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7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8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9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0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11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1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13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14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drawings/drawing15.xml" ContentType="application/vnd.openxmlformats-officedocument.drawing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16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17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EIT/"/>
    </mc:Choice>
  </mc:AlternateContent>
  <xr:revisionPtr revIDLastSave="9" documentId="8_{A24B41D9-F828-41A7-9844-0476B9C5A62D}" xr6:coauthVersionLast="47" xr6:coauthVersionMax="47" xr10:uidLastSave="{8AE9CC68-454E-4C47-9F66-C6C3BE851F22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O" sheetId="66" r:id="rId11"/>
    <sheet name="RNR" sheetId="81" state="hidden" r:id="rId12"/>
    <sheet name="Regorg" sheetId="44" r:id="rId13"/>
    <sheet name="RO" sheetId="74" r:id="rId14"/>
    <sheet name="Bedrifter" sheetId="45" r:id="rId15"/>
    <sheet name="B" sheetId="75" r:id="rId16"/>
    <sheet name="Slakteri" sheetId="46" r:id="rId17"/>
    <sheet name="S" sheetId="71" r:id="rId18"/>
    <sheet name="Klasse" sheetId="48" r:id="rId19"/>
    <sheet name="KL" sheetId="70" r:id="rId20"/>
    <sheet name="Klasse per mnd" sheetId="60" r:id="rId21"/>
    <sheet name="KPM" sheetId="78" r:id="rId22"/>
    <sheet name="Klasse_Slakteri" sheetId="62" r:id="rId23"/>
    <sheet name="KLS" sheetId="77" r:id="rId24"/>
    <sheet name="Fettgruppe" sheetId="49" r:id="rId25"/>
    <sheet name="FE" sheetId="73" r:id="rId26"/>
    <sheet name="Fett per mnd" sheetId="61" r:id="rId27"/>
    <sheet name="Ark3" sheetId="83" r:id="rId28"/>
    <sheet name="Vektgrupper" sheetId="50" r:id="rId29"/>
    <sheet name="VK" sheetId="76" r:id="rId30"/>
    <sheet name="Fylker" sheetId="51" r:id="rId31"/>
    <sheet name="F" sheetId="68" r:id="rId32"/>
    <sheet name="Variant" sheetId="82" r:id="rId33"/>
    <sheet name="Komm_nr" sheetId="80" state="hidden" r:id="rId34"/>
    <sheet name="Ark2" sheetId="56" state="hidden" r:id="rId35"/>
  </sheets>
  <externalReferences>
    <externalReference r:id="rId36"/>
    <externalReference r:id="rId37"/>
    <externalReference r:id="rId38"/>
  </externalReferences>
  <definedNames>
    <definedName name="__123Graph_ADIAGRAM1" localSheetId="15" hidden="1">Uke!#REF!</definedName>
    <definedName name="__123Graph_ADIAGRAM1" localSheetId="14" hidden="1">Uke!#REF!</definedName>
    <definedName name="__123Graph_ADIAGRAM1" localSheetId="31" hidden="1">Uke!#REF!</definedName>
    <definedName name="__123Graph_ADIAGRAM1" localSheetId="25" hidden="1">Uke!#REF!</definedName>
    <definedName name="__123Graph_ADIAGRAM1" localSheetId="26" hidden="1">[1]Uke!#REF!</definedName>
    <definedName name="__123Graph_ADIAGRAM1" localSheetId="24" hidden="1">Uke!#REF!</definedName>
    <definedName name="__123Graph_ADIAGRAM1" localSheetId="30" hidden="1">Uke!#REF!</definedName>
    <definedName name="__123Graph_ADIAGRAM1" localSheetId="19" hidden="1">Uke!#REF!</definedName>
    <definedName name="__123Graph_ADIAGRAM1" localSheetId="18" hidden="1">Uke!#REF!</definedName>
    <definedName name="__123Graph_ADIAGRAM1" localSheetId="20" hidden="1">[1]Uke!#REF!</definedName>
    <definedName name="__123Graph_ADIAGRAM1" localSheetId="22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2" hidden="1">Uke!#REF!</definedName>
    <definedName name="__123Graph_ADIAGRAM1" localSheetId="13" hidden="1">Uke!#REF!</definedName>
    <definedName name="__123Graph_ADIAGRAM1" localSheetId="17" hidden="1">Uke!#REF!</definedName>
    <definedName name="__123Graph_ADIAGRAM1" localSheetId="16" hidden="1">Uke!#REF!</definedName>
    <definedName name="__123Graph_ADIAGRAM1" localSheetId="6" hidden="1">U!#REF!</definedName>
    <definedName name="__123Graph_ADIAGRAM1" localSheetId="32" hidden="1">Uke!#REF!</definedName>
    <definedName name="__123Graph_ADIAGRAM1" localSheetId="28" hidden="1">Uke!#REF!</definedName>
    <definedName name="__123Graph_ADIAGRAM1" localSheetId="29" hidden="1">Uke!#REF!</definedName>
    <definedName name="__123Graph_ADIAGRAM1" localSheetId="2" hidden="1">Uke!#REF!</definedName>
    <definedName name="__123Graph_ADIAGRAM1" hidden="1">Uke!#REF!</definedName>
    <definedName name="__123Graph_ADIAGRAM2" localSheetId="15" hidden="1">Uke!#REF!</definedName>
    <definedName name="__123Graph_ADIAGRAM2" localSheetId="14" hidden="1">Uke!#REF!</definedName>
    <definedName name="__123Graph_ADIAGRAM2" localSheetId="31" hidden="1">Uke!#REF!</definedName>
    <definedName name="__123Graph_ADIAGRAM2" localSheetId="25" hidden="1">Uke!#REF!</definedName>
    <definedName name="__123Graph_ADIAGRAM2" localSheetId="26" hidden="1">[1]Uke!#REF!</definedName>
    <definedName name="__123Graph_ADIAGRAM2" localSheetId="24" hidden="1">Uke!#REF!</definedName>
    <definedName name="__123Graph_ADIAGRAM2" localSheetId="30" hidden="1">Uke!#REF!</definedName>
    <definedName name="__123Graph_ADIAGRAM2" localSheetId="19" hidden="1">Uke!#REF!</definedName>
    <definedName name="__123Graph_ADIAGRAM2" localSheetId="18" hidden="1">Uke!#REF!</definedName>
    <definedName name="__123Graph_ADIAGRAM2" localSheetId="20" hidden="1">[1]Uke!#REF!</definedName>
    <definedName name="__123Graph_ADIAGRAM2" localSheetId="22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2" hidden="1">Uke!#REF!</definedName>
    <definedName name="__123Graph_ADIAGRAM2" localSheetId="13" hidden="1">Uke!#REF!</definedName>
    <definedName name="__123Graph_ADIAGRAM2" localSheetId="17" hidden="1">Uke!#REF!</definedName>
    <definedName name="__123Graph_ADIAGRAM2" localSheetId="16" hidden="1">Uke!#REF!</definedName>
    <definedName name="__123Graph_ADIAGRAM2" localSheetId="6" hidden="1">U!#REF!</definedName>
    <definedName name="__123Graph_ADIAGRAM2" localSheetId="32" hidden="1">Uke!#REF!</definedName>
    <definedName name="__123Graph_ADIAGRAM2" localSheetId="28" hidden="1">Uke!#REF!</definedName>
    <definedName name="__123Graph_ADIAGRAM2" localSheetId="29" hidden="1">Uke!#REF!</definedName>
    <definedName name="__123Graph_ADIAGRAM2" localSheetId="2" hidden="1">Uke!#REF!</definedName>
    <definedName name="__123Graph_ADIAGRAM2" hidden="1">Uke!#REF!</definedName>
    <definedName name="__123Graph_ADIAGRAM3" localSheetId="15" hidden="1">Uke!#REF!</definedName>
    <definedName name="__123Graph_ADIAGRAM3" localSheetId="31" hidden="1">Uke!#REF!</definedName>
    <definedName name="__123Graph_ADIAGRAM3" localSheetId="25" hidden="1">Uke!#REF!</definedName>
    <definedName name="__123Graph_ADIAGRAM3" localSheetId="26" hidden="1">[1]Uke!#REF!</definedName>
    <definedName name="__123Graph_ADIAGRAM3" localSheetId="19" hidden="1">Uke!#REF!</definedName>
    <definedName name="__123Graph_ADIAGRAM3" localSheetId="20" hidden="1">[1]Uke!#REF!</definedName>
    <definedName name="__123Graph_ADIAGRAM3" localSheetId="22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3" hidden="1">Uke!#REF!</definedName>
    <definedName name="__123Graph_ADIAGRAM3" localSheetId="17" hidden="1">Uke!#REF!</definedName>
    <definedName name="__123Graph_ADIAGRAM3" localSheetId="6" hidden="1">U!#REF!</definedName>
    <definedName name="__123Graph_ADIAGRAM3" localSheetId="29" hidden="1">Uke!#REF!</definedName>
    <definedName name="__123Graph_ADIAGRAM3" localSheetId="2" hidden="1">Uke!#REF!</definedName>
    <definedName name="__123Graph_ADIAGRAM3" hidden="1">Uke!#REF!</definedName>
    <definedName name="__123Graph_ADIAGRAM4" localSheetId="15" hidden="1">Uke!#REF!</definedName>
    <definedName name="__123Graph_ADIAGRAM4" localSheetId="14" hidden="1">Uke!#REF!</definedName>
    <definedName name="__123Graph_ADIAGRAM4" localSheetId="31" hidden="1">Uke!#REF!</definedName>
    <definedName name="__123Graph_ADIAGRAM4" localSheetId="25" hidden="1">Uke!#REF!</definedName>
    <definedName name="__123Graph_ADIAGRAM4" localSheetId="26" hidden="1">[1]Uke!#REF!</definedName>
    <definedName name="__123Graph_ADIAGRAM4" localSheetId="24" hidden="1">Uke!#REF!</definedName>
    <definedName name="__123Graph_ADIAGRAM4" localSheetId="30" hidden="1">Uke!#REF!</definedName>
    <definedName name="__123Graph_ADIAGRAM4" localSheetId="19" hidden="1">Uke!#REF!</definedName>
    <definedName name="__123Graph_ADIAGRAM4" localSheetId="18" hidden="1">Uke!#REF!</definedName>
    <definedName name="__123Graph_ADIAGRAM4" localSheetId="20" hidden="1">[1]Uke!#REF!</definedName>
    <definedName name="__123Graph_ADIAGRAM4" localSheetId="22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2" hidden="1">Uke!#REF!</definedName>
    <definedName name="__123Graph_ADIAGRAM4" localSheetId="13" hidden="1">Uke!#REF!</definedName>
    <definedName name="__123Graph_ADIAGRAM4" localSheetId="17" hidden="1">Uke!#REF!</definedName>
    <definedName name="__123Graph_ADIAGRAM4" localSheetId="16" hidden="1">Uke!#REF!</definedName>
    <definedName name="__123Graph_ADIAGRAM4" localSheetId="6" hidden="1">U!#REF!</definedName>
    <definedName name="__123Graph_ADIAGRAM4" localSheetId="32" hidden="1">Uke!#REF!</definedName>
    <definedName name="__123Graph_ADIAGRAM4" localSheetId="28" hidden="1">Uke!#REF!</definedName>
    <definedName name="__123Graph_ADIAGRAM4" localSheetId="29" hidden="1">Uke!#REF!</definedName>
    <definedName name="__123Graph_ADIAGRAM4" localSheetId="2" hidden="1">Uke!#REF!</definedName>
    <definedName name="__123Graph_ADIAGRAM4" hidden="1">Uke!#REF!</definedName>
    <definedName name="__123Graph_ADIAGRAM5" localSheetId="15" hidden="1">Uke!#REF!</definedName>
    <definedName name="__123Graph_ADIAGRAM5" localSheetId="14" hidden="1">Uke!#REF!</definedName>
    <definedName name="__123Graph_ADIAGRAM5" localSheetId="31" hidden="1">Uke!#REF!</definedName>
    <definedName name="__123Graph_ADIAGRAM5" localSheetId="25" hidden="1">Uke!#REF!</definedName>
    <definedName name="__123Graph_ADIAGRAM5" localSheetId="26" hidden="1">[1]Uke!#REF!</definedName>
    <definedName name="__123Graph_ADIAGRAM5" localSheetId="24" hidden="1">Uke!#REF!</definedName>
    <definedName name="__123Graph_ADIAGRAM5" localSheetId="30" hidden="1">Uke!#REF!</definedName>
    <definedName name="__123Graph_ADIAGRAM5" localSheetId="19" hidden="1">Uke!#REF!</definedName>
    <definedName name="__123Graph_ADIAGRAM5" localSheetId="18" hidden="1">Uke!#REF!</definedName>
    <definedName name="__123Graph_ADIAGRAM5" localSheetId="20" hidden="1">[1]Uke!#REF!</definedName>
    <definedName name="__123Graph_ADIAGRAM5" localSheetId="22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2" hidden="1">Uke!#REF!</definedName>
    <definedName name="__123Graph_ADIAGRAM5" localSheetId="13" hidden="1">Uke!#REF!</definedName>
    <definedName name="__123Graph_ADIAGRAM5" localSheetId="17" hidden="1">Uke!#REF!</definedName>
    <definedName name="__123Graph_ADIAGRAM5" localSheetId="16" hidden="1">Uke!#REF!</definedName>
    <definedName name="__123Graph_ADIAGRAM5" localSheetId="6" hidden="1">U!#REF!</definedName>
    <definedName name="__123Graph_ADIAGRAM5" localSheetId="32" hidden="1">Uke!#REF!</definedName>
    <definedName name="__123Graph_ADIAGRAM5" localSheetId="28" hidden="1">Uke!#REF!</definedName>
    <definedName name="__123Graph_ADIAGRAM5" localSheetId="29" hidden="1">Uke!#REF!</definedName>
    <definedName name="__123Graph_ADIAGRAM5" localSheetId="2" hidden="1">Uke!#REF!</definedName>
    <definedName name="__123Graph_ADIAGRAM5" hidden="1">Uke!#REF!</definedName>
    <definedName name="__123Graph_BDIAGRAM1" localSheetId="15" hidden="1">Uke!#REF!</definedName>
    <definedName name="__123Graph_BDIAGRAM1" localSheetId="14" hidden="1">Uke!#REF!</definedName>
    <definedName name="__123Graph_BDIAGRAM1" localSheetId="31" hidden="1">Uke!#REF!</definedName>
    <definedName name="__123Graph_BDIAGRAM1" localSheetId="25" hidden="1">Uke!#REF!</definedName>
    <definedName name="__123Graph_BDIAGRAM1" localSheetId="26" hidden="1">[1]Uke!#REF!</definedName>
    <definedName name="__123Graph_BDIAGRAM1" localSheetId="24" hidden="1">Uke!#REF!</definedName>
    <definedName name="__123Graph_BDIAGRAM1" localSheetId="30" hidden="1">Uke!#REF!</definedName>
    <definedName name="__123Graph_BDIAGRAM1" localSheetId="19" hidden="1">Uke!#REF!</definedName>
    <definedName name="__123Graph_BDIAGRAM1" localSheetId="18" hidden="1">Uke!#REF!</definedName>
    <definedName name="__123Graph_BDIAGRAM1" localSheetId="20" hidden="1">[1]Uke!#REF!</definedName>
    <definedName name="__123Graph_BDIAGRAM1" localSheetId="22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2" hidden="1">Uke!#REF!</definedName>
    <definedName name="__123Graph_BDIAGRAM1" localSheetId="13" hidden="1">Uke!#REF!</definedName>
    <definedName name="__123Graph_BDIAGRAM1" localSheetId="17" hidden="1">Uke!#REF!</definedName>
    <definedName name="__123Graph_BDIAGRAM1" localSheetId="16" hidden="1">Uke!#REF!</definedName>
    <definedName name="__123Graph_BDIAGRAM1" localSheetId="6" hidden="1">U!#REF!</definedName>
    <definedName name="__123Graph_BDIAGRAM1" localSheetId="32" hidden="1">Uke!#REF!</definedName>
    <definedName name="__123Graph_BDIAGRAM1" localSheetId="28" hidden="1">Uke!#REF!</definedName>
    <definedName name="__123Graph_BDIAGRAM1" localSheetId="29" hidden="1">Uke!#REF!</definedName>
    <definedName name="__123Graph_BDIAGRAM1" localSheetId="2" hidden="1">Uke!#REF!</definedName>
    <definedName name="__123Graph_BDIAGRAM1" hidden="1">Uke!#REF!</definedName>
    <definedName name="__123Graph_BDIAGRAM2" localSheetId="15" hidden="1">Uke!#REF!</definedName>
    <definedName name="__123Graph_BDIAGRAM2" localSheetId="14" hidden="1">Uke!#REF!</definedName>
    <definedName name="__123Graph_BDIAGRAM2" localSheetId="31" hidden="1">Uke!#REF!</definedName>
    <definedName name="__123Graph_BDIAGRAM2" localSheetId="25" hidden="1">Uke!#REF!</definedName>
    <definedName name="__123Graph_BDIAGRAM2" localSheetId="26" hidden="1">[1]Uke!#REF!</definedName>
    <definedName name="__123Graph_BDIAGRAM2" localSheetId="24" hidden="1">Uke!#REF!</definedName>
    <definedName name="__123Graph_BDIAGRAM2" localSheetId="30" hidden="1">Uke!#REF!</definedName>
    <definedName name="__123Graph_BDIAGRAM2" localSheetId="19" hidden="1">Uke!#REF!</definedName>
    <definedName name="__123Graph_BDIAGRAM2" localSheetId="18" hidden="1">Uke!#REF!</definedName>
    <definedName name="__123Graph_BDIAGRAM2" localSheetId="20" hidden="1">[1]Uke!#REF!</definedName>
    <definedName name="__123Graph_BDIAGRAM2" localSheetId="22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2" hidden="1">Uke!#REF!</definedName>
    <definedName name="__123Graph_BDIAGRAM2" localSheetId="13" hidden="1">Uke!#REF!</definedName>
    <definedName name="__123Graph_BDIAGRAM2" localSheetId="17" hidden="1">Uke!#REF!</definedName>
    <definedName name="__123Graph_BDIAGRAM2" localSheetId="16" hidden="1">Uke!#REF!</definedName>
    <definedName name="__123Graph_BDIAGRAM2" localSheetId="6" hidden="1">U!#REF!</definedName>
    <definedName name="__123Graph_BDIAGRAM2" localSheetId="32" hidden="1">Uke!#REF!</definedName>
    <definedName name="__123Graph_BDIAGRAM2" localSheetId="28" hidden="1">Uke!#REF!</definedName>
    <definedName name="__123Graph_BDIAGRAM2" localSheetId="29" hidden="1">Uke!#REF!</definedName>
    <definedName name="__123Graph_BDIAGRAM2" localSheetId="2" hidden="1">Uke!#REF!</definedName>
    <definedName name="__123Graph_BDIAGRAM2" hidden="1">Uke!#REF!</definedName>
    <definedName name="__123Graph_BDIAGRAM3" localSheetId="15" hidden="1">Uke!#REF!</definedName>
    <definedName name="__123Graph_BDIAGRAM3" localSheetId="31" hidden="1">Uke!#REF!</definedName>
    <definedName name="__123Graph_BDIAGRAM3" localSheetId="25" hidden="1">Uke!#REF!</definedName>
    <definedName name="__123Graph_BDIAGRAM3" localSheetId="26" hidden="1">[1]Uke!#REF!</definedName>
    <definedName name="__123Graph_BDIAGRAM3" localSheetId="19" hidden="1">Uke!#REF!</definedName>
    <definedName name="__123Graph_BDIAGRAM3" localSheetId="20" hidden="1">[1]Uke!#REF!</definedName>
    <definedName name="__123Graph_BDIAGRAM3" localSheetId="22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3" hidden="1">Uke!#REF!</definedName>
    <definedName name="__123Graph_BDIAGRAM3" localSheetId="17" hidden="1">Uke!#REF!</definedName>
    <definedName name="__123Graph_BDIAGRAM3" localSheetId="6" hidden="1">U!#REF!</definedName>
    <definedName name="__123Graph_BDIAGRAM3" localSheetId="29" hidden="1">Uke!#REF!</definedName>
    <definedName name="__123Graph_BDIAGRAM3" localSheetId="2" hidden="1">Uke!#REF!</definedName>
    <definedName name="__123Graph_BDIAGRAM3" hidden="1">Uke!#REF!</definedName>
    <definedName name="__123Graph_BDIAGRAM4" localSheetId="15" hidden="1">Uke!#REF!</definedName>
    <definedName name="__123Graph_BDIAGRAM4" localSheetId="14" hidden="1">Uke!#REF!</definedName>
    <definedName name="__123Graph_BDIAGRAM4" localSheetId="31" hidden="1">Uke!#REF!</definedName>
    <definedName name="__123Graph_BDIAGRAM4" localSheetId="25" hidden="1">Uke!#REF!</definedName>
    <definedName name="__123Graph_BDIAGRAM4" localSheetId="26" hidden="1">[1]Uke!#REF!</definedName>
    <definedName name="__123Graph_BDIAGRAM4" localSheetId="24" hidden="1">Uke!#REF!</definedName>
    <definedName name="__123Graph_BDIAGRAM4" localSheetId="30" hidden="1">Uke!#REF!</definedName>
    <definedName name="__123Graph_BDIAGRAM4" localSheetId="19" hidden="1">Uke!#REF!</definedName>
    <definedName name="__123Graph_BDIAGRAM4" localSheetId="18" hidden="1">Uke!#REF!</definedName>
    <definedName name="__123Graph_BDIAGRAM4" localSheetId="20" hidden="1">[1]Uke!#REF!</definedName>
    <definedName name="__123Graph_BDIAGRAM4" localSheetId="22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2" hidden="1">Uke!#REF!</definedName>
    <definedName name="__123Graph_BDIAGRAM4" localSheetId="13" hidden="1">Uke!#REF!</definedName>
    <definedName name="__123Graph_BDIAGRAM4" localSheetId="17" hidden="1">Uke!#REF!</definedName>
    <definedName name="__123Graph_BDIAGRAM4" localSheetId="16" hidden="1">Uke!#REF!</definedName>
    <definedName name="__123Graph_BDIAGRAM4" localSheetId="6" hidden="1">U!#REF!</definedName>
    <definedName name="__123Graph_BDIAGRAM4" localSheetId="32" hidden="1">Uke!#REF!</definedName>
    <definedName name="__123Graph_BDIAGRAM4" localSheetId="28" hidden="1">Uke!#REF!</definedName>
    <definedName name="__123Graph_BDIAGRAM4" localSheetId="29" hidden="1">Uke!#REF!</definedName>
    <definedName name="__123Graph_BDIAGRAM4" localSheetId="2" hidden="1">Uke!#REF!</definedName>
    <definedName name="__123Graph_BDIAGRAM4" hidden="1">Uke!#REF!</definedName>
    <definedName name="__123Graph_CDIAGRAM5" localSheetId="15" hidden="1">Uke!#REF!</definedName>
    <definedName name="__123Graph_CDIAGRAM5" localSheetId="14" hidden="1">Uke!#REF!</definedName>
    <definedName name="__123Graph_CDIAGRAM5" localSheetId="31" hidden="1">Uke!#REF!</definedName>
    <definedName name="__123Graph_CDIAGRAM5" localSheetId="25" hidden="1">Uke!#REF!</definedName>
    <definedName name="__123Graph_CDIAGRAM5" localSheetId="26" hidden="1">[1]Uke!#REF!</definedName>
    <definedName name="__123Graph_CDIAGRAM5" localSheetId="24" hidden="1">Uke!#REF!</definedName>
    <definedName name="__123Graph_CDIAGRAM5" localSheetId="30" hidden="1">Uke!#REF!</definedName>
    <definedName name="__123Graph_CDIAGRAM5" localSheetId="19" hidden="1">Uke!#REF!</definedName>
    <definedName name="__123Graph_CDIAGRAM5" localSheetId="18" hidden="1">Uke!#REF!</definedName>
    <definedName name="__123Graph_CDIAGRAM5" localSheetId="20" hidden="1">[1]Uke!#REF!</definedName>
    <definedName name="__123Graph_CDIAGRAM5" localSheetId="22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2" hidden="1">Uke!#REF!</definedName>
    <definedName name="__123Graph_CDIAGRAM5" localSheetId="13" hidden="1">Uke!#REF!</definedName>
    <definedName name="__123Graph_CDIAGRAM5" localSheetId="17" hidden="1">Uke!#REF!</definedName>
    <definedName name="__123Graph_CDIAGRAM5" localSheetId="16" hidden="1">Uke!#REF!</definedName>
    <definedName name="__123Graph_CDIAGRAM5" localSheetId="6" hidden="1">U!#REF!</definedName>
    <definedName name="__123Graph_CDIAGRAM5" localSheetId="32" hidden="1">Uke!#REF!</definedName>
    <definedName name="__123Graph_CDIAGRAM5" localSheetId="28" hidden="1">Uke!#REF!</definedName>
    <definedName name="__123Graph_CDIAGRAM5" localSheetId="29" hidden="1">Uke!#REF!</definedName>
    <definedName name="__123Graph_CDIAGRAM5" localSheetId="2" hidden="1">Uke!#REF!</definedName>
    <definedName name="__123Graph_CDIAGRAM5" hidden="1">Uke!#REF!</definedName>
    <definedName name="__123Graph_XDIAGRAM1" localSheetId="15" hidden="1">Uke!#REF!</definedName>
    <definedName name="__123Graph_XDIAGRAM1" localSheetId="31" hidden="1">Uke!#REF!</definedName>
    <definedName name="__123Graph_XDIAGRAM1" localSheetId="25" hidden="1">Uke!#REF!</definedName>
    <definedName name="__123Graph_XDIAGRAM1" localSheetId="26" hidden="1">[1]Uke!#REF!</definedName>
    <definedName name="__123Graph_XDIAGRAM1" localSheetId="19" hidden="1">Uke!#REF!</definedName>
    <definedName name="__123Graph_XDIAGRAM1" localSheetId="20" hidden="1">[1]Uke!#REF!</definedName>
    <definedName name="__123Graph_XDIAGRAM1" localSheetId="22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3" hidden="1">Uke!#REF!</definedName>
    <definedName name="__123Graph_XDIAGRAM1" localSheetId="17" hidden="1">Uke!#REF!</definedName>
    <definedName name="__123Graph_XDIAGRAM1" localSheetId="6" hidden="1">U!#REF!</definedName>
    <definedName name="__123Graph_XDIAGRAM1" localSheetId="29" hidden="1">Uke!#REF!</definedName>
    <definedName name="__123Graph_XDIAGRAM1" localSheetId="2" hidden="1">Uke!#REF!</definedName>
    <definedName name="__123Graph_XDIAGRAM1" hidden="1">Uke!#REF!</definedName>
    <definedName name="__123Graph_XDIAGRAM2" localSheetId="15" hidden="1">Uke!#REF!</definedName>
    <definedName name="__123Graph_XDIAGRAM2" localSheetId="31" hidden="1">Uke!#REF!</definedName>
    <definedName name="__123Graph_XDIAGRAM2" localSheetId="25" hidden="1">Uke!#REF!</definedName>
    <definedName name="__123Graph_XDIAGRAM2" localSheetId="26" hidden="1">[1]Uke!#REF!</definedName>
    <definedName name="__123Graph_XDIAGRAM2" localSheetId="19" hidden="1">Uke!#REF!</definedName>
    <definedName name="__123Graph_XDIAGRAM2" localSheetId="20" hidden="1">[1]Uke!#REF!</definedName>
    <definedName name="__123Graph_XDIAGRAM2" localSheetId="22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3" hidden="1">Uke!#REF!</definedName>
    <definedName name="__123Graph_XDIAGRAM2" localSheetId="17" hidden="1">Uke!#REF!</definedName>
    <definedName name="__123Graph_XDIAGRAM2" localSheetId="6" hidden="1">U!#REF!</definedName>
    <definedName name="__123Graph_XDIAGRAM2" localSheetId="29" hidden="1">Uke!#REF!</definedName>
    <definedName name="__123Graph_XDIAGRAM2" localSheetId="2" hidden="1">Uke!#REF!</definedName>
    <definedName name="__123Graph_XDIAGRAM2" hidden="1">Uke!#REF!</definedName>
    <definedName name="__123Graph_XDIAGRAM3" localSheetId="15" hidden="1">Uke!#REF!</definedName>
    <definedName name="__123Graph_XDIAGRAM3" localSheetId="31" hidden="1">Uke!#REF!</definedName>
    <definedName name="__123Graph_XDIAGRAM3" localSheetId="25" hidden="1">Uke!#REF!</definedName>
    <definedName name="__123Graph_XDIAGRAM3" localSheetId="26" hidden="1">[1]Uke!#REF!</definedName>
    <definedName name="__123Graph_XDIAGRAM3" localSheetId="19" hidden="1">Uke!#REF!</definedName>
    <definedName name="__123Graph_XDIAGRAM3" localSheetId="20" hidden="1">[1]Uke!#REF!</definedName>
    <definedName name="__123Graph_XDIAGRAM3" localSheetId="22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3" hidden="1">Uke!#REF!</definedName>
    <definedName name="__123Graph_XDIAGRAM3" localSheetId="17" hidden="1">Uke!#REF!</definedName>
    <definedName name="__123Graph_XDIAGRAM3" localSheetId="6" hidden="1">U!#REF!</definedName>
    <definedName name="__123Graph_XDIAGRAM3" localSheetId="29" hidden="1">Uke!#REF!</definedName>
    <definedName name="__123Graph_XDIAGRAM3" localSheetId="2" hidden="1">Uke!#REF!</definedName>
    <definedName name="__123Graph_XDIAGRAM3" hidden="1">Uke!#REF!</definedName>
    <definedName name="__123Graph_XDIAGRAM4" localSheetId="15" hidden="1">Uke!#REF!</definedName>
    <definedName name="__123Graph_XDIAGRAM4" localSheetId="31" hidden="1">Uke!#REF!</definedName>
    <definedName name="__123Graph_XDIAGRAM4" localSheetId="25" hidden="1">Uke!#REF!</definedName>
    <definedName name="__123Graph_XDIAGRAM4" localSheetId="26" hidden="1">[1]Uke!#REF!</definedName>
    <definedName name="__123Graph_XDIAGRAM4" localSheetId="19" hidden="1">Uke!#REF!</definedName>
    <definedName name="__123Graph_XDIAGRAM4" localSheetId="20" hidden="1">[1]Uke!#REF!</definedName>
    <definedName name="__123Graph_XDIAGRAM4" localSheetId="22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3" hidden="1">Uke!#REF!</definedName>
    <definedName name="__123Graph_XDIAGRAM4" localSheetId="17" hidden="1">Uke!#REF!</definedName>
    <definedName name="__123Graph_XDIAGRAM4" localSheetId="6" hidden="1">U!#REF!</definedName>
    <definedName name="__123Graph_XDIAGRAM4" localSheetId="29" hidden="1">Uke!#REF!</definedName>
    <definedName name="__123Graph_XDIAGRAM4" localSheetId="2" hidden="1">Uke!#REF!</definedName>
    <definedName name="__123Graph_XDIAGRAM4" hidden="1">Uke!#REF!</definedName>
    <definedName name="__123Graph_XDIAGRAM5" localSheetId="15" hidden="1">Uke!#REF!</definedName>
    <definedName name="__123Graph_XDIAGRAM5" localSheetId="31" hidden="1">Uke!#REF!</definedName>
    <definedName name="__123Graph_XDIAGRAM5" localSheetId="25" hidden="1">Uke!#REF!</definedName>
    <definedName name="__123Graph_XDIAGRAM5" localSheetId="26" hidden="1">[1]Uke!#REF!</definedName>
    <definedName name="__123Graph_XDIAGRAM5" localSheetId="19" hidden="1">Uke!#REF!</definedName>
    <definedName name="__123Graph_XDIAGRAM5" localSheetId="20" hidden="1">[1]Uke!#REF!</definedName>
    <definedName name="__123Graph_XDIAGRAM5" localSheetId="22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3" hidden="1">Uke!#REF!</definedName>
    <definedName name="__123Graph_XDIAGRAM5" localSheetId="17" hidden="1">Uke!#REF!</definedName>
    <definedName name="__123Graph_XDIAGRAM5" localSheetId="6" hidden="1">U!#REF!</definedName>
    <definedName name="__123Graph_XDIAGRAM5" localSheetId="29" hidden="1">Uke!#REF!</definedName>
    <definedName name="__123Graph_XDIAGRAM5" localSheetId="2" hidden="1">Uke!#REF!</definedName>
    <definedName name="__123Graph_XDIAGRAM5" hidden="1">Uke!#REF!</definedName>
    <definedName name="a" localSheetId="15" hidden="1">Uke!#REF!</definedName>
    <definedName name="a" localSheetId="31" hidden="1">Uke!#REF!</definedName>
    <definedName name="a" localSheetId="25" hidden="1">Uke!#REF!</definedName>
    <definedName name="a" localSheetId="26" hidden="1">[1]Uke!#REF!</definedName>
    <definedName name="a" localSheetId="19" hidden="1">Uke!#REF!</definedName>
    <definedName name="a" localSheetId="20" hidden="1">[1]Uke!#REF!</definedName>
    <definedName name="a" localSheetId="22" hidden="1">[2]Uke!#REF!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3" hidden="1">Uke!#REF!</definedName>
    <definedName name="a" localSheetId="17" hidden="1">Uke!#REF!</definedName>
    <definedName name="a" localSheetId="6" hidden="1">U!#REF!</definedName>
    <definedName name="a" localSheetId="29" hidden="1">Uke!#REF!</definedName>
    <definedName name="a" localSheetId="2" hidden="1">Uke!#REF!</definedName>
    <definedName name="a" hidden="1">Uke!#REF!</definedName>
    <definedName name="Ark1">'Ark1'!$A$1:$AH$3297</definedName>
    <definedName name="Ark2" localSheetId="26">#REF!</definedName>
    <definedName name="Ark2" localSheetId="20">#REF!</definedName>
    <definedName name="Ark2" localSheetId="22">#REF!</definedName>
    <definedName name="Ark2">'Ark2'!$A$1:$P$22</definedName>
    <definedName name="asdadsa" localSheetId="15" hidden="1">[3]Uke!#REF!</definedName>
    <definedName name="asdadsa" localSheetId="31" hidden="1">[3]Uke!#REF!</definedName>
    <definedName name="asdadsa" localSheetId="25" hidden="1">[3]Uke!#REF!</definedName>
    <definedName name="asdadsa" localSheetId="26" hidden="1">[3]Uke!#REF!</definedName>
    <definedName name="asdadsa" localSheetId="19" hidden="1">[3]Uke!#REF!</definedName>
    <definedName name="asdadsa" localSheetId="20" hidden="1">[3]Uke!#REF!</definedName>
    <definedName name="asdadsa" localSheetId="22" hidden="1">[3]Uke!#REF!</definedName>
    <definedName name="asdadsa" localSheetId="4" hidden="1">[3]Uke!#REF!</definedName>
    <definedName name="asdadsa" localSheetId="10" hidden="1">[3]Uke!#REF!</definedName>
    <definedName name="asdadsa" localSheetId="8" hidden="1">[3]Uke!#REF!</definedName>
    <definedName name="asdadsa" localSheetId="13" hidden="1">[3]Uke!#REF!</definedName>
    <definedName name="asdadsa" localSheetId="17" hidden="1">[3]Uke!#REF!</definedName>
    <definedName name="asdadsa" localSheetId="6" hidden="1">[3]Uke!#REF!</definedName>
    <definedName name="asdadsa" localSheetId="29" hidden="1">[3]Uke!#REF!</definedName>
    <definedName name="asdadsa" localSheetId="2" hidden="1">[3]Uke!#REF!</definedName>
    <definedName name="asdadsa" hidden="1">[3]Uke!#REF!</definedName>
    <definedName name="BBB" localSheetId="15" hidden="1">Uke!#REF!</definedName>
    <definedName name="BBB" localSheetId="31" hidden="1">Uke!#REF!</definedName>
    <definedName name="BBB" localSheetId="25" hidden="1">Uke!#REF!</definedName>
    <definedName name="BBB" localSheetId="26" hidden="1">[1]Uke!#REF!</definedName>
    <definedName name="BBB" localSheetId="24" hidden="1">Uke!#REF!</definedName>
    <definedName name="BBB" localSheetId="30" hidden="1">Uke!#REF!</definedName>
    <definedName name="BBB" localSheetId="19" hidden="1">Uke!#REF!</definedName>
    <definedName name="BBB" localSheetId="20" hidden="1">[1]Uke!#REF!</definedName>
    <definedName name="BBB" localSheetId="22" hidden="1">[2]Uke!#REF!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3" hidden="1">Uke!#REF!</definedName>
    <definedName name="BBB" localSheetId="17" hidden="1">Uke!#REF!</definedName>
    <definedName name="BBB" localSheetId="6" hidden="1">U!#REF!</definedName>
    <definedName name="BBB" localSheetId="32" hidden="1">Uke!#REF!</definedName>
    <definedName name="BBB" localSheetId="28" hidden="1">Uke!#REF!</definedName>
    <definedName name="BBB" localSheetId="29" hidden="1">Uke!#REF!</definedName>
    <definedName name="BBB" localSheetId="2" hidden="1">Uke!#REF!</definedName>
    <definedName name="BBB" hidden="1">Uke!#REF!</definedName>
    <definedName name="BNM" localSheetId="15" hidden="1">Uke!#REF!</definedName>
    <definedName name="BNM" localSheetId="31" hidden="1">Uke!#REF!</definedName>
    <definedName name="BNM" localSheetId="25" hidden="1">Uke!#REF!</definedName>
    <definedName name="BNM" localSheetId="26" hidden="1">[1]Uke!#REF!</definedName>
    <definedName name="BNM" localSheetId="19" hidden="1">Uke!#REF!</definedName>
    <definedName name="BNM" localSheetId="20" hidden="1">[1]Uke!#REF!</definedName>
    <definedName name="BNM" localSheetId="22" hidden="1">[2]Uke!#REF!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3" hidden="1">Uke!#REF!</definedName>
    <definedName name="BNM" localSheetId="17" hidden="1">Uke!#REF!</definedName>
    <definedName name="BNM" localSheetId="6" hidden="1">U!#REF!</definedName>
    <definedName name="BNM" localSheetId="29" hidden="1">Uke!#REF!</definedName>
    <definedName name="BNM" localSheetId="2" hidden="1">Uke!#REF!</definedName>
    <definedName name="BNM" hidden="1">Uke!#REF!</definedName>
    <definedName name="bvnbvnbvn" localSheetId="15" hidden="1">[3]Uke!#REF!</definedName>
    <definedName name="bvnbvnbvn" localSheetId="31" hidden="1">[3]Uke!#REF!</definedName>
    <definedName name="bvnbvnbvn" localSheetId="25" hidden="1">[3]Uke!#REF!</definedName>
    <definedName name="bvnbvnbvn" localSheetId="26" hidden="1">[3]Uke!#REF!</definedName>
    <definedName name="bvnbvnbvn" localSheetId="19" hidden="1">[3]Uke!#REF!</definedName>
    <definedName name="bvnbvnbvn" localSheetId="20" hidden="1">[3]Uke!#REF!</definedName>
    <definedName name="bvnbvnbvn" localSheetId="22" hidden="1">[3]Uke!#REF!</definedName>
    <definedName name="bvnbvnbvn" localSheetId="4" hidden="1">[3]Uke!#REF!</definedName>
    <definedName name="bvnbvnbvn" localSheetId="10" hidden="1">[3]Uke!#REF!</definedName>
    <definedName name="bvnbvnbvn" localSheetId="8" hidden="1">[3]Uke!#REF!</definedName>
    <definedName name="bvnbvnbvn" localSheetId="13" hidden="1">[3]Uke!#REF!</definedName>
    <definedName name="bvnbvnbvn" localSheetId="17" hidden="1">[3]Uke!#REF!</definedName>
    <definedName name="bvnbvnbvn" localSheetId="6" hidden="1">[3]Uke!#REF!</definedName>
    <definedName name="bvnbvnbvn" localSheetId="29" hidden="1">[3]Uke!#REF!</definedName>
    <definedName name="bvnbvnbvn" localSheetId="2" hidden="1">[3]Uke!#REF!</definedName>
    <definedName name="bvnbvnbvn" hidden="1">[3]Uke!#REF!</definedName>
    <definedName name="cc" localSheetId="15" hidden="1">Uke!#REF!</definedName>
    <definedName name="cc" localSheetId="31" hidden="1">Uke!#REF!</definedName>
    <definedName name="cc" localSheetId="25" hidden="1">Uke!#REF!</definedName>
    <definedName name="cc" localSheetId="26" hidden="1">[1]Uke!#REF!</definedName>
    <definedName name="cc" localSheetId="19" hidden="1">Uke!#REF!</definedName>
    <definedName name="cc" localSheetId="20" hidden="1">[1]Uke!#REF!</definedName>
    <definedName name="cc" localSheetId="22" hidden="1">[2]Uke!#REF!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3" hidden="1">Uke!#REF!</definedName>
    <definedName name="cc" localSheetId="17" hidden="1">Uke!#REF!</definedName>
    <definedName name="cc" localSheetId="6" hidden="1">U!#REF!</definedName>
    <definedName name="cc" localSheetId="29" hidden="1">Uke!#REF!</definedName>
    <definedName name="cc" localSheetId="2" hidden="1">Uke!#REF!</definedName>
    <definedName name="cc" hidden="1">Uke!#REF!</definedName>
    <definedName name="CFE" localSheetId="15" hidden="1">Uke!#REF!</definedName>
    <definedName name="CFE" localSheetId="31" hidden="1">Uke!#REF!</definedName>
    <definedName name="CFE" localSheetId="25" hidden="1">Uke!#REF!</definedName>
    <definedName name="CFE" localSheetId="26" hidden="1">[1]Uke!#REF!</definedName>
    <definedName name="CFE" localSheetId="30" hidden="1">Uke!#REF!</definedName>
    <definedName name="CFE" localSheetId="19" hidden="1">Uke!#REF!</definedName>
    <definedName name="CFE" localSheetId="20" hidden="1">[1]Uke!#REF!</definedName>
    <definedName name="CFE" localSheetId="22" hidden="1">[2]Uke!#REF!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3" hidden="1">Uke!#REF!</definedName>
    <definedName name="CFE" localSheetId="17" hidden="1">Uke!#REF!</definedName>
    <definedName name="CFE" localSheetId="6" hidden="1">U!#REF!</definedName>
    <definedName name="CFE" localSheetId="32" hidden="1">Uke!#REF!</definedName>
    <definedName name="CFE" localSheetId="28" hidden="1">Uke!#REF!</definedName>
    <definedName name="CFE" localSheetId="29" hidden="1">Uke!#REF!</definedName>
    <definedName name="CFE" localSheetId="2" hidden="1">Uke!#REF!</definedName>
    <definedName name="CFE" hidden="1">Uke!#REF!</definedName>
    <definedName name="cvxvcxvc" localSheetId="15" hidden="1">[3]Uke!#REF!</definedName>
    <definedName name="cvxvcxvc" localSheetId="31" hidden="1">[3]Uke!#REF!</definedName>
    <definedName name="cvxvcxvc" localSheetId="25" hidden="1">[3]Uke!#REF!</definedName>
    <definedName name="cvxvcxvc" localSheetId="26" hidden="1">[3]Uke!#REF!</definedName>
    <definedName name="cvxvcxvc" localSheetId="19" hidden="1">[3]Uke!#REF!</definedName>
    <definedName name="cvxvcxvc" localSheetId="20" hidden="1">[3]Uke!#REF!</definedName>
    <definedName name="cvxvcxvc" localSheetId="22" hidden="1">[3]Uke!#REF!</definedName>
    <definedName name="cvxvcxvc" localSheetId="4" hidden="1">[3]Uke!#REF!</definedName>
    <definedName name="cvxvcxvc" localSheetId="10" hidden="1">[3]Uke!#REF!</definedName>
    <definedName name="cvxvcxvc" localSheetId="8" hidden="1">[3]Uke!#REF!</definedName>
    <definedName name="cvxvcxvc" localSheetId="13" hidden="1">[3]Uke!#REF!</definedName>
    <definedName name="cvxvcxvc" localSheetId="17" hidden="1">[3]Uke!#REF!</definedName>
    <definedName name="cvxvcxvc" localSheetId="6" hidden="1">[3]Uke!#REF!</definedName>
    <definedName name="cvxvcxvc" localSheetId="29" hidden="1">[3]Uke!#REF!</definedName>
    <definedName name="cvxvcxvc" localSheetId="2" hidden="1">[3]Uke!#REF!</definedName>
    <definedName name="cvxvcxvc" hidden="1">[3]Uke!#REF!</definedName>
    <definedName name="d" localSheetId="15" hidden="1">Uke!#REF!</definedName>
    <definedName name="d" localSheetId="31" hidden="1">Uke!#REF!</definedName>
    <definedName name="d" localSheetId="25" hidden="1">Uke!#REF!</definedName>
    <definedName name="d" localSheetId="26" hidden="1">[1]Uke!#REF!</definedName>
    <definedName name="d" localSheetId="19" hidden="1">Uke!#REF!</definedName>
    <definedName name="d" localSheetId="20" hidden="1">[1]Uke!#REF!</definedName>
    <definedName name="d" localSheetId="22" hidden="1">[2]Uke!#REF!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3" hidden="1">Uke!#REF!</definedName>
    <definedName name="d" localSheetId="17" hidden="1">Uke!#REF!</definedName>
    <definedName name="d" localSheetId="6" hidden="1">U!#REF!</definedName>
    <definedName name="d" localSheetId="29" hidden="1">Uke!#REF!</definedName>
    <definedName name="d" localSheetId="2" hidden="1">Uke!#REF!</definedName>
    <definedName name="d" hidden="1">Uke!#REF!</definedName>
    <definedName name="DDD" localSheetId="15" hidden="1">Uke!#REF!</definedName>
    <definedName name="DDD" localSheetId="31" hidden="1">Uke!#REF!</definedName>
    <definedName name="DDD" localSheetId="25" hidden="1">Uke!#REF!</definedName>
    <definedName name="DDD" localSheetId="26" hidden="1">[1]Uke!#REF!</definedName>
    <definedName name="DDD" localSheetId="24" hidden="1">Uke!#REF!</definedName>
    <definedName name="DDD" localSheetId="30" hidden="1">Uke!#REF!</definedName>
    <definedName name="DDD" localSheetId="19" hidden="1">Uke!#REF!</definedName>
    <definedName name="DDD" localSheetId="18" hidden="1">Uke!#REF!</definedName>
    <definedName name="DDD" localSheetId="20" hidden="1">[1]Uke!#REF!</definedName>
    <definedName name="DDD" localSheetId="22" hidden="1">[2]Uke!#REF!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3" hidden="1">Uke!#REF!</definedName>
    <definedName name="DDD" localSheetId="17" hidden="1">Uke!#REF!</definedName>
    <definedName name="DDD" localSheetId="16" hidden="1">Uke!#REF!</definedName>
    <definedName name="DDD" localSheetId="6" hidden="1">U!#REF!</definedName>
    <definedName name="DDD" localSheetId="32" hidden="1">Uke!#REF!</definedName>
    <definedName name="DDD" localSheetId="28" hidden="1">Uke!#REF!</definedName>
    <definedName name="DDD" localSheetId="29" hidden="1">Uke!#REF!</definedName>
    <definedName name="DDD" localSheetId="2" hidden="1">Uke!#REF!</definedName>
    <definedName name="DDD" hidden="1">Uke!#REF!</definedName>
    <definedName name="dfd" localSheetId="15" hidden="1">[3]Uke!#REF!</definedName>
    <definedName name="dfd" localSheetId="31" hidden="1">[3]Uke!#REF!</definedName>
    <definedName name="dfd" localSheetId="25" hidden="1">[3]Uke!#REF!</definedName>
    <definedName name="dfd" localSheetId="26" hidden="1">[3]Uke!#REF!</definedName>
    <definedName name="dfd" localSheetId="19" hidden="1">[3]Uke!#REF!</definedName>
    <definedName name="dfd" localSheetId="20" hidden="1">[3]Uke!#REF!</definedName>
    <definedName name="dfd" localSheetId="22" hidden="1">[3]Uke!#REF!</definedName>
    <definedName name="dfd" localSheetId="4" hidden="1">[3]Uke!#REF!</definedName>
    <definedName name="dfd" localSheetId="10" hidden="1">[3]Uke!#REF!</definedName>
    <definedName name="dfd" localSheetId="8" hidden="1">[3]Uke!#REF!</definedName>
    <definedName name="dfd" localSheetId="13" hidden="1">[3]Uke!#REF!</definedName>
    <definedName name="dfd" localSheetId="17" hidden="1">[3]Uke!#REF!</definedName>
    <definedName name="dfd" localSheetId="6" hidden="1">[3]Uke!#REF!</definedName>
    <definedName name="dfd" localSheetId="29" hidden="1">[3]Uke!#REF!</definedName>
    <definedName name="dfd" localSheetId="2" hidden="1">[3]Uke!#REF!</definedName>
    <definedName name="dfd" hidden="1">[3]Uke!#REF!</definedName>
    <definedName name="EEE" localSheetId="15" hidden="1">Uke!#REF!</definedName>
    <definedName name="EEE" localSheetId="31" hidden="1">Uke!#REF!</definedName>
    <definedName name="EEE" localSheetId="25" hidden="1">Uke!#REF!</definedName>
    <definedName name="EEE" localSheetId="26" hidden="1">[1]Uke!#REF!</definedName>
    <definedName name="EEE" localSheetId="24" hidden="1">Uke!#REF!</definedName>
    <definedName name="EEE" localSheetId="30" hidden="1">Uke!#REF!</definedName>
    <definedName name="EEE" localSheetId="19" hidden="1">Uke!#REF!</definedName>
    <definedName name="EEE" localSheetId="20" hidden="1">[1]Uke!#REF!</definedName>
    <definedName name="EEE" localSheetId="22" hidden="1">[2]Uke!#REF!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3" hidden="1">Uke!#REF!</definedName>
    <definedName name="EEE" localSheetId="17" hidden="1">Uke!#REF!</definedName>
    <definedName name="EEE" localSheetId="6" hidden="1">U!#REF!</definedName>
    <definedName name="EEE" localSheetId="32" hidden="1">Uke!#REF!</definedName>
    <definedName name="EEE" localSheetId="28" hidden="1">Uke!#REF!</definedName>
    <definedName name="EEE" localSheetId="29" hidden="1">Uke!#REF!</definedName>
    <definedName name="EEE" localSheetId="2" hidden="1">Uke!#REF!</definedName>
    <definedName name="EEE" hidden="1">Uke!#REF!</definedName>
    <definedName name="f" localSheetId="15" hidden="1">Uke!#REF!</definedName>
    <definedName name="f" localSheetId="31" hidden="1">Uke!#REF!</definedName>
    <definedName name="f" localSheetId="25" hidden="1">Uke!#REF!</definedName>
    <definedName name="f" localSheetId="26" hidden="1">[1]Uke!#REF!</definedName>
    <definedName name="f" localSheetId="19" hidden="1">Uke!#REF!</definedName>
    <definedName name="f" localSheetId="20" hidden="1">[1]Uke!#REF!</definedName>
    <definedName name="f" localSheetId="22" hidden="1">[2]Uke!#REF!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3" hidden="1">Uke!#REF!</definedName>
    <definedName name="f" localSheetId="17" hidden="1">Uke!#REF!</definedName>
    <definedName name="f" localSheetId="6" hidden="1">U!#REF!</definedName>
    <definedName name="f" localSheetId="29" hidden="1">Uke!#REF!</definedName>
    <definedName name="f" localSheetId="2" hidden="1">Uke!#REF!</definedName>
    <definedName name="f" hidden="1">Uke!#REF!</definedName>
    <definedName name="fdgfdg" localSheetId="15" hidden="1">[3]Uke!#REF!</definedName>
    <definedName name="fdgfdg" localSheetId="31" hidden="1">[3]Uke!#REF!</definedName>
    <definedName name="fdgfdg" localSheetId="25" hidden="1">[3]Uke!#REF!</definedName>
    <definedName name="fdgfdg" localSheetId="26" hidden="1">[3]Uke!#REF!</definedName>
    <definedName name="fdgfdg" localSheetId="19" hidden="1">[3]Uke!#REF!</definedName>
    <definedName name="fdgfdg" localSheetId="20" hidden="1">[3]Uke!#REF!</definedName>
    <definedName name="fdgfdg" localSheetId="22" hidden="1">[3]Uke!#REF!</definedName>
    <definedName name="fdgfdg" localSheetId="4" hidden="1">[3]Uke!#REF!</definedName>
    <definedName name="fdgfdg" localSheetId="10" hidden="1">[3]Uke!#REF!</definedName>
    <definedName name="fdgfdg" localSheetId="8" hidden="1">[3]Uke!#REF!</definedName>
    <definedName name="fdgfdg" localSheetId="13" hidden="1">[3]Uke!#REF!</definedName>
    <definedName name="fdgfdg" localSheetId="17" hidden="1">[3]Uke!#REF!</definedName>
    <definedName name="fdgfdg" localSheetId="6" hidden="1">[3]Uke!#REF!</definedName>
    <definedName name="fdgfdg" localSheetId="29" hidden="1">[3]Uke!#REF!</definedName>
    <definedName name="fdgfdg" localSheetId="2" hidden="1">[3]Uke!#REF!</definedName>
    <definedName name="fdgfdg" hidden="1">[3]Uke!#REF!</definedName>
    <definedName name="FF" localSheetId="15" hidden="1">Uke!#REF!</definedName>
    <definedName name="FF" localSheetId="31" hidden="1">Uke!#REF!</definedName>
    <definedName name="FF" localSheetId="25" hidden="1">Uke!#REF!</definedName>
    <definedName name="FF" localSheetId="26" hidden="1">[1]Uke!#REF!</definedName>
    <definedName name="FF" localSheetId="19" hidden="1">Uke!#REF!</definedName>
    <definedName name="FF" localSheetId="20" hidden="1">[1]Uke!#REF!</definedName>
    <definedName name="FF" localSheetId="22" hidden="1">[2]Uke!#REF!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3" hidden="1">Uke!#REF!</definedName>
    <definedName name="FF" localSheetId="17" hidden="1">Uke!#REF!</definedName>
    <definedName name="FF" localSheetId="6" hidden="1">U!#REF!</definedName>
    <definedName name="FF" localSheetId="29" hidden="1">Uke!#REF!</definedName>
    <definedName name="FF" localSheetId="2" hidden="1">Uke!#REF!</definedName>
    <definedName name="FF" hidden="1">Uke!#REF!</definedName>
    <definedName name="fff" localSheetId="15" hidden="1">[3]Uke!#REF!</definedName>
    <definedName name="fff" localSheetId="31" hidden="1">[3]Uke!#REF!</definedName>
    <definedName name="fff" localSheetId="25" hidden="1">[3]Uke!#REF!</definedName>
    <definedName name="fff" localSheetId="26" hidden="1">[3]Uke!#REF!</definedName>
    <definedName name="fff" localSheetId="19" hidden="1">[3]Uke!#REF!</definedName>
    <definedName name="fff" localSheetId="20" hidden="1">[3]Uke!#REF!</definedName>
    <definedName name="fff" localSheetId="22" hidden="1">[3]Uke!#REF!</definedName>
    <definedName name="fff" localSheetId="4" hidden="1">[3]Uke!#REF!</definedName>
    <definedName name="fff" localSheetId="10" hidden="1">[3]Uke!#REF!</definedName>
    <definedName name="fff" localSheetId="8" hidden="1">[3]Uke!#REF!</definedName>
    <definedName name="fff" localSheetId="13" hidden="1">[3]Uke!#REF!</definedName>
    <definedName name="fff" localSheetId="17" hidden="1">[3]Uke!#REF!</definedName>
    <definedName name="fff" localSheetId="6" hidden="1">[3]Uke!#REF!</definedName>
    <definedName name="fff" localSheetId="29" hidden="1">[3]Uke!#REF!</definedName>
    <definedName name="fff" localSheetId="2" hidden="1">[3]Uke!#REF!</definedName>
    <definedName name="fff" hidden="1">[3]Uke!#REF!</definedName>
    <definedName name="fgfhg" localSheetId="15" hidden="1">[1]Uke!#REF!</definedName>
    <definedName name="fgfhg" localSheetId="31" hidden="1">[1]Uke!#REF!</definedName>
    <definedName name="fgfhg" localSheetId="25" hidden="1">[1]Uke!#REF!</definedName>
    <definedName name="fgfhg" localSheetId="26" hidden="1">[1]Uke!#REF!</definedName>
    <definedName name="fgfhg" localSheetId="19" hidden="1">[1]Uke!#REF!</definedName>
    <definedName name="fgfhg" localSheetId="20" hidden="1">[1]Uke!#REF!</definedName>
    <definedName name="fgfhg" localSheetId="22" hidden="1">[2]Uke!#REF!</definedName>
    <definedName name="fgfhg" localSheetId="4" hidden="1">[1]Uke!#REF!</definedName>
    <definedName name="fgfhg" localSheetId="10" hidden="1">[1]Uke!#REF!</definedName>
    <definedName name="fgfhg" localSheetId="8" hidden="1">[1]Uke!#REF!</definedName>
    <definedName name="fgfhg" localSheetId="13" hidden="1">[1]Uke!#REF!</definedName>
    <definedName name="fgfhg" localSheetId="17" hidden="1">[1]Uke!#REF!</definedName>
    <definedName name="fgfhg" localSheetId="6" hidden="1">[1]Uke!#REF!</definedName>
    <definedName name="fgfhg" localSheetId="29" hidden="1">[1]Uke!#REF!</definedName>
    <definedName name="fgfhg" localSheetId="2" hidden="1">[1]Uke!#REF!</definedName>
    <definedName name="fgfhg" hidden="1">[1]Uke!#REF!</definedName>
    <definedName name="fhgfhgfhg" localSheetId="15" hidden="1">[3]Uke!#REF!</definedName>
    <definedName name="fhgfhgfhg" localSheetId="31" hidden="1">[3]Uke!#REF!</definedName>
    <definedName name="fhgfhgfhg" localSheetId="25" hidden="1">[3]Uke!#REF!</definedName>
    <definedName name="fhgfhgfhg" localSheetId="26" hidden="1">[3]Uke!#REF!</definedName>
    <definedName name="fhgfhgfhg" localSheetId="19" hidden="1">[3]Uke!#REF!</definedName>
    <definedName name="fhgfhgfhg" localSheetId="20" hidden="1">[3]Uke!#REF!</definedName>
    <definedName name="fhgfhgfhg" localSheetId="22" hidden="1">[3]Uke!#REF!</definedName>
    <definedName name="fhgfhgfhg" localSheetId="4" hidden="1">[3]Uke!#REF!</definedName>
    <definedName name="fhgfhgfhg" localSheetId="10" hidden="1">[3]Uke!#REF!</definedName>
    <definedName name="fhgfhgfhg" localSheetId="8" hidden="1">[3]Uke!#REF!</definedName>
    <definedName name="fhgfhgfhg" localSheetId="13" hidden="1">[3]Uke!#REF!</definedName>
    <definedName name="fhgfhgfhg" localSheetId="17" hidden="1">[3]Uke!#REF!</definedName>
    <definedName name="fhgfhgfhg" localSheetId="6" hidden="1">[3]Uke!#REF!</definedName>
    <definedName name="fhgfhgfhg" localSheetId="29" hidden="1">[3]Uke!#REF!</definedName>
    <definedName name="fhgfhgfhg" localSheetId="2" hidden="1">[3]Uke!#REF!</definedName>
    <definedName name="fhgfhgfhg" hidden="1">[3]Uke!#REF!</definedName>
    <definedName name="GGG" localSheetId="15" hidden="1">Uke!#REF!</definedName>
    <definedName name="GGG" localSheetId="31" hidden="1">Uke!#REF!</definedName>
    <definedName name="GGG" localSheetId="25" hidden="1">Uke!#REF!</definedName>
    <definedName name="GGG" localSheetId="26" hidden="1">[1]Uke!#REF!</definedName>
    <definedName name="GGG" localSheetId="24" hidden="1">Uke!#REF!</definedName>
    <definedName name="GGG" localSheetId="30" hidden="1">Uke!#REF!</definedName>
    <definedName name="GGG" localSheetId="19" hidden="1">Uke!#REF!</definedName>
    <definedName name="GGG" localSheetId="20" hidden="1">[1]Uke!#REF!</definedName>
    <definedName name="GGG" localSheetId="22" hidden="1">[2]Uke!#REF!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3" hidden="1">Uke!#REF!</definedName>
    <definedName name="GGG" localSheetId="17" hidden="1">Uke!#REF!</definedName>
    <definedName name="GGG" localSheetId="6" hidden="1">U!#REF!</definedName>
    <definedName name="GGG" localSheetId="32" hidden="1">Uke!#REF!</definedName>
    <definedName name="GGG" localSheetId="28" hidden="1">Uke!#REF!</definedName>
    <definedName name="GGG" localSheetId="29" hidden="1">Uke!#REF!</definedName>
    <definedName name="GGG" localSheetId="2" hidden="1">Uke!#REF!</definedName>
    <definedName name="GGG" hidden="1">Uke!#REF!</definedName>
    <definedName name="GH" localSheetId="15" hidden="1">Uke!#REF!</definedName>
    <definedName name="GH" localSheetId="31" hidden="1">Uke!#REF!</definedName>
    <definedName name="GH" localSheetId="25" hidden="1">Uke!#REF!</definedName>
    <definedName name="GH" localSheetId="26" hidden="1">[1]Uke!#REF!</definedName>
    <definedName name="GH" localSheetId="19" hidden="1">Uke!#REF!</definedName>
    <definedName name="GH" localSheetId="20" hidden="1">[1]Uke!#REF!</definedName>
    <definedName name="GH" localSheetId="22" hidden="1">[2]Uke!#REF!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3" hidden="1">Uke!#REF!</definedName>
    <definedName name="GH" localSheetId="17" hidden="1">Uke!#REF!</definedName>
    <definedName name="GH" localSheetId="6" hidden="1">U!#REF!</definedName>
    <definedName name="GH" localSheetId="29" hidden="1">Uke!#REF!</definedName>
    <definedName name="GH" localSheetId="2" hidden="1">Uke!#REF!</definedName>
    <definedName name="GH" hidden="1">Uke!#REF!</definedName>
    <definedName name="ghj" localSheetId="15" hidden="1">[1]Uke!#REF!</definedName>
    <definedName name="ghj" localSheetId="31" hidden="1">[1]Uke!#REF!</definedName>
    <definedName name="ghj" localSheetId="25" hidden="1">[1]Uke!#REF!</definedName>
    <definedName name="ghj" localSheetId="26" hidden="1">[1]Uke!#REF!</definedName>
    <definedName name="ghj" localSheetId="19" hidden="1">[1]Uke!#REF!</definedName>
    <definedName name="ghj" localSheetId="20" hidden="1">[1]Uke!#REF!</definedName>
    <definedName name="ghj" localSheetId="22" hidden="1">[2]Uke!#REF!</definedName>
    <definedName name="ghj" localSheetId="4" hidden="1">[1]Uke!#REF!</definedName>
    <definedName name="ghj" localSheetId="10" hidden="1">[1]Uke!#REF!</definedName>
    <definedName name="ghj" localSheetId="8" hidden="1">[1]Uke!#REF!</definedName>
    <definedName name="ghj" localSheetId="13" hidden="1">[1]Uke!#REF!</definedName>
    <definedName name="ghj" localSheetId="17" hidden="1">[1]Uke!#REF!</definedName>
    <definedName name="ghj" localSheetId="6" hidden="1">[1]Uke!#REF!</definedName>
    <definedName name="ghj" localSheetId="29" hidden="1">[1]Uke!#REF!</definedName>
    <definedName name="ghj" localSheetId="2" hidden="1">[1]Uke!#REF!</definedName>
    <definedName name="ghj" hidden="1">[1]Uke!#REF!</definedName>
    <definedName name="ghjghj" localSheetId="15" hidden="1">[3]Uke!#REF!</definedName>
    <definedName name="ghjghj" localSheetId="31" hidden="1">[3]Uke!#REF!</definedName>
    <definedName name="ghjghj" localSheetId="25" hidden="1">[3]Uke!#REF!</definedName>
    <definedName name="ghjghj" localSheetId="26" hidden="1">[3]Uke!#REF!</definedName>
    <definedName name="ghjghj" localSheetId="19" hidden="1">[3]Uke!#REF!</definedName>
    <definedName name="ghjghj" localSheetId="20" hidden="1">[3]Uke!#REF!</definedName>
    <definedName name="ghjghj" localSheetId="22" hidden="1">[3]Uke!#REF!</definedName>
    <definedName name="ghjghj" localSheetId="4" hidden="1">[3]Uke!#REF!</definedName>
    <definedName name="ghjghj" localSheetId="10" hidden="1">[3]Uke!#REF!</definedName>
    <definedName name="ghjghj" localSheetId="8" hidden="1">[3]Uke!#REF!</definedName>
    <definedName name="ghjghj" localSheetId="13" hidden="1">[3]Uke!#REF!</definedName>
    <definedName name="ghjghj" localSheetId="17" hidden="1">[3]Uke!#REF!</definedName>
    <definedName name="ghjghj" localSheetId="6" hidden="1">[3]Uke!#REF!</definedName>
    <definedName name="ghjghj" localSheetId="29" hidden="1">[3]Uke!#REF!</definedName>
    <definedName name="ghjghj" localSheetId="2" hidden="1">[3]Uke!#REF!</definedName>
    <definedName name="ghjghj" hidden="1">[3]Uke!#REF!</definedName>
    <definedName name="GI" localSheetId="15" hidden="1">Uke!#REF!</definedName>
    <definedName name="GI" localSheetId="31" hidden="1">Uke!#REF!</definedName>
    <definedName name="GI" localSheetId="25" hidden="1">Uke!#REF!</definedName>
    <definedName name="GI" localSheetId="26" hidden="1">[1]Uke!#REF!</definedName>
    <definedName name="GI" localSheetId="19" hidden="1">Uke!#REF!</definedName>
    <definedName name="GI" localSheetId="20" hidden="1">[1]Uke!#REF!</definedName>
    <definedName name="GI" localSheetId="22" hidden="1">[2]Uke!#REF!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3" hidden="1">Uke!#REF!</definedName>
    <definedName name="GI" localSheetId="17" hidden="1">Uke!#REF!</definedName>
    <definedName name="GI" localSheetId="6" hidden="1">U!#REF!</definedName>
    <definedName name="GI" localSheetId="29" hidden="1">Uke!#REF!</definedName>
    <definedName name="GI" localSheetId="2" hidden="1">Uke!#REF!</definedName>
    <definedName name="GI" hidden="1">Uke!#REF!</definedName>
    <definedName name="gjhghj" localSheetId="15" hidden="1">[3]Uke!#REF!</definedName>
    <definedName name="gjhghj" localSheetId="31" hidden="1">[3]Uke!#REF!</definedName>
    <definedName name="gjhghj" localSheetId="25" hidden="1">[3]Uke!#REF!</definedName>
    <definedName name="gjhghj" localSheetId="26" hidden="1">[3]Uke!#REF!</definedName>
    <definedName name="gjhghj" localSheetId="19" hidden="1">[3]Uke!#REF!</definedName>
    <definedName name="gjhghj" localSheetId="20" hidden="1">[3]Uke!#REF!</definedName>
    <definedName name="gjhghj" localSheetId="22" hidden="1">[3]Uke!#REF!</definedName>
    <definedName name="gjhghj" localSheetId="4" hidden="1">[3]Uke!#REF!</definedName>
    <definedName name="gjhghj" localSheetId="10" hidden="1">[3]Uke!#REF!</definedName>
    <definedName name="gjhghj" localSheetId="8" hidden="1">[3]Uke!#REF!</definedName>
    <definedName name="gjhghj" localSheetId="13" hidden="1">[3]Uke!#REF!</definedName>
    <definedName name="gjhghj" localSheetId="17" hidden="1">[3]Uke!#REF!</definedName>
    <definedName name="gjhghj" localSheetId="6" hidden="1">[3]Uke!#REF!</definedName>
    <definedName name="gjhghj" localSheetId="29" hidden="1">[3]Uke!#REF!</definedName>
    <definedName name="gjhghj" localSheetId="2" hidden="1">[3]Uke!#REF!</definedName>
    <definedName name="gjhghj" hidden="1">[3]Uke!#REF!</definedName>
    <definedName name="HG" localSheetId="15" hidden="1">Uke!#REF!</definedName>
    <definedName name="HG" localSheetId="31" hidden="1">Uke!#REF!</definedName>
    <definedName name="HG" localSheetId="25" hidden="1">Uke!#REF!</definedName>
    <definedName name="HG" localSheetId="26" hidden="1">[1]Uke!#REF!</definedName>
    <definedName name="HG" localSheetId="19" hidden="1">Uke!#REF!</definedName>
    <definedName name="HG" localSheetId="20" hidden="1">[1]Uke!#REF!</definedName>
    <definedName name="HG" localSheetId="22" hidden="1">[2]Uke!#REF!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3" hidden="1">Uke!#REF!</definedName>
    <definedName name="HG" localSheetId="17" hidden="1">Uke!#REF!</definedName>
    <definedName name="HG" localSheetId="6" hidden="1">U!#REF!</definedName>
    <definedName name="HG" localSheetId="29" hidden="1">Uke!#REF!</definedName>
    <definedName name="HG" localSheetId="2" hidden="1">Uke!#REF!</definedName>
    <definedName name="HG" hidden="1">Uke!#REF!</definedName>
    <definedName name="hghjg" localSheetId="15" hidden="1">[3]Uke!#REF!</definedName>
    <definedName name="hghjg" localSheetId="31" hidden="1">[3]Uke!#REF!</definedName>
    <definedName name="hghjg" localSheetId="25" hidden="1">[3]Uke!#REF!</definedName>
    <definedName name="hghjg" localSheetId="26" hidden="1">[3]Uke!#REF!</definedName>
    <definedName name="hghjg" localSheetId="19" hidden="1">[3]Uke!#REF!</definedName>
    <definedName name="hghjg" localSheetId="20" hidden="1">[3]Uke!#REF!</definedName>
    <definedName name="hghjg" localSheetId="22" hidden="1">[3]Uke!#REF!</definedName>
    <definedName name="hghjg" localSheetId="4" hidden="1">[3]Uke!#REF!</definedName>
    <definedName name="hghjg" localSheetId="10" hidden="1">[3]Uke!#REF!</definedName>
    <definedName name="hghjg" localSheetId="8" hidden="1">[3]Uke!#REF!</definedName>
    <definedName name="hghjg" localSheetId="13" hidden="1">[3]Uke!#REF!</definedName>
    <definedName name="hghjg" localSheetId="17" hidden="1">[3]Uke!#REF!</definedName>
    <definedName name="hghjg" localSheetId="6" hidden="1">[3]Uke!#REF!</definedName>
    <definedName name="hghjg" localSheetId="29" hidden="1">[3]Uke!#REF!</definedName>
    <definedName name="hghjg" localSheetId="2" hidden="1">[3]Uke!#REF!</definedName>
    <definedName name="hghjg" hidden="1">[3]Uke!#REF!</definedName>
    <definedName name="hjgjhgjh" localSheetId="15" hidden="1">[3]Uke!#REF!</definedName>
    <definedName name="hjgjhgjh" localSheetId="31" hidden="1">[3]Uke!#REF!</definedName>
    <definedName name="hjgjhgjh" localSheetId="25" hidden="1">[3]Uke!#REF!</definedName>
    <definedName name="hjgjhgjh" localSheetId="26" hidden="1">[3]Uke!#REF!</definedName>
    <definedName name="hjgjhgjh" localSheetId="19" hidden="1">[3]Uke!#REF!</definedName>
    <definedName name="hjgjhgjh" localSheetId="20" hidden="1">[3]Uke!#REF!</definedName>
    <definedName name="hjgjhgjh" localSheetId="22" hidden="1">[3]Uke!#REF!</definedName>
    <definedName name="hjgjhgjh" localSheetId="4" hidden="1">[3]Uke!#REF!</definedName>
    <definedName name="hjgjhgjh" localSheetId="10" hidden="1">[3]Uke!#REF!</definedName>
    <definedName name="hjgjhgjh" localSheetId="8" hidden="1">[3]Uke!#REF!</definedName>
    <definedName name="hjgjhgjh" localSheetId="13" hidden="1">[3]Uke!#REF!</definedName>
    <definedName name="hjgjhgjh" localSheetId="17" hidden="1">[3]Uke!#REF!</definedName>
    <definedName name="hjgjhgjh" localSheetId="6" hidden="1">[3]Uke!#REF!</definedName>
    <definedName name="hjgjhgjh" localSheetId="29" hidden="1">[3]Uke!#REF!</definedName>
    <definedName name="hjgjhgjh" localSheetId="2" hidden="1">[3]Uke!#REF!</definedName>
    <definedName name="hjgjhgjh" hidden="1">[3]Uke!#REF!</definedName>
    <definedName name="hkjhkj" localSheetId="15" hidden="1">[3]Uke!#REF!</definedName>
    <definedName name="hkjhkj" localSheetId="31" hidden="1">[3]Uke!#REF!</definedName>
    <definedName name="hkjhkj" localSheetId="25" hidden="1">[3]Uke!#REF!</definedName>
    <definedName name="hkjhkj" localSheetId="26" hidden="1">[3]Uke!#REF!</definedName>
    <definedName name="hkjhkj" localSheetId="19" hidden="1">[3]Uke!#REF!</definedName>
    <definedName name="hkjhkj" localSheetId="20" hidden="1">[3]Uke!#REF!</definedName>
    <definedName name="hkjhkj" localSheetId="22" hidden="1">[3]Uke!#REF!</definedName>
    <definedName name="hkjhkj" localSheetId="4" hidden="1">[3]Uke!#REF!</definedName>
    <definedName name="hkjhkj" localSheetId="10" hidden="1">[3]Uke!#REF!</definedName>
    <definedName name="hkjhkj" localSheetId="8" hidden="1">[3]Uke!#REF!</definedName>
    <definedName name="hkjhkj" localSheetId="13" hidden="1">[3]Uke!#REF!</definedName>
    <definedName name="hkjhkj" localSheetId="17" hidden="1">[3]Uke!#REF!</definedName>
    <definedName name="hkjhkj" localSheetId="6" hidden="1">[3]Uke!#REF!</definedName>
    <definedName name="hkjhkj" localSheetId="29" hidden="1">[3]Uke!#REF!</definedName>
    <definedName name="hkjhkj" localSheetId="2" hidden="1">[3]Uke!#REF!</definedName>
    <definedName name="hkjhkj" hidden="1">[3]Uke!#REF!</definedName>
    <definedName name="hkjhkjh" localSheetId="15" hidden="1">[3]Uke!#REF!</definedName>
    <definedName name="hkjhkjh" localSheetId="31" hidden="1">[3]Uke!#REF!</definedName>
    <definedName name="hkjhkjh" localSheetId="25" hidden="1">[3]Uke!#REF!</definedName>
    <definedName name="HKJHKJH" localSheetId="26" hidden="1">[1]Uke!#REF!</definedName>
    <definedName name="hkjhkjh" localSheetId="19" hidden="1">[3]Uke!#REF!</definedName>
    <definedName name="HKJHKJH" localSheetId="20" hidden="1">[1]Uke!#REF!</definedName>
    <definedName name="HKJHKJH" localSheetId="22" hidden="1">[2]Uke!#REF!</definedName>
    <definedName name="hkjhkjh" localSheetId="4" hidden="1">[3]Uke!#REF!</definedName>
    <definedName name="hkjhkjh" localSheetId="10" hidden="1">[3]Uke!#REF!</definedName>
    <definedName name="hkjhkjh" localSheetId="8" hidden="1">[3]Uke!#REF!</definedName>
    <definedName name="hkjhkjh" localSheetId="13" hidden="1">[3]Uke!#REF!</definedName>
    <definedName name="hkjhkjh" localSheetId="17" hidden="1">[3]Uke!#REF!</definedName>
    <definedName name="hkjhkjh" localSheetId="6" hidden="1">[3]Uke!#REF!</definedName>
    <definedName name="hkjhkjh" localSheetId="29" hidden="1">[3]Uke!#REF!</definedName>
    <definedName name="hkjhkjh" localSheetId="2" hidden="1">[3]Uke!#REF!</definedName>
    <definedName name="hkjhkjh" hidden="1">[3]Uke!#REF!</definedName>
    <definedName name="HT" localSheetId="15" hidden="1">Uke!#REF!</definedName>
    <definedName name="HT" localSheetId="31" hidden="1">Uke!#REF!</definedName>
    <definedName name="HT" localSheetId="25" hidden="1">Uke!#REF!</definedName>
    <definedName name="HT" localSheetId="26" hidden="1">[1]Uke!#REF!</definedName>
    <definedName name="HT" localSheetId="19" hidden="1">Uke!#REF!</definedName>
    <definedName name="HT" localSheetId="20" hidden="1">[1]Uke!#REF!</definedName>
    <definedName name="HT" localSheetId="22" hidden="1">[2]Uke!#REF!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3" hidden="1">Uke!#REF!</definedName>
    <definedName name="HT" localSheetId="17" hidden="1">Uke!#REF!</definedName>
    <definedName name="HT" localSheetId="6" hidden="1">U!#REF!</definedName>
    <definedName name="HT" localSheetId="29" hidden="1">Uke!#REF!</definedName>
    <definedName name="HT" localSheetId="2" hidden="1">Uke!#REF!</definedName>
    <definedName name="HT" hidden="1">Uke!#REF!</definedName>
    <definedName name="htt" localSheetId="15" hidden="1">[3]Uke!#REF!</definedName>
    <definedName name="htt" localSheetId="31" hidden="1">[3]Uke!#REF!</definedName>
    <definedName name="htt" localSheetId="25" hidden="1">[3]Uke!#REF!</definedName>
    <definedName name="htt" localSheetId="26" hidden="1">[3]Uke!#REF!</definedName>
    <definedName name="htt" localSheetId="19" hidden="1">[3]Uke!#REF!</definedName>
    <definedName name="htt" localSheetId="20" hidden="1">[3]Uke!#REF!</definedName>
    <definedName name="htt" localSheetId="22" hidden="1">[3]Uke!#REF!</definedName>
    <definedName name="htt" localSheetId="4" hidden="1">[3]Uke!#REF!</definedName>
    <definedName name="htt" localSheetId="10" hidden="1">[3]Uke!#REF!</definedName>
    <definedName name="htt" localSheetId="8" hidden="1">[3]Uke!#REF!</definedName>
    <definedName name="htt" localSheetId="13" hidden="1">[3]Uke!#REF!</definedName>
    <definedName name="htt" localSheetId="17" hidden="1">[3]Uke!#REF!</definedName>
    <definedName name="htt" localSheetId="6" hidden="1">[3]Uke!#REF!</definedName>
    <definedName name="htt" localSheetId="29" hidden="1">[3]Uke!#REF!</definedName>
    <definedName name="htt" localSheetId="2" hidden="1">[3]Uke!#REF!</definedName>
    <definedName name="htt" hidden="1">[3]Uke!#REF!</definedName>
    <definedName name="JHK" localSheetId="15" hidden="1">Uke!#REF!</definedName>
    <definedName name="JHK" localSheetId="31" hidden="1">Uke!#REF!</definedName>
    <definedName name="JHK" localSheetId="25" hidden="1">Uke!#REF!</definedName>
    <definedName name="JHK" localSheetId="26" hidden="1">[1]Uke!#REF!</definedName>
    <definedName name="JHK" localSheetId="19" hidden="1">Uke!#REF!</definedName>
    <definedName name="JHK" localSheetId="20" hidden="1">[1]Uke!#REF!</definedName>
    <definedName name="JHK" localSheetId="22" hidden="1">[2]Uke!#REF!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3" hidden="1">Uke!#REF!</definedName>
    <definedName name="JHK" localSheetId="17" hidden="1">Uke!#REF!</definedName>
    <definedName name="JHK" localSheetId="6" hidden="1">U!#REF!</definedName>
    <definedName name="JHK" localSheetId="29" hidden="1">Uke!#REF!</definedName>
    <definedName name="JHK" localSheetId="2" hidden="1">Uke!#REF!</definedName>
    <definedName name="JHK" hidden="1">Uke!#REF!</definedName>
    <definedName name="jhkjhjhjhkjhkj" localSheetId="15" hidden="1">[3]Uke!#REF!</definedName>
    <definedName name="jhkjhjhjhkjhkj" localSheetId="31" hidden="1">[3]Uke!#REF!</definedName>
    <definedName name="jhkjhjhjhkjhkj" localSheetId="25" hidden="1">[3]Uke!#REF!</definedName>
    <definedName name="jhkjhjhjhkjhkj" localSheetId="26" hidden="1">[3]Uke!#REF!</definedName>
    <definedName name="jhkjhjhjhkjhkj" localSheetId="19" hidden="1">[3]Uke!#REF!</definedName>
    <definedName name="jhkjhjhjhkjhkj" localSheetId="20" hidden="1">[3]Uke!#REF!</definedName>
    <definedName name="jhkjhjhjhkjhkj" localSheetId="22" hidden="1">[3]Uke!#REF!</definedName>
    <definedName name="jhkjhjhjhkjhkj" localSheetId="4" hidden="1">[3]Uke!#REF!</definedName>
    <definedName name="jhkjhjhjhkjhkj" localSheetId="10" hidden="1">[3]Uke!#REF!</definedName>
    <definedName name="jhkjhjhjhkjhkj" localSheetId="8" hidden="1">[3]Uke!#REF!</definedName>
    <definedName name="jhkjhjhjhkjhkj" localSheetId="13" hidden="1">[3]Uke!#REF!</definedName>
    <definedName name="jhkjhjhjhkjhkj" localSheetId="17" hidden="1">[3]Uke!#REF!</definedName>
    <definedName name="jhkjhjhjhkjhkj" localSheetId="6" hidden="1">[3]Uke!#REF!</definedName>
    <definedName name="jhkjhjhjhkjhkj" localSheetId="29" hidden="1">[3]Uke!#REF!</definedName>
    <definedName name="jhkjhjhjhkjhkj" localSheetId="2" hidden="1">[3]Uke!#REF!</definedName>
    <definedName name="jhkjhjhjhkjhkj" hidden="1">[3]Uke!#REF!</definedName>
    <definedName name="jhkjhkjh" localSheetId="15" hidden="1">[3]Uke!#REF!</definedName>
    <definedName name="jhkjhkjh" localSheetId="31" hidden="1">[3]Uke!#REF!</definedName>
    <definedName name="jhkjhkjh" localSheetId="25" hidden="1">[3]Uke!#REF!</definedName>
    <definedName name="jhkjhkjh" localSheetId="26" hidden="1">[3]Uke!#REF!</definedName>
    <definedName name="jhkjhkjh" localSheetId="19" hidden="1">[3]Uke!#REF!</definedName>
    <definedName name="jhkjhkjh" localSheetId="20" hidden="1">[3]Uke!#REF!</definedName>
    <definedName name="jhkjhkjh" localSheetId="22" hidden="1">[3]Uke!#REF!</definedName>
    <definedName name="jhkjhkjh" localSheetId="4" hidden="1">[3]Uke!#REF!</definedName>
    <definedName name="jhkjhkjh" localSheetId="10" hidden="1">[3]Uke!#REF!</definedName>
    <definedName name="jhkjhkjh" localSheetId="8" hidden="1">[3]Uke!#REF!</definedName>
    <definedName name="jhkjhkjh" localSheetId="13" hidden="1">[3]Uke!#REF!</definedName>
    <definedName name="jhkjhkjh" localSheetId="17" hidden="1">[3]Uke!#REF!</definedName>
    <definedName name="jhkjhkjh" localSheetId="6" hidden="1">[3]Uke!#REF!</definedName>
    <definedName name="jhkjhkjh" localSheetId="29" hidden="1">[3]Uke!#REF!</definedName>
    <definedName name="jhkjhkjh" localSheetId="2" hidden="1">[3]Uke!#REF!</definedName>
    <definedName name="jhkjhkjh" hidden="1">[3]Uke!#REF!</definedName>
    <definedName name="JK" localSheetId="15" hidden="1">[1]Uke!#REF!</definedName>
    <definedName name="JK" localSheetId="31" hidden="1">[1]Uke!#REF!</definedName>
    <definedName name="JK" localSheetId="25" hidden="1">[1]Uke!#REF!</definedName>
    <definedName name="JK" localSheetId="26" hidden="1">[1]Uke!#REF!</definedName>
    <definedName name="JK" localSheetId="19" hidden="1">[1]Uke!#REF!</definedName>
    <definedName name="JK" localSheetId="20" hidden="1">[1]Uke!#REF!</definedName>
    <definedName name="JK" localSheetId="22" hidden="1">[2]Uke!#REF!</definedName>
    <definedName name="JK" localSheetId="4" hidden="1">[1]Uke!#REF!</definedName>
    <definedName name="JK" localSheetId="10" hidden="1">[1]Uke!#REF!</definedName>
    <definedName name="JK" localSheetId="8" hidden="1">[1]Uke!#REF!</definedName>
    <definedName name="JK" localSheetId="13" hidden="1">[1]Uke!#REF!</definedName>
    <definedName name="JK" localSheetId="17" hidden="1">[1]Uke!#REF!</definedName>
    <definedName name="JK" localSheetId="6" hidden="1">[1]Uke!#REF!</definedName>
    <definedName name="JK" localSheetId="29" hidden="1">[1]Uke!#REF!</definedName>
    <definedName name="JK" localSheetId="2" hidden="1">[1]Uke!#REF!</definedName>
    <definedName name="JK" hidden="1">[1]Uke!#REF!</definedName>
    <definedName name="JLK" localSheetId="15" hidden="1">Uke!#REF!</definedName>
    <definedName name="JLK" localSheetId="31" hidden="1">Uke!#REF!</definedName>
    <definedName name="JLK" localSheetId="25" hidden="1">Uke!#REF!</definedName>
    <definedName name="JLK" localSheetId="26" hidden="1">[1]Uke!#REF!</definedName>
    <definedName name="JLK" localSheetId="19" hidden="1">Uke!#REF!</definedName>
    <definedName name="JLK" localSheetId="20" hidden="1">[1]Uke!#REF!</definedName>
    <definedName name="JLK" localSheetId="22" hidden="1">[2]Uke!#REF!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3" hidden="1">Uke!#REF!</definedName>
    <definedName name="JLK" localSheetId="17" hidden="1">Uke!#REF!</definedName>
    <definedName name="JLK" localSheetId="6" hidden="1">U!#REF!</definedName>
    <definedName name="JLK" localSheetId="29" hidden="1">Uke!#REF!</definedName>
    <definedName name="JLK" localSheetId="2" hidden="1">Uke!#REF!</definedName>
    <definedName name="JLK" hidden="1">Uke!#REF!</definedName>
    <definedName name="JLKJ" localSheetId="15" hidden="1">Uke!#REF!</definedName>
    <definedName name="JLKJ" localSheetId="31" hidden="1">Uke!#REF!</definedName>
    <definedName name="JLKJ" localSheetId="25" hidden="1">Uke!#REF!</definedName>
    <definedName name="JLKJ" localSheetId="26" hidden="1">[1]Uke!#REF!</definedName>
    <definedName name="JLKJ" localSheetId="19" hidden="1">Uke!#REF!</definedName>
    <definedName name="JLKJ" localSheetId="20" hidden="1">[1]Uke!#REF!</definedName>
    <definedName name="JLKJ" localSheetId="22" hidden="1">[2]Uke!#REF!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3" hidden="1">Uke!#REF!</definedName>
    <definedName name="JLKJ" localSheetId="17" hidden="1">Uke!#REF!</definedName>
    <definedName name="JLKJ" localSheetId="6" hidden="1">U!#REF!</definedName>
    <definedName name="JLKJ" localSheetId="29" hidden="1">Uke!#REF!</definedName>
    <definedName name="JLKJ" localSheetId="2" hidden="1">Uke!#REF!</definedName>
    <definedName name="JLKJ" hidden="1">Uke!#REF!</definedName>
    <definedName name="JLKJL" localSheetId="15" hidden="1">[1]Uke!#REF!</definedName>
    <definedName name="JLKJL" localSheetId="31" hidden="1">[1]Uke!#REF!</definedName>
    <definedName name="JLKJL" localSheetId="25" hidden="1">[1]Uke!#REF!</definedName>
    <definedName name="JLKJL" localSheetId="26" hidden="1">[1]Uke!#REF!</definedName>
    <definedName name="JLKJL" localSheetId="19" hidden="1">[1]Uke!#REF!</definedName>
    <definedName name="JLKJL" localSheetId="20" hidden="1">[1]Uke!#REF!</definedName>
    <definedName name="JLKJL" localSheetId="22" hidden="1">[2]Uke!#REF!</definedName>
    <definedName name="JLKJL" localSheetId="4" hidden="1">[1]Uke!#REF!</definedName>
    <definedName name="JLKJL" localSheetId="10" hidden="1">[1]Uke!#REF!</definedName>
    <definedName name="JLKJL" localSheetId="8" hidden="1">[1]Uke!#REF!</definedName>
    <definedName name="JLKJL" localSheetId="13" hidden="1">[1]Uke!#REF!</definedName>
    <definedName name="JLKJL" localSheetId="17" hidden="1">[1]Uke!#REF!</definedName>
    <definedName name="JLKJL" localSheetId="6" hidden="1">[1]Uke!#REF!</definedName>
    <definedName name="JLKJL" localSheetId="29" hidden="1">[1]Uke!#REF!</definedName>
    <definedName name="JLKJL" localSheetId="2" hidden="1">[1]Uke!#REF!</definedName>
    <definedName name="JLKJL" hidden="1">[1]Uke!#REF!</definedName>
    <definedName name="JLKJLK" localSheetId="15" hidden="1">Uke!#REF!</definedName>
    <definedName name="JLKJLK" localSheetId="31" hidden="1">Uke!#REF!</definedName>
    <definedName name="JLKJLK" localSheetId="25" hidden="1">Uke!#REF!</definedName>
    <definedName name="JLKJLK" localSheetId="26" hidden="1">[1]Uke!#REF!</definedName>
    <definedName name="JLKJLK" localSheetId="19" hidden="1">Uke!#REF!</definedName>
    <definedName name="JLKJLK" localSheetId="20" hidden="1">[1]Uke!#REF!</definedName>
    <definedName name="JLKJLK" localSheetId="22" hidden="1">[2]Uke!#REF!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3" hidden="1">Uke!#REF!</definedName>
    <definedName name="JLKJLK" localSheetId="17" hidden="1">Uke!#REF!</definedName>
    <definedName name="JLKJLK" localSheetId="6" hidden="1">U!#REF!</definedName>
    <definedName name="JLKJLK" localSheetId="29" hidden="1">Uke!#REF!</definedName>
    <definedName name="JLKJLK" localSheetId="2" hidden="1">Uke!#REF!</definedName>
    <definedName name="JLKJLK" hidden="1">Uke!#REF!</definedName>
    <definedName name="KJH" localSheetId="15" hidden="1">Uke!#REF!</definedName>
    <definedName name="KJH" localSheetId="31" hidden="1">Uke!#REF!</definedName>
    <definedName name="KJH" localSheetId="25" hidden="1">Uke!#REF!</definedName>
    <definedName name="KJH" localSheetId="26" hidden="1">[1]Uke!#REF!</definedName>
    <definedName name="KJH" localSheetId="30" hidden="1">Uke!#REF!</definedName>
    <definedName name="KJH" localSheetId="19" hidden="1">Uke!#REF!</definedName>
    <definedName name="KJH" localSheetId="20" hidden="1">[1]Uke!#REF!</definedName>
    <definedName name="KJH" localSheetId="22" hidden="1">[2]Uke!#REF!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3" hidden="1">Uke!#REF!</definedName>
    <definedName name="KJH" localSheetId="17" hidden="1">Uke!#REF!</definedName>
    <definedName name="KJH" localSheetId="6" hidden="1">U!#REF!</definedName>
    <definedName name="KJH" localSheetId="32" hidden="1">Uke!#REF!</definedName>
    <definedName name="KJH" localSheetId="28" hidden="1">Uke!#REF!</definedName>
    <definedName name="KJH" localSheetId="29" hidden="1">Uke!#REF!</definedName>
    <definedName name="KJH" localSheetId="2" hidden="1">Uke!#REF!</definedName>
    <definedName name="KJH" hidden="1">Uke!#REF!</definedName>
    <definedName name="KJHK" localSheetId="15" hidden="1">Uke!#REF!</definedName>
    <definedName name="KJHK" localSheetId="31" hidden="1">Uke!#REF!</definedName>
    <definedName name="KJHK" localSheetId="25" hidden="1">Uke!#REF!</definedName>
    <definedName name="KJHK" localSheetId="26" hidden="1">[1]Uke!#REF!</definedName>
    <definedName name="KJHK" localSheetId="19" hidden="1">Uke!#REF!</definedName>
    <definedName name="KJHK" localSheetId="20" hidden="1">[1]Uke!#REF!</definedName>
    <definedName name="KJHK" localSheetId="22" hidden="1">[2]Uke!#REF!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3" hidden="1">Uke!#REF!</definedName>
    <definedName name="KJHK" localSheetId="17" hidden="1">Uke!#REF!</definedName>
    <definedName name="KJHK" localSheetId="6" hidden="1">U!#REF!</definedName>
    <definedName name="KJHK" localSheetId="29" hidden="1">Uke!#REF!</definedName>
    <definedName name="KJHK" localSheetId="2" hidden="1">Uke!#REF!</definedName>
    <definedName name="KJHK" hidden="1">Uke!#REF!</definedName>
    <definedName name="KJLKJ" localSheetId="15" hidden="1">[1]Uke!#REF!</definedName>
    <definedName name="KJLKJ" localSheetId="31" hidden="1">[1]Uke!#REF!</definedName>
    <definedName name="KJLKJ" localSheetId="25" hidden="1">[1]Uke!#REF!</definedName>
    <definedName name="KJLKJ" localSheetId="26" hidden="1">[1]Uke!#REF!</definedName>
    <definedName name="KJLKJ" localSheetId="19" hidden="1">[1]Uke!#REF!</definedName>
    <definedName name="KJLKJ" localSheetId="20" hidden="1">[1]Uke!#REF!</definedName>
    <definedName name="KJLKJ" localSheetId="22" hidden="1">[2]Uke!#REF!</definedName>
    <definedName name="KJLKJ" localSheetId="4" hidden="1">[1]Uke!#REF!</definedName>
    <definedName name="KJLKJ" localSheetId="10" hidden="1">[1]Uke!#REF!</definedName>
    <definedName name="KJLKJ" localSheetId="8" hidden="1">[1]Uke!#REF!</definedName>
    <definedName name="KJLKJ" localSheetId="13" hidden="1">[1]Uke!#REF!</definedName>
    <definedName name="KJLKJ" localSheetId="17" hidden="1">[1]Uke!#REF!</definedName>
    <definedName name="KJLKJ" localSheetId="6" hidden="1">[1]Uke!#REF!</definedName>
    <definedName name="KJLKJ" localSheetId="29" hidden="1">[1]Uke!#REF!</definedName>
    <definedName name="KJLKJ" localSheetId="2" hidden="1">[1]Uke!#REF!</definedName>
    <definedName name="KJLKJ" hidden="1">[1]Uke!#REF!</definedName>
    <definedName name="kkk" localSheetId="15" hidden="1">Uke!#REF!</definedName>
    <definedName name="kkk" localSheetId="31" hidden="1">Uke!#REF!</definedName>
    <definedName name="kkk" localSheetId="25" hidden="1">Uke!#REF!</definedName>
    <definedName name="kkk" localSheetId="26" hidden="1">[1]Uke!#REF!</definedName>
    <definedName name="kkk" localSheetId="19" hidden="1">Uke!#REF!</definedName>
    <definedName name="kkk" localSheetId="20" hidden="1">[1]Uke!#REF!</definedName>
    <definedName name="kkk" localSheetId="22" hidden="1">[2]Uke!#REF!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3" hidden="1">Uke!#REF!</definedName>
    <definedName name="kkk" localSheetId="17" hidden="1">Uke!#REF!</definedName>
    <definedName name="kkk" localSheetId="6" hidden="1">U!#REF!</definedName>
    <definedName name="kkk" localSheetId="29" hidden="1">Uke!#REF!</definedName>
    <definedName name="kkk" localSheetId="2" hidden="1">Uke!#REF!</definedName>
    <definedName name="kkk" hidden="1">Uke!#REF!</definedName>
    <definedName name="LKH" localSheetId="15" hidden="1">Uke!#REF!</definedName>
    <definedName name="LKH" localSheetId="31" hidden="1">Uke!#REF!</definedName>
    <definedName name="LKH" localSheetId="25" hidden="1">Uke!#REF!</definedName>
    <definedName name="LKH" localSheetId="26" hidden="1">[1]Uke!#REF!</definedName>
    <definedName name="LKH" localSheetId="30" hidden="1">Uke!#REF!</definedName>
    <definedName name="LKH" localSheetId="19" hidden="1">Uke!#REF!</definedName>
    <definedName name="LKH" localSheetId="20" hidden="1">[1]Uke!#REF!</definedName>
    <definedName name="LKH" localSheetId="22" hidden="1">[2]Uke!#REF!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3" hidden="1">Uke!#REF!</definedName>
    <definedName name="LKH" localSheetId="17" hidden="1">Uke!#REF!</definedName>
    <definedName name="LKH" localSheetId="6" hidden="1">U!#REF!</definedName>
    <definedName name="LKH" localSheetId="32" hidden="1">Uke!#REF!</definedName>
    <definedName name="LKH" localSheetId="28" hidden="1">Uke!#REF!</definedName>
    <definedName name="LKH" localSheetId="29" hidden="1">Uke!#REF!</definedName>
    <definedName name="LKH" localSheetId="2" hidden="1">Uke!#REF!</definedName>
    <definedName name="LKH" hidden="1">Uke!#REF!</definedName>
    <definedName name="lll" localSheetId="15" hidden="1">Uke!#REF!</definedName>
    <definedName name="lll" localSheetId="31" hidden="1">Uke!#REF!</definedName>
    <definedName name="lll" localSheetId="25" hidden="1">Uke!#REF!</definedName>
    <definedName name="lll" localSheetId="26" hidden="1">[1]Uke!#REF!</definedName>
    <definedName name="lll" localSheetId="19" hidden="1">Uke!#REF!</definedName>
    <definedName name="lll" localSheetId="20" hidden="1">[1]Uke!#REF!</definedName>
    <definedName name="lll" localSheetId="22" hidden="1">[2]Uke!#REF!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3" hidden="1">Uke!#REF!</definedName>
    <definedName name="lll" localSheetId="17" hidden="1">Uke!#REF!</definedName>
    <definedName name="lll" localSheetId="6" hidden="1">U!#REF!</definedName>
    <definedName name="lll" localSheetId="29" hidden="1">Uke!#REF!</definedName>
    <definedName name="lll" localSheetId="2" hidden="1">Uke!#REF!</definedName>
    <definedName name="lll" hidden="1">Uke!#REF!</definedName>
    <definedName name="MM" localSheetId="15" hidden="1">Uke!#REF!</definedName>
    <definedName name="MM" localSheetId="31" hidden="1">Uke!#REF!</definedName>
    <definedName name="MM" localSheetId="25" hidden="1">Uke!#REF!</definedName>
    <definedName name="MM" localSheetId="26" hidden="1">[1]Uke!#REF!</definedName>
    <definedName name="MM" localSheetId="19" hidden="1">Uke!#REF!</definedName>
    <definedName name="MM" localSheetId="20" hidden="1">[1]Uke!#REF!</definedName>
    <definedName name="MM" localSheetId="22" hidden="1">[2]Uke!#REF!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3" hidden="1">Uke!#REF!</definedName>
    <definedName name="MM" localSheetId="17" hidden="1">Uke!#REF!</definedName>
    <definedName name="MM" localSheetId="6" hidden="1">U!#REF!</definedName>
    <definedName name="MM" localSheetId="29" hidden="1">Uke!#REF!</definedName>
    <definedName name="MM" localSheetId="2" hidden="1">Uke!#REF!</definedName>
    <definedName name="MM" hidden="1">Uke!#REF!</definedName>
    <definedName name="mmm" localSheetId="15" hidden="1">Uke!#REF!</definedName>
    <definedName name="mmm" localSheetId="31" hidden="1">Uke!#REF!</definedName>
    <definedName name="mmm" localSheetId="25" hidden="1">Uke!#REF!</definedName>
    <definedName name="mmm" localSheetId="26" hidden="1">[1]Uke!#REF!</definedName>
    <definedName name="mmm" localSheetId="19" hidden="1">Uke!#REF!</definedName>
    <definedName name="mmm" localSheetId="20" hidden="1">[1]Uke!#REF!</definedName>
    <definedName name="mmm" localSheetId="22" hidden="1">[2]Uke!#REF!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3" hidden="1">Uke!#REF!</definedName>
    <definedName name="mmm" localSheetId="17" hidden="1">Uke!#REF!</definedName>
    <definedName name="mmm" localSheetId="6" hidden="1">U!#REF!</definedName>
    <definedName name="mmm" localSheetId="29" hidden="1">Uke!#REF!</definedName>
    <definedName name="mmm" localSheetId="2" hidden="1">Uke!#REF!</definedName>
    <definedName name="mmm" hidden="1">Uke!#REF!</definedName>
    <definedName name="nn" localSheetId="15" hidden="1">Uke!#REF!</definedName>
    <definedName name="nn" localSheetId="31" hidden="1">Uke!#REF!</definedName>
    <definedName name="nn" localSheetId="25" hidden="1">Uke!#REF!</definedName>
    <definedName name="nn" localSheetId="26" hidden="1">[1]Uke!#REF!</definedName>
    <definedName name="nn" localSheetId="19" hidden="1">Uke!#REF!</definedName>
    <definedName name="nn" localSheetId="20" hidden="1">[1]Uke!#REF!</definedName>
    <definedName name="nn" localSheetId="22" hidden="1">[2]Uke!#REF!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3" hidden="1">Uke!#REF!</definedName>
    <definedName name="nn" localSheetId="17" hidden="1">Uke!#REF!</definedName>
    <definedName name="nn" localSheetId="6" hidden="1">U!#REF!</definedName>
    <definedName name="nn" localSheetId="29" hidden="1">Uke!#REF!</definedName>
    <definedName name="nn" localSheetId="2" hidden="1">Uke!#REF!</definedName>
    <definedName name="nn" hidden="1">Uke!#REF!</definedName>
    <definedName name="NVN" localSheetId="15" hidden="1">Uke!#REF!</definedName>
    <definedName name="NVN" localSheetId="31" hidden="1">Uke!#REF!</definedName>
    <definedName name="NVN" localSheetId="25" hidden="1">Uke!#REF!</definedName>
    <definedName name="NVN" localSheetId="26" hidden="1">[1]Uke!#REF!</definedName>
    <definedName name="NVN" localSheetId="19" hidden="1">Uke!#REF!</definedName>
    <definedName name="NVN" localSheetId="20" hidden="1">[1]Uke!#REF!</definedName>
    <definedName name="NVN" localSheetId="22" hidden="1">[2]Uke!#REF!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3" hidden="1">Uke!#REF!</definedName>
    <definedName name="NVN" localSheetId="17" hidden="1">Uke!#REF!</definedName>
    <definedName name="NVN" localSheetId="6" hidden="1">U!#REF!</definedName>
    <definedName name="NVN" localSheetId="29" hidden="1">Uke!#REF!</definedName>
    <definedName name="NVN" localSheetId="2" hidden="1">Uke!#REF!</definedName>
    <definedName name="NVN" hidden="1">Uke!#REF!</definedName>
    <definedName name="q" localSheetId="15" hidden="1">Uke!#REF!</definedName>
    <definedName name="q" localSheetId="31" hidden="1">Uke!#REF!</definedName>
    <definedName name="q" localSheetId="25" hidden="1">Uke!#REF!</definedName>
    <definedName name="q" localSheetId="26" hidden="1">[1]Uke!#REF!</definedName>
    <definedName name="q" localSheetId="19" hidden="1">Uke!#REF!</definedName>
    <definedName name="q" localSheetId="20" hidden="1">[1]Uke!#REF!</definedName>
    <definedName name="q" localSheetId="22" hidden="1">[2]Uke!#REF!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3" hidden="1">Uke!#REF!</definedName>
    <definedName name="q" localSheetId="17" hidden="1">Uke!#REF!</definedName>
    <definedName name="q" localSheetId="6" hidden="1">U!#REF!</definedName>
    <definedName name="q" localSheetId="29" hidden="1">Uke!#REF!</definedName>
    <definedName name="q" localSheetId="2" hidden="1">Uke!#REF!</definedName>
    <definedName name="q" hidden="1">Uke!#REF!</definedName>
    <definedName name="reyteyt" localSheetId="15" hidden="1">[3]Uke!#REF!</definedName>
    <definedName name="reyteyt" localSheetId="31" hidden="1">[3]Uke!#REF!</definedName>
    <definedName name="reyteyt" localSheetId="25" hidden="1">[3]Uke!#REF!</definedName>
    <definedName name="reyteyt" localSheetId="26" hidden="1">[3]Uke!#REF!</definedName>
    <definedName name="reyteyt" localSheetId="19" hidden="1">[3]Uke!#REF!</definedName>
    <definedName name="reyteyt" localSheetId="20" hidden="1">[3]Uke!#REF!</definedName>
    <definedName name="reyteyt" localSheetId="22" hidden="1">[3]Uke!#REF!</definedName>
    <definedName name="reyteyt" localSheetId="4" hidden="1">[3]Uke!#REF!</definedName>
    <definedName name="reyteyt" localSheetId="10" hidden="1">[3]Uke!#REF!</definedName>
    <definedName name="reyteyt" localSheetId="8" hidden="1">[3]Uke!#REF!</definedName>
    <definedName name="reyteyt" localSheetId="13" hidden="1">[3]Uke!#REF!</definedName>
    <definedName name="reyteyt" localSheetId="17" hidden="1">[3]Uke!#REF!</definedName>
    <definedName name="reyteyt" localSheetId="6" hidden="1">[3]Uke!#REF!</definedName>
    <definedName name="reyteyt" localSheetId="29" hidden="1">[3]Uke!#REF!</definedName>
    <definedName name="reyteyt" localSheetId="2" hidden="1">[3]Uke!#REF!</definedName>
    <definedName name="reyteyt" hidden="1">[3]Uke!#REF!</definedName>
    <definedName name="rr" localSheetId="15" hidden="1">Uke!#REF!</definedName>
    <definedName name="rr" localSheetId="31" hidden="1">Uke!#REF!</definedName>
    <definedName name="rr" localSheetId="25" hidden="1">Uke!#REF!</definedName>
    <definedName name="rr" localSheetId="26" hidden="1">[1]Uke!#REF!</definedName>
    <definedName name="rr" localSheetId="19" hidden="1">Uke!#REF!</definedName>
    <definedName name="rr" localSheetId="20" hidden="1">[1]Uke!#REF!</definedName>
    <definedName name="rr" localSheetId="22" hidden="1">[2]Uke!#REF!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3" hidden="1">Uke!#REF!</definedName>
    <definedName name="rr" localSheetId="17" hidden="1">Uke!#REF!</definedName>
    <definedName name="rr" localSheetId="6" hidden="1">U!#REF!</definedName>
    <definedName name="rr" localSheetId="29" hidden="1">Uke!#REF!</definedName>
    <definedName name="rr" localSheetId="2" hidden="1">Uke!#REF!</definedName>
    <definedName name="rr" hidden="1">Uke!#REF!</definedName>
    <definedName name="rw" localSheetId="15" hidden="1">[3]Uke!#REF!</definedName>
    <definedName name="rw" localSheetId="31" hidden="1">[3]Uke!#REF!</definedName>
    <definedName name="rw" localSheetId="25" hidden="1">[3]Uke!#REF!</definedName>
    <definedName name="rw" localSheetId="26" hidden="1">[3]Uke!#REF!</definedName>
    <definedName name="rw" localSheetId="19" hidden="1">[3]Uke!#REF!</definedName>
    <definedName name="rw" localSheetId="20" hidden="1">[3]Uke!#REF!</definedName>
    <definedName name="rw" localSheetId="22" hidden="1">[3]Uke!#REF!</definedName>
    <definedName name="rw" localSheetId="4" hidden="1">[3]Uke!#REF!</definedName>
    <definedName name="rw" localSheetId="10" hidden="1">[3]Uke!#REF!</definedName>
    <definedName name="rw" localSheetId="8" hidden="1">[3]Uke!#REF!</definedName>
    <definedName name="rw" localSheetId="13" hidden="1">[3]Uke!#REF!</definedName>
    <definedName name="rw" localSheetId="17" hidden="1">[3]Uke!#REF!</definedName>
    <definedName name="rw" localSheetId="6" hidden="1">[3]Uke!#REF!</definedName>
    <definedName name="rw" localSheetId="29" hidden="1">[3]Uke!#REF!</definedName>
    <definedName name="rw" localSheetId="2" hidden="1">[3]Uke!#REF!</definedName>
    <definedName name="rw" hidden="1">[3]Uke!#REF!</definedName>
    <definedName name="saff" localSheetId="15" hidden="1">[3]Uke!#REF!</definedName>
    <definedName name="saff" localSheetId="31" hidden="1">[3]Uke!#REF!</definedName>
    <definedName name="saff" localSheetId="25" hidden="1">[3]Uke!#REF!</definedName>
    <definedName name="saff" localSheetId="26" hidden="1">[3]Uke!#REF!</definedName>
    <definedName name="saff" localSheetId="19" hidden="1">[3]Uke!#REF!</definedName>
    <definedName name="saff" localSheetId="20" hidden="1">[3]Uke!#REF!</definedName>
    <definedName name="saff" localSheetId="22" hidden="1">[3]Uke!#REF!</definedName>
    <definedName name="saff" localSheetId="4" hidden="1">[3]Uke!#REF!</definedName>
    <definedName name="saff" localSheetId="10" hidden="1">[3]Uke!#REF!</definedName>
    <definedName name="saff" localSheetId="8" hidden="1">[3]Uke!#REF!</definedName>
    <definedName name="saff" localSheetId="13" hidden="1">[3]Uke!#REF!</definedName>
    <definedName name="saff" localSheetId="17" hidden="1">[3]Uke!#REF!</definedName>
    <definedName name="saff" localSheetId="6" hidden="1">[3]Uke!#REF!</definedName>
    <definedName name="saff" localSheetId="29" hidden="1">[3]Uke!#REF!</definedName>
    <definedName name="saff" localSheetId="2" hidden="1">[3]Uke!#REF!</definedName>
    <definedName name="saff" hidden="1">[3]Uke!#REF!</definedName>
    <definedName name="sdf" localSheetId="15" hidden="1">[3]Uke!#REF!</definedName>
    <definedName name="sdf" localSheetId="31" hidden="1">[3]Uke!#REF!</definedName>
    <definedName name="sdf" localSheetId="25" hidden="1">[3]Uke!#REF!</definedName>
    <definedName name="sdf" localSheetId="26" hidden="1">[3]Uke!#REF!</definedName>
    <definedName name="sdf" localSheetId="19" hidden="1">[3]Uke!#REF!</definedName>
    <definedName name="sdf" localSheetId="20" hidden="1">[3]Uke!#REF!</definedName>
    <definedName name="sdf" localSheetId="22" hidden="1">[3]Uke!#REF!</definedName>
    <definedName name="sdf" localSheetId="4" hidden="1">[3]Uke!#REF!</definedName>
    <definedName name="sdf" localSheetId="10" hidden="1">[3]Uke!#REF!</definedName>
    <definedName name="sdf" localSheetId="8" hidden="1">[3]Uke!#REF!</definedName>
    <definedName name="sdf" localSheetId="13" hidden="1">[3]Uke!#REF!</definedName>
    <definedName name="sdf" localSheetId="17" hidden="1">[3]Uke!#REF!</definedName>
    <definedName name="sdf" localSheetId="6" hidden="1">[3]Uke!#REF!</definedName>
    <definedName name="sdf" localSheetId="29" hidden="1">[3]Uke!#REF!</definedName>
    <definedName name="sdf" localSheetId="2" hidden="1">[3]Uke!#REF!</definedName>
    <definedName name="sdf" hidden="1">[3]Uke!#REF!</definedName>
    <definedName name="sdfdsa" localSheetId="15" hidden="1">[3]Uke!#REF!</definedName>
    <definedName name="sdfdsa" localSheetId="31" hidden="1">[3]Uke!#REF!</definedName>
    <definedName name="sdfdsa" localSheetId="25" hidden="1">[3]Uke!#REF!</definedName>
    <definedName name="sdfdsa" localSheetId="26" hidden="1">[3]Uke!#REF!</definedName>
    <definedName name="sdfdsa" localSheetId="19" hidden="1">[3]Uke!#REF!</definedName>
    <definedName name="sdfdsa" localSheetId="20" hidden="1">[3]Uke!#REF!</definedName>
    <definedName name="sdfdsa" localSheetId="22" hidden="1">[3]Uke!#REF!</definedName>
    <definedName name="sdfdsa" localSheetId="4" hidden="1">[3]Uke!#REF!</definedName>
    <definedName name="sdfdsa" localSheetId="10" hidden="1">[3]Uke!#REF!</definedName>
    <definedName name="sdfdsa" localSheetId="8" hidden="1">[3]Uke!#REF!</definedName>
    <definedName name="sdfdsa" localSheetId="13" hidden="1">[3]Uke!#REF!</definedName>
    <definedName name="sdfdsa" localSheetId="17" hidden="1">[3]Uke!#REF!</definedName>
    <definedName name="sdfdsa" localSheetId="6" hidden="1">[3]Uke!#REF!</definedName>
    <definedName name="sdfdsa" localSheetId="29" hidden="1">[3]Uke!#REF!</definedName>
    <definedName name="sdfdsa" localSheetId="2" hidden="1">[3]Uke!#REF!</definedName>
    <definedName name="sdfdsa" hidden="1">[3]Uke!#REF!</definedName>
    <definedName name="sf" localSheetId="15" hidden="1">[3]Uke!#REF!</definedName>
    <definedName name="sf" localSheetId="31" hidden="1">[3]Uke!#REF!</definedName>
    <definedName name="sf" localSheetId="25" hidden="1">[3]Uke!#REF!</definedName>
    <definedName name="sf" localSheetId="26" hidden="1">[3]Uke!#REF!</definedName>
    <definedName name="sf" localSheetId="19" hidden="1">[3]Uke!#REF!</definedName>
    <definedName name="sf" localSheetId="20" hidden="1">[3]Uke!#REF!</definedName>
    <definedName name="sf" localSheetId="22" hidden="1">[3]Uke!#REF!</definedName>
    <definedName name="sf" localSheetId="4" hidden="1">[3]Uke!#REF!</definedName>
    <definedName name="sf" localSheetId="10" hidden="1">[3]Uke!#REF!</definedName>
    <definedName name="sf" localSheetId="8" hidden="1">[3]Uke!#REF!</definedName>
    <definedName name="sf" localSheetId="13" hidden="1">[3]Uke!#REF!</definedName>
    <definedName name="sf" localSheetId="17" hidden="1">[3]Uke!#REF!</definedName>
    <definedName name="sf" localSheetId="6" hidden="1">[3]Uke!#REF!</definedName>
    <definedName name="sf" localSheetId="29" hidden="1">[3]Uke!#REF!</definedName>
    <definedName name="sf" localSheetId="2" hidden="1">[3]Uke!#REF!</definedName>
    <definedName name="sf" hidden="1">[3]Uke!#REF!</definedName>
    <definedName name="sfd" localSheetId="15" hidden="1">[3]Uke!#REF!</definedName>
    <definedName name="sfd" localSheetId="31" hidden="1">[3]Uke!#REF!</definedName>
    <definedName name="sfd" localSheetId="25" hidden="1">[3]Uke!#REF!</definedName>
    <definedName name="sfd" localSheetId="26" hidden="1">[3]Uke!#REF!</definedName>
    <definedName name="sfd" localSheetId="19" hidden="1">[3]Uke!#REF!</definedName>
    <definedName name="sfd" localSheetId="20" hidden="1">[3]Uke!#REF!</definedName>
    <definedName name="sfd" localSheetId="22" hidden="1">[3]Uke!#REF!</definedName>
    <definedName name="sfd" localSheetId="4" hidden="1">[3]Uke!#REF!</definedName>
    <definedName name="sfd" localSheetId="10" hidden="1">[3]Uke!#REF!</definedName>
    <definedName name="sfd" localSheetId="8" hidden="1">[3]Uke!#REF!</definedName>
    <definedName name="sfd" localSheetId="13" hidden="1">[3]Uke!#REF!</definedName>
    <definedName name="sfd" localSheetId="17" hidden="1">[3]Uke!#REF!</definedName>
    <definedName name="sfd" localSheetId="6" hidden="1">[3]Uke!#REF!</definedName>
    <definedName name="sfd" localSheetId="29" hidden="1">[3]Uke!#REF!</definedName>
    <definedName name="sfd" localSheetId="2" hidden="1">[3]Uke!#REF!</definedName>
    <definedName name="sfd" hidden="1">[3]Uke!#REF!</definedName>
    <definedName name="sfdd" localSheetId="15" hidden="1">[3]Uke!#REF!</definedName>
    <definedName name="sfdd" localSheetId="31" hidden="1">[3]Uke!#REF!</definedName>
    <definedName name="sfdd" localSheetId="25" hidden="1">[3]Uke!#REF!</definedName>
    <definedName name="sfdd" localSheetId="26" hidden="1">[3]Uke!#REF!</definedName>
    <definedName name="sfdd" localSheetId="19" hidden="1">[3]Uke!#REF!</definedName>
    <definedName name="sfdd" localSheetId="20" hidden="1">[3]Uke!#REF!</definedName>
    <definedName name="sfdd" localSheetId="22" hidden="1">[3]Uke!#REF!</definedName>
    <definedName name="sfdd" localSheetId="4" hidden="1">[3]Uke!#REF!</definedName>
    <definedName name="sfdd" localSheetId="10" hidden="1">[3]Uke!#REF!</definedName>
    <definedName name="sfdd" localSheetId="8" hidden="1">[3]Uke!#REF!</definedName>
    <definedName name="sfdd" localSheetId="13" hidden="1">[3]Uke!#REF!</definedName>
    <definedName name="sfdd" localSheetId="17" hidden="1">[3]Uke!#REF!</definedName>
    <definedName name="sfdd" localSheetId="6" hidden="1">[3]Uke!#REF!</definedName>
    <definedName name="sfdd" localSheetId="29" hidden="1">[3]Uke!#REF!</definedName>
    <definedName name="sfdd" localSheetId="2" hidden="1">[3]Uke!#REF!</definedName>
    <definedName name="sfdd" hidden="1">[3]Uke!#REF!</definedName>
    <definedName name="SSS" localSheetId="15" hidden="1">Uke!#REF!</definedName>
    <definedName name="SSS" localSheetId="31" hidden="1">Uke!#REF!</definedName>
    <definedName name="SSS" localSheetId="25" hidden="1">Uke!#REF!</definedName>
    <definedName name="SSS" localSheetId="26" hidden="1">[1]Uke!#REF!</definedName>
    <definedName name="SSS" localSheetId="24" hidden="1">Uke!#REF!</definedName>
    <definedName name="SSS" localSheetId="30" hidden="1">Uke!#REF!</definedName>
    <definedName name="SSS" localSheetId="19" hidden="1">Uke!#REF!</definedName>
    <definedName name="SSS" localSheetId="20" hidden="1">[1]Uke!#REF!</definedName>
    <definedName name="SSS" localSheetId="22" hidden="1">[2]Uke!#REF!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3" hidden="1">Uke!#REF!</definedName>
    <definedName name="SSS" localSheetId="17" hidden="1">Uke!#REF!</definedName>
    <definedName name="SSS" localSheetId="6" hidden="1">U!#REF!</definedName>
    <definedName name="SSS" localSheetId="32" hidden="1">Uke!#REF!</definedName>
    <definedName name="SSS" localSheetId="28" hidden="1">Uke!#REF!</definedName>
    <definedName name="SSS" localSheetId="29" hidden="1">Uke!#REF!</definedName>
    <definedName name="SSS" localSheetId="2" hidden="1">Uke!#REF!</definedName>
    <definedName name="SSS" hidden="1">Uke!#REF!</definedName>
    <definedName name="SSSS" localSheetId="15" hidden="1">Uke!#REF!</definedName>
    <definedName name="SSSS" localSheetId="31" hidden="1">Uke!#REF!</definedName>
    <definedName name="SSSS" localSheetId="25" hidden="1">Uke!#REF!</definedName>
    <definedName name="SSSS" localSheetId="26" hidden="1">[1]Uke!#REF!</definedName>
    <definedName name="SSSS" localSheetId="19" hidden="1">Uke!#REF!</definedName>
    <definedName name="SSSS" localSheetId="20" hidden="1">[1]Uke!#REF!</definedName>
    <definedName name="SSSS" localSheetId="22" hidden="1">[2]Uke!#REF!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3" hidden="1">Uke!#REF!</definedName>
    <definedName name="SSSS" localSheetId="17" hidden="1">Uke!#REF!</definedName>
    <definedName name="SSSS" localSheetId="6" hidden="1">U!#REF!</definedName>
    <definedName name="SSSS" localSheetId="29" hidden="1">Uke!#REF!</definedName>
    <definedName name="SSSS" localSheetId="2" hidden="1">Uke!#REF!</definedName>
    <definedName name="SSSS" hidden="1">Uke!#REF!</definedName>
    <definedName name="T" localSheetId="15" hidden="1">Uke!#REF!</definedName>
    <definedName name="T" localSheetId="31" hidden="1">Uke!#REF!</definedName>
    <definedName name="T" localSheetId="25" hidden="1">Uke!#REF!</definedName>
    <definedName name="T" localSheetId="26" hidden="1">[1]Uke!#REF!</definedName>
    <definedName name="T" localSheetId="19" hidden="1">Uke!#REF!</definedName>
    <definedName name="T" localSheetId="20" hidden="1">[1]Uke!#REF!</definedName>
    <definedName name="T" localSheetId="22" hidden="1">[2]Uke!#REF!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3" hidden="1">Uke!#REF!</definedName>
    <definedName name="T" localSheetId="17" hidden="1">Uke!#REF!</definedName>
    <definedName name="T" localSheetId="6" hidden="1">U!#REF!</definedName>
    <definedName name="T" localSheetId="29" hidden="1">Uke!#REF!</definedName>
    <definedName name="T" localSheetId="2" hidden="1">Uke!#REF!</definedName>
    <definedName name="T" hidden="1">Uke!#REF!</definedName>
    <definedName name="TT" localSheetId="15" hidden="1">Uke!#REF!</definedName>
    <definedName name="TT" localSheetId="31" hidden="1">Uke!#REF!</definedName>
    <definedName name="TT" localSheetId="25" hidden="1">Uke!#REF!</definedName>
    <definedName name="TT" localSheetId="26" hidden="1">[1]Uke!#REF!</definedName>
    <definedName name="TT" localSheetId="19" hidden="1">Uke!#REF!</definedName>
    <definedName name="TT" localSheetId="20" hidden="1">[1]Uke!#REF!</definedName>
    <definedName name="TT" localSheetId="22" hidden="1">[2]Uke!#REF!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3" hidden="1">Uke!#REF!</definedName>
    <definedName name="TT" localSheetId="17" hidden="1">Uke!#REF!</definedName>
    <definedName name="TT" localSheetId="6" hidden="1">U!#REF!</definedName>
    <definedName name="TT" localSheetId="29" hidden="1">Uke!#REF!</definedName>
    <definedName name="TT" localSheetId="2" hidden="1">Uke!#REF!</definedName>
    <definedName name="TT" hidden="1">Uke!#REF!</definedName>
    <definedName name="TTT" localSheetId="15" hidden="1">Uke!#REF!</definedName>
    <definedName name="TTT" localSheetId="31" hidden="1">Uke!#REF!</definedName>
    <definedName name="TTT" localSheetId="25" hidden="1">Uke!#REF!</definedName>
    <definedName name="TTT" localSheetId="26" hidden="1">[1]Uke!#REF!</definedName>
    <definedName name="TTT" localSheetId="24" hidden="1">Uke!#REF!</definedName>
    <definedName name="TTT" localSheetId="30" hidden="1">Uke!#REF!</definedName>
    <definedName name="TTT" localSheetId="19" hidden="1">Uke!#REF!</definedName>
    <definedName name="TTT" localSheetId="20" hidden="1">[1]Uke!#REF!</definedName>
    <definedName name="TTT" localSheetId="22" hidden="1">[2]Uke!#REF!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3" hidden="1">Uke!#REF!</definedName>
    <definedName name="TTT" localSheetId="17" hidden="1">Uke!#REF!</definedName>
    <definedName name="TTT" localSheetId="6" hidden="1">U!#REF!</definedName>
    <definedName name="TTT" localSheetId="32" hidden="1">Uke!#REF!</definedName>
    <definedName name="TTT" localSheetId="28" hidden="1">Uke!#REF!</definedName>
    <definedName name="TTT" localSheetId="29" hidden="1">Uke!#REF!</definedName>
    <definedName name="TTT" localSheetId="2" hidden="1">Uke!#REF!</definedName>
    <definedName name="TTT" hidden="1">Uke!#REF!</definedName>
    <definedName name="tttt" localSheetId="15" hidden="1">[3]Uke!#REF!</definedName>
    <definedName name="tttt" localSheetId="31" hidden="1">[3]Uke!#REF!</definedName>
    <definedName name="tttt" localSheetId="25" hidden="1">[3]Uke!#REF!</definedName>
    <definedName name="tttt" localSheetId="26" hidden="1">[3]Uke!#REF!</definedName>
    <definedName name="tttt" localSheetId="19" hidden="1">[3]Uke!#REF!</definedName>
    <definedName name="tttt" localSheetId="20" hidden="1">[3]Uke!#REF!</definedName>
    <definedName name="tttt" localSheetId="22" hidden="1">[3]Uke!#REF!</definedName>
    <definedName name="tttt" localSheetId="4" hidden="1">[3]Uke!#REF!</definedName>
    <definedName name="tttt" localSheetId="10" hidden="1">[3]Uke!#REF!</definedName>
    <definedName name="tttt" localSheetId="8" hidden="1">[3]Uke!#REF!</definedName>
    <definedName name="tttt" localSheetId="13" hidden="1">[3]Uke!#REF!</definedName>
    <definedName name="tttt" localSheetId="17" hidden="1">[3]Uke!#REF!</definedName>
    <definedName name="tttt" localSheetId="6" hidden="1">[3]Uke!#REF!</definedName>
    <definedName name="tttt" localSheetId="29" hidden="1">[3]Uke!#REF!</definedName>
    <definedName name="tttt" localSheetId="2" hidden="1">[3]Uke!#REF!</definedName>
    <definedName name="tttt" hidden="1">[3]Uke!#REF!</definedName>
    <definedName name="ttyrytr" localSheetId="15" hidden="1">[3]Uke!#REF!</definedName>
    <definedName name="ttyrytr" localSheetId="31" hidden="1">[3]Uke!#REF!</definedName>
    <definedName name="ttyrytr" localSheetId="25" hidden="1">[3]Uke!#REF!</definedName>
    <definedName name="ttyrytr" localSheetId="26" hidden="1">[3]Uke!#REF!</definedName>
    <definedName name="ttyrytr" localSheetId="19" hidden="1">[3]Uke!#REF!</definedName>
    <definedName name="ttyrytr" localSheetId="20" hidden="1">[3]Uke!#REF!</definedName>
    <definedName name="ttyrytr" localSheetId="22" hidden="1">[3]Uke!#REF!</definedName>
    <definedName name="ttyrytr" localSheetId="4" hidden="1">[3]Uke!#REF!</definedName>
    <definedName name="ttyrytr" localSheetId="10" hidden="1">[3]Uke!#REF!</definedName>
    <definedName name="ttyrytr" localSheetId="8" hidden="1">[3]Uke!#REF!</definedName>
    <definedName name="ttyrytr" localSheetId="13" hidden="1">[3]Uke!#REF!</definedName>
    <definedName name="ttyrytr" localSheetId="17" hidden="1">[3]Uke!#REF!</definedName>
    <definedName name="ttyrytr" localSheetId="6" hidden="1">[3]Uke!#REF!</definedName>
    <definedName name="ttyrytr" localSheetId="29" hidden="1">[3]Uke!#REF!</definedName>
    <definedName name="ttyrytr" localSheetId="2" hidden="1">[3]Uke!#REF!</definedName>
    <definedName name="ttyrytr" hidden="1">[3]Uke!#REF!</definedName>
    <definedName name="u" localSheetId="15" hidden="1">Uke!#REF!</definedName>
    <definedName name="u" localSheetId="31" hidden="1">Uke!#REF!</definedName>
    <definedName name="u" localSheetId="25" hidden="1">Uke!#REF!</definedName>
    <definedName name="u" localSheetId="26" hidden="1">[1]Uke!#REF!</definedName>
    <definedName name="u" localSheetId="19" hidden="1">Uke!#REF!</definedName>
    <definedName name="u" localSheetId="20" hidden="1">[1]Uke!#REF!</definedName>
    <definedName name="u" localSheetId="22" hidden="1">[2]Uke!#REF!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3" hidden="1">Uke!#REF!</definedName>
    <definedName name="u" localSheetId="17" hidden="1">Uke!#REF!</definedName>
    <definedName name="u" localSheetId="6" hidden="1">U!#REF!</definedName>
    <definedName name="u" localSheetId="29" hidden="1">Uke!#REF!</definedName>
    <definedName name="u" localSheetId="2" hidden="1">Uke!#REF!</definedName>
    <definedName name="u" hidden="1">Uke!#REF!</definedName>
    <definedName name="_xlnm.Print_Area" localSheetId="3">Måned!$A$1:$AJ$73</definedName>
    <definedName name="_xlnm.Print_Area" localSheetId="2">Å!$A$275:$H$300</definedName>
    <definedName name="_xlnm.Print_Area" localSheetId="1">År!$A$4:$AH$37</definedName>
    <definedName name="v" localSheetId="15" hidden="1">Uke!#REF!</definedName>
    <definedName name="v" localSheetId="31" hidden="1">Uke!#REF!</definedName>
    <definedName name="v" localSheetId="25" hidden="1">Uke!#REF!</definedName>
    <definedName name="v" localSheetId="26" hidden="1">[1]Uke!#REF!</definedName>
    <definedName name="v" localSheetId="19" hidden="1">Uke!#REF!</definedName>
    <definedName name="v" localSheetId="20" hidden="1">[1]Uke!#REF!</definedName>
    <definedName name="v" localSheetId="22" hidden="1">[2]Uke!#REF!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3" hidden="1">Uke!#REF!</definedName>
    <definedName name="v" localSheetId="17" hidden="1">Uke!#REF!</definedName>
    <definedName name="v" localSheetId="6" hidden="1">U!#REF!</definedName>
    <definedName name="v" localSheetId="29" hidden="1">Uke!#REF!</definedName>
    <definedName name="v" localSheetId="2" hidden="1">Uke!#REF!</definedName>
    <definedName name="v" hidden="1">Uke!#REF!</definedName>
    <definedName name="vv" localSheetId="15" hidden="1">Uke!#REF!</definedName>
    <definedName name="vv" localSheetId="31" hidden="1">Uke!#REF!</definedName>
    <definedName name="vv" localSheetId="25" hidden="1">Uke!#REF!</definedName>
    <definedName name="vv" localSheetId="26" hidden="1">[1]Uke!#REF!</definedName>
    <definedName name="vv" localSheetId="19" hidden="1">Uke!#REF!</definedName>
    <definedName name="vv" localSheetId="20" hidden="1">[1]Uke!#REF!</definedName>
    <definedName name="vv" localSheetId="22" hidden="1">[2]Uke!#REF!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3" hidden="1">Uke!#REF!</definedName>
    <definedName name="vv" localSheetId="17" hidden="1">Uke!#REF!</definedName>
    <definedName name="vv" localSheetId="6" hidden="1">U!#REF!</definedName>
    <definedName name="vv" localSheetId="29" hidden="1">Uke!#REF!</definedName>
    <definedName name="vv" localSheetId="2" hidden="1">Uke!#REF!</definedName>
    <definedName name="vv" hidden="1">Uke!#REF!</definedName>
    <definedName name="VVV" localSheetId="15" hidden="1">Uke!#REF!</definedName>
    <definedName name="VVV" localSheetId="31" hidden="1">Uke!#REF!</definedName>
    <definedName name="VVV" localSheetId="25" hidden="1">Uke!#REF!</definedName>
    <definedName name="VVV" localSheetId="26" hidden="1">[1]Uke!#REF!</definedName>
    <definedName name="VVV" localSheetId="24" hidden="1">Uke!#REF!</definedName>
    <definedName name="VVV" localSheetId="30" hidden="1">Uke!#REF!</definedName>
    <definedName name="VVV" localSheetId="19" hidden="1">Uke!#REF!</definedName>
    <definedName name="VVV" localSheetId="20" hidden="1">[1]Uke!#REF!</definedName>
    <definedName name="VVV" localSheetId="22" hidden="1">[2]Uke!#REF!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3" hidden="1">Uke!#REF!</definedName>
    <definedName name="VVV" localSheetId="17" hidden="1">Uke!#REF!</definedName>
    <definedName name="VVV" localSheetId="6" hidden="1">U!#REF!</definedName>
    <definedName name="VVV" localSheetId="32" hidden="1">Uke!#REF!</definedName>
    <definedName name="VVV" localSheetId="28" hidden="1">Uke!#REF!</definedName>
    <definedName name="VVV" localSheetId="29" hidden="1">Uke!#REF!</definedName>
    <definedName name="VVV" localSheetId="2" hidden="1">Uke!#REF!</definedName>
    <definedName name="VVV" hidden="1">Uke!#REF!</definedName>
    <definedName name="w" localSheetId="15" hidden="1">Uke!#REF!</definedName>
    <definedName name="w" localSheetId="31" hidden="1">Uke!#REF!</definedName>
    <definedName name="w" localSheetId="25" hidden="1">Uke!#REF!</definedName>
    <definedName name="w" localSheetId="26" hidden="1">[1]Uke!#REF!</definedName>
    <definedName name="w" localSheetId="19" hidden="1">Uke!#REF!</definedName>
    <definedName name="w" localSheetId="20" hidden="1">[1]Uke!#REF!</definedName>
    <definedName name="w" localSheetId="22" hidden="1">[2]Uke!#REF!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3" hidden="1">Uke!#REF!</definedName>
    <definedName name="w" localSheetId="17" hidden="1">Uke!#REF!</definedName>
    <definedName name="w" localSheetId="6" hidden="1">U!#REF!</definedName>
    <definedName name="w" localSheetId="29" hidden="1">Uke!#REF!</definedName>
    <definedName name="w" localSheetId="2" hidden="1">Uke!#REF!</definedName>
    <definedName name="w" hidden="1">Uke!#REF!</definedName>
    <definedName name="XCV" localSheetId="15" hidden="1">Uke!#REF!</definedName>
    <definedName name="XCV" localSheetId="31" hidden="1">Uke!#REF!</definedName>
    <definedName name="XCV" localSheetId="25" hidden="1">Uke!#REF!</definedName>
    <definedName name="XCV" localSheetId="26" hidden="1">[1]Uke!#REF!</definedName>
    <definedName name="XCV" localSheetId="30" hidden="1">Uke!#REF!</definedName>
    <definedName name="XCV" localSheetId="19" hidden="1">Uke!#REF!</definedName>
    <definedName name="XCV" localSheetId="20" hidden="1">[1]Uke!#REF!</definedName>
    <definedName name="XCV" localSheetId="22" hidden="1">[2]Uke!#REF!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3" hidden="1">Uke!#REF!</definedName>
    <definedName name="XCV" localSheetId="17" hidden="1">Uke!#REF!</definedName>
    <definedName name="XCV" localSheetId="6" hidden="1">U!#REF!</definedName>
    <definedName name="XCV" localSheetId="32" hidden="1">Uke!#REF!</definedName>
    <definedName name="XCV" localSheetId="28" hidden="1">Uke!#REF!</definedName>
    <definedName name="XCV" localSheetId="29" hidden="1">Uke!#REF!</definedName>
    <definedName name="XCV" localSheetId="2" hidden="1">Uke!#REF!</definedName>
    <definedName name="XCV" hidden="1">Uke!#REF!</definedName>
    <definedName name="XGXGF" localSheetId="15" hidden="1">Uke!#REF!</definedName>
    <definedName name="XGXGF" localSheetId="31" hidden="1">Uke!#REF!</definedName>
    <definedName name="XGXGF" localSheetId="25" hidden="1">Uke!#REF!</definedName>
    <definedName name="XGXGF" localSheetId="26" hidden="1">[1]Uke!#REF!</definedName>
    <definedName name="XGXGF" localSheetId="19" hidden="1">Uke!#REF!</definedName>
    <definedName name="XGXGF" localSheetId="20" hidden="1">[1]Uke!#REF!</definedName>
    <definedName name="XGXGF" localSheetId="22" hidden="1">[2]Uke!#REF!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3" hidden="1">Uke!#REF!</definedName>
    <definedName name="XGXGF" localSheetId="17" hidden="1">Uke!#REF!</definedName>
    <definedName name="XGXGF" localSheetId="6" hidden="1">U!#REF!</definedName>
    <definedName name="XGXGF" localSheetId="29" hidden="1">Uke!#REF!</definedName>
    <definedName name="XGXGF" localSheetId="2" hidden="1">Uke!#REF!</definedName>
    <definedName name="XGXGF" hidden="1">Uke!#REF!</definedName>
    <definedName name="XXX" localSheetId="15" hidden="1">Uke!#REF!</definedName>
    <definedName name="XXX" localSheetId="31" hidden="1">Uke!#REF!</definedName>
    <definedName name="XXX" localSheetId="25" hidden="1">Uke!#REF!</definedName>
    <definedName name="XXX" localSheetId="26" hidden="1">[1]Uke!#REF!</definedName>
    <definedName name="XXX" localSheetId="24" hidden="1">Uke!#REF!</definedName>
    <definedName name="XXX" localSheetId="30" hidden="1">Uke!#REF!</definedName>
    <definedName name="XXX" localSheetId="19" hidden="1">Uke!#REF!</definedName>
    <definedName name="XXX" localSheetId="18" hidden="1">Uke!#REF!</definedName>
    <definedName name="XXX" localSheetId="20" hidden="1">[1]Uke!#REF!</definedName>
    <definedName name="XXX" localSheetId="22" hidden="1">[2]Uke!#REF!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3" hidden="1">Uke!#REF!</definedName>
    <definedName name="XXX" localSheetId="17" hidden="1">Uke!#REF!</definedName>
    <definedName name="XXX" localSheetId="16" hidden="1">Uke!#REF!</definedName>
    <definedName name="XXX" localSheetId="6" hidden="1">U!#REF!</definedName>
    <definedName name="XXX" localSheetId="32" hidden="1">Uke!#REF!</definedName>
    <definedName name="XXX" localSheetId="28" hidden="1">Uke!#REF!</definedName>
    <definedName name="XXX" localSheetId="29" hidden="1">Uke!#REF!</definedName>
    <definedName name="XXX" localSheetId="2" hidden="1">Uke!#REF!</definedName>
    <definedName name="XXX" hidden="1">Uke!#REF!</definedName>
    <definedName name="YUT" localSheetId="15" hidden="1">Uke!#REF!</definedName>
    <definedName name="YUT" localSheetId="31" hidden="1">Uke!#REF!</definedName>
    <definedName name="YUT" localSheetId="25" hidden="1">Uke!#REF!</definedName>
    <definedName name="YUT" localSheetId="26" hidden="1">[1]Uke!#REF!</definedName>
    <definedName name="YUT" localSheetId="19" hidden="1">Uke!#REF!</definedName>
    <definedName name="YUT" localSheetId="20" hidden="1">[1]Uke!#REF!</definedName>
    <definedName name="YUT" localSheetId="22" hidden="1">[2]Uke!#REF!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3" hidden="1">Uke!#REF!</definedName>
    <definedName name="YUT" localSheetId="17" hidden="1">Uke!#REF!</definedName>
    <definedName name="YUT" localSheetId="6" hidden="1">U!#REF!</definedName>
    <definedName name="YUT" localSheetId="29" hidden="1">Uke!#REF!</definedName>
    <definedName name="YUT" localSheetId="2" hidden="1">Uke!#REF!</definedName>
    <definedName name="YUT" hidden="1">Uke!#REF!</definedName>
    <definedName name="YY" localSheetId="15" hidden="1">Uke!#REF!</definedName>
    <definedName name="YY" localSheetId="31" hidden="1">Uke!#REF!</definedName>
    <definedName name="YY" localSheetId="25" hidden="1">Uke!#REF!</definedName>
    <definedName name="YY" localSheetId="26" hidden="1">[1]Uke!#REF!</definedName>
    <definedName name="YY" localSheetId="19" hidden="1">Uke!#REF!</definedName>
    <definedName name="YY" localSheetId="20" hidden="1">[1]Uke!#REF!</definedName>
    <definedName name="YY" localSheetId="22" hidden="1">[2]Uke!#REF!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3" hidden="1">Uke!#REF!</definedName>
    <definedName name="YY" localSheetId="17" hidden="1">Uke!#REF!</definedName>
    <definedName name="YY" localSheetId="6" hidden="1">U!#REF!</definedName>
    <definedName name="YY" localSheetId="29" hidden="1">Uke!#REF!</definedName>
    <definedName name="YY" localSheetId="2" hidden="1">Uke!#REF!</definedName>
    <definedName name="YY" hidden="1">Uke!#REF!</definedName>
    <definedName name="YYY" localSheetId="15" hidden="1">Uke!#REF!</definedName>
    <definedName name="YYY" localSheetId="31" hidden="1">Uke!#REF!</definedName>
    <definedName name="YYY" localSheetId="25" hidden="1">Uke!#REF!</definedName>
    <definedName name="YYY" localSheetId="26" hidden="1">[1]Uke!#REF!</definedName>
    <definedName name="YYY" localSheetId="19" hidden="1">Uke!#REF!</definedName>
    <definedName name="YYY" localSheetId="20" hidden="1">[1]Uke!#REF!</definedName>
    <definedName name="YYY" localSheetId="22" hidden="1">[2]Uke!#REF!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3" hidden="1">Uke!#REF!</definedName>
    <definedName name="YYY" localSheetId="17" hidden="1">Uke!#REF!</definedName>
    <definedName name="YYY" localSheetId="6" hidden="1">U!#REF!</definedName>
    <definedName name="YYY" localSheetId="29" hidden="1">Uke!#REF!</definedName>
    <definedName name="YYY" localSheetId="2" hidden="1">Uke!#REF!</definedName>
    <definedName name="YYY" hidden="1">Uke!#REF!</definedName>
    <definedName name="YYYY" localSheetId="15" hidden="1">Uke!#REF!</definedName>
    <definedName name="YYYY" localSheetId="31" hidden="1">Uke!#REF!</definedName>
    <definedName name="YYYY" localSheetId="25" hidden="1">Uke!#REF!</definedName>
    <definedName name="YYYY" localSheetId="26" hidden="1">[1]Uke!#REF!</definedName>
    <definedName name="YYYY" localSheetId="19" hidden="1">Uke!#REF!</definedName>
    <definedName name="YYYY" localSheetId="20" hidden="1">[1]Uke!#REF!</definedName>
    <definedName name="YYYY" localSheetId="22" hidden="1">[2]Uke!#REF!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3" hidden="1">Uke!#REF!</definedName>
    <definedName name="YYYY" localSheetId="17" hidden="1">Uke!#REF!</definedName>
    <definedName name="YYYY" localSheetId="6" hidden="1">U!#REF!</definedName>
    <definedName name="YYYY" localSheetId="29" hidden="1">Uke!#REF!</definedName>
    <definedName name="YYYY" localSheetId="2" hidden="1">Uke!#REF!</definedName>
    <definedName name="YYYY" hidden="1">Uke!#REF!</definedName>
    <definedName name="zz" localSheetId="15" hidden="1">Uke!#REF!</definedName>
    <definedName name="zz" localSheetId="31" hidden="1">Uke!#REF!</definedName>
    <definedName name="zz" localSheetId="25" hidden="1">Uke!#REF!</definedName>
    <definedName name="zz" localSheetId="26" hidden="1">[1]Uke!#REF!</definedName>
    <definedName name="zz" localSheetId="19" hidden="1">Uke!#REF!</definedName>
    <definedName name="zz" localSheetId="20" hidden="1">[1]Uke!#REF!</definedName>
    <definedName name="zz" localSheetId="22" hidden="1">[2]Uke!#REF!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3" hidden="1">Uke!#REF!</definedName>
    <definedName name="zz" localSheetId="17" hidden="1">Uke!#REF!</definedName>
    <definedName name="zz" localSheetId="6" hidden="1">U!#REF!</definedName>
    <definedName name="zz" localSheetId="29" hidden="1">Uke!#REF!</definedName>
    <definedName name="zz" localSheetId="2" hidden="1">Uke!#REF!</definedName>
    <definedName name="zz" hidden="1">Uke!#REF!</definedName>
    <definedName name="øøø" localSheetId="15" hidden="1">Uke!#REF!</definedName>
    <definedName name="øøø" localSheetId="31" hidden="1">Uke!#REF!</definedName>
    <definedName name="øøø" localSheetId="25" hidden="1">Uke!#REF!</definedName>
    <definedName name="øøø" localSheetId="26" hidden="1">[1]Uke!#REF!</definedName>
    <definedName name="øøø" localSheetId="19" hidden="1">Uke!#REF!</definedName>
    <definedName name="øøø" localSheetId="20" hidden="1">[1]Uke!#REF!</definedName>
    <definedName name="øøø" localSheetId="22" hidden="1">[2]Uke!#REF!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3" hidden="1">Uke!#REF!</definedName>
    <definedName name="øøø" localSheetId="17" hidden="1">Uke!#REF!</definedName>
    <definedName name="øøø" localSheetId="6" hidden="1">U!#REF!</definedName>
    <definedName name="øøø" localSheetId="29" hidden="1">Uke!#REF!</definedName>
    <definedName name="øøø" localSheetId="2" hidden="1">Uke!#REF!</definedName>
    <definedName name="øøø" hidden="1">Uke!#REF!</definedName>
    <definedName name="aa" localSheetId="15" hidden="1">Uke!#REF!</definedName>
    <definedName name="aa" localSheetId="31" hidden="1">Uke!#REF!</definedName>
    <definedName name="aa" localSheetId="25" hidden="1">Uke!#REF!</definedName>
    <definedName name="aa" localSheetId="26" hidden="1">[1]Uke!#REF!</definedName>
    <definedName name="aa" localSheetId="24" hidden="1">Uke!#REF!</definedName>
    <definedName name="aa" localSheetId="30" hidden="1">Uke!#REF!</definedName>
    <definedName name="aa" localSheetId="19" hidden="1">Uke!#REF!</definedName>
    <definedName name="aa" localSheetId="18" hidden="1">Uke!#REF!</definedName>
    <definedName name="aa" localSheetId="20" hidden="1">[1]Uke!#REF!</definedName>
    <definedName name="aa" localSheetId="22" hidden="1">[2]Uke!#REF!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3" hidden="1">Uke!#REF!</definedName>
    <definedName name="aa" localSheetId="17" hidden="1">Uke!#REF!</definedName>
    <definedName name="aa" localSheetId="6" hidden="1">U!#REF!</definedName>
    <definedName name="aa" localSheetId="32" hidden="1">Uke!#REF!</definedName>
    <definedName name="aa" localSheetId="28" hidden="1">Uke!#REF!</definedName>
    <definedName name="aa" localSheetId="29" hidden="1">Uke!#REF!</definedName>
    <definedName name="aa" localSheetId="2" hidden="1">Uke!#REF!</definedName>
    <definedName name="aa" hidden="1">Uke!#REF!</definedName>
    <definedName name="aaa" localSheetId="15" hidden="1">Uke!#REF!</definedName>
    <definedName name="aaa" localSheetId="31" hidden="1">Uke!#REF!</definedName>
    <definedName name="aaa" localSheetId="25" hidden="1">Uke!#REF!</definedName>
    <definedName name="aaa" localSheetId="26" hidden="1">[1]Uke!#REF!</definedName>
    <definedName name="aaa" localSheetId="24" hidden="1">Uke!#REF!</definedName>
    <definedName name="aaa" localSheetId="30" hidden="1">Uke!#REF!</definedName>
    <definedName name="aaa" localSheetId="19" hidden="1">Uke!#REF!</definedName>
    <definedName name="aaa" localSheetId="18" hidden="1">Uke!#REF!</definedName>
    <definedName name="aaa" localSheetId="20" hidden="1">[1]Uke!#REF!</definedName>
    <definedName name="aaa" localSheetId="22" hidden="1">[2]Uke!#REF!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3" hidden="1">Uke!#REF!</definedName>
    <definedName name="aaa" localSheetId="17" hidden="1">Uke!#REF!</definedName>
    <definedName name="aaa" localSheetId="6" hidden="1">U!#REF!</definedName>
    <definedName name="aaa" localSheetId="32" hidden="1">Uke!#REF!</definedName>
    <definedName name="aaa" localSheetId="28" hidden="1">Uke!#REF!</definedName>
    <definedName name="aaa" localSheetId="29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73" i="16" l="1"/>
  <c r="O73" i="16"/>
  <c r="D11" i="16"/>
  <c r="N74" i="16"/>
  <c r="O74" i="16"/>
  <c r="O75" i="16"/>
  <c r="N75" i="16"/>
  <c r="N43" i="16"/>
  <c r="O43" i="16"/>
  <c r="O44" i="16"/>
  <c r="N44" i="16"/>
  <c r="N26" i="49"/>
  <c r="P26" i="49" s="1"/>
  <c r="N27" i="49"/>
  <c r="P27" i="49" s="1"/>
  <c r="N28" i="49"/>
  <c r="P28" i="49" s="1"/>
  <c r="N29" i="49"/>
  <c r="P29" i="49" s="1"/>
  <c r="N30" i="49"/>
  <c r="R30" i="49" s="1"/>
  <c r="N31" i="49"/>
  <c r="P31" i="49" s="1"/>
  <c r="N32" i="49"/>
  <c r="P32" i="49" s="1"/>
  <c r="N33" i="49"/>
  <c r="P33" i="49" s="1"/>
  <c r="N34" i="49"/>
  <c r="P34" i="49" s="1"/>
  <c r="N35" i="49"/>
  <c r="P35" i="49" s="1"/>
  <c r="N36" i="49"/>
  <c r="P36" i="49" s="1"/>
  <c r="N37" i="49"/>
  <c r="P37" i="49" s="1"/>
  <c r="N38" i="49"/>
  <c r="R38" i="49" s="1"/>
  <c r="N39" i="49"/>
  <c r="P39" i="49" s="1"/>
  <c r="N40" i="49"/>
  <c r="P40" i="49" s="1"/>
  <c r="N11" i="49"/>
  <c r="P11" i="49" s="1"/>
  <c r="N12" i="49"/>
  <c r="P12" i="49" s="1"/>
  <c r="N13" i="49"/>
  <c r="P13" i="49" s="1"/>
  <c r="N14" i="49"/>
  <c r="R14" i="49" s="1"/>
  <c r="N15" i="49"/>
  <c r="P15" i="49" s="1"/>
  <c r="N16" i="49"/>
  <c r="P16" i="49" s="1"/>
  <c r="N17" i="49"/>
  <c r="P17" i="49" s="1"/>
  <c r="N18" i="49"/>
  <c r="P18" i="49" s="1"/>
  <c r="N19" i="49"/>
  <c r="P19" i="49" s="1"/>
  <c r="N20" i="49"/>
  <c r="P20" i="49" s="1"/>
  <c r="N21" i="49"/>
  <c r="P21" i="49" s="1"/>
  <c r="N22" i="49"/>
  <c r="P22" i="49" s="1"/>
  <c r="N23" i="49"/>
  <c r="P23" i="49" s="1"/>
  <c r="N24" i="49"/>
  <c r="P24" i="49" s="1"/>
  <c r="N10" i="49"/>
  <c r="R10" i="49" s="1"/>
  <c r="P284" i="62"/>
  <c r="R284" i="62" s="1"/>
  <c r="P285" i="62"/>
  <c r="R285" i="62" s="1"/>
  <c r="P286" i="62"/>
  <c r="R286" i="62" s="1"/>
  <c r="P287" i="62"/>
  <c r="R287" i="62" s="1"/>
  <c r="P288" i="62"/>
  <c r="R288" i="62" s="1"/>
  <c r="P289" i="62"/>
  <c r="R289" i="62" s="1"/>
  <c r="P290" i="62"/>
  <c r="R290" i="62" s="1"/>
  <c r="P291" i="62"/>
  <c r="R291" i="62" s="1"/>
  <c r="P292" i="62"/>
  <c r="R292" i="62" s="1"/>
  <c r="P293" i="62"/>
  <c r="R293" i="62" s="1"/>
  <c r="P294" i="62"/>
  <c r="R294" i="62" s="1"/>
  <c r="P295" i="62"/>
  <c r="R295" i="62" s="1"/>
  <c r="P296" i="62"/>
  <c r="R296" i="62" s="1"/>
  <c r="P297" i="62"/>
  <c r="R297" i="62" s="1"/>
  <c r="P298" i="62"/>
  <c r="R298" i="62" s="1"/>
  <c r="P299" i="62"/>
  <c r="R299" i="62" s="1"/>
  <c r="P300" i="62"/>
  <c r="R300" i="62" s="1"/>
  <c r="P301" i="62"/>
  <c r="R301" i="62" s="1"/>
  <c r="P302" i="62"/>
  <c r="R302" i="62" s="1"/>
  <c r="P303" i="62"/>
  <c r="R303" i="62" s="1"/>
  <c r="P304" i="62"/>
  <c r="R304" i="62" s="1"/>
  <c r="P305" i="62"/>
  <c r="R305" i="62" s="1"/>
  <c r="P306" i="62"/>
  <c r="R306" i="62" s="1"/>
  <c r="P283" i="62"/>
  <c r="T283" i="62" s="1"/>
  <c r="P203" i="62"/>
  <c r="R203" i="62" s="1"/>
  <c r="P204" i="62"/>
  <c r="T204" i="62" s="1"/>
  <c r="P205" i="62"/>
  <c r="R205" i="62" s="1"/>
  <c r="P206" i="62"/>
  <c r="R206" i="62" s="1"/>
  <c r="P207" i="62"/>
  <c r="R207" i="62" s="1"/>
  <c r="P208" i="62"/>
  <c r="R208" i="62" s="1"/>
  <c r="P209" i="62"/>
  <c r="R209" i="62" s="1"/>
  <c r="P210" i="62"/>
  <c r="T210" i="62" s="1"/>
  <c r="P211" i="62"/>
  <c r="R211" i="62" s="1"/>
  <c r="P212" i="62"/>
  <c r="T212" i="62" s="1"/>
  <c r="P213" i="62"/>
  <c r="R213" i="62" s="1"/>
  <c r="P214" i="62"/>
  <c r="R214" i="62" s="1"/>
  <c r="P215" i="62"/>
  <c r="R215" i="62" s="1"/>
  <c r="P216" i="62"/>
  <c r="R216" i="62" s="1"/>
  <c r="P217" i="62"/>
  <c r="R217" i="62" s="1"/>
  <c r="P218" i="62"/>
  <c r="T218" i="62" s="1"/>
  <c r="P219" i="62"/>
  <c r="R219" i="62" s="1"/>
  <c r="P220" i="62"/>
  <c r="T220" i="62" s="1"/>
  <c r="P221" i="62"/>
  <c r="R221" i="62" s="1"/>
  <c r="P222" i="62"/>
  <c r="R222" i="62" s="1"/>
  <c r="P223" i="62"/>
  <c r="R223" i="62" s="1"/>
  <c r="P224" i="62"/>
  <c r="R224" i="62" s="1"/>
  <c r="P225" i="62"/>
  <c r="T225" i="62" s="1"/>
  <c r="P202" i="62"/>
  <c r="T202" i="62" s="1"/>
  <c r="P149" i="62"/>
  <c r="R149" i="62" s="1"/>
  <c r="P150" i="62"/>
  <c r="R150" i="62" s="1"/>
  <c r="P151" i="62"/>
  <c r="R151" i="62" s="1"/>
  <c r="P152" i="62"/>
  <c r="R152" i="62" s="1"/>
  <c r="P153" i="62"/>
  <c r="T153" i="62" s="1"/>
  <c r="P154" i="62"/>
  <c r="R154" i="62" s="1"/>
  <c r="P155" i="62"/>
  <c r="R155" i="62" s="1"/>
  <c r="P156" i="62"/>
  <c r="R156" i="62" s="1"/>
  <c r="P157" i="62"/>
  <c r="R157" i="62" s="1"/>
  <c r="P158" i="62"/>
  <c r="R158" i="62" s="1"/>
  <c r="P159" i="62"/>
  <c r="R159" i="62" s="1"/>
  <c r="P160" i="62"/>
  <c r="R160" i="62" s="1"/>
  <c r="P161" i="62"/>
  <c r="T161" i="62" s="1"/>
  <c r="P162" i="62"/>
  <c r="R162" i="62" s="1"/>
  <c r="P163" i="62"/>
  <c r="R163" i="62" s="1"/>
  <c r="P164" i="62"/>
  <c r="R164" i="62" s="1"/>
  <c r="P165" i="62"/>
  <c r="R165" i="62" s="1"/>
  <c r="P166" i="62"/>
  <c r="R166" i="62" s="1"/>
  <c r="P167" i="62"/>
  <c r="R167" i="62" s="1"/>
  <c r="P168" i="62"/>
  <c r="R168" i="62" s="1"/>
  <c r="P169" i="62"/>
  <c r="T169" i="62" s="1"/>
  <c r="P170" i="62"/>
  <c r="R170" i="62" s="1"/>
  <c r="P171" i="62"/>
  <c r="R171" i="62" s="1"/>
  <c r="P148" i="62"/>
  <c r="T148" i="62" s="1"/>
  <c r="P122" i="62"/>
  <c r="R122" i="62" s="1"/>
  <c r="P123" i="62"/>
  <c r="R123" i="62" s="1"/>
  <c r="P124" i="62"/>
  <c r="R124" i="62" s="1"/>
  <c r="P125" i="62"/>
  <c r="R125" i="62" s="1"/>
  <c r="P126" i="62"/>
  <c r="T126" i="62" s="1"/>
  <c r="P127" i="62"/>
  <c r="R127" i="62" s="1"/>
  <c r="P128" i="62"/>
  <c r="R128" i="62" s="1"/>
  <c r="P129" i="62"/>
  <c r="R129" i="62" s="1"/>
  <c r="P130" i="62"/>
  <c r="R130" i="62" s="1"/>
  <c r="P131" i="62"/>
  <c r="T131" i="62" s="1"/>
  <c r="P132" i="62"/>
  <c r="R132" i="62" s="1"/>
  <c r="P133" i="62"/>
  <c r="R133" i="62" s="1"/>
  <c r="P134" i="62"/>
  <c r="T134" i="62" s="1"/>
  <c r="P135" i="62"/>
  <c r="R135" i="62" s="1"/>
  <c r="P136" i="62"/>
  <c r="R136" i="62" s="1"/>
  <c r="P137" i="62"/>
  <c r="R137" i="62" s="1"/>
  <c r="P138" i="62"/>
  <c r="R138" i="62" s="1"/>
  <c r="P139" i="62"/>
  <c r="T139" i="62" s="1"/>
  <c r="P140" i="62"/>
  <c r="R140" i="62" s="1"/>
  <c r="P141" i="62"/>
  <c r="R141" i="62" s="1"/>
  <c r="P142" i="62"/>
  <c r="T142" i="62" s="1"/>
  <c r="P143" i="62"/>
  <c r="R143" i="62" s="1"/>
  <c r="P144" i="62"/>
  <c r="R144" i="62" s="1"/>
  <c r="P121" i="62"/>
  <c r="R121" i="62" s="1"/>
  <c r="P95" i="62"/>
  <c r="R95" i="62" s="1"/>
  <c r="P96" i="62"/>
  <c r="R96" i="62" s="1"/>
  <c r="P97" i="62"/>
  <c r="T97" i="62" s="1"/>
  <c r="P98" i="62"/>
  <c r="T98" i="62" s="1"/>
  <c r="P99" i="62"/>
  <c r="R99" i="62" s="1"/>
  <c r="P100" i="62"/>
  <c r="R100" i="62" s="1"/>
  <c r="P101" i="62"/>
  <c r="R101" i="62" s="1"/>
  <c r="P102" i="62"/>
  <c r="R102" i="62" s="1"/>
  <c r="P103" i="62"/>
  <c r="R103" i="62" s="1"/>
  <c r="P104" i="62"/>
  <c r="R104" i="62" s="1"/>
  <c r="P105" i="62"/>
  <c r="T105" i="62" s="1"/>
  <c r="P106" i="62"/>
  <c r="R106" i="62" s="1"/>
  <c r="P107" i="62"/>
  <c r="R107" i="62" s="1"/>
  <c r="P108" i="62"/>
  <c r="R108" i="62" s="1"/>
  <c r="P109" i="62"/>
  <c r="R109" i="62" s="1"/>
  <c r="P110" i="62"/>
  <c r="R110" i="62" s="1"/>
  <c r="P111" i="62"/>
  <c r="R111" i="62" s="1"/>
  <c r="P112" i="62"/>
  <c r="R112" i="62" s="1"/>
  <c r="P113" i="62"/>
  <c r="T113" i="62" s="1"/>
  <c r="P114" i="62"/>
  <c r="T114" i="62" s="1"/>
  <c r="P115" i="62"/>
  <c r="R115" i="62" s="1"/>
  <c r="P116" i="62"/>
  <c r="R116" i="62" s="1"/>
  <c r="P117" i="62"/>
  <c r="R117" i="62" s="1"/>
  <c r="P94" i="62"/>
  <c r="T94" i="62" s="1"/>
  <c r="P20" i="62"/>
  <c r="R20" i="62" s="1"/>
  <c r="P21" i="62"/>
  <c r="T21" i="62" s="1"/>
  <c r="P22" i="62"/>
  <c r="T22" i="62" s="1"/>
  <c r="P23" i="62"/>
  <c r="T23" i="62" s="1"/>
  <c r="P24" i="62"/>
  <c r="T24" i="62" s="1"/>
  <c r="P25" i="62"/>
  <c r="T25" i="62" s="1"/>
  <c r="P26" i="62"/>
  <c r="R26" i="62" s="1"/>
  <c r="P27" i="62"/>
  <c r="R27" i="62" s="1"/>
  <c r="P28" i="62"/>
  <c r="R28" i="62" s="1"/>
  <c r="P29" i="62"/>
  <c r="T29" i="62" s="1"/>
  <c r="P30" i="62"/>
  <c r="T30" i="62" s="1"/>
  <c r="P31" i="62"/>
  <c r="T31" i="62" s="1"/>
  <c r="P32" i="62"/>
  <c r="T32" i="62" s="1"/>
  <c r="P33" i="62"/>
  <c r="T33" i="62" s="1"/>
  <c r="P34" i="62"/>
  <c r="R34" i="62" s="1"/>
  <c r="P35" i="62"/>
  <c r="R35" i="62" s="1"/>
  <c r="P36" i="62"/>
  <c r="R36" i="62" s="1"/>
  <c r="P13" i="62"/>
  <c r="T13" i="62" s="1"/>
  <c r="P14" i="62"/>
  <c r="T14" i="62" s="1"/>
  <c r="P15" i="62"/>
  <c r="T15" i="62" s="1"/>
  <c r="P16" i="62"/>
  <c r="T16" i="62" s="1"/>
  <c r="P17" i="62"/>
  <c r="T17" i="62" s="1"/>
  <c r="P18" i="62"/>
  <c r="R18" i="62" s="1"/>
  <c r="P19" i="62"/>
  <c r="R19" i="62" s="1"/>
  <c r="P68" i="62"/>
  <c r="R68" i="62" s="1"/>
  <c r="P69" i="62"/>
  <c r="R69" i="62" s="1"/>
  <c r="P70" i="62"/>
  <c r="T70" i="62" s="1"/>
  <c r="P71" i="62"/>
  <c r="R71" i="62" s="1"/>
  <c r="P72" i="62"/>
  <c r="R72" i="62" s="1"/>
  <c r="P73" i="62"/>
  <c r="R73" i="62" s="1"/>
  <c r="P74" i="62"/>
  <c r="R74" i="62" s="1"/>
  <c r="P75" i="62"/>
  <c r="R75" i="62" s="1"/>
  <c r="P76" i="62"/>
  <c r="R76" i="62" s="1"/>
  <c r="P77" i="62"/>
  <c r="R77" i="62" s="1"/>
  <c r="P78" i="62"/>
  <c r="R78" i="62" s="1"/>
  <c r="P79" i="62"/>
  <c r="R79" i="62" s="1"/>
  <c r="P80" i="62"/>
  <c r="R80" i="62" s="1"/>
  <c r="P81" i="62"/>
  <c r="R81" i="62" s="1"/>
  <c r="P82" i="62"/>
  <c r="R82" i="62" s="1"/>
  <c r="P83" i="62"/>
  <c r="R83" i="62" s="1"/>
  <c r="P84" i="62"/>
  <c r="R84" i="62" s="1"/>
  <c r="P85" i="62"/>
  <c r="T85" i="62" s="1"/>
  <c r="P86" i="62"/>
  <c r="R86" i="62" s="1"/>
  <c r="P87" i="62"/>
  <c r="R87" i="62" s="1"/>
  <c r="P88" i="62"/>
  <c r="R88" i="62" s="1"/>
  <c r="P89" i="62"/>
  <c r="R89" i="62" s="1"/>
  <c r="P90" i="62"/>
  <c r="R90" i="62" s="1"/>
  <c r="P67" i="62"/>
  <c r="T67" i="62" s="1"/>
  <c r="P41" i="62"/>
  <c r="R41" i="62" s="1"/>
  <c r="P42" i="62"/>
  <c r="R42" i="62" s="1"/>
  <c r="P43" i="62"/>
  <c r="R43" i="62" s="1"/>
  <c r="P44" i="62"/>
  <c r="R44" i="62" s="1"/>
  <c r="P45" i="62"/>
  <c r="R45" i="62" s="1"/>
  <c r="P46" i="62"/>
  <c r="R46" i="62" s="1"/>
  <c r="P47" i="62"/>
  <c r="R47" i="62" s="1"/>
  <c r="P48" i="62"/>
  <c r="T48" i="62" s="1"/>
  <c r="P49" i="62"/>
  <c r="R49" i="62" s="1"/>
  <c r="P50" i="62"/>
  <c r="R50" i="62" s="1"/>
  <c r="P51" i="62"/>
  <c r="R51" i="62" s="1"/>
  <c r="P52" i="62"/>
  <c r="R52" i="62" s="1"/>
  <c r="P53" i="62"/>
  <c r="R53" i="62" s="1"/>
  <c r="P54" i="62"/>
  <c r="R54" i="62" s="1"/>
  <c r="P55" i="62"/>
  <c r="R55" i="62" s="1"/>
  <c r="P56" i="62"/>
  <c r="T56" i="62" s="1"/>
  <c r="P57" i="62"/>
  <c r="R57" i="62" s="1"/>
  <c r="P58" i="62"/>
  <c r="R58" i="62" s="1"/>
  <c r="P59" i="62"/>
  <c r="R59" i="62" s="1"/>
  <c r="P60" i="62"/>
  <c r="R60" i="62" s="1"/>
  <c r="P61" i="62"/>
  <c r="R61" i="62" s="1"/>
  <c r="P62" i="62"/>
  <c r="R62" i="62" s="1"/>
  <c r="P63" i="62"/>
  <c r="R63" i="62" s="1"/>
  <c r="P40" i="62"/>
  <c r="T40" i="62" s="1"/>
  <c r="U11" i="51"/>
  <c r="V11" i="51"/>
  <c r="U12" i="51"/>
  <c r="V12" i="51"/>
  <c r="U13" i="51"/>
  <c r="V13" i="51"/>
  <c r="U14" i="51"/>
  <c r="V14" i="51"/>
  <c r="U15" i="51"/>
  <c r="V15" i="51"/>
  <c r="U16" i="51"/>
  <c r="V16" i="51"/>
  <c r="U17" i="51"/>
  <c r="V17" i="51"/>
  <c r="U18" i="51"/>
  <c r="V18" i="51"/>
  <c r="U19" i="51"/>
  <c r="V19" i="51"/>
  <c r="U20" i="51"/>
  <c r="V20" i="51"/>
  <c r="U21" i="51"/>
  <c r="V21" i="51"/>
  <c r="U22" i="51"/>
  <c r="V22" i="51"/>
  <c r="U23" i="51"/>
  <c r="V23" i="51"/>
  <c r="G11" i="51"/>
  <c r="I11" i="51"/>
  <c r="G12" i="51"/>
  <c r="I12" i="51"/>
  <c r="G13" i="51"/>
  <c r="I13" i="51"/>
  <c r="G14" i="51"/>
  <c r="I14" i="51"/>
  <c r="G15" i="51"/>
  <c r="I15" i="51"/>
  <c r="G16" i="51"/>
  <c r="I16" i="51"/>
  <c r="G17" i="51"/>
  <c r="I17" i="51"/>
  <c r="G18" i="51"/>
  <c r="I18" i="51"/>
  <c r="G19" i="51"/>
  <c r="I19" i="51"/>
  <c r="G20" i="51"/>
  <c r="I20" i="51"/>
  <c r="G21" i="51"/>
  <c r="I21" i="51"/>
  <c r="G22" i="51"/>
  <c r="I22" i="51"/>
  <c r="G23" i="51"/>
  <c r="I23" i="51"/>
  <c r="M40" i="51"/>
  <c r="Q40" i="51" s="1"/>
  <c r="M41" i="51"/>
  <c r="O41" i="51" s="1"/>
  <c r="M42" i="51"/>
  <c r="O42" i="51" s="1"/>
  <c r="M43" i="51"/>
  <c r="O43" i="51" s="1"/>
  <c r="M44" i="51"/>
  <c r="O44" i="51" s="1"/>
  <c r="M45" i="51"/>
  <c r="O45" i="51" s="1"/>
  <c r="M46" i="51"/>
  <c r="O46" i="51" s="1"/>
  <c r="M47" i="51"/>
  <c r="O47" i="51" s="1"/>
  <c r="M48" i="51"/>
  <c r="Q48" i="51" s="1"/>
  <c r="M49" i="51"/>
  <c r="O49" i="51" s="1"/>
  <c r="M50" i="51"/>
  <c r="O50" i="51" s="1"/>
  <c r="M51" i="51"/>
  <c r="O51" i="51" s="1"/>
  <c r="M52" i="51"/>
  <c r="O52" i="51" s="1"/>
  <c r="M53" i="51"/>
  <c r="O53" i="51" s="1"/>
  <c r="B41" i="51"/>
  <c r="C41" i="51"/>
  <c r="D41" i="51" s="1"/>
  <c r="E41" i="51"/>
  <c r="G41" i="51"/>
  <c r="I41" i="51"/>
  <c r="K41" i="51"/>
  <c r="S41" i="51"/>
  <c r="U41" i="51"/>
  <c r="V41" i="51"/>
  <c r="Y41" i="51"/>
  <c r="Z41" i="51"/>
  <c r="AA41" i="51"/>
  <c r="AB41" i="51"/>
  <c r="AC41" i="51"/>
  <c r="AD41" i="51"/>
  <c r="AE41" i="51"/>
  <c r="AF41" i="51"/>
  <c r="AG41" i="51"/>
  <c r="B42" i="51"/>
  <c r="C42" i="51"/>
  <c r="D42" i="51" s="1"/>
  <c r="E42" i="51"/>
  <c r="G42" i="51"/>
  <c r="I42" i="51"/>
  <c r="K42" i="51"/>
  <c r="S42" i="51"/>
  <c r="U42" i="51"/>
  <c r="V42" i="51"/>
  <c r="Y42" i="51"/>
  <c r="Z42" i="51"/>
  <c r="AA42" i="51"/>
  <c r="AB42" i="51"/>
  <c r="AC42" i="51"/>
  <c r="AD42" i="51"/>
  <c r="AE42" i="51"/>
  <c r="AF42" i="51"/>
  <c r="AG42" i="51"/>
  <c r="B43" i="51"/>
  <c r="C43" i="51"/>
  <c r="D43" i="51" s="1"/>
  <c r="E43" i="51"/>
  <c r="G43" i="51"/>
  <c r="I43" i="51"/>
  <c r="K43" i="51"/>
  <c r="S43" i="51"/>
  <c r="U43" i="51"/>
  <c r="V43" i="51"/>
  <c r="Y43" i="51"/>
  <c r="Z43" i="51"/>
  <c r="AA43" i="51"/>
  <c r="AB43" i="51"/>
  <c r="AC43" i="51"/>
  <c r="AD43" i="51"/>
  <c r="AE43" i="51"/>
  <c r="AF43" i="51"/>
  <c r="AG43" i="51"/>
  <c r="B44" i="51"/>
  <c r="C44" i="51"/>
  <c r="D44" i="51" s="1"/>
  <c r="E44" i="51"/>
  <c r="G44" i="51"/>
  <c r="I44" i="51"/>
  <c r="K44" i="51"/>
  <c r="S44" i="51"/>
  <c r="U44" i="51"/>
  <c r="V44" i="51"/>
  <c r="Y44" i="51"/>
  <c r="Z44" i="51"/>
  <c r="AA44" i="51"/>
  <c r="AB44" i="51"/>
  <c r="AC44" i="51"/>
  <c r="AD44" i="51"/>
  <c r="AE44" i="51"/>
  <c r="AF44" i="51"/>
  <c r="AG44" i="51"/>
  <c r="B45" i="51"/>
  <c r="C45" i="51"/>
  <c r="D45" i="51" s="1"/>
  <c r="E45" i="51"/>
  <c r="G45" i="51"/>
  <c r="I45" i="51"/>
  <c r="K45" i="51"/>
  <c r="S45" i="51"/>
  <c r="U45" i="51"/>
  <c r="V45" i="51"/>
  <c r="Y45" i="51"/>
  <c r="Z45" i="51"/>
  <c r="AA45" i="51"/>
  <c r="AB45" i="51"/>
  <c r="AC45" i="51"/>
  <c r="AD45" i="51"/>
  <c r="AE45" i="51"/>
  <c r="AF45" i="51"/>
  <c r="AG45" i="51"/>
  <c r="B46" i="51"/>
  <c r="C46" i="51"/>
  <c r="D46" i="51" s="1"/>
  <c r="E46" i="51"/>
  <c r="G46" i="51"/>
  <c r="I46" i="51"/>
  <c r="K46" i="51"/>
  <c r="S46" i="51"/>
  <c r="U46" i="51"/>
  <c r="V46" i="51"/>
  <c r="Y46" i="51"/>
  <c r="Z46" i="51"/>
  <c r="AA46" i="51"/>
  <c r="AB46" i="51"/>
  <c r="AC46" i="51"/>
  <c r="AD46" i="51"/>
  <c r="AE46" i="51"/>
  <c r="AF46" i="51"/>
  <c r="AG46" i="51"/>
  <c r="B47" i="51"/>
  <c r="C47" i="51"/>
  <c r="D47" i="51" s="1"/>
  <c r="E47" i="51"/>
  <c r="G47" i="51"/>
  <c r="I47" i="51"/>
  <c r="K47" i="51"/>
  <c r="S47" i="51"/>
  <c r="U47" i="51"/>
  <c r="V47" i="51"/>
  <c r="Y47" i="51"/>
  <c r="Z47" i="51"/>
  <c r="AA47" i="51"/>
  <c r="AB47" i="51"/>
  <c r="AC47" i="51"/>
  <c r="AD47" i="51"/>
  <c r="AE47" i="51"/>
  <c r="AF47" i="51"/>
  <c r="AG47" i="51"/>
  <c r="B48" i="51"/>
  <c r="C48" i="51"/>
  <c r="D48" i="51" s="1"/>
  <c r="E48" i="51"/>
  <c r="G48" i="51"/>
  <c r="I48" i="51"/>
  <c r="K48" i="51"/>
  <c r="S48" i="51"/>
  <c r="U48" i="51"/>
  <c r="V48" i="51"/>
  <c r="Y48" i="51"/>
  <c r="Z48" i="51"/>
  <c r="AA48" i="51"/>
  <c r="AB48" i="51"/>
  <c r="AC48" i="51"/>
  <c r="AD48" i="51"/>
  <c r="AE48" i="51"/>
  <c r="AF48" i="51"/>
  <c r="AG48" i="51"/>
  <c r="B49" i="51"/>
  <c r="C49" i="51"/>
  <c r="D49" i="51" s="1"/>
  <c r="E49" i="51"/>
  <c r="G49" i="51"/>
  <c r="I49" i="51"/>
  <c r="K49" i="51"/>
  <c r="S49" i="51"/>
  <c r="U49" i="51"/>
  <c r="V49" i="51"/>
  <c r="Y49" i="51"/>
  <c r="Z49" i="51"/>
  <c r="AA49" i="51"/>
  <c r="AB49" i="51"/>
  <c r="AC49" i="51"/>
  <c r="AD49" i="51"/>
  <c r="AE49" i="51"/>
  <c r="AF49" i="51"/>
  <c r="AG49" i="51"/>
  <c r="B50" i="51"/>
  <c r="C50" i="51"/>
  <c r="D50" i="51" s="1"/>
  <c r="E50" i="51"/>
  <c r="G50" i="51"/>
  <c r="I50" i="51"/>
  <c r="K50" i="51"/>
  <c r="S50" i="51"/>
  <c r="U50" i="51"/>
  <c r="V50" i="51"/>
  <c r="Y50" i="51"/>
  <c r="Z50" i="51"/>
  <c r="AA50" i="51"/>
  <c r="AB50" i="51"/>
  <c r="AC50" i="51"/>
  <c r="AD50" i="51"/>
  <c r="AE50" i="51"/>
  <c r="AF50" i="51"/>
  <c r="AG50" i="51"/>
  <c r="B51" i="51"/>
  <c r="C51" i="51"/>
  <c r="D51" i="51" s="1"/>
  <c r="E51" i="51"/>
  <c r="G51" i="51"/>
  <c r="I51" i="51"/>
  <c r="K51" i="51"/>
  <c r="S51" i="51"/>
  <c r="U51" i="51"/>
  <c r="V51" i="51"/>
  <c r="Y51" i="51"/>
  <c r="Z51" i="51"/>
  <c r="AA51" i="51"/>
  <c r="AB51" i="51"/>
  <c r="AC51" i="51"/>
  <c r="AD51" i="51"/>
  <c r="AE51" i="51"/>
  <c r="AF51" i="51"/>
  <c r="AG51" i="51"/>
  <c r="B52" i="51"/>
  <c r="C52" i="51"/>
  <c r="D52" i="51" s="1"/>
  <c r="E52" i="51"/>
  <c r="G52" i="51"/>
  <c r="I52" i="51"/>
  <c r="K52" i="51"/>
  <c r="S52" i="51"/>
  <c r="U52" i="51"/>
  <c r="V52" i="51"/>
  <c r="Y52" i="51"/>
  <c r="Z52" i="51"/>
  <c r="AA52" i="51"/>
  <c r="AB52" i="51"/>
  <c r="AC52" i="51"/>
  <c r="AD52" i="51"/>
  <c r="AE52" i="51"/>
  <c r="AF52" i="51"/>
  <c r="AG52" i="51"/>
  <c r="B53" i="51"/>
  <c r="C53" i="51"/>
  <c r="D53" i="51" s="1"/>
  <c r="E53" i="51"/>
  <c r="G53" i="51"/>
  <c r="I53" i="51"/>
  <c r="K53" i="51"/>
  <c r="S53" i="51"/>
  <c r="U53" i="51"/>
  <c r="V53" i="51"/>
  <c r="Y53" i="51"/>
  <c r="Z53" i="51"/>
  <c r="AA53" i="51"/>
  <c r="AB53" i="51"/>
  <c r="AC53" i="51"/>
  <c r="AD53" i="51"/>
  <c r="AE53" i="51"/>
  <c r="AF53" i="51"/>
  <c r="AG53" i="51"/>
  <c r="B31" i="51"/>
  <c r="C31" i="51"/>
  <c r="D31" i="51" s="1"/>
  <c r="E31" i="51"/>
  <c r="G31" i="51"/>
  <c r="I31" i="51"/>
  <c r="K31" i="51"/>
  <c r="M31" i="51"/>
  <c r="Q31" i="51" s="1"/>
  <c r="S31" i="51"/>
  <c r="U31" i="51"/>
  <c r="V31" i="51"/>
  <c r="Y31" i="51"/>
  <c r="Z31" i="51"/>
  <c r="AA31" i="51"/>
  <c r="AB31" i="51"/>
  <c r="AC31" i="51"/>
  <c r="AD31" i="51"/>
  <c r="AE31" i="51"/>
  <c r="AF31" i="51"/>
  <c r="AG31" i="51"/>
  <c r="B32" i="51"/>
  <c r="C32" i="51"/>
  <c r="D32" i="51" s="1"/>
  <c r="E32" i="51"/>
  <c r="G32" i="51"/>
  <c r="I32" i="51"/>
  <c r="K32" i="51"/>
  <c r="M32" i="51"/>
  <c r="O32" i="51" s="1"/>
  <c r="S32" i="51"/>
  <c r="U32" i="51"/>
  <c r="V32" i="51"/>
  <c r="Y32" i="51"/>
  <c r="Z32" i="51"/>
  <c r="AA32" i="51"/>
  <c r="AB32" i="51"/>
  <c r="AC32" i="51"/>
  <c r="AD32" i="51"/>
  <c r="AE32" i="51"/>
  <c r="AF32" i="51"/>
  <c r="AG32" i="51"/>
  <c r="B33" i="51"/>
  <c r="C33" i="51"/>
  <c r="D33" i="51" s="1"/>
  <c r="E33" i="51"/>
  <c r="G33" i="51"/>
  <c r="I33" i="51"/>
  <c r="K33" i="51"/>
  <c r="M33" i="51"/>
  <c r="Q33" i="51" s="1"/>
  <c r="S33" i="51"/>
  <c r="U33" i="51"/>
  <c r="V33" i="51"/>
  <c r="Y33" i="51"/>
  <c r="Z33" i="51"/>
  <c r="AA33" i="51"/>
  <c r="AB33" i="51"/>
  <c r="AC33" i="51"/>
  <c r="AD33" i="51"/>
  <c r="AE33" i="51"/>
  <c r="AF33" i="51"/>
  <c r="AG33" i="51"/>
  <c r="B34" i="51"/>
  <c r="C34" i="51"/>
  <c r="D34" i="51" s="1"/>
  <c r="E34" i="51"/>
  <c r="G34" i="51"/>
  <c r="I34" i="51"/>
  <c r="K34" i="51"/>
  <c r="M34" i="51"/>
  <c r="O34" i="51" s="1"/>
  <c r="S34" i="51"/>
  <c r="U34" i="51"/>
  <c r="V34" i="51"/>
  <c r="Y34" i="51"/>
  <c r="Z34" i="51"/>
  <c r="AA34" i="51"/>
  <c r="AB34" i="51"/>
  <c r="AC34" i="51"/>
  <c r="AD34" i="51"/>
  <c r="AE34" i="51"/>
  <c r="AF34" i="51"/>
  <c r="AG34" i="51"/>
  <c r="B35" i="51"/>
  <c r="C35" i="51"/>
  <c r="D35" i="51" s="1"/>
  <c r="E35" i="51"/>
  <c r="G35" i="51"/>
  <c r="I35" i="51"/>
  <c r="K35" i="51"/>
  <c r="M35" i="51"/>
  <c r="Q35" i="51" s="1"/>
  <c r="S35" i="51"/>
  <c r="U35" i="51"/>
  <c r="V35" i="51"/>
  <c r="Y35" i="51"/>
  <c r="Z35" i="51"/>
  <c r="AA35" i="51"/>
  <c r="AB35" i="51"/>
  <c r="AC35" i="51"/>
  <c r="AD35" i="51"/>
  <c r="AE35" i="51"/>
  <c r="AF35" i="51"/>
  <c r="AG35" i="51"/>
  <c r="B36" i="51"/>
  <c r="C36" i="51"/>
  <c r="D36" i="51" s="1"/>
  <c r="E36" i="51"/>
  <c r="G36" i="51"/>
  <c r="I36" i="51"/>
  <c r="K36" i="51"/>
  <c r="M36" i="51"/>
  <c r="O36" i="51" s="1"/>
  <c r="S36" i="51"/>
  <c r="U36" i="51"/>
  <c r="V36" i="51"/>
  <c r="Y36" i="51"/>
  <c r="Z36" i="51"/>
  <c r="AA36" i="51"/>
  <c r="AB36" i="51"/>
  <c r="AC36" i="51"/>
  <c r="AD36" i="51"/>
  <c r="AE36" i="51"/>
  <c r="AF36" i="51"/>
  <c r="AG36" i="51"/>
  <c r="B37" i="51"/>
  <c r="C37" i="51"/>
  <c r="D37" i="51" s="1"/>
  <c r="E37" i="51"/>
  <c r="G37" i="51"/>
  <c r="I37" i="51"/>
  <c r="K37" i="51"/>
  <c r="M37" i="51"/>
  <c r="Q37" i="51" s="1"/>
  <c r="S37" i="51"/>
  <c r="U37" i="51"/>
  <c r="V37" i="51"/>
  <c r="Y37" i="51"/>
  <c r="Z37" i="51"/>
  <c r="AA37" i="51"/>
  <c r="AB37" i="51"/>
  <c r="AC37" i="51"/>
  <c r="AD37" i="51"/>
  <c r="AE37" i="51"/>
  <c r="AF37" i="51"/>
  <c r="AG37" i="51"/>
  <c r="B38" i="51"/>
  <c r="C38" i="51"/>
  <c r="D38" i="51" s="1"/>
  <c r="E38" i="51"/>
  <c r="G38" i="51"/>
  <c r="I38" i="51"/>
  <c r="K38" i="51"/>
  <c r="M38" i="51"/>
  <c r="O38" i="51" s="1"/>
  <c r="S38" i="51"/>
  <c r="U38" i="51"/>
  <c r="V38" i="51"/>
  <c r="Y38" i="51"/>
  <c r="Z38" i="51"/>
  <c r="AA38" i="51"/>
  <c r="AB38" i="51"/>
  <c r="AC38" i="51"/>
  <c r="AD38" i="51"/>
  <c r="AE38" i="51"/>
  <c r="AF38" i="51"/>
  <c r="AG38" i="51"/>
  <c r="B16" i="51"/>
  <c r="C16" i="51"/>
  <c r="D16" i="51" s="1"/>
  <c r="E16" i="51"/>
  <c r="F16" i="51" s="1"/>
  <c r="K16" i="51"/>
  <c r="M16" i="51"/>
  <c r="Q16" i="51" s="1"/>
  <c r="S16" i="51"/>
  <c r="Y16" i="51"/>
  <c r="Z16" i="51"/>
  <c r="AA16" i="51"/>
  <c r="AB16" i="51"/>
  <c r="AC16" i="51"/>
  <c r="AD16" i="51"/>
  <c r="AE16" i="51"/>
  <c r="AF16" i="51"/>
  <c r="AG16" i="51"/>
  <c r="B17" i="51"/>
  <c r="C17" i="51"/>
  <c r="D17" i="51" s="1"/>
  <c r="E17" i="51"/>
  <c r="K17" i="51"/>
  <c r="M17" i="51"/>
  <c r="O17" i="51" s="1"/>
  <c r="S17" i="51"/>
  <c r="Y17" i="51"/>
  <c r="Z17" i="51"/>
  <c r="AA17" i="51"/>
  <c r="AB17" i="51"/>
  <c r="AC17" i="51"/>
  <c r="AD17" i="51"/>
  <c r="AE17" i="51"/>
  <c r="AF17" i="51"/>
  <c r="AG17" i="51"/>
  <c r="B18" i="51"/>
  <c r="C18" i="51"/>
  <c r="D18" i="51" s="1"/>
  <c r="E18" i="51"/>
  <c r="F18" i="51" s="1"/>
  <c r="K18" i="51"/>
  <c r="M18" i="51"/>
  <c r="O18" i="51" s="1"/>
  <c r="S18" i="51"/>
  <c r="Y18" i="51"/>
  <c r="Z18" i="51"/>
  <c r="AA18" i="51"/>
  <c r="AB18" i="51"/>
  <c r="AC18" i="51"/>
  <c r="AD18" i="51"/>
  <c r="AE18" i="51"/>
  <c r="AF18" i="51"/>
  <c r="AG18" i="51"/>
  <c r="B19" i="51"/>
  <c r="C19" i="51"/>
  <c r="D19" i="51" s="1"/>
  <c r="E19" i="51"/>
  <c r="K19" i="51"/>
  <c r="M19" i="51"/>
  <c r="O19" i="51" s="1"/>
  <c r="S19" i="51"/>
  <c r="Y19" i="51"/>
  <c r="Z19" i="51"/>
  <c r="AA19" i="51"/>
  <c r="AB19" i="51"/>
  <c r="AC19" i="51"/>
  <c r="AD19" i="51"/>
  <c r="AE19" i="51"/>
  <c r="AF19" i="51"/>
  <c r="AG19" i="51"/>
  <c r="B20" i="51"/>
  <c r="C20" i="51"/>
  <c r="D20" i="51" s="1"/>
  <c r="E20" i="51"/>
  <c r="F20" i="51" s="1"/>
  <c r="K20" i="51"/>
  <c r="M20" i="51"/>
  <c r="Q20" i="51" s="1"/>
  <c r="S20" i="51"/>
  <c r="Y20" i="51"/>
  <c r="Z20" i="51"/>
  <c r="AA20" i="51"/>
  <c r="AB20" i="51"/>
  <c r="AC20" i="51"/>
  <c r="AD20" i="51"/>
  <c r="AE20" i="51"/>
  <c r="AF20" i="51"/>
  <c r="AG20" i="51"/>
  <c r="B21" i="51"/>
  <c r="C21" i="51"/>
  <c r="D21" i="51" s="1"/>
  <c r="E21" i="51"/>
  <c r="K21" i="51"/>
  <c r="M21" i="51"/>
  <c r="O21" i="51" s="1"/>
  <c r="S21" i="51"/>
  <c r="Y21" i="51"/>
  <c r="Z21" i="51"/>
  <c r="AA21" i="51"/>
  <c r="AB21" i="51"/>
  <c r="AC21" i="51"/>
  <c r="AD21" i="51"/>
  <c r="AE21" i="51"/>
  <c r="AF21" i="51"/>
  <c r="AG21" i="51"/>
  <c r="B22" i="51"/>
  <c r="C22" i="51"/>
  <c r="D22" i="51" s="1"/>
  <c r="E22" i="51"/>
  <c r="F22" i="51" s="1"/>
  <c r="K22" i="51"/>
  <c r="M22" i="51"/>
  <c r="Q22" i="51" s="1"/>
  <c r="S22" i="51"/>
  <c r="Y22" i="51"/>
  <c r="Z22" i="51"/>
  <c r="AA22" i="51"/>
  <c r="AB22" i="51"/>
  <c r="AC22" i="51"/>
  <c r="AD22" i="51"/>
  <c r="AE22" i="51"/>
  <c r="AF22" i="51"/>
  <c r="AG22" i="51"/>
  <c r="B23" i="51"/>
  <c r="C23" i="51"/>
  <c r="D23" i="51" s="1"/>
  <c r="E23" i="51"/>
  <c r="K23" i="51"/>
  <c r="M23" i="51"/>
  <c r="O23" i="51" s="1"/>
  <c r="S23" i="51"/>
  <c r="Y23" i="51"/>
  <c r="Z23" i="51"/>
  <c r="AA23" i="51"/>
  <c r="AB23" i="51"/>
  <c r="AC23" i="51"/>
  <c r="AD23" i="51"/>
  <c r="AE23" i="51"/>
  <c r="AF23" i="51"/>
  <c r="AG23" i="51"/>
  <c r="B44" i="48"/>
  <c r="C44" i="48"/>
  <c r="D44" i="48" s="1"/>
  <c r="E44" i="48"/>
  <c r="G44" i="48"/>
  <c r="N44" i="48" s="1"/>
  <c r="I44" i="48"/>
  <c r="K44" i="48"/>
  <c r="L44" i="48"/>
  <c r="S44" i="48" s="1"/>
  <c r="P44" i="48"/>
  <c r="W44" i="48"/>
  <c r="Y44" i="48"/>
  <c r="AA44" i="48"/>
  <c r="AB44" i="48"/>
  <c r="AC44" i="48"/>
  <c r="AE44" i="48"/>
  <c r="AG44" i="48"/>
  <c r="B42" i="48"/>
  <c r="C42" i="48"/>
  <c r="D42" i="48" s="1"/>
  <c r="E42" i="48"/>
  <c r="G42" i="48"/>
  <c r="N42" i="48" s="1"/>
  <c r="I42" i="48"/>
  <c r="K42" i="48"/>
  <c r="L42" i="48"/>
  <c r="S42" i="48" s="1"/>
  <c r="P42" i="48"/>
  <c r="Q42" i="48" s="1"/>
  <c r="W42" i="48"/>
  <c r="X42" i="48" s="1"/>
  <c r="Y42" i="48"/>
  <c r="AA42" i="48"/>
  <c r="AB42" i="48"/>
  <c r="AC42" i="48"/>
  <c r="AE42" i="48"/>
  <c r="AG42" i="48"/>
  <c r="B24" i="48"/>
  <c r="C24" i="48"/>
  <c r="D24" i="48" s="1"/>
  <c r="E24" i="48"/>
  <c r="AH24" i="48" s="1"/>
  <c r="G24" i="48"/>
  <c r="N24" i="48" s="1"/>
  <c r="I24" i="48"/>
  <c r="K24" i="48"/>
  <c r="L24" i="48"/>
  <c r="S24" i="48" s="1"/>
  <c r="Y24" i="48"/>
  <c r="AA24" i="48"/>
  <c r="AB24" i="48"/>
  <c r="AC24" i="48"/>
  <c r="AE24" i="48"/>
  <c r="AG24" i="48"/>
  <c r="B26" i="48"/>
  <c r="C26" i="48"/>
  <c r="D26" i="48" s="1"/>
  <c r="E26" i="48"/>
  <c r="G26" i="48"/>
  <c r="P26" i="48" s="1"/>
  <c r="I26" i="48"/>
  <c r="K26" i="48"/>
  <c r="L26" i="48"/>
  <c r="U26" i="48" s="1"/>
  <c r="Y26" i="48"/>
  <c r="AA26" i="48"/>
  <c r="AB26" i="48"/>
  <c r="AC26" i="48"/>
  <c r="AE26" i="48"/>
  <c r="AG26" i="48"/>
  <c r="W34" i="2"/>
  <c r="W35" i="2"/>
  <c r="W36" i="2"/>
  <c r="N34" i="2"/>
  <c r="N35" i="2"/>
  <c r="N36" i="2"/>
  <c r="P144" i="65" s="1"/>
  <c r="L34" i="2"/>
  <c r="L35" i="2"/>
  <c r="L36" i="2"/>
  <c r="G36" i="2"/>
  <c r="G34" i="2"/>
  <c r="G35" i="2"/>
  <c r="B42" i="16"/>
  <c r="C42" i="16"/>
  <c r="E42" i="16"/>
  <c r="G42" i="16"/>
  <c r="I42" i="16"/>
  <c r="K42" i="16"/>
  <c r="P42" i="16"/>
  <c r="R42" i="16"/>
  <c r="T42" i="16"/>
  <c r="V42" i="16"/>
  <c r="W42" i="16"/>
  <c r="X42" i="16"/>
  <c r="Y42" i="16"/>
  <c r="Z42" i="16"/>
  <c r="AA42" i="16"/>
  <c r="AB42" i="16"/>
  <c r="AC42" i="16"/>
  <c r="AD42" i="16"/>
  <c r="AE42" i="16"/>
  <c r="B43" i="16"/>
  <c r="C43" i="16"/>
  <c r="E43" i="16"/>
  <c r="G43" i="16"/>
  <c r="I43" i="16"/>
  <c r="K43" i="16"/>
  <c r="P43" i="16"/>
  <c r="R43" i="16"/>
  <c r="T43" i="16"/>
  <c r="V43" i="16"/>
  <c r="W43" i="16"/>
  <c r="X43" i="16"/>
  <c r="Y43" i="16"/>
  <c r="Z43" i="16"/>
  <c r="AA43" i="16"/>
  <c r="AB43" i="16"/>
  <c r="AC43" i="16"/>
  <c r="AD43" i="16"/>
  <c r="AE43" i="16"/>
  <c r="B44" i="16"/>
  <c r="C44" i="16"/>
  <c r="E44" i="16"/>
  <c r="G44" i="16"/>
  <c r="I44" i="16"/>
  <c r="K44" i="16"/>
  <c r="P44" i="16"/>
  <c r="R44" i="16"/>
  <c r="T44" i="16"/>
  <c r="V44" i="16"/>
  <c r="W44" i="16"/>
  <c r="X44" i="16"/>
  <c r="Y44" i="16"/>
  <c r="Z44" i="16"/>
  <c r="AA44" i="16"/>
  <c r="AB44" i="16"/>
  <c r="AC44" i="16"/>
  <c r="AD44" i="16"/>
  <c r="AE44" i="16"/>
  <c r="B72" i="16"/>
  <c r="C72" i="16"/>
  <c r="E72" i="16"/>
  <c r="G72" i="16"/>
  <c r="I72" i="16"/>
  <c r="K72" i="16"/>
  <c r="P72" i="16"/>
  <c r="R72" i="16"/>
  <c r="T72" i="16"/>
  <c r="V72" i="16"/>
  <c r="W72" i="16"/>
  <c r="X72" i="16"/>
  <c r="Y72" i="16"/>
  <c r="Z72" i="16"/>
  <c r="AA72" i="16"/>
  <c r="AB72" i="16"/>
  <c r="AC72" i="16"/>
  <c r="AD72" i="16"/>
  <c r="AE72" i="16"/>
  <c r="B73" i="16"/>
  <c r="C73" i="16"/>
  <c r="E73" i="16"/>
  <c r="G73" i="16"/>
  <c r="I73" i="16"/>
  <c r="K73" i="16"/>
  <c r="P73" i="16"/>
  <c r="R73" i="16"/>
  <c r="T73" i="16"/>
  <c r="V73" i="16"/>
  <c r="W73" i="16"/>
  <c r="X73" i="16"/>
  <c r="Y73" i="16"/>
  <c r="Z73" i="16"/>
  <c r="AA73" i="16"/>
  <c r="AB73" i="16"/>
  <c r="AC73" i="16"/>
  <c r="AD73" i="16"/>
  <c r="AE73" i="16"/>
  <c r="B74" i="16"/>
  <c r="C74" i="16"/>
  <c r="E74" i="16"/>
  <c r="G74" i="16"/>
  <c r="I74" i="16"/>
  <c r="K74" i="16"/>
  <c r="P74" i="16"/>
  <c r="R74" i="16"/>
  <c r="T74" i="16"/>
  <c r="V74" i="16"/>
  <c r="W74" i="16"/>
  <c r="X74" i="16"/>
  <c r="Y74" i="16"/>
  <c r="Z74" i="16"/>
  <c r="AA74" i="16"/>
  <c r="AB74" i="16"/>
  <c r="AC74" i="16"/>
  <c r="AD74" i="16"/>
  <c r="AE74" i="16"/>
  <c r="B75" i="16"/>
  <c r="C75" i="16"/>
  <c r="E75" i="16"/>
  <c r="G75" i="16"/>
  <c r="I75" i="16"/>
  <c r="K75" i="16"/>
  <c r="P75" i="16"/>
  <c r="R75" i="16"/>
  <c r="T75" i="16"/>
  <c r="V75" i="16"/>
  <c r="W75" i="16"/>
  <c r="X75" i="16"/>
  <c r="Y75" i="16"/>
  <c r="Z75" i="16"/>
  <c r="AA75" i="16"/>
  <c r="AB75" i="16"/>
  <c r="AC75" i="16"/>
  <c r="AD75" i="16"/>
  <c r="AE75" i="16"/>
  <c r="I10" i="2"/>
  <c r="P10" i="2"/>
  <c r="S10" i="2"/>
  <c r="U10" i="2"/>
  <c r="Y10" i="2"/>
  <c r="Z10" i="2"/>
  <c r="AA10" i="2"/>
  <c r="AE10" i="2"/>
  <c r="I11" i="2"/>
  <c r="P11" i="2"/>
  <c r="S11" i="2"/>
  <c r="U11" i="2"/>
  <c r="Y11" i="2"/>
  <c r="Z11" i="2"/>
  <c r="AA11" i="2"/>
  <c r="AE11" i="2"/>
  <c r="I12" i="2"/>
  <c r="P12" i="2"/>
  <c r="S12" i="2"/>
  <c r="U12" i="2"/>
  <c r="Y12" i="2"/>
  <c r="Z12" i="2"/>
  <c r="AA12" i="2"/>
  <c r="AE12" i="2"/>
  <c r="I13" i="2"/>
  <c r="P13" i="2"/>
  <c r="S13" i="2"/>
  <c r="U13" i="2"/>
  <c r="Y13" i="2"/>
  <c r="Z13" i="2"/>
  <c r="AA13" i="2"/>
  <c r="AE13" i="2"/>
  <c r="I14" i="2"/>
  <c r="P14" i="2"/>
  <c r="S14" i="2"/>
  <c r="U14" i="2"/>
  <c r="Y14" i="2"/>
  <c r="Z14" i="2"/>
  <c r="AA14" i="2"/>
  <c r="AE14" i="2"/>
  <c r="I15" i="2"/>
  <c r="P15" i="2"/>
  <c r="S15" i="2"/>
  <c r="U15" i="2"/>
  <c r="Y15" i="2"/>
  <c r="Z15" i="2"/>
  <c r="AA15" i="2"/>
  <c r="AE15" i="2"/>
  <c r="I16" i="2"/>
  <c r="P16" i="2"/>
  <c r="S16" i="2"/>
  <c r="U16" i="2"/>
  <c r="Y16" i="2"/>
  <c r="Z16" i="2"/>
  <c r="AA16" i="2"/>
  <c r="AB16" i="2" s="1"/>
  <c r="AE16" i="2"/>
  <c r="I17" i="2"/>
  <c r="P17" i="2"/>
  <c r="S17" i="2"/>
  <c r="U17" i="2"/>
  <c r="Y17" i="2"/>
  <c r="Z17" i="2"/>
  <c r="AA17" i="2"/>
  <c r="AE17" i="2"/>
  <c r="I18" i="2"/>
  <c r="P18" i="2"/>
  <c r="S18" i="2"/>
  <c r="U18" i="2"/>
  <c r="Y18" i="2"/>
  <c r="Z18" i="2"/>
  <c r="AA18" i="2"/>
  <c r="AE18" i="2"/>
  <c r="I19" i="2"/>
  <c r="J19" i="2" s="1"/>
  <c r="P19" i="2"/>
  <c r="S19" i="2"/>
  <c r="U19" i="2"/>
  <c r="Y19" i="2"/>
  <c r="Z19" i="2"/>
  <c r="AA19" i="2"/>
  <c r="AE19" i="2"/>
  <c r="I20" i="2"/>
  <c r="P20" i="2"/>
  <c r="S20" i="2"/>
  <c r="U20" i="2"/>
  <c r="Y20" i="2"/>
  <c r="Z20" i="2"/>
  <c r="AA20" i="2"/>
  <c r="AE20" i="2"/>
  <c r="I21" i="2"/>
  <c r="P21" i="2"/>
  <c r="S21" i="2"/>
  <c r="U21" i="2"/>
  <c r="Y21" i="2"/>
  <c r="Z21" i="2"/>
  <c r="AA21" i="2"/>
  <c r="AE21" i="2"/>
  <c r="I22" i="2"/>
  <c r="J22" i="2" s="1"/>
  <c r="P22" i="2"/>
  <c r="Q22" i="2" s="1"/>
  <c r="S22" i="2"/>
  <c r="U22" i="2"/>
  <c r="Y22" i="2"/>
  <c r="Z22" i="2"/>
  <c r="AA22" i="2"/>
  <c r="AE22" i="2"/>
  <c r="I23" i="2"/>
  <c r="P23" i="2"/>
  <c r="S23" i="2"/>
  <c r="T23" i="2" s="1"/>
  <c r="U23" i="2"/>
  <c r="Y23" i="2"/>
  <c r="Z23" i="2"/>
  <c r="AA23" i="2"/>
  <c r="AE23" i="2"/>
  <c r="I24" i="2"/>
  <c r="P24" i="2"/>
  <c r="S24" i="2"/>
  <c r="U24" i="2"/>
  <c r="Y24" i="2"/>
  <c r="Z24" i="2"/>
  <c r="AA24" i="2"/>
  <c r="AE24" i="2"/>
  <c r="I25" i="2"/>
  <c r="P25" i="2"/>
  <c r="S25" i="2"/>
  <c r="U25" i="2"/>
  <c r="Y25" i="2"/>
  <c r="Z25" i="2"/>
  <c r="AA25" i="2"/>
  <c r="AE25" i="2"/>
  <c r="I26" i="2"/>
  <c r="P26" i="2"/>
  <c r="S26" i="2"/>
  <c r="U26" i="2"/>
  <c r="Y26" i="2"/>
  <c r="Z26" i="2"/>
  <c r="AA26" i="2"/>
  <c r="AE26" i="2"/>
  <c r="I27" i="2"/>
  <c r="P27" i="2"/>
  <c r="S27" i="2"/>
  <c r="T27" i="2" s="1"/>
  <c r="U27" i="2"/>
  <c r="Y27" i="2"/>
  <c r="Z27" i="2"/>
  <c r="AA27" i="2"/>
  <c r="AB27" i="2" s="1"/>
  <c r="AE27" i="2"/>
  <c r="I28" i="2"/>
  <c r="P28" i="2"/>
  <c r="Q28" i="2" s="1"/>
  <c r="S28" i="2"/>
  <c r="U28" i="2"/>
  <c r="Y28" i="2"/>
  <c r="Z28" i="2"/>
  <c r="AA28" i="2"/>
  <c r="AE28" i="2"/>
  <c r="I29" i="2"/>
  <c r="J29" i="2" s="1"/>
  <c r="P29" i="2"/>
  <c r="S29" i="2"/>
  <c r="T29" i="2" s="1"/>
  <c r="U29" i="2"/>
  <c r="Y29" i="2"/>
  <c r="Z29" i="2"/>
  <c r="AA29" i="2"/>
  <c r="AE29" i="2"/>
  <c r="I30" i="2"/>
  <c r="J30" i="2" s="1"/>
  <c r="P30" i="2"/>
  <c r="S30" i="2"/>
  <c r="U30" i="2"/>
  <c r="Y30" i="2"/>
  <c r="Z30" i="2"/>
  <c r="AA30" i="2"/>
  <c r="AB30" i="2" s="1"/>
  <c r="AE30" i="2"/>
  <c r="I31" i="2"/>
  <c r="P31" i="2"/>
  <c r="S31" i="2"/>
  <c r="U31" i="2"/>
  <c r="Y31" i="2"/>
  <c r="Z31" i="2"/>
  <c r="AA31" i="2"/>
  <c r="AE31" i="2"/>
  <c r="I32" i="2"/>
  <c r="P32" i="2"/>
  <c r="S32" i="2"/>
  <c r="T32" i="2" s="1"/>
  <c r="U32" i="2"/>
  <c r="Y32" i="2"/>
  <c r="Z32" i="2"/>
  <c r="AA32" i="2"/>
  <c r="AE32" i="2"/>
  <c r="I33" i="2"/>
  <c r="P33" i="2"/>
  <c r="S33" i="2"/>
  <c r="U33" i="2"/>
  <c r="Y33" i="2"/>
  <c r="Z33" i="2"/>
  <c r="AA33" i="2"/>
  <c r="AE33" i="2"/>
  <c r="I34" i="2"/>
  <c r="P34" i="2"/>
  <c r="S34" i="2"/>
  <c r="U34" i="2"/>
  <c r="Y34" i="2"/>
  <c r="Z34" i="2"/>
  <c r="AA34" i="2"/>
  <c r="AB34" i="2" s="1"/>
  <c r="AE34" i="2"/>
  <c r="I35" i="2"/>
  <c r="J35" i="2" s="1"/>
  <c r="P35" i="2"/>
  <c r="S35" i="2"/>
  <c r="U35" i="2"/>
  <c r="Y35" i="2"/>
  <c r="Z35" i="2"/>
  <c r="AA35" i="2"/>
  <c r="AE35" i="2"/>
  <c r="I36" i="2"/>
  <c r="P36" i="2"/>
  <c r="S36" i="2"/>
  <c r="U36" i="2"/>
  <c r="Y36" i="2"/>
  <c r="Z36" i="2"/>
  <c r="AA36" i="2"/>
  <c r="AB36" i="2" s="1"/>
  <c r="AE36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1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0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G107" i="48"/>
  <c r="AG108" i="48"/>
  <c r="AG109" i="48"/>
  <c r="AG110" i="48"/>
  <c r="AG111" i="48"/>
  <c r="AG112" i="48"/>
  <c r="AG113" i="48"/>
  <c r="AG114" i="48"/>
  <c r="AG115" i="48"/>
  <c r="AG116" i="48"/>
  <c r="AG117" i="48"/>
  <c r="AG118" i="48"/>
  <c r="AG119" i="48"/>
  <c r="AG120" i="48"/>
  <c r="AG121" i="48"/>
  <c r="AG122" i="48"/>
  <c r="AG123" i="48"/>
  <c r="AG124" i="48"/>
  <c r="AG125" i="48"/>
  <c r="AG126" i="48"/>
  <c r="AG127" i="48"/>
  <c r="AG128" i="48"/>
  <c r="AG129" i="48"/>
  <c r="AG130" i="48"/>
  <c r="AG131" i="48"/>
  <c r="AG132" i="48"/>
  <c r="AG133" i="48"/>
  <c r="AG134" i="48"/>
  <c r="AG135" i="48"/>
  <c r="AG136" i="48"/>
  <c r="AG137" i="48"/>
  <c r="AG138" i="48"/>
  <c r="AG139" i="48"/>
  <c r="AG140" i="48"/>
  <c r="AG141" i="48"/>
  <c r="AG142" i="48"/>
  <c r="AG143" i="48"/>
  <c r="AG144" i="48"/>
  <c r="AG145" i="48"/>
  <c r="AG146" i="48"/>
  <c r="AG147" i="48"/>
  <c r="AG148" i="48"/>
  <c r="AG149" i="48"/>
  <c r="AG150" i="48"/>
  <c r="AG151" i="48"/>
  <c r="AG152" i="48"/>
  <c r="AG153" i="48"/>
  <c r="AG154" i="48"/>
  <c r="AG155" i="48"/>
  <c r="AG156" i="48"/>
  <c r="AG10" i="48"/>
  <c r="AF125" i="48"/>
  <c r="AF141" i="48"/>
  <c r="AE11" i="48"/>
  <c r="AE12" i="48"/>
  <c r="AE13" i="48"/>
  <c r="AE14" i="48"/>
  <c r="AE15" i="48"/>
  <c r="AE16" i="48"/>
  <c r="AE17" i="48"/>
  <c r="AE18" i="48"/>
  <c r="AE19" i="48"/>
  <c r="AE20" i="48"/>
  <c r="AE21" i="48"/>
  <c r="AE22" i="48"/>
  <c r="AE23" i="48"/>
  <c r="AE28" i="48"/>
  <c r="AE29" i="48"/>
  <c r="AE30" i="48"/>
  <c r="AE31" i="48"/>
  <c r="AE32" i="48"/>
  <c r="AE33" i="48"/>
  <c r="AE34" i="48"/>
  <c r="AE35" i="48"/>
  <c r="AE36" i="48"/>
  <c r="AE37" i="48"/>
  <c r="AE38" i="48"/>
  <c r="AE39" i="48"/>
  <c r="AE40" i="48"/>
  <c r="AE41" i="48"/>
  <c r="AE46" i="48"/>
  <c r="AE47" i="48"/>
  <c r="AE48" i="48"/>
  <c r="AE49" i="48"/>
  <c r="AE50" i="48"/>
  <c r="AE51" i="48"/>
  <c r="AE52" i="48"/>
  <c r="AE53" i="48"/>
  <c r="AE54" i="48"/>
  <c r="AE55" i="48"/>
  <c r="AE56" i="48"/>
  <c r="AE57" i="48"/>
  <c r="AE58" i="48"/>
  <c r="AE59" i="48"/>
  <c r="AE60" i="48"/>
  <c r="AE62" i="48"/>
  <c r="AE63" i="48"/>
  <c r="AE64" i="48"/>
  <c r="AE65" i="48"/>
  <c r="AE66" i="48"/>
  <c r="AE67" i="48"/>
  <c r="AE68" i="48"/>
  <c r="AE69" i="48"/>
  <c r="AE70" i="48"/>
  <c r="AE71" i="48"/>
  <c r="AE72" i="48"/>
  <c r="AE73" i="48"/>
  <c r="AE74" i="48"/>
  <c r="AE75" i="48"/>
  <c r="AE76" i="48"/>
  <c r="AE78" i="48"/>
  <c r="AE79" i="48"/>
  <c r="AE80" i="48"/>
  <c r="AE81" i="48"/>
  <c r="AE82" i="48"/>
  <c r="AE83" i="48"/>
  <c r="AE84" i="48"/>
  <c r="AE85" i="48"/>
  <c r="AE86" i="48"/>
  <c r="AE87" i="48"/>
  <c r="AE88" i="48"/>
  <c r="AE89" i="48"/>
  <c r="AE90" i="48"/>
  <c r="AE91" i="48"/>
  <c r="AE92" i="48"/>
  <c r="AE94" i="48"/>
  <c r="AE95" i="48"/>
  <c r="AE96" i="48"/>
  <c r="AE97" i="48"/>
  <c r="AE98" i="48"/>
  <c r="AE99" i="48"/>
  <c r="AE100" i="48"/>
  <c r="AE101" i="48"/>
  <c r="AE102" i="48"/>
  <c r="AE103" i="48"/>
  <c r="AE104" i="48"/>
  <c r="AE105" i="48"/>
  <c r="AE106" i="48"/>
  <c r="AE107" i="48"/>
  <c r="AE108" i="48"/>
  <c r="AE110" i="48"/>
  <c r="AE111" i="48"/>
  <c r="AE112" i="48"/>
  <c r="AE113" i="48"/>
  <c r="AE114" i="48"/>
  <c r="AE115" i="48"/>
  <c r="AE116" i="48"/>
  <c r="AE117" i="48"/>
  <c r="AE118" i="48"/>
  <c r="AE119" i="48"/>
  <c r="AE120" i="48"/>
  <c r="AE121" i="48"/>
  <c r="AE122" i="48"/>
  <c r="AE123" i="48"/>
  <c r="AE124" i="48"/>
  <c r="AE126" i="48"/>
  <c r="AE127" i="48"/>
  <c r="AE128" i="48"/>
  <c r="AE129" i="48"/>
  <c r="AE130" i="48"/>
  <c r="AE131" i="48"/>
  <c r="AE132" i="48"/>
  <c r="AE133" i="48"/>
  <c r="AE134" i="48"/>
  <c r="AE135" i="48"/>
  <c r="AE136" i="48"/>
  <c r="AE137" i="48"/>
  <c r="AE138" i="48"/>
  <c r="AE139" i="48"/>
  <c r="AE140" i="48"/>
  <c r="AE142" i="48"/>
  <c r="AE143" i="48"/>
  <c r="AE144" i="48"/>
  <c r="AE145" i="48"/>
  <c r="AE146" i="48"/>
  <c r="AE147" i="48"/>
  <c r="AE148" i="48"/>
  <c r="AE149" i="48"/>
  <c r="AE150" i="48"/>
  <c r="AE151" i="48"/>
  <c r="AE152" i="48"/>
  <c r="AE153" i="48"/>
  <c r="AE154" i="48"/>
  <c r="AE155" i="48"/>
  <c r="AE156" i="48"/>
  <c r="AE10" i="48"/>
  <c r="AE8" i="2"/>
  <c r="AE9" i="2"/>
  <c r="D335" i="62"/>
  <c r="B147" i="50"/>
  <c r="C147" i="50"/>
  <c r="D147" i="50" s="1"/>
  <c r="E147" i="50"/>
  <c r="F147" i="50"/>
  <c r="G147" i="50"/>
  <c r="H147" i="50" s="1"/>
  <c r="I147" i="50"/>
  <c r="K147" i="50"/>
  <c r="M147" i="50" s="1"/>
  <c r="Q147" i="50"/>
  <c r="T147" i="50"/>
  <c r="W147" i="50"/>
  <c r="Y147" i="50"/>
  <c r="Z147" i="50"/>
  <c r="AA147" i="50"/>
  <c r="AB147" i="50"/>
  <c r="AC147" i="50"/>
  <c r="B148" i="50"/>
  <c r="C148" i="50"/>
  <c r="D148" i="50" s="1"/>
  <c r="E148" i="50"/>
  <c r="F148" i="50"/>
  <c r="G148" i="50"/>
  <c r="H148" i="50" s="1"/>
  <c r="I148" i="50"/>
  <c r="K148" i="50"/>
  <c r="M148" i="50" s="1"/>
  <c r="Q148" i="50"/>
  <c r="T148" i="50"/>
  <c r="W148" i="50"/>
  <c r="Y148" i="50"/>
  <c r="Z148" i="50"/>
  <c r="AA148" i="50"/>
  <c r="AB148" i="50"/>
  <c r="AC148" i="50"/>
  <c r="B149" i="50"/>
  <c r="C149" i="50"/>
  <c r="D149" i="50" s="1"/>
  <c r="E149" i="50"/>
  <c r="F149" i="50"/>
  <c r="G149" i="50"/>
  <c r="H149" i="50" s="1"/>
  <c r="I149" i="50"/>
  <c r="K149" i="50"/>
  <c r="M149" i="50" s="1"/>
  <c r="Q149" i="50"/>
  <c r="T149" i="50"/>
  <c r="W149" i="50"/>
  <c r="Y149" i="50"/>
  <c r="Z149" i="50"/>
  <c r="AA149" i="50"/>
  <c r="AB149" i="50"/>
  <c r="AC149" i="50"/>
  <c r="B150" i="50"/>
  <c r="C150" i="50"/>
  <c r="D150" i="50" s="1"/>
  <c r="E150" i="50"/>
  <c r="F150" i="50"/>
  <c r="G150" i="50"/>
  <c r="H150" i="50" s="1"/>
  <c r="I150" i="50"/>
  <c r="K150" i="50"/>
  <c r="M150" i="50" s="1"/>
  <c r="Q150" i="50"/>
  <c r="T150" i="50"/>
  <c r="W150" i="50"/>
  <c r="Y150" i="50"/>
  <c r="Z150" i="50"/>
  <c r="AA150" i="50"/>
  <c r="AB150" i="50"/>
  <c r="AC150" i="50"/>
  <c r="B151" i="50"/>
  <c r="C151" i="50"/>
  <c r="D151" i="50" s="1"/>
  <c r="E151" i="50"/>
  <c r="F151" i="50"/>
  <c r="G151" i="50"/>
  <c r="H151" i="50" s="1"/>
  <c r="I151" i="50"/>
  <c r="K151" i="50"/>
  <c r="O151" i="50" s="1"/>
  <c r="Q151" i="50"/>
  <c r="T151" i="50"/>
  <c r="W151" i="50"/>
  <c r="Y151" i="50"/>
  <c r="Z151" i="50"/>
  <c r="AA151" i="50"/>
  <c r="AB151" i="50"/>
  <c r="AC151" i="50"/>
  <c r="B152" i="50"/>
  <c r="C152" i="50"/>
  <c r="D152" i="50" s="1"/>
  <c r="E152" i="50"/>
  <c r="F152" i="50"/>
  <c r="G152" i="50"/>
  <c r="H152" i="50" s="1"/>
  <c r="I152" i="50"/>
  <c r="K152" i="50"/>
  <c r="O152" i="50" s="1"/>
  <c r="Q152" i="50"/>
  <c r="T152" i="50"/>
  <c r="W152" i="50"/>
  <c r="Y152" i="50"/>
  <c r="Z152" i="50"/>
  <c r="AA152" i="50"/>
  <c r="AB152" i="50"/>
  <c r="AC152" i="50"/>
  <c r="B153" i="50"/>
  <c r="C153" i="50"/>
  <c r="D153" i="50" s="1"/>
  <c r="E153" i="50"/>
  <c r="F153" i="50"/>
  <c r="G153" i="50"/>
  <c r="H153" i="50" s="1"/>
  <c r="I153" i="50"/>
  <c r="K153" i="50"/>
  <c r="M153" i="50" s="1"/>
  <c r="Q153" i="50"/>
  <c r="T153" i="50"/>
  <c r="W153" i="50"/>
  <c r="Y153" i="50"/>
  <c r="Z153" i="50"/>
  <c r="AA153" i="50"/>
  <c r="AB153" i="50"/>
  <c r="AC153" i="50"/>
  <c r="B154" i="50"/>
  <c r="C154" i="50"/>
  <c r="D154" i="50" s="1"/>
  <c r="E154" i="50"/>
  <c r="F154" i="50"/>
  <c r="G154" i="50"/>
  <c r="H154" i="50" s="1"/>
  <c r="I154" i="50"/>
  <c r="K154" i="50"/>
  <c r="O154" i="50" s="1"/>
  <c r="Q154" i="50"/>
  <c r="T154" i="50"/>
  <c r="W154" i="50"/>
  <c r="Y154" i="50"/>
  <c r="Z154" i="50"/>
  <c r="AA154" i="50"/>
  <c r="AB154" i="50"/>
  <c r="AC154" i="50"/>
  <c r="B155" i="50"/>
  <c r="C155" i="50"/>
  <c r="D155" i="50" s="1"/>
  <c r="E155" i="50"/>
  <c r="F155" i="50"/>
  <c r="G155" i="50"/>
  <c r="H155" i="50" s="1"/>
  <c r="I155" i="50"/>
  <c r="K155" i="50"/>
  <c r="M155" i="50" s="1"/>
  <c r="Q155" i="50"/>
  <c r="T155" i="50"/>
  <c r="W155" i="50"/>
  <c r="Y155" i="50"/>
  <c r="Z155" i="50"/>
  <c r="AA155" i="50"/>
  <c r="AB155" i="50"/>
  <c r="AC155" i="50"/>
  <c r="B156" i="50"/>
  <c r="C156" i="50"/>
  <c r="D156" i="50" s="1"/>
  <c r="E156" i="50"/>
  <c r="F156" i="50"/>
  <c r="G156" i="50"/>
  <c r="H156" i="50" s="1"/>
  <c r="I156" i="50"/>
  <c r="K156" i="50"/>
  <c r="M156" i="50" s="1"/>
  <c r="Q156" i="50"/>
  <c r="T156" i="50"/>
  <c r="W156" i="50"/>
  <c r="Y156" i="50"/>
  <c r="Z156" i="50"/>
  <c r="AA156" i="50"/>
  <c r="AB156" i="50"/>
  <c r="AC156" i="50"/>
  <c r="B157" i="50"/>
  <c r="C157" i="50"/>
  <c r="D157" i="50" s="1"/>
  <c r="E157" i="50"/>
  <c r="F157" i="50"/>
  <c r="G157" i="50"/>
  <c r="H157" i="50" s="1"/>
  <c r="I157" i="50"/>
  <c r="K157" i="50"/>
  <c r="M157" i="50" s="1"/>
  <c r="Q157" i="50"/>
  <c r="T157" i="50"/>
  <c r="W157" i="50"/>
  <c r="Y157" i="50"/>
  <c r="Z157" i="50"/>
  <c r="AA157" i="50"/>
  <c r="AB157" i="50"/>
  <c r="AC157" i="50"/>
  <c r="B158" i="50"/>
  <c r="C158" i="50"/>
  <c r="D158" i="50" s="1"/>
  <c r="E158" i="50"/>
  <c r="F158" i="50"/>
  <c r="G158" i="50"/>
  <c r="H158" i="50" s="1"/>
  <c r="I158" i="50"/>
  <c r="K158" i="50"/>
  <c r="M158" i="50" s="1"/>
  <c r="Q158" i="50"/>
  <c r="T158" i="50"/>
  <c r="W158" i="50"/>
  <c r="Y158" i="50"/>
  <c r="Z158" i="50"/>
  <c r="AA158" i="50"/>
  <c r="AB158" i="50"/>
  <c r="AC158" i="50"/>
  <c r="B159" i="50"/>
  <c r="C159" i="50"/>
  <c r="D159" i="50" s="1"/>
  <c r="E159" i="50"/>
  <c r="F159" i="50"/>
  <c r="G159" i="50"/>
  <c r="H159" i="50" s="1"/>
  <c r="I159" i="50"/>
  <c r="K159" i="50"/>
  <c r="O159" i="50" s="1"/>
  <c r="Q159" i="50"/>
  <c r="T159" i="50"/>
  <c r="W159" i="50"/>
  <c r="Y159" i="50"/>
  <c r="Z159" i="50"/>
  <c r="AA159" i="50"/>
  <c r="AB159" i="50"/>
  <c r="AC159" i="50"/>
  <c r="B160" i="50"/>
  <c r="C160" i="50"/>
  <c r="D160" i="50" s="1"/>
  <c r="E160" i="50"/>
  <c r="F160" i="50"/>
  <c r="G160" i="50"/>
  <c r="H160" i="50" s="1"/>
  <c r="I160" i="50"/>
  <c r="K160" i="50"/>
  <c r="M160" i="50" s="1"/>
  <c r="Q160" i="50"/>
  <c r="T160" i="50"/>
  <c r="W160" i="50"/>
  <c r="Y160" i="50"/>
  <c r="Z160" i="50"/>
  <c r="AA160" i="50"/>
  <c r="AB160" i="50"/>
  <c r="AC160" i="50"/>
  <c r="B100" i="50"/>
  <c r="C100" i="50"/>
  <c r="D100" i="50" s="1"/>
  <c r="E100" i="50"/>
  <c r="F100" i="50"/>
  <c r="G100" i="50"/>
  <c r="I100" i="50"/>
  <c r="K100" i="50"/>
  <c r="O100" i="50" s="1"/>
  <c r="Q100" i="50"/>
  <c r="T100" i="50"/>
  <c r="W100" i="50"/>
  <c r="Y100" i="50"/>
  <c r="Z100" i="50"/>
  <c r="AA100" i="50"/>
  <c r="AB100" i="50"/>
  <c r="AC100" i="50"/>
  <c r="B101" i="50"/>
  <c r="C101" i="50"/>
  <c r="D101" i="50" s="1"/>
  <c r="E101" i="50"/>
  <c r="F101" i="50"/>
  <c r="G101" i="50"/>
  <c r="I101" i="50"/>
  <c r="K101" i="50"/>
  <c r="M101" i="50" s="1"/>
  <c r="Q101" i="50"/>
  <c r="T101" i="50"/>
  <c r="W101" i="50"/>
  <c r="Y101" i="50"/>
  <c r="Z101" i="50"/>
  <c r="AA101" i="50"/>
  <c r="AB101" i="50"/>
  <c r="AC101" i="50"/>
  <c r="B102" i="50"/>
  <c r="C102" i="50"/>
  <c r="D102" i="50" s="1"/>
  <c r="E102" i="50"/>
  <c r="F102" i="50"/>
  <c r="G102" i="50"/>
  <c r="I102" i="50"/>
  <c r="K102" i="50"/>
  <c r="O102" i="50" s="1"/>
  <c r="Q102" i="50"/>
  <c r="T102" i="50"/>
  <c r="W102" i="50"/>
  <c r="Y102" i="50"/>
  <c r="Z102" i="50"/>
  <c r="AA102" i="50"/>
  <c r="AB102" i="50"/>
  <c r="AC102" i="50"/>
  <c r="B104" i="50"/>
  <c r="C104" i="50"/>
  <c r="D104" i="50" s="1"/>
  <c r="E104" i="50"/>
  <c r="F104" i="50"/>
  <c r="G104" i="50"/>
  <c r="I104" i="50"/>
  <c r="K104" i="50"/>
  <c r="M104" i="50" s="1"/>
  <c r="Q104" i="50"/>
  <c r="T104" i="50"/>
  <c r="W104" i="50"/>
  <c r="Y104" i="50"/>
  <c r="Z104" i="50"/>
  <c r="AA104" i="50"/>
  <c r="AB104" i="50"/>
  <c r="AC104" i="50"/>
  <c r="B105" i="50"/>
  <c r="C105" i="50"/>
  <c r="D105" i="50" s="1"/>
  <c r="E105" i="50"/>
  <c r="F105" i="50"/>
  <c r="G105" i="50"/>
  <c r="I105" i="50"/>
  <c r="K105" i="50"/>
  <c r="O105" i="50" s="1"/>
  <c r="Q105" i="50"/>
  <c r="T105" i="50"/>
  <c r="W105" i="50"/>
  <c r="Y105" i="50"/>
  <c r="Z105" i="50"/>
  <c r="AA105" i="50"/>
  <c r="AB105" i="50"/>
  <c r="AC105" i="50"/>
  <c r="B106" i="50"/>
  <c r="C106" i="50"/>
  <c r="D106" i="50" s="1"/>
  <c r="E106" i="50"/>
  <c r="F106" i="50"/>
  <c r="G106" i="50"/>
  <c r="I106" i="50"/>
  <c r="K106" i="50"/>
  <c r="M106" i="50" s="1"/>
  <c r="Q106" i="50"/>
  <c r="T106" i="50"/>
  <c r="W106" i="50"/>
  <c r="Y106" i="50"/>
  <c r="Z106" i="50"/>
  <c r="AA106" i="50"/>
  <c r="AB106" i="50"/>
  <c r="AC106" i="50"/>
  <c r="B107" i="50"/>
  <c r="C107" i="50"/>
  <c r="D107" i="50" s="1"/>
  <c r="E107" i="50"/>
  <c r="F107" i="50"/>
  <c r="G107" i="50"/>
  <c r="I107" i="50"/>
  <c r="K107" i="50"/>
  <c r="M107" i="50" s="1"/>
  <c r="Q107" i="50"/>
  <c r="T107" i="50"/>
  <c r="W107" i="50"/>
  <c r="Y107" i="50"/>
  <c r="Z107" i="50"/>
  <c r="AA107" i="50"/>
  <c r="AB107" i="50"/>
  <c r="AC107" i="50"/>
  <c r="B108" i="50"/>
  <c r="C108" i="50"/>
  <c r="D108" i="50" s="1"/>
  <c r="E108" i="50"/>
  <c r="F108" i="50"/>
  <c r="G108" i="50"/>
  <c r="I108" i="50"/>
  <c r="K108" i="50"/>
  <c r="M108" i="50" s="1"/>
  <c r="Q108" i="50"/>
  <c r="T108" i="50"/>
  <c r="W108" i="50"/>
  <c r="Y108" i="50"/>
  <c r="Z108" i="50"/>
  <c r="AA108" i="50"/>
  <c r="AB108" i="50"/>
  <c r="AC108" i="50"/>
  <c r="B109" i="50"/>
  <c r="C109" i="50"/>
  <c r="D109" i="50" s="1"/>
  <c r="E109" i="50"/>
  <c r="F109" i="50"/>
  <c r="G109" i="50"/>
  <c r="I109" i="50"/>
  <c r="K109" i="50"/>
  <c r="O109" i="50" s="1"/>
  <c r="Q109" i="50"/>
  <c r="T109" i="50"/>
  <c r="W109" i="50"/>
  <c r="Y109" i="50"/>
  <c r="Z109" i="50"/>
  <c r="AA109" i="50"/>
  <c r="AB109" i="50"/>
  <c r="AC109" i="50"/>
  <c r="B110" i="50"/>
  <c r="C110" i="50"/>
  <c r="D110" i="50" s="1"/>
  <c r="E110" i="50"/>
  <c r="F110" i="50"/>
  <c r="G110" i="50"/>
  <c r="I110" i="50"/>
  <c r="K110" i="50"/>
  <c r="M110" i="50" s="1"/>
  <c r="Q110" i="50"/>
  <c r="T110" i="50"/>
  <c r="W110" i="50"/>
  <c r="Y110" i="50"/>
  <c r="Z110" i="50"/>
  <c r="AA110" i="50"/>
  <c r="AB110" i="50"/>
  <c r="AC110" i="50"/>
  <c r="B111" i="50"/>
  <c r="C111" i="50"/>
  <c r="D111" i="50" s="1"/>
  <c r="E111" i="50"/>
  <c r="F111" i="50"/>
  <c r="G111" i="50"/>
  <c r="I111" i="50"/>
  <c r="K111" i="50"/>
  <c r="O111" i="50" s="1"/>
  <c r="Q111" i="50"/>
  <c r="T111" i="50"/>
  <c r="W111" i="50"/>
  <c r="Y111" i="50"/>
  <c r="Z111" i="50"/>
  <c r="AA111" i="50"/>
  <c r="AB111" i="50"/>
  <c r="AC111" i="50"/>
  <c r="B112" i="50"/>
  <c r="C112" i="50"/>
  <c r="D112" i="50" s="1"/>
  <c r="E112" i="50"/>
  <c r="F112" i="50"/>
  <c r="G112" i="50"/>
  <c r="I112" i="50"/>
  <c r="K112" i="50"/>
  <c r="M112" i="50" s="1"/>
  <c r="Q112" i="50"/>
  <c r="T112" i="50"/>
  <c r="W112" i="50"/>
  <c r="Y112" i="50"/>
  <c r="Z112" i="50"/>
  <c r="AA112" i="50"/>
  <c r="AB112" i="50"/>
  <c r="AC112" i="50"/>
  <c r="B113" i="50"/>
  <c r="C113" i="50"/>
  <c r="D113" i="50" s="1"/>
  <c r="E113" i="50"/>
  <c r="F113" i="50"/>
  <c r="G113" i="50"/>
  <c r="I113" i="50"/>
  <c r="K113" i="50"/>
  <c r="O113" i="50" s="1"/>
  <c r="Q113" i="50"/>
  <c r="T113" i="50"/>
  <c r="W113" i="50"/>
  <c r="Y113" i="50"/>
  <c r="Z113" i="50"/>
  <c r="AA113" i="50"/>
  <c r="AB113" i="50"/>
  <c r="AC113" i="50"/>
  <c r="B114" i="50"/>
  <c r="C114" i="50"/>
  <c r="D114" i="50" s="1"/>
  <c r="E114" i="50"/>
  <c r="F114" i="50"/>
  <c r="G114" i="50"/>
  <c r="I114" i="50"/>
  <c r="K114" i="50"/>
  <c r="M114" i="50" s="1"/>
  <c r="Q114" i="50"/>
  <c r="T114" i="50"/>
  <c r="W114" i="50"/>
  <c r="Y114" i="50"/>
  <c r="Z114" i="50"/>
  <c r="AA114" i="50"/>
  <c r="AB114" i="50"/>
  <c r="AC114" i="50"/>
  <c r="B115" i="50"/>
  <c r="C115" i="50"/>
  <c r="D115" i="50" s="1"/>
  <c r="E115" i="50"/>
  <c r="F115" i="50"/>
  <c r="G115" i="50"/>
  <c r="I115" i="50"/>
  <c r="K115" i="50"/>
  <c r="M115" i="50" s="1"/>
  <c r="Q115" i="50"/>
  <c r="T115" i="50"/>
  <c r="W115" i="50"/>
  <c r="Y115" i="50"/>
  <c r="Z115" i="50"/>
  <c r="AA115" i="50"/>
  <c r="AB115" i="50"/>
  <c r="AC115" i="50"/>
  <c r="B116" i="50"/>
  <c r="C116" i="50"/>
  <c r="D116" i="50" s="1"/>
  <c r="E116" i="50"/>
  <c r="F116" i="50"/>
  <c r="G116" i="50"/>
  <c r="I116" i="50"/>
  <c r="K116" i="50"/>
  <c r="M116" i="50" s="1"/>
  <c r="Q116" i="50"/>
  <c r="T116" i="50"/>
  <c r="W116" i="50"/>
  <c r="Y116" i="50"/>
  <c r="Z116" i="50"/>
  <c r="AA116" i="50"/>
  <c r="AB116" i="50"/>
  <c r="AC116" i="50"/>
  <c r="B117" i="50"/>
  <c r="C117" i="50"/>
  <c r="D117" i="50" s="1"/>
  <c r="E117" i="50"/>
  <c r="F117" i="50"/>
  <c r="G117" i="50"/>
  <c r="I117" i="50"/>
  <c r="K117" i="50"/>
  <c r="O117" i="50" s="1"/>
  <c r="Q117" i="50"/>
  <c r="T117" i="50"/>
  <c r="W117" i="50"/>
  <c r="Y117" i="50"/>
  <c r="Z117" i="50"/>
  <c r="AA117" i="50"/>
  <c r="AB117" i="50"/>
  <c r="AC117" i="50"/>
  <c r="B118" i="50"/>
  <c r="C118" i="50"/>
  <c r="D118" i="50" s="1"/>
  <c r="E118" i="50"/>
  <c r="F118" i="50"/>
  <c r="G118" i="50"/>
  <c r="I118" i="50"/>
  <c r="K118" i="50"/>
  <c r="M118" i="50" s="1"/>
  <c r="Q118" i="50"/>
  <c r="T118" i="50"/>
  <c r="W118" i="50"/>
  <c r="Y118" i="50"/>
  <c r="Z118" i="50"/>
  <c r="AA118" i="50"/>
  <c r="AB118" i="50"/>
  <c r="AC118" i="50"/>
  <c r="B119" i="50"/>
  <c r="C119" i="50"/>
  <c r="D119" i="50" s="1"/>
  <c r="E119" i="50"/>
  <c r="F119" i="50"/>
  <c r="G119" i="50"/>
  <c r="I119" i="50"/>
  <c r="K119" i="50"/>
  <c r="O119" i="50" s="1"/>
  <c r="Q119" i="50"/>
  <c r="T119" i="50"/>
  <c r="W119" i="50"/>
  <c r="Y119" i="50"/>
  <c r="Z119" i="50"/>
  <c r="AA119" i="50"/>
  <c r="AB119" i="50"/>
  <c r="AC119" i="50"/>
  <c r="B120" i="50"/>
  <c r="C120" i="50"/>
  <c r="D120" i="50" s="1"/>
  <c r="E120" i="50"/>
  <c r="F120" i="50"/>
  <c r="G120" i="50"/>
  <c r="I120" i="50"/>
  <c r="K120" i="50"/>
  <c r="M120" i="50" s="1"/>
  <c r="Q120" i="50"/>
  <c r="T120" i="50"/>
  <c r="W120" i="50"/>
  <c r="Y120" i="50"/>
  <c r="Z120" i="50"/>
  <c r="AA120" i="50"/>
  <c r="AB120" i="50"/>
  <c r="AC120" i="50"/>
  <c r="B121" i="50"/>
  <c r="C121" i="50"/>
  <c r="D121" i="50" s="1"/>
  <c r="E121" i="50"/>
  <c r="F121" i="50"/>
  <c r="G121" i="50"/>
  <c r="I121" i="50"/>
  <c r="K121" i="50"/>
  <c r="O121" i="50" s="1"/>
  <c r="Q121" i="50"/>
  <c r="T121" i="50"/>
  <c r="W121" i="50"/>
  <c r="Y121" i="50"/>
  <c r="Z121" i="50"/>
  <c r="AA121" i="50"/>
  <c r="AB121" i="50"/>
  <c r="AC121" i="50"/>
  <c r="B122" i="50"/>
  <c r="C122" i="50"/>
  <c r="D122" i="50" s="1"/>
  <c r="E122" i="50"/>
  <c r="F122" i="50"/>
  <c r="G122" i="50"/>
  <c r="I122" i="50"/>
  <c r="K122" i="50"/>
  <c r="M122" i="50" s="1"/>
  <c r="Q122" i="50"/>
  <c r="T122" i="50"/>
  <c r="W122" i="50"/>
  <c r="Y122" i="50"/>
  <c r="Z122" i="50"/>
  <c r="AA122" i="50"/>
  <c r="AB122" i="50"/>
  <c r="AC122" i="50"/>
  <c r="B124" i="50"/>
  <c r="C124" i="50"/>
  <c r="D124" i="50" s="1"/>
  <c r="E124" i="50"/>
  <c r="F124" i="50"/>
  <c r="G124" i="50"/>
  <c r="I124" i="50"/>
  <c r="K124" i="50"/>
  <c r="M124" i="50" s="1"/>
  <c r="Q124" i="50"/>
  <c r="T124" i="50"/>
  <c r="W124" i="50"/>
  <c r="Y124" i="50"/>
  <c r="Z124" i="50"/>
  <c r="AA124" i="50"/>
  <c r="AB124" i="50"/>
  <c r="AC124" i="50"/>
  <c r="B125" i="50"/>
  <c r="C125" i="50"/>
  <c r="D125" i="50" s="1"/>
  <c r="E125" i="50"/>
  <c r="F125" i="50"/>
  <c r="G125" i="50"/>
  <c r="I125" i="50"/>
  <c r="K125" i="50"/>
  <c r="M125" i="50" s="1"/>
  <c r="Q125" i="50"/>
  <c r="T125" i="50"/>
  <c r="W125" i="50"/>
  <c r="Y125" i="50"/>
  <c r="Z125" i="50"/>
  <c r="AA125" i="50"/>
  <c r="AB125" i="50"/>
  <c r="AC125" i="50"/>
  <c r="B126" i="50"/>
  <c r="C126" i="50"/>
  <c r="D126" i="50" s="1"/>
  <c r="E126" i="50"/>
  <c r="F126" i="50"/>
  <c r="G126" i="50"/>
  <c r="I126" i="50"/>
  <c r="K126" i="50"/>
  <c r="O126" i="50" s="1"/>
  <c r="Q126" i="50"/>
  <c r="T126" i="50"/>
  <c r="W126" i="50"/>
  <c r="Y126" i="50"/>
  <c r="Z126" i="50"/>
  <c r="AA126" i="50"/>
  <c r="AB126" i="50"/>
  <c r="AC126" i="50"/>
  <c r="B127" i="50"/>
  <c r="C127" i="50"/>
  <c r="D127" i="50" s="1"/>
  <c r="E127" i="50"/>
  <c r="F127" i="50"/>
  <c r="G127" i="50"/>
  <c r="I127" i="50"/>
  <c r="K127" i="50"/>
  <c r="M127" i="50" s="1"/>
  <c r="Q127" i="50"/>
  <c r="T127" i="50"/>
  <c r="W127" i="50"/>
  <c r="Y127" i="50"/>
  <c r="Z127" i="50"/>
  <c r="AA127" i="50"/>
  <c r="AB127" i="50"/>
  <c r="AC127" i="50"/>
  <c r="B128" i="50"/>
  <c r="C128" i="50"/>
  <c r="D128" i="50" s="1"/>
  <c r="E128" i="50"/>
  <c r="F128" i="50"/>
  <c r="G128" i="50"/>
  <c r="H128" i="50" s="1"/>
  <c r="I128" i="50"/>
  <c r="K128" i="50"/>
  <c r="M128" i="50" s="1"/>
  <c r="Q128" i="50"/>
  <c r="T128" i="50"/>
  <c r="W128" i="50"/>
  <c r="Y128" i="50"/>
  <c r="Z128" i="50"/>
  <c r="AA128" i="50"/>
  <c r="AB128" i="50"/>
  <c r="AC128" i="50"/>
  <c r="B129" i="50"/>
  <c r="C129" i="50"/>
  <c r="D129" i="50" s="1"/>
  <c r="E129" i="50"/>
  <c r="F129" i="50"/>
  <c r="G129" i="50"/>
  <c r="I129" i="50"/>
  <c r="K129" i="50"/>
  <c r="M129" i="50" s="1"/>
  <c r="Q129" i="50"/>
  <c r="T129" i="50"/>
  <c r="W129" i="50"/>
  <c r="Y129" i="50"/>
  <c r="Z129" i="50"/>
  <c r="AA129" i="50"/>
  <c r="AB129" i="50"/>
  <c r="AC129" i="50"/>
  <c r="B130" i="50"/>
  <c r="C130" i="50"/>
  <c r="D130" i="50" s="1"/>
  <c r="E130" i="50"/>
  <c r="F130" i="50"/>
  <c r="G130" i="50"/>
  <c r="I130" i="50"/>
  <c r="K130" i="50"/>
  <c r="O130" i="50" s="1"/>
  <c r="Q130" i="50"/>
  <c r="T130" i="50"/>
  <c r="W130" i="50"/>
  <c r="Y130" i="50"/>
  <c r="Z130" i="50"/>
  <c r="AA130" i="50"/>
  <c r="AB130" i="50"/>
  <c r="AC130" i="50"/>
  <c r="B131" i="50"/>
  <c r="C131" i="50"/>
  <c r="D131" i="50" s="1"/>
  <c r="E131" i="50"/>
  <c r="F131" i="50"/>
  <c r="G131" i="50"/>
  <c r="I131" i="50"/>
  <c r="K131" i="50"/>
  <c r="M131" i="50" s="1"/>
  <c r="Q131" i="50"/>
  <c r="T131" i="50"/>
  <c r="W131" i="50"/>
  <c r="Y131" i="50"/>
  <c r="Z131" i="50"/>
  <c r="AA131" i="50"/>
  <c r="AB131" i="50"/>
  <c r="AC131" i="50"/>
  <c r="B132" i="50"/>
  <c r="C132" i="50"/>
  <c r="D132" i="50" s="1"/>
  <c r="E132" i="50"/>
  <c r="F132" i="50"/>
  <c r="G132" i="50"/>
  <c r="H132" i="50" s="1"/>
  <c r="I132" i="50"/>
  <c r="K132" i="50"/>
  <c r="M132" i="50" s="1"/>
  <c r="Q132" i="50"/>
  <c r="T132" i="50"/>
  <c r="W132" i="50"/>
  <c r="Y132" i="50"/>
  <c r="Z132" i="50"/>
  <c r="AA132" i="50"/>
  <c r="AB132" i="50"/>
  <c r="AC132" i="50"/>
  <c r="B133" i="50"/>
  <c r="C133" i="50"/>
  <c r="D133" i="50" s="1"/>
  <c r="E133" i="50"/>
  <c r="F133" i="50"/>
  <c r="G133" i="50"/>
  <c r="I133" i="50"/>
  <c r="K133" i="50"/>
  <c r="M133" i="50" s="1"/>
  <c r="Q133" i="50"/>
  <c r="T133" i="50"/>
  <c r="W133" i="50"/>
  <c r="Y133" i="50"/>
  <c r="Z133" i="50"/>
  <c r="AA133" i="50"/>
  <c r="AB133" i="50"/>
  <c r="AC133" i="50"/>
  <c r="B134" i="50"/>
  <c r="C134" i="50"/>
  <c r="D134" i="50" s="1"/>
  <c r="E134" i="50"/>
  <c r="F134" i="50"/>
  <c r="G134" i="50"/>
  <c r="I134" i="50"/>
  <c r="K134" i="50"/>
  <c r="O134" i="50" s="1"/>
  <c r="Q134" i="50"/>
  <c r="T134" i="50"/>
  <c r="W134" i="50"/>
  <c r="Y134" i="50"/>
  <c r="Z134" i="50"/>
  <c r="AA134" i="50"/>
  <c r="AB134" i="50"/>
  <c r="AC134" i="50"/>
  <c r="B135" i="50"/>
  <c r="C135" i="50"/>
  <c r="D135" i="50" s="1"/>
  <c r="E135" i="50"/>
  <c r="F135" i="50"/>
  <c r="G135" i="50"/>
  <c r="I135" i="50"/>
  <c r="K135" i="50"/>
  <c r="M135" i="50" s="1"/>
  <c r="Q135" i="50"/>
  <c r="T135" i="50"/>
  <c r="W135" i="50"/>
  <c r="Y135" i="50"/>
  <c r="Z135" i="50"/>
  <c r="AA135" i="50"/>
  <c r="AB135" i="50"/>
  <c r="AC135" i="50"/>
  <c r="B136" i="50"/>
  <c r="C136" i="50"/>
  <c r="D136" i="50" s="1"/>
  <c r="E136" i="50"/>
  <c r="F136" i="50"/>
  <c r="G136" i="50"/>
  <c r="I136" i="50"/>
  <c r="K136" i="50"/>
  <c r="O136" i="50" s="1"/>
  <c r="Q136" i="50"/>
  <c r="T136" i="50"/>
  <c r="W136" i="50"/>
  <c r="Y136" i="50"/>
  <c r="Z136" i="50"/>
  <c r="AA136" i="50"/>
  <c r="AB136" i="50"/>
  <c r="AC136" i="50"/>
  <c r="B137" i="50"/>
  <c r="C137" i="50"/>
  <c r="D137" i="50" s="1"/>
  <c r="E137" i="50"/>
  <c r="F137" i="50"/>
  <c r="G137" i="50"/>
  <c r="I137" i="50"/>
  <c r="K137" i="50"/>
  <c r="M137" i="50" s="1"/>
  <c r="Q137" i="50"/>
  <c r="T137" i="50"/>
  <c r="W137" i="50"/>
  <c r="Y137" i="50"/>
  <c r="Z137" i="50"/>
  <c r="AA137" i="50"/>
  <c r="AB137" i="50"/>
  <c r="AC137" i="50"/>
  <c r="B138" i="50"/>
  <c r="C138" i="50"/>
  <c r="D138" i="50" s="1"/>
  <c r="E138" i="50"/>
  <c r="F138" i="50"/>
  <c r="G138" i="50"/>
  <c r="I138" i="50"/>
  <c r="K138" i="50"/>
  <c r="M138" i="50" s="1"/>
  <c r="Q138" i="50"/>
  <c r="T138" i="50"/>
  <c r="W138" i="50"/>
  <c r="Y138" i="50"/>
  <c r="Z138" i="50"/>
  <c r="AA138" i="50"/>
  <c r="AB138" i="50"/>
  <c r="AC138" i="50"/>
  <c r="B139" i="50"/>
  <c r="C139" i="50"/>
  <c r="D139" i="50" s="1"/>
  <c r="E139" i="50"/>
  <c r="F139" i="50"/>
  <c r="G139" i="50"/>
  <c r="I139" i="50"/>
  <c r="K139" i="50"/>
  <c r="M139" i="50" s="1"/>
  <c r="Q139" i="50"/>
  <c r="T139" i="50"/>
  <c r="W139" i="50"/>
  <c r="Y139" i="50"/>
  <c r="Z139" i="50"/>
  <c r="AA139" i="50"/>
  <c r="AB139" i="50"/>
  <c r="AC139" i="50"/>
  <c r="B140" i="50"/>
  <c r="C140" i="50"/>
  <c r="D140" i="50" s="1"/>
  <c r="E140" i="50"/>
  <c r="F140" i="50"/>
  <c r="G140" i="50"/>
  <c r="I140" i="50"/>
  <c r="K140" i="50"/>
  <c r="O140" i="50" s="1"/>
  <c r="Q140" i="50"/>
  <c r="T140" i="50"/>
  <c r="W140" i="50"/>
  <c r="Y140" i="50"/>
  <c r="Z140" i="50"/>
  <c r="AA140" i="50"/>
  <c r="AB140" i="50"/>
  <c r="AC140" i="50"/>
  <c r="B141" i="50"/>
  <c r="C141" i="50"/>
  <c r="D141" i="50" s="1"/>
  <c r="E141" i="50"/>
  <c r="F141" i="50"/>
  <c r="G141" i="50"/>
  <c r="I141" i="50"/>
  <c r="K141" i="50"/>
  <c r="M141" i="50" s="1"/>
  <c r="Q141" i="50"/>
  <c r="T141" i="50"/>
  <c r="W141" i="50"/>
  <c r="Y141" i="50"/>
  <c r="Z141" i="50"/>
  <c r="AA141" i="50"/>
  <c r="AB141" i="50"/>
  <c r="AC141" i="50"/>
  <c r="B143" i="50"/>
  <c r="C143" i="50"/>
  <c r="D143" i="50" s="1"/>
  <c r="E143" i="50"/>
  <c r="F143" i="50"/>
  <c r="G143" i="50"/>
  <c r="H143" i="50" s="1"/>
  <c r="I143" i="50"/>
  <c r="K143" i="50"/>
  <c r="O143" i="50" s="1"/>
  <c r="Q143" i="50"/>
  <c r="T143" i="50"/>
  <c r="W143" i="50"/>
  <c r="Y143" i="50"/>
  <c r="Z143" i="50"/>
  <c r="AA143" i="50"/>
  <c r="AB143" i="50"/>
  <c r="AC143" i="50"/>
  <c r="B144" i="50"/>
  <c r="C144" i="50"/>
  <c r="D144" i="50" s="1"/>
  <c r="E144" i="50"/>
  <c r="F144" i="50"/>
  <c r="G144" i="50"/>
  <c r="I144" i="50"/>
  <c r="K144" i="50"/>
  <c r="M144" i="50" s="1"/>
  <c r="Q144" i="50"/>
  <c r="T144" i="50"/>
  <c r="W144" i="50"/>
  <c r="Y144" i="50"/>
  <c r="Z144" i="50"/>
  <c r="AA144" i="50"/>
  <c r="AB144" i="50"/>
  <c r="AC144" i="50"/>
  <c r="B145" i="50"/>
  <c r="C145" i="50"/>
  <c r="D145" i="50" s="1"/>
  <c r="E145" i="50"/>
  <c r="F145" i="50"/>
  <c r="G145" i="50"/>
  <c r="H145" i="50" s="1"/>
  <c r="I145" i="50"/>
  <c r="K145" i="50"/>
  <c r="M145" i="50" s="1"/>
  <c r="Q145" i="50"/>
  <c r="T145" i="50"/>
  <c r="W145" i="50"/>
  <c r="Y145" i="50"/>
  <c r="Z145" i="50"/>
  <c r="AA145" i="50"/>
  <c r="AB145" i="50"/>
  <c r="AC145" i="50"/>
  <c r="B146" i="50"/>
  <c r="C146" i="50"/>
  <c r="D146" i="50" s="1"/>
  <c r="E146" i="50"/>
  <c r="F146" i="50"/>
  <c r="G146" i="50"/>
  <c r="H146" i="50" s="1"/>
  <c r="I146" i="50"/>
  <c r="K146" i="50"/>
  <c r="M146" i="50" s="1"/>
  <c r="Q146" i="50"/>
  <c r="T146" i="50"/>
  <c r="W146" i="50"/>
  <c r="Y146" i="50"/>
  <c r="Z146" i="50"/>
  <c r="AA146" i="50"/>
  <c r="AB146" i="50"/>
  <c r="AC146" i="50"/>
  <c r="B67" i="50"/>
  <c r="C67" i="50"/>
  <c r="D67" i="50" s="1"/>
  <c r="E67" i="50"/>
  <c r="F67" i="50"/>
  <c r="G67" i="50"/>
  <c r="I67" i="50"/>
  <c r="K67" i="50"/>
  <c r="M67" i="50" s="1"/>
  <c r="Q67" i="50"/>
  <c r="T67" i="50"/>
  <c r="W67" i="50"/>
  <c r="Y67" i="50"/>
  <c r="Z67" i="50"/>
  <c r="AA67" i="50"/>
  <c r="AB67" i="50"/>
  <c r="AC67" i="50"/>
  <c r="B68" i="50"/>
  <c r="C68" i="50"/>
  <c r="D68" i="50" s="1"/>
  <c r="E68" i="50"/>
  <c r="F68" i="50"/>
  <c r="G68" i="50"/>
  <c r="I68" i="50"/>
  <c r="K68" i="50"/>
  <c r="M68" i="50" s="1"/>
  <c r="Q68" i="50"/>
  <c r="T68" i="50"/>
  <c r="W68" i="50"/>
  <c r="Y68" i="50"/>
  <c r="Z68" i="50"/>
  <c r="AA68" i="50"/>
  <c r="AB68" i="50"/>
  <c r="AC68" i="50"/>
  <c r="B69" i="50"/>
  <c r="C69" i="50"/>
  <c r="D69" i="50" s="1"/>
  <c r="E69" i="50"/>
  <c r="F69" i="50"/>
  <c r="G69" i="50"/>
  <c r="I69" i="50"/>
  <c r="K69" i="50"/>
  <c r="M69" i="50" s="1"/>
  <c r="Q69" i="50"/>
  <c r="T69" i="50"/>
  <c r="W69" i="50"/>
  <c r="Y69" i="50"/>
  <c r="Z69" i="50"/>
  <c r="AA69" i="50"/>
  <c r="AB69" i="50"/>
  <c r="AC69" i="50"/>
  <c r="B70" i="50"/>
  <c r="C70" i="50"/>
  <c r="D70" i="50" s="1"/>
  <c r="E70" i="50"/>
  <c r="F70" i="50"/>
  <c r="G70" i="50"/>
  <c r="I70" i="50"/>
  <c r="K70" i="50"/>
  <c r="M70" i="50" s="1"/>
  <c r="Q70" i="50"/>
  <c r="T70" i="50"/>
  <c r="W70" i="50"/>
  <c r="Y70" i="50"/>
  <c r="Z70" i="50"/>
  <c r="AA70" i="50"/>
  <c r="AB70" i="50"/>
  <c r="AC70" i="50"/>
  <c r="B71" i="50"/>
  <c r="C71" i="50"/>
  <c r="D71" i="50" s="1"/>
  <c r="E71" i="50"/>
  <c r="F71" i="50"/>
  <c r="G71" i="50"/>
  <c r="I71" i="50"/>
  <c r="K71" i="50"/>
  <c r="M71" i="50" s="1"/>
  <c r="Q71" i="50"/>
  <c r="T71" i="50"/>
  <c r="W71" i="50"/>
  <c r="Y71" i="50"/>
  <c r="Z71" i="50"/>
  <c r="AA71" i="50"/>
  <c r="AB71" i="50"/>
  <c r="AC71" i="50"/>
  <c r="B72" i="50"/>
  <c r="C72" i="50"/>
  <c r="D72" i="50" s="1"/>
  <c r="E72" i="50"/>
  <c r="F72" i="50"/>
  <c r="G72" i="50"/>
  <c r="I72" i="50"/>
  <c r="K72" i="50"/>
  <c r="M72" i="50" s="1"/>
  <c r="Q72" i="50"/>
  <c r="T72" i="50"/>
  <c r="W72" i="50"/>
  <c r="Y72" i="50"/>
  <c r="Z72" i="50"/>
  <c r="AA72" i="50"/>
  <c r="AB72" i="50"/>
  <c r="AC72" i="50"/>
  <c r="B73" i="50"/>
  <c r="C73" i="50"/>
  <c r="D73" i="50" s="1"/>
  <c r="E73" i="50"/>
  <c r="F73" i="50"/>
  <c r="G73" i="50"/>
  <c r="I73" i="50"/>
  <c r="K73" i="50"/>
  <c r="O73" i="50" s="1"/>
  <c r="Q73" i="50"/>
  <c r="T73" i="50"/>
  <c r="W73" i="50"/>
  <c r="Y73" i="50"/>
  <c r="Z73" i="50"/>
  <c r="AA73" i="50"/>
  <c r="AB73" i="50"/>
  <c r="AC73" i="50"/>
  <c r="B74" i="50"/>
  <c r="C74" i="50"/>
  <c r="D74" i="50" s="1"/>
  <c r="E74" i="50"/>
  <c r="F74" i="50"/>
  <c r="G74" i="50"/>
  <c r="I74" i="50"/>
  <c r="K74" i="50"/>
  <c r="M74" i="50" s="1"/>
  <c r="Q74" i="50"/>
  <c r="T74" i="50"/>
  <c r="W74" i="50"/>
  <c r="Y74" i="50"/>
  <c r="Z74" i="50"/>
  <c r="AA74" i="50"/>
  <c r="AB74" i="50"/>
  <c r="AC74" i="50"/>
  <c r="B75" i="50"/>
  <c r="C75" i="50"/>
  <c r="D75" i="50" s="1"/>
  <c r="E75" i="50"/>
  <c r="F75" i="50"/>
  <c r="G75" i="50"/>
  <c r="I75" i="50"/>
  <c r="K75" i="50"/>
  <c r="M75" i="50" s="1"/>
  <c r="Q75" i="50"/>
  <c r="T75" i="50"/>
  <c r="W75" i="50"/>
  <c r="Y75" i="50"/>
  <c r="Z75" i="50"/>
  <c r="AA75" i="50"/>
  <c r="AB75" i="50"/>
  <c r="AC75" i="50"/>
  <c r="B76" i="50"/>
  <c r="C76" i="50"/>
  <c r="D76" i="50" s="1"/>
  <c r="E76" i="50"/>
  <c r="F76" i="50"/>
  <c r="G76" i="50"/>
  <c r="I76" i="50"/>
  <c r="K76" i="50"/>
  <c r="M76" i="50" s="1"/>
  <c r="Q76" i="50"/>
  <c r="T76" i="50"/>
  <c r="W76" i="50"/>
  <c r="Y76" i="50"/>
  <c r="Z76" i="50"/>
  <c r="AA76" i="50"/>
  <c r="AB76" i="50"/>
  <c r="AC76" i="50"/>
  <c r="B77" i="50"/>
  <c r="C77" i="50"/>
  <c r="D77" i="50" s="1"/>
  <c r="E77" i="50"/>
  <c r="F77" i="50"/>
  <c r="G77" i="50"/>
  <c r="I77" i="50"/>
  <c r="K77" i="50"/>
  <c r="M77" i="50" s="1"/>
  <c r="Q77" i="50"/>
  <c r="T77" i="50"/>
  <c r="W77" i="50"/>
  <c r="Y77" i="50"/>
  <c r="Z77" i="50"/>
  <c r="AA77" i="50"/>
  <c r="AB77" i="50"/>
  <c r="AC77" i="50"/>
  <c r="B78" i="50"/>
  <c r="C78" i="50"/>
  <c r="D78" i="50" s="1"/>
  <c r="E78" i="50"/>
  <c r="F78" i="50"/>
  <c r="G78" i="50"/>
  <c r="I78" i="50"/>
  <c r="K78" i="50"/>
  <c r="M78" i="50" s="1"/>
  <c r="Q78" i="50"/>
  <c r="T78" i="50"/>
  <c r="W78" i="50"/>
  <c r="Y78" i="50"/>
  <c r="Z78" i="50"/>
  <c r="AA78" i="50"/>
  <c r="AB78" i="50"/>
  <c r="AC78" i="50"/>
  <c r="B79" i="50"/>
  <c r="C79" i="50"/>
  <c r="D79" i="50" s="1"/>
  <c r="E79" i="50"/>
  <c r="F79" i="50"/>
  <c r="G79" i="50"/>
  <c r="I79" i="50"/>
  <c r="K79" i="50"/>
  <c r="M79" i="50" s="1"/>
  <c r="Q79" i="50"/>
  <c r="T79" i="50"/>
  <c r="W79" i="50"/>
  <c r="Y79" i="50"/>
  <c r="Z79" i="50"/>
  <c r="AA79" i="50"/>
  <c r="AB79" i="50"/>
  <c r="AC79" i="50"/>
  <c r="B80" i="50"/>
  <c r="C80" i="50"/>
  <c r="D80" i="50" s="1"/>
  <c r="E80" i="50"/>
  <c r="F80" i="50"/>
  <c r="G80" i="50"/>
  <c r="I80" i="50"/>
  <c r="K80" i="50"/>
  <c r="M80" i="50" s="1"/>
  <c r="Q80" i="50"/>
  <c r="T80" i="50"/>
  <c r="W80" i="50"/>
  <c r="Y80" i="50"/>
  <c r="Z80" i="50"/>
  <c r="AA80" i="50"/>
  <c r="AB80" i="50"/>
  <c r="AC80" i="50"/>
  <c r="B81" i="50"/>
  <c r="C81" i="50"/>
  <c r="D81" i="50" s="1"/>
  <c r="E81" i="50"/>
  <c r="F81" i="50"/>
  <c r="G81" i="50"/>
  <c r="I81" i="50"/>
  <c r="K81" i="50"/>
  <c r="O81" i="50" s="1"/>
  <c r="Q81" i="50"/>
  <c r="T81" i="50"/>
  <c r="W81" i="50"/>
  <c r="Y81" i="50"/>
  <c r="Z81" i="50"/>
  <c r="AA81" i="50"/>
  <c r="AB81" i="50"/>
  <c r="AC81" i="50"/>
  <c r="B82" i="50"/>
  <c r="C82" i="50"/>
  <c r="D82" i="50" s="1"/>
  <c r="E82" i="50"/>
  <c r="F82" i="50"/>
  <c r="G82" i="50"/>
  <c r="I82" i="50"/>
  <c r="K82" i="50"/>
  <c r="M82" i="50" s="1"/>
  <c r="Q82" i="50"/>
  <c r="T82" i="50"/>
  <c r="W82" i="50"/>
  <c r="Y82" i="50"/>
  <c r="Z82" i="50"/>
  <c r="AA82" i="50"/>
  <c r="AB82" i="50"/>
  <c r="AC82" i="50"/>
  <c r="B83" i="50"/>
  <c r="C83" i="50"/>
  <c r="D83" i="50" s="1"/>
  <c r="E83" i="50"/>
  <c r="F83" i="50"/>
  <c r="G83" i="50"/>
  <c r="I83" i="50"/>
  <c r="K83" i="50"/>
  <c r="M83" i="50" s="1"/>
  <c r="Q83" i="50"/>
  <c r="T83" i="50"/>
  <c r="W83" i="50"/>
  <c r="Y83" i="50"/>
  <c r="Z83" i="50"/>
  <c r="AA83" i="50"/>
  <c r="AB83" i="50"/>
  <c r="AC83" i="50"/>
  <c r="B85" i="50"/>
  <c r="C85" i="50"/>
  <c r="D85" i="50" s="1"/>
  <c r="E85" i="50"/>
  <c r="F85" i="50"/>
  <c r="G85" i="50"/>
  <c r="I85" i="50"/>
  <c r="K85" i="50"/>
  <c r="O85" i="50" s="1"/>
  <c r="Q85" i="50"/>
  <c r="T85" i="50"/>
  <c r="W85" i="50"/>
  <c r="Y85" i="50"/>
  <c r="Z85" i="50"/>
  <c r="AA85" i="50"/>
  <c r="AB85" i="50"/>
  <c r="AC85" i="50"/>
  <c r="B86" i="50"/>
  <c r="C86" i="50"/>
  <c r="D86" i="50" s="1"/>
  <c r="E86" i="50"/>
  <c r="F86" i="50"/>
  <c r="G86" i="50"/>
  <c r="I86" i="50"/>
  <c r="K86" i="50"/>
  <c r="M86" i="50" s="1"/>
  <c r="Q86" i="50"/>
  <c r="T86" i="50"/>
  <c r="W86" i="50"/>
  <c r="Y86" i="50"/>
  <c r="Z86" i="50"/>
  <c r="AA86" i="50"/>
  <c r="AB86" i="50"/>
  <c r="AC86" i="50"/>
  <c r="B87" i="50"/>
  <c r="C87" i="50"/>
  <c r="D87" i="50" s="1"/>
  <c r="E87" i="50"/>
  <c r="F87" i="50"/>
  <c r="G87" i="50"/>
  <c r="I87" i="50"/>
  <c r="K87" i="50"/>
  <c r="M87" i="50" s="1"/>
  <c r="Q87" i="50"/>
  <c r="T87" i="50"/>
  <c r="W87" i="50"/>
  <c r="Y87" i="50"/>
  <c r="Z87" i="50"/>
  <c r="AA87" i="50"/>
  <c r="AB87" i="50"/>
  <c r="AC87" i="50"/>
  <c r="B88" i="50"/>
  <c r="C88" i="50"/>
  <c r="D88" i="50" s="1"/>
  <c r="E88" i="50"/>
  <c r="F88" i="50"/>
  <c r="G88" i="50"/>
  <c r="I88" i="50"/>
  <c r="K88" i="50"/>
  <c r="M88" i="50" s="1"/>
  <c r="Q88" i="50"/>
  <c r="T88" i="50"/>
  <c r="W88" i="50"/>
  <c r="Y88" i="50"/>
  <c r="Z88" i="50"/>
  <c r="AA88" i="50"/>
  <c r="AB88" i="50"/>
  <c r="AC88" i="50"/>
  <c r="B89" i="50"/>
  <c r="C89" i="50"/>
  <c r="D89" i="50" s="1"/>
  <c r="E89" i="50"/>
  <c r="F89" i="50"/>
  <c r="G89" i="50"/>
  <c r="I89" i="50"/>
  <c r="K89" i="50"/>
  <c r="M89" i="50" s="1"/>
  <c r="Q89" i="50"/>
  <c r="T89" i="50"/>
  <c r="W89" i="50"/>
  <c r="Y89" i="50"/>
  <c r="Z89" i="50"/>
  <c r="AA89" i="50"/>
  <c r="AB89" i="50"/>
  <c r="AC89" i="50"/>
  <c r="B90" i="50"/>
  <c r="C90" i="50"/>
  <c r="D90" i="50" s="1"/>
  <c r="E90" i="50"/>
  <c r="F90" i="50"/>
  <c r="G90" i="50"/>
  <c r="I90" i="50"/>
  <c r="K90" i="50"/>
  <c r="O90" i="50" s="1"/>
  <c r="Q90" i="50"/>
  <c r="T90" i="50"/>
  <c r="W90" i="50"/>
  <c r="Y90" i="50"/>
  <c r="Z90" i="50"/>
  <c r="AA90" i="50"/>
  <c r="AB90" i="50"/>
  <c r="AC90" i="50"/>
  <c r="B91" i="50"/>
  <c r="C91" i="50"/>
  <c r="D91" i="50" s="1"/>
  <c r="E91" i="50"/>
  <c r="F91" i="50"/>
  <c r="G91" i="50"/>
  <c r="I91" i="50"/>
  <c r="K91" i="50"/>
  <c r="M91" i="50" s="1"/>
  <c r="Q91" i="50"/>
  <c r="T91" i="50"/>
  <c r="W91" i="50"/>
  <c r="Y91" i="50"/>
  <c r="Z91" i="50"/>
  <c r="AA91" i="50"/>
  <c r="AB91" i="50"/>
  <c r="AC91" i="50"/>
  <c r="B92" i="50"/>
  <c r="C92" i="50"/>
  <c r="D92" i="50" s="1"/>
  <c r="E92" i="50"/>
  <c r="F92" i="50"/>
  <c r="G92" i="50"/>
  <c r="I92" i="50"/>
  <c r="K92" i="50"/>
  <c r="M92" i="50" s="1"/>
  <c r="Q92" i="50"/>
  <c r="T92" i="50"/>
  <c r="W92" i="50"/>
  <c r="Y92" i="50"/>
  <c r="Z92" i="50"/>
  <c r="AA92" i="50"/>
  <c r="AB92" i="50"/>
  <c r="AC92" i="50"/>
  <c r="B93" i="50"/>
  <c r="C93" i="50"/>
  <c r="D93" i="50" s="1"/>
  <c r="E93" i="50"/>
  <c r="F93" i="50"/>
  <c r="G93" i="50"/>
  <c r="I93" i="50"/>
  <c r="K93" i="50"/>
  <c r="M93" i="50" s="1"/>
  <c r="Q93" i="50"/>
  <c r="T93" i="50"/>
  <c r="W93" i="50"/>
  <c r="Y93" i="50"/>
  <c r="Z93" i="50"/>
  <c r="AA93" i="50"/>
  <c r="AB93" i="50"/>
  <c r="AC93" i="50"/>
  <c r="B94" i="50"/>
  <c r="C94" i="50"/>
  <c r="D94" i="50" s="1"/>
  <c r="E94" i="50"/>
  <c r="F94" i="50"/>
  <c r="G94" i="50"/>
  <c r="I94" i="50"/>
  <c r="K94" i="50"/>
  <c r="M94" i="50" s="1"/>
  <c r="Q94" i="50"/>
  <c r="T94" i="50"/>
  <c r="W94" i="50"/>
  <c r="Y94" i="50"/>
  <c r="Z94" i="50"/>
  <c r="AA94" i="50"/>
  <c r="AB94" i="50"/>
  <c r="AC94" i="50"/>
  <c r="B95" i="50"/>
  <c r="C95" i="50"/>
  <c r="D95" i="50" s="1"/>
  <c r="E95" i="50"/>
  <c r="F95" i="50"/>
  <c r="G95" i="50"/>
  <c r="I95" i="50"/>
  <c r="K95" i="50"/>
  <c r="M95" i="50" s="1"/>
  <c r="Q95" i="50"/>
  <c r="T95" i="50"/>
  <c r="W95" i="50"/>
  <c r="Y95" i="50"/>
  <c r="Z95" i="50"/>
  <c r="AA95" i="50"/>
  <c r="AB95" i="50"/>
  <c r="AC95" i="50"/>
  <c r="B96" i="50"/>
  <c r="C96" i="50"/>
  <c r="D96" i="50" s="1"/>
  <c r="E96" i="50"/>
  <c r="F96" i="50"/>
  <c r="G96" i="50"/>
  <c r="I96" i="50"/>
  <c r="K96" i="50"/>
  <c r="M96" i="50" s="1"/>
  <c r="Q96" i="50"/>
  <c r="T96" i="50"/>
  <c r="W96" i="50"/>
  <c r="Y96" i="50"/>
  <c r="Z96" i="50"/>
  <c r="AA96" i="50"/>
  <c r="AB96" i="50"/>
  <c r="AC96" i="50"/>
  <c r="B97" i="50"/>
  <c r="C97" i="50"/>
  <c r="D97" i="50" s="1"/>
  <c r="E97" i="50"/>
  <c r="F97" i="50"/>
  <c r="G97" i="50"/>
  <c r="I97" i="50"/>
  <c r="K97" i="50"/>
  <c r="O97" i="50" s="1"/>
  <c r="Q97" i="50"/>
  <c r="T97" i="50"/>
  <c r="W97" i="50"/>
  <c r="Y97" i="50"/>
  <c r="Z97" i="50"/>
  <c r="AA97" i="50"/>
  <c r="AB97" i="50"/>
  <c r="AC97" i="50"/>
  <c r="B98" i="50"/>
  <c r="C98" i="50"/>
  <c r="D98" i="50" s="1"/>
  <c r="E98" i="50"/>
  <c r="F98" i="50"/>
  <c r="G98" i="50"/>
  <c r="I98" i="50"/>
  <c r="K98" i="50"/>
  <c r="O98" i="50" s="1"/>
  <c r="Q98" i="50"/>
  <c r="T98" i="50"/>
  <c r="W98" i="50"/>
  <c r="Y98" i="50"/>
  <c r="Z98" i="50"/>
  <c r="AA98" i="50"/>
  <c r="AB98" i="50"/>
  <c r="AC98" i="50"/>
  <c r="B99" i="50"/>
  <c r="C99" i="50"/>
  <c r="D99" i="50" s="1"/>
  <c r="E99" i="50"/>
  <c r="F99" i="50"/>
  <c r="G99" i="50"/>
  <c r="I99" i="50"/>
  <c r="K99" i="50"/>
  <c r="M99" i="50" s="1"/>
  <c r="Q99" i="50"/>
  <c r="T99" i="50"/>
  <c r="W99" i="50"/>
  <c r="Y99" i="50"/>
  <c r="Z99" i="50"/>
  <c r="AA99" i="50"/>
  <c r="AB99" i="50"/>
  <c r="AC99" i="50"/>
  <c r="B43" i="50"/>
  <c r="C43" i="50"/>
  <c r="D43" i="50" s="1"/>
  <c r="E43" i="50"/>
  <c r="F43" i="50"/>
  <c r="G43" i="50"/>
  <c r="I43" i="50"/>
  <c r="K43" i="50"/>
  <c r="O43" i="50" s="1"/>
  <c r="Q43" i="50"/>
  <c r="T43" i="50"/>
  <c r="W43" i="50"/>
  <c r="Y43" i="50"/>
  <c r="Z43" i="50"/>
  <c r="AA43" i="50"/>
  <c r="AB43" i="50"/>
  <c r="AC43" i="50"/>
  <c r="B44" i="50"/>
  <c r="C44" i="50"/>
  <c r="D44" i="50" s="1"/>
  <c r="E44" i="50"/>
  <c r="F44" i="50"/>
  <c r="G44" i="50"/>
  <c r="I44" i="50"/>
  <c r="K44" i="50"/>
  <c r="M44" i="50" s="1"/>
  <c r="Q44" i="50"/>
  <c r="T44" i="50"/>
  <c r="W44" i="50"/>
  <c r="Y44" i="50"/>
  <c r="Z44" i="50"/>
  <c r="AA44" i="50"/>
  <c r="AB44" i="50"/>
  <c r="AC44" i="50"/>
  <c r="B45" i="50"/>
  <c r="C45" i="50"/>
  <c r="D45" i="50" s="1"/>
  <c r="E45" i="50"/>
  <c r="F45" i="50"/>
  <c r="G45" i="50"/>
  <c r="I45" i="50"/>
  <c r="K45" i="50"/>
  <c r="M45" i="50" s="1"/>
  <c r="Q45" i="50"/>
  <c r="T45" i="50"/>
  <c r="W45" i="50"/>
  <c r="Y45" i="50"/>
  <c r="Z45" i="50"/>
  <c r="AA45" i="50"/>
  <c r="AB45" i="50"/>
  <c r="AC45" i="50"/>
  <c r="B47" i="50"/>
  <c r="C47" i="50"/>
  <c r="D47" i="50" s="1"/>
  <c r="E47" i="50"/>
  <c r="F47" i="50"/>
  <c r="G47" i="50"/>
  <c r="I47" i="50"/>
  <c r="K47" i="50"/>
  <c r="M47" i="50" s="1"/>
  <c r="Q47" i="50"/>
  <c r="T47" i="50"/>
  <c r="W47" i="50"/>
  <c r="Y47" i="50"/>
  <c r="Z47" i="50"/>
  <c r="AA47" i="50"/>
  <c r="AB47" i="50"/>
  <c r="AC47" i="50"/>
  <c r="B48" i="50"/>
  <c r="C48" i="50"/>
  <c r="D48" i="50" s="1"/>
  <c r="E48" i="50"/>
  <c r="F48" i="50"/>
  <c r="G48" i="50"/>
  <c r="I48" i="50"/>
  <c r="K48" i="50"/>
  <c r="M48" i="50" s="1"/>
  <c r="Q48" i="50"/>
  <c r="T48" i="50"/>
  <c r="W48" i="50"/>
  <c r="Y48" i="50"/>
  <c r="Z48" i="50"/>
  <c r="AA48" i="50"/>
  <c r="AB48" i="50"/>
  <c r="AC48" i="50"/>
  <c r="B49" i="50"/>
  <c r="C49" i="50"/>
  <c r="D49" i="50" s="1"/>
  <c r="E49" i="50"/>
  <c r="F49" i="50"/>
  <c r="G49" i="50"/>
  <c r="I49" i="50"/>
  <c r="K49" i="50"/>
  <c r="M49" i="50" s="1"/>
  <c r="Q49" i="50"/>
  <c r="T49" i="50"/>
  <c r="W49" i="50"/>
  <c r="Y49" i="50"/>
  <c r="Z49" i="50"/>
  <c r="AA49" i="50"/>
  <c r="AB49" i="50"/>
  <c r="AC49" i="50"/>
  <c r="B50" i="50"/>
  <c r="C50" i="50"/>
  <c r="D50" i="50" s="1"/>
  <c r="E50" i="50"/>
  <c r="F50" i="50"/>
  <c r="G50" i="50"/>
  <c r="I50" i="50"/>
  <c r="K50" i="50"/>
  <c r="O50" i="50" s="1"/>
  <c r="Q50" i="50"/>
  <c r="T50" i="50"/>
  <c r="W50" i="50"/>
  <c r="Y50" i="50"/>
  <c r="Z50" i="50"/>
  <c r="AA50" i="50"/>
  <c r="AB50" i="50"/>
  <c r="AC50" i="50"/>
  <c r="B51" i="50"/>
  <c r="C51" i="50"/>
  <c r="D51" i="50" s="1"/>
  <c r="E51" i="50"/>
  <c r="F51" i="50"/>
  <c r="G51" i="50"/>
  <c r="I51" i="50"/>
  <c r="K51" i="50"/>
  <c r="M51" i="50" s="1"/>
  <c r="Q51" i="50"/>
  <c r="T51" i="50"/>
  <c r="W51" i="50"/>
  <c r="Y51" i="50"/>
  <c r="Z51" i="50"/>
  <c r="AA51" i="50"/>
  <c r="AB51" i="50"/>
  <c r="AC51" i="50"/>
  <c r="B52" i="50"/>
  <c r="C52" i="50"/>
  <c r="D52" i="50" s="1"/>
  <c r="E52" i="50"/>
  <c r="F52" i="50"/>
  <c r="G52" i="50"/>
  <c r="I52" i="50"/>
  <c r="K52" i="50"/>
  <c r="O52" i="50" s="1"/>
  <c r="Q52" i="50"/>
  <c r="T52" i="50"/>
  <c r="W52" i="50"/>
  <c r="Y52" i="50"/>
  <c r="Z52" i="50"/>
  <c r="AA52" i="50"/>
  <c r="AB52" i="50"/>
  <c r="AC52" i="50"/>
  <c r="B53" i="50"/>
  <c r="C53" i="50"/>
  <c r="D53" i="50" s="1"/>
  <c r="E53" i="50"/>
  <c r="F53" i="50"/>
  <c r="G53" i="50"/>
  <c r="I53" i="50"/>
  <c r="K53" i="50"/>
  <c r="M53" i="50" s="1"/>
  <c r="Q53" i="50"/>
  <c r="T53" i="50"/>
  <c r="W53" i="50"/>
  <c r="Y53" i="50"/>
  <c r="Z53" i="50"/>
  <c r="AA53" i="50"/>
  <c r="AB53" i="50"/>
  <c r="AC53" i="50"/>
  <c r="B54" i="50"/>
  <c r="C54" i="50"/>
  <c r="D54" i="50" s="1"/>
  <c r="E54" i="50"/>
  <c r="F54" i="50"/>
  <c r="G54" i="50"/>
  <c r="I54" i="50"/>
  <c r="K54" i="50"/>
  <c r="M54" i="50" s="1"/>
  <c r="Q54" i="50"/>
  <c r="T54" i="50"/>
  <c r="W54" i="50"/>
  <c r="Y54" i="50"/>
  <c r="Z54" i="50"/>
  <c r="AA54" i="50"/>
  <c r="AB54" i="50"/>
  <c r="AC54" i="50"/>
  <c r="B55" i="50"/>
  <c r="C55" i="50"/>
  <c r="D55" i="50" s="1"/>
  <c r="E55" i="50"/>
  <c r="F55" i="50"/>
  <c r="G55" i="50"/>
  <c r="I55" i="50"/>
  <c r="K55" i="50"/>
  <c r="M55" i="50" s="1"/>
  <c r="Q55" i="50"/>
  <c r="T55" i="50"/>
  <c r="W55" i="50"/>
  <c r="Y55" i="50"/>
  <c r="Z55" i="50"/>
  <c r="AA55" i="50"/>
  <c r="AB55" i="50"/>
  <c r="AC55" i="50"/>
  <c r="B56" i="50"/>
  <c r="C56" i="50"/>
  <c r="D56" i="50" s="1"/>
  <c r="E56" i="50"/>
  <c r="F56" i="50"/>
  <c r="G56" i="50"/>
  <c r="I56" i="50"/>
  <c r="K56" i="50"/>
  <c r="M56" i="50" s="1"/>
  <c r="Q56" i="50"/>
  <c r="T56" i="50"/>
  <c r="W56" i="50"/>
  <c r="Y56" i="50"/>
  <c r="Z56" i="50"/>
  <c r="AA56" i="50"/>
  <c r="AB56" i="50"/>
  <c r="AC56" i="50"/>
  <c r="B57" i="50"/>
  <c r="C57" i="50"/>
  <c r="D57" i="50" s="1"/>
  <c r="E57" i="50"/>
  <c r="F57" i="50"/>
  <c r="G57" i="50"/>
  <c r="I57" i="50"/>
  <c r="K57" i="50"/>
  <c r="M57" i="50" s="1"/>
  <c r="Q57" i="50"/>
  <c r="T57" i="50"/>
  <c r="W57" i="50"/>
  <c r="Y57" i="50"/>
  <c r="Z57" i="50"/>
  <c r="AA57" i="50"/>
  <c r="AB57" i="50"/>
  <c r="AC57" i="50"/>
  <c r="B58" i="50"/>
  <c r="C58" i="50"/>
  <c r="D58" i="50" s="1"/>
  <c r="E58" i="50"/>
  <c r="F58" i="50"/>
  <c r="G58" i="50"/>
  <c r="I58" i="50"/>
  <c r="K58" i="50"/>
  <c r="O58" i="50" s="1"/>
  <c r="Q58" i="50"/>
  <c r="T58" i="50"/>
  <c r="W58" i="50"/>
  <c r="Y58" i="50"/>
  <c r="Z58" i="50"/>
  <c r="AA58" i="50"/>
  <c r="AB58" i="50"/>
  <c r="AC58" i="50"/>
  <c r="B59" i="50"/>
  <c r="C59" i="50"/>
  <c r="D59" i="50" s="1"/>
  <c r="E59" i="50"/>
  <c r="F59" i="50"/>
  <c r="G59" i="50"/>
  <c r="I59" i="50"/>
  <c r="K59" i="50"/>
  <c r="M59" i="50" s="1"/>
  <c r="Q59" i="50"/>
  <c r="T59" i="50"/>
  <c r="W59" i="50"/>
  <c r="Y59" i="50"/>
  <c r="Z59" i="50"/>
  <c r="AA59" i="50"/>
  <c r="AB59" i="50"/>
  <c r="AC59" i="50"/>
  <c r="B60" i="50"/>
  <c r="C60" i="50"/>
  <c r="D60" i="50" s="1"/>
  <c r="E60" i="50"/>
  <c r="F60" i="50"/>
  <c r="G60" i="50"/>
  <c r="I60" i="50"/>
  <c r="K60" i="50"/>
  <c r="O60" i="50" s="1"/>
  <c r="Q60" i="50"/>
  <c r="T60" i="50"/>
  <c r="W60" i="50"/>
  <c r="Y60" i="50"/>
  <c r="Z60" i="50"/>
  <c r="AA60" i="50"/>
  <c r="AB60" i="50"/>
  <c r="AC60" i="50"/>
  <c r="B61" i="50"/>
  <c r="C61" i="50"/>
  <c r="D61" i="50" s="1"/>
  <c r="E61" i="50"/>
  <c r="F61" i="50"/>
  <c r="G61" i="50"/>
  <c r="I61" i="50"/>
  <c r="K61" i="50"/>
  <c r="M61" i="50" s="1"/>
  <c r="Q61" i="50"/>
  <c r="T61" i="50"/>
  <c r="W61" i="50"/>
  <c r="Y61" i="50"/>
  <c r="Z61" i="50"/>
  <c r="AA61" i="50"/>
  <c r="AB61" i="50"/>
  <c r="AC61" i="50"/>
  <c r="B62" i="50"/>
  <c r="C62" i="50"/>
  <c r="D62" i="50" s="1"/>
  <c r="E62" i="50"/>
  <c r="F62" i="50"/>
  <c r="G62" i="50"/>
  <c r="I62" i="50"/>
  <c r="K62" i="50"/>
  <c r="O62" i="50" s="1"/>
  <c r="Q62" i="50"/>
  <c r="T62" i="50"/>
  <c r="W62" i="50"/>
  <c r="Y62" i="50"/>
  <c r="Z62" i="50"/>
  <c r="AA62" i="50"/>
  <c r="AB62" i="50"/>
  <c r="AC62" i="50"/>
  <c r="B63" i="50"/>
  <c r="C63" i="50"/>
  <c r="D63" i="50" s="1"/>
  <c r="E63" i="50"/>
  <c r="F63" i="50"/>
  <c r="G63" i="50"/>
  <c r="I63" i="50"/>
  <c r="K63" i="50"/>
  <c r="M63" i="50" s="1"/>
  <c r="Q63" i="50"/>
  <c r="T63" i="50"/>
  <c r="W63" i="50"/>
  <c r="Y63" i="50"/>
  <c r="Z63" i="50"/>
  <c r="AA63" i="50"/>
  <c r="AB63" i="50"/>
  <c r="AC63" i="50"/>
  <c r="B64" i="50"/>
  <c r="C64" i="50"/>
  <c r="D64" i="50" s="1"/>
  <c r="E64" i="50"/>
  <c r="F64" i="50"/>
  <c r="G64" i="50"/>
  <c r="I64" i="50"/>
  <c r="K64" i="50"/>
  <c r="O64" i="50" s="1"/>
  <c r="Q64" i="50"/>
  <c r="T64" i="50"/>
  <c r="W64" i="50"/>
  <c r="Y64" i="50"/>
  <c r="Z64" i="50"/>
  <c r="AA64" i="50"/>
  <c r="AB64" i="50"/>
  <c r="AC64" i="50"/>
  <c r="B66" i="50"/>
  <c r="C66" i="50"/>
  <c r="D66" i="50" s="1"/>
  <c r="E66" i="50"/>
  <c r="F66" i="50"/>
  <c r="G66" i="50"/>
  <c r="I66" i="50"/>
  <c r="K66" i="50"/>
  <c r="M66" i="50" s="1"/>
  <c r="Q66" i="50"/>
  <c r="T66" i="50"/>
  <c r="W66" i="50"/>
  <c r="Y66" i="50"/>
  <c r="Z66" i="50"/>
  <c r="AA66" i="50"/>
  <c r="AB66" i="50"/>
  <c r="AC66" i="50"/>
  <c r="B28" i="50"/>
  <c r="C28" i="50"/>
  <c r="D28" i="50" s="1"/>
  <c r="E28" i="50"/>
  <c r="F28" i="50"/>
  <c r="G28" i="50"/>
  <c r="I28" i="50"/>
  <c r="K28" i="50"/>
  <c r="O28" i="50" s="1"/>
  <c r="Q28" i="50"/>
  <c r="T28" i="50"/>
  <c r="W28" i="50"/>
  <c r="Y28" i="50"/>
  <c r="Z28" i="50"/>
  <c r="AA28" i="50"/>
  <c r="AB28" i="50"/>
  <c r="AC28" i="50"/>
  <c r="B29" i="50"/>
  <c r="C29" i="50"/>
  <c r="D29" i="50" s="1"/>
  <c r="E29" i="50"/>
  <c r="F29" i="50"/>
  <c r="G29" i="50"/>
  <c r="I29" i="50"/>
  <c r="K29" i="50"/>
  <c r="M29" i="50" s="1"/>
  <c r="Q29" i="50"/>
  <c r="T29" i="50"/>
  <c r="W29" i="50"/>
  <c r="Y29" i="50"/>
  <c r="Z29" i="50"/>
  <c r="AA29" i="50"/>
  <c r="AB29" i="50"/>
  <c r="AC29" i="50"/>
  <c r="B30" i="50"/>
  <c r="C30" i="50"/>
  <c r="D30" i="50" s="1"/>
  <c r="E30" i="50"/>
  <c r="F30" i="50"/>
  <c r="G30" i="50"/>
  <c r="I30" i="50"/>
  <c r="K30" i="50"/>
  <c r="M30" i="50" s="1"/>
  <c r="Q30" i="50"/>
  <c r="T30" i="50"/>
  <c r="W30" i="50"/>
  <c r="Y30" i="50"/>
  <c r="Z30" i="50"/>
  <c r="AA30" i="50"/>
  <c r="AB30" i="50"/>
  <c r="AC30" i="50"/>
  <c r="B31" i="50"/>
  <c r="C31" i="50"/>
  <c r="D31" i="50" s="1"/>
  <c r="E31" i="50"/>
  <c r="F31" i="50"/>
  <c r="G31" i="50"/>
  <c r="I31" i="50"/>
  <c r="K31" i="50"/>
  <c r="M31" i="50" s="1"/>
  <c r="Q31" i="50"/>
  <c r="T31" i="50"/>
  <c r="W31" i="50"/>
  <c r="Y31" i="50"/>
  <c r="Z31" i="50"/>
  <c r="AA31" i="50"/>
  <c r="AB31" i="50"/>
  <c r="AC31" i="50"/>
  <c r="B32" i="50"/>
  <c r="C32" i="50"/>
  <c r="D32" i="50" s="1"/>
  <c r="E32" i="50"/>
  <c r="F32" i="50"/>
  <c r="G32" i="50"/>
  <c r="I32" i="50"/>
  <c r="K32" i="50"/>
  <c r="M32" i="50" s="1"/>
  <c r="Q32" i="50"/>
  <c r="T32" i="50"/>
  <c r="W32" i="50"/>
  <c r="Y32" i="50"/>
  <c r="Z32" i="50"/>
  <c r="AA32" i="50"/>
  <c r="AB32" i="50"/>
  <c r="AC32" i="50"/>
  <c r="B33" i="50"/>
  <c r="C33" i="50"/>
  <c r="D33" i="50" s="1"/>
  <c r="E33" i="50"/>
  <c r="F33" i="50"/>
  <c r="G33" i="50"/>
  <c r="I33" i="50"/>
  <c r="K33" i="50"/>
  <c r="M33" i="50" s="1"/>
  <c r="Q33" i="50"/>
  <c r="T33" i="50"/>
  <c r="W33" i="50"/>
  <c r="Y33" i="50"/>
  <c r="Z33" i="50"/>
  <c r="AA33" i="50"/>
  <c r="AB33" i="50"/>
  <c r="AC33" i="50"/>
  <c r="B34" i="50"/>
  <c r="C34" i="50"/>
  <c r="D34" i="50" s="1"/>
  <c r="E34" i="50"/>
  <c r="F34" i="50"/>
  <c r="G34" i="50"/>
  <c r="I34" i="50"/>
  <c r="K34" i="50"/>
  <c r="O34" i="50" s="1"/>
  <c r="Q34" i="50"/>
  <c r="T34" i="50"/>
  <c r="W34" i="50"/>
  <c r="Y34" i="50"/>
  <c r="Z34" i="50"/>
  <c r="AA34" i="50"/>
  <c r="AB34" i="50"/>
  <c r="AC34" i="50"/>
  <c r="B35" i="50"/>
  <c r="C35" i="50"/>
  <c r="D35" i="50" s="1"/>
  <c r="E35" i="50"/>
  <c r="F35" i="50"/>
  <c r="G35" i="50"/>
  <c r="I35" i="50"/>
  <c r="K35" i="50"/>
  <c r="M35" i="50" s="1"/>
  <c r="Q35" i="50"/>
  <c r="T35" i="50"/>
  <c r="W35" i="50"/>
  <c r="Y35" i="50"/>
  <c r="Z35" i="50"/>
  <c r="AA35" i="50"/>
  <c r="AB35" i="50"/>
  <c r="AC35" i="50"/>
  <c r="B36" i="50"/>
  <c r="C36" i="50"/>
  <c r="D36" i="50" s="1"/>
  <c r="E36" i="50"/>
  <c r="F36" i="50"/>
  <c r="G36" i="50"/>
  <c r="I36" i="50"/>
  <c r="K36" i="50"/>
  <c r="M36" i="50" s="1"/>
  <c r="Q36" i="50"/>
  <c r="T36" i="50"/>
  <c r="W36" i="50"/>
  <c r="Y36" i="50"/>
  <c r="Z36" i="50"/>
  <c r="AA36" i="50"/>
  <c r="AB36" i="50"/>
  <c r="AC36" i="50"/>
  <c r="B37" i="50"/>
  <c r="C37" i="50"/>
  <c r="D37" i="50" s="1"/>
  <c r="E37" i="50"/>
  <c r="F37" i="50"/>
  <c r="G37" i="50"/>
  <c r="I37" i="50"/>
  <c r="K37" i="50"/>
  <c r="M37" i="50" s="1"/>
  <c r="Q37" i="50"/>
  <c r="T37" i="50"/>
  <c r="W37" i="50"/>
  <c r="Y37" i="50"/>
  <c r="Z37" i="50"/>
  <c r="AA37" i="50"/>
  <c r="AB37" i="50"/>
  <c r="AC37" i="50"/>
  <c r="B38" i="50"/>
  <c r="C38" i="50"/>
  <c r="D38" i="50" s="1"/>
  <c r="E38" i="50"/>
  <c r="F38" i="50"/>
  <c r="G38" i="50"/>
  <c r="I38" i="50"/>
  <c r="K38" i="50"/>
  <c r="O38" i="50" s="1"/>
  <c r="Q38" i="50"/>
  <c r="T38" i="50"/>
  <c r="W38" i="50"/>
  <c r="Y38" i="50"/>
  <c r="Z38" i="50"/>
  <c r="AA38" i="50"/>
  <c r="AB38" i="50"/>
  <c r="AC38" i="50"/>
  <c r="B39" i="50"/>
  <c r="C39" i="50"/>
  <c r="D39" i="50" s="1"/>
  <c r="E39" i="50"/>
  <c r="F39" i="50"/>
  <c r="G39" i="50"/>
  <c r="I39" i="50"/>
  <c r="K39" i="50"/>
  <c r="M39" i="50" s="1"/>
  <c r="Q39" i="50"/>
  <c r="T39" i="50"/>
  <c r="W39" i="50"/>
  <c r="Y39" i="50"/>
  <c r="Z39" i="50"/>
  <c r="AA39" i="50"/>
  <c r="AB39" i="50"/>
  <c r="AC39" i="50"/>
  <c r="B40" i="50"/>
  <c r="C40" i="50"/>
  <c r="D40" i="50" s="1"/>
  <c r="E40" i="50"/>
  <c r="F40" i="50"/>
  <c r="G40" i="50"/>
  <c r="I40" i="50"/>
  <c r="K40" i="50"/>
  <c r="M40" i="50" s="1"/>
  <c r="Q40" i="50"/>
  <c r="T40" i="50"/>
  <c r="W40" i="50"/>
  <c r="Y40" i="50"/>
  <c r="Z40" i="50"/>
  <c r="AA40" i="50"/>
  <c r="AB40" i="50"/>
  <c r="AC40" i="50"/>
  <c r="B41" i="50"/>
  <c r="C41" i="50"/>
  <c r="D41" i="50" s="1"/>
  <c r="E41" i="50"/>
  <c r="F41" i="50"/>
  <c r="G41" i="50"/>
  <c r="I41" i="50"/>
  <c r="K41" i="50"/>
  <c r="M41" i="50" s="1"/>
  <c r="Q41" i="50"/>
  <c r="T41" i="50"/>
  <c r="W41" i="50"/>
  <c r="Y41" i="50"/>
  <c r="Z41" i="50"/>
  <c r="AA41" i="50"/>
  <c r="AB41" i="50"/>
  <c r="AC41" i="50"/>
  <c r="B42" i="50"/>
  <c r="C42" i="50"/>
  <c r="D42" i="50" s="1"/>
  <c r="E42" i="50"/>
  <c r="F42" i="50"/>
  <c r="G42" i="50"/>
  <c r="I42" i="50"/>
  <c r="K42" i="50"/>
  <c r="O42" i="50" s="1"/>
  <c r="Q42" i="50"/>
  <c r="T42" i="50"/>
  <c r="W42" i="50"/>
  <c r="Y42" i="50"/>
  <c r="Z42" i="50"/>
  <c r="AA42" i="50"/>
  <c r="AB42" i="50"/>
  <c r="AC42" i="50"/>
  <c r="B26" i="50"/>
  <c r="C26" i="50"/>
  <c r="D26" i="50" s="1"/>
  <c r="E26" i="50"/>
  <c r="F26" i="50"/>
  <c r="G26" i="50"/>
  <c r="I26" i="50"/>
  <c r="K26" i="50"/>
  <c r="O26" i="50" s="1"/>
  <c r="Q26" i="50"/>
  <c r="T26" i="50"/>
  <c r="W26" i="50"/>
  <c r="Y26" i="50"/>
  <c r="Z26" i="50"/>
  <c r="AA26" i="50"/>
  <c r="AB26" i="50"/>
  <c r="AC26" i="50"/>
  <c r="B22" i="50"/>
  <c r="C22" i="50"/>
  <c r="D22" i="50" s="1"/>
  <c r="E22" i="50"/>
  <c r="F22" i="50"/>
  <c r="G22" i="50"/>
  <c r="I22" i="50"/>
  <c r="K22" i="50"/>
  <c r="O22" i="50" s="1"/>
  <c r="Q22" i="50"/>
  <c r="T22" i="50"/>
  <c r="W22" i="50"/>
  <c r="Y22" i="50"/>
  <c r="Z22" i="50"/>
  <c r="AA22" i="50"/>
  <c r="AB22" i="50"/>
  <c r="AC22" i="50"/>
  <c r="B23" i="50"/>
  <c r="C23" i="50"/>
  <c r="D23" i="50" s="1"/>
  <c r="E23" i="50"/>
  <c r="F23" i="50"/>
  <c r="G23" i="50"/>
  <c r="I23" i="50"/>
  <c r="K23" i="50"/>
  <c r="O23" i="50" s="1"/>
  <c r="Q23" i="50"/>
  <c r="T23" i="50"/>
  <c r="W23" i="50"/>
  <c r="Y23" i="50"/>
  <c r="Z23" i="50"/>
  <c r="AA23" i="50"/>
  <c r="AB23" i="50"/>
  <c r="AC23" i="50"/>
  <c r="B24" i="50"/>
  <c r="C24" i="50"/>
  <c r="D24" i="50" s="1"/>
  <c r="E24" i="50"/>
  <c r="F24" i="50"/>
  <c r="G24" i="50"/>
  <c r="I24" i="50"/>
  <c r="K24" i="50"/>
  <c r="M24" i="50" s="1"/>
  <c r="Q24" i="50"/>
  <c r="T24" i="50"/>
  <c r="U24" i="50" s="1"/>
  <c r="W24" i="50"/>
  <c r="Y24" i="50"/>
  <c r="Z24" i="50"/>
  <c r="AA24" i="50"/>
  <c r="AB24" i="50"/>
  <c r="AC24" i="50"/>
  <c r="B25" i="50"/>
  <c r="C25" i="50"/>
  <c r="D25" i="50" s="1"/>
  <c r="E25" i="50"/>
  <c r="F25" i="50"/>
  <c r="G25" i="50"/>
  <c r="I25" i="50"/>
  <c r="K25" i="50"/>
  <c r="M25" i="50" s="1"/>
  <c r="Q25" i="50"/>
  <c r="T25" i="50"/>
  <c r="U25" i="50" s="1"/>
  <c r="W25" i="50"/>
  <c r="Y25" i="50"/>
  <c r="Z25" i="50"/>
  <c r="AA25" i="50"/>
  <c r="AB25" i="50"/>
  <c r="AC25" i="50"/>
  <c r="B15" i="50"/>
  <c r="C15" i="50"/>
  <c r="D15" i="50" s="1"/>
  <c r="E15" i="50"/>
  <c r="F15" i="50"/>
  <c r="G15" i="50"/>
  <c r="I15" i="50"/>
  <c r="K15" i="50"/>
  <c r="O15" i="50" s="1"/>
  <c r="Q15" i="50"/>
  <c r="T15" i="50"/>
  <c r="W15" i="50"/>
  <c r="Y15" i="50"/>
  <c r="Z15" i="50"/>
  <c r="AA15" i="50"/>
  <c r="AB15" i="50"/>
  <c r="AC15" i="50"/>
  <c r="B16" i="50"/>
  <c r="C16" i="50"/>
  <c r="D16" i="50" s="1"/>
  <c r="E16" i="50"/>
  <c r="F16" i="50"/>
  <c r="G16" i="50"/>
  <c r="I16" i="50"/>
  <c r="K16" i="50"/>
  <c r="M16" i="50" s="1"/>
  <c r="Q16" i="50"/>
  <c r="T16" i="50"/>
  <c r="W16" i="50"/>
  <c r="Y16" i="50"/>
  <c r="Z16" i="50"/>
  <c r="AA16" i="50"/>
  <c r="AB16" i="50"/>
  <c r="AC16" i="50"/>
  <c r="B17" i="50"/>
  <c r="C17" i="50"/>
  <c r="D17" i="50" s="1"/>
  <c r="E17" i="50"/>
  <c r="F17" i="50"/>
  <c r="G17" i="50"/>
  <c r="I17" i="50"/>
  <c r="K17" i="50"/>
  <c r="O17" i="50" s="1"/>
  <c r="Q17" i="50"/>
  <c r="T17" i="50"/>
  <c r="W17" i="50"/>
  <c r="Y17" i="50"/>
  <c r="Z17" i="50"/>
  <c r="AA17" i="50"/>
  <c r="AB17" i="50"/>
  <c r="AC17" i="50"/>
  <c r="B18" i="50"/>
  <c r="C18" i="50"/>
  <c r="D18" i="50" s="1"/>
  <c r="E18" i="50"/>
  <c r="F18" i="50"/>
  <c r="G18" i="50"/>
  <c r="I18" i="50"/>
  <c r="K18" i="50"/>
  <c r="M18" i="50" s="1"/>
  <c r="Q18" i="50"/>
  <c r="T18" i="50"/>
  <c r="W18" i="50"/>
  <c r="Y18" i="50"/>
  <c r="Z18" i="50"/>
  <c r="AA18" i="50"/>
  <c r="AB18" i="50"/>
  <c r="AC18" i="50"/>
  <c r="B19" i="50"/>
  <c r="C19" i="50"/>
  <c r="D19" i="50" s="1"/>
  <c r="E19" i="50"/>
  <c r="F19" i="50"/>
  <c r="G19" i="50"/>
  <c r="I19" i="50"/>
  <c r="K19" i="50"/>
  <c r="O19" i="50" s="1"/>
  <c r="Q19" i="50"/>
  <c r="T19" i="50"/>
  <c r="W19" i="50"/>
  <c r="Y19" i="50"/>
  <c r="Z19" i="50"/>
  <c r="AA19" i="50"/>
  <c r="AB19" i="50"/>
  <c r="AC19" i="50"/>
  <c r="B20" i="50"/>
  <c r="C20" i="50"/>
  <c r="D20" i="50" s="1"/>
  <c r="E20" i="50"/>
  <c r="F20" i="50"/>
  <c r="G20" i="50"/>
  <c r="I20" i="50"/>
  <c r="K20" i="50"/>
  <c r="M20" i="50" s="1"/>
  <c r="Q20" i="50"/>
  <c r="T20" i="50"/>
  <c r="W20" i="50"/>
  <c r="Y20" i="50"/>
  <c r="Z20" i="50"/>
  <c r="AA20" i="50"/>
  <c r="AB20" i="50"/>
  <c r="AC20" i="50"/>
  <c r="B21" i="50"/>
  <c r="C21" i="50"/>
  <c r="D21" i="50" s="1"/>
  <c r="E21" i="50"/>
  <c r="F21" i="50"/>
  <c r="G21" i="50"/>
  <c r="I21" i="50"/>
  <c r="K21" i="50"/>
  <c r="O21" i="50" s="1"/>
  <c r="Q21" i="50"/>
  <c r="T21" i="50"/>
  <c r="W21" i="50"/>
  <c r="Y21" i="50"/>
  <c r="Z21" i="50"/>
  <c r="AA21" i="50"/>
  <c r="AB21" i="50"/>
  <c r="AC21" i="50"/>
  <c r="B14" i="50"/>
  <c r="C14" i="50"/>
  <c r="D14" i="50" s="1"/>
  <c r="E14" i="50"/>
  <c r="F14" i="50"/>
  <c r="G14" i="50"/>
  <c r="I14" i="50"/>
  <c r="K14" i="50"/>
  <c r="M14" i="50" s="1"/>
  <c r="Q14" i="50"/>
  <c r="T14" i="50"/>
  <c r="W14" i="50"/>
  <c r="Y14" i="50"/>
  <c r="Z14" i="50"/>
  <c r="AA14" i="50"/>
  <c r="AB14" i="50"/>
  <c r="AC14" i="50"/>
  <c r="B10" i="50"/>
  <c r="C10" i="50"/>
  <c r="D10" i="50" s="1"/>
  <c r="E10" i="50"/>
  <c r="F10" i="50"/>
  <c r="G10" i="50"/>
  <c r="I10" i="50"/>
  <c r="K10" i="50"/>
  <c r="M10" i="50" s="1"/>
  <c r="Q10" i="50"/>
  <c r="T10" i="50"/>
  <c r="W10" i="50"/>
  <c r="Y10" i="50"/>
  <c r="Z10" i="50"/>
  <c r="AA10" i="50"/>
  <c r="AB10" i="50"/>
  <c r="AC10" i="50"/>
  <c r="B11" i="50"/>
  <c r="C11" i="50"/>
  <c r="D11" i="50" s="1"/>
  <c r="E11" i="50"/>
  <c r="F11" i="50"/>
  <c r="G11" i="50"/>
  <c r="I11" i="50"/>
  <c r="K11" i="50"/>
  <c r="M11" i="50" s="1"/>
  <c r="Q11" i="50"/>
  <c r="T11" i="50"/>
  <c r="W11" i="50"/>
  <c r="Y11" i="50"/>
  <c r="Z11" i="50"/>
  <c r="AA11" i="50"/>
  <c r="AB11" i="50"/>
  <c r="AC11" i="50"/>
  <c r="B12" i="50"/>
  <c r="C12" i="50"/>
  <c r="D12" i="50" s="1"/>
  <c r="E12" i="50"/>
  <c r="F12" i="50"/>
  <c r="G12" i="50"/>
  <c r="I12" i="50"/>
  <c r="K12" i="50"/>
  <c r="O12" i="50" s="1"/>
  <c r="Q12" i="50"/>
  <c r="T12" i="50"/>
  <c r="W12" i="50"/>
  <c r="Y12" i="50"/>
  <c r="Z12" i="50"/>
  <c r="AA12" i="50"/>
  <c r="AB12" i="50"/>
  <c r="AC12" i="50"/>
  <c r="B13" i="50"/>
  <c r="C13" i="50"/>
  <c r="D13" i="50" s="1"/>
  <c r="E13" i="50"/>
  <c r="F13" i="50"/>
  <c r="G13" i="50"/>
  <c r="I13" i="50"/>
  <c r="K13" i="50"/>
  <c r="O13" i="50" s="1"/>
  <c r="Q13" i="50"/>
  <c r="T13" i="50"/>
  <c r="W13" i="50"/>
  <c r="Y13" i="50"/>
  <c r="Z13" i="50"/>
  <c r="AA13" i="50"/>
  <c r="AB13" i="50"/>
  <c r="AC13" i="50"/>
  <c r="Q34" i="2" l="1"/>
  <c r="J27" i="2"/>
  <c r="Q31" i="2"/>
  <c r="Q24" i="2"/>
  <c r="Q19" i="2"/>
  <c r="Q15" i="2"/>
  <c r="AI50" i="51"/>
  <c r="AI46" i="51"/>
  <c r="T21" i="2"/>
  <c r="T36" i="2"/>
  <c r="T107" i="62"/>
  <c r="T221" i="62"/>
  <c r="T31" i="2"/>
  <c r="T28" i="2"/>
  <c r="T16" i="2"/>
  <c r="J17" i="51"/>
  <c r="Q11" i="2"/>
  <c r="T17" i="51"/>
  <c r="T22" i="51"/>
  <c r="H20" i="51"/>
  <c r="J32" i="2"/>
  <c r="T78" i="62"/>
  <c r="J26" i="2"/>
  <c r="AI42" i="51"/>
  <c r="T301" i="62"/>
  <c r="R70" i="62"/>
  <c r="T295" i="62"/>
  <c r="R98" i="62"/>
  <c r="T19" i="51"/>
  <c r="R225" i="62"/>
  <c r="T103" i="62"/>
  <c r="T132" i="62"/>
  <c r="R210" i="62"/>
  <c r="J19" i="51"/>
  <c r="R131" i="62"/>
  <c r="T159" i="62"/>
  <c r="T299" i="62"/>
  <c r="T293" i="62"/>
  <c r="T23" i="51"/>
  <c r="T16" i="51"/>
  <c r="T168" i="62"/>
  <c r="R161" i="62"/>
  <c r="R202" i="62"/>
  <c r="T287" i="62"/>
  <c r="R25" i="62"/>
  <c r="T21" i="51"/>
  <c r="T123" i="62"/>
  <c r="T297" i="62"/>
  <c r="AI48" i="51"/>
  <c r="F23" i="51"/>
  <c r="T18" i="51"/>
  <c r="T20" i="51"/>
  <c r="J18" i="51"/>
  <c r="H21" i="51"/>
  <c r="T83" i="62"/>
  <c r="F17" i="51"/>
  <c r="W16" i="51"/>
  <c r="R114" i="62"/>
  <c r="AB32" i="2"/>
  <c r="AB13" i="2"/>
  <c r="AB23" i="2"/>
  <c r="T35" i="2"/>
  <c r="T20" i="2"/>
  <c r="H16" i="51"/>
  <c r="T12" i="2"/>
  <c r="J21" i="51"/>
  <c r="F19" i="51"/>
  <c r="H18" i="51"/>
  <c r="T82" i="62"/>
  <c r="T102" i="62"/>
  <c r="R97" i="62"/>
  <c r="T213" i="62"/>
  <c r="W20" i="51"/>
  <c r="W22" i="51"/>
  <c r="F21" i="51"/>
  <c r="Q46" i="51"/>
  <c r="R218" i="62"/>
  <c r="T205" i="62"/>
  <c r="H19" i="51"/>
  <c r="J23" i="51"/>
  <c r="R139" i="62"/>
  <c r="T303" i="62"/>
  <c r="AH47" i="51"/>
  <c r="AH43" i="51"/>
  <c r="Q50" i="51"/>
  <c r="J16" i="51"/>
  <c r="W18" i="51"/>
  <c r="T121" i="62"/>
  <c r="T291" i="62"/>
  <c r="T285" i="62"/>
  <c r="R113" i="62"/>
  <c r="T217" i="62"/>
  <c r="T209" i="62"/>
  <c r="R17" i="62"/>
  <c r="Q12" i="2"/>
  <c r="H23" i="51"/>
  <c r="W21" i="51"/>
  <c r="T155" i="62"/>
  <c r="R204" i="62"/>
  <c r="R283" i="62"/>
  <c r="T24" i="2"/>
  <c r="W17" i="51"/>
  <c r="W19" i="51"/>
  <c r="J20" i="51"/>
  <c r="H17" i="51"/>
  <c r="W23" i="51"/>
  <c r="T106" i="62"/>
  <c r="T137" i="62"/>
  <c r="T160" i="62"/>
  <c r="R220" i="62"/>
  <c r="R212" i="62"/>
  <c r="T15" i="2"/>
  <c r="J22" i="51"/>
  <c r="T36" i="62"/>
  <c r="R32" i="49"/>
  <c r="Q33" i="2"/>
  <c r="AH53" i="51"/>
  <c r="O48" i="51"/>
  <c r="H22" i="51"/>
  <c r="T28" i="62"/>
  <c r="T110" i="62"/>
  <c r="R85" i="62"/>
  <c r="T74" i="62"/>
  <c r="R33" i="62"/>
  <c r="T20" i="62"/>
  <c r="T163" i="62"/>
  <c r="T222" i="62"/>
  <c r="T214" i="62"/>
  <c r="T305" i="62"/>
  <c r="T289" i="62"/>
  <c r="R22" i="49"/>
  <c r="R18" i="49"/>
  <c r="P30" i="49"/>
  <c r="R34" i="49"/>
  <c r="R40" i="49"/>
  <c r="R19" i="49"/>
  <c r="R15" i="49"/>
  <c r="R31" i="49"/>
  <c r="R26" i="49"/>
  <c r="R11" i="49"/>
  <c r="P38" i="49"/>
  <c r="R35" i="49"/>
  <c r="R39" i="49"/>
  <c r="R23" i="49"/>
  <c r="R33" i="49"/>
  <c r="R27" i="49"/>
  <c r="R36" i="49"/>
  <c r="R28" i="49"/>
  <c r="R37" i="49"/>
  <c r="R29" i="49"/>
  <c r="P14" i="49"/>
  <c r="R21" i="49"/>
  <c r="R17" i="49"/>
  <c r="R13" i="49"/>
  <c r="R24" i="49"/>
  <c r="R20" i="49"/>
  <c r="R16" i="49"/>
  <c r="R12" i="49"/>
  <c r="P10" i="49"/>
  <c r="T306" i="62"/>
  <c r="T304" i="62"/>
  <c r="T302" i="62"/>
  <c r="T300" i="62"/>
  <c r="T298" i="62"/>
  <c r="T296" i="62"/>
  <c r="T294" i="62"/>
  <c r="T292" i="62"/>
  <c r="T290" i="62"/>
  <c r="T288" i="62"/>
  <c r="T286" i="62"/>
  <c r="T284" i="62"/>
  <c r="T223" i="62"/>
  <c r="T215" i="62"/>
  <c r="T207" i="62"/>
  <c r="T206" i="62"/>
  <c r="T219" i="62"/>
  <c r="T211" i="62"/>
  <c r="T203" i="62"/>
  <c r="T224" i="62"/>
  <c r="T216" i="62"/>
  <c r="T208" i="62"/>
  <c r="R67" i="62"/>
  <c r="T86" i="62"/>
  <c r="R32" i="62"/>
  <c r="R24" i="62"/>
  <c r="R16" i="62"/>
  <c r="T35" i="62"/>
  <c r="T27" i="62"/>
  <c r="T19" i="62"/>
  <c r="R148" i="62"/>
  <c r="T151" i="62"/>
  <c r="T69" i="62"/>
  <c r="R31" i="62"/>
  <c r="R23" i="62"/>
  <c r="R15" i="62"/>
  <c r="T34" i="62"/>
  <c r="T26" i="62"/>
  <c r="T18" i="62"/>
  <c r="T140" i="62"/>
  <c r="T90" i="62"/>
  <c r="T77" i="62"/>
  <c r="R30" i="62"/>
  <c r="R22" i="62"/>
  <c r="R14" i="62"/>
  <c r="R94" i="62"/>
  <c r="R105" i="62"/>
  <c r="R126" i="62"/>
  <c r="T171" i="62"/>
  <c r="T167" i="62"/>
  <c r="R13" i="62"/>
  <c r="R29" i="62"/>
  <c r="R21" i="62"/>
  <c r="T150" i="62"/>
  <c r="T99" i="62"/>
  <c r="T95" i="62"/>
  <c r="R134" i="62"/>
  <c r="T158" i="62"/>
  <c r="R153" i="62"/>
  <c r="T124" i="62"/>
  <c r="T166" i="62"/>
  <c r="T75" i="62"/>
  <c r="T115" i="62"/>
  <c r="T111" i="62"/>
  <c r="R142" i="62"/>
  <c r="T129" i="62"/>
  <c r="R169" i="62"/>
  <c r="T152" i="62"/>
  <c r="T164" i="62"/>
  <c r="T156" i="62"/>
  <c r="T165" i="62"/>
  <c r="T157" i="62"/>
  <c r="T149" i="62"/>
  <c r="T170" i="62"/>
  <c r="T162" i="62"/>
  <c r="T154" i="62"/>
  <c r="T144" i="62"/>
  <c r="T136" i="62"/>
  <c r="T128" i="62"/>
  <c r="T141" i="62"/>
  <c r="T133" i="62"/>
  <c r="T125" i="62"/>
  <c r="T138" i="62"/>
  <c r="T130" i="62"/>
  <c r="T122" i="62"/>
  <c r="T143" i="62"/>
  <c r="T135" i="62"/>
  <c r="T127" i="62"/>
  <c r="T112" i="62"/>
  <c r="T104" i="62"/>
  <c r="T96" i="62"/>
  <c r="T117" i="62"/>
  <c r="T109" i="62"/>
  <c r="T101" i="62"/>
  <c r="T116" i="62"/>
  <c r="T108" i="62"/>
  <c r="T100" i="62"/>
  <c r="T88" i="62"/>
  <c r="T80" i="62"/>
  <c r="T72" i="62"/>
  <c r="T87" i="62"/>
  <c r="T79" i="62"/>
  <c r="T71" i="62"/>
  <c r="T84" i="62"/>
  <c r="T76" i="62"/>
  <c r="T68" i="62"/>
  <c r="T89" i="62"/>
  <c r="T81" i="62"/>
  <c r="T73" i="62"/>
  <c r="R40" i="62"/>
  <c r="T60" i="62"/>
  <c r="T52" i="62"/>
  <c r="T44" i="62"/>
  <c r="R56" i="62"/>
  <c r="R48" i="62"/>
  <c r="T63" i="62"/>
  <c r="T59" i="62"/>
  <c r="T55" i="62"/>
  <c r="T51" i="62"/>
  <c r="T47" i="62"/>
  <c r="T43" i="62"/>
  <c r="T62" i="62"/>
  <c r="T58" i="62"/>
  <c r="T54" i="62"/>
  <c r="T50" i="62"/>
  <c r="T46" i="62"/>
  <c r="T42" i="62"/>
  <c r="T61" i="62"/>
  <c r="T57" i="62"/>
  <c r="T53" i="62"/>
  <c r="T49" i="62"/>
  <c r="T45" i="62"/>
  <c r="T41" i="62"/>
  <c r="AI52" i="51"/>
  <c r="AH50" i="51"/>
  <c r="AH46" i="51"/>
  <c r="AI44" i="51"/>
  <c r="AH32" i="51"/>
  <c r="AH45" i="51"/>
  <c r="AH44" i="51"/>
  <c r="AH41" i="51"/>
  <c r="Q47" i="51"/>
  <c r="Q42" i="51"/>
  <c r="AH52" i="51"/>
  <c r="AI51" i="51"/>
  <c r="AI41" i="51"/>
  <c r="O40" i="51"/>
  <c r="AH51" i="51"/>
  <c r="AI47" i="51"/>
  <c r="Q52" i="51"/>
  <c r="Q44" i="51"/>
  <c r="Q49" i="51"/>
  <c r="Q41" i="51"/>
  <c r="Q51" i="51"/>
  <c r="Q43" i="51"/>
  <c r="Q53" i="51"/>
  <c r="Q45" i="51"/>
  <c r="AI49" i="51"/>
  <c r="AH42" i="51"/>
  <c r="AI43" i="51"/>
  <c r="AI45" i="51"/>
  <c r="AH49" i="51"/>
  <c r="AI53" i="51"/>
  <c r="AH48" i="51"/>
  <c r="Q38" i="51"/>
  <c r="AI31" i="51"/>
  <c r="AH31" i="51"/>
  <c r="AI38" i="51"/>
  <c r="AI34" i="51"/>
  <c r="Q23" i="51"/>
  <c r="AH17" i="51"/>
  <c r="AI32" i="51"/>
  <c r="AI22" i="51"/>
  <c r="AI37" i="51"/>
  <c r="AF33" i="2"/>
  <c r="AF25" i="2"/>
  <c r="AH22" i="51"/>
  <c r="AH37" i="51"/>
  <c r="O33" i="51"/>
  <c r="AI36" i="51"/>
  <c r="O35" i="51"/>
  <c r="O31" i="51"/>
  <c r="AI35" i="51"/>
  <c r="Q32" i="51"/>
  <c r="AI16" i="51"/>
  <c r="O37" i="51"/>
  <c r="AH35" i="51"/>
  <c r="AH38" i="51"/>
  <c r="AI33" i="51"/>
  <c r="Q36" i="51"/>
  <c r="AH33" i="51"/>
  <c r="AH36" i="51"/>
  <c r="Q34" i="51"/>
  <c r="AH34" i="51"/>
  <c r="AI19" i="51"/>
  <c r="AH16" i="51"/>
  <c r="AF44" i="48"/>
  <c r="O22" i="51"/>
  <c r="AH44" i="48"/>
  <c r="AF43" i="16"/>
  <c r="AG42" i="16"/>
  <c r="Q18" i="51"/>
  <c r="AI21" i="51"/>
  <c r="AH20" i="51"/>
  <c r="AI23" i="51"/>
  <c r="O16" i="51"/>
  <c r="AD16" i="2"/>
  <c r="AI20" i="51"/>
  <c r="AI17" i="51"/>
  <c r="O20" i="51"/>
  <c r="AH23" i="51"/>
  <c r="AI18" i="51"/>
  <c r="Q21" i="51"/>
  <c r="AH18" i="51"/>
  <c r="AH21" i="51"/>
  <c r="Q19" i="51"/>
  <c r="AH19" i="51"/>
  <c r="Q17" i="51"/>
  <c r="AH26" i="48"/>
  <c r="W24" i="48"/>
  <c r="AF42" i="48"/>
  <c r="U44" i="48"/>
  <c r="P24" i="48"/>
  <c r="AH42" i="48"/>
  <c r="U42" i="48"/>
  <c r="S26" i="48"/>
  <c r="N26" i="48"/>
  <c r="X24" i="48"/>
  <c r="AF24" i="48"/>
  <c r="Q24" i="48"/>
  <c r="W26" i="48"/>
  <c r="U24" i="48"/>
  <c r="AF26" i="48"/>
  <c r="J18" i="2"/>
  <c r="J13" i="2"/>
  <c r="AF31" i="2"/>
  <c r="AF29" i="2"/>
  <c r="AF35" i="2"/>
  <c r="AF26" i="2"/>
  <c r="AF10" i="2"/>
  <c r="J11" i="2"/>
  <c r="AD36" i="2"/>
  <c r="AD26" i="2"/>
  <c r="AG74" i="16"/>
  <c r="AD17" i="2"/>
  <c r="AD10" i="2"/>
  <c r="T25" i="2"/>
  <c r="AG72" i="16"/>
  <c r="AF21" i="2"/>
  <c r="AB19" i="2"/>
  <c r="J17" i="2"/>
  <c r="T11" i="2"/>
  <c r="AG44" i="16"/>
  <c r="AF18" i="2"/>
  <c r="AD21" i="2"/>
  <c r="AG75" i="16"/>
  <c r="AD20" i="2"/>
  <c r="AF44" i="16"/>
  <c r="Q18" i="2"/>
  <c r="T33" i="2"/>
  <c r="T19" i="2"/>
  <c r="AF12" i="2"/>
  <c r="AF20" i="2"/>
  <c r="AF13" i="2"/>
  <c r="AD25" i="2"/>
  <c r="C40" i="2"/>
  <c r="AF14" i="2"/>
  <c r="AD27" i="2"/>
  <c r="J25" i="2"/>
  <c r="Q23" i="2"/>
  <c r="Q14" i="2"/>
  <c r="J23" i="2"/>
  <c r="J14" i="2"/>
  <c r="AD13" i="2"/>
  <c r="AB35" i="2"/>
  <c r="AD35" i="2"/>
  <c r="AD34" i="2"/>
  <c r="AB20" i="2"/>
  <c r="AB17" i="2"/>
  <c r="Q16" i="2"/>
  <c r="C42" i="2"/>
  <c r="AF22" i="2"/>
  <c r="J33" i="2"/>
  <c r="Q32" i="2"/>
  <c r="T30" i="2"/>
  <c r="AD22" i="2"/>
  <c r="AF16" i="2"/>
  <c r="AF36" i="2"/>
  <c r="AD29" i="2"/>
  <c r="AD18" i="2"/>
  <c r="AB15" i="2"/>
  <c r="J15" i="2"/>
  <c r="AB12" i="2"/>
  <c r="AF27" i="2"/>
  <c r="Q36" i="2"/>
  <c r="J21" i="2"/>
  <c r="T17" i="2"/>
  <c r="AB11" i="2"/>
  <c r="J36" i="2"/>
  <c r="AB29" i="2"/>
  <c r="AF28" i="2"/>
  <c r="Q27" i="2"/>
  <c r="AB25" i="2"/>
  <c r="AF24" i="2"/>
  <c r="AF17" i="2"/>
  <c r="AD14" i="2"/>
  <c r="Q35" i="2"/>
  <c r="T34" i="2"/>
  <c r="Q26" i="2"/>
  <c r="AB24" i="2"/>
  <c r="AB21" i="2"/>
  <c r="Q20" i="2"/>
  <c r="T13" i="2"/>
  <c r="C41" i="2"/>
  <c r="AD24" i="2"/>
  <c r="AD12" i="2"/>
  <c r="AD28" i="2"/>
  <c r="T26" i="2"/>
  <c r="Q25" i="2"/>
  <c r="J24" i="2"/>
  <c r="T22" i="2"/>
  <c r="Q21" i="2"/>
  <c r="J20" i="2"/>
  <c r="T18" i="2"/>
  <c r="Q17" i="2"/>
  <c r="J16" i="2"/>
  <c r="T14" i="2"/>
  <c r="Q13" i="2"/>
  <c r="J12" i="2"/>
  <c r="AD33" i="2"/>
  <c r="Q29" i="2"/>
  <c r="AB28" i="2"/>
  <c r="J28" i="2"/>
  <c r="AB33" i="2"/>
  <c r="J31" i="2"/>
  <c r="C36" i="2"/>
  <c r="AB31" i="2"/>
  <c r="AF23" i="2"/>
  <c r="AF19" i="2"/>
  <c r="AF15" i="2"/>
  <c r="AF11" i="2"/>
  <c r="J34" i="2"/>
  <c r="AF32" i="2"/>
  <c r="AB26" i="2"/>
  <c r="AB22" i="2"/>
  <c r="AB18" i="2"/>
  <c r="AB14" i="2"/>
  <c r="AF72" i="16"/>
  <c r="AF30" i="2"/>
  <c r="Q30" i="2"/>
  <c r="AD23" i="2"/>
  <c r="AD19" i="2"/>
  <c r="AD15" i="2"/>
  <c r="AD11" i="2"/>
  <c r="AF42" i="16"/>
  <c r="AD32" i="2"/>
  <c r="AG43" i="16"/>
  <c r="AG73" i="16"/>
  <c r="AF74" i="16"/>
  <c r="AF75" i="16"/>
  <c r="AF73" i="16"/>
  <c r="AF34" i="2"/>
  <c r="AD31" i="2"/>
  <c r="AD30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C35" i="2"/>
  <c r="E36" i="2"/>
  <c r="E35" i="2"/>
  <c r="U10" i="50"/>
  <c r="U18" i="50"/>
  <c r="U15" i="50"/>
  <c r="H94" i="50"/>
  <c r="H86" i="50"/>
  <c r="AD70" i="50"/>
  <c r="H57" i="50"/>
  <c r="H56" i="50"/>
  <c r="U23" i="50"/>
  <c r="R23" i="50"/>
  <c r="H34" i="50"/>
  <c r="U16" i="50"/>
  <c r="H44" i="50"/>
  <c r="H96" i="50"/>
  <c r="U17" i="50"/>
  <c r="U14" i="50"/>
  <c r="R21" i="50"/>
  <c r="AD132" i="50"/>
  <c r="H37" i="50"/>
  <c r="U11" i="50"/>
  <c r="U19" i="50"/>
  <c r="U22" i="50"/>
  <c r="H40" i="50"/>
  <c r="U20" i="50"/>
  <c r="U12" i="50"/>
  <c r="AE35" i="50"/>
  <c r="U13" i="50"/>
  <c r="U26" i="50"/>
  <c r="H39" i="50"/>
  <c r="AD149" i="50"/>
  <c r="U21" i="50"/>
  <c r="R20" i="50"/>
  <c r="H38" i="50"/>
  <c r="H97" i="50"/>
  <c r="H36" i="50"/>
  <c r="H28" i="50"/>
  <c r="H51" i="50"/>
  <c r="R17" i="50"/>
  <c r="AE122" i="50"/>
  <c r="H61" i="50"/>
  <c r="H116" i="50"/>
  <c r="AD60" i="50"/>
  <c r="H53" i="50"/>
  <c r="AD72" i="50"/>
  <c r="AD39" i="50"/>
  <c r="O115" i="50"/>
  <c r="R14" i="50"/>
  <c r="AD146" i="50"/>
  <c r="AD129" i="50"/>
  <c r="AD120" i="50"/>
  <c r="AD111" i="50"/>
  <c r="O82" i="50"/>
  <c r="AE152" i="50"/>
  <c r="M58" i="50"/>
  <c r="R10" i="50"/>
  <c r="AD73" i="50"/>
  <c r="AD118" i="50"/>
  <c r="AD100" i="50"/>
  <c r="AD152" i="50"/>
  <c r="R16" i="50"/>
  <c r="H95" i="50"/>
  <c r="H87" i="50"/>
  <c r="AD145" i="50"/>
  <c r="AD119" i="50"/>
  <c r="AD101" i="50"/>
  <c r="AE147" i="50"/>
  <c r="H32" i="50"/>
  <c r="R26" i="50"/>
  <c r="R11" i="50"/>
  <c r="AE139" i="50"/>
  <c r="AE33" i="50"/>
  <c r="H62" i="50"/>
  <c r="AE61" i="50"/>
  <c r="R25" i="50"/>
  <c r="AE34" i="50"/>
  <c r="AE32" i="50"/>
  <c r="H99" i="50"/>
  <c r="H66" i="50"/>
  <c r="O32" i="50"/>
  <c r="H54" i="50"/>
  <c r="AD102" i="50"/>
  <c r="AD52" i="50"/>
  <c r="AD43" i="50"/>
  <c r="R24" i="50"/>
  <c r="R19" i="50"/>
  <c r="AD38" i="50"/>
  <c r="AE55" i="50"/>
  <c r="AD44" i="50"/>
  <c r="M98" i="50"/>
  <c r="M97" i="50"/>
  <c r="O75" i="50"/>
  <c r="AD131" i="50"/>
  <c r="R12" i="50"/>
  <c r="AE37" i="50"/>
  <c r="AE146" i="50"/>
  <c r="AE137" i="50"/>
  <c r="R13" i="50"/>
  <c r="AE53" i="50"/>
  <c r="R22" i="50"/>
  <c r="H133" i="50"/>
  <c r="H33" i="50"/>
  <c r="AE31" i="50"/>
  <c r="H48" i="50"/>
  <c r="AD112" i="50"/>
  <c r="H49" i="50"/>
  <c r="AE116" i="50"/>
  <c r="AD59" i="50"/>
  <c r="AD82" i="50"/>
  <c r="O56" i="50"/>
  <c r="AE127" i="50"/>
  <c r="AE59" i="50"/>
  <c r="AE58" i="50"/>
  <c r="H85" i="50"/>
  <c r="H134" i="50"/>
  <c r="H64" i="50"/>
  <c r="O79" i="50"/>
  <c r="AD35" i="50"/>
  <c r="AD95" i="50"/>
  <c r="H14" i="50"/>
  <c r="R15" i="50"/>
  <c r="H29" i="50"/>
  <c r="AE43" i="50"/>
  <c r="R18" i="50"/>
  <c r="AD66" i="50"/>
  <c r="AD88" i="50"/>
  <c r="AD87" i="50"/>
  <c r="AD75" i="50"/>
  <c r="AD74" i="50"/>
  <c r="H41" i="50"/>
  <c r="AE29" i="50"/>
  <c r="H93" i="50"/>
  <c r="AE80" i="50"/>
  <c r="AE69" i="50"/>
  <c r="O124" i="50"/>
  <c r="AD78" i="50"/>
  <c r="H141" i="50"/>
  <c r="O133" i="50"/>
  <c r="AD125" i="50"/>
  <c r="AE62" i="50"/>
  <c r="AD56" i="50"/>
  <c r="AE98" i="50"/>
  <c r="AE95" i="50"/>
  <c r="AE108" i="50"/>
  <c r="M102" i="50"/>
  <c r="M151" i="50"/>
  <c r="H30" i="50"/>
  <c r="AE66" i="50"/>
  <c r="AD45" i="50"/>
  <c r="H91" i="50"/>
  <c r="AE89" i="50"/>
  <c r="AE88" i="50"/>
  <c r="AE73" i="50"/>
  <c r="AE119" i="50"/>
  <c r="AE110" i="50"/>
  <c r="AD108" i="50"/>
  <c r="AD158" i="50"/>
  <c r="AE41" i="50"/>
  <c r="H31" i="50"/>
  <c r="AE30" i="50"/>
  <c r="AE133" i="50"/>
  <c r="AE131" i="50"/>
  <c r="H55" i="50"/>
  <c r="M140" i="50"/>
  <c r="AE135" i="50"/>
  <c r="AD41" i="50"/>
  <c r="AE54" i="50"/>
  <c r="AD51" i="50"/>
  <c r="AD90" i="50"/>
  <c r="AE102" i="50"/>
  <c r="AE153" i="50"/>
  <c r="AD29" i="50"/>
  <c r="AE99" i="50"/>
  <c r="AE81" i="50"/>
  <c r="AE105" i="50"/>
  <c r="O36" i="50"/>
  <c r="M60" i="50"/>
  <c r="O54" i="50"/>
  <c r="H70" i="50"/>
  <c r="AE68" i="50"/>
  <c r="AE121" i="50"/>
  <c r="AE160" i="50"/>
  <c r="AE44" i="50"/>
  <c r="M85" i="50"/>
  <c r="O83" i="50"/>
  <c r="O80" i="50"/>
  <c r="H71" i="50"/>
  <c r="AD67" i="50"/>
  <c r="AD144" i="50"/>
  <c r="AE125" i="50"/>
  <c r="AD121" i="50"/>
  <c r="AE112" i="50"/>
  <c r="AE101" i="50"/>
  <c r="O155" i="50"/>
  <c r="M154" i="50"/>
  <c r="AD40" i="50"/>
  <c r="AE47" i="50"/>
  <c r="AE72" i="50"/>
  <c r="M119" i="50"/>
  <c r="AE97" i="50"/>
  <c r="AE94" i="50"/>
  <c r="O89" i="50"/>
  <c r="AD104" i="50"/>
  <c r="AD63" i="50"/>
  <c r="AD62" i="50"/>
  <c r="AE57" i="50"/>
  <c r="H81" i="50"/>
  <c r="H80" i="50"/>
  <c r="H79" i="50"/>
  <c r="H78" i="50"/>
  <c r="AE141" i="50"/>
  <c r="AE140" i="50"/>
  <c r="O135" i="50"/>
  <c r="AD105" i="50"/>
  <c r="AE39" i="50"/>
  <c r="AD55" i="50"/>
  <c r="H82" i="50"/>
  <c r="AD76" i="50"/>
  <c r="AD137" i="50"/>
  <c r="H101" i="50"/>
  <c r="H139" i="50"/>
  <c r="AD148" i="50"/>
  <c r="O29" i="50"/>
  <c r="M28" i="50"/>
  <c r="O61" i="50"/>
  <c r="M43" i="50"/>
  <c r="AE86" i="50"/>
  <c r="AE85" i="50"/>
  <c r="AD83" i="50"/>
  <c r="M73" i="50"/>
  <c r="O72" i="50"/>
  <c r="O71" i="50"/>
  <c r="AE144" i="50"/>
  <c r="AE118" i="50"/>
  <c r="AE82" i="50"/>
  <c r="AE77" i="50"/>
  <c r="AE75" i="50"/>
  <c r="H125" i="50"/>
  <c r="AE106" i="50"/>
  <c r="AE100" i="50"/>
  <c r="H52" i="50"/>
  <c r="AE45" i="50"/>
  <c r="O93" i="50"/>
  <c r="O92" i="50"/>
  <c r="O91" i="50"/>
  <c r="AD81" i="50"/>
  <c r="AD79" i="50"/>
  <c r="AE78" i="50"/>
  <c r="AD77" i="50"/>
  <c r="AD68" i="50"/>
  <c r="AE129" i="50"/>
  <c r="H108" i="50"/>
  <c r="AD124" i="50"/>
  <c r="AE124" i="50"/>
  <c r="AD122" i="50"/>
  <c r="H112" i="50"/>
  <c r="H111" i="50"/>
  <c r="H110" i="50"/>
  <c r="AD107" i="50"/>
  <c r="AE107" i="50"/>
  <c r="AD106" i="50"/>
  <c r="AD160" i="50"/>
  <c r="AE159" i="50"/>
  <c r="AE157" i="50"/>
  <c r="AD155" i="50"/>
  <c r="AE155" i="50"/>
  <c r="AD64" i="50"/>
  <c r="H60" i="50"/>
  <c r="AD53" i="50"/>
  <c r="H135" i="50"/>
  <c r="H114" i="50"/>
  <c r="M64" i="50"/>
  <c r="AE51" i="50"/>
  <c r="AE48" i="50"/>
  <c r="AE67" i="50"/>
  <c r="AD143" i="50"/>
  <c r="AE143" i="50"/>
  <c r="AD140" i="50"/>
  <c r="AE130" i="50"/>
  <c r="AE128" i="50"/>
  <c r="AE114" i="50"/>
  <c r="AE113" i="50"/>
  <c r="AE111" i="50"/>
  <c r="M100" i="50"/>
  <c r="AD153" i="50"/>
  <c r="AE150" i="50"/>
  <c r="AE148" i="50"/>
  <c r="AE64" i="50"/>
  <c r="AE23" i="50"/>
  <c r="AD36" i="50"/>
  <c r="AD99" i="50"/>
  <c r="H88" i="50"/>
  <c r="O68" i="50"/>
  <c r="AD135" i="50"/>
  <c r="AE134" i="50"/>
  <c r="AD133" i="50"/>
  <c r="AD127" i="50"/>
  <c r="AD113" i="50"/>
  <c r="AD110" i="50"/>
  <c r="O107" i="50"/>
  <c r="O160" i="50"/>
  <c r="AD159" i="50"/>
  <c r="AD151" i="50"/>
  <c r="AD150" i="50"/>
  <c r="AD147" i="50"/>
  <c r="H42" i="50"/>
  <c r="AE63" i="50"/>
  <c r="AD42" i="50"/>
  <c r="O40" i="50"/>
  <c r="AD34" i="50"/>
  <c r="AD32" i="50"/>
  <c r="AD30" i="50"/>
  <c r="O53" i="50"/>
  <c r="AD98" i="50"/>
  <c r="AD97" i="50"/>
  <c r="AE92" i="50"/>
  <c r="AE90" i="50"/>
  <c r="H89" i="50"/>
  <c r="AD138" i="50"/>
  <c r="AD134" i="50"/>
  <c r="O128" i="50"/>
  <c r="H119" i="50"/>
  <c r="H118" i="50"/>
  <c r="AD115" i="50"/>
  <c r="AE115" i="50"/>
  <c r="AD114" i="50"/>
  <c r="H104" i="50"/>
  <c r="H102" i="50"/>
  <c r="M38" i="50"/>
  <c r="AD31" i="50"/>
  <c r="AD28" i="50"/>
  <c r="AE28" i="50"/>
  <c r="AD58" i="50"/>
  <c r="AD57" i="50"/>
  <c r="AD50" i="50"/>
  <c r="O48" i="50"/>
  <c r="O44" i="50"/>
  <c r="AD92" i="50"/>
  <c r="AD91" i="50"/>
  <c r="AD85" i="50"/>
  <c r="AE83" i="50"/>
  <c r="H77" i="50"/>
  <c r="AE74" i="50"/>
  <c r="H72" i="50"/>
  <c r="O67" i="50"/>
  <c r="M143" i="50"/>
  <c r="H122" i="50"/>
  <c r="AE120" i="50"/>
  <c r="AD116" i="50"/>
  <c r="M111" i="50"/>
  <c r="H106" i="50"/>
  <c r="AE104" i="50"/>
  <c r="O153" i="50"/>
  <c r="O148" i="50"/>
  <c r="H20" i="50"/>
  <c r="AE38" i="50"/>
  <c r="AE36" i="50"/>
  <c r="AE56" i="50"/>
  <c r="M50" i="50"/>
  <c r="AD48" i="50"/>
  <c r="AD47" i="50"/>
  <c r="H45" i="50"/>
  <c r="AE91" i="50"/>
  <c r="AE79" i="50"/>
  <c r="H76" i="50"/>
  <c r="O144" i="50"/>
  <c r="AD141" i="50"/>
  <c r="AE138" i="50"/>
  <c r="AD130" i="50"/>
  <c r="AD128" i="50"/>
  <c r="M126" i="50"/>
  <c r="H124" i="50"/>
  <c r="M117" i="50"/>
  <c r="H115" i="50"/>
  <c r="M109" i="50"/>
  <c r="H107" i="50"/>
  <c r="M152" i="50"/>
  <c r="AE151" i="50"/>
  <c r="AE149" i="50"/>
  <c r="H59" i="50"/>
  <c r="H69" i="50"/>
  <c r="M134" i="50"/>
  <c r="M130" i="50"/>
  <c r="H127" i="50"/>
  <c r="O125" i="50"/>
  <c r="M121" i="50"/>
  <c r="O116" i="50"/>
  <c r="M113" i="50"/>
  <c r="O108" i="50"/>
  <c r="M105" i="50"/>
  <c r="AE42" i="50"/>
  <c r="AD37" i="50"/>
  <c r="AE60" i="50"/>
  <c r="AD96" i="50"/>
  <c r="AE96" i="50"/>
  <c r="O88" i="50"/>
  <c r="AE76" i="50"/>
  <c r="AE71" i="50"/>
  <c r="H68" i="50"/>
  <c r="H140" i="50"/>
  <c r="O138" i="50"/>
  <c r="AD136" i="50"/>
  <c r="AE136" i="50"/>
  <c r="H131" i="50"/>
  <c r="H100" i="50"/>
  <c r="AE158" i="50"/>
  <c r="AD157" i="50"/>
  <c r="AD156" i="50"/>
  <c r="AE156" i="50"/>
  <c r="AD54" i="50"/>
  <c r="AE52" i="50"/>
  <c r="H50" i="50"/>
  <c r="O96" i="50"/>
  <c r="AE87" i="50"/>
  <c r="H74" i="50"/>
  <c r="AD71" i="50"/>
  <c r="AE70" i="50"/>
  <c r="AE145" i="50"/>
  <c r="H144" i="50"/>
  <c r="O141" i="50"/>
  <c r="AE132" i="50"/>
  <c r="H126" i="50"/>
  <c r="H117" i="50"/>
  <c r="H109" i="50"/>
  <c r="M159" i="50"/>
  <c r="AD33" i="50"/>
  <c r="O30" i="50"/>
  <c r="AD61" i="50"/>
  <c r="O45" i="50"/>
  <c r="O99" i="50"/>
  <c r="AD93" i="50"/>
  <c r="AD89" i="50"/>
  <c r="AD86" i="50"/>
  <c r="AD80" i="50"/>
  <c r="O76" i="50"/>
  <c r="H73" i="50"/>
  <c r="AD69" i="50"/>
  <c r="H129" i="50"/>
  <c r="H121" i="50"/>
  <c r="H113" i="50"/>
  <c r="H105" i="50"/>
  <c r="M42" i="50"/>
  <c r="AE40" i="50"/>
  <c r="O37" i="50"/>
  <c r="M52" i="50"/>
  <c r="AE50" i="50"/>
  <c r="AD49" i="50"/>
  <c r="AE49" i="50"/>
  <c r="H47" i="50"/>
  <c r="AD94" i="50"/>
  <c r="AE93" i="50"/>
  <c r="O145" i="50"/>
  <c r="AD139" i="50"/>
  <c r="M136" i="50"/>
  <c r="O132" i="50"/>
  <c r="AD126" i="50"/>
  <c r="AE126" i="50"/>
  <c r="H120" i="50"/>
  <c r="AD117" i="50"/>
  <c r="AE117" i="50"/>
  <c r="AD109" i="50"/>
  <c r="AE109" i="50"/>
  <c r="O156" i="50"/>
  <c r="AD154" i="50"/>
  <c r="AE154" i="50"/>
  <c r="M34" i="50"/>
  <c r="H63" i="50"/>
  <c r="M62" i="50"/>
  <c r="H43" i="50"/>
  <c r="M90" i="50"/>
  <c r="M81" i="50"/>
  <c r="O127" i="50"/>
  <c r="O118" i="50"/>
  <c r="O110" i="50"/>
  <c r="O101" i="50"/>
  <c r="O147" i="50"/>
  <c r="H130" i="50"/>
  <c r="H138" i="50"/>
  <c r="O157" i="50"/>
  <c r="O149" i="50"/>
  <c r="H137" i="50"/>
  <c r="H136" i="50"/>
  <c r="O158" i="50"/>
  <c r="O150" i="50"/>
  <c r="H90" i="50"/>
  <c r="H98" i="50"/>
  <c r="H92" i="50"/>
  <c r="H83" i="50"/>
  <c r="O139" i="50"/>
  <c r="O131" i="50"/>
  <c r="O122" i="50"/>
  <c r="O114" i="50"/>
  <c r="O106" i="50"/>
  <c r="O137" i="50"/>
  <c r="O129" i="50"/>
  <c r="O120" i="50"/>
  <c r="O112" i="50"/>
  <c r="O104" i="50"/>
  <c r="O146" i="50"/>
  <c r="H58" i="50"/>
  <c r="H75" i="50"/>
  <c r="H67" i="50"/>
  <c r="O74" i="50"/>
  <c r="O94" i="50"/>
  <c r="O86" i="50"/>
  <c r="O77" i="50"/>
  <c r="O69" i="50"/>
  <c r="O95" i="50"/>
  <c r="O87" i="50"/>
  <c r="O78" i="50"/>
  <c r="O70" i="50"/>
  <c r="H26" i="50"/>
  <c r="O59" i="50"/>
  <c r="O51" i="50"/>
  <c r="H35" i="50"/>
  <c r="O66" i="50"/>
  <c r="O57" i="50"/>
  <c r="O49" i="50"/>
  <c r="O63" i="50"/>
  <c r="O55" i="50"/>
  <c r="O47" i="50"/>
  <c r="O35" i="50"/>
  <c r="O41" i="50"/>
  <c r="O33" i="50"/>
  <c r="O31" i="50"/>
  <c r="O39" i="50"/>
  <c r="M15" i="50"/>
  <c r="AE22" i="50"/>
  <c r="AE25" i="50"/>
  <c r="AD22" i="50"/>
  <c r="AE26" i="50"/>
  <c r="M19" i="50"/>
  <c r="AE24" i="50"/>
  <c r="M26" i="50"/>
  <c r="AE19" i="50"/>
  <c r="M23" i="50"/>
  <c r="AE14" i="50"/>
  <c r="AD19" i="50"/>
  <c r="AE20" i="50"/>
  <c r="AD25" i="50"/>
  <c r="AE15" i="50"/>
  <c r="M22" i="50"/>
  <c r="AD26" i="50"/>
  <c r="AE13" i="50"/>
  <c r="AE12" i="50"/>
  <c r="M17" i="50"/>
  <c r="M21" i="50"/>
  <c r="O16" i="50"/>
  <c r="AD15" i="50"/>
  <c r="AE17" i="50"/>
  <c r="AD18" i="50"/>
  <c r="AE16" i="50"/>
  <c r="AD21" i="50"/>
  <c r="AD17" i="50"/>
  <c r="AD23" i="50"/>
  <c r="AD11" i="50"/>
  <c r="O25" i="50"/>
  <c r="O10" i="50"/>
  <c r="AE21" i="50"/>
  <c r="AD24" i="50"/>
  <c r="O24" i="50"/>
  <c r="AE18" i="50"/>
  <c r="AD16" i="50"/>
  <c r="AD14" i="50"/>
  <c r="AD20" i="50"/>
  <c r="AD12" i="50"/>
  <c r="O20" i="50"/>
  <c r="O11" i="50"/>
  <c r="AD10" i="50"/>
  <c r="O18" i="50"/>
  <c r="M12" i="50"/>
  <c r="AE11" i="50"/>
  <c r="AE10" i="50"/>
  <c r="O14" i="50"/>
  <c r="M13" i="50"/>
  <c r="AD13" i="50"/>
  <c r="K9" i="50"/>
  <c r="M9" i="50" s="1"/>
  <c r="AC9" i="50"/>
  <c r="AB9" i="50"/>
  <c r="AA9" i="50"/>
  <c r="AE11" i="51"/>
  <c r="AF11" i="51"/>
  <c r="AG11" i="51"/>
  <c r="AE12" i="51"/>
  <c r="AF12" i="51"/>
  <c r="AG12" i="51"/>
  <c r="AE13" i="51"/>
  <c r="AF13" i="51"/>
  <c r="AG13" i="51"/>
  <c r="AE14" i="51"/>
  <c r="AF14" i="51"/>
  <c r="AG14" i="51"/>
  <c r="AE15" i="51"/>
  <c r="AF15" i="51"/>
  <c r="AG15" i="51"/>
  <c r="AG10" i="51"/>
  <c r="AF10" i="51"/>
  <c r="AE10" i="51"/>
  <c r="AB11" i="51"/>
  <c r="AC11" i="51"/>
  <c r="AD11" i="51"/>
  <c r="AB12" i="51"/>
  <c r="AC12" i="51"/>
  <c r="AD12" i="51"/>
  <c r="AB13" i="51"/>
  <c r="AC13" i="51"/>
  <c r="AD13" i="51"/>
  <c r="AB14" i="51"/>
  <c r="AC14" i="51"/>
  <c r="AD14" i="51"/>
  <c r="AB15" i="51"/>
  <c r="AC15" i="51"/>
  <c r="AD15" i="51"/>
  <c r="AD10" i="51"/>
  <c r="AC10" i="51"/>
  <c r="AB10" i="51"/>
  <c r="M12" i="51"/>
  <c r="O12" i="51" s="1"/>
  <c r="M13" i="51"/>
  <c r="O13" i="51" s="1"/>
  <c r="M14" i="51"/>
  <c r="O14" i="51" s="1"/>
  <c r="M15" i="51"/>
  <c r="Q15" i="51" s="1"/>
  <c r="M25" i="51"/>
  <c r="O25" i="51" s="1"/>
  <c r="M26" i="51"/>
  <c r="O26" i="51" s="1"/>
  <c r="M27" i="51"/>
  <c r="O27" i="51" s="1"/>
  <c r="M28" i="51"/>
  <c r="Q28" i="51" s="1"/>
  <c r="M29" i="51"/>
  <c r="O29" i="51" s="1"/>
  <c r="M30" i="51"/>
  <c r="O30" i="51" s="1"/>
  <c r="M11" i="51"/>
  <c r="O11" i="51" s="1"/>
  <c r="M10" i="51"/>
  <c r="Q10" i="51" s="1"/>
  <c r="T9" i="46"/>
  <c r="U9" i="46"/>
  <c r="T10" i="46"/>
  <c r="U10" i="46"/>
  <c r="T11" i="46"/>
  <c r="U11" i="46"/>
  <c r="T12" i="46"/>
  <c r="U12" i="46"/>
  <c r="T13" i="46"/>
  <c r="U13" i="46"/>
  <c r="T14" i="46"/>
  <c r="U14" i="46"/>
  <c r="T15" i="46"/>
  <c r="U15" i="46"/>
  <c r="T16" i="46"/>
  <c r="U16" i="46"/>
  <c r="T17" i="46"/>
  <c r="U17" i="46"/>
  <c r="T18" i="46"/>
  <c r="U18" i="46"/>
  <c r="T19" i="46"/>
  <c r="U19" i="46"/>
  <c r="T20" i="46"/>
  <c r="U20" i="46"/>
  <c r="T21" i="46"/>
  <c r="U21" i="46"/>
  <c r="T22" i="46"/>
  <c r="U22" i="46"/>
  <c r="T23" i="46"/>
  <c r="U23" i="46"/>
  <c r="T24" i="46"/>
  <c r="U24" i="46"/>
  <c r="T25" i="46"/>
  <c r="U25" i="46"/>
  <c r="T26" i="46"/>
  <c r="U26" i="46"/>
  <c r="T27" i="46"/>
  <c r="U27" i="46"/>
  <c r="T28" i="46"/>
  <c r="U28" i="46"/>
  <c r="T29" i="46"/>
  <c r="U29" i="46"/>
  <c r="T30" i="46"/>
  <c r="U30" i="46"/>
  <c r="T31" i="46"/>
  <c r="U31" i="46"/>
  <c r="T32" i="46"/>
  <c r="U32" i="46"/>
  <c r="T33" i="46"/>
  <c r="U33" i="46"/>
  <c r="T35" i="46"/>
  <c r="U35" i="46"/>
  <c r="T36" i="46"/>
  <c r="U36" i="46"/>
  <c r="T37" i="46"/>
  <c r="U37" i="46"/>
  <c r="T38" i="46"/>
  <c r="U38" i="46"/>
  <c r="T39" i="46"/>
  <c r="U39" i="46"/>
  <c r="T40" i="46"/>
  <c r="U40" i="46"/>
  <c r="T41" i="46"/>
  <c r="U41" i="46"/>
  <c r="T42" i="46"/>
  <c r="U42" i="46"/>
  <c r="T43" i="46"/>
  <c r="U43" i="46"/>
  <c r="T44" i="46"/>
  <c r="U44" i="46"/>
  <c r="T45" i="46"/>
  <c r="U45" i="46"/>
  <c r="T46" i="46"/>
  <c r="U46" i="46"/>
  <c r="T47" i="46"/>
  <c r="U47" i="46"/>
  <c r="T48" i="46"/>
  <c r="U48" i="46"/>
  <c r="T49" i="46"/>
  <c r="U49" i="46"/>
  <c r="T50" i="46"/>
  <c r="U50" i="46"/>
  <c r="T51" i="46"/>
  <c r="U51" i="46"/>
  <c r="T52" i="46"/>
  <c r="U52" i="46"/>
  <c r="T53" i="46"/>
  <c r="U53" i="46"/>
  <c r="T54" i="46"/>
  <c r="U54" i="46"/>
  <c r="T55" i="46"/>
  <c r="U55" i="46"/>
  <c r="T56" i="46"/>
  <c r="U56" i="46"/>
  <c r="T57" i="46"/>
  <c r="U57" i="46"/>
  <c r="T58" i="46"/>
  <c r="U58" i="46"/>
  <c r="T59" i="46"/>
  <c r="U59" i="46"/>
  <c r="N606" i="62"/>
  <c r="N579" i="62"/>
  <c r="N552" i="62"/>
  <c r="N525" i="62"/>
  <c r="B473" i="62"/>
  <c r="C473" i="62"/>
  <c r="D473" i="62" s="1"/>
  <c r="D471" i="62" s="1"/>
  <c r="E473" i="62"/>
  <c r="F473" i="62"/>
  <c r="G473" i="62" s="1"/>
  <c r="J473" i="62"/>
  <c r="K473" i="62" s="1"/>
  <c r="B474" i="62"/>
  <c r="C474" i="62"/>
  <c r="D474" i="62" s="1"/>
  <c r="E474" i="62"/>
  <c r="F474" i="62"/>
  <c r="G474" i="62" s="1"/>
  <c r="J474" i="62"/>
  <c r="K474" i="62" s="1"/>
  <c r="B475" i="62"/>
  <c r="C475" i="62"/>
  <c r="D475" i="62" s="1"/>
  <c r="E475" i="62"/>
  <c r="F475" i="62"/>
  <c r="G475" i="62" s="1"/>
  <c r="J475" i="62"/>
  <c r="V475" i="62" s="1"/>
  <c r="B476" i="62"/>
  <c r="C476" i="62"/>
  <c r="D476" i="62" s="1"/>
  <c r="E476" i="62"/>
  <c r="F476" i="62"/>
  <c r="G476" i="62" s="1"/>
  <c r="J476" i="62"/>
  <c r="V476" i="62" s="1"/>
  <c r="B446" i="62"/>
  <c r="C446" i="62"/>
  <c r="D446" i="62" s="1"/>
  <c r="D444" i="62" s="1"/>
  <c r="E446" i="62"/>
  <c r="F446" i="62"/>
  <c r="G446" i="62" s="1"/>
  <c r="J446" i="62"/>
  <c r="K446" i="62" s="1"/>
  <c r="B447" i="62"/>
  <c r="C447" i="62"/>
  <c r="D447" i="62" s="1"/>
  <c r="E447" i="62"/>
  <c r="F447" i="62"/>
  <c r="G447" i="62" s="1"/>
  <c r="J447" i="62"/>
  <c r="H447" i="62" s="1"/>
  <c r="B448" i="62"/>
  <c r="C448" i="62"/>
  <c r="D448" i="62" s="1"/>
  <c r="E448" i="62"/>
  <c r="F448" i="62"/>
  <c r="G448" i="62" s="1"/>
  <c r="J448" i="62"/>
  <c r="H448" i="62" s="1"/>
  <c r="B449" i="62"/>
  <c r="C449" i="62"/>
  <c r="D449" i="62" s="1"/>
  <c r="E449" i="62"/>
  <c r="F449" i="62"/>
  <c r="G449" i="62" s="1"/>
  <c r="J449" i="62"/>
  <c r="N449" i="62" s="1"/>
  <c r="B42" i="62"/>
  <c r="C42" i="62"/>
  <c r="E42" i="62"/>
  <c r="F42" i="62"/>
  <c r="G42" i="62" s="1"/>
  <c r="J42" i="62"/>
  <c r="Y42" i="62" s="1"/>
  <c r="B41" i="62"/>
  <c r="C41" i="62"/>
  <c r="E41" i="62"/>
  <c r="F41" i="62"/>
  <c r="G41" i="62" s="1"/>
  <c r="J41" i="62"/>
  <c r="V41" i="62" s="1"/>
  <c r="B392" i="62"/>
  <c r="B393" i="62"/>
  <c r="B394" i="62"/>
  <c r="B395" i="62"/>
  <c r="B396" i="62"/>
  <c r="B397" i="62"/>
  <c r="B398" i="62"/>
  <c r="B399" i="62"/>
  <c r="B400" i="62"/>
  <c r="B401" i="62"/>
  <c r="B402" i="62"/>
  <c r="B403" i="62"/>
  <c r="B404" i="62"/>
  <c r="B405" i="62"/>
  <c r="B406" i="62"/>
  <c r="B407" i="62"/>
  <c r="B408" i="62"/>
  <c r="B409" i="62"/>
  <c r="B410" i="62"/>
  <c r="B411" i="62"/>
  <c r="B412" i="62"/>
  <c r="B413" i="62"/>
  <c r="B414" i="62"/>
  <c r="B391" i="62"/>
  <c r="B420" i="62"/>
  <c r="C420" i="62"/>
  <c r="D420" i="62" s="1"/>
  <c r="B421" i="62"/>
  <c r="C421" i="62"/>
  <c r="D421" i="62" s="1"/>
  <c r="B422" i="62"/>
  <c r="C422" i="62"/>
  <c r="D422" i="62" s="1"/>
  <c r="B423" i="62"/>
  <c r="C423" i="62"/>
  <c r="D423" i="62" s="1"/>
  <c r="B424" i="62"/>
  <c r="C424" i="62"/>
  <c r="D424" i="62" s="1"/>
  <c r="B425" i="62"/>
  <c r="C425" i="62"/>
  <c r="D425" i="62" s="1"/>
  <c r="B426" i="62"/>
  <c r="C426" i="62"/>
  <c r="D426" i="62" s="1"/>
  <c r="B427" i="62"/>
  <c r="C427" i="62"/>
  <c r="D427" i="62" s="1"/>
  <c r="B428" i="62"/>
  <c r="C428" i="62"/>
  <c r="D428" i="62" s="1"/>
  <c r="B429" i="62"/>
  <c r="C429" i="62"/>
  <c r="D429" i="62" s="1"/>
  <c r="B430" i="62"/>
  <c r="C430" i="62"/>
  <c r="D430" i="62" s="1"/>
  <c r="B431" i="62"/>
  <c r="C431" i="62"/>
  <c r="D431" i="62" s="1"/>
  <c r="B432" i="62"/>
  <c r="C432" i="62"/>
  <c r="D432" i="62" s="1"/>
  <c r="B433" i="62"/>
  <c r="C433" i="62"/>
  <c r="D433" i="62" s="1"/>
  <c r="B434" i="62"/>
  <c r="C434" i="62"/>
  <c r="D434" i="62" s="1"/>
  <c r="B435" i="62"/>
  <c r="C435" i="62"/>
  <c r="D435" i="62" s="1"/>
  <c r="B436" i="62"/>
  <c r="C436" i="62"/>
  <c r="D436" i="62" s="1"/>
  <c r="B437" i="62"/>
  <c r="C437" i="62"/>
  <c r="D437" i="62" s="1"/>
  <c r="B438" i="62"/>
  <c r="C438" i="62"/>
  <c r="D438" i="62" s="1"/>
  <c r="B439" i="62"/>
  <c r="C439" i="62"/>
  <c r="D439" i="62" s="1"/>
  <c r="B440" i="62"/>
  <c r="C440" i="62"/>
  <c r="D440" i="62" s="1"/>
  <c r="B441" i="62"/>
  <c r="C441" i="62"/>
  <c r="D441" i="62" s="1"/>
  <c r="B442" i="62"/>
  <c r="C442" i="62"/>
  <c r="D442" i="62" s="1"/>
  <c r="B450" i="62"/>
  <c r="C450" i="62"/>
  <c r="D450" i="62" s="1"/>
  <c r="B451" i="62"/>
  <c r="C451" i="62"/>
  <c r="D451" i="62" s="1"/>
  <c r="B452" i="62"/>
  <c r="C452" i="62"/>
  <c r="D452" i="62" s="1"/>
  <c r="B453" i="62"/>
  <c r="C453" i="62"/>
  <c r="D453" i="62" s="1"/>
  <c r="B454" i="62"/>
  <c r="C454" i="62"/>
  <c r="D454" i="62" s="1"/>
  <c r="B455" i="62"/>
  <c r="C455" i="62"/>
  <c r="D455" i="62" s="1"/>
  <c r="B456" i="62"/>
  <c r="C456" i="62"/>
  <c r="D456" i="62" s="1"/>
  <c r="B457" i="62"/>
  <c r="C457" i="62"/>
  <c r="D457" i="62" s="1"/>
  <c r="B458" i="62"/>
  <c r="C458" i="62"/>
  <c r="D458" i="62" s="1"/>
  <c r="B459" i="62"/>
  <c r="C459" i="62"/>
  <c r="D459" i="62" s="1"/>
  <c r="B460" i="62"/>
  <c r="C460" i="62"/>
  <c r="D460" i="62" s="1"/>
  <c r="B461" i="62"/>
  <c r="C461" i="62"/>
  <c r="D461" i="62" s="1"/>
  <c r="B462" i="62"/>
  <c r="C462" i="62"/>
  <c r="D462" i="62" s="1"/>
  <c r="B463" i="62"/>
  <c r="C463" i="62"/>
  <c r="D463" i="62" s="1"/>
  <c r="B464" i="62"/>
  <c r="C464" i="62"/>
  <c r="D464" i="62" s="1"/>
  <c r="B465" i="62"/>
  <c r="C465" i="62"/>
  <c r="D465" i="62" s="1"/>
  <c r="B466" i="62"/>
  <c r="C466" i="62"/>
  <c r="D466" i="62" s="1"/>
  <c r="B467" i="62"/>
  <c r="C467" i="62"/>
  <c r="D467" i="62" s="1"/>
  <c r="B468" i="62"/>
  <c r="C468" i="62"/>
  <c r="D468" i="62" s="1"/>
  <c r="B469" i="62"/>
  <c r="C469" i="62"/>
  <c r="D469" i="62" s="1"/>
  <c r="B477" i="62"/>
  <c r="C477" i="62"/>
  <c r="D477" i="62" s="1"/>
  <c r="B478" i="62"/>
  <c r="C478" i="62"/>
  <c r="D478" i="62" s="1"/>
  <c r="B479" i="62"/>
  <c r="C479" i="62"/>
  <c r="D479" i="62" s="1"/>
  <c r="B480" i="62"/>
  <c r="C480" i="62"/>
  <c r="D480" i="62" s="1"/>
  <c r="B481" i="62"/>
  <c r="C481" i="62"/>
  <c r="D481" i="62" s="1"/>
  <c r="B482" i="62"/>
  <c r="C482" i="62"/>
  <c r="D482" i="62" s="1"/>
  <c r="B483" i="62"/>
  <c r="C483" i="62"/>
  <c r="D483" i="62" s="1"/>
  <c r="B484" i="62"/>
  <c r="C484" i="62"/>
  <c r="D484" i="62" s="1"/>
  <c r="B485" i="62"/>
  <c r="C485" i="62"/>
  <c r="D485" i="62" s="1"/>
  <c r="B486" i="62"/>
  <c r="C486" i="62"/>
  <c r="D486" i="62" s="1"/>
  <c r="B487" i="62"/>
  <c r="C487" i="62"/>
  <c r="D487" i="62" s="1"/>
  <c r="B488" i="62"/>
  <c r="C488" i="62"/>
  <c r="D488" i="62" s="1"/>
  <c r="B489" i="62"/>
  <c r="C489" i="62"/>
  <c r="D489" i="62" s="1"/>
  <c r="B490" i="62"/>
  <c r="C490" i="62"/>
  <c r="D490" i="62" s="1"/>
  <c r="B491" i="62"/>
  <c r="C491" i="62"/>
  <c r="D491" i="62" s="1"/>
  <c r="B492" i="62"/>
  <c r="C492" i="62"/>
  <c r="D492" i="62" s="1"/>
  <c r="B493" i="62"/>
  <c r="C493" i="62"/>
  <c r="D493" i="62" s="1"/>
  <c r="B494" i="62"/>
  <c r="C494" i="62"/>
  <c r="D494" i="62" s="1"/>
  <c r="B495" i="62"/>
  <c r="C495" i="62"/>
  <c r="D495" i="62" s="1"/>
  <c r="B496" i="62"/>
  <c r="C496" i="62"/>
  <c r="D496" i="62" s="1"/>
  <c r="B500" i="62"/>
  <c r="C500" i="62"/>
  <c r="D500" i="62" s="1"/>
  <c r="D498" i="62" s="1"/>
  <c r="B501" i="62"/>
  <c r="C501" i="62"/>
  <c r="D501" i="62" s="1"/>
  <c r="B502" i="62"/>
  <c r="C502" i="62"/>
  <c r="D502" i="62" s="1"/>
  <c r="B503" i="62"/>
  <c r="C503" i="62"/>
  <c r="D503" i="62" s="1"/>
  <c r="B504" i="62"/>
  <c r="C504" i="62"/>
  <c r="D504" i="62" s="1"/>
  <c r="B505" i="62"/>
  <c r="C505" i="62"/>
  <c r="D505" i="62" s="1"/>
  <c r="B506" i="62"/>
  <c r="C506" i="62"/>
  <c r="D506" i="62" s="1"/>
  <c r="B507" i="62"/>
  <c r="C507" i="62"/>
  <c r="D507" i="62" s="1"/>
  <c r="B508" i="62"/>
  <c r="C508" i="62"/>
  <c r="D508" i="62" s="1"/>
  <c r="B509" i="62"/>
  <c r="C509" i="62"/>
  <c r="D509" i="62" s="1"/>
  <c r="B510" i="62"/>
  <c r="C510" i="62"/>
  <c r="D510" i="62" s="1"/>
  <c r="B511" i="62"/>
  <c r="C511" i="62"/>
  <c r="D511" i="62" s="1"/>
  <c r="B512" i="62"/>
  <c r="C512" i="62"/>
  <c r="D512" i="62" s="1"/>
  <c r="B513" i="62"/>
  <c r="C513" i="62"/>
  <c r="D513" i="62" s="1"/>
  <c r="B514" i="62"/>
  <c r="C514" i="62"/>
  <c r="D514" i="62" s="1"/>
  <c r="B515" i="62"/>
  <c r="C515" i="62"/>
  <c r="D515" i="62" s="1"/>
  <c r="B516" i="62"/>
  <c r="C516" i="62"/>
  <c r="D516" i="62" s="1"/>
  <c r="B517" i="62"/>
  <c r="C517" i="62"/>
  <c r="D517" i="62" s="1"/>
  <c r="B518" i="62"/>
  <c r="C518" i="62"/>
  <c r="D518" i="62" s="1"/>
  <c r="B519" i="62"/>
  <c r="C519" i="62"/>
  <c r="D519" i="62" s="1"/>
  <c r="B520" i="62"/>
  <c r="C520" i="62"/>
  <c r="D520" i="62" s="1"/>
  <c r="B521" i="62"/>
  <c r="C521" i="62"/>
  <c r="D521" i="62" s="1"/>
  <c r="B522" i="62"/>
  <c r="C522" i="62"/>
  <c r="D522" i="62" s="1"/>
  <c r="B523" i="62"/>
  <c r="C523" i="62"/>
  <c r="D523" i="62" s="1"/>
  <c r="B527" i="62"/>
  <c r="C527" i="62"/>
  <c r="D527" i="62" s="1"/>
  <c r="D525" i="62" s="1"/>
  <c r="B528" i="62"/>
  <c r="C528" i="62"/>
  <c r="D528" i="62" s="1"/>
  <c r="B529" i="62"/>
  <c r="C529" i="62"/>
  <c r="D529" i="62" s="1"/>
  <c r="B530" i="62"/>
  <c r="C530" i="62"/>
  <c r="D530" i="62" s="1"/>
  <c r="B531" i="62"/>
  <c r="C531" i="62"/>
  <c r="D531" i="62" s="1"/>
  <c r="B532" i="62"/>
  <c r="C532" i="62"/>
  <c r="D532" i="62" s="1"/>
  <c r="B533" i="62"/>
  <c r="C533" i="62"/>
  <c r="D533" i="62" s="1"/>
  <c r="B534" i="62"/>
  <c r="C534" i="62"/>
  <c r="D534" i="62" s="1"/>
  <c r="B535" i="62"/>
  <c r="C535" i="62"/>
  <c r="D535" i="62" s="1"/>
  <c r="B536" i="62"/>
  <c r="C536" i="62"/>
  <c r="D536" i="62" s="1"/>
  <c r="B537" i="62"/>
  <c r="C537" i="62"/>
  <c r="D537" i="62" s="1"/>
  <c r="B538" i="62"/>
  <c r="C538" i="62"/>
  <c r="D538" i="62" s="1"/>
  <c r="B539" i="62"/>
  <c r="C539" i="62"/>
  <c r="D539" i="62" s="1"/>
  <c r="B540" i="62"/>
  <c r="C540" i="62"/>
  <c r="D540" i="62" s="1"/>
  <c r="B541" i="62"/>
  <c r="C541" i="62"/>
  <c r="D541" i="62" s="1"/>
  <c r="B542" i="62"/>
  <c r="C542" i="62"/>
  <c r="D542" i="62" s="1"/>
  <c r="B543" i="62"/>
  <c r="C543" i="62"/>
  <c r="D543" i="62" s="1"/>
  <c r="B544" i="62"/>
  <c r="C544" i="62"/>
  <c r="D544" i="62" s="1"/>
  <c r="B545" i="62"/>
  <c r="C545" i="62"/>
  <c r="D545" i="62" s="1"/>
  <c r="B546" i="62"/>
  <c r="C546" i="62"/>
  <c r="D546" i="62" s="1"/>
  <c r="B547" i="62"/>
  <c r="C547" i="62"/>
  <c r="D547" i="62" s="1"/>
  <c r="B548" i="62"/>
  <c r="C548" i="62"/>
  <c r="D548" i="62" s="1"/>
  <c r="B549" i="62"/>
  <c r="C549" i="62"/>
  <c r="D549" i="62" s="1"/>
  <c r="B550" i="62"/>
  <c r="C550" i="62"/>
  <c r="D550" i="62" s="1"/>
  <c r="B554" i="62"/>
  <c r="C554" i="62"/>
  <c r="D554" i="62" s="1"/>
  <c r="D552" i="62" s="1"/>
  <c r="B555" i="62"/>
  <c r="C555" i="62"/>
  <c r="D555" i="62" s="1"/>
  <c r="B556" i="62"/>
  <c r="C556" i="62"/>
  <c r="D556" i="62" s="1"/>
  <c r="B557" i="62"/>
  <c r="C557" i="62"/>
  <c r="D557" i="62" s="1"/>
  <c r="B558" i="62"/>
  <c r="C558" i="62"/>
  <c r="D558" i="62" s="1"/>
  <c r="B559" i="62"/>
  <c r="C559" i="62"/>
  <c r="D559" i="62" s="1"/>
  <c r="B560" i="62"/>
  <c r="C560" i="62"/>
  <c r="D560" i="62" s="1"/>
  <c r="B561" i="62"/>
  <c r="C561" i="62"/>
  <c r="D561" i="62" s="1"/>
  <c r="B562" i="62"/>
  <c r="C562" i="62"/>
  <c r="D562" i="62" s="1"/>
  <c r="B563" i="62"/>
  <c r="C563" i="62"/>
  <c r="D563" i="62" s="1"/>
  <c r="B564" i="62"/>
  <c r="C564" i="62"/>
  <c r="D564" i="62" s="1"/>
  <c r="B565" i="62"/>
  <c r="C565" i="62"/>
  <c r="D565" i="62" s="1"/>
  <c r="B566" i="62"/>
  <c r="C566" i="62"/>
  <c r="D566" i="62" s="1"/>
  <c r="B567" i="62"/>
  <c r="C567" i="62"/>
  <c r="D567" i="62" s="1"/>
  <c r="B568" i="62"/>
  <c r="C568" i="62"/>
  <c r="D568" i="62" s="1"/>
  <c r="B569" i="62"/>
  <c r="C569" i="62"/>
  <c r="D569" i="62" s="1"/>
  <c r="B570" i="62"/>
  <c r="C570" i="62"/>
  <c r="D570" i="62" s="1"/>
  <c r="B571" i="62"/>
  <c r="C571" i="62"/>
  <c r="D571" i="62" s="1"/>
  <c r="B572" i="62"/>
  <c r="C572" i="62"/>
  <c r="D572" i="62" s="1"/>
  <c r="B573" i="62"/>
  <c r="C573" i="62"/>
  <c r="D573" i="62" s="1"/>
  <c r="B574" i="62"/>
  <c r="C574" i="62"/>
  <c r="D574" i="62" s="1"/>
  <c r="B575" i="62"/>
  <c r="C575" i="62"/>
  <c r="D575" i="62" s="1"/>
  <c r="B576" i="62"/>
  <c r="C576" i="62"/>
  <c r="D576" i="62" s="1"/>
  <c r="B577" i="62"/>
  <c r="C577" i="62"/>
  <c r="D577" i="62" s="1"/>
  <c r="B581" i="62"/>
  <c r="C581" i="62"/>
  <c r="D581" i="62" s="1"/>
  <c r="D579" i="62" s="1"/>
  <c r="B582" i="62"/>
  <c r="C582" i="62"/>
  <c r="D582" i="62" s="1"/>
  <c r="B583" i="62"/>
  <c r="C583" i="62"/>
  <c r="D583" i="62" s="1"/>
  <c r="B584" i="62"/>
  <c r="C584" i="62"/>
  <c r="D584" i="62" s="1"/>
  <c r="B585" i="62"/>
  <c r="C585" i="62"/>
  <c r="D585" i="62" s="1"/>
  <c r="B586" i="62"/>
  <c r="C586" i="62"/>
  <c r="D586" i="62" s="1"/>
  <c r="B587" i="62"/>
  <c r="C587" i="62"/>
  <c r="D587" i="62" s="1"/>
  <c r="B588" i="62"/>
  <c r="C588" i="62"/>
  <c r="D588" i="62" s="1"/>
  <c r="B589" i="62"/>
  <c r="C589" i="62"/>
  <c r="D589" i="62" s="1"/>
  <c r="B590" i="62"/>
  <c r="C590" i="62"/>
  <c r="D590" i="62" s="1"/>
  <c r="B591" i="62"/>
  <c r="C591" i="62"/>
  <c r="D591" i="62" s="1"/>
  <c r="B592" i="62"/>
  <c r="C592" i="62"/>
  <c r="D592" i="62" s="1"/>
  <c r="B593" i="62"/>
  <c r="C593" i="62"/>
  <c r="D593" i="62" s="1"/>
  <c r="B594" i="62"/>
  <c r="C594" i="62"/>
  <c r="D594" i="62" s="1"/>
  <c r="B595" i="62"/>
  <c r="C595" i="62"/>
  <c r="D595" i="62" s="1"/>
  <c r="B596" i="62"/>
  <c r="C596" i="62"/>
  <c r="D596" i="62" s="1"/>
  <c r="B597" i="62"/>
  <c r="C597" i="62"/>
  <c r="D597" i="62" s="1"/>
  <c r="B598" i="62"/>
  <c r="C598" i="62"/>
  <c r="D598" i="62" s="1"/>
  <c r="B599" i="62"/>
  <c r="C599" i="62"/>
  <c r="D599" i="62" s="1"/>
  <c r="B600" i="62"/>
  <c r="C600" i="62"/>
  <c r="D600" i="62" s="1"/>
  <c r="B601" i="62"/>
  <c r="C601" i="62"/>
  <c r="D601" i="62" s="1"/>
  <c r="B602" i="62"/>
  <c r="C602" i="62"/>
  <c r="D602" i="62" s="1"/>
  <c r="B603" i="62"/>
  <c r="C603" i="62"/>
  <c r="D603" i="62" s="1"/>
  <c r="B604" i="62"/>
  <c r="C604" i="62"/>
  <c r="D604" i="62" s="1"/>
  <c r="B608" i="62"/>
  <c r="C608" i="62"/>
  <c r="D608" i="62" s="1"/>
  <c r="D606" i="62" s="1"/>
  <c r="B609" i="62"/>
  <c r="C609" i="62"/>
  <c r="D609" i="62" s="1"/>
  <c r="B610" i="62"/>
  <c r="C610" i="62"/>
  <c r="D610" i="62" s="1"/>
  <c r="B611" i="62"/>
  <c r="C611" i="62"/>
  <c r="D611" i="62" s="1"/>
  <c r="B612" i="62"/>
  <c r="C612" i="62"/>
  <c r="D612" i="62" s="1"/>
  <c r="B613" i="62"/>
  <c r="C613" i="62"/>
  <c r="D613" i="62" s="1"/>
  <c r="B614" i="62"/>
  <c r="C614" i="62"/>
  <c r="D614" i="62" s="1"/>
  <c r="B615" i="62"/>
  <c r="C615" i="62"/>
  <c r="D615" i="62" s="1"/>
  <c r="B616" i="62"/>
  <c r="C616" i="62"/>
  <c r="D616" i="62" s="1"/>
  <c r="B617" i="62"/>
  <c r="C617" i="62"/>
  <c r="D617" i="62" s="1"/>
  <c r="B618" i="62"/>
  <c r="C618" i="62"/>
  <c r="D618" i="62" s="1"/>
  <c r="B619" i="62"/>
  <c r="C619" i="62"/>
  <c r="D619" i="62" s="1"/>
  <c r="B620" i="62"/>
  <c r="C620" i="62"/>
  <c r="D620" i="62" s="1"/>
  <c r="B621" i="62"/>
  <c r="C621" i="62"/>
  <c r="D621" i="62" s="1"/>
  <c r="B622" i="62"/>
  <c r="C622" i="62"/>
  <c r="D622" i="62" s="1"/>
  <c r="B623" i="62"/>
  <c r="C623" i="62"/>
  <c r="D623" i="62" s="1"/>
  <c r="B624" i="62"/>
  <c r="C624" i="62"/>
  <c r="D624" i="62" s="1"/>
  <c r="B625" i="62"/>
  <c r="C625" i="62"/>
  <c r="D625" i="62" s="1"/>
  <c r="B626" i="62"/>
  <c r="C626" i="62"/>
  <c r="D626" i="62" s="1"/>
  <c r="B627" i="62"/>
  <c r="C627" i="62"/>
  <c r="D627" i="62" s="1"/>
  <c r="B628" i="62"/>
  <c r="C628" i="62"/>
  <c r="D628" i="62" s="1"/>
  <c r="B629" i="62"/>
  <c r="C629" i="62"/>
  <c r="D629" i="62" s="1"/>
  <c r="B630" i="62"/>
  <c r="C630" i="62"/>
  <c r="D630" i="62" s="1"/>
  <c r="B631" i="62"/>
  <c r="C631" i="62"/>
  <c r="D631" i="62" s="1"/>
  <c r="B632" i="62"/>
  <c r="C632" i="62"/>
  <c r="D632" i="62" s="1"/>
  <c r="B633" i="62"/>
  <c r="C633" i="62"/>
  <c r="D633" i="62" s="1"/>
  <c r="B634" i="62"/>
  <c r="C634" i="62"/>
  <c r="D634" i="62" s="1"/>
  <c r="B635" i="62"/>
  <c r="C635" i="62"/>
  <c r="D635" i="62" s="1"/>
  <c r="B636" i="62"/>
  <c r="C636" i="62"/>
  <c r="D636" i="62" s="1"/>
  <c r="B637" i="62"/>
  <c r="C637" i="62"/>
  <c r="D637" i="62" s="1"/>
  <c r="B638" i="62"/>
  <c r="C638" i="62"/>
  <c r="D638" i="62" s="1"/>
  <c r="B639" i="62"/>
  <c r="C639" i="62"/>
  <c r="D639" i="62" s="1"/>
  <c r="B640" i="62"/>
  <c r="C640" i="62"/>
  <c r="D640" i="62" s="1"/>
  <c r="B641" i="62"/>
  <c r="C641" i="62"/>
  <c r="D641" i="62" s="1"/>
  <c r="B642" i="62"/>
  <c r="C642" i="62"/>
  <c r="D642" i="62" s="1"/>
  <c r="B643" i="62"/>
  <c r="C643" i="62"/>
  <c r="D643" i="62" s="1"/>
  <c r="B644" i="62"/>
  <c r="C644" i="62"/>
  <c r="D644" i="62" s="1"/>
  <c r="B645" i="62"/>
  <c r="C645" i="62"/>
  <c r="D645" i="62" s="1"/>
  <c r="B646" i="62"/>
  <c r="C646" i="62"/>
  <c r="D646" i="62" s="1"/>
  <c r="B647" i="62"/>
  <c r="C647" i="62"/>
  <c r="D647" i="62" s="1"/>
  <c r="B648" i="62"/>
  <c r="C648" i="62"/>
  <c r="D648" i="62" s="1"/>
  <c r="B649" i="62"/>
  <c r="C649" i="62"/>
  <c r="D649" i="62" s="1"/>
  <c r="B650" i="62"/>
  <c r="C650" i="62"/>
  <c r="D650" i="62" s="1"/>
  <c r="B651" i="62"/>
  <c r="C651" i="62"/>
  <c r="D651" i="62" s="1"/>
  <c r="B652" i="62"/>
  <c r="C652" i="62"/>
  <c r="D652" i="62" s="1"/>
  <c r="B653" i="62"/>
  <c r="C653" i="62"/>
  <c r="D653" i="62" s="1"/>
  <c r="B654" i="62"/>
  <c r="C654" i="62"/>
  <c r="D654" i="62" s="1"/>
  <c r="B655" i="62"/>
  <c r="C655" i="62"/>
  <c r="D655" i="62" s="1"/>
  <c r="B656" i="62"/>
  <c r="C656" i="62"/>
  <c r="D656" i="62" s="1"/>
  <c r="B657" i="62"/>
  <c r="C657" i="62"/>
  <c r="D657" i="62" s="1"/>
  <c r="B658" i="62"/>
  <c r="C658" i="62"/>
  <c r="D658" i="62" s="1"/>
  <c r="B659" i="62"/>
  <c r="C659" i="62"/>
  <c r="D659" i="62" s="1"/>
  <c r="B660" i="62"/>
  <c r="C660" i="62"/>
  <c r="D660" i="62" s="1"/>
  <c r="B661" i="62"/>
  <c r="C661" i="62"/>
  <c r="D661" i="62" s="1"/>
  <c r="B662" i="62"/>
  <c r="C662" i="62"/>
  <c r="D662" i="62" s="1"/>
  <c r="B663" i="62"/>
  <c r="C663" i="62"/>
  <c r="D663" i="62" s="1"/>
  <c r="B664" i="62"/>
  <c r="C664" i="62"/>
  <c r="D664" i="62" s="1"/>
  <c r="B665" i="62"/>
  <c r="C665" i="62"/>
  <c r="D665" i="62" s="1"/>
  <c r="B666" i="62"/>
  <c r="C666" i="62"/>
  <c r="D666" i="62" s="1"/>
  <c r="B667" i="62"/>
  <c r="C667" i="62"/>
  <c r="D667" i="62" s="1"/>
  <c r="B668" i="62"/>
  <c r="C668" i="62"/>
  <c r="D668" i="62" s="1"/>
  <c r="B669" i="62"/>
  <c r="C669" i="62"/>
  <c r="D669" i="62" s="1"/>
  <c r="B670" i="62"/>
  <c r="C670" i="62"/>
  <c r="D670" i="62" s="1"/>
  <c r="B671" i="62"/>
  <c r="C671" i="62"/>
  <c r="D671" i="62" s="1"/>
  <c r="B672" i="62"/>
  <c r="C672" i="62"/>
  <c r="D672" i="62" s="1"/>
  <c r="B673" i="62"/>
  <c r="C673" i="62"/>
  <c r="D673" i="62" s="1"/>
  <c r="B674" i="62"/>
  <c r="C674" i="62"/>
  <c r="D674" i="62" s="1"/>
  <c r="B675" i="62"/>
  <c r="C675" i="62"/>
  <c r="D675" i="62" s="1"/>
  <c r="B676" i="62"/>
  <c r="C676" i="62"/>
  <c r="D676" i="62" s="1"/>
  <c r="B677" i="62"/>
  <c r="C677" i="62"/>
  <c r="D677" i="62" s="1"/>
  <c r="B678" i="62"/>
  <c r="C678" i="62"/>
  <c r="D678" i="62" s="1"/>
  <c r="B679" i="62"/>
  <c r="C679" i="62"/>
  <c r="D679" i="62" s="1"/>
  <c r="B680" i="62"/>
  <c r="C680" i="62"/>
  <c r="D680" i="62" s="1"/>
  <c r="B681" i="62"/>
  <c r="C681" i="62"/>
  <c r="D681" i="62" s="1"/>
  <c r="B682" i="62"/>
  <c r="C682" i="62"/>
  <c r="D682" i="62" s="1"/>
  <c r="B683" i="62"/>
  <c r="C683" i="62"/>
  <c r="D683" i="62" s="1"/>
  <c r="B684" i="62"/>
  <c r="C684" i="62"/>
  <c r="D684" i="62" s="1"/>
  <c r="B685" i="62"/>
  <c r="C685" i="62"/>
  <c r="D685" i="62" s="1"/>
  <c r="B686" i="62"/>
  <c r="C686" i="62"/>
  <c r="D686" i="62" s="1"/>
  <c r="B687" i="62"/>
  <c r="C687" i="62"/>
  <c r="D687" i="62" s="1"/>
  <c r="B688" i="62"/>
  <c r="C688" i="62"/>
  <c r="D688" i="62" s="1"/>
  <c r="B689" i="62"/>
  <c r="C689" i="62"/>
  <c r="D689" i="62" s="1"/>
  <c r="B690" i="62"/>
  <c r="C690" i="62"/>
  <c r="D690" i="62" s="1"/>
  <c r="B691" i="62"/>
  <c r="C691" i="62"/>
  <c r="D691" i="62" s="1"/>
  <c r="B692" i="62"/>
  <c r="C692" i="62"/>
  <c r="D692" i="62" s="1"/>
  <c r="B693" i="62"/>
  <c r="C693" i="62"/>
  <c r="D693" i="62" s="1"/>
  <c r="B694" i="62"/>
  <c r="C694" i="62"/>
  <c r="D694" i="62" s="1"/>
  <c r="B695" i="62"/>
  <c r="C695" i="62"/>
  <c r="D695" i="62" s="1"/>
  <c r="B696" i="62"/>
  <c r="C696" i="62"/>
  <c r="D696" i="62" s="1"/>
  <c r="B697" i="62"/>
  <c r="C697" i="62"/>
  <c r="D697" i="62" s="1"/>
  <c r="B698" i="62"/>
  <c r="C698" i="62"/>
  <c r="D698" i="62" s="1"/>
  <c r="B699" i="62"/>
  <c r="C699" i="62"/>
  <c r="D699" i="62" s="1"/>
  <c r="B700" i="62"/>
  <c r="C700" i="62"/>
  <c r="D700" i="62" s="1"/>
  <c r="B701" i="62"/>
  <c r="C701" i="62"/>
  <c r="D701" i="62" s="1"/>
  <c r="B702" i="62"/>
  <c r="C702" i="62"/>
  <c r="D702" i="62" s="1"/>
  <c r="B703" i="62"/>
  <c r="C703" i="62"/>
  <c r="D703" i="62" s="1"/>
  <c r="B704" i="62"/>
  <c r="C704" i="62"/>
  <c r="D704" i="62" s="1"/>
  <c r="B705" i="62"/>
  <c r="C705" i="62"/>
  <c r="D705" i="62" s="1"/>
  <c r="B706" i="62"/>
  <c r="C706" i="62"/>
  <c r="D706" i="62" s="1"/>
  <c r="B707" i="62"/>
  <c r="C707" i="62"/>
  <c r="D707" i="62" s="1"/>
  <c r="B708" i="62"/>
  <c r="C708" i="62"/>
  <c r="D708" i="62" s="1"/>
  <c r="B709" i="62"/>
  <c r="C709" i="62"/>
  <c r="D709" i="62" s="1"/>
  <c r="B710" i="62"/>
  <c r="C710" i="62"/>
  <c r="D710" i="62" s="1"/>
  <c r="B711" i="62"/>
  <c r="C711" i="62"/>
  <c r="D711" i="62" s="1"/>
  <c r="B712" i="62"/>
  <c r="C712" i="62"/>
  <c r="D712" i="62" s="1"/>
  <c r="B713" i="62"/>
  <c r="C713" i="62"/>
  <c r="D713" i="62" s="1"/>
  <c r="B714" i="62"/>
  <c r="C714" i="62"/>
  <c r="D714" i="62" s="1"/>
  <c r="B715" i="62"/>
  <c r="C715" i="62"/>
  <c r="D715" i="62" s="1"/>
  <c r="B716" i="62"/>
  <c r="C716" i="62"/>
  <c r="D716" i="62" s="1"/>
  <c r="B717" i="62"/>
  <c r="C717" i="62"/>
  <c r="D717" i="62" s="1"/>
  <c r="B718" i="62"/>
  <c r="C718" i="62"/>
  <c r="D718" i="62" s="1"/>
  <c r="B719" i="62"/>
  <c r="C719" i="62"/>
  <c r="D719" i="62" s="1"/>
  <c r="B720" i="62"/>
  <c r="C720" i="62"/>
  <c r="D720" i="62" s="1"/>
  <c r="B721" i="62"/>
  <c r="C721" i="62"/>
  <c r="D721" i="62" s="1"/>
  <c r="B722" i="62"/>
  <c r="C722" i="62"/>
  <c r="D722" i="62" s="1"/>
  <c r="B723" i="62"/>
  <c r="C723" i="62"/>
  <c r="D723" i="62" s="1"/>
  <c r="B724" i="62"/>
  <c r="C724" i="62"/>
  <c r="D724" i="62" s="1"/>
  <c r="B725" i="62"/>
  <c r="C725" i="62"/>
  <c r="D725" i="62" s="1"/>
  <c r="B726" i="62"/>
  <c r="C726" i="62"/>
  <c r="D726" i="62" s="1"/>
  <c r="B727" i="62"/>
  <c r="C727" i="62"/>
  <c r="D727" i="62" s="1"/>
  <c r="B728" i="62"/>
  <c r="C728" i="62"/>
  <c r="D728" i="62" s="1"/>
  <c r="B729" i="62"/>
  <c r="C729" i="62"/>
  <c r="D729" i="62" s="1"/>
  <c r="B730" i="62"/>
  <c r="C730" i="62"/>
  <c r="D730" i="62" s="1"/>
  <c r="B731" i="62"/>
  <c r="C731" i="62"/>
  <c r="D731" i="62" s="1"/>
  <c r="B732" i="62"/>
  <c r="C732" i="62"/>
  <c r="D732" i="62" s="1"/>
  <c r="B733" i="62"/>
  <c r="C733" i="62"/>
  <c r="D733" i="62" s="1"/>
  <c r="B734" i="62"/>
  <c r="C734" i="62"/>
  <c r="D734" i="62" s="1"/>
  <c r="B735" i="62"/>
  <c r="C735" i="62"/>
  <c r="D735" i="62" s="1"/>
  <c r="B736" i="62"/>
  <c r="C736" i="62"/>
  <c r="D736" i="62" s="1"/>
  <c r="B737" i="62"/>
  <c r="C737" i="62"/>
  <c r="D737" i="62" s="1"/>
  <c r="B738" i="62"/>
  <c r="C738" i="62"/>
  <c r="D738" i="62" s="1"/>
  <c r="B739" i="62"/>
  <c r="C739" i="62"/>
  <c r="D739" i="62" s="1"/>
  <c r="B740" i="62"/>
  <c r="C740" i="62"/>
  <c r="D740" i="62" s="1"/>
  <c r="B741" i="62"/>
  <c r="C741" i="62"/>
  <c r="D741" i="62" s="1"/>
  <c r="B742" i="62"/>
  <c r="C742" i="62"/>
  <c r="D742" i="62" s="1"/>
  <c r="B743" i="62"/>
  <c r="C743" i="62"/>
  <c r="D743" i="62" s="1"/>
  <c r="B744" i="62"/>
  <c r="C744" i="62"/>
  <c r="D744" i="62" s="1"/>
  <c r="B745" i="62"/>
  <c r="C745" i="62"/>
  <c r="D745" i="62" s="1"/>
  <c r="B746" i="62"/>
  <c r="C746" i="62"/>
  <c r="D746" i="62" s="1"/>
  <c r="B747" i="62"/>
  <c r="C747" i="62"/>
  <c r="D747" i="62" s="1"/>
  <c r="B748" i="62"/>
  <c r="C748" i="62"/>
  <c r="D748" i="62" s="1"/>
  <c r="B749" i="62"/>
  <c r="C749" i="62"/>
  <c r="D749" i="62" s="1"/>
  <c r="B750" i="62"/>
  <c r="C750" i="62"/>
  <c r="D750" i="62" s="1"/>
  <c r="B751" i="62"/>
  <c r="C751" i="62"/>
  <c r="D751" i="62" s="1"/>
  <c r="B752" i="62"/>
  <c r="C752" i="62"/>
  <c r="D752" i="62" s="1"/>
  <c r="B753" i="62"/>
  <c r="C753" i="62"/>
  <c r="D753" i="62" s="1"/>
  <c r="B754" i="62"/>
  <c r="C754" i="62"/>
  <c r="D754" i="62" s="1"/>
  <c r="B755" i="62"/>
  <c r="C755" i="62"/>
  <c r="D755" i="62" s="1"/>
  <c r="B756" i="62"/>
  <c r="C756" i="62"/>
  <c r="D756" i="62" s="1"/>
  <c r="B757" i="62"/>
  <c r="C757" i="62"/>
  <c r="D757" i="62" s="1"/>
  <c r="B758" i="62"/>
  <c r="C758" i="62"/>
  <c r="D758" i="62" s="1"/>
  <c r="B759" i="62"/>
  <c r="C759" i="62"/>
  <c r="D759" i="62" s="1"/>
  <c r="B760" i="62"/>
  <c r="C760" i="62"/>
  <c r="D760" i="62" s="1"/>
  <c r="B761" i="62"/>
  <c r="C761" i="62"/>
  <c r="D761" i="62" s="1"/>
  <c r="B762" i="62"/>
  <c r="C762" i="62"/>
  <c r="D762" i="62" s="1"/>
  <c r="B763" i="62"/>
  <c r="C763" i="62"/>
  <c r="D763" i="62" s="1"/>
  <c r="B764" i="62"/>
  <c r="C764" i="62"/>
  <c r="D764" i="62" s="1"/>
  <c r="B765" i="62"/>
  <c r="C765" i="62"/>
  <c r="D765" i="62" s="1"/>
  <c r="B766" i="62"/>
  <c r="C766" i="62"/>
  <c r="D766" i="62" s="1"/>
  <c r="B767" i="62"/>
  <c r="C767" i="62"/>
  <c r="D767" i="62" s="1"/>
  <c r="B768" i="62"/>
  <c r="C768" i="62"/>
  <c r="D768" i="62" s="1"/>
  <c r="B769" i="62"/>
  <c r="C769" i="62"/>
  <c r="D769" i="62" s="1"/>
  <c r="B770" i="62"/>
  <c r="C770" i="62"/>
  <c r="D770" i="62" s="1"/>
  <c r="B771" i="62"/>
  <c r="C771" i="62"/>
  <c r="D771" i="62" s="1"/>
  <c r="B772" i="62"/>
  <c r="C772" i="62"/>
  <c r="D772" i="62" s="1"/>
  <c r="B773" i="62"/>
  <c r="C773" i="62"/>
  <c r="D773" i="62" s="1"/>
  <c r="B774" i="62"/>
  <c r="C774" i="62"/>
  <c r="D774" i="62" s="1"/>
  <c r="B775" i="62"/>
  <c r="C775" i="62"/>
  <c r="D775" i="62" s="1"/>
  <c r="B776" i="62"/>
  <c r="C776" i="62"/>
  <c r="D776" i="62" s="1"/>
  <c r="B777" i="62"/>
  <c r="C777" i="62"/>
  <c r="D777" i="62" s="1"/>
  <c r="B778" i="62"/>
  <c r="C778" i="62"/>
  <c r="D778" i="62" s="1"/>
  <c r="B779" i="62"/>
  <c r="C779" i="62"/>
  <c r="D779" i="62" s="1"/>
  <c r="B780" i="62"/>
  <c r="C780" i="62"/>
  <c r="D780" i="62" s="1"/>
  <c r="B781" i="62"/>
  <c r="C781" i="62"/>
  <c r="D781" i="62" s="1"/>
  <c r="B782" i="62"/>
  <c r="C782" i="62"/>
  <c r="D782" i="62" s="1"/>
  <c r="B783" i="62"/>
  <c r="C783" i="62"/>
  <c r="D783" i="62" s="1"/>
  <c r="B784" i="62"/>
  <c r="C784" i="62"/>
  <c r="D784" i="62" s="1"/>
  <c r="B785" i="62"/>
  <c r="C785" i="62"/>
  <c r="D785" i="62" s="1"/>
  <c r="B786" i="62"/>
  <c r="C786" i="62"/>
  <c r="D786" i="62" s="1"/>
  <c r="B787" i="62"/>
  <c r="C787" i="62"/>
  <c r="D787" i="62" s="1"/>
  <c r="B788" i="62"/>
  <c r="C788" i="62"/>
  <c r="D788" i="62" s="1"/>
  <c r="B789" i="62"/>
  <c r="C789" i="62"/>
  <c r="D789" i="62" s="1"/>
  <c r="B790" i="62"/>
  <c r="C790" i="62"/>
  <c r="D790" i="62" s="1"/>
  <c r="B791" i="62"/>
  <c r="C791" i="62"/>
  <c r="D791" i="62" s="1"/>
  <c r="B792" i="62"/>
  <c r="C792" i="62"/>
  <c r="D792" i="62" s="1"/>
  <c r="B793" i="62"/>
  <c r="C793" i="62"/>
  <c r="D793" i="62" s="1"/>
  <c r="B794" i="62"/>
  <c r="C794" i="62"/>
  <c r="D794" i="62" s="1"/>
  <c r="B795" i="62"/>
  <c r="C795" i="62"/>
  <c r="D795" i="62" s="1"/>
  <c r="B796" i="62"/>
  <c r="C796" i="62"/>
  <c r="D796" i="62" s="1"/>
  <c r="B797" i="62"/>
  <c r="C797" i="62"/>
  <c r="D797" i="62" s="1"/>
  <c r="B798" i="62"/>
  <c r="C798" i="62"/>
  <c r="D798" i="62" s="1"/>
  <c r="B799" i="62"/>
  <c r="C799" i="62"/>
  <c r="D799" i="62" s="1"/>
  <c r="B419" i="62"/>
  <c r="E576" i="62"/>
  <c r="F576" i="62"/>
  <c r="G576" i="62" s="1"/>
  <c r="J576" i="62"/>
  <c r="K576" i="62" s="1"/>
  <c r="E577" i="62"/>
  <c r="F577" i="62"/>
  <c r="G577" i="62" s="1"/>
  <c r="J577" i="62"/>
  <c r="X577" i="62" s="1"/>
  <c r="E581" i="62"/>
  <c r="F581" i="62"/>
  <c r="G581" i="62" s="1"/>
  <c r="J581" i="62"/>
  <c r="K581" i="62" s="1"/>
  <c r="E582" i="62"/>
  <c r="F582" i="62"/>
  <c r="G582" i="62" s="1"/>
  <c r="J582" i="62"/>
  <c r="E583" i="62"/>
  <c r="F583" i="62"/>
  <c r="G583" i="62" s="1"/>
  <c r="J583" i="62"/>
  <c r="E584" i="62"/>
  <c r="F584" i="62"/>
  <c r="G584" i="62" s="1"/>
  <c r="J584" i="62"/>
  <c r="X584" i="62" s="1"/>
  <c r="E585" i="62"/>
  <c r="F585" i="62"/>
  <c r="G585" i="62" s="1"/>
  <c r="J585" i="62"/>
  <c r="K585" i="62" s="1"/>
  <c r="E586" i="62"/>
  <c r="F586" i="62"/>
  <c r="G586" i="62" s="1"/>
  <c r="J586" i="62"/>
  <c r="X586" i="62" s="1"/>
  <c r="E587" i="62"/>
  <c r="F587" i="62"/>
  <c r="G587" i="62" s="1"/>
  <c r="J587" i="62"/>
  <c r="AA587" i="62" s="1"/>
  <c r="E588" i="62"/>
  <c r="F588" i="62"/>
  <c r="G588" i="62" s="1"/>
  <c r="J588" i="62"/>
  <c r="X588" i="62" s="1"/>
  <c r="E589" i="62"/>
  <c r="F589" i="62"/>
  <c r="G589" i="62" s="1"/>
  <c r="J589" i="62"/>
  <c r="K589" i="62" s="1"/>
  <c r="E590" i="62"/>
  <c r="F590" i="62"/>
  <c r="G590" i="62" s="1"/>
  <c r="J590" i="62"/>
  <c r="AA590" i="62" s="1"/>
  <c r="E591" i="62"/>
  <c r="F591" i="62"/>
  <c r="G591" i="62" s="1"/>
  <c r="J591" i="62"/>
  <c r="X591" i="62" s="1"/>
  <c r="E592" i="62"/>
  <c r="F592" i="62"/>
  <c r="G592" i="62" s="1"/>
  <c r="J592" i="62"/>
  <c r="E593" i="62"/>
  <c r="F593" i="62"/>
  <c r="G593" i="62" s="1"/>
  <c r="J593" i="62"/>
  <c r="E594" i="62"/>
  <c r="F594" i="62"/>
  <c r="G594" i="62" s="1"/>
  <c r="J594" i="62"/>
  <c r="V594" i="62" s="1"/>
  <c r="E595" i="62"/>
  <c r="F595" i="62"/>
  <c r="G595" i="62" s="1"/>
  <c r="J595" i="62"/>
  <c r="E596" i="62"/>
  <c r="F596" i="62"/>
  <c r="G596" i="62" s="1"/>
  <c r="J596" i="62"/>
  <c r="AA596" i="62" s="1"/>
  <c r="E597" i="62"/>
  <c r="F597" i="62"/>
  <c r="G597" i="62" s="1"/>
  <c r="J597" i="62"/>
  <c r="K597" i="62" s="1"/>
  <c r="E598" i="62"/>
  <c r="F598" i="62"/>
  <c r="G598" i="62" s="1"/>
  <c r="J598" i="62"/>
  <c r="X598" i="62" s="1"/>
  <c r="E599" i="62"/>
  <c r="F599" i="62"/>
  <c r="G599" i="62" s="1"/>
  <c r="J599" i="62"/>
  <c r="K599" i="62" s="1"/>
  <c r="E600" i="62"/>
  <c r="F600" i="62"/>
  <c r="G600" i="62" s="1"/>
  <c r="J600" i="62"/>
  <c r="E601" i="62"/>
  <c r="F601" i="62"/>
  <c r="G601" i="62" s="1"/>
  <c r="J601" i="62"/>
  <c r="K601" i="62" s="1"/>
  <c r="E602" i="62"/>
  <c r="F602" i="62"/>
  <c r="G602" i="62" s="1"/>
  <c r="J602" i="62"/>
  <c r="X602" i="62" s="1"/>
  <c r="E603" i="62"/>
  <c r="F603" i="62"/>
  <c r="G603" i="62" s="1"/>
  <c r="J603" i="62"/>
  <c r="K603" i="62" s="1"/>
  <c r="E604" i="62"/>
  <c r="F604" i="62"/>
  <c r="G604" i="62" s="1"/>
  <c r="J604" i="62"/>
  <c r="AC604" i="62" s="1"/>
  <c r="E608" i="62"/>
  <c r="F608" i="62"/>
  <c r="G608" i="62" s="1"/>
  <c r="J608" i="62"/>
  <c r="K608" i="62" s="1"/>
  <c r="E609" i="62"/>
  <c r="F609" i="62"/>
  <c r="G609" i="62" s="1"/>
  <c r="J609" i="62"/>
  <c r="X609" i="62" s="1"/>
  <c r="E610" i="62"/>
  <c r="F610" i="62"/>
  <c r="G610" i="62" s="1"/>
  <c r="J610" i="62"/>
  <c r="X610" i="62" s="1"/>
  <c r="E611" i="62"/>
  <c r="F611" i="62"/>
  <c r="G611" i="62" s="1"/>
  <c r="J611" i="62"/>
  <c r="AA611" i="62" s="1"/>
  <c r="E612" i="62"/>
  <c r="F612" i="62"/>
  <c r="G612" i="62" s="1"/>
  <c r="J612" i="62"/>
  <c r="E613" i="62"/>
  <c r="F613" i="62"/>
  <c r="G613" i="62" s="1"/>
  <c r="J613" i="62"/>
  <c r="X613" i="62" s="1"/>
  <c r="E614" i="62"/>
  <c r="F614" i="62"/>
  <c r="G614" i="62" s="1"/>
  <c r="J614" i="62"/>
  <c r="V614" i="62" s="1"/>
  <c r="E615" i="62"/>
  <c r="F615" i="62"/>
  <c r="G615" i="62" s="1"/>
  <c r="J615" i="62"/>
  <c r="E616" i="62"/>
  <c r="F616" i="62"/>
  <c r="G616" i="62" s="1"/>
  <c r="J616" i="62"/>
  <c r="E617" i="62"/>
  <c r="F617" i="62"/>
  <c r="G617" i="62" s="1"/>
  <c r="J617" i="62"/>
  <c r="AA617" i="62" s="1"/>
  <c r="E618" i="62"/>
  <c r="F618" i="62"/>
  <c r="G618" i="62" s="1"/>
  <c r="J618" i="62"/>
  <c r="H618" i="62" s="1"/>
  <c r="E619" i="62"/>
  <c r="F619" i="62"/>
  <c r="G619" i="62" s="1"/>
  <c r="J619" i="62"/>
  <c r="E620" i="62"/>
  <c r="F620" i="62"/>
  <c r="G620" i="62" s="1"/>
  <c r="J620" i="62"/>
  <c r="AE620" i="62" s="1"/>
  <c r="E621" i="62"/>
  <c r="F621" i="62"/>
  <c r="G621" i="62" s="1"/>
  <c r="J621" i="62"/>
  <c r="X621" i="62" s="1"/>
  <c r="E622" i="62"/>
  <c r="F622" i="62"/>
  <c r="G622" i="62" s="1"/>
  <c r="J622" i="62"/>
  <c r="N622" i="62" s="1"/>
  <c r="E623" i="62"/>
  <c r="F623" i="62"/>
  <c r="G623" i="62" s="1"/>
  <c r="J623" i="62"/>
  <c r="X623" i="62" s="1"/>
  <c r="E624" i="62"/>
  <c r="F624" i="62"/>
  <c r="G624" i="62" s="1"/>
  <c r="J624" i="62"/>
  <c r="V624" i="62" s="1"/>
  <c r="E625" i="62"/>
  <c r="F625" i="62"/>
  <c r="G625" i="62" s="1"/>
  <c r="J625" i="62"/>
  <c r="V625" i="62" s="1"/>
  <c r="E626" i="62"/>
  <c r="F626" i="62"/>
  <c r="G626" i="62" s="1"/>
  <c r="J626" i="62"/>
  <c r="W626" i="62" s="1"/>
  <c r="E627" i="62"/>
  <c r="F627" i="62"/>
  <c r="G627" i="62" s="1"/>
  <c r="J627" i="62"/>
  <c r="Z627" i="62" s="1"/>
  <c r="E628" i="62"/>
  <c r="F628" i="62"/>
  <c r="G628" i="62" s="1"/>
  <c r="J628" i="62"/>
  <c r="W628" i="62" s="1"/>
  <c r="E629" i="62"/>
  <c r="F629" i="62"/>
  <c r="G629" i="62" s="1"/>
  <c r="J629" i="62"/>
  <c r="V629" i="62" s="1"/>
  <c r="E630" i="62"/>
  <c r="F630" i="62"/>
  <c r="G630" i="62" s="1"/>
  <c r="J630" i="62"/>
  <c r="W630" i="62" s="1"/>
  <c r="E631" i="62"/>
  <c r="F631" i="62"/>
  <c r="G631" i="62" s="1"/>
  <c r="J631" i="62"/>
  <c r="V631" i="62" s="1"/>
  <c r="E632" i="62"/>
  <c r="F632" i="62"/>
  <c r="G632" i="62" s="1"/>
  <c r="J632" i="62"/>
  <c r="H632" i="62" s="1"/>
  <c r="E633" i="62"/>
  <c r="F633" i="62"/>
  <c r="G633" i="62" s="1"/>
  <c r="J633" i="62"/>
  <c r="E634" i="62"/>
  <c r="F634" i="62"/>
  <c r="G634" i="62" s="1"/>
  <c r="J634" i="62"/>
  <c r="Y634" i="62" s="1"/>
  <c r="E635" i="62"/>
  <c r="F635" i="62"/>
  <c r="G635" i="62" s="1"/>
  <c r="J635" i="62"/>
  <c r="E636" i="62"/>
  <c r="F636" i="62"/>
  <c r="G636" i="62" s="1"/>
  <c r="J636" i="62"/>
  <c r="H636" i="62" s="1"/>
  <c r="E637" i="62"/>
  <c r="F637" i="62"/>
  <c r="G637" i="62" s="1"/>
  <c r="J637" i="62"/>
  <c r="E638" i="62"/>
  <c r="F638" i="62"/>
  <c r="G638" i="62" s="1"/>
  <c r="J638" i="62"/>
  <c r="W638" i="62" s="1"/>
  <c r="E639" i="62"/>
  <c r="F639" i="62"/>
  <c r="G639" i="62" s="1"/>
  <c r="J639" i="62"/>
  <c r="E640" i="62"/>
  <c r="F640" i="62"/>
  <c r="G640" i="62" s="1"/>
  <c r="J640" i="62"/>
  <c r="E641" i="62"/>
  <c r="F641" i="62"/>
  <c r="G641" i="62" s="1"/>
  <c r="J641" i="62"/>
  <c r="E642" i="62"/>
  <c r="F642" i="62"/>
  <c r="G642" i="62" s="1"/>
  <c r="J642" i="62"/>
  <c r="AA642" i="62" s="1"/>
  <c r="E643" i="62"/>
  <c r="F643" i="62"/>
  <c r="G643" i="62" s="1"/>
  <c r="J643" i="62"/>
  <c r="V643" i="62" s="1"/>
  <c r="E644" i="62"/>
  <c r="F644" i="62"/>
  <c r="G644" i="62" s="1"/>
  <c r="J644" i="62"/>
  <c r="W644" i="62" s="1"/>
  <c r="E645" i="62"/>
  <c r="F645" i="62"/>
  <c r="G645" i="62" s="1"/>
  <c r="J645" i="62"/>
  <c r="V645" i="62" s="1"/>
  <c r="E646" i="62"/>
  <c r="F646" i="62"/>
  <c r="G646" i="62" s="1"/>
  <c r="J646" i="62"/>
  <c r="W646" i="62" s="1"/>
  <c r="E647" i="62"/>
  <c r="F647" i="62"/>
  <c r="G647" i="62" s="1"/>
  <c r="J647" i="62"/>
  <c r="E648" i="62"/>
  <c r="F648" i="62"/>
  <c r="G648" i="62" s="1"/>
  <c r="J648" i="62"/>
  <c r="W648" i="62" s="1"/>
  <c r="E649" i="62"/>
  <c r="F649" i="62"/>
  <c r="G649" i="62" s="1"/>
  <c r="J649" i="62"/>
  <c r="E650" i="62"/>
  <c r="F650" i="62"/>
  <c r="G650" i="62" s="1"/>
  <c r="J650" i="62"/>
  <c r="W650" i="62" s="1"/>
  <c r="E651" i="62"/>
  <c r="F651" i="62"/>
  <c r="G651" i="62" s="1"/>
  <c r="J651" i="62"/>
  <c r="E652" i="62"/>
  <c r="F652" i="62"/>
  <c r="G652" i="62" s="1"/>
  <c r="J652" i="62"/>
  <c r="H652" i="62" s="1"/>
  <c r="E653" i="62"/>
  <c r="F653" i="62"/>
  <c r="G653" i="62" s="1"/>
  <c r="J653" i="62"/>
  <c r="E654" i="62"/>
  <c r="F654" i="62"/>
  <c r="G654" i="62" s="1"/>
  <c r="J654" i="62"/>
  <c r="AC654" i="62" s="1"/>
  <c r="E655" i="62"/>
  <c r="F655" i="62"/>
  <c r="G655" i="62" s="1"/>
  <c r="J655" i="62"/>
  <c r="H655" i="62" s="1"/>
  <c r="E656" i="62"/>
  <c r="F656" i="62"/>
  <c r="G656" i="62" s="1"/>
  <c r="J656" i="62"/>
  <c r="K656" i="62" s="1"/>
  <c r="E657" i="62"/>
  <c r="F657" i="62"/>
  <c r="G657" i="62" s="1"/>
  <c r="J657" i="62"/>
  <c r="M657" i="62" s="1"/>
  <c r="E658" i="62"/>
  <c r="F658" i="62"/>
  <c r="G658" i="62" s="1"/>
  <c r="J658" i="62"/>
  <c r="E659" i="62"/>
  <c r="F659" i="62"/>
  <c r="G659" i="62" s="1"/>
  <c r="J659" i="62"/>
  <c r="AB659" i="62" s="1"/>
  <c r="E660" i="62"/>
  <c r="F660" i="62"/>
  <c r="G660" i="62" s="1"/>
  <c r="J660" i="62"/>
  <c r="K660" i="62" s="1"/>
  <c r="E661" i="62"/>
  <c r="F661" i="62"/>
  <c r="G661" i="62" s="1"/>
  <c r="J661" i="62"/>
  <c r="E662" i="62"/>
  <c r="F662" i="62"/>
  <c r="G662" i="62" s="1"/>
  <c r="J662" i="62"/>
  <c r="AA662" i="62" s="1"/>
  <c r="E663" i="62"/>
  <c r="F663" i="62"/>
  <c r="G663" i="62" s="1"/>
  <c r="J663" i="62"/>
  <c r="AB663" i="62" s="1"/>
  <c r="E664" i="62"/>
  <c r="F664" i="62"/>
  <c r="G664" i="62" s="1"/>
  <c r="J664" i="62"/>
  <c r="E665" i="62"/>
  <c r="F665" i="62"/>
  <c r="G665" i="62" s="1"/>
  <c r="J665" i="62"/>
  <c r="E666" i="62"/>
  <c r="F666" i="62"/>
  <c r="G666" i="62" s="1"/>
  <c r="J666" i="62"/>
  <c r="N666" i="62" s="1"/>
  <c r="E667" i="62"/>
  <c r="F667" i="62"/>
  <c r="G667" i="62" s="1"/>
  <c r="J667" i="62"/>
  <c r="AB667" i="62" s="1"/>
  <c r="E668" i="62"/>
  <c r="F668" i="62"/>
  <c r="G668" i="62" s="1"/>
  <c r="J668" i="62"/>
  <c r="AA668" i="62" s="1"/>
  <c r="E669" i="62"/>
  <c r="F669" i="62"/>
  <c r="G669" i="62" s="1"/>
  <c r="J669" i="62"/>
  <c r="E670" i="62"/>
  <c r="F670" i="62"/>
  <c r="G670" i="62" s="1"/>
  <c r="J670" i="62"/>
  <c r="AC670" i="62" s="1"/>
  <c r="E671" i="62"/>
  <c r="F671" i="62"/>
  <c r="G671" i="62" s="1"/>
  <c r="J671" i="62"/>
  <c r="E672" i="62"/>
  <c r="F672" i="62"/>
  <c r="G672" i="62" s="1"/>
  <c r="J672" i="62"/>
  <c r="K672" i="62" s="1"/>
  <c r="E673" i="62"/>
  <c r="F673" i="62"/>
  <c r="G673" i="62" s="1"/>
  <c r="J673" i="62"/>
  <c r="E674" i="62"/>
  <c r="F674" i="62"/>
  <c r="G674" i="62" s="1"/>
  <c r="J674" i="62"/>
  <c r="AC674" i="62" s="1"/>
  <c r="E675" i="62"/>
  <c r="F675" i="62"/>
  <c r="G675" i="62" s="1"/>
  <c r="J675" i="62"/>
  <c r="E676" i="62"/>
  <c r="F676" i="62"/>
  <c r="G676" i="62" s="1"/>
  <c r="J676" i="62"/>
  <c r="E677" i="62"/>
  <c r="F677" i="62"/>
  <c r="G677" i="62" s="1"/>
  <c r="J677" i="62"/>
  <c r="W677" i="62" s="1"/>
  <c r="E678" i="62"/>
  <c r="F678" i="62"/>
  <c r="G678" i="62" s="1"/>
  <c r="J678" i="62"/>
  <c r="M678" i="62" s="1"/>
  <c r="E679" i="62"/>
  <c r="F679" i="62"/>
  <c r="G679" i="62" s="1"/>
  <c r="J679" i="62"/>
  <c r="E680" i="62"/>
  <c r="F680" i="62"/>
  <c r="G680" i="62" s="1"/>
  <c r="J680" i="62"/>
  <c r="M680" i="62" s="1"/>
  <c r="E681" i="62"/>
  <c r="F681" i="62"/>
  <c r="G681" i="62" s="1"/>
  <c r="J681" i="62"/>
  <c r="E682" i="62"/>
  <c r="F682" i="62"/>
  <c r="G682" i="62" s="1"/>
  <c r="J682" i="62"/>
  <c r="AA682" i="62" s="1"/>
  <c r="E683" i="62"/>
  <c r="F683" i="62"/>
  <c r="G683" i="62" s="1"/>
  <c r="J683" i="62"/>
  <c r="V683" i="62" s="1"/>
  <c r="E684" i="62"/>
  <c r="F684" i="62"/>
  <c r="G684" i="62" s="1"/>
  <c r="J684" i="62"/>
  <c r="V684" i="62" s="1"/>
  <c r="E685" i="62"/>
  <c r="F685" i="62"/>
  <c r="G685" i="62" s="1"/>
  <c r="J685" i="62"/>
  <c r="E686" i="62"/>
  <c r="F686" i="62"/>
  <c r="G686" i="62" s="1"/>
  <c r="J686" i="62"/>
  <c r="H686" i="62" s="1"/>
  <c r="E687" i="62"/>
  <c r="F687" i="62"/>
  <c r="G687" i="62" s="1"/>
  <c r="J687" i="62"/>
  <c r="E688" i="62"/>
  <c r="F688" i="62"/>
  <c r="G688" i="62" s="1"/>
  <c r="J688" i="62"/>
  <c r="E689" i="62"/>
  <c r="F689" i="62"/>
  <c r="G689" i="62" s="1"/>
  <c r="J689" i="62"/>
  <c r="AC689" i="62" s="1"/>
  <c r="E690" i="62"/>
  <c r="F690" i="62"/>
  <c r="G690" i="62" s="1"/>
  <c r="J690" i="62"/>
  <c r="E691" i="62"/>
  <c r="F691" i="62"/>
  <c r="G691" i="62" s="1"/>
  <c r="J691" i="62"/>
  <c r="N691" i="62" s="1"/>
  <c r="E692" i="62"/>
  <c r="F692" i="62"/>
  <c r="G692" i="62" s="1"/>
  <c r="J692" i="62"/>
  <c r="K692" i="62" s="1"/>
  <c r="E693" i="62"/>
  <c r="F693" i="62"/>
  <c r="G693" i="62" s="1"/>
  <c r="J693" i="62"/>
  <c r="AB693" i="62" s="1"/>
  <c r="E694" i="62"/>
  <c r="F694" i="62"/>
  <c r="G694" i="62" s="1"/>
  <c r="J694" i="62"/>
  <c r="V694" i="62" s="1"/>
  <c r="E695" i="62"/>
  <c r="F695" i="62"/>
  <c r="G695" i="62" s="1"/>
  <c r="J695" i="62"/>
  <c r="E696" i="62"/>
  <c r="F696" i="62"/>
  <c r="G696" i="62" s="1"/>
  <c r="J696" i="62"/>
  <c r="Z696" i="62" s="1"/>
  <c r="E697" i="62"/>
  <c r="F697" i="62"/>
  <c r="G697" i="62" s="1"/>
  <c r="J697" i="62"/>
  <c r="E698" i="62"/>
  <c r="F698" i="62"/>
  <c r="G698" i="62" s="1"/>
  <c r="J698" i="62"/>
  <c r="Z698" i="62" s="1"/>
  <c r="E699" i="62"/>
  <c r="F699" i="62"/>
  <c r="G699" i="62" s="1"/>
  <c r="J699" i="62"/>
  <c r="E700" i="62"/>
  <c r="F700" i="62"/>
  <c r="G700" i="62" s="1"/>
  <c r="J700" i="62"/>
  <c r="Z700" i="62" s="1"/>
  <c r="E701" i="62"/>
  <c r="F701" i="62"/>
  <c r="G701" i="62" s="1"/>
  <c r="J701" i="62"/>
  <c r="W701" i="62" s="1"/>
  <c r="E702" i="62"/>
  <c r="F702" i="62"/>
  <c r="G702" i="62" s="1"/>
  <c r="J702" i="62"/>
  <c r="Z702" i="62" s="1"/>
  <c r="E703" i="62"/>
  <c r="F703" i="62"/>
  <c r="G703" i="62" s="1"/>
  <c r="J703" i="62"/>
  <c r="W703" i="62" s="1"/>
  <c r="E704" i="62"/>
  <c r="F704" i="62"/>
  <c r="G704" i="62" s="1"/>
  <c r="J704" i="62"/>
  <c r="Z704" i="62" s="1"/>
  <c r="E705" i="62"/>
  <c r="F705" i="62"/>
  <c r="G705" i="62" s="1"/>
  <c r="J705" i="62"/>
  <c r="E706" i="62"/>
  <c r="F706" i="62"/>
  <c r="G706" i="62" s="1"/>
  <c r="J706" i="62"/>
  <c r="Z706" i="62" s="1"/>
  <c r="E707" i="62"/>
  <c r="F707" i="62"/>
  <c r="G707" i="62" s="1"/>
  <c r="J707" i="62"/>
  <c r="W707" i="62" s="1"/>
  <c r="E708" i="62"/>
  <c r="F708" i="62"/>
  <c r="G708" i="62" s="1"/>
  <c r="J708" i="62"/>
  <c r="Z708" i="62" s="1"/>
  <c r="E709" i="62"/>
  <c r="F709" i="62"/>
  <c r="G709" i="62" s="1"/>
  <c r="J709" i="62"/>
  <c r="E710" i="62"/>
  <c r="F710" i="62"/>
  <c r="G710" i="62" s="1"/>
  <c r="J710" i="62"/>
  <c r="Z710" i="62" s="1"/>
  <c r="E711" i="62"/>
  <c r="F711" i="62"/>
  <c r="G711" i="62" s="1"/>
  <c r="J711" i="62"/>
  <c r="K711" i="62" s="1"/>
  <c r="E712" i="62"/>
  <c r="F712" i="62"/>
  <c r="G712" i="62" s="1"/>
  <c r="J712" i="62"/>
  <c r="Z712" i="62" s="1"/>
  <c r="E713" i="62"/>
  <c r="F713" i="62"/>
  <c r="G713" i="62" s="1"/>
  <c r="J713" i="62"/>
  <c r="W713" i="62" s="1"/>
  <c r="E714" i="62"/>
  <c r="F714" i="62"/>
  <c r="G714" i="62" s="1"/>
  <c r="J714" i="62"/>
  <c r="Z714" i="62" s="1"/>
  <c r="E715" i="62"/>
  <c r="F715" i="62"/>
  <c r="G715" i="62" s="1"/>
  <c r="J715" i="62"/>
  <c r="W715" i="62" s="1"/>
  <c r="E716" i="62"/>
  <c r="F716" i="62"/>
  <c r="G716" i="62" s="1"/>
  <c r="J716" i="62"/>
  <c r="Z716" i="62" s="1"/>
  <c r="E717" i="62"/>
  <c r="F717" i="62"/>
  <c r="G717" i="62" s="1"/>
  <c r="J717" i="62"/>
  <c r="AD717" i="62" s="1"/>
  <c r="E718" i="62"/>
  <c r="F718" i="62"/>
  <c r="G718" i="62" s="1"/>
  <c r="J718" i="62"/>
  <c r="M718" i="62" s="1"/>
  <c r="E719" i="62"/>
  <c r="F719" i="62"/>
  <c r="G719" i="62" s="1"/>
  <c r="J719" i="62"/>
  <c r="E720" i="62"/>
  <c r="F720" i="62"/>
  <c r="G720" i="62" s="1"/>
  <c r="J720" i="62"/>
  <c r="M720" i="62" s="1"/>
  <c r="E721" i="62"/>
  <c r="F721" i="62"/>
  <c r="G721" i="62" s="1"/>
  <c r="J721" i="62"/>
  <c r="W721" i="62" s="1"/>
  <c r="E722" i="62"/>
  <c r="F722" i="62"/>
  <c r="G722" i="62" s="1"/>
  <c r="J722" i="62"/>
  <c r="M722" i="62" s="1"/>
  <c r="E723" i="62"/>
  <c r="F723" i="62"/>
  <c r="G723" i="62" s="1"/>
  <c r="J723" i="62"/>
  <c r="W723" i="62" s="1"/>
  <c r="E724" i="62"/>
  <c r="F724" i="62"/>
  <c r="G724" i="62" s="1"/>
  <c r="J724" i="62"/>
  <c r="E725" i="62"/>
  <c r="F725" i="62"/>
  <c r="G725" i="62" s="1"/>
  <c r="J725" i="62"/>
  <c r="K725" i="62" s="1"/>
  <c r="E726" i="62"/>
  <c r="F726" i="62"/>
  <c r="G726" i="62" s="1"/>
  <c r="J726" i="62"/>
  <c r="N726" i="62" s="1"/>
  <c r="E727" i="62"/>
  <c r="F727" i="62"/>
  <c r="G727" i="62" s="1"/>
  <c r="J727" i="62"/>
  <c r="K727" i="62" s="1"/>
  <c r="E728" i="62"/>
  <c r="F728" i="62"/>
  <c r="G728" i="62" s="1"/>
  <c r="J728" i="62"/>
  <c r="M728" i="62" s="1"/>
  <c r="E729" i="62"/>
  <c r="F729" i="62"/>
  <c r="G729" i="62" s="1"/>
  <c r="J729" i="62"/>
  <c r="E730" i="62"/>
  <c r="F730" i="62"/>
  <c r="G730" i="62" s="1"/>
  <c r="J730" i="62"/>
  <c r="E731" i="62"/>
  <c r="F731" i="62"/>
  <c r="G731" i="62" s="1"/>
  <c r="J731" i="62"/>
  <c r="AB731" i="62" s="1"/>
  <c r="E732" i="62"/>
  <c r="F732" i="62"/>
  <c r="G732" i="62" s="1"/>
  <c r="J732" i="62"/>
  <c r="AB732" i="62" s="1"/>
  <c r="E733" i="62"/>
  <c r="F733" i="62"/>
  <c r="G733" i="62" s="1"/>
  <c r="J733" i="62"/>
  <c r="K733" i="62" s="1"/>
  <c r="E734" i="62"/>
  <c r="F734" i="62"/>
  <c r="G734" i="62" s="1"/>
  <c r="J734" i="62"/>
  <c r="AB734" i="62" s="1"/>
  <c r="E735" i="62"/>
  <c r="F735" i="62"/>
  <c r="G735" i="62" s="1"/>
  <c r="J735" i="62"/>
  <c r="E736" i="62"/>
  <c r="F736" i="62"/>
  <c r="G736" i="62" s="1"/>
  <c r="J736" i="62"/>
  <c r="H736" i="62" s="1"/>
  <c r="E737" i="62"/>
  <c r="F737" i="62"/>
  <c r="G737" i="62" s="1"/>
  <c r="J737" i="62"/>
  <c r="E738" i="62"/>
  <c r="F738" i="62"/>
  <c r="G738" i="62" s="1"/>
  <c r="J738" i="62"/>
  <c r="E739" i="62"/>
  <c r="F739" i="62"/>
  <c r="G739" i="62" s="1"/>
  <c r="J739" i="62"/>
  <c r="E740" i="62"/>
  <c r="F740" i="62"/>
  <c r="G740" i="62" s="1"/>
  <c r="J740" i="62"/>
  <c r="AB740" i="62" s="1"/>
  <c r="E741" i="62"/>
  <c r="F741" i="62"/>
  <c r="G741" i="62" s="1"/>
  <c r="J741" i="62"/>
  <c r="K741" i="62" s="1"/>
  <c r="E742" i="62"/>
  <c r="F742" i="62"/>
  <c r="G742" i="62" s="1"/>
  <c r="J742" i="62"/>
  <c r="E743" i="62"/>
  <c r="F743" i="62"/>
  <c r="G743" i="62" s="1"/>
  <c r="J743" i="62"/>
  <c r="M743" i="62" s="1"/>
  <c r="E744" i="62"/>
  <c r="F744" i="62"/>
  <c r="G744" i="62" s="1"/>
  <c r="J744" i="62"/>
  <c r="E745" i="62"/>
  <c r="F745" i="62"/>
  <c r="G745" i="62" s="1"/>
  <c r="J745" i="62"/>
  <c r="E746" i="62"/>
  <c r="F746" i="62"/>
  <c r="G746" i="62" s="1"/>
  <c r="J746" i="62"/>
  <c r="M746" i="62" s="1"/>
  <c r="E747" i="62"/>
  <c r="F747" i="62"/>
  <c r="G747" i="62" s="1"/>
  <c r="J747" i="62"/>
  <c r="E748" i="62"/>
  <c r="F748" i="62"/>
  <c r="G748" i="62" s="1"/>
  <c r="J748" i="62"/>
  <c r="H748" i="62" s="1"/>
  <c r="E749" i="62"/>
  <c r="F749" i="62"/>
  <c r="G749" i="62" s="1"/>
  <c r="J749" i="62"/>
  <c r="X749" i="62" s="1"/>
  <c r="E750" i="62"/>
  <c r="F750" i="62"/>
  <c r="G750" i="62" s="1"/>
  <c r="J750" i="62"/>
  <c r="K750" i="62" s="1"/>
  <c r="E751" i="62"/>
  <c r="F751" i="62"/>
  <c r="G751" i="62" s="1"/>
  <c r="J751" i="62"/>
  <c r="AA751" i="62" s="1"/>
  <c r="E752" i="62"/>
  <c r="F752" i="62"/>
  <c r="G752" i="62" s="1"/>
  <c r="J752" i="62"/>
  <c r="E753" i="62"/>
  <c r="F753" i="62"/>
  <c r="G753" i="62" s="1"/>
  <c r="J753" i="62"/>
  <c r="K753" i="62" s="1"/>
  <c r="E754" i="62"/>
  <c r="F754" i="62"/>
  <c r="G754" i="62" s="1"/>
  <c r="J754" i="62"/>
  <c r="E755" i="62"/>
  <c r="F755" i="62"/>
  <c r="G755" i="62" s="1"/>
  <c r="J755" i="62"/>
  <c r="E756" i="62"/>
  <c r="F756" i="62"/>
  <c r="G756" i="62" s="1"/>
  <c r="J756" i="62"/>
  <c r="K756" i="62" s="1"/>
  <c r="E757" i="62"/>
  <c r="F757" i="62"/>
  <c r="G757" i="62" s="1"/>
  <c r="J757" i="62"/>
  <c r="H757" i="62" s="1"/>
  <c r="E758" i="62"/>
  <c r="F758" i="62"/>
  <c r="G758" i="62" s="1"/>
  <c r="J758" i="62"/>
  <c r="K758" i="62" s="1"/>
  <c r="E759" i="62"/>
  <c r="F759" i="62"/>
  <c r="G759" i="62" s="1"/>
  <c r="J759" i="62"/>
  <c r="X759" i="62" s="1"/>
  <c r="E760" i="62"/>
  <c r="F760" i="62"/>
  <c r="G760" i="62" s="1"/>
  <c r="J760" i="62"/>
  <c r="E761" i="62"/>
  <c r="F761" i="62"/>
  <c r="G761" i="62" s="1"/>
  <c r="J761" i="62"/>
  <c r="Y761" i="62" s="1"/>
  <c r="E762" i="62"/>
  <c r="F762" i="62"/>
  <c r="G762" i="62" s="1"/>
  <c r="J762" i="62"/>
  <c r="E763" i="62"/>
  <c r="F763" i="62"/>
  <c r="G763" i="62" s="1"/>
  <c r="J763" i="62"/>
  <c r="AB763" i="62" s="1"/>
  <c r="E764" i="62"/>
  <c r="F764" i="62"/>
  <c r="G764" i="62" s="1"/>
  <c r="J764" i="62"/>
  <c r="K764" i="62" s="1"/>
  <c r="E765" i="62"/>
  <c r="F765" i="62"/>
  <c r="G765" i="62" s="1"/>
  <c r="J765" i="62"/>
  <c r="M765" i="62" s="1"/>
  <c r="E766" i="62"/>
  <c r="F766" i="62"/>
  <c r="G766" i="62" s="1"/>
  <c r="J766" i="62"/>
  <c r="E767" i="62"/>
  <c r="F767" i="62"/>
  <c r="G767" i="62" s="1"/>
  <c r="J767" i="62"/>
  <c r="H767" i="62" s="1"/>
  <c r="E768" i="62"/>
  <c r="F768" i="62"/>
  <c r="G768" i="62" s="1"/>
  <c r="J768" i="62"/>
  <c r="Z768" i="62" s="1"/>
  <c r="E769" i="62"/>
  <c r="F769" i="62"/>
  <c r="G769" i="62" s="1"/>
  <c r="J769" i="62"/>
  <c r="E770" i="62"/>
  <c r="F770" i="62"/>
  <c r="G770" i="62" s="1"/>
  <c r="J770" i="62"/>
  <c r="E771" i="62"/>
  <c r="F771" i="62"/>
  <c r="G771" i="62" s="1"/>
  <c r="J771" i="62"/>
  <c r="E772" i="62"/>
  <c r="F772" i="62"/>
  <c r="G772" i="62" s="1"/>
  <c r="J772" i="62"/>
  <c r="K772" i="62" s="1"/>
  <c r="E773" i="62"/>
  <c r="F773" i="62"/>
  <c r="G773" i="62" s="1"/>
  <c r="J773" i="62"/>
  <c r="AE773" i="62" s="1"/>
  <c r="E774" i="62"/>
  <c r="F774" i="62"/>
  <c r="G774" i="62" s="1"/>
  <c r="J774" i="62"/>
  <c r="E775" i="62"/>
  <c r="F775" i="62"/>
  <c r="G775" i="62" s="1"/>
  <c r="J775" i="62"/>
  <c r="E776" i="62"/>
  <c r="F776" i="62"/>
  <c r="G776" i="62" s="1"/>
  <c r="J776" i="62"/>
  <c r="W776" i="62" s="1"/>
  <c r="E777" i="62"/>
  <c r="F777" i="62"/>
  <c r="G777" i="62" s="1"/>
  <c r="J777" i="62"/>
  <c r="X777" i="62" s="1"/>
  <c r="E778" i="62"/>
  <c r="F778" i="62"/>
  <c r="G778" i="62" s="1"/>
  <c r="J778" i="62"/>
  <c r="Z778" i="62" s="1"/>
  <c r="E779" i="62"/>
  <c r="F779" i="62"/>
  <c r="G779" i="62" s="1"/>
  <c r="J779" i="62"/>
  <c r="K779" i="62" s="1"/>
  <c r="E780" i="62"/>
  <c r="F780" i="62"/>
  <c r="G780" i="62" s="1"/>
  <c r="J780" i="62"/>
  <c r="E781" i="62"/>
  <c r="F781" i="62"/>
  <c r="G781" i="62" s="1"/>
  <c r="J781" i="62"/>
  <c r="N781" i="62" s="1"/>
  <c r="E782" i="62"/>
  <c r="F782" i="62"/>
  <c r="G782" i="62" s="1"/>
  <c r="J782" i="62"/>
  <c r="W782" i="62" s="1"/>
  <c r="E783" i="62"/>
  <c r="F783" i="62"/>
  <c r="G783" i="62" s="1"/>
  <c r="J783" i="62"/>
  <c r="X783" i="62" s="1"/>
  <c r="E784" i="62"/>
  <c r="F784" i="62"/>
  <c r="G784" i="62" s="1"/>
  <c r="J784" i="62"/>
  <c r="E785" i="62"/>
  <c r="F785" i="62"/>
  <c r="G785" i="62" s="1"/>
  <c r="J785" i="62"/>
  <c r="Z785" i="62" s="1"/>
  <c r="E786" i="62"/>
  <c r="F786" i="62"/>
  <c r="G786" i="62" s="1"/>
  <c r="J786" i="62"/>
  <c r="K786" i="62" s="1"/>
  <c r="E787" i="62"/>
  <c r="F787" i="62"/>
  <c r="G787" i="62" s="1"/>
  <c r="J787" i="62"/>
  <c r="V787" i="62" s="1"/>
  <c r="E788" i="62"/>
  <c r="F788" i="62"/>
  <c r="G788" i="62" s="1"/>
  <c r="J788" i="62"/>
  <c r="K788" i="62" s="1"/>
  <c r="E789" i="62"/>
  <c r="F789" i="62"/>
  <c r="G789" i="62" s="1"/>
  <c r="J789" i="62"/>
  <c r="X789" i="62" s="1"/>
  <c r="E790" i="62"/>
  <c r="F790" i="62"/>
  <c r="G790" i="62" s="1"/>
  <c r="J790" i="62"/>
  <c r="K790" i="62" s="1"/>
  <c r="E791" i="62"/>
  <c r="F791" i="62"/>
  <c r="G791" i="62" s="1"/>
  <c r="J791" i="62"/>
  <c r="V791" i="62" s="1"/>
  <c r="E792" i="62"/>
  <c r="F792" i="62"/>
  <c r="G792" i="62" s="1"/>
  <c r="J792" i="62"/>
  <c r="AC792" i="62" s="1"/>
  <c r="E793" i="62"/>
  <c r="F793" i="62"/>
  <c r="G793" i="62" s="1"/>
  <c r="J793" i="62"/>
  <c r="E794" i="62"/>
  <c r="F794" i="62"/>
  <c r="G794" i="62" s="1"/>
  <c r="J794" i="62"/>
  <c r="AC794" i="62" s="1"/>
  <c r="E795" i="62"/>
  <c r="F795" i="62"/>
  <c r="G795" i="62" s="1"/>
  <c r="J795" i="62"/>
  <c r="E796" i="62"/>
  <c r="F796" i="62"/>
  <c r="G796" i="62" s="1"/>
  <c r="J796" i="62"/>
  <c r="E797" i="62"/>
  <c r="F797" i="62"/>
  <c r="G797" i="62" s="1"/>
  <c r="J797" i="62"/>
  <c r="X797" i="62" s="1"/>
  <c r="E798" i="62"/>
  <c r="F798" i="62"/>
  <c r="G798" i="62" s="1"/>
  <c r="J798" i="62"/>
  <c r="V798" i="62" s="1"/>
  <c r="E799" i="62"/>
  <c r="F799" i="62"/>
  <c r="G799" i="62" s="1"/>
  <c r="J799" i="62"/>
  <c r="M799" i="62" s="1"/>
  <c r="C419" i="62"/>
  <c r="D419" i="62" s="1"/>
  <c r="D417" i="62" s="1"/>
  <c r="E419" i="62"/>
  <c r="F419" i="62"/>
  <c r="G419" i="62" s="1"/>
  <c r="J419" i="62"/>
  <c r="E420" i="62"/>
  <c r="F420" i="62"/>
  <c r="G420" i="62" s="1"/>
  <c r="J420" i="62"/>
  <c r="AC420" i="62" s="1"/>
  <c r="E421" i="62"/>
  <c r="F421" i="62"/>
  <c r="G421" i="62" s="1"/>
  <c r="J421" i="62"/>
  <c r="E422" i="62"/>
  <c r="F422" i="62"/>
  <c r="G422" i="62" s="1"/>
  <c r="J422" i="62"/>
  <c r="E423" i="62"/>
  <c r="F423" i="62"/>
  <c r="G423" i="62" s="1"/>
  <c r="J423" i="62"/>
  <c r="K423" i="62" s="1"/>
  <c r="E424" i="62"/>
  <c r="F424" i="62"/>
  <c r="G424" i="62" s="1"/>
  <c r="J424" i="62"/>
  <c r="H424" i="62" s="1"/>
  <c r="E425" i="62"/>
  <c r="F425" i="62"/>
  <c r="G425" i="62" s="1"/>
  <c r="J425" i="62"/>
  <c r="K425" i="62" s="1"/>
  <c r="E426" i="62"/>
  <c r="F426" i="62"/>
  <c r="G426" i="62" s="1"/>
  <c r="J426" i="62"/>
  <c r="E427" i="62"/>
  <c r="F427" i="62"/>
  <c r="G427" i="62" s="1"/>
  <c r="J427" i="62"/>
  <c r="H427" i="62" s="1"/>
  <c r="E428" i="62"/>
  <c r="F428" i="62"/>
  <c r="G428" i="62" s="1"/>
  <c r="J428" i="62"/>
  <c r="H428" i="62" s="1"/>
  <c r="E429" i="62"/>
  <c r="F429" i="62"/>
  <c r="G429" i="62" s="1"/>
  <c r="J429" i="62"/>
  <c r="E430" i="62"/>
  <c r="F430" i="62"/>
  <c r="G430" i="62" s="1"/>
  <c r="J430" i="62"/>
  <c r="M430" i="62" s="1"/>
  <c r="E431" i="62"/>
  <c r="F431" i="62"/>
  <c r="G431" i="62" s="1"/>
  <c r="J431" i="62"/>
  <c r="K431" i="62" s="1"/>
  <c r="E432" i="62"/>
  <c r="F432" i="62"/>
  <c r="G432" i="62" s="1"/>
  <c r="J432" i="62"/>
  <c r="N432" i="62" s="1"/>
  <c r="E433" i="62"/>
  <c r="F433" i="62"/>
  <c r="G433" i="62" s="1"/>
  <c r="J433" i="62"/>
  <c r="Z433" i="62" s="1"/>
  <c r="E434" i="62"/>
  <c r="F434" i="62"/>
  <c r="G434" i="62" s="1"/>
  <c r="J434" i="62"/>
  <c r="E435" i="62"/>
  <c r="F435" i="62"/>
  <c r="G435" i="62" s="1"/>
  <c r="J435" i="62"/>
  <c r="E436" i="62"/>
  <c r="F436" i="62"/>
  <c r="G436" i="62" s="1"/>
  <c r="J436" i="62"/>
  <c r="E437" i="62"/>
  <c r="F437" i="62"/>
  <c r="G437" i="62" s="1"/>
  <c r="J437" i="62"/>
  <c r="M437" i="62" s="1"/>
  <c r="E438" i="62"/>
  <c r="F438" i="62"/>
  <c r="G438" i="62" s="1"/>
  <c r="J438" i="62"/>
  <c r="V438" i="62" s="1"/>
  <c r="E439" i="62"/>
  <c r="F439" i="62"/>
  <c r="G439" i="62" s="1"/>
  <c r="J439" i="62"/>
  <c r="K439" i="62" s="1"/>
  <c r="E440" i="62"/>
  <c r="F440" i="62"/>
  <c r="G440" i="62" s="1"/>
  <c r="J440" i="62"/>
  <c r="H440" i="62" s="1"/>
  <c r="E441" i="62"/>
  <c r="F441" i="62"/>
  <c r="G441" i="62" s="1"/>
  <c r="J441" i="62"/>
  <c r="K441" i="62" s="1"/>
  <c r="E442" i="62"/>
  <c r="F442" i="62"/>
  <c r="G442" i="62" s="1"/>
  <c r="J442" i="62"/>
  <c r="X442" i="62" s="1"/>
  <c r="E450" i="62"/>
  <c r="F450" i="62"/>
  <c r="G450" i="62" s="1"/>
  <c r="J450" i="62"/>
  <c r="E451" i="62"/>
  <c r="F451" i="62"/>
  <c r="G451" i="62" s="1"/>
  <c r="J451" i="62"/>
  <c r="E452" i="62"/>
  <c r="F452" i="62"/>
  <c r="G452" i="62" s="1"/>
  <c r="J452" i="62"/>
  <c r="K452" i="62" s="1"/>
  <c r="E453" i="62"/>
  <c r="F453" i="62"/>
  <c r="G453" i="62" s="1"/>
  <c r="J453" i="62"/>
  <c r="V453" i="62" s="1"/>
  <c r="E454" i="62"/>
  <c r="F454" i="62"/>
  <c r="G454" i="62" s="1"/>
  <c r="J454" i="62"/>
  <c r="M454" i="62" s="1"/>
  <c r="E455" i="62"/>
  <c r="F455" i="62"/>
  <c r="G455" i="62" s="1"/>
  <c r="J455" i="62"/>
  <c r="E456" i="62"/>
  <c r="F456" i="62"/>
  <c r="G456" i="62" s="1"/>
  <c r="J456" i="62"/>
  <c r="M456" i="62" s="1"/>
  <c r="E457" i="62"/>
  <c r="F457" i="62"/>
  <c r="G457" i="62" s="1"/>
  <c r="J457" i="62"/>
  <c r="M457" i="62" s="1"/>
  <c r="E458" i="62"/>
  <c r="F458" i="62"/>
  <c r="G458" i="62" s="1"/>
  <c r="J458" i="62"/>
  <c r="E459" i="62"/>
  <c r="F459" i="62"/>
  <c r="G459" i="62" s="1"/>
  <c r="J459" i="62"/>
  <c r="AB459" i="62" s="1"/>
  <c r="E460" i="62"/>
  <c r="F460" i="62"/>
  <c r="G460" i="62" s="1"/>
  <c r="J460" i="62"/>
  <c r="M460" i="62" s="1"/>
  <c r="E461" i="62"/>
  <c r="F461" i="62"/>
  <c r="G461" i="62" s="1"/>
  <c r="J461" i="62"/>
  <c r="Z461" i="62" s="1"/>
  <c r="E462" i="62"/>
  <c r="F462" i="62"/>
  <c r="G462" i="62" s="1"/>
  <c r="J462" i="62"/>
  <c r="AB462" i="62" s="1"/>
  <c r="E463" i="62"/>
  <c r="F463" i="62"/>
  <c r="G463" i="62" s="1"/>
  <c r="J463" i="62"/>
  <c r="E464" i="62"/>
  <c r="F464" i="62"/>
  <c r="G464" i="62" s="1"/>
  <c r="J464" i="62"/>
  <c r="AB464" i="62" s="1"/>
  <c r="E465" i="62"/>
  <c r="F465" i="62"/>
  <c r="G465" i="62" s="1"/>
  <c r="J465" i="62"/>
  <c r="K465" i="62" s="1"/>
  <c r="E466" i="62"/>
  <c r="F466" i="62"/>
  <c r="G466" i="62" s="1"/>
  <c r="J466" i="62"/>
  <c r="N466" i="62" s="1"/>
  <c r="E467" i="62"/>
  <c r="F467" i="62"/>
  <c r="G467" i="62" s="1"/>
  <c r="J467" i="62"/>
  <c r="V467" i="62" s="1"/>
  <c r="E468" i="62"/>
  <c r="F468" i="62"/>
  <c r="G468" i="62" s="1"/>
  <c r="J468" i="62"/>
  <c r="M468" i="62" s="1"/>
  <c r="E469" i="62"/>
  <c r="F469" i="62"/>
  <c r="G469" i="62" s="1"/>
  <c r="J469" i="62"/>
  <c r="N469" i="62" s="1"/>
  <c r="E477" i="62"/>
  <c r="F477" i="62"/>
  <c r="G477" i="62" s="1"/>
  <c r="J477" i="62"/>
  <c r="K477" i="62" s="1"/>
  <c r="E478" i="62"/>
  <c r="F478" i="62"/>
  <c r="G478" i="62" s="1"/>
  <c r="J478" i="62"/>
  <c r="X478" i="62" s="1"/>
  <c r="E479" i="62"/>
  <c r="F479" i="62"/>
  <c r="G479" i="62" s="1"/>
  <c r="J479" i="62"/>
  <c r="AC479" i="62" s="1"/>
  <c r="E480" i="62"/>
  <c r="F480" i="62"/>
  <c r="G480" i="62" s="1"/>
  <c r="J480" i="62"/>
  <c r="V480" i="62" s="1"/>
  <c r="E481" i="62"/>
  <c r="F481" i="62"/>
  <c r="G481" i="62" s="1"/>
  <c r="J481" i="62"/>
  <c r="E482" i="62"/>
  <c r="F482" i="62"/>
  <c r="G482" i="62" s="1"/>
  <c r="J482" i="62"/>
  <c r="M482" i="62" s="1"/>
  <c r="E483" i="62"/>
  <c r="F483" i="62"/>
  <c r="G483" i="62" s="1"/>
  <c r="J483" i="62"/>
  <c r="Z483" i="62" s="1"/>
  <c r="E484" i="62"/>
  <c r="F484" i="62"/>
  <c r="G484" i="62" s="1"/>
  <c r="J484" i="62"/>
  <c r="E485" i="62"/>
  <c r="F485" i="62"/>
  <c r="G485" i="62" s="1"/>
  <c r="J485" i="62"/>
  <c r="V485" i="62" s="1"/>
  <c r="E486" i="62"/>
  <c r="F486" i="62"/>
  <c r="G486" i="62" s="1"/>
  <c r="J486" i="62"/>
  <c r="H486" i="62" s="1"/>
  <c r="E487" i="62"/>
  <c r="F487" i="62"/>
  <c r="G487" i="62" s="1"/>
  <c r="J487" i="62"/>
  <c r="M487" i="62" s="1"/>
  <c r="E488" i="62"/>
  <c r="F488" i="62"/>
  <c r="G488" i="62" s="1"/>
  <c r="J488" i="62"/>
  <c r="M488" i="62" s="1"/>
  <c r="E489" i="62"/>
  <c r="F489" i="62"/>
  <c r="G489" i="62" s="1"/>
  <c r="J489" i="62"/>
  <c r="AA489" i="62" s="1"/>
  <c r="E490" i="62"/>
  <c r="F490" i="62"/>
  <c r="G490" i="62" s="1"/>
  <c r="J490" i="62"/>
  <c r="E491" i="62"/>
  <c r="F491" i="62"/>
  <c r="G491" i="62" s="1"/>
  <c r="J491" i="62"/>
  <c r="X491" i="62" s="1"/>
  <c r="E492" i="62"/>
  <c r="F492" i="62"/>
  <c r="G492" i="62" s="1"/>
  <c r="J492" i="62"/>
  <c r="AA492" i="62" s="1"/>
  <c r="E493" i="62"/>
  <c r="F493" i="62"/>
  <c r="G493" i="62" s="1"/>
  <c r="J493" i="62"/>
  <c r="E494" i="62"/>
  <c r="F494" i="62"/>
  <c r="G494" i="62" s="1"/>
  <c r="J494" i="62"/>
  <c r="X494" i="62" s="1"/>
  <c r="E495" i="62"/>
  <c r="F495" i="62"/>
  <c r="G495" i="62" s="1"/>
  <c r="J495" i="62"/>
  <c r="E496" i="62"/>
  <c r="F496" i="62"/>
  <c r="G496" i="62" s="1"/>
  <c r="J496" i="62"/>
  <c r="E500" i="62"/>
  <c r="F500" i="62"/>
  <c r="G500" i="62" s="1"/>
  <c r="J500" i="62"/>
  <c r="K500" i="62" s="1"/>
  <c r="E501" i="62"/>
  <c r="F501" i="62"/>
  <c r="G501" i="62" s="1"/>
  <c r="J501" i="62"/>
  <c r="M501" i="62" s="1"/>
  <c r="E502" i="62"/>
  <c r="F502" i="62"/>
  <c r="G502" i="62" s="1"/>
  <c r="J502" i="62"/>
  <c r="Z502" i="62" s="1"/>
  <c r="E503" i="62"/>
  <c r="F503" i="62"/>
  <c r="G503" i="62" s="1"/>
  <c r="J503" i="62"/>
  <c r="K503" i="62" s="1"/>
  <c r="E504" i="62"/>
  <c r="F504" i="62"/>
  <c r="G504" i="62" s="1"/>
  <c r="J504" i="62"/>
  <c r="N504" i="62" s="1"/>
  <c r="E505" i="62"/>
  <c r="F505" i="62"/>
  <c r="G505" i="62" s="1"/>
  <c r="J505" i="62"/>
  <c r="W505" i="62" s="1"/>
  <c r="E506" i="62"/>
  <c r="F506" i="62"/>
  <c r="G506" i="62" s="1"/>
  <c r="J506" i="62"/>
  <c r="M506" i="62" s="1"/>
  <c r="E507" i="62"/>
  <c r="F507" i="62"/>
  <c r="G507" i="62" s="1"/>
  <c r="J507" i="62"/>
  <c r="M507" i="62" s="1"/>
  <c r="E508" i="62"/>
  <c r="F508" i="62"/>
  <c r="G508" i="62" s="1"/>
  <c r="J508" i="62"/>
  <c r="N508" i="62" s="1"/>
  <c r="E509" i="62"/>
  <c r="F509" i="62"/>
  <c r="G509" i="62" s="1"/>
  <c r="J509" i="62"/>
  <c r="AC509" i="62" s="1"/>
  <c r="E510" i="62"/>
  <c r="F510" i="62"/>
  <c r="G510" i="62" s="1"/>
  <c r="J510" i="62"/>
  <c r="AA510" i="62" s="1"/>
  <c r="E511" i="62"/>
  <c r="F511" i="62"/>
  <c r="G511" i="62" s="1"/>
  <c r="J511" i="62"/>
  <c r="AA511" i="62" s="1"/>
  <c r="E512" i="62"/>
  <c r="F512" i="62"/>
  <c r="G512" i="62" s="1"/>
  <c r="J512" i="62"/>
  <c r="N512" i="62" s="1"/>
  <c r="E513" i="62"/>
  <c r="F513" i="62"/>
  <c r="G513" i="62" s="1"/>
  <c r="J513" i="62"/>
  <c r="H513" i="62" s="1"/>
  <c r="E514" i="62"/>
  <c r="F514" i="62"/>
  <c r="G514" i="62" s="1"/>
  <c r="J514" i="62"/>
  <c r="AA514" i="62" s="1"/>
  <c r="E515" i="62"/>
  <c r="F515" i="62"/>
  <c r="G515" i="62" s="1"/>
  <c r="J515" i="62"/>
  <c r="Z515" i="62" s="1"/>
  <c r="E516" i="62"/>
  <c r="F516" i="62"/>
  <c r="G516" i="62" s="1"/>
  <c r="J516" i="62"/>
  <c r="X516" i="62" s="1"/>
  <c r="E517" i="62"/>
  <c r="F517" i="62"/>
  <c r="G517" i="62" s="1"/>
  <c r="J517" i="62"/>
  <c r="W517" i="62" s="1"/>
  <c r="E518" i="62"/>
  <c r="F518" i="62"/>
  <c r="G518" i="62" s="1"/>
  <c r="J518" i="62"/>
  <c r="M518" i="62" s="1"/>
  <c r="E519" i="62"/>
  <c r="F519" i="62"/>
  <c r="G519" i="62" s="1"/>
  <c r="J519" i="62"/>
  <c r="M519" i="62" s="1"/>
  <c r="E520" i="62"/>
  <c r="F520" i="62"/>
  <c r="G520" i="62" s="1"/>
  <c r="J520" i="62"/>
  <c r="AB520" i="62" s="1"/>
  <c r="E521" i="62"/>
  <c r="F521" i="62"/>
  <c r="G521" i="62" s="1"/>
  <c r="J521" i="62"/>
  <c r="W521" i="62" s="1"/>
  <c r="E522" i="62"/>
  <c r="F522" i="62"/>
  <c r="G522" i="62" s="1"/>
  <c r="J522" i="62"/>
  <c r="V522" i="62" s="1"/>
  <c r="E523" i="62"/>
  <c r="F523" i="62"/>
  <c r="G523" i="62" s="1"/>
  <c r="J523" i="62"/>
  <c r="AA523" i="62" s="1"/>
  <c r="E527" i="62"/>
  <c r="F527" i="62"/>
  <c r="G527" i="62" s="1"/>
  <c r="J527" i="62"/>
  <c r="K527" i="62" s="1"/>
  <c r="E528" i="62"/>
  <c r="F528" i="62"/>
  <c r="G528" i="62" s="1"/>
  <c r="J528" i="62"/>
  <c r="E529" i="62"/>
  <c r="F529" i="62"/>
  <c r="G529" i="62" s="1"/>
  <c r="J529" i="62"/>
  <c r="E530" i="62"/>
  <c r="F530" i="62"/>
  <c r="G530" i="62" s="1"/>
  <c r="J530" i="62"/>
  <c r="E531" i="62"/>
  <c r="F531" i="62"/>
  <c r="G531" i="62" s="1"/>
  <c r="J531" i="62"/>
  <c r="X531" i="62" s="1"/>
  <c r="E532" i="62"/>
  <c r="F532" i="62"/>
  <c r="G532" i="62" s="1"/>
  <c r="J532" i="62"/>
  <c r="AA532" i="62" s="1"/>
  <c r="E533" i="62"/>
  <c r="F533" i="62"/>
  <c r="G533" i="62" s="1"/>
  <c r="J533" i="62"/>
  <c r="Y533" i="62" s="1"/>
  <c r="E534" i="62"/>
  <c r="F534" i="62"/>
  <c r="G534" i="62" s="1"/>
  <c r="J534" i="62"/>
  <c r="E535" i="62"/>
  <c r="F535" i="62"/>
  <c r="G535" i="62" s="1"/>
  <c r="J535" i="62"/>
  <c r="Y535" i="62" s="1"/>
  <c r="E536" i="62"/>
  <c r="F536" i="62"/>
  <c r="G536" i="62" s="1"/>
  <c r="J536" i="62"/>
  <c r="E537" i="62"/>
  <c r="F537" i="62"/>
  <c r="G537" i="62" s="1"/>
  <c r="J537" i="62"/>
  <c r="M537" i="62" s="1"/>
  <c r="E538" i="62"/>
  <c r="F538" i="62"/>
  <c r="G538" i="62" s="1"/>
  <c r="J538" i="62"/>
  <c r="M538" i="62" s="1"/>
  <c r="E539" i="62"/>
  <c r="F539" i="62"/>
  <c r="G539" i="62" s="1"/>
  <c r="J539" i="62"/>
  <c r="M539" i="62" s="1"/>
  <c r="E540" i="62"/>
  <c r="F540" i="62"/>
  <c r="G540" i="62" s="1"/>
  <c r="J540" i="62"/>
  <c r="X540" i="62" s="1"/>
  <c r="E541" i="62"/>
  <c r="F541" i="62"/>
  <c r="G541" i="62" s="1"/>
  <c r="J541" i="62"/>
  <c r="AB541" i="62" s="1"/>
  <c r="E542" i="62"/>
  <c r="F542" i="62"/>
  <c r="G542" i="62" s="1"/>
  <c r="J542" i="62"/>
  <c r="H542" i="62" s="1"/>
  <c r="E543" i="62"/>
  <c r="F543" i="62"/>
  <c r="G543" i="62" s="1"/>
  <c r="J543" i="62"/>
  <c r="M543" i="62" s="1"/>
  <c r="E544" i="62"/>
  <c r="F544" i="62"/>
  <c r="G544" i="62" s="1"/>
  <c r="J544" i="62"/>
  <c r="N544" i="62" s="1"/>
  <c r="E545" i="62"/>
  <c r="F545" i="62"/>
  <c r="G545" i="62" s="1"/>
  <c r="J545" i="62"/>
  <c r="M545" i="62" s="1"/>
  <c r="E546" i="62"/>
  <c r="F546" i="62"/>
  <c r="G546" i="62" s="1"/>
  <c r="J546" i="62"/>
  <c r="V546" i="62" s="1"/>
  <c r="E547" i="62"/>
  <c r="F547" i="62"/>
  <c r="G547" i="62" s="1"/>
  <c r="J547" i="62"/>
  <c r="M547" i="62" s="1"/>
  <c r="E548" i="62"/>
  <c r="F548" i="62"/>
  <c r="G548" i="62" s="1"/>
  <c r="J548" i="62"/>
  <c r="W548" i="62" s="1"/>
  <c r="E549" i="62"/>
  <c r="F549" i="62"/>
  <c r="G549" i="62" s="1"/>
  <c r="J549" i="62"/>
  <c r="X549" i="62" s="1"/>
  <c r="E550" i="62"/>
  <c r="F550" i="62"/>
  <c r="G550" i="62" s="1"/>
  <c r="J550" i="62"/>
  <c r="W550" i="62" s="1"/>
  <c r="E554" i="62"/>
  <c r="F554" i="62"/>
  <c r="G554" i="62" s="1"/>
  <c r="J554" i="62"/>
  <c r="X554" i="62" s="1"/>
  <c r="E555" i="62"/>
  <c r="F555" i="62"/>
  <c r="G555" i="62" s="1"/>
  <c r="J555" i="62"/>
  <c r="W555" i="62" s="1"/>
  <c r="E556" i="62"/>
  <c r="F556" i="62"/>
  <c r="G556" i="62" s="1"/>
  <c r="J556" i="62"/>
  <c r="M556" i="62" s="1"/>
  <c r="E557" i="62"/>
  <c r="F557" i="62"/>
  <c r="G557" i="62" s="1"/>
  <c r="J557" i="62"/>
  <c r="W557" i="62" s="1"/>
  <c r="E558" i="62"/>
  <c r="F558" i="62"/>
  <c r="G558" i="62" s="1"/>
  <c r="J558" i="62"/>
  <c r="V558" i="62" s="1"/>
  <c r="E559" i="62"/>
  <c r="F559" i="62"/>
  <c r="G559" i="62" s="1"/>
  <c r="J559" i="62"/>
  <c r="W559" i="62" s="1"/>
  <c r="E560" i="62"/>
  <c r="F560" i="62"/>
  <c r="G560" i="62" s="1"/>
  <c r="J560" i="62"/>
  <c r="M560" i="62" s="1"/>
  <c r="E561" i="62"/>
  <c r="F561" i="62"/>
  <c r="G561" i="62" s="1"/>
  <c r="J561" i="62"/>
  <c r="W561" i="62" s="1"/>
  <c r="E562" i="62"/>
  <c r="F562" i="62"/>
  <c r="G562" i="62" s="1"/>
  <c r="J562" i="62"/>
  <c r="M562" i="62" s="1"/>
  <c r="E563" i="62"/>
  <c r="F563" i="62"/>
  <c r="G563" i="62" s="1"/>
  <c r="J563" i="62"/>
  <c r="W563" i="62" s="1"/>
  <c r="E564" i="62"/>
  <c r="F564" i="62"/>
  <c r="G564" i="62" s="1"/>
  <c r="J564" i="62"/>
  <c r="Y564" i="62" s="1"/>
  <c r="E565" i="62"/>
  <c r="F565" i="62"/>
  <c r="G565" i="62" s="1"/>
  <c r="J565" i="62"/>
  <c r="Y565" i="62" s="1"/>
  <c r="E566" i="62"/>
  <c r="F566" i="62"/>
  <c r="G566" i="62" s="1"/>
  <c r="J566" i="62"/>
  <c r="V566" i="62" s="1"/>
  <c r="E567" i="62"/>
  <c r="F567" i="62"/>
  <c r="G567" i="62" s="1"/>
  <c r="J567" i="62"/>
  <c r="X567" i="62" s="1"/>
  <c r="E568" i="62"/>
  <c r="F568" i="62"/>
  <c r="G568" i="62" s="1"/>
  <c r="J568" i="62"/>
  <c r="Z568" i="62" s="1"/>
  <c r="E569" i="62"/>
  <c r="F569" i="62"/>
  <c r="G569" i="62" s="1"/>
  <c r="J569" i="62"/>
  <c r="V569" i="62" s="1"/>
  <c r="E570" i="62"/>
  <c r="F570" i="62"/>
  <c r="G570" i="62" s="1"/>
  <c r="J570" i="62"/>
  <c r="M570" i="62" s="1"/>
  <c r="E571" i="62"/>
  <c r="F571" i="62"/>
  <c r="G571" i="62" s="1"/>
  <c r="J571" i="62"/>
  <c r="H571" i="62" s="1"/>
  <c r="E572" i="62"/>
  <c r="F572" i="62"/>
  <c r="G572" i="62" s="1"/>
  <c r="J572" i="62"/>
  <c r="V572" i="62" s="1"/>
  <c r="E573" i="62"/>
  <c r="F573" i="62"/>
  <c r="G573" i="62" s="1"/>
  <c r="J573" i="62"/>
  <c r="Y573" i="62" s="1"/>
  <c r="E574" i="62"/>
  <c r="F574" i="62"/>
  <c r="G574" i="62" s="1"/>
  <c r="J574" i="62"/>
  <c r="M574" i="62" s="1"/>
  <c r="E575" i="62"/>
  <c r="F575" i="62"/>
  <c r="G575" i="62" s="1"/>
  <c r="J575" i="62"/>
  <c r="K575" i="62" s="1"/>
  <c r="B334" i="62"/>
  <c r="B335" i="62"/>
  <c r="B336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77" i="62"/>
  <c r="B378" i="62"/>
  <c r="B379" i="62"/>
  <c r="B380" i="62"/>
  <c r="B381" i="62"/>
  <c r="B382" i="62"/>
  <c r="B383" i="62"/>
  <c r="B384" i="62"/>
  <c r="B385" i="62"/>
  <c r="B386" i="62"/>
  <c r="B387" i="62"/>
  <c r="Z47" i="16"/>
  <c r="AA47" i="16"/>
  <c r="AB47" i="16"/>
  <c r="Z48" i="16"/>
  <c r="AA48" i="16"/>
  <c r="AB48" i="16"/>
  <c r="Z49" i="16"/>
  <c r="AA49" i="16"/>
  <c r="AB49" i="16"/>
  <c r="Z50" i="16"/>
  <c r="AA50" i="16"/>
  <c r="AB50" i="16"/>
  <c r="Z51" i="16"/>
  <c r="AA51" i="16"/>
  <c r="AB51" i="16"/>
  <c r="Z52" i="16"/>
  <c r="AA52" i="16"/>
  <c r="AB52" i="16"/>
  <c r="Z53" i="16"/>
  <c r="AA53" i="16"/>
  <c r="AB53" i="16"/>
  <c r="Z54" i="16"/>
  <c r="AA54" i="16"/>
  <c r="AB54" i="16"/>
  <c r="Z55" i="16"/>
  <c r="AA55" i="16"/>
  <c r="AB55" i="16"/>
  <c r="Z56" i="16"/>
  <c r="AA56" i="16"/>
  <c r="AB56" i="16"/>
  <c r="Z57" i="16"/>
  <c r="AA57" i="16"/>
  <c r="AB57" i="16"/>
  <c r="Z58" i="16"/>
  <c r="AA58" i="16"/>
  <c r="AB58" i="16"/>
  <c r="Z59" i="16"/>
  <c r="AA59" i="16"/>
  <c r="AB59" i="16"/>
  <c r="Z60" i="16"/>
  <c r="AA60" i="16"/>
  <c r="AB60" i="16"/>
  <c r="Z61" i="16"/>
  <c r="AA61" i="16"/>
  <c r="AB61" i="16"/>
  <c r="Z62" i="16"/>
  <c r="AA62" i="16"/>
  <c r="AB62" i="16"/>
  <c r="Z63" i="16"/>
  <c r="AA63" i="16"/>
  <c r="AB63" i="16"/>
  <c r="Z64" i="16"/>
  <c r="AA64" i="16"/>
  <c r="AB64" i="16"/>
  <c r="Z65" i="16"/>
  <c r="AA65" i="16"/>
  <c r="AB65" i="16"/>
  <c r="Z66" i="16"/>
  <c r="AA66" i="16"/>
  <c r="AB66" i="16"/>
  <c r="Z67" i="16"/>
  <c r="AA67" i="16"/>
  <c r="AB67" i="16"/>
  <c r="Z68" i="16"/>
  <c r="AA68" i="16"/>
  <c r="AB68" i="16"/>
  <c r="Z69" i="16"/>
  <c r="AA69" i="16"/>
  <c r="AB69" i="16"/>
  <c r="Z70" i="16"/>
  <c r="AA70" i="16"/>
  <c r="AB70" i="16"/>
  <c r="Z71" i="16"/>
  <c r="AA71" i="16"/>
  <c r="AB71" i="16"/>
  <c r="Z17" i="16"/>
  <c r="AA17" i="16"/>
  <c r="AB17" i="16"/>
  <c r="Z18" i="16"/>
  <c r="AA18" i="16"/>
  <c r="AB18" i="16"/>
  <c r="Z19" i="16"/>
  <c r="AA19" i="16"/>
  <c r="AB19" i="16"/>
  <c r="Z20" i="16"/>
  <c r="AA20" i="16"/>
  <c r="AB20" i="16"/>
  <c r="Z21" i="16"/>
  <c r="AA21" i="16"/>
  <c r="AB21" i="16"/>
  <c r="Z22" i="16"/>
  <c r="AA22" i="16"/>
  <c r="AB22" i="16"/>
  <c r="Z23" i="16"/>
  <c r="AA23" i="16"/>
  <c r="AB23" i="16"/>
  <c r="Z24" i="16"/>
  <c r="AA24" i="16"/>
  <c r="AB24" i="16"/>
  <c r="Z25" i="16"/>
  <c r="AA25" i="16"/>
  <c r="AB25" i="16"/>
  <c r="Z26" i="16"/>
  <c r="AA26" i="16"/>
  <c r="AB26" i="16"/>
  <c r="Z27" i="16"/>
  <c r="AA27" i="16"/>
  <c r="AB27" i="16"/>
  <c r="Z28" i="16"/>
  <c r="AA28" i="16"/>
  <c r="AB28" i="16"/>
  <c r="Z29" i="16"/>
  <c r="AA29" i="16"/>
  <c r="AB29" i="16"/>
  <c r="Z30" i="16"/>
  <c r="AA30" i="16"/>
  <c r="AB30" i="16"/>
  <c r="Z31" i="16"/>
  <c r="AA31" i="16"/>
  <c r="AB31" i="16"/>
  <c r="Z32" i="16"/>
  <c r="AA32" i="16"/>
  <c r="AB32" i="16"/>
  <c r="Z33" i="16"/>
  <c r="AA33" i="16"/>
  <c r="AB33" i="16"/>
  <c r="Z34" i="16"/>
  <c r="AA34" i="16"/>
  <c r="AB34" i="16"/>
  <c r="Z35" i="16"/>
  <c r="AA35" i="16"/>
  <c r="AB35" i="16"/>
  <c r="Z36" i="16"/>
  <c r="AA36" i="16"/>
  <c r="AB36" i="16"/>
  <c r="Z37" i="16"/>
  <c r="AA37" i="16"/>
  <c r="AB37" i="16"/>
  <c r="Z38" i="16"/>
  <c r="AA38" i="16"/>
  <c r="AB38" i="16"/>
  <c r="Z39" i="16"/>
  <c r="AA39" i="16"/>
  <c r="AB39" i="16"/>
  <c r="Z40" i="16"/>
  <c r="AA40" i="16"/>
  <c r="AB40" i="16"/>
  <c r="Z41" i="16"/>
  <c r="AA41" i="16"/>
  <c r="AB41" i="16"/>
  <c r="AA16" i="16"/>
  <c r="AB16" i="16"/>
  <c r="Z16" i="16"/>
  <c r="N11" i="16"/>
  <c r="O11" i="16"/>
  <c r="N15" i="16"/>
  <c r="O15" i="16"/>
  <c r="O14" i="16"/>
  <c r="N14" i="16"/>
  <c r="N10" i="16"/>
  <c r="O10" i="16"/>
  <c r="W2" i="60"/>
  <c r="AH70" i="45"/>
  <c r="AH69" i="45"/>
  <c r="AH68" i="45"/>
  <c r="AH67" i="45"/>
  <c r="AH66" i="45"/>
  <c r="AH65" i="45"/>
  <c r="AH63" i="45"/>
  <c r="AH62" i="45"/>
  <c r="AH61" i="45"/>
  <c r="AH60" i="45"/>
  <c r="AH59" i="45"/>
  <c r="AH58" i="45"/>
  <c r="AH57" i="45"/>
  <c r="AH56" i="45"/>
  <c r="AH55" i="45"/>
  <c r="AH54" i="45"/>
  <c r="AH53" i="45"/>
  <c r="AH52" i="45"/>
  <c r="AH50" i="45"/>
  <c r="AH49" i="45"/>
  <c r="AH48" i="45"/>
  <c r="AH47" i="45"/>
  <c r="AH46" i="45"/>
  <c r="AH45" i="45"/>
  <c r="AH43" i="45"/>
  <c r="AH42" i="45"/>
  <c r="AH41" i="45"/>
  <c r="AH40" i="45"/>
  <c r="AH39" i="45"/>
  <c r="AH38" i="45"/>
  <c r="AH37" i="45"/>
  <c r="AH36" i="45"/>
  <c r="AH35" i="45"/>
  <c r="AH34" i="45"/>
  <c r="AH33" i="45"/>
  <c r="AH32" i="45"/>
  <c r="AH30" i="45"/>
  <c r="AH29" i="45"/>
  <c r="AH28" i="45"/>
  <c r="AH27" i="45"/>
  <c r="AH26" i="45"/>
  <c r="AH25" i="45"/>
  <c r="AH23" i="45"/>
  <c r="AH22" i="45"/>
  <c r="AH21" i="45"/>
  <c r="AH20" i="45"/>
  <c r="AH19" i="45"/>
  <c r="AH18" i="45"/>
  <c r="AH16" i="45"/>
  <c r="AH15" i="45"/>
  <c r="AH14" i="45"/>
  <c r="AH13" i="45"/>
  <c r="AH12" i="45"/>
  <c r="AH11" i="45"/>
  <c r="AG70" i="45"/>
  <c r="AG69" i="45"/>
  <c r="AG68" i="45"/>
  <c r="AG67" i="45"/>
  <c r="AG66" i="45"/>
  <c r="AG65" i="45"/>
  <c r="AG63" i="45"/>
  <c r="AG62" i="45"/>
  <c r="AG61" i="45"/>
  <c r="AG60" i="45"/>
  <c r="AG59" i="45"/>
  <c r="AG58" i="45"/>
  <c r="AG57" i="45"/>
  <c r="AG56" i="45"/>
  <c r="AG55" i="45"/>
  <c r="AG54" i="45"/>
  <c r="AG53" i="45"/>
  <c r="AG52" i="45"/>
  <c r="AG50" i="45"/>
  <c r="AG49" i="45"/>
  <c r="AG48" i="45"/>
  <c r="AG47" i="45"/>
  <c r="AG46" i="45"/>
  <c r="AG45" i="45"/>
  <c r="AG43" i="45"/>
  <c r="AG42" i="45"/>
  <c r="AG41" i="45"/>
  <c r="AG40" i="45"/>
  <c r="AG39" i="45"/>
  <c r="AG38" i="45"/>
  <c r="AG37" i="45"/>
  <c r="AG36" i="45"/>
  <c r="AG35" i="45"/>
  <c r="AG34" i="45"/>
  <c r="AG33" i="45"/>
  <c r="AG32" i="45"/>
  <c r="AG30" i="45"/>
  <c r="AG29" i="45"/>
  <c r="AG28" i="45"/>
  <c r="AG27" i="45"/>
  <c r="AG26" i="45"/>
  <c r="AG25" i="45"/>
  <c r="AG23" i="45"/>
  <c r="AG22" i="45"/>
  <c r="AG21" i="45"/>
  <c r="AG20" i="45"/>
  <c r="AG19" i="45"/>
  <c r="AG18" i="45"/>
  <c r="AG16" i="45"/>
  <c r="AG15" i="45"/>
  <c r="AG14" i="45"/>
  <c r="AG13" i="45"/>
  <c r="AG12" i="45"/>
  <c r="AG11" i="45"/>
  <c r="AF70" i="45"/>
  <c r="AF69" i="45"/>
  <c r="AF68" i="45"/>
  <c r="AF67" i="45"/>
  <c r="AF66" i="45"/>
  <c r="AF65" i="45"/>
  <c r="AF63" i="45"/>
  <c r="AF62" i="45"/>
  <c r="AF61" i="45"/>
  <c r="AF60" i="45"/>
  <c r="AF59" i="45"/>
  <c r="AF58" i="45"/>
  <c r="AF57" i="45"/>
  <c r="AF56" i="45"/>
  <c r="AF55" i="45"/>
  <c r="AF54" i="45"/>
  <c r="AF53" i="45"/>
  <c r="AF52" i="45"/>
  <c r="AF50" i="45"/>
  <c r="AF49" i="45"/>
  <c r="AF48" i="45"/>
  <c r="AF47" i="45"/>
  <c r="AF46" i="45"/>
  <c r="AF45" i="45"/>
  <c r="AF43" i="45"/>
  <c r="AF42" i="45"/>
  <c r="AF41" i="45"/>
  <c r="AF40" i="45"/>
  <c r="AF39" i="45"/>
  <c r="AF38" i="45"/>
  <c r="AF37" i="45"/>
  <c r="AF36" i="45"/>
  <c r="AF35" i="45"/>
  <c r="AF34" i="45"/>
  <c r="AF33" i="45"/>
  <c r="AF32" i="45"/>
  <c r="AF30" i="45"/>
  <c r="AF29" i="45"/>
  <c r="AF28" i="45"/>
  <c r="AF27" i="45"/>
  <c r="AF26" i="45"/>
  <c r="AF25" i="45"/>
  <c r="AF23" i="45"/>
  <c r="AF22" i="45"/>
  <c r="AF21" i="45"/>
  <c r="AF20" i="45"/>
  <c r="AF19" i="45"/>
  <c r="AF18" i="45"/>
  <c r="AF16" i="45"/>
  <c r="AF15" i="45"/>
  <c r="AF14" i="45"/>
  <c r="AF13" i="45"/>
  <c r="AF12" i="45"/>
  <c r="AF11" i="45"/>
  <c r="AE70" i="45"/>
  <c r="AE69" i="45"/>
  <c r="AE68" i="45"/>
  <c r="AE67" i="45"/>
  <c r="AE66" i="45"/>
  <c r="AE65" i="45"/>
  <c r="AE63" i="45"/>
  <c r="AE62" i="45"/>
  <c r="AE61" i="45"/>
  <c r="AE60" i="45"/>
  <c r="AE59" i="45"/>
  <c r="AE58" i="45"/>
  <c r="AE57" i="45"/>
  <c r="AE56" i="45"/>
  <c r="AE55" i="45"/>
  <c r="AE54" i="45"/>
  <c r="AE53" i="45"/>
  <c r="AE52" i="45"/>
  <c r="AE50" i="45"/>
  <c r="AE49" i="45"/>
  <c r="AE48" i="45"/>
  <c r="AE47" i="45"/>
  <c r="AE46" i="45"/>
  <c r="AE45" i="45"/>
  <c r="AE43" i="45"/>
  <c r="AE42" i="45"/>
  <c r="AE41" i="45"/>
  <c r="AE40" i="45"/>
  <c r="AE39" i="45"/>
  <c r="AE38" i="45"/>
  <c r="AE37" i="45"/>
  <c r="AE36" i="45"/>
  <c r="AE35" i="45"/>
  <c r="AE34" i="45"/>
  <c r="AE33" i="45"/>
  <c r="AE32" i="45"/>
  <c r="AE30" i="45"/>
  <c r="AE29" i="45"/>
  <c r="AE28" i="45"/>
  <c r="AE27" i="45"/>
  <c r="AE26" i="45"/>
  <c r="AE25" i="45"/>
  <c r="AE23" i="45"/>
  <c r="AE22" i="45"/>
  <c r="AE21" i="45"/>
  <c r="AE20" i="45"/>
  <c r="AE19" i="45"/>
  <c r="AE18" i="45"/>
  <c r="AE16" i="45"/>
  <c r="AE15" i="45"/>
  <c r="AE14" i="45"/>
  <c r="AE13" i="45"/>
  <c r="AE12" i="45"/>
  <c r="AE11" i="45"/>
  <c r="AD70" i="45"/>
  <c r="AD69" i="45"/>
  <c r="AD68" i="45"/>
  <c r="AD67" i="45"/>
  <c r="AD66" i="45"/>
  <c r="AD65" i="45"/>
  <c r="AD63" i="45"/>
  <c r="AD62" i="45"/>
  <c r="AD61" i="45"/>
  <c r="AD60" i="45"/>
  <c r="AD59" i="45"/>
  <c r="AD58" i="45"/>
  <c r="AD57" i="45"/>
  <c r="AD56" i="45"/>
  <c r="AD55" i="45"/>
  <c r="AD54" i="45"/>
  <c r="AD53" i="45"/>
  <c r="AD52" i="45"/>
  <c r="AD50" i="45"/>
  <c r="AD49" i="45"/>
  <c r="AD48" i="45"/>
  <c r="AD47" i="45"/>
  <c r="AD46" i="45"/>
  <c r="AD45" i="45"/>
  <c r="AD43" i="45"/>
  <c r="AD42" i="45"/>
  <c r="AD41" i="45"/>
  <c r="AD40" i="45"/>
  <c r="AD39" i="45"/>
  <c r="AD38" i="45"/>
  <c r="AD37" i="45"/>
  <c r="AD36" i="45"/>
  <c r="AD35" i="45"/>
  <c r="AD34" i="45"/>
  <c r="AD33" i="45"/>
  <c r="AD32" i="45"/>
  <c r="AD30" i="45"/>
  <c r="AD29" i="45"/>
  <c r="AD28" i="45"/>
  <c r="AD27" i="45"/>
  <c r="AD26" i="45"/>
  <c r="AD25" i="45"/>
  <c r="AD23" i="45"/>
  <c r="AD22" i="45"/>
  <c r="AD21" i="45"/>
  <c r="AD20" i="45"/>
  <c r="AD19" i="45"/>
  <c r="AD18" i="45"/>
  <c r="AD16" i="45"/>
  <c r="AD15" i="45"/>
  <c r="AD14" i="45"/>
  <c r="AD13" i="45"/>
  <c r="AD12" i="45"/>
  <c r="AD11" i="45"/>
  <c r="AC70" i="45"/>
  <c r="AC69" i="45"/>
  <c r="AC68" i="45"/>
  <c r="AC67" i="45"/>
  <c r="AC66" i="45"/>
  <c r="AC65" i="45"/>
  <c r="AC63" i="45"/>
  <c r="AC62" i="45"/>
  <c r="AC61" i="45"/>
  <c r="AC60" i="45"/>
  <c r="AC59" i="45"/>
  <c r="AC58" i="45"/>
  <c r="AC57" i="45"/>
  <c r="AC56" i="45"/>
  <c r="AC55" i="45"/>
  <c r="AC54" i="45"/>
  <c r="AC53" i="45"/>
  <c r="AC52" i="45"/>
  <c r="AC50" i="45"/>
  <c r="AC49" i="45"/>
  <c r="AC48" i="45"/>
  <c r="AC47" i="45"/>
  <c r="AC46" i="45"/>
  <c r="AC45" i="45"/>
  <c r="AC43" i="45"/>
  <c r="AC42" i="45"/>
  <c r="AC41" i="45"/>
  <c r="AC40" i="45"/>
  <c r="AC39" i="45"/>
  <c r="AC38" i="45"/>
  <c r="AC37" i="45"/>
  <c r="AC36" i="45"/>
  <c r="AC35" i="45"/>
  <c r="AC34" i="45"/>
  <c r="AC33" i="45"/>
  <c r="AC32" i="45"/>
  <c r="AC30" i="45"/>
  <c r="AC29" i="45"/>
  <c r="AC28" i="45"/>
  <c r="AC27" i="45"/>
  <c r="AC26" i="45"/>
  <c r="AC25" i="45"/>
  <c r="AC23" i="45"/>
  <c r="AC22" i="45"/>
  <c r="AC21" i="45"/>
  <c r="AC20" i="45"/>
  <c r="AC19" i="45"/>
  <c r="AC18" i="45"/>
  <c r="AC16" i="45"/>
  <c r="AC15" i="45"/>
  <c r="AC14" i="45"/>
  <c r="AC13" i="45"/>
  <c r="AC12" i="45"/>
  <c r="AC11" i="45"/>
  <c r="N19" i="45"/>
  <c r="T19" i="45" s="1"/>
  <c r="N20" i="45"/>
  <c r="S20" i="45" s="1"/>
  <c r="N21" i="45"/>
  <c r="T21" i="45" s="1"/>
  <c r="N22" i="45"/>
  <c r="S22" i="45" s="1"/>
  <c r="N23" i="45"/>
  <c r="T23" i="45" s="1"/>
  <c r="N18" i="45"/>
  <c r="T18" i="45" s="1"/>
  <c r="N12" i="45"/>
  <c r="S12" i="45" s="1"/>
  <c r="N13" i="45"/>
  <c r="T13" i="45" s="1"/>
  <c r="N14" i="45"/>
  <c r="T14" i="45" s="1"/>
  <c r="N15" i="45"/>
  <c r="S15" i="45" s="1"/>
  <c r="N16" i="45"/>
  <c r="T16" i="45" s="1"/>
  <c r="N11" i="45"/>
  <c r="T11" i="45" s="1"/>
  <c r="AG89" i="44"/>
  <c r="AG88" i="44"/>
  <c r="AG87" i="44"/>
  <c r="AG86" i="44"/>
  <c r="AG85" i="44"/>
  <c r="AG84" i="44"/>
  <c r="AG83" i="44"/>
  <c r="AG82" i="44"/>
  <c r="AG80" i="44"/>
  <c r="AG79" i="44"/>
  <c r="AG78" i="44"/>
  <c r="AG77" i="44"/>
  <c r="AG76" i="44"/>
  <c r="AG75" i="44"/>
  <c r="AG74" i="44"/>
  <c r="AG73" i="44"/>
  <c r="AG71" i="44"/>
  <c r="AG70" i="44"/>
  <c r="AG69" i="44"/>
  <c r="AG68" i="44"/>
  <c r="AG67" i="44"/>
  <c r="AG66" i="44"/>
  <c r="AG65" i="44"/>
  <c r="AG64" i="44"/>
  <c r="AG62" i="44"/>
  <c r="AG61" i="44"/>
  <c r="AG60" i="44"/>
  <c r="AG59" i="44"/>
  <c r="AG58" i="44"/>
  <c r="AG57" i="44"/>
  <c r="AG56" i="44"/>
  <c r="AG55" i="44"/>
  <c r="AG53" i="44"/>
  <c r="AG52" i="44"/>
  <c r="AG51" i="44"/>
  <c r="AG50" i="44"/>
  <c r="AG49" i="44"/>
  <c r="AG48" i="44"/>
  <c r="AG47" i="44"/>
  <c r="AG46" i="44"/>
  <c r="AG44" i="44"/>
  <c r="AG43" i="44"/>
  <c r="AG42" i="44"/>
  <c r="AG41" i="44"/>
  <c r="AG40" i="44"/>
  <c r="AG39" i="44"/>
  <c r="AG38" i="44"/>
  <c r="AG37" i="44"/>
  <c r="AG35" i="44"/>
  <c r="AG34" i="44"/>
  <c r="AG33" i="44"/>
  <c r="AG32" i="44"/>
  <c r="AG31" i="44"/>
  <c r="AG30" i="44"/>
  <c r="AG29" i="44"/>
  <c r="AG28" i="44"/>
  <c r="AG26" i="44"/>
  <c r="AG25" i="44"/>
  <c r="AG24" i="44"/>
  <c r="AG23" i="44"/>
  <c r="AG22" i="44"/>
  <c r="AG21" i="44"/>
  <c r="AG20" i="44"/>
  <c r="AG19" i="44"/>
  <c r="AF89" i="44"/>
  <c r="AF88" i="44"/>
  <c r="AF87" i="44"/>
  <c r="AF86" i="44"/>
  <c r="AF85" i="44"/>
  <c r="AF84" i="44"/>
  <c r="AF83" i="44"/>
  <c r="AF82" i="44"/>
  <c r="AF80" i="44"/>
  <c r="AF79" i="44"/>
  <c r="AF78" i="44"/>
  <c r="AF77" i="44"/>
  <c r="AF76" i="44"/>
  <c r="AF75" i="44"/>
  <c r="AF74" i="44"/>
  <c r="AF73" i="44"/>
  <c r="AF71" i="44"/>
  <c r="AF70" i="44"/>
  <c r="AF69" i="44"/>
  <c r="AF68" i="44"/>
  <c r="AF67" i="44"/>
  <c r="AF66" i="44"/>
  <c r="AF65" i="44"/>
  <c r="AF64" i="44"/>
  <c r="AF62" i="44"/>
  <c r="AF61" i="44"/>
  <c r="AF60" i="44"/>
  <c r="AF59" i="44"/>
  <c r="AF58" i="44"/>
  <c r="AF57" i="44"/>
  <c r="AF56" i="44"/>
  <c r="AF55" i="44"/>
  <c r="AF53" i="44"/>
  <c r="AF52" i="44"/>
  <c r="AF51" i="44"/>
  <c r="AF50" i="44"/>
  <c r="AF49" i="44"/>
  <c r="AF48" i="44"/>
  <c r="AF47" i="44"/>
  <c r="AF46" i="44"/>
  <c r="AF44" i="44"/>
  <c r="AF43" i="44"/>
  <c r="AF42" i="44"/>
  <c r="AF41" i="44"/>
  <c r="AF40" i="44"/>
  <c r="AF39" i="44"/>
  <c r="AF38" i="44"/>
  <c r="AF37" i="44"/>
  <c r="AF35" i="44"/>
  <c r="AF34" i="44"/>
  <c r="AF33" i="44"/>
  <c r="AF32" i="44"/>
  <c r="AF31" i="44"/>
  <c r="AF30" i="44"/>
  <c r="AF29" i="44"/>
  <c r="AF28" i="44"/>
  <c r="AF26" i="44"/>
  <c r="AF25" i="44"/>
  <c r="AF24" i="44"/>
  <c r="AF23" i="44"/>
  <c r="AF22" i="44"/>
  <c r="AF21" i="44"/>
  <c r="AF20" i="44"/>
  <c r="AF19" i="44"/>
  <c r="AE89" i="44"/>
  <c r="AE88" i="44"/>
  <c r="AE87" i="44"/>
  <c r="AE86" i="44"/>
  <c r="AE85" i="44"/>
  <c r="AE84" i="44"/>
  <c r="AE83" i="44"/>
  <c r="AE82" i="44"/>
  <c r="AE80" i="44"/>
  <c r="AE79" i="44"/>
  <c r="AE78" i="44"/>
  <c r="AE77" i="44"/>
  <c r="AE76" i="44"/>
  <c r="AE75" i="44"/>
  <c r="AE74" i="44"/>
  <c r="AE73" i="44"/>
  <c r="AE71" i="44"/>
  <c r="AE70" i="44"/>
  <c r="AE69" i="44"/>
  <c r="AE68" i="44"/>
  <c r="AE67" i="44"/>
  <c r="AE66" i="44"/>
  <c r="AE65" i="44"/>
  <c r="AE64" i="44"/>
  <c r="AE62" i="44"/>
  <c r="AE61" i="44"/>
  <c r="AE60" i="44"/>
  <c r="AE59" i="44"/>
  <c r="AE58" i="44"/>
  <c r="AE57" i="44"/>
  <c r="AE56" i="44"/>
  <c r="AE55" i="44"/>
  <c r="AE53" i="44"/>
  <c r="AE52" i="44"/>
  <c r="AE51" i="44"/>
  <c r="AE50" i="44"/>
  <c r="AE49" i="44"/>
  <c r="AE48" i="44"/>
  <c r="AE47" i="44"/>
  <c r="AE46" i="44"/>
  <c r="AE44" i="44"/>
  <c r="AE43" i="44"/>
  <c r="AE42" i="44"/>
  <c r="AE41" i="44"/>
  <c r="AE40" i="44"/>
  <c r="AE39" i="44"/>
  <c r="AE38" i="44"/>
  <c r="AE37" i="44"/>
  <c r="AE35" i="44"/>
  <c r="AE34" i="44"/>
  <c r="AE33" i="44"/>
  <c r="AE32" i="44"/>
  <c r="AE31" i="44"/>
  <c r="AE30" i="44"/>
  <c r="AE29" i="44"/>
  <c r="AE28" i="44"/>
  <c r="AE26" i="44"/>
  <c r="AE25" i="44"/>
  <c r="AE24" i="44"/>
  <c r="AE23" i="44"/>
  <c r="AE22" i="44"/>
  <c r="AE21" i="44"/>
  <c r="AE20" i="44"/>
  <c r="AE19" i="44"/>
  <c r="AE11" i="44"/>
  <c r="AF11" i="44"/>
  <c r="AG11" i="44"/>
  <c r="AE12" i="44"/>
  <c r="AF12" i="44"/>
  <c r="AG12" i="44"/>
  <c r="AE13" i="44"/>
  <c r="AF13" i="44"/>
  <c r="AG13" i="44"/>
  <c r="AE14" i="44"/>
  <c r="AF14" i="44"/>
  <c r="AG14" i="44"/>
  <c r="AE15" i="44"/>
  <c r="AF15" i="44"/>
  <c r="AG15" i="44"/>
  <c r="AE16" i="44"/>
  <c r="AF16" i="44"/>
  <c r="AG16" i="44"/>
  <c r="AE17" i="44"/>
  <c r="AF17" i="44"/>
  <c r="AG17" i="44"/>
  <c r="AG10" i="44"/>
  <c r="AF10" i="44"/>
  <c r="AE10" i="44"/>
  <c r="AB34" i="44"/>
  <c r="AC34" i="44"/>
  <c r="AD34" i="44"/>
  <c r="AB35" i="44"/>
  <c r="AC35" i="44"/>
  <c r="AD35" i="44"/>
  <c r="AB37" i="44"/>
  <c r="AC37" i="44"/>
  <c r="AD37" i="44"/>
  <c r="AB38" i="44"/>
  <c r="AC38" i="44"/>
  <c r="AD38" i="44"/>
  <c r="AB39" i="44"/>
  <c r="AC39" i="44"/>
  <c r="AD39" i="44"/>
  <c r="AB40" i="44"/>
  <c r="AC40" i="44"/>
  <c r="AD40" i="44"/>
  <c r="AB41" i="44"/>
  <c r="AC41" i="44"/>
  <c r="AD41" i="44"/>
  <c r="AB42" i="44"/>
  <c r="AC42" i="44"/>
  <c r="AD42" i="44"/>
  <c r="AB43" i="44"/>
  <c r="AC43" i="44"/>
  <c r="AD43" i="44"/>
  <c r="AB44" i="44"/>
  <c r="AC44" i="44"/>
  <c r="AD44" i="44"/>
  <c r="AB46" i="44"/>
  <c r="AC46" i="44"/>
  <c r="AD46" i="44"/>
  <c r="AB47" i="44"/>
  <c r="AC47" i="44"/>
  <c r="AD47" i="44"/>
  <c r="AB48" i="44"/>
  <c r="AC48" i="44"/>
  <c r="AD48" i="44"/>
  <c r="AB49" i="44"/>
  <c r="AC49" i="44"/>
  <c r="AD49" i="44"/>
  <c r="AB50" i="44"/>
  <c r="AC50" i="44"/>
  <c r="AD50" i="44"/>
  <c r="AB51" i="44"/>
  <c r="AC51" i="44"/>
  <c r="AD51" i="44"/>
  <c r="AB52" i="44"/>
  <c r="AC52" i="44"/>
  <c r="AD52" i="44"/>
  <c r="AB53" i="44"/>
  <c r="AC53" i="44"/>
  <c r="AD53" i="44"/>
  <c r="AB55" i="44"/>
  <c r="AC55" i="44"/>
  <c r="AD55" i="44"/>
  <c r="AB56" i="44"/>
  <c r="AC56" i="44"/>
  <c r="AD56" i="44"/>
  <c r="AB57" i="44"/>
  <c r="AC57" i="44"/>
  <c r="AD57" i="44"/>
  <c r="AB58" i="44"/>
  <c r="AC58" i="44"/>
  <c r="AD58" i="44"/>
  <c r="AB59" i="44"/>
  <c r="AC59" i="44"/>
  <c r="AD59" i="44"/>
  <c r="AB60" i="44"/>
  <c r="AC60" i="44"/>
  <c r="AD60" i="44"/>
  <c r="AB61" i="44"/>
  <c r="AC61" i="44"/>
  <c r="AD61" i="44"/>
  <c r="AB62" i="44"/>
  <c r="AC62" i="44"/>
  <c r="AD62" i="44"/>
  <c r="AB64" i="44"/>
  <c r="AC64" i="44"/>
  <c r="AD64" i="44"/>
  <c r="AB65" i="44"/>
  <c r="AC65" i="44"/>
  <c r="AD65" i="44"/>
  <c r="AB66" i="44"/>
  <c r="AC66" i="44"/>
  <c r="AD66" i="44"/>
  <c r="AB67" i="44"/>
  <c r="AC67" i="44"/>
  <c r="AD67" i="44"/>
  <c r="AB68" i="44"/>
  <c r="AC68" i="44"/>
  <c r="AD68" i="44"/>
  <c r="AB69" i="44"/>
  <c r="AC69" i="44"/>
  <c r="AD69" i="44"/>
  <c r="AB70" i="44"/>
  <c r="AC70" i="44"/>
  <c r="AD70" i="44"/>
  <c r="AB71" i="44"/>
  <c r="AC71" i="44"/>
  <c r="AD71" i="44"/>
  <c r="AB73" i="44"/>
  <c r="AC73" i="44"/>
  <c r="AD73" i="44"/>
  <c r="AB74" i="44"/>
  <c r="AC74" i="44"/>
  <c r="AD74" i="44"/>
  <c r="AB75" i="44"/>
  <c r="AC75" i="44"/>
  <c r="AD75" i="44"/>
  <c r="AB76" i="44"/>
  <c r="AC76" i="44"/>
  <c r="AD76" i="44"/>
  <c r="AB77" i="44"/>
  <c r="AC77" i="44"/>
  <c r="AD77" i="44"/>
  <c r="AB78" i="44"/>
  <c r="AC78" i="44"/>
  <c r="AD78" i="44"/>
  <c r="AB79" i="44"/>
  <c r="AC79" i="44"/>
  <c r="AD79" i="44"/>
  <c r="AB80" i="44"/>
  <c r="AC80" i="44"/>
  <c r="AD80" i="44"/>
  <c r="AB82" i="44"/>
  <c r="AC82" i="44"/>
  <c r="AD82" i="44"/>
  <c r="AB83" i="44"/>
  <c r="AC83" i="44"/>
  <c r="AD83" i="44"/>
  <c r="AB84" i="44"/>
  <c r="AC84" i="44"/>
  <c r="AD84" i="44"/>
  <c r="AB85" i="44"/>
  <c r="AC85" i="44"/>
  <c r="AD85" i="44"/>
  <c r="AB86" i="44"/>
  <c r="AC86" i="44"/>
  <c r="AD86" i="44"/>
  <c r="AB87" i="44"/>
  <c r="AC87" i="44"/>
  <c r="AD87" i="44"/>
  <c r="AB88" i="44"/>
  <c r="AC88" i="44"/>
  <c r="AD88" i="44"/>
  <c r="AB89" i="44"/>
  <c r="AC89" i="44"/>
  <c r="AD89" i="44"/>
  <c r="AB29" i="44"/>
  <c r="AC29" i="44"/>
  <c r="AD29" i="44"/>
  <c r="AB30" i="44"/>
  <c r="AC30" i="44"/>
  <c r="AD30" i="44"/>
  <c r="AB31" i="44"/>
  <c r="AC31" i="44"/>
  <c r="AD31" i="44"/>
  <c r="AB32" i="44"/>
  <c r="AC32" i="44"/>
  <c r="AD32" i="44"/>
  <c r="AB33" i="44"/>
  <c r="AC33" i="44"/>
  <c r="AD33" i="44"/>
  <c r="AD28" i="44"/>
  <c r="AC28" i="44"/>
  <c r="AB28" i="44"/>
  <c r="AB20" i="44"/>
  <c r="AC20" i="44"/>
  <c r="AD20" i="44"/>
  <c r="AB21" i="44"/>
  <c r="AC21" i="44"/>
  <c r="AD21" i="44"/>
  <c r="AB22" i="44"/>
  <c r="AC22" i="44"/>
  <c r="AD22" i="44"/>
  <c r="AB23" i="44"/>
  <c r="AC23" i="44"/>
  <c r="AD23" i="44"/>
  <c r="AB24" i="44"/>
  <c r="AC24" i="44"/>
  <c r="AD24" i="44"/>
  <c r="AB25" i="44"/>
  <c r="AC25" i="44"/>
  <c r="AD25" i="44"/>
  <c r="AB26" i="44"/>
  <c r="AC26" i="44"/>
  <c r="AD26" i="44"/>
  <c r="AD19" i="44"/>
  <c r="AC19" i="44"/>
  <c r="AB19" i="44"/>
  <c r="AB11" i="44"/>
  <c r="AC11" i="44"/>
  <c r="AD11" i="44"/>
  <c r="AB12" i="44"/>
  <c r="AC12" i="44"/>
  <c r="AD12" i="44"/>
  <c r="AB13" i="44"/>
  <c r="AC13" i="44"/>
  <c r="AD13" i="44"/>
  <c r="AB14" i="44"/>
  <c r="AC14" i="44"/>
  <c r="AD14" i="44"/>
  <c r="AB15" i="44"/>
  <c r="AC15" i="44"/>
  <c r="AD15" i="44"/>
  <c r="AB16" i="44"/>
  <c r="AC16" i="44"/>
  <c r="AD16" i="44"/>
  <c r="AB17" i="44"/>
  <c r="AC17" i="44"/>
  <c r="AD17" i="44"/>
  <c r="AD10" i="44"/>
  <c r="AC10" i="44"/>
  <c r="AB10" i="44"/>
  <c r="O11" i="44"/>
  <c r="S11" i="44" s="1"/>
  <c r="O12" i="44"/>
  <c r="U12" i="44" s="1"/>
  <c r="O13" i="44"/>
  <c r="S13" i="44" s="1"/>
  <c r="O14" i="44"/>
  <c r="U14" i="44" s="1"/>
  <c r="O15" i="44"/>
  <c r="U15" i="44" s="1"/>
  <c r="O16" i="44"/>
  <c r="U16" i="44" s="1"/>
  <c r="O17" i="44"/>
  <c r="U17" i="44" s="1"/>
  <c r="O19" i="44"/>
  <c r="U19" i="44" s="1"/>
  <c r="O20" i="44"/>
  <c r="U20" i="44" s="1"/>
  <c r="O21" i="44"/>
  <c r="U21" i="44" s="1"/>
  <c r="O22" i="44"/>
  <c r="U22" i="44" s="1"/>
  <c r="O23" i="44"/>
  <c r="U23" i="44" s="1"/>
  <c r="O24" i="44"/>
  <c r="U24" i="44" s="1"/>
  <c r="O25" i="44"/>
  <c r="U25" i="44" s="1"/>
  <c r="O26" i="44"/>
  <c r="U26" i="44" s="1"/>
  <c r="O10" i="44"/>
  <c r="U10" i="44" s="1"/>
  <c r="AG26" i="2" l="1"/>
  <c r="AG25" i="2"/>
  <c r="AG36" i="2"/>
  <c r="AG30" i="2"/>
  <c r="AG11" i="2"/>
  <c r="AG32" i="2"/>
  <c r="AG27" i="2"/>
  <c r="AG23" i="2"/>
  <c r="AG22" i="2"/>
  <c r="AG21" i="2"/>
  <c r="AG19" i="2"/>
  <c r="AG14" i="2"/>
  <c r="AG17" i="2"/>
  <c r="AG15" i="2"/>
  <c r="AG13" i="2"/>
  <c r="AG18" i="2"/>
  <c r="AG24" i="2"/>
  <c r="AG28" i="2"/>
  <c r="AG29" i="2"/>
  <c r="AG12" i="2"/>
  <c r="AG16" i="2"/>
  <c r="AG33" i="2"/>
  <c r="AG31" i="2"/>
  <c r="AG20" i="2"/>
  <c r="AG34" i="2"/>
  <c r="AG35" i="2"/>
  <c r="O9" i="50"/>
  <c r="O15" i="51"/>
  <c r="Q14" i="51"/>
  <c r="O28" i="51"/>
  <c r="Q27" i="51"/>
  <c r="Q30" i="51"/>
  <c r="Q26" i="51"/>
  <c r="Q13" i="51"/>
  <c r="Q29" i="51"/>
  <c r="Q25" i="51"/>
  <c r="Q12" i="51"/>
  <c r="Q11" i="51"/>
  <c r="O10" i="51"/>
  <c r="J552" i="62"/>
  <c r="J579" i="62"/>
  <c r="J525" i="62"/>
  <c r="J498" i="62"/>
  <c r="J471" i="62" s="1"/>
  <c r="J444" i="62" s="1"/>
  <c r="H475" i="62"/>
  <c r="AE475" i="62" s="1"/>
  <c r="V449" i="62"/>
  <c r="J606" i="62"/>
  <c r="W42" i="62"/>
  <c r="H474" i="62"/>
  <c r="Y475" i="62"/>
  <c r="W475" i="62"/>
  <c r="AC474" i="62"/>
  <c r="M475" i="62"/>
  <c r="Y474" i="62"/>
  <c r="N475" i="62"/>
  <c r="AD475" i="62" s="1"/>
  <c r="Z474" i="62"/>
  <c r="AA475" i="62"/>
  <c r="X474" i="62"/>
  <c r="W476" i="62"/>
  <c r="Z475" i="62"/>
  <c r="V474" i="62"/>
  <c r="AC447" i="62"/>
  <c r="N476" i="62"/>
  <c r="AD476" i="62" s="1"/>
  <c r="M476" i="62"/>
  <c r="AB475" i="62"/>
  <c r="K475" i="62"/>
  <c r="AE474" i="62"/>
  <c r="W474" i="62"/>
  <c r="K476" i="62"/>
  <c r="AD474" i="62"/>
  <c r="N474" i="62"/>
  <c r="Z514" i="62"/>
  <c r="AB476" i="62"/>
  <c r="AB474" i="62"/>
  <c r="M474" i="62"/>
  <c r="AA476" i="62"/>
  <c r="X475" i="62"/>
  <c r="AA474" i="62"/>
  <c r="AA449" i="62"/>
  <c r="Z476" i="62"/>
  <c r="Y473" i="62"/>
  <c r="H473" i="62"/>
  <c r="AE473" i="62" s="1"/>
  <c r="Y476" i="62"/>
  <c r="H476" i="62"/>
  <c r="AE476" i="62" s="1"/>
  <c r="X473" i="62"/>
  <c r="X476" i="62"/>
  <c r="AC475" i="62"/>
  <c r="W473" i="62"/>
  <c r="Z473" i="62"/>
  <c r="N473" i="62"/>
  <c r="AD473" i="62" s="1"/>
  <c r="AC473" i="62"/>
  <c r="V473" i="62"/>
  <c r="AC476" i="62"/>
  <c r="AB473" i="62"/>
  <c r="M473" i="62"/>
  <c r="AA473" i="62"/>
  <c r="K42" i="62"/>
  <c r="Z449" i="62"/>
  <c r="W514" i="62"/>
  <c r="K449" i="62"/>
  <c r="AE420" i="62"/>
  <c r="AD420" i="62"/>
  <c r="AA650" i="62"/>
  <c r="Z42" i="62"/>
  <c r="AC449" i="62"/>
  <c r="AB559" i="62"/>
  <c r="AB449" i="62"/>
  <c r="M449" i="62"/>
  <c r="AA447" i="62"/>
  <c r="X447" i="62"/>
  <c r="Y449" i="62"/>
  <c r="H449" i="62"/>
  <c r="AE449" i="62" s="1"/>
  <c r="Z448" i="62"/>
  <c r="W447" i="62"/>
  <c r="X41" i="62"/>
  <c r="X449" i="62"/>
  <c r="X448" i="62"/>
  <c r="N447" i="62"/>
  <c r="AD447" i="62" s="1"/>
  <c r="Z447" i="62"/>
  <c r="M41" i="62"/>
  <c r="W449" i="62"/>
  <c r="N448" i="62"/>
  <c r="AD448" i="62" s="1"/>
  <c r="AE447" i="62"/>
  <c r="V447" i="62"/>
  <c r="Z446" i="62"/>
  <c r="K41" i="62"/>
  <c r="AD449" i="62"/>
  <c r="K447" i="62"/>
  <c r="AE448" i="62"/>
  <c r="W448" i="62"/>
  <c r="AB447" i="62"/>
  <c r="M447" i="62"/>
  <c r="Y446" i="62"/>
  <c r="H446" i="62"/>
  <c r="AE446" i="62" s="1"/>
  <c r="X446" i="62"/>
  <c r="AC448" i="62"/>
  <c r="V448" i="62"/>
  <c r="W446" i="62"/>
  <c r="AB448" i="62"/>
  <c r="M448" i="62"/>
  <c r="Y447" i="62"/>
  <c r="N446" i="62"/>
  <c r="AD446" i="62" s="1"/>
  <c r="AA448" i="62"/>
  <c r="K448" i="62"/>
  <c r="AC446" i="62"/>
  <c r="V446" i="62"/>
  <c r="AB446" i="62"/>
  <c r="M446" i="62"/>
  <c r="Y448" i="62"/>
  <c r="AA446" i="62"/>
  <c r="AB41" i="62"/>
  <c r="AA41" i="62"/>
  <c r="Y662" i="62"/>
  <c r="Z41" i="62"/>
  <c r="V789" i="62"/>
  <c r="N662" i="62"/>
  <c r="X42" i="62"/>
  <c r="H42" i="62"/>
  <c r="AE42" i="62" s="1"/>
  <c r="N42" i="62"/>
  <c r="AD42" i="62" s="1"/>
  <c r="AC42" i="62"/>
  <c r="V42" i="62"/>
  <c r="AB42" i="62"/>
  <c r="M42" i="62"/>
  <c r="AA42" i="62"/>
  <c r="Y41" i="62"/>
  <c r="H41" i="62"/>
  <c r="AE41" i="62" s="1"/>
  <c r="W41" i="62"/>
  <c r="AD517" i="62"/>
  <c r="AB424" i="62"/>
  <c r="N41" i="62"/>
  <c r="AD41" i="62" s="1"/>
  <c r="N517" i="62"/>
  <c r="M424" i="62"/>
  <c r="V597" i="62"/>
  <c r="Z584" i="62"/>
  <c r="AC41" i="62"/>
  <c r="AB491" i="62"/>
  <c r="Y586" i="62"/>
  <c r="AC682" i="62"/>
  <c r="X428" i="62"/>
  <c r="Z666" i="62"/>
  <c r="K577" i="62"/>
  <c r="X508" i="62"/>
  <c r="AD726" i="62"/>
  <c r="Y546" i="62"/>
  <c r="Z541" i="62"/>
  <c r="Z626" i="62"/>
  <c r="AB577" i="62"/>
  <c r="N561" i="62"/>
  <c r="AD561" i="62" s="1"/>
  <c r="AD586" i="62"/>
  <c r="W586" i="62"/>
  <c r="Y456" i="62"/>
  <c r="K456" i="62"/>
  <c r="N749" i="62"/>
  <c r="AB783" i="62"/>
  <c r="AC520" i="62"/>
  <c r="AB511" i="62"/>
  <c r="AA783" i="62"/>
  <c r="Y632" i="62"/>
  <c r="X571" i="62"/>
  <c r="AC550" i="62"/>
  <c r="AA577" i="62"/>
  <c r="AE783" i="62"/>
  <c r="AC783" i="62"/>
  <c r="AC791" i="62"/>
  <c r="W588" i="62"/>
  <c r="X514" i="62"/>
  <c r="V424" i="62"/>
  <c r="Y791" i="62"/>
  <c r="N789" i="62"/>
  <c r="Z644" i="62"/>
  <c r="Z597" i="62"/>
  <c r="M588" i="62"/>
  <c r="AA586" i="62"/>
  <c r="AD577" i="62"/>
  <c r="Z563" i="62"/>
  <c r="AB486" i="62"/>
  <c r="V586" i="62"/>
  <c r="N584" i="62"/>
  <c r="V577" i="62"/>
  <c r="M486" i="62"/>
  <c r="M452" i="62"/>
  <c r="V630" i="62"/>
  <c r="AE424" i="62"/>
  <c r="Y547" i="62"/>
  <c r="AB514" i="62"/>
  <c r="AB503" i="62"/>
  <c r="K765" i="62"/>
  <c r="AD703" i="62"/>
  <c r="M672" i="62"/>
  <c r="M555" i="62"/>
  <c r="H519" i="62"/>
  <c r="AE519" i="62" s="1"/>
  <c r="X441" i="62"/>
  <c r="V440" i="62"/>
  <c r="Y743" i="62"/>
  <c r="Z720" i="62"/>
  <c r="K666" i="62"/>
  <c r="K650" i="62"/>
  <c r="AD644" i="62"/>
  <c r="W584" i="62"/>
  <c r="AC540" i="62"/>
  <c r="Z466" i="62"/>
  <c r="W428" i="62"/>
  <c r="AC424" i="62"/>
  <c r="K783" i="62"/>
  <c r="AB677" i="62"/>
  <c r="H666" i="62"/>
  <c r="H650" i="62"/>
  <c r="Y644" i="62"/>
  <c r="AA638" i="62"/>
  <c r="H556" i="62"/>
  <c r="AE556" i="62" s="1"/>
  <c r="AB505" i="62"/>
  <c r="AB504" i="62"/>
  <c r="X503" i="62"/>
  <c r="AB500" i="62"/>
  <c r="Z491" i="62"/>
  <c r="X466" i="62"/>
  <c r="AB432" i="62"/>
  <c r="X741" i="62"/>
  <c r="N644" i="62"/>
  <c r="AE618" i="62"/>
  <c r="M517" i="62"/>
  <c r="X505" i="62"/>
  <c r="X424" i="62"/>
  <c r="Z767" i="62"/>
  <c r="AB753" i="62"/>
  <c r="Y618" i="62"/>
  <c r="AB510" i="62"/>
  <c r="N505" i="62"/>
  <c r="AD505" i="62" s="1"/>
  <c r="AC461" i="62"/>
  <c r="N424" i="62"/>
  <c r="AD424" i="62" s="1"/>
  <c r="Z789" i="62"/>
  <c r="AE728" i="62"/>
  <c r="AD707" i="62"/>
  <c r="AC666" i="62"/>
  <c r="AD650" i="62"/>
  <c r="X618" i="62"/>
  <c r="W598" i="62"/>
  <c r="AE440" i="62"/>
  <c r="X439" i="62"/>
  <c r="AB728" i="62"/>
  <c r="N707" i="62"/>
  <c r="AB666" i="62"/>
  <c r="AC650" i="62"/>
  <c r="N618" i="62"/>
  <c r="AD618" i="62" s="1"/>
  <c r="AE604" i="62"/>
  <c r="AC517" i="62"/>
  <c r="AC662" i="62"/>
  <c r="AC655" i="62"/>
  <c r="V644" i="62"/>
  <c r="AD655" i="62"/>
  <c r="AA517" i="62"/>
  <c r="AC492" i="62"/>
  <c r="AA488" i="62"/>
  <c r="W480" i="62"/>
  <c r="J417" i="62"/>
  <c r="AA757" i="62"/>
  <c r="Y677" i="62"/>
  <c r="Y666" i="62"/>
  <c r="Z662" i="62"/>
  <c r="Z655" i="62"/>
  <c r="K644" i="62"/>
  <c r="AD638" i="62"/>
  <c r="Z517" i="62"/>
  <c r="Z488" i="62"/>
  <c r="AB454" i="62"/>
  <c r="H423" i="62"/>
  <c r="AD721" i="62"/>
  <c r="W655" i="62"/>
  <c r="H546" i="62"/>
  <c r="AE546" i="62" s="1"/>
  <c r="Z556" i="62"/>
  <c r="Y517" i="62"/>
  <c r="Y488" i="62"/>
  <c r="Z454" i="62"/>
  <c r="W420" i="62"/>
  <c r="AC789" i="62"/>
  <c r="AE749" i="62"/>
  <c r="AE722" i="62"/>
  <c r="AA721" i="62"/>
  <c r="AC672" i="62"/>
  <c r="N655" i="62"/>
  <c r="AC644" i="62"/>
  <c r="H644" i="62"/>
  <c r="V638" i="62"/>
  <c r="AC623" i="62"/>
  <c r="M598" i="62"/>
  <c r="AB563" i="62"/>
  <c r="AC546" i="62"/>
  <c r="X517" i="62"/>
  <c r="X488" i="62"/>
  <c r="Y454" i="62"/>
  <c r="AC432" i="62"/>
  <c r="AB428" i="62"/>
  <c r="AB789" i="62"/>
  <c r="AA785" i="62"/>
  <c r="AD749" i="62"/>
  <c r="AB722" i="62"/>
  <c r="X721" i="62"/>
  <c r="Y672" i="62"/>
  <c r="V655" i="62"/>
  <c r="AA644" i="62"/>
  <c r="AB623" i="62"/>
  <c r="V620" i="62"/>
  <c r="V599" i="62"/>
  <c r="Y541" i="62"/>
  <c r="Z540" i="62"/>
  <c r="W533" i="62"/>
  <c r="H532" i="62"/>
  <c r="AE532" i="62" s="1"/>
  <c r="V517" i="62"/>
  <c r="AC516" i="62"/>
  <c r="V505" i="62"/>
  <c r="AA491" i="62"/>
  <c r="H465" i="62"/>
  <c r="AE465" i="62" s="1"/>
  <c r="W461" i="62"/>
  <c r="AC440" i="62"/>
  <c r="Z432" i="62"/>
  <c r="N428" i="62"/>
  <c r="AD428" i="62" s="1"/>
  <c r="AE789" i="62"/>
  <c r="M789" i="62"/>
  <c r="H777" i="62"/>
  <c r="M741" i="62"/>
  <c r="AA707" i="62"/>
  <c r="M666" i="62"/>
  <c r="AD630" i="62"/>
  <c r="AA623" i="62"/>
  <c r="AB542" i="62"/>
  <c r="X541" i="62"/>
  <c r="AC519" i="62"/>
  <c r="AB508" i="62"/>
  <c r="N461" i="62"/>
  <c r="AD461" i="62" s="1"/>
  <c r="AD442" i="62"/>
  <c r="AB440" i="62"/>
  <c r="AE428" i="62"/>
  <c r="M428" i="62"/>
  <c r="AD789" i="62"/>
  <c r="K789" i="62"/>
  <c r="AE786" i="62"/>
  <c r="AD759" i="62"/>
  <c r="K749" i="62"/>
  <c r="M726" i="62"/>
  <c r="Z723" i="62"/>
  <c r="AA715" i="62"/>
  <c r="Z707" i="62"/>
  <c r="AE655" i="62"/>
  <c r="M655" i="62"/>
  <c r="AA630" i="62"/>
  <c r="Y623" i="62"/>
  <c r="AD622" i="62"/>
  <c r="V618" i="62"/>
  <c r="Z559" i="62"/>
  <c r="AC556" i="62"/>
  <c r="AC548" i="62"/>
  <c r="AB521" i="62"/>
  <c r="Z519" i="62"/>
  <c r="AA508" i="62"/>
  <c r="Z501" i="62"/>
  <c r="Z494" i="62"/>
  <c r="V461" i="62"/>
  <c r="X440" i="62"/>
  <c r="AC777" i="62"/>
  <c r="AC763" i="62"/>
  <c r="AA759" i="62"/>
  <c r="Z757" i="62"/>
  <c r="AC751" i="62"/>
  <c r="W746" i="62"/>
  <c r="Z736" i="62"/>
  <c r="Z727" i="62"/>
  <c r="X723" i="62"/>
  <c r="AC691" i="62"/>
  <c r="Y630" i="62"/>
  <c r="N623" i="62"/>
  <c r="AD623" i="62" s="1"/>
  <c r="AC622" i="62"/>
  <c r="M586" i="62"/>
  <c r="X561" i="62"/>
  <c r="V560" i="62"/>
  <c r="AB556" i="62"/>
  <c r="M548" i="62"/>
  <c r="Z521" i="62"/>
  <c r="Y519" i="62"/>
  <c r="AC514" i="62"/>
  <c r="AC512" i="62"/>
  <c r="Z508" i="62"/>
  <c r="AA507" i="62"/>
  <c r="AC505" i="62"/>
  <c r="M461" i="62"/>
  <c r="N440" i="62"/>
  <c r="AD440" i="62" s="1"/>
  <c r="Y439" i="62"/>
  <c r="AC428" i="62"/>
  <c r="AA799" i="62"/>
  <c r="AD798" i="62"/>
  <c r="AE794" i="62"/>
  <c r="AB777" i="62"/>
  <c r="Z759" i="62"/>
  <c r="AA758" i="62"/>
  <c r="N746" i="62"/>
  <c r="M692" i="62"/>
  <c r="V691" i="62"/>
  <c r="Y680" i="62"/>
  <c r="X656" i="62"/>
  <c r="X648" i="62"/>
  <c r="N630" i="62"/>
  <c r="Z629" i="62"/>
  <c r="AA626" i="62"/>
  <c r="K623" i="62"/>
  <c r="X622" i="62"/>
  <c r="AA613" i="62"/>
  <c r="AA609" i="62"/>
  <c r="AC608" i="62"/>
  <c r="AB538" i="62"/>
  <c r="X519" i="62"/>
  <c r="AB512" i="62"/>
  <c r="Z507" i="62"/>
  <c r="AC430" i="62"/>
  <c r="N799" i="62"/>
  <c r="AC798" i="62"/>
  <c r="AA777" i="62"/>
  <c r="Y759" i="62"/>
  <c r="W622" i="62"/>
  <c r="Y613" i="62"/>
  <c r="Z609" i="62"/>
  <c r="AC601" i="62"/>
  <c r="V561" i="62"/>
  <c r="X556" i="62"/>
  <c r="Z544" i="62"/>
  <c r="V538" i="62"/>
  <c r="N519" i="62"/>
  <c r="AD519" i="62" s="1"/>
  <c r="AA513" i="62"/>
  <c r="W512" i="62"/>
  <c r="M508" i="62"/>
  <c r="Y507" i="62"/>
  <c r="Y505" i="62"/>
  <c r="M440" i="62"/>
  <c r="N438" i="62"/>
  <c r="AD438" i="62" s="1"/>
  <c r="V430" i="62"/>
  <c r="Z428" i="62"/>
  <c r="AC426" i="62"/>
  <c r="AA798" i="62"/>
  <c r="Y789" i="62"/>
  <c r="K782" i="62"/>
  <c r="Z777" i="62"/>
  <c r="K776" i="62"/>
  <c r="AC773" i="62"/>
  <c r="N759" i="62"/>
  <c r="Z713" i="62"/>
  <c r="H692" i="62"/>
  <c r="AA666" i="62"/>
  <c r="AA660" i="62"/>
  <c r="Y655" i="62"/>
  <c r="AD642" i="62"/>
  <c r="K630" i="62"/>
  <c r="N626" i="62"/>
  <c r="AD626" i="62" s="1"/>
  <c r="V622" i="62"/>
  <c r="W613" i="62"/>
  <c r="M609" i="62"/>
  <c r="AE602" i="62"/>
  <c r="X601" i="62"/>
  <c r="AC586" i="62"/>
  <c r="AA584" i="62"/>
  <c r="N575" i="62"/>
  <c r="AD575" i="62" s="1"/>
  <c r="K512" i="62"/>
  <c r="K507" i="62"/>
  <c r="M426" i="62"/>
  <c r="K798" i="62"/>
  <c r="K777" i="62"/>
  <c r="V660" i="62"/>
  <c r="K622" i="62"/>
  <c r="M613" i="62"/>
  <c r="AA602" i="62"/>
  <c r="V601" i="62"/>
  <c r="Z587" i="62"/>
  <c r="K737" i="62"/>
  <c r="AA737" i="62"/>
  <c r="AD737" i="62"/>
  <c r="V737" i="62"/>
  <c r="K612" i="62"/>
  <c r="AC612" i="62"/>
  <c r="N479" i="62"/>
  <c r="AD479" i="62" s="1"/>
  <c r="V479" i="62"/>
  <c r="Z479" i="62"/>
  <c r="AA479" i="62"/>
  <c r="AB479" i="62"/>
  <c r="K762" i="62"/>
  <c r="Z762" i="62"/>
  <c r="AA762" i="62"/>
  <c r="X761" i="62"/>
  <c r="K761" i="62"/>
  <c r="AC761" i="62"/>
  <c r="M761" i="62"/>
  <c r="AD761" i="62"/>
  <c r="V761" i="62"/>
  <c r="AE761" i="62"/>
  <c r="N761" i="62"/>
  <c r="AA761" i="62"/>
  <c r="Z705" i="62"/>
  <c r="X705" i="62"/>
  <c r="K664" i="62"/>
  <c r="Y664" i="62"/>
  <c r="AB489" i="62"/>
  <c r="AC489" i="62"/>
  <c r="K486" i="62"/>
  <c r="W486" i="62"/>
  <c r="X486" i="62"/>
  <c r="Y486" i="62"/>
  <c r="Z486" i="62"/>
  <c r="H775" i="62"/>
  <c r="Z775" i="62"/>
  <c r="AA775" i="62"/>
  <c r="X769" i="62"/>
  <c r="W769" i="62"/>
  <c r="Y769" i="62"/>
  <c r="AA769" i="62"/>
  <c r="AE769" i="62"/>
  <c r="M738" i="62"/>
  <c r="W738" i="62"/>
  <c r="AB738" i="62"/>
  <c r="AE738" i="62"/>
  <c r="AC572" i="62"/>
  <c r="X538" i="62"/>
  <c r="AC538" i="62"/>
  <c r="K490" i="62"/>
  <c r="AC490" i="62"/>
  <c r="AD490" i="62"/>
  <c r="H430" i="62"/>
  <c r="AD430" i="62"/>
  <c r="AE430" i="62"/>
  <c r="W717" i="62"/>
  <c r="K717" i="62"/>
  <c r="N717" i="62"/>
  <c r="X717" i="62"/>
  <c r="Z717" i="62"/>
  <c r="AA717" i="62"/>
  <c r="AC574" i="62"/>
  <c r="AB572" i="62"/>
  <c r="AB570" i="62"/>
  <c r="V563" i="62"/>
  <c r="Y556" i="62"/>
  <c r="M549" i="62"/>
  <c r="X548" i="62"/>
  <c r="X547" i="62"/>
  <c r="AB546" i="62"/>
  <c r="AB544" i="62"/>
  <c r="V542" i="62"/>
  <c r="H538" i="62"/>
  <c r="AE538" i="62" s="1"/>
  <c r="K532" i="62"/>
  <c r="Z532" i="62"/>
  <c r="AC532" i="62"/>
  <c r="H509" i="62"/>
  <c r="AE509" i="62" s="1"/>
  <c r="V509" i="62"/>
  <c r="X509" i="62"/>
  <c r="Z509" i="62"/>
  <c r="AA509" i="62"/>
  <c r="N492" i="62"/>
  <c r="AD492" i="62" s="1"/>
  <c r="K492" i="62"/>
  <c r="V492" i="62"/>
  <c r="X492" i="62"/>
  <c r="Z492" i="62"/>
  <c r="AC442" i="62"/>
  <c r="Z441" i="62"/>
  <c r="AA441" i="62"/>
  <c r="Y795" i="62"/>
  <c r="AA795" i="62"/>
  <c r="AB795" i="62"/>
  <c r="K778" i="62"/>
  <c r="W778" i="62"/>
  <c r="X763" i="62"/>
  <c r="K763" i="62"/>
  <c r="M763" i="62"/>
  <c r="Y763" i="62"/>
  <c r="AA763" i="62"/>
  <c r="AE763" i="62"/>
  <c r="M742" i="62"/>
  <c r="W742" i="62"/>
  <c r="AB742" i="62"/>
  <c r="K694" i="62"/>
  <c r="X694" i="62"/>
  <c r="Y694" i="62"/>
  <c r="AC694" i="62"/>
  <c r="M694" i="62"/>
  <c r="V675" i="62"/>
  <c r="W675" i="62"/>
  <c r="W640" i="62"/>
  <c r="K640" i="62"/>
  <c r="Y640" i="62"/>
  <c r="Z640" i="62"/>
  <c r="AA640" i="62"/>
  <c r="AD640" i="62"/>
  <c r="W534" i="62"/>
  <c r="M534" i="62"/>
  <c r="Y572" i="62"/>
  <c r="AC555" i="62"/>
  <c r="K529" i="62"/>
  <c r="M529" i="62"/>
  <c r="AB529" i="62"/>
  <c r="V521" i="62"/>
  <c r="AC521" i="62"/>
  <c r="H521" i="62"/>
  <c r="AE521" i="62" s="1"/>
  <c r="M520" i="62"/>
  <c r="K520" i="62"/>
  <c r="X520" i="62"/>
  <c r="Z520" i="62"/>
  <c r="AA520" i="62"/>
  <c r="M484" i="62"/>
  <c r="AA484" i="62"/>
  <c r="AB484" i="62"/>
  <c r="AC484" i="62"/>
  <c r="M469" i="62"/>
  <c r="Z469" i="62"/>
  <c r="AA469" i="62"/>
  <c r="AD469" i="62"/>
  <c r="AB452" i="62"/>
  <c r="N452" i="62"/>
  <c r="AD452" i="62" s="1"/>
  <c r="AB739" i="62"/>
  <c r="K739" i="62"/>
  <c r="M739" i="62"/>
  <c r="AC739" i="62"/>
  <c r="AD690" i="62"/>
  <c r="AC690" i="62"/>
  <c r="H682" i="62"/>
  <c r="K682" i="62"/>
  <c r="M682" i="62"/>
  <c r="N682" i="62"/>
  <c r="Y682" i="62"/>
  <c r="Z682" i="62"/>
  <c r="AB682" i="62"/>
  <c r="N495" i="62"/>
  <c r="AD495" i="62" s="1"/>
  <c r="W495" i="62"/>
  <c r="X495" i="62"/>
  <c r="Z495" i="62"/>
  <c r="AC495" i="62"/>
  <c r="X793" i="62"/>
  <c r="K793" i="62"/>
  <c r="M793" i="62"/>
  <c r="AA793" i="62"/>
  <c r="AC793" i="62"/>
  <c r="N572" i="62"/>
  <c r="AD572" i="62" s="1"/>
  <c r="N555" i="62"/>
  <c r="AD555" i="62" s="1"/>
  <c r="Y554" i="62"/>
  <c r="Y550" i="62"/>
  <c r="M546" i="62"/>
  <c r="H545" i="62"/>
  <c r="AE545" i="62" s="1"/>
  <c r="N500" i="62"/>
  <c r="AD500" i="62" s="1"/>
  <c r="AC500" i="62"/>
  <c r="N491" i="62"/>
  <c r="AD491" i="62" s="1"/>
  <c r="K491" i="62"/>
  <c r="AC491" i="62"/>
  <c r="M491" i="62"/>
  <c r="V491" i="62"/>
  <c r="W491" i="62"/>
  <c r="H469" i="62"/>
  <c r="AB458" i="62"/>
  <c r="N458" i="62"/>
  <c r="Z458" i="62"/>
  <c r="AB779" i="62"/>
  <c r="AA779" i="62"/>
  <c r="X773" i="62"/>
  <c r="M773" i="62"/>
  <c r="V773" i="62"/>
  <c r="Y773" i="62"/>
  <c r="AA773" i="62"/>
  <c r="AB761" i="62"/>
  <c r="K760" i="62"/>
  <c r="Z760" i="62"/>
  <c r="AA760" i="62"/>
  <c r="X751" i="62"/>
  <c r="K751" i="62"/>
  <c r="AE751" i="62"/>
  <c r="M751" i="62"/>
  <c r="N751" i="62"/>
  <c r="W751" i="62"/>
  <c r="Y751" i="62"/>
  <c r="AB751" i="62"/>
  <c r="K592" i="62"/>
  <c r="M592" i="62"/>
  <c r="K530" i="62"/>
  <c r="M530" i="62"/>
  <c r="X530" i="62"/>
  <c r="Y530" i="62"/>
  <c r="Z530" i="62"/>
  <c r="M572" i="62"/>
  <c r="AC559" i="62"/>
  <c r="V555" i="62"/>
  <c r="M554" i="62"/>
  <c r="AB530" i="62"/>
  <c r="AC527" i="62"/>
  <c r="AE486" i="62"/>
  <c r="AD796" i="62"/>
  <c r="AC796" i="62"/>
  <c r="AE793" i="62"/>
  <c r="Z761" i="62"/>
  <c r="Z755" i="62"/>
  <c r="H755" i="62"/>
  <c r="K752" i="62"/>
  <c r="AA752" i="62"/>
  <c r="N737" i="62"/>
  <c r="X604" i="62"/>
  <c r="M604" i="62"/>
  <c r="V604" i="62"/>
  <c r="N604" i="62"/>
  <c r="Y604" i="62"/>
  <c r="AA604" i="62"/>
  <c r="AD604" i="62"/>
  <c r="V749" i="62"/>
  <c r="N741" i="62"/>
  <c r="AA727" i="62"/>
  <c r="AB720" i="62"/>
  <c r="W691" i="62"/>
  <c r="X660" i="62"/>
  <c r="V598" i="62"/>
  <c r="Y597" i="62"/>
  <c r="N588" i="62"/>
  <c r="K519" i="62"/>
  <c r="AB517" i="62"/>
  <c r="K517" i="62"/>
  <c r="K516" i="62"/>
  <c r="V514" i="62"/>
  <c r="X513" i="62"/>
  <c r="AA512" i="62"/>
  <c r="AC511" i="62"/>
  <c r="Z510" i="62"/>
  <c r="X507" i="62"/>
  <c r="M505" i="62"/>
  <c r="W503" i="62"/>
  <c r="N488" i="62"/>
  <c r="AD488" i="62" s="1"/>
  <c r="W466" i="62"/>
  <c r="Y783" i="62"/>
  <c r="Y777" i="62"/>
  <c r="V759" i="62"/>
  <c r="AB749" i="62"/>
  <c r="N723" i="62"/>
  <c r="Z650" i="62"/>
  <c r="AA648" i="62"/>
  <c r="K514" i="62"/>
  <c r="N507" i="62"/>
  <c r="AD507" i="62" s="1"/>
  <c r="AB506" i="62"/>
  <c r="N503" i="62"/>
  <c r="AD503" i="62" s="1"/>
  <c r="K488" i="62"/>
  <c r="N791" i="62"/>
  <c r="W783" i="62"/>
  <c r="W777" i="62"/>
  <c r="AA768" i="62"/>
  <c r="AE759" i="62"/>
  <c r="M759" i="62"/>
  <c r="AA749" i="62"/>
  <c r="AD741" i="62"/>
  <c r="AA703" i="62"/>
  <c r="AC692" i="62"/>
  <c r="Y650" i="62"/>
  <c r="Z648" i="62"/>
  <c r="AA622" i="62"/>
  <c r="H622" i="62"/>
  <c r="AE622" i="62" s="1"/>
  <c r="H609" i="62"/>
  <c r="AE609" i="62" s="1"/>
  <c r="AC603" i="62"/>
  <c r="AE588" i="62"/>
  <c r="H584" i="62"/>
  <c r="AB461" i="62"/>
  <c r="AA789" i="62"/>
  <c r="H789" i="62"/>
  <c r="Z786" i="62"/>
  <c r="N783" i="62"/>
  <c r="AE782" i="62"/>
  <c r="V777" i="62"/>
  <c r="Y749" i="62"/>
  <c r="AB743" i="62"/>
  <c r="AA741" i="62"/>
  <c r="AD713" i="62"/>
  <c r="K707" i="62"/>
  <c r="AA692" i="62"/>
  <c r="X650" i="62"/>
  <c r="Z622" i="62"/>
  <c r="AC618" i="62"/>
  <c r="AD598" i="62"/>
  <c r="AB588" i="62"/>
  <c r="AA519" i="62"/>
  <c r="Z505" i="62"/>
  <c r="AC488" i="62"/>
  <c r="H488" i="62"/>
  <c r="AE488" i="62" s="1"/>
  <c r="M783" i="62"/>
  <c r="AA782" i="62"/>
  <c r="AD777" i="62"/>
  <c r="M777" i="62"/>
  <c r="Z776" i="62"/>
  <c r="AC759" i="62"/>
  <c r="H759" i="62"/>
  <c r="W749" i="62"/>
  <c r="AA743" i="62"/>
  <c r="Y741" i="62"/>
  <c r="AB736" i="62"/>
  <c r="AA713" i="62"/>
  <c r="Y692" i="62"/>
  <c r="AD691" i="62"/>
  <c r="AC656" i="62"/>
  <c r="V650" i="62"/>
  <c r="Y622" i="62"/>
  <c r="N620" i="62"/>
  <c r="AA618" i="62"/>
  <c r="Z599" i="62"/>
  <c r="AA598" i="62"/>
  <c r="Z588" i="62"/>
  <c r="AE584" i="62"/>
  <c r="N493" i="62"/>
  <c r="AD493" i="62" s="1"/>
  <c r="V493" i="62"/>
  <c r="W493" i="62"/>
  <c r="Z493" i="62"/>
  <c r="AA493" i="62"/>
  <c r="AB493" i="62"/>
  <c r="N457" i="62"/>
  <c r="W457" i="62"/>
  <c r="Z457" i="62"/>
  <c r="AB457" i="62"/>
  <c r="AC457" i="62"/>
  <c r="H560" i="62"/>
  <c r="AE560" i="62" s="1"/>
  <c r="W544" i="62"/>
  <c r="M544" i="62"/>
  <c r="X544" i="62"/>
  <c r="Y544" i="62"/>
  <c r="X533" i="62"/>
  <c r="AA533" i="62"/>
  <c r="M522" i="62"/>
  <c r="AB522" i="62"/>
  <c r="H490" i="62"/>
  <c r="V490" i="62"/>
  <c r="N490" i="62"/>
  <c r="X490" i="62"/>
  <c r="Z490" i="62"/>
  <c r="AA490" i="62"/>
  <c r="W697" i="62"/>
  <c r="K697" i="62"/>
  <c r="N697" i="62"/>
  <c r="Z697" i="62"/>
  <c r="AA697" i="62"/>
  <c r="AD697" i="62"/>
  <c r="X592" i="62"/>
  <c r="V592" i="62"/>
  <c r="AD592" i="62"/>
  <c r="N592" i="62"/>
  <c r="AE592" i="62"/>
  <c r="W592" i="62"/>
  <c r="Y592" i="62"/>
  <c r="H592" i="62"/>
  <c r="Z592" i="62"/>
  <c r="AA592" i="62"/>
  <c r="AB592" i="62"/>
  <c r="AC592" i="62"/>
  <c r="K591" i="62"/>
  <c r="Y591" i="62"/>
  <c r="Z574" i="62"/>
  <c r="X582" i="62"/>
  <c r="V582" i="62"/>
  <c r="AA582" i="62"/>
  <c r="AD582" i="62"/>
  <c r="X574" i="62"/>
  <c r="H563" i="62"/>
  <c r="AE563" i="62" s="1"/>
  <c r="Y562" i="62"/>
  <c r="V559" i="62"/>
  <c r="M558" i="62"/>
  <c r="AB555" i="62"/>
  <c r="H555" i="62"/>
  <c r="AE555" i="62" s="1"/>
  <c r="Z545" i="62"/>
  <c r="H544" i="62"/>
  <c r="W540" i="62"/>
  <c r="V540" i="62"/>
  <c r="N540" i="62"/>
  <c r="AD540" i="62" s="1"/>
  <c r="W538" i="62"/>
  <c r="N538" i="62"/>
  <c r="AD538" i="62" s="1"/>
  <c r="Y538" i="62"/>
  <c r="Z538" i="62"/>
  <c r="Y532" i="62"/>
  <c r="W523" i="62"/>
  <c r="K523" i="62"/>
  <c r="N523" i="62"/>
  <c r="AB523" i="62"/>
  <c r="AE523" i="62"/>
  <c r="N489" i="62"/>
  <c r="AD489" i="62" s="1"/>
  <c r="K489" i="62"/>
  <c r="M489" i="62"/>
  <c r="W489" i="62"/>
  <c r="X489" i="62"/>
  <c r="Z489" i="62"/>
  <c r="N485" i="62"/>
  <c r="X485" i="62"/>
  <c r="AB485" i="62"/>
  <c r="M465" i="62"/>
  <c r="N465" i="62"/>
  <c r="AD465" i="62" s="1"/>
  <c r="X465" i="62"/>
  <c r="Y465" i="62"/>
  <c r="Z465" i="62"/>
  <c r="AA465" i="62"/>
  <c r="X781" i="62"/>
  <c r="W781" i="62"/>
  <c r="Y781" i="62"/>
  <c r="AE781" i="62"/>
  <c r="AA781" i="62"/>
  <c r="M528" i="62"/>
  <c r="N528" i="62"/>
  <c r="AD528" i="62" s="1"/>
  <c r="AA528" i="62"/>
  <c r="X496" i="62"/>
  <c r="V496" i="62"/>
  <c r="W496" i="62"/>
  <c r="Z496" i="62"/>
  <c r="AC496" i="62"/>
  <c r="AE496" i="62"/>
  <c r="V687" i="62"/>
  <c r="W687" i="62"/>
  <c r="AD687" i="62"/>
  <c r="H574" i="62"/>
  <c r="AE574" i="62" s="1"/>
  <c r="AB562" i="62"/>
  <c r="W774" i="62"/>
  <c r="Z774" i="62"/>
  <c r="AA774" i="62"/>
  <c r="AE774" i="62"/>
  <c r="K774" i="62"/>
  <c r="Y574" i="62"/>
  <c r="Z562" i="62"/>
  <c r="W574" i="62"/>
  <c r="X562" i="62"/>
  <c r="Z555" i="62"/>
  <c r="Y545" i="62"/>
  <c r="M535" i="62"/>
  <c r="X535" i="62"/>
  <c r="N532" i="62"/>
  <c r="AD532" i="62" s="1"/>
  <c r="Z531" i="62"/>
  <c r="N511" i="62"/>
  <c r="AD511" i="62" s="1"/>
  <c r="K511" i="62"/>
  <c r="M511" i="62"/>
  <c r="V511" i="62"/>
  <c r="X511" i="62"/>
  <c r="Z511" i="62"/>
  <c r="K484" i="62"/>
  <c r="N484" i="62"/>
  <c r="AD484" i="62" s="1"/>
  <c r="W484" i="62"/>
  <c r="X484" i="62"/>
  <c r="Y484" i="62"/>
  <c r="Z484" i="62"/>
  <c r="X480" i="62"/>
  <c r="Z480" i="62"/>
  <c r="AC480" i="62"/>
  <c r="X467" i="62"/>
  <c r="W467" i="62"/>
  <c r="Z467" i="62"/>
  <c r="AC467" i="62"/>
  <c r="N453" i="62"/>
  <c r="AD453" i="62" s="1"/>
  <c r="K450" i="62"/>
  <c r="X450" i="62"/>
  <c r="Y450" i="62"/>
  <c r="Z437" i="62"/>
  <c r="K437" i="62"/>
  <c r="X437" i="62"/>
  <c r="Y437" i="62"/>
  <c r="AA437" i="62"/>
  <c r="AB437" i="62"/>
  <c r="H433" i="62"/>
  <c r="AE433" i="62" s="1"/>
  <c r="M433" i="62"/>
  <c r="X433" i="62"/>
  <c r="AB433" i="62"/>
  <c r="M425" i="62"/>
  <c r="Y425" i="62"/>
  <c r="X787" i="62"/>
  <c r="K787" i="62"/>
  <c r="AD787" i="62"/>
  <c r="M787" i="62"/>
  <c r="W787" i="62"/>
  <c r="Y787" i="62"/>
  <c r="AA787" i="62"/>
  <c r="AB787" i="62"/>
  <c r="AC787" i="62"/>
  <c r="X615" i="62"/>
  <c r="AC615" i="62"/>
  <c r="M615" i="62"/>
  <c r="AA615" i="62"/>
  <c r="X600" i="62"/>
  <c r="M600" i="62"/>
  <c r="Z600" i="62"/>
  <c r="AA600" i="62"/>
  <c r="AC600" i="62"/>
  <c r="X619" i="62"/>
  <c r="W619" i="62"/>
  <c r="Y619" i="62"/>
  <c r="AB619" i="62"/>
  <c r="V619" i="62"/>
  <c r="AB574" i="62"/>
  <c r="H687" i="62"/>
  <c r="N477" i="62"/>
  <c r="AD477" i="62" s="1"/>
  <c r="W477" i="62"/>
  <c r="Z477" i="62"/>
  <c r="AA477" i="62"/>
  <c r="AB477" i="62"/>
  <c r="AC477" i="62"/>
  <c r="N688" i="62"/>
  <c r="M688" i="62"/>
  <c r="V688" i="62"/>
  <c r="X688" i="62"/>
  <c r="Y688" i="62"/>
  <c r="AD688" i="62"/>
  <c r="N574" i="62"/>
  <c r="AD574" i="62" s="1"/>
  <c r="V562" i="62"/>
  <c r="AC561" i="62"/>
  <c r="H559" i="62"/>
  <c r="AE559" i="62" s="1"/>
  <c r="Y555" i="62"/>
  <c r="W546" i="62"/>
  <c r="N546" i="62"/>
  <c r="AD546" i="62" s="1"/>
  <c r="AD544" i="62"/>
  <c r="Z528" i="62"/>
  <c r="X515" i="62"/>
  <c r="V515" i="62"/>
  <c r="W515" i="62"/>
  <c r="AC515" i="62"/>
  <c r="N510" i="62"/>
  <c r="AD510" i="62" s="1"/>
  <c r="K510" i="62"/>
  <c r="AC510" i="62"/>
  <c r="M510" i="62"/>
  <c r="V510" i="62"/>
  <c r="W510" i="62"/>
  <c r="X510" i="62"/>
  <c r="AC493" i="62"/>
  <c r="H484" i="62"/>
  <c r="AE484" i="62" s="1"/>
  <c r="N481" i="62"/>
  <c r="AD481" i="62" s="1"/>
  <c r="K481" i="62"/>
  <c r="V481" i="62"/>
  <c r="Z481" i="62"/>
  <c r="AB481" i="62"/>
  <c r="AC481" i="62"/>
  <c r="AD457" i="62"/>
  <c r="H437" i="62"/>
  <c r="AE437" i="62" s="1"/>
  <c r="H422" i="62"/>
  <c r="AE422" i="62"/>
  <c r="V422" i="62"/>
  <c r="W422" i="62"/>
  <c r="X422" i="62"/>
  <c r="Z422" i="62"/>
  <c r="AC422" i="62"/>
  <c r="W652" i="62"/>
  <c r="V652" i="62"/>
  <c r="AA652" i="62"/>
  <c r="AC652" i="62"/>
  <c r="W632" i="62"/>
  <c r="Z632" i="62"/>
  <c r="AC632" i="62"/>
  <c r="AD632" i="62"/>
  <c r="K610" i="62"/>
  <c r="Y610" i="62"/>
  <c r="AA610" i="62"/>
  <c r="AC610" i="62"/>
  <c r="X594" i="62"/>
  <c r="AA594" i="62"/>
  <c r="AB594" i="62"/>
  <c r="AD594" i="62"/>
  <c r="W542" i="62"/>
  <c r="Z542" i="62"/>
  <c r="AC542" i="62"/>
  <c r="M513" i="62"/>
  <c r="K513" i="62"/>
  <c r="N513" i="62"/>
  <c r="AD513" i="62" s="1"/>
  <c r="Y513" i="62"/>
  <c r="Z513" i="62"/>
  <c r="W683" i="62"/>
  <c r="Y683" i="62"/>
  <c r="AA624" i="62"/>
  <c r="Y624" i="62"/>
  <c r="V574" i="62"/>
  <c r="AC563" i="62"/>
  <c r="Z561" i="62"/>
  <c r="X555" i="62"/>
  <c r="Z549" i="62"/>
  <c r="X545" i="62"/>
  <c r="AB545" i="62"/>
  <c r="AC544" i="62"/>
  <c r="W536" i="62"/>
  <c r="AC536" i="62"/>
  <c r="M532" i="62"/>
  <c r="V532" i="62"/>
  <c r="W532" i="62"/>
  <c r="X532" i="62"/>
  <c r="AA531" i="62"/>
  <c r="AC531" i="62"/>
  <c r="K528" i="62"/>
  <c r="K493" i="62"/>
  <c r="V457" i="62"/>
  <c r="AB455" i="62"/>
  <c r="M453" i="62"/>
  <c r="W453" i="62"/>
  <c r="Z453" i="62"/>
  <c r="AB453" i="62"/>
  <c r="AC453" i="62"/>
  <c r="H451" i="62"/>
  <c r="AE451" i="62" s="1"/>
  <c r="M451" i="62"/>
  <c r="V451" i="62"/>
  <c r="N451" i="62"/>
  <c r="AD451" i="62" s="1"/>
  <c r="AB451" i="62"/>
  <c r="AC451" i="62"/>
  <c r="X771" i="62"/>
  <c r="V771" i="62"/>
  <c r="N771" i="62"/>
  <c r="Y771" i="62"/>
  <c r="AA771" i="62"/>
  <c r="AC771" i="62"/>
  <c r="M771" i="62"/>
  <c r="AD771" i="62"/>
  <c r="AE771" i="62"/>
  <c r="Z670" i="62"/>
  <c r="W636" i="62"/>
  <c r="K636" i="62"/>
  <c r="V636" i="62"/>
  <c r="N636" i="62"/>
  <c r="Y636" i="62"/>
  <c r="Z636" i="62"/>
  <c r="AA636" i="62"/>
  <c r="AC636" i="62"/>
  <c r="AD636" i="62"/>
  <c r="M619" i="62"/>
  <c r="H610" i="62"/>
  <c r="AE610" i="62" s="1"/>
  <c r="AA529" i="62"/>
  <c r="Y521" i="62"/>
  <c r="V520" i="62"/>
  <c r="AA516" i="62"/>
  <c r="W509" i="62"/>
  <c r="W508" i="62"/>
  <c r="X504" i="62"/>
  <c r="V503" i="62"/>
  <c r="AB502" i="62"/>
  <c r="Z500" i="62"/>
  <c r="V495" i="62"/>
  <c r="N486" i="62"/>
  <c r="AD486" i="62" s="1"/>
  <c r="X479" i="62"/>
  <c r="Y469" i="62"/>
  <c r="V466" i="62"/>
  <c r="Z462" i="62"/>
  <c r="Y460" i="62"/>
  <c r="N454" i="62"/>
  <c r="AD454" i="62" s="1"/>
  <c r="AB442" i="62"/>
  <c r="AC438" i="62"/>
  <c r="H432" i="62"/>
  <c r="AE432" i="62" s="1"/>
  <c r="M432" i="62"/>
  <c r="AD432" i="62"/>
  <c r="V432" i="62"/>
  <c r="W432" i="62"/>
  <c r="X432" i="62"/>
  <c r="H419" i="62"/>
  <c r="X799" i="62"/>
  <c r="W799" i="62"/>
  <c r="Y799" i="62"/>
  <c r="AC799" i="62"/>
  <c r="AE799" i="62"/>
  <c r="X798" i="62"/>
  <c r="M797" i="62"/>
  <c r="X791" i="62"/>
  <c r="AA791" i="62"/>
  <c r="AB791" i="62"/>
  <c r="K791" i="62"/>
  <c r="AD791" i="62"/>
  <c r="M791" i="62"/>
  <c r="AE791" i="62"/>
  <c r="AA684" i="62"/>
  <c r="N684" i="62"/>
  <c r="AD684" i="62"/>
  <c r="Y643" i="62"/>
  <c r="AC642" i="62"/>
  <c r="W641" i="62"/>
  <c r="V641" i="62"/>
  <c r="AE641" i="62"/>
  <c r="V633" i="62"/>
  <c r="Y633" i="62"/>
  <c r="X534" i="62"/>
  <c r="H530" i="62"/>
  <c r="AE530" i="62" s="1"/>
  <c r="Z529" i="62"/>
  <c r="X521" i="62"/>
  <c r="H517" i="62"/>
  <c r="V516" i="62"/>
  <c r="N509" i="62"/>
  <c r="AD509" i="62" s="1"/>
  <c r="V508" i="62"/>
  <c r="H507" i="62"/>
  <c r="AE507" i="62" s="1"/>
  <c r="AA505" i="62"/>
  <c r="H505" i="62"/>
  <c r="AE505" i="62" s="1"/>
  <c r="V504" i="62"/>
  <c r="AC503" i="62"/>
  <c r="M503" i="62"/>
  <c r="V500" i="62"/>
  <c r="K495" i="62"/>
  <c r="V488" i="62"/>
  <c r="AC486" i="62"/>
  <c r="V486" i="62"/>
  <c r="W479" i="62"/>
  <c r="X469" i="62"/>
  <c r="K466" i="62"/>
  <c r="N462" i="62"/>
  <c r="AD462" i="62" s="1"/>
  <c r="K460" i="62"/>
  <c r="K454" i="62"/>
  <c r="M442" i="62"/>
  <c r="M441" i="62"/>
  <c r="X438" i="62"/>
  <c r="K797" i="62"/>
  <c r="H796" i="62"/>
  <c r="X795" i="62"/>
  <c r="AC795" i="62"/>
  <c r="K795" i="62"/>
  <c r="M795" i="62"/>
  <c r="Z784" i="62"/>
  <c r="K784" i="62"/>
  <c r="W784" i="62"/>
  <c r="AD701" i="62"/>
  <c r="AB685" i="62"/>
  <c r="M685" i="62"/>
  <c r="Y685" i="62"/>
  <c r="AC685" i="62"/>
  <c r="AD685" i="62"/>
  <c r="M653" i="62"/>
  <c r="AC653" i="62"/>
  <c r="H641" i="62"/>
  <c r="H625" i="62"/>
  <c r="K595" i="62"/>
  <c r="V595" i="62"/>
  <c r="Y595" i="62"/>
  <c r="Z423" i="62"/>
  <c r="Z770" i="62"/>
  <c r="K770" i="62"/>
  <c r="AA770" i="62"/>
  <c r="W695" i="62"/>
  <c r="K695" i="62"/>
  <c r="N695" i="62"/>
  <c r="AD695" i="62" s="1"/>
  <c r="Z695" i="62"/>
  <c r="AA695" i="62"/>
  <c r="Y678" i="62"/>
  <c r="AC646" i="62"/>
  <c r="Z645" i="62"/>
  <c r="W643" i="62"/>
  <c r="Z643" i="62"/>
  <c r="AE643" i="62"/>
  <c r="H643" i="62"/>
  <c r="W642" i="62"/>
  <c r="K642" i="62"/>
  <c r="V642" i="62"/>
  <c r="N642" i="62"/>
  <c r="Y642" i="62"/>
  <c r="Z642" i="62"/>
  <c r="W634" i="62"/>
  <c r="Z634" i="62"/>
  <c r="AC634" i="62"/>
  <c r="AD634" i="62"/>
  <c r="V627" i="62"/>
  <c r="AC627" i="62"/>
  <c r="Z583" i="62"/>
  <c r="K583" i="62"/>
  <c r="X583" i="62"/>
  <c r="AA583" i="62"/>
  <c r="M521" i="62"/>
  <c r="K509" i="62"/>
  <c r="AC508" i="62"/>
  <c r="K508" i="62"/>
  <c r="Z503" i="62"/>
  <c r="H503" i="62"/>
  <c r="AE503" i="62" s="1"/>
  <c r="AB495" i="62"/>
  <c r="AA486" i="62"/>
  <c r="K479" i="62"/>
  <c r="K469" i="62"/>
  <c r="AC466" i="62"/>
  <c r="H420" i="62"/>
  <c r="V420" i="62"/>
  <c r="N420" i="62"/>
  <c r="X420" i="62"/>
  <c r="Z420" i="62"/>
  <c r="N798" i="62"/>
  <c r="AE798" i="62"/>
  <c r="W798" i="62"/>
  <c r="Y798" i="62"/>
  <c r="H798" i="62"/>
  <c r="Z798" i="62"/>
  <c r="X765" i="62"/>
  <c r="AA765" i="62"/>
  <c r="AB765" i="62"/>
  <c r="AC765" i="62"/>
  <c r="W711" i="62"/>
  <c r="AD711" i="62"/>
  <c r="W705" i="62"/>
  <c r="AD705" i="62"/>
  <c r="N646" i="62"/>
  <c r="Y645" i="62"/>
  <c r="H642" i="62"/>
  <c r="H634" i="62"/>
  <c r="V628" i="62"/>
  <c r="H627" i="62"/>
  <c r="AE627" i="62" s="1"/>
  <c r="K614" i="62"/>
  <c r="AC614" i="62"/>
  <c r="Y503" i="62"/>
  <c r="AA495" i="62"/>
  <c r="AB466" i="62"/>
  <c r="H438" i="62"/>
  <c r="AE438" i="62" s="1"/>
  <c r="M438" i="62"/>
  <c r="AB438" i="62"/>
  <c r="M423" i="62"/>
  <c r="X423" i="62"/>
  <c r="Y423" i="62"/>
  <c r="AA423" i="62"/>
  <c r="W699" i="62"/>
  <c r="K699" i="62"/>
  <c r="N699" i="62"/>
  <c r="Z699" i="62"/>
  <c r="AA699" i="62"/>
  <c r="AD699" i="62"/>
  <c r="K678" i="62"/>
  <c r="Z678" i="62"/>
  <c r="AB678" i="62"/>
  <c r="AC678" i="62"/>
  <c r="H678" i="62"/>
  <c r="M669" i="62"/>
  <c r="W669" i="62"/>
  <c r="AB669" i="62"/>
  <c r="V635" i="62"/>
  <c r="Y635" i="62"/>
  <c r="K593" i="62"/>
  <c r="V593" i="62"/>
  <c r="Y593" i="62"/>
  <c r="AB793" i="62"/>
  <c r="AD783" i="62"/>
  <c r="V783" i="62"/>
  <c r="AA778" i="62"/>
  <c r="AE777" i="62"/>
  <c r="N777" i="62"/>
  <c r="N773" i="62"/>
  <c r="N769" i="62"/>
  <c r="K768" i="62"/>
  <c r="AB759" i="62"/>
  <c r="K759" i="62"/>
  <c r="Z758" i="62"/>
  <c r="AA753" i="62"/>
  <c r="Z752" i="62"/>
  <c r="AD751" i="62"/>
  <c r="V751" i="62"/>
  <c r="K743" i="62"/>
  <c r="Z740" i="62"/>
  <c r="AC731" i="62"/>
  <c r="K723" i="62"/>
  <c r="X715" i="62"/>
  <c r="AB691" i="62"/>
  <c r="M662" i="62"/>
  <c r="AB657" i="62"/>
  <c r="N648" i="62"/>
  <c r="N640" i="62"/>
  <c r="Z638" i="62"/>
  <c r="V626" i="62"/>
  <c r="W623" i="62"/>
  <c r="AC621" i="62"/>
  <c r="V613" i="62"/>
  <c r="AB604" i="62"/>
  <c r="K604" i="62"/>
  <c r="W603" i="62"/>
  <c r="Z602" i="62"/>
  <c r="AC588" i="62"/>
  <c r="K588" i="62"/>
  <c r="M769" i="62"/>
  <c r="AA750" i="62"/>
  <c r="AD732" i="62"/>
  <c r="N715" i="62"/>
  <c r="AB689" i="62"/>
  <c r="K662" i="62"/>
  <c r="W657" i="62"/>
  <c r="AB655" i="62"/>
  <c r="K648" i="62"/>
  <c r="V640" i="62"/>
  <c r="N638" i="62"/>
  <c r="W621" i="62"/>
  <c r="W602" i="62"/>
  <c r="X585" i="62"/>
  <c r="Z576" i="62"/>
  <c r="AC630" i="62"/>
  <c r="H630" i="62"/>
  <c r="M623" i="62"/>
  <c r="K621" i="62"/>
  <c r="Z604" i="62"/>
  <c r="H604" i="62"/>
  <c r="N602" i="62"/>
  <c r="AC598" i="62"/>
  <c r="AA588" i="62"/>
  <c r="H588" i="62"/>
  <c r="AC769" i="62"/>
  <c r="M737" i="62"/>
  <c r="H732" i="62"/>
  <c r="N728" i="62"/>
  <c r="AD723" i="62"/>
  <c r="AD694" i="62"/>
  <c r="M691" i="62"/>
  <c r="AB662" i="62"/>
  <c r="H662" i="62"/>
  <c r="AD648" i="62"/>
  <c r="Z783" i="62"/>
  <c r="H783" i="62"/>
  <c r="AD773" i="62"/>
  <c r="AB769" i="62"/>
  <c r="W759" i="62"/>
  <c r="Z751" i="62"/>
  <c r="H751" i="62"/>
  <c r="AA723" i="62"/>
  <c r="AC648" i="62"/>
  <c r="AC640" i="62"/>
  <c r="H640" i="62"/>
  <c r="Z630" i="62"/>
  <c r="AC613" i="62"/>
  <c r="AC609" i="62"/>
  <c r="W604" i="62"/>
  <c r="H602" i="62"/>
  <c r="Y598" i="62"/>
  <c r="Y588" i="62"/>
  <c r="H570" i="62"/>
  <c r="AE570" i="62" s="1"/>
  <c r="AB527" i="62"/>
  <c r="N502" i="62"/>
  <c r="AD502" i="62" s="1"/>
  <c r="K502" i="62"/>
  <c r="AC502" i="62"/>
  <c r="M502" i="62"/>
  <c r="V502" i="62"/>
  <c r="W502" i="62"/>
  <c r="X502" i="62"/>
  <c r="AA502" i="62"/>
  <c r="V501" i="62"/>
  <c r="AC501" i="62"/>
  <c r="N501" i="62"/>
  <c r="AD501" i="62"/>
  <c r="W501" i="62"/>
  <c r="AE501" i="62"/>
  <c r="X501" i="62"/>
  <c r="H501" i="62"/>
  <c r="Y501" i="62"/>
  <c r="K501" i="62"/>
  <c r="AA501" i="62"/>
  <c r="K494" i="62"/>
  <c r="AA494" i="62"/>
  <c r="M494" i="62"/>
  <c r="AB494" i="62"/>
  <c r="V494" i="62"/>
  <c r="AC494" i="62"/>
  <c r="N494" i="62"/>
  <c r="AD494" i="62" s="1"/>
  <c r="W494" i="62"/>
  <c r="H494" i="62"/>
  <c r="AE494" i="62" s="1"/>
  <c r="Y494" i="62"/>
  <c r="N483" i="62"/>
  <c r="AD483" i="62" s="1"/>
  <c r="K483" i="62"/>
  <c r="AC483" i="62"/>
  <c r="M483" i="62"/>
  <c r="V483" i="62"/>
  <c r="W483" i="62"/>
  <c r="X483" i="62"/>
  <c r="AA483" i="62"/>
  <c r="V482" i="62"/>
  <c r="AC482" i="62"/>
  <c r="N482" i="62"/>
  <c r="AD482" i="62" s="1"/>
  <c r="W482" i="62"/>
  <c r="X482" i="62"/>
  <c r="H482" i="62"/>
  <c r="AE482" i="62" s="1"/>
  <c r="Y482" i="62"/>
  <c r="K482" i="62"/>
  <c r="AA482" i="62"/>
  <c r="K478" i="62"/>
  <c r="AA478" i="62"/>
  <c r="M478" i="62"/>
  <c r="AB478" i="62"/>
  <c r="V478" i="62"/>
  <c r="AC478" i="62"/>
  <c r="N478" i="62"/>
  <c r="AD478" i="62" s="1"/>
  <c r="W478" i="62"/>
  <c r="H478" i="62"/>
  <c r="AE478" i="62" s="1"/>
  <c r="Y478" i="62"/>
  <c r="W464" i="62"/>
  <c r="K464" i="62"/>
  <c r="M464" i="62"/>
  <c r="N464" i="62"/>
  <c r="AD464" i="62" s="1"/>
  <c r="X464" i="62"/>
  <c r="AA464" i="62"/>
  <c r="AC464" i="62"/>
  <c r="H436" i="62"/>
  <c r="N436" i="62"/>
  <c r="W436" i="62"/>
  <c r="X436" i="62"/>
  <c r="Z436" i="62"/>
  <c r="M436" i="62"/>
  <c r="AD436" i="62"/>
  <c r="V436" i="62"/>
  <c r="AE436" i="62"/>
  <c r="AB436" i="62"/>
  <c r="AC436" i="62"/>
  <c r="Z570" i="62"/>
  <c r="H557" i="62"/>
  <c r="AE557" i="62" s="1"/>
  <c r="X550" i="62"/>
  <c r="H537" i="62"/>
  <c r="AE537" i="62" s="1"/>
  <c r="Y570" i="62"/>
  <c r="Y563" i="62"/>
  <c r="M561" i="62"/>
  <c r="AC560" i="62"/>
  <c r="Y559" i="62"/>
  <c r="Z557" i="62"/>
  <c r="N550" i="62"/>
  <c r="H549" i="62"/>
  <c r="AE549" i="62" s="1"/>
  <c r="AB548" i="62"/>
  <c r="H548" i="62"/>
  <c r="AE548" i="62" s="1"/>
  <c r="Y542" i="62"/>
  <c r="M541" i="62"/>
  <c r="M540" i="62"/>
  <c r="Y539" i="62"/>
  <c r="Z536" i="62"/>
  <c r="AB534" i="62"/>
  <c r="H534" i="62"/>
  <c r="AE534" i="62" s="1"/>
  <c r="V531" i="62"/>
  <c r="W530" i="62"/>
  <c r="X529" i="62"/>
  <c r="Y528" i="62"/>
  <c r="H528" i="62"/>
  <c r="AE528" i="62" s="1"/>
  <c r="AA527" i="62"/>
  <c r="Z523" i="62"/>
  <c r="H523" i="62"/>
  <c r="AA522" i="62"/>
  <c r="AB518" i="62"/>
  <c r="K745" i="62"/>
  <c r="N745" i="62"/>
  <c r="X745" i="62"/>
  <c r="Y745" i="62"/>
  <c r="AA745" i="62"/>
  <c r="M745" i="62"/>
  <c r="V745" i="62"/>
  <c r="AC745" i="62"/>
  <c r="AD745" i="62"/>
  <c r="W709" i="62"/>
  <c r="Z709" i="62"/>
  <c r="AA709" i="62"/>
  <c r="AD709" i="62"/>
  <c r="N709" i="62"/>
  <c r="X709" i="62"/>
  <c r="K709" i="62"/>
  <c r="AC557" i="62"/>
  <c r="M463" i="62"/>
  <c r="AD463" i="62"/>
  <c r="V463" i="62"/>
  <c r="AE463" i="62"/>
  <c r="N463" i="62"/>
  <c r="W463" i="62"/>
  <c r="Y463" i="62"/>
  <c r="AB463" i="62"/>
  <c r="AB536" i="62"/>
  <c r="AC534" i="62"/>
  <c r="X570" i="62"/>
  <c r="X563" i="62"/>
  <c r="Y560" i="62"/>
  <c r="X559" i="62"/>
  <c r="Y557" i="62"/>
  <c r="V550" i="62"/>
  <c r="Z548" i="62"/>
  <c r="X542" i="62"/>
  <c r="X539" i="62"/>
  <c r="AB537" i="62"/>
  <c r="Y536" i="62"/>
  <c r="Z534" i="62"/>
  <c r="M531" i="62"/>
  <c r="N530" i="62"/>
  <c r="AD530" i="62" s="1"/>
  <c r="W529" i="62"/>
  <c r="X528" i="62"/>
  <c r="Z527" i="62"/>
  <c r="Y523" i="62"/>
  <c r="X522" i="62"/>
  <c r="X518" i="62"/>
  <c r="AB487" i="62"/>
  <c r="AB468" i="62"/>
  <c r="X792" i="62"/>
  <c r="Y792" i="62"/>
  <c r="Z792" i="62"/>
  <c r="H792" i="62"/>
  <c r="AA792" i="62"/>
  <c r="V792" i="62"/>
  <c r="W792" i="62"/>
  <c r="AE792" i="62"/>
  <c r="K792" i="62"/>
  <c r="AB557" i="62"/>
  <c r="H536" i="62"/>
  <c r="AE536" i="62" s="1"/>
  <c r="X575" i="62"/>
  <c r="AA571" i="62"/>
  <c r="W570" i="62"/>
  <c r="N563" i="62"/>
  <c r="AD563" i="62" s="1"/>
  <c r="AB561" i="62"/>
  <c r="H561" i="62"/>
  <c r="AE561" i="62" s="1"/>
  <c r="X560" i="62"/>
  <c r="N559" i="62"/>
  <c r="AD559" i="62" s="1"/>
  <c r="X557" i="62"/>
  <c r="AD550" i="62"/>
  <c r="M550" i="62"/>
  <c r="AB549" i="62"/>
  <c r="Y548" i="62"/>
  <c r="Z546" i="62"/>
  <c r="V544" i="62"/>
  <c r="N542" i="62"/>
  <c r="AD542" i="62" s="1"/>
  <c r="H541" i="62"/>
  <c r="AE541" i="62" s="1"/>
  <c r="AB540" i="62"/>
  <c r="H540" i="62"/>
  <c r="AE540" i="62" s="1"/>
  <c r="Z537" i="62"/>
  <c r="X536" i="62"/>
  <c r="Y534" i="62"/>
  <c r="AB532" i="62"/>
  <c r="K531" i="62"/>
  <c r="AC530" i="62"/>
  <c r="V530" i="62"/>
  <c r="V529" i="62"/>
  <c r="W528" i="62"/>
  <c r="X527" i="62"/>
  <c r="X523" i="62"/>
  <c r="W522" i="62"/>
  <c r="K729" i="62"/>
  <c r="X729" i="62"/>
  <c r="AD729" i="62"/>
  <c r="N729" i="62"/>
  <c r="V518" i="62"/>
  <c r="W518" i="62"/>
  <c r="Z518" i="62"/>
  <c r="AA518" i="62"/>
  <c r="K518" i="62"/>
  <c r="AC518" i="62"/>
  <c r="N487" i="62"/>
  <c r="AD487" i="62" s="1"/>
  <c r="V487" i="62"/>
  <c r="W487" i="62"/>
  <c r="X487" i="62"/>
  <c r="Z487" i="62"/>
  <c r="AA487" i="62"/>
  <c r="K487" i="62"/>
  <c r="AC487" i="62"/>
  <c r="N468" i="62"/>
  <c r="AD468" i="62" s="1"/>
  <c r="V468" i="62"/>
  <c r="W468" i="62"/>
  <c r="X468" i="62"/>
  <c r="Z468" i="62"/>
  <c r="AA468" i="62"/>
  <c r="K468" i="62"/>
  <c r="AC468" i="62"/>
  <c r="H434" i="62"/>
  <c r="AE434" i="62" s="1"/>
  <c r="W434" i="62"/>
  <c r="X434" i="62"/>
  <c r="Z434" i="62"/>
  <c r="AB434" i="62"/>
  <c r="V434" i="62"/>
  <c r="N434" i="62"/>
  <c r="AD434" i="62" s="1"/>
  <c r="M434" i="62"/>
  <c r="AC434" i="62"/>
  <c r="W719" i="62"/>
  <c r="Z719" i="62"/>
  <c r="AA719" i="62"/>
  <c r="AD719" i="62"/>
  <c r="N719" i="62"/>
  <c r="X719" i="62"/>
  <c r="K719" i="62"/>
  <c r="AB573" i="62"/>
  <c r="Y537" i="62"/>
  <c r="AA573" i="62"/>
  <c r="N571" i="62"/>
  <c r="V570" i="62"/>
  <c r="AC568" i="62"/>
  <c r="M563" i="62"/>
  <c r="Y561" i="62"/>
  <c r="M559" i="62"/>
  <c r="Z558" i="62"/>
  <c r="V557" i="62"/>
  <c r="AB550" i="62"/>
  <c r="H550" i="62"/>
  <c r="Y549" i="62"/>
  <c r="N548" i="62"/>
  <c r="AD548" i="62" s="1"/>
  <c r="X546" i="62"/>
  <c r="X543" i="62"/>
  <c r="M542" i="62"/>
  <c r="Y540" i="62"/>
  <c r="X537" i="62"/>
  <c r="V536" i="62"/>
  <c r="N534" i="62"/>
  <c r="AD534" i="62" s="1"/>
  <c r="AB531" i="62"/>
  <c r="AA530" i="62"/>
  <c r="AC529" i="62"/>
  <c r="AC528" i="62"/>
  <c r="V528" i="62"/>
  <c r="M527" i="62"/>
  <c r="AD523" i="62"/>
  <c r="V523" i="62"/>
  <c r="K521" i="62"/>
  <c r="AA521" i="62"/>
  <c r="N521" i="62"/>
  <c r="AD521" i="62" s="1"/>
  <c r="AB501" i="62"/>
  <c r="AB482" i="62"/>
  <c r="AC463" i="62"/>
  <c r="M455" i="62"/>
  <c r="V455" i="62"/>
  <c r="N455" i="62"/>
  <c r="AD455" i="62" s="1"/>
  <c r="W455" i="62"/>
  <c r="Z455" i="62"/>
  <c r="AC455" i="62"/>
  <c r="Z766" i="62"/>
  <c r="AA766" i="62"/>
  <c r="K766" i="62"/>
  <c r="N570" i="62"/>
  <c r="AD570" i="62" s="1"/>
  <c r="N557" i="62"/>
  <c r="AD557" i="62" s="1"/>
  <c r="Y543" i="62"/>
  <c r="N536" i="62"/>
  <c r="AD536" i="62" s="1"/>
  <c r="V527" i="62"/>
  <c r="K573" i="62"/>
  <c r="AC570" i="62"/>
  <c r="AB569" i="62"/>
  <c r="AC564" i="62"/>
  <c r="M557" i="62"/>
  <c r="Z550" i="62"/>
  <c r="V548" i="62"/>
  <c r="M536" i="62"/>
  <c r="V534" i="62"/>
  <c r="AB528" i="62"/>
  <c r="AC523" i="62"/>
  <c r="M523" i="62"/>
  <c r="Z522" i="62"/>
  <c r="K522" i="62"/>
  <c r="AC522" i="62"/>
  <c r="N506" i="62"/>
  <c r="AD506" i="62" s="1"/>
  <c r="V506" i="62"/>
  <c r="W506" i="62"/>
  <c r="X506" i="62"/>
  <c r="Z506" i="62"/>
  <c r="AA506" i="62"/>
  <c r="K506" i="62"/>
  <c r="AC506" i="62"/>
  <c r="AB483" i="62"/>
  <c r="Z482" i="62"/>
  <c r="Z478" i="62"/>
  <c r="Z463" i="62"/>
  <c r="M459" i="62"/>
  <c r="V459" i="62"/>
  <c r="N459" i="62"/>
  <c r="AD459" i="62" s="1"/>
  <c r="W459" i="62"/>
  <c r="Z459" i="62"/>
  <c r="AC459" i="62"/>
  <c r="M730" i="62"/>
  <c r="Z730" i="62"/>
  <c r="AB730" i="62"/>
  <c r="AE730" i="62"/>
  <c r="W730" i="62"/>
  <c r="X730" i="62"/>
  <c r="N730" i="62"/>
  <c r="M516" i="62"/>
  <c r="N515" i="62"/>
  <c r="AD515" i="62" s="1"/>
  <c r="W504" i="62"/>
  <c r="M500" i="62"/>
  <c r="AD496" i="62"/>
  <c r="N496" i="62"/>
  <c r="AB492" i="62"/>
  <c r="M492" i="62"/>
  <c r="AE490" i="62"/>
  <c r="W490" i="62"/>
  <c r="W485" i="62"/>
  <c r="M481" i="62"/>
  <c r="N480" i="62"/>
  <c r="AD480" i="62" s="1"/>
  <c r="N467" i="62"/>
  <c r="AD467" i="62" s="1"/>
  <c r="Y462" i="62"/>
  <c r="Y458" i="62"/>
  <c r="M427" i="62"/>
  <c r="Z427" i="62"/>
  <c r="AA427" i="62"/>
  <c r="K427" i="62"/>
  <c r="Y427" i="62"/>
  <c r="X767" i="62"/>
  <c r="V767" i="62"/>
  <c r="AD767" i="62"/>
  <c r="N767" i="62"/>
  <c r="AE767" i="62"/>
  <c r="W767" i="62"/>
  <c r="Y767" i="62"/>
  <c r="K767" i="62"/>
  <c r="AB767" i="62"/>
  <c r="M767" i="62"/>
  <c r="AC767" i="62"/>
  <c r="X755" i="62"/>
  <c r="V755" i="62"/>
  <c r="AD755" i="62"/>
  <c r="N755" i="62"/>
  <c r="AE755" i="62"/>
  <c r="W755" i="62"/>
  <c r="Y755" i="62"/>
  <c r="K755" i="62"/>
  <c r="AB755" i="62"/>
  <c r="M755" i="62"/>
  <c r="AC755" i="62"/>
  <c r="Y747" i="62"/>
  <c r="AA747" i="62"/>
  <c r="AB747" i="62"/>
  <c r="AC747" i="62"/>
  <c r="K747" i="62"/>
  <c r="M747" i="62"/>
  <c r="AB515" i="62"/>
  <c r="M515" i="62"/>
  <c r="Z512" i="62"/>
  <c r="K505" i="62"/>
  <c r="M504" i="62"/>
  <c r="AB496" i="62"/>
  <c r="M496" i="62"/>
  <c r="AE485" i="62"/>
  <c r="M485" i="62"/>
  <c r="AB480" i="62"/>
  <c r="M480" i="62"/>
  <c r="AB467" i="62"/>
  <c r="M467" i="62"/>
  <c r="M462" i="62"/>
  <c r="AB460" i="62"/>
  <c r="M458" i="62"/>
  <c r="AB456" i="62"/>
  <c r="H426" i="62"/>
  <c r="AE426" i="62" s="1"/>
  <c r="W426" i="62"/>
  <c r="X426" i="62"/>
  <c r="Z426" i="62"/>
  <c r="AB426" i="62"/>
  <c r="V426" i="62"/>
  <c r="N426" i="62"/>
  <c r="AD426" i="62" s="1"/>
  <c r="M421" i="62"/>
  <c r="Y421" i="62"/>
  <c r="Z421" i="62"/>
  <c r="AA421" i="62"/>
  <c r="K421" i="62"/>
  <c r="X421" i="62"/>
  <c r="N796" i="62"/>
  <c r="X796" i="62"/>
  <c r="Z796" i="62"/>
  <c r="AA796" i="62"/>
  <c r="K796" i="62"/>
  <c r="AE796" i="62"/>
  <c r="V796" i="62"/>
  <c r="X785" i="62"/>
  <c r="V785" i="62"/>
  <c r="AD785" i="62"/>
  <c r="N785" i="62"/>
  <c r="AE785" i="62"/>
  <c r="W785" i="62"/>
  <c r="Y785" i="62"/>
  <c r="K785" i="62"/>
  <c r="AB785" i="62"/>
  <c r="M785" i="62"/>
  <c r="AC785" i="62"/>
  <c r="K690" i="62"/>
  <c r="N690" i="62"/>
  <c r="X690" i="62"/>
  <c r="Y690" i="62"/>
  <c r="AA690" i="62"/>
  <c r="M690" i="62"/>
  <c r="V690" i="62"/>
  <c r="N689" i="62"/>
  <c r="AD689" i="62" s="1"/>
  <c r="W689" i="62"/>
  <c r="X689" i="62"/>
  <c r="Y689" i="62"/>
  <c r="M689" i="62"/>
  <c r="V689" i="62"/>
  <c r="W519" i="62"/>
  <c r="AB516" i="62"/>
  <c r="AA515" i="62"/>
  <c r="K515" i="62"/>
  <c r="M514" i="62"/>
  <c r="AE513" i="62"/>
  <c r="W513" i="62"/>
  <c r="X512" i="62"/>
  <c r="Y511" i="62"/>
  <c r="H511" i="62"/>
  <c r="AE511" i="62" s="1"/>
  <c r="AB509" i="62"/>
  <c r="M509" i="62"/>
  <c r="W507" i="62"/>
  <c r="AC504" i="62"/>
  <c r="K504" i="62"/>
  <c r="AA500" i="62"/>
  <c r="AA496" i="62"/>
  <c r="K496" i="62"/>
  <c r="M495" i="62"/>
  <c r="X493" i="62"/>
  <c r="Y492" i="62"/>
  <c r="H492" i="62"/>
  <c r="AE492" i="62" s="1"/>
  <c r="AB490" i="62"/>
  <c r="M490" i="62"/>
  <c r="V489" i="62"/>
  <c r="W488" i="62"/>
  <c r="AC485" i="62"/>
  <c r="K485" i="62"/>
  <c r="V484" i="62"/>
  <c r="AA481" i="62"/>
  <c r="AA480" i="62"/>
  <c r="K480" i="62"/>
  <c r="M479" i="62"/>
  <c r="X477" i="62"/>
  <c r="AE469" i="62"/>
  <c r="W469" i="62"/>
  <c r="AA467" i="62"/>
  <c r="K467" i="62"/>
  <c r="M466" i="62"/>
  <c r="W465" i="62"/>
  <c r="K462" i="62"/>
  <c r="Z460" i="62"/>
  <c r="K458" i="62"/>
  <c r="Z456" i="62"/>
  <c r="H421" i="62"/>
  <c r="AE421" i="62" s="1"/>
  <c r="H785" i="62"/>
  <c r="Z780" i="62"/>
  <c r="AE780" i="62"/>
  <c r="K780" i="62"/>
  <c r="W780" i="62"/>
  <c r="X779" i="62"/>
  <c r="N779" i="62"/>
  <c r="AE779" i="62"/>
  <c r="W779" i="62"/>
  <c r="Y779" i="62"/>
  <c r="H779" i="62"/>
  <c r="Z779" i="62"/>
  <c r="M779" i="62"/>
  <c r="AC779" i="62"/>
  <c r="V779" i="62"/>
  <c r="AD779" i="62"/>
  <c r="X775" i="62"/>
  <c r="V775" i="62"/>
  <c r="AD775" i="62"/>
  <c r="N775" i="62"/>
  <c r="AE775" i="62"/>
  <c r="W775" i="62"/>
  <c r="Y775" i="62"/>
  <c r="K775" i="62"/>
  <c r="AB775" i="62"/>
  <c r="M775" i="62"/>
  <c r="AC775" i="62"/>
  <c r="X757" i="62"/>
  <c r="V757" i="62"/>
  <c r="AD757" i="62"/>
  <c r="N757" i="62"/>
  <c r="AE757" i="62"/>
  <c r="W757" i="62"/>
  <c r="Y757" i="62"/>
  <c r="K757" i="62"/>
  <c r="AB757" i="62"/>
  <c r="M757" i="62"/>
  <c r="AC757" i="62"/>
  <c r="AB686" i="62"/>
  <c r="AC686" i="62"/>
  <c r="K686" i="62"/>
  <c r="AA686" i="62"/>
  <c r="K658" i="62"/>
  <c r="M658" i="62"/>
  <c r="N658" i="62"/>
  <c r="Y658" i="62"/>
  <c r="Z658" i="62"/>
  <c r="AA658" i="62"/>
  <c r="H658" i="62"/>
  <c r="AB658" i="62"/>
  <c r="AC658" i="62"/>
  <c r="V519" i="62"/>
  <c r="Z516" i="62"/>
  <c r="Y515" i="62"/>
  <c r="H515" i="62"/>
  <c r="AE515" i="62" s="1"/>
  <c r="AC513" i="62"/>
  <c r="V513" i="62"/>
  <c r="V512" i="62"/>
  <c r="W511" i="62"/>
  <c r="AC507" i="62"/>
  <c r="V507" i="62"/>
  <c r="AA504" i="62"/>
  <c r="AA503" i="62"/>
  <c r="X500" i="62"/>
  <c r="Y496" i="62"/>
  <c r="H496" i="62"/>
  <c r="W492" i="62"/>
  <c r="AA485" i="62"/>
  <c r="X481" i="62"/>
  <c r="Y480" i="62"/>
  <c r="H480" i="62"/>
  <c r="AE480" i="62" s="1"/>
  <c r="V477" i="62"/>
  <c r="AC469" i="62"/>
  <c r="V469" i="62"/>
  <c r="Y467" i="62"/>
  <c r="H467" i="62"/>
  <c r="AE467" i="62" s="1"/>
  <c r="AC465" i="62"/>
  <c r="V465" i="62"/>
  <c r="N460" i="62"/>
  <c r="AD460" i="62" s="1"/>
  <c r="AD458" i="62"/>
  <c r="N456" i="62"/>
  <c r="AD456" i="62" s="1"/>
  <c r="H442" i="62"/>
  <c r="W442" i="62"/>
  <c r="Z442" i="62"/>
  <c r="V442" i="62"/>
  <c r="AE442" i="62"/>
  <c r="N442" i="62"/>
  <c r="K435" i="62"/>
  <c r="Z435" i="62"/>
  <c r="AB435" i="62"/>
  <c r="W794" i="62"/>
  <c r="X794" i="62"/>
  <c r="Y794" i="62"/>
  <c r="AA794" i="62"/>
  <c r="K794" i="62"/>
  <c r="V794" i="62"/>
  <c r="Z744" i="62"/>
  <c r="AB744" i="62"/>
  <c r="W725" i="62"/>
  <c r="Z725" i="62"/>
  <c r="AA725" i="62"/>
  <c r="AD725" i="62"/>
  <c r="N725" i="62"/>
  <c r="X725" i="62"/>
  <c r="AB519" i="62"/>
  <c r="AE517" i="62"/>
  <c r="AB513" i="62"/>
  <c r="AE512" i="62"/>
  <c r="M512" i="62"/>
  <c r="Y509" i="62"/>
  <c r="AB507" i="62"/>
  <c r="Z504" i="62"/>
  <c r="W500" i="62"/>
  <c r="M493" i="62"/>
  <c r="Y490" i="62"/>
  <c r="AB488" i="62"/>
  <c r="Z485" i="62"/>
  <c r="W481" i="62"/>
  <c r="M477" i="62"/>
  <c r="AB469" i="62"/>
  <c r="AA466" i="62"/>
  <c r="AB465" i="62"/>
  <c r="H435" i="62"/>
  <c r="AE435" i="62" s="1"/>
  <c r="M419" i="62"/>
  <c r="Z419" i="62"/>
  <c r="AA419" i="62"/>
  <c r="K419" i="62"/>
  <c r="Y419" i="62"/>
  <c r="H794" i="62"/>
  <c r="Y788" i="62"/>
  <c r="AA788" i="62"/>
  <c r="AC788" i="62"/>
  <c r="H788" i="62"/>
  <c r="AE788" i="62"/>
  <c r="V788" i="62"/>
  <c r="W788" i="62"/>
  <c r="AA767" i="62"/>
  <c r="AA755" i="62"/>
  <c r="K754" i="62"/>
  <c r="Z754" i="62"/>
  <c r="AA754" i="62"/>
  <c r="X753" i="62"/>
  <c r="N753" i="62"/>
  <c r="AE753" i="62"/>
  <c r="W753" i="62"/>
  <c r="Y753" i="62"/>
  <c r="H753" i="62"/>
  <c r="Z753" i="62"/>
  <c r="M753" i="62"/>
  <c r="AC753" i="62"/>
  <c r="V753" i="62"/>
  <c r="AD753" i="62"/>
  <c r="H744" i="62"/>
  <c r="Z452" i="62"/>
  <c r="X451" i="62"/>
  <c r="W430" i="62"/>
  <c r="AA425" i="62"/>
  <c r="AA797" i="62"/>
  <c r="AE795" i="62"/>
  <c r="N795" i="62"/>
  <c r="N793" i="62"/>
  <c r="AE784" i="62"/>
  <c r="AE765" i="62"/>
  <c r="N765" i="62"/>
  <c r="N763" i="62"/>
  <c r="Z749" i="62"/>
  <c r="H749" i="62"/>
  <c r="AE746" i="62"/>
  <c r="N742" i="62"/>
  <c r="AC741" i="62"/>
  <c r="H740" i="62"/>
  <c r="AA739" i="62"/>
  <c r="X737" i="62"/>
  <c r="AB733" i="62"/>
  <c r="Y684" i="62"/>
  <c r="V679" i="62"/>
  <c r="AD679" i="62"/>
  <c r="W679" i="62"/>
  <c r="Y674" i="62"/>
  <c r="Z674" i="62"/>
  <c r="AA674" i="62"/>
  <c r="H674" i="62"/>
  <c r="AB674" i="62"/>
  <c r="M674" i="62"/>
  <c r="M665" i="62"/>
  <c r="W665" i="62"/>
  <c r="AB665" i="62"/>
  <c r="V639" i="62"/>
  <c r="W639" i="62"/>
  <c r="Y639" i="62"/>
  <c r="Z639" i="62"/>
  <c r="AC639" i="62"/>
  <c r="Y452" i="62"/>
  <c r="W451" i="62"/>
  <c r="W440" i="62"/>
  <c r="W438" i="62"/>
  <c r="AA433" i="62"/>
  <c r="N430" i="62"/>
  <c r="Z425" i="62"/>
  <c r="W424" i="62"/>
  <c r="AB422" i="62"/>
  <c r="Y797" i="62"/>
  <c r="AD795" i="62"/>
  <c r="V795" i="62"/>
  <c r="AD793" i="62"/>
  <c r="V793" i="62"/>
  <c r="W791" i="62"/>
  <c r="W789" i="62"/>
  <c r="AE787" i="62"/>
  <c r="N787" i="62"/>
  <c r="H786" i="62"/>
  <c r="Z781" i="62"/>
  <c r="H781" i="62"/>
  <c r="AE778" i="62"/>
  <c r="W773" i="62"/>
  <c r="W771" i="62"/>
  <c r="Z769" i="62"/>
  <c r="H769" i="62"/>
  <c r="AD765" i="62"/>
  <c r="V765" i="62"/>
  <c r="AD763" i="62"/>
  <c r="V763" i="62"/>
  <c r="W761" i="62"/>
  <c r="AB746" i="62"/>
  <c r="AC743" i="62"/>
  <c r="Y739" i="62"/>
  <c r="Z715" i="62"/>
  <c r="X707" i="62"/>
  <c r="AA705" i="62"/>
  <c r="AA694" i="62"/>
  <c r="AC688" i="62"/>
  <c r="AE685" i="62"/>
  <c r="X684" i="62"/>
  <c r="K668" i="62"/>
  <c r="AC668" i="62"/>
  <c r="M668" i="62"/>
  <c r="Y668" i="62"/>
  <c r="X617" i="62"/>
  <c r="K617" i="62"/>
  <c r="AB617" i="62"/>
  <c r="M617" i="62"/>
  <c r="AC617" i="62"/>
  <c r="V617" i="62"/>
  <c r="N617" i="62"/>
  <c r="AD617" i="62" s="1"/>
  <c r="W617" i="62"/>
  <c r="Y617" i="62"/>
  <c r="H617" i="62"/>
  <c r="AE617" i="62" s="1"/>
  <c r="Z617" i="62"/>
  <c r="Z750" i="62"/>
  <c r="X727" i="62"/>
  <c r="W722" i="62"/>
  <c r="Z721" i="62"/>
  <c r="K715" i="62"/>
  <c r="X713" i="62"/>
  <c r="AA711" i="62"/>
  <c r="N705" i="62"/>
  <c r="Z703" i="62"/>
  <c r="AA701" i="62"/>
  <c r="N694" i="62"/>
  <c r="Z692" i="62"/>
  <c r="M684" i="62"/>
  <c r="X683" i="62"/>
  <c r="K670" i="62"/>
  <c r="M670" i="62"/>
  <c r="N670" i="62"/>
  <c r="Y670" i="62"/>
  <c r="AA670" i="62"/>
  <c r="H670" i="62"/>
  <c r="AB670" i="62"/>
  <c r="K433" i="62"/>
  <c r="AB430" i="62"/>
  <c r="H425" i="62"/>
  <c r="AE425" i="62" s="1"/>
  <c r="N422" i="62"/>
  <c r="Z795" i="62"/>
  <c r="H795" i="62"/>
  <c r="Z793" i="62"/>
  <c r="H793" i="62"/>
  <c r="X786" i="62"/>
  <c r="Z782" i="62"/>
  <c r="AD781" i="62"/>
  <c r="V781" i="62"/>
  <c r="AE776" i="62"/>
  <c r="AB773" i="62"/>
  <c r="K773" i="62"/>
  <c r="AB771" i="62"/>
  <c r="K771" i="62"/>
  <c r="AD769" i="62"/>
  <c r="V769" i="62"/>
  <c r="Z765" i="62"/>
  <c r="H765" i="62"/>
  <c r="Z763" i="62"/>
  <c r="H763" i="62"/>
  <c r="AC749" i="62"/>
  <c r="M749" i="62"/>
  <c r="AE742" i="62"/>
  <c r="V741" i="62"/>
  <c r="N738" i="62"/>
  <c r="AC737" i="62"/>
  <c r="N727" i="62"/>
  <c r="N713" i="62"/>
  <c r="Z711" i="62"/>
  <c r="K705" i="62"/>
  <c r="X703" i="62"/>
  <c r="Z701" i="62"/>
  <c r="W671" i="62"/>
  <c r="AB671" i="62"/>
  <c r="V649" i="62"/>
  <c r="Y649" i="62"/>
  <c r="Z649" i="62"/>
  <c r="X611" i="62"/>
  <c r="K611" i="62"/>
  <c r="AB611" i="62"/>
  <c r="M611" i="62"/>
  <c r="AC611" i="62"/>
  <c r="V611" i="62"/>
  <c r="N611" i="62"/>
  <c r="AD611" i="62" s="1"/>
  <c r="W611" i="62"/>
  <c r="Y611" i="62"/>
  <c r="H611" i="62"/>
  <c r="AE611" i="62" s="1"/>
  <c r="Z611" i="62"/>
  <c r="X590" i="62"/>
  <c r="K590" i="62"/>
  <c r="AB590" i="62"/>
  <c r="M590" i="62"/>
  <c r="AC590" i="62"/>
  <c r="V590" i="62"/>
  <c r="AD590" i="62"/>
  <c r="N590" i="62"/>
  <c r="AE590" i="62"/>
  <c r="W590" i="62"/>
  <c r="Y590" i="62"/>
  <c r="H590" i="62"/>
  <c r="Z590" i="62"/>
  <c r="Z430" i="62"/>
  <c r="AC797" i="62"/>
  <c r="Y793" i="62"/>
  <c r="Z787" i="62"/>
  <c r="H787" i="62"/>
  <c r="W786" i="62"/>
  <c r="AC781" i="62"/>
  <c r="M781" i="62"/>
  <c r="Y765" i="62"/>
  <c r="N721" i="62"/>
  <c r="K713" i="62"/>
  <c r="X711" i="62"/>
  <c r="N703" i="62"/>
  <c r="N701" i="62"/>
  <c r="AC684" i="62"/>
  <c r="AB679" i="62"/>
  <c r="N674" i="62"/>
  <c r="M661" i="62"/>
  <c r="W661" i="62"/>
  <c r="AB661" i="62"/>
  <c r="W654" i="62"/>
  <c r="K654" i="62"/>
  <c r="AD654" i="62"/>
  <c r="V654" i="62"/>
  <c r="N654" i="62"/>
  <c r="X654" i="62"/>
  <c r="Y654" i="62"/>
  <c r="Z654" i="62"/>
  <c r="H654" i="62"/>
  <c r="AA654" i="62"/>
  <c r="AC616" i="62"/>
  <c r="K616" i="62"/>
  <c r="X596" i="62"/>
  <c r="K596" i="62"/>
  <c r="AB596" i="62"/>
  <c r="M596" i="62"/>
  <c r="AC596" i="62"/>
  <c r="V596" i="62"/>
  <c r="AD596" i="62"/>
  <c r="N596" i="62"/>
  <c r="AE596" i="62"/>
  <c r="W596" i="62"/>
  <c r="Y596" i="62"/>
  <c r="H596" i="62"/>
  <c r="Z596" i="62"/>
  <c r="Z451" i="62"/>
  <c r="Z440" i="62"/>
  <c r="Z438" i="62"/>
  <c r="X430" i="62"/>
  <c r="V428" i="62"/>
  <c r="Z424" i="62"/>
  <c r="AD422" i="62"/>
  <c r="M422" i="62"/>
  <c r="AB797" i="62"/>
  <c r="W795" i="62"/>
  <c r="W793" i="62"/>
  <c r="Z791" i="62"/>
  <c r="H791" i="62"/>
  <c r="AB781" i="62"/>
  <c r="K781" i="62"/>
  <c r="Z773" i="62"/>
  <c r="H773" i="62"/>
  <c r="Z771" i="62"/>
  <c r="H771" i="62"/>
  <c r="K769" i="62"/>
  <c r="W765" i="62"/>
  <c r="W763" i="62"/>
  <c r="H761" i="62"/>
  <c r="Y737" i="62"/>
  <c r="AC733" i="62"/>
  <c r="K721" i="62"/>
  <c r="AD715" i="62"/>
  <c r="N711" i="62"/>
  <c r="K703" i="62"/>
  <c r="K701" i="62"/>
  <c r="Z679" i="62"/>
  <c r="K674" i="62"/>
  <c r="AA678" i="62"/>
  <c r="AA672" i="62"/>
  <c r="X664" i="62"/>
  <c r="Y660" i="62"/>
  <c r="W653" i="62"/>
  <c r="AD652" i="62"/>
  <c r="K652" i="62"/>
  <c r="Y648" i="62"/>
  <c r="V646" i="62"/>
  <c r="AC643" i="62"/>
  <c r="Y638" i="62"/>
  <c r="W635" i="62"/>
  <c r="AA634" i="62"/>
  <c r="W633" i="62"/>
  <c r="AA632" i="62"/>
  <c r="K628" i="62"/>
  <c r="Y626" i="62"/>
  <c r="N624" i="62"/>
  <c r="AD624" i="62" s="1"/>
  <c r="V623" i="62"/>
  <c r="M621" i="62"/>
  <c r="N619" i="62"/>
  <c r="AD619" i="62" s="1"/>
  <c r="W618" i="62"/>
  <c r="AB615" i="62"/>
  <c r="K615" i="62"/>
  <c r="W614" i="62"/>
  <c r="N613" i="62"/>
  <c r="AD613" i="62" s="1"/>
  <c r="Z610" i="62"/>
  <c r="AB609" i="62"/>
  <c r="K609" i="62"/>
  <c r="Y602" i="62"/>
  <c r="AB600" i="62"/>
  <c r="K600" i="62"/>
  <c r="Y599" i="62"/>
  <c r="AE598" i="62"/>
  <c r="N598" i="62"/>
  <c r="AC594" i="62"/>
  <c r="M594" i="62"/>
  <c r="Z593" i="62"/>
  <c r="X587" i="62"/>
  <c r="AE586" i="62"/>
  <c r="N586" i="62"/>
  <c r="Y584" i="62"/>
  <c r="AC582" i="62"/>
  <c r="M582" i="62"/>
  <c r="AC577" i="62"/>
  <c r="M577" i="62"/>
  <c r="AA576" i="62"/>
  <c r="M664" i="62"/>
  <c r="V653" i="62"/>
  <c r="AD646" i="62"/>
  <c r="K646" i="62"/>
  <c r="K594" i="62"/>
  <c r="K587" i="62"/>
  <c r="AB582" i="62"/>
  <c r="K582" i="62"/>
  <c r="AC628" i="62"/>
  <c r="H628" i="62"/>
  <c r="AE628" i="62" s="1"/>
  <c r="Z615" i="62"/>
  <c r="H615" i="62"/>
  <c r="AE615" i="62" s="1"/>
  <c r="H600" i="62"/>
  <c r="N678" i="62"/>
  <c r="M660" i="62"/>
  <c r="H653" i="62"/>
  <c r="Z652" i="62"/>
  <c r="N650" i="62"/>
  <c r="V648" i="62"/>
  <c r="AA646" i="62"/>
  <c r="H646" i="62"/>
  <c r="K638" i="62"/>
  <c r="N634" i="62"/>
  <c r="N632" i="62"/>
  <c r="Y629" i="62"/>
  <c r="AA628" i="62"/>
  <c r="Y627" i="62"/>
  <c r="K626" i="62"/>
  <c r="AE625" i="62"/>
  <c r="AB621" i="62"/>
  <c r="H621" i="62"/>
  <c r="AE621" i="62" s="1"/>
  <c r="AC619" i="62"/>
  <c r="K619" i="62"/>
  <c r="K618" i="62"/>
  <c r="Y615" i="62"/>
  <c r="AB613" i="62"/>
  <c r="K613" i="62"/>
  <c r="Y612" i="62"/>
  <c r="W610" i="62"/>
  <c r="Y609" i="62"/>
  <c r="V603" i="62"/>
  <c r="AD602" i="62"/>
  <c r="V602" i="62"/>
  <c r="Y600" i="62"/>
  <c r="AB598" i="62"/>
  <c r="K598" i="62"/>
  <c r="Z594" i="62"/>
  <c r="H594" i="62"/>
  <c r="AB586" i="62"/>
  <c r="K586" i="62"/>
  <c r="AD584" i="62"/>
  <c r="V584" i="62"/>
  <c r="Z582" i="62"/>
  <c r="H582" i="62"/>
  <c r="Z577" i="62"/>
  <c r="H577" i="62"/>
  <c r="Y652" i="62"/>
  <c r="Z646" i="62"/>
  <c r="V634" i="62"/>
  <c r="V632" i="62"/>
  <c r="Z628" i="62"/>
  <c r="W627" i="62"/>
  <c r="W625" i="62"/>
  <c r="AA621" i="62"/>
  <c r="W615" i="62"/>
  <c r="X612" i="62"/>
  <c r="V610" i="62"/>
  <c r="W609" i="62"/>
  <c r="AC602" i="62"/>
  <c r="M602" i="62"/>
  <c r="W600" i="62"/>
  <c r="Y594" i="62"/>
  <c r="AC584" i="62"/>
  <c r="M584" i="62"/>
  <c r="Y582" i="62"/>
  <c r="Y577" i="62"/>
  <c r="AC664" i="62"/>
  <c r="AD660" i="62"/>
  <c r="X652" i="62"/>
  <c r="Y646" i="62"/>
  <c r="AC638" i="62"/>
  <c r="H638" i="62"/>
  <c r="K634" i="62"/>
  <c r="AE633" i="62"/>
  <c r="K632" i="62"/>
  <c r="Y628" i="62"/>
  <c r="AC626" i="62"/>
  <c r="H626" i="62"/>
  <c r="AE626" i="62" s="1"/>
  <c r="AC624" i="62"/>
  <c r="Z621" i="62"/>
  <c r="AA619" i="62"/>
  <c r="Z618" i="62"/>
  <c r="N615" i="62"/>
  <c r="AD615" i="62" s="1"/>
  <c r="Z613" i="62"/>
  <c r="H613" i="62"/>
  <c r="AE613" i="62" s="1"/>
  <c r="V612" i="62"/>
  <c r="N609" i="62"/>
  <c r="AD609" i="62" s="1"/>
  <c r="AB602" i="62"/>
  <c r="K602" i="62"/>
  <c r="Y601" i="62"/>
  <c r="AE600" i="62"/>
  <c r="N600" i="62"/>
  <c r="Z598" i="62"/>
  <c r="H598" i="62"/>
  <c r="Z595" i="62"/>
  <c r="W594" i="62"/>
  <c r="AD588" i="62"/>
  <c r="V588" i="62"/>
  <c r="Z586" i="62"/>
  <c r="H586" i="62"/>
  <c r="AB584" i="62"/>
  <c r="K584" i="62"/>
  <c r="W582" i="62"/>
  <c r="W577" i="62"/>
  <c r="AA664" i="62"/>
  <c r="AC660" i="62"/>
  <c r="AE653" i="62"/>
  <c r="N652" i="62"/>
  <c r="H648" i="62"/>
  <c r="X646" i="62"/>
  <c r="AC633" i="62"/>
  <c r="N628" i="62"/>
  <c r="AD628" i="62" s="1"/>
  <c r="Y621" i="62"/>
  <c r="V615" i="62"/>
  <c r="V609" i="62"/>
  <c r="AD600" i="62"/>
  <c r="V600" i="62"/>
  <c r="AE594" i="62"/>
  <c r="N594" i="62"/>
  <c r="AE582" i="62"/>
  <c r="N582" i="62"/>
  <c r="AE577" i="62"/>
  <c r="N577" i="62"/>
  <c r="M790" i="62"/>
  <c r="AB790" i="62"/>
  <c r="N790" i="62"/>
  <c r="AD790" i="62"/>
  <c r="V790" i="62"/>
  <c r="W790" i="62"/>
  <c r="X790" i="62"/>
  <c r="Y790" i="62"/>
  <c r="Z790" i="62"/>
  <c r="H790" i="62"/>
  <c r="AA790" i="62"/>
  <c r="M772" i="62"/>
  <c r="AB772" i="62"/>
  <c r="V772" i="62"/>
  <c r="AC772" i="62"/>
  <c r="N772" i="62"/>
  <c r="AD772" i="62"/>
  <c r="W772" i="62"/>
  <c r="AE772" i="62"/>
  <c r="X772" i="62"/>
  <c r="H772" i="62"/>
  <c r="Y772" i="62"/>
  <c r="Z772" i="62"/>
  <c r="AA772" i="62"/>
  <c r="K748" i="62"/>
  <c r="M748" i="62"/>
  <c r="AB748" i="62"/>
  <c r="V748" i="62"/>
  <c r="AC748" i="62"/>
  <c r="N748" i="62"/>
  <c r="AD748" i="62"/>
  <c r="W748" i="62"/>
  <c r="AE748" i="62"/>
  <c r="X748" i="62"/>
  <c r="Y748" i="62"/>
  <c r="Z748" i="62"/>
  <c r="AA748" i="62"/>
  <c r="K681" i="62"/>
  <c r="AA681" i="62"/>
  <c r="X681" i="62"/>
  <c r="H681" i="62"/>
  <c r="AE681" i="62" s="1"/>
  <c r="Z681" i="62"/>
  <c r="M681" i="62"/>
  <c r="V681" i="62"/>
  <c r="N681" i="62"/>
  <c r="AD681" i="62" s="1"/>
  <c r="W681" i="62"/>
  <c r="Y681" i="62"/>
  <c r="AB681" i="62"/>
  <c r="AC681" i="62"/>
  <c r="W735" i="62"/>
  <c r="AE735" i="62"/>
  <c r="H735" i="62"/>
  <c r="Y735" i="62"/>
  <c r="M735" i="62"/>
  <c r="AD735" i="62"/>
  <c r="V735" i="62"/>
  <c r="N735" i="62"/>
  <c r="X735" i="62"/>
  <c r="Z735" i="62"/>
  <c r="AA735" i="62"/>
  <c r="AB735" i="62"/>
  <c r="AC735" i="62"/>
  <c r="M756" i="62"/>
  <c r="AB756" i="62"/>
  <c r="V756" i="62"/>
  <c r="AC756" i="62"/>
  <c r="N756" i="62"/>
  <c r="AD756" i="62"/>
  <c r="W756" i="62"/>
  <c r="AE756" i="62"/>
  <c r="X756" i="62"/>
  <c r="H756" i="62"/>
  <c r="Y756" i="62"/>
  <c r="Z756" i="62"/>
  <c r="AA756" i="62"/>
  <c r="AE790" i="62"/>
  <c r="AC790" i="62"/>
  <c r="M764" i="62"/>
  <c r="AB764" i="62"/>
  <c r="V764" i="62"/>
  <c r="AC764" i="62"/>
  <c r="N764" i="62"/>
  <c r="AD764" i="62"/>
  <c r="W764" i="62"/>
  <c r="AE764" i="62"/>
  <c r="X764" i="62"/>
  <c r="H764" i="62"/>
  <c r="Y764" i="62"/>
  <c r="Z764" i="62"/>
  <c r="AA764" i="62"/>
  <c r="K735" i="62"/>
  <c r="K734" i="62"/>
  <c r="AA734" i="62"/>
  <c r="V734" i="62"/>
  <c r="AC734" i="62"/>
  <c r="M734" i="62"/>
  <c r="AE734" i="62"/>
  <c r="N734" i="62"/>
  <c r="W734" i="62"/>
  <c r="X734" i="62"/>
  <c r="Y734" i="62"/>
  <c r="Z734" i="62"/>
  <c r="AD734" i="62"/>
  <c r="H734" i="62"/>
  <c r="M784" i="62"/>
  <c r="AB784" i="62"/>
  <c r="V784" i="62"/>
  <c r="AC784" i="62"/>
  <c r="N784" i="62"/>
  <c r="AD784" i="62"/>
  <c r="X784" i="62"/>
  <c r="K740" i="62"/>
  <c r="AA740" i="62"/>
  <c r="M740" i="62"/>
  <c r="AC740" i="62"/>
  <c r="V740" i="62"/>
  <c r="AD740" i="62"/>
  <c r="N740" i="62"/>
  <c r="AE740" i="62"/>
  <c r="W740" i="62"/>
  <c r="X740" i="62"/>
  <c r="Y740" i="62"/>
  <c r="AD799" i="62"/>
  <c r="V799" i="62"/>
  <c r="Z797" i="62"/>
  <c r="H797" i="62"/>
  <c r="M796" i="62"/>
  <c r="AB796" i="62"/>
  <c r="M788" i="62"/>
  <c r="AB788" i="62"/>
  <c r="N788" i="62"/>
  <c r="AD788" i="62"/>
  <c r="M786" i="62"/>
  <c r="AB786" i="62"/>
  <c r="V786" i="62"/>
  <c r="AC786" i="62"/>
  <c r="N786" i="62"/>
  <c r="AD786" i="62"/>
  <c r="H784" i="62"/>
  <c r="M780" i="62"/>
  <c r="AB780" i="62"/>
  <c r="V780" i="62"/>
  <c r="AC780" i="62"/>
  <c r="N780" i="62"/>
  <c r="AD780" i="62"/>
  <c r="X780" i="62"/>
  <c r="H780" i="62"/>
  <c r="Y780" i="62"/>
  <c r="M776" i="62"/>
  <c r="AB776" i="62"/>
  <c r="V776" i="62"/>
  <c r="AC776" i="62"/>
  <c r="N776" i="62"/>
  <c r="AD776" i="62"/>
  <c r="X776" i="62"/>
  <c r="H776" i="62"/>
  <c r="Y776" i="62"/>
  <c r="M770" i="62"/>
  <c r="AB770" i="62"/>
  <c r="V770" i="62"/>
  <c r="AC770" i="62"/>
  <c r="N770" i="62"/>
  <c r="AD770" i="62"/>
  <c r="W770" i="62"/>
  <c r="AE770" i="62"/>
  <c r="X770" i="62"/>
  <c r="H770" i="62"/>
  <c r="Y770" i="62"/>
  <c r="M762" i="62"/>
  <c r="AB762" i="62"/>
  <c r="V762" i="62"/>
  <c r="AC762" i="62"/>
  <c r="N762" i="62"/>
  <c r="AD762" i="62"/>
  <c r="W762" i="62"/>
  <c r="AE762" i="62"/>
  <c r="X762" i="62"/>
  <c r="H762" i="62"/>
  <c r="Y762" i="62"/>
  <c r="M754" i="62"/>
  <c r="AB754" i="62"/>
  <c r="V754" i="62"/>
  <c r="AC754" i="62"/>
  <c r="N754" i="62"/>
  <c r="AD754" i="62"/>
  <c r="W754" i="62"/>
  <c r="AE754" i="62"/>
  <c r="X754" i="62"/>
  <c r="H754" i="62"/>
  <c r="Y754" i="62"/>
  <c r="W733" i="62"/>
  <c r="AE733" i="62"/>
  <c r="H733" i="62"/>
  <c r="Y733" i="62"/>
  <c r="M733" i="62"/>
  <c r="AD733" i="62"/>
  <c r="V733" i="62"/>
  <c r="N733" i="62"/>
  <c r="X733" i="62"/>
  <c r="Z733" i="62"/>
  <c r="AA733" i="62"/>
  <c r="K732" i="62"/>
  <c r="AA732" i="62"/>
  <c r="V732" i="62"/>
  <c r="AC732" i="62"/>
  <c r="M732" i="62"/>
  <c r="AE732" i="62"/>
  <c r="N732" i="62"/>
  <c r="W732" i="62"/>
  <c r="X732" i="62"/>
  <c r="Y732" i="62"/>
  <c r="Z732" i="62"/>
  <c r="W731" i="62"/>
  <c r="AE731" i="62"/>
  <c r="H731" i="62"/>
  <c r="Y731" i="62"/>
  <c r="V731" i="62"/>
  <c r="K731" i="62"/>
  <c r="AD731" i="62"/>
  <c r="M731" i="62"/>
  <c r="N731" i="62"/>
  <c r="X731" i="62"/>
  <c r="Z731" i="62"/>
  <c r="AA731" i="62"/>
  <c r="K702" i="62"/>
  <c r="AA702" i="62"/>
  <c r="M702" i="62"/>
  <c r="AB702" i="62"/>
  <c r="V702" i="62"/>
  <c r="AC702" i="62"/>
  <c r="N702" i="62"/>
  <c r="AD702" i="62"/>
  <c r="W702" i="62"/>
  <c r="AE702" i="62"/>
  <c r="X702" i="62"/>
  <c r="H702" i="62"/>
  <c r="Y702" i="62"/>
  <c r="AB799" i="62"/>
  <c r="K799" i="62"/>
  <c r="W797" i="62"/>
  <c r="Y796" i="62"/>
  <c r="M794" i="62"/>
  <c r="AB794" i="62"/>
  <c r="N794" i="62"/>
  <c r="AD794" i="62"/>
  <c r="Z788" i="62"/>
  <c r="AA786" i="62"/>
  <c r="AA784" i="62"/>
  <c r="M768" i="62"/>
  <c r="AB768" i="62"/>
  <c r="V768" i="62"/>
  <c r="AC768" i="62"/>
  <c r="N768" i="62"/>
  <c r="AD768" i="62"/>
  <c r="W768" i="62"/>
  <c r="AE768" i="62"/>
  <c r="X768" i="62"/>
  <c r="H768" i="62"/>
  <c r="Y768" i="62"/>
  <c r="M760" i="62"/>
  <c r="AB760" i="62"/>
  <c r="V760" i="62"/>
  <c r="AC760" i="62"/>
  <c r="N760" i="62"/>
  <c r="AD760" i="62"/>
  <c r="W760" i="62"/>
  <c r="AE760" i="62"/>
  <c r="X760" i="62"/>
  <c r="H760" i="62"/>
  <c r="Y760" i="62"/>
  <c r="M752" i="62"/>
  <c r="AB752" i="62"/>
  <c r="V752" i="62"/>
  <c r="AC752" i="62"/>
  <c r="N752" i="62"/>
  <c r="AD752" i="62"/>
  <c r="W752" i="62"/>
  <c r="AE752" i="62"/>
  <c r="X752" i="62"/>
  <c r="H752" i="62"/>
  <c r="Y752" i="62"/>
  <c r="K744" i="62"/>
  <c r="AA744" i="62"/>
  <c r="M744" i="62"/>
  <c r="AC744" i="62"/>
  <c r="V744" i="62"/>
  <c r="AD744" i="62"/>
  <c r="N744" i="62"/>
  <c r="AE744" i="62"/>
  <c r="W744" i="62"/>
  <c r="X744" i="62"/>
  <c r="Y744" i="62"/>
  <c r="K724" i="62"/>
  <c r="AA724" i="62"/>
  <c r="V724" i="62"/>
  <c r="AC724" i="62"/>
  <c r="N724" i="62"/>
  <c r="AD724" i="62"/>
  <c r="X724" i="62"/>
  <c r="H724" i="62"/>
  <c r="Y724" i="62"/>
  <c r="M724" i="62"/>
  <c r="W724" i="62"/>
  <c r="Z724" i="62"/>
  <c r="AB724" i="62"/>
  <c r="AE724" i="62"/>
  <c r="K710" i="62"/>
  <c r="AA710" i="62"/>
  <c r="M710" i="62"/>
  <c r="AB710" i="62"/>
  <c r="V710" i="62"/>
  <c r="AC710" i="62"/>
  <c r="N710" i="62"/>
  <c r="AD710" i="62"/>
  <c r="W710" i="62"/>
  <c r="AE710" i="62"/>
  <c r="X710" i="62"/>
  <c r="H710" i="62"/>
  <c r="Y710" i="62"/>
  <c r="AE797" i="62"/>
  <c r="N797" i="62"/>
  <c r="K718" i="62"/>
  <c r="AA718" i="62"/>
  <c r="V718" i="62"/>
  <c r="AC718" i="62"/>
  <c r="N718" i="62"/>
  <c r="AD718" i="62"/>
  <c r="W718" i="62"/>
  <c r="X718" i="62"/>
  <c r="H718" i="62"/>
  <c r="Y718" i="62"/>
  <c r="Z718" i="62"/>
  <c r="AB718" i="62"/>
  <c r="AE718" i="62"/>
  <c r="Z799" i="62"/>
  <c r="H799" i="62"/>
  <c r="M798" i="62"/>
  <c r="AB798" i="62"/>
  <c r="AD797" i="62"/>
  <c r="V797" i="62"/>
  <c r="W796" i="62"/>
  <c r="Z794" i="62"/>
  <c r="M792" i="62"/>
  <c r="AB792" i="62"/>
  <c r="N792" i="62"/>
  <c r="AD792" i="62"/>
  <c r="X788" i="62"/>
  <c r="Y786" i="62"/>
  <c r="Y784" i="62"/>
  <c r="M782" i="62"/>
  <c r="AB782" i="62"/>
  <c r="V782" i="62"/>
  <c r="AC782" i="62"/>
  <c r="N782" i="62"/>
  <c r="AD782" i="62"/>
  <c r="X782" i="62"/>
  <c r="H782" i="62"/>
  <c r="Y782" i="62"/>
  <c r="AA780" i="62"/>
  <c r="M778" i="62"/>
  <c r="AB778" i="62"/>
  <c r="V778" i="62"/>
  <c r="AC778" i="62"/>
  <c r="N778" i="62"/>
  <c r="AD778" i="62"/>
  <c r="X778" i="62"/>
  <c r="H778" i="62"/>
  <c r="Y778" i="62"/>
  <c r="AA776" i="62"/>
  <c r="M774" i="62"/>
  <c r="AB774" i="62"/>
  <c r="V774" i="62"/>
  <c r="AC774" i="62"/>
  <c r="N774" i="62"/>
  <c r="AD774" i="62"/>
  <c r="X774" i="62"/>
  <c r="H774" i="62"/>
  <c r="Y774" i="62"/>
  <c r="M766" i="62"/>
  <c r="AB766" i="62"/>
  <c r="V766" i="62"/>
  <c r="AC766" i="62"/>
  <c r="N766" i="62"/>
  <c r="AD766" i="62"/>
  <c r="W766" i="62"/>
  <c r="AE766" i="62"/>
  <c r="X766" i="62"/>
  <c r="H766" i="62"/>
  <c r="Y766" i="62"/>
  <c r="M758" i="62"/>
  <c r="AB758" i="62"/>
  <c r="V758" i="62"/>
  <c r="AC758" i="62"/>
  <c r="N758" i="62"/>
  <c r="AD758" i="62"/>
  <c r="W758" i="62"/>
  <c r="AE758" i="62"/>
  <c r="X758" i="62"/>
  <c r="H758" i="62"/>
  <c r="Y758" i="62"/>
  <c r="M750" i="62"/>
  <c r="AB750" i="62"/>
  <c r="V750" i="62"/>
  <c r="AC750" i="62"/>
  <c r="N750" i="62"/>
  <c r="AD750" i="62"/>
  <c r="W750" i="62"/>
  <c r="AE750" i="62"/>
  <c r="X750" i="62"/>
  <c r="H750" i="62"/>
  <c r="Y750" i="62"/>
  <c r="K736" i="62"/>
  <c r="AA736" i="62"/>
  <c r="M736" i="62"/>
  <c r="AC736" i="62"/>
  <c r="V736" i="62"/>
  <c r="AD736" i="62"/>
  <c r="N736" i="62"/>
  <c r="AE736" i="62"/>
  <c r="W736" i="62"/>
  <c r="X736" i="62"/>
  <c r="Y736" i="62"/>
  <c r="W747" i="62"/>
  <c r="AE747" i="62"/>
  <c r="AD746" i="62"/>
  <c r="V746" i="62"/>
  <c r="W743" i="62"/>
  <c r="AE743" i="62"/>
  <c r="AD742" i="62"/>
  <c r="V742" i="62"/>
  <c r="W739" i="62"/>
  <c r="AE739" i="62"/>
  <c r="AD738" i="62"/>
  <c r="V738" i="62"/>
  <c r="M729" i="62"/>
  <c r="K728" i="62"/>
  <c r="AA728" i="62"/>
  <c r="V728" i="62"/>
  <c r="AC728" i="62"/>
  <c r="H728" i="62"/>
  <c r="Y728" i="62"/>
  <c r="K726" i="62"/>
  <c r="AA726" i="62"/>
  <c r="V726" i="62"/>
  <c r="AC726" i="62"/>
  <c r="X726" i="62"/>
  <c r="H726" i="62"/>
  <c r="Y726" i="62"/>
  <c r="W720" i="62"/>
  <c r="K700" i="62"/>
  <c r="AA700" i="62"/>
  <c r="M700" i="62"/>
  <c r="AB700" i="62"/>
  <c r="V700" i="62"/>
  <c r="AC700" i="62"/>
  <c r="N700" i="62"/>
  <c r="AD700" i="62"/>
  <c r="W700" i="62"/>
  <c r="AE700" i="62"/>
  <c r="X700" i="62"/>
  <c r="H700" i="62"/>
  <c r="Y700" i="62"/>
  <c r="K673" i="62"/>
  <c r="AA673" i="62"/>
  <c r="X673" i="62"/>
  <c r="Y673" i="62"/>
  <c r="H673" i="62"/>
  <c r="Z673" i="62"/>
  <c r="M673" i="62"/>
  <c r="AC673" i="62"/>
  <c r="V673" i="62"/>
  <c r="AD673" i="62"/>
  <c r="N673" i="62"/>
  <c r="AE673" i="62"/>
  <c r="W673" i="62"/>
  <c r="AB673" i="62"/>
  <c r="Z747" i="62"/>
  <c r="H747" i="62"/>
  <c r="AC746" i="62"/>
  <c r="Z743" i="62"/>
  <c r="H743" i="62"/>
  <c r="AC742" i="62"/>
  <c r="Z739" i="62"/>
  <c r="H739" i="62"/>
  <c r="AC738" i="62"/>
  <c r="AD728" i="62"/>
  <c r="AE726" i="62"/>
  <c r="Z722" i="62"/>
  <c r="K716" i="62"/>
  <c r="AA716" i="62"/>
  <c r="M716" i="62"/>
  <c r="AB716" i="62"/>
  <c r="V716" i="62"/>
  <c r="AC716" i="62"/>
  <c r="N716" i="62"/>
  <c r="AD716" i="62"/>
  <c r="W716" i="62"/>
  <c r="AE716" i="62"/>
  <c r="X716" i="62"/>
  <c r="H716" i="62"/>
  <c r="Y716" i="62"/>
  <c r="K708" i="62"/>
  <c r="AA708" i="62"/>
  <c r="M708" i="62"/>
  <c r="AB708" i="62"/>
  <c r="V708" i="62"/>
  <c r="AC708" i="62"/>
  <c r="N708" i="62"/>
  <c r="AD708" i="62"/>
  <c r="W708" i="62"/>
  <c r="AE708" i="62"/>
  <c r="X708" i="62"/>
  <c r="H708" i="62"/>
  <c r="Y708" i="62"/>
  <c r="K698" i="62"/>
  <c r="AA698" i="62"/>
  <c r="M698" i="62"/>
  <c r="AB698" i="62"/>
  <c r="V698" i="62"/>
  <c r="AC698" i="62"/>
  <c r="N698" i="62"/>
  <c r="AD698" i="62" s="1"/>
  <c r="W698" i="62"/>
  <c r="X698" i="62"/>
  <c r="H698" i="62"/>
  <c r="AE698" i="62" s="1"/>
  <c r="Y698" i="62"/>
  <c r="K693" i="62"/>
  <c r="AA693" i="62"/>
  <c r="M693" i="62"/>
  <c r="AC693" i="62"/>
  <c r="V693" i="62"/>
  <c r="AD693" i="62"/>
  <c r="N693" i="62"/>
  <c r="AE693" i="62"/>
  <c r="W693" i="62"/>
  <c r="X693" i="62"/>
  <c r="Y693" i="62"/>
  <c r="H693" i="62"/>
  <c r="Z693" i="62"/>
  <c r="K746" i="62"/>
  <c r="AA746" i="62"/>
  <c r="K742" i="62"/>
  <c r="AA742" i="62"/>
  <c r="K738" i="62"/>
  <c r="AA738" i="62"/>
  <c r="W729" i="62"/>
  <c r="AE729" i="62"/>
  <c r="H729" i="62"/>
  <c r="Y729" i="62"/>
  <c r="V729" i="62"/>
  <c r="AC729" i="62"/>
  <c r="K720" i="62"/>
  <c r="AA720" i="62"/>
  <c r="V720" i="62"/>
  <c r="AC720" i="62"/>
  <c r="N720" i="62"/>
  <c r="AD720" i="62"/>
  <c r="X720" i="62"/>
  <c r="H720" i="62"/>
  <c r="Y720" i="62"/>
  <c r="K696" i="62"/>
  <c r="AA696" i="62"/>
  <c r="M696" i="62"/>
  <c r="AB696" i="62"/>
  <c r="V696" i="62"/>
  <c r="AC696" i="62"/>
  <c r="N696" i="62"/>
  <c r="AD696" i="62"/>
  <c r="W696" i="62"/>
  <c r="AE696" i="62"/>
  <c r="X696" i="62"/>
  <c r="H696" i="62"/>
  <c r="Y696" i="62"/>
  <c r="X747" i="62"/>
  <c r="Z746" i="62"/>
  <c r="H746" i="62"/>
  <c r="AB745" i="62"/>
  <c r="X743" i="62"/>
  <c r="Z742" i="62"/>
  <c r="H742" i="62"/>
  <c r="AB741" i="62"/>
  <c r="X739" i="62"/>
  <c r="Z738" i="62"/>
  <c r="H738" i="62"/>
  <c r="AB737" i="62"/>
  <c r="AB729" i="62"/>
  <c r="Z728" i="62"/>
  <c r="W727" i="62"/>
  <c r="AE727" i="62"/>
  <c r="H727" i="62"/>
  <c r="Y727" i="62"/>
  <c r="M727" i="62"/>
  <c r="AB727" i="62"/>
  <c r="V727" i="62"/>
  <c r="AC727" i="62"/>
  <c r="AB726" i="62"/>
  <c r="K714" i="62"/>
  <c r="AA714" i="62"/>
  <c r="M714" i="62"/>
  <c r="AB714" i="62"/>
  <c r="V714" i="62"/>
  <c r="AC714" i="62"/>
  <c r="N714" i="62"/>
  <c r="AD714" i="62"/>
  <c r="W714" i="62"/>
  <c r="AE714" i="62"/>
  <c r="X714" i="62"/>
  <c r="H714" i="62"/>
  <c r="Y714" i="62"/>
  <c r="K706" i="62"/>
  <c r="AA706" i="62"/>
  <c r="M706" i="62"/>
  <c r="AB706" i="62"/>
  <c r="V706" i="62"/>
  <c r="AC706" i="62"/>
  <c r="N706" i="62"/>
  <c r="AD706" i="62"/>
  <c r="W706" i="62"/>
  <c r="AE706" i="62"/>
  <c r="X706" i="62"/>
  <c r="H706" i="62"/>
  <c r="Y706" i="62"/>
  <c r="N747" i="62"/>
  <c r="Y746" i="62"/>
  <c r="W745" i="62"/>
  <c r="AE745" i="62"/>
  <c r="N743" i="62"/>
  <c r="Y742" i="62"/>
  <c r="W741" i="62"/>
  <c r="AE741" i="62"/>
  <c r="N739" i="62"/>
  <c r="Y738" i="62"/>
  <c r="W737" i="62"/>
  <c r="AE737" i="62"/>
  <c r="K730" i="62"/>
  <c r="AA730" i="62"/>
  <c r="V730" i="62"/>
  <c r="AC730" i="62"/>
  <c r="H730" i="62"/>
  <c r="Y730" i="62"/>
  <c r="AA729" i="62"/>
  <c r="X728" i="62"/>
  <c r="Z726" i="62"/>
  <c r="K722" i="62"/>
  <c r="AA722" i="62"/>
  <c r="V722" i="62"/>
  <c r="AC722" i="62"/>
  <c r="N722" i="62"/>
  <c r="AD722" i="62"/>
  <c r="X722" i="62"/>
  <c r="H722" i="62"/>
  <c r="Y722" i="62"/>
  <c r="AD747" i="62"/>
  <c r="V747" i="62"/>
  <c r="X746" i="62"/>
  <c r="Z745" i="62"/>
  <c r="H745" i="62"/>
  <c r="AD743" i="62"/>
  <c r="V743" i="62"/>
  <c r="X742" i="62"/>
  <c r="Z741" i="62"/>
  <c r="H741" i="62"/>
  <c r="AD739" i="62"/>
  <c r="V739" i="62"/>
  <c r="X738" i="62"/>
  <c r="Z737" i="62"/>
  <c r="H737" i="62"/>
  <c r="AD730" i="62"/>
  <c r="Z729" i="62"/>
  <c r="W728" i="62"/>
  <c r="AD727" i="62"/>
  <c r="W726" i="62"/>
  <c r="AE720" i="62"/>
  <c r="K712" i="62"/>
  <c r="AA712" i="62"/>
  <c r="M712" i="62"/>
  <c r="AB712" i="62"/>
  <c r="V712" i="62"/>
  <c r="AC712" i="62"/>
  <c r="N712" i="62"/>
  <c r="AD712" i="62"/>
  <c r="W712" i="62"/>
  <c r="AE712" i="62"/>
  <c r="X712" i="62"/>
  <c r="H712" i="62"/>
  <c r="Y712" i="62"/>
  <c r="K704" i="62"/>
  <c r="AA704" i="62"/>
  <c r="M704" i="62"/>
  <c r="AB704" i="62"/>
  <c r="V704" i="62"/>
  <c r="AC704" i="62"/>
  <c r="N704" i="62"/>
  <c r="AD704" i="62"/>
  <c r="W704" i="62"/>
  <c r="AE704" i="62"/>
  <c r="X704" i="62"/>
  <c r="H704" i="62"/>
  <c r="Y704" i="62"/>
  <c r="W676" i="62"/>
  <c r="AE676" i="62"/>
  <c r="H676" i="62"/>
  <c r="Z676" i="62"/>
  <c r="K676" i="62"/>
  <c r="AB676" i="62"/>
  <c r="V676" i="62"/>
  <c r="AD676" i="62"/>
  <c r="N676" i="62"/>
  <c r="X676" i="62"/>
  <c r="M676" i="62"/>
  <c r="Y676" i="62"/>
  <c r="AA676" i="62"/>
  <c r="AC676" i="62"/>
  <c r="AC725" i="62"/>
  <c r="V725" i="62"/>
  <c r="AC723" i="62"/>
  <c r="V723" i="62"/>
  <c r="AC721" i="62"/>
  <c r="V721" i="62"/>
  <c r="AC719" i="62"/>
  <c r="V719" i="62"/>
  <c r="AC717" i="62"/>
  <c r="V717" i="62"/>
  <c r="AC715" i="62"/>
  <c r="V715" i="62"/>
  <c r="AC713" i="62"/>
  <c r="V713" i="62"/>
  <c r="AC711" i="62"/>
  <c r="V711" i="62"/>
  <c r="AC709" i="62"/>
  <c r="V709" i="62"/>
  <c r="AC707" i="62"/>
  <c r="V707" i="62"/>
  <c r="AC705" i="62"/>
  <c r="V705" i="62"/>
  <c r="AC703" i="62"/>
  <c r="V703" i="62"/>
  <c r="AC701" i="62"/>
  <c r="V701" i="62"/>
  <c r="AC699" i="62"/>
  <c r="V699" i="62"/>
  <c r="AC697" i="62"/>
  <c r="V697" i="62"/>
  <c r="AC695" i="62"/>
  <c r="V695" i="62"/>
  <c r="AB692" i="62"/>
  <c r="AE691" i="62"/>
  <c r="W686" i="62"/>
  <c r="AE686" i="62"/>
  <c r="V686" i="62"/>
  <c r="AD686" i="62"/>
  <c r="X686" i="62"/>
  <c r="K685" i="62"/>
  <c r="AA685" i="62"/>
  <c r="X685" i="62"/>
  <c r="H685" i="62"/>
  <c r="Z685" i="62"/>
  <c r="X680" i="62"/>
  <c r="K667" i="62"/>
  <c r="AA667" i="62"/>
  <c r="M667" i="62"/>
  <c r="AC667" i="62"/>
  <c r="V667" i="62"/>
  <c r="AD667" i="62"/>
  <c r="N667" i="62"/>
  <c r="AE667" i="62"/>
  <c r="W667" i="62"/>
  <c r="X667" i="62"/>
  <c r="Y667" i="62"/>
  <c r="H667" i="62"/>
  <c r="Z667" i="62"/>
  <c r="K663" i="62"/>
  <c r="AA663" i="62"/>
  <c r="M663" i="62"/>
  <c r="AC663" i="62"/>
  <c r="V663" i="62"/>
  <c r="AD663" i="62"/>
  <c r="N663" i="62"/>
  <c r="AE663" i="62"/>
  <c r="W663" i="62"/>
  <c r="X663" i="62"/>
  <c r="Y663" i="62"/>
  <c r="H663" i="62"/>
  <c r="Z663" i="62"/>
  <c r="K651" i="62"/>
  <c r="AA651" i="62"/>
  <c r="M651" i="62"/>
  <c r="N651" i="62"/>
  <c r="AD651" i="62"/>
  <c r="X651" i="62"/>
  <c r="V651" i="62"/>
  <c r="W651" i="62"/>
  <c r="Y651" i="62"/>
  <c r="Z651" i="62"/>
  <c r="AB651" i="62"/>
  <c r="AC651" i="62"/>
  <c r="H651" i="62"/>
  <c r="AE651" i="62"/>
  <c r="AB725" i="62"/>
  <c r="M725" i="62"/>
  <c r="AB723" i="62"/>
  <c r="M723" i="62"/>
  <c r="AB721" i="62"/>
  <c r="M721" i="62"/>
  <c r="AB719" i="62"/>
  <c r="M719" i="62"/>
  <c r="AB717" i="62"/>
  <c r="M717" i="62"/>
  <c r="AB715" i="62"/>
  <c r="M715" i="62"/>
  <c r="AB713" i="62"/>
  <c r="M713" i="62"/>
  <c r="AB711" i="62"/>
  <c r="M711" i="62"/>
  <c r="AB709" i="62"/>
  <c r="M709" i="62"/>
  <c r="AB707" i="62"/>
  <c r="M707" i="62"/>
  <c r="AB705" i="62"/>
  <c r="M705" i="62"/>
  <c r="AB703" i="62"/>
  <c r="M703" i="62"/>
  <c r="AB701" i="62"/>
  <c r="M701" i="62"/>
  <c r="AB699" i="62"/>
  <c r="M699" i="62"/>
  <c r="AB697" i="62"/>
  <c r="M697" i="62"/>
  <c r="AB695" i="62"/>
  <c r="M695" i="62"/>
  <c r="W692" i="62"/>
  <c r="AE692" i="62"/>
  <c r="K687" i="62"/>
  <c r="AA687" i="62"/>
  <c r="M687" i="62"/>
  <c r="AC687" i="62"/>
  <c r="N687" i="62"/>
  <c r="AE687" i="62"/>
  <c r="K675" i="62"/>
  <c r="AA675" i="62"/>
  <c r="M675" i="62"/>
  <c r="AC675" i="62"/>
  <c r="N675" i="62"/>
  <c r="AE675" i="62"/>
  <c r="X675" i="62"/>
  <c r="Y675" i="62"/>
  <c r="H675" i="62"/>
  <c r="Z675" i="62"/>
  <c r="K671" i="62"/>
  <c r="AA671" i="62"/>
  <c r="M671" i="62"/>
  <c r="AC671" i="62"/>
  <c r="V671" i="62"/>
  <c r="AD671" i="62"/>
  <c r="N671" i="62"/>
  <c r="AE671" i="62"/>
  <c r="X671" i="62"/>
  <c r="Y671" i="62"/>
  <c r="H671" i="62"/>
  <c r="Z671" i="62"/>
  <c r="W680" i="62"/>
  <c r="AE680" i="62"/>
  <c r="H680" i="62"/>
  <c r="Z680" i="62"/>
  <c r="K680" i="62"/>
  <c r="AB680" i="62"/>
  <c r="V680" i="62"/>
  <c r="AD680" i="62"/>
  <c r="N680" i="62"/>
  <c r="K659" i="62"/>
  <c r="AA659" i="62"/>
  <c r="M659" i="62"/>
  <c r="AC659" i="62"/>
  <c r="V659" i="62"/>
  <c r="AD659" i="62"/>
  <c r="N659" i="62"/>
  <c r="AE659" i="62"/>
  <c r="W659" i="62"/>
  <c r="X659" i="62"/>
  <c r="Y659" i="62"/>
  <c r="H659" i="62"/>
  <c r="Z659" i="62"/>
  <c r="K691" i="62"/>
  <c r="AA691" i="62"/>
  <c r="AB687" i="62"/>
  <c r="Z686" i="62"/>
  <c r="K683" i="62"/>
  <c r="AA683" i="62"/>
  <c r="M683" i="62"/>
  <c r="AC683" i="62"/>
  <c r="N683" i="62"/>
  <c r="AE683" i="62"/>
  <c r="K637" i="62"/>
  <c r="AA637" i="62"/>
  <c r="M637" i="62"/>
  <c r="AB637" i="62"/>
  <c r="N637" i="62"/>
  <c r="AD637" i="62"/>
  <c r="X637" i="62"/>
  <c r="V637" i="62"/>
  <c r="W637" i="62"/>
  <c r="Y637" i="62"/>
  <c r="Z637" i="62"/>
  <c r="AC637" i="62"/>
  <c r="AE637" i="62"/>
  <c r="H637" i="62"/>
  <c r="Y725" i="62"/>
  <c r="H725" i="62"/>
  <c r="Y723" i="62"/>
  <c r="H723" i="62"/>
  <c r="Y721" i="62"/>
  <c r="H721" i="62"/>
  <c r="Y719" i="62"/>
  <c r="H719" i="62"/>
  <c r="Y717" i="62"/>
  <c r="H717" i="62"/>
  <c r="Y715" i="62"/>
  <c r="H715" i="62"/>
  <c r="Y713" i="62"/>
  <c r="H713" i="62"/>
  <c r="Y711" i="62"/>
  <c r="H711" i="62"/>
  <c r="Y709" i="62"/>
  <c r="H709" i="62"/>
  <c r="Y707" i="62"/>
  <c r="H707" i="62"/>
  <c r="Y705" i="62"/>
  <c r="H705" i="62"/>
  <c r="Y703" i="62"/>
  <c r="H703" i="62"/>
  <c r="Y701" i="62"/>
  <c r="H701" i="62"/>
  <c r="Y699" i="62"/>
  <c r="H699" i="62"/>
  <c r="Y697" i="62"/>
  <c r="H697" i="62"/>
  <c r="Y695" i="62"/>
  <c r="H695" i="62"/>
  <c r="AE695" i="62" s="1"/>
  <c r="AB694" i="62"/>
  <c r="X692" i="62"/>
  <c r="Z691" i="62"/>
  <c r="H691" i="62"/>
  <c r="AB690" i="62"/>
  <c r="W688" i="62"/>
  <c r="AE688" i="62"/>
  <c r="H688" i="62"/>
  <c r="Z688" i="62"/>
  <c r="K688" i="62"/>
  <c r="AB688" i="62"/>
  <c r="Z687" i="62"/>
  <c r="Y686" i="62"/>
  <c r="W685" i="62"/>
  <c r="AD683" i="62"/>
  <c r="H683" i="62"/>
  <c r="K647" i="62"/>
  <c r="AA647" i="62"/>
  <c r="M647" i="62"/>
  <c r="AB647" i="62"/>
  <c r="N647" i="62"/>
  <c r="AD647" i="62"/>
  <c r="X647" i="62"/>
  <c r="V647" i="62"/>
  <c r="W647" i="62"/>
  <c r="Y647" i="62"/>
  <c r="Z647" i="62"/>
  <c r="AC647" i="62"/>
  <c r="AE647" i="62"/>
  <c r="H647" i="62"/>
  <c r="X701" i="62"/>
  <c r="X699" i="62"/>
  <c r="X697" i="62"/>
  <c r="X695" i="62"/>
  <c r="W694" i="62"/>
  <c r="AE694" i="62"/>
  <c r="N692" i="62"/>
  <c r="Y691" i="62"/>
  <c r="W690" i="62"/>
  <c r="AE690" i="62"/>
  <c r="Y687" i="62"/>
  <c r="N686" i="62"/>
  <c r="N685" i="62"/>
  <c r="AB683" i="62"/>
  <c r="AC680" i="62"/>
  <c r="K679" i="62"/>
  <c r="AA679" i="62"/>
  <c r="M679" i="62"/>
  <c r="AC679" i="62"/>
  <c r="N679" i="62"/>
  <c r="AE679" i="62"/>
  <c r="X679" i="62"/>
  <c r="Y679" i="62"/>
  <c r="K677" i="62"/>
  <c r="AA677" i="62"/>
  <c r="X677" i="62"/>
  <c r="H677" i="62"/>
  <c r="Z677" i="62"/>
  <c r="M677" i="62"/>
  <c r="AC677" i="62"/>
  <c r="V677" i="62"/>
  <c r="AD677" i="62"/>
  <c r="N677" i="62"/>
  <c r="AE677" i="62"/>
  <c r="AD675" i="62"/>
  <c r="AE725" i="62"/>
  <c r="AE723" i="62"/>
  <c r="AE721" i="62"/>
  <c r="AE719" i="62"/>
  <c r="AE717" i="62"/>
  <c r="AE715" i="62"/>
  <c r="AE713" i="62"/>
  <c r="AE711" i="62"/>
  <c r="AE709" i="62"/>
  <c r="AE707" i="62"/>
  <c r="AE705" i="62"/>
  <c r="AE703" i="62"/>
  <c r="AE701" i="62"/>
  <c r="AE699" i="62"/>
  <c r="AE697" i="62"/>
  <c r="Z694" i="62"/>
  <c r="H694" i="62"/>
  <c r="AD692" i="62"/>
  <c r="V692" i="62"/>
  <c r="X691" i="62"/>
  <c r="Z690" i="62"/>
  <c r="H690" i="62"/>
  <c r="K689" i="62"/>
  <c r="AA689" i="62"/>
  <c r="H689" i="62"/>
  <c r="AE689" i="62" s="1"/>
  <c r="Z689" i="62"/>
  <c r="AA688" i="62"/>
  <c r="X687" i="62"/>
  <c r="M686" i="62"/>
  <c r="V685" i="62"/>
  <c r="W684" i="62"/>
  <c r="AE684" i="62"/>
  <c r="H684" i="62"/>
  <c r="Z684" i="62"/>
  <c r="K684" i="62"/>
  <c r="AB684" i="62"/>
  <c r="Z683" i="62"/>
  <c r="AA680" i="62"/>
  <c r="H679" i="62"/>
  <c r="AB675" i="62"/>
  <c r="X672" i="62"/>
  <c r="AE669" i="62"/>
  <c r="N669" i="62"/>
  <c r="X668" i="62"/>
  <c r="AE665" i="62"/>
  <c r="N665" i="62"/>
  <c r="AE661" i="62"/>
  <c r="N661" i="62"/>
  <c r="AE657" i="62"/>
  <c r="N657" i="62"/>
  <c r="N656" i="62"/>
  <c r="K631" i="62"/>
  <c r="AA631" i="62"/>
  <c r="M631" i="62"/>
  <c r="AB631" i="62"/>
  <c r="N631" i="62"/>
  <c r="AD631" i="62"/>
  <c r="X631" i="62"/>
  <c r="W682" i="62"/>
  <c r="AE682" i="62"/>
  <c r="W678" i="62"/>
  <c r="AE678" i="62"/>
  <c r="W674" i="62"/>
  <c r="AE674" i="62"/>
  <c r="N672" i="62"/>
  <c r="W670" i="62"/>
  <c r="AE670" i="62"/>
  <c r="AD669" i="62"/>
  <c r="V669" i="62"/>
  <c r="N668" i="62"/>
  <c r="W666" i="62"/>
  <c r="AE666" i="62"/>
  <c r="AD665" i="62"/>
  <c r="V665" i="62"/>
  <c r="N664" i="62"/>
  <c r="W662" i="62"/>
  <c r="AE662" i="62"/>
  <c r="AD661" i="62"/>
  <c r="V661" i="62"/>
  <c r="N660" i="62"/>
  <c r="W658" i="62"/>
  <c r="AE658" i="62"/>
  <c r="AD657" i="62"/>
  <c r="V657" i="62"/>
  <c r="V656" i="62"/>
  <c r="W649" i="62"/>
  <c r="W645" i="62"/>
  <c r="K641" i="62"/>
  <c r="AA641" i="62"/>
  <c r="M641" i="62"/>
  <c r="AB641" i="62"/>
  <c r="N641" i="62"/>
  <c r="AD641" i="62"/>
  <c r="X641" i="62"/>
  <c r="Z633" i="62"/>
  <c r="H631" i="62"/>
  <c r="W629" i="62"/>
  <c r="K625" i="62"/>
  <c r="AA625" i="62"/>
  <c r="M625" i="62"/>
  <c r="AB625" i="62"/>
  <c r="N625" i="62"/>
  <c r="AD625" i="62"/>
  <c r="X625" i="62"/>
  <c r="M620" i="62"/>
  <c r="AB620" i="62"/>
  <c r="W620" i="62"/>
  <c r="X620" i="62"/>
  <c r="H620" i="62"/>
  <c r="Z620" i="62"/>
  <c r="K620" i="62"/>
  <c r="AC620" i="62"/>
  <c r="M608" i="62"/>
  <c r="AB608" i="62"/>
  <c r="N608" i="62"/>
  <c r="AD608" i="62" s="1"/>
  <c r="V608" i="62"/>
  <c r="W608" i="62"/>
  <c r="X608" i="62"/>
  <c r="Y608" i="62"/>
  <c r="Z608" i="62"/>
  <c r="H608" i="62"/>
  <c r="AE608" i="62" s="1"/>
  <c r="AA608" i="62"/>
  <c r="M581" i="62"/>
  <c r="AB581" i="62"/>
  <c r="V581" i="62"/>
  <c r="AC581" i="62"/>
  <c r="N581" i="62"/>
  <c r="AD581" i="62"/>
  <c r="W581" i="62"/>
  <c r="AE581" i="62"/>
  <c r="X581" i="62"/>
  <c r="H581" i="62"/>
  <c r="Y581" i="62"/>
  <c r="Z581" i="62"/>
  <c r="AA581" i="62"/>
  <c r="AD672" i="62"/>
  <c r="V672" i="62"/>
  <c r="AC669" i="62"/>
  <c r="AD668" i="62"/>
  <c r="V668" i="62"/>
  <c r="AC665" i="62"/>
  <c r="AD664" i="62"/>
  <c r="V664" i="62"/>
  <c r="AC661" i="62"/>
  <c r="AC657" i="62"/>
  <c r="AD656" i="62"/>
  <c r="K653" i="62"/>
  <c r="AA653" i="62"/>
  <c r="N653" i="62"/>
  <c r="AD653" i="62"/>
  <c r="X653" i="62"/>
  <c r="K635" i="62"/>
  <c r="AA635" i="62"/>
  <c r="M635" i="62"/>
  <c r="AB635" i="62"/>
  <c r="N635" i="62"/>
  <c r="AD635" i="62"/>
  <c r="X635" i="62"/>
  <c r="AE631" i="62"/>
  <c r="K669" i="62"/>
  <c r="AA669" i="62"/>
  <c r="K665" i="62"/>
  <c r="AA665" i="62"/>
  <c r="K661" i="62"/>
  <c r="AA661" i="62"/>
  <c r="K657" i="62"/>
  <c r="AA657" i="62"/>
  <c r="W656" i="62"/>
  <c r="AE656" i="62"/>
  <c r="M656" i="62"/>
  <c r="AB656" i="62"/>
  <c r="K649" i="62"/>
  <c r="AA649" i="62"/>
  <c r="M649" i="62"/>
  <c r="AB649" i="62"/>
  <c r="N649" i="62"/>
  <c r="AD649" i="62"/>
  <c r="X649" i="62"/>
  <c r="K645" i="62"/>
  <c r="AA645" i="62"/>
  <c r="M645" i="62"/>
  <c r="AB645" i="62"/>
  <c r="N645" i="62"/>
  <c r="AD645" i="62"/>
  <c r="X645" i="62"/>
  <c r="H635" i="62"/>
  <c r="AC631" i="62"/>
  <c r="K629" i="62"/>
  <c r="AA629" i="62"/>
  <c r="M629" i="62"/>
  <c r="AB629" i="62"/>
  <c r="N629" i="62"/>
  <c r="AD629" i="62" s="1"/>
  <c r="X629" i="62"/>
  <c r="X682" i="62"/>
  <c r="X678" i="62"/>
  <c r="X674" i="62"/>
  <c r="AB672" i="62"/>
  <c r="X670" i="62"/>
  <c r="Z669" i="62"/>
  <c r="H669" i="62"/>
  <c r="AB668" i="62"/>
  <c r="X666" i="62"/>
  <c r="Z665" i="62"/>
  <c r="H665" i="62"/>
  <c r="AB664" i="62"/>
  <c r="X662" i="62"/>
  <c r="Z661" i="62"/>
  <c r="H661" i="62"/>
  <c r="AB660" i="62"/>
  <c r="X658" i="62"/>
  <c r="Z657" i="62"/>
  <c r="H657" i="62"/>
  <c r="AA656" i="62"/>
  <c r="H656" i="62"/>
  <c r="K655" i="62"/>
  <c r="AA655" i="62"/>
  <c r="X655" i="62"/>
  <c r="AB653" i="62"/>
  <c r="H649" i="62"/>
  <c r="H645" i="62"/>
  <c r="AC641" i="62"/>
  <c r="K639" i="62"/>
  <c r="AA639" i="62"/>
  <c r="M639" i="62"/>
  <c r="AB639" i="62"/>
  <c r="N639" i="62"/>
  <c r="AD639" i="62"/>
  <c r="X639" i="62"/>
  <c r="AE635" i="62"/>
  <c r="Z631" i="62"/>
  <c r="H629" i="62"/>
  <c r="AE629" i="62" s="1"/>
  <c r="AC625" i="62"/>
  <c r="AD620" i="62"/>
  <c r="W672" i="62"/>
  <c r="AE672" i="62"/>
  <c r="Y669" i="62"/>
  <c r="W668" i="62"/>
  <c r="AE668" i="62"/>
  <c r="Y665" i="62"/>
  <c r="W664" i="62"/>
  <c r="AE664" i="62"/>
  <c r="Y661" i="62"/>
  <c r="W660" i="62"/>
  <c r="AE660" i="62"/>
  <c r="Y657" i="62"/>
  <c r="Z656" i="62"/>
  <c r="Z653" i="62"/>
  <c r="AE649" i="62"/>
  <c r="AE645" i="62"/>
  <c r="Z641" i="62"/>
  <c r="H639" i="62"/>
  <c r="AC635" i="62"/>
  <c r="K633" i="62"/>
  <c r="AA633" i="62"/>
  <c r="M633" i="62"/>
  <c r="AB633" i="62"/>
  <c r="N633" i="62"/>
  <c r="AD633" i="62"/>
  <c r="X633" i="62"/>
  <c r="Y631" i="62"/>
  <c r="Z625" i="62"/>
  <c r="M624" i="62"/>
  <c r="W624" i="62"/>
  <c r="X624" i="62"/>
  <c r="H624" i="62"/>
  <c r="AE624" i="62" s="1"/>
  <c r="Z624" i="62"/>
  <c r="K624" i="62"/>
  <c r="AB624" i="62"/>
  <c r="AA620" i="62"/>
  <c r="AD682" i="62"/>
  <c r="V682" i="62"/>
  <c r="AD678" i="62"/>
  <c r="V678" i="62"/>
  <c r="AD674" i="62"/>
  <c r="V674" i="62"/>
  <c r="Z672" i="62"/>
  <c r="H672" i="62"/>
  <c r="AD670" i="62"/>
  <c r="V670" i="62"/>
  <c r="X669" i="62"/>
  <c r="Z668" i="62"/>
  <c r="H668" i="62"/>
  <c r="AD666" i="62"/>
  <c r="V666" i="62"/>
  <c r="X665" i="62"/>
  <c r="Z664" i="62"/>
  <c r="H664" i="62"/>
  <c r="AD662" i="62"/>
  <c r="V662" i="62"/>
  <c r="X661" i="62"/>
  <c r="Z660" i="62"/>
  <c r="H660" i="62"/>
  <c r="AD658" i="62"/>
  <c r="V658" i="62"/>
  <c r="X657" i="62"/>
  <c r="Y656" i="62"/>
  <c r="Y653" i="62"/>
  <c r="AC649" i="62"/>
  <c r="AC645" i="62"/>
  <c r="K643" i="62"/>
  <c r="AA643" i="62"/>
  <c r="M643" i="62"/>
  <c r="AB643" i="62"/>
  <c r="N643" i="62"/>
  <c r="AD643" i="62"/>
  <c r="X643" i="62"/>
  <c r="Y641" i="62"/>
  <c r="AE639" i="62"/>
  <c r="Z635" i="62"/>
  <c r="H633" i="62"/>
  <c r="W631" i="62"/>
  <c r="AC629" i="62"/>
  <c r="K627" i="62"/>
  <c r="AA627" i="62"/>
  <c r="M627" i="62"/>
  <c r="AB627" i="62"/>
  <c r="N627" i="62"/>
  <c r="AD627" i="62" s="1"/>
  <c r="X627" i="62"/>
  <c r="Y625" i="62"/>
  <c r="Y620" i="62"/>
  <c r="M616" i="62"/>
  <c r="AB616" i="62"/>
  <c r="N616" i="62"/>
  <c r="AD616" i="62" s="1"/>
  <c r="V616" i="62"/>
  <c r="W616" i="62"/>
  <c r="X616" i="62"/>
  <c r="Y616" i="62"/>
  <c r="Z616" i="62"/>
  <c r="H616" i="62"/>
  <c r="AE616" i="62" s="1"/>
  <c r="AA616" i="62"/>
  <c r="M589" i="62"/>
  <c r="AB589" i="62"/>
  <c r="V589" i="62"/>
  <c r="AC589" i="62"/>
  <c r="N589" i="62"/>
  <c r="AD589" i="62"/>
  <c r="W589" i="62"/>
  <c r="AE589" i="62"/>
  <c r="X589" i="62"/>
  <c r="Y589" i="62"/>
  <c r="Z589" i="62"/>
  <c r="AA589" i="62"/>
  <c r="H589" i="62"/>
  <c r="AB654" i="62"/>
  <c r="M654" i="62"/>
  <c r="AB652" i="62"/>
  <c r="M652" i="62"/>
  <c r="AB650" i="62"/>
  <c r="M650" i="62"/>
  <c r="AB648" i="62"/>
  <c r="M648" i="62"/>
  <c r="AB646" i="62"/>
  <c r="M646" i="62"/>
  <c r="AB644" i="62"/>
  <c r="M644" i="62"/>
  <c r="AB642" i="62"/>
  <c r="M642" i="62"/>
  <c r="AB640" i="62"/>
  <c r="M640" i="62"/>
  <c r="AB638" i="62"/>
  <c r="M638" i="62"/>
  <c r="AB636" i="62"/>
  <c r="M636" i="62"/>
  <c r="AB634" i="62"/>
  <c r="M634" i="62"/>
  <c r="AB632" i="62"/>
  <c r="M632" i="62"/>
  <c r="AB630" i="62"/>
  <c r="M630" i="62"/>
  <c r="AB628" i="62"/>
  <c r="M628" i="62"/>
  <c r="AB626" i="62"/>
  <c r="M626" i="62"/>
  <c r="W612" i="62"/>
  <c r="AE603" i="62"/>
  <c r="W601" i="62"/>
  <c r="X599" i="62"/>
  <c r="X597" i="62"/>
  <c r="X595" i="62"/>
  <c r="X593" i="62"/>
  <c r="M585" i="62"/>
  <c r="AB585" i="62"/>
  <c r="V585" i="62"/>
  <c r="AC585" i="62"/>
  <c r="N585" i="62"/>
  <c r="AD585" i="62"/>
  <c r="W585" i="62"/>
  <c r="AE585" i="62"/>
  <c r="H585" i="62"/>
  <c r="Y585" i="62"/>
  <c r="M614" i="62"/>
  <c r="AB614" i="62"/>
  <c r="N614" i="62"/>
  <c r="AD614" i="62" s="1"/>
  <c r="M603" i="62"/>
  <c r="AB603" i="62"/>
  <c r="N603" i="62"/>
  <c r="AD603" i="62"/>
  <c r="M591" i="62"/>
  <c r="AB591" i="62"/>
  <c r="V591" i="62"/>
  <c r="AC591" i="62"/>
  <c r="N591" i="62"/>
  <c r="AD591" i="62"/>
  <c r="W591" i="62"/>
  <c r="AE591" i="62"/>
  <c r="M576" i="62"/>
  <c r="AB576" i="62"/>
  <c r="V576" i="62"/>
  <c r="AC576" i="62"/>
  <c r="N576" i="62"/>
  <c r="AD576" i="62" s="1"/>
  <c r="W576" i="62"/>
  <c r="X576" i="62"/>
  <c r="H576" i="62"/>
  <c r="AE576" i="62" s="1"/>
  <c r="Y576" i="62"/>
  <c r="AA614" i="62"/>
  <c r="H614" i="62"/>
  <c r="AE614" i="62" s="1"/>
  <c r="AA603" i="62"/>
  <c r="H603" i="62"/>
  <c r="AE601" i="62"/>
  <c r="H591" i="62"/>
  <c r="Z614" i="62"/>
  <c r="M612" i="62"/>
  <c r="AB612" i="62"/>
  <c r="N612" i="62"/>
  <c r="AD612" i="62" s="1"/>
  <c r="Z603" i="62"/>
  <c r="M601" i="62"/>
  <c r="AB601" i="62"/>
  <c r="N601" i="62"/>
  <c r="AD601" i="62"/>
  <c r="M599" i="62"/>
  <c r="AB599" i="62"/>
  <c r="N599" i="62"/>
  <c r="AD599" i="62"/>
  <c r="W599" i="62"/>
  <c r="AE599" i="62"/>
  <c r="M597" i="62"/>
  <c r="AB597" i="62"/>
  <c r="N597" i="62"/>
  <c r="AD597" i="62"/>
  <c r="W597" i="62"/>
  <c r="AE597" i="62"/>
  <c r="M595" i="62"/>
  <c r="AB595" i="62"/>
  <c r="N595" i="62"/>
  <c r="AD595" i="62"/>
  <c r="W595" i="62"/>
  <c r="AE595" i="62"/>
  <c r="M593" i="62"/>
  <c r="AB593" i="62"/>
  <c r="N593" i="62"/>
  <c r="AD593" i="62"/>
  <c r="W593" i="62"/>
  <c r="AE593" i="62"/>
  <c r="X644" i="62"/>
  <c r="X642" i="62"/>
  <c r="X640" i="62"/>
  <c r="X638" i="62"/>
  <c r="X636" i="62"/>
  <c r="X634" i="62"/>
  <c r="X632" i="62"/>
  <c r="X630" i="62"/>
  <c r="X628" i="62"/>
  <c r="X626" i="62"/>
  <c r="N621" i="62"/>
  <c r="AD621" i="62" s="1"/>
  <c r="Y614" i="62"/>
  <c r="AA612" i="62"/>
  <c r="H612" i="62"/>
  <c r="AE612" i="62" s="1"/>
  <c r="Y603" i="62"/>
  <c r="AA601" i="62"/>
  <c r="H601" i="62"/>
  <c r="AC599" i="62"/>
  <c r="H599" i="62"/>
  <c r="AC597" i="62"/>
  <c r="H597" i="62"/>
  <c r="AC595" i="62"/>
  <c r="H595" i="62"/>
  <c r="AC593" i="62"/>
  <c r="H593" i="62"/>
  <c r="AA591" i="62"/>
  <c r="M587" i="62"/>
  <c r="AB587" i="62"/>
  <c r="V587" i="62"/>
  <c r="AC587" i="62"/>
  <c r="N587" i="62"/>
  <c r="AD587" i="62"/>
  <c r="W587" i="62"/>
  <c r="AE587" i="62"/>
  <c r="H587" i="62"/>
  <c r="Y587" i="62"/>
  <c r="AA585" i="62"/>
  <c r="M583" i="62"/>
  <c r="AB583" i="62"/>
  <c r="V583" i="62"/>
  <c r="AC583" i="62"/>
  <c r="N583" i="62"/>
  <c r="AD583" i="62"/>
  <c r="W583" i="62"/>
  <c r="AE583" i="62"/>
  <c r="H583" i="62"/>
  <c r="Y583" i="62"/>
  <c r="AE654" i="62"/>
  <c r="AE652" i="62"/>
  <c r="AE650" i="62"/>
  <c r="AE648" i="62"/>
  <c r="AE646" i="62"/>
  <c r="AE644" i="62"/>
  <c r="AE642" i="62"/>
  <c r="AE640" i="62"/>
  <c r="AE638" i="62"/>
  <c r="AE636" i="62"/>
  <c r="AE634" i="62"/>
  <c r="AE632" i="62"/>
  <c r="AE630" i="62"/>
  <c r="Z623" i="62"/>
  <c r="H623" i="62"/>
  <c r="AE623" i="62" s="1"/>
  <c r="M622" i="62"/>
  <c r="AB622" i="62"/>
  <c r="V621" i="62"/>
  <c r="Z619" i="62"/>
  <c r="H619" i="62"/>
  <c r="AE619" i="62" s="1"/>
  <c r="M618" i="62"/>
  <c r="AB618" i="62"/>
  <c r="X614" i="62"/>
  <c r="Z612" i="62"/>
  <c r="M610" i="62"/>
  <c r="AB610" i="62"/>
  <c r="N610" i="62"/>
  <c r="AD610" i="62" s="1"/>
  <c r="X603" i="62"/>
  <c r="Z601" i="62"/>
  <c r="AA599" i="62"/>
  <c r="AA597" i="62"/>
  <c r="AA595" i="62"/>
  <c r="AA593" i="62"/>
  <c r="Z591" i="62"/>
  <c r="Z585" i="62"/>
  <c r="H564" i="62"/>
  <c r="AE564" i="62" s="1"/>
  <c r="M429" i="62"/>
  <c r="AB429" i="62"/>
  <c r="V429" i="62"/>
  <c r="AC429" i="62"/>
  <c r="N429" i="62"/>
  <c r="AD429" i="62" s="1"/>
  <c r="W429" i="62"/>
  <c r="X429" i="62"/>
  <c r="K429" i="62"/>
  <c r="Y429" i="62"/>
  <c r="Z429" i="62"/>
  <c r="AA429" i="62"/>
  <c r="H429" i="62"/>
  <c r="AE429" i="62" s="1"/>
  <c r="AC566" i="62"/>
  <c r="H569" i="62"/>
  <c r="AE569" i="62" s="1"/>
  <c r="AB567" i="62"/>
  <c r="AB565" i="62"/>
  <c r="V575" i="62"/>
  <c r="Z573" i="62"/>
  <c r="H573" i="62"/>
  <c r="AE573" i="62" s="1"/>
  <c r="AD571" i="62"/>
  <c r="V571" i="62"/>
  <c r="Z569" i="62"/>
  <c r="Z567" i="62"/>
  <c r="Z566" i="62"/>
  <c r="Z565" i="62"/>
  <c r="Z564" i="62"/>
  <c r="K558" i="62"/>
  <c r="AA558" i="62"/>
  <c r="N558" i="62"/>
  <c r="AD558" i="62" s="1"/>
  <c r="W558" i="62"/>
  <c r="K568" i="62"/>
  <c r="AA568" i="62"/>
  <c r="W568" i="62"/>
  <c r="AC565" i="62"/>
  <c r="H568" i="62"/>
  <c r="AE568" i="62" s="1"/>
  <c r="H567" i="62"/>
  <c r="AE567" i="62" s="1"/>
  <c r="H566" i="62"/>
  <c r="AE566" i="62" s="1"/>
  <c r="AB564" i="62"/>
  <c r="AC575" i="62"/>
  <c r="M575" i="62"/>
  <c r="K572" i="62"/>
  <c r="AA572" i="62"/>
  <c r="AC571" i="62"/>
  <c r="M571" i="62"/>
  <c r="Y569" i="62"/>
  <c r="Y568" i="62"/>
  <c r="Y567" i="62"/>
  <c r="Y566" i="62"/>
  <c r="AC558" i="62"/>
  <c r="H558" i="62"/>
  <c r="AE558" i="62" s="1"/>
  <c r="K554" i="62"/>
  <c r="AA554" i="62"/>
  <c r="V554" i="62"/>
  <c r="AC554" i="62"/>
  <c r="N554" i="62"/>
  <c r="AD554" i="62" s="1"/>
  <c r="W554" i="62"/>
  <c r="K547" i="62"/>
  <c r="AA547" i="62"/>
  <c r="V547" i="62"/>
  <c r="AC547" i="62"/>
  <c r="N547" i="62"/>
  <c r="AD547" i="62" s="1"/>
  <c r="W547" i="62"/>
  <c r="K543" i="62"/>
  <c r="AA543" i="62"/>
  <c r="V543" i="62"/>
  <c r="AC543" i="62"/>
  <c r="N543" i="62"/>
  <c r="AD543" i="62" s="1"/>
  <c r="W543" i="62"/>
  <c r="K539" i="62"/>
  <c r="AA539" i="62"/>
  <c r="V539" i="62"/>
  <c r="AC539" i="62"/>
  <c r="N539" i="62"/>
  <c r="AD539" i="62"/>
  <c r="W539" i="62"/>
  <c r="AE539" i="62"/>
  <c r="K535" i="62"/>
  <c r="AA535" i="62"/>
  <c r="V535" i="62"/>
  <c r="AC535" i="62"/>
  <c r="N535" i="62"/>
  <c r="AD535" i="62" s="1"/>
  <c r="W535" i="62"/>
  <c r="AC567" i="62"/>
  <c r="W565" i="62"/>
  <c r="K565" i="62"/>
  <c r="AA565" i="62"/>
  <c r="K564" i="62"/>
  <c r="AA564" i="62"/>
  <c r="W564" i="62"/>
  <c r="W573" i="62"/>
  <c r="AA569" i="62"/>
  <c r="AB568" i="62"/>
  <c r="AB566" i="62"/>
  <c r="H565" i="62"/>
  <c r="AE565" i="62" s="1"/>
  <c r="AB575" i="62"/>
  <c r="X573" i="62"/>
  <c r="Z572" i="62"/>
  <c r="H572" i="62"/>
  <c r="AE572" i="62" s="1"/>
  <c r="AB571" i="62"/>
  <c r="K571" i="62"/>
  <c r="X569" i="62"/>
  <c r="X568" i="62"/>
  <c r="X566" i="62"/>
  <c r="X565" i="62"/>
  <c r="X564" i="62"/>
  <c r="K560" i="62"/>
  <c r="AA560" i="62"/>
  <c r="N560" i="62"/>
  <c r="AD560" i="62" s="1"/>
  <c r="W560" i="62"/>
  <c r="AB558" i="62"/>
  <c r="H554" i="62"/>
  <c r="AE554" i="62" s="1"/>
  <c r="H547" i="62"/>
  <c r="AE547" i="62" s="1"/>
  <c r="H543" i="62"/>
  <c r="AE543" i="62" s="1"/>
  <c r="H539" i="62"/>
  <c r="H535" i="62"/>
  <c r="AE535" i="62" s="1"/>
  <c r="W575" i="62"/>
  <c r="N564" i="62"/>
  <c r="AD564" i="62" s="1"/>
  <c r="W567" i="62"/>
  <c r="K567" i="62"/>
  <c r="AA567" i="62"/>
  <c r="AA575" i="62"/>
  <c r="Z575" i="62"/>
  <c r="H575" i="62"/>
  <c r="AE575" i="62" s="1"/>
  <c r="V573" i="62"/>
  <c r="X572" i="62"/>
  <c r="Z571" i="62"/>
  <c r="V568" i="62"/>
  <c r="V567" i="62"/>
  <c r="V565" i="62"/>
  <c r="V564" i="62"/>
  <c r="K562" i="62"/>
  <c r="AA562" i="62"/>
  <c r="N562" i="62"/>
  <c r="AD562" i="62" s="1"/>
  <c r="W562" i="62"/>
  <c r="AB560" i="62"/>
  <c r="Y558" i="62"/>
  <c r="AB554" i="62"/>
  <c r="AB547" i="62"/>
  <c r="AB543" i="62"/>
  <c r="AB539" i="62"/>
  <c r="AB535" i="62"/>
  <c r="N533" i="62"/>
  <c r="AD533" i="62" s="1"/>
  <c r="H533" i="62"/>
  <c r="AE533" i="62" s="1"/>
  <c r="Z533" i="62"/>
  <c r="K533" i="62"/>
  <c r="AB533" i="62"/>
  <c r="M533" i="62"/>
  <c r="AC533" i="62"/>
  <c r="V533" i="62"/>
  <c r="W569" i="62"/>
  <c r="K569" i="62"/>
  <c r="K566" i="62"/>
  <c r="AA566" i="62"/>
  <c r="W566" i="62"/>
  <c r="N573" i="62"/>
  <c r="AD573" i="62" s="1"/>
  <c r="W571" i="62"/>
  <c r="AE571" i="62"/>
  <c r="N569" i="62"/>
  <c r="AD569" i="62" s="1"/>
  <c r="N568" i="62"/>
  <c r="AD568" i="62" s="1"/>
  <c r="N567" i="62"/>
  <c r="AD567" i="62" s="1"/>
  <c r="N566" i="62"/>
  <c r="AD566" i="62" s="1"/>
  <c r="N565" i="62"/>
  <c r="AD565" i="62" s="1"/>
  <c r="Y575" i="62"/>
  <c r="K574" i="62"/>
  <c r="AA574" i="62"/>
  <c r="AC573" i="62"/>
  <c r="M573" i="62"/>
  <c r="W572" i="62"/>
  <c r="Y571" i="62"/>
  <c r="K570" i="62"/>
  <c r="AA570" i="62"/>
  <c r="AC569" i="62"/>
  <c r="M569" i="62"/>
  <c r="M568" i="62"/>
  <c r="M567" i="62"/>
  <c r="M566" i="62"/>
  <c r="M565" i="62"/>
  <c r="M564" i="62"/>
  <c r="AC562" i="62"/>
  <c r="H562" i="62"/>
  <c r="AE562" i="62" s="1"/>
  <c r="Z560" i="62"/>
  <c r="X558" i="62"/>
  <c r="K556" i="62"/>
  <c r="AA556" i="62"/>
  <c r="V556" i="62"/>
  <c r="N556" i="62"/>
  <c r="AD556" i="62" s="1"/>
  <c r="W556" i="62"/>
  <c r="Z554" i="62"/>
  <c r="K549" i="62"/>
  <c r="AA549" i="62"/>
  <c r="V549" i="62"/>
  <c r="AC549" i="62"/>
  <c r="N549" i="62"/>
  <c r="AD549" i="62" s="1"/>
  <c r="W549" i="62"/>
  <c r="Z547" i="62"/>
  <c r="K545" i="62"/>
  <c r="AA545" i="62"/>
  <c r="V545" i="62"/>
  <c r="AC545" i="62"/>
  <c r="N545" i="62"/>
  <c r="AD545" i="62" s="1"/>
  <c r="W545" i="62"/>
  <c r="Z543" i="62"/>
  <c r="K541" i="62"/>
  <c r="AA541" i="62"/>
  <c r="V541" i="62"/>
  <c r="AC541" i="62"/>
  <c r="N541" i="62"/>
  <c r="AD541" i="62" s="1"/>
  <c r="W541" i="62"/>
  <c r="Z539" i="62"/>
  <c r="K537" i="62"/>
  <c r="AA537" i="62"/>
  <c r="V537" i="62"/>
  <c r="AC537" i="62"/>
  <c r="N537" i="62"/>
  <c r="AD537" i="62" s="1"/>
  <c r="W537" i="62"/>
  <c r="Z535" i="62"/>
  <c r="AA563" i="62"/>
  <c r="K563" i="62"/>
  <c r="AA561" i="62"/>
  <c r="K561" i="62"/>
  <c r="AA559" i="62"/>
  <c r="K559" i="62"/>
  <c r="AA557" i="62"/>
  <c r="K557" i="62"/>
  <c r="AA555" i="62"/>
  <c r="K555" i="62"/>
  <c r="AA550" i="62"/>
  <c r="K550" i="62"/>
  <c r="AA548" i="62"/>
  <c r="K548" i="62"/>
  <c r="AA546" i="62"/>
  <c r="K546" i="62"/>
  <c r="AA544" i="62"/>
  <c r="K544" i="62"/>
  <c r="AA542" i="62"/>
  <c r="K542" i="62"/>
  <c r="AA540" i="62"/>
  <c r="K540" i="62"/>
  <c r="AA538" i="62"/>
  <c r="K538" i="62"/>
  <c r="AA536" i="62"/>
  <c r="K536" i="62"/>
  <c r="AA534" i="62"/>
  <c r="K534" i="62"/>
  <c r="N531" i="62"/>
  <c r="AD531" i="62" s="1"/>
  <c r="H531" i="62"/>
  <c r="AE531" i="62" s="1"/>
  <c r="Y531" i="62"/>
  <c r="N527" i="62"/>
  <c r="AD527" i="62" s="1"/>
  <c r="H527" i="62"/>
  <c r="AE527" i="62" s="1"/>
  <c r="Y527" i="62"/>
  <c r="N520" i="62"/>
  <c r="AD520" i="62" s="1"/>
  <c r="H520" i="62"/>
  <c r="AE520" i="62" s="1"/>
  <c r="Y520" i="62"/>
  <c r="N516" i="62"/>
  <c r="AD516" i="62" s="1"/>
  <c r="H516" i="62"/>
  <c r="AE516" i="62" s="1"/>
  <c r="Y516" i="62"/>
  <c r="AE550" i="62"/>
  <c r="AE544" i="62"/>
  <c r="AE542" i="62"/>
  <c r="W531" i="62"/>
  <c r="N529" i="62"/>
  <c r="AD529" i="62" s="1"/>
  <c r="H529" i="62"/>
  <c r="AE529" i="62" s="1"/>
  <c r="Y529" i="62"/>
  <c r="W527" i="62"/>
  <c r="N522" i="62"/>
  <c r="AD522" i="62" s="1"/>
  <c r="H522" i="62"/>
  <c r="AE522" i="62" s="1"/>
  <c r="Y522" i="62"/>
  <c r="W520" i="62"/>
  <c r="N518" i="62"/>
  <c r="AD518" i="62" s="1"/>
  <c r="H518" i="62"/>
  <c r="AE518" i="62" s="1"/>
  <c r="Y518" i="62"/>
  <c r="W516" i="62"/>
  <c r="N514" i="62"/>
  <c r="AD514" i="62" s="1"/>
  <c r="H514" i="62"/>
  <c r="AE514" i="62" s="1"/>
  <c r="Y514" i="62"/>
  <c r="V450" i="62"/>
  <c r="AC450" i="62"/>
  <c r="N450" i="62"/>
  <c r="AD450" i="62" s="1"/>
  <c r="W450" i="62"/>
  <c r="V439" i="62"/>
  <c r="AC439" i="62"/>
  <c r="N439" i="62"/>
  <c r="AD439" i="62"/>
  <c r="W439" i="62"/>
  <c r="AE439" i="62"/>
  <c r="Y435" i="62"/>
  <c r="AA431" i="62"/>
  <c r="AB450" i="62"/>
  <c r="H450" i="62"/>
  <c r="AE450" i="62" s="1"/>
  <c r="AB439" i="62"/>
  <c r="H439" i="62"/>
  <c r="X435" i="62"/>
  <c r="Z431" i="62"/>
  <c r="Z464" i="62"/>
  <c r="H464" i="62"/>
  <c r="AE464" i="62" s="1"/>
  <c r="V462" i="62"/>
  <c r="AC462" i="62"/>
  <c r="W462" i="62"/>
  <c r="V460" i="62"/>
  <c r="AC460" i="62"/>
  <c r="W460" i="62"/>
  <c r="V458" i="62"/>
  <c r="AC458" i="62"/>
  <c r="W458" i="62"/>
  <c r="AE458" i="62"/>
  <c r="V456" i="62"/>
  <c r="AC456" i="62"/>
  <c r="W456" i="62"/>
  <c r="V454" i="62"/>
  <c r="AC454" i="62"/>
  <c r="W454" i="62"/>
  <c r="V452" i="62"/>
  <c r="AC452" i="62"/>
  <c r="W452" i="62"/>
  <c r="AA450" i="62"/>
  <c r="V441" i="62"/>
  <c r="AC441" i="62"/>
  <c r="N441" i="62"/>
  <c r="AD441" i="62"/>
  <c r="W441" i="62"/>
  <c r="AE441" i="62"/>
  <c r="AA439" i="62"/>
  <c r="M435" i="62"/>
  <c r="V433" i="62"/>
  <c r="AC433" i="62"/>
  <c r="N433" i="62"/>
  <c r="AD433" i="62" s="1"/>
  <c r="W433" i="62"/>
  <c r="Y431" i="62"/>
  <c r="Y512" i="62"/>
  <c r="H512" i="62"/>
  <c r="Y510" i="62"/>
  <c r="H510" i="62"/>
  <c r="AE510" i="62" s="1"/>
  <c r="Y508" i="62"/>
  <c r="H508" i="62"/>
  <c r="AE508" i="62" s="1"/>
  <c r="Y506" i="62"/>
  <c r="H506" i="62"/>
  <c r="AE506" i="62" s="1"/>
  <c r="Y504" i="62"/>
  <c r="H504" i="62"/>
  <c r="AE504" i="62" s="1"/>
  <c r="Y502" i="62"/>
  <c r="H502" i="62"/>
  <c r="AE502" i="62" s="1"/>
  <c r="Y500" i="62"/>
  <c r="H500" i="62"/>
  <c r="AE500" i="62" s="1"/>
  <c r="Y495" i="62"/>
  <c r="H495" i="62"/>
  <c r="AE495" i="62" s="1"/>
  <c r="Y493" i="62"/>
  <c r="H493" i="62"/>
  <c r="AE493" i="62" s="1"/>
  <c r="Y491" i="62"/>
  <c r="H491" i="62"/>
  <c r="AE491" i="62" s="1"/>
  <c r="Y489" i="62"/>
  <c r="H489" i="62"/>
  <c r="AE489" i="62" s="1"/>
  <c r="Y487" i="62"/>
  <c r="H487" i="62"/>
  <c r="AE487" i="62" s="1"/>
  <c r="Y485" i="62"/>
  <c r="H485" i="62"/>
  <c r="Y483" i="62"/>
  <c r="H483" i="62"/>
  <c r="AE483" i="62" s="1"/>
  <c r="Y481" i="62"/>
  <c r="H481" i="62"/>
  <c r="AE481" i="62" s="1"/>
  <c r="Y479" i="62"/>
  <c r="H479" i="62"/>
  <c r="AE479" i="62" s="1"/>
  <c r="Y477" i="62"/>
  <c r="H477" i="62"/>
  <c r="AE477" i="62" s="1"/>
  <c r="Y468" i="62"/>
  <c r="H468" i="62"/>
  <c r="AE468" i="62" s="1"/>
  <c r="Y466" i="62"/>
  <c r="H466" i="62"/>
  <c r="AE466" i="62" s="1"/>
  <c r="Y464" i="62"/>
  <c r="H463" i="62"/>
  <c r="K463" i="62"/>
  <c r="AA463" i="62"/>
  <c r="AA462" i="62"/>
  <c r="H462" i="62"/>
  <c r="AE462" i="62" s="1"/>
  <c r="H461" i="62"/>
  <c r="AE461" i="62" s="1"/>
  <c r="Y461" i="62"/>
  <c r="K461" i="62"/>
  <c r="AA461" i="62"/>
  <c r="AA460" i="62"/>
  <c r="H460" i="62"/>
  <c r="AE460" i="62" s="1"/>
  <c r="H459" i="62"/>
  <c r="AE459" i="62" s="1"/>
  <c r="Y459" i="62"/>
  <c r="K459" i="62"/>
  <c r="AA459" i="62"/>
  <c r="AA458" i="62"/>
  <c r="H458" i="62"/>
  <c r="H457" i="62"/>
  <c r="AE457" i="62" s="1"/>
  <c r="Y457" i="62"/>
  <c r="K457" i="62"/>
  <c r="AA457" i="62"/>
  <c r="AA456" i="62"/>
  <c r="H456" i="62"/>
  <c r="AE456" i="62" s="1"/>
  <c r="H455" i="62"/>
  <c r="AE455" i="62" s="1"/>
  <c r="Y455" i="62"/>
  <c r="K455" i="62"/>
  <c r="AA455" i="62"/>
  <c r="AA454" i="62"/>
  <c r="H454" i="62"/>
  <c r="AE454" i="62" s="1"/>
  <c r="H453" i="62"/>
  <c r="AE453" i="62" s="1"/>
  <c r="Y453" i="62"/>
  <c r="K453" i="62"/>
  <c r="AA453" i="62"/>
  <c r="AA452" i="62"/>
  <c r="H452" i="62"/>
  <c r="AE452" i="62" s="1"/>
  <c r="Z450" i="62"/>
  <c r="AB441" i="62"/>
  <c r="H441" i="62"/>
  <c r="Z439" i="62"/>
  <c r="X431" i="62"/>
  <c r="V435" i="62"/>
  <c r="AC435" i="62"/>
  <c r="N435" i="62"/>
  <c r="AD435" i="62" s="1"/>
  <c r="W435" i="62"/>
  <c r="M431" i="62"/>
  <c r="AB431" i="62"/>
  <c r="V431" i="62"/>
  <c r="AC431" i="62"/>
  <c r="N431" i="62"/>
  <c r="AD431" i="62"/>
  <c r="W431" i="62"/>
  <c r="AE431" i="62"/>
  <c r="AD512" i="62"/>
  <c r="AD508" i="62"/>
  <c r="AD504" i="62"/>
  <c r="AD485" i="62"/>
  <c r="AD466" i="62"/>
  <c r="V464" i="62"/>
  <c r="X463" i="62"/>
  <c r="X462" i="62"/>
  <c r="X461" i="62"/>
  <c r="X460" i="62"/>
  <c r="X459" i="62"/>
  <c r="X458" i="62"/>
  <c r="X457" i="62"/>
  <c r="X456" i="62"/>
  <c r="X455" i="62"/>
  <c r="X454" i="62"/>
  <c r="X453" i="62"/>
  <c r="X452" i="62"/>
  <c r="M450" i="62"/>
  <c r="Y441" i="62"/>
  <c r="M439" i="62"/>
  <c r="V437" i="62"/>
  <c r="AC437" i="62"/>
  <c r="N437" i="62"/>
  <c r="AD437" i="62" s="1"/>
  <c r="W437" i="62"/>
  <c r="AA435" i="62"/>
  <c r="Y433" i="62"/>
  <c r="H431" i="62"/>
  <c r="X427" i="62"/>
  <c r="X425" i="62"/>
  <c r="AB420" i="62"/>
  <c r="M420" i="62"/>
  <c r="X419" i="62"/>
  <c r="AA451" i="62"/>
  <c r="K451" i="62"/>
  <c r="AA442" i="62"/>
  <c r="K442" i="62"/>
  <c r="AA440" i="62"/>
  <c r="K440" i="62"/>
  <c r="AA438" i="62"/>
  <c r="K438" i="62"/>
  <c r="AA436" i="62"/>
  <c r="K436" i="62"/>
  <c r="AA434" i="62"/>
  <c r="K434" i="62"/>
  <c r="AA432" i="62"/>
  <c r="K432" i="62"/>
  <c r="AA430" i="62"/>
  <c r="K430" i="62"/>
  <c r="AA428" i="62"/>
  <c r="K428" i="62"/>
  <c r="AE427" i="62"/>
  <c r="W427" i="62"/>
  <c r="AA426" i="62"/>
  <c r="K426" i="62"/>
  <c r="W425" i="62"/>
  <c r="AA424" i="62"/>
  <c r="K424" i="62"/>
  <c r="AE423" i="62"/>
  <c r="W423" i="62"/>
  <c r="AA422" i="62"/>
  <c r="K422" i="62"/>
  <c r="W421" i="62"/>
  <c r="AA420" i="62"/>
  <c r="K420" i="62"/>
  <c r="AE419" i="62"/>
  <c r="W419" i="62"/>
  <c r="AD427" i="62"/>
  <c r="N427" i="62"/>
  <c r="N425" i="62"/>
  <c r="AD425" i="62" s="1"/>
  <c r="N423" i="62"/>
  <c r="AD423" i="62" s="1"/>
  <c r="N421" i="62"/>
  <c r="AD421" i="62" s="1"/>
  <c r="AD419" i="62"/>
  <c r="N419" i="62"/>
  <c r="Y451" i="62"/>
  <c r="Y442" i="62"/>
  <c r="Y440" i="62"/>
  <c r="Y438" i="62"/>
  <c r="Y436" i="62"/>
  <c r="Y434" i="62"/>
  <c r="Y432" i="62"/>
  <c r="Y430" i="62"/>
  <c r="Y428" i="62"/>
  <c r="AC427" i="62"/>
  <c r="V427" i="62"/>
  <c r="Y426" i="62"/>
  <c r="AC425" i="62"/>
  <c r="V425" i="62"/>
  <c r="Y424" i="62"/>
  <c r="AC423" i="62"/>
  <c r="V423" i="62"/>
  <c r="Y422" i="62"/>
  <c r="AC421" i="62"/>
  <c r="V421" i="62"/>
  <c r="Y420" i="62"/>
  <c r="AC419" i="62"/>
  <c r="V419" i="62"/>
  <c r="AB427" i="62"/>
  <c r="AB425" i="62"/>
  <c r="AB423" i="62"/>
  <c r="AB421" i="62"/>
  <c r="AB419" i="62"/>
  <c r="S11" i="45"/>
  <c r="S16" i="45"/>
  <c r="S23" i="45"/>
  <c r="T22" i="45"/>
  <c r="S21" i="45"/>
  <c r="S19" i="45"/>
  <c r="T12" i="45"/>
  <c r="T15" i="45"/>
  <c r="S18" i="45"/>
  <c r="T20" i="45"/>
  <c r="S13" i="45"/>
  <c r="S14" i="45"/>
  <c r="S22" i="44"/>
  <c r="S20" i="44"/>
  <c r="U11" i="44"/>
  <c r="S10" i="44"/>
  <c r="S19" i="44"/>
  <c r="S26" i="44"/>
  <c r="S17" i="44"/>
  <c r="U13" i="44"/>
  <c r="S21" i="44"/>
  <c r="S16" i="44"/>
  <c r="S24" i="44"/>
  <c r="S15" i="44"/>
  <c r="S12" i="44"/>
  <c r="S25" i="44"/>
  <c r="S23" i="44"/>
  <c r="S14" i="44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F114" i="6" l="1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5" i="6"/>
  <c r="AF94" i="6"/>
  <c r="AF93" i="6"/>
  <c r="AF92" i="6"/>
  <c r="AF91" i="6"/>
  <c r="AF90" i="6"/>
  <c r="AF89" i="6"/>
  <c r="AF88" i="6"/>
  <c r="AF87" i="6"/>
  <c r="AF86" i="6"/>
  <c r="AF85" i="6"/>
  <c r="AF84" i="6"/>
  <c r="AF83" i="6"/>
  <c r="AF82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6" i="6"/>
  <c r="AF65" i="6"/>
  <c r="AF64" i="6"/>
  <c r="AF63" i="6"/>
  <c r="AF61" i="6"/>
  <c r="AF60" i="6"/>
  <c r="AF59" i="6"/>
  <c r="AF58" i="6"/>
  <c r="AF57" i="6"/>
  <c r="AF56" i="6"/>
  <c r="AF55" i="6"/>
  <c r="AF54" i="6"/>
  <c r="AF53" i="6"/>
  <c r="AF52" i="6"/>
  <c r="AF51" i="6"/>
  <c r="AF50" i="6"/>
  <c r="AF49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8" i="6"/>
  <c r="AF27" i="6"/>
  <c r="AF26" i="6"/>
  <c r="AF25" i="6"/>
  <c r="AF23" i="6"/>
  <c r="AF22" i="6"/>
  <c r="AF21" i="6"/>
  <c r="AF20" i="6"/>
  <c r="AF18" i="6"/>
  <c r="AF17" i="6"/>
  <c r="AF16" i="6"/>
  <c r="AF15" i="6"/>
  <c r="AF13" i="6"/>
  <c r="AF12" i="6"/>
  <c r="AF11" i="6"/>
  <c r="AF10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8" i="6"/>
  <c r="AE27" i="6"/>
  <c r="AE26" i="6"/>
  <c r="AE25" i="6"/>
  <c r="AE23" i="6"/>
  <c r="AE22" i="6"/>
  <c r="AE21" i="6"/>
  <c r="AE20" i="6"/>
  <c r="AE18" i="6"/>
  <c r="AE17" i="6"/>
  <c r="AE16" i="6"/>
  <c r="AE15" i="6"/>
  <c r="AE13" i="6"/>
  <c r="AE12" i="6"/>
  <c r="AE11" i="6"/>
  <c r="AE10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8" i="6"/>
  <c r="AD27" i="6"/>
  <c r="AD26" i="6"/>
  <c r="AD25" i="6"/>
  <c r="AD23" i="6"/>
  <c r="AD22" i="6"/>
  <c r="AD21" i="6"/>
  <c r="AD20" i="6"/>
  <c r="AD18" i="6"/>
  <c r="AD17" i="6"/>
  <c r="AD16" i="6"/>
  <c r="AD15" i="6"/>
  <c r="AD13" i="6"/>
  <c r="AD12" i="6"/>
  <c r="AD11" i="6"/>
  <c r="AD10" i="6"/>
  <c r="M250" i="61" l="1"/>
  <c r="E250" i="61"/>
  <c r="M235" i="61"/>
  <c r="E235" i="61"/>
  <c r="K117" i="51" l="1"/>
  <c r="K116" i="51"/>
  <c r="K115" i="51"/>
  <c r="K114" i="51"/>
  <c r="K113" i="51"/>
  <c r="K112" i="51"/>
  <c r="K111" i="51"/>
  <c r="K110" i="51"/>
  <c r="K109" i="51"/>
  <c r="K108" i="51"/>
  <c r="K106" i="51"/>
  <c r="K105" i="51"/>
  <c r="K104" i="51"/>
  <c r="K103" i="51"/>
  <c r="K102" i="51"/>
  <c r="K101" i="51"/>
  <c r="K100" i="51"/>
  <c r="K99" i="51"/>
  <c r="K98" i="51"/>
  <c r="K97" i="51"/>
  <c r="K95" i="51"/>
  <c r="K94" i="51"/>
  <c r="K93" i="51"/>
  <c r="K92" i="51"/>
  <c r="K91" i="51"/>
  <c r="K90" i="51"/>
  <c r="K89" i="51"/>
  <c r="K88" i="51"/>
  <c r="K87" i="51"/>
  <c r="K86" i="51"/>
  <c r="K84" i="51"/>
  <c r="K83" i="51"/>
  <c r="K82" i="51"/>
  <c r="K81" i="51"/>
  <c r="K80" i="51"/>
  <c r="K79" i="51"/>
  <c r="K78" i="51"/>
  <c r="K77" i="51"/>
  <c r="K76" i="51"/>
  <c r="K75" i="51"/>
  <c r="K74" i="51"/>
  <c r="K73" i="51"/>
  <c r="K72" i="51"/>
  <c r="K71" i="51"/>
  <c r="K70" i="51"/>
  <c r="K69" i="51"/>
  <c r="K68" i="51"/>
  <c r="K67" i="51"/>
  <c r="K66" i="51"/>
  <c r="K65" i="51"/>
  <c r="K64" i="51"/>
  <c r="K63" i="51"/>
  <c r="K62" i="51"/>
  <c r="K61" i="51"/>
  <c r="K60" i="51"/>
  <c r="K59" i="51"/>
  <c r="K58" i="51"/>
  <c r="K57" i="51"/>
  <c r="K56" i="51"/>
  <c r="K55" i="51"/>
  <c r="K40" i="51"/>
  <c r="K30" i="51"/>
  <c r="K29" i="51"/>
  <c r="K28" i="51"/>
  <c r="K27" i="51"/>
  <c r="K26" i="51"/>
  <c r="K25" i="51"/>
  <c r="K15" i="51"/>
  <c r="K14" i="51"/>
  <c r="K13" i="51"/>
  <c r="K12" i="51"/>
  <c r="K11" i="51"/>
  <c r="K10" i="51"/>
  <c r="I117" i="51"/>
  <c r="I116" i="51"/>
  <c r="I115" i="51"/>
  <c r="I114" i="51"/>
  <c r="I113" i="51"/>
  <c r="I112" i="51"/>
  <c r="I111" i="51"/>
  <c r="I110" i="51"/>
  <c r="I109" i="51"/>
  <c r="I108" i="51"/>
  <c r="I106" i="51"/>
  <c r="I105" i="51"/>
  <c r="I104" i="51"/>
  <c r="I103" i="51"/>
  <c r="I102" i="51"/>
  <c r="I101" i="51"/>
  <c r="I100" i="51"/>
  <c r="I99" i="51"/>
  <c r="I98" i="51"/>
  <c r="I97" i="51"/>
  <c r="I95" i="51"/>
  <c r="I94" i="51"/>
  <c r="I93" i="51"/>
  <c r="I92" i="51"/>
  <c r="I91" i="51"/>
  <c r="I90" i="51"/>
  <c r="I89" i="51"/>
  <c r="I88" i="51"/>
  <c r="I87" i="51"/>
  <c r="I86" i="51"/>
  <c r="I84" i="51"/>
  <c r="I83" i="51"/>
  <c r="I82" i="51"/>
  <c r="I81" i="51"/>
  <c r="I80" i="51"/>
  <c r="I79" i="51"/>
  <c r="I78" i="51"/>
  <c r="I77" i="51"/>
  <c r="I76" i="51"/>
  <c r="I75" i="51"/>
  <c r="I74" i="51"/>
  <c r="I73" i="51"/>
  <c r="I72" i="51"/>
  <c r="I71" i="51"/>
  <c r="I70" i="51"/>
  <c r="I69" i="51"/>
  <c r="I68" i="51"/>
  <c r="I67" i="51"/>
  <c r="I66" i="51"/>
  <c r="I65" i="51"/>
  <c r="I64" i="51"/>
  <c r="I63" i="51"/>
  <c r="I62" i="51"/>
  <c r="I61" i="51"/>
  <c r="I60" i="51"/>
  <c r="I59" i="51"/>
  <c r="I58" i="51"/>
  <c r="J38" i="51" s="1"/>
  <c r="I57" i="51"/>
  <c r="J37" i="51" s="1"/>
  <c r="I56" i="51"/>
  <c r="J36" i="51" s="1"/>
  <c r="I55" i="51"/>
  <c r="J35" i="51" s="1"/>
  <c r="J34" i="51"/>
  <c r="J33" i="51"/>
  <c r="J32" i="51"/>
  <c r="J31" i="51"/>
  <c r="I40" i="51"/>
  <c r="I30" i="51"/>
  <c r="J15" i="51" s="1"/>
  <c r="I29" i="51"/>
  <c r="J14" i="51" s="1"/>
  <c r="I28" i="51"/>
  <c r="J13" i="51" s="1"/>
  <c r="I27" i="51"/>
  <c r="J12" i="51" s="1"/>
  <c r="I26" i="51"/>
  <c r="J11" i="51" s="1"/>
  <c r="I25" i="51"/>
  <c r="I10" i="51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G10" i="49"/>
  <c r="I156" i="48"/>
  <c r="I155" i="48"/>
  <c r="I154" i="48"/>
  <c r="I153" i="48"/>
  <c r="I152" i="48"/>
  <c r="I151" i="48"/>
  <c r="I150" i="48"/>
  <c r="I149" i="48"/>
  <c r="I148" i="48"/>
  <c r="I147" i="48"/>
  <c r="I146" i="48"/>
  <c r="I145" i="48"/>
  <c r="I144" i="48"/>
  <c r="I143" i="48"/>
  <c r="I142" i="48"/>
  <c r="I140" i="48"/>
  <c r="I139" i="48"/>
  <c r="I138" i="48"/>
  <c r="I137" i="48"/>
  <c r="I136" i="48"/>
  <c r="I135" i="48"/>
  <c r="I134" i="48"/>
  <c r="I133" i="48"/>
  <c r="I132" i="48"/>
  <c r="I131" i="48"/>
  <c r="I130" i="48"/>
  <c r="I129" i="48"/>
  <c r="I128" i="48"/>
  <c r="I127" i="48"/>
  <c r="I126" i="48"/>
  <c r="I124" i="48"/>
  <c r="I123" i="48"/>
  <c r="I122" i="48"/>
  <c r="I121" i="48"/>
  <c r="I120" i="48"/>
  <c r="I119" i="48"/>
  <c r="I118" i="48"/>
  <c r="I117" i="48"/>
  <c r="I116" i="48"/>
  <c r="I115" i="48"/>
  <c r="I114" i="48"/>
  <c r="I113" i="48"/>
  <c r="I112" i="48"/>
  <c r="I111" i="48"/>
  <c r="I110" i="48"/>
  <c r="I108" i="48"/>
  <c r="I107" i="48"/>
  <c r="I106" i="48"/>
  <c r="I105" i="48"/>
  <c r="I104" i="48"/>
  <c r="I103" i="48"/>
  <c r="I102" i="48"/>
  <c r="I101" i="48"/>
  <c r="I100" i="48"/>
  <c r="I99" i="48"/>
  <c r="I98" i="48"/>
  <c r="I97" i="48"/>
  <c r="I96" i="48"/>
  <c r="I95" i="48"/>
  <c r="I94" i="48"/>
  <c r="I92" i="48"/>
  <c r="I91" i="48"/>
  <c r="I90" i="48"/>
  <c r="I89" i="48"/>
  <c r="I88" i="48"/>
  <c r="I87" i="48"/>
  <c r="I86" i="48"/>
  <c r="I85" i="48"/>
  <c r="I84" i="48"/>
  <c r="I83" i="48"/>
  <c r="I82" i="48"/>
  <c r="I81" i="48"/>
  <c r="I80" i="48"/>
  <c r="I79" i="48"/>
  <c r="I78" i="48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J24" i="48"/>
  <c r="I41" i="48"/>
  <c r="I40" i="48"/>
  <c r="I39" i="48"/>
  <c r="I38" i="48"/>
  <c r="I37" i="48"/>
  <c r="I36" i="48"/>
  <c r="I35" i="48"/>
  <c r="I34" i="48"/>
  <c r="I33" i="48"/>
  <c r="I32" i="48"/>
  <c r="I31" i="48"/>
  <c r="I30" i="48"/>
  <c r="I29" i="48"/>
  <c r="I28" i="48"/>
  <c r="I23" i="48"/>
  <c r="I22" i="48"/>
  <c r="I21" i="48"/>
  <c r="I20" i="48"/>
  <c r="I19" i="48"/>
  <c r="I18" i="48"/>
  <c r="I17" i="48"/>
  <c r="I16" i="48"/>
  <c r="I15" i="48"/>
  <c r="I14" i="48"/>
  <c r="I13" i="48"/>
  <c r="I12" i="48"/>
  <c r="I11" i="48"/>
  <c r="I10" i="48"/>
  <c r="K59" i="46"/>
  <c r="K58" i="46"/>
  <c r="K57" i="46"/>
  <c r="K56" i="46"/>
  <c r="K55" i="46"/>
  <c r="K54" i="46"/>
  <c r="K53" i="46"/>
  <c r="K52" i="46"/>
  <c r="K51" i="46"/>
  <c r="K50" i="46"/>
  <c r="K49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L70" i="45"/>
  <c r="L69" i="45"/>
  <c r="L68" i="45"/>
  <c r="L67" i="45"/>
  <c r="L66" i="45"/>
  <c r="L65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0" i="45"/>
  <c r="L49" i="45"/>
  <c r="L48" i="45"/>
  <c r="L47" i="45"/>
  <c r="L46" i="45"/>
  <c r="L45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0" i="45"/>
  <c r="L29" i="45"/>
  <c r="L28" i="45"/>
  <c r="L27" i="45"/>
  <c r="L26" i="45"/>
  <c r="L25" i="45"/>
  <c r="L23" i="45"/>
  <c r="L22" i="45"/>
  <c r="L21" i="45"/>
  <c r="L20" i="45"/>
  <c r="L19" i="45"/>
  <c r="L18" i="45"/>
  <c r="L16" i="45"/>
  <c r="L15" i="45"/>
  <c r="L14" i="45"/>
  <c r="L13" i="45"/>
  <c r="L12" i="45"/>
  <c r="L11" i="45"/>
  <c r="J70" i="45"/>
  <c r="J69" i="45"/>
  <c r="J68" i="45"/>
  <c r="J67" i="45"/>
  <c r="J66" i="45"/>
  <c r="J65" i="45"/>
  <c r="J63" i="45"/>
  <c r="J62" i="45"/>
  <c r="J61" i="45"/>
  <c r="J60" i="45"/>
  <c r="J59" i="45"/>
  <c r="J58" i="45"/>
  <c r="J57" i="45"/>
  <c r="J56" i="45"/>
  <c r="J55" i="45"/>
  <c r="J54" i="45"/>
  <c r="J53" i="45"/>
  <c r="J52" i="45"/>
  <c r="J50" i="45"/>
  <c r="J49" i="45"/>
  <c r="J48" i="45"/>
  <c r="J47" i="45"/>
  <c r="J46" i="45"/>
  <c r="J45" i="45"/>
  <c r="J43" i="45"/>
  <c r="J42" i="45"/>
  <c r="J41" i="45"/>
  <c r="J40" i="45"/>
  <c r="J39" i="45"/>
  <c r="J38" i="45"/>
  <c r="J37" i="45"/>
  <c r="J36" i="45"/>
  <c r="J35" i="45"/>
  <c r="J34" i="45"/>
  <c r="J33" i="45"/>
  <c r="J32" i="45"/>
  <c r="J30" i="45"/>
  <c r="J29" i="45"/>
  <c r="J28" i="45"/>
  <c r="J27" i="45"/>
  <c r="J26" i="45"/>
  <c r="J25" i="45"/>
  <c r="J23" i="45"/>
  <c r="J22" i="45"/>
  <c r="J21" i="45"/>
  <c r="J20" i="45"/>
  <c r="J19" i="45"/>
  <c r="J18" i="45"/>
  <c r="J16" i="45"/>
  <c r="J15" i="45"/>
  <c r="J14" i="45"/>
  <c r="J13" i="45"/>
  <c r="J12" i="45"/>
  <c r="J11" i="45"/>
  <c r="G11" i="82" l="1"/>
  <c r="I11" i="82"/>
  <c r="K11" i="82"/>
  <c r="O11" i="82"/>
  <c r="Q11" i="82"/>
  <c r="L11" i="82"/>
  <c r="B25" i="82"/>
  <c r="C25" i="82"/>
  <c r="D25" i="82" s="1"/>
  <c r="E25" i="82"/>
  <c r="G25" i="82"/>
  <c r="I25" i="82"/>
  <c r="K25" i="82"/>
  <c r="O25" i="82"/>
  <c r="Q25" i="82"/>
  <c r="L25" i="82"/>
  <c r="R25" i="82"/>
  <c r="S25" i="82"/>
  <c r="T25" i="82"/>
  <c r="U25" i="82"/>
  <c r="V25" i="82"/>
  <c r="W25" i="82"/>
  <c r="X25" i="82"/>
  <c r="Y25" i="82"/>
  <c r="Z25" i="82"/>
  <c r="AA25" i="82"/>
  <c r="B26" i="82"/>
  <c r="C26" i="82"/>
  <c r="D26" i="82" s="1"/>
  <c r="E26" i="82"/>
  <c r="G26" i="82"/>
  <c r="I26" i="82"/>
  <c r="K26" i="82"/>
  <c r="O26" i="82"/>
  <c r="Q26" i="82"/>
  <c r="L26" i="82"/>
  <c r="R26" i="82"/>
  <c r="S26" i="82"/>
  <c r="T26" i="82"/>
  <c r="U26" i="82"/>
  <c r="V26" i="82"/>
  <c r="W26" i="82"/>
  <c r="X26" i="82"/>
  <c r="Y26" i="82"/>
  <c r="Z26" i="82"/>
  <c r="AA26" i="82"/>
  <c r="B28" i="82"/>
  <c r="C28" i="82"/>
  <c r="D28" i="82" s="1"/>
  <c r="E28" i="82"/>
  <c r="G28" i="82"/>
  <c r="I28" i="82"/>
  <c r="K28" i="82"/>
  <c r="O28" i="82"/>
  <c r="Q28" i="82"/>
  <c r="L28" i="82"/>
  <c r="R28" i="82"/>
  <c r="S28" i="82"/>
  <c r="T28" i="82"/>
  <c r="U28" i="82"/>
  <c r="V28" i="82"/>
  <c r="W28" i="82"/>
  <c r="X28" i="82"/>
  <c r="Y28" i="82"/>
  <c r="Z28" i="82"/>
  <c r="AA28" i="82"/>
  <c r="B29" i="82"/>
  <c r="C29" i="82"/>
  <c r="D29" i="82" s="1"/>
  <c r="E29" i="82"/>
  <c r="G29" i="82"/>
  <c r="I29" i="82"/>
  <c r="K29" i="82"/>
  <c r="O29" i="82"/>
  <c r="Q29" i="82"/>
  <c r="L29" i="82"/>
  <c r="R29" i="82"/>
  <c r="S29" i="82"/>
  <c r="T29" i="82"/>
  <c r="U29" i="82"/>
  <c r="V29" i="82"/>
  <c r="W29" i="82"/>
  <c r="X29" i="82"/>
  <c r="Y29" i="82"/>
  <c r="Z29" i="82"/>
  <c r="AA29" i="82"/>
  <c r="B31" i="82"/>
  <c r="C31" i="82"/>
  <c r="D31" i="82" s="1"/>
  <c r="E31" i="82"/>
  <c r="G31" i="82"/>
  <c r="I31" i="82"/>
  <c r="K31" i="82"/>
  <c r="O31" i="82"/>
  <c r="Q31" i="82"/>
  <c r="L31" i="82"/>
  <c r="R31" i="82"/>
  <c r="S31" i="82"/>
  <c r="T31" i="82"/>
  <c r="U31" i="82"/>
  <c r="V31" i="82"/>
  <c r="W31" i="82"/>
  <c r="X31" i="82"/>
  <c r="Y31" i="82"/>
  <c r="Z31" i="82"/>
  <c r="AA31" i="82"/>
  <c r="B32" i="82"/>
  <c r="C32" i="82"/>
  <c r="D32" i="82" s="1"/>
  <c r="E32" i="82"/>
  <c r="G32" i="82"/>
  <c r="I32" i="82"/>
  <c r="K32" i="82"/>
  <c r="O32" i="82"/>
  <c r="Q32" i="82"/>
  <c r="L32" i="82"/>
  <c r="R32" i="82"/>
  <c r="S32" i="82"/>
  <c r="T32" i="82"/>
  <c r="U32" i="82"/>
  <c r="V32" i="82"/>
  <c r="W32" i="82"/>
  <c r="X32" i="82"/>
  <c r="Y32" i="82"/>
  <c r="Z32" i="82"/>
  <c r="AA32" i="82"/>
  <c r="B34" i="82"/>
  <c r="C34" i="82"/>
  <c r="D34" i="82" s="1"/>
  <c r="E34" i="82"/>
  <c r="G34" i="82"/>
  <c r="I34" i="82"/>
  <c r="K34" i="82"/>
  <c r="O34" i="82"/>
  <c r="Q34" i="82"/>
  <c r="L34" i="82"/>
  <c r="R34" i="82"/>
  <c r="S34" i="82"/>
  <c r="T34" i="82"/>
  <c r="U34" i="82"/>
  <c r="V34" i="82"/>
  <c r="W34" i="82"/>
  <c r="X34" i="82"/>
  <c r="Y34" i="82"/>
  <c r="Z34" i="82"/>
  <c r="AA34" i="82"/>
  <c r="B35" i="82"/>
  <c r="C35" i="82"/>
  <c r="D35" i="82" s="1"/>
  <c r="E35" i="82"/>
  <c r="G35" i="82"/>
  <c r="I35" i="82"/>
  <c r="K35" i="82"/>
  <c r="O35" i="82"/>
  <c r="Q35" i="82"/>
  <c r="L35" i="82"/>
  <c r="R35" i="82"/>
  <c r="S35" i="82"/>
  <c r="T35" i="82"/>
  <c r="U35" i="82"/>
  <c r="V35" i="82"/>
  <c r="W35" i="82"/>
  <c r="X35" i="82"/>
  <c r="Y35" i="82"/>
  <c r="Z35" i="82"/>
  <c r="AA35" i="82"/>
  <c r="AB28" i="82" l="1"/>
  <c r="AC26" i="82"/>
  <c r="AC29" i="82"/>
  <c r="AC32" i="82"/>
  <c r="AC28" i="82"/>
  <c r="AB26" i="82"/>
  <c r="AC35" i="82"/>
  <c r="AB29" i="82"/>
  <c r="AB32" i="82"/>
  <c r="AB25" i="82"/>
  <c r="AC25" i="82"/>
  <c r="AB35" i="82"/>
  <c r="AC31" i="82"/>
  <c r="AB31" i="82"/>
  <c r="AC34" i="82"/>
  <c r="AB34" i="82"/>
  <c r="B11" i="82" l="1"/>
  <c r="C11" i="82"/>
  <c r="D11" i="82" s="1"/>
  <c r="E11" i="82"/>
  <c r="AC11" i="82" s="1"/>
  <c r="R11" i="82"/>
  <c r="S11" i="82"/>
  <c r="T11" i="82"/>
  <c r="U11" i="82"/>
  <c r="V11" i="82"/>
  <c r="W11" i="82"/>
  <c r="X11" i="82"/>
  <c r="Y11" i="82"/>
  <c r="Z11" i="82"/>
  <c r="AA11" i="82"/>
  <c r="B13" i="82"/>
  <c r="C13" i="82"/>
  <c r="D13" i="82" s="1"/>
  <c r="E13" i="82"/>
  <c r="G13" i="82"/>
  <c r="I13" i="82"/>
  <c r="K13" i="82"/>
  <c r="O13" i="82"/>
  <c r="Q13" i="82"/>
  <c r="L13" i="82"/>
  <c r="R13" i="82"/>
  <c r="S13" i="82"/>
  <c r="T13" i="82"/>
  <c r="U13" i="82"/>
  <c r="V13" i="82"/>
  <c r="W13" i="82"/>
  <c r="X13" i="82"/>
  <c r="Y13" i="82"/>
  <c r="Z13" i="82"/>
  <c r="AA13" i="82"/>
  <c r="B14" i="82"/>
  <c r="C14" i="82"/>
  <c r="D14" i="82" s="1"/>
  <c r="E14" i="82"/>
  <c r="G14" i="82"/>
  <c r="H11" i="82" s="1"/>
  <c r="I14" i="82"/>
  <c r="J11" i="82" s="1"/>
  <c r="K14" i="82"/>
  <c r="O14" i="82"/>
  <c r="P11" i="82" s="1"/>
  <c r="Q14" i="82"/>
  <c r="L14" i="82"/>
  <c r="M11" i="82" s="1"/>
  <c r="R14" i="82"/>
  <c r="S14" i="82"/>
  <c r="T14" i="82"/>
  <c r="U14" i="82"/>
  <c r="V14" i="82"/>
  <c r="W14" i="82"/>
  <c r="X14" i="82"/>
  <c r="Y14" i="82"/>
  <c r="Z14" i="82"/>
  <c r="AA14" i="82"/>
  <c r="B16" i="82"/>
  <c r="C16" i="82"/>
  <c r="D16" i="82" s="1"/>
  <c r="E16" i="82"/>
  <c r="G16" i="82"/>
  <c r="I16" i="82"/>
  <c r="K16" i="82"/>
  <c r="O16" i="82"/>
  <c r="Q16" i="82"/>
  <c r="L16" i="82"/>
  <c r="R16" i="82"/>
  <c r="S16" i="82"/>
  <c r="T16" i="82"/>
  <c r="U16" i="82"/>
  <c r="V16" i="82"/>
  <c r="W16" i="82"/>
  <c r="X16" i="82"/>
  <c r="Y16" i="82"/>
  <c r="Z16" i="82"/>
  <c r="AA16" i="82"/>
  <c r="B17" i="82"/>
  <c r="C17" i="82"/>
  <c r="D17" i="82" s="1"/>
  <c r="E17" i="82"/>
  <c r="G17" i="82"/>
  <c r="I17" i="82"/>
  <c r="K17" i="82"/>
  <c r="O17" i="82"/>
  <c r="Q17" i="82"/>
  <c r="L17" i="82"/>
  <c r="R17" i="82"/>
  <c r="S17" i="82"/>
  <c r="T17" i="82"/>
  <c r="U17" i="82"/>
  <c r="V17" i="82"/>
  <c r="W17" i="82"/>
  <c r="X17" i="82"/>
  <c r="Y17" i="82"/>
  <c r="Z17" i="82"/>
  <c r="AA17" i="82"/>
  <c r="B19" i="82"/>
  <c r="C19" i="82"/>
  <c r="D19" i="82" s="1"/>
  <c r="E19" i="82"/>
  <c r="G19" i="82"/>
  <c r="I19" i="82"/>
  <c r="K19" i="82"/>
  <c r="O19" i="82"/>
  <c r="Q19" i="82"/>
  <c r="L19" i="82"/>
  <c r="R19" i="82"/>
  <c r="S19" i="82"/>
  <c r="T19" i="82"/>
  <c r="U19" i="82"/>
  <c r="V19" i="82"/>
  <c r="W19" i="82"/>
  <c r="X19" i="82"/>
  <c r="Y19" i="82"/>
  <c r="Z19" i="82"/>
  <c r="AA19" i="82"/>
  <c r="B20" i="82"/>
  <c r="C20" i="82"/>
  <c r="D20" i="82" s="1"/>
  <c r="E20" i="82"/>
  <c r="G20" i="82"/>
  <c r="I20" i="82"/>
  <c r="K20" i="82"/>
  <c r="O20" i="82"/>
  <c r="Q20" i="82"/>
  <c r="L20" i="82"/>
  <c r="R20" i="82"/>
  <c r="S20" i="82"/>
  <c r="T20" i="82"/>
  <c r="U20" i="82"/>
  <c r="V20" i="82"/>
  <c r="W20" i="82"/>
  <c r="X20" i="82"/>
  <c r="Y20" i="82"/>
  <c r="Z20" i="82"/>
  <c r="AA20" i="82"/>
  <c r="B22" i="82"/>
  <c r="C22" i="82"/>
  <c r="D22" i="82" s="1"/>
  <c r="E22" i="82"/>
  <c r="G22" i="82"/>
  <c r="I22" i="82"/>
  <c r="K22" i="82"/>
  <c r="O22" i="82"/>
  <c r="Q22" i="82"/>
  <c r="L22" i="82"/>
  <c r="R22" i="82"/>
  <c r="S22" i="82"/>
  <c r="T22" i="82"/>
  <c r="U22" i="82"/>
  <c r="V22" i="82"/>
  <c r="W22" i="82"/>
  <c r="X22" i="82"/>
  <c r="Y22" i="82"/>
  <c r="Z22" i="82"/>
  <c r="AA22" i="82"/>
  <c r="B23" i="82"/>
  <c r="C23" i="82"/>
  <c r="D23" i="82" s="1"/>
  <c r="E23" i="82"/>
  <c r="G23" i="82"/>
  <c r="I23" i="82"/>
  <c r="K23" i="82"/>
  <c r="O23" i="82"/>
  <c r="Q23" i="82"/>
  <c r="L23" i="82"/>
  <c r="R23" i="82"/>
  <c r="S23" i="82"/>
  <c r="T23" i="82"/>
  <c r="U23" i="82"/>
  <c r="V23" i="82"/>
  <c r="W23" i="82"/>
  <c r="X23" i="82"/>
  <c r="Y23" i="82"/>
  <c r="Z23" i="82"/>
  <c r="AA23" i="82"/>
  <c r="C10" i="82"/>
  <c r="D10" i="82" s="1"/>
  <c r="AA10" i="82"/>
  <c r="Z10" i="82"/>
  <c r="Y10" i="82"/>
  <c r="X10" i="82"/>
  <c r="W10" i="82"/>
  <c r="V10" i="82"/>
  <c r="U10" i="82"/>
  <c r="T10" i="82"/>
  <c r="S10" i="82"/>
  <c r="R10" i="82"/>
  <c r="L10" i="82"/>
  <c r="Q10" i="82"/>
  <c r="O10" i="82"/>
  <c r="K10" i="82"/>
  <c r="I10" i="82"/>
  <c r="G10" i="82"/>
  <c r="S5" i="82" s="1"/>
  <c r="E10" i="82"/>
  <c r="B10" i="82"/>
  <c r="F5" i="82"/>
  <c r="O2" i="82"/>
  <c r="F10" i="82" l="1"/>
  <c r="P10" i="82"/>
  <c r="J10" i="82"/>
  <c r="M10" i="82"/>
  <c r="AB13" i="82"/>
  <c r="F11" i="82"/>
  <c r="H10" i="82"/>
  <c r="AB10" i="82"/>
  <c r="AC10" i="82"/>
  <c r="AB11" i="82"/>
  <c r="AC16" i="82"/>
  <c r="AC19" i="82"/>
  <c r="AB22" i="82"/>
  <c r="AC14" i="82"/>
  <c r="AC22" i="82"/>
  <c r="AB16" i="82"/>
  <c r="AC13" i="82"/>
  <c r="AB19" i="82"/>
  <c r="AC23" i="82"/>
  <c r="AB14" i="82"/>
  <c r="AB23" i="82"/>
  <c r="AB17" i="82"/>
  <c r="AC17" i="82"/>
  <c r="AC20" i="82"/>
  <c r="AB20" i="82"/>
  <c r="L11" i="48"/>
  <c r="L12" i="48"/>
  <c r="L13" i="48"/>
  <c r="L14" i="48"/>
  <c r="L15" i="48"/>
  <c r="L16" i="48"/>
  <c r="L17" i="48"/>
  <c r="P117" i="60" s="1"/>
  <c r="L18" i="48"/>
  <c r="L19" i="48"/>
  <c r="L20" i="48"/>
  <c r="L21" i="48"/>
  <c r="L22" i="48"/>
  <c r="L23" i="48"/>
  <c r="P87" i="60" l="1"/>
  <c r="P146" i="62"/>
  <c r="P119" i="62"/>
  <c r="P72" i="60"/>
  <c r="P92" i="62"/>
  <c r="P57" i="60"/>
  <c r="P27" i="60"/>
  <c r="P38" i="62"/>
  <c r="P42" i="60"/>
  <c r="P65" i="62"/>
  <c r="L11" i="16"/>
  <c r="L10" i="16"/>
  <c r="L15" i="6"/>
  <c r="L16" i="6"/>
  <c r="L17" i="6"/>
  <c r="L18" i="6"/>
  <c r="L11" i="6"/>
  <c r="L12" i="6"/>
  <c r="L13" i="6"/>
  <c r="L10" i="6"/>
  <c r="S17" i="6" l="1"/>
  <c r="U17" i="6"/>
  <c r="U18" i="6"/>
  <c r="S18" i="6"/>
  <c r="S16" i="6"/>
  <c r="U16" i="6"/>
  <c r="S15" i="6"/>
  <c r="U15" i="6"/>
  <c r="U13" i="6"/>
  <c r="S13" i="6"/>
  <c r="U10" i="6"/>
  <c r="S10" i="6"/>
  <c r="U12" i="6"/>
  <c r="S12" i="6"/>
  <c r="U11" i="6"/>
  <c r="S11" i="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9" i="46"/>
  <c r="O22" i="35"/>
  <c r="Q22" i="35" s="1"/>
  <c r="O23" i="35"/>
  <c r="O24" i="35"/>
  <c r="O25" i="35"/>
  <c r="O26" i="35"/>
  <c r="O27" i="35"/>
  <c r="O28" i="35"/>
  <c r="O29" i="35"/>
  <c r="O30" i="35"/>
  <c r="O31" i="35"/>
  <c r="O32" i="35"/>
  <c r="O33" i="35"/>
  <c r="O10" i="35"/>
  <c r="O11" i="35"/>
  <c r="O12" i="35"/>
  <c r="O13" i="35"/>
  <c r="O14" i="35"/>
  <c r="O15" i="35"/>
  <c r="O16" i="35"/>
  <c r="O17" i="35"/>
  <c r="O18" i="35"/>
  <c r="O19" i="35"/>
  <c r="O20" i="35"/>
  <c r="O9" i="35"/>
  <c r="S26" i="35" l="1"/>
  <c r="U26" i="35"/>
  <c r="S17" i="35"/>
  <c r="U17" i="35"/>
  <c r="U33" i="35"/>
  <c r="S33" i="35"/>
  <c r="U25" i="35"/>
  <c r="S25" i="35"/>
  <c r="S18" i="35"/>
  <c r="U18" i="35"/>
  <c r="U16" i="35"/>
  <c r="S16" i="35"/>
  <c r="S32" i="35"/>
  <c r="U32" i="35"/>
  <c r="S24" i="35"/>
  <c r="U24" i="35"/>
  <c r="S27" i="35"/>
  <c r="U27" i="35"/>
  <c r="S15" i="35"/>
  <c r="U15" i="35"/>
  <c r="S31" i="35"/>
  <c r="U31" i="35"/>
  <c r="S23" i="35"/>
  <c r="U23" i="35"/>
  <c r="S11" i="35"/>
  <c r="U11" i="35"/>
  <c r="S14" i="35"/>
  <c r="U14" i="35"/>
  <c r="S30" i="35"/>
  <c r="U30" i="35"/>
  <c r="U22" i="35"/>
  <c r="S22" i="35"/>
  <c r="S19" i="35"/>
  <c r="U19" i="35"/>
  <c r="S9" i="35"/>
  <c r="U9" i="35"/>
  <c r="S13" i="35"/>
  <c r="U13" i="35"/>
  <c r="S29" i="35"/>
  <c r="U29" i="35"/>
  <c r="S10" i="35"/>
  <c r="U10" i="35"/>
  <c r="U20" i="35"/>
  <c r="S20" i="35"/>
  <c r="U12" i="35"/>
  <c r="S12" i="35"/>
  <c r="S28" i="35"/>
  <c r="U28" i="35"/>
  <c r="B311" i="62"/>
  <c r="C311" i="62"/>
  <c r="E311" i="62"/>
  <c r="F311" i="62"/>
  <c r="G311" i="62" s="1"/>
  <c r="J311" i="62"/>
  <c r="M311" i="62" s="1"/>
  <c r="B312" i="62"/>
  <c r="C312" i="62"/>
  <c r="E312" i="62"/>
  <c r="F312" i="62"/>
  <c r="G312" i="62" s="1"/>
  <c r="J312" i="62"/>
  <c r="X312" i="62" s="1"/>
  <c r="B313" i="62"/>
  <c r="C313" i="62"/>
  <c r="E313" i="62"/>
  <c r="F313" i="62"/>
  <c r="G313" i="62" s="1"/>
  <c r="J313" i="62"/>
  <c r="M313" i="62" s="1"/>
  <c r="B314" i="62"/>
  <c r="C314" i="62"/>
  <c r="E314" i="62"/>
  <c r="F314" i="62"/>
  <c r="G314" i="62" s="1"/>
  <c r="J314" i="62"/>
  <c r="X314" i="62" s="1"/>
  <c r="B315" i="62"/>
  <c r="C315" i="62"/>
  <c r="E315" i="62"/>
  <c r="F315" i="62"/>
  <c r="G315" i="62" s="1"/>
  <c r="J315" i="62"/>
  <c r="M315" i="62" s="1"/>
  <c r="B316" i="62"/>
  <c r="C316" i="62"/>
  <c r="E316" i="62"/>
  <c r="F316" i="62"/>
  <c r="G316" i="62" s="1"/>
  <c r="J316" i="62"/>
  <c r="X316" i="62" s="1"/>
  <c r="B317" i="62"/>
  <c r="C317" i="62"/>
  <c r="E317" i="62"/>
  <c r="F317" i="62"/>
  <c r="G317" i="62" s="1"/>
  <c r="J317" i="62"/>
  <c r="M317" i="62" s="1"/>
  <c r="B318" i="62"/>
  <c r="C318" i="62"/>
  <c r="E318" i="62"/>
  <c r="F318" i="62"/>
  <c r="G318" i="62" s="1"/>
  <c r="J318" i="62"/>
  <c r="X318" i="62" s="1"/>
  <c r="B319" i="62"/>
  <c r="C319" i="62"/>
  <c r="E319" i="62"/>
  <c r="F319" i="62"/>
  <c r="G319" i="62" s="1"/>
  <c r="J319" i="62"/>
  <c r="M319" i="62" s="1"/>
  <c r="B320" i="62"/>
  <c r="C320" i="62"/>
  <c r="E320" i="62"/>
  <c r="F320" i="62"/>
  <c r="G320" i="62" s="1"/>
  <c r="J320" i="62"/>
  <c r="X320" i="62" s="1"/>
  <c r="B321" i="62"/>
  <c r="C321" i="62"/>
  <c r="E321" i="62"/>
  <c r="F321" i="62"/>
  <c r="G321" i="62" s="1"/>
  <c r="J321" i="62"/>
  <c r="M321" i="62" s="1"/>
  <c r="B322" i="62"/>
  <c r="C322" i="62"/>
  <c r="E322" i="62"/>
  <c r="F322" i="62"/>
  <c r="G322" i="62" s="1"/>
  <c r="J322" i="62"/>
  <c r="X322" i="62" s="1"/>
  <c r="B323" i="62"/>
  <c r="C323" i="62"/>
  <c r="E323" i="62"/>
  <c r="F323" i="62"/>
  <c r="G323" i="62" s="1"/>
  <c r="J323" i="62"/>
  <c r="M323" i="62" s="1"/>
  <c r="B324" i="62"/>
  <c r="C324" i="62"/>
  <c r="E324" i="62"/>
  <c r="F324" i="62"/>
  <c r="G324" i="62" s="1"/>
  <c r="J324" i="62"/>
  <c r="X324" i="62" s="1"/>
  <c r="B325" i="62"/>
  <c r="C325" i="62"/>
  <c r="E325" i="62"/>
  <c r="F325" i="62"/>
  <c r="G325" i="62" s="1"/>
  <c r="J325" i="62"/>
  <c r="M325" i="62" s="1"/>
  <c r="B326" i="62"/>
  <c r="C326" i="62"/>
  <c r="E326" i="62"/>
  <c r="F326" i="62"/>
  <c r="G326" i="62" s="1"/>
  <c r="J326" i="62"/>
  <c r="X326" i="62" s="1"/>
  <c r="B327" i="62"/>
  <c r="C327" i="62"/>
  <c r="E327" i="62"/>
  <c r="F327" i="62"/>
  <c r="G327" i="62" s="1"/>
  <c r="J327" i="62"/>
  <c r="M327" i="62" s="1"/>
  <c r="B328" i="62"/>
  <c r="C328" i="62"/>
  <c r="E328" i="62"/>
  <c r="F328" i="62"/>
  <c r="G328" i="62" s="1"/>
  <c r="J328" i="62"/>
  <c r="X328" i="62" s="1"/>
  <c r="B329" i="62"/>
  <c r="C329" i="62"/>
  <c r="E329" i="62"/>
  <c r="F329" i="62"/>
  <c r="G329" i="62" s="1"/>
  <c r="J329" i="62"/>
  <c r="M329" i="62" s="1"/>
  <c r="B330" i="62"/>
  <c r="C330" i="62"/>
  <c r="E330" i="62"/>
  <c r="F330" i="62"/>
  <c r="G330" i="62" s="1"/>
  <c r="J330" i="62"/>
  <c r="X330" i="62" s="1"/>
  <c r="B331" i="62"/>
  <c r="C331" i="62"/>
  <c r="E331" i="62"/>
  <c r="F331" i="62"/>
  <c r="G331" i="62" s="1"/>
  <c r="J331" i="62"/>
  <c r="M331" i="62" s="1"/>
  <c r="B332" i="62"/>
  <c r="C332" i="62"/>
  <c r="E332" i="62"/>
  <c r="F332" i="62"/>
  <c r="G332" i="62" s="1"/>
  <c r="J332" i="62"/>
  <c r="X332" i="62" s="1"/>
  <c r="B333" i="62"/>
  <c r="C333" i="62"/>
  <c r="E333" i="62"/>
  <c r="F333" i="62"/>
  <c r="G333" i="62" s="1"/>
  <c r="J333" i="62"/>
  <c r="M333" i="62" s="1"/>
  <c r="J310" i="62"/>
  <c r="AC310" i="62" s="1"/>
  <c r="F310" i="62"/>
  <c r="G310" i="62" s="1"/>
  <c r="E310" i="62"/>
  <c r="C310" i="62"/>
  <c r="B310" i="62"/>
  <c r="B284" i="62"/>
  <c r="C284" i="62"/>
  <c r="E284" i="62"/>
  <c r="F284" i="62"/>
  <c r="G284" i="62" s="1"/>
  <c r="J284" i="62"/>
  <c r="B285" i="62"/>
  <c r="C285" i="62"/>
  <c r="E285" i="62"/>
  <c r="F285" i="62"/>
  <c r="G285" i="62" s="1"/>
  <c r="J285" i="62"/>
  <c r="B286" i="62"/>
  <c r="C286" i="62"/>
  <c r="E286" i="62"/>
  <c r="F286" i="62"/>
  <c r="G286" i="62" s="1"/>
  <c r="J286" i="62"/>
  <c r="B287" i="62"/>
  <c r="C287" i="62"/>
  <c r="E287" i="62"/>
  <c r="F287" i="62"/>
  <c r="G287" i="62" s="1"/>
  <c r="J287" i="62"/>
  <c r="B288" i="62"/>
  <c r="C288" i="62"/>
  <c r="E288" i="62"/>
  <c r="F288" i="62"/>
  <c r="G288" i="62" s="1"/>
  <c r="J288" i="62"/>
  <c r="B289" i="62"/>
  <c r="C289" i="62"/>
  <c r="E289" i="62"/>
  <c r="F289" i="62"/>
  <c r="G289" i="62" s="1"/>
  <c r="J289" i="62"/>
  <c r="B290" i="62"/>
  <c r="C290" i="62"/>
  <c r="E290" i="62"/>
  <c r="F290" i="62"/>
  <c r="G290" i="62" s="1"/>
  <c r="J290" i="62"/>
  <c r="N290" i="62" s="1"/>
  <c r="B291" i="62"/>
  <c r="C291" i="62"/>
  <c r="E291" i="62"/>
  <c r="F291" i="62"/>
  <c r="G291" i="62" s="1"/>
  <c r="J291" i="62"/>
  <c r="B292" i="62"/>
  <c r="C292" i="62"/>
  <c r="E292" i="62"/>
  <c r="F292" i="62"/>
  <c r="G292" i="62" s="1"/>
  <c r="J292" i="62"/>
  <c r="B293" i="62"/>
  <c r="C293" i="62"/>
  <c r="E293" i="62"/>
  <c r="F293" i="62"/>
  <c r="G293" i="62" s="1"/>
  <c r="J293" i="62"/>
  <c r="B294" i="62"/>
  <c r="C294" i="62"/>
  <c r="E294" i="62"/>
  <c r="F294" i="62"/>
  <c r="G294" i="62" s="1"/>
  <c r="J294" i="62"/>
  <c r="B295" i="62"/>
  <c r="C295" i="62"/>
  <c r="E295" i="62"/>
  <c r="F295" i="62"/>
  <c r="G295" i="62" s="1"/>
  <c r="J295" i="62"/>
  <c r="B296" i="62"/>
  <c r="C296" i="62"/>
  <c r="E296" i="62"/>
  <c r="F296" i="62"/>
  <c r="G296" i="62" s="1"/>
  <c r="J296" i="62"/>
  <c r="B297" i="62"/>
  <c r="C297" i="62"/>
  <c r="E297" i="62"/>
  <c r="F297" i="62"/>
  <c r="G297" i="62" s="1"/>
  <c r="J297" i="62"/>
  <c r="B298" i="62"/>
  <c r="C298" i="62"/>
  <c r="E298" i="62"/>
  <c r="F298" i="62"/>
  <c r="G298" i="62" s="1"/>
  <c r="J298" i="62"/>
  <c r="N298" i="62" s="1"/>
  <c r="B299" i="62"/>
  <c r="C299" i="62"/>
  <c r="E299" i="62"/>
  <c r="F299" i="62"/>
  <c r="G299" i="62" s="1"/>
  <c r="J299" i="62"/>
  <c r="B300" i="62"/>
  <c r="C300" i="62"/>
  <c r="E300" i="62"/>
  <c r="F300" i="62"/>
  <c r="G300" i="62" s="1"/>
  <c r="J300" i="62"/>
  <c r="B301" i="62"/>
  <c r="C301" i="62"/>
  <c r="E301" i="62"/>
  <c r="F301" i="62"/>
  <c r="G301" i="62" s="1"/>
  <c r="J301" i="62"/>
  <c r="B302" i="62"/>
  <c r="C302" i="62"/>
  <c r="E302" i="62"/>
  <c r="F302" i="62"/>
  <c r="G302" i="62" s="1"/>
  <c r="J302" i="62"/>
  <c r="B303" i="62"/>
  <c r="C303" i="62"/>
  <c r="E303" i="62"/>
  <c r="F303" i="62"/>
  <c r="G303" i="62" s="1"/>
  <c r="J303" i="62"/>
  <c r="B304" i="62"/>
  <c r="C304" i="62"/>
  <c r="E304" i="62"/>
  <c r="F304" i="62"/>
  <c r="G304" i="62" s="1"/>
  <c r="J304" i="62"/>
  <c r="B305" i="62"/>
  <c r="C305" i="62"/>
  <c r="E305" i="62"/>
  <c r="F305" i="62"/>
  <c r="G305" i="62" s="1"/>
  <c r="J305" i="62"/>
  <c r="B306" i="62"/>
  <c r="C306" i="62"/>
  <c r="E306" i="62"/>
  <c r="F306" i="62"/>
  <c r="G306" i="62" s="1"/>
  <c r="J306" i="62"/>
  <c r="N306" i="62" s="1"/>
  <c r="J283" i="62"/>
  <c r="F283" i="62"/>
  <c r="G283" i="62" s="1"/>
  <c r="E283" i="62"/>
  <c r="C283" i="62"/>
  <c r="B283" i="62"/>
  <c r="B257" i="62"/>
  <c r="C257" i="62"/>
  <c r="E257" i="62"/>
  <c r="F257" i="62"/>
  <c r="G257" i="62" s="1"/>
  <c r="J257" i="62"/>
  <c r="M257" i="62" s="1"/>
  <c r="B258" i="62"/>
  <c r="C258" i="62"/>
  <c r="E258" i="62"/>
  <c r="F258" i="62"/>
  <c r="G258" i="62" s="1"/>
  <c r="J258" i="62"/>
  <c r="AC258" i="62" s="1"/>
  <c r="B259" i="62"/>
  <c r="C259" i="62"/>
  <c r="E259" i="62"/>
  <c r="F259" i="62"/>
  <c r="G259" i="62" s="1"/>
  <c r="J259" i="62"/>
  <c r="M259" i="62" s="1"/>
  <c r="B260" i="62"/>
  <c r="C260" i="62"/>
  <c r="E260" i="62"/>
  <c r="F260" i="62"/>
  <c r="G260" i="62" s="1"/>
  <c r="J260" i="62"/>
  <c r="V260" i="62" s="1"/>
  <c r="B261" i="62"/>
  <c r="C261" i="62"/>
  <c r="E261" i="62"/>
  <c r="F261" i="62"/>
  <c r="G261" i="62" s="1"/>
  <c r="J261" i="62"/>
  <c r="M261" i="62" s="1"/>
  <c r="B262" i="62"/>
  <c r="C262" i="62"/>
  <c r="E262" i="62"/>
  <c r="F262" i="62"/>
  <c r="G262" i="62" s="1"/>
  <c r="J262" i="62"/>
  <c r="K262" i="62" s="1"/>
  <c r="B263" i="62"/>
  <c r="C263" i="62"/>
  <c r="E263" i="62"/>
  <c r="F263" i="62"/>
  <c r="G263" i="62" s="1"/>
  <c r="J263" i="62"/>
  <c r="N263" i="62" s="1"/>
  <c r="B264" i="62"/>
  <c r="C264" i="62"/>
  <c r="E264" i="62"/>
  <c r="F264" i="62"/>
  <c r="G264" i="62" s="1"/>
  <c r="J264" i="62"/>
  <c r="K264" i="62" s="1"/>
  <c r="B265" i="62"/>
  <c r="C265" i="62"/>
  <c r="E265" i="62"/>
  <c r="F265" i="62"/>
  <c r="G265" i="62" s="1"/>
  <c r="J265" i="62"/>
  <c r="M265" i="62" s="1"/>
  <c r="B266" i="62"/>
  <c r="C266" i="62"/>
  <c r="E266" i="62"/>
  <c r="F266" i="62"/>
  <c r="G266" i="62" s="1"/>
  <c r="J266" i="62"/>
  <c r="W266" i="62" s="1"/>
  <c r="B267" i="62"/>
  <c r="C267" i="62"/>
  <c r="E267" i="62"/>
  <c r="F267" i="62"/>
  <c r="G267" i="62" s="1"/>
  <c r="J267" i="62"/>
  <c r="K267" i="62" s="1"/>
  <c r="B268" i="62"/>
  <c r="C268" i="62"/>
  <c r="E268" i="62"/>
  <c r="F268" i="62"/>
  <c r="G268" i="62" s="1"/>
  <c r="J268" i="62"/>
  <c r="N268" i="62" s="1"/>
  <c r="B269" i="62"/>
  <c r="C269" i="62"/>
  <c r="E269" i="62"/>
  <c r="F269" i="62"/>
  <c r="G269" i="62" s="1"/>
  <c r="J269" i="62"/>
  <c r="M269" i="62" s="1"/>
  <c r="B270" i="62"/>
  <c r="C270" i="62"/>
  <c r="E270" i="62"/>
  <c r="F270" i="62"/>
  <c r="G270" i="62" s="1"/>
  <c r="J270" i="62"/>
  <c r="K270" i="62" s="1"/>
  <c r="B271" i="62"/>
  <c r="C271" i="62"/>
  <c r="E271" i="62"/>
  <c r="F271" i="62"/>
  <c r="G271" i="62" s="1"/>
  <c r="J271" i="62"/>
  <c r="N271" i="62" s="1"/>
  <c r="B272" i="62"/>
  <c r="C272" i="62"/>
  <c r="E272" i="62"/>
  <c r="F272" i="62"/>
  <c r="G272" i="62" s="1"/>
  <c r="J272" i="62"/>
  <c r="K272" i="62" s="1"/>
  <c r="B273" i="62"/>
  <c r="C273" i="62"/>
  <c r="E273" i="62"/>
  <c r="F273" i="62"/>
  <c r="G273" i="62" s="1"/>
  <c r="J273" i="62"/>
  <c r="M273" i="62" s="1"/>
  <c r="B274" i="62"/>
  <c r="C274" i="62"/>
  <c r="E274" i="62"/>
  <c r="F274" i="62"/>
  <c r="G274" i="62" s="1"/>
  <c r="J274" i="62"/>
  <c r="B275" i="62"/>
  <c r="C275" i="62"/>
  <c r="E275" i="62"/>
  <c r="F275" i="62"/>
  <c r="G275" i="62" s="1"/>
  <c r="J275" i="62"/>
  <c r="K275" i="62" s="1"/>
  <c r="B276" i="62"/>
  <c r="C276" i="62"/>
  <c r="E276" i="62"/>
  <c r="F276" i="62"/>
  <c r="G276" i="62" s="1"/>
  <c r="J276" i="62"/>
  <c r="N276" i="62" s="1"/>
  <c r="B277" i="62"/>
  <c r="C277" i="62"/>
  <c r="E277" i="62"/>
  <c r="F277" i="62"/>
  <c r="G277" i="62" s="1"/>
  <c r="J277" i="62"/>
  <c r="M277" i="62" s="1"/>
  <c r="B278" i="62"/>
  <c r="C278" i="62"/>
  <c r="E278" i="62"/>
  <c r="F278" i="62"/>
  <c r="G278" i="62" s="1"/>
  <c r="J278" i="62"/>
  <c r="K278" i="62" s="1"/>
  <c r="B279" i="62"/>
  <c r="C279" i="62"/>
  <c r="E279" i="62"/>
  <c r="F279" i="62"/>
  <c r="G279" i="62" s="1"/>
  <c r="J279" i="62"/>
  <c r="N279" i="62" s="1"/>
  <c r="J256" i="62"/>
  <c r="AC256" i="62" s="1"/>
  <c r="F256" i="62"/>
  <c r="G256" i="62" s="1"/>
  <c r="E256" i="62"/>
  <c r="C256" i="62"/>
  <c r="B256" i="62"/>
  <c r="B230" i="62"/>
  <c r="C230" i="62"/>
  <c r="E230" i="62"/>
  <c r="F230" i="62"/>
  <c r="G230" i="62" s="1"/>
  <c r="J230" i="62"/>
  <c r="M230" i="62" s="1"/>
  <c r="B231" i="62"/>
  <c r="C231" i="62"/>
  <c r="E231" i="62"/>
  <c r="F231" i="62"/>
  <c r="G231" i="62" s="1"/>
  <c r="J231" i="62"/>
  <c r="H231" i="62" s="1"/>
  <c r="B232" i="62"/>
  <c r="C232" i="62"/>
  <c r="E232" i="62"/>
  <c r="F232" i="62"/>
  <c r="G232" i="62" s="1"/>
  <c r="J232" i="62"/>
  <c r="M232" i="62" s="1"/>
  <c r="B233" i="62"/>
  <c r="C233" i="62"/>
  <c r="E233" i="62"/>
  <c r="F233" i="62"/>
  <c r="G233" i="62" s="1"/>
  <c r="J233" i="62"/>
  <c r="V233" i="62" s="1"/>
  <c r="B234" i="62"/>
  <c r="C234" i="62"/>
  <c r="E234" i="62"/>
  <c r="F234" i="62"/>
  <c r="G234" i="62" s="1"/>
  <c r="J234" i="62"/>
  <c r="H234" i="62" s="1"/>
  <c r="B235" i="62"/>
  <c r="C235" i="62"/>
  <c r="E235" i="62"/>
  <c r="F235" i="62"/>
  <c r="G235" i="62" s="1"/>
  <c r="J235" i="62"/>
  <c r="K235" i="62" s="1"/>
  <c r="B236" i="62"/>
  <c r="C236" i="62"/>
  <c r="E236" i="62"/>
  <c r="F236" i="62"/>
  <c r="G236" i="62" s="1"/>
  <c r="J236" i="62"/>
  <c r="N236" i="62" s="1"/>
  <c r="B237" i="62"/>
  <c r="C237" i="62"/>
  <c r="E237" i="62"/>
  <c r="F237" i="62"/>
  <c r="G237" i="62" s="1"/>
  <c r="J237" i="62"/>
  <c r="H237" i="62" s="1"/>
  <c r="B238" i="62"/>
  <c r="C238" i="62"/>
  <c r="E238" i="62"/>
  <c r="F238" i="62"/>
  <c r="G238" i="62" s="1"/>
  <c r="J238" i="62"/>
  <c r="M238" i="62" s="1"/>
  <c r="B239" i="62"/>
  <c r="C239" i="62"/>
  <c r="E239" i="62"/>
  <c r="F239" i="62"/>
  <c r="G239" i="62" s="1"/>
  <c r="J239" i="62"/>
  <c r="B240" i="62"/>
  <c r="C240" i="62"/>
  <c r="E240" i="62"/>
  <c r="F240" i="62"/>
  <c r="G240" i="62" s="1"/>
  <c r="J240" i="62"/>
  <c r="H240" i="62" s="1"/>
  <c r="B241" i="62"/>
  <c r="C241" i="62"/>
  <c r="E241" i="62"/>
  <c r="F241" i="62"/>
  <c r="G241" i="62" s="1"/>
  <c r="J241" i="62"/>
  <c r="V241" i="62" s="1"/>
  <c r="B242" i="62"/>
  <c r="C242" i="62"/>
  <c r="E242" i="62"/>
  <c r="F242" i="62"/>
  <c r="G242" i="62" s="1"/>
  <c r="J242" i="62"/>
  <c r="W242" i="62" s="1"/>
  <c r="B243" i="62"/>
  <c r="C243" i="62"/>
  <c r="E243" i="62"/>
  <c r="F243" i="62"/>
  <c r="G243" i="62" s="1"/>
  <c r="J243" i="62"/>
  <c r="K243" i="62" s="1"/>
  <c r="B244" i="62"/>
  <c r="C244" i="62"/>
  <c r="E244" i="62"/>
  <c r="F244" i="62"/>
  <c r="G244" i="62" s="1"/>
  <c r="J244" i="62"/>
  <c r="N244" i="62" s="1"/>
  <c r="B245" i="62"/>
  <c r="C245" i="62"/>
  <c r="E245" i="62"/>
  <c r="F245" i="62"/>
  <c r="G245" i="62" s="1"/>
  <c r="J245" i="62"/>
  <c r="H245" i="62" s="1"/>
  <c r="B246" i="62"/>
  <c r="C246" i="62"/>
  <c r="E246" i="62"/>
  <c r="F246" i="62"/>
  <c r="G246" i="62" s="1"/>
  <c r="J246" i="62"/>
  <c r="M246" i="62" s="1"/>
  <c r="B247" i="62"/>
  <c r="C247" i="62"/>
  <c r="E247" i="62"/>
  <c r="F247" i="62"/>
  <c r="G247" i="62" s="1"/>
  <c r="J247" i="62"/>
  <c r="B248" i="62"/>
  <c r="C248" i="62"/>
  <c r="E248" i="62"/>
  <c r="F248" i="62"/>
  <c r="G248" i="62" s="1"/>
  <c r="J248" i="62"/>
  <c r="H248" i="62" s="1"/>
  <c r="B249" i="62"/>
  <c r="C249" i="62"/>
  <c r="E249" i="62"/>
  <c r="F249" i="62"/>
  <c r="G249" i="62" s="1"/>
  <c r="J249" i="62"/>
  <c r="V249" i="62" s="1"/>
  <c r="B250" i="62"/>
  <c r="C250" i="62"/>
  <c r="E250" i="62"/>
  <c r="F250" i="62"/>
  <c r="G250" i="62" s="1"/>
  <c r="J250" i="62"/>
  <c r="W250" i="62" s="1"/>
  <c r="B251" i="62"/>
  <c r="C251" i="62"/>
  <c r="E251" i="62"/>
  <c r="F251" i="62"/>
  <c r="G251" i="62" s="1"/>
  <c r="J251" i="62"/>
  <c r="K251" i="62" s="1"/>
  <c r="B252" i="62"/>
  <c r="C252" i="62"/>
  <c r="E252" i="62"/>
  <c r="F252" i="62"/>
  <c r="G252" i="62" s="1"/>
  <c r="J252" i="62"/>
  <c r="N252" i="62" s="1"/>
  <c r="J229" i="62"/>
  <c r="AC229" i="62" s="1"/>
  <c r="F229" i="62"/>
  <c r="G229" i="62" s="1"/>
  <c r="E229" i="62"/>
  <c r="C229" i="62"/>
  <c r="B229" i="62"/>
  <c r="B203" i="62"/>
  <c r="C203" i="62"/>
  <c r="E203" i="62"/>
  <c r="F203" i="62"/>
  <c r="G203" i="62" s="1"/>
  <c r="J203" i="62"/>
  <c r="M203" i="62" s="1"/>
  <c r="B204" i="62"/>
  <c r="C204" i="62"/>
  <c r="E204" i="62"/>
  <c r="F204" i="62"/>
  <c r="G204" i="62" s="1"/>
  <c r="J204" i="62"/>
  <c r="H204" i="62" s="1"/>
  <c r="AE204" i="62" s="1"/>
  <c r="B205" i="62"/>
  <c r="C205" i="62"/>
  <c r="E205" i="62"/>
  <c r="F205" i="62"/>
  <c r="G205" i="62" s="1"/>
  <c r="J205" i="62"/>
  <c r="M205" i="62" s="1"/>
  <c r="B206" i="62"/>
  <c r="C206" i="62"/>
  <c r="E206" i="62"/>
  <c r="F206" i="62"/>
  <c r="G206" i="62" s="1"/>
  <c r="J206" i="62"/>
  <c r="V206" i="62" s="1"/>
  <c r="B207" i="62"/>
  <c r="C207" i="62"/>
  <c r="E207" i="62"/>
  <c r="F207" i="62"/>
  <c r="G207" i="62" s="1"/>
  <c r="J207" i="62"/>
  <c r="V207" i="62" s="1"/>
  <c r="B208" i="62"/>
  <c r="C208" i="62"/>
  <c r="E208" i="62"/>
  <c r="F208" i="62"/>
  <c r="G208" i="62" s="1"/>
  <c r="J208" i="62"/>
  <c r="V208" i="62" s="1"/>
  <c r="B209" i="62"/>
  <c r="C209" i="62"/>
  <c r="E209" i="62"/>
  <c r="F209" i="62"/>
  <c r="G209" i="62" s="1"/>
  <c r="J209" i="62"/>
  <c r="W209" i="62" s="1"/>
  <c r="B210" i="62"/>
  <c r="C210" i="62"/>
  <c r="E210" i="62"/>
  <c r="F210" i="62"/>
  <c r="G210" i="62" s="1"/>
  <c r="J210" i="62"/>
  <c r="H210" i="62" s="1"/>
  <c r="B211" i="62"/>
  <c r="C211" i="62"/>
  <c r="E211" i="62"/>
  <c r="F211" i="62"/>
  <c r="G211" i="62" s="1"/>
  <c r="J211" i="62"/>
  <c r="M211" i="62" s="1"/>
  <c r="B212" i="62"/>
  <c r="C212" i="62"/>
  <c r="E212" i="62"/>
  <c r="F212" i="62"/>
  <c r="G212" i="62" s="1"/>
  <c r="J212" i="62"/>
  <c r="H212" i="62" s="1"/>
  <c r="B213" i="62"/>
  <c r="C213" i="62"/>
  <c r="E213" i="62"/>
  <c r="F213" i="62"/>
  <c r="G213" i="62" s="1"/>
  <c r="J213" i="62"/>
  <c r="M213" i="62" s="1"/>
  <c r="B214" i="62"/>
  <c r="C214" i="62"/>
  <c r="E214" i="62"/>
  <c r="F214" i="62"/>
  <c r="G214" i="62" s="1"/>
  <c r="J214" i="62"/>
  <c r="V214" i="62" s="1"/>
  <c r="B215" i="62"/>
  <c r="C215" i="62"/>
  <c r="E215" i="62"/>
  <c r="F215" i="62"/>
  <c r="G215" i="62" s="1"/>
  <c r="J215" i="62"/>
  <c r="M215" i="62" s="1"/>
  <c r="B216" i="62"/>
  <c r="C216" i="62"/>
  <c r="E216" i="62"/>
  <c r="F216" i="62"/>
  <c r="G216" i="62" s="1"/>
  <c r="J216" i="62"/>
  <c r="V216" i="62" s="1"/>
  <c r="B217" i="62"/>
  <c r="C217" i="62"/>
  <c r="E217" i="62"/>
  <c r="F217" i="62"/>
  <c r="G217" i="62" s="1"/>
  <c r="J217" i="62"/>
  <c r="W217" i="62" s="1"/>
  <c r="B218" i="62"/>
  <c r="C218" i="62"/>
  <c r="E218" i="62"/>
  <c r="F218" i="62"/>
  <c r="G218" i="62" s="1"/>
  <c r="J218" i="62"/>
  <c r="H218" i="62" s="1"/>
  <c r="B219" i="62"/>
  <c r="C219" i="62"/>
  <c r="E219" i="62"/>
  <c r="F219" i="62"/>
  <c r="G219" i="62" s="1"/>
  <c r="J219" i="62"/>
  <c r="M219" i="62" s="1"/>
  <c r="B220" i="62"/>
  <c r="C220" i="62"/>
  <c r="E220" i="62"/>
  <c r="F220" i="62"/>
  <c r="G220" i="62" s="1"/>
  <c r="J220" i="62"/>
  <c r="H220" i="62" s="1"/>
  <c r="AE220" i="62" s="1"/>
  <c r="B221" i="62"/>
  <c r="C221" i="62"/>
  <c r="E221" i="62"/>
  <c r="F221" i="62"/>
  <c r="G221" i="62" s="1"/>
  <c r="J221" i="62"/>
  <c r="M221" i="62" s="1"/>
  <c r="B222" i="62"/>
  <c r="C222" i="62"/>
  <c r="E222" i="62"/>
  <c r="F222" i="62"/>
  <c r="G222" i="62" s="1"/>
  <c r="J222" i="62"/>
  <c r="V222" i="62" s="1"/>
  <c r="B223" i="62"/>
  <c r="C223" i="62"/>
  <c r="E223" i="62"/>
  <c r="F223" i="62"/>
  <c r="G223" i="62" s="1"/>
  <c r="J223" i="62"/>
  <c r="K223" i="62" s="1"/>
  <c r="B224" i="62"/>
  <c r="C224" i="62"/>
  <c r="E224" i="62"/>
  <c r="F224" i="62"/>
  <c r="G224" i="62" s="1"/>
  <c r="J224" i="62"/>
  <c r="B225" i="62"/>
  <c r="C225" i="62"/>
  <c r="E225" i="62"/>
  <c r="F225" i="62"/>
  <c r="G225" i="62" s="1"/>
  <c r="J225" i="62"/>
  <c r="K225" i="62" s="1"/>
  <c r="J202" i="62"/>
  <c r="AC202" i="62" s="1"/>
  <c r="F202" i="62"/>
  <c r="G202" i="62" s="1"/>
  <c r="E202" i="62"/>
  <c r="C202" i="62"/>
  <c r="B202" i="62"/>
  <c r="B176" i="62"/>
  <c r="C176" i="62"/>
  <c r="E176" i="62"/>
  <c r="F176" i="62"/>
  <c r="G176" i="62" s="1"/>
  <c r="J176" i="62"/>
  <c r="H176" i="62" s="1"/>
  <c r="B177" i="62"/>
  <c r="C177" i="62"/>
  <c r="E177" i="62"/>
  <c r="F177" i="62"/>
  <c r="G177" i="62" s="1"/>
  <c r="J177" i="62"/>
  <c r="H177" i="62" s="1"/>
  <c r="B178" i="62"/>
  <c r="C178" i="62"/>
  <c r="E178" i="62"/>
  <c r="F178" i="62"/>
  <c r="G178" i="62" s="1"/>
  <c r="J178" i="62"/>
  <c r="K178" i="62" s="1"/>
  <c r="B179" i="62"/>
  <c r="C179" i="62"/>
  <c r="E179" i="62"/>
  <c r="F179" i="62"/>
  <c r="G179" i="62" s="1"/>
  <c r="J179" i="62"/>
  <c r="K179" i="62" s="1"/>
  <c r="B180" i="62"/>
  <c r="C180" i="62"/>
  <c r="E180" i="62"/>
  <c r="F180" i="62"/>
  <c r="G180" i="62" s="1"/>
  <c r="J180" i="62"/>
  <c r="H180" i="62" s="1"/>
  <c r="B181" i="62"/>
  <c r="C181" i="62"/>
  <c r="E181" i="62"/>
  <c r="F181" i="62"/>
  <c r="G181" i="62" s="1"/>
  <c r="J181" i="62"/>
  <c r="K181" i="62" s="1"/>
  <c r="B182" i="62"/>
  <c r="C182" i="62"/>
  <c r="E182" i="62"/>
  <c r="F182" i="62"/>
  <c r="G182" i="62" s="1"/>
  <c r="J182" i="62"/>
  <c r="B183" i="62"/>
  <c r="C183" i="62"/>
  <c r="E183" i="62"/>
  <c r="F183" i="62"/>
  <c r="G183" i="62" s="1"/>
  <c r="J183" i="62"/>
  <c r="M183" i="62" s="1"/>
  <c r="B184" i="62"/>
  <c r="C184" i="62"/>
  <c r="E184" i="62"/>
  <c r="F184" i="62"/>
  <c r="G184" i="62" s="1"/>
  <c r="J184" i="62"/>
  <c r="V184" i="62" s="1"/>
  <c r="B185" i="62"/>
  <c r="C185" i="62"/>
  <c r="E185" i="62"/>
  <c r="F185" i="62"/>
  <c r="G185" i="62" s="1"/>
  <c r="J185" i="62"/>
  <c r="K185" i="62" s="1"/>
  <c r="B186" i="62"/>
  <c r="C186" i="62"/>
  <c r="E186" i="62"/>
  <c r="F186" i="62"/>
  <c r="G186" i="62" s="1"/>
  <c r="J186" i="62"/>
  <c r="K186" i="62" s="1"/>
  <c r="B187" i="62"/>
  <c r="C187" i="62"/>
  <c r="E187" i="62"/>
  <c r="F187" i="62"/>
  <c r="G187" i="62" s="1"/>
  <c r="J187" i="62"/>
  <c r="H187" i="62" s="1"/>
  <c r="B188" i="62"/>
  <c r="C188" i="62"/>
  <c r="E188" i="62"/>
  <c r="F188" i="62"/>
  <c r="G188" i="62" s="1"/>
  <c r="J188" i="62"/>
  <c r="H188" i="62" s="1"/>
  <c r="B189" i="62"/>
  <c r="C189" i="62"/>
  <c r="E189" i="62"/>
  <c r="F189" i="62"/>
  <c r="G189" i="62" s="1"/>
  <c r="J189" i="62"/>
  <c r="K189" i="62" s="1"/>
  <c r="B190" i="62"/>
  <c r="C190" i="62"/>
  <c r="E190" i="62"/>
  <c r="F190" i="62"/>
  <c r="G190" i="62" s="1"/>
  <c r="J190" i="62"/>
  <c r="B191" i="62"/>
  <c r="C191" i="62"/>
  <c r="E191" i="62"/>
  <c r="F191" i="62"/>
  <c r="G191" i="62" s="1"/>
  <c r="J191" i="62"/>
  <c r="M191" i="62" s="1"/>
  <c r="B192" i="62"/>
  <c r="C192" i="62"/>
  <c r="E192" i="62"/>
  <c r="F192" i="62"/>
  <c r="G192" i="62" s="1"/>
  <c r="J192" i="62"/>
  <c r="V192" i="62" s="1"/>
  <c r="B193" i="62"/>
  <c r="C193" i="62"/>
  <c r="E193" i="62"/>
  <c r="F193" i="62"/>
  <c r="G193" i="62" s="1"/>
  <c r="J193" i="62"/>
  <c r="N193" i="62" s="1"/>
  <c r="B194" i="62"/>
  <c r="C194" i="62"/>
  <c r="E194" i="62"/>
  <c r="F194" i="62"/>
  <c r="G194" i="62" s="1"/>
  <c r="J194" i="62"/>
  <c r="K194" i="62" s="1"/>
  <c r="B195" i="62"/>
  <c r="C195" i="62"/>
  <c r="E195" i="62"/>
  <c r="F195" i="62"/>
  <c r="G195" i="62" s="1"/>
  <c r="J195" i="62"/>
  <c r="W195" i="62" s="1"/>
  <c r="B196" i="62"/>
  <c r="C196" i="62"/>
  <c r="E196" i="62"/>
  <c r="F196" i="62"/>
  <c r="G196" i="62" s="1"/>
  <c r="J196" i="62"/>
  <c r="H196" i="62" s="1"/>
  <c r="B197" i="62"/>
  <c r="C197" i="62"/>
  <c r="E197" i="62"/>
  <c r="F197" i="62"/>
  <c r="G197" i="62" s="1"/>
  <c r="J197" i="62"/>
  <c r="K197" i="62" s="1"/>
  <c r="B198" i="62"/>
  <c r="C198" i="62"/>
  <c r="E198" i="62"/>
  <c r="F198" i="62"/>
  <c r="G198" i="62" s="1"/>
  <c r="J198" i="62"/>
  <c r="J175" i="62"/>
  <c r="AC175" i="62" s="1"/>
  <c r="F175" i="62"/>
  <c r="G175" i="62" s="1"/>
  <c r="E175" i="62"/>
  <c r="C175" i="62"/>
  <c r="B175" i="62"/>
  <c r="B149" i="62"/>
  <c r="C149" i="62"/>
  <c r="E149" i="62"/>
  <c r="F149" i="62"/>
  <c r="G149" i="62" s="1"/>
  <c r="J149" i="62"/>
  <c r="M149" i="62" s="1"/>
  <c r="B150" i="62"/>
  <c r="C150" i="62"/>
  <c r="E150" i="62"/>
  <c r="F150" i="62"/>
  <c r="G150" i="62" s="1"/>
  <c r="J150" i="62"/>
  <c r="H150" i="62" s="1"/>
  <c r="AE150" i="62" s="1"/>
  <c r="B151" i="62"/>
  <c r="C151" i="62"/>
  <c r="E151" i="62"/>
  <c r="F151" i="62"/>
  <c r="G151" i="62" s="1"/>
  <c r="J151" i="62"/>
  <c r="M151" i="62" s="1"/>
  <c r="B152" i="62"/>
  <c r="C152" i="62"/>
  <c r="E152" i="62"/>
  <c r="F152" i="62"/>
  <c r="G152" i="62" s="1"/>
  <c r="J152" i="62"/>
  <c r="V152" i="62" s="1"/>
  <c r="B153" i="62"/>
  <c r="C153" i="62"/>
  <c r="E153" i="62"/>
  <c r="F153" i="62"/>
  <c r="G153" i="62" s="1"/>
  <c r="J153" i="62"/>
  <c r="H153" i="62" s="1"/>
  <c r="B154" i="62"/>
  <c r="C154" i="62"/>
  <c r="E154" i="62"/>
  <c r="F154" i="62"/>
  <c r="G154" i="62" s="1"/>
  <c r="J154" i="62"/>
  <c r="K154" i="62" s="1"/>
  <c r="B155" i="62"/>
  <c r="C155" i="62"/>
  <c r="E155" i="62"/>
  <c r="F155" i="62"/>
  <c r="G155" i="62" s="1"/>
  <c r="J155" i="62"/>
  <c r="K155" i="62" s="1"/>
  <c r="B156" i="62"/>
  <c r="C156" i="62"/>
  <c r="E156" i="62"/>
  <c r="F156" i="62"/>
  <c r="G156" i="62" s="1"/>
  <c r="J156" i="62"/>
  <c r="V156" i="62" s="1"/>
  <c r="B157" i="62"/>
  <c r="C157" i="62"/>
  <c r="E157" i="62"/>
  <c r="F157" i="62"/>
  <c r="G157" i="62" s="1"/>
  <c r="J157" i="62"/>
  <c r="M157" i="62" s="1"/>
  <c r="B158" i="62"/>
  <c r="C158" i="62"/>
  <c r="E158" i="62"/>
  <c r="F158" i="62"/>
  <c r="G158" i="62" s="1"/>
  <c r="J158" i="62"/>
  <c r="B159" i="62"/>
  <c r="C159" i="62"/>
  <c r="E159" i="62"/>
  <c r="F159" i="62"/>
  <c r="G159" i="62" s="1"/>
  <c r="J159" i="62"/>
  <c r="K159" i="62" s="1"/>
  <c r="B160" i="62"/>
  <c r="C160" i="62"/>
  <c r="E160" i="62"/>
  <c r="F160" i="62"/>
  <c r="G160" i="62" s="1"/>
  <c r="J160" i="62"/>
  <c r="H160" i="62" s="1"/>
  <c r="B161" i="62"/>
  <c r="C161" i="62"/>
  <c r="E161" i="62"/>
  <c r="F161" i="62"/>
  <c r="G161" i="62" s="1"/>
  <c r="J161" i="62"/>
  <c r="W161" i="62" s="1"/>
  <c r="B162" i="62"/>
  <c r="C162" i="62"/>
  <c r="E162" i="62"/>
  <c r="F162" i="62"/>
  <c r="G162" i="62" s="1"/>
  <c r="J162" i="62"/>
  <c r="K162" i="62" s="1"/>
  <c r="B163" i="62"/>
  <c r="C163" i="62"/>
  <c r="E163" i="62"/>
  <c r="F163" i="62"/>
  <c r="G163" i="62" s="1"/>
  <c r="J163" i="62"/>
  <c r="K163" i="62" s="1"/>
  <c r="B164" i="62"/>
  <c r="C164" i="62"/>
  <c r="E164" i="62"/>
  <c r="F164" i="62"/>
  <c r="G164" i="62" s="1"/>
  <c r="J164" i="62"/>
  <c r="H164" i="62" s="1"/>
  <c r="B165" i="62"/>
  <c r="C165" i="62"/>
  <c r="E165" i="62"/>
  <c r="F165" i="62"/>
  <c r="G165" i="62" s="1"/>
  <c r="J165" i="62"/>
  <c r="M165" i="62" s="1"/>
  <c r="B166" i="62"/>
  <c r="C166" i="62"/>
  <c r="E166" i="62"/>
  <c r="F166" i="62"/>
  <c r="G166" i="62" s="1"/>
  <c r="J166" i="62"/>
  <c r="B167" i="62"/>
  <c r="C167" i="62"/>
  <c r="E167" i="62"/>
  <c r="F167" i="62"/>
  <c r="G167" i="62" s="1"/>
  <c r="J167" i="62"/>
  <c r="N167" i="62" s="1"/>
  <c r="B168" i="62"/>
  <c r="C168" i="62"/>
  <c r="E168" i="62"/>
  <c r="F168" i="62"/>
  <c r="G168" i="62" s="1"/>
  <c r="J168" i="62"/>
  <c r="K168" i="62" s="1"/>
  <c r="B169" i="62"/>
  <c r="C169" i="62"/>
  <c r="E169" i="62"/>
  <c r="F169" i="62"/>
  <c r="G169" i="62" s="1"/>
  <c r="J169" i="62"/>
  <c r="W169" i="62" s="1"/>
  <c r="B170" i="62"/>
  <c r="C170" i="62"/>
  <c r="E170" i="62"/>
  <c r="F170" i="62"/>
  <c r="G170" i="62" s="1"/>
  <c r="J170" i="62"/>
  <c r="K170" i="62" s="1"/>
  <c r="B171" i="62"/>
  <c r="C171" i="62"/>
  <c r="E171" i="62"/>
  <c r="F171" i="62"/>
  <c r="G171" i="62" s="1"/>
  <c r="J171" i="62"/>
  <c r="H171" i="62" s="1"/>
  <c r="J148" i="62"/>
  <c r="AC148" i="62" s="1"/>
  <c r="F148" i="62"/>
  <c r="G148" i="62" s="1"/>
  <c r="E148" i="62"/>
  <c r="C148" i="62"/>
  <c r="B148" i="62"/>
  <c r="B122" i="62"/>
  <c r="C122" i="62"/>
  <c r="E122" i="62"/>
  <c r="F122" i="62"/>
  <c r="G122" i="62" s="1"/>
  <c r="J122" i="62"/>
  <c r="M122" i="62" s="1"/>
  <c r="B123" i="62"/>
  <c r="C123" i="62"/>
  <c r="E123" i="62"/>
  <c r="F123" i="62"/>
  <c r="G123" i="62" s="1"/>
  <c r="J123" i="62"/>
  <c r="H123" i="62" s="1"/>
  <c r="AE123" i="62" s="1"/>
  <c r="B124" i="62"/>
  <c r="C124" i="62"/>
  <c r="E124" i="62"/>
  <c r="F124" i="62"/>
  <c r="G124" i="62" s="1"/>
  <c r="J124" i="62"/>
  <c r="K124" i="62" s="1"/>
  <c r="B125" i="62"/>
  <c r="C125" i="62"/>
  <c r="E125" i="62"/>
  <c r="F125" i="62"/>
  <c r="G125" i="62" s="1"/>
  <c r="J125" i="62"/>
  <c r="N125" i="62" s="1"/>
  <c r="B126" i="62"/>
  <c r="C126" i="62"/>
  <c r="E126" i="62"/>
  <c r="F126" i="62"/>
  <c r="G126" i="62" s="1"/>
  <c r="J126" i="62"/>
  <c r="H126" i="62" s="1"/>
  <c r="B127" i="62"/>
  <c r="C127" i="62"/>
  <c r="E127" i="62"/>
  <c r="F127" i="62"/>
  <c r="G127" i="62" s="1"/>
  <c r="J127" i="62"/>
  <c r="M127" i="62" s="1"/>
  <c r="B128" i="62"/>
  <c r="C128" i="62"/>
  <c r="E128" i="62"/>
  <c r="F128" i="62"/>
  <c r="G128" i="62" s="1"/>
  <c r="J128" i="62"/>
  <c r="B129" i="62"/>
  <c r="C129" i="62"/>
  <c r="E129" i="62"/>
  <c r="F129" i="62"/>
  <c r="G129" i="62" s="1"/>
  <c r="J129" i="62"/>
  <c r="V129" i="62" s="1"/>
  <c r="B130" i="62"/>
  <c r="C130" i="62"/>
  <c r="E130" i="62"/>
  <c r="F130" i="62"/>
  <c r="G130" i="62" s="1"/>
  <c r="J130" i="62"/>
  <c r="M130" i="62" s="1"/>
  <c r="B131" i="62"/>
  <c r="C131" i="62"/>
  <c r="E131" i="62"/>
  <c r="F131" i="62"/>
  <c r="G131" i="62" s="1"/>
  <c r="J131" i="62"/>
  <c r="W131" i="62" s="1"/>
  <c r="B132" i="62"/>
  <c r="C132" i="62"/>
  <c r="E132" i="62"/>
  <c r="F132" i="62"/>
  <c r="G132" i="62" s="1"/>
  <c r="J132" i="62"/>
  <c r="K132" i="62" s="1"/>
  <c r="B133" i="62"/>
  <c r="C133" i="62"/>
  <c r="E133" i="62"/>
  <c r="F133" i="62"/>
  <c r="G133" i="62" s="1"/>
  <c r="J133" i="62"/>
  <c r="N133" i="62" s="1"/>
  <c r="B134" i="62"/>
  <c r="C134" i="62"/>
  <c r="E134" i="62"/>
  <c r="F134" i="62"/>
  <c r="G134" i="62" s="1"/>
  <c r="J134" i="62"/>
  <c r="H134" i="62" s="1"/>
  <c r="AE134" i="62" s="1"/>
  <c r="B135" i="62"/>
  <c r="C135" i="62"/>
  <c r="E135" i="62"/>
  <c r="F135" i="62"/>
  <c r="G135" i="62" s="1"/>
  <c r="J135" i="62"/>
  <c r="M135" i="62" s="1"/>
  <c r="B136" i="62"/>
  <c r="C136" i="62"/>
  <c r="E136" i="62"/>
  <c r="F136" i="62"/>
  <c r="G136" i="62" s="1"/>
  <c r="J136" i="62"/>
  <c r="B137" i="62"/>
  <c r="C137" i="62"/>
  <c r="E137" i="62"/>
  <c r="F137" i="62"/>
  <c r="G137" i="62" s="1"/>
  <c r="J137" i="62"/>
  <c r="K137" i="62" s="1"/>
  <c r="B138" i="62"/>
  <c r="C138" i="62"/>
  <c r="E138" i="62"/>
  <c r="F138" i="62"/>
  <c r="G138" i="62" s="1"/>
  <c r="J138" i="62"/>
  <c r="M138" i="62" s="1"/>
  <c r="B139" i="62"/>
  <c r="C139" i="62"/>
  <c r="E139" i="62"/>
  <c r="F139" i="62"/>
  <c r="G139" i="62" s="1"/>
  <c r="J139" i="62"/>
  <c r="W139" i="62" s="1"/>
  <c r="B140" i="62"/>
  <c r="C140" i="62"/>
  <c r="E140" i="62"/>
  <c r="F140" i="62"/>
  <c r="G140" i="62" s="1"/>
  <c r="J140" i="62"/>
  <c r="K140" i="62" s="1"/>
  <c r="B141" i="62"/>
  <c r="C141" i="62"/>
  <c r="E141" i="62"/>
  <c r="F141" i="62"/>
  <c r="G141" i="62" s="1"/>
  <c r="J141" i="62"/>
  <c r="N141" i="62" s="1"/>
  <c r="B142" i="62"/>
  <c r="C142" i="62"/>
  <c r="E142" i="62"/>
  <c r="F142" i="62"/>
  <c r="G142" i="62" s="1"/>
  <c r="J142" i="62"/>
  <c r="H142" i="62" s="1"/>
  <c r="AE142" i="62" s="1"/>
  <c r="B143" i="62"/>
  <c r="C143" i="62"/>
  <c r="E143" i="62"/>
  <c r="F143" i="62"/>
  <c r="G143" i="62" s="1"/>
  <c r="J143" i="62"/>
  <c r="M143" i="62" s="1"/>
  <c r="B144" i="62"/>
  <c r="C144" i="62"/>
  <c r="E144" i="62"/>
  <c r="F144" i="62"/>
  <c r="G144" i="62" s="1"/>
  <c r="J144" i="62"/>
  <c r="J121" i="62"/>
  <c r="AC121" i="62" s="1"/>
  <c r="F121" i="62"/>
  <c r="G121" i="62" s="1"/>
  <c r="E121" i="62"/>
  <c r="C121" i="62"/>
  <c r="B121" i="62"/>
  <c r="B95" i="62"/>
  <c r="C95" i="62"/>
  <c r="E95" i="62"/>
  <c r="F95" i="62"/>
  <c r="G95" i="62" s="1"/>
  <c r="J95" i="62"/>
  <c r="M95" i="62" s="1"/>
  <c r="B96" i="62"/>
  <c r="C96" i="62"/>
  <c r="E96" i="62"/>
  <c r="F96" i="62"/>
  <c r="G96" i="62" s="1"/>
  <c r="J96" i="62"/>
  <c r="W96" i="62" s="1"/>
  <c r="B97" i="62"/>
  <c r="C97" i="62"/>
  <c r="E97" i="62"/>
  <c r="F97" i="62"/>
  <c r="G97" i="62" s="1"/>
  <c r="J97" i="62"/>
  <c r="K97" i="62" s="1"/>
  <c r="B98" i="62"/>
  <c r="C98" i="62"/>
  <c r="E98" i="62"/>
  <c r="F98" i="62"/>
  <c r="G98" i="62" s="1"/>
  <c r="J98" i="62"/>
  <c r="H98" i="62" s="1"/>
  <c r="AE98" i="62" s="1"/>
  <c r="B99" i="62"/>
  <c r="C99" i="62"/>
  <c r="E99" i="62"/>
  <c r="F99" i="62"/>
  <c r="G99" i="62" s="1"/>
  <c r="J99" i="62"/>
  <c r="H99" i="62" s="1"/>
  <c r="B100" i="62"/>
  <c r="C100" i="62"/>
  <c r="E100" i="62"/>
  <c r="F100" i="62"/>
  <c r="G100" i="62" s="1"/>
  <c r="J100" i="62"/>
  <c r="M100" i="62" s="1"/>
  <c r="B101" i="62"/>
  <c r="C101" i="62"/>
  <c r="E101" i="62"/>
  <c r="F101" i="62"/>
  <c r="G101" i="62" s="1"/>
  <c r="J101" i="62"/>
  <c r="K101" i="62" s="1"/>
  <c r="B102" i="62"/>
  <c r="C102" i="62"/>
  <c r="E102" i="62"/>
  <c r="F102" i="62"/>
  <c r="G102" i="62" s="1"/>
  <c r="J102" i="62"/>
  <c r="V102" i="62" s="1"/>
  <c r="B103" i="62"/>
  <c r="C103" i="62"/>
  <c r="E103" i="62"/>
  <c r="F103" i="62"/>
  <c r="G103" i="62" s="1"/>
  <c r="J103" i="62"/>
  <c r="M103" i="62" s="1"/>
  <c r="B104" i="62"/>
  <c r="C104" i="62"/>
  <c r="E104" i="62"/>
  <c r="F104" i="62"/>
  <c r="G104" i="62" s="1"/>
  <c r="J104" i="62"/>
  <c r="W104" i="62" s="1"/>
  <c r="B105" i="62"/>
  <c r="C105" i="62"/>
  <c r="E105" i="62"/>
  <c r="F105" i="62"/>
  <c r="G105" i="62" s="1"/>
  <c r="J105" i="62"/>
  <c r="K105" i="62" s="1"/>
  <c r="B106" i="62"/>
  <c r="C106" i="62"/>
  <c r="E106" i="62"/>
  <c r="F106" i="62"/>
  <c r="G106" i="62" s="1"/>
  <c r="J106" i="62"/>
  <c r="M106" i="62" s="1"/>
  <c r="B107" i="62"/>
  <c r="C107" i="62"/>
  <c r="E107" i="62"/>
  <c r="F107" i="62"/>
  <c r="G107" i="62" s="1"/>
  <c r="J107" i="62"/>
  <c r="H107" i="62" s="1"/>
  <c r="AE107" i="62" s="1"/>
  <c r="B108" i="62"/>
  <c r="C108" i="62"/>
  <c r="E108" i="62"/>
  <c r="F108" i="62"/>
  <c r="G108" i="62" s="1"/>
  <c r="J108" i="62"/>
  <c r="M108" i="62" s="1"/>
  <c r="B109" i="62"/>
  <c r="C109" i="62"/>
  <c r="E109" i="62"/>
  <c r="F109" i="62"/>
  <c r="G109" i="62" s="1"/>
  <c r="J109" i="62"/>
  <c r="B110" i="62"/>
  <c r="C110" i="62"/>
  <c r="E110" i="62"/>
  <c r="F110" i="62"/>
  <c r="G110" i="62" s="1"/>
  <c r="J110" i="62"/>
  <c r="N110" i="62" s="1"/>
  <c r="B111" i="62"/>
  <c r="C111" i="62"/>
  <c r="E111" i="62"/>
  <c r="F111" i="62"/>
  <c r="G111" i="62" s="1"/>
  <c r="J111" i="62"/>
  <c r="M111" i="62" s="1"/>
  <c r="B112" i="62"/>
  <c r="C112" i="62"/>
  <c r="E112" i="62"/>
  <c r="F112" i="62"/>
  <c r="G112" i="62" s="1"/>
  <c r="J112" i="62"/>
  <c r="W112" i="62" s="1"/>
  <c r="B113" i="62"/>
  <c r="C113" i="62"/>
  <c r="E113" i="62"/>
  <c r="F113" i="62"/>
  <c r="G113" i="62" s="1"/>
  <c r="J113" i="62"/>
  <c r="K113" i="62" s="1"/>
  <c r="B114" i="62"/>
  <c r="C114" i="62"/>
  <c r="E114" i="62"/>
  <c r="F114" i="62"/>
  <c r="G114" i="62" s="1"/>
  <c r="J114" i="62"/>
  <c r="K114" i="62" s="1"/>
  <c r="B115" i="62"/>
  <c r="C115" i="62"/>
  <c r="E115" i="62"/>
  <c r="F115" i="62"/>
  <c r="G115" i="62" s="1"/>
  <c r="J115" i="62"/>
  <c r="H115" i="62" s="1"/>
  <c r="AE115" i="62" s="1"/>
  <c r="B116" i="62"/>
  <c r="C116" i="62"/>
  <c r="E116" i="62"/>
  <c r="F116" i="62"/>
  <c r="G116" i="62" s="1"/>
  <c r="J116" i="62"/>
  <c r="M116" i="62" s="1"/>
  <c r="B117" i="62"/>
  <c r="C117" i="62"/>
  <c r="E117" i="62"/>
  <c r="F117" i="62"/>
  <c r="G117" i="62" s="1"/>
  <c r="J117" i="62"/>
  <c r="J94" i="62"/>
  <c r="AC94" i="62" s="1"/>
  <c r="F94" i="62"/>
  <c r="G94" i="62" s="1"/>
  <c r="E94" i="62"/>
  <c r="C94" i="62"/>
  <c r="B94" i="62"/>
  <c r="B83" i="62"/>
  <c r="C83" i="62"/>
  <c r="E83" i="62"/>
  <c r="F83" i="62"/>
  <c r="G83" i="62" s="1"/>
  <c r="J83" i="62"/>
  <c r="N83" i="62" s="1"/>
  <c r="B84" i="62"/>
  <c r="C84" i="62"/>
  <c r="E84" i="62"/>
  <c r="F84" i="62"/>
  <c r="G84" i="62" s="1"/>
  <c r="J84" i="62"/>
  <c r="H84" i="62" s="1"/>
  <c r="B85" i="62"/>
  <c r="C85" i="62"/>
  <c r="E85" i="62"/>
  <c r="F85" i="62"/>
  <c r="G85" i="62" s="1"/>
  <c r="J85" i="62"/>
  <c r="M85" i="62" s="1"/>
  <c r="B86" i="62"/>
  <c r="C86" i="62"/>
  <c r="E86" i="62"/>
  <c r="F86" i="62"/>
  <c r="G86" i="62" s="1"/>
  <c r="J86" i="62"/>
  <c r="B87" i="62"/>
  <c r="C87" i="62"/>
  <c r="E87" i="62"/>
  <c r="F87" i="62"/>
  <c r="G87" i="62" s="1"/>
  <c r="J87" i="62"/>
  <c r="K87" i="62" s="1"/>
  <c r="B88" i="62"/>
  <c r="C88" i="62"/>
  <c r="E88" i="62"/>
  <c r="F88" i="62"/>
  <c r="G88" i="62" s="1"/>
  <c r="J88" i="62"/>
  <c r="B89" i="62"/>
  <c r="C89" i="62"/>
  <c r="E89" i="62"/>
  <c r="F89" i="62"/>
  <c r="G89" i="62" s="1"/>
  <c r="J89" i="62"/>
  <c r="V89" i="62" s="1"/>
  <c r="B90" i="62"/>
  <c r="C90" i="62"/>
  <c r="E90" i="62"/>
  <c r="F90" i="62"/>
  <c r="G90" i="62" s="1"/>
  <c r="J90" i="62"/>
  <c r="K90" i="62" s="1"/>
  <c r="B68" i="62"/>
  <c r="C68" i="62"/>
  <c r="E68" i="62"/>
  <c r="F68" i="62"/>
  <c r="G68" i="62" s="1"/>
  <c r="J68" i="62"/>
  <c r="M68" i="62" s="1"/>
  <c r="B69" i="62"/>
  <c r="C69" i="62"/>
  <c r="E69" i="62"/>
  <c r="F69" i="62"/>
  <c r="G69" i="62" s="1"/>
  <c r="J69" i="62"/>
  <c r="W69" i="62" s="1"/>
  <c r="B70" i="62"/>
  <c r="C70" i="62"/>
  <c r="E70" i="62"/>
  <c r="F70" i="62"/>
  <c r="G70" i="62" s="1"/>
  <c r="J70" i="62"/>
  <c r="K70" i="62" s="1"/>
  <c r="B71" i="62"/>
  <c r="C71" i="62"/>
  <c r="E71" i="62"/>
  <c r="F71" i="62"/>
  <c r="G71" i="62" s="1"/>
  <c r="J71" i="62"/>
  <c r="M71" i="62" s="1"/>
  <c r="B72" i="62"/>
  <c r="C72" i="62"/>
  <c r="E72" i="62"/>
  <c r="F72" i="62"/>
  <c r="G72" i="62" s="1"/>
  <c r="J72" i="62"/>
  <c r="H72" i="62" s="1"/>
  <c r="B73" i="62"/>
  <c r="C73" i="62"/>
  <c r="E73" i="62"/>
  <c r="F73" i="62"/>
  <c r="G73" i="62" s="1"/>
  <c r="J73" i="62"/>
  <c r="K73" i="62" s="1"/>
  <c r="B74" i="62"/>
  <c r="C74" i="62"/>
  <c r="E74" i="62"/>
  <c r="F74" i="62"/>
  <c r="G74" i="62" s="1"/>
  <c r="J74" i="62"/>
  <c r="N74" i="62" s="1"/>
  <c r="B75" i="62"/>
  <c r="C75" i="62"/>
  <c r="E75" i="62"/>
  <c r="F75" i="62"/>
  <c r="G75" i="62" s="1"/>
  <c r="J75" i="62"/>
  <c r="B76" i="62"/>
  <c r="C76" i="62"/>
  <c r="E76" i="62"/>
  <c r="F76" i="62"/>
  <c r="G76" i="62" s="1"/>
  <c r="J76" i="62"/>
  <c r="M76" i="62" s="1"/>
  <c r="B77" i="62"/>
  <c r="C77" i="62"/>
  <c r="E77" i="62"/>
  <c r="F77" i="62"/>
  <c r="G77" i="62" s="1"/>
  <c r="J77" i="62"/>
  <c r="B78" i="62"/>
  <c r="C78" i="62"/>
  <c r="E78" i="62"/>
  <c r="F78" i="62"/>
  <c r="G78" i="62" s="1"/>
  <c r="J78" i="62"/>
  <c r="K78" i="62" s="1"/>
  <c r="B79" i="62"/>
  <c r="C79" i="62"/>
  <c r="E79" i="62"/>
  <c r="F79" i="62"/>
  <c r="G79" i="62" s="1"/>
  <c r="J79" i="62"/>
  <c r="B80" i="62"/>
  <c r="C80" i="62"/>
  <c r="E80" i="62"/>
  <c r="F80" i="62"/>
  <c r="G80" i="62" s="1"/>
  <c r="J80" i="62"/>
  <c r="H80" i="62" s="1"/>
  <c r="AE80" i="62" s="1"/>
  <c r="B81" i="62"/>
  <c r="C81" i="62"/>
  <c r="E81" i="62"/>
  <c r="F81" i="62"/>
  <c r="G81" i="62" s="1"/>
  <c r="J81" i="62"/>
  <c r="K81" i="62" s="1"/>
  <c r="B82" i="62"/>
  <c r="C82" i="62"/>
  <c r="E82" i="62"/>
  <c r="F82" i="62"/>
  <c r="G82" i="62" s="1"/>
  <c r="J82" i="62"/>
  <c r="N82" i="62" s="1"/>
  <c r="J67" i="62"/>
  <c r="AC67" i="62" s="1"/>
  <c r="F67" i="62"/>
  <c r="G67" i="62" s="1"/>
  <c r="E67" i="62"/>
  <c r="C67" i="62"/>
  <c r="B67" i="62"/>
  <c r="J40" i="62"/>
  <c r="AC40" i="62" s="1"/>
  <c r="F40" i="62"/>
  <c r="G40" i="62" s="1"/>
  <c r="E40" i="62"/>
  <c r="C40" i="62"/>
  <c r="B40" i="62"/>
  <c r="S11" i="48"/>
  <c r="S12" i="48"/>
  <c r="S13" i="48"/>
  <c r="U14" i="48"/>
  <c r="T119" i="62" s="1"/>
  <c r="S15" i="48"/>
  <c r="R146" i="62" s="1"/>
  <c r="S16" i="48"/>
  <c r="S17" i="48"/>
  <c r="S18" i="48"/>
  <c r="S19" i="48"/>
  <c r="S20" i="48"/>
  <c r="R281" i="62" s="1"/>
  <c r="S21" i="48"/>
  <c r="U22" i="48"/>
  <c r="S23" i="48"/>
  <c r="L28" i="48"/>
  <c r="S28" i="48" s="1"/>
  <c r="L29" i="48"/>
  <c r="S29" i="48" s="1"/>
  <c r="L30" i="48"/>
  <c r="S30" i="48" s="1"/>
  <c r="L31" i="48"/>
  <c r="S31" i="48" s="1"/>
  <c r="L32" i="48"/>
  <c r="S32" i="48" s="1"/>
  <c r="L33" i="48"/>
  <c r="U33" i="48" s="1"/>
  <c r="L34" i="48"/>
  <c r="S34" i="48" s="1"/>
  <c r="L35" i="48"/>
  <c r="S35" i="48" s="1"/>
  <c r="L36" i="48"/>
  <c r="S36" i="48" s="1"/>
  <c r="L37" i="48"/>
  <c r="S37" i="48" s="1"/>
  <c r="L38" i="48"/>
  <c r="S38" i="48" s="1"/>
  <c r="L39" i="48"/>
  <c r="S39" i="48" s="1"/>
  <c r="L40" i="48"/>
  <c r="S40" i="48" s="1"/>
  <c r="L41" i="48"/>
  <c r="U41" i="48" s="1"/>
  <c r="R65" i="62" l="1"/>
  <c r="R42" i="60"/>
  <c r="M302" i="62"/>
  <c r="N302" i="62"/>
  <c r="M294" i="62"/>
  <c r="N294" i="62"/>
  <c r="M286" i="62"/>
  <c r="N286" i="62"/>
  <c r="R27" i="60"/>
  <c r="R38" i="62"/>
  <c r="K305" i="62"/>
  <c r="N305" i="62"/>
  <c r="K297" i="62"/>
  <c r="N297" i="62"/>
  <c r="AD297" i="62" s="1"/>
  <c r="K289" i="62"/>
  <c r="N289" i="62"/>
  <c r="M300" i="62"/>
  <c r="N300" i="62"/>
  <c r="M292" i="62"/>
  <c r="N292" i="62"/>
  <c r="M284" i="62"/>
  <c r="N284" i="62"/>
  <c r="R200" i="62"/>
  <c r="R117" i="60"/>
  <c r="AC283" i="62"/>
  <c r="N283" i="62"/>
  <c r="V303" i="62"/>
  <c r="N303" i="62"/>
  <c r="V295" i="62"/>
  <c r="N295" i="62"/>
  <c r="V287" i="62"/>
  <c r="N287" i="62"/>
  <c r="H299" i="62"/>
  <c r="N299" i="62"/>
  <c r="V291" i="62"/>
  <c r="N291" i="62"/>
  <c r="Y301" i="62"/>
  <c r="N301" i="62"/>
  <c r="AD301" i="62" s="1"/>
  <c r="AB293" i="62"/>
  <c r="N293" i="62"/>
  <c r="H285" i="62"/>
  <c r="AE285" i="62" s="1"/>
  <c r="N285" i="62"/>
  <c r="AD285" i="62" s="1"/>
  <c r="R57" i="60"/>
  <c r="R92" i="62"/>
  <c r="K304" i="62"/>
  <c r="N304" i="62"/>
  <c r="V296" i="62"/>
  <c r="N296" i="62"/>
  <c r="V288" i="62"/>
  <c r="N288" i="62"/>
  <c r="R87" i="60"/>
  <c r="R72" i="60"/>
  <c r="AD312" i="62"/>
  <c r="AE312" i="62"/>
  <c r="AB312" i="62"/>
  <c r="W312" i="62"/>
  <c r="Z331" i="62"/>
  <c r="AE328" i="62"/>
  <c r="N312" i="62"/>
  <c r="AB290" i="62"/>
  <c r="AB326" i="62"/>
  <c r="W302" i="62"/>
  <c r="W310" i="62"/>
  <c r="Z325" i="62"/>
  <c r="AE332" i="62"/>
  <c r="AD328" i="62"/>
  <c r="AD324" i="62"/>
  <c r="W332" i="62"/>
  <c r="M328" i="62"/>
  <c r="M290" i="62"/>
  <c r="AD330" i="62"/>
  <c r="U29" i="48"/>
  <c r="U37" i="48"/>
  <c r="U18" i="48"/>
  <c r="AE318" i="62"/>
  <c r="Z285" i="62"/>
  <c r="AB332" i="62"/>
  <c r="W326" i="62"/>
  <c r="AB318" i="62"/>
  <c r="W285" i="62"/>
  <c r="Z318" i="62"/>
  <c r="AE314" i="62"/>
  <c r="AB320" i="62"/>
  <c r="W318" i="62"/>
  <c r="Z314" i="62"/>
  <c r="Z329" i="62"/>
  <c r="W328" i="62"/>
  <c r="W320" i="62"/>
  <c r="N318" i="62"/>
  <c r="N314" i="62"/>
  <c r="N332" i="62"/>
  <c r="AB330" i="62"/>
  <c r="N326" i="62"/>
  <c r="AB324" i="62"/>
  <c r="AE322" i="62"/>
  <c r="N320" i="62"/>
  <c r="AE316" i="62"/>
  <c r="M314" i="62"/>
  <c r="Z312" i="62"/>
  <c r="M332" i="62"/>
  <c r="Z330" i="62"/>
  <c r="M326" i="62"/>
  <c r="Z324" i="62"/>
  <c r="AD322" i="62"/>
  <c r="M320" i="62"/>
  <c r="Z317" i="62"/>
  <c r="AD316" i="62"/>
  <c r="W330" i="62"/>
  <c r="W324" i="62"/>
  <c r="AB322" i="62"/>
  <c r="AB316" i="62"/>
  <c r="N330" i="62"/>
  <c r="AB328" i="62"/>
  <c r="AE326" i="62"/>
  <c r="N324" i="62"/>
  <c r="Z322" i="62"/>
  <c r="AE320" i="62"/>
  <c r="M318" i="62"/>
  <c r="Z316" i="62"/>
  <c r="AD314" i="62"/>
  <c r="M312" i="62"/>
  <c r="AD332" i="62"/>
  <c r="M330" i="62"/>
  <c r="Z328" i="62"/>
  <c r="AD326" i="62"/>
  <c r="M324" i="62"/>
  <c r="W322" i="62"/>
  <c r="Z321" i="62"/>
  <c r="AD320" i="62"/>
  <c r="W316" i="62"/>
  <c r="AB314" i="62"/>
  <c r="N322" i="62"/>
  <c r="N316" i="62"/>
  <c r="AC264" i="62"/>
  <c r="Z332" i="62"/>
  <c r="AE330" i="62"/>
  <c r="N328" i="62"/>
  <c r="Z326" i="62"/>
  <c r="AE324" i="62"/>
  <c r="M322" i="62"/>
  <c r="Z320" i="62"/>
  <c r="AD318" i="62"/>
  <c r="M316" i="62"/>
  <c r="W314" i="62"/>
  <c r="Z313" i="62"/>
  <c r="Z333" i="62"/>
  <c r="Z319" i="62"/>
  <c r="Z315" i="62"/>
  <c r="AA333" i="62"/>
  <c r="K333" i="62"/>
  <c r="AA331" i="62"/>
  <c r="K331" i="62"/>
  <c r="AA329" i="62"/>
  <c r="K329" i="62"/>
  <c r="AA327" i="62"/>
  <c r="K327" i="62"/>
  <c r="AA325" i="62"/>
  <c r="K325" i="62"/>
  <c r="AA323" i="62"/>
  <c r="K323" i="62"/>
  <c r="AA321" i="62"/>
  <c r="K321" i="62"/>
  <c r="AA319" i="62"/>
  <c r="K319" i="62"/>
  <c r="AA317" i="62"/>
  <c r="K317" i="62"/>
  <c r="AA315" i="62"/>
  <c r="K315" i="62"/>
  <c r="AA313" i="62"/>
  <c r="K313" i="62"/>
  <c r="AA311" i="62"/>
  <c r="K311" i="62"/>
  <c r="Z323" i="62"/>
  <c r="Y333" i="62"/>
  <c r="H333" i="62"/>
  <c r="AC332" i="62"/>
  <c r="V332" i="62"/>
  <c r="Y331" i="62"/>
  <c r="H331" i="62"/>
  <c r="AC330" i="62"/>
  <c r="V330" i="62"/>
  <c r="Y329" i="62"/>
  <c r="H329" i="62"/>
  <c r="AC328" i="62"/>
  <c r="V328" i="62"/>
  <c r="Y327" i="62"/>
  <c r="H327" i="62"/>
  <c r="AC326" i="62"/>
  <c r="V326" i="62"/>
  <c r="Y325" i="62"/>
  <c r="H325" i="62"/>
  <c r="AC324" i="62"/>
  <c r="V324" i="62"/>
  <c r="Y323" i="62"/>
  <c r="H323" i="62"/>
  <c r="AC322" i="62"/>
  <c r="V322" i="62"/>
  <c r="Y321" i="62"/>
  <c r="H321" i="62"/>
  <c r="AC320" i="62"/>
  <c r="V320" i="62"/>
  <c r="Y319" i="62"/>
  <c r="H319" i="62"/>
  <c r="AC318" i="62"/>
  <c r="V318" i="62"/>
  <c r="Y317" i="62"/>
  <c r="H317" i="62"/>
  <c r="AC316" i="62"/>
  <c r="V316" i="62"/>
  <c r="Y315" i="62"/>
  <c r="H315" i="62"/>
  <c r="AC314" i="62"/>
  <c r="V314" i="62"/>
  <c r="Y313" i="62"/>
  <c r="H313" i="62"/>
  <c r="AC312" i="62"/>
  <c r="V312" i="62"/>
  <c r="Y311" i="62"/>
  <c r="H311" i="62"/>
  <c r="X333" i="62"/>
  <c r="X331" i="62"/>
  <c r="X329" i="62"/>
  <c r="X327" i="62"/>
  <c r="X325" i="62"/>
  <c r="X323" i="62"/>
  <c r="X321" i="62"/>
  <c r="X319" i="62"/>
  <c r="X317" i="62"/>
  <c r="X315" i="62"/>
  <c r="X313" i="62"/>
  <c r="X311" i="62"/>
  <c r="Z311" i="62"/>
  <c r="AE333" i="62"/>
  <c r="W333" i="62"/>
  <c r="AA332" i="62"/>
  <c r="K332" i="62"/>
  <c r="AE331" i="62"/>
  <c r="W331" i="62"/>
  <c r="AA330" i="62"/>
  <c r="K330" i="62"/>
  <c r="AE329" i="62"/>
  <c r="W329" i="62"/>
  <c r="AA328" i="62"/>
  <c r="K328" i="62"/>
  <c r="AE327" i="62"/>
  <c r="W327" i="62"/>
  <c r="AA326" i="62"/>
  <c r="K326" i="62"/>
  <c r="AE325" i="62"/>
  <c r="W325" i="62"/>
  <c r="AA324" i="62"/>
  <c r="K324" i="62"/>
  <c r="AE323" i="62"/>
  <c r="W323" i="62"/>
  <c r="AA322" i="62"/>
  <c r="K322" i="62"/>
  <c r="AE321" i="62"/>
  <c r="W321" i="62"/>
  <c r="AA320" i="62"/>
  <c r="K320" i="62"/>
  <c r="AE319" i="62"/>
  <c r="W319" i="62"/>
  <c r="AA318" i="62"/>
  <c r="K318" i="62"/>
  <c r="AE317" i="62"/>
  <c r="W317" i="62"/>
  <c r="AA316" i="62"/>
  <c r="K316" i="62"/>
  <c r="AE315" i="62"/>
  <c r="W315" i="62"/>
  <c r="AA314" i="62"/>
  <c r="K314" i="62"/>
  <c r="AE313" i="62"/>
  <c r="W313" i="62"/>
  <c r="AA312" i="62"/>
  <c r="K312" i="62"/>
  <c r="AE311" i="62"/>
  <c r="W311" i="62"/>
  <c r="AD333" i="62"/>
  <c r="N333" i="62"/>
  <c r="AD331" i="62"/>
  <c r="N331" i="62"/>
  <c r="AD329" i="62"/>
  <c r="N329" i="62"/>
  <c r="AD327" i="62"/>
  <c r="N327" i="62"/>
  <c r="AD325" i="62"/>
  <c r="N325" i="62"/>
  <c r="AD323" i="62"/>
  <c r="N323" i="62"/>
  <c r="AD321" i="62"/>
  <c r="N321" i="62"/>
  <c r="AD319" i="62"/>
  <c r="N319" i="62"/>
  <c r="AD317" i="62"/>
  <c r="N317" i="62"/>
  <c r="AD315" i="62"/>
  <c r="N315" i="62"/>
  <c r="AD313" i="62"/>
  <c r="N313" i="62"/>
  <c r="AD311" i="62"/>
  <c r="N311" i="62"/>
  <c r="Z327" i="62"/>
  <c r="AC333" i="62"/>
  <c r="V333" i="62"/>
  <c r="Y332" i="62"/>
  <c r="H332" i="62"/>
  <c r="AC331" i="62"/>
  <c r="V331" i="62"/>
  <c r="Y330" i="62"/>
  <c r="H330" i="62"/>
  <c r="AC329" i="62"/>
  <c r="V329" i="62"/>
  <c r="Y328" i="62"/>
  <c r="H328" i="62"/>
  <c r="AC327" i="62"/>
  <c r="V327" i="62"/>
  <c r="Y326" i="62"/>
  <c r="H326" i="62"/>
  <c r="AC325" i="62"/>
  <c r="V325" i="62"/>
  <c r="Y324" i="62"/>
  <c r="H324" i="62"/>
  <c r="AC323" i="62"/>
  <c r="V323" i="62"/>
  <c r="Y322" i="62"/>
  <c r="H322" i="62"/>
  <c r="AC321" i="62"/>
  <c r="V321" i="62"/>
  <c r="Y320" i="62"/>
  <c r="H320" i="62"/>
  <c r="AC319" i="62"/>
  <c r="V319" i="62"/>
  <c r="Y318" i="62"/>
  <c r="H318" i="62"/>
  <c r="AC317" i="62"/>
  <c r="V317" i="62"/>
  <c r="Y316" i="62"/>
  <c r="H316" i="62"/>
  <c r="AC315" i="62"/>
  <c r="V315" i="62"/>
  <c r="Y314" i="62"/>
  <c r="H314" i="62"/>
  <c r="AC313" i="62"/>
  <c r="V313" i="62"/>
  <c r="Y312" i="62"/>
  <c r="H312" i="62"/>
  <c r="AC311" i="62"/>
  <c r="V311" i="62"/>
  <c r="AB333" i="62"/>
  <c r="AB331" i="62"/>
  <c r="AB329" i="62"/>
  <c r="AB327" i="62"/>
  <c r="AB325" i="62"/>
  <c r="AB323" i="62"/>
  <c r="AB321" i="62"/>
  <c r="AB319" i="62"/>
  <c r="AB317" i="62"/>
  <c r="AB315" i="62"/>
  <c r="AB313" i="62"/>
  <c r="AB311" i="62"/>
  <c r="N310" i="62"/>
  <c r="X310" i="62"/>
  <c r="H310" i="62"/>
  <c r="Y310" i="62"/>
  <c r="Z310" i="62"/>
  <c r="K310" i="62"/>
  <c r="AA310" i="62"/>
  <c r="M310" i="62"/>
  <c r="AB310" i="62"/>
  <c r="V310" i="62"/>
  <c r="K291" i="62"/>
  <c r="W292" i="62"/>
  <c r="AD259" i="62"/>
  <c r="AA290" i="62"/>
  <c r="AE302" i="62"/>
  <c r="AA264" i="62"/>
  <c r="Y261" i="62"/>
  <c r="Y292" i="62"/>
  <c r="N233" i="62"/>
  <c r="Z295" i="62"/>
  <c r="Y291" i="62"/>
  <c r="AC233" i="62"/>
  <c r="AE245" i="62"/>
  <c r="Z233" i="62"/>
  <c r="AB245" i="62"/>
  <c r="Y233" i="62"/>
  <c r="W233" i="62"/>
  <c r="Z291" i="62"/>
  <c r="V299" i="62"/>
  <c r="Y306" i="62"/>
  <c r="M303" i="62"/>
  <c r="M299" i="62"/>
  <c r="Y296" i="62"/>
  <c r="X284" i="62"/>
  <c r="Y277" i="62"/>
  <c r="Z259" i="62"/>
  <c r="Y300" i="62"/>
  <c r="AE299" i="62"/>
  <c r="AE293" i="62"/>
  <c r="AC286" i="62"/>
  <c r="AE234" i="62"/>
  <c r="W300" i="62"/>
  <c r="AD299" i="62"/>
  <c r="AA293" i="62"/>
  <c r="X287" i="62"/>
  <c r="AC272" i="62"/>
  <c r="K300" i="62"/>
  <c r="AC299" i="62"/>
  <c r="V294" i="62"/>
  <c r="K293" i="62"/>
  <c r="K287" i="62"/>
  <c r="AB187" i="62"/>
  <c r="W299" i="62"/>
  <c r="AC245" i="62"/>
  <c r="AE259" i="62"/>
  <c r="K298" i="62"/>
  <c r="AB294" i="62"/>
  <c r="Z292" i="62"/>
  <c r="AB291" i="62"/>
  <c r="Y259" i="62"/>
  <c r="V306" i="62"/>
  <c r="Z301" i="62"/>
  <c r="K290" i="62"/>
  <c r="V286" i="62"/>
  <c r="H259" i="62"/>
  <c r="AB298" i="62"/>
  <c r="AA279" i="62"/>
  <c r="AE304" i="62"/>
  <c r="H302" i="62"/>
  <c r="Z298" i="62"/>
  <c r="V298" i="62"/>
  <c r="AD294" i="62"/>
  <c r="AB279" i="62"/>
  <c r="AE272" i="62"/>
  <c r="AB271" i="62"/>
  <c r="Y302" i="62"/>
  <c r="AB301" i="62"/>
  <c r="Z300" i="62"/>
  <c r="Z296" i="62"/>
  <c r="AA295" i="62"/>
  <c r="AE294" i="62"/>
  <c r="Y287" i="62"/>
  <c r="W286" i="62"/>
  <c r="V279" i="62"/>
  <c r="Y273" i="62"/>
  <c r="X272" i="62"/>
  <c r="AC259" i="62"/>
  <c r="K296" i="62"/>
  <c r="X295" i="62"/>
  <c r="AC294" i="62"/>
  <c r="K294" i="62"/>
  <c r="M287" i="62"/>
  <c r="AE286" i="62"/>
  <c r="K286" i="62"/>
  <c r="K284" i="62"/>
  <c r="Z294" i="62"/>
  <c r="H294" i="62"/>
  <c r="AB286" i="62"/>
  <c r="H286" i="62"/>
  <c r="X259" i="62"/>
  <c r="AD304" i="62"/>
  <c r="AD302" i="62"/>
  <c r="H300" i="62"/>
  <c r="AB299" i="62"/>
  <c r="Y294" i="62"/>
  <c r="Z290" i="62"/>
  <c r="Z288" i="62"/>
  <c r="AE287" i="62"/>
  <c r="H287" i="62"/>
  <c r="Z286" i="62"/>
  <c r="W259" i="62"/>
  <c r="AB306" i="62"/>
  <c r="Y304" i="62"/>
  <c r="AB302" i="62"/>
  <c r="AA299" i="62"/>
  <c r="X294" i="62"/>
  <c r="Y290" i="62"/>
  <c r="Y288" i="62"/>
  <c r="AA287" i="62"/>
  <c r="Y286" i="62"/>
  <c r="K259" i="62"/>
  <c r="Z306" i="62"/>
  <c r="W304" i="62"/>
  <c r="Z302" i="62"/>
  <c r="Y299" i="62"/>
  <c r="W294" i="62"/>
  <c r="V290" i="62"/>
  <c r="K288" i="62"/>
  <c r="Z287" i="62"/>
  <c r="X286" i="62"/>
  <c r="Z277" i="62"/>
  <c r="Y276" i="62"/>
  <c r="AD272" i="62"/>
  <c r="X304" i="62"/>
  <c r="H304" i="62"/>
  <c r="X303" i="62"/>
  <c r="X302" i="62"/>
  <c r="AA301" i="62"/>
  <c r="X300" i="62"/>
  <c r="AA296" i="62"/>
  <c r="M296" i="62"/>
  <c r="AC293" i="62"/>
  <c r="M293" i="62"/>
  <c r="AA291" i="62"/>
  <c r="M291" i="62"/>
  <c r="AA288" i="62"/>
  <c r="M288" i="62"/>
  <c r="AD286" i="62"/>
  <c r="Y285" i="62"/>
  <c r="W284" i="62"/>
  <c r="AD234" i="62"/>
  <c r="Y279" i="62"/>
  <c r="AB274" i="62"/>
  <c r="W272" i="62"/>
  <c r="AA266" i="62"/>
  <c r="AC304" i="62"/>
  <c r="H303" i="62"/>
  <c r="AC302" i="62"/>
  <c r="X296" i="62"/>
  <c r="H296" i="62"/>
  <c r="Y295" i="62"/>
  <c r="Z293" i="62"/>
  <c r="X292" i="62"/>
  <c r="X291" i="62"/>
  <c r="H291" i="62"/>
  <c r="X288" i="62"/>
  <c r="H288" i="62"/>
  <c r="AB304" i="62"/>
  <c r="V304" i="62"/>
  <c r="V302" i="62"/>
  <c r="V301" i="62"/>
  <c r="AE296" i="62"/>
  <c r="W296" i="62"/>
  <c r="Y293" i="62"/>
  <c r="AE291" i="62"/>
  <c r="W291" i="62"/>
  <c r="AE288" i="62"/>
  <c r="W288" i="62"/>
  <c r="AC285" i="62"/>
  <c r="V285" i="62"/>
  <c r="X233" i="62"/>
  <c r="M279" i="62"/>
  <c r="AB259" i="62"/>
  <c r="AA304" i="62"/>
  <c r="M304" i="62"/>
  <c r="AA302" i="62"/>
  <c r="K302" i="62"/>
  <c r="M301" i="62"/>
  <c r="AE300" i="62"/>
  <c r="Y298" i="62"/>
  <c r="AD296" i="62"/>
  <c r="M295" i="62"/>
  <c r="W293" i="62"/>
  <c r="K292" i="62"/>
  <c r="AD291" i="62"/>
  <c r="AD288" i="62"/>
  <c r="AB285" i="62"/>
  <c r="M285" i="62"/>
  <c r="Z284" i="62"/>
  <c r="Z304" i="62"/>
  <c r="AA303" i="62"/>
  <c r="AC301" i="62"/>
  <c r="K301" i="62"/>
  <c r="AC296" i="62"/>
  <c r="AC291" i="62"/>
  <c r="AC288" i="62"/>
  <c r="AA285" i="62"/>
  <c r="K285" i="62"/>
  <c r="Y284" i="62"/>
  <c r="AE248" i="62"/>
  <c r="AB276" i="62"/>
  <c r="Y303" i="62"/>
  <c r="AB296" i="62"/>
  <c r="V293" i="62"/>
  <c r="AB288" i="62"/>
  <c r="Y289" i="62"/>
  <c r="AA306" i="62"/>
  <c r="M306" i="62"/>
  <c r="X305" i="62"/>
  <c r="H305" i="62"/>
  <c r="Z303" i="62"/>
  <c r="K303" i="62"/>
  <c r="AA298" i="62"/>
  <c r="M298" i="62"/>
  <c r="X297" i="62"/>
  <c r="H297" i="62"/>
  <c r="AE297" i="62" s="1"/>
  <c r="K295" i="62"/>
  <c r="X289" i="62"/>
  <c r="H289" i="62"/>
  <c r="K306" i="62"/>
  <c r="AE305" i="62"/>
  <c r="W305" i="62"/>
  <c r="W297" i="62"/>
  <c r="H292" i="62"/>
  <c r="AE292" i="62" s="1"/>
  <c r="AE289" i="62"/>
  <c r="W289" i="62"/>
  <c r="H284" i="62"/>
  <c r="AE284" i="62" s="1"/>
  <c r="Y305" i="62"/>
  <c r="Y297" i="62"/>
  <c r="AD305" i="62"/>
  <c r="H295" i="62"/>
  <c r="AD289" i="62"/>
  <c r="X306" i="62"/>
  <c r="H306" i="62"/>
  <c r="AC305" i="62"/>
  <c r="AE303" i="62"/>
  <c r="W303" i="62"/>
  <c r="AD300" i="62"/>
  <c r="X298" i="62"/>
  <c r="H298" i="62"/>
  <c r="AE298" i="62" s="1"/>
  <c r="AC297" i="62"/>
  <c r="AE295" i="62"/>
  <c r="W295" i="62"/>
  <c r="X290" i="62"/>
  <c r="H290" i="62"/>
  <c r="AC289" i="62"/>
  <c r="W287" i="62"/>
  <c r="AE306" i="62"/>
  <c r="W306" i="62"/>
  <c r="AB305" i="62"/>
  <c r="V305" i="62"/>
  <c r="AD303" i="62"/>
  <c r="X301" i="62"/>
  <c r="H301" i="62"/>
  <c r="AE301" i="62" s="1"/>
  <c r="AC300" i="62"/>
  <c r="Z299" i="62"/>
  <c r="K299" i="62"/>
  <c r="W298" i="62"/>
  <c r="AB297" i="62"/>
  <c r="V297" i="62"/>
  <c r="AD295" i="62"/>
  <c r="AA294" i="62"/>
  <c r="X293" i="62"/>
  <c r="H293" i="62"/>
  <c r="AC292" i="62"/>
  <c r="AD292" i="62"/>
  <c r="AE290" i="62"/>
  <c r="W290" i="62"/>
  <c r="AB289" i="62"/>
  <c r="V289" i="62"/>
  <c r="AD287" i="62"/>
  <c r="AA286" i="62"/>
  <c r="X285" i="62"/>
  <c r="AC284" i="62"/>
  <c r="AD284" i="62"/>
  <c r="AD306" i="62"/>
  <c r="AA305" i="62"/>
  <c r="M305" i="62"/>
  <c r="AC303" i="62"/>
  <c r="W301" i="62"/>
  <c r="AB300" i="62"/>
  <c r="V300" i="62"/>
  <c r="AD298" i="62"/>
  <c r="AA297" i="62"/>
  <c r="M297" i="62"/>
  <c r="AC295" i="62"/>
  <c r="AB292" i="62"/>
  <c r="V292" i="62"/>
  <c r="AD290" i="62"/>
  <c r="AA289" i="62"/>
  <c r="M289" i="62"/>
  <c r="AC287" i="62"/>
  <c r="AB284" i="62"/>
  <c r="V284" i="62"/>
  <c r="AC306" i="62"/>
  <c r="Z305" i="62"/>
  <c r="AB303" i="62"/>
  <c r="AA300" i="62"/>
  <c r="X299" i="62"/>
  <c r="AC298" i="62"/>
  <c r="Z297" i="62"/>
  <c r="AB295" i="62"/>
  <c r="AD293" i="62"/>
  <c r="AA292" i="62"/>
  <c r="AC290" i="62"/>
  <c r="Z289" i="62"/>
  <c r="AB287" i="62"/>
  <c r="AA284" i="62"/>
  <c r="W283" i="62"/>
  <c r="H283" i="62"/>
  <c r="X283" i="62"/>
  <c r="Y283" i="62"/>
  <c r="K283" i="62"/>
  <c r="Z283" i="62"/>
  <c r="M283" i="62"/>
  <c r="AA283" i="62"/>
  <c r="V283" i="62"/>
  <c r="AB283" i="62"/>
  <c r="AC247" i="62"/>
  <c r="AB237" i="62"/>
  <c r="AA231" i="62"/>
  <c r="V275" i="62"/>
  <c r="X270" i="62"/>
  <c r="K268" i="62"/>
  <c r="Y248" i="62"/>
  <c r="AC234" i="62"/>
  <c r="Y278" i="62"/>
  <c r="V272" i="62"/>
  <c r="H270" i="62"/>
  <c r="H268" i="62"/>
  <c r="AB234" i="62"/>
  <c r="X278" i="62"/>
  <c r="M272" i="62"/>
  <c r="V264" i="62"/>
  <c r="AA234" i="62"/>
  <c r="AB268" i="62"/>
  <c r="Z234" i="62"/>
  <c r="H278" i="62"/>
  <c r="AB272" i="62"/>
  <c r="AA268" i="62"/>
  <c r="Y234" i="62"/>
  <c r="AC231" i="62"/>
  <c r="AA272" i="62"/>
  <c r="Z268" i="62"/>
  <c r="AC237" i="62"/>
  <c r="N234" i="62"/>
  <c r="AB231" i="62"/>
  <c r="Y272" i="62"/>
  <c r="Y270" i="62"/>
  <c r="V268" i="62"/>
  <c r="AE264" i="62"/>
  <c r="Y225" i="62"/>
  <c r="AC206" i="62"/>
  <c r="Z276" i="62"/>
  <c r="N272" i="62"/>
  <c r="AB266" i="62"/>
  <c r="Z261" i="62"/>
  <c r="K261" i="62"/>
  <c r="AC260" i="62"/>
  <c r="K260" i="62"/>
  <c r="N259" i="62"/>
  <c r="X243" i="62"/>
  <c r="Y235" i="62"/>
  <c r="M234" i="62"/>
  <c r="X276" i="62"/>
  <c r="Y271" i="62"/>
  <c r="Y266" i="62"/>
  <c r="X261" i="62"/>
  <c r="H261" i="62"/>
  <c r="AA260" i="62"/>
  <c r="H260" i="62"/>
  <c r="AA258" i="62"/>
  <c r="Y257" i="62"/>
  <c r="Y195" i="62"/>
  <c r="Z204" i="62"/>
  <c r="AC240" i="62"/>
  <c r="V276" i="62"/>
  <c r="V271" i="62"/>
  <c r="N266" i="62"/>
  <c r="AE261" i="62"/>
  <c r="W261" i="62"/>
  <c r="Z260" i="62"/>
  <c r="N258" i="62"/>
  <c r="AD258" i="62" s="1"/>
  <c r="N195" i="62"/>
  <c r="Y204" i="62"/>
  <c r="AE244" i="62"/>
  <c r="X240" i="62"/>
  <c r="M276" i="62"/>
  <c r="AE275" i="62"/>
  <c r="H272" i="62"/>
  <c r="M271" i="62"/>
  <c r="K266" i="62"/>
  <c r="AD261" i="62"/>
  <c r="Y260" i="62"/>
  <c r="M258" i="62"/>
  <c r="AE276" i="62"/>
  <c r="K276" i="62"/>
  <c r="AC261" i="62"/>
  <c r="N261" i="62"/>
  <c r="X260" i="62"/>
  <c r="AB260" i="62"/>
  <c r="AB261" i="62"/>
  <c r="V261" i="62"/>
  <c r="W260" i="62"/>
  <c r="AA225" i="62"/>
  <c r="AA237" i="62"/>
  <c r="W234" i="62"/>
  <c r="K277" i="62"/>
  <c r="AA276" i="62"/>
  <c r="H276" i="62"/>
  <c r="AC266" i="62"/>
  <c r="AA261" i="62"/>
  <c r="AE260" i="62"/>
  <c r="N260" i="62"/>
  <c r="AC274" i="62"/>
  <c r="AA271" i="62"/>
  <c r="Z269" i="62"/>
  <c r="K269" i="62"/>
  <c r="AE268" i="62"/>
  <c r="M268" i="62"/>
  <c r="V267" i="62"/>
  <c r="AD266" i="62"/>
  <c r="V266" i="62"/>
  <c r="Y265" i="62"/>
  <c r="AD264" i="62"/>
  <c r="N264" i="62"/>
  <c r="H262" i="62"/>
  <c r="V258" i="62"/>
  <c r="AB252" i="62"/>
  <c r="W248" i="62"/>
  <c r="AB247" i="62"/>
  <c r="Y237" i="62"/>
  <c r="V234" i="62"/>
  <c r="Z231" i="62"/>
  <c r="X277" i="62"/>
  <c r="H277" i="62"/>
  <c r="AC275" i="62"/>
  <c r="H275" i="62"/>
  <c r="Z274" i="62"/>
  <c r="X269" i="62"/>
  <c r="H269" i="62"/>
  <c r="AC267" i="62"/>
  <c r="H267" i="62"/>
  <c r="AB264" i="62"/>
  <c r="M264" i="62"/>
  <c r="AB263" i="62"/>
  <c r="AB258" i="62"/>
  <c r="K258" i="62"/>
  <c r="Z247" i="62"/>
  <c r="W237" i="62"/>
  <c r="W231" i="62"/>
  <c r="AE277" i="62"/>
  <c r="W277" i="62"/>
  <c r="AB275" i="62"/>
  <c r="Y274" i="62"/>
  <c r="AE269" i="62"/>
  <c r="W269" i="62"/>
  <c r="AB267" i="62"/>
  <c r="AA263" i="62"/>
  <c r="AE212" i="62"/>
  <c r="Y247" i="62"/>
  <c r="K234" i="62"/>
  <c r="AD277" i="62"/>
  <c r="Y275" i="62"/>
  <c r="N274" i="62"/>
  <c r="AD274" i="62" s="1"/>
  <c r="AD269" i="62"/>
  <c r="Y268" i="62"/>
  <c r="Y267" i="62"/>
  <c r="Z266" i="62"/>
  <c r="Y264" i="62"/>
  <c r="H264" i="62"/>
  <c r="Y263" i="62"/>
  <c r="M260" i="62"/>
  <c r="Z258" i="62"/>
  <c r="Z176" i="62"/>
  <c r="AC212" i="62"/>
  <c r="X247" i="62"/>
  <c r="AE237" i="62"/>
  <c r="V237" i="62"/>
  <c r="AE231" i="62"/>
  <c r="N231" i="62"/>
  <c r="AD231" i="62" s="1"/>
  <c r="AC277" i="62"/>
  <c r="N277" i="62"/>
  <c r="X275" i="62"/>
  <c r="V274" i="62"/>
  <c r="AC269" i="62"/>
  <c r="N269" i="62"/>
  <c r="X268" i="62"/>
  <c r="X267" i="62"/>
  <c r="X264" i="62"/>
  <c r="V263" i="62"/>
  <c r="Y262" i="62"/>
  <c r="Y258" i="62"/>
  <c r="Z229" i="62"/>
  <c r="V212" i="62"/>
  <c r="N247" i="62"/>
  <c r="AD247" i="62" s="1"/>
  <c r="AD237" i="62"/>
  <c r="M237" i="62"/>
  <c r="X234" i="62"/>
  <c r="V231" i="62"/>
  <c r="W256" i="62"/>
  <c r="AB277" i="62"/>
  <c r="V277" i="62"/>
  <c r="W276" i="62"/>
  <c r="W275" i="62"/>
  <c r="K274" i="62"/>
  <c r="AB269" i="62"/>
  <c r="V269" i="62"/>
  <c r="W268" i="62"/>
  <c r="W267" i="62"/>
  <c r="W264" i="62"/>
  <c r="M263" i="62"/>
  <c r="X262" i="62"/>
  <c r="W258" i="62"/>
  <c r="Y269" i="62"/>
  <c r="AE267" i="62"/>
  <c r="W132" i="62"/>
  <c r="Z224" i="62"/>
  <c r="Y243" i="62"/>
  <c r="AC242" i="62"/>
  <c r="AC232" i="62"/>
  <c r="AA277" i="62"/>
  <c r="N275" i="62"/>
  <c r="AA269" i="62"/>
  <c r="N267" i="62"/>
  <c r="Z273" i="62"/>
  <c r="K273" i="62"/>
  <c r="Z265" i="62"/>
  <c r="K265" i="62"/>
  <c r="Z257" i="62"/>
  <c r="K257" i="62"/>
  <c r="Z279" i="62"/>
  <c r="K279" i="62"/>
  <c r="AE278" i="62"/>
  <c r="W278" i="62"/>
  <c r="AD275" i="62"/>
  <c r="AA274" i="62"/>
  <c r="M274" i="62"/>
  <c r="X273" i="62"/>
  <c r="H273" i="62"/>
  <c r="Z271" i="62"/>
  <c r="K271" i="62"/>
  <c r="AE270" i="62"/>
  <c r="W270" i="62"/>
  <c r="AD267" i="62"/>
  <c r="M266" i="62"/>
  <c r="X265" i="62"/>
  <c r="H265" i="62"/>
  <c r="Z263" i="62"/>
  <c r="K263" i="62"/>
  <c r="AE262" i="62"/>
  <c r="W262" i="62"/>
  <c r="X257" i="62"/>
  <c r="H257" i="62"/>
  <c r="AD278" i="62"/>
  <c r="AE273" i="62"/>
  <c r="W273" i="62"/>
  <c r="AD270" i="62"/>
  <c r="AE265" i="62"/>
  <c r="W265" i="62"/>
  <c r="AD262" i="62"/>
  <c r="AE257" i="62"/>
  <c r="W257" i="62"/>
  <c r="X279" i="62"/>
  <c r="H279" i="62"/>
  <c r="AC278" i="62"/>
  <c r="N278" i="62"/>
  <c r="AD273" i="62"/>
  <c r="X271" i="62"/>
  <c r="H271" i="62"/>
  <c r="AC270" i="62"/>
  <c r="N270" i="62"/>
  <c r="AD265" i="62"/>
  <c r="X263" i="62"/>
  <c r="H263" i="62"/>
  <c r="AC262" i="62"/>
  <c r="N262" i="62"/>
  <c r="V259" i="62"/>
  <c r="AE279" i="62"/>
  <c r="W279" i="62"/>
  <c r="AB278" i="62"/>
  <c r="V278" i="62"/>
  <c r="AD276" i="62"/>
  <c r="AA275" i="62"/>
  <c r="M275" i="62"/>
  <c r="X274" i="62"/>
  <c r="H274" i="62"/>
  <c r="AE274" i="62" s="1"/>
  <c r="AC273" i="62"/>
  <c r="N273" i="62"/>
  <c r="Z272" i="62"/>
  <c r="AE271" i="62"/>
  <c r="W271" i="62"/>
  <c r="AB270" i="62"/>
  <c r="V270" i="62"/>
  <c r="AD268" i="62"/>
  <c r="AA267" i="62"/>
  <c r="M267" i="62"/>
  <c r="X266" i="62"/>
  <c r="H266" i="62"/>
  <c r="AC265" i="62"/>
  <c r="N265" i="62"/>
  <c r="Z264" i="62"/>
  <c r="AE263" i="62"/>
  <c r="W263" i="62"/>
  <c r="AB262" i="62"/>
  <c r="V262" i="62"/>
  <c r="AD260" i="62"/>
  <c r="AA259" i="62"/>
  <c r="X258" i="62"/>
  <c r="H258" i="62"/>
  <c r="AE258" i="62" s="1"/>
  <c r="AC257" i="62"/>
  <c r="N257" i="62"/>
  <c r="AD257" i="62" s="1"/>
  <c r="AD279" i="62"/>
  <c r="AA278" i="62"/>
  <c r="M278" i="62"/>
  <c r="AC276" i="62"/>
  <c r="Z275" i="62"/>
  <c r="W274" i="62"/>
  <c r="AB273" i="62"/>
  <c r="V273" i="62"/>
  <c r="AD271" i="62"/>
  <c r="AA270" i="62"/>
  <c r="M270" i="62"/>
  <c r="AC268" i="62"/>
  <c r="Z267" i="62"/>
  <c r="AE266" i="62"/>
  <c r="AB265" i="62"/>
  <c r="V265" i="62"/>
  <c r="AD263" i="62"/>
  <c r="AA262" i="62"/>
  <c r="M262" i="62"/>
  <c r="AB257" i="62"/>
  <c r="V257" i="62"/>
  <c r="AC279" i="62"/>
  <c r="Z278" i="62"/>
  <c r="AA273" i="62"/>
  <c r="AC271" i="62"/>
  <c r="Z270" i="62"/>
  <c r="AA265" i="62"/>
  <c r="AC263" i="62"/>
  <c r="Z262" i="62"/>
  <c r="AA257" i="62"/>
  <c r="H256" i="62"/>
  <c r="X256" i="62"/>
  <c r="Y256" i="62"/>
  <c r="K256" i="62"/>
  <c r="Z256" i="62"/>
  <c r="M256" i="62"/>
  <c r="AA256" i="62"/>
  <c r="V256" i="62"/>
  <c r="AB256" i="62"/>
  <c r="N256" i="62"/>
  <c r="AA217" i="62"/>
  <c r="AA242" i="62"/>
  <c r="W247" i="62"/>
  <c r="V245" i="62"/>
  <c r="H243" i="62"/>
  <c r="AE243" i="62" s="1"/>
  <c r="Z242" i="62"/>
  <c r="Y242" i="62"/>
  <c r="M231" i="62"/>
  <c r="AC250" i="62"/>
  <c r="K249" i="62"/>
  <c r="V247" i="62"/>
  <c r="M233" i="62"/>
  <c r="K231" i="62"/>
  <c r="AA207" i="62"/>
  <c r="Y250" i="62"/>
  <c r="N242" i="62"/>
  <c r="AD242" i="62" s="1"/>
  <c r="AB204" i="62"/>
  <c r="N250" i="62"/>
  <c r="AD250" i="62" s="1"/>
  <c r="AA247" i="62"/>
  <c r="M242" i="62"/>
  <c r="AA233" i="62"/>
  <c r="Y231" i="62"/>
  <c r="K215" i="62"/>
  <c r="AA204" i="62"/>
  <c r="M249" i="62"/>
  <c r="N245" i="62"/>
  <c r="AD245" i="62" s="1"/>
  <c r="AE240" i="62"/>
  <c r="W240" i="62"/>
  <c r="X235" i="62"/>
  <c r="N206" i="62"/>
  <c r="AD206" i="62" s="1"/>
  <c r="W204" i="62"/>
  <c r="M247" i="62"/>
  <c r="AA245" i="62"/>
  <c r="AB240" i="62"/>
  <c r="AC134" i="62"/>
  <c r="AA250" i="62"/>
  <c r="K247" i="62"/>
  <c r="Z245" i="62"/>
  <c r="AA240" i="62"/>
  <c r="N204" i="62"/>
  <c r="AD204" i="62" s="1"/>
  <c r="Y251" i="62"/>
  <c r="AD249" i="62"/>
  <c r="Y245" i="62"/>
  <c r="Z240" i="62"/>
  <c r="AC204" i="62"/>
  <c r="V204" i="62"/>
  <c r="Z249" i="62"/>
  <c r="W245" i="62"/>
  <c r="Y240" i="62"/>
  <c r="H233" i="62"/>
  <c r="AE233" i="62" s="1"/>
  <c r="Z217" i="62"/>
  <c r="M204" i="62"/>
  <c r="AA252" i="62"/>
  <c r="K245" i="62"/>
  <c r="AB244" i="62"/>
  <c r="Y241" i="62"/>
  <c r="H241" i="62"/>
  <c r="N240" i="62"/>
  <c r="AD240" i="62" s="1"/>
  <c r="Z239" i="62"/>
  <c r="Z232" i="62"/>
  <c r="H232" i="62"/>
  <c r="V217" i="62"/>
  <c r="AC216" i="62"/>
  <c r="Y214" i="62"/>
  <c r="K204" i="62"/>
  <c r="K229" i="62"/>
  <c r="Y252" i="62"/>
  <c r="M250" i="62"/>
  <c r="AA249" i="62"/>
  <c r="H249" i="62"/>
  <c r="AC248" i="62"/>
  <c r="N248" i="62"/>
  <c r="AD248" i="62" s="1"/>
  <c r="H247" i="62"/>
  <c r="AE247" i="62" s="1"/>
  <c r="AA244" i="62"/>
  <c r="X241" i="62"/>
  <c r="V240" i="62"/>
  <c r="Y239" i="62"/>
  <c r="H235" i="62"/>
  <c r="AE235" i="62" s="1"/>
  <c r="Y232" i="62"/>
  <c r="K217" i="62"/>
  <c r="N216" i="62"/>
  <c r="AD216" i="62" s="1"/>
  <c r="Y215" i="62"/>
  <c r="N214" i="62"/>
  <c r="V229" i="62"/>
  <c r="V252" i="62"/>
  <c r="AB248" i="62"/>
  <c r="V248" i="62"/>
  <c r="Y244" i="62"/>
  <c r="W241" i="62"/>
  <c r="M240" i="62"/>
  <c r="X239" i="62"/>
  <c r="X232" i="62"/>
  <c r="Z241" i="62"/>
  <c r="AA239" i="62"/>
  <c r="H225" i="62"/>
  <c r="AE225" i="62" s="1"/>
  <c r="K216" i="62"/>
  <c r="Z207" i="62"/>
  <c r="Y206" i="62"/>
  <c r="M252" i="62"/>
  <c r="X251" i="62"/>
  <c r="Y249" i="62"/>
  <c r="AA248" i="62"/>
  <c r="M248" i="62"/>
  <c r="W244" i="62"/>
  <c r="AE241" i="62"/>
  <c r="K240" i="62"/>
  <c r="W239" i="62"/>
  <c r="AA236" i="62"/>
  <c r="W232" i="62"/>
  <c r="W207" i="62"/>
  <c r="X249" i="62"/>
  <c r="Z248" i="62"/>
  <c r="K248" i="62"/>
  <c r="V244" i="62"/>
  <c r="AD241" i="62"/>
  <c r="N241" i="62"/>
  <c r="N239" i="62"/>
  <c r="AD239" i="62" s="1"/>
  <c r="Y236" i="62"/>
  <c r="AB229" i="62"/>
  <c r="H251" i="62"/>
  <c r="M244" i="62"/>
  <c r="AC241" i="62"/>
  <c r="M241" i="62"/>
  <c r="AC239" i="62"/>
  <c r="V239" i="62"/>
  <c r="M236" i="62"/>
  <c r="K233" i="62"/>
  <c r="AE232" i="62"/>
  <c r="N232" i="62"/>
  <c r="AB223" i="62"/>
  <c r="AB220" i="62"/>
  <c r="AC217" i="62"/>
  <c r="AE252" i="62"/>
  <c r="X248" i="62"/>
  <c r="AA241" i="62"/>
  <c r="K241" i="62"/>
  <c r="AB239" i="62"/>
  <c r="K239" i="62"/>
  <c r="AD232" i="62"/>
  <c r="K232" i="62"/>
  <c r="Y246" i="62"/>
  <c r="Z246" i="62"/>
  <c r="K246" i="62"/>
  <c r="Z238" i="62"/>
  <c r="K238" i="62"/>
  <c r="AB236" i="62"/>
  <c r="V236" i="62"/>
  <c r="Z230" i="62"/>
  <c r="K230" i="62"/>
  <c r="Z252" i="62"/>
  <c r="K252" i="62"/>
  <c r="AE251" i="62"/>
  <c r="W251" i="62"/>
  <c r="AB250" i="62"/>
  <c r="V250" i="62"/>
  <c r="X246" i="62"/>
  <c r="H246" i="62"/>
  <c r="Z244" i="62"/>
  <c r="K244" i="62"/>
  <c r="W243" i="62"/>
  <c r="AB242" i="62"/>
  <c r="V242" i="62"/>
  <c r="M239" i="62"/>
  <c r="X238" i="62"/>
  <c r="H238" i="62"/>
  <c r="N237" i="62"/>
  <c r="Z236" i="62"/>
  <c r="K236" i="62"/>
  <c r="W235" i="62"/>
  <c r="X230" i="62"/>
  <c r="H230" i="62"/>
  <c r="AE230" i="62" s="1"/>
  <c r="Y230" i="62"/>
  <c r="AD251" i="62"/>
  <c r="AE246" i="62"/>
  <c r="W246" i="62"/>
  <c r="AE238" i="62"/>
  <c r="W238" i="62"/>
  <c r="W230" i="62"/>
  <c r="X252" i="62"/>
  <c r="H252" i="62"/>
  <c r="AC251" i="62"/>
  <c r="N251" i="62"/>
  <c r="Z250" i="62"/>
  <c r="K250" i="62"/>
  <c r="AE249" i="62"/>
  <c r="W249" i="62"/>
  <c r="AD246" i="62"/>
  <c r="M245" i="62"/>
  <c r="X244" i="62"/>
  <c r="H244" i="62"/>
  <c r="AC243" i="62"/>
  <c r="N243" i="62"/>
  <c r="AD243" i="62" s="1"/>
  <c r="K242" i="62"/>
  <c r="AD238" i="62"/>
  <c r="X236" i="62"/>
  <c r="H236" i="62"/>
  <c r="AC235" i="62"/>
  <c r="N235" i="62"/>
  <c r="AD235" i="62" s="1"/>
  <c r="AB232" i="62"/>
  <c r="V232" i="62"/>
  <c r="W252" i="62"/>
  <c r="AB251" i="62"/>
  <c r="V251" i="62"/>
  <c r="AC246" i="62"/>
  <c r="N246" i="62"/>
  <c r="AB243" i="62"/>
  <c r="V243" i="62"/>
  <c r="H239" i="62"/>
  <c r="AE239" i="62" s="1"/>
  <c r="AC238" i="62"/>
  <c r="N238" i="62"/>
  <c r="Z237" i="62"/>
  <c r="K237" i="62"/>
  <c r="AE236" i="62"/>
  <c r="W236" i="62"/>
  <c r="AB235" i="62"/>
  <c r="V235" i="62"/>
  <c r="AD233" i="62"/>
  <c r="AA232" i="62"/>
  <c r="X231" i="62"/>
  <c r="AC230" i="62"/>
  <c r="N230" i="62"/>
  <c r="AD230" i="62" s="1"/>
  <c r="Y238" i="62"/>
  <c r="AD252" i="62"/>
  <c r="AA251" i="62"/>
  <c r="M251" i="62"/>
  <c r="X250" i="62"/>
  <c r="H250" i="62"/>
  <c r="AE250" i="62" s="1"/>
  <c r="AC249" i="62"/>
  <c r="N249" i="62"/>
  <c r="AB246" i="62"/>
  <c r="V246" i="62"/>
  <c r="AD244" i="62"/>
  <c r="AA243" i="62"/>
  <c r="M243" i="62"/>
  <c r="X242" i="62"/>
  <c r="H242" i="62"/>
  <c r="AE242" i="62" s="1"/>
  <c r="AB238" i="62"/>
  <c r="V238" i="62"/>
  <c r="AD236" i="62"/>
  <c r="AA235" i="62"/>
  <c r="M235" i="62"/>
  <c r="AB230" i="62"/>
  <c r="V230" i="62"/>
  <c r="AC252" i="62"/>
  <c r="Z251" i="62"/>
  <c r="AB249" i="62"/>
  <c r="AA246" i="62"/>
  <c r="X245" i="62"/>
  <c r="AC244" i="62"/>
  <c r="Z243" i="62"/>
  <c r="AB241" i="62"/>
  <c r="AA238" i="62"/>
  <c r="X237" i="62"/>
  <c r="AC236" i="62"/>
  <c r="Z235" i="62"/>
  <c r="AB233" i="62"/>
  <c r="AA230" i="62"/>
  <c r="W229" i="62"/>
  <c r="H229" i="62"/>
  <c r="X229" i="62"/>
  <c r="Y229" i="62"/>
  <c r="M229" i="62"/>
  <c r="AA229" i="62"/>
  <c r="N229" i="62"/>
  <c r="X225" i="62"/>
  <c r="X215" i="62"/>
  <c r="AC214" i="62"/>
  <c r="Y209" i="62"/>
  <c r="H209" i="62"/>
  <c r="AE209" i="62" s="1"/>
  <c r="W225" i="62"/>
  <c r="W215" i="62"/>
  <c r="Z214" i="62"/>
  <c r="X209" i="62"/>
  <c r="Z209" i="62"/>
  <c r="AD193" i="62"/>
  <c r="N225" i="62"/>
  <c r="AD225" i="62" s="1"/>
  <c r="N220" i="62"/>
  <c r="AD220" i="62" s="1"/>
  <c r="N209" i="62"/>
  <c r="AD209" i="62" s="1"/>
  <c r="AA193" i="62"/>
  <c r="AE184" i="62"/>
  <c r="AC225" i="62"/>
  <c r="V225" i="62"/>
  <c r="K214" i="62"/>
  <c r="AC209" i="62"/>
  <c r="V209" i="62"/>
  <c r="AD184" i="62"/>
  <c r="AB225" i="62"/>
  <c r="M225" i="62"/>
  <c r="AC210" i="62"/>
  <c r="AB209" i="62"/>
  <c r="M209" i="62"/>
  <c r="AA208" i="62"/>
  <c r="AA209" i="62"/>
  <c r="K209" i="62"/>
  <c r="X208" i="62"/>
  <c r="AB224" i="62"/>
  <c r="K222" i="62"/>
  <c r="W216" i="62"/>
  <c r="H215" i="62"/>
  <c r="AE215" i="62" s="1"/>
  <c r="Y208" i="62"/>
  <c r="X207" i="62"/>
  <c r="Y156" i="62"/>
  <c r="Y179" i="62"/>
  <c r="Y224" i="62"/>
  <c r="V220" i="62"/>
  <c r="M216" i="62"/>
  <c r="Z215" i="62"/>
  <c r="W208" i="62"/>
  <c r="M207" i="62"/>
  <c r="Z206" i="62"/>
  <c r="N127" i="62"/>
  <c r="AD127" i="62" s="1"/>
  <c r="W156" i="62"/>
  <c r="M224" i="62"/>
  <c r="AC223" i="62"/>
  <c r="AC220" i="62"/>
  <c r="M220" i="62"/>
  <c r="N208" i="62"/>
  <c r="AD208" i="62" s="1"/>
  <c r="W205" i="62"/>
  <c r="AC222" i="62"/>
  <c r="Y210" i="62"/>
  <c r="M208" i="62"/>
  <c r="H207" i="62"/>
  <c r="AE207" i="62" s="1"/>
  <c r="AB202" i="62"/>
  <c r="H224" i="62"/>
  <c r="V223" i="62"/>
  <c r="Z222" i="62"/>
  <c r="AA220" i="62"/>
  <c r="Y211" i="62"/>
  <c r="AC208" i="62"/>
  <c r="K208" i="62"/>
  <c r="K205" i="62"/>
  <c r="Y222" i="62"/>
  <c r="Y220" i="62"/>
  <c r="H223" i="62"/>
  <c r="AE223" i="62" s="1"/>
  <c r="N222" i="62"/>
  <c r="AD222" i="62" s="1"/>
  <c r="W220" i="62"/>
  <c r="AA216" i="62"/>
  <c r="Z208" i="62"/>
  <c r="H208" i="62"/>
  <c r="AE208" i="62" s="1"/>
  <c r="Y207" i="62"/>
  <c r="AB134" i="62"/>
  <c r="N185" i="62"/>
  <c r="AD185" i="62" s="1"/>
  <c r="N180" i="62"/>
  <c r="AD180" i="62" s="1"/>
  <c r="W179" i="62"/>
  <c r="X176" i="62"/>
  <c r="AA224" i="62"/>
  <c r="K224" i="62"/>
  <c r="AB217" i="62"/>
  <c r="M217" i="62"/>
  <c r="K213" i="62"/>
  <c r="M212" i="62"/>
  <c r="K207" i="62"/>
  <c r="Z221" i="62"/>
  <c r="AB212" i="62"/>
  <c r="V175" i="62"/>
  <c r="AE176" i="62"/>
  <c r="K202" i="62"/>
  <c r="X224" i="62"/>
  <c r="Y223" i="62"/>
  <c r="Y221" i="62"/>
  <c r="AC218" i="62"/>
  <c r="Y217" i="62"/>
  <c r="H217" i="62"/>
  <c r="AE217" i="62" s="1"/>
  <c r="AA212" i="62"/>
  <c r="AC198" i="62"/>
  <c r="AC180" i="62"/>
  <c r="AE177" i="62"/>
  <c r="V202" i="62"/>
  <c r="W224" i="62"/>
  <c r="X223" i="62"/>
  <c r="W221" i="62"/>
  <c r="Y218" i="62"/>
  <c r="X217" i="62"/>
  <c r="Z216" i="62"/>
  <c r="H216" i="62"/>
  <c r="AE216" i="62" s="1"/>
  <c r="AC215" i="62"/>
  <c r="N215" i="62"/>
  <c r="AD215" i="62" s="1"/>
  <c r="Z213" i="62"/>
  <c r="Y212" i="62"/>
  <c r="K206" i="62"/>
  <c r="AC185" i="62"/>
  <c r="AA180" i="62"/>
  <c r="AC176" i="62"/>
  <c r="Z225" i="62"/>
  <c r="AE224" i="62"/>
  <c r="N224" i="62"/>
  <c r="W223" i="62"/>
  <c r="Y216" i="62"/>
  <c r="AB215" i="62"/>
  <c r="V215" i="62"/>
  <c r="Y213" i="62"/>
  <c r="W212" i="62"/>
  <c r="AC207" i="62"/>
  <c r="N207" i="62"/>
  <c r="AD207" i="62" s="1"/>
  <c r="Z205" i="62"/>
  <c r="AA185" i="62"/>
  <c r="Y180" i="62"/>
  <c r="AC179" i="62"/>
  <c r="Y178" i="62"/>
  <c r="AB176" i="62"/>
  <c r="Z202" i="62"/>
  <c r="AC224" i="62"/>
  <c r="V224" i="62"/>
  <c r="N223" i="62"/>
  <c r="AD223" i="62" s="1"/>
  <c r="K221" i="62"/>
  <c r="N218" i="62"/>
  <c r="AD218" i="62" s="1"/>
  <c r="N217" i="62"/>
  <c r="AD217" i="62" s="1"/>
  <c r="X216" i="62"/>
  <c r="AA215" i="62"/>
  <c r="W213" i="62"/>
  <c r="AB207" i="62"/>
  <c r="Y205" i="62"/>
  <c r="AA222" i="62"/>
  <c r="M222" i="62"/>
  <c r="X221" i="62"/>
  <c r="H221" i="62"/>
  <c r="AE221" i="62" s="1"/>
  <c r="Z219" i="62"/>
  <c r="K219" i="62"/>
  <c r="AE218" i="62"/>
  <c r="W218" i="62"/>
  <c r="AA214" i="62"/>
  <c r="M214" i="62"/>
  <c r="X213" i="62"/>
  <c r="H213" i="62"/>
  <c r="AE213" i="62" s="1"/>
  <c r="N212" i="62"/>
  <c r="AD212" i="62" s="1"/>
  <c r="Z211" i="62"/>
  <c r="K211" i="62"/>
  <c r="AE210" i="62"/>
  <c r="W210" i="62"/>
  <c r="AA206" i="62"/>
  <c r="M206" i="62"/>
  <c r="X205" i="62"/>
  <c r="H205" i="62"/>
  <c r="AE205" i="62" s="1"/>
  <c r="Z203" i="62"/>
  <c r="K203" i="62"/>
  <c r="X219" i="62"/>
  <c r="X211" i="62"/>
  <c r="H211" i="62"/>
  <c r="AE211" i="62" s="1"/>
  <c r="N210" i="62"/>
  <c r="AD210" i="62" s="1"/>
  <c r="X203" i="62"/>
  <c r="H203" i="62"/>
  <c r="AE203" i="62" s="1"/>
  <c r="Y203" i="62"/>
  <c r="AD224" i="62"/>
  <c r="AA223" i="62"/>
  <c r="M223" i="62"/>
  <c r="X222" i="62"/>
  <c r="H222" i="62"/>
  <c r="AE222" i="62" s="1"/>
  <c r="AC221" i="62"/>
  <c r="N221" i="62"/>
  <c r="AD221" i="62" s="1"/>
  <c r="Z220" i="62"/>
  <c r="K220" i="62"/>
  <c r="AE219" i="62"/>
  <c r="W219" i="62"/>
  <c r="AB218" i="62"/>
  <c r="V218" i="62"/>
  <c r="X214" i="62"/>
  <c r="H214" i="62"/>
  <c r="AC213" i="62"/>
  <c r="N213" i="62"/>
  <c r="AD213" i="62" s="1"/>
  <c r="Z212" i="62"/>
  <c r="K212" i="62"/>
  <c r="W211" i="62"/>
  <c r="AB210" i="62"/>
  <c r="V210" i="62"/>
  <c r="X206" i="62"/>
  <c r="H206" i="62"/>
  <c r="AE206" i="62" s="1"/>
  <c r="AC205" i="62"/>
  <c r="N205" i="62"/>
  <c r="AD205" i="62" s="1"/>
  <c r="W203" i="62"/>
  <c r="Y219" i="62"/>
  <c r="Z223" i="62"/>
  <c r="W222" i="62"/>
  <c r="AB221" i="62"/>
  <c r="V221" i="62"/>
  <c r="AD219" i="62"/>
  <c r="AA218" i="62"/>
  <c r="M218" i="62"/>
  <c r="AE214" i="62"/>
  <c r="W214" i="62"/>
  <c r="AB213" i="62"/>
  <c r="V213" i="62"/>
  <c r="AA210" i="62"/>
  <c r="M210" i="62"/>
  <c r="W206" i="62"/>
  <c r="AB205" i="62"/>
  <c r="V205" i="62"/>
  <c r="H219" i="62"/>
  <c r="AA221" i="62"/>
  <c r="X220" i="62"/>
  <c r="AC219" i="62"/>
  <c r="N219" i="62"/>
  <c r="Z218" i="62"/>
  <c r="K218" i="62"/>
  <c r="AB216" i="62"/>
  <c r="AD214" i="62"/>
  <c r="AA213" i="62"/>
  <c r="X212" i="62"/>
  <c r="AC211" i="62"/>
  <c r="N211" i="62"/>
  <c r="AD211" i="62" s="1"/>
  <c r="Z210" i="62"/>
  <c r="K210" i="62"/>
  <c r="AB208" i="62"/>
  <c r="AA205" i="62"/>
  <c r="X204" i="62"/>
  <c r="AC203" i="62"/>
  <c r="N203" i="62"/>
  <c r="AD203" i="62" s="1"/>
  <c r="AB219" i="62"/>
  <c r="V219" i="62"/>
  <c r="AB211" i="62"/>
  <c r="V211" i="62"/>
  <c r="AB203" i="62"/>
  <c r="V203" i="62"/>
  <c r="AB222" i="62"/>
  <c r="AA219" i="62"/>
  <c r="X218" i="62"/>
  <c r="AB214" i="62"/>
  <c r="AA211" i="62"/>
  <c r="X210" i="62"/>
  <c r="AB206" i="62"/>
  <c r="AA203" i="62"/>
  <c r="W202" i="62"/>
  <c r="H202" i="62"/>
  <c r="X202" i="62"/>
  <c r="Y202" i="62"/>
  <c r="M202" i="62"/>
  <c r="AA202" i="62"/>
  <c r="N202" i="62"/>
  <c r="AB196" i="62"/>
  <c r="X195" i="62"/>
  <c r="AB190" i="62"/>
  <c r="AD187" i="62"/>
  <c r="K187" i="62"/>
  <c r="X185" i="62"/>
  <c r="AB182" i="62"/>
  <c r="W180" i="62"/>
  <c r="AA176" i="62"/>
  <c r="AA187" i="62"/>
  <c r="AB198" i="62"/>
  <c r="H195" i="62"/>
  <c r="AE195" i="62" s="1"/>
  <c r="Z187" i="62"/>
  <c r="V185" i="62"/>
  <c r="Y184" i="62"/>
  <c r="AE180" i="62"/>
  <c r="K180" i="62"/>
  <c r="X179" i="62"/>
  <c r="X178" i="62"/>
  <c r="AC177" i="62"/>
  <c r="AC123" i="62"/>
  <c r="N198" i="62"/>
  <c r="Y187" i="62"/>
  <c r="K184" i="62"/>
  <c r="AA177" i="62"/>
  <c r="AB123" i="62"/>
  <c r="V198" i="62"/>
  <c r="Z192" i="62"/>
  <c r="Y177" i="62"/>
  <c r="Y117" i="62"/>
  <c r="K123" i="62"/>
  <c r="AA163" i="62"/>
  <c r="AC195" i="62"/>
  <c r="V187" i="62"/>
  <c r="AB185" i="62"/>
  <c r="H184" i="62"/>
  <c r="Z180" i="62"/>
  <c r="W177" i="62"/>
  <c r="M187" i="62"/>
  <c r="AB104" i="62"/>
  <c r="AA101" i="62"/>
  <c r="Y151" i="62"/>
  <c r="W193" i="62"/>
  <c r="AA192" i="62"/>
  <c r="AE187" i="62"/>
  <c r="W187" i="62"/>
  <c r="Y185" i="62"/>
  <c r="Z184" i="62"/>
  <c r="AC182" i="62"/>
  <c r="M180" i="62"/>
  <c r="Z177" i="62"/>
  <c r="Y176" i="62"/>
  <c r="M193" i="62"/>
  <c r="W192" i="62"/>
  <c r="X188" i="62"/>
  <c r="AC187" i="62"/>
  <c r="N187" i="62"/>
  <c r="W185" i="62"/>
  <c r="N184" i="62"/>
  <c r="Y183" i="62"/>
  <c r="Y182" i="62"/>
  <c r="AB179" i="62"/>
  <c r="X177" i="62"/>
  <c r="K176" i="62"/>
  <c r="N182" i="62"/>
  <c r="AD182" i="62" s="1"/>
  <c r="X117" i="62"/>
  <c r="AB193" i="62"/>
  <c r="Y186" i="62"/>
  <c r="V182" i="62"/>
  <c r="Y109" i="62"/>
  <c r="Y134" i="62"/>
  <c r="AE164" i="62"/>
  <c r="V158" i="62"/>
  <c r="AC151" i="62"/>
  <c r="Z76" i="62"/>
  <c r="V88" i="62"/>
  <c r="W85" i="62"/>
  <c r="V109" i="62"/>
  <c r="N134" i="62"/>
  <c r="AD134" i="62" s="1"/>
  <c r="AA151" i="62"/>
  <c r="Y193" i="62"/>
  <c r="AC184" i="62"/>
  <c r="AB177" i="62"/>
  <c r="Z151" i="62"/>
  <c r="X193" i="62"/>
  <c r="X187" i="62"/>
  <c r="Z185" i="62"/>
  <c r="H185" i="62"/>
  <c r="AE185" i="62" s="1"/>
  <c r="AA184" i="62"/>
  <c r="H179" i="62"/>
  <c r="AE179" i="62" s="1"/>
  <c r="Y167" i="62"/>
  <c r="W196" i="62"/>
  <c r="V191" i="62"/>
  <c r="Y108" i="62"/>
  <c r="W105" i="62"/>
  <c r="AB144" i="62"/>
  <c r="AA128" i="62"/>
  <c r="W167" i="62"/>
  <c r="Y159" i="62"/>
  <c r="K175" i="62"/>
  <c r="AC196" i="62"/>
  <c r="M196" i="62"/>
  <c r="AD195" i="62"/>
  <c r="V193" i="62"/>
  <c r="X192" i="62"/>
  <c r="Z191" i="62"/>
  <c r="K191" i="62"/>
  <c r="AC190" i="62"/>
  <c r="Y188" i="62"/>
  <c r="Z183" i="62"/>
  <c r="K183" i="62"/>
  <c r="M176" i="62"/>
  <c r="W175" i="62"/>
  <c r="AA196" i="62"/>
  <c r="AB195" i="62"/>
  <c r="V195" i="62"/>
  <c r="Z193" i="62"/>
  <c r="K193" i="62"/>
  <c r="AE192" i="62"/>
  <c r="N192" i="62"/>
  <c r="X191" i="62"/>
  <c r="H191" i="62"/>
  <c r="AE191" i="62" s="1"/>
  <c r="Y190" i="62"/>
  <c r="AE188" i="62"/>
  <c r="W188" i="62"/>
  <c r="X186" i="62"/>
  <c r="AB184" i="62"/>
  <c r="M184" i="62"/>
  <c r="X183" i="62"/>
  <c r="H183" i="62"/>
  <c r="N178" i="62"/>
  <c r="AD178" i="62" s="1"/>
  <c r="Y191" i="62"/>
  <c r="AB167" i="62"/>
  <c r="Z165" i="62"/>
  <c r="Z175" i="62"/>
  <c r="Z196" i="62"/>
  <c r="AA195" i="62"/>
  <c r="M195" i="62"/>
  <c r="AC192" i="62"/>
  <c r="M192" i="62"/>
  <c r="W191" i="62"/>
  <c r="N190" i="62"/>
  <c r="AD190" i="62" s="1"/>
  <c r="Y189" i="62"/>
  <c r="AE183" i="62"/>
  <c r="W183" i="62"/>
  <c r="W84" i="62"/>
  <c r="Z116" i="62"/>
  <c r="AA167" i="62"/>
  <c r="K165" i="62"/>
  <c r="K164" i="62"/>
  <c r="Y149" i="62"/>
  <c r="AB175" i="62"/>
  <c r="Y196" i="62"/>
  <c r="Z195" i="62"/>
  <c r="K195" i="62"/>
  <c r="Y194" i="62"/>
  <c r="H193" i="62"/>
  <c r="AE193" i="62" s="1"/>
  <c r="AB192" i="62"/>
  <c r="K192" i="62"/>
  <c r="V190" i="62"/>
  <c r="AC188" i="62"/>
  <c r="M188" i="62"/>
  <c r="H186" i="62"/>
  <c r="AE186" i="62" s="1"/>
  <c r="AD183" i="62"/>
  <c r="N179" i="62"/>
  <c r="AD179" i="62" s="1"/>
  <c r="H178" i="62"/>
  <c r="AE178" i="62" s="1"/>
  <c r="N177" i="62"/>
  <c r="AD177" i="62" s="1"/>
  <c r="W176" i="62"/>
  <c r="M84" i="62"/>
  <c r="X116" i="62"/>
  <c r="Y130" i="62"/>
  <c r="N126" i="62"/>
  <c r="AD126" i="62" s="1"/>
  <c r="Z167" i="62"/>
  <c r="K149" i="62"/>
  <c r="X196" i="62"/>
  <c r="X194" i="62"/>
  <c r="AC191" i="62"/>
  <c r="N191" i="62"/>
  <c r="AD191" i="62" s="1"/>
  <c r="AB188" i="62"/>
  <c r="K188" i="62"/>
  <c r="AC183" i="62"/>
  <c r="N183" i="62"/>
  <c r="V179" i="62"/>
  <c r="K177" i="62"/>
  <c r="M185" i="62"/>
  <c r="X184" i="62"/>
  <c r="AB183" i="62"/>
  <c r="V183" i="62"/>
  <c r="AA179" i="62"/>
  <c r="M179" i="62"/>
  <c r="N176" i="62"/>
  <c r="AD176" i="62" s="1"/>
  <c r="AE196" i="62"/>
  <c r="AB191" i="62"/>
  <c r="AA188" i="62"/>
  <c r="AC144" i="62"/>
  <c r="K131" i="62"/>
  <c r="K127" i="62"/>
  <c r="X167" i="62"/>
  <c r="Y198" i="62"/>
  <c r="H194" i="62"/>
  <c r="AE194" i="62" s="1"/>
  <c r="AC193" i="62"/>
  <c r="Y192" i="62"/>
  <c r="AA191" i="62"/>
  <c r="Z188" i="62"/>
  <c r="W184" i="62"/>
  <c r="AA183" i="62"/>
  <c r="Z179" i="62"/>
  <c r="AC178" i="62"/>
  <c r="V176" i="62"/>
  <c r="AA198" i="62"/>
  <c r="M198" i="62"/>
  <c r="X197" i="62"/>
  <c r="H197" i="62"/>
  <c r="N196" i="62"/>
  <c r="AD196" i="62" s="1"/>
  <c r="W194" i="62"/>
  <c r="AA190" i="62"/>
  <c r="M190" i="62"/>
  <c r="X189" i="62"/>
  <c r="H189" i="62"/>
  <c r="AE189" i="62" s="1"/>
  <c r="N188" i="62"/>
  <c r="AD188" i="62" s="1"/>
  <c r="W186" i="62"/>
  <c r="AA182" i="62"/>
  <c r="M182" i="62"/>
  <c r="X181" i="62"/>
  <c r="H181" i="62"/>
  <c r="AE181" i="62" s="1"/>
  <c r="W178" i="62"/>
  <c r="V177" i="62"/>
  <c r="Z198" i="62"/>
  <c r="K198" i="62"/>
  <c r="AE197" i="62"/>
  <c r="W197" i="62"/>
  <c r="V196" i="62"/>
  <c r="H192" i="62"/>
  <c r="Z190" i="62"/>
  <c r="K190" i="62"/>
  <c r="W189" i="62"/>
  <c r="V188" i="62"/>
  <c r="Z182" i="62"/>
  <c r="K182" i="62"/>
  <c r="W181" i="62"/>
  <c r="AB180" i="62"/>
  <c r="V180" i="62"/>
  <c r="M177" i="62"/>
  <c r="AD197" i="62"/>
  <c r="AC194" i="62"/>
  <c r="N194" i="62"/>
  <c r="AD194" i="62" s="1"/>
  <c r="AC186" i="62"/>
  <c r="N186" i="62"/>
  <c r="AD186" i="62" s="1"/>
  <c r="X198" i="62"/>
  <c r="H198" i="62"/>
  <c r="AC197" i="62"/>
  <c r="N197" i="62"/>
  <c r="K196" i="62"/>
  <c r="AB194" i="62"/>
  <c r="V194" i="62"/>
  <c r="AD192" i="62"/>
  <c r="X190" i="62"/>
  <c r="H190" i="62"/>
  <c r="AE190" i="62" s="1"/>
  <c r="AC189" i="62"/>
  <c r="N189" i="62"/>
  <c r="AD189" i="62" s="1"/>
  <c r="AB186" i="62"/>
  <c r="V186" i="62"/>
  <c r="X182" i="62"/>
  <c r="H182" i="62"/>
  <c r="AE182" i="62" s="1"/>
  <c r="AC181" i="62"/>
  <c r="N181" i="62"/>
  <c r="AD181" i="62" s="1"/>
  <c r="AB178" i="62"/>
  <c r="V178" i="62"/>
  <c r="Y197" i="62"/>
  <c r="AE198" i="62"/>
  <c r="W198" i="62"/>
  <c r="AB197" i="62"/>
  <c r="V197" i="62"/>
  <c r="AA194" i="62"/>
  <c r="M194" i="62"/>
  <c r="W190" i="62"/>
  <c r="AB189" i="62"/>
  <c r="V189" i="62"/>
  <c r="AA186" i="62"/>
  <c r="M186" i="62"/>
  <c r="W182" i="62"/>
  <c r="AB181" i="62"/>
  <c r="V181" i="62"/>
  <c r="AA178" i="62"/>
  <c r="M178" i="62"/>
  <c r="Y181" i="62"/>
  <c r="AD198" i="62"/>
  <c r="AA197" i="62"/>
  <c r="M197" i="62"/>
  <c r="Z194" i="62"/>
  <c r="AA189" i="62"/>
  <c r="M189" i="62"/>
  <c r="Z186" i="62"/>
  <c r="AA181" i="62"/>
  <c r="M181" i="62"/>
  <c r="X180" i="62"/>
  <c r="Z178" i="62"/>
  <c r="Z197" i="62"/>
  <c r="Z189" i="62"/>
  <c r="Z181" i="62"/>
  <c r="H175" i="62"/>
  <c r="X175" i="62"/>
  <c r="Y175" i="62"/>
  <c r="M175" i="62"/>
  <c r="AA175" i="62"/>
  <c r="N175" i="62"/>
  <c r="N109" i="62"/>
  <c r="AD109" i="62" s="1"/>
  <c r="V96" i="62"/>
  <c r="K139" i="62"/>
  <c r="Y132" i="62"/>
  <c r="AB131" i="62"/>
  <c r="AE126" i="62"/>
  <c r="X156" i="62"/>
  <c r="AB151" i="62"/>
  <c r="Z149" i="62"/>
  <c r="AC96" i="62"/>
  <c r="AB96" i="62"/>
  <c r="Z144" i="62"/>
  <c r="M128" i="62"/>
  <c r="K148" i="62"/>
  <c r="W97" i="62"/>
  <c r="Y96" i="62"/>
  <c r="Y144" i="62"/>
  <c r="W148" i="62"/>
  <c r="V168" i="62"/>
  <c r="Z160" i="62"/>
  <c r="Y154" i="62"/>
  <c r="X151" i="62"/>
  <c r="AB74" i="62"/>
  <c r="W107" i="62"/>
  <c r="X96" i="62"/>
  <c r="W144" i="62"/>
  <c r="N166" i="62"/>
  <c r="AD166" i="62" s="1"/>
  <c r="Y160" i="62"/>
  <c r="AB109" i="62"/>
  <c r="N107" i="62"/>
  <c r="AD107" i="62" s="1"/>
  <c r="M144" i="62"/>
  <c r="V166" i="62"/>
  <c r="W160" i="62"/>
  <c r="AB156" i="62"/>
  <c r="H151" i="62"/>
  <c r="AE151" i="62" s="1"/>
  <c r="N96" i="62"/>
  <c r="AD96" i="62" s="1"/>
  <c r="AC131" i="62"/>
  <c r="H112" i="62"/>
  <c r="AE112" i="62" s="1"/>
  <c r="AE171" i="62"/>
  <c r="H168" i="62"/>
  <c r="AE168" i="62" s="1"/>
  <c r="AA164" i="62"/>
  <c r="X163" i="62"/>
  <c r="AA123" i="62"/>
  <c r="AB168" i="62"/>
  <c r="AA110" i="62"/>
  <c r="M109" i="62"/>
  <c r="H127" i="62"/>
  <c r="AE127" i="62" s="1"/>
  <c r="AB126" i="62"/>
  <c r="Z123" i="62"/>
  <c r="AD171" i="62"/>
  <c r="Y168" i="62"/>
  <c r="Y164" i="62"/>
  <c r="W163" i="62"/>
  <c r="Y161" i="62"/>
  <c r="AB152" i="62"/>
  <c r="X171" i="62"/>
  <c r="Y163" i="62"/>
  <c r="Y78" i="62"/>
  <c r="Z110" i="62"/>
  <c r="K144" i="62"/>
  <c r="AB127" i="62"/>
  <c r="AA126" i="62"/>
  <c r="Y123" i="62"/>
  <c r="AC171" i="62"/>
  <c r="N171" i="62"/>
  <c r="X168" i="62"/>
  <c r="X164" i="62"/>
  <c r="X161" i="62"/>
  <c r="N160" i="62"/>
  <c r="AD160" i="62" s="1"/>
  <c r="AA159" i="62"/>
  <c r="AB158" i="62"/>
  <c r="Z157" i="62"/>
  <c r="N156" i="62"/>
  <c r="AD156" i="62" s="1"/>
  <c r="AA155" i="62"/>
  <c r="AA152" i="62"/>
  <c r="H163" i="62"/>
  <c r="AE163" i="62" s="1"/>
  <c r="AC126" i="62"/>
  <c r="W171" i="62"/>
  <c r="X78" i="62"/>
  <c r="AB71" i="62"/>
  <c r="K68" i="62"/>
  <c r="AC88" i="62"/>
  <c r="W110" i="62"/>
  <c r="AC109" i="62"/>
  <c r="H109" i="62"/>
  <c r="AE109" i="62" s="1"/>
  <c r="Y99" i="62"/>
  <c r="Z141" i="62"/>
  <c r="AA135" i="62"/>
  <c r="Z127" i="62"/>
  <c r="Z126" i="62"/>
  <c r="X123" i="62"/>
  <c r="AB171" i="62"/>
  <c r="V171" i="62"/>
  <c r="W168" i="62"/>
  <c r="W164" i="62"/>
  <c r="N163" i="62"/>
  <c r="AD163" i="62" s="1"/>
  <c r="AE160" i="62"/>
  <c r="K160" i="62"/>
  <c r="Z159" i="62"/>
  <c r="N158" i="62"/>
  <c r="AD158" i="62" s="1"/>
  <c r="K157" i="62"/>
  <c r="AC156" i="62"/>
  <c r="M156" i="62"/>
  <c r="Z155" i="62"/>
  <c r="AB153" i="62"/>
  <c r="Z152" i="62"/>
  <c r="AC168" i="62"/>
  <c r="H155" i="62"/>
  <c r="AE155" i="62" s="1"/>
  <c r="AB88" i="62"/>
  <c r="AD84" i="62"/>
  <c r="Y127" i="62"/>
  <c r="Y126" i="62"/>
  <c r="V123" i="62"/>
  <c r="AA171" i="62"/>
  <c r="M171" i="62"/>
  <c r="AC163" i="62"/>
  <c r="V163" i="62"/>
  <c r="N161" i="62"/>
  <c r="AD161" i="62" s="1"/>
  <c r="Y155" i="62"/>
  <c r="Y152" i="62"/>
  <c r="Y171" i="62"/>
  <c r="N88" i="62"/>
  <c r="AD88" i="62" s="1"/>
  <c r="AB84" i="62"/>
  <c r="AC115" i="62"/>
  <c r="AC112" i="62"/>
  <c r="H110" i="62"/>
  <c r="AE110" i="62" s="1"/>
  <c r="AA109" i="62"/>
  <c r="Y142" i="62"/>
  <c r="M129" i="62"/>
  <c r="X127" i="62"/>
  <c r="W126" i="62"/>
  <c r="M123" i="62"/>
  <c r="Z171" i="62"/>
  <c r="K171" i="62"/>
  <c r="N168" i="62"/>
  <c r="AD168" i="62" s="1"/>
  <c r="M164" i="62"/>
  <c r="AB163" i="62"/>
  <c r="M163" i="62"/>
  <c r="K161" i="62"/>
  <c r="AA160" i="62"/>
  <c r="Z156" i="62"/>
  <c r="H156" i="62"/>
  <c r="AE156" i="62" s="1"/>
  <c r="X155" i="62"/>
  <c r="W152" i="62"/>
  <c r="AC136" i="62"/>
  <c r="V69" i="62"/>
  <c r="Y114" i="62"/>
  <c r="N144" i="62"/>
  <c r="Z143" i="62"/>
  <c r="Z142" i="62"/>
  <c r="K136" i="62"/>
  <c r="AC135" i="62"/>
  <c r="M131" i="62"/>
  <c r="W129" i="62"/>
  <c r="Y128" i="62"/>
  <c r="Y124" i="62"/>
  <c r="K169" i="62"/>
  <c r="H167" i="62"/>
  <c r="AE167" i="62" s="1"/>
  <c r="Y166" i="62"/>
  <c r="AC153" i="62"/>
  <c r="K153" i="62"/>
  <c r="Z150" i="62"/>
  <c r="K150" i="62"/>
  <c r="K76" i="62"/>
  <c r="V116" i="62"/>
  <c r="AD110" i="62"/>
  <c r="X109" i="62"/>
  <c r="Y105" i="62"/>
  <c r="W99" i="62"/>
  <c r="W142" i="62"/>
  <c r="AA136" i="62"/>
  <c r="H136" i="62"/>
  <c r="AE136" i="62" s="1"/>
  <c r="Z135" i="62"/>
  <c r="V148" i="62"/>
  <c r="AC169" i="62"/>
  <c r="H169" i="62"/>
  <c r="AE169" i="62" s="1"/>
  <c r="W155" i="62"/>
  <c r="Z153" i="62"/>
  <c r="X150" i="62"/>
  <c r="Y150" i="62"/>
  <c r="Y106" i="62"/>
  <c r="N142" i="62"/>
  <c r="AD142" i="62" s="1"/>
  <c r="K141" i="62"/>
  <c r="Z136" i="62"/>
  <c r="W135" i="62"/>
  <c r="AB133" i="62"/>
  <c r="AA131" i="62"/>
  <c r="Z169" i="62"/>
  <c r="X159" i="62"/>
  <c r="Y153" i="62"/>
  <c r="W150" i="62"/>
  <c r="AC69" i="62"/>
  <c r="K85" i="62"/>
  <c r="H94" i="62"/>
  <c r="H116" i="62"/>
  <c r="K106" i="62"/>
  <c r="K142" i="62"/>
  <c r="Y136" i="62"/>
  <c r="K135" i="62"/>
  <c r="K133" i="62"/>
  <c r="Z131" i="62"/>
  <c r="V126" i="62"/>
  <c r="W123" i="62"/>
  <c r="Z148" i="62"/>
  <c r="Y169" i="62"/>
  <c r="AA168" i="62"/>
  <c r="M168" i="62"/>
  <c r="V167" i="62"/>
  <c r="Z164" i="62"/>
  <c r="Z163" i="62"/>
  <c r="Y162" i="62"/>
  <c r="AC161" i="62"/>
  <c r="H161" i="62"/>
  <c r="AE161" i="62" s="1"/>
  <c r="AC160" i="62"/>
  <c r="V160" i="62"/>
  <c r="W159" i="62"/>
  <c r="AA156" i="62"/>
  <c r="K156" i="62"/>
  <c r="AC155" i="62"/>
  <c r="N155" i="62"/>
  <c r="AD155" i="62" s="1"/>
  <c r="W153" i="62"/>
  <c r="M152" i="62"/>
  <c r="W151" i="62"/>
  <c r="Z69" i="62"/>
  <c r="X136" i="62"/>
  <c r="X131" i="62"/>
  <c r="K126" i="62"/>
  <c r="AB148" i="62"/>
  <c r="X169" i="62"/>
  <c r="Z168" i="62"/>
  <c r="M167" i="62"/>
  <c r="Z161" i="62"/>
  <c r="AB160" i="62"/>
  <c r="M160" i="62"/>
  <c r="V159" i="62"/>
  <c r="AC158" i="62"/>
  <c r="AB155" i="62"/>
  <c r="V155" i="62"/>
  <c r="K152" i="62"/>
  <c r="K151" i="62"/>
  <c r="AC150" i="62"/>
  <c r="N150" i="62"/>
  <c r="AD150" i="62" s="1"/>
  <c r="Y74" i="62"/>
  <c r="Y69" i="62"/>
  <c r="W94" i="62"/>
  <c r="Y113" i="62"/>
  <c r="AB112" i="62"/>
  <c r="M110" i="62"/>
  <c r="V108" i="62"/>
  <c r="AB102" i="62"/>
  <c r="AB142" i="62"/>
  <c r="AA139" i="62"/>
  <c r="W136" i="62"/>
  <c r="N131" i="62"/>
  <c r="AD131" i="62" s="1"/>
  <c r="AA129" i="62"/>
  <c r="N123" i="62"/>
  <c r="AD123" i="62" s="1"/>
  <c r="K167" i="62"/>
  <c r="AC166" i="62"/>
  <c r="M155" i="62"/>
  <c r="AE153" i="62"/>
  <c r="N153" i="62"/>
  <c r="AD153" i="62" s="1"/>
  <c r="AB150" i="62"/>
  <c r="V150" i="62"/>
  <c r="Y79" i="62"/>
  <c r="V74" i="62"/>
  <c r="N87" i="62"/>
  <c r="AD87" i="62" s="1"/>
  <c r="X94" i="62"/>
  <c r="AB116" i="62"/>
  <c r="W113" i="62"/>
  <c r="K102" i="62"/>
  <c r="AA142" i="62"/>
  <c r="Z139" i="62"/>
  <c r="N136" i="62"/>
  <c r="AD136" i="62" s="1"/>
  <c r="V131" i="62"/>
  <c r="Y129" i="62"/>
  <c r="N169" i="62"/>
  <c r="AD169" i="62" s="1"/>
  <c r="AB166" i="62"/>
  <c r="AB159" i="62"/>
  <c r="H159" i="62"/>
  <c r="AE159" i="62" s="1"/>
  <c r="Y158" i="62"/>
  <c r="V153" i="62"/>
  <c r="AA150" i="62"/>
  <c r="M150" i="62"/>
  <c r="H162" i="62"/>
  <c r="AE162" i="62" s="1"/>
  <c r="Y157" i="62"/>
  <c r="AE170" i="62"/>
  <c r="W170" i="62"/>
  <c r="AB169" i="62"/>
  <c r="V169" i="62"/>
  <c r="AD167" i="62"/>
  <c r="AA166" i="62"/>
  <c r="M166" i="62"/>
  <c r="X165" i="62"/>
  <c r="H165" i="62"/>
  <c r="AC164" i="62"/>
  <c r="N164" i="62"/>
  <c r="AD164" i="62" s="1"/>
  <c r="W162" i="62"/>
  <c r="AB161" i="62"/>
  <c r="V161" i="62"/>
  <c r="AA158" i="62"/>
  <c r="M158" i="62"/>
  <c r="X157" i="62"/>
  <c r="H157" i="62"/>
  <c r="AE157" i="62" s="1"/>
  <c r="W154" i="62"/>
  <c r="X149" i="62"/>
  <c r="H149" i="62"/>
  <c r="AE149" i="62" s="1"/>
  <c r="Y170" i="62"/>
  <c r="AD170" i="62"/>
  <c r="AA169" i="62"/>
  <c r="M169" i="62"/>
  <c r="AC167" i="62"/>
  <c r="Z166" i="62"/>
  <c r="K166" i="62"/>
  <c r="AE165" i="62"/>
  <c r="W165" i="62"/>
  <c r="AB164" i="62"/>
  <c r="V164" i="62"/>
  <c r="AA161" i="62"/>
  <c r="M161" i="62"/>
  <c r="X160" i="62"/>
  <c r="AC159" i="62"/>
  <c r="N159" i="62"/>
  <c r="AD159" i="62" s="1"/>
  <c r="Z158" i="62"/>
  <c r="K158" i="62"/>
  <c r="W157" i="62"/>
  <c r="AA153" i="62"/>
  <c r="M153" i="62"/>
  <c r="X152" i="62"/>
  <c r="H152" i="62"/>
  <c r="AE152" i="62" s="1"/>
  <c r="N151" i="62"/>
  <c r="AD151" i="62" s="1"/>
  <c r="W149" i="62"/>
  <c r="H170" i="62"/>
  <c r="AC170" i="62"/>
  <c r="N170" i="62"/>
  <c r="AD165" i="62"/>
  <c r="AC162" i="62"/>
  <c r="N162" i="62"/>
  <c r="AD162" i="62" s="1"/>
  <c r="AC154" i="62"/>
  <c r="N154" i="62"/>
  <c r="AD154" i="62" s="1"/>
  <c r="V151" i="62"/>
  <c r="AB170" i="62"/>
  <c r="V170" i="62"/>
  <c r="X166" i="62"/>
  <c r="H166" i="62"/>
  <c r="AE166" i="62" s="1"/>
  <c r="AC165" i="62"/>
  <c r="N165" i="62"/>
  <c r="AB162" i="62"/>
  <c r="V162" i="62"/>
  <c r="M159" i="62"/>
  <c r="X158" i="62"/>
  <c r="H158" i="62"/>
  <c r="AE158" i="62" s="1"/>
  <c r="AC157" i="62"/>
  <c r="N157" i="62"/>
  <c r="AD157" i="62" s="1"/>
  <c r="AB154" i="62"/>
  <c r="V154" i="62"/>
  <c r="AC149" i="62"/>
  <c r="N149" i="62"/>
  <c r="AD149" i="62" s="1"/>
  <c r="X170" i="62"/>
  <c r="X162" i="62"/>
  <c r="X154" i="62"/>
  <c r="AA170" i="62"/>
  <c r="M170" i="62"/>
  <c r="W166" i="62"/>
  <c r="AB165" i="62"/>
  <c r="V165" i="62"/>
  <c r="AA162" i="62"/>
  <c r="M162" i="62"/>
  <c r="W158" i="62"/>
  <c r="AB157" i="62"/>
  <c r="V157" i="62"/>
  <c r="AA154" i="62"/>
  <c r="M154" i="62"/>
  <c r="X153" i="62"/>
  <c r="AC152" i="62"/>
  <c r="N152" i="62"/>
  <c r="AD152" i="62" s="1"/>
  <c r="AB149" i="62"/>
  <c r="V149" i="62"/>
  <c r="Y165" i="62"/>
  <c r="H154" i="62"/>
  <c r="AE154" i="62" s="1"/>
  <c r="Z170" i="62"/>
  <c r="AA165" i="62"/>
  <c r="Z162" i="62"/>
  <c r="AA157" i="62"/>
  <c r="Z154" i="62"/>
  <c r="AA149" i="62"/>
  <c r="H148" i="62"/>
  <c r="X148" i="62"/>
  <c r="Y148" i="62"/>
  <c r="M148" i="62"/>
  <c r="AA148" i="62"/>
  <c r="N148" i="62"/>
  <c r="Y137" i="62"/>
  <c r="V110" i="62"/>
  <c r="Y101" i="62"/>
  <c r="H101" i="62"/>
  <c r="AE101" i="62" s="1"/>
  <c r="Y143" i="62"/>
  <c r="H143" i="62"/>
  <c r="V141" i="62"/>
  <c r="N139" i="62"/>
  <c r="AD139" i="62" s="1"/>
  <c r="X137" i="62"/>
  <c r="H137" i="62"/>
  <c r="AE137" i="62" s="1"/>
  <c r="V134" i="62"/>
  <c r="Z133" i="62"/>
  <c r="Z129" i="62"/>
  <c r="K129" i="62"/>
  <c r="AC128" i="62"/>
  <c r="K128" i="62"/>
  <c r="AC127" i="62"/>
  <c r="V127" i="62"/>
  <c r="W124" i="62"/>
  <c r="H87" i="62"/>
  <c r="AE87" i="62" s="1"/>
  <c r="AA84" i="62"/>
  <c r="W117" i="62"/>
  <c r="X101" i="62"/>
  <c r="X143" i="62"/>
  <c r="Y140" i="62"/>
  <c r="AC139" i="62"/>
  <c r="V139" i="62"/>
  <c r="W137" i="62"/>
  <c r="N135" i="62"/>
  <c r="AD135" i="62" s="1"/>
  <c r="Y133" i="62"/>
  <c r="W80" i="62"/>
  <c r="AA74" i="62"/>
  <c r="M72" i="62"/>
  <c r="K69" i="62"/>
  <c r="Y88" i="62"/>
  <c r="Y84" i="62"/>
  <c r="M117" i="62"/>
  <c r="Y116" i="62"/>
  <c r="AB110" i="62"/>
  <c r="K110" i="62"/>
  <c r="X108" i="62"/>
  <c r="AC107" i="62"/>
  <c r="Z106" i="62"/>
  <c r="AC104" i="62"/>
  <c r="AA102" i="62"/>
  <c r="W101" i="62"/>
  <c r="N99" i="62"/>
  <c r="AD99" i="62" s="1"/>
  <c r="W121" i="62"/>
  <c r="W143" i="62"/>
  <c r="W140" i="62"/>
  <c r="AB139" i="62"/>
  <c r="M139" i="62"/>
  <c r="AB135" i="62"/>
  <c r="V135" i="62"/>
  <c r="V133" i="62"/>
  <c r="X129" i="62"/>
  <c r="H129" i="62"/>
  <c r="AE129" i="62" s="1"/>
  <c r="Z128" i="62"/>
  <c r="AB125" i="62"/>
  <c r="Y75" i="62"/>
  <c r="AC87" i="62"/>
  <c r="X84" i="62"/>
  <c r="Y102" i="62"/>
  <c r="AE143" i="62"/>
  <c r="AC137" i="62"/>
  <c r="N137" i="62"/>
  <c r="AD137" i="62" s="1"/>
  <c r="Z125" i="62"/>
  <c r="AB87" i="62"/>
  <c r="X102" i="62"/>
  <c r="N101" i="62"/>
  <c r="AD101" i="62" s="1"/>
  <c r="AE99" i="62"/>
  <c r="AD143" i="62"/>
  <c r="N143" i="62"/>
  <c r="AB137" i="62"/>
  <c r="V137" i="62"/>
  <c r="X128" i="62"/>
  <c r="Y125" i="62"/>
  <c r="M74" i="62"/>
  <c r="AB69" i="62"/>
  <c r="X87" i="62"/>
  <c r="Z85" i="62"/>
  <c r="AB83" i="62"/>
  <c r="AC117" i="62"/>
  <c r="K116" i="62"/>
  <c r="Y115" i="62"/>
  <c r="M113" i="62"/>
  <c r="Y110" i="62"/>
  <c r="H108" i="62"/>
  <c r="AE108" i="62" s="1"/>
  <c r="W102" i="62"/>
  <c r="AC101" i="62"/>
  <c r="V101" i="62"/>
  <c r="AC143" i="62"/>
  <c r="V143" i="62"/>
  <c r="V142" i="62"/>
  <c r="Y139" i="62"/>
  <c r="H139" i="62"/>
  <c r="AE139" i="62" s="1"/>
  <c r="AA137" i="62"/>
  <c r="M137" i="62"/>
  <c r="Y135" i="62"/>
  <c r="H135" i="62"/>
  <c r="AE135" i="62" s="1"/>
  <c r="AC129" i="62"/>
  <c r="N129" i="62"/>
  <c r="AD129" i="62" s="1"/>
  <c r="W128" i="62"/>
  <c r="W127" i="62"/>
  <c r="V125" i="62"/>
  <c r="W87" i="62"/>
  <c r="Y85" i="62"/>
  <c r="AE84" i="62"/>
  <c r="V84" i="62"/>
  <c r="Y83" i="62"/>
  <c r="AB117" i="62"/>
  <c r="X110" i="62"/>
  <c r="H104" i="62"/>
  <c r="AE104" i="62" s="1"/>
  <c r="M102" i="62"/>
  <c r="AB101" i="62"/>
  <c r="M101" i="62"/>
  <c r="K100" i="62"/>
  <c r="AC99" i="62"/>
  <c r="AA144" i="62"/>
  <c r="AB143" i="62"/>
  <c r="K143" i="62"/>
  <c r="AC142" i="62"/>
  <c r="M142" i="62"/>
  <c r="AB141" i="62"/>
  <c r="X139" i="62"/>
  <c r="Z137" i="62"/>
  <c r="M136" i="62"/>
  <c r="X135" i="62"/>
  <c r="W134" i="62"/>
  <c r="Y131" i="62"/>
  <c r="H131" i="62"/>
  <c r="AE131" i="62" s="1"/>
  <c r="AB129" i="62"/>
  <c r="N128" i="62"/>
  <c r="AD128" i="62" s="1"/>
  <c r="K125" i="62"/>
  <c r="AA138" i="62"/>
  <c r="V144" i="62"/>
  <c r="AA141" i="62"/>
  <c r="M141" i="62"/>
  <c r="X140" i="62"/>
  <c r="H140" i="62"/>
  <c r="AE140" i="62" s="1"/>
  <c r="Z138" i="62"/>
  <c r="K138" i="62"/>
  <c r="AB136" i="62"/>
  <c r="V136" i="62"/>
  <c r="AA133" i="62"/>
  <c r="M133" i="62"/>
  <c r="X132" i="62"/>
  <c r="H132" i="62"/>
  <c r="AE132" i="62" s="1"/>
  <c r="Z130" i="62"/>
  <c r="K130" i="62"/>
  <c r="AB128" i="62"/>
  <c r="V128" i="62"/>
  <c r="AA125" i="62"/>
  <c r="M125" i="62"/>
  <c r="X124" i="62"/>
  <c r="H124" i="62"/>
  <c r="AE124" i="62" s="1"/>
  <c r="Z122" i="62"/>
  <c r="K122" i="62"/>
  <c r="X138" i="62"/>
  <c r="X130" i="62"/>
  <c r="H130" i="62"/>
  <c r="AE130" i="62" s="1"/>
  <c r="X122" i="62"/>
  <c r="H122" i="62"/>
  <c r="AE122" i="62" s="1"/>
  <c r="Y141" i="62"/>
  <c r="X141" i="62"/>
  <c r="H141" i="62"/>
  <c r="AE141" i="62" s="1"/>
  <c r="AC140" i="62"/>
  <c r="N140" i="62"/>
  <c r="AD140" i="62" s="1"/>
  <c r="AE138" i="62"/>
  <c r="W138" i="62"/>
  <c r="AA134" i="62"/>
  <c r="M134" i="62"/>
  <c r="X133" i="62"/>
  <c r="H133" i="62"/>
  <c r="AC132" i="62"/>
  <c r="N132" i="62"/>
  <c r="AD132" i="62" s="1"/>
  <c r="W130" i="62"/>
  <c r="M126" i="62"/>
  <c r="X125" i="62"/>
  <c r="H125" i="62"/>
  <c r="AE125" i="62" s="1"/>
  <c r="AC124" i="62"/>
  <c r="N124" i="62"/>
  <c r="AD124" i="62" s="1"/>
  <c r="W122" i="62"/>
  <c r="Y138" i="62"/>
  <c r="Y122" i="62"/>
  <c r="H138" i="62"/>
  <c r="X144" i="62"/>
  <c r="H144" i="62"/>
  <c r="AE144" i="62" s="1"/>
  <c r="W141" i="62"/>
  <c r="AB140" i="62"/>
  <c r="V140" i="62"/>
  <c r="AD138" i="62"/>
  <c r="Z134" i="62"/>
  <c r="K134" i="62"/>
  <c r="AE133" i="62"/>
  <c r="W133" i="62"/>
  <c r="AB132" i="62"/>
  <c r="V132" i="62"/>
  <c r="H128" i="62"/>
  <c r="AE128" i="62" s="1"/>
  <c r="W125" i="62"/>
  <c r="AB124" i="62"/>
  <c r="V124" i="62"/>
  <c r="AD141" i="62"/>
  <c r="AA140" i="62"/>
  <c r="M140" i="62"/>
  <c r="AC138" i="62"/>
  <c r="N138" i="62"/>
  <c r="AD133" i="62"/>
  <c r="AA132" i="62"/>
  <c r="M132" i="62"/>
  <c r="AC130" i="62"/>
  <c r="N130" i="62"/>
  <c r="AD130" i="62" s="1"/>
  <c r="AD125" i="62"/>
  <c r="AA124" i="62"/>
  <c r="M124" i="62"/>
  <c r="AC122" i="62"/>
  <c r="N122" i="62"/>
  <c r="AD122" i="62" s="1"/>
  <c r="AD144" i="62"/>
  <c r="AA143" i="62"/>
  <c r="X142" i="62"/>
  <c r="AC141" i="62"/>
  <c r="Z140" i="62"/>
  <c r="AB138" i="62"/>
  <c r="V138" i="62"/>
  <c r="X134" i="62"/>
  <c r="AC133" i="62"/>
  <c r="Z132" i="62"/>
  <c r="AB130" i="62"/>
  <c r="V130" i="62"/>
  <c r="AA127" i="62"/>
  <c r="X126" i="62"/>
  <c r="AC125" i="62"/>
  <c r="Z124" i="62"/>
  <c r="AB122" i="62"/>
  <c r="V122" i="62"/>
  <c r="AA130" i="62"/>
  <c r="AA122" i="62"/>
  <c r="H121" i="62"/>
  <c r="X121" i="62"/>
  <c r="Y121" i="62"/>
  <c r="K121" i="62"/>
  <c r="Z121" i="62"/>
  <c r="M121" i="62"/>
  <c r="AA121" i="62"/>
  <c r="V121" i="62"/>
  <c r="AB121" i="62"/>
  <c r="N121" i="62"/>
  <c r="X98" i="62"/>
  <c r="N78" i="62"/>
  <c r="AD78" i="62" s="1"/>
  <c r="Z77" i="62"/>
  <c r="Z71" i="62"/>
  <c r="X89" i="62"/>
  <c r="AA88" i="62"/>
  <c r="M88" i="62"/>
  <c r="V87" i="62"/>
  <c r="AC86" i="62"/>
  <c r="V83" i="62"/>
  <c r="N117" i="62"/>
  <c r="W115" i="62"/>
  <c r="W114" i="62"/>
  <c r="Y112" i="62"/>
  <c r="W109" i="62"/>
  <c r="K108" i="62"/>
  <c r="Y107" i="62"/>
  <c r="X106" i="62"/>
  <c r="H106" i="62"/>
  <c r="Y104" i="62"/>
  <c r="H100" i="62"/>
  <c r="AE100" i="62" s="1"/>
  <c r="W98" i="62"/>
  <c r="V78" i="62"/>
  <c r="N77" i="62"/>
  <c r="AD77" i="62" s="1"/>
  <c r="Y71" i="62"/>
  <c r="W89" i="62"/>
  <c r="Z88" i="62"/>
  <c r="K88" i="62"/>
  <c r="AB86" i="62"/>
  <c r="AE117" i="62"/>
  <c r="V117" i="62"/>
  <c r="N115" i="62"/>
  <c r="AD115" i="62" s="1"/>
  <c r="X112" i="62"/>
  <c r="AE106" i="62"/>
  <c r="W106" i="62"/>
  <c r="X104" i="62"/>
  <c r="Z89" i="62"/>
  <c r="Y98" i="62"/>
  <c r="Y89" i="62"/>
  <c r="AE89" i="62"/>
  <c r="AC114" i="62"/>
  <c r="N114" i="62"/>
  <c r="AD114" i="62" s="1"/>
  <c r="AD106" i="62"/>
  <c r="AC98" i="62"/>
  <c r="N98" i="62"/>
  <c r="AD98" i="62" s="1"/>
  <c r="AA71" i="62"/>
  <c r="H89" i="62"/>
  <c r="H78" i="62"/>
  <c r="AE78" i="62" s="1"/>
  <c r="AD89" i="62"/>
  <c r="N89" i="62"/>
  <c r="X88" i="62"/>
  <c r="H88" i="62"/>
  <c r="AE88" i="62" s="1"/>
  <c r="N86" i="62"/>
  <c r="AD86" i="62" s="1"/>
  <c r="AB114" i="62"/>
  <c r="V114" i="62"/>
  <c r="N112" i="62"/>
  <c r="AD112" i="62" s="1"/>
  <c r="AB108" i="62"/>
  <c r="AC106" i="62"/>
  <c r="N106" i="62"/>
  <c r="N104" i="62"/>
  <c r="AD104" i="62" s="1"/>
  <c r="Z100" i="62"/>
  <c r="AB98" i="62"/>
  <c r="V98" i="62"/>
  <c r="X114" i="62"/>
  <c r="AC78" i="62"/>
  <c r="V71" i="62"/>
  <c r="Y90" i="62"/>
  <c r="AC89" i="62"/>
  <c r="M89" i="62"/>
  <c r="W88" i="62"/>
  <c r="Y87" i="62"/>
  <c r="V86" i="62"/>
  <c r="K94" i="62"/>
  <c r="AA117" i="62"/>
  <c r="H117" i="62"/>
  <c r="AA114" i="62"/>
  <c r="M114" i="62"/>
  <c r="V112" i="62"/>
  <c r="Z108" i="62"/>
  <c r="AB106" i="62"/>
  <c r="V106" i="62"/>
  <c r="V104" i="62"/>
  <c r="Z102" i="62"/>
  <c r="H102" i="62"/>
  <c r="AE102" i="62" s="1"/>
  <c r="Y100" i="62"/>
  <c r="AA98" i="62"/>
  <c r="M98" i="62"/>
  <c r="Y97" i="62"/>
  <c r="H114" i="62"/>
  <c r="AE114" i="62" s="1"/>
  <c r="W71" i="62"/>
  <c r="Z86" i="62"/>
  <c r="AA80" i="62"/>
  <c r="AB78" i="62"/>
  <c r="AC71" i="62"/>
  <c r="K71" i="62"/>
  <c r="AA89" i="62"/>
  <c r="K89" i="62"/>
  <c r="K86" i="62"/>
  <c r="Z114" i="62"/>
  <c r="AA106" i="62"/>
  <c r="X100" i="62"/>
  <c r="Z98" i="62"/>
  <c r="K98" i="62"/>
  <c r="X97" i="62"/>
  <c r="X113" i="62"/>
  <c r="H113" i="62"/>
  <c r="AE113" i="62" s="1"/>
  <c r="Z111" i="62"/>
  <c r="K111" i="62"/>
  <c r="X105" i="62"/>
  <c r="H105" i="62"/>
  <c r="AE105" i="62" s="1"/>
  <c r="Z103" i="62"/>
  <c r="K103" i="62"/>
  <c r="H97" i="62"/>
  <c r="AE97" i="62" s="1"/>
  <c r="Z95" i="62"/>
  <c r="K95" i="62"/>
  <c r="Y111" i="62"/>
  <c r="Y103" i="62"/>
  <c r="Z117" i="62"/>
  <c r="K117" i="62"/>
  <c r="AE116" i="62"/>
  <c r="W116" i="62"/>
  <c r="AB115" i="62"/>
  <c r="V115" i="62"/>
  <c r="AA112" i="62"/>
  <c r="M112" i="62"/>
  <c r="X111" i="62"/>
  <c r="H111" i="62"/>
  <c r="AC110" i="62"/>
  <c r="Z109" i="62"/>
  <c r="K109" i="62"/>
  <c r="W108" i="62"/>
  <c r="AB107" i="62"/>
  <c r="V107" i="62"/>
  <c r="AA104" i="62"/>
  <c r="M104" i="62"/>
  <c r="X103" i="62"/>
  <c r="H103" i="62"/>
  <c r="AE103" i="62" s="1"/>
  <c r="AC102" i="62"/>
  <c r="N102" i="62"/>
  <c r="AD102" i="62" s="1"/>
  <c r="Z101" i="62"/>
  <c r="W100" i="62"/>
  <c r="AB99" i="62"/>
  <c r="V99" i="62"/>
  <c r="AA96" i="62"/>
  <c r="M96" i="62"/>
  <c r="X95" i="62"/>
  <c r="H95" i="62"/>
  <c r="Y95" i="62"/>
  <c r="AD116" i="62"/>
  <c r="AA115" i="62"/>
  <c r="M115" i="62"/>
  <c r="AC113" i="62"/>
  <c r="N113" i="62"/>
  <c r="AD113" i="62" s="1"/>
  <c r="Z112" i="62"/>
  <c r="K112" i="62"/>
  <c r="AE111" i="62"/>
  <c r="W111" i="62"/>
  <c r="AA107" i="62"/>
  <c r="M107" i="62"/>
  <c r="AC105" i="62"/>
  <c r="N105" i="62"/>
  <c r="AD105" i="62" s="1"/>
  <c r="Z104" i="62"/>
  <c r="K104" i="62"/>
  <c r="W103" i="62"/>
  <c r="AA99" i="62"/>
  <c r="M99" i="62"/>
  <c r="AC97" i="62"/>
  <c r="N97" i="62"/>
  <c r="AD97" i="62" s="1"/>
  <c r="Z96" i="62"/>
  <c r="K96" i="62"/>
  <c r="AE95" i="62"/>
  <c r="W95" i="62"/>
  <c r="AC116" i="62"/>
  <c r="N116" i="62"/>
  <c r="Z115" i="62"/>
  <c r="K115" i="62"/>
  <c r="AB113" i="62"/>
  <c r="V113" i="62"/>
  <c r="AD111" i="62"/>
  <c r="AC108" i="62"/>
  <c r="N108" i="62"/>
  <c r="AD108" i="62" s="1"/>
  <c r="Z107" i="62"/>
  <c r="K107" i="62"/>
  <c r="AB105" i="62"/>
  <c r="V105" i="62"/>
  <c r="AC100" i="62"/>
  <c r="N100" i="62"/>
  <c r="AD100" i="62" s="1"/>
  <c r="Z99" i="62"/>
  <c r="K99" i="62"/>
  <c r="AB97" i="62"/>
  <c r="V97" i="62"/>
  <c r="AA113" i="62"/>
  <c r="AC111" i="62"/>
  <c r="N111" i="62"/>
  <c r="AA105" i="62"/>
  <c r="M105" i="62"/>
  <c r="AC103" i="62"/>
  <c r="N103" i="62"/>
  <c r="AD103" i="62" s="1"/>
  <c r="AB100" i="62"/>
  <c r="V100" i="62"/>
  <c r="AA97" i="62"/>
  <c r="M97" i="62"/>
  <c r="H96" i="62"/>
  <c r="AE96" i="62" s="1"/>
  <c r="AC95" i="62"/>
  <c r="N95" i="62"/>
  <c r="AD95" i="62" s="1"/>
  <c r="AD117" i="62"/>
  <c r="AA116" i="62"/>
  <c r="X115" i="62"/>
  <c r="Z113" i="62"/>
  <c r="AB111" i="62"/>
  <c r="V111" i="62"/>
  <c r="AA108" i="62"/>
  <c r="X107" i="62"/>
  <c r="Z105" i="62"/>
  <c r="AB103" i="62"/>
  <c r="V103" i="62"/>
  <c r="AA100" i="62"/>
  <c r="X99" i="62"/>
  <c r="Z97" i="62"/>
  <c r="AB95" i="62"/>
  <c r="V95" i="62"/>
  <c r="AA111" i="62"/>
  <c r="AA103" i="62"/>
  <c r="AA95" i="62"/>
  <c r="Y94" i="62"/>
  <c r="Z94" i="62"/>
  <c r="M94" i="62"/>
  <c r="AA94" i="62"/>
  <c r="V94" i="62"/>
  <c r="AB94" i="62"/>
  <c r="N94" i="62"/>
  <c r="X90" i="62"/>
  <c r="H90" i="62"/>
  <c r="AA83" i="62"/>
  <c r="M83" i="62"/>
  <c r="AE90" i="62"/>
  <c r="W90" i="62"/>
  <c r="AB89" i="62"/>
  <c r="AA86" i="62"/>
  <c r="M86" i="62"/>
  <c r="X85" i="62"/>
  <c r="H85" i="62"/>
  <c r="AE85" i="62" s="1"/>
  <c r="AC84" i="62"/>
  <c r="N84" i="62"/>
  <c r="Z83" i="62"/>
  <c r="K83" i="62"/>
  <c r="Y86" i="62"/>
  <c r="X83" i="62"/>
  <c r="AB90" i="62"/>
  <c r="V90" i="62"/>
  <c r="AA87" i="62"/>
  <c r="M87" i="62"/>
  <c r="X86" i="62"/>
  <c r="H86" i="62"/>
  <c r="AE86" i="62" s="1"/>
  <c r="AC85" i="62"/>
  <c r="N85" i="62"/>
  <c r="AD85" i="62" s="1"/>
  <c r="Z84" i="62"/>
  <c r="K84" i="62"/>
  <c r="W83" i="62"/>
  <c r="AC90" i="62"/>
  <c r="N90" i="62"/>
  <c r="H83" i="62"/>
  <c r="AE83" i="62" s="1"/>
  <c r="AA90" i="62"/>
  <c r="M90" i="62"/>
  <c r="Z87" i="62"/>
  <c r="W86" i="62"/>
  <c r="AB85" i="62"/>
  <c r="V85" i="62"/>
  <c r="AD83" i="62"/>
  <c r="AD90" i="62"/>
  <c r="Z90" i="62"/>
  <c r="AA85" i="62"/>
  <c r="AC83" i="62"/>
  <c r="N80" i="62"/>
  <c r="AD80" i="62" s="1"/>
  <c r="W75" i="62"/>
  <c r="AD79" i="62"/>
  <c r="AB82" i="62"/>
  <c r="AC80" i="62"/>
  <c r="K80" i="62"/>
  <c r="AC79" i="62"/>
  <c r="N79" i="62"/>
  <c r="W78" i="62"/>
  <c r="K77" i="62"/>
  <c r="AC75" i="62"/>
  <c r="N75" i="62"/>
  <c r="AD75" i="62" s="1"/>
  <c r="Y72" i="62"/>
  <c r="X71" i="62"/>
  <c r="H71" i="62"/>
  <c r="AE71" i="62" s="1"/>
  <c r="Y70" i="62"/>
  <c r="N69" i="62"/>
  <c r="AD69" i="62" s="1"/>
  <c r="Z68" i="62"/>
  <c r="AA82" i="62"/>
  <c r="AB79" i="62"/>
  <c r="AB75" i="62"/>
  <c r="V75" i="62"/>
  <c r="V82" i="62"/>
  <c r="Z80" i="62"/>
  <c r="AA79" i="62"/>
  <c r="M79" i="62"/>
  <c r="AC77" i="62"/>
  <c r="AA75" i="62"/>
  <c r="M75" i="62"/>
  <c r="W70" i="62"/>
  <c r="V79" i="62"/>
  <c r="W72" i="62"/>
  <c r="X70" i="62"/>
  <c r="M82" i="62"/>
  <c r="Y80" i="62"/>
  <c r="Z79" i="62"/>
  <c r="K79" i="62"/>
  <c r="AB77" i="62"/>
  <c r="Z75" i="62"/>
  <c r="K75" i="62"/>
  <c r="AE72" i="62"/>
  <c r="N72" i="62"/>
  <c r="AD72" i="62" s="1"/>
  <c r="N71" i="62"/>
  <c r="AD71" i="62" s="1"/>
  <c r="N70" i="62"/>
  <c r="AD70" i="62" s="1"/>
  <c r="X79" i="62"/>
  <c r="H79" i="62"/>
  <c r="Y77" i="62"/>
  <c r="X75" i="62"/>
  <c r="H75" i="62"/>
  <c r="AE75" i="62" s="1"/>
  <c r="AC72" i="62"/>
  <c r="K72" i="62"/>
  <c r="H70" i="62"/>
  <c r="AE70" i="62" s="1"/>
  <c r="AE79" i="62"/>
  <c r="W79" i="62"/>
  <c r="AA72" i="62"/>
  <c r="M80" i="62"/>
  <c r="V77" i="62"/>
  <c r="Z72" i="62"/>
  <c r="AC70" i="62"/>
  <c r="Z82" i="62"/>
  <c r="K82" i="62"/>
  <c r="W81" i="62"/>
  <c r="AB80" i="62"/>
  <c r="V80" i="62"/>
  <c r="AA77" i="62"/>
  <c r="M77" i="62"/>
  <c r="X76" i="62"/>
  <c r="H76" i="62"/>
  <c r="AE76" i="62" s="1"/>
  <c r="Z74" i="62"/>
  <c r="K74" i="62"/>
  <c r="W73" i="62"/>
  <c r="AB72" i="62"/>
  <c r="V72" i="62"/>
  <c r="AA69" i="62"/>
  <c r="M69" i="62"/>
  <c r="X68" i="62"/>
  <c r="H68" i="62"/>
  <c r="AE68" i="62" s="1"/>
  <c r="Y73" i="62"/>
  <c r="H73" i="62"/>
  <c r="AE73" i="62" s="1"/>
  <c r="Y68" i="62"/>
  <c r="Y82" i="62"/>
  <c r="W76" i="62"/>
  <c r="W68" i="62"/>
  <c r="Y76" i="62"/>
  <c r="X82" i="62"/>
  <c r="H82" i="62"/>
  <c r="AE82" i="62" s="1"/>
  <c r="AC81" i="62"/>
  <c r="N81" i="62"/>
  <c r="AD81" i="62" s="1"/>
  <c r="X74" i="62"/>
  <c r="H74" i="62"/>
  <c r="AE74" i="62" s="1"/>
  <c r="AC73" i="62"/>
  <c r="N73" i="62"/>
  <c r="AD73" i="62" s="1"/>
  <c r="AB70" i="62"/>
  <c r="V70" i="62"/>
  <c r="H81" i="62"/>
  <c r="AE81" i="62" s="1"/>
  <c r="W82" i="62"/>
  <c r="AB81" i="62"/>
  <c r="V81" i="62"/>
  <c r="AA78" i="62"/>
  <c r="M78" i="62"/>
  <c r="X77" i="62"/>
  <c r="H77" i="62"/>
  <c r="AE77" i="62" s="1"/>
  <c r="AC76" i="62"/>
  <c r="N76" i="62"/>
  <c r="AD76" i="62" s="1"/>
  <c r="W74" i="62"/>
  <c r="AB73" i="62"/>
  <c r="V73" i="62"/>
  <c r="AA70" i="62"/>
  <c r="M70" i="62"/>
  <c r="X69" i="62"/>
  <c r="H69" i="62"/>
  <c r="AE69" i="62" s="1"/>
  <c r="AC68" i="62"/>
  <c r="N68" i="62"/>
  <c r="AD68" i="62" s="1"/>
  <c r="Y81" i="62"/>
  <c r="X81" i="62"/>
  <c r="X73" i="62"/>
  <c r="AD82" i="62"/>
  <c r="AA81" i="62"/>
  <c r="M81" i="62"/>
  <c r="X80" i="62"/>
  <c r="Z78" i="62"/>
  <c r="W77" i="62"/>
  <c r="AB76" i="62"/>
  <c r="V76" i="62"/>
  <c r="AD74" i="62"/>
  <c r="AA73" i="62"/>
  <c r="M73" i="62"/>
  <c r="X72" i="62"/>
  <c r="Z70" i="62"/>
  <c r="AB68" i="62"/>
  <c r="V68" i="62"/>
  <c r="AC82" i="62"/>
  <c r="Z81" i="62"/>
  <c r="AA76" i="62"/>
  <c r="AC74" i="62"/>
  <c r="Z73" i="62"/>
  <c r="AA68" i="62"/>
  <c r="Z67" i="62"/>
  <c r="M67" i="62"/>
  <c r="AA67" i="62"/>
  <c r="X67" i="62"/>
  <c r="K67" i="62"/>
  <c r="V67" i="62"/>
  <c r="AB67" i="62"/>
  <c r="W67" i="62"/>
  <c r="H67" i="62"/>
  <c r="Y67" i="62"/>
  <c r="N67" i="62"/>
  <c r="W40" i="62"/>
  <c r="H40" i="62"/>
  <c r="X40" i="62"/>
  <c r="Y40" i="62"/>
  <c r="K40" i="62"/>
  <c r="Z40" i="62"/>
  <c r="M40" i="62"/>
  <c r="AA40" i="62"/>
  <c r="V40" i="62"/>
  <c r="AB40" i="62"/>
  <c r="N40" i="62"/>
  <c r="S41" i="48"/>
  <c r="S33" i="48"/>
  <c r="S22" i="48"/>
  <c r="S14" i="48"/>
  <c r="R119" i="62" s="1"/>
  <c r="U40" i="48"/>
  <c r="U36" i="48"/>
  <c r="U32" i="48"/>
  <c r="U28" i="48"/>
  <c r="U21" i="48"/>
  <c r="U17" i="48"/>
  <c r="U13" i="48"/>
  <c r="U39" i="48"/>
  <c r="U35" i="48"/>
  <c r="U31" i="48"/>
  <c r="U20" i="48"/>
  <c r="T281" i="62" s="1"/>
  <c r="U16" i="48"/>
  <c r="U12" i="48"/>
  <c r="U38" i="48"/>
  <c r="U34" i="48"/>
  <c r="U30" i="48"/>
  <c r="U23" i="48"/>
  <c r="U19" i="48"/>
  <c r="U15" i="48"/>
  <c r="T146" i="62" s="1"/>
  <c r="U11" i="48"/>
  <c r="T57" i="60" l="1"/>
  <c r="T92" i="62"/>
  <c r="T42" i="60"/>
  <c r="T65" i="62"/>
  <c r="T38" i="62"/>
  <c r="T27" i="60"/>
  <c r="T200" i="62"/>
  <c r="T117" i="60"/>
  <c r="T87" i="60"/>
  <c r="T72" i="60"/>
  <c r="AZ20" i="35"/>
  <c r="AZ19" i="35" s="1"/>
  <c r="AZ18" i="35" s="1"/>
  <c r="AZ17" i="35" s="1"/>
  <c r="AZ16" i="35" s="1"/>
  <c r="AZ15" i="35" s="1"/>
  <c r="AZ14" i="35" s="1"/>
  <c r="AZ13" i="35" s="1"/>
  <c r="AZ12" i="35" s="1"/>
  <c r="AZ11" i="35" s="1"/>
  <c r="AZ10" i="35" s="1"/>
  <c r="AZ9" i="35" s="1"/>
  <c r="AY20" i="35"/>
  <c r="AY19" i="35" s="1"/>
  <c r="AY18" i="35" s="1"/>
  <c r="AY17" i="35" s="1"/>
  <c r="AY16" i="35" s="1"/>
  <c r="AY15" i="35" s="1"/>
  <c r="AY14" i="35" s="1"/>
  <c r="AY13" i="35" s="1"/>
  <c r="AY12" i="35" s="1"/>
  <c r="AY11" i="35" s="1"/>
  <c r="AY10" i="35" s="1"/>
  <c r="AY9" i="35" s="1"/>
  <c r="C392" i="62" l="1"/>
  <c r="E392" i="62"/>
  <c r="F392" i="62"/>
  <c r="G392" i="62" s="1"/>
  <c r="J392" i="62"/>
  <c r="V392" i="62" s="1"/>
  <c r="C393" i="62"/>
  <c r="E393" i="62"/>
  <c r="F393" i="62"/>
  <c r="G393" i="62" s="1"/>
  <c r="J393" i="62"/>
  <c r="H393" i="62" s="1"/>
  <c r="C394" i="62"/>
  <c r="E394" i="62"/>
  <c r="F394" i="62"/>
  <c r="G394" i="62" s="1"/>
  <c r="J394" i="62"/>
  <c r="V394" i="62" s="1"/>
  <c r="C395" i="62"/>
  <c r="E395" i="62"/>
  <c r="F395" i="62"/>
  <c r="G395" i="62" s="1"/>
  <c r="J395" i="62"/>
  <c r="H395" i="62" s="1"/>
  <c r="C396" i="62"/>
  <c r="E396" i="62"/>
  <c r="F396" i="62"/>
  <c r="G396" i="62" s="1"/>
  <c r="J396" i="62"/>
  <c r="V396" i="62" s="1"/>
  <c r="C397" i="62"/>
  <c r="E397" i="62"/>
  <c r="F397" i="62"/>
  <c r="G397" i="62" s="1"/>
  <c r="J397" i="62"/>
  <c r="H397" i="62" s="1"/>
  <c r="C398" i="62"/>
  <c r="E398" i="62"/>
  <c r="F398" i="62"/>
  <c r="G398" i="62" s="1"/>
  <c r="J398" i="62"/>
  <c r="V398" i="62" s="1"/>
  <c r="C399" i="62"/>
  <c r="E399" i="62"/>
  <c r="F399" i="62"/>
  <c r="G399" i="62" s="1"/>
  <c r="J399" i="62"/>
  <c r="H399" i="62" s="1"/>
  <c r="C400" i="62"/>
  <c r="E400" i="62"/>
  <c r="F400" i="62"/>
  <c r="G400" i="62" s="1"/>
  <c r="J400" i="62"/>
  <c r="V400" i="62" s="1"/>
  <c r="C401" i="62"/>
  <c r="E401" i="62"/>
  <c r="F401" i="62"/>
  <c r="G401" i="62" s="1"/>
  <c r="J401" i="62"/>
  <c r="H401" i="62" s="1"/>
  <c r="C402" i="62"/>
  <c r="E402" i="62"/>
  <c r="F402" i="62"/>
  <c r="G402" i="62" s="1"/>
  <c r="J402" i="62"/>
  <c r="V402" i="62" s="1"/>
  <c r="C403" i="62"/>
  <c r="E403" i="62"/>
  <c r="F403" i="62"/>
  <c r="G403" i="62" s="1"/>
  <c r="J403" i="62"/>
  <c r="H403" i="62" s="1"/>
  <c r="C404" i="62"/>
  <c r="E404" i="62"/>
  <c r="F404" i="62"/>
  <c r="G404" i="62" s="1"/>
  <c r="J404" i="62"/>
  <c r="V404" i="62" s="1"/>
  <c r="C405" i="62"/>
  <c r="E405" i="62"/>
  <c r="F405" i="62"/>
  <c r="G405" i="62" s="1"/>
  <c r="J405" i="62"/>
  <c r="H405" i="62" s="1"/>
  <c r="C406" i="62"/>
  <c r="E406" i="62"/>
  <c r="F406" i="62"/>
  <c r="G406" i="62" s="1"/>
  <c r="J406" i="62"/>
  <c r="V406" i="62" s="1"/>
  <c r="C407" i="62"/>
  <c r="E407" i="62"/>
  <c r="F407" i="62"/>
  <c r="G407" i="62" s="1"/>
  <c r="J407" i="62"/>
  <c r="M407" i="62" s="1"/>
  <c r="C408" i="62"/>
  <c r="E408" i="62"/>
  <c r="F408" i="62"/>
  <c r="G408" i="62" s="1"/>
  <c r="J408" i="62"/>
  <c r="N408" i="62" s="1"/>
  <c r="C409" i="62"/>
  <c r="E409" i="62"/>
  <c r="F409" i="62"/>
  <c r="G409" i="62" s="1"/>
  <c r="J409" i="62"/>
  <c r="M409" i="62" s="1"/>
  <c r="C410" i="62"/>
  <c r="E410" i="62"/>
  <c r="F410" i="62"/>
  <c r="G410" i="62" s="1"/>
  <c r="J410" i="62"/>
  <c r="N410" i="62" s="1"/>
  <c r="C411" i="62"/>
  <c r="E411" i="62"/>
  <c r="F411" i="62"/>
  <c r="G411" i="62" s="1"/>
  <c r="J411" i="62"/>
  <c r="M411" i="62" s="1"/>
  <c r="C412" i="62"/>
  <c r="E412" i="62"/>
  <c r="F412" i="62"/>
  <c r="G412" i="62" s="1"/>
  <c r="J412" i="62"/>
  <c r="N412" i="62" s="1"/>
  <c r="C413" i="62"/>
  <c r="E413" i="62"/>
  <c r="F413" i="62"/>
  <c r="G413" i="62" s="1"/>
  <c r="J413" i="62"/>
  <c r="M413" i="62" s="1"/>
  <c r="C414" i="62"/>
  <c r="E414" i="62"/>
  <c r="F414" i="62"/>
  <c r="G414" i="62" s="1"/>
  <c r="J414" i="62"/>
  <c r="N414" i="62" s="1"/>
  <c r="J391" i="62"/>
  <c r="AA391" i="62" s="1"/>
  <c r="F391" i="62"/>
  <c r="G391" i="62" s="1"/>
  <c r="E391" i="62"/>
  <c r="C391" i="62"/>
  <c r="C364" i="62"/>
  <c r="E364" i="62"/>
  <c r="F364" i="62"/>
  <c r="G364" i="62" s="1"/>
  <c r="J364" i="62"/>
  <c r="V364" i="62" s="1"/>
  <c r="C365" i="62"/>
  <c r="E365" i="62"/>
  <c r="F365" i="62"/>
  <c r="G365" i="62" s="1"/>
  <c r="J365" i="62"/>
  <c r="H365" i="62" s="1"/>
  <c r="C366" i="62"/>
  <c r="E366" i="62"/>
  <c r="F366" i="62"/>
  <c r="G366" i="62" s="1"/>
  <c r="J366" i="62"/>
  <c r="V366" i="62" s="1"/>
  <c r="Z413" i="62" l="1"/>
  <c r="AC413" i="62"/>
  <c r="K410" i="62"/>
  <c r="Z403" i="62"/>
  <c r="Y394" i="62"/>
  <c r="Y393" i="62"/>
  <c r="AC401" i="62"/>
  <c r="Z393" i="62"/>
  <c r="AD411" i="62"/>
  <c r="Z408" i="62"/>
  <c r="N411" i="62"/>
  <c r="K408" i="62"/>
  <c r="Y399" i="62"/>
  <c r="K411" i="62"/>
  <c r="Y404" i="62"/>
  <c r="Z411" i="62"/>
  <c r="X411" i="62"/>
  <c r="Y410" i="62"/>
  <c r="K402" i="62"/>
  <c r="Z399" i="62"/>
  <c r="N399" i="62"/>
  <c r="X413" i="62"/>
  <c r="Z414" i="62"/>
  <c r="H411" i="62"/>
  <c r="K399" i="62"/>
  <c r="AD399" i="62"/>
  <c r="H413" i="62"/>
  <c r="Z402" i="62"/>
  <c r="AC399" i="62"/>
  <c r="N395" i="62"/>
  <c r="Z392" i="62"/>
  <c r="K413" i="62"/>
  <c r="K407" i="62"/>
  <c r="AD403" i="62"/>
  <c r="Z401" i="62"/>
  <c r="K397" i="62"/>
  <c r="AD393" i="62"/>
  <c r="Y392" i="62"/>
  <c r="AD405" i="62"/>
  <c r="Z404" i="62"/>
  <c r="AC403" i="62"/>
  <c r="AD395" i="62"/>
  <c r="Z405" i="62"/>
  <c r="AC395" i="62"/>
  <c r="AD413" i="62"/>
  <c r="AC411" i="62"/>
  <c r="AD409" i="62"/>
  <c r="K404" i="62"/>
  <c r="Y403" i="62"/>
  <c r="Z395" i="62"/>
  <c r="K394" i="62"/>
  <c r="Z409" i="62"/>
  <c r="N405" i="62"/>
  <c r="K403" i="62"/>
  <c r="Y364" i="62"/>
  <c r="Z406" i="62"/>
  <c r="N365" i="62"/>
  <c r="K364" i="62"/>
  <c r="Z410" i="62"/>
  <c r="AC409" i="62"/>
  <c r="H409" i="62"/>
  <c r="N407" i="62"/>
  <c r="K406" i="62"/>
  <c r="Y405" i="62"/>
  <c r="AD401" i="62"/>
  <c r="N397" i="62"/>
  <c r="K396" i="62"/>
  <c r="Y395" i="62"/>
  <c r="Z394" i="62"/>
  <c r="AC393" i="62"/>
  <c r="K414" i="62"/>
  <c r="Y413" i="62"/>
  <c r="X409" i="62"/>
  <c r="AC407" i="62"/>
  <c r="H407" i="62"/>
  <c r="K405" i="62"/>
  <c r="Y401" i="62"/>
  <c r="Z400" i="62"/>
  <c r="AD397" i="62"/>
  <c r="K395" i="62"/>
  <c r="K392" i="62"/>
  <c r="Y409" i="62"/>
  <c r="AD365" i="62"/>
  <c r="Z407" i="62"/>
  <c r="N403" i="62"/>
  <c r="K400" i="62"/>
  <c r="Z398" i="62"/>
  <c r="AC397" i="62"/>
  <c r="N393" i="62"/>
  <c r="Z366" i="62"/>
  <c r="AC365" i="62"/>
  <c r="Z412" i="62"/>
  <c r="N409" i="62"/>
  <c r="Y407" i="62"/>
  <c r="N401" i="62"/>
  <c r="Y398" i="62"/>
  <c r="Z397" i="62"/>
  <c r="AD407" i="62"/>
  <c r="K366" i="62"/>
  <c r="Y365" i="62"/>
  <c r="Z364" i="62"/>
  <c r="N413" i="62"/>
  <c r="K412" i="62"/>
  <c r="Y411" i="62"/>
  <c r="K409" i="62"/>
  <c r="X407" i="62"/>
  <c r="AC405" i="62"/>
  <c r="K401" i="62"/>
  <c r="K398" i="62"/>
  <c r="Y397" i="62"/>
  <c r="Z396" i="62"/>
  <c r="Y396" i="62"/>
  <c r="AB414" i="62"/>
  <c r="V414" i="62"/>
  <c r="AB412" i="62"/>
  <c r="V412" i="62"/>
  <c r="AB410" i="62"/>
  <c r="V410" i="62"/>
  <c r="AB408" i="62"/>
  <c r="V408" i="62"/>
  <c r="AA414" i="62"/>
  <c r="M414" i="62"/>
  <c r="AE413" i="62"/>
  <c r="W413" i="62"/>
  <c r="AA412" i="62"/>
  <c r="M412" i="62"/>
  <c r="AE411" i="62"/>
  <c r="W411" i="62"/>
  <c r="AA410" i="62"/>
  <c r="M410" i="62"/>
  <c r="AE409" i="62"/>
  <c r="W409" i="62"/>
  <c r="AA408" i="62"/>
  <c r="M408" i="62"/>
  <c r="AE407" i="62"/>
  <c r="W407" i="62"/>
  <c r="AA406" i="62"/>
  <c r="M406" i="62"/>
  <c r="AE405" i="62"/>
  <c r="W405" i="62"/>
  <c r="AA404" i="62"/>
  <c r="M404" i="62"/>
  <c r="AE403" i="62"/>
  <c r="W403" i="62"/>
  <c r="AA402" i="62"/>
  <c r="M402" i="62"/>
  <c r="AE401" i="62"/>
  <c r="W401" i="62"/>
  <c r="AA400" i="62"/>
  <c r="M400" i="62"/>
  <c r="AE399" i="62"/>
  <c r="W399" i="62"/>
  <c r="AA398" i="62"/>
  <c r="M398" i="62"/>
  <c r="AE397" i="62"/>
  <c r="W397" i="62"/>
  <c r="AA396" i="62"/>
  <c r="M396" i="62"/>
  <c r="AE395" i="62"/>
  <c r="W395" i="62"/>
  <c r="AA394" i="62"/>
  <c r="M394" i="62"/>
  <c r="AE393" i="62"/>
  <c r="W393" i="62"/>
  <c r="AA392" i="62"/>
  <c r="M392" i="62"/>
  <c r="Y414" i="62"/>
  <c r="Y412" i="62"/>
  <c r="Y408" i="62"/>
  <c r="Y400" i="62"/>
  <c r="X414" i="62"/>
  <c r="H414" i="62"/>
  <c r="AB413" i="62"/>
  <c r="V413" i="62"/>
  <c r="X412" i="62"/>
  <c r="H412" i="62"/>
  <c r="AB411" i="62"/>
  <c r="V411" i="62"/>
  <c r="X410" i="62"/>
  <c r="H410" i="62"/>
  <c r="AB409" i="62"/>
  <c r="V409" i="62"/>
  <c r="X408" i="62"/>
  <c r="H408" i="62"/>
  <c r="AB407" i="62"/>
  <c r="V407" i="62"/>
  <c r="X406" i="62"/>
  <c r="H406" i="62"/>
  <c r="AB405" i="62"/>
  <c r="V405" i="62"/>
  <c r="X404" i="62"/>
  <c r="H404" i="62"/>
  <c r="AB403" i="62"/>
  <c r="V403" i="62"/>
  <c r="X402" i="62"/>
  <c r="H402" i="62"/>
  <c r="AB401" i="62"/>
  <c r="V401" i="62"/>
  <c r="X400" i="62"/>
  <c r="H400" i="62"/>
  <c r="AB399" i="62"/>
  <c r="V399" i="62"/>
  <c r="X398" i="62"/>
  <c r="H398" i="62"/>
  <c r="AB397" i="62"/>
  <c r="V397" i="62"/>
  <c r="X396" i="62"/>
  <c r="H396" i="62"/>
  <c r="AB395" i="62"/>
  <c r="V395" i="62"/>
  <c r="X394" i="62"/>
  <c r="H394" i="62"/>
  <c r="AB393" i="62"/>
  <c r="V393" i="62"/>
  <c r="X392" i="62"/>
  <c r="H392" i="62"/>
  <c r="AE414" i="62"/>
  <c r="W414" i="62"/>
  <c r="AA413" i="62"/>
  <c r="AE412" i="62"/>
  <c r="W412" i="62"/>
  <c r="AA411" i="62"/>
  <c r="AE410" i="62"/>
  <c r="W410" i="62"/>
  <c r="AA409" i="62"/>
  <c r="AE408" i="62"/>
  <c r="W408" i="62"/>
  <c r="AA407" i="62"/>
  <c r="AE406" i="62"/>
  <c r="W406" i="62"/>
  <c r="AA405" i="62"/>
  <c r="M405" i="62"/>
  <c r="AE404" i="62"/>
  <c r="W404" i="62"/>
  <c r="AA403" i="62"/>
  <c r="M403" i="62"/>
  <c r="AE402" i="62"/>
  <c r="W402" i="62"/>
  <c r="AA401" i="62"/>
  <c r="M401" i="62"/>
  <c r="AE400" i="62"/>
  <c r="W400" i="62"/>
  <c r="AA399" i="62"/>
  <c r="M399" i="62"/>
  <c r="AE398" i="62"/>
  <c r="W398" i="62"/>
  <c r="AA397" i="62"/>
  <c r="M397" i="62"/>
  <c r="AE396" i="62"/>
  <c r="W396" i="62"/>
  <c r="AA395" i="62"/>
  <c r="M395" i="62"/>
  <c r="AE394" i="62"/>
  <c r="W394" i="62"/>
  <c r="AA393" i="62"/>
  <c r="M393" i="62"/>
  <c r="AE392" i="62"/>
  <c r="W392" i="62"/>
  <c r="Y406" i="62"/>
  <c r="AD414" i="62"/>
  <c r="AD412" i="62"/>
  <c r="AD410" i="62"/>
  <c r="AD408" i="62"/>
  <c r="AD406" i="62"/>
  <c r="AD404" i="62"/>
  <c r="AD402" i="62"/>
  <c r="AD400" i="62"/>
  <c r="AD398" i="62"/>
  <c r="AD396" i="62"/>
  <c r="AD394" i="62"/>
  <c r="K393" i="62"/>
  <c r="AD392" i="62"/>
  <c r="Y402" i="62"/>
  <c r="AC414" i="62"/>
  <c r="AC412" i="62"/>
  <c r="AC410" i="62"/>
  <c r="AC408" i="62"/>
  <c r="AC406" i="62"/>
  <c r="N406" i="62"/>
  <c r="AC404" i="62"/>
  <c r="N404" i="62"/>
  <c r="AC402" i="62"/>
  <c r="N402" i="62"/>
  <c r="AC400" i="62"/>
  <c r="N400" i="62"/>
  <c r="AC398" i="62"/>
  <c r="N398" i="62"/>
  <c r="AC396" i="62"/>
  <c r="N396" i="62"/>
  <c r="AC394" i="62"/>
  <c r="N394" i="62"/>
  <c r="AC392" i="62"/>
  <c r="N392" i="62"/>
  <c r="AB406" i="62"/>
  <c r="X405" i="62"/>
  <c r="AB404" i="62"/>
  <c r="X403" i="62"/>
  <c r="AB402" i="62"/>
  <c r="X401" i="62"/>
  <c r="AB400" i="62"/>
  <c r="X399" i="62"/>
  <c r="AB398" i="62"/>
  <c r="X397" i="62"/>
  <c r="AB396" i="62"/>
  <c r="X395" i="62"/>
  <c r="AB394" i="62"/>
  <c r="X393" i="62"/>
  <c r="AB392" i="62"/>
  <c r="V391" i="62"/>
  <c r="N391" i="62"/>
  <c r="AC391" i="62"/>
  <c r="W391" i="62"/>
  <c r="AB391" i="62"/>
  <c r="H391" i="62"/>
  <c r="X391" i="62"/>
  <c r="Y391" i="62"/>
  <c r="K391" i="62"/>
  <c r="Z391" i="62"/>
  <c r="M391" i="62"/>
  <c r="AA366" i="62"/>
  <c r="M366" i="62"/>
  <c r="AE365" i="62"/>
  <c r="W365" i="62"/>
  <c r="AA364" i="62"/>
  <c r="M364" i="62"/>
  <c r="X366" i="62"/>
  <c r="H366" i="62"/>
  <c r="AB365" i="62"/>
  <c r="V365" i="62"/>
  <c r="X364" i="62"/>
  <c r="H364" i="62"/>
  <c r="Y366" i="62"/>
  <c r="AA365" i="62"/>
  <c r="M365" i="62"/>
  <c r="AE364" i="62"/>
  <c r="W364" i="62"/>
  <c r="AE366" i="62"/>
  <c r="W366" i="62"/>
  <c r="AD366" i="62"/>
  <c r="Z365" i="62"/>
  <c r="K365" i="62"/>
  <c r="AD364" i="62"/>
  <c r="AC364" i="62"/>
  <c r="N364" i="62"/>
  <c r="AC366" i="62"/>
  <c r="N366" i="62"/>
  <c r="AB366" i="62"/>
  <c r="X365" i="62"/>
  <c r="AB364" i="62"/>
  <c r="AD391" i="62"/>
  <c r="AE391" i="62"/>
  <c r="B35" i="46" l="1"/>
  <c r="C35" i="46"/>
  <c r="D35" i="46" s="1"/>
  <c r="G35" i="46"/>
  <c r="W35" i="46"/>
  <c r="Y35" i="46"/>
  <c r="Q35" i="46"/>
  <c r="B36" i="46"/>
  <c r="C36" i="46"/>
  <c r="D36" i="46" s="1"/>
  <c r="G36" i="46"/>
  <c r="I36" i="46" s="1"/>
  <c r="W36" i="46"/>
  <c r="Y36" i="46"/>
  <c r="Q36" i="46"/>
  <c r="B37" i="46"/>
  <c r="C37" i="46"/>
  <c r="D37" i="46" s="1"/>
  <c r="G37" i="46"/>
  <c r="W37" i="46"/>
  <c r="Y37" i="46"/>
  <c r="Q37" i="46"/>
  <c r="B38" i="46"/>
  <c r="C38" i="46"/>
  <c r="D38" i="46" s="1"/>
  <c r="G38" i="46"/>
  <c r="W38" i="46"/>
  <c r="Y38" i="46"/>
  <c r="Q38" i="46"/>
  <c r="B70" i="16"/>
  <c r="C70" i="16"/>
  <c r="E70" i="16"/>
  <c r="G70" i="16"/>
  <c r="I70" i="16"/>
  <c r="K70" i="16"/>
  <c r="P70" i="16"/>
  <c r="R70" i="16"/>
  <c r="T70" i="16"/>
  <c r="V70" i="16"/>
  <c r="W70" i="16"/>
  <c r="X70" i="16"/>
  <c r="Y70" i="16"/>
  <c r="AC70" i="16"/>
  <c r="AD70" i="16"/>
  <c r="AE70" i="16"/>
  <c r="B71" i="16"/>
  <c r="C71" i="16"/>
  <c r="E71" i="16"/>
  <c r="G71" i="16"/>
  <c r="I71" i="16"/>
  <c r="K71" i="16"/>
  <c r="P71" i="16"/>
  <c r="R71" i="16"/>
  <c r="T71" i="16"/>
  <c r="V71" i="16"/>
  <c r="W71" i="16"/>
  <c r="X71" i="16"/>
  <c r="Y71" i="16"/>
  <c r="AC71" i="16"/>
  <c r="AD71" i="16"/>
  <c r="AE71" i="16"/>
  <c r="V10" i="16"/>
  <c r="W10" i="16"/>
  <c r="X10" i="16"/>
  <c r="Y10" i="16"/>
  <c r="Z10" i="16"/>
  <c r="AA10" i="16"/>
  <c r="AB10" i="16"/>
  <c r="AC10" i="16"/>
  <c r="AD10" i="16"/>
  <c r="AE10" i="16"/>
  <c r="AA38" i="46" l="1"/>
  <c r="I38" i="46"/>
  <c r="E35" i="46"/>
  <c r="AL35" i="46" s="1"/>
  <c r="I35" i="46"/>
  <c r="AA37" i="46"/>
  <c r="I37" i="46"/>
  <c r="AI35" i="46"/>
  <c r="AX9" i="35"/>
  <c r="AX10" i="35" s="1"/>
  <c r="AX11" i="35" s="1"/>
  <c r="AX12" i="35" s="1"/>
  <c r="AX13" i="35" s="1"/>
  <c r="AX14" i="35" s="1"/>
  <c r="AX15" i="35" s="1"/>
  <c r="AX16" i="35" s="1"/>
  <c r="AX17" i="35" s="1"/>
  <c r="AX18" i="35" s="1"/>
  <c r="AX19" i="35" s="1"/>
  <c r="AX20" i="35" s="1"/>
  <c r="O49" i="65"/>
  <c r="AW9" i="35"/>
  <c r="AW10" i="35" s="1"/>
  <c r="AW11" i="35" s="1"/>
  <c r="AW12" i="35" s="1"/>
  <c r="AW13" i="35" s="1"/>
  <c r="AW14" i="35" s="1"/>
  <c r="AW15" i="35" s="1"/>
  <c r="AW16" i="35" s="1"/>
  <c r="AW17" i="35" s="1"/>
  <c r="AW18" i="35" s="1"/>
  <c r="AW19" i="35" s="1"/>
  <c r="AW20" i="35" s="1"/>
  <c r="AG71" i="16"/>
  <c r="J10" i="16"/>
  <c r="AD35" i="46"/>
  <c r="AK35" i="46"/>
  <c r="AH35" i="46"/>
  <c r="AG35" i="46"/>
  <c r="AH38" i="46"/>
  <c r="J11" i="16"/>
  <c r="AD38" i="46"/>
  <c r="E38" i="46"/>
  <c r="AL38" i="46" s="1"/>
  <c r="AC38" i="46"/>
  <c r="AE38" i="46"/>
  <c r="AI38" i="46"/>
  <c r="AK37" i="46"/>
  <c r="AF70" i="16"/>
  <c r="AD37" i="46"/>
  <c r="AG70" i="16"/>
  <c r="AK38" i="46"/>
  <c r="AG38" i="46"/>
  <c r="AA35" i="46"/>
  <c r="AI37" i="46"/>
  <c r="AC36" i="46"/>
  <c r="E36" i="46"/>
  <c r="AL36" i="46" s="1"/>
  <c r="AH37" i="46"/>
  <c r="AA36" i="46"/>
  <c r="AE35" i="46"/>
  <c r="AD36" i="46"/>
  <c r="AG37" i="46"/>
  <c r="AK36" i="46"/>
  <c r="AE37" i="46"/>
  <c r="AI36" i="46"/>
  <c r="AC35" i="46"/>
  <c r="AH36" i="46"/>
  <c r="AC37" i="46"/>
  <c r="E37" i="46"/>
  <c r="AL37" i="46" s="1"/>
  <c r="AG36" i="46"/>
  <c r="AE36" i="46"/>
  <c r="AF71" i="16"/>
  <c r="T2" i="61"/>
  <c r="B43" i="62" l="1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A36" i="46" l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41" i="16" l="1"/>
  <c r="C41" i="16"/>
  <c r="E41" i="16"/>
  <c r="G41" i="16"/>
  <c r="I41" i="16"/>
  <c r="K41" i="16"/>
  <c r="P41" i="16"/>
  <c r="R41" i="16"/>
  <c r="T41" i="16"/>
  <c r="V41" i="16"/>
  <c r="W41" i="16"/>
  <c r="X41" i="16"/>
  <c r="Y41" i="16"/>
  <c r="AC41" i="16"/>
  <c r="AD41" i="16"/>
  <c r="AE41" i="16"/>
  <c r="B68" i="16"/>
  <c r="C68" i="16"/>
  <c r="E68" i="16"/>
  <c r="G68" i="16"/>
  <c r="I68" i="16"/>
  <c r="K68" i="16"/>
  <c r="P68" i="16"/>
  <c r="R68" i="16"/>
  <c r="T68" i="16"/>
  <c r="V68" i="16"/>
  <c r="W68" i="16"/>
  <c r="X68" i="16"/>
  <c r="Y68" i="16"/>
  <c r="AC68" i="16"/>
  <c r="AD68" i="16"/>
  <c r="AE68" i="16"/>
  <c r="B69" i="16"/>
  <c r="C69" i="16"/>
  <c r="E69" i="16"/>
  <c r="G69" i="16"/>
  <c r="I69" i="16"/>
  <c r="K69" i="16"/>
  <c r="P69" i="16"/>
  <c r="R69" i="16"/>
  <c r="T69" i="16"/>
  <c r="V69" i="16"/>
  <c r="W69" i="16"/>
  <c r="X69" i="16"/>
  <c r="Y69" i="16"/>
  <c r="AC69" i="16"/>
  <c r="AD69" i="16"/>
  <c r="AE69" i="16"/>
  <c r="AG68" i="16" l="1"/>
  <c r="AG41" i="16"/>
  <c r="AF68" i="16"/>
  <c r="AG69" i="16"/>
  <c r="AF69" i="16"/>
  <c r="AF41" i="16"/>
  <c r="G39" i="46"/>
  <c r="I39" i="46" s="1"/>
  <c r="W39" i="46"/>
  <c r="Y39" i="46"/>
  <c r="Q39" i="46"/>
  <c r="G40" i="46"/>
  <c r="I40" i="46" s="1"/>
  <c r="W40" i="46"/>
  <c r="Y40" i="46"/>
  <c r="Q40" i="46"/>
  <c r="G41" i="46"/>
  <c r="I41" i="46" s="1"/>
  <c r="W41" i="46"/>
  <c r="Y41" i="46"/>
  <c r="Q41" i="46"/>
  <c r="G42" i="46"/>
  <c r="I42" i="46" s="1"/>
  <c r="W42" i="46"/>
  <c r="Y42" i="46"/>
  <c r="Q42" i="46"/>
  <c r="G43" i="46"/>
  <c r="I43" i="46" s="1"/>
  <c r="W43" i="46"/>
  <c r="Y43" i="46"/>
  <c r="Q43" i="46"/>
  <c r="G44" i="46"/>
  <c r="I44" i="46" s="1"/>
  <c r="W44" i="46"/>
  <c r="Y44" i="46"/>
  <c r="Q44" i="46"/>
  <c r="G45" i="46"/>
  <c r="I45" i="46" s="1"/>
  <c r="W45" i="46"/>
  <c r="Y45" i="46"/>
  <c r="Q45" i="46"/>
  <c r="G46" i="46"/>
  <c r="I46" i="46" s="1"/>
  <c r="W46" i="46"/>
  <c r="Y46" i="46"/>
  <c r="Q46" i="46"/>
  <c r="G47" i="46"/>
  <c r="I47" i="46" s="1"/>
  <c r="W47" i="46"/>
  <c r="Y47" i="46"/>
  <c r="Q47" i="46"/>
  <c r="G48" i="46"/>
  <c r="I48" i="46" s="1"/>
  <c r="W48" i="46"/>
  <c r="Y48" i="46"/>
  <c r="Q48" i="46"/>
  <c r="G49" i="46"/>
  <c r="I49" i="46" s="1"/>
  <c r="W49" i="46"/>
  <c r="Y49" i="46"/>
  <c r="Q49" i="46"/>
  <c r="G50" i="46"/>
  <c r="I50" i="46" s="1"/>
  <c r="W50" i="46"/>
  <c r="Y50" i="46"/>
  <c r="Q50" i="46"/>
  <c r="G51" i="46"/>
  <c r="I51" i="46" s="1"/>
  <c r="W51" i="46"/>
  <c r="Y51" i="46"/>
  <c r="Q51" i="46"/>
  <c r="G52" i="46"/>
  <c r="I52" i="46" s="1"/>
  <c r="W52" i="46"/>
  <c r="Y52" i="46"/>
  <c r="Q52" i="46"/>
  <c r="G53" i="46"/>
  <c r="I53" i="46" s="1"/>
  <c r="W53" i="46"/>
  <c r="Y53" i="46"/>
  <c r="Q53" i="46"/>
  <c r="G54" i="46"/>
  <c r="I54" i="46" s="1"/>
  <c r="W54" i="46"/>
  <c r="Y54" i="46"/>
  <c r="Q54" i="46"/>
  <c r="G55" i="46"/>
  <c r="I55" i="46" s="1"/>
  <c r="W55" i="46"/>
  <c r="Y55" i="46"/>
  <c r="Q55" i="46"/>
  <c r="G56" i="46"/>
  <c r="I56" i="46" s="1"/>
  <c r="W56" i="46"/>
  <c r="Y56" i="46"/>
  <c r="Q56" i="46"/>
  <c r="G57" i="46"/>
  <c r="I57" i="46" s="1"/>
  <c r="W57" i="46"/>
  <c r="Y57" i="46"/>
  <c r="Q57" i="46"/>
  <c r="G58" i="46"/>
  <c r="I58" i="46" s="1"/>
  <c r="W58" i="46"/>
  <c r="Y58" i="46"/>
  <c r="Q58" i="46"/>
  <c r="G59" i="46"/>
  <c r="I59" i="46" s="1"/>
  <c r="W59" i="46"/>
  <c r="Y59" i="46"/>
  <c r="Q59" i="46"/>
  <c r="AI46" i="46" l="1"/>
  <c r="AD52" i="46"/>
  <c r="AI47" i="46"/>
  <c r="AI51" i="46"/>
  <c r="AI48" i="46"/>
  <c r="AI52" i="46"/>
  <c r="AI49" i="46"/>
  <c r="E49" i="46"/>
  <c r="AL49" i="46" s="1"/>
  <c r="AI53" i="46"/>
  <c r="AG52" i="46"/>
  <c r="E52" i="46"/>
  <c r="AL52" i="46" s="1"/>
  <c r="E51" i="46"/>
  <c r="AL51" i="46" s="1"/>
  <c r="AG49" i="46"/>
  <c r="AI54" i="46"/>
  <c r="AC52" i="46"/>
  <c r="AG51" i="46"/>
  <c r="AK39" i="46"/>
  <c r="AI50" i="46"/>
  <c r="AH39" i="46"/>
  <c r="AC53" i="46"/>
  <c r="AD49" i="46"/>
  <c r="AC46" i="46"/>
  <c r="AI43" i="46"/>
  <c r="E57" i="46"/>
  <c r="AL57" i="46" s="1"/>
  <c r="AI55" i="46"/>
  <c r="E55" i="46"/>
  <c r="AL55" i="46" s="1"/>
  <c r="AH40" i="46"/>
  <c r="AD57" i="46"/>
  <c r="AK56" i="46"/>
  <c r="AG55" i="46"/>
  <c r="AK50" i="46"/>
  <c r="AG43" i="46"/>
  <c r="E43" i="46"/>
  <c r="AL43" i="46" s="1"/>
  <c r="E42" i="46"/>
  <c r="AL42" i="46" s="1"/>
  <c r="AD40" i="46"/>
  <c r="AI57" i="46"/>
  <c r="AC57" i="46"/>
  <c r="AD55" i="46"/>
  <c r="AD43" i="46"/>
  <c r="AC43" i="46"/>
  <c r="AG42" i="46"/>
  <c r="AI56" i="46"/>
  <c r="AC44" i="46"/>
  <c r="AI42" i="46"/>
  <c r="AC41" i="46"/>
  <c r="AC40" i="46"/>
  <c r="AI45" i="46"/>
  <c r="AG57" i="46"/>
  <c r="AK59" i="46"/>
  <c r="AK44" i="46"/>
  <c r="E50" i="46"/>
  <c r="AL50" i="46" s="1"/>
  <c r="E48" i="46"/>
  <c r="AL48" i="46" s="1"/>
  <c r="AK58" i="46"/>
  <c r="AK43" i="46"/>
  <c r="AC55" i="46"/>
  <c r="AK52" i="46"/>
  <c r="AC49" i="46"/>
  <c r="AG48" i="46"/>
  <c r="AC47" i="46"/>
  <c r="AI40" i="46"/>
  <c r="AK53" i="46"/>
  <c r="AG58" i="46"/>
  <c r="E58" i="46"/>
  <c r="AL58" i="46" s="1"/>
  <c r="AI58" i="46"/>
  <c r="AD58" i="46"/>
  <c r="AK57" i="46"/>
  <c r="AG40" i="46"/>
  <c r="E40" i="46"/>
  <c r="AL40" i="46" s="1"/>
  <c r="AC58" i="46"/>
  <c r="AD54" i="46"/>
  <c r="AD51" i="46"/>
  <c r="AD48" i="46"/>
  <c r="AK47" i="46"/>
  <c r="AG45" i="46"/>
  <c r="E45" i="46"/>
  <c r="AL45" i="46" s="1"/>
  <c r="AD42" i="46"/>
  <c r="AK41" i="46"/>
  <c r="AI39" i="46"/>
  <c r="AI59" i="46"/>
  <c r="E54" i="46"/>
  <c r="AL54" i="46" s="1"/>
  <c r="E59" i="46"/>
  <c r="AL59" i="46" s="1"/>
  <c r="E56" i="46"/>
  <c r="AC54" i="46"/>
  <c r="AC42" i="46"/>
  <c r="AI41" i="46"/>
  <c r="AC59" i="46"/>
  <c r="AD56" i="46"/>
  <c r="AK55" i="46"/>
  <c r="AG53" i="46"/>
  <c r="E53" i="46"/>
  <c r="AL53" i="46" s="1"/>
  <c r="AD50" i="46"/>
  <c r="AK49" i="46"/>
  <c r="AG47" i="46"/>
  <c r="E47" i="46"/>
  <c r="AL47" i="46" s="1"/>
  <c r="AC45" i="46"/>
  <c r="AI44" i="46"/>
  <c r="E44" i="46"/>
  <c r="AL44" i="46" s="1"/>
  <c r="AG41" i="46"/>
  <c r="E41" i="46"/>
  <c r="AL41" i="46" s="1"/>
  <c r="AG39" i="46"/>
  <c r="E39" i="46"/>
  <c r="AL39" i="46" s="1"/>
  <c r="AG59" i="46"/>
  <c r="AD59" i="46"/>
  <c r="AG56" i="46"/>
  <c r="AC51" i="46"/>
  <c r="AC48" i="46"/>
  <c r="AD45" i="46"/>
  <c r="AC56" i="46"/>
  <c r="AD53" i="46"/>
  <c r="AC50" i="46"/>
  <c r="AD47" i="46"/>
  <c r="AK46" i="46"/>
  <c r="AD44" i="46"/>
  <c r="AD41" i="46"/>
  <c r="AK40" i="46"/>
  <c r="AD39" i="46"/>
  <c r="AC39" i="46"/>
  <c r="AK54" i="46"/>
  <c r="AK51" i="46"/>
  <c r="AK48" i="46"/>
  <c r="AG46" i="46"/>
  <c r="E46" i="46"/>
  <c r="AL46" i="46" s="1"/>
  <c r="AK42" i="46"/>
  <c r="AD46" i="46"/>
  <c r="AK45" i="46"/>
  <c r="AG54" i="46"/>
  <c r="AA59" i="46"/>
  <c r="AA58" i="46"/>
  <c r="AA57" i="46"/>
  <c r="AL56" i="46"/>
  <c r="AA56" i="46"/>
  <c r="AA55" i="46"/>
  <c r="AA54" i="46"/>
  <c r="AA53" i="46"/>
  <c r="AA52" i="46"/>
  <c r="AA51" i="46"/>
  <c r="AA50" i="46"/>
  <c r="AA49" i="46"/>
  <c r="AA48" i="46"/>
  <c r="AA47" i="46"/>
  <c r="AA46" i="46"/>
  <c r="AA45" i="46"/>
  <c r="AA44" i="46"/>
  <c r="AA43" i="46"/>
  <c r="AA42" i="46"/>
  <c r="AA41" i="46"/>
  <c r="AA40" i="46"/>
  <c r="AA39" i="46"/>
  <c r="AH59" i="46"/>
  <c r="AH58" i="46"/>
  <c r="AH57" i="46"/>
  <c r="AH56" i="46"/>
  <c r="AH55" i="46"/>
  <c r="AH54" i="46"/>
  <c r="AH53" i="46"/>
  <c r="AH52" i="46"/>
  <c r="AH51" i="46"/>
  <c r="AH50" i="46"/>
  <c r="AH49" i="46"/>
  <c r="AH48" i="46"/>
  <c r="AH47" i="46"/>
  <c r="AH46" i="46"/>
  <c r="AH45" i="46"/>
  <c r="AH44" i="46"/>
  <c r="AH43" i="46"/>
  <c r="AH42" i="46"/>
  <c r="AH41" i="46"/>
  <c r="AG50" i="46"/>
  <c r="AG44" i="46"/>
  <c r="AE59" i="46"/>
  <c r="AE58" i="46"/>
  <c r="AE57" i="46"/>
  <c r="AE56" i="46"/>
  <c r="AE55" i="46"/>
  <c r="AE54" i="46"/>
  <c r="AE53" i="46"/>
  <c r="AE52" i="46"/>
  <c r="AE51" i="46"/>
  <c r="AE50" i="46"/>
  <c r="AE49" i="46"/>
  <c r="AE48" i="46"/>
  <c r="AE47" i="46"/>
  <c r="AE46" i="46"/>
  <c r="AE45" i="46"/>
  <c r="AE44" i="46"/>
  <c r="AE43" i="46"/>
  <c r="AE42" i="46"/>
  <c r="AE41" i="46"/>
  <c r="AE40" i="46"/>
  <c r="AE39" i="46"/>
  <c r="E34" i="2" l="1"/>
  <c r="C34" i="2"/>
  <c r="B162" i="61"/>
  <c r="D162" i="61"/>
  <c r="F162" i="61"/>
  <c r="H162" i="61"/>
  <c r="I162" i="61"/>
  <c r="O162" i="61" s="1"/>
  <c r="U162" i="61"/>
  <c r="B163" i="61"/>
  <c r="D163" i="61"/>
  <c r="F163" i="61"/>
  <c r="H163" i="61"/>
  <c r="I163" i="61"/>
  <c r="L163" i="61" s="1"/>
  <c r="U163" i="61"/>
  <c r="B164" i="61"/>
  <c r="D164" i="61"/>
  <c r="F164" i="61"/>
  <c r="H164" i="61"/>
  <c r="I164" i="61"/>
  <c r="L164" i="61" s="1"/>
  <c r="U164" i="61"/>
  <c r="B165" i="61"/>
  <c r="D165" i="61"/>
  <c r="F165" i="61"/>
  <c r="H165" i="61"/>
  <c r="I165" i="61"/>
  <c r="J165" i="61" s="1"/>
  <c r="U165" i="61"/>
  <c r="B166" i="61"/>
  <c r="D166" i="61"/>
  <c r="F166" i="61"/>
  <c r="H166" i="61"/>
  <c r="I166" i="61"/>
  <c r="J166" i="61" s="1"/>
  <c r="U166" i="61"/>
  <c r="B167" i="61"/>
  <c r="D167" i="61"/>
  <c r="F167" i="61"/>
  <c r="H167" i="61"/>
  <c r="I167" i="61"/>
  <c r="P167" i="61" s="1"/>
  <c r="U167" i="61"/>
  <c r="B168" i="61"/>
  <c r="D168" i="61"/>
  <c r="F168" i="61"/>
  <c r="H168" i="61"/>
  <c r="I168" i="61"/>
  <c r="K168" i="61" s="1"/>
  <c r="U168" i="61"/>
  <c r="B169" i="61"/>
  <c r="D169" i="61"/>
  <c r="F169" i="61"/>
  <c r="H169" i="61"/>
  <c r="I169" i="61"/>
  <c r="J169" i="61" s="1"/>
  <c r="U169" i="61"/>
  <c r="B170" i="61"/>
  <c r="D170" i="61"/>
  <c r="F170" i="61"/>
  <c r="H170" i="61"/>
  <c r="I170" i="61"/>
  <c r="O170" i="61" s="1"/>
  <c r="U170" i="61"/>
  <c r="B171" i="61"/>
  <c r="D171" i="61"/>
  <c r="F171" i="61"/>
  <c r="H171" i="61"/>
  <c r="I171" i="61"/>
  <c r="L171" i="61" s="1"/>
  <c r="U171" i="61"/>
  <c r="B172" i="61"/>
  <c r="D172" i="61"/>
  <c r="F172" i="61"/>
  <c r="H172" i="61"/>
  <c r="I172" i="61"/>
  <c r="L172" i="61" s="1"/>
  <c r="U172" i="61"/>
  <c r="B248" i="61"/>
  <c r="D248" i="61"/>
  <c r="F248" i="61"/>
  <c r="H248" i="61"/>
  <c r="I248" i="61"/>
  <c r="L248" i="61" s="1"/>
  <c r="U248" i="61"/>
  <c r="B252" i="61"/>
  <c r="D252" i="61"/>
  <c r="F252" i="61"/>
  <c r="H252" i="61"/>
  <c r="I252" i="61"/>
  <c r="U252" i="61"/>
  <c r="B253" i="61"/>
  <c r="D253" i="61"/>
  <c r="F253" i="61"/>
  <c r="H253" i="61"/>
  <c r="I253" i="61"/>
  <c r="O253" i="61" s="1"/>
  <c r="U253" i="61"/>
  <c r="B254" i="61"/>
  <c r="D254" i="61"/>
  <c r="F254" i="61"/>
  <c r="H254" i="61"/>
  <c r="I254" i="61"/>
  <c r="R254" i="61" s="1"/>
  <c r="U254" i="61"/>
  <c r="B255" i="61"/>
  <c r="D255" i="61"/>
  <c r="F255" i="61"/>
  <c r="H255" i="61"/>
  <c r="I255" i="61"/>
  <c r="Q255" i="61" s="1"/>
  <c r="U255" i="61"/>
  <c r="B256" i="61"/>
  <c r="D256" i="61"/>
  <c r="F256" i="61"/>
  <c r="H256" i="61"/>
  <c r="I256" i="61"/>
  <c r="N256" i="61" s="1"/>
  <c r="U256" i="61"/>
  <c r="B257" i="61"/>
  <c r="D257" i="61"/>
  <c r="F257" i="61"/>
  <c r="H257" i="61"/>
  <c r="I257" i="61"/>
  <c r="U257" i="61"/>
  <c r="B258" i="61"/>
  <c r="D258" i="61"/>
  <c r="F258" i="61"/>
  <c r="H258" i="61"/>
  <c r="I258" i="61"/>
  <c r="P258" i="61" s="1"/>
  <c r="U258" i="61"/>
  <c r="B259" i="61"/>
  <c r="D259" i="61"/>
  <c r="F259" i="61"/>
  <c r="H259" i="61"/>
  <c r="I259" i="61"/>
  <c r="L259" i="61" s="1"/>
  <c r="U259" i="61"/>
  <c r="B260" i="61"/>
  <c r="D260" i="61"/>
  <c r="F260" i="61"/>
  <c r="H260" i="61"/>
  <c r="I260" i="61"/>
  <c r="L260" i="61" s="1"/>
  <c r="U260" i="61"/>
  <c r="B261" i="61"/>
  <c r="D261" i="61"/>
  <c r="F261" i="61"/>
  <c r="H261" i="61"/>
  <c r="I261" i="61"/>
  <c r="U261" i="61"/>
  <c r="B262" i="61"/>
  <c r="D262" i="61"/>
  <c r="F262" i="61"/>
  <c r="H262" i="61"/>
  <c r="I262" i="61"/>
  <c r="R262" i="61" s="1"/>
  <c r="U262" i="61"/>
  <c r="B263" i="61"/>
  <c r="D263" i="61"/>
  <c r="F263" i="61"/>
  <c r="H263" i="61"/>
  <c r="I263" i="61"/>
  <c r="Q263" i="61" s="1"/>
  <c r="U263" i="61"/>
  <c r="B265" i="61"/>
  <c r="D265" i="61"/>
  <c r="F265" i="61"/>
  <c r="H265" i="61"/>
  <c r="I265" i="61"/>
  <c r="J265" i="61" s="1"/>
  <c r="U265" i="61"/>
  <c r="B266" i="61"/>
  <c r="D266" i="61"/>
  <c r="F266" i="61"/>
  <c r="H266" i="61"/>
  <c r="I266" i="61"/>
  <c r="Q266" i="61" s="1"/>
  <c r="U266" i="61"/>
  <c r="B267" i="61"/>
  <c r="D267" i="61"/>
  <c r="F267" i="61"/>
  <c r="H267" i="61"/>
  <c r="I267" i="61"/>
  <c r="P267" i="61" s="1"/>
  <c r="U267" i="61"/>
  <c r="B268" i="61"/>
  <c r="D268" i="61"/>
  <c r="F268" i="61"/>
  <c r="H268" i="61"/>
  <c r="I268" i="61"/>
  <c r="L268" i="61" s="1"/>
  <c r="U268" i="61"/>
  <c r="B269" i="61"/>
  <c r="D269" i="61"/>
  <c r="F269" i="61"/>
  <c r="H269" i="61"/>
  <c r="I269" i="61"/>
  <c r="N269" i="61" s="1"/>
  <c r="U269" i="61"/>
  <c r="B270" i="61"/>
  <c r="D270" i="61"/>
  <c r="F270" i="61"/>
  <c r="H270" i="61"/>
  <c r="I270" i="61"/>
  <c r="O270" i="61" s="1"/>
  <c r="U270" i="61"/>
  <c r="B271" i="61"/>
  <c r="D271" i="61"/>
  <c r="F271" i="61"/>
  <c r="H271" i="61"/>
  <c r="I271" i="61"/>
  <c r="U271" i="61"/>
  <c r="B272" i="61"/>
  <c r="D272" i="61"/>
  <c r="F272" i="61"/>
  <c r="H272" i="61"/>
  <c r="I272" i="61"/>
  <c r="Q272" i="61" s="1"/>
  <c r="U272" i="61"/>
  <c r="B273" i="61"/>
  <c r="D273" i="61"/>
  <c r="F273" i="61"/>
  <c r="H273" i="61"/>
  <c r="I273" i="61"/>
  <c r="K273" i="61" s="1"/>
  <c r="U273" i="61"/>
  <c r="B274" i="61"/>
  <c r="D274" i="61"/>
  <c r="F274" i="61"/>
  <c r="H274" i="61"/>
  <c r="I274" i="61"/>
  <c r="Q274" i="61" s="1"/>
  <c r="U274" i="61"/>
  <c r="B275" i="61"/>
  <c r="D275" i="61"/>
  <c r="F275" i="61"/>
  <c r="H275" i="61"/>
  <c r="I275" i="61"/>
  <c r="P275" i="61" s="1"/>
  <c r="U275" i="61"/>
  <c r="B276" i="61"/>
  <c r="D276" i="61"/>
  <c r="F276" i="61"/>
  <c r="H276" i="61"/>
  <c r="I276" i="61"/>
  <c r="L276" i="61" s="1"/>
  <c r="U276" i="61"/>
  <c r="B278" i="61"/>
  <c r="D278" i="61"/>
  <c r="F278" i="61"/>
  <c r="H278" i="61"/>
  <c r="I278" i="61"/>
  <c r="N278" i="61" s="1"/>
  <c r="U278" i="61"/>
  <c r="B279" i="61"/>
  <c r="D279" i="61"/>
  <c r="F279" i="61"/>
  <c r="H279" i="61"/>
  <c r="I279" i="61"/>
  <c r="O279" i="61" s="1"/>
  <c r="U279" i="61"/>
  <c r="B280" i="61"/>
  <c r="D280" i="61"/>
  <c r="F280" i="61"/>
  <c r="H280" i="61"/>
  <c r="I280" i="61"/>
  <c r="J280" i="61" s="1"/>
  <c r="U280" i="61"/>
  <c r="B281" i="61"/>
  <c r="D281" i="61"/>
  <c r="F281" i="61"/>
  <c r="H281" i="61"/>
  <c r="I281" i="61"/>
  <c r="Q281" i="61" s="1"/>
  <c r="U281" i="61"/>
  <c r="B282" i="61"/>
  <c r="D282" i="61"/>
  <c r="F282" i="61"/>
  <c r="H282" i="61"/>
  <c r="I282" i="61"/>
  <c r="L282" i="61" s="1"/>
  <c r="U282" i="61"/>
  <c r="B283" i="61"/>
  <c r="D283" i="61"/>
  <c r="F283" i="61"/>
  <c r="H283" i="61"/>
  <c r="I283" i="61"/>
  <c r="Q283" i="61" s="1"/>
  <c r="U283" i="61"/>
  <c r="B284" i="61"/>
  <c r="D284" i="61"/>
  <c r="F284" i="61"/>
  <c r="H284" i="61"/>
  <c r="I284" i="61"/>
  <c r="P284" i="61" s="1"/>
  <c r="U284" i="61"/>
  <c r="B285" i="61"/>
  <c r="D285" i="61"/>
  <c r="F285" i="61"/>
  <c r="H285" i="61"/>
  <c r="I285" i="61"/>
  <c r="R285" i="61" s="1"/>
  <c r="U285" i="61"/>
  <c r="B286" i="61"/>
  <c r="D286" i="61"/>
  <c r="F286" i="61"/>
  <c r="H286" i="61"/>
  <c r="I286" i="61"/>
  <c r="N286" i="61" s="1"/>
  <c r="U286" i="61"/>
  <c r="B287" i="61"/>
  <c r="D287" i="61"/>
  <c r="F287" i="61"/>
  <c r="H287" i="61"/>
  <c r="I287" i="61"/>
  <c r="O287" i="61" s="1"/>
  <c r="U287" i="61"/>
  <c r="B288" i="61"/>
  <c r="D288" i="61"/>
  <c r="F288" i="61"/>
  <c r="H288" i="61"/>
  <c r="I288" i="61"/>
  <c r="J288" i="61" s="1"/>
  <c r="U288" i="61"/>
  <c r="B289" i="61"/>
  <c r="D289" i="61"/>
  <c r="F289" i="61"/>
  <c r="H289" i="61"/>
  <c r="I289" i="61"/>
  <c r="Q289" i="61" s="1"/>
  <c r="U289" i="61"/>
  <c r="B291" i="61"/>
  <c r="D291" i="61"/>
  <c r="F291" i="61"/>
  <c r="H291" i="61"/>
  <c r="I291" i="61"/>
  <c r="N291" i="61" s="1"/>
  <c r="U291" i="61"/>
  <c r="B292" i="61"/>
  <c r="D292" i="61"/>
  <c r="F292" i="61"/>
  <c r="H292" i="61"/>
  <c r="I292" i="61"/>
  <c r="P292" i="61" s="1"/>
  <c r="U292" i="61"/>
  <c r="B293" i="61"/>
  <c r="D293" i="61"/>
  <c r="F293" i="61"/>
  <c r="H293" i="61"/>
  <c r="I293" i="61"/>
  <c r="P293" i="61" s="1"/>
  <c r="U293" i="61"/>
  <c r="B294" i="61"/>
  <c r="D294" i="61"/>
  <c r="F294" i="61"/>
  <c r="H294" i="61"/>
  <c r="I294" i="61"/>
  <c r="J294" i="61" s="1"/>
  <c r="U294" i="61"/>
  <c r="B295" i="61"/>
  <c r="D295" i="61"/>
  <c r="F295" i="61"/>
  <c r="H295" i="61"/>
  <c r="I295" i="61"/>
  <c r="N295" i="61" s="1"/>
  <c r="U295" i="61"/>
  <c r="B296" i="61"/>
  <c r="D296" i="61"/>
  <c r="F296" i="61"/>
  <c r="H296" i="61"/>
  <c r="I296" i="61"/>
  <c r="O296" i="61" s="1"/>
  <c r="U296" i="61"/>
  <c r="B297" i="61"/>
  <c r="D297" i="61"/>
  <c r="F297" i="61"/>
  <c r="H297" i="61"/>
  <c r="I297" i="61"/>
  <c r="Q297" i="61" s="1"/>
  <c r="U297" i="61"/>
  <c r="B298" i="61"/>
  <c r="D298" i="61"/>
  <c r="F298" i="61"/>
  <c r="H298" i="61"/>
  <c r="I298" i="61"/>
  <c r="Q298" i="61" s="1"/>
  <c r="U298" i="61"/>
  <c r="B299" i="61"/>
  <c r="D299" i="61"/>
  <c r="F299" i="61"/>
  <c r="H299" i="61"/>
  <c r="I299" i="61"/>
  <c r="N299" i="61" s="1"/>
  <c r="U299" i="61"/>
  <c r="B300" i="61"/>
  <c r="D300" i="61"/>
  <c r="F300" i="61"/>
  <c r="H300" i="61"/>
  <c r="I300" i="61"/>
  <c r="P300" i="61" s="1"/>
  <c r="U300" i="61"/>
  <c r="B301" i="61"/>
  <c r="D301" i="61"/>
  <c r="F301" i="61"/>
  <c r="H301" i="61"/>
  <c r="I301" i="61"/>
  <c r="P301" i="61" s="1"/>
  <c r="U301" i="61"/>
  <c r="B302" i="61"/>
  <c r="D302" i="61"/>
  <c r="F302" i="61"/>
  <c r="H302" i="61"/>
  <c r="I302" i="61"/>
  <c r="R302" i="61" s="1"/>
  <c r="U302" i="61"/>
  <c r="B304" i="61"/>
  <c r="D304" i="61"/>
  <c r="F304" i="61"/>
  <c r="H304" i="61"/>
  <c r="I304" i="61"/>
  <c r="N304" i="61" s="1"/>
  <c r="U304" i="61"/>
  <c r="B305" i="61"/>
  <c r="D305" i="61"/>
  <c r="F305" i="61"/>
  <c r="H305" i="61"/>
  <c r="I305" i="61"/>
  <c r="O305" i="61" s="1"/>
  <c r="U305" i="61"/>
  <c r="B306" i="61"/>
  <c r="D306" i="61"/>
  <c r="F306" i="61"/>
  <c r="H306" i="61"/>
  <c r="I306" i="61"/>
  <c r="J306" i="61" s="1"/>
  <c r="U306" i="61"/>
  <c r="B307" i="61"/>
  <c r="D307" i="61"/>
  <c r="F307" i="61"/>
  <c r="H307" i="61"/>
  <c r="I307" i="61"/>
  <c r="Q307" i="61" s="1"/>
  <c r="U307" i="61"/>
  <c r="B308" i="61"/>
  <c r="D308" i="61"/>
  <c r="F308" i="61"/>
  <c r="H308" i="61"/>
  <c r="I308" i="61"/>
  <c r="Q308" i="61" s="1"/>
  <c r="U308" i="61"/>
  <c r="B309" i="61"/>
  <c r="D309" i="61"/>
  <c r="F309" i="61"/>
  <c r="H309" i="61"/>
  <c r="I309" i="61"/>
  <c r="U309" i="61"/>
  <c r="B310" i="61"/>
  <c r="D310" i="61"/>
  <c r="F310" i="61"/>
  <c r="H310" i="61"/>
  <c r="I310" i="61"/>
  <c r="U310" i="61"/>
  <c r="B311" i="61"/>
  <c r="D311" i="61"/>
  <c r="F311" i="61"/>
  <c r="H311" i="61"/>
  <c r="I311" i="61"/>
  <c r="K311" i="61" s="1"/>
  <c r="U311" i="61"/>
  <c r="B312" i="61"/>
  <c r="D312" i="61"/>
  <c r="F312" i="61"/>
  <c r="H312" i="61"/>
  <c r="I312" i="61"/>
  <c r="J312" i="61" s="1"/>
  <c r="U312" i="61"/>
  <c r="B313" i="61"/>
  <c r="D313" i="61"/>
  <c r="F313" i="61"/>
  <c r="H313" i="61"/>
  <c r="I313" i="61"/>
  <c r="O313" i="61" s="1"/>
  <c r="U313" i="61"/>
  <c r="B314" i="61"/>
  <c r="D314" i="61"/>
  <c r="F314" i="61"/>
  <c r="H314" i="61"/>
  <c r="I314" i="61"/>
  <c r="L314" i="61" s="1"/>
  <c r="U314" i="61"/>
  <c r="B315" i="61"/>
  <c r="D315" i="61"/>
  <c r="F315" i="61"/>
  <c r="H315" i="61"/>
  <c r="I315" i="61"/>
  <c r="U315" i="61"/>
  <c r="B317" i="61"/>
  <c r="D317" i="61"/>
  <c r="F317" i="61"/>
  <c r="H317" i="61"/>
  <c r="I317" i="61"/>
  <c r="N317" i="61" s="1"/>
  <c r="U317" i="61"/>
  <c r="B318" i="61"/>
  <c r="D318" i="61"/>
  <c r="F318" i="61"/>
  <c r="H318" i="61"/>
  <c r="I318" i="61"/>
  <c r="K318" i="61" s="1"/>
  <c r="U318" i="61"/>
  <c r="B319" i="61"/>
  <c r="D319" i="61"/>
  <c r="F319" i="61"/>
  <c r="H319" i="61"/>
  <c r="I319" i="61"/>
  <c r="L319" i="61" s="1"/>
  <c r="U319" i="61"/>
  <c r="B320" i="61"/>
  <c r="D320" i="61"/>
  <c r="F320" i="61"/>
  <c r="H320" i="61"/>
  <c r="I320" i="61"/>
  <c r="J320" i="61" s="1"/>
  <c r="U320" i="61"/>
  <c r="B321" i="61"/>
  <c r="D321" i="61"/>
  <c r="F321" i="61"/>
  <c r="H321" i="61"/>
  <c r="I321" i="61"/>
  <c r="L321" i="61" s="1"/>
  <c r="U321" i="61"/>
  <c r="B322" i="61"/>
  <c r="D322" i="61"/>
  <c r="F322" i="61"/>
  <c r="H322" i="61"/>
  <c r="I322" i="61"/>
  <c r="K322" i="61" s="1"/>
  <c r="U322" i="61"/>
  <c r="B323" i="61"/>
  <c r="D323" i="61"/>
  <c r="F323" i="61"/>
  <c r="H323" i="61"/>
  <c r="I323" i="61"/>
  <c r="J323" i="61" s="1"/>
  <c r="U323" i="61"/>
  <c r="B324" i="61"/>
  <c r="D324" i="61"/>
  <c r="F324" i="61"/>
  <c r="H324" i="61"/>
  <c r="I324" i="61"/>
  <c r="J324" i="61" s="1"/>
  <c r="U324" i="61"/>
  <c r="B325" i="61"/>
  <c r="D325" i="61"/>
  <c r="F325" i="61"/>
  <c r="H325" i="61"/>
  <c r="I325" i="61"/>
  <c r="S325" i="61" s="1"/>
  <c r="U325" i="61"/>
  <c r="B326" i="61"/>
  <c r="D326" i="61"/>
  <c r="F326" i="61"/>
  <c r="H326" i="61"/>
  <c r="I326" i="61"/>
  <c r="J326" i="61" s="1"/>
  <c r="U326" i="61"/>
  <c r="B327" i="61"/>
  <c r="D327" i="61"/>
  <c r="F327" i="61"/>
  <c r="H327" i="61"/>
  <c r="I327" i="61"/>
  <c r="J327" i="61" s="1"/>
  <c r="U327" i="61"/>
  <c r="B328" i="61"/>
  <c r="D328" i="61"/>
  <c r="F328" i="61"/>
  <c r="H328" i="61"/>
  <c r="I328" i="61"/>
  <c r="P328" i="61" s="1"/>
  <c r="U328" i="61"/>
  <c r="B330" i="61"/>
  <c r="D330" i="61"/>
  <c r="F330" i="61"/>
  <c r="H330" i="61"/>
  <c r="I330" i="61"/>
  <c r="U330" i="61"/>
  <c r="B331" i="61"/>
  <c r="D331" i="61"/>
  <c r="F331" i="61"/>
  <c r="H331" i="61"/>
  <c r="I331" i="61"/>
  <c r="J331" i="61" s="1"/>
  <c r="U331" i="61"/>
  <c r="B332" i="61"/>
  <c r="D332" i="61"/>
  <c r="F332" i="61"/>
  <c r="H332" i="61"/>
  <c r="I332" i="61"/>
  <c r="O332" i="61" s="1"/>
  <c r="U332" i="61"/>
  <c r="B333" i="61"/>
  <c r="D333" i="61"/>
  <c r="F333" i="61"/>
  <c r="H333" i="61"/>
  <c r="I333" i="61"/>
  <c r="R333" i="61" s="1"/>
  <c r="U333" i="61"/>
  <c r="B334" i="61"/>
  <c r="D334" i="61"/>
  <c r="F334" i="61"/>
  <c r="H334" i="61"/>
  <c r="I334" i="61"/>
  <c r="P334" i="61" s="1"/>
  <c r="U334" i="61"/>
  <c r="B335" i="61"/>
  <c r="D335" i="61"/>
  <c r="F335" i="61"/>
  <c r="H335" i="61"/>
  <c r="I335" i="61"/>
  <c r="N335" i="61" s="1"/>
  <c r="U335" i="61"/>
  <c r="B336" i="61"/>
  <c r="D336" i="61"/>
  <c r="F336" i="61"/>
  <c r="H336" i="61"/>
  <c r="I336" i="61"/>
  <c r="J336" i="61" s="1"/>
  <c r="U336" i="61"/>
  <c r="B337" i="61"/>
  <c r="D337" i="61"/>
  <c r="F337" i="61"/>
  <c r="H337" i="61"/>
  <c r="I337" i="61"/>
  <c r="P337" i="61" s="1"/>
  <c r="U337" i="61"/>
  <c r="B338" i="61"/>
  <c r="D338" i="61"/>
  <c r="F338" i="61"/>
  <c r="H338" i="61"/>
  <c r="I338" i="61"/>
  <c r="K338" i="61" s="1"/>
  <c r="U338" i="61"/>
  <c r="B339" i="61"/>
  <c r="D339" i="61"/>
  <c r="F339" i="61"/>
  <c r="H339" i="61"/>
  <c r="I339" i="61"/>
  <c r="J339" i="61" s="1"/>
  <c r="U339" i="61"/>
  <c r="B340" i="61"/>
  <c r="D340" i="61"/>
  <c r="F340" i="61"/>
  <c r="H340" i="61"/>
  <c r="I340" i="61"/>
  <c r="O340" i="61" s="1"/>
  <c r="U340" i="61"/>
  <c r="B341" i="61"/>
  <c r="D341" i="61"/>
  <c r="F341" i="61"/>
  <c r="H341" i="61"/>
  <c r="I341" i="61"/>
  <c r="R341" i="61" s="1"/>
  <c r="U341" i="61"/>
  <c r="B343" i="61"/>
  <c r="D343" i="61"/>
  <c r="F343" i="61"/>
  <c r="H343" i="61"/>
  <c r="I343" i="61"/>
  <c r="P343" i="61" s="1"/>
  <c r="U343" i="61"/>
  <c r="B344" i="61"/>
  <c r="D344" i="61"/>
  <c r="F344" i="61"/>
  <c r="H344" i="61"/>
  <c r="I344" i="61"/>
  <c r="N344" i="61" s="1"/>
  <c r="U344" i="61"/>
  <c r="B345" i="61"/>
  <c r="D345" i="61"/>
  <c r="F345" i="61"/>
  <c r="H345" i="61"/>
  <c r="I345" i="61"/>
  <c r="J345" i="61" s="1"/>
  <c r="U345" i="61"/>
  <c r="B346" i="61"/>
  <c r="D346" i="61"/>
  <c r="F346" i="61"/>
  <c r="H346" i="61"/>
  <c r="I346" i="61"/>
  <c r="J346" i="61" s="1"/>
  <c r="U346" i="61"/>
  <c r="B347" i="61"/>
  <c r="D347" i="61"/>
  <c r="F347" i="61"/>
  <c r="H347" i="61"/>
  <c r="I347" i="61"/>
  <c r="K347" i="61" s="1"/>
  <c r="U347" i="61"/>
  <c r="B348" i="61"/>
  <c r="D348" i="61"/>
  <c r="F348" i="61"/>
  <c r="H348" i="61"/>
  <c r="I348" i="61"/>
  <c r="K348" i="61" s="1"/>
  <c r="U348" i="61"/>
  <c r="B349" i="61"/>
  <c r="D349" i="61"/>
  <c r="F349" i="61"/>
  <c r="H349" i="61"/>
  <c r="I349" i="61"/>
  <c r="V349" i="61" s="1"/>
  <c r="U349" i="61"/>
  <c r="B350" i="61"/>
  <c r="D350" i="61"/>
  <c r="F350" i="61"/>
  <c r="H350" i="61"/>
  <c r="I350" i="61"/>
  <c r="U350" i="61"/>
  <c r="B351" i="61"/>
  <c r="D351" i="61"/>
  <c r="F351" i="61"/>
  <c r="H351" i="61"/>
  <c r="I351" i="61"/>
  <c r="P351" i="61" s="1"/>
  <c r="U351" i="61"/>
  <c r="B352" i="61"/>
  <c r="D352" i="61"/>
  <c r="F352" i="61"/>
  <c r="H352" i="61"/>
  <c r="I352" i="61"/>
  <c r="J352" i="61" s="1"/>
  <c r="U352" i="61"/>
  <c r="B353" i="61"/>
  <c r="D353" i="61"/>
  <c r="F353" i="61"/>
  <c r="H353" i="61"/>
  <c r="I353" i="61"/>
  <c r="K353" i="61" s="1"/>
  <c r="U353" i="61"/>
  <c r="B354" i="61"/>
  <c r="D354" i="61"/>
  <c r="F354" i="61"/>
  <c r="H354" i="61"/>
  <c r="I354" i="61"/>
  <c r="J354" i="61" s="1"/>
  <c r="U354" i="61"/>
  <c r="B356" i="61"/>
  <c r="D356" i="61"/>
  <c r="F356" i="61"/>
  <c r="H356" i="61"/>
  <c r="I356" i="61"/>
  <c r="N356" i="61" s="1"/>
  <c r="U356" i="61"/>
  <c r="B357" i="61"/>
  <c r="D357" i="61"/>
  <c r="F357" i="61"/>
  <c r="H357" i="61"/>
  <c r="I357" i="61"/>
  <c r="K357" i="61" s="1"/>
  <c r="U357" i="61"/>
  <c r="B358" i="61"/>
  <c r="D358" i="61"/>
  <c r="F358" i="61"/>
  <c r="H358" i="61"/>
  <c r="I358" i="61"/>
  <c r="O358" i="61" s="1"/>
  <c r="U358" i="61"/>
  <c r="B359" i="61"/>
  <c r="D359" i="61"/>
  <c r="F359" i="61"/>
  <c r="H359" i="61"/>
  <c r="I359" i="61"/>
  <c r="L359" i="61" s="1"/>
  <c r="U359" i="61"/>
  <c r="B360" i="61"/>
  <c r="D360" i="61"/>
  <c r="F360" i="61"/>
  <c r="H360" i="61"/>
  <c r="I360" i="61"/>
  <c r="O360" i="61" s="1"/>
  <c r="U360" i="61"/>
  <c r="B361" i="61"/>
  <c r="D361" i="61"/>
  <c r="F361" i="61"/>
  <c r="H361" i="61"/>
  <c r="I361" i="61"/>
  <c r="K361" i="61" s="1"/>
  <c r="U361" i="61"/>
  <c r="B362" i="61"/>
  <c r="D362" i="61"/>
  <c r="F362" i="61"/>
  <c r="H362" i="61"/>
  <c r="I362" i="61"/>
  <c r="P362" i="61" s="1"/>
  <c r="U362" i="61"/>
  <c r="B363" i="61"/>
  <c r="D363" i="61"/>
  <c r="F363" i="61"/>
  <c r="H363" i="61"/>
  <c r="I363" i="61"/>
  <c r="J363" i="61" s="1"/>
  <c r="U363" i="61"/>
  <c r="B364" i="61"/>
  <c r="D364" i="61"/>
  <c r="F364" i="61"/>
  <c r="H364" i="61"/>
  <c r="I364" i="61"/>
  <c r="V364" i="61" s="1"/>
  <c r="U364" i="61"/>
  <c r="B365" i="61"/>
  <c r="D365" i="61"/>
  <c r="F365" i="61"/>
  <c r="H365" i="61"/>
  <c r="I365" i="61"/>
  <c r="K365" i="61" s="1"/>
  <c r="U365" i="61"/>
  <c r="B366" i="61"/>
  <c r="D366" i="61"/>
  <c r="F366" i="61"/>
  <c r="H366" i="61"/>
  <c r="I366" i="61"/>
  <c r="O366" i="61" s="1"/>
  <c r="U366" i="61"/>
  <c r="B367" i="61"/>
  <c r="D367" i="61"/>
  <c r="F367" i="61"/>
  <c r="H367" i="61"/>
  <c r="I367" i="61"/>
  <c r="J367" i="61" s="1"/>
  <c r="U367" i="61"/>
  <c r="B370" i="61"/>
  <c r="D370" i="61"/>
  <c r="F370" i="61"/>
  <c r="H370" i="61"/>
  <c r="I370" i="61"/>
  <c r="U370" i="61"/>
  <c r="B371" i="61"/>
  <c r="D371" i="61"/>
  <c r="F371" i="61"/>
  <c r="H371" i="61"/>
  <c r="I371" i="61"/>
  <c r="N371" i="61" s="1"/>
  <c r="U371" i="61"/>
  <c r="B372" i="61"/>
  <c r="D372" i="61"/>
  <c r="F372" i="61"/>
  <c r="H372" i="61"/>
  <c r="I372" i="61"/>
  <c r="Q372" i="61" s="1"/>
  <c r="U372" i="61"/>
  <c r="B373" i="61"/>
  <c r="D373" i="61"/>
  <c r="F373" i="61"/>
  <c r="H373" i="61"/>
  <c r="I373" i="61"/>
  <c r="J373" i="61" s="1"/>
  <c r="U373" i="61"/>
  <c r="B374" i="61"/>
  <c r="D374" i="61"/>
  <c r="F374" i="61"/>
  <c r="H374" i="61"/>
  <c r="I374" i="61"/>
  <c r="J374" i="61" s="1"/>
  <c r="U374" i="61"/>
  <c r="B375" i="61"/>
  <c r="D375" i="61"/>
  <c r="F375" i="61"/>
  <c r="H375" i="61"/>
  <c r="I375" i="61"/>
  <c r="K375" i="61" s="1"/>
  <c r="U375" i="61"/>
  <c r="B376" i="61"/>
  <c r="D376" i="61"/>
  <c r="F376" i="61"/>
  <c r="H376" i="61"/>
  <c r="I376" i="61"/>
  <c r="V376" i="61" s="1"/>
  <c r="U376" i="61"/>
  <c r="B377" i="61"/>
  <c r="D377" i="61"/>
  <c r="F377" i="61"/>
  <c r="H377" i="61"/>
  <c r="I377" i="61"/>
  <c r="R377" i="61" s="1"/>
  <c r="U377" i="61"/>
  <c r="B378" i="61"/>
  <c r="D378" i="61"/>
  <c r="F378" i="61"/>
  <c r="H378" i="61"/>
  <c r="I378" i="61"/>
  <c r="U378" i="61"/>
  <c r="B379" i="61"/>
  <c r="D379" i="61"/>
  <c r="F379" i="61"/>
  <c r="H379" i="61"/>
  <c r="I379" i="61"/>
  <c r="Q379" i="61" s="1"/>
  <c r="U379" i="61"/>
  <c r="B380" i="61"/>
  <c r="D380" i="61"/>
  <c r="F380" i="61"/>
  <c r="H380" i="61"/>
  <c r="I380" i="61"/>
  <c r="L380" i="61" s="1"/>
  <c r="U380" i="61"/>
  <c r="B381" i="61"/>
  <c r="D381" i="61"/>
  <c r="F381" i="61"/>
  <c r="H381" i="61"/>
  <c r="I381" i="61"/>
  <c r="P381" i="61" s="1"/>
  <c r="U381" i="61"/>
  <c r="B383" i="61"/>
  <c r="D383" i="61"/>
  <c r="F383" i="61"/>
  <c r="H383" i="61"/>
  <c r="I383" i="61"/>
  <c r="U383" i="61"/>
  <c r="B384" i="61"/>
  <c r="D384" i="61"/>
  <c r="F384" i="61"/>
  <c r="H384" i="61"/>
  <c r="I384" i="61"/>
  <c r="K384" i="61" s="1"/>
  <c r="U384" i="61"/>
  <c r="B385" i="61"/>
  <c r="D385" i="61"/>
  <c r="F385" i="61"/>
  <c r="H385" i="61"/>
  <c r="I385" i="61"/>
  <c r="O385" i="61" s="1"/>
  <c r="U385" i="61"/>
  <c r="B386" i="61"/>
  <c r="D386" i="61"/>
  <c r="F386" i="61"/>
  <c r="H386" i="61"/>
  <c r="I386" i="61"/>
  <c r="K386" i="61" s="1"/>
  <c r="U386" i="61"/>
  <c r="B387" i="61"/>
  <c r="D387" i="61"/>
  <c r="F387" i="61"/>
  <c r="H387" i="61"/>
  <c r="I387" i="61"/>
  <c r="Q387" i="61" s="1"/>
  <c r="U387" i="61"/>
  <c r="B388" i="61"/>
  <c r="D388" i="61"/>
  <c r="F388" i="61"/>
  <c r="H388" i="61"/>
  <c r="I388" i="61"/>
  <c r="L388" i="61" s="1"/>
  <c r="U388" i="61"/>
  <c r="B389" i="61"/>
  <c r="D389" i="61"/>
  <c r="F389" i="61"/>
  <c r="H389" i="61"/>
  <c r="I389" i="61"/>
  <c r="O389" i="61" s="1"/>
  <c r="U389" i="61"/>
  <c r="B390" i="61"/>
  <c r="D390" i="61"/>
  <c r="F390" i="61"/>
  <c r="H390" i="61"/>
  <c r="I390" i="61"/>
  <c r="J390" i="61" s="1"/>
  <c r="U390" i="61"/>
  <c r="B391" i="61"/>
  <c r="D391" i="61"/>
  <c r="F391" i="61"/>
  <c r="H391" i="61"/>
  <c r="I391" i="61"/>
  <c r="Q391" i="61" s="1"/>
  <c r="U391" i="61"/>
  <c r="B392" i="61"/>
  <c r="D392" i="61"/>
  <c r="F392" i="61"/>
  <c r="H392" i="61"/>
  <c r="I392" i="61"/>
  <c r="K392" i="61" s="1"/>
  <c r="U392" i="61"/>
  <c r="B393" i="61"/>
  <c r="D393" i="61"/>
  <c r="F393" i="61"/>
  <c r="H393" i="61"/>
  <c r="I393" i="61"/>
  <c r="O393" i="61" s="1"/>
  <c r="U393" i="61"/>
  <c r="B394" i="61"/>
  <c r="D394" i="61"/>
  <c r="F394" i="61"/>
  <c r="H394" i="61"/>
  <c r="I394" i="61"/>
  <c r="K394" i="61" s="1"/>
  <c r="U394" i="61"/>
  <c r="B396" i="61"/>
  <c r="D396" i="61"/>
  <c r="F396" i="61"/>
  <c r="H396" i="61"/>
  <c r="I396" i="61"/>
  <c r="Q396" i="61" s="1"/>
  <c r="U396" i="61"/>
  <c r="B397" i="61"/>
  <c r="D397" i="61"/>
  <c r="F397" i="61"/>
  <c r="H397" i="61"/>
  <c r="I397" i="61"/>
  <c r="R397" i="61" s="1"/>
  <c r="U397" i="61"/>
  <c r="B398" i="61"/>
  <c r="D398" i="61"/>
  <c r="F398" i="61"/>
  <c r="H398" i="61"/>
  <c r="I398" i="61"/>
  <c r="U398" i="61"/>
  <c r="B399" i="61"/>
  <c r="D399" i="61"/>
  <c r="F399" i="61"/>
  <c r="H399" i="61"/>
  <c r="I399" i="61"/>
  <c r="K399" i="61" s="1"/>
  <c r="U399" i="61"/>
  <c r="B400" i="61"/>
  <c r="D400" i="61"/>
  <c r="F400" i="61"/>
  <c r="H400" i="61"/>
  <c r="I400" i="61"/>
  <c r="U400" i="61"/>
  <c r="B401" i="61"/>
  <c r="D401" i="61"/>
  <c r="F401" i="61"/>
  <c r="H401" i="61"/>
  <c r="I401" i="61"/>
  <c r="K401" i="61" s="1"/>
  <c r="U401" i="61"/>
  <c r="B402" i="61"/>
  <c r="D402" i="61"/>
  <c r="F402" i="61"/>
  <c r="H402" i="61"/>
  <c r="I402" i="61"/>
  <c r="O402" i="61" s="1"/>
  <c r="U402" i="61"/>
  <c r="B403" i="61"/>
  <c r="D403" i="61"/>
  <c r="F403" i="61"/>
  <c r="H403" i="61"/>
  <c r="I403" i="61"/>
  <c r="K403" i="61" s="1"/>
  <c r="U403" i="61"/>
  <c r="B404" i="61"/>
  <c r="D404" i="61"/>
  <c r="F404" i="61"/>
  <c r="H404" i="61"/>
  <c r="I404" i="61"/>
  <c r="W404" i="61" s="1"/>
  <c r="U404" i="61"/>
  <c r="B405" i="61"/>
  <c r="D405" i="61"/>
  <c r="F405" i="61"/>
  <c r="H405" i="61"/>
  <c r="I405" i="61"/>
  <c r="L405" i="61" s="1"/>
  <c r="U405" i="61"/>
  <c r="B406" i="61"/>
  <c r="D406" i="61"/>
  <c r="F406" i="61"/>
  <c r="H406" i="61"/>
  <c r="I406" i="61"/>
  <c r="P406" i="61" s="1"/>
  <c r="U406" i="61"/>
  <c r="B407" i="61"/>
  <c r="D407" i="61"/>
  <c r="F407" i="61"/>
  <c r="H407" i="61"/>
  <c r="I407" i="61"/>
  <c r="S407" i="61" s="1"/>
  <c r="U407" i="61"/>
  <c r="B409" i="61"/>
  <c r="D409" i="61"/>
  <c r="F409" i="61"/>
  <c r="H409" i="61"/>
  <c r="I409" i="61"/>
  <c r="K409" i="61" s="1"/>
  <c r="U409" i="61"/>
  <c r="B410" i="61"/>
  <c r="D410" i="61"/>
  <c r="F410" i="61"/>
  <c r="H410" i="61"/>
  <c r="I410" i="61"/>
  <c r="K410" i="61" s="1"/>
  <c r="U410" i="61"/>
  <c r="B411" i="61"/>
  <c r="D411" i="61"/>
  <c r="F411" i="61"/>
  <c r="H411" i="61"/>
  <c r="I411" i="61"/>
  <c r="O411" i="61" s="1"/>
  <c r="U411" i="61"/>
  <c r="B412" i="61"/>
  <c r="D412" i="61"/>
  <c r="F412" i="61"/>
  <c r="H412" i="61"/>
  <c r="I412" i="61"/>
  <c r="K412" i="61" s="1"/>
  <c r="U412" i="61"/>
  <c r="B413" i="61"/>
  <c r="D413" i="61"/>
  <c r="F413" i="61"/>
  <c r="H413" i="61"/>
  <c r="I413" i="61"/>
  <c r="O413" i="61" s="1"/>
  <c r="U413" i="61"/>
  <c r="B414" i="61"/>
  <c r="D414" i="61"/>
  <c r="F414" i="61"/>
  <c r="H414" i="61"/>
  <c r="I414" i="61"/>
  <c r="L414" i="61" s="1"/>
  <c r="U414" i="61"/>
  <c r="B415" i="61"/>
  <c r="D415" i="61"/>
  <c r="F415" i="61"/>
  <c r="H415" i="61"/>
  <c r="I415" i="61"/>
  <c r="O415" i="61" s="1"/>
  <c r="U415" i="61"/>
  <c r="B416" i="61"/>
  <c r="D416" i="61"/>
  <c r="F416" i="61"/>
  <c r="H416" i="61"/>
  <c r="I416" i="61"/>
  <c r="J416" i="61" s="1"/>
  <c r="U416" i="61"/>
  <c r="B417" i="61"/>
  <c r="D417" i="61"/>
  <c r="F417" i="61"/>
  <c r="H417" i="61"/>
  <c r="I417" i="61"/>
  <c r="R417" i="61" s="1"/>
  <c r="U417" i="61"/>
  <c r="B418" i="61"/>
  <c r="D418" i="61"/>
  <c r="F418" i="61"/>
  <c r="H418" i="61"/>
  <c r="I418" i="61"/>
  <c r="J418" i="61" s="1"/>
  <c r="U418" i="61"/>
  <c r="B419" i="61"/>
  <c r="D419" i="61"/>
  <c r="F419" i="61"/>
  <c r="H419" i="61"/>
  <c r="I419" i="61"/>
  <c r="O419" i="61" s="1"/>
  <c r="U419" i="61"/>
  <c r="B420" i="61"/>
  <c r="D420" i="61"/>
  <c r="F420" i="61"/>
  <c r="H420" i="61"/>
  <c r="I420" i="61"/>
  <c r="S420" i="61" s="1"/>
  <c r="U420" i="61"/>
  <c r="B422" i="61"/>
  <c r="D422" i="61"/>
  <c r="F422" i="61"/>
  <c r="H422" i="61"/>
  <c r="I422" i="61"/>
  <c r="U422" i="61"/>
  <c r="B423" i="61"/>
  <c r="D423" i="61"/>
  <c r="F423" i="61"/>
  <c r="H423" i="61"/>
  <c r="I423" i="61"/>
  <c r="L423" i="61" s="1"/>
  <c r="U423" i="61"/>
  <c r="B424" i="61"/>
  <c r="D424" i="61"/>
  <c r="F424" i="61"/>
  <c r="H424" i="61"/>
  <c r="I424" i="61"/>
  <c r="Q424" i="61" s="1"/>
  <c r="U424" i="61"/>
  <c r="B425" i="61"/>
  <c r="D425" i="61"/>
  <c r="F425" i="61"/>
  <c r="H425" i="61"/>
  <c r="I425" i="61"/>
  <c r="K425" i="61" s="1"/>
  <c r="U425" i="61"/>
  <c r="B426" i="61"/>
  <c r="D426" i="61"/>
  <c r="F426" i="61"/>
  <c r="H426" i="61"/>
  <c r="I426" i="61"/>
  <c r="R426" i="61" s="1"/>
  <c r="U426" i="61"/>
  <c r="B427" i="61"/>
  <c r="D427" i="61"/>
  <c r="F427" i="61"/>
  <c r="H427" i="61"/>
  <c r="I427" i="61"/>
  <c r="L427" i="61" s="1"/>
  <c r="U427" i="61"/>
  <c r="B428" i="61"/>
  <c r="D428" i="61"/>
  <c r="F428" i="61"/>
  <c r="H428" i="61"/>
  <c r="I428" i="61"/>
  <c r="P428" i="61" s="1"/>
  <c r="U428" i="61"/>
  <c r="B429" i="61"/>
  <c r="D429" i="61"/>
  <c r="F429" i="61"/>
  <c r="H429" i="61"/>
  <c r="I429" i="61"/>
  <c r="U429" i="61"/>
  <c r="B430" i="61"/>
  <c r="D430" i="61"/>
  <c r="F430" i="61"/>
  <c r="H430" i="61"/>
  <c r="I430" i="61"/>
  <c r="L430" i="61" s="1"/>
  <c r="U430" i="61"/>
  <c r="B431" i="61"/>
  <c r="D431" i="61"/>
  <c r="F431" i="61"/>
  <c r="H431" i="61"/>
  <c r="I431" i="61"/>
  <c r="K431" i="61" s="1"/>
  <c r="U431" i="61"/>
  <c r="B432" i="61"/>
  <c r="D432" i="61"/>
  <c r="F432" i="61"/>
  <c r="H432" i="61"/>
  <c r="I432" i="61"/>
  <c r="P432" i="61" s="1"/>
  <c r="U432" i="61"/>
  <c r="B433" i="61"/>
  <c r="D433" i="61"/>
  <c r="F433" i="61"/>
  <c r="H433" i="61"/>
  <c r="I433" i="61"/>
  <c r="L433" i="61" s="1"/>
  <c r="U433" i="61"/>
  <c r="B237" i="61"/>
  <c r="D237" i="61"/>
  <c r="F237" i="61"/>
  <c r="H237" i="61"/>
  <c r="I237" i="61"/>
  <c r="U237" i="61"/>
  <c r="B238" i="61"/>
  <c r="D238" i="61"/>
  <c r="F238" i="61"/>
  <c r="H238" i="61"/>
  <c r="I238" i="61"/>
  <c r="U238" i="61"/>
  <c r="B239" i="61"/>
  <c r="D239" i="61"/>
  <c r="F239" i="61"/>
  <c r="H239" i="61"/>
  <c r="I239" i="61"/>
  <c r="N239" i="61" s="1"/>
  <c r="U239" i="61"/>
  <c r="B240" i="61"/>
  <c r="D240" i="61"/>
  <c r="F240" i="61"/>
  <c r="H240" i="61"/>
  <c r="I240" i="61"/>
  <c r="J240" i="61" s="1"/>
  <c r="U240" i="61"/>
  <c r="B241" i="61"/>
  <c r="D241" i="61"/>
  <c r="F241" i="61"/>
  <c r="H241" i="61"/>
  <c r="I241" i="61"/>
  <c r="N241" i="61" s="1"/>
  <c r="U241" i="61"/>
  <c r="B242" i="61"/>
  <c r="D242" i="61"/>
  <c r="F242" i="61"/>
  <c r="H242" i="61"/>
  <c r="I242" i="61"/>
  <c r="J242" i="61" s="1"/>
  <c r="U242" i="61"/>
  <c r="B243" i="61"/>
  <c r="D243" i="61"/>
  <c r="F243" i="61"/>
  <c r="H243" i="61"/>
  <c r="I243" i="61"/>
  <c r="N243" i="61" s="1"/>
  <c r="U243" i="61"/>
  <c r="B244" i="61"/>
  <c r="D244" i="61"/>
  <c r="F244" i="61"/>
  <c r="H244" i="61"/>
  <c r="I244" i="61"/>
  <c r="J244" i="61" s="1"/>
  <c r="U244" i="61"/>
  <c r="B245" i="61"/>
  <c r="D245" i="61"/>
  <c r="F245" i="61"/>
  <c r="H245" i="61"/>
  <c r="I245" i="61"/>
  <c r="N245" i="61" s="1"/>
  <c r="U245" i="61"/>
  <c r="B246" i="61"/>
  <c r="D246" i="61"/>
  <c r="F246" i="61"/>
  <c r="H246" i="61"/>
  <c r="I246" i="61"/>
  <c r="J246" i="61" s="1"/>
  <c r="U246" i="61"/>
  <c r="B247" i="61"/>
  <c r="D247" i="61"/>
  <c r="F247" i="61"/>
  <c r="H247" i="61"/>
  <c r="I247" i="61"/>
  <c r="N247" i="61" s="1"/>
  <c r="U247" i="61"/>
  <c r="B222" i="61"/>
  <c r="B223" i="61"/>
  <c r="B224" i="61"/>
  <c r="B225" i="61"/>
  <c r="B226" i="61"/>
  <c r="B227" i="61"/>
  <c r="B228" i="61"/>
  <c r="B229" i="61"/>
  <c r="B230" i="61"/>
  <c r="B231" i="61"/>
  <c r="B232" i="61"/>
  <c r="B221" i="61"/>
  <c r="D222" i="61"/>
  <c r="F222" i="61"/>
  <c r="H222" i="61"/>
  <c r="I222" i="61"/>
  <c r="K222" i="61" s="1"/>
  <c r="U222" i="61"/>
  <c r="D223" i="61"/>
  <c r="F223" i="61"/>
  <c r="H223" i="61"/>
  <c r="I223" i="61"/>
  <c r="Q223" i="61" s="1"/>
  <c r="U223" i="61"/>
  <c r="D224" i="61"/>
  <c r="F224" i="61"/>
  <c r="H224" i="61"/>
  <c r="I224" i="61"/>
  <c r="O224" i="61" s="1"/>
  <c r="U224" i="61"/>
  <c r="D225" i="61"/>
  <c r="F225" i="61"/>
  <c r="H225" i="61"/>
  <c r="I225" i="61"/>
  <c r="U225" i="61"/>
  <c r="D226" i="61"/>
  <c r="F226" i="61"/>
  <c r="H226" i="61"/>
  <c r="I226" i="61"/>
  <c r="J226" i="61" s="1"/>
  <c r="U226" i="61"/>
  <c r="D227" i="61"/>
  <c r="F227" i="61"/>
  <c r="H227" i="61"/>
  <c r="I227" i="61"/>
  <c r="M227" i="61" s="1"/>
  <c r="U227" i="61"/>
  <c r="D228" i="61"/>
  <c r="F228" i="61"/>
  <c r="H228" i="61"/>
  <c r="I228" i="61"/>
  <c r="K228" i="61" s="1"/>
  <c r="U228" i="61"/>
  <c r="D229" i="61"/>
  <c r="F229" i="61"/>
  <c r="H229" i="61"/>
  <c r="I229" i="61"/>
  <c r="N229" i="61" s="1"/>
  <c r="U229" i="61"/>
  <c r="D230" i="61"/>
  <c r="F230" i="61"/>
  <c r="H230" i="61"/>
  <c r="I230" i="61"/>
  <c r="M230" i="61" s="1"/>
  <c r="U230" i="61"/>
  <c r="D231" i="61"/>
  <c r="F231" i="61"/>
  <c r="H231" i="61"/>
  <c r="I231" i="61"/>
  <c r="U231" i="61"/>
  <c r="D232" i="61"/>
  <c r="F232" i="61"/>
  <c r="H232" i="61"/>
  <c r="I232" i="61"/>
  <c r="U232" i="61"/>
  <c r="U221" i="61"/>
  <c r="I221" i="61"/>
  <c r="M221" i="61" s="1"/>
  <c r="H221" i="61"/>
  <c r="F221" i="61"/>
  <c r="D221" i="61"/>
  <c r="B207" i="61"/>
  <c r="B208" i="61"/>
  <c r="B209" i="61"/>
  <c r="B210" i="61"/>
  <c r="B211" i="61"/>
  <c r="B212" i="61"/>
  <c r="B213" i="61"/>
  <c r="B214" i="61"/>
  <c r="B215" i="61"/>
  <c r="B216" i="61"/>
  <c r="B217" i="61"/>
  <c r="B206" i="61"/>
  <c r="D207" i="61"/>
  <c r="F207" i="61"/>
  <c r="H207" i="61"/>
  <c r="I207" i="61"/>
  <c r="M207" i="61" s="1"/>
  <c r="U207" i="61"/>
  <c r="D208" i="61"/>
  <c r="F208" i="61"/>
  <c r="H208" i="61"/>
  <c r="I208" i="61"/>
  <c r="J208" i="61" s="1"/>
  <c r="U208" i="61"/>
  <c r="D209" i="61"/>
  <c r="F209" i="61"/>
  <c r="H209" i="61"/>
  <c r="I209" i="61"/>
  <c r="U209" i="61"/>
  <c r="D210" i="61"/>
  <c r="F210" i="61"/>
  <c r="H210" i="61"/>
  <c r="I210" i="61"/>
  <c r="P210" i="61" s="1"/>
  <c r="U210" i="61"/>
  <c r="D211" i="61"/>
  <c r="F211" i="61"/>
  <c r="H211" i="61"/>
  <c r="I211" i="61"/>
  <c r="J211" i="61" s="1"/>
  <c r="U211" i="61"/>
  <c r="D212" i="61"/>
  <c r="F212" i="61"/>
  <c r="H212" i="61"/>
  <c r="I212" i="61"/>
  <c r="U212" i="61"/>
  <c r="D213" i="61"/>
  <c r="F213" i="61"/>
  <c r="H213" i="61"/>
  <c r="I213" i="61"/>
  <c r="K213" i="61" s="1"/>
  <c r="U213" i="61"/>
  <c r="D214" i="61"/>
  <c r="F214" i="61"/>
  <c r="H214" i="61"/>
  <c r="I214" i="61"/>
  <c r="U214" i="61"/>
  <c r="D215" i="61"/>
  <c r="F215" i="61"/>
  <c r="H215" i="61"/>
  <c r="I215" i="61"/>
  <c r="L215" i="61" s="1"/>
  <c r="U215" i="61"/>
  <c r="D216" i="61"/>
  <c r="F216" i="61"/>
  <c r="H216" i="61"/>
  <c r="I216" i="61"/>
  <c r="J216" i="61" s="1"/>
  <c r="U216" i="61"/>
  <c r="D217" i="61"/>
  <c r="F217" i="61"/>
  <c r="H217" i="61"/>
  <c r="I217" i="61"/>
  <c r="O217" i="61" s="1"/>
  <c r="U217" i="61"/>
  <c r="U206" i="61"/>
  <c r="I206" i="61"/>
  <c r="T206" i="61" s="1"/>
  <c r="H206" i="61"/>
  <c r="F206" i="61"/>
  <c r="D206" i="61"/>
  <c r="B192" i="61"/>
  <c r="B193" i="61"/>
  <c r="B194" i="61"/>
  <c r="B195" i="61"/>
  <c r="B196" i="61"/>
  <c r="B197" i="61"/>
  <c r="B198" i="61"/>
  <c r="B199" i="61"/>
  <c r="B200" i="61"/>
  <c r="B201" i="61"/>
  <c r="B202" i="61"/>
  <c r="B191" i="61"/>
  <c r="D192" i="61"/>
  <c r="F192" i="61"/>
  <c r="G192" i="61"/>
  <c r="G207" i="61" s="1"/>
  <c r="G222" i="61" s="1"/>
  <c r="H192" i="61"/>
  <c r="I192" i="61"/>
  <c r="R192" i="61" s="1"/>
  <c r="U192" i="61"/>
  <c r="D193" i="61"/>
  <c r="F193" i="61"/>
  <c r="G193" i="61"/>
  <c r="G208" i="61" s="1"/>
  <c r="G223" i="61" s="1"/>
  <c r="G239" i="61" s="1"/>
  <c r="G254" i="61" s="1"/>
  <c r="G267" i="61" s="1"/>
  <c r="G280" i="61" s="1"/>
  <c r="G293" i="61" s="1"/>
  <c r="G306" i="61" s="1"/>
  <c r="G319" i="61" s="1"/>
  <c r="G332" i="61" s="1"/>
  <c r="G345" i="61" s="1"/>
  <c r="G358" i="61" s="1"/>
  <c r="G372" i="61" s="1"/>
  <c r="G385" i="61" s="1"/>
  <c r="G398" i="61" s="1"/>
  <c r="G411" i="61" s="1"/>
  <c r="G424" i="61" s="1"/>
  <c r="H193" i="61"/>
  <c r="I193" i="61"/>
  <c r="N193" i="61" s="1"/>
  <c r="U193" i="61"/>
  <c r="D194" i="61"/>
  <c r="F194" i="61"/>
  <c r="G194" i="61"/>
  <c r="G209" i="61" s="1"/>
  <c r="G224" i="61" s="1"/>
  <c r="H194" i="61"/>
  <c r="I194" i="61"/>
  <c r="O194" i="61" s="1"/>
  <c r="U194" i="61"/>
  <c r="D195" i="61"/>
  <c r="F195" i="61"/>
  <c r="G195" i="61"/>
  <c r="G210" i="61" s="1"/>
  <c r="G225" i="61" s="1"/>
  <c r="G241" i="61" s="1"/>
  <c r="G256" i="61" s="1"/>
  <c r="G269" i="61" s="1"/>
  <c r="G282" i="61" s="1"/>
  <c r="G295" i="61" s="1"/>
  <c r="G308" i="61" s="1"/>
  <c r="G321" i="61" s="1"/>
  <c r="G334" i="61" s="1"/>
  <c r="G347" i="61" s="1"/>
  <c r="G360" i="61" s="1"/>
  <c r="G374" i="61" s="1"/>
  <c r="G387" i="61" s="1"/>
  <c r="G400" i="61" s="1"/>
  <c r="G413" i="61" s="1"/>
  <c r="G426" i="61" s="1"/>
  <c r="H195" i="61"/>
  <c r="I195" i="61"/>
  <c r="L195" i="61" s="1"/>
  <c r="U195" i="61"/>
  <c r="D196" i="61"/>
  <c r="F196" i="61"/>
  <c r="G196" i="61"/>
  <c r="G211" i="61" s="1"/>
  <c r="G226" i="61" s="1"/>
  <c r="H196" i="61"/>
  <c r="I196" i="61"/>
  <c r="W196" i="61" s="1"/>
  <c r="U196" i="61"/>
  <c r="D197" i="61"/>
  <c r="F197" i="61"/>
  <c r="G197" i="61"/>
  <c r="G212" i="61" s="1"/>
  <c r="G227" i="61" s="1"/>
  <c r="G243" i="61" s="1"/>
  <c r="G258" i="61" s="1"/>
  <c r="G271" i="61" s="1"/>
  <c r="G284" i="61" s="1"/>
  <c r="G297" i="61" s="1"/>
  <c r="G310" i="61" s="1"/>
  <c r="G323" i="61" s="1"/>
  <c r="G336" i="61" s="1"/>
  <c r="G349" i="61" s="1"/>
  <c r="G362" i="61" s="1"/>
  <c r="G376" i="61" s="1"/>
  <c r="G389" i="61" s="1"/>
  <c r="G402" i="61" s="1"/>
  <c r="G415" i="61" s="1"/>
  <c r="G428" i="61" s="1"/>
  <c r="H197" i="61"/>
  <c r="I197" i="61"/>
  <c r="M197" i="61" s="1"/>
  <c r="U197" i="61"/>
  <c r="D198" i="61"/>
  <c r="F198" i="61"/>
  <c r="G198" i="61"/>
  <c r="G213" i="61" s="1"/>
  <c r="G228" i="61" s="1"/>
  <c r="H198" i="61"/>
  <c r="I198" i="61"/>
  <c r="U198" i="61"/>
  <c r="D199" i="61"/>
  <c r="F199" i="61"/>
  <c r="G199" i="61"/>
  <c r="G214" i="61" s="1"/>
  <c r="G229" i="61" s="1"/>
  <c r="H199" i="61"/>
  <c r="I199" i="61"/>
  <c r="P199" i="61" s="1"/>
  <c r="U199" i="61"/>
  <c r="D200" i="61"/>
  <c r="F200" i="61"/>
  <c r="G200" i="61"/>
  <c r="G215" i="61" s="1"/>
  <c r="G230" i="61" s="1"/>
  <c r="H200" i="61"/>
  <c r="I200" i="61"/>
  <c r="P200" i="61" s="1"/>
  <c r="U200" i="61"/>
  <c r="D201" i="61"/>
  <c r="F201" i="61"/>
  <c r="G201" i="61"/>
  <c r="G216" i="61" s="1"/>
  <c r="G231" i="61" s="1"/>
  <c r="H201" i="61"/>
  <c r="I201" i="61"/>
  <c r="M201" i="61" s="1"/>
  <c r="U201" i="61"/>
  <c r="D202" i="61"/>
  <c r="F202" i="61"/>
  <c r="G202" i="61"/>
  <c r="G217" i="61" s="1"/>
  <c r="G232" i="61" s="1"/>
  <c r="H202" i="61"/>
  <c r="I202" i="61"/>
  <c r="O202" i="61" s="1"/>
  <c r="U202" i="61"/>
  <c r="U191" i="61"/>
  <c r="I191" i="61"/>
  <c r="S191" i="61" s="1"/>
  <c r="H191" i="61"/>
  <c r="F191" i="61"/>
  <c r="D191" i="61"/>
  <c r="B177" i="61"/>
  <c r="B178" i="61"/>
  <c r="B179" i="61"/>
  <c r="B180" i="61"/>
  <c r="B181" i="61"/>
  <c r="B182" i="61"/>
  <c r="B183" i="61"/>
  <c r="B184" i="61"/>
  <c r="B185" i="61"/>
  <c r="B186" i="61"/>
  <c r="B187" i="61"/>
  <c r="B176" i="61"/>
  <c r="D177" i="61"/>
  <c r="F177" i="61"/>
  <c r="H177" i="61"/>
  <c r="I177" i="61"/>
  <c r="O177" i="61" s="1"/>
  <c r="U177" i="61"/>
  <c r="D178" i="61"/>
  <c r="F178" i="61"/>
  <c r="H178" i="61"/>
  <c r="I178" i="61"/>
  <c r="V178" i="61" s="1"/>
  <c r="U178" i="61"/>
  <c r="D179" i="61"/>
  <c r="F179" i="61"/>
  <c r="H179" i="61"/>
  <c r="I179" i="61"/>
  <c r="J179" i="61" s="1"/>
  <c r="U179" i="61"/>
  <c r="D180" i="61"/>
  <c r="F180" i="61"/>
  <c r="H180" i="61"/>
  <c r="I180" i="61"/>
  <c r="Q180" i="61" s="1"/>
  <c r="U180" i="61"/>
  <c r="D181" i="61"/>
  <c r="F181" i="61"/>
  <c r="H181" i="61"/>
  <c r="I181" i="61"/>
  <c r="O181" i="61" s="1"/>
  <c r="U181" i="61"/>
  <c r="D182" i="61"/>
  <c r="F182" i="61"/>
  <c r="H182" i="61"/>
  <c r="I182" i="61"/>
  <c r="M182" i="61" s="1"/>
  <c r="U182" i="61"/>
  <c r="D183" i="61"/>
  <c r="F183" i="61"/>
  <c r="H183" i="61"/>
  <c r="I183" i="61"/>
  <c r="Q183" i="61" s="1"/>
  <c r="U183" i="61"/>
  <c r="D184" i="61"/>
  <c r="F184" i="61"/>
  <c r="H184" i="61"/>
  <c r="I184" i="61"/>
  <c r="O184" i="61" s="1"/>
  <c r="U184" i="61"/>
  <c r="D185" i="61"/>
  <c r="F185" i="61"/>
  <c r="H185" i="61"/>
  <c r="I185" i="61"/>
  <c r="O185" i="61" s="1"/>
  <c r="U185" i="61"/>
  <c r="D186" i="61"/>
  <c r="F186" i="61"/>
  <c r="H186" i="61"/>
  <c r="I186" i="61"/>
  <c r="N186" i="61" s="1"/>
  <c r="U186" i="61"/>
  <c r="D187" i="61"/>
  <c r="F187" i="61"/>
  <c r="H187" i="61"/>
  <c r="I187" i="61"/>
  <c r="O187" i="61" s="1"/>
  <c r="U187" i="61"/>
  <c r="U176" i="61"/>
  <c r="I176" i="61"/>
  <c r="H176" i="61"/>
  <c r="F176" i="61"/>
  <c r="D176" i="61"/>
  <c r="B161" i="61"/>
  <c r="U161" i="61"/>
  <c r="I161" i="61"/>
  <c r="S161" i="61" s="1"/>
  <c r="H161" i="61"/>
  <c r="F161" i="61"/>
  <c r="D161" i="61"/>
  <c r="B147" i="61"/>
  <c r="B148" i="61"/>
  <c r="B149" i="61"/>
  <c r="B150" i="61"/>
  <c r="B151" i="61"/>
  <c r="B152" i="61"/>
  <c r="B153" i="61"/>
  <c r="B154" i="61"/>
  <c r="B155" i="61"/>
  <c r="B156" i="61"/>
  <c r="B157" i="61"/>
  <c r="B146" i="61"/>
  <c r="D147" i="61"/>
  <c r="F147" i="61"/>
  <c r="H147" i="61"/>
  <c r="I147" i="61"/>
  <c r="J147" i="61" s="1"/>
  <c r="U147" i="61"/>
  <c r="D148" i="61"/>
  <c r="F148" i="61"/>
  <c r="H148" i="61"/>
  <c r="I148" i="61"/>
  <c r="L148" i="61" s="1"/>
  <c r="U148" i="61"/>
  <c r="D149" i="61"/>
  <c r="F149" i="61"/>
  <c r="H149" i="61"/>
  <c r="I149" i="61"/>
  <c r="M149" i="61" s="1"/>
  <c r="U149" i="61"/>
  <c r="D150" i="61"/>
  <c r="F150" i="61"/>
  <c r="H150" i="61"/>
  <c r="I150" i="61"/>
  <c r="U150" i="61"/>
  <c r="D151" i="61"/>
  <c r="F151" i="61"/>
  <c r="H151" i="61"/>
  <c r="I151" i="61"/>
  <c r="L151" i="61" s="1"/>
  <c r="U151" i="61"/>
  <c r="D152" i="61"/>
  <c r="F152" i="61"/>
  <c r="H152" i="61"/>
  <c r="I152" i="61"/>
  <c r="L152" i="61" s="1"/>
  <c r="U152" i="61"/>
  <c r="D153" i="61"/>
  <c r="F153" i="61"/>
  <c r="H153" i="61"/>
  <c r="I153" i="61"/>
  <c r="N153" i="61" s="1"/>
  <c r="U153" i="61"/>
  <c r="D154" i="61"/>
  <c r="F154" i="61"/>
  <c r="H154" i="61"/>
  <c r="I154" i="61"/>
  <c r="U154" i="61"/>
  <c r="D155" i="61"/>
  <c r="F155" i="61"/>
  <c r="H155" i="61"/>
  <c r="I155" i="61"/>
  <c r="W155" i="61" s="1"/>
  <c r="U155" i="61"/>
  <c r="D156" i="61"/>
  <c r="F156" i="61"/>
  <c r="H156" i="61"/>
  <c r="I156" i="61"/>
  <c r="L156" i="61" s="1"/>
  <c r="U156" i="61"/>
  <c r="D157" i="61"/>
  <c r="F157" i="61"/>
  <c r="H157" i="61"/>
  <c r="I157" i="61"/>
  <c r="O157" i="61" s="1"/>
  <c r="U157" i="61"/>
  <c r="U146" i="61"/>
  <c r="I146" i="61"/>
  <c r="R146" i="61" s="1"/>
  <c r="H146" i="61"/>
  <c r="F146" i="61"/>
  <c r="D146" i="61"/>
  <c r="B132" i="61"/>
  <c r="B133" i="61"/>
  <c r="B134" i="61"/>
  <c r="B135" i="61"/>
  <c r="B136" i="61"/>
  <c r="B137" i="61"/>
  <c r="B138" i="61"/>
  <c r="B139" i="61"/>
  <c r="B140" i="61"/>
  <c r="B141" i="61"/>
  <c r="B142" i="61"/>
  <c r="B131" i="61"/>
  <c r="D132" i="61"/>
  <c r="F132" i="61"/>
  <c r="H132" i="61"/>
  <c r="I132" i="61"/>
  <c r="J132" i="61" s="1"/>
  <c r="U132" i="61"/>
  <c r="D133" i="61"/>
  <c r="F133" i="61"/>
  <c r="H133" i="61"/>
  <c r="I133" i="61"/>
  <c r="L133" i="61" s="1"/>
  <c r="U133" i="61"/>
  <c r="D134" i="61"/>
  <c r="F134" i="61"/>
  <c r="H134" i="61"/>
  <c r="I134" i="61"/>
  <c r="O134" i="61" s="1"/>
  <c r="U134" i="61"/>
  <c r="D135" i="61"/>
  <c r="F135" i="61"/>
  <c r="H135" i="61"/>
  <c r="I135" i="61"/>
  <c r="J135" i="61" s="1"/>
  <c r="U135" i="61"/>
  <c r="D136" i="61"/>
  <c r="F136" i="61"/>
  <c r="H136" i="61"/>
  <c r="I136" i="61"/>
  <c r="T136" i="61" s="1"/>
  <c r="U136" i="61"/>
  <c r="D137" i="61"/>
  <c r="F137" i="61"/>
  <c r="H137" i="61"/>
  <c r="I137" i="61"/>
  <c r="L137" i="61" s="1"/>
  <c r="U137" i="61"/>
  <c r="D138" i="61"/>
  <c r="F138" i="61"/>
  <c r="H138" i="61"/>
  <c r="I138" i="61"/>
  <c r="M138" i="61" s="1"/>
  <c r="U138" i="61"/>
  <c r="D139" i="61"/>
  <c r="F139" i="61"/>
  <c r="H139" i="61"/>
  <c r="I139" i="61"/>
  <c r="U139" i="61"/>
  <c r="D140" i="61"/>
  <c r="F140" i="61"/>
  <c r="H140" i="61"/>
  <c r="I140" i="61"/>
  <c r="J140" i="61" s="1"/>
  <c r="U140" i="61"/>
  <c r="D141" i="61"/>
  <c r="F141" i="61"/>
  <c r="H141" i="61"/>
  <c r="I141" i="61"/>
  <c r="L141" i="61" s="1"/>
  <c r="U141" i="61"/>
  <c r="D142" i="61"/>
  <c r="F142" i="61"/>
  <c r="H142" i="61"/>
  <c r="I142" i="61"/>
  <c r="L142" i="61" s="1"/>
  <c r="U142" i="61"/>
  <c r="U131" i="61"/>
  <c r="I131" i="61"/>
  <c r="S131" i="61" s="1"/>
  <c r="H131" i="61"/>
  <c r="F131" i="61"/>
  <c r="D131" i="61"/>
  <c r="B117" i="61"/>
  <c r="B118" i="61"/>
  <c r="B119" i="61"/>
  <c r="B120" i="61"/>
  <c r="B121" i="61"/>
  <c r="B122" i="61"/>
  <c r="B123" i="61"/>
  <c r="B124" i="61"/>
  <c r="B125" i="61"/>
  <c r="B126" i="61"/>
  <c r="B127" i="61"/>
  <c r="B116" i="61"/>
  <c r="D117" i="61"/>
  <c r="F117" i="61"/>
  <c r="H117" i="61"/>
  <c r="I117" i="61"/>
  <c r="U117" i="61"/>
  <c r="D118" i="61"/>
  <c r="F118" i="61"/>
  <c r="H118" i="61"/>
  <c r="I118" i="61"/>
  <c r="L118" i="61" s="1"/>
  <c r="U118" i="61"/>
  <c r="D119" i="61"/>
  <c r="F119" i="61"/>
  <c r="H119" i="61"/>
  <c r="I119" i="61"/>
  <c r="R119" i="61" s="1"/>
  <c r="U119" i="61"/>
  <c r="D120" i="61"/>
  <c r="F120" i="61"/>
  <c r="H120" i="61"/>
  <c r="I120" i="61"/>
  <c r="Q120" i="61" s="1"/>
  <c r="U120" i="61"/>
  <c r="D121" i="61"/>
  <c r="F121" i="61"/>
  <c r="H121" i="61"/>
  <c r="I121" i="61"/>
  <c r="O121" i="61" s="1"/>
  <c r="U121" i="61"/>
  <c r="D122" i="61"/>
  <c r="F122" i="61"/>
  <c r="H122" i="61"/>
  <c r="I122" i="61"/>
  <c r="M122" i="61" s="1"/>
  <c r="U122" i="61"/>
  <c r="D123" i="61"/>
  <c r="F123" i="61"/>
  <c r="H123" i="61"/>
  <c r="I123" i="61"/>
  <c r="N123" i="61" s="1"/>
  <c r="U123" i="61"/>
  <c r="D124" i="61"/>
  <c r="F124" i="61"/>
  <c r="H124" i="61"/>
  <c r="I124" i="61"/>
  <c r="J124" i="61" s="1"/>
  <c r="U124" i="61"/>
  <c r="D125" i="61"/>
  <c r="F125" i="61"/>
  <c r="H125" i="61"/>
  <c r="I125" i="61"/>
  <c r="J125" i="61" s="1"/>
  <c r="U125" i="61"/>
  <c r="D126" i="61"/>
  <c r="F126" i="61"/>
  <c r="H126" i="61"/>
  <c r="I126" i="61"/>
  <c r="M126" i="61" s="1"/>
  <c r="U126" i="61"/>
  <c r="D127" i="61"/>
  <c r="F127" i="61"/>
  <c r="H127" i="61"/>
  <c r="I127" i="61"/>
  <c r="U127" i="61"/>
  <c r="U116" i="61"/>
  <c r="I116" i="61"/>
  <c r="H116" i="61"/>
  <c r="F116" i="61"/>
  <c r="D116" i="61"/>
  <c r="B103" i="61"/>
  <c r="B104" i="61"/>
  <c r="B105" i="61"/>
  <c r="B106" i="61"/>
  <c r="B107" i="61"/>
  <c r="B108" i="61"/>
  <c r="B109" i="61"/>
  <c r="B110" i="61"/>
  <c r="B111" i="61"/>
  <c r="B112" i="61"/>
  <c r="B113" i="61"/>
  <c r="B102" i="61"/>
  <c r="D103" i="61"/>
  <c r="F103" i="61"/>
  <c r="H103" i="61"/>
  <c r="I103" i="61"/>
  <c r="L103" i="61" s="1"/>
  <c r="U103" i="61"/>
  <c r="D104" i="61"/>
  <c r="F104" i="61"/>
  <c r="H104" i="61"/>
  <c r="I104" i="61"/>
  <c r="L104" i="61" s="1"/>
  <c r="U104" i="61"/>
  <c r="D105" i="61"/>
  <c r="F105" i="61"/>
  <c r="H105" i="61"/>
  <c r="I105" i="61"/>
  <c r="U105" i="61"/>
  <c r="D106" i="61"/>
  <c r="F106" i="61"/>
  <c r="H106" i="61"/>
  <c r="I106" i="61"/>
  <c r="P106" i="61" s="1"/>
  <c r="U106" i="61"/>
  <c r="D107" i="61"/>
  <c r="F107" i="61"/>
  <c r="H107" i="61"/>
  <c r="I107" i="61"/>
  <c r="P107" i="61" s="1"/>
  <c r="U107" i="61"/>
  <c r="D108" i="61"/>
  <c r="F108" i="61"/>
  <c r="H108" i="61"/>
  <c r="I108" i="61"/>
  <c r="L108" i="61" s="1"/>
  <c r="U108" i="61"/>
  <c r="D109" i="61"/>
  <c r="F109" i="61"/>
  <c r="H109" i="61"/>
  <c r="I109" i="61"/>
  <c r="L109" i="61" s="1"/>
  <c r="U109" i="61"/>
  <c r="D110" i="61"/>
  <c r="F110" i="61"/>
  <c r="H110" i="61"/>
  <c r="I110" i="61"/>
  <c r="P110" i="61" s="1"/>
  <c r="U110" i="61"/>
  <c r="D111" i="61"/>
  <c r="F111" i="61"/>
  <c r="H111" i="61"/>
  <c r="I111" i="61"/>
  <c r="P111" i="61" s="1"/>
  <c r="U111" i="61"/>
  <c r="D112" i="61"/>
  <c r="F112" i="61"/>
  <c r="H112" i="61"/>
  <c r="I112" i="61"/>
  <c r="U112" i="61"/>
  <c r="D113" i="61"/>
  <c r="F113" i="61"/>
  <c r="H113" i="61"/>
  <c r="I113" i="61"/>
  <c r="L113" i="61" s="1"/>
  <c r="U113" i="61"/>
  <c r="U102" i="61"/>
  <c r="I102" i="61"/>
  <c r="M102" i="61" s="1"/>
  <c r="H102" i="61"/>
  <c r="F102" i="61"/>
  <c r="D102" i="61"/>
  <c r="B89" i="61"/>
  <c r="B90" i="61"/>
  <c r="B91" i="61"/>
  <c r="B92" i="61"/>
  <c r="B93" i="61"/>
  <c r="B94" i="61"/>
  <c r="B95" i="61"/>
  <c r="B96" i="61"/>
  <c r="B97" i="61"/>
  <c r="B98" i="61"/>
  <c r="B99" i="61"/>
  <c r="B88" i="61"/>
  <c r="D89" i="61"/>
  <c r="F89" i="61"/>
  <c r="H89" i="61"/>
  <c r="I89" i="61"/>
  <c r="J89" i="61" s="1"/>
  <c r="U89" i="61"/>
  <c r="D90" i="61"/>
  <c r="F90" i="61"/>
  <c r="H90" i="61"/>
  <c r="I90" i="61"/>
  <c r="L90" i="61" s="1"/>
  <c r="U90" i="61"/>
  <c r="D91" i="61"/>
  <c r="F91" i="61"/>
  <c r="H91" i="61"/>
  <c r="I91" i="61"/>
  <c r="M91" i="61" s="1"/>
  <c r="U91" i="61"/>
  <c r="D92" i="61"/>
  <c r="F92" i="61"/>
  <c r="H92" i="61"/>
  <c r="I92" i="61"/>
  <c r="J92" i="61" s="1"/>
  <c r="U92" i="61"/>
  <c r="D93" i="61"/>
  <c r="F93" i="61"/>
  <c r="H93" i="61"/>
  <c r="I93" i="61"/>
  <c r="O93" i="61" s="1"/>
  <c r="U93" i="61"/>
  <c r="D94" i="61"/>
  <c r="F94" i="61"/>
  <c r="H94" i="61"/>
  <c r="I94" i="61"/>
  <c r="L94" i="61" s="1"/>
  <c r="U94" i="61"/>
  <c r="D95" i="61"/>
  <c r="F95" i="61"/>
  <c r="H95" i="61"/>
  <c r="I95" i="61"/>
  <c r="S95" i="61" s="1"/>
  <c r="U95" i="61"/>
  <c r="D96" i="61"/>
  <c r="F96" i="61"/>
  <c r="H96" i="61"/>
  <c r="I96" i="61"/>
  <c r="U96" i="61"/>
  <c r="D97" i="61"/>
  <c r="F97" i="61"/>
  <c r="H97" i="61"/>
  <c r="I97" i="61"/>
  <c r="U97" i="61"/>
  <c r="D98" i="61"/>
  <c r="F98" i="61"/>
  <c r="H98" i="61"/>
  <c r="I98" i="61"/>
  <c r="L98" i="61" s="1"/>
  <c r="U98" i="61"/>
  <c r="D99" i="61"/>
  <c r="F99" i="61"/>
  <c r="H99" i="61"/>
  <c r="I99" i="61"/>
  <c r="U99" i="61"/>
  <c r="U88" i="61"/>
  <c r="I88" i="61"/>
  <c r="T88" i="61" s="1"/>
  <c r="H88" i="61"/>
  <c r="F88" i="61"/>
  <c r="D88" i="61"/>
  <c r="B74" i="61"/>
  <c r="B75" i="61"/>
  <c r="B76" i="61"/>
  <c r="B77" i="61"/>
  <c r="B78" i="61"/>
  <c r="B79" i="61"/>
  <c r="B80" i="61"/>
  <c r="B81" i="61"/>
  <c r="B82" i="61"/>
  <c r="B83" i="61"/>
  <c r="B84" i="61"/>
  <c r="B73" i="61"/>
  <c r="D74" i="61"/>
  <c r="F74" i="61"/>
  <c r="H74" i="61"/>
  <c r="I74" i="61"/>
  <c r="J74" i="61" s="1"/>
  <c r="U74" i="61"/>
  <c r="D75" i="61"/>
  <c r="F75" i="61"/>
  <c r="H75" i="61"/>
  <c r="I75" i="61"/>
  <c r="M75" i="61" s="1"/>
  <c r="U75" i="61"/>
  <c r="D76" i="61"/>
  <c r="F76" i="61"/>
  <c r="H76" i="61"/>
  <c r="I76" i="61"/>
  <c r="J76" i="61" s="1"/>
  <c r="U76" i="61"/>
  <c r="D77" i="61"/>
  <c r="F77" i="61"/>
  <c r="H77" i="61"/>
  <c r="I77" i="61"/>
  <c r="K77" i="61" s="1"/>
  <c r="U77" i="61"/>
  <c r="D78" i="61"/>
  <c r="F78" i="61"/>
  <c r="H78" i="61"/>
  <c r="I78" i="61"/>
  <c r="U78" i="61"/>
  <c r="D79" i="61"/>
  <c r="F79" i="61"/>
  <c r="H79" i="61"/>
  <c r="I79" i="61"/>
  <c r="M79" i="61" s="1"/>
  <c r="U79" i="61"/>
  <c r="D80" i="61"/>
  <c r="F80" i="61"/>
  <c r="H80" i="61"/>
  <c r="I80" i="61"/>
  <c r="J80" i="61" s="1"/>
  <c r="U80" i="61"/>
  <c r="D81" i="61"/>
  <c r="F81" i="61"/>
  <c r="H81" i="61"/>
  <c r="I81" i="61"/>
  <c r="K81" i="61" s="1"/>
  <c r="U81" i="61"/>
  <c r="D82" i="61"/>
  <c r="F82" i="61"/>
  <c r="H82" i="61"/>
  <c r="I82" i="61"/>
  <c r="M82" i="61" s="1"/>
  <c r="U82" i="61"/>
  <c r="D83" i="61"/>
  <c r="F83" i="61"/>
  <c r="H83" i="61"/>
  <c r="I83" i="61"/>
  <c r="M83" i="61" s="1"/>
  <c r="U83" i="61"/>
  <c r="D84" i="61"/>
  <c r="F84" i="61"/>
  <c r="H84" i="61"/>
  <c r="I84" i="61"/>
  <c r="U84" i="61"/>
  <c r="U73" i="61"/>
  <c r="I73" i="61"/>
  <c r="R73" i="61" s="1"/>
  <c r="H73" i="61"/>
  <c r="F73" i="61"/>
  <c r="D73" i="61"/>
  <c r="B59" i="61"/>
  <c r="B60" i="61"/>
  <c r="B61" i="61"/>
  <c r="B62" i="61"/>
  <c r="B63" i="61"/>
  <c r="B64" i="61"/>
  <c r="B65" i="61"/>
  <c r="B66" i="61"/>
  <c r="B67" i="61"/>
  <c r="B68" i="61"/>
  <c r="B69" i="61"/>
  <c r="B58" i="61"/>
  <c r="D59" i="61"/>
  <c r="F59" i="61"/>
  <c r="H59" i="61"/>
  <c r="I59" i="61"/>
  <c r="J59" i="61" s="1"/>
  <c r="U59" i="61"/>
  <c r="D60" i="61"/>
  <c r="F60" i="61"/>
  <c r="H60" i="61"/>
  <c r="I60" i="61"/>
  <c r="L60" i="61" s="1"/>
  <c r="U60" i="61"/>
  <c r="D61" i="61"/>
  <c r="F61" i="61"/>
  <c r="H61" i="61"/>
  <c r="I61" i="61"/>
  <c r="U61" i="61"/>
  <c r="D62" i="61"/>
  <c r="F62" i="61"/>
  <c r="H62" i="61"/>
  <c r="I62" i="61"/>
  <c r="U62" i="61"/>
  <c r="D63" i="61"/>
  <c r="F63" i="61"/>
  <c r="H63" i="61"/>
  <c r="I63" i="61"/>
  <c r="P63" i="61" s="1"/>
  <c r="U63" i="61"/>
  <c r="D64" i="61"/>
  <c r="F64" i="61"/>
  <c r="H64" i="61"/>
  <c r="I64" i="61"/>
  <c r="N64" i="61" s="1"/>
  <c r="U64" i="61"/>
  <c r="D65" i="61"/>
  <c r="F65" i="61"/>
  <c r="H65" i="61"/>
  <c r="I65" i="61"/>
  <c r="L65" i="61" s="1"/>
  <c r="U65" i="61"/>
  <c r="D66" i="61"/>
  <c r="F66" i="61"/>
  <c r="H66" i="61"/>
  <c r="I66" i="61"/>
  <c r="P66" i="61" s="1"/>
  <c r="U66" i="61"/>
  <c r="D67" i="61"/>
  <c r="F67" i="61"/>
  <c r="H67" i="61"/>
  <c r="I67" i="61"/>
  <c r="P67" i="61" s="1"/>
  <c r="U67" i="61"/>
  <c r="D68" i="61"/>
  <c r="F68" i="61"/>
  <c r="H68" i="61"/>
  <c r="I68" i="61"/>
  <c r="N68" i="61" s="1"/>
  <c r="U68" i="61"/>
  <c r="D69" i="61"/>
  <c r="F69" i="61"/>
  <c r="H69" i="61"/>
  <c r="I69" i="61"/>
  <c r="L69" i="61" s="1"/>
  <c r="U69" i="61"/>
  <c r="U58" i="61"/>
  <c r="I58" i="61"/>
  <c r="M58" i="61" s="1"/>
  <c r="H58" i="61"/>
  <c r="F58" i="61"/>
  <c r="D58" i="61"/>
  <c r="B44" i="61"/>
  <c r="B45" i="61"/>
  <c r="B46" i="61"/>
  <c r="B47" i="61"/>
  <c r="B48" i="61"/>
  <c r="B49" i="61"/>
  <c r="B50" i="61"/>
  <c r="B51" i="61"/>
  <c r="B52" i="61"/>
  <c r="B53" i="61"/>
  <c r="B54" i="61"/>
  <c r="B43" i="61"/>
  <c r="D43" i="61"/>
  <c r="D44" i="61"/>
  <c r="F44" i="61"/>
  <c r="H44" i="61"/>
  <c r="I44" i="61"/>
  <c r="T44" i="61" s="1"/>
  <c r="U44" i="61"/>
  <c r="D45" i="61"/>
  <c r="F45" i="61"/>
  <c r="H45" i="61"/>
  <c r="I45" i="61"/>
  <c r="O45" i="61" s="1"/>
  <c r="U45" i="61"/>
  <c r="D46" i="61"/>
  <c r="F46" i="61"/>
  <c r="H46" i="61"/>
  <c r="I46" i="61"/>
  <c r="U46" i="61"/>
  <c r="D47" i="61"/>
  <c r="F47" i="61"/>
  <c r="H47" i="61"/>
  <c r="I47" i="61"/>
  <c r="P47" i="61" s="1"/>
  <c r="U47" i="61"/>
  <c r="D48" i="61"/>
  <c r="F48" i="61"/>
  <c r="H48" i="61"/>
  <c r="I48" i="61"/>
  <c r="U48" i="61"/>
  <c r="D49" i="61"/>
  <c r="F49" i="61"/>
  <c r="H49" i="61"/>
  <c r="I49" i="61"/>
  <c r="R49" i="61" s="1"/>
  <c r="U49" i="61"/>
  <c r="D50" i="61"/>
  <c r="F50" i="61"/>
  <c r="H50" i="61"/>
  <c r="I50" i="61"/>
  <c r="N50" i="61" s="1"/>
  <c r="U50" i="61"/>
  <c r="D51" i="61"/>
  <c r="F51" i="61"/>
  <c r="H51" i="61"/>
  <c r="I51" i="61"/>
  <c r="P51" i="61" s="1"/>
  <c r="U51" i="61"/>
  <c r="D52" i="61"/>
  <c r="F52" i="61"/>
  <c r="H52" i="61"/>
  <c r="I52" i="61"/>
  <c r="U52" i="61"/>
  <c r="D53" i="61"/>
  <c r="F53" i="61"/>
  <c r="H53" i="61"/>
  <c r="I53" i="61"/>
  <c r="U53" i="61"/>
  <c r="D54" i="61"/>
  <c r="F54" i="61"/>
  <c r="H54" i="61"/>
  <c r="I54" i="61"/>
  <c r="T54" i="61" s="1"/>
  <c r="U54" i="61"/>
  <c r="U43" i="61"/>
  <c r="I43" i="61"/>
  <c r="R43" i="61" s="1"/>
  <c r="H43" i="61"/>
  <c r="F43" i="61"/>
  <c r="B29" i="61"/>
  <c r="B30" i="61"/>
  <c r="B31" i="61"/>
  <c r="B32" i="61"/>
  <c r="B33" i="61"/>
  <c r="B34" i="61"/>
  <c r="B35" i="61"/>
  <c r="B36" i="61"/>
  <c r="B37" i="61"/>
  <c r="B38" i="61"/>
  <c r="B39" i="61"/>
  <c r="B28" i="61"/>
  <c r="D29" i="61"/>
  <c r="F29" i="61"/>
  <c r="H29" i="61"/>
  <c r="I29" i="61"/>
  <c r="J29" i="61" s="1"/>
  <c r="U29" i="61"/>
  <c r="D30" i="61"/>
  <c r="F30" i="61"/>
  <c r="H30" i="61"/>
  <c r="I30" i="61"/>
  <c r="M30" i="61" s="1"/>
  <c r="U30" i="61"/>
  <c r="D31" i="61"/>
  <c r="F31" i="61"/>
  <c r="H31" i="61"/>
  <c r="I31" i="61"/>
  <c r="U31" i="61"/>
  <c r="D32" i="61"/>
  <c r="F32" i="61"/>
  <c r="H32" i="61"/>
  <c r="I32" i="61"/>
  <c r="K32" i="61" s="1"/>
  <c r="U32" i="61"/>
  <c r="D33" i="61"/>
  <c r="F33" i="61"/>
  <c r="H33" i="61"/>
  <c r="I33" i="61"/>
  <c r="J33" i="61" s="1"/>
  <c r="U33" i="61"/>
  <c r="D34" i="61"/>
  <c r="F34" i="61"/>
  <c r="H34" i="61"/>
  <c r="I34" i="61"/>
  <c r="M34" i="61" s="1"/>
  <c r="U34" i="61"/>
  <c r="D35" i="61"/>
  <c r="F35" i="61"/>
  <c r="H35" i="61"/>
  <c r="I35" i="61"/>
  <c r="K35" i="61" s="1"/>
  <c r="U35" i="61"/>
  <c r="D36" i="61"/>
  <c r="F36" i="61"/>
  <c r="H36" i="61"/>
  <c r="I36" i="61"/>
  <c r="K36" i="61" s="1"/>
  <c r="U36" i="61"/>
  <c r="D37" i="61"/>
  <c r="F37" i="61"/>
  <c r="H37" i="61"/>
  <c r="I37" i="61"/>
  <c r="J37" i="61" s="1"/>
  <c r="U37" i="61"/>
  <c r="D38" i="61"/>
  <c r="F38" i="61"/>
  <c r="H38" i="61"/>
  <c r="I38" i="61"/>
  <c r="M38" i="61" s="1"/>
  <c r="U38" i="61"/>
  <c r="D39" i="61"/>
  <c r="F39" i="61"/>
  <c r="H39" i="61"/>
  <c r="I39" i="61"/>
  <c r="N39" i="61" s="1"/>
  <c r="U39" i="61"/>
  <c r="U28" i="61"/>
  <c r="I28" i="61"/>
  <c r="M28" i="61" s="1"/>
  <c r="H28" i="61"/>
  <c r="F28" i="61"/>
  <c r="D28" i="61"/>
  <c r="B14" i="61"/>
  <c r="B15" i="61"/>
  <c r="B16" i="61"/>
  <c r="B17" i="61"/>
  <c r="B18" i="61"/>
  <c r="B19" i="61"/>
  <c r="B20" i="61"/>
  <c r="B21" i="61"/>
  <c r="B22" i="61"/>
  <c r="B23" i="61"/>
  <c r="B24" i="61"/>
  <c r="B13" i="61"/>
  <c r="D14" i="61"/>
  <c r="F14" i="61"/>
  <c r="H14" i="61"/>
  <c r="I14" i="61"/>
  <c r="J14" i="61" s="1"/>
  <c r="U14" i="61"/>
  <c r="D15" i="61"/>
  <c r="F15" i="61"/>
  <c r="H15" i="61"/>
  <c r="I15" i="61"/>
  <c r="N15" i="61" s="1"/>
  <c r="U15" i="61"/>
  <c r="D16" i="61"/>
  <c r="F16" i="61"/>
  <c r="H16" i="61"/>
  <c r="I16" i="61"/>
  <c r="J16" i="61" s="1"/>
  <c r="U16" i="61"/>
  <c r="D17" i="61"/>
  <c r="F17" i="61"/>
  <c r="H17" i="61"/>
  <c r="I17" i="61"/>
  <c r="J17" i="61" s="1"/>
  <c r="U17" i="61"/>
  <c r="D18" i="61"/>
  <c r="F18" i="61"/>
  <c r="H18" i="61"/>
  <c r="I18" i="61"/>
  <c r="U18" i="61"/>
  <c r="D19" i="61"/>
  <c r="F19" i="61"/>
  <c r="H19" i="61"/>
  <c r="I19" i="61"/>
  <c r="N19" i="61" s="1"/>
  <c r="U19" i="61"/>
  <c r="D20" i="61"/>
  <c r="F20" i="61"/>
  <c r="H20" i="61"/>
  <c r="I20" i="61"/>
  <c r="P20" i="61" s="1"/>
  <c r="U20" i="61"/>
  <c r="D21" i="61"/>
  <c r="F21" i="61"/>
  <c r="H21" i="61"/>
  <c r="I21" i="61"/>
  <c r="J21" i="61" s="1"/>
  <c r="U21" i="61"/>
  <c r="D22" i="61"/>
  <c r="F22" i="61"/>
  <c r="H22" i="61"/>
  <c r="I22" i="61"/>
  <c r="J22" i="61" s="1"/>
  <c r="U22" i="61"/>
  <c r="D23" i="61"/>
  <c r="F23" i="61"/>
  <c r="H23" i="61"/>
  <c r="I23" i="61"/>
  <c r="O23" i="61" s="1"/>
  <c r="U23" i="61"/>
  <c r="D24" i="61"/>
  <c r="F24" i="61"/>
  <c r="H24" i="61"/>
  <c r="I24" i="61"/>
  <c r="L24" i="61" s="1"/>
  <c r="U24" i="61"/>
  <c r="U13" i="61"/>
  <c r="I13" i="61"/>
  <c r="M13" i="61" s="1"/>
  <c r="H13" i="61"/>
  <c r="F13" i="61"/>
  <c r="D13" i="61"/>
  <c r="W310" i="61" l="1"/>
  <c r="J252" i="61"/>
  <c r="I250" i="61"/>
  <c r="I235" i="61"/>
  <c r="W172" i="61"/>
  <c r="S165" i="61"/>
  <c r="T162" i="61"/>
  <c r="N165" i="61"/>
  <c r="Q162" i="61"/>
  <c r="R180" i="61"/>
  <c r="J168" i="61"/>
  <c r="N167" i="61"/>
  <c r="P170" i="61"/>
  <c r="W168" i="61"/>
  <c r="N170" i="61"/>
  <c r="Q169" i="61"/>
  <c r="V168" i="61"/>
  <c r="M170" i="61"/>
  <c r="P169" i="61"/>
  <c r="N168" i="61"/>
  <c r="M168" i="61"/>
  <c r="O167" i="61"/>
  <c r="T168" i="61"/>
  <c r="P162" i="61"/>
  <c r="R168" i="61"/>
  <c r="N162" i="61"/>
  <c r="O168" i="61"/>
  <c r="T165" i="61"/>
  <c r="W164" i="61"/>
  <c r="R165" i="61"/>
  <c r="V163" i="61"/>
  <c r="V162" i="61"/>
  <c r="O164" i="61"/>
  <c r="K164" i="61"/>
  <c r="R163" i="61"/>
  <c r="Q165" i="61"/>
  <c r="J164" i="61"/>
  <c r="S163" i="61"/>
  <c r="M162" i="61"/>
  <c r="S172" i="61"/>
  <c r="P172" i="61"/>
  <c r="V170" i="61"/>
  <c r="Q168" i="61"/>
  <c r="L165" i="61"/>
  <c r="V164" i="61"/>
  <c r="Q163" i="61"/>
  <c r="V172" i="61"/>
  <c r="N172" i="61"/>
  <c r="P168" i="61"/>
  <c r="V165" i="61"/>
  <c r="K165" i="61"/>
  <c r="N163" i="61"/>
  <c r="K172" i="61"/>
  <c r="M171" i="61"/>
  <c r="Q170" i="61"/>
  <c r="S164" i="61"/>
  <c r="K163" i="61"/>
  <c r="J172" i="61"/>
  <c r="R164" i="61"/>
  <c r="S171" i="61"/>
  <c r="R171" i="61"/>
  <c r="R172" i="61"/>
  <c r="Q171" i="61"/>
  <c r="L168" i="61"/>
  <c r="W167" i="61"/>
  <c r="P165" i="61"/>
  <c r="Q164" i="61"/>
  <c r="Q172" i="61"/>
  <c r="N171" i="61"/>
  <c r="S168" i="61"/>
  <c r="V167" i="61"/>
  <c r="W165" i="61"/>
  <c r="O165" i="61"/>
  <c r="P164" i="61"/>
  <c r="M163" i="61"/>
  <c r="O172" i="61"/>
  <c r="K171" i="61"/>
  <c r="Q167" i="61"/>
  <c r="M165" i="61"/>
  <c r="N164" i="61"/>
  <c r="J163" i="61"/>
  <c r="V171" i="61"/>
  <c r="J171" i="61"/>
  <c r="T170" i="61"/>
  <c r="L170" i="61"/>
  <c r="W169" i="61"/>
  <c r="O169" i="61"/>
  <c r="M167" i="61"/>
  <c r="P166" i="61"/>
  <c r="L162" i="61"/>
  <c r="M172" i="61"/>
  <c r="P171" i="61"/>
  <c r="S170" i="61"/>
  <c r="K170" i="61"/>
  <c r="V169" i="61"/>
  <c r="N169" i="61"/>
  <c r="T167" i="61"/>
  <c r="L167" i="61"/>
  <c r="W166" i="61"/>
  <c r="O166" i="61"/>
  <c r="M164" i="61"/>
  <c r="P163" i="61"/>
  <c r="S162" i="61"/>
  <c r="K162" i="61"/>
  <c r="T172" i="61"/>
  <c r="W171" i="61"/>
  <c r="O171" i="61"/>
  <c r="R170" i="61"/>
  <c r="J170" i="61"/>
  <c r="M169" i="61"/>
  <c r="S167" i="61"/>
  <c r="K167" i="61"/>
  <c r="V166" i="61"/>
  <c r="N166" i="61"/>
  <c r="T164" i="61"/>
  <c r="W163" i="61"/>
  <c r="O163" i="61"/>
  <c r="R162" i="61"/>
  <c r="J162" i="61"/>
  <c r="T169" i="61"/>
  <c r="L169" i="61"/>
  <c r="R167" i="61"/>
  <c r="J167" i="61"/>
  <c r="M166" i="61"/>
  <c r="S169" i="61"/>
  <c r="K169" i="61"/>
  <c r="T166" i="61"/>
  <c r="L166" i="61"/>
  <c r="Q166" i="61"/>
  <c r="T171" i="61"/>
  <c r="W170" i="61"/>
  <c r="R169" i="61"/>
  <c r="S166" i="61"/>
  <c r="K166" i="61"/>
  <c r="T163" i="61"/>
  <c r="W162" i="61"/>
  <c r="R166" i="61"/>
  <c r="R380" i="61"/>
  <c r="V319" i="61"/>
  <c r="R260" i="61"/>
  <c r="W50" i="61"/>
  <c r="N91" i="61"/>
  <c r="O339" i="61"/>
  <c r="T268" i="61"/>
  <c r="P380" i="61"/>
  <c r="T308" i="61"/>
  <c r="N380" i="61"/>
  <c r="W76" i="61"/>
  <c r="N411" i="61"/>
  <c r="W380" i="61"/>
  <c r="V76" i="61"/>
  <c r="V380" i="61"/>
  <c r="L125" i="61"/>
  <c r="R230" i="61"/>
  <c r="S380" i="61"/>
  <c r="J371" i="61"/>
  <c r="J120" i="61"/>
  <c r="T419" i="61"/>
  <c r="V411" i="61"/>
  <c r="Q380" i="61"/>
  <c r="W371" i="61"/>
  <c r="R282" i="61"/>
  <c r="Q76" i="61"/>
  <c r="T371" i="61"/>
  <c r="S371" i="61"/>
  <c r="R371" i="61"/>
  <c r="T23" i="61"/>
  <c r="T380" i="61"/>
  <c r="Q371" i="61"/>
  <c r="V67" i="61"/>
  <c r="J137" i="61"/>
  <c r="T335" i="61"/>
  <c r="P76" i="61"/>
  <c r="N76" i="61"/>
  <c r="J247" i="61"/>
  <c r="O371" i="61"/>
  <c r="J337" i="61"/>
  <c r="R323" i="61"/>
  <c r="N80" i="61"/>
  <c r="O153" i="61"/>
  <c r="K411" i="61"/>
  <c r="S89" i="61"/>
  <c r="T385" i="61"/>
  <c r="N360" i="61"/>
  <c r="P286" i="61"/>
  <c r="K276" i="61"/>
  <c r="T372" i="61"/>
  <c r="W357" i="61"/>
  <c r="O335" i="61"/>
  <c r="O76" i="61"/>
  <c r="S411" i="61"/>
  <c r="V401" i="61"/>
  <c r="P387" i="61"/>
  <c r="L381" i="61"/>
  <c r="V322" i="61"/>
  <c r="R245" i="61"/>
  <c r="R357" i="61"/>
  <c r="P357" i="61"/>
  <c r="Q322" i="61"/>
  <c r="N357" i="61"/>
  <c r="L322" i="61"/>
  <c r="J317" i="61"/>
  <c r="Q29" i="61"/>
  <c r="Q141" i="61"/>
  <c r="V365" i="61"/>
  <c r="N37" i="61"/>
  <c r="T34" i="61"/>
  <c r="O65" i="61"/>
  <c r="L79" i="61"/>
  <c r="J109" i="61"/>
  <c r="N103" i="61"/>
  <c r="V125" i="61"/>
  <c r="W215" i="61"/>
  <c r="O423" i="61"/>
  <c r="P410" i="61"/>
  <c r="O357" i="61"/>
  <c r="P273" i="61"/>
  <c r="W37" i="61"/>
  <c r="T60" i="61"/>
  <c r="S125" i="61"/>
  <c r="Q215" i="61"/>
  <c r="T399" i="61"/>
  <c r="V357" i="61"/>
  <c r="J357" i="61"/>
  <c r="T260" i="61"/>
  <c r="P77" i="61"/>
  <c r="L93" i="61"/>
  <c r="Q125" i="61"/>
  <c r="V222" i="61"/>
  <c r="W430" i="61"/>
  <c r="T344" i="61"/>
  <c r="Q314" i="61"/>
  <c r="T37" i="61"/>
  <c r="S109" i="61"/>
  <c r="V402" i="61"/>
  <c r="P385" i="61"/>
  <c r="T379" i="61"/>
  <c r="K371" i="61"/>
  <c r="S357" i="61"/>
  <c r="J344" i="61"/>
  <c r="S338" i="61"/>
  <c r="L287" i="61"/>
  <c r="O286" i="61"/>
  <c r="Q260" i="61"/>
  <c r="S37" i="61"/>
  <c r="R109" i="61"/>
  <c r="L153" i="61"/>
  <c r="V410" i="61"/>
  <c r="R403" i="61"/>
  <c r="Q37" i="61"/>
  <c r="Q109" i="61"/>
  <c r="W125" i="61"/>
  <c r="W423" i="61"/>
  <c r="J403" i="61"/>
  <c r="T402" i="61"/>
  <c r="L387" i="61"/>
  <c r="Q357" i="61"/>
  <c r="Q278" i="61"/>
  <c r="O37" i="61"/>
  <c r="S65" i="61"/>
  <c r="O109" i="61"/>
  <c r="S103" i="61"/>
  <c r="Q410" i="61"/>
  <c r="V366" i="61"/>
  <c r="W334" i="61"/>
  <c r="W308" i="61"/>
  <c r="V80" i="61"/>
  <c r="R79" i="61"/>
  <c r="R91" i="61"/>
  <c r="J107" i="61"/>
  <c r="M104" i="61"/>
  <c r="W132" i="61"/>
  <c r="M153" i="61"/>
  <c r="M184" i="61"/>
  <c r="Q432" i="61"/>
  <c r="J420" i="61"/>
  <c r="W401" i="61"/>
  <c r="J397" i="61"/>
  <c r="N387" i="61"/>
  <c r="S386" i="61"/>
  <c r="R385" i="61"/>
  <c r="S384" i="61"/>
  <c r="S335" i="61"/>
  <c r="V334" i="61"/>
  <c r="O331" i="61"/>
  <c r="V314" i="61"/>
  <c r="J302" i="61"/>
  <c r="T273" i="61"/>
  <c r="R272" i="61"/>
  <c r="L270" i="61"/>
  <c r="N185" i="61"/>
  <c r="R308" i="61"/>
  <c r="V37" i="61"/>
  <c r="T401" i="61"/>
  <c r="S375" i="61"/>
  <c r="P366" i="61"/>
  <c r="P345" i="61"/>
  <c r="J314" i="61"/>
  <c r="P308" i="61"/>
  <c r="S299" i="61"/>
  <c r="Q282" i="61"/>
  <c r="O275" i="61"/>
  <c r="W153" i="61"/>
  <c r="N161" i="61"/>
  <c r="R401" i="61"/>
  <c r="R375" i="61"/>
  <c r="K366" i="61"/>
  <c r="R365" i="61"/>
  <c r="W331" i="61"/>
  <c r="O308" i="61"/>
  <c r="R15" i="61"/>
  <c r="O401" i="61"/>
  <c r="Q375" i="61"/>
  <c r="V372" i="61"/>
  <c r="L308" i="61"/>
  <c r="T302" i="61"/>
  <c r="R284" i="61"/>
  <c r="R270" i="61"/>
  <c r="V91" i="61"/>
  <c r="Q107" i="61"/>
  <c r="Q153" i="61"/>
  <c r="W432" i="61"/>
  <c r="R420" i="61"/>
  <c r="N401" i="61"/>
  <c r="N375" i="61"/>
  <c r="S347" i="61"/>
  <c r="N332" i="61"/>
  <c r="R331" i="61"/>
  <c r="K308" i="61"/>
  <c r="S302" i="61"/>
  <c r="Q292" i="61"/>
  <c r="J285" i="61"/>
  <c r="R279" i="61"/>
  <c r="Q270" i="61"/>
  <c r="T263" i="61"/>
  <c r="V31" i="61"/>
  <c r="K107" i="61"/>
  <c r="Q420" i="61"/>
  <c r="P331" i="61"/>
  <c r="K302" i="61"/>
  <c r="N270" i="61"/>
  <c r="S39" i="61"/>
  <c r="P65" i="61"/>
  <c r="J64" i="61"/>
  <c r="P80" i="61"/>
  <c r="W91" i="61"/>
  <c r="O91" i="61"/>
  <c r="R184" i="61"/>
  <c r="R215" i="61"/>
  <c r="T411" i="61"/>
  <c r="S401" i="61"/>
  <c r="V392" i="61"/>
  <c r="J392" i="61"/>
  <c r="O381" i="61"/>
  <c r="O380" i="61"/>
  <c r="R367" i="61"/>
  <c r="R358" i="61"/>
  <c r="N354" i="61"/>
  <c r="K340" i="61"/>
  <c r="Q339" i="61"/>
  <c r="S328" i="61"/>
  <c r="R327" i="61"/>
  <c r="Q305" i="61"/>
  <c r="P287" i="61"/>
  <c r="S286" i="61"/>
  <c r="V275" i="61"/>
  <c r="P252" i="61"/>
  <c r="L23" i="61"/>
  <c r="W39" i="61"/>
  <c r="M65" i="61"/>
  <c r="M80" i="61"/>
  <c r="L91" i="61"/>
  <c r="L184" i="61"/>
  <c r="R227" i="61"/>
  <c r="Q426" i="61"/>
  <c r="L413" i="61"/>
  <c r="R411" i="61"/>
  <c r="Q401" i="61"/>
  <c r="R399" i="61"/>
  <c r="T392" i="61"/>
  <c r="O387" i="61"/>
  <c r="K381" i="61"/>
  <c r="J380" i="61"/>
  <c r="R372" i="61"/>
  <c r="N365" i="61"/>
  <c r="T345" i="61"/>
  <c r="N339" i="61"/>
  <c r="R338" i="61"/>
  <c r="K335" i="61"/>
  <c r="S82" i="61"/>
  <c r="L80" i="61"/>
  <c r="P92" i="61"/>
  <c r="T91" i="61"/>
  <c r="K91" i="61"/>
  <c r="K184" i="61"/>
  <c r="Q227" i="61"/>
  <c r="K426" i="61"/>
  <c r="P411" i="61"/>
  <c r="O407" i="61"/>
  <c r="S392" i="61"/>
  <c r="P372" i="61"/>
  <c r="V354" i="61"/>
  <c r="R345" i="61"/>
  <c r="N273" i="61"/>
  <c r="P263" i="61"/>
  <c r="K260" i="61"/>
  <c r="S259" i="61"/>
  <c r="S91" i="61"/>
  <c r="J91" i="61"/>
  <c r="W138" i="61"/>
  <c r="V184" i="61"/>
  <c r="J184" i="61"/>
  <c r="S200" i="61"/>
  <c r="O432" i="61"/>
  <c r="R392" i="61"/>
  <c r="N372" i="61"/>
  <c r="L273" i="61"/>
  <c r="K263" i="61"/>
  <c r="J260" i="61"/>
  <c r="O259" i="61"/>
  <c r="J245" i="61"/>
  <c r="Q392" i="61"/>
  <c r="K372" i="61"/>
  <c r="R354" i="61"/>
  <c r="T352" i="61"/>
  <c r="J347" i="61"/>
  <c r="K345" i="61"/>
  <c r="W335" i="61"/>
  <c r="W328" i="61"/>
  <c r="Q91" i="61"/>
  <c r="T184" i="61"/>
  <c r="N402" i="61"/>
  <c r="P392" i="61"/>
  <c r="W387" i="61"/>
  <c r="V358" i="61"/>
  <c r="Q354" i="61"/>
  <c r="V339" i="61"/>
  <c r="W273" i="61"/>
  <c r="W263" i="61"/>
  <c r="V260" i="61"/>
  <c r="T39" i="61"/>
  <c r="R65" i="61"/>
  <c r="T80" i="61"/>
  <c r="P91" i="61"/>
  <c r="S184" i="61"/>
  <c r="T215" i="61"/>
  <c r="W392" i="61"/>
  <c r="O392" i="61"/>
  <c r="V387" i="61"/>
  <c r="O354" i="61"/>
  <c r="T328" i="61"/>
  <c r="T327" i="61"/>
  <c r="R305" i="61"/>
  <c r="Q304" i="61"/>
  <c r="W284" i="61"/>
  <c r="W275" i="61"/>
  <c r="V273" i="61"/>
  <c r="V270" i="61"/>
  <c r="J248" i="61"/>
  <c r="T38" i="61"/>
  <c r="J50" i="61"/>
  <c r="M49" i="61"/>
  <c r="M45" i="61"/>
  <c r="Q44" i="61"/>
  <c r="S69" i="61"/>
  <c r="S77" i="61"/>
  <c r="S74" i="61"/>
  <c r="Q110" i="61"/>
  <c r="R137" i="61"/>
  <c r="V149" i="61"/>
  <c r="Q185" i="61"/>
  <c r="L197" i="61"/>
  <c r="S213" i="61"/>
  <c r="O210" i="61"/>
  <c r="R247" i="61"/>
  <c r="T428" i="61"/>
  <c r="Q417" i="61"/>
  <c r="R410" i="61"/>
  <c r="O406" i="61"/>
  <c r="P393" i="61"/>
  <c r="W365" i="61"/>
  <c r="W344" i="61"/>
  <c r="K344" i="61"/>
  <c r="L340" i="61"/>
  <c r="K337" i="61"/>
  <c r="T332" i="61"/>
  <c r="Q300" i="61"/>
  <c r="N298" i="61"/>
  <c r="K291" i="61"/>
  <c r="J289" i="61"/>
  <c r="R288" i="61"/>
  <c r="R287" i="61"/>
  <c r="S282" i="61"/>
  <c r="O276" i="61"/>
  <c r="P269" i="61"/>
  <c r="J268" i="61"/>
  <c r="N260" i="61"/>
  <c r="V259" i="61"/>
  <c r="S252" i="61"/>
  <c r="S248" i="61"/>
  <c r="M39" i="61"/>
  <c r="V50" i="61"/>
  <c r="V47" i="61"/>
  <c r="Q66" i="61"/>
  <c r="N77" i="61"/>
  <c r="J141" i="61"/>
  <c r="L185" i="61"/>
  <c r="T182" i="61"/>
  <c r="O200" i="61"/>
  <c r="W298" i="61"/>
  <c r="S268" i="61"/>
  <c r="Q15" i="61"/>
  <c r="Q34" i="61"/>
  <c r="P81" i="61"/>
  <c r="J77" i="61"/>
  <c r="Q92" i="61"/>
  <c r="R424" i="61"/>
  <c r="R414" i="61"/>
  <c r="O410" i="61"/>
  <c r="S365" i="61"/>
  <c r="S344" i="61"/>
  <c r="T337" i="61"/>
  <c r="J335" i="61"/>
  <c r="O328" i="61"/>
  <c r="W312" i="61"/>
  <c r="T311" i="61"/>
  <c r="P282" i="61"/>
  <c r="W281" i="61"/>
  <c r="V279" i="61"/>
  <c r="N275" i="61"/>
  <c r="S273" i="61"/>
  <c r="R268" i="61"/>
  <c r="R265" i="61"/>
  <c r="S256" i="61"/>
  <c r="J19" i="61"/>
  <c r="Q16" i="61"/>
  <c r="J15" i="61"/>
  <c r="L34" i="61"/>
  <c r="R51" i="61"/>
  <c r="T50" i="61"/>
  <c r="N47" i="61"/>
  <c r="N67" i="61"/>
  <c r="T147" i="61"/>
  <c r="W197" i="61"/>
  <c r="N215" i="61"/>
  <c r="K424" i="61"/>
  <c r="J414" i="61"/>
  <c r="W410" i="61"/>
  <c r="N410" i="61"/>
  <c r="P403" i="61"/>
  <c r="R344" i="61"/>
  <c r="T340" i="61"/>
  <c r="J338" i="61"/>
  <c r="S337" i="61"/>
  <c r="K328" i="61"/>
  <c r="R311" i="61"/>
  <c r="V291" i="61"/>
  <c r="K282" i="61"/>
  <c r="V276" i="61"/>
  <c r="Q273" i="61"/>
  <c r="P268" i="61"/>
  <c r="O265" i="61"/>
  <c r="S263" i="61"/>
  <c r="S260" i="61"/>
  <c r="W260" i="61"/>
  <c r="K259" i="61"/>
  <c r="R258" i="61"/>
  <c r="R256" i="61"/>
  <c r="S255" i="61"/>
  <c r="Q50" i="61"/>
  <c r="V44" i="61"/>
  <c r="M215" i="61"/>
  <c r="V393" i="61"/>
  <c r="K376" i="61"/>
  <c r="P365" i="61"/>
  <c r="Q344" i="61"/>
  <c r="R340" i="61"/>
  <c r="V340" i="61"/>
  <c r="R337" i="61"/>
  <c r="Q313" i="61"/>
  <c r="N311" i="61"/>
  <c r="T296" i="61"/>
  <c r="J282" i="61"/>
  <c r="R281" i="61"/>
  <c r="T279" i="61"/>
  <c r="O268" i="61"/>
  <c r="N258" i="61"/>
  <c r="K256" i="61"/>
  <c r="V253" i="61"/>
  <c r="L13" i="61"/>
  <c r="L50" i="61"/>
  <c r="T49" i="61"/>
  <c r="W74" i="61"/>
  <c r="T197" i="61"/>
  <c r="S394" i="61"/>
  <c r="O344" i="61"/>
  <c r="P340" i="61"/>
  <c r="Q337" i="61"/>
  <c r="R298" i="61"/>
  <c r="S291" i="61"/>
  <c r="W289" i="61"/>
  <c r="T276" i="61"/>
  <c r="S269" i="61"/>
  <c r="W268" i="61"/>
  <c r="N268" i="61"/>
  <c r="K50" i="61"/>
  <c r="V77" i="61"/>
  <c r="W113" i="61"/>
  <c r="W200" i="61"/>
  <c r="R197" i="61"/>
  <c r="V207" i="61"/>
  <c r="T247" i="61"/>
  <c r="T417" i="61"/>
  <c r="S410" i="61"/>
  <c r="K402" i="61"/>
  <c r="Q394" i="61"/>
  <c r="T393" i="61"/>
  <c r="W361" i="61"/>
  <c r="L344" i="61"/>
  <c r="N340" i="61"/>
  <c r="L337" i="61"/>
  <c r="P298" i="61"/>
  <c r="Q291" i="61"/>
  <c r="S288" i="61"/>
  <c r="T287" i="61"/>
  <c r="T282" i="61"/>
  <c r="Q279" i="61"/>
  <c r="S276" i="61"/>
  <c r="Q269" i="61"/>
  <c r="V268" i="61"/>
  <c r="K268" i="61"/>
  <c r="J263" i="61"/>
  <c r="P260" i="61"/>
  <c r="W258" i="61"/>
  <c r="W256" i="61"/>
  <c r="Q24" i="61"/>
  <c r="Q22" i="61"/>
  <c r="O20" i="61"/>
  <c r="P59" i="61"/>
  <c r="N89" i="61"/>
  <c r="J24" i="61"/>
  <c r="O22" i="61"/>
  <c r="M20" i="61"/>
  <c r="T30" i="61"/>
  <c r="K59" i="61"/>
  <c r="Q81" i="61"/>
  <c r="J90" i="61"/>
  <c r="T89" i="61"/>
  <c r="K89" i="61"/>
  <c r="L132" i="61"/>
  <c r="M157" i="61"/>
  <c r="R152" i="61"/>
  <c r="R193" i="61"/>
  <c r="J433" i="61"/>
  <c r="N426" i="61"/>
  <c r="V425" i="61"/>
  <c r="J425" i="61"/>
  <c r="O424" i="61"/>
  <c r="T416" i="61"/>
  <c r="K416" i="61"/>
  <c r="P412" i="61"/>
  <c r="R404" i="61"/>
  <c r="L396" i="61"/>
  <c r="O390" i="61"/>
  <c r="W381" i="61"/>
  <c r="O375" i="61"/>
  <c r="R366" i="61"/>
  <c r="V363" i="61"/>
  <c r="N351" i="61"/>
  <c r="O346" i="61"/>
  <c r="W339" i="61"/>
  <c r="W337" i="61"/>
  <c r="K336" i="61"/>
  <c r="K326" i="61"/>
  <c r="T324" i="61"/>
  <c r="J321" i="61"/>
  <c r="O320" i="61"/>
  <c r="L318" i="61"/>
  <c r="S317" i="61"/>
  <c r="R313" i="61"/>
  <c r="V307" i="61"/>
  <c r="R301" i="61"/>
  <c r="R300" i="61"/>
  <c r="T299" i="61"/>
  <c r="O295" i="61"/>
  <c r="L291" i="61"/>
  <c r="V289" i="61"/>
  <c r="R286" i="61"/>
  <c r="S281" i="61"/>
  <c r="S272" i="61"/>
  <c r="O267" i="61"/>
  <c r="P265" i="61"/>
  <c r="T259" i="61"/>
  <c r="O256" i="61"/>
  <c r="T255" i="61"/>
  <c r="Q252" i="61"/>
  <c r="G244" i="61"/>
  <c r="W20" i="61"/>
  <c r="J34" i="61"/>
  <c r="R98" i="61"/>
  <c r="R89" i="61"/>
  <c r="V138" i="61"/>
  <c r="V132" i="61"/>
  <c r="R149" i="61"/>
  <c r="Q182" i="61"/>
  <c r="J213" i="61"/>
  <c r="Q210" i="61"/>
  <c r="S425" i="61"/>
  <c r="K423" i="61"/>
  <c r="S419" i="61"/>
  <c r="R416" i="61"/>
  <c r="S402" i="61"/>
  <c r="P401" i="61"/>
  <c r="P394" i="61"/>
  <c r="Q384" i="61"/>
  <c r="T381" i="61"/>
  <c r="T376" i="61"/>
  <c r="V375" i="61"/>
  <c r="L375" i="61"/>
  <c r="S373" i="61"/>
  <c r="N366" i="61"/>
  <c r="L365" i="61"/>
  <c r="R363" i="61"/>
  <c r="V356" i="61"/>
  <c r="O337" i="61"/>
  <c r="V337" i="61"/>
  <c r="R335" i="61"/>
  <c r="V332" i="61"/>
  <c r="R328" i="61"/>
  <c r="N323" i="61"/>
  <c r="N313" i="61"/>
  <c r="R307" i="61"/>
  <c r="J299" i="61"/>
  <c r="R296" i="61"/>
  <c r="K281" i="61"/>
  <c r="R276" i="61"/>
  <c r="R273" i="61"/>
  <c r="P272" i="61"/>
  <c r="R259" i="61"/>
  <c r="R255" i="61"/>
  <c r="O252" i="61"/>
  <c r="G242" i="61"/>
  <c r="V20" i="61"/>
  <c r="W59" i="61"/>
  <c r="J98" i="61"/>
  <c r="Q89" i="61"/>
  <c r="L149" i="61"/>
  <c r="R148" i="61"/>
  <c r="O222" i="61"/>
  <c r="R425" i="61"/>
  <c r="J423" i="61"/>
  <c r="R419" i="61"/>
  <c r="Q416" i="61"/>
  <c r="W396" i="61"/>
  <c r="P384" i="61"/>
  <c r="R381" i="61"/>
  <c r="K377" i="61"/>
  <c r="S376" i="61"/>
  <c r="J375" i="61"/>
  <c r="R373" i="61"/>
  <c r="W372" i="61"/>
  <c r="L366" i="61"/>
  <c r="Q363" i="61"/>
  <c r="T361" i="61"/>
  <c r="T358" i="61"/>
  <c r="L357" i="61"/>
  <c r="W354" i="61"/>
  <c r="R339" i="61"/>
  <c r="N337" i="61"/>
  <c r="Q335" i="61"/>
  <c r="Q328" i="61"/>
  <c r="L323" i="61"/>
  <c r="T322" i="61"/>
  <c r="L313" i="61"/>
  <c r="R312" i="61"/>
  <c r="P307" i="61"/>
  <c r="Q296" i="61"/>
  <c r="W295" i="61"/>
  <c r="Q287" i="61"/>
  <c r="J281" i="61"/>
  <c r="P276" i="61"/>
  <c r="O272" i="61"/>
  <c r="R263" i="61"/>
  <c r="O260" i="61"/>
  <c r="P259" i="61"/>
  <c r="P255" i="61"/>
  <c r="R253" i="61"/>
  <c r="V252" i="61"/>
  <c r="N252" i="61"/>
  <c r="L14" i="61"/>
  <c r="V59" i="61"/>
  <c r="P89" i="61"/>
  <c r="Q138" i="61"/>
  <c r="T132" i="61"/>
  <c r="K149" i="61"/>
  <c r="Q148" i="61"/>
  <c r="O179" i="61"/>
  <c r="V199" i="61"/>
  <c r="M210" i="61"/>
  <c r="Q244" i="61"/>
  <c r="S427" i="61"/>
  <c r="V426" i="61"/>
  <c r="Q425" i="61"/>
  <c r="P419" i="61"/>
  <c r="P416" i="61"/>
  <c r="V396" i="61"/>
  <c r="W390" i="61"/>
  <c r="L373" i="61"/>
  <c r="O363" i="61"/>
  <c r="S361" i="61"/>
  <c r="R356" i="61"/>
  <c r="W351" i="61"/>
  <c r="S348" i="61"/>
  <c r="W346" i="61"/>
  <c r="P312" i="61"/>
  <c r="O307" i="61"/>
  <c r="N296" i="61"/>
  <c r="K272" i="61"/>
  <c r="O255" i="61"/>
  <c r="P253" i="61"/>
  <c r="L252" i="61"/>
  <c r="G248" i="61"/>
  <c r="G240" i="61"/>
  <c r="S24" i="61"/>
  <c r="T22" i="61"/>
  <c r="Q20" i="61"/>
  <c r="K14" i="61"/>
  <c r="W89" i="61"/>
  <c r="O89" i="61"/>
  <c r="N138" i="61"/>
  <c r="Q132" i="61"/>
  <c r="M146" i="61"/>
  <c r="J149" i="61"/>
  <c r="J148" i="61"/>
  <c r="R201" i="61"/>
  <c r="O197" i="61"/>
  <c r="S433" i="61"/>
  <c r="R427" i="61"/>
  <c r="P425" i="61"/>
  <c r="N419" i="61"/>
  <c r="L418" i="61"/>
  <c r="W416" i="61"/>
  <c r="O416" i="61"/>
  <c r="S412" i="61"/>
  <c r="L411" i="61"/>
  <c r="J410" i="61"/>
  <c r="J402" i="61"/>
  <c r="L401" i="61"/>
  <c r="Q399" i="61"/>
  <c r="L393" i="61"/>
  <c r="N392" i="61"/>
  <c r="W375" i="61"/>
  <c r="N363" i="61"/>
  <c r="J356" i="61"/>
  <c r="J348" i="61"/>
  <c r="R347" i="61"/>
  <c r="T336" i="61"/>
  <c r="R332" i="61"/>
  <c r="N328" i="61"/>
  <c r="N322" i="61"/>
  <c r="O312" i="61"/>
  <c r="N307" i="61"/>
  <c r="S304" i="61"/>
  <c r="L296" i="61"/>
  <c r="S295" i="61"/>
  <c r="L293" i="61"/>
  <c r="R291" i="61"/>
  <c r="N287" i="61"/>
  <c r="W286" i="61"/>
  <c r="V281" i="61"/>
  <c r="S278" i="61"/>
  <c r="W276" i="61"/>
  <c r="N276" i="61"/>
  <c r="W272" i="61"/>
  <c r="J272" i="61"/>
  <c r="V267" i="61"/>
  <c r="W265" i="61"/>
  <c r="O263" i="61"/>
  <c r="W259" i="61"/>
  <c r="N259" i="61"/>
  <c r="T256" i="61"/>
  <c r="K255" i="61"/>
  <c r="N253" i="61"/>
  <c r="T252" i="61"/>
  <c r="K252" i="61"/>
  <c r="R248" i="61"/>
  <c r="G247" i="61"/>
  <c r="S416" i="61"/>
  <c r="L138" i="61"/>
  <c r="Q134" i="61"/>
  <c r="P132" i="61"/>
  <c r="R433" i="61"/>
  <c r="S426" i="61"/>
  <c r="O425" i="61"/>
  <c r="J419" i="61"/>
  <c r="V416" i="61"/>
  <c r="N416" i="61"/>
  <c r="R412" i="61"/>
  <c r="J401" i="61"/>
  <c r="R396" i="61"/>
  <c r="K393" i="61"/>
  <c r="L392" i="61"/>
  <c r="K391" i="61"/>
  <c r="R390" i="61"/>
  <c r="R351" i="61"/>
  <c r="R346" i="61"/>
  <c r="R336" i="61"/>
  <c r="T326" i="61"/>
  <c r="W324" i="61"/>
  <c r="S321" i="61"/>
  <c r="R295" i="61"/>
  <c r="G246" i="61"/>
  <c r="G238" i="61"/>
  <c r="V89" i="61"/>
  <c r="K24" i="61"/>
  <c r="P22" i="61"/>
  <c r="N20" i="61"/>
  <c r="L37" i="61"/>
  <c r="N59" i="61"/>
  <c r="R81" i="61"/>
  <c r="K93" i="61"/>
  <c r="M92" i="61"/>
  <c r="R90" i="61"/>
  <c r="L89" i="61"/>
  <c r="K138" i="61"/>
  <c r="M134" i="61"/>
  <c r="N132" i="61"/>
  <c r="K197" i="61"/>
  <c r="V213" i="61"/>
  <c r="W431" i="61"/>
  <c r="W425" i="61"/>
  <c r="N425" i="61"/>
  <c r="L416" i="61"/>
  <c r="Q412" i="61"/>
  <c r="P396" i="61"/>
  <c r="P390" i="61"/>
  <c r="P375" i="61"/>
  <c r="O372" i="61"/>
  <c r="L371" i="61"/>
  <c r="Q367" i="61"/>
  <c r="T366" i="61"/>
  <c r="Q365" i="61"/>
  <c r="W363" i="61"/>
  <c r="O351" i="61"/>
  <c r="P346" i="61"/>
  <c r="V343" i="61"/>
  <c r="P336" i="61"/>
  <c r="L332" i="61"/>
  <c r="J328" i="61"/>
  <c r="S326" i="61"/>
  <c r="W323" i="61"/>
  <c r="R321" i="61"/>
  <c r="R320" i="61"/>
  <c r="T318" i="61"/>
  <c r="T317" i="61"/>
  <c r="R314" i="61"/>
  <c r="W307" i="61"/>
  <c r="P304" i="61"/>
  <c r="P295" i="61"/>
  <c r="P291" i="61"/>
  <c r="T281" i="61"/>
  <c r="P278" i="61"/>
  <c r="J276" i="61"/>
  <c r="J273" i="61"/>
  <c r="T272" i="61"/>
  <c r="R267" i="61"/>
  <c r="W255" i="61"/>
  <c r="R252" i="61"/>
  <c r="W252" i="61"/>
  <c r="G245" i="61"/>
  <c r="G260" i="61" s="1"/>
  <c r="G273" i="61" s="1"/>
  <c r="G286" i="61" s="1"/>
  <c r="P209" i="61"/>
  <c r="N209" i="61"/>
  <c r="O209" i="61"/>
  <c r="V209" i="61"/>
  <c r="K225" i="61"/>
  <c r="N225" i="61"/>
  <c r="W225" i="61"/>
  <c r="O225" i="61"/>
  <c r="P225" i="61"/>
  <c r="Q225" i="61"/>
  <c r="L225" i="61"/>
  <c r="N48" i="61"/>
  <c r="L48" i="61"/>
  <c r="L95" i="61"/>
  <c r="J95" i="61"/>
  <c r="K95" i="61"/>
  <c r="Q95" i="61"/>
  <c r="R95" i="61"/>
  <c r="N127" i="61"/>
  <c r="K127" i="61"/>
  <c r="L127" i="61"/>
  <c r="R127" i="61"/>
  <c r="T127" i="61"/>
  <c r="P31" i="61"/>
  <c r="N31" i="61"/>
  <c r="O31" i="61"/>
  <c r="Q31" i="61"/>
  <c r="V54" i="61"/>
  <c r="V225" i="61"/>
  <c r="N418" i="61"/>
  <c r="V418" i="61"/>
  <c r="O418" i="61"/>
  <c r="W418" i="61"/>
  <c r="P418" i="61"/>
  <c r="Q418" i="61"/>
  <c r="K418" i="61"/>
  <c r="T418" i="61"/>
  <c r="O261" i="61"/>
  <c r="N261" i="61"/>
  <c r="Q261" i="61"/>
  <c r="R261" i="61"/>
  <c r="V261" i="61"/>
  <c r="L261" i="61"/>
  <c r="J62" i="61"/>
  <c r="N62" i="61"/>
  <c r="P62" i="61"/>
  <c r="K120" i="61"/>
  <c r="V120" i="61"/>
  <c r="N120" i="61"/>
  <c r="J117" i="61"/>
  <c r="T117" i="61"/>
  <c r="N179" i="61"/>
  <c r="P179" i="61"/>
  <c r="T179" i="61"/>
  <c r="W179" i="61"/>
  <c r="L179" i="61"/>
  <c r="P207" i="61"/>
  <c r="Q429" i="61"/>
  <c r="J429" i="61"/>
  <c r="L429" i="61"/>
  <c r="P429" i="61"/>
  <c r="R429" i="61"/>
  <c r="R428" i="61"/>
  <c r="Q413" i="61"/>
  <c r="P413" i="61"/>
  <c r="R413" i="61"/>
  <c r="V413" i="61"/>
  <c r="N413" i="61"/>
  <c r="J257" i="61"/>
  <c r="R257" i="61"/>
  <c r="Q257" i="61"/>
  <c r="N52" i="61"/>
  <c r="O52" i="61"/>
  <c r="P84" i="61"/>
  <c r="V84" i="61"/>
  <c r="O49" i="61"/>
  <c r="N49" i="61"/>
  <c r="P49" i="61"/>
  <c r="Q49" i="61"/>
  <c r="L49" i="61"/>
  <c r="V49" i="61"/>
  <c r="P45" i="61"/>
  <c r="Q45" i="61"/>
  <c r="V45" i="61"/>
  <c r="W45" i="61"/>
  <c r="N45" i="61"/>
  <c r="J44" i="61"/>
  <c r="L44" i="61"/>
  <c r="W44" i="61"/>
  <c r="N44" i="61"/>
  <c r="O44" i="61"/>
  <c r="P44" i="61"/>
  <c r="J121" i="61"/>
  <c r="Q121" i="61"/>
  <c r="S121" i="61"/>
  <c r="T121" i="61"/>
  <c r="N121" i="61"/>
  <c r="N151" i="61"/>
  <c r="W151" i="61"/>
  <c r="O151" i="61"/>
  <c r="O180" i="61"/>
  <c r="J180" i="61"/>
  <c r="V180" i="61"/>
  <c r="M180" i="61"/>
  <c r="N180" i="61"/>
  <c r="P180" i="61"/>
  <c r="S180" i="61"/>
  <c r="T225" i="61"/>
  <c r="J222" i="61"/>
  <c r="Q222" i="61"/>
  <c r="S222" i="61"/>
  <c r="T222" i="61"/>
  <c r="N222" i="61"/>
  <c r="N237" i="61"/>
  <c r="J237" i="61"/>
  <c r="K54" i="61"/>
  <c r="Q54" i="61"/>
  <c r="R54" i="61"/>
  <c r="S54" i="61"/>
  <c r="O54" i="61"/>
  <c r="W54" i="61"/>
  <c r="J18" i="61"/>
  <c r="T18" i="61"/>
  <c r="P54" i="61"/>
  <c r="P53" i="61"/>
  <c r="O53" i="61"/>
  <c r="N46" i="61"/>
  <c r="V46" i="61"/>
  <c r="W46" i="61"/>
  <c r="N61" i="61"/>
  <c r="P61" i="61"/>
  <c r="S61" i="61"/>
  <c r="T61" i="61"/>
  <c r="O78" i="61"/>
  <c r="S78" i="61"/>
  <c r="P97" i="61"/>
  <c r="K97" i="61"/>
  <c r="Q97" i="61"/>
  <c r="J212" i="61"/>
  <c r="O212" i="61"/>
  <c r="J207" i="61"/>
  <c r="Q207" i="61"/>
  <c r="R207" i="61"/>
  <c r="S207" i="61"/>
  <c r="T207" i="61"/>
  <c r="N207" i="61"/>
  <c r="W207" i="61"/>
  <c r="K229" i="61"/>
  <c r="J229" i="61"/>
  <c r="R225" i="61"/>
  <c r="J238" i="61"/>
  <c r="Q238" i="61"/>
  <c r="O428" i="61"/>
  <c r="J428" i="61"/>
  <c r="K428" i="61"/>
  <c r="V428" i="61"/>
  <c r="L428" i="61"/>
  <c r="N428" i="61"/>
  <c r="S428" i="61"/>
  <c r="T400" i="61"/>
  <c r="K400" i="61"/>
  <c r="Q400" i="61"/>
  <c r="R400" i="61"/>
  <c r="K383" i="61"/>
  <c r="R383" i="61"/>
  <c r="T383" i="61"/>
  <c r="Q383" i="61"/>
  <c r="N54" i="61"/>
  <c r="T116" i="61"/>
  <c r="O116" i="61"/>
  <c r="M118" i="61"/>
  <c r="Q118" i="61"/>
  <c r="R118" i="61"/>
  <c r="T118" i="61"/>
  <c r="J118" i="61"/>
  <c r="P154" i="61"/>
  <c r="M154" i="61"/>
  <c r="N154" i="61"/>
  <c r="M176" i="61"/>
  <c r="Q176" i="61"/>
  <c r="W209" i="61"/>
  <c r="M225" i="61"/>
  <c r="N433" i="61"/>
  <c r="V433" i="61"/>
  <c r="O433" i="61"/>
  <c r="W433" i="61"/>
  <c r="P433" i="61"/>
  <c r="Q433" i="61"/>
  <c r="K433" i="61"/>
  <c r="T433" i="61"/>
  <c r="S418" i="61"/>
  <c r="S397" i="61"/>
  <c r="L397" i="61"/>
  <c r="N231" i="61"/>
  <c r="L231" i="61"/>
  <c r="Q231" i="61"/>
  <c r="P407" i="61"/>
  <c r="J407" i="61"/>
  <c r="T407" i="61"/>
  <c r="K407" i="61"/>
  <c r="L407" i="61"/>
  <c r="V407" i="61"/>
  <c r="N407" i="61"/>
  <c r="W407" i="61"/>
  <c r="R407" i="61"/>
  <c r="S13" i="61"/>
  <c r="T13" i="61"/>
  <c r="J54" i="61"/>
  <c r="T95" i="61"/>
  <c r="M186" i="61"/>
  <c r="Q186" i="61"/>
  <c r="P230" i="61"/>
  <c r="S230" i="61"/>
  <c r="V230" i="61"/>
  <c r="W230" i="61"/>
  <c r="O230" i="61"/>
  <c r="J225" i="61"/>
  <c r="W222" i="61"/>
  <c r="K427" i="61"/>
  <c r="N427" i="61"/>
  <c r="V427" i="61"/>
  <c r="O427" i="61"/>
  <c r="W427" i="61"/>
  <c r="P427" i="61"/>
  <c r="Q427" i="61"/>
  <c r="J427" i="61"/>
  <c r="T427" i="61"/>
  <c r="R418" i="61"/>
  <c r="W413" i="61"/>
  <c r="Q407" i="61"/>
  <c r="R405" i="61"/>
  <c r="S405" i="61"/>
  <c r="J405" i="61"/>
  <c r="Q404" i="61"/>
  <c r="L404" i="61"/>
  <c r="N404" i="61"/>
  <c r="O404" i="61"/>
  <c r="P404" i="61"/>
  <c r="V404" i="61"/>
  <c r="L399" i="61"/>
  <c r="N399" i="61"/>
  <c r="V399" i="61"/>
  <c r="O399" i="61"/>
  <c r="W399" i="61"/>
  <c r="P399" i="61"/>
  <c r="J399" i="61"/>
  <c r="S399" i="61"/>
  <c r="R378" i="61"/>
  <c r="Q378" i="61"/>
  <c r="T378" i="61"/>
  <c r="K378" i="61"/>
  <c r="R24" i="61"/>
  <c r="V23" i="61"/>
  <c r="V14" i="61"/>
  <c r="R34" i="61"/>
  <c r="P50" i="61"/>
  <c r="V66" i="61"/>
  <c r="O59" i="61"/>
  <c r="O80" i="61"/>
  <c r="Q77" i="61"/>
  <c r="S92" i="61"/>
  <c r="S107" i="61"/>
  <c r="W103" i="61"/>
  <c r="W127" i="61"/>
  <c r="O138" i="61"/>
  <c r="P153" i="61"/>
  <c r="N149" i="61"/>
  <c r="P185" i="61"/>
  <c r="W201" i="61"/>
  <c r="V197" i="61"/>
  <c r="N197" i="61"/>
  <c r="S215" i="61"/>
  <c r="P424" i="61"/>
  <c r="Q403" i="61"/>
  <c r="L402" i="61"/>
  <c r="R394" i="61"/>
  <c r="N393" i="61"/>
  <c r="Q390" i="61"/>
  <c r="S385" i="61"/>
  <c r="R384" i="61"/>
  <c r="V381" i="61"/>
  <c r="N381" i="61"/>
  <c r="P379" i="61"/>
  <c r="J379" i="61"/>
  <c r="K330" i="61"/>
  <c r="R330" i="61"/>
  <c r="S330" i="61"/>
  <c r="J330" i="61"/>
  <c r="N325" i="61"/>
  <c r="K325" i="61"/>
  <c r="L325" i="61"/>
  <c r="W325" i="61"/>
  <c r="O325" i="61"/>
  <c r="P325" i="61"/>
  <c r="Q325" i="61"/>
  <c r="R325" i="61"/>
  <c r="J325" i="61"/>
  <c r="T325" i="61"/>
  <c r="O201" i="61"/>
  <c r="S197" i="61"/>
  <c r="J197" i="61"/>
  <c r="J243" i="61"/>
  <c r="K432" i="61"/>
  <c r="J431" i="61"/>
  <c r="R430" i="61"/>
  <c r="K417" i="61"/>
  <c r="J394" i="61"/>
  <c r="J393" i="61"/>
  <c r="V390" i="61"/>
  <c r="N390" i="61"/>
  <c r="R386" i="61"/>
  <c r="N385" i="61"/>
  <c r="O384" i="61"/>
  <c r="S381" i="61"/>
  <c r="J381" i="61"/>
  <c r="N373" i="61"/>
  <c r="V373" i="61"/>
  <c r="O373" i="61"/>
  <c r="W373" i="61"/>
  <c r="P373" i="61"/>
  <c r="Q373" i="61"/>
  <c r="K373" i="61"/>
  <c r="T373" i="61"/>
  <c r="O349" i="61"/>
  <c r="L349" i="61"/>
  <c r="N349" i="61"/>
  <c r="P349" i="61"/>
  <c r="R349" i="61"/>
  <c r="T349" i="61"/>
  <c r="K349" i="61"/>
  <c r="O58" i="61"/>
  <c r="T59" i="61"/>
  <c r="L390" i="61"/>
  <c r="Q386" i="61"/>
  <c r="L385" i="61"/>
  <c r="W384" i="61"/>
  <c r="N384" i="61"/>
  <c r="J362" i="61"/>
  <c r="Q362" i="61"/>
  <c r="R362" i="61"/>
  <c r="T362" i="61"/>
  <c r="K362" i="61"/>
  <c r="J353" i="61"/>
  <c r="Q353" i="61"/>
  <c r="R353" i="61"/>
  <c r="T353" i="61"/>
  <c r="P353" i="61"/>
  <c r="N352" i="61"/>
  <c r="L352" i="61"/>
  <c r="O352" i="61"/>
  <c r="Q352" i="61"/>
  <c r="R352" i="61"/>
  <c r="S352" i="61"/>
  <c r="K352" i="61"/>
  <c r="W352" i="61"/>
  <c r="K309" i="61"/>
  <c r="P309" i="61"/>
  <c r="K39" i="61"/>
  <c r="R30" i="61"/>
  <c r="S50" i="61"/>
  <c r="R47" i="61"/>
  <c r="S59" i="61"/>
  <c r="J82" i="61"/>
  <c r="S80" i="61"/>
  <c r="P125" i="61"/>
  <c r="T138" i="61"/>
  <c r="T153" i="61"/>
  <c r="T149" i="61"/>
  <c r="Q197" i="61"/>
  <c r="P193" i="61"/>
  <c r="V215" i="61"/>
  <c r="J215" i="61"/>
  <c r="Q247" i="61"/>
  <c r="J426" i="61"/>
  <c r="L425" i="61"/>
  <c r="W424" i="61"/>
  <c r="P420" i="61"/>
  <c r="L419" i="61"/>
  <c r="J412" i="61"/>
  <c r="J411" i="61"/>
  <c r="L410" i="61"/>
  <c r="R402" i="61"/>
  <c r="O396" i="61"/>
  <c r="S393" i="61"/>
  <c r="T390" i="61"/>
  <c r="K390" i="61"/>
  <c r="J388" i="61"/>
  <c r="P386" i="61"/>
  <c r="V385" i="61"/>
  <c r="K385" i="61"/>
  <c r="V384" i="61"/>
  <c r="L384" i="61"/>
  <c r="Q381" i="61"/>
  <c r="S379" i="61"/>
  <c r="R359" i="61"/>
  <c r="Q359" i="61"/>
  <c r="R50" i="61"/>
  <c r="Q47" i="61"/>
  <c r="R59" i="61"/>
  <c r="Q80" i="61"/>
  <c r="T77" i="61"/>
  <c r="M88" i="61"/>
  <c r="N125" i="61"/>
  <c r="S138" i="61"/>
  <c r="R153" i="61"/>
  <c r="S149" i="61"/>
  <c r="P197" i="61"/>
  <c r="L247" i="61"/>
  <c r="T425" i="61"/>
  <c r="L420" i="61"/>
  <c r="V419" i="61"/>
  <c r="K419" i="61"/>
  <c r="T410" i="61"/>
  <c r="S403" i="61"/>
  <c r="P402" i="61"/>
  <c r="N396" i="61"/>
  <c r="R393" i="61"/>
  <c r="S390" i="61"/>
  <c r="R387" i="61"/>
  <c r="J386" i="61"/>
  <c r="J385" i="61"/>
  <c r="J384" i="61"/>
  <c r="R379" i="61"/>
  <c r="V370" i="61"/>
  <c r="W370" i="61"/>
  <c r="N370" i="61"/>
  <c r="N361" i="61"/>
  <c r="L361" i="61"/>
  <c r="O361" i="61"/>
  <c r="Q361" i="61"/>
  <c r="R361" i="61"/>
  <c r="J361" i="61"/>
  <c r="P310" i="61"/>
  <c r="N310" i="61"/>
  <c r="O310" i="61"/>
  <c r="Q310" i="61"/>
  <c r="R310" i="61"/>
  <c r="V310" i="61"/>
  <c r="L310" i="61"/>
  <c r="S367" i="61"/>
  <c r="O365" i="61"/>
  <c r="P363" i="61"/>
  <c r="S356" i="61"/>
  <c r="P354" i="61"/>
  <c r="V351" i="61"/>
  <c r="V348" i="61"/>
  <c r="L348" i="61"/>
  <c r="Q346" i="61"/>
  <c r="Q345" i="61"/>
  <c r="W343" i="61"/>
  <c r="P339" i="61"/>
  <c r="Q336" i="61"/>
  <c r="L335" i="61"/>
  <c r="P332" i="61"/>
  <c r="Q331" i="61"/>
  <c r="V328" i="61"/>
  <c r="L328" i="61"/>
  <c r="V324" i="61"/>
  <c r="O323" i="61"/>
  <c r="T321" i="61"/>
  <c r="K321" i="61"/>
  <c r="W319" i="61"/>
  <c r="K317" i="61"/>
  <c r="S314" i="61"/>
  <c r="P313" i="61"/>
  <c r="Q312" i="61"/>
  <c r="S311" i="61"/>
  <c r="V308" i="61"/>
  <c r="N308" i="61"/>
  <c r="T305" i="61"/>
  <c r="R304" i="61"/>
  <c r="W301" i="61"/>
  <c r="K299" i="61"/>
  <c r="V298" i="61"/>
  <c r="P296" i="61"/>
  <c r="V296" i="61"/>
  <c r="Q295" i="61"/>
  <c r="N293" i="61"/>
  <c r="W291" i="61"/>
  <c r="O291" i="61"/>
  <c r="N289" i="61"/>
  <c r="Q286" i="61"/>
  <c r="K285" i="61"/>
  <c r="V284" i="61"/>
  <c r="R278" i="61"/>
  <c r="R275" i="61"/>
  <c r="O273" i="61"/>
  <c r="R269" i="61"/>
  <c r="Q265" i="61"/>
  <c r="Q253" i="61"/>
  <c r="T248" i="61"/>
  <c r="K248" i="61"/>
  <c r="L367" i="61"/>
  <c r="J365" i="61"/>
  <c r="L363" i="61"/>
  <c r="P358" i="61"/>
  <c r="L354" i="61"/>
  <c r="R348" i="61"/>
  <c r="V346" i="61"/>
  <c r="N346" i="61"/>
  <c r="R343" i="61"/>
  <c r="L339" i="61"/>
  <c r="K332" i="61"/>
  <c r="V331" i="61"/>
  <c r="N331" i="61"/>
  <c r="Q327" i="61"/>
  <c r="R324" i="61"/>
  <c r="Q321" i="61"/>
  <c r="R319" i="61"/>
  <c r="R317" i="61"/>
  <c r="N314" i="61"/>
  <c r="V313" i="61"/>
  <c r="K313" i="61"/>
  <c r="V312" i="61"/>
  <c r="N312" i="61"/>
  <c r="J311" i="61"/>
  <c r="S308" i="61"/>
  <c r="J308" i="61"/>
  <c r="P305" i="61"/>
  <c r="O304" i="61"/>
  <c r="Q301" i="61"/>
  <c r="V301" i="61"/>
  <c r="R299" i="61"/>
  <c r="O298" i="61"/>
  <c r="S297" i="61"/>
  <c r="K296" i="61"/>
  <c r="V295" i="61"/>
  <c r="L295" i="61"/>
  <c r="T291" i="61"/>
  <c r="J291" i="61"/>
  <c r="Q288" i="61"/>
  <c r="V287" i="61"/>
  <c r="K287" i="61"/>
  <c r="V286" i="61"/>
  <c r="L286" i="61"/>
  <c r="O284" i="61"/>
  <c r="W282" i="61"/>
  <c r="O282" i="61"/>
  <c r="P281" i="61"/>
  <c r="N279" i="61"/>
  <c r="O278" i="61"/>
  <c r="O269" i="61"/>
  <c r="N267" i="61"/>
  <c r="R266" i="61"/>
  <c r="V265" i="61"/>
  <c r="N265" i="61"/>
  <c r="J259" i="61"/>
  <c r="V258" i="61"/>
  <c r="Q256" i="61"/>
  <c r="L253" i="61"/>
  <c r="Q248" i="61"/>
  <c r="T363" i="61"/>
  <c r="K363" i="61"/>
  <c r="N358" i="61"/>
  <c r="T354" i="61"/>
  <c r="K354" i="61"/>
  <c r="Q348" i="61"/>
  <c r="L346" i="61"/>
  <c r="O343" i="61"/>
  <c r="T339" i="61"/>
  <c r="K339" i="61"/>
  <c r="R334" i="61"/>
  <c r="L331" i="61"/>
  <c r="P327" i="61"/>
  <c r="O324" i="61"/>
  <c r="P321" i="61"/>
  <c r="O319" i="61"/>
  <c r="Q317" i="61"/>
  <c r="L312" i="61"/>
  <c r="N305" i="61"/>
  <c r="W304" i="61"/>
  <c r="L304" i="61"/>
  <c r="O301" i="61"/>
  <c r="Q299" i="61"/>
  <c r="R297" i="61"/>
  <c r="K295" i="61"/>
  <c r="W293" i="61"/>
  <c r="S289" i="61"/>
  <c r="K286" i="61"/>
  <c r="N284" i="61"/>
  <c r="V282" i="61"/>
  <c r="N282" i="61"/>
  <c r="O281" i="61"/>
  <c r="L279" i="61"/>
  <c r="W278" i="61"/>
  <c r="L278" i="61"/>
  <c r="W269" i="61"/>
  <c r="L269" i="61"/>
  <c r="L265" i="61"/>
  <c r="P256" i="61"/>
  <c r="K253" i="61"/>
  <c r="P248" i="61"/>
  <c r="S363" i="61"/>
  <c r="L358" i="61"/>
  <c r="S354" i="61"/>
  <c r="P348" i="61"/>
  <c r="T346" i="61"/>
  <c r="K346" i="61"/>
  <c r="N343" i="61"/>
  <c r="S339" i="61"/>
  <c r="O334" i="61"/>
  <c r="T331" i="61"/>
  <c r="K331" i="61"/>
  <c r="K327" i="61"/>
  <c r="N324" i="61"/>
  <c r="W321" i="61"/>
  <c r="O321" i="61"/>
  <c r="N319" i="61"/>
  <c r="P317" i="61"/>
  <c r="T313" i="61"/>
  <c r="T312" i="61"/>
  <c r="K312" i="61"/>
  <c r="V311" i="61"/>
  <c r="L305" i="61"/>
  <c r="K304" i="61"/>
  <c r="N301" i="61"/>
  <c r="P299" i="61"/>
  <c r="J297" i="61"/>
  <c r="T295" i="61"/>
  <c r="J295" i="61"/>
  <c r="S294" i="61"/>
  <c r="R289" i="61"/>
  <c r="T286" i="61"/>
  <c r="J286" i="61"/>
  <c r="T285" i="61"/>
  <c r="L284" i="61"/>
  <c r="N281" i="61"/>
  <c r="K279" i="61"/>
  <c r="K278" i="61"/>
  <c r="K269" i="61"/>
  <c r="T265" i="61"/>
  <c r="K265" i="61"/>
  <c r="W248" i="61"/>
  <c r="O248" i="61"/>
  <c r="K358" i="61"/>
  <c r="O348" i="61"/>
  <c r="S346" i="61"/>
  <c r="N334" i="61"/>
  <c r="S331" i="61"/>
  <c r="K324" i="61"/>
  <c r="V321" i="61"/>
  <c r="N321" i="61"/>
  <c r="W317" i="61"/>
  <c r="O317" i="61"/>
  <c r="S312" i="61"/>
  <c r="V305" i="61"/>
  <c r="K305" i="61"/>
  <c r="T304" i="61"/>
  <c r="J304" i="61"/>
  <c r="L301" i="61"/>
  <c r="W299" i="61"/>
  <c r="O299" i="61"/>
  <c r="R293" i="61"/>
  <c r="V293" i="61"/>
  <c r="P289" i="61"/>
  <c r="S285" i="61"/>
  <c r="T278" i="61"/>
  <c r="J278" i="61"/>
  <c r="T269" i="61"/>
  <c r="J269" i="61"/>
  <c r="W267" i="61"/>
  <c r="S265" i="61"/>
  <c r="O258" i="61"/>
  <c r="L256" i="61"/>
  <c r="T253" i="61"/>
  <c r="V248" i="61"/>
  <c r="N248" i="61"/>
  <c r="W348" i="61"/>
  <c r="N348" i="61"/>
  <c r="V317" i="61"/>
  <c r="L317" i="61"/>
  <c r="V299" i="61"/>
  <c r="L299" i="61"/>
  <c r="O293" i="61"/>
  <c r="O289" i="61"/>
  <c r="Q315" i="61"/>
  <c r="K315" i="61"/>
  <c r="T315" i="61"/>
  <c r="L315" i="61"/>
  <c r="J315" i="61"/>
  <c r="W315" i="61"/>
  <c r="N315" i="61"/>
  <c r="O315" i="61"/>
  <c r="P315" i="61"/>
  <c r="R315" i="61"/>
  <c r="S315" i="61"/>
  <c r="V315" i="61"/>
  <c r="Q422" i="61"/>
  <c r="J422" i="61"/>
  <c r="S422" i="61"/>
  <c r="K422" i="61"/>
  <c r="T422" i="61"/>
  <c r="N422" i="61"/>
  <c r="O422" i="61"/>
  <c r="P422" i="61"/>
  <c r="R422" i="61"/>
  <c r="V422" i="61"/>
  <c r="L422" i="61"/>
  <c r="J398" i="61"/>
  <c r="S398" i="61"/>
  <c r="K398" i="61"/>
  <c r="T398" i="61"/>
  <c r="L398" i="61"/>
  <c r="N398" i="61"/>
  <c r="V398" i="61"/>
  <c r="Q398" i="61"/>
  <c r="P398" i="61"/>
  <c r="R398" i="61"/>
  <c r="W398" i="61"/>
  <c r="O398" i="61"/>
  <c r="W422" i="61"/>
  <c r="V430" i="61"/>
  <c r="N431" i="61"/>
  <c r="V431" i="61"/>
  <c r="P431" i="61"/>
  <c r="Q431" i="61"/>
  <c r="W415" i="61"/>
  <c r="N414" i="61"/>
  <c r="V414" i="61"/>
  <c r="O414" i="61"/>
  <c r="W414" i="61"/>
  <c r="P414" i="61"/>
  <c r="Q414" i="61"/>
  <c r="K414" i="61"/>
  <c r="T414" i="61"/>
  <c r="J406" i="61"/>
  <c r="S406" i="61"/>
  <c r="K406" i="61"/>
  <c r="T406" i="61"/>
  <c r="L406" i="61"/>
  <c r="N406" i="61"/>
  <c r="V406" i="61"/>
  <c r="Q406" i="61"/>
  <c r="L391" i="61"/>
  <c r="N391" i="61"/>
  <c r="V391" i="61"/>
  <c r="O391" i="61"/>
  <c r="W391" i="61"/>
  <c r="P391" i="61"/>
  <c r="J391" i="61"/>
  <c r="S391" i="61"/>
  <c r="W389" i="61"/>
  <c r="N388" i="61"/>
  <c r="V388" i="61"/>
  <c r="O388" i="61"/>
  <c r="W388" i="61"/>
  <c r="P388" i="61"/>
  <c r="Q388" i="61"/>
  <c r="K388" i="61"/>
  <c r="T388" i="61"/>
  <c r="N377" i="61"/>
  <c r="V377" i="61"/>
  <c r="L377" i="61"/>
  <c r="W377" i="61"/>
  <c r="O377" i="61"/>
  <c r="P377" i="61"/>
  <c r="Q377" i="61"/>
  <c r="J377" i="61"/>
  <c r="T377" i="61"/>
  <c r="J432" i="61"/>
  <c r="S432" i="61"/>
  <c r="L432" i="61"/>
  <c r="N432" i="61"/>
  <c r="V432" i="61"/>
  <c r="T431" i="61"/>
  <c r="P430" i="61"/>
  <c r="N423" i="61"/>
  <c r="V423" i="61"/>
  <c r="P423" i="61"/>
  <c r="Q423" i="61"/>
  <c r="L417" i="61"/>
  <c r="N417" i="61"/>
  <c r="V417" i="61"/>
  <c r="O417" i="61"/>
  <c r="W417" i="61"/>
  <c r="P417" i="61"/>
  <c r="J417" i="61"/>
  <c r="S417" i="61"/>
  <c r="T409" i="61"/>
  <c r="L364" i="61"/>
  <c r="O364" i="61"/>
  <c r="W364" i="61"/>
  <c r="P364" i="61"/>
  <c r="Q364" i="61"/>
  <c r="K364" i="61"/>
  <c r="N364" i="61"/>
  <c r="R364" i="61"/>
  <c r="S364" i="61"/>
  <c r="T364" i="61"/>
  <c r="J364" i="61"/>
  <c r="S431" i="61"/>
  <c r="O430" i="61"/>
  <c r="K429" i="61"/>
  <c r="T429" i="61"/>
  <c r="N429" i="61"/>
  <c r="V429" i="61"/>
  <c r="O429" i="61"/>
  <c r="W429" i="61"/>
  <c r="J424" i="61"/>
  <c r="S424" i="61"/>
  <c r="L424" i="61"/>
  <c r="N424" i="61"/>
  <c r="V424" i="61"/>
  <c r="T423" i="61"/>
  <c r="R415" i="61"/>
  <c r="R409" i="61"/>
  <c r="L400" i="61"/>
  <c r="N400" i="61"/>
  <c r="V400" i="61"/>
  <c r="O400" i="61"/>
  <c r="W400" i="61"/>
  <c r="P400" i="61"/>
  <c r="J400" i="61"/>
  <c r="S400" i="61"/>
  <c r="N397" i="61"/>
  <c r="V397" i="61"/>
  <c r="O397" i="61"/>
  <c r="W397" i="61"/>
  <c r="P397" i="61"/>
  <c r="Q397" i="61"/>
  <c r="K397" i="61"/>
  <c r="T397" i="61"/>
  <c r="R389" i="61"/>
  <c r="T374" i="61"/>
  <c r="J350" i="61"/>
  <c r="S350" i="61"/>
  <c r="K350" i="61"/>
  <c r="T350" i="61"/>
  <c r="L350" i="61"/>
  <c r="N350" i="61"/>
  <c r="V350" i="61"/>
  <c r="O350" i="61"/>
  <c r="W350" i="61"/>
  <c r="P350" i="61"/>
  <c r="R350" i="61"/>
  <c r="Q350" i="61"/>
  <c r="T432" i="61"/>
  <c r="R431" i="61"/>
  <c r="N430" i="61"/>
  <c r="L426" i="61"/>
  <c r="O426" i="61"/>
  <c r="W426" i="61"/>
  <c r="P426" i="61"/>
  <c r="S423" i="61"/>
  <c r="P415" i="61"/>
  <c r="Q409" i="61"/>
  <c r="W406" i="61"/>
  <c r="N405" i="61"/>
  <c r="V405" i="61"/>
  <c r="O405" i="61"/>
  <c r="W405" i="61"/>
  <c r="P405" i="61"/>
  <c r="Q405" i="61"/>
  <c r="K405" i="61"/>
  <c r="T405" i="61"/>
  <c r="P389" i="61"/>
  <c r="O376" i="61"/>
  <c r="W376" i="61"/>
  <c r="Q376" i="61"/>
  <c r="L376" i="61"/>
  <c r="N376" i="61"/>
  <c r="P376" i="61"/>
  <c r="R376" i="61"/>
  <c r="J376" i="61"/>
  <c r="N374" i="61"/>
  <c r="R432" i="61"/>
  <c r="O431" i="61"/>
  <c r="S429" i="61"/>
  <c r="T426" i="61"/>
  <c r="T424" i="61"/>
  <c r="R423" i="61"/>
  <c r="K420" i="61"/>
  <c r="T420" i="61"/>
  <c r="N420" i="61"/>
  <c r="V420" i="61"/>
  <c r="O420" i="61"/>
  <c r="W420" i="61"/>
  <c r="S414" i="61"/>
  <c r="T391" i="61"/>
  <c r="S388" i="61"/>
  <c r="L383" i="61"/>
  <c r="N383" i="61"/>
  <c r="V383" i="61"/>
  <c r="O383" i="61"/>
  <c r="W383" i="61"/>
  <c r="P383" i="61"/>
  <c r="J383" i="61"/>
  <c r="S383" i="61"/>
  <c r="L431" i="61"/>
  <c r="Q430" i="61"/>
  <c r="J430" i="61"/>
  <c r="S430" i="61"/>
  <c r="K430" i="61"/>
  <c r="T430" i="61"/>
  <c r="J415" i="61"/>
  <c r="S415" i="61"/>
  <c r="K415" i="61"/>
  <c r="T415" i="61"/>
  <c r="L415" i="61"/>
  <c r="N415" i="61"/>
  <c r="V415" i="61"/>
  <c r="Q415" i="61"/>
  <c r="L409" i="61"/>
  <c r="N409" i="61"/>
  <c r="V409" i="61"/>
  <c r="O409" i="61"/>
  <c r="W409" i="61"/>
  <c r="P409" i="61"/>
  <c r="J409" i="61"/>
  <c r="S409" i="61"/>
  <c r="R406" i="61"/>
  <c r="R391" i="61"/>
  <c r="J389" i="61"/>
  <c r="S389" i="61"/>
  <c r="K389" i="61"/>
  <c r="T389" i="61"/>
  <c r="L389" i="61"/>
  <c r="N389" i="61"/>
  <c r="V389" i="61"/>
  <c r="Q389" i="61"/>
  <c r="R388" i="61"/>
  <c r="S377" i="61"/>
  <c r="L374" i="61"/>
  <c r="O374" i="61"/>
  <c r="W374" i="61"/>
  <c r="P374" i="61"/>
  <c r="Q374" i="61"/>
  <c r="R374" i="61"/>
  <c r="S374" i="61"/>
  <c r="K374" i="61"/>
  <c r="V374" i="61"/>
  <c r="J378" i="61"/>
  <c r="S378" i="61"/>
  <c r="Q370" i="61"/>
  <c r="J370" i="61"/>
  <c r="S370" i="61"/>
  <c r="K370" i="61"/>
  <c r="T370" i="61"/>
  <c r="L370" i="61"/>
  <c r="P360" i="61"/>
  <c r="Q360" i="61"/>
  <c r="J360" i="61"/>
  <c r="S360" i="61"/>
  <c r="K360" i="61"/>
  <c r="T360" i="61"/>
  <c r="L360" i="61"/>
  <c r="K271" i="61"/>
  <c r="T271" i="61"/>
  <c r="L271" i="61"/>
  <c r="N271" i="61"/>
  <c r="V271" i="61"/>
  <c r="O271" i="61"/>
  <c r="W271" i="61"/>
  <c r="P271" i="61"/>
  <c r="Q271" i="61"/>
  <c r="J271" i="61"/>
  <c r="R271" i="61"/>
  <c r="S271" i="61"/>
  <c r="T413" i="61"/>
  <c r="K413" i="61"/>
  <c r="W412" i="61"/>
  <c r="O412" i="61"/>
  <c r="T404" i="61"/>
  <c r="K404" i="61"/>
  <c r="W403" i="61"/>
  <c r="O403" i="61"/>
  <c r="T396" i="61"/>
  <c r="K396" i="61"/>
  <c r="W394" i="61"/>
  <c r="O394" i="61"/>
  <c r="T387" i="61"/>
  <c r="K387" i="61"/>
  <c r="W386" i="61"/>
  <c r="O386" i="61"/>
  <c r="O379" i="61"/>
  <c r="P378" i="61"/>
  <c r="J341" i="61"/>
  <c r="S341" i="61"/>
  <c r="K341" i="61"/>
  <c r="T341" i="61"/>
  <c r="L341" i="61"/>
  <c r="N341" i="61"/>
  <c r="V341" i="61"/>
  <c r="O341" i="61"/>
  <c r="W341" i="61"/>
  <c r="P341" i="61"/>
  <c r="Q341" i="61"/>
  <c r="Q428" i="61"/>
  <c r="Q419" i="61"/>
  <c r="S413" i="61"/>
  <c r="J413" i="61"/>
  <c r="V412" i="61"/>
  <c r="N412" i="61"/>
  <c r="Q411" i="61"/>
  <c r="S404" i="61"/>
  <c r="J404" i="61"/>
  <c r="V403" i="61"/>
  <c r="N403" i="61"/>
  <c r="Q402" i="61"/>
  <c r="S396" i="61"/>
  <c r="J396" i="61"/>
  <c r="V394" i="61"/>
  <c r="N394" i="61"/>
  <c r="Q393" i="61"/>
  <c r="S387" i="61"/>
  <c r="J387" i="61"/>
  <c r="V386" i="61"/>
  <c r="N386" i="61"/>
  <c r="Q385" i="61"/>
  <c r="T384" i="61"/>
  <c r="K380" i="61"/>
  <c r="W379" i="61"/>
  <c r="N379" i="61"/>
  <c r="O378" i="61"/>
  <c r="J372" i="61"/>
  <c r="S372" i="61"/>
  <c r="L372" i="61"/>
  <c r="R370" i="61"/>
  <c r="K367" i="61"/>
  <c r="T367" i="61"/>
  <c r="N367" i="61"/>
  <c r="V367" i="61"/>
  <c r="O367" i="61"/>
  <c r="W367" i="61"/>
  <c r="P367" i="61"/>
  <c r="W360" i="61"/>
  <c r="J359" i="61"/>
  <c r="S359" i="61"/>
  <c r="K359" i="61"/>
  <c r="T359" i="61"/>
  <c r="N359" i="61"/>
  <c r="V359" i="61"/>
  <c r="O359" i="61"/>
  <c r="W359" i="61"/>
  <c r="P359" i="61"/>
  <c r="L412" i="61"/>
  <c r="L403" i="61"/>
  <c r="L394" i="61"/>
  <c r="L386" i="61"/>
  <c r="V379" i="61"/>
  <c r="L379" i="61"/>
  <c r="W378" i="61"/>
  <c r="N378" i="61"/>
  <c r="P370" i="61"/>
  <c r="V360" i="61"/>
  <c r="J333" i="61"/>
  <c r="S333" i="61"/>
  <c r="K333" i="61"/>
  <c r="T333" i="61"/>
  <c r="L333" i="61"/>
  <c r="N333" i="61"/>
  <c r="V333" i="61"/>
  <c r="O333" i="61"/>
  <c r="W333" i="61"/>
  <c r="P333" i="61"/>
  <c r="Q333" i="61"/>
  <c r="W428" i="61"/>
  <c r="W419" i="61"/>
  <c r="T412" i="61"/>
  <c r="W411" i="61"/>
  <c r="T403" i="61"/>
  <c r="W402" i="61"/>
  <c r="T394" i="61"/>
  <c r="W393" i="61"/>
  <c r="T386" i="61"/>
  <c r="W385" i="61"/>
  <c r="K379" i="61"/>
  <c r="V378" i="61"/>
  <c r="L378" i="61"/>
  <c r="O370" i="61"/>
  <c r="K356" i="61"/>
  <c r="T356" i="61"/>
  <c r="L356" i="61"/>
  <c r="O356" i="61"/>
  <c r="W356" i="61"/>
  <c r="P356" i="61"/>
  <c r="Q356" i="61"/>
  <c r="R360" i="61"/>
  <c r="K306" i="61"/>
  <c r="T306" i="61"/>
  <c r="L306" i="61"/>
  <c r="N306" i="61"/>
  <c r="V306" i="61"/>
  <c r="O306" i="61"/>
  <c r="W306" i="61"/>
  <c r="P306" i="61"/>
  <c r="L294" i="61"/>
  <c r="N294" i="61"/>
  <c r="V294" i="61"/>
  <c r="O294" i="61"/>
  <c r="W294" i="61"/>
  <c r="P294" i="61"/>
  <c r="Q294" i="61"/>
  <c r="K280" i="61"/>
  <c r="T280" i="61"/>
  <c r="L280" i="61"/>
  <c r="N280" i="61"/>
  <c r="V280" i="61"/>
  <c r="O280" i="61"/>
  <c r="W280" i="61"/>
  <c r="P280" i="61"/>
  <c r="Q280" i="61"/>
  <c r="S366" i="61"/>
  <c r="J366" i="61"/>
  <c r="W362" i="61"/>
  <c r="O362" i="61"/>
  <c r="S358" i="61"/>
  <c r="J358" i="61"/>
  <c r="W353" i="61"/>
  <c r="O353" i="61"/>
  <c r="L351" i="61"/>
  <c r="S349" i="61"/>
  <c r="J349" i="61"/>
  <c r="Q347" i="61"/>
  <c r="W345" i="61"/>
  <c r="O345" i="61"/>
  <c r="L343" i="61"/>
  <c r="S340" i="61"/>
  <c r="J340" i="61"/>
  <c r="Q338" i="61"/>
  <c r="W336" i="61"/>
  <c r="O336" i="61"/>
  <c r="L334" i="61"/>
  <c r="S332" i="61"/>
  <c r="J332" i="61"/>
  <c r="Q330" i="61"/>
  <c r="W327" i="61"/>
  <c r="O327" i="61"/>
  <c r="R326" i="61"/>
  <c r="V323" i="61"/>
  <c r="O322" i="61"/>
  <c r="W322" i="61"/>
  <c r="J322" i="61"/>
  <c r="S322" i="61"/>
  <c r="N320" i="61"/>
  <c r="P319" i="61"/>
  <c r="J319" i="61"/>
  <c r="S319" i="61"/>
  <c r="K319" i="61"/>
  <c r="T319" i="61"/>
  <c r="R318" i="61"/>
  <c r="T309" i="61"/>
  <c r="K288" i="61"/>
  <c r="T288" i="61"/>
  <c r="L288" i="61"/>
  <c r="N288" i="61"/>
  <c r="V288" i="61"/>
  <c r="O288" i="61"/>
  <c r="W288" i="61"/>
  <c r="P288" i="61"/>
  <c r="R283" i="61"/>
  <c r="V362" i="61"/>
  <c r="N362" i="61"/>
  <c r="V353" i="61"/>
  <c r="N353" i="61"/>
  <c r="T351" i="61"/>
  <c r="K351" i="61"/>
  <c r="P347" i="61"/>
  <c r="V345" i="61"/>
  <c r="N345" i="61"/>
  <c r="T343" i="61"/>
  <c r="K343" i="61"/>
  <c r="P338" i="61"/>
  <c r="V336" i="61"/>
  <c r="N336" i="61"/>
  <c r="T334" i="61"/>
  <c r="K334" i="61"/>
  <c r="P330" i="61"/>
  <c r="V327" i="61"/>
  <c r="N327" i="61"/>
  <c r="Q326" i="61"/>
  <c r="Q324" i="61"/>
  <c r="L324" i="61"/>
  <c r="K323" i="61"/>
  <c r="T323" i="61"/>
  <c r="P323" i="61"/>
  <c r="W320" i="61"/>
  <c r="K320" i="61"/>
  <c r="Q318" i="61"/>
  <c r="R309" i="61"/>
  <c r="J300" i="61"/>
  <c r="S300" i="61"/>
  <c r="K300" i="61"/>
  <c r="T300" i="61"/>
  <c r="L300" i="61"/>
  <c r="N300" i="61"/>
  <c r="V300" i="61"/>
  <c r="O300" i="61"/>
  <c r="W300" i="61"/>
  <c r="R274" i="61"/>
  <c r="J266" i="61"/>
  <c r="S266" i="61"/>
  <c r="K266" i="61"/>
  <c r="T266" i="61"/>
  <c r="L266" i="61"/>
  <c r="N266" i="61"/>
  <c r="V266" i="61"/>
  <c r="O266" i="61"/>
  <c r="W266" i="61"/>
  <c r="P266" i="61"/>
  <c r="T375" i="61"/>
  <c r="P371" i="61"/>
  <c r="Q366" i="61"/>
  <c r="T365" i="61"/>
  <c r="L362" i="61"/>
  <c r="P361" i="61"/>
  <c r="Q358" i="61"/>
  <c r="T357" i="61"/>
  <c r="L353" i="61"/>
  <c r="P352" i="61"/>
  <c r="S351" i="61"/>
  <c r="J351" i="61"/>
  <c r="Q349" i="61"/>
  <c r="T348" i="61"/>
  <c r="W347" i="61"/>
  <c r="O347" i="61"/>
  <c r="L345" i="61"/>
  <c r="P344" i="61"/>
  <c r="S343" i="61"/>
  <c r="J343" i="61"/>
  <c r="Q340" i="61"/>
  <c r="W338" i="61"/>
  <c r="O338" i="61"/>
  <c r="L336" i="61"/>
  <c r="P335" i="61"/>
  <c r="S334" i="61"/>
  <c r="J334" i="61"/>
  <c r="Q332" i="61"/>
  <c r="W330" i="61"/>
  <c r="O330" i="61"/>
  <c r="L327" i="61"/>
  <c r="P326" i="61"/>
  <c r="S324" i="61"/>
  <c r="S323" i="61"/>
  <c r="R322" i="61"/>
  <c r="V320" i="61"/>
  <c r="P318" i="61"/>
  <c r="Q309" i="61"/>
  <c r="L302" i="61"/>
  <c r="N302" i="61"/>
  <c r="V302" i="61"/>
  <c r="O302" i="61"/>
  <c r="W302" i="61"/>
  <c r="P302" i="61"/>
  <c r="Q302" i="61"/>
  <c r="K297" i="61"/>
  <c r="T297" i="61"/>
  <c r="L297" i="61"/>
  <c r="N297" i="61"/>
  <c r="V297" i="61"/>
  <c r="O297" i="61"/>
  <c r="W297" i="61"/>
  <c r="P297" i="61"/>
  <c r="T294" i="61"/>
  <c r="R292" i="61"/>
  <c r="J283" i="61"/>
  <c r="S283" i="61"/>
  <c r="K283" i="61"/>
  <c r="T283" i="61"/>
  <c r="L283" i="61"/>
  <c r="N283" i="61"/>
  <c r="V283" i="61"/>
  <c r="O283" i="61"/>
  <c r="W283" i="61"/>
  <c r="P283" i="61"/>
  <c r="V347" i="61"/>
  <c r="N347" i="61"/>
  <c r="V338" i="61"/>
  <c r="N338" i="61"/>
  <c r="V330" i="61"/>
  <c r="N330" i="61"/>
  <c r="W326" i="61"/>
  <c r="O326" i="61"/>
  <c r="L320" i="61"/>
  <c r="P320" i="61"/>
  <c r="Q320" i="61"/>
  <c r="S306" i="61"/>
  <c r="J274" i="61"/>
  <c r="S274" i="61"/>
  <c r="K274" i="61"/>
  <c r="T274" i="61"/>
  <c r="L274" i="61"/>
  <c r="N274" i="61"/>
  <c r="V274" i="61"/>
  <c r="O274" i="61"/>
  <c r="W274" i="61"/>
  <c r="P274" i="61"/>
  <c r="K262" i="61"/>
  <c r="T262" i="61"/>
  <c r="L262" i="61"/>
  <c r="N262" i="61"/>
  <c r="V262" i="61"/>
  <c r="O262" i="61"/>
  <c r="W262" i="61"/>
  <c r="P262" i="61"/>
  <c r="Q262" i="61"/>
  <c r="J262" i="61"/>
  <c r="S262" i="61"/>
  <c r="V371" i="61"/>
  <c r="W366" i="61"/>
  <c r="S362" i="61"/>
  <c r="V361" i="61"/>
  <c r="W358" i="61"/>
  <c r="S353" i="61"/>
  <c r="V352" i="61"/>
  <c r="Q351" i="61"/>
  <c r="W349" i="61"/>
  <c r="L347" i="61"/>
  <c r="S345" i="61"/>
  <c r="V344" i="61"/>
  <c r="Q343" i="61"/>
  <c r="W340" i="61"/>
  <c r="L338" i="61"/>
  <c r="S336" i="61"/>
  <c r="V335" i="61"/>
  <c r="Q334" i="61"/>
  <c r="W332" i="61"/>
  <c r="L330" i="61"/>
  <c r="S327" i="61"/>
  <c r="V326" i="61"/>
  <c r="N326" i="61"/>
  <c r="P324" i="61"/>
  <c r="Q323" i="61"/>
  <c r="P322" i="61"/>
  <c r="T320" i="61"/>
  <c r="Q319" i="61"/>
  <c r="K314" i="61"/>
  <c r="T314" i="61"/>
  <c r="O314" i="61"/>
  <c r="W314" i="61"/>
  <c r="P314" i="61"/>
  <c r="L311" i="61"/>
  <c r="O311" i="61"/>
  <c r="W311" i="61"/>
  <c r="P311" i="61"/>
  <c r="Q311" i="61"/>
  <c r="R306" i="61"/>
  <c r="R294" i="61"/>
  <c r="S280" i="61"/>
  <c r="K254" i="61"/>
  <c r="T254" i="61"/>
  <c r="L254" i="61"/>
  <c r="N254" i="61"/>
  <c r="V254" i="61"/>
  <c r="O254" i="61"/>
  <c r="W254" i="61"/>
  <c r="P254" i="61"/>
  <c r="Q254" i="61"/>
  <c r="J254" i="61"/>
  <c r="S254" i="61"/>
  <c r="T347" i="61"/>
  <c r="T338" i="61"/>
  <c r="T330" i="61"/>
  <c r="L326" i="61"/>
  <c r="S320" i="61"/>
  <c r="J318" i="61"/>
  <c r="S318" i="61"/>
  <c r="N318" i="61"/>
  <c r="V318" i="61"/>
  <c r="O318" i="61"/>
  <c r="W318" i="61"/>
  <c r="J309" i="61"/>
  <c r="S309" i="61"/>
  <c r="L309" i="61"/>
  <c r="N309" i="61"/>
  <c r="V309" i="61"/>
  <c r="O309" i="61"/>
  <c r="W309" i="61"/>
  <c r="Q306" i="61"/>
  <c r="K294" i="61"/>
  <c r="J292" i="61"/>
  <c r="S292" i="61"/>
  <c r="K292" i="61"/>
  <c r="T292" i="61"/>
  <c r="L292" i="61"/>
  <c r="N292" i="61"/>
  <c r="V292" i="61"/>
  <c r="O292" i="61"/>
  <c r="W292" i="61"/>
  <c r="L285" i="61"/>
  <c r="N285" i="61"/>
  <c r="V285" i="61"/>
  <c r="O285" i="61"/>
  <c r="W285" i="61"/>
  <c r="P285" i="61"/>
  <c r="Q285" i="61"/>
  <c r="R280" i="61"/>
  <c r="L275" i="61"/>
  <c r="V272" i="61"/>
  <c r="N272" i="61"/>
  <c r="T270" i="61"/>
  <c r="K270" i="61"/>
  <c r="L267" i="61"/>
  <c r="V263" i="61"/>
  <c r="N263" i="61"/>
  <c r="T261" i="61"/>
  <c r="K261" i="61"/>
  <c r="L258" i="61"/>
  <c r="P257" i="61"/>
  <c r="J256" i="61"/>
  <c r="V255" i="61"/>
  <c r="N255" i="61"/>
  <c r="S313" i="61"/>
  <c r="J313" i="61"/>
  <c r="T310" i="61"/>
  <c r="K310" i="61"/>
  <c r="L307" i="61"/>
  <c r="S305" i="61"/>
  <c r="J305" i="61"/>
  <c r="V304" i="61"/>
  <c r="T301" i="61"/>
  <c r="K301" i="61"/>
  <c r="L298" i="61"/>
  <c r="S296" i="61"/>
  <c r="J296" i="61"/>
  <c r="T293" i="61"/>
  <c r="K293" i="61"/>
  <c r="L289" i="61"/>
  <c r="S287" i="61"/>
  <c r="J287" i="61"/>
  <c r="T284" i="61"/>
  <c r="K284" i="61"/>
  <c r="L281" i="61"/>
  <c r="S279" i="61"/>
  <c r="J279" i="61"/>
  <c r="V278" i="61"/>
  <c r="Q276" i="61"/>
  <c r="T275" i="61"/>
  <c r="K275" i="61"/>
  <c r="L272" i="61"/>
  <c r="S270" i="61"/>
  <c r="J270" i="61"/>
  <c r="V269" i="61"/>
  <c r="Q268" i="61"/>
  <c r="T267" i="61"/>
  <c r="K267" i="61"/>
  <c r="L263" i="61"/>
  <c r="S261" i="61"/>
  <c r="J261" i="61"/>
  <c r="Q259" i="61"/>
  <c r="T258" i="61"/>
  <c r="K258" i="61"/>
  <c r="W257" i="61"/>
  <c r="O257" i="61"/>
  <c r="L255" i="61"/>
  <c r="S253" i="61"/>
  <c r="J253" i="61"/>
  <c r="S310" i="61"/>
  <c r="J310" i="61"/>
  <c r="T307" i="61"/>
  <c r="K307" i="61"/>
  <c r="S301" i="61"/>
  <c r="J301" i="61"/>
  <c r="T298" i="61"/>
  <c r="K298" i="61"/>
  <c r="S293" i="61"/>
  <c r="J293" i="61"/>
  <c r="T289" i="61"/>
  <c r="K289" i="61"/>
  <c r="S284" i="61"/>
  <c r="J284" i="61"/>
  <c r="S275" i="61"/>
  <c r="J275" i="61"/>
  <c r="S267" i="61"/>
  <c r="J267" i="61"/>
  <c r="S258" i="61"/>
  <c r="J258" i="61"/>
  <c r="V257" i="61"/>
  <c r="N257" i="61"/>
  <c r="S307" i="61"/>
  <c r="J307" i="61"/>
  <c r="S298" i="61"/>
  <c r="J298" i="61"/>
  <c r="L257" i="61"/>
  <c r="J255" i="61"/>
  <c r="Q293" i="61"/>
  <c r="Q284" i="61"/>
  <c r="P279" i="61"/>
  <c r="Q275" i="61"/>
  <c r="P270" i="61"/>
  <c r="Q267" i="61"/>
  <c r="P261" i="61"/>
  <c r="Q258" i="61"/>
  <c r="T257" i="61"/>
  <c r="K257" i="61"/>
  <c r="V325" i="61"/>
  <c r="W313" i="61"/>
  <c r="W305" i="61"/>
  <c r="W296" i="61"/>
  <c r="W287" i="61"/>
  <c r="W279" i="61"/>
  <c r="W270" i="61"/>
  <c r="W261" i="61"/>
  <c r="S257" i="61"/>
  <c r="V256" i="61"/>
  <c r="W253" i="61"/>
  <c r="L15" i="61"/>
  <c r="K33" i="61"/>
  <c r="N32" i="61"/>
  <c r="O67" i="61"/>
  <c r="T63" i="61"/>
  <c r="Q61" i="61"/>
  <c r="T78" i="61"/>
  <c r="J78" i="61"/>
  <c r="J111" i="61"/>
  <c r="K117" i="61"/>
  <c r="J142" i="61"/>
  <c r="K140" i="61"/>
  <c r="N135" i="61"/>
  <c r="T146" i="61"/>
  <c r="K147" i="61"/>
  <c r="R182" i="61"/>
  <c r="L202" i="61"/>
  <c r="Q193" i="61"/>
  <c r="T212" i="61"/>
  <c r="Q242" i="61"/>
  <c r="J241" i="61"/>
  <c r="Q240" i="61"/>
  <c r="J239" i="61"/>
  <c r="R23" i="61"/>
  <c r="Q39" i="61"/>
  <c r="M31" i="61"/>
  <c r="L30" i="61"/>
  <c r="P29" i="61"/>
  <c r="M54" i="61"/>
  <c r="S46" i="61"/>
  <c r="R69" i="61"/>
  <c r="W68" i="61"/>
  <c r="W67" i="61"/>
  <c r="L67" i="61"/>
  <c r="N66" i="61"/>
  <c r="O61" i="61"/>
  <c r="K80" i="61"/>
  <c r="R78" i="61"/>
  <c r="W78" i="61"/>
  <c r="M76" i="61"/>
  <c r="P95" i="61"/>
  <c r="W93" i="61"/>
  <c r="R113" i="61"/>
  <c r="R111" i="61"/>
  <c r="W111" i="61"/>
  <c r="R103" i="61"/>
  <c r="Q127" i="61"/>
  <c r="S117" i="61"/>
  <c r="R142" i="61"/>
  <c r="S147" i="61"/>
  <c r="R187" i="61"/>
  <c r="W186" i="61"/>
  <c r="P182" i="61"/>
  <c r="R199" i="61"/>
  <c r="W194" i="61"/>
  <c r="W193" i="61"/>
  <c r="O193" i="61"/>
  <c r="J206" i="61"/>
  <c r="P227" i="61"/>
  <c r="Q23" i="61"/>
  <c r="P39" i="61"/>
  <c r="J30" i="61"/>
  <c r="O29" i="61"/>
  <c r="L54" i="61"/>
  <c r="T53" i="61"/>
  <c r="W52" i="61"/>
  <c r="V51" i="61"/>
  <c r="R46" i="61"/>
  <c r="P69" i="61"/>
  <c r="M61" i="61"/>
  <c r="Q84" i="61"/>
  <c r="R80" i="61"/>
  <c r="Q78" i="61"/>
  <c r="M77" i="61"/>
  <c r="T76" i="61"/>
  <c r="L76" i="61"/>
  <c r="R75" i="61"/>
  <c r="R74" i="61"/>
  <c r="W95" i="61"/>
  <c r="O95" i="61"/>
  <c r="V93" i="61"/>
  <c r="Q113" i="61"/>
  <c r="Q111" i="61"/>
  <c r="W109" i="61"/>
  <c r="P103" i="61"/>
  <c r="P127" i="61"/>
  <c r="Q117" i="61"/>
  <c r="Q142" i="61"/>
  <c r="Q157" i="61"/>
  <c r="J152" i="61"/>
  <c r="Q149" i="61"/>
  <c r="Q147" i="61"/>
  <c r="Q187" i="61"/>
  <c r="Q184" i="61"/>
  <c r="O182" i="61"/>
  <c r="V181" i="61"/>
  <c r="S179" i="61"/>
  <c r="M191" i="61"/>
  <c r="Q199" i="61"/>
  <c r="R195" i="61"/>
  <c r="V193" i="61"/>
  <c r="M193" i="61"/>
  <c r="O206" i="61"/>
  <c r="W210" i="61"/>
  <c r="L210" i="61"/>
  <c r="Q230" i="61"/>
  <c r="V229" i="61"/>
  <c r="W227" i="61"/>
  <c r="O227" i="61"/>
  <c r="Q224" i="61"/>
  <c r="S142" i="61"/>
  <c r="M23" i="61"/>
  <c r="T15" i="61"/>
  <c r="O39" i="61"/>
  <c r="V32" i="61"/>
  <c r="Q53" i="61"/>
  <c r="Q46" i="61"/>
  <c r="O69" i="61"/>
  <c r="L68" i="61"/>
  <c r="W61" i="61"/>
  <c r="L61" i="61"/>
  <c r="R60" i="61"/>
  <c r="O84" i="61"/>
  <c r="P78" i="61"/>
  <c r="V78" i="61"/>
  <c r="S76" i="61"/>
  <c r="K76" i="61"/>
  <c r="O74" i="61"/>
  <c r="V95" i="61"/>
  <c r="N95" i="61"/>
  <c r="V92" i="61"/>
  <c r="O113" i="61"/>
  <c r="O111" i="61"/>
  <c r="V107" i="61"/>
  <c r="O103" i="61"/>
  <c r="N116" i="61"/>
  <c r="O127" i="61"/>
  <c r="T126" i="61"/>
  <c r="T125" i="61"/>
  <c r="P117" i="61"/>
  <c r="P142" i="61"/>
  <c r="V154" i="61"/>
  <c r="P149" i="61"/>
  <c r="P147" i="61"/>
  <c r="P187" i="61"/>
  <c r="T186" i="61"/>
  <c r="P184" i="61"/>
  <c r="W182" i="61"/>
  <c r="N182" i="61"/>
  <c r="R179" i="61"/>
  <c r="V177" i="61"/>
  <c r="N199" i="61"/>
  <c r="J195" i="61"/>
  <c r="T194" i="61"/>
  <c r="L193" i="61"/>
  <c r="K215" i="61"/>
  <c r="V210" i="61"/>
  <c r="K210" i="61"/>
  <c r="Q209" i="61"/>
  <c r="Q208" i="61"/>
  <c r="V227" i="61"/>
  <c r="N227" i="61"/>
  <c r="M46" i="61"/>
  <c r="N58" i="61"/>
  <c r="M69" i="61"/>
  <c r="J68" i="61"/>
  <c r="T67" i="61"/>
  <c r="K61" i="61"/>
  <c r="J60" i="61"/>
  <c r="N84" i="61"/>
  <c r="W80" i="61"/>
  <c r="N78" i="61"/>
  <c r="R76" i="61"/>
  <c r="V97" i="61"/>
  <c r="M95" i="61"/>
  <c r="J94" i="61"/>
  <c r="T93" i="61"/>
  <c r="J113" i="61"/>
  <c r="N111" i="61"/>
  <c r="R123" i="61"/>
  <c r="T122" i="61"/>
  <c r="O117" i="61"/>
  <c r="O142" i="61"/>
  <c r="T140" i="61"/>
  <c r="V135" i="61"/>
  <c r="R133" i="61"/>
  <c r="W149" i="61"/>
  <c r="O149" i="61"/>
  <c r="O147" i="61"/>
  <c r="M187" i="61"/>
  <c r="R186" i="61"/>
  <c r="T185" i="61"/>
  <c r="N184" i="61"/>
  <c r="V182" i="61"/>
  <c r="L182" i="61"/>
  <c r="T181" i="61"/>
  <c r="Q179" i="61"/>
  <c r="J199" i="61"/>
  <c r="T193" i="61"/>
  <c r="K193" i="61"/>
  <c r="Q216" i="61"/>
  <c r="N230" i="61"/>
  <c r="R229" i="61"/>
  <c r="L227" i="61"/>
  <c r="Q226" i="61"/>
  <c r="J23" i="61"/>
  <c r="L39" i="61"/>
  <c r="R38" i="61"/>
  <c r="R35" i="61"/>
  <c r="Q32" i="61"/>
  <c r="N53" i="61"/>
  <c r="L52" i="61"/>
  <c r="Q51" i="61"/>
  <c r="L46" i="61"/>
  <c r="S67" i="61"/>
  <c r="M84" i="61"/>
  <c r="L78" i="61"/>
  <c r="M111" i="61"/>
  <c r="K103" i="61"/>
  <c r="Q123" i="61"/>
  <c r="L122" i="61"/>
  <c r="W117" i="61"/>
  <c r="N117" i="61"/>
  <c r="W142" i="61"/>
  <c r="M142" i="61"/>
  <c r="Q140" i="61"/>
  <c r="J133" i="61"/>
  <c r="W147" i="61"/>
  <c r="N147" i="61"/>
  <c r="J182" i="61"/>
  <c r="L181" i="61"/>
  <c r="N177" i="61"/>
  <c r="Q202" i="61"/>
  <c r="S193" i="61"/>
  <c r="J193" i="61"/>
  <c r="Q217" i="61"/>
  <c r="T210" i="61"/>
  <c r="Q229" i="61"/>
  <c r="T227" i="61"/>
  <c r="K227" i="61"/>
  <c r="S111" i="61"/>
  <c r="M15" i="61"/>
  <c r="V36" i="61"/>
  <c r="J35" i="61"/>
  <c r="T33" i="61"/>
  <c r="P32" i="61"/>
  <c r="N51" i="61"/>
  <c r="K46" i="61"/>
  <c r="Q67" i="61"/>
  <c r="K78" i="61"/>
  <c r="V111" i="61"/>
  <c r="K111" i="61"/>
  <c r="M108" i="61"/>
  <c r="V103" i="61"/>
  <c r="J103" i="61"/>
  <c r="M124" i="61"/>
  <c r="M123" i="61"/>
  <c r="J122" i="61"/>
  <c r="V117" i="61"/>
  <c r="L117" i="61"/>
  <c r="V142" i="61"/>
  <c r="K142" i="61"/>
  <c r="P140" i="61"/>
  <c r="P135" i="61"/>
  <c r="V147" i="61"/>
  <c r="L147" i="61"/>
  <c r="M202" i="61"/>
  <c r="N217" i="61"/>
  <c r="R210" i="61"/>
  <c r="N221" i="61"/>
  <c r="T231" i="61"/>
  <c r="P229" i="61"/>
  <c r="S227" i="61"/>
  <c r="J227" i="61"/>
  <c r="V238" i="61"/>
  <c r="S18" i="61"/>
  <c r="O16" i="61"/>
  <c r="R36" i="61"/>
  <c r="V48" i="61"/>
  <c r="K198" i="61"/>
  <c r="Q198" i="61"/>
  <c r="K214" i="61"/>
  <c r="N214" i="61"/>
  <c r="W214" i="61"/>
  <c r="O214" i="61"/>
  <c r="P214" i="61"/>
  <c r="Q214" i="61"/>
  <c r="R214" i="61"/>
  <c r="S214" i="61"/>
  <c r="J214" i="61"/>
  <c r="V214" i="61"/>
  <c r="K223" i="61"/>
  <c r="S223" i="61"/>
  <c r="L223" i="61"/>
  <c r="T223" i="61"/>
  <c r="M223" i="61"/>
  <c r="N223" i="61"/>
  <c r="V223" i="61"/>
  <c r="O223" i="61"/>
  <c r="W223" i="61"/>
  <c r="P223" i="61"/>
  <c r="J223" i="61"/>
  <c r="R223" i="61"/>
  <c r="W48" i="61"/>
  <c r="L105" i="61"/>
  <c r="K105" i="61"/>
  <c r="O105" i="61"/>
  <c r="Q105" i="61"/>
  <c r="R105" i="61"/>
  <c r="S105" i="61"/>
  <c r="J105" i="61"/>
  <c r="O232" i="61"/>
  <c r="Q232" i="61"/>
  <c r="M232" i="61"/>
  <c r="T14" i="61"/>
  <c r="Q63" i="61"/>
  <c r="L73" i="61"/>
  <c r="Q82" i="61"/>
  <c r="P24" i="61"/>
  <c r="N23" i="61"/>
  <c r="W22" i="61"/>
  <c r="N22" i="61"/>
  <c r="Q21" i="61"/>
  <c r="T20" i="61"/>
  <c r="L20" i="61"/>
  <c r="T19" i="61"/>
  <c r="P18" i="61"/>
  <c r="V16" i="61"/>
  <c r="N16" i="61"/>
  <c r="S14" i="61"/>
  <c r="R39" i="61"/>
  <c r="J39" i="61"/>
  <c r="Q38" i="61"/>
  <c r="K37" i="61"/>
  <c r="Q36" i="61"/>
  <c r="O35" i="61"/>
  <c r="Q33" i="61"/>
  <c r="M32" i="61"/>
  <c r="T31" i="61"/>
  <c r="L31" i="61"/>
  <c r="W29" i="61"/>
  <c r="N29" i="61"/>
  <c r="M43" i="61"/>
  <c r="W53" i="61"/>
  <c r="M53" i="61"/>
  <c r="V52" i="61"/>
  <c r="S49" i="61"/>
  <c r="K49" i="61"/>
  <c r="J47" i="61"/>
  <c r="T46" i="61"/>
  <c r="J46" i="61"/>
  <c r="T45" i="61"/>
  <c r="L45" i="61"/>
  <c r="W69" i="61"/>
  <c r="K69" i="61"/>
  <c r="T68" i="61"/>
  <c r="W65" i="61"/>
  <c r="K65" i="61"/>
  <c r="T64" i="61"/>
  <c r="O63" i="61"/>
  <c r="R61" i="61"/>
  <c r="J61" i="61"/>
  <c r="Q60" i="61"/>
  <c r="L59" i="61"/>
  <c r="M73" i="61"/>
  <c r="T84" i="61"/>
  <c r="L84" i="61"/>
  <c r="T83" i="61"/>
  <c r="P82" i="61"/>
  <c r="N81" i="61"/>
  <c r="J96" i="61"/>
  <c r="N96" i="61"/>
  <c r="P96" i="61"/>
  <c r="Q96" i="61"/>
  <c r="S96" i="61"/>
  <c r="V96" i="61"/>
  <c r="M96" i="61"/>
  <c r="J196" i="61"/>
  <c r="N196" i="61"/>
  <c r="O196" i="61"/>
  <c r="Q196" i="61"/>
  <c r="S196" i="61"/>
  <c r="V196" i="61"/>
  <c r="K196" i="61"/>
  <c r="P16" i="61"/>
  <c r="S63" i="61"/>
  <c r="W16" i="61"/>
  <c r="W24" i="61"/>
  <c r="O24" i="61"/>
  <c r="V22" i="61"/>
  <c r="L22" i="61"/>
  <c r="S20" i="61"/>
  <c r="K20" i="61"/>
  <c r="R19" i="61"/>
  <c r="O18" i="61"/>
  <c r="M16" i="61"/>
  <c r="Q14" i="61"/>
  <c r="L38" i="61"/>
  <c r="P36" i="61"/>
  <c r="V35" i="61"/>
  <c r="N35" i="61"/>
  <c r="P33" i="61"/>
  <c r="J32" i="61"/>
  <c r="S31" i="61"/>
  <c r="K31" i="61"/>
  <c r="V29" i="61"/>
  <c r="L29" i="61"/>
  <c r="O43" i="61"/>
  <c r="V53" i="61"/>
  <c r="L53" i="61"/>
  <c r="J49" i="61"/>
  <c r="T48" i="61"/>
  <c r="S45" i="61"/>
  <c r="K45" i="61"/>
  <c r="J69" i="61"/>
  <c r="R68" i="61"/>
  <c r="J65" i="61"/>
  <c r="R64" i="61"/>
  <c r="N63" i="61"/>
  <c r="W62" i="61"/>
  <c r="O73" i="61"/>
  <c r="S84" i="61"/>
  <c r="K84" i="61"/>
  <c r="R83" i="61"/>
  <c r="W82" i="61"/>
  <c r="O82" i="61"/>
  <c r="M81" i="61"/>
  <c r="J139" i="61"/>
  <c r="N139" i="61"/>
  <c r="P139" i="61"/>
  <c r="Q139" i="61"/>
  <c r="R139" i="61"/>
  <c r="V139" i="61"/>
  <c r="M139" i="61"/>
  <c r="L192" i="61"/>
  <c r="K192" i="61"/>
  <c r="T192" i="61"/>
  <c r="M192" i="61"/>
  <c r="N192" i="61"/>
  <c r="V192" i="61"/>
  <c r="O192" i="61"/>
  <c r="W192" i="61"/>
  <c r="P192" i="61"/>
  <c r="Q192" i="61"/>
  <c r="J192" i="61"/>
  <c r="S192" i="61"/>
  <c r="W35" i="61"/>
  <c r="S33" i="61"/>
  <c r="V24" i="61"/>
  <c r="N24" i="61"/>
  <c r="K22" i="61"/>
  <c r="R20" i="61"/>
  <c r="J20" i="61"/>
  <c r="Q19" i="61"/>
  <c r="W18" i="61"/>
  <c r="N18" i="61"/>
  <c r="Q17" i="61"/>
  <c r="T16" i="61"/>
  <c r="L16" i="61"/>
  <c r="P14" i="61"/>
  <c r="J38" i="61"/>
  <c r="N36" i="61"/>
  <c r="M35" i="61"/>
  <c r="O33" i="61"/>
  <c r="R31" i="61"/>
  <c r="J31" i="61"/>
  <c r="K29" i="61"/>
  <c r="P43" i="61"/>
  <c r="J53" i="61"/>
  <c r="T52" i="61"/>
  <c r="Q48" i="61"/>
  <c r="R45" i="61"/>
  <c r="J45" i="61"/>
  <c r="Q68" i="61"/>
  <c r="Q64" i="61"/>
  <c r="W63" i="61"/>
  <c r="M63" i="61"/>
  <c r="V62" i="61"/>
  <c r="P73" i="61"/>
  <c r="R84" i="61"/>
  <c r="J84" i="61"/>
  <c r="Q83" i="61"/>
  <c r="V82" i="61"/>
  <c r="N82" i="61"/>
  <c r="V81" i="61"/>
  <c r="J81" i="61"/>
  <c r="K73" i="61"/>
  <c r="M19" i="61"/>
  <c r="V18" i="61"/>
  <c r="L18" i="61"/>
  <c r="S16" i="61"/>
  <c r="K16" i="61"/>
  <c r="M36" i="61"/>
  <c r="L35" i="61"/>
  <c r="Q52" i="61"/>
  <c r="P48" i="61"/>
  <c r="O68" i="61"/>
  <c r="M64" i="61"/>
  <c r="V63" i="61"/>
  <c r="L63" i="61"/>
  <c r="S73" i="61"/>
  <c r="L83" i="61"/>
  <c r="L82" i="61"/>
  <c r="N119" i="61"/>
  <c r="K119" i="61"/>
  <c r="T119" i="61"/>
  <c r="L119" i="61"/>
  <c r="M119" i="61"/>
  <c r="O119" i="61"/>
  <c r="P119" i="61"/>
  <c r="Q119" i="61"/>
  <c r="J119" i="61"/>
  <c r="S119" i="61"/>
  <c r="N155" i="61"/>
  <c r="L155" i="61"/>
  <c r="O155" i="61"/>
  <c r="Q155" i="61"/>
  <c r="S155" i="61"/>
  <c r="T155" i="61"/>
  <c r="K155" i="61"/>
  <c r="K183" i="61"/>
  <c r="S183" i="61"/>
  <c r="L183" i="61"/>
  <c r="T183" i="61"/>
  <c r="M183" i="61"/>
  <c r="N183" i="61"/>
  <c r="V183" i="61"/>
  <c r="O183" i="61"/>
  <c r="W183" i="61"/>
  <c r="P183" i="61"/>
  <c r="J183" i="61"/>
  <c r="R183" i="61"/>
  <c r="M178" i="61"/>
  <c r="L178" i="61"/>
  <c r="O178" i="61"/>
  <c r="Q178" i="61"/>
  <c r="R178" i="61"/>
  <c r="T178" i="61"/>
  <c r="J178" i="61"/>
  <c r="W178" i="61"/>
  <c r="K99" i="61"/>
  <c r="S99" i="61"/>
  <c r="L99" i="61"/>
  <c r="T99" i="61"/>
  <c r="M99" i="61"/>
  <c r="N99" i="61"/>
  <c r="V99" i="61"/>
  <c r="O99" i="61"/>
  <c r="W99" i="61"/>
  <c r="P99" i="61"/>
  <c r="J99" i="61"/>
  <c r="R99" i="61"/>
  <c r="Q35" i="61"/>
  <c r="K43" i="61"/>
  <c r="W64" i="61"/>
  <c r="R82" i="61"/>
  <c r="Q18" i="61"/>
  <c r="P35" i="61"/>
  <c r="W33" i="61"/>
  <c r="L43" i="61"/>
  <c r="M24" i="61"/>
  <c r="O14" i="61"/>
  <c r="T35" i="61"/>
  <c r="N33" i="61"/>
  <c r="T29" i="61"/>
  <c r="S43" i="61"/>
  <c r="T24" i="61"/>
  <c r="S22" i="61"/>
  <c r="L19" i="61"/>
  <c r="K18" i="61"/>
  <c r="R16" i="61"/>
  <c r="W14" i="61"/>
  <c r="N14" i="61"/>
  <c r="V39" i="61"/>
  <c r="P37" i="61"/>
  <c r="J36" i="61"/>
  <c r="S35" i="61"/>
  <c r="V33" i="61"/>
  <c r="L33" i="61"/>
  <c r="R32" i="61"/>
  <c r="W31" i="61"/>
  <c r="S29" i="61"/>
  <c r="T43" i="61"/>
  <c r="R53" i="61"/>
  <c r="P52" i="61"/>
  <c r="M50" i="61"/>
  <c r="W49" i="61"/>
  <c r="O48" i="61"/>
  <c r="S47" i="61"/>
  <c r="P46" i="61"/>
  <c r="Q69" i="61"/>
  <c r="M68" i="61"/>
  <c r="Q65" i="61"/>
  <c r="L64" i="61"/>
  <c r="K63" i="61"/>
  <c r="Q62" i="61"/>
  <c r="V61" i="61"/>
  <c r="Q59" i="61"/>
  <c r="T73" i="61"/>
  <c r="W84" i="61"/>
  <c r="J83" i="61"/>
  <c r="T82" i="61"/>
  <c r="K82" i="61"/>
  <c r="T81" i="61"/>
  <c r="Q99" i="61"/>
  <c r="L112" i="61"/>
  <c r="Q112" i="61"/>
  <c r="M112" i="61"/>
  <c r="W105" i="61"/>
  <c r="J136" i="61"/>
  <c r="L136" i="61"/>
  <c r="V136" i="61"/>
  <c r="N136" i="61"/>
  <c r="W136" i="61"/>
  <c r="O136" i="61"/>
  <c r="P136" i="61"/>
  <c r="Q136" i="61"/>
  <c r="S136" i="61"/>
  <c r="K136" i="61"/>
  <c r="P150" i="61"/>
  <c r="N150" i="61"/>
  <c r="Q150" i="61"/>
  <c r="V150" i="61"/>
  <c r="M150" i="61"/>
  <c r="T79" i="61"/>
  <c r="L77" i="61"/>
  <c r="T75" i="61"/>
  <c r="P74" i="61"/>
  <c r="S97" i="61"/>
  <c r="R94" i="61"/>
  <c r="N92" i="61"/>
  <c r="P102" i="61"/>
  <c r="K113" i="61"/>
  <c r="K109" i="61"/>
  <c r="R107" i="61"/>
  <c r="Q103" i="61"/>
  <c r="M127" i="61"/>
  <c r="O125" i="61"/>
  <c r="V124" i="61"/>
  <c r="O123" i="61"/>
  <c r="P121" i="61"/>
  <c r="M120" i="61"/>
  <c r="V134" i="61"/>
  <c r="N134" i="61"/>
  <c r="L146" i="61"/>
  <c r="V157" i="61"/>
  <c r="N157" i="61"/>
  <c r="M161" i="61"/>
  <c r="V187" i="61"/>
  <c r="N187" i="61"/>
  <c r="O186" i="61"/>
  <c r="V185" i="61"/>
  <c r="N181" i="61"/>
  <c r="T180" i="61"/>
  <c r="K180" i="61"/>
  <c r="M179" i="61"/>
  <c r="Q177" i="61"/>
  <c r="L191" i="61"/>
  <c r="T202" i="61"/>
  <c r="P201" i="61"/>
  <c r="Q200" i="61"/>
  <c r="M199" i="61"/>
  <c r="Q195" i="61"/>
  <c r="N206" i="61"/>
  <c r="T213" i="61"/>
  <c r="P212" i="61"/>
  <c r="M231" i="61"/>
  <c r="S226" i="61"/>
  <c r="M222" i="61"/>
  <c r="V246" i="61"/>
  <c r="L245" i="61"/>
  <c r="V244" i="61"/>
  <c r="L243" i="61"/>
  <c r="V242" i="61"/>
  <c r="L241" i="61"/>
  <c r="V240" i="61"/>
  <c r="L239" i="61"/>
  <c r="L237" i="61"/>
  <c r="Q75" i="61"/>
  <c r="V74" i="61"/>
  <c r="N74" i="61"/>
  <c r="O97" i="61"/>
  <c r="S93" i="61"/>
  <c r="O107" i="61"/>
  <c r="R126" i="61"/>
  <c r="Q124" i="61"/>
  <c r="L123" i="61"/>
  <c r="W119" i="61"/>
  <c r="N142" i="61"/>
  <c r="O140" i="61"/>
  <c r="R138" i="61"/>
  <c r="J138" i="61"/>
  <c r="M135" i="61"/>
  <c r="T134" i="61"/>
  <c r="L134" i="61"/>
  <c r="K132" i="61"/>
  <c r="O146" i="61"/>
  <c r="T157" i="61"/>
  <c r="L157" i="61"/>
  <c r="R156" i="61"/>
  <c r="S153" i="61"/>
  <c r="K153" i="61"/>
  <c r="Q152" i="61"/>
  <c r="T151" i="61"/>
  <c r="R161" i="61"/>
  <c r="T187" i="61"/>
  <c r="L187" i="61"/>
  <c r="V186" i="61"/>
  <c r="L186" i="61"/>
  <c r="K179" i="61"/>
  <c r="L177" i="61"/>
  <c r="O191" i="61"/>
  <c r="V201" i="61"/>
  <c r="N201" i="61"/>
  <c r="N200" i="61"/>
  <c r="Q194" i="61"/>
  <c r="R206" i="61"/>
  <c r="R213" i="61"/>
  <c r="N212" i="61"/>
  <c r="L207" i="61"/>
  <c r="O221" i="61"/>
  <c r="S231" i="61"/>
  <c r="K231" i="61"/>
  <c r="K230" i="61"/>
  <c r="O226" i="61"/>
  <c r="W224" i="61"/>
  <c r="Q246" i="61"/>
  <c r="J79" i="61"/>
  <c r="R77" i="61"/>
  <c r="L75" i="61"/>
  <c r="L74" i="61"/>
  <c r="N97" i="61"/>
  <c r="Q93" i="61"/>
  <c r="N107" i="61"/>
  <c r="J116" i="61"/>
  <c r="S127" i="61"/>
  <c r="J127" i="61"/>
  <c r="L126" i="61"/>
  <c r="K125" i="61"/>
  <c r="P124" i="61"/>
  <c r="T123" i="61"/>
  <c r="K123" i="61"/>
  <c r="R122" i="61"/>
  <c r="V121" i="61"/>
  <c r="L121" i="61"/>
  <c r="S120" i="61"/>
  <c r="W140" i="61"/>
  <c r="N140" i="61"/>
  <c r="S134" i="61"/>
  <c r="K134" i="61"/>
  <c r="P146" i="61"/>
  <c r="S157" i="61"/>
  <c r="K157" i="61"/>
  <c r="Q156" i="61"/>
  <c r="J153" i="61"/>
  <c r="S151" i="61"/>
  <c r="T161" i="61"/>
  <c r="S187" i="61"/>
  <c r="K187" i="61"/>
  <c r="J186" i="61"/>
  <c r="P191" i="61"/>
  <c r="L201" i="61"/>
  <c r="M200" i="61"/>
  <c r="M194" i="61"/>
  <c r="P215" i="61"/>
  <c r="Q213" i="61"/>
  <c r="W212" i="61"/>
  <c r="M212" i="61"/>
  <c r="S211" i="61"/>
  <c r="N210" i="61"/>
  <c r="K207" i="61"/>
  <c r="P221" i="61"/>
  <c r="R231" i="61"/>
  <c r="J231" i="61"/>
  <c r="K226" i="61"/>
  <c r="R222" i="61"/>
  <c r="P246" i="61"/>
  <c r="P244" i="61"/>
  <c r="P242" i="61"/>
  <c r="P240" i="61"/>
  <c r="P238" i="61"/>
  <c r="J75" i="61"/>
  <c r="T74" i="61"/>
  <c r="K74" i="61"/>
  <c r="W97" i="61"/>
  <c r="L97" i="61"/>
  <c r="N93" i="61"/>
  <c r="S113" i="61"/>
  <c r="W107" i="61"/>
  <c r="M107" i="61"/>
  <c r="Q106" i="61"/>
  <c r="M103" i="61"/>
  <c r="M116" i="61"/>
  <c r="J126" i="61"/>
  <c r="N124" i="61"/>
  <c r="S123" i="61"/>
  <c r="J123" i="61"/>
  <c r="Q122" i="61"/>
  <c r="K121" i="61"/>
  <c r="R120" i="61"/>
  <c r="T142" i="61"/>
  <c r="R141" i="61"/>
  <c r="V140" i="61"/>
  <c r="L140" i="61"/>
  <c r="P138" i="61"/>
  <c r="R134" i="61"/>
  <c r="J134" i="61"/>
  <c r="S132" i="61"/>
  <c r="S146" i="61"/>
  <c r="R157" i="61"/>
  <c r="J157" i="61"/>
  <c r="J156" i="61"/>
  <c r="Q151" i="61"/>
  <c r="J187" i="61"/>
  <c r="R191" i="61"/>
  <c r="T201" i="61"/>
  <c r="K201" i="61"/>
  <c r="V200" i="61"/>
  <c r="K200" i="61"/>
  <c r="L194" i="61"/>
  <c r="V217" i="61"/>
  <c r="O215" i="61"/>
  <c r="M213" i="61"/>
  <c r="V212" i="61"/>
  <c r="L212" i="61"/>
  <c r="Q211" i="61"/>
  <c r="S221" i="61"/>
  <c r="N246" i="61"/>
  <c r="T245" i="61"/>
  <c r="N244" i="61"/>
  <c r="T243" i="61"/>
  <c r="N242" i="61"/>
  <c r="T241" i="61"/>
  <c r="N240" i="61"/>
  <c r="T239" i="61"/>
  <c r="N238" i="61"/>
  <c r="T237" i="61"/>
  <c r="T191" i="61"/>
  <c r="S201" i="61"/>
  <c r="J201" i="61"/>
  <c r="J200" i="61"/>
  <c r="P211" i="61"/>
  <c r="P231" i="61"/>
  <c r="Q228" i="61"/>
  <c r="W226" i="61"/>
  <c r="M224" i="61"/>
  <c r="P222" i="61"/>
  <c r="R243" i="61"/>
  <c r="R241" i="61"/>
  <c r="R239" i="61"/>
  <c r="R237" i="61"/>
  <c r="W123" i="61"/>
  <c r="W121" i="61"/>
  <c r="P120" i="61"/>
  <c r="L131" i="61"/>
  <c r="P134" i="61"/>
  <c r="P157" i="61"/>
  <c r="J161" i="61"/>
  <c r="W231" i="61"/>
  <c r="O231" i="61"/>
  <c r="V226" i="61"/>
  <c r="Q245" i="61"/>
  <c r="Q243" i="61"/>
  <c r="Q241" i="61"/>
  <c r="Q239" i="61"/>
  <c r="Q237" i="61"/>
  <c r="Q74" i="61"/>
  <c r="T97" i="61"/>
  <c r="O102" i="61"/>
  <c r="R116" i="61"/>
  <c r="P123" i="61"/>
  <c r="T131" i="61"/>
  <c r="S140" i="61"/>
  <c r="Q135" i="61"/>
  <c r="W134" i="61"/>
  <c r="O132" i="61"/>
  <c r="K146" i="61"/>
  <c r="W157" i="61"/>
  <c r="Q154" i="61"/>
  <c r="V153" i="61"/>
  <c r="K151" i="61"/>
  <c r="L161" i="61"/>
  <c r="W187" i="61"/>
  <c r="P186" i="61"/>
  <c r="Q181" i="61"/>
  <c r="L180" i="61"/>
  <c r="V179" i="61"/>
  <c r="T177" i="61"/>
  <c r="J191" i="61"/>
  <c r="Q201" i="61"/>
  <c r="R200" i="61"/>
  <c r="M206" i="61"/>
  <c r="Q212" i="61"/>
  <c r="S210" i="61"/>
  <c r="J210" i="61"/>
  <c r="O207" i="61"/>
  <c r="V231" i="61"/>
  <c r="S247" i="61"/>
  <c r="K247" i="61"/>
  <c r="W246" i="61"/>
  <c r="O246" i="61"/>
  <c r="S245" i="61"/>
  <c r="K245" i="61"/>
  <c r="W244" i="61"/>
  <c r="O244" i="61"/>
  <c r="S243" i="61"/>
  <c r="K243" i="61"/>
  <c r="W242" i="61"/>
  <c r="O242" i="61"/>
  <c r="S241" i="61"/>
  <c r="K241" i="61"/>
  <c r="W240" i="61"/>
  <c r="O240" i="61"/>
  <c r="S239" i="61"/>
  <c r="K239" i="61"/>
  <c r="W238" i="61"/>
  <c r="O238" i="61"/>
  <c r="S237" i="61"/>
  <c r="K237" i="61"/>
  <c r="P247" i="61"/>
  <c r="T246" i="61"/>
  <c r="L246" i="61"/>
  <c r="P245" i="61"/>
  <c r="T244" i="61"/>
  <c r="L244" i="61"/>
  <c r="P243" i="61"/>
  <c r="T242" i="61"/>
  <c r="L242" i="61"/>
  <c r="P241" i="61"/>
  <c r="T240" i="61"/>
  <c r="L240" i="61"/>
  <c r="P239" i="61"/>
  <c r="T238" i="61"/>
  <c r="L238" i="61"/>
  <c r="P237" i="61"/>
  <c r="W247" i="61"/>
  <c r="O247" i="61"/>
  <c r="S246" i="61"/>
  <c r="K246" i="61"/>
  <c r="W245" i="61"/>
  <c r="O245" i="61"/>
  <c r="S244" i="61"/>
  <c r="K244" i="61"/>
  <c r="W243" i="61"/>
  <c r="O243" i="61"/>
  <c r="S242" i="61"/>
  <c r="K242" i="61"/>
  <c r="W241" i="61"/>
  <c r="O241" i="61"/>
  <c r="S240" i="61"/>
  <c r="K240" i="61"/>
  <c r="W239" i="61"/>
  <c r="O239" i="61"/>
  <c r="S238" i="61"/>
  <c r="K238" i="61"/>
  <c r="W237" i="61"/>
  <c r="O237" i="61"/>
  <c r="V247" i="61"/>
  <c r="R246" i="61"/>
  <c r="V245" i="61"/>
  <c r="R244" i="61"/>
  <c r="V243" i="61"/>
  <c r="R242" i="61"/>
  <c r="V241" i="61"/>
  <c r="R240" i="61"/>
  <c r="V239" i="61"/>
  <c r="R238" i="61"/>
  <c r="V237" i="61"/>
  <c r="V232" i="61"/>
  <c r="N232" i="61"/>
  <c r="T230" i="61"/>
  <c r="L230" i="61"/>
  <c r="W229" i="61"/>
  <c r="O229" i="61"/>
  <c r="R228" i="61"/>
  <c r="J228" i="61"/>
  <c r="P226" i="61"/>
  <c r="S225" i="61"/>
  <c r="V224" i="61"/>
  <c r="N224" i="61"/>
  <c r="L222" i="61"/>
  <c r="T232" i="61"/>
  <c r="L232" i="61"/>
  <c r="J230" i="61"/>
  <c r="M229" i="61"/>
  <c r="P228" i="61"/>
  <c r="N226" i="61"/>
  <c r="T224" i="61"/>
  <c r="L224" i="61"/>
  <c r="S232" i="61"/>
  <c r="K232" i="61"/>
  <c r="T229" i="61"/>
  <c r="L229" i="61"/>
  <c r="W228" i="61"/>
  <c r="O228" i="61"/>
  <c r="M226" i="61"/>
  <c r="S224" i="61"/>
  <c r="K224" i="61"/>
  <c r="R232" i="61"/>
  <c r="J232" i="61"/>
  <c r="S229" i="61"/>
  <c r="V228" i="61"/>
  <c r="N228" i="61"/>
  <c r="T226" i="61"/>
  <c r="L226" i="61"/>
  <c r="R224" i="61"/>
  <c r="J224" i="61"/>
  <c r="M228" i="61"/>
  <c r="P232" i="61"/>
  <c r="T228" i="61"/>
  <c r="L228" i="61"/>
  <c r="R226" i="61"/>
  <c r="P224" i="61"/>
  <c r="W232" i="61"/>
  <c r="S228" i="61"/>
  <c r="Q221" i="61"/>
  <c r="J221" i="61"/>
  <c r="R221" i="61"/>
  <c r="L221" i="61"/>
  <c r="T221" i="61"/>
  <c r="K221" i="61"/>
  <c r="M217" i="61"/>
  <c r="P216" i="61"/>
  <c r="W211" i="61"/>
  <c r="O211" i="61"/>
  <c r="M209" i="61"/>
  <c r="P208" i="61"/>
  <c r="T217" i="61"/>
  <c r="L217" i="61"/>
  <c r="W216" i="61"/>
  <c r="O216" i="61"/>
  <c r="M214" i="61"/>
  <c r="P213" i="61"/>
  <c r="S212" i="61"/>
  <c r="K212" i="61"/>
  <c r="V211" i="61"/>
  <c r="N211" i="61"/>
  <c r="T209" i="61"/>
  <c r="L209" i="61"/>
  <c r="W208" i="61"/>
  <c r="O208" i="61"/>
  <c r="S217" i="61"/>
  <c r="K217" i="61"/>
  <c r="V216" i="61"/>
  <c r="N216" i="61"/>
  <c r="T214" i="61"/>
  <c r="L214" i="61"/>
  <c r="W213" i="61"/>
  <c r="O213" i="61"/>
  <c r="R212" i="61"/>
  <c r="M211" i="61"/>
  <c r="S209" i="61"/>
  <c r="K209" i="61"/>
  <c r="V208" i="61"/>
  <c r="N208" i="61"/>
  <c r="R217" i="61"/>
  <c r="J217" i="61"/>
  <c r="M216" i="61"/>
  <c r="N213" i="61"/>
  <c r="T211" i="61"/>
  <c r="L211" i="61"/>
  <c r="R209" i="61"/>
  <c r="J209" i="61"/>
  <c r="M208" i="61"/>
  <c r="T216" i="61"/>
  <c r="L216" i="61"/>
  <c r="K211" i="61"/>
  <c r="T208" i="61"/>
  <c r="L208" i="61"/>
  <c r="P217" i="61"/>
  <c r="S216" i="61"/>
  <c r="K216" i="61"/>
  <c r="L213" i="61"/>
  <c r="R211" i="61"/>
  <c r="S208" i="61"/>
  <c r="K208" i="61"/>
  <c r="W217" i="61"/>
  <c r="R216" i="61"/>
  <c r="R208" i="61"/>
  <c r="P206" i="61"/>
  <c r="Q206" i="61"/>
  <c r="K206" i="61"/>
  <c r="S206" i="61"/>
  <c r="L206" i="61"/>
  <c r="V202" i="61"/>
  <c r="N202" i="61"/>
  <c r="T200" i="61"/>
  <c r="L200" i="61"/>
  <c r="W199" i="61"/>
  <c r="O199" i="61"/>
  <c r="R198" i="61"/>
  <c r="J198" i="61"/>
  <c r="P196" i="61"/>
  <c r="S195" i="61"/>
  <c r="K195" i="61"/>
  <c r="V194" i="61"/>
  <c r="N194" i="61"/>
  <c r="P198" i="61"/>
  <c r="S202" i="61"/>
  <c r="K202" i="61"/>
  <c r="T199" i="61"/>
  <c r="L199" i="61"/>
  <c r="W198" i="61"/>
  <c r="O198" i="61"/>
  <c r="M196" i="61"/>
  <c r="P195" i="61"/>
  <c r="S194" i="61"/>
  <c r="K194" i="61"/>
  <c r="R202" i="61"/>
  <c r="J202" i="61"/>
  <c r="S199" i="61"/>
  <c r="K199" i="61"/>
  <c r="V198" i="61"/>
  <c r="N198" i="61"/>
  <c r="T196" i="61"/>
  <c r="L196" i="61"/>
  <c r="W195" i="61"/>
  <c r="O195" i="61"/>
  <c r="R194" i="61"/>
  <c r="J194" i="61"/>
  <c r="M198" i="61"/>
  <c r="V195" i="61"/>
  <c r="N195" i="61"/>
  <c r="P202" i="61"/>
  <c r="T198" i="61"/>
  <c r="L198" i="61"/>
  <c r="R196" i="61"/>
  <c r="M195" i="61"/>
  <c r="P194" i="61"/>
  <c r="W202" i="61"/>
  <c r="S198" i="61"/>
  <c r="T195" i="61"/>
  <c r="N191" i="61"/>
  <c r="Q191" i="61"/>
  <c r="K191" i="61"/>
  <c r="S186" i="61"/>
  <c r="K186" i="61"/>
  <c r="M185" i="61"/>
  <c r="W184" i="61"/>
  <c r="S182" i="61"/>
  <c r="K182" i="61"/>
  <c r="M181" i="61"/>
  <c r="W180" i="61"/>
  <c r="S178" i="61"/>
  <c r="K178" i="61"/>
  <c r="M177" i="61"/>
  <c r="S185" i="61"/>
  <c r="K185" i="61"/>
  <c r="S181" i="61"/>
  <c r="K181" i="61"/>
  <c r="S177" i="61"/>
  <c r="K177" i="61"/>
  <c r="R185" i="61"/>
  <c r="J185" i="61"/>
  <c r="R181" i="61"/>
  <c r="J181" i="61"/>
  <c r="P178" i="61"/>
  <c r="R177" i="61"/>
  <c r="J177" i="61"/>
  <c r="P181" i="61"/>
  <c r="N178" i="61"/>
  <c r="P177" i="61"/>
  <c r="W185" i="61"/>
  <c r="W181" i="61"/>
  <c r="W177" i="61"/>
  <c r="N176" i="61"/>
  <c r="O176" i="61"/>
  <c r="P176" i="61"/>
  <c r="J176" i="61"/>
  <c r="R176" i="61"/>
  <c r="K176" i="61"/>
  <c r="S176" i="61"/>
  <c r="L176" i="61"/>
  <c r="T176" i="61"/>
  <c r="O161" i="61"/>
  <c r="P161" i="61"/>
  <c r="Q161" i="61"/>
  <c r="K161" i="61"/>
  <c r="S156" i="61"/>
  <c r="K156" i="61"/>
  <c r="M155" i="61"/>
  <c r="W154" i="61"/>
  <c r="O154" i="61"/>
  <c r="S152" i="61"/>
  <c r="K152" i="61"/>
  <c r="M151" i="61"/>
  <c r="W150" i="61"/>
  <c r="O150" i="61"/>
  <c r="S148" i="61"/>
  <c r="K148" i="61"/>
  <c r="M147" i="61"/>
  <c r="P156" i="61"/>
  <c r="R155" i="61"/>
  <c r="J155" i="61"/>
  <c r="T154" i="61"/>
  <c r="L154" i="61"/>
  <c r="P152" i="61"/>
  <c r="R151" i="61"/>
  <c r="J151" i="61"/>
  <c r="T150" i="61"/>
  <c r="L150" i="61"/>
  <c r="P148" i="61"/>
  <c r="R147" i="61"/>
  <c r="W156" i="61"/>
  <c r="O156" i="61"/>
  <c r="S154" i="61"/>
  <c r="K154" i="61"/>
  <c r="W152" i="61"/>
  <c r="O152" i="61"/>
  <c r="S150" i="61"/>
  <c r="K150" i="61"/>
  <c r="W148" i="61"/>
  <c r="O148" i="61"/>
  <c r="V156" i="61"/>
  <c r="N156" i="61"/>
  <c r="P155" i="61"/>
  <c r="R154" i="61"/>
  <c r="J154" i="61"/>
  <c r="V152" i="61"/>
  <c r="N152" i="61"/>
  <c r="P151" i="61"/>
  <c r="R150" i="61"/>
  <c r="J150" i="61"/>
  <c r="V148" i="61"/>
  <c r="N148" i="61"/>
  <c r="M156" i="61"/>
  <c r="M152" i="61"/>
  <c r="M148" i="61"/>
  <c r="T156" i="61"/>
  <c r="V155" i="61"/>
  <c r="T152" i="61"/>
  <c r="V151" i="61"/>
  <c r="T148" i="61"/>
  <c r="N146" i="61"/>
  <c r="Q146" i="61"/>
  <c r="J146" i="61"/>
  <c r="Q137" i="61"/>
  <c r="S141" i="61"/>
  <c r="K141" i="61"/>
  <c r="M140" i="61"/>
  <c r="W139" i="61"/>
  <c r="O139" i="61"/>
  <c r="S137" i="61"/>
  <c r="K137" i="61"/>
  <c r="M136" i="61"/>
  <c r="W135" i="61"/>
  <c r="O135" i="61"/>
  <c r="S133" i="61"/>
  <c r="K133" i="61"/>
  <c r="M132" i="61"/>
  <c r="P141" i="61"/>
  <c r="R140" i="61"/>
  <c r="T139" i="61"/>
  <c r="L139" i="61"/>
  <c r="P137" i="61"/>
  <c r="R136" i="61"/>
  <c r="T135" i="61"/>
  <c r="L135" i="61"/>
  <c r="P133" i="61"/>
  <c r="R132" i="61"/>
  <c r="W141" i="61"/>
  <c r="O141" i="61"/>
  <c r="S139" i="61"/>
  <c r="K139" i="61"/>
  <c r="W137" i="61"/>
  <c r="O137" i="61"/>
  <c r="S135" i="61"/>
  <c r="K135" i="61"/>
  <c r="W133" i="61"/>
  <c r="O133" i="61"/>
  <c r="V141" i="61"/>
  <c r="N141" i="61"/>
  <c r="V137" i="61"/>
  <c r="N137" i="61"/>
  <c r="R135" i="61"/>
  <c r="V133" i="61"/>
  <c r="N133" i="61"/>
  <c r="M141" i="61"/>
  <c r="M137" i="61"/>
  <c r="M133" i="61"/>
  <c r="Q133" i="61"/>
  <c r="T141" i="61"/>
  <c r="T137" i="61"/>
  <c r="T133" i="61"/>
  <c r="M131" i="61"/>
  <c r="N131" i="61"/>
  <c r="O131" i="61"/>
  <c r="P131" i="61"/>
  <c r="Q131" i="61"/>
  <c r="J131" i="61"/>
  <c r="R131" i="61"/>
  <c r="K131" i="61"/>
  <c r="S126" i="61"/>
  <c r="K126" i="61"/>
  <c r="M125" i="61"/>
  <c r="W124" i="61"/>
  <c r="O124" i="61"/>
  <c r="S122" i="61"/>
  <c r="K122" i="61"/>
  <c r="M121" i="61"/>
  <c r="W120" i="61"/>
  <c r="O120" i="61"/>
  <c r="S118" i="61"/>
  <c r="K118" i="61"/>
  <c r="M117" i="61"/>
  <c r="V127" i="61"/>
  <c r="P126" i="61"/>
  <c r="R125" i="61"/>
  <c r="T124" i="61"/>
  <c r="L124" i="61"/>
  <c r="V123" i="61"/>
  <c r="P122" i="61"/>
  <c r="R121" i="61"/>
  <c r="T120" i="61"/>
  <c r="L120" i="61"/>
  <c r="V119" i="61"/>
  <c r="P118" i="61"/>
  <c r="R117" i="61"/>
  <c r="Q126" i="61"/>
  <c r="W126" i="61"/>
  <c r="O126" i="61"/>
  <c r="S124" i="61"/>
  <c r="K124" i="61"/>
  <c r="W122" i="61"/>
  <c r="O122" i="61"/>
  <c r="W118" i="61"/>
  <c r="O118" i="61"/>
  <c r="V126" i="61"/>
  <c r="N126" i="61"/>
  <c r="R124" i="61"/>
  <c r="V122" i="61"/>
  <c r="N122" i="61"/>
  <c r="V118" i="61"/>
  <c r="N118" i="61"/>
  <c r="P116" i="61"/>
  <c r="Q116" i="61"/>
  <c r="K116" i="61"/>
  <c r="S116" i="61"/>
  <c r="L116" i="61"/>
  <c r="S112" i="61"/>
  <c r="K112" i="61"/>
  <c r="W110" i="61"/>
  <c r="O110" i="61"/>
  <c r="S108" i="61"/>
  <c r="K108" i="61"/>
  <c r="W106" i="61"/>
  <c r="O106" i="61"/>
  <c r="S104" i="61"/>
  <c r="K104" i="61"/>
  <c r="P113" i="61"/>
  <c r="R112" i="61"/>
  <c r="J112" i="61"/>
  <c r="T111" i="61"/>
  <c r="L111" i="61"/>
  <c r="V110" i="61"/>
  <c r="N110" i="61"/>
  <c r="P109" i="61"/>
  <c r="R108" i="61"/>
  <c r="J108" i="61"/>
  <c r="T107" i="61"/>
  <c r="L107" i="61"/>
  <c r="V106" i="61"/>
  <c r="N106" i="61"/>
  <c r="P105" i="61"/>
  <c r="R104" i="61"/>
  <c r="J104" i="61"/>
  <c r="T103" i="61"/>
  <c r="L110" i="61"/>
  <c r="N109" i="61"/>
  <c r="V105" i="61"/>
  <c r="M113" i="61"/>
  <c r="W112" i="61"/>
  <c r="O112" i="61"/>
  <c r="S110" i="61"/>
  <c r="K110" i="61"/>
  <c r="M109" i="61"/>
  <c r="W108" i="61"/>
  <c r="O108" i="61"/>
  <c r="S106" i="61"/>
  <c r="K106" i="61"/>
  <c r="M105" i="61"/>
  <c r="W104" i="61"/>
  <c r="O104" i="61"/>
  <c r="M110" i="61"/>
  <c r="Q108" i="61"/>
  <c r="M106" i="61"/>
  <c r="Q104" i="61"/>
  <c r="V113" i="61"/>
  <c r="N113" i="61"/>
  <c r="P112" i="61"/>
  <c r="T110" i="61"/>
  <c r="V109" i="61"/>
  <c r="P108" i="61"/>
  <c r="T106" i="61"/>
  <c r="L106" i="61"/>
  <c r="N105" i="61"/>
  <c r="P104" i="61"/>
  <c r="T113" i="61"/>
  <c r="V112" i="61"/>
  <c r="N112" i="61"/>
  <c r="R110" i="61"/>
  <c r="J110" i="61"/>
  <c r="T109" i="61"/>
  <c r="V108" i="61"/>
  <c r="N108" i="61"/>
  <c r="R106" i="61"/>
  <c r="J106" i="61"/>
  <c r="T105" i="61"/>
  <c r="V104" i="61"/>
  <c r="N104" i="61"/>
  <c r="T112" i="61"/>
  <c r="T108" i="61"/>
  <c r="T104" i="61"/>
  <c r="N102" i="61"/>
  <c r="Q102" i="61"/>
  <c r="J102" i="61"/>
  <c r="R102" i="61"/>
  <c r="K102" i="61"/>
  <c r="S102" i="61"/>
  <c r="L102" i="61"/>
  <c r="T102" i="61"/>
  <c r="Q98" i="61"/>
  <c r="Q94" i="61"/>
  <c r="S98" i="61"/>
  <c r="K98" i="61"/>
  <c r="M97" i="61"/>
  <c r="W96" i="61"/>
  <c r="O96" i="61"/>
  <c r="S94" i="61"/>
  <c r="K94" i="61"/>
  <c r="M93" i="61"/>
  <c r="W92" i="61"/>
  <c r="O92" i="61"/>
  <c r="S90" i="61"/>
  <c r="K90" i="61"/>
  <c r="M89" i="61"/>
  <c r="P98" i="61"/>
  <c r="R97" i="61"/>
  <c r="J97" i="61"/>
  <c r="T96" i="61"/>
  <c r="L96" i="61"/>
  <c r="P94" i="61"/>
  <c r="R93" i="61"/>
  <c r="J93" i="61"/>
  <c r="T92" i="61"/>
  <c r="L92" i="61"/>
  <c r="P90" i="61"/>
  <c r="Q90" i="61"/>
  <c r="W98" i="61"/>
  <c r="O98" i="61"/>
  <c r="K96" i="61"/>
  <c r="W94" i="61"/>
  <c r="O94" i="61"/>
  <c r="K92" i="61"/>
  <c r="W90" i="61"/>
  <c r="O90" i="61"/>
  <c r="V98" i="61"/>
  <c r="N98" i="61"/>
  <c r="R96" i="61"/>
  <c r="V94" i="61"/>
  <c r="N94" i="61"/>
  <c r="P93" i="61"/>
  <c r="R92" i="61"/>
  <c r="V90" i="61"/>
  <c r="N90" i="61"/>
  <c r="M98" i="61"/>
  <c r="M94" i="61"/>
  <c r="M90" i="61"/>
  <c r="T98" i="61"/>
  <c r="T94" i="61"/>
  <c r="T90" i="61"/>
  <c r="N88" i="61"/>
  <c r="O88" i="61"/>
  <c r="P88" i="61"/>
  <c r="Q88" i="61"/>
  <c r="J88" i="61"/>
  <c r="R88" i="61"/>
  <c r="K88" i="61"/>
  <c r="S88" i="61"/>
  <c r="L88" i="61"/>
  <c r="S83" i="61"/>
  <c r="K83" i="61"/>
  <c r="W81" i="61"/>
  <c r="O81" i="61"/>
  <c r="S79" i="61"/>
  <c r="K79" i="61"/>
  <c r="M78" i="61"/>
  <c r="W77" i="61"/>
  <c r="O77" i="61"/>
  <c r="S75" i="61"/>
  <c r="K75" i="61"/>
  <c r="M74" i="61"/>
  <c r="P83" i="61"/>
  <c r="L81" i="61"/>
  <c r="P79" i="61"/>
  <c r="P75" i="61"/>
  <c r="W83" i="61"/>
  <c r="O83" i="61"/>
  <c r="S81" i="61"/>
  <c r="W79" i="61"/>
  <c r="O79" i="61"/>
  <c r="W75" i="61"/>
  <c r="O75" i="61"/>
  <c r="Q79" i="61"/>
  <c r="V83" i="61"/>
  <c r="N83" i="61"/>
  <c r="V79" i="61"/>
  <c r="N79" i="61"/>
  <c r="V75" i="61"/>
  <c r="N75" i="61"/>
  <c r="N73" i="61"/>
  <c r="Q73" i="61"/>
  <c r="J73" i="61"/>
  <c r="S68" i="61"/>
  <c r="K68" i="61"/>
  <c r="M67" i="61"/>
  <c r="W66" i="61"/>
  <c r="O66" i="61"/>
  <c r="S64" i="61"/>
  <c r="K64" i="61"/>
  <c r="O62" i="61"/>
  <c r="S60" i="61"/>
  <c r="K60" i="61"/>
  <c r="M59" i="61"/>
  <c r="K67" i="61"/>
  <c r="M66" i="61"/>
  <c r="M62" i="61"/>
  <c r="V69" i="61"/>
  <c r="N69" i="61"/>
  <c r="P68" i="61"/>
  <c r="R67" i="61"/>
  <c r="J67" i="61"/>
  <c r="T66" i="61"/>
  <c r="L66" i="61"/>
  <c r="V65" i="61"/>
  <c r="N65" i="61"/>
  <c r="P64" i="61"/>
  <c r="R63" i="61"/>
  <c r="J63" i="61"/>
  <c r="T62" i="61"/>
  <c r="L62" i="61"/>
  <c r="P60" i="61"/>
  <c r="S66" i="61"/>
  <c r="K66" i="61"/>
  <c r="O64" i="61"/>
  <c r="S62" i="61"/>
  <c r="K62" i="61"/>
  <c r="W60" i="61"/>
  <c r="O60" i="61"/>
  <c r="T69" i="61"/>
  <c r="V68" i="61"/>
  <c r="R66" i="61"/>
  <c r="J66" i="61"/>
  <c r="T65" i="61"/>
  <c r="V64" i="61"/>
  <c r="R62" i="61"/>
  <c r="V60" i="61"/>
  <c r="N60" i="61"/>
  <c r="M60" i="61"/>
  <c r="P58" i="61"/>
  <c r="Q58" i="61"/>
  <c r="J58" i="61"/>
  <c r="R58" i="61"/>
  <c r="K58" i="61"/>
  <c r="S58" i="61"/>
  <c r="L58" i="61"/>
  <c r="T58" i="61"/>
  <c r="S53" i="61"/>
  <c r="K53" i="61"/>
  <c r="M52" i="61"/>
  <c r="W51" i="61"/>
  <c r="O51" i="61"/>
  <c r="M48" i="61"/>
  <c r="W47" i="61"/>
  <c r="O47" i="61"/>
  <c r="M44" i="61"/>
  <c r="S52" i="61"/>
  <c r="K52" i="61"/>
  <c r="M51" i="61"/>
  <c r="O50" i="61"/>
  <c r="S48" i="61"/>
  <c r="K48" i="61"/>
  <c r="M47" i="61"/>
  <c r="O46" i="61"/>
  <c r="S44" i="61"/>
  <c r="K44" i="61"/>
  <c r="R52" i="61"/>
  <c r="J52" i="61"/>
  <c r="T51" i="61"/>
  <c r="L51" i="61"/>
  <c r="R48" i="61"/>
  <c r="J48" i="61"/>
  <c r="T47" i="61"/>
  <c r="L47" i="61"/>
  <c r="R44" i="61"/>
  <c r="S51" i="61"/>
  <c r="K51" i="61"/>
  <c r="K47" i="61"/>
  <c r="J51" i="61"/>
  <c r="N43" i="61"/>
  <c r="Q43" i="61"/>
  <c r="J43" i="61"/>
  <c r="S38" i="61"/>
  <c r="K38" i="61"/>
  <c r="M37" i="61"/>
  <c r="W36" i="61"/>
  <c r="O36" i="61"/>
  <c r="S34" i="61"/>
  <c r="K34" i="61"/>
  <c r="M33" i="61"/>
  <c r="W32" i="61"/>
  <c r="O32" i="61"/>
  <c r="S30" i="61"/>
  <c r="K30" i="61"/>
  <c r="M29" i="61"/>
  <c r="P38" i="61"/>
  <c r="R37" i="61"/>
  <c r="T36" i="61"/>
  <c r="L36" i="61"/>
  <c r="P34" i="61"/>
  <c r="R33" i="61"/>
  <c r="T32" i="61"/>
  <c r="L32" i="61"/>
  <c r="P30" i="61"/>
  <c r="R29" i="61"/>
  <c r="Q30" i="61"/>
  <c r="W38" i="61"/>
  <c r="O38" i="61"/>
  <c r="S36" i="61"/>
  <c r="W34" i="61"/>
  <c r="O34" i="61"/>
  <c r="S32" i="61"/>
  <c r="W30" i="61"/>
  <c r="O30" i="61"/>
  <c r="V34" i="61"/>
  <c r="N34" i="61"/>
  <c r="V30" i="61"/>
  <c r="N30" i="61"/>
  <c r="V38" i="61"/>
  <c r="N38" i="61"/>
  <c r="N28" i="61"/>
  <c r="O28" i="61"/>
  <c r="P28" i="61"/>
  <c r="J28" i="61"/>
  <c r="R28" i="61"/>
  <c r="K28" i="61"/>
  <c r="S28" i="61"/>
  <c r="L28" i="61"/>
  <c r="T28" i="61"/>
  <c r="Q28" i="61"/>
  <c r="P21" i="61"/>
  <c r="P17" i="61"/>
  <c r="S23" i="61"/>
  <c r="K23" i="61"/>
  <c r="M22" i="61"/>
  <c r="W21" i="61"/>
  <c r="O21" i="61"/>
  <c r="S19" i="61"/>
  <c r="K19" i="61"/>
  <c r="M18" i="61"/>
  <c r="W17" i="61"/>
  <c r="O17" i="61"/>
  <c r="S15" i="61"/>
  <c r="K15" i="61"/>
  <c r="M14" i="61"/>
  <c r="N21" i="61"/>
  <c r="M17" i="61"/>
  <c r="P23" i="61"/>
  <c r="R22" i="61"/>
  <c r="T21" i="61"/>
  <c r="L21" i="61"/>
  <c r="P19" i="61"/>
  <c r="R18" i="61"/>
  <c r="T17" i="61"/>
  <c r="L17" i="61"/>
  <c r="P15" i="61"/>
  <c r="R14" i="61"/>
  <c r="V21" i="61"/>
  <c r="V17" i="61"/>
  <c r="N17" i="61"/>
  <c r="M21" i="61"/>
  <c r="W23" i="61"/>
  <c r="S21" i="61"/>
  <c r="K21" i="61"/>
  <c r="W19" i="61"/>
  <c r="O19" i="61"/>
  <c r="S17" i="61"/>
  <c r="K17" i="61"/>
  <c r="W15" i="61"/>
  <c r="O15" i="61"/>
  <c r="R21" i="61"/>
  <c r="V19" i="61"/>
  <c r="R17" i="61"/>
  <c r="V15" i="61"/>
  <c r="N13" i="61"/>
  <c r="P13" i="61"/>
  <c r="Q13" i="61"/>
  <c r="O13" i="61"/>
  <c r="J13" i="61"/>
  <c r="R13" i="61"/>
  <c r="K13" i="61"/>
  <c r="G299" i="61" l="1"/>
  <c r="G312" i="61" s="1"/>
  <c r="G325" i="61" s="1"/>
  <c r="G338" i="61" s="1"/>
  <c r="G351" i="61" s="1"/>
  <c r="G364" i="61" s="1"/>
  <c r="G378" i="61" s="1"/>
  <c r="G391" i="61" s="1"/>
  <c r="G404" i="61" s="1"/>
  <c r="G417" i="61" s="1"/>
  <c r="G430" i="61" s="1"/>
  <c r="G263" i="61"/>
  <c r="G276" i="61" s="1"/>
  <c r="G257" i="61"/>
  <c r="G270" i="61" s="1"/>
  <c r="G283" i="61" s="1"/>
  <c r="G253" i="61"/>
  <c r="G266" i="61" s="1"/>
  <c r="G279" i="61" s="1"/>
  <c r="G259" i="61"/>
  <c r="G261" i="61"/>
  <c r="G274" i="61" s="1"/>
  <c r="G262" i="61"/>
  <c r="G275" i="61" s="1"/>
  <c r="G255" i="61"/>
  <c r="G268" i="61" s="1"/>
  <c r="G281" i="61" s="1"/>
  <c r="G294" i="61" s="1"/>
  <c r="G307" i="61" s="1"/>
  <c r="G320" i="61" s="1"/>
  <c r="G333" i="61" s="1"/>
  <c r="G346" i="61" s="1"/>
  <c r="G359" i="61" s="1"/>
  <c r="G373" i="61" s="1"/>
  <c r="G386" i="61" s="1"/>
  <c r="G399" i="61" s="1"/>
  <c r="G412" i="61" s="1"/>
  <c r="G425" i="61" s="1"/>
  <c r="B452" i="60"/>
  <c r="C452" i="60"/>
  <c r="D452" i="60"/>
  <c r="E452" i="60"/>
  <c r="G452" i="60"/>
  <c r="H452" i="60"/>
  <c r="B453" i="60"/>
  <c r="C453" i="60"/>
  <c r="D453" i="60"/>
  <c r="E453" i="60"/>
  <c r="G453" i="60"/>
  <c r="H453" i="60"/>
  <c r="B454" i="60"/>
  <c r="C454" i="60"/>
  <c r="D454" i="60"/>
  <c r="E454" i="60"/>
  <c r="G454" i="60"/>
  <c r="H454" i="60"/>
  <c r="B455" i="60"/>
  <c r="C455" i="60"/>
  <c r="D455" i="60"/>
  <c r="E455" i="60"/>
  <c r="G455" i="60"/>
  <c r="H455" i="60"/>
  <c r="B456" i="60"/>
  <c r="C456" i="60"/>
  <c r="D456" i="60"/>
  <c r="E456" i="60"/>
  <c r="G456" i="60"/>
  <c r="H456" i="60"/>
  <c r="B457" i="60"/>
  <c r="C457" i="60"/>
  <c r="D457" i="60"/>
  <c r="E457" i="60"/>
  <c r="G457" i="60"/>
  <c r="H457" i="60"/>
  <c r="B458" i="60"/>
  <c r="C458" i="60"/>
  <c r="D458" i="60"/>
  <c r="E458" i="60"/>
  <c r="G458" i="60"/>
  <c r="H458" i="60"/>
  <c r="B459" i="60"/>
  <c r="C459" i="60"/>
  <c r="D459" i="60"/>
  <c r="E459" i="60"/>
  <c r="G459" i="60"/>
  <c r="H459" i="60"/>
  <c r="B460" i="60"/>
  <c r="C460" i="60"/>
  <c r="D460" i="60"/>
  <c r="E460" i="60"/>
  <c r="G460" i="60"/>
  <c r="H460" i="60"/>
  <c r="B461" i="60"/>
  <c r="C461" i="60"/>
  <c r="D461" i="60"/>
  <c r="E461" i="60"/>
  <c r="G461" i="60"/>
  <c r="H461" i="60"/>
  <c r="B462" i="60"/>
  <c r="C462" i="60"/>
  <c r="D462" i="60"/>
  <c r="E462" i="60"/>
  <c r="G462" i="60"/>
  <c r="H462" i="60"/>
  <c r="H451" i="60"/>
  <c r="G451" i="60"/>
  <c r="E451" i="60"/>
  <c r="C451" i="60"/>
  <c r="B451" i="60"/>
  <c r="B437" i="60"/>
  <c r="C437" i="60"/>
  <c r="D437" i="60"/>
  <c r="E437" i="60"/>
  <c r="G437" i="60"/>
  <c r="H437" i="60"/>
  <c r="B438" i="60"/>
  <c r="C438" i="60"/>
  <c r="D438" i="60"/>
  <c r="E438" i="60"/>
  <c r="G438" i="60"/>
  <c r="H438" i="60"/>
  <c r="B439" i="60"/>
  <c r="C439" i="60"/>
  <c r="D439" i="60"/>
  <c r="E439" i="60"/>
  <c r="G439" i="60"/>
  <c r="H439" i="60"/>
  <c r="B440" i="60"/>
  <c r="C440" i="60"/>
  <c r="D440" i="60"/>
  <c r="E440" i="60"/>
  <c r="G440" i="60"/>
  <c r="H440" i="60"/>
  <c r="B441" i="60"/>
  <c r="C441" i="60"/>
  <c r="D441" i="60"/>
  <c r="E441" i="60"/>
  <c r="G441" i="60"/>
  <c r="H441" i="60"/>
  <c r="B442" i="60"/>
  <c r="C442" i="60"/>
  <c r="D442" i="60"/>
  <c r="E442" i="60"/>
  <c r="G442" i="60"/>
  <c r="H442" i="60"/>
  <c r="B443" i="60"/>
  <c r="C443" i="60"/>
  <c r="D443" i="60"/>
  <c r="E443" i="60"/>
  <c r="G443" i="60"/>
  <c r="H443" i="60"/>
  <c r="B444" i="60"/>
  <c r="C444" i="60"/>
  <c r="D444" i="60"/>
  <c r="E444" i="60"/>
  <c r="G444" i="60"/>
  <c r="H444" i="60"/>
  <c r="B445" i="60"/>
  <c r="C445" i="60"/>
  <c r="D445" i="60"/>
  <c r="E445" i="60"/>
  <c r="G445" i="60"/>
  <c r="H445" i="60"/>
  <c r="B446" i="60"/>
  <c r="C446" i="60"/>
  <c r="D446" i="60"/>
  <c r="E446" i="60"/>
  <c r="G446" i="60"/>
  <c r="H446" i="60"/>
  <c r="B447" i="60"/>
  <c r="C447" i="60"/>
  <c r="D447" i="60"/>
  <c r="E447" i="60"/>
  <c r="G447" i="60"/>
  <c r="H447" i="60"/>
  <c r="H436" i="60"/>
  <c r="G436" i="60"/>
  <c r="E436" i="60"/>
  <c r="C436" i="60"/>
  <c r="B436" i="60"/>
  <c r="B422" i="60"/>
  <c r="C422" i="60"/>
  <c r="D422" i="60"/>
  <c r="E422" i="60"/>
  <c r="G422" i="60"/>
  <c r="H422" i="60"/>
  <c r="B423" i="60"/>
  <c r="C423" i="60"/>
  <c r="D423" i="60"/>
  <c r="E423" i="60"/>
  <c r="G423" i="60"/>
  <c r="H423" i="60"/>
  <c r="B424" i="60"/>
  <c r="C424" i="60"/>
  <c r="D424" i="60"/>
  <c r="E424" i="60"/>
  <c r="G424" i="60"/>
  <c r="H424" i="60"/>
  <c r="B425" i="60"/>
  <c r="C425" i="60"/>
  <c r="D425" i="60"/>
  <c r="E425" i="60"/>
  <c r="G425" i="60"/>
  <c r="H425" i="60"/>
  <c r="B426" i="60"/>
  <c r="C426" i="60"/>
  <c r="D426" i="60"/>
  <c r="E426" i="60"/>
  <c r="G426" i="60"/>
  <c r="H426" i="60"/>
  <c r="B427" i="60"/>
  <c r="C427" i="60"/>
  <c r="D427" i="60"/>
  <c r="E427" i="60"/>
  <c r="G427" i="60"/>
  <c r="H427" i="60"/>
  <c r="B428" i="60"/>
  <c r="C428" i="60"/>
  <c r="D428" i="60"/>
  <c r="E428" i="60"/>
  <c r="G428" i="60"/>
  <c r="H428" i="60"/>
  <c r="B429" i="60"/>
  <c r="C429" i="60"/>
  <c r="D429" i="60"/>
  <c r="E429" i="60"/>
  <c r="G429" i="60"/>
  <c r="H429" i="60"/>
  <c r="B430" i="60"/>
  <c r="C430" i="60"/>
  <c r="D430" i="60"/>
  <c r="E430" i="60"/>
  <c r="G430" i="60"/>
  <c r="H430" i="60"/>
  <c r="B431" i="60"/>
  <c r="C431" i="60"/>
  <c r="D431" i="60"/>
  <c r="E431" i="60"/>
  <c r="G431" i="60"/>
  <c r="H431" i="60"/>
  <c r="B432" i="60"/>
  <c r="C432" i="60"/>
  <c r="D432" i="60"/>
  <c r="E432" i="60"/>
  <c r="G432" i="60"/>
  <c r="H432" i="60"/>
  <c r="H421" i="60"/>
  <c r="G421" i="60"/>
  <c r="E421" i="60"/>
  <c r="C421" i="60"/>
  <c r="B421" i="60"/>
  <c r="B407" i="60"/>
  <c r="C407" i="60"/>
  <c r="D407" i="60"/>
  <c r="E407" i="60"/>
  <c r="G407" i="60"/>
  <c r="H407" i="60"/>
  <c r="B408" i="60"/>
  <c r="C408" i="60"/>
  <c r="D408" i="60"/>
  <c r="E408" i="60"/>
  <c r="G408" i="60"/>
  <c r="H408" i="60"/>
  <c r="B409" i="60"/>
  <c r="C409" i="60"/>
  <c r="D409" i="60"/>
  <c r="E409" i="60"/>
  <c r="G409" i="60"/>
  <c r="H409" i="60"/>
  <c r="B410" i="60"/>
  <c r="C410" i="60"/>
  <c r="D410" i="60"/>
  <c r="E410" i="60"/>
  <c r="G410" i="60"/>
  <c r="H410" i="60"/>
  <c r="B411" i="60"/>
  <c r="C411" i="60"/>
  <c r="D411" i="60"/>
  <c r="E411" i="60"/>
  <c r="G411" i="60"/>
  <c r="H411" i="60"/>
  <c r="B412" i="60"/>
  <c r="C412" i="60"/>
  <c r="D412" i="60"/>
  <c r="E412" i="60"/>
  <c r="G412" i="60"/>
  <c r="H412" i="60"/>
  <c r="B413" i="60"/>
  <c r="C413" i="60"/>
  <c r="D413" i="60"/>
  <c r="E413" i="60"/>
  <c r="G413" i="60"/>
  <c r="H413" i="60"/>
  <c r="B414" i="60"/>
  <c r="C414" i="60"/>
  <c r="D414" i="60"/>
  <c r="E414" i="60"/>
  <c r="G414" i="60"/>
  <c r="H414" i="60"/>
  <c r="B415" i="60"/>
  <c r="C415" i="60"/>
  <c r="D415" i="60"/>
  <c r="E415" i="60"/>
  <c r="G415" i="60"/>
  <c r="H415" i="60"/>
  <c r="B416" i="60"/>
  <c r="C416" i="60"/>
  <c r="D416" i="60"/>
  <c r="E416" i="60"/>
  <c r="G416" i="60"/>
  <c r="H416" i="60"/>
  <c r="B417" i="60"/>
  <c r="C417" i="60"/>
  <c r="D417" i="60"/>
  <c r="E417" i="60"/>
  <c r="G417" i="60"/>
  <c r="H417" i="60"/>
  <c r="H406" i="60"/>
  <c r="G406" i="60"/>
  <c r="E406" i="60"/>
  <c r="C406" i="60"/>
  <c r="B406" i="60"/>
  <c r="B392" i="60"/>
  <c r="C392" i="60"/>
  <c r="D392" i="60"/>
  <c r="E392" i="60"/>
  <c r="G392" i="60"/>
  <c r="H392" i="60"/>
  <c r="B393" i="60"/>
  <c r="C393" i="60"/>
  <c r="D393" i="60"/>
  <c r="E393" i="60"/>
  <c r="G393" i="60"/>
  <c r="H393" i="60"/>
  <c r="B394" i="60"/>
  <c r="C394" i="60"/>
  <c r="D394" i="60"/>
  <c r="E394" i="60"/>
  <c r="G394" i="60"/>
  <c r="H394" i="60"/>
  <c r="B395" i="60"/>
  <c r="C395" i="60"/>
  <c r="D395" i="60"/>
  <c r="E395" i="60"/>
  <c r="G395" i="60"/>
  <c r="H395" i="60"/>
  <c r="B396" i="60"/>
  <c r="C396" i="60"/>
  <c r="D396" i="60"/>
  <c r="E396" i="60"/>
  <c r="G396" i="60"/>
  <c r="H396" i="60"/>
  <c r="B397" i="60"/>
  <c r="C397" i="60"/>
  <c r="D397" i="60"/>
  <c r="E397" i="60"/>
  <c r="G397" i="60"/>
  <c r="H397" i="60"/>
  <c r="B398" i="60"/>
  <c r="C398" i="60"/>
  <c r="D398" i="60"/>
  <c r="E398" i="60"/>
  <c r="G398" i="60"/>
  <c r="H398" i="60"/>
  <c r="B399" i="60"/>
  <c r="C399" i="60"/>
  <c r="D399" i="60"/>
  <c r="E399" i="60"/>
  <c r="G399" i="60"/>
  <c r="H399" i="60"/>
  <c r="B400" i="60"/>
  <c r="C400" i="60"/>
  <c r="D400" i="60"/>
  <c r="E400" i="60"/>
  <c r="G400" i="60"/>
  <c r="H400" i="60"/>
  <c r="B401" i="60"/>
  <c r="C401" i="60"/>
  <c r="D401" i="60"/>
  <c r="E401" i="60"/>
  <c r="G401" i="60"/>
  <c r="H401" i="60"/>
  <c r="B402" i="60"/>
  <c r="C402" i="60"/>
  <c r="D402" i="60"/>
  <c r="E402" i="60"/>
  <c r="G402" i="60"/>
  <c r="H402" i="60"/>
  <c r="H391" i="60"/>
  <c r="G391" i="60"/>
  <c r="E391" i="60"/>
  <c r="C391" i="60"/>
  <c r="B391" i="60"/>
  <c r="B377" i="60"/>
  <c r="C377" i="60"/>
  <c r="D377" i="60"/>
  <c r="E377" i="60"/>
  <c r="G377" i="60"/>
  <c r="H377" i="60"/>
  <c r="B378" i="60"/>
  <c r="C378" i="60"/>
  <c r="D378" i="60"/>
  <c r="E378" i="60"/>
  <c r="G378" i="60"/>
  <c r="H378" i="60"/>
  <c r="B379" i="60"/>
  <c r="C379" i="60"/>
  <c r="D379" i="60"/>
  <c r="E379" i="60"/>
  <c r="G379" i="60"/>
  <c r="H379" i="60"/>
  <c r="B380" i="60"/>
  <c r="C380" i="60"/>
  <c r="D380" i="60"/>
  <c r="E380" i="60"/>
  <c r="G380" i="60"/>
  <c r="H380" i="60"/>
  <c r="B381" i="60"/>
  <c r="C381" i="60"/>
  <c r="D381" i="60"/>
  <c r="E381" i="60"/>
  <c r="G381" i="60"/>
  <c r="H381" i="60"/>
  <c r="B382" i="60"/>
  <c r="C382" i="60"/>
  <c r="D382" i="60"/>
  <c r="E382" i="60"/>
  <c r="G382" i="60"/>
  <c r="H382" i="60"/>
  <c r="B383" i="60"/>
  <c r="C383" i="60"/>
  <c r="D383" i="60"/>
  <c r="E383" i="60"/>
  <c r="G383" i="60"/>
  <c r="H383" i="60"/>
  <c r="B384" i="60"/>
  <c r="C384" i="60"/>
  <c r="D384" i="60"/>
  <c r="E384" i="60"/>
  <c r="G384" i="60"/>
  <c r="H384" i="60"/>
  <c r="B385" i="60"/>
  <c r="C385" i="60"/>
  <c r="D385" i="60"/>
  <c r="E385" i="60"/>
  <c r="G385" i="60"/>
  <c r="H385" i="60"/>
  <c r="B386" i="60"/>
  <c r="C386" i="60"/>
  <c r="D386" i="60"/>
  <c r="E386" i="60"/>
  <c r="G386" i="60"/>
  <c r="H386" i="60"/>
  <c r="B387" i="60"/>
  <c r="C387" i="60"/>
  <c r="D387" i="60"/>
  <c r="E387" i="60"/>
  <c r="G387" i="60"/>
  <c r="H387" i="60"/>
  <c r="H376" i="60"/>
  <c r="G376" i="60"/>
  <c r="E376" i="60"/>
  <c r="C376" i="60"/>
  <c r="B376" i="60"/>
  <c r="B362" i="60"/>
  <c r="C362" i="60"/>
  <c r="D362" i="60"/>
  <c r="E362" i="60"/>
  <c r="G362" i="60"/>
  <c r="H362" i="60"/>
  <c r="B363" i="60"/>
  <c r="C363" i="60"/>
  <c r="D363" i="60"/>
  <c r="E363" i="60"/>
  <c r="G363" i="60"/>
  <c r="H363" i="60"/>
  <c r="B364" i="60"/>
  <c r="C364" i="60"/>
  <c r="D364" i="60"/>
  <c r="E364" i="60"/>
  <c r="G364" i="60"/>
  <c r="H364" i="60"/>
  <c r="B365" i="60"/>
  <c r="C365" i="60"/>
  <c r="D365" i="60"/>
  <c r="E365" i="60"/>
  <c r="G365" i="60"/>
  <c r="H365" i="60"/>
  <c r="B366" i="60"/>
  <c r="C366" i="60"/>
  <c r="D366" i="60"/>
  <c r="E366" i="60"/>
  <c r="G366" i="60"/>
  <c r="H366" i="60"/>
  <c r="B367" i="60"/>
  <c r="C367" i="60"/>
  <c r="D367" i="60"/>
  <c r="E367" i="60"/>
  <c r="G367" i="60"/>
  <c r="H367" i="60"/>
  <c r="B368" i="60"/>
  <c r="C368" i="60"/>
  <c r="D368" i="60"/>
  <c r="E368" i="60"/>
  <c r="G368" i="60"/>
  <c r="H368" i="60"/>
  <c r="B369" i="60"/>
  <c r="C369" i="60"/>
  <c r="D369" i="60"/>
  <c r="E369" i="60"/>
  <c r="G369" i="60"/>
  <c r="H369" i="60"/>
  <c r="B370" i="60"/>
  <c r="C370" i="60"/>
  <c r="D370" i="60"/>
  <c r="E370" i="60"/>
  <c r="G370" i="60"/>
  <c r="H370" i="60"/>
  <c r="B371" i="60"/>
  <c r="C371" i="60"/>
  <c r="D371" i="60"/>
  <c r="E371" i="60"/>
  <c r="G371" i="60"/>
  <c r="H371" i="60"/>
  <c r="B372" i="60"/>
  <c r="C372" i="60"/>
  <c r="D372" i="60"/>
  <c r="E372" i="60"/>
  <c r="G372" i="60"/>
  <c r="H372" i="60"/>
  <c r="H361" i="60"/>
  <c r="G361" i="60"/>
  <c r="E361" i="60"/>
  <c r="C361" i="60"/>
  <c r="B361" i="60"/>
  <c r="B347" i="60"/>
  <c r="C347" i="60"/>
  <c r="D347" i="60"/>
  <c r="E347" i="60"/>
  <c r="G347" i="60"/>
  <c r="H347" i="60"/>
  <c r="B348" i="60"/>
  <c r="C348" i="60"/>
  <c r="D348" i="60"/>
  <c r="E348" i="60"/>
  <c r="G348" i="60"/>
  <c r="H348" i="60"/>
  <c r="B349" i="60"/>
  <c r="C349" i="60"/>
  <c r="D349" i="60"/>
  <c r="E349" i="60"/>
  <c r="G349" i="60"/>
  <c r="H349" i="60"/>
  <c r="B350" i="60"/>
  <c r="C350" i="60"/>
  <c r="D350" i="60"/>
  <c r="E350" i="60"/>
  <c r="G350" i="60"/>
  <c r="H350" i="60"/>
  <c r="B351" i="60"/>
  <c r="C351" i="60"/>
  <c r="D351" i="60"/>
  <c r="E351" i="60"/>
  <c r="G351" i="60"/>
  <c r="H351" i="60"/>
  <c r="B352" i="60"/>
  <c r="C352" i="60"/>
  <c r="D352" i="60"/>
  <c r="E352" i="60"/>
  <c r="G352" i="60"/>
  <c r="H352" i="60"/>
  <c r="B353" i="60"/>
  <c r="C353" i="60"/>
  <c r="D353" i="60"/>
  <c r="E353" i="60"/>
  <c r="G353" i="60"/>
  <c r="H353" i="60"/>
  <c r="B354" i="60"/>
  <c r="C354" i="60"/>
  <c r="D354" i="60"/>
  <c r="E354" i="60"/>
  <c r="G354" i="60"/>
  <c r="H354" i="60"/>
  <c r="B355" i="60"/>
  <c r="C355" i="60"/>
  <c r="D355" i="60"/>
  <c r="E355" i="60"/>
  <c r="G355" i="60"/>
  <c r="H355" i="60"/>
  <c r="B356" i="60"/>
  <c r="C356" i="60"/>
  <c r="D356" i="60"/>
  <c r="E356" i="60"/>
  <c r="G356" i="60"/>
  <c r="H356" i="60"/>
  <c r="B357" i="60"/>
  <c r="C357" i="60"/>
  <c r="D357" i="60"/>
  <c r="E357" i="60"/>
  <c r="G357" i="60"/>
  <c r="H357" i="60"/>
  <c r="H346" i="60"/>
  <c r="G346" i="60"/>
  <c r="E346" i="60"/>
  <c r="C346" i="60"/>
  <c r="B346" i="60"/>
  <c r="B332" i="60"/>
  <c r="C332" i="60"/>
  <c r="D332" i="60"/>
  <c r="E332" i="60"/>
  <c r="G332" i="60"/>
  <c r="H332" i="60"/>
  <c r="B333" i="60"/>
  <c r="C333" i="60"/>
  <c r="D333" i="60"/>
  <c r="E333" i="60"/>
  <c r="G333" i="60"/>
  <c r="H333" i="60"/>
  <c r="B334" i="60"/>
  <c r="C334" i="60"/>
  <c r="D334" i="60"/>
  <c r="E334" i="60"/>
  <c r="G334" i="60"/>
  <c r="H334" i="60"/>
  <c r="B335" i="60"/>
  <c r="C335" i="60"/>
  <c r="D335" i="60"/>
  <c r="E335" i="60"/>
  <c r="G335" i="60"/>
  <c r="H335" i="60"/>
  <c r="B336" i="60"/>
  <c r="C336" i="60"/>
  <c r="D336" i="60"/>
  <c r="E336" i="60"/>
  <c r="G336" i="60"/>
  <c r="H336" i="60"/>
  <c r="B337" i="60"/>
  <c r="C337" i="60"/>
  <c r="D337" i="60"/>
  <c r="E337" i="60"/>
  <c r="G337" i="60"/>
  <c r="H337" i="60"/>
  <c r="B338" i="60"/>
  <c r="C338" i="60"/>
  <c r="D338" i="60"/>
  <c r="E338" i="60"/>
  <c r="G338" i="60"/>
  <c r="H338" i="60"/>
  <c r="B339" i="60"/>
  <c r="C339" i="60"/>
  <c r="D339" i="60"/>
  <c r="E339" i="60"/>
  <c r="G339" i="60"/>
  <c r="H339" i="60"/>
  <c r="B340" i="60"/>
  <c r="C340" i="60"/>
  <c r="D340" i="60"/>
  <c r="E340" i="60"/>
  <c r="G340" i="60"/>
  <c r="H340" i="60"/>
  <c r="B341" i="60"/>
  <c r="C341" i="60"/>
  <c r="D341" i="60"/>
  <c r="E341" i="60"/>
  <c r="G341" i="60"/>
  <c r="H341" i="60"/>
  <c r="B342" i="60"/>
  <c r="C342" i="60"/>
  <c r="D342" i="60"/>
  <c r="E342" i="60"/>
  <c r="G342" i="60"/>
  <c r="H342" i="60"/>
  <c r="H331" i="60"/>
  <c r="G331" i="60"/>
  <c r="E331" i="60"/>
  <c r="C331" i="60"/>
  <c r="B331" i="60"/>
  <c r="W339" i="60" l="1"/>
  <c r="J362" i="60"/>
  <c r="N401" i="60"/>
  <c r="AA401" i="60" s="1"/>
  <c r="I397" i="60"/>
  <c r="P397" i="60" s="1"/>
  <c r="Z406" i="60"/>
  <c r="N432" i="60"/>
  <c r="I428" i="60"/>
  <c r="P428" i="60" s="1"/>
  <c r="N459" i="60"/>
  <c r="J355" i="60"/>
  <c r="V386" i="60"/>
  <c r="N378" i="60"/>
  <c r="Y391" i="60"/>
  <c r="J417" i="60"/>
  <c r="J413" i="60"/>
  <c r="I409" i="60"/>
  <c r="P409" i="60" s="1"/>
  <c r="N444" i="60"/>
  <c r="J340" i="60"/>
  <c r="J336" i="60"/>
  <c r="J363" i="60"/>
  <c r="Y376" i="60"/>
  <c r="J402" i="60"/>
  <c r="W394" i="60"/>
  <c r="W429" i="60"/>
  <c r="W425" i="60"/>
  <c r="V456" i="60"/>
  <c r="I452" i="60"/>
  <c r="P452" i="60" s="1"/>
  <c r="N356" i="60"/>
  <c r="AA356" i="60" s="1"/>
  <c r="I387" i="60"/>
  <c r="P387" i="60" s="1"/>
  <c r="I383" i="60"/>
  <c r="P383" i="60" s="1"/>
  <c r="W414" i="60"/>
  <c r="J445" i="60"/>
  <c r="J437" i="60"/>
  <c r="I337" i="60"/>
  <c r="P337" i="60" s="1"/>
  <c r="Z346" i="60"/>
  <c r="N372" i="60"/>
  <c r="J368" i="60"/>
  <c r="V364" i="60"/>
  <c r="W399" i="60"/>
  <c r="V395" i="60"/>
  <c r="J430" i="60"/>
  <c r="J422" i="60"/>
  <c r="I457" i="60"/>
  <c r="P457" i="60" s="1"/>
  <c r="Z331" i="60"/>
  <c r="Y353" i="60"/>
  <c r="V384" i="60"/>
  <c r="J415" i="60"/>
  <c r="J411" i="60"/>
  <c r="J407" i="60"/>
  <c r="J438" i="60"/>
  <c r="J342" i="60"/>
  <c r="N338" i="60"/>
  <c r="N334" i="60"/>
  <c r="W369" i="60"/>
  <c r="V365" i="60"/>
  <c r="J400" i="60"/>
  <c r="I396" i="60"/>
  <c r="P396" i="60" s="1"/>
  <c r="J392" i="60"/>
  <c r="I423" i="60"/>
  <c r="P423" i="60" s="1"/>
  <c r="Y436" i="60"/>
  <c r="AA462" i="60"/>
  <c r="W454" i="60"/>
  <c r="V350" i="60"/>
  <c r="V385" i="60"/>
  <c r="V377" i="60"/>
  <c r="V416" i="60"/>
  <c r="I412" i="60"/>
  <c r="P412" i="60" s="1"/>
  <c r="Y421" i="60"/>
  <c r="I447" i="60"/>
  <c r="P447" i="60" s="1"/>
  <c r="AB443" i="60"/>
  <c r="Y439" i="60"/>
  <c r="G292" i="61"/>
  <c r="G305" i="61" s="1"/>
  <c r="G318" i="61" s="1"/>
  <c r="G331" i="61" s="1"/>
  <c r="G344" i="61" s="1"/>
  <c r="G357" i="61" s="1"/>
  <c r="G371" i="61" s="1"/>
  <c r="G384" i="61" s="1"/>
  <c r="G397" i="61" s="1"/>
  <c r="G410" i="61" s="1"/>
  <c r="G423" i="61" s="1"/>
  <c r="G296" i="61"/>
  <c r="G309" i="61" s="1"/>
  <c r="G322" i="61" s="1"/>
  <c r="G335" i="61" s="1"/>
  <c r="G289" i="61"/>
  <c r="G272" i="61"/>
  <c r="G288" i="61"/>
  <c r="G301" i="61" s="1"/>
  <c r="G314" i="61" s="1"/>
  <c r="G327" i="61" s="1"/>
  <c r="G287" i="61"/>
  <c r="AA414" i="60"/>
  <c r="W332" i="60"/>
  <c r="J350" i="60"/>
  <c r="AA459" i="60"/>
  <c r="N427" i="60"/>
  <c r="I332" i="60"/>
  <c r="P332" i="60" s="1"/>
  <c r="AA441" i="60"/>
  <c r="Y461" i="60"/>
  <c r="AB454" i="60"/>
  <c r="N446" i="60"/>
  <c r="AB354" i="60"/>
  <c r="V371" i="60"/>
  <c r="I369" i="60"/>
  <c r="P369" i="60" s="1"/>
  <c r="Z423" i="60"/>
  <c r="N456" i="60"/>
  <c r="I455" i="60"/>
  <c r="P455" i="60" s="1"/>
  <c r="AA337" i="60"/>
  <c r="I400" i="60"/>
  <c r="P400" i="60" s="1"/>
  <c r="AB409" i="60"/>
  <c r="AA409" i="60"/>
  <c r="N409" i="60"/>
  <c r="Y427" i="60"/>
  <c r="X409" i="60"/>
  <c r="Z409" i="60"/>
  <c r="V409" i="60"/>
  <c r="W342" i="60"/>
  <c r="AA332" i="60"/>
  <c r="Y409" i="60"/>
  <c r="J409" i="60"/>
  <c r="W427" i="60"/>
  <c r="I411" i="60"/>
  <c r="P411" i="60" s="1"/>
  <c r="I456" i="60"/>
  <c r="P456" i="60" s="1"/>
  <c r="AB350" i="60"/>
  <c r="Z350" i="60"/>
  <c r="W402" i="60"/>
  <c r="X350" i="60"/>
  <c r="Y362" i="60"/>
  <c r="N362" i="60"/>
  <c r="AA378" i="60"/>
  <c r="I402" i="60"/>
  <c r="P402" i="60" s="1"/>
  <c r="V444" i="60"/>
  <c r="I355" i="60"/>
  <c r="P355" i="60" s="1"/>
  <c r="J354" i="60"/>
  <c r="AB381" i="60"/>
  <c r="I378" i="60"/>
  <c r="P378" i="60" s="1"/>
  <c r="N383" i="60"/>
  <c r="J383" i="60"/>
  <c r="X382" i="60"/>
  <c r="I351" i="60"/>
  <c r="P351" i="60" s="1"/>
  <c r="W371" i="60"/>
  <c r="X364" i="60"/>
  <c r="Z385" i="60"/>
  <c r="AB368" i="60"/>
  <c r="X385" i="60"/>
  <c r="AB412" i="60"/>
  <c r="Z368" i="60"/>
  <c r="N385" i="60"/>
  <c r="AB383" i="60"/>
  <c r="AA412" i="60"/>
  <c r="N368" i="60"/>
  <c r="I364" i="60"/>
  <c r="P364" i="60" s="1"/>
  <c r="J385" i="60"/>
  <c r="AA383" i="60"/>
  <c r="X412" i="60"/>
  <c r="J432" i="60"/>
  <c r="V447" i="60"/>
  <c r="AA446" i="60"/>
  <c r="AA444" i="60"/>
  <c r="AB456" i="60"/>
  <c r="X335" i="60"/>
  <c r="AB395" i="60"/>
  <c r="Z395" i="60"/>
  <c r="AA341" i="60"/>
  <c r="W335" i="60"/>
  <c r="Y372" i="60"/>
  <c r="AB365" i="60"/>
  <c r="X395" i="60"/>
  <c r="X456" i="60"/>
  <c r="AA456" i="60"/>
  <c r="AB335" i="60"/>
  <c r="X372" i="60"/>
  <c r="AA365" i="60"/>
  <c r="Z383" i="60"/>
  <c r="I382" i="60"/>
  <c r="P382" i="60" s="1"/>
  <c r="AB402" i="60"/>
  <c r="AB447" i="60"/>
  <c r="AA335" i="60"/>
  <c r="N335" i="60"/>
  <c r="X349" i="60"/>
  <c r="X383" i="60"/>
  <c r="Z377" i="60"/>
  <c r="N412" i="60"/>
  <c r="AB411" i="60"/>
  <c r="Y447" i="60"/>
  <c r="I340" i="60"/>
  <c r="P340" i="60" s="1"/>
  <c r="Z335" i="60"/>
  <c r="V335" i="60"/>
  <c r="AB332" i="60"/>
  <c r="Y355" i="60"/>
  <c r="W349" i="60"/>
  <c r="N365" i="60"/>
  <c r="W383" i="60"/>
  <c r="X377" i="60"/>
  <c r="N395" i="60"/>
  <c r="AA395" i="60" s="1"/>
  <c r="Y393" i="60"/>
  <c r="X447" i="60"/>
  <c r="AB349" i="60"/>
  <c r="Y335" i="60"/>
  <c r="I335" i="60"/>
  <c r="P335" i="60" s="1"/>
  <c r="J349" i="60"/>
  <c r="I365" i="60"/>
  <c r="P365" i="60" s="1"/>
  <c r="Y364" i="60"/>
  <c r="N377" i="60"/>
  <c r="I395" i="60"/>
  <c r="P395" i="60" s="1"/>
  <c r="Y392" i="60"/>
  <c r="W409" i="60"/>
  <c r="AB432" i="60"/>
  <c r="AA427" i="60"/>
  <c r="W447" i="60"/>
  <c r="Z438" i="60"/>
  <c r="Y367" i="60"/>
  <c r="W417" i="60"/>
  <c r="Y459" i="60"/>
  <c r="I342" i="60"/>
  <c r="P342" i="60" s="1"/>
  <c r="AB341" i="60"/>
  <c r="N341" i="60"/>
  <c r="Z340" i="60"/>
  <c r="J335" i="60"/>
  <c r="N332" i="60"/>
  <c r="Z357" i="60"/>
  <c r="N357" i="60"/>
  <c r="AA357" i="60" s="1"/>
  <c r="N350" i="60"/>
  <c r="AA350" i="60" s="1"/>
  <c r="Y371" i="60"/>
  <c r="AA364" i="60"/>
  <c r="J364" i="60"/>
  <c r="W384" i="60"/>
  <c r="X399" i="60"/>
  <c r="J395" i="60"/>
  <c r="I393" i="60"/>
  <c r="P393" i="60" s="1"/>
  <c r="AB392" i="60"/>
  <c r="AB417" i="60"/>
  <c r="Z421" i="60"/>
  <c r="V431" i="60"/>
  <c r="Z430" i="60"/>
  <c r="Y446" i="60"/>
  <c r="X444" i="60"/>
  <c r="I444" i="60"/>
  <c r="P444" i="60" s="1"/>
  <c r="AA438" i="60"/>
  <c r="V438" i="60"/>
  <c r="W459" i="60"/>
  <c r="N453" i="60"/>
  <c r="Y414" i="60"/>
  <c r="Y357" i="60"/>
  <c r="V357" i="60"/>
  <c r="W368" i="60"/>
  <c r="N367" i="60"/>
  <c r="Z376" i="60"/>
  <c r="AA417" i="60"/>
  <c r="N417" i="60"/>
  <c r="N414" i="60"/>
  <c r="Y430" i="60"/>
  <c r="AA384" i="60"/>
  <c r="Z341" i="60"/>
  <c r="N333" i="60"/>
  <c r="X357" i="60"/>
  <c r="J357" i="60"/>
  <c r="J367" i="60"/>
  <c r="AB386" i="60"/>
  <c r="J384" i="60"/>
  <c r="Z417" i="60"/>
  <c r="V417" i="60"/>
  <c r="V414" i="60"/>
  <c r="J412" i="60"/>
  <c r="Y432" i="60"/>
  <c r="N430" i="60"/>
  <c r="AB423" i="60"/>
  <c r="N423" i="60"/>
  <c r="Y438" i="60"/>
  <c r="Z342" i="60"/>
  <c r="AA338" i="60"/>
  <c r="W334" i="60"/>
  <c r="I333" i="60"/>
  <c r="P333" i="60" s="1"/>
  <c r="I357" i="60"/>
  <c r="P357" i="60" s="1"/>
  <c r="I367" i="60"/>
  <c r="P367" i="60" s="1"/>
  <c r="I384" i="60"/>
  <c r="P384" i="60" s="1"/>
  <c r="Y378" i="60"/>
  <c r="J399" i="60"/>
  <c r="Z393" i="60"/>
  <c r="Y417" i="60"/>
  <c r="I417" i="60"/>
  <c r="P417" i="60" s="1"/>
  <c r="AB414" i="60"/>
  <c r="J414" i="60"/>
  <c r="X432" i="60"/>
  <c r="V430" i="60"/>
  <c r="I425" i="60"/>
  <c r="P425" i="60" s="1"/>
  <c r="AA423" i="60"/>
  <c r="J423" i="60"/>
  <c r="N422" i="60"/>
  <c r="W446" i="60"/>
  <c r="W444" i="60"/>
  <c r="Z461" i="60"/>
  <c r="AB459" i="60"/>
  <c r="V459" i="60"/>
  <c r="Z456" i="60"/>
  <c r="J456" i="60"/>
  <c r="W341" i="60"/>
  <c r="AA333" i="60"/>
  <c r="W357" i="60"/>
  <c r="N348" i="60"/>
  <c r="AA348" i="60" s="1"/>
  <c r="AA368" i="60"/>
  <c r="I368" i="60"/>
  <c r="P368" i="60" s="1"/>
  <c r="AB367" i="60"/>
  <c r="W364" i="60"/>
  <c r="Y400" i="60"/>
  <c r="Z414" i="60"/>
  <c r="Z412" i="60"/>
  <c r="W411" i="60"/>
  <c r="J421" i="60"/>
  <c r="V432" i="60"/>
  <c r="I429" i="60"/>
  <c r="P429" i="60" s="1"/>
  <c r="X423" i="60"/>
  <c r="V446" i="60"/>
  <c r="I445" i="60"/>
  <c r="P445" i="60" s="1"/>
  <c r="AB444" i="60"/>
  <c r="Z459" i="60"/>
  <c r="AA454" i="60"/>
  <c r="Z333" i="60"/>
  <c r="AB357" i="60"/>
  <c r="W421" i="60"/>
  <c r="Z425" i="60"/>
  <c r="N342" i="60"/>
  <c r="I372" i="60"/>
  <c r="P372" i="60" s="1"/>
  <c r="AB371" i="60"/>
  <c r="X367" i="60"/>
  <c r="AB364" i="60"/>
  <c r="N376" i="60"/>
  <c r="W382" i="60"/>
  <c r="AB399" i="60"/>
  <c r="W393" i="60"/>
  <c r="X421" i="60"/>
  <c r="I432" i="60"/>
  <c r="P432" i="60" s="1"/>
  <c r="AB431" i="60"/>
  <c r="AB427" i="60"/>
  <c r="J427" i="60"/>
  <c r="Y425" i="60"/>
  <c r="W423" i="60"/>
  <c r="Z446" i="60"/>
  <c r="Y444" i="60"/>
  <c r="J444" i="60"/>
  <c r="Z441" i="60"/>
  <c r="AB438" i="60"/>
  <c r="N438" i="60"/>
  <c r="W456" i="60"/>
  <c r="W347" i="60"/>
  <c r="I347" i="60"/>
  <c r="P347" i="60" s="1"/>
  <c r="J347" i="60"/>
  <c r="X347" i="60"/>
  <c r="V347" i="60"/>
  <c r="Y347" i="60"/>
  <c r="N347" i="60"/>
  <c r="AA347" i="60" s="1"/>
  <c r="Z347" i="60"/>
  <c r="N398" i="60"/>
  <c r="AA398" i="60" s="1"/>
  <c r="V398" i="60"/>
  <c r="W398" i="60"/>
  <c r="X398" i="60"/>
  <c r="Y398" i="60"/>
  <c r="W336" i="60"/>
  <c r="I363" i="60"/>
  <c r="P363" i="60" s="1"/>
  <c r="X363" i="60"/>
  <c r="V363" i="60"/>
  <c r="Z363" i="60"/>
  <c r="N363" i="60"/>
  <c r="AA363" i="60"/>
  <c r="AB363" i="60"/>
  <c r="W363" i="60"/>
  <c r="AB380" i="60"/>
  <c r="J378" i="60"/>
  <c r="V378" i="60"/>
  <c r="Z378" i="60"/>
  <c r="AB378" i="60"/>
  <c r="W378" i="60"/>
  <c r="J396" i="60"/>
  <c r="N396" i="60"/>
  <c r="AA396" i="60" s="1"/>
  <c r="W396" i="60"/>
  <c r="V340" i="60"/>
  <c r="AB340" i="60"/>
  <c r="N340" i="60"/>
  <c r="V334" i="60"/>
  <c r="I334" i="60"/>
  <c r="P334" i="60" s="1"/>
  <c r="Z334" i="60"/>
  <c r="J334" i="60"/>
  <c r="AA334" i="60"/>
  <c r="J333" i="60"/>
  <c r="AB333" i="60"/>
  <c r="W333" i="60"/>
  <c r="J332" i="60"/>
  <c r="X332" i="60"/>
  <c r="Z361" i="60"/>
  <c r="W381" i="60"/>
  <c r="AA380" i="60"/>
  <c r="Y416" i="60"/>
  <c r="Z416" i="60"/>
  <c r="N413" i="60"/>
  <c r="W413" i="60"/>
  <c r="X413" i="60"/>
  <c r="Y413" i="60"/>
  <c r="AA413" i="60"/>
  <c r="X408" i="60"/>
  <c r="J428" i="60"/>
  <c r="X428" i="60"/>
  <c r="V428" i="60"/>
  <c r="Y428" i="60"/>
  <c r="N428" i="60"/>
  <c r="Z428" i="60"/>
  <c r="AA428" i="60"/>
  <c r="AB428" i="60"/>
  <c r="W428" i="60"/>
  <c r="N353" i="60"/>
  <c r="AA353" i="60" s="1"/>
  <c r="J353" i="60"/>
  <c r="V424" i="60"/>
  <c r="I424" i="60"/>
  <c r="P424" i="60" s="1"/>
  <c r="AA424" i="60"/>
  <c r="J424" i="60"/>
  <c r="AB424" i="60"/>
  <c r="AB353" i="60"/>
  <c r="J452" i="60"/>
  <c r="J341" i="60"/>
  <c r="I341" i="60"/>
  <c r="P341" i="60" s="1"/>
  <c r="X341" i="60"/>
  <c r="V341" i="60"/>
  <c r="Y341" i="60"/>
  <c r="Y340" i="60"/>
  <c r="AB336" i="60"/>
  <c r="AB334" i="60"/>
  <c r="Y333" i="60"/>
  <c r="Z332" i="60"/>
  <c r="W354" i="60"/>
  <c r="X354" i="60"/>
  <c r="X353" i="60"/>
  <c r="I349" i="60"/>
  <c r="P349" i="60" s="1"/>
  <c r="V349" i="60"/>
  <c r="Y349" i="60"/>
  <c r="N349" i="60"/>
  <c r="AA349" i="60" s="1"/>
  <c r="Z349" i="60"/>
  <c r="AB347" i="60"/>
  <c r="I386" i="60"/>
  <c r="P386" i="60" s="1"/>
  <c r="W386" i="60"/>
  <c r="Y386" i="60"/>
  <c r="AA386" i="60"/>
  <c r="Z451" i="60"/>
  <c r="Y451" i="60"/>
  <c r="X451" i="60"/>
  <c r="V451" i="60"/>
  <c r="J451" i="60"/>
  <c r="J460" i="60"/>
  <c r="I460" i="60"/>
  <c r="P460" i="60" s="1"/>
  <c r="X340" i="60"/>
  <c r="AA336" i="60"/>
  <c r="X334" i="60"/>
  <c r="X333" i="60"/>
  <c r="Y332" i="60"/>
  <c r="Z356" i="60"/>
  <c r="Y363" i="60"/>
  <c r="Y406" i="60"/>
  <c r="X406" i="60"/>
  <c r="N406" i="60"/>
  <c r="V406" i="60"/>
  <c r="J406" i="60"/>
  <c r="I408" i="60"/>
  <c r="P408" i="60" s="1"/>
  <c r="Y408" i="60"/>
  <c r="V408" i="60"/>
  <c r="Z408" i="60"/>
  <c r="N408" i="60"/>
  <c r="AA408" i="60"/>
  <c r="AB408" i="60"/>
  <c r="W408" i="60"/>
  <c r="I442" i="60"/>
  <c r="P442" i="60" s="1"/>
  <c r="J455" i="60"/>
  <c r="X455" i="60"/>
  <c r="V455" i="60"/>
  <c r="Y455" i="60"/>
  <c r="N455" i="60"/>
  <c r="Z455" i="60"/>
  <c r="AA455" i="60"/>
  <c r="AB455" i="60"/>
  <c r="W455" i="60"/>
  <c r="J370" i="60"/>
  <c r="V370" i="60"/>
  <c r="Y370" i="60"/>
  <c r="Z370" i="60"/>
  <c r="V410" i="60"/>
  <c r="I410" i="60"/>
  <c r="P410" i="60" s="1"/>
  <c r="Z410" i="60"/>
  <c r="J410" i="60"/>
  <c r="AB410" i="60"/>
  <c r="N410" i="60"/>
  <c r="W410" i="60"/>
  <c r="I440" i="60"/>
  <c r="P440" i="60" s="1"/>
  <c r="J440" i="60"/>
  <c r="X440" i="60"/>
  <c r="V440" i="60"/>
  <c r="Y440" i="60"/>
  <c r="N440" i="60"/>
  <c r="Z440" i="60"/>
  <c r="AA440" i="60"/>
  <c r="AB440" i="60"/>
  <c r="I462" i="60"/>
  <c r="P462" i="60" s="1"/>
  <c r="N462" i="60"/>
  <c r="AB462" i="60"/>
  <c r="W462" i="60"/>
  <c r="X462" i="60"/>
  <c r="Y462" i="60"/>
  <c r="W353" i="60"/>
  <c r="I379" i="60"/>
  <c r="P379" i="60" s="1"/>
  <c r="Z396" i="60"/>
  <c r="X410" i="60"/>
  <c r="Y424" i="60"/>
  <c r="N443" i="60"/>
  <c r="J443" i="60"/>
  <c r="V443" i="60"/>
  <c r="X443" i="60"/>
  <c r="Y443" i="60"/>
  <c r="Z462" i="60"/>
  <c r="N458" i="60"/>
  <c r="V458" i="60"/>
  <c r="W458" i="60"/>
  <c r="X458" i="60"/>
  <c r="Y458" i="60"/>
  <c r="I439" i="60"/>
  <c r="P439" i="60" s="1"/>
  <c r="J439" i="60"/>
  <c r="AB439" i="60"/>
  <c r="N439" i="60"/>
  <c r="W439" i="60"/>
  <c r="X439" i="60"/>
  <c r="X336" i="60"/>
  <c r="V353" i="60"/>
  <c r="I352" i="60"/>
  <c r="P352" i="60" s="1"/>
  <c r="N370" i="60"/>
  <c r="W380" i="60"/>
  <c r="I380" i="60"/>
  <c r="P380" i="60" s="1"/>
  <c r="J380" i="60"/>
  <c r="X380" i="60"/>
  <c r="V380" i="60"/>
  <c r="Y380" i="60"/>
  <c r="N380" i="60"/>
  <c r="Z380" i="60"/>
  <c r="Z401" i="60"/>
  <c r="J398" i="60"/>
  <c r="X396" i="60"/>
  <c r="X424" i="60"/>
  <c r="W440" i="60"/>
  <c r="Z439" i="60"/>
  <c r="V462" i="60"/>
  <c r="J458" i="60"/>
  <c r="AB398" i="60"/>
  <c r="Z394" i="60"/>
  <c r="N394" i="60"/>
  <c r="AA394" i="60" s="1"/>
  <c r="AA411" i="60"/>
  <c r="Y431" i="60"/>
  <c r="Z427" i="60"/>
  <c r="V427" i="60"/>
  <c r="Y423" i="60"/>
  <c r="V423" i="60"/>
  <c r="N447" i="60"/>
  <c r="N441" i="60"/>
  <c r="I438" i="60"/>
  <c r="P438" i="60" s="1"/>
  <c r="J459" i="60"/>
  <c r="Z454" i="60"/>
  <c r="N454" i="60"/>
  <c r="Z365" i="60"/>
  <c r="AA382" i="60"/>
  <c r="N382" i="60"/>
  <c r="Z402" i="60"/>
  <c r="N402" i="60"/>
  <c r="AA402" i="60" s="1"/>
  <c r="Y394" i="60"/>
  <c r="V394" i="60"/>
  <c r="Z411" i="60"/>
  <c r="N411" i="60"/>
  <c r="X459" i="60"/>
  <c r="I459" i="60"/>
  <c r="P459" i="60" s="1"/>
  <c r="Y454" i="60"/>
  <c r="V454" i="60"/>
  <c r="I350" i="60"/>
  <c r="P350" i="60" s="1"/>
  <c r="AB372" i="60"/>
  <c r="V372" i="60"/>
  <c r="Y368" i="60"/>
  <c r="V368" i="60"/>
  <c r="W367" i="60"/>
  <c r="X384" i="60"/>
  <c r="Z382" i="60"/>
  <c r="V382" i="60"/>
  <c r="J377" i="60"/>
  <c r="Y402" i="60"/>
  <c r="V402" i="60"/>
  <c r="X394" i="60"/>
  <c r="J394" i="60"/>
  <c r="N393" i="60"/>
  <c r="AA393" i="60" s="1"/>
  <c r="N392" i="60"/>
  <c r="AA392" i="60" s="1"/>
  <c r="X414" i="60"/>
  <c r="Y411" i="60"/>
  <c r="V411" i="60"/>
  <c r="N421" i="60"/>
  <c r="W431" i="60"/>
  <c r="X427" i="60"/>
  <c r="I427" i="60"/>
  <c r="P427" i="60" s="1"/>
  <c r="AB425" i="60"/>
  <c r="N425" i="60"/>
  <c r="Z422" i="60"/>
  <c r="Z447" i="60"/>
  <c r="J447" i="60"/>
  <c r="I446" i="60"/>
  <c r="P446" i="60" s="1"/>
  <c r="N437" i="60"/>
  <c r="N461" i="60"/>
  <c r="X454" i="60"/>
  <c r="J454" i="60"/>
  <c r="AA372" i="60"/>
  <c r="J372" i="60"/>
  <c r="X368" i="60"/>
  <c r="Y382" i="60"/>
  <c r="J382" i="60"/>
  <c r="X402" i="60"/>
  <c r="V400" i="60"/>
  <c r="W395" i="60"/>
  <c r="I394" i="60"/>
  <c r="P394" i="60" s="1"/>
  <c r="AB393" i="60"/>
  <c r="V393" i="60"/>
  <c r="I392" i="60"/>
  <c r="P392" i="60" s="1"/>
  <c r="W412" i="60"/>
  <c r="X411" i="60"/>
  <c r="AA425" i="60"/>
  <c r="V425" i="60"/>
  <c r="Y422" i="60"/>
  <c r="W438" i="60"/>
  <c r="I437" i="60"/>
  <c r="P437" i="60" s="1"/>
  <c r="V461" i="60"/>
  <c r="I454" i="60"/>
  <c r="P454" i="60" s="1"/>
  <c r="Z453" i="60"/>
  <c r="Z348" i="60"/>
  <c r="Z367" i="60"/>
  <c r="V367" i="60"/>
  <c r="Z362" i="60"/>
  <c r="AB394" i="60"/>
  <c r="Z392" i="60"/>
  <c r="W457" i="60"/>
  <c r="Y453" i="60"/>
  <c r="V453" i="60"/>
  <c r="X461" i="60"/>
  <c r="J461" i="60"/>
  <c r="W460" i="60"/>
  <c r="I458" i="60"/>
  <c r="P458" i="60" s="1"/>
  <c r="AB457" i="60"/>
  <c r="Y456" i="60"/>
  <c r="X453" i="60"/>
  <c r="J453" i="60"/>
  <c r="W452" i="60"/>
  <c r="I461" i="60"/>
  <c r="P461" i="60" s="1"/>
  <c r="AB460" i="60"/>
  <c r="AA457" i="60"/>
  <c r="I453" i="60"/>
  <c r="P453" i="60" s="1"/>
  <c r="AB452" i="60"/>
  <c r="Z457" i="60"/>
  <c r="J462" i="60"/>
  <c r="W461" i="60"/>
  <c r="Z460" i="60"/>
  <c r="N460" i="60"/>
  <c r="AB458" i="60"/>
  <c r="Y457" i="60"/>
  <c r="V457" i="60"/>
  <c r="W453" i="60"/>
  <c r="Z452" i="60"/>
  <c r="N452" i="60"/>
  <c r="AA460" i="60"/>
  <c r="N457" i="60"/>
  <c r="AA452" i="60"/>
  <c r="AB461" i="60"/>
  <c r="Y460" i="60"/>
  <c r="V460" i="60"/>
  <c r="AA458" i="60"/>
  <c r="X457" i="60"/>
  <c r="J457" i="60"/>
  <c r="AB453" i="60"/>
  <c r="Y452" i="60"/>
  <c r="V452" i="60"/>
  <c r="AA461" i="60"/>
  <c r="X460" i="60"/>
  <c r="Z458" i="60"/>
  <c r="AA453" i="60"/>
  <c r="X452" i="60"/>
  <c r="W451" i="60"/>
  <c r="I451" i="60"/>
  <c r="P451" i="60" s="1"/>
  <c r="N451" i="60"/>
  <c r="W442" i="60"/>
  <c r="AA447" i="60"/>
  <c r="X446" i="60"/>
  <c r="J446" i="60"/>
  <c r="W445" i="60"/>
  <c r="Z444" i="60"/>
  <c r="I443" i="60"/>
  <c r="P443" i="60" s="1"/>
  <c r="AB442" i="60"/>
  <c r="Y441" i="60"/>
  <c r="V441" i="60"/>
  <c r="AA439" i="60"/>
  <c r="X438" i="60"/>
  <c r="W437" i="60"/>
  <c r="AB445" i="60"/>
  <c r="AA442" i="60"/>
  <c r="X441" i="60"/>
  <c r="J441" i="60"/>
  <c r="AB437" i="60"/>
  <c r="AA445" i="60"/>
  <c r="W443" i="60"/>
  <c r="Z442" i="60"/>
  <c r="N442" i="60"/>
  <c r="I441" i="60"/>
  <c r="P441" i="60" s="1"/>
  <c r="V439" i="60"/>
  <c r="AA437" i="60"/>
  <c r="N445" i="60"/>
  <c r="Z437" i="60"/>
  <c r="Z445" i="60"/>
  <c r="Y442" i="60"/>
  <c r="AB446" i="60"/>
  <c r="Y445" i="60"/>
  <c r="V445" i="60"/>
  <c r="AA443" i="60"/>
  <c r="X442" i="60"/>
  <c r="J442" i="60"/>
  <c r="W441" i="60"/>
  <c r="Y437" i="60"/>
  <c r="V437" i="60"/>
  <c r="V442" i="60"/>
  <c r="X445" i="60"/>
  <c r="Z443" i="60"/>
  <c r="AB441" i="60"/>
  <c r="X437" i="60"/>
  <c r="Z436" i="60"/>
  <c r="N436" i="60"/>
  <c r="W436" i="60"/>
  <c r="J436" i="60"/>
  <c r="X436" i="60"/>
  <c r="I436" i="60"/>
  <c r="P436" i="60" s="1"/>
  <c r="V436" i="60"/>
  <c r="V422" i="60"/>
  <c r="W432" i="60"/>
  <c r="Z431" i="60"/>
  <c r="N431" i="60"/>
  <c r="I430" i="60"/>
  <c r="P430" i="60" s="1"/>
  <c r="AB429" i="60"/>
  <c r="AA426" i="60"/>
  <c r="X425" i="60"/>
  <c r="J425" i="60"/>
  <c r="W424" i="60"/>
  <c r="I422" i="60"/>
  <c r="P422" i="60" s="1"/>
  <c r="Z426" i="60"/>
  <c r="N426" i="60"/>
  <c r="AA432" i="60"/>
  <c r="X431" i="60"/>
  <c r="J431" i="60"/>
  <c r="W430" i="60"/>
  <c r="Z429" i="60"/>
  <c r="N429" i="60"/>
  <c r="Y426" i="60"/>
  <c r="V426" i="60"/>
  <c r="W422" i="60"/>
  <c r="Z432" i="60"/>
  <c r="I431" i="60"/>
  <c r="P431" i="60" s="1"/>
  <c r="AB430" i="60"/>
  <c r="Y429" i="60"/>
  <c r="V429" i="60"/>
  <c r="X426" i="60"/>
  <c r="J426" i="60"/>
  <c r="Z424" i="60"/>
  <c r="N424" i="60"/>
  <c r="AB422" i="60"/>
  <c r="AA429" i="60"/>
  <c r="AA430" i="60"/>
  <c r="X429" i="60"/>
  <c r="J429" i="60"/>
  <c r="I426" i="60"/>
  <c r="P426" i="60" s="1"/>
  <c r="AA422" i="60"/>
  <c r="W426" i="60"/>
  <c r="AA431" i="60"/>
  <c r="X430" i="60"/>
  <c r="AB426" i="60"/>
  <c r="X422" i="60"/>
  <c r="I421" i="60"/>
  <c r="P421" i="60" s="1"/>
  <c r="V421" i="60"/>
  <c r="N416" i="60"/>
  <c r="I415" i="60"/>
  <c r="P415" i="60" s="1"/>
  <c r="V413" i="60"/>
  <c r="I407" i="60"/>
  <c r="P407" i="60" s="1"/>
  <c r="X416" i="60"/>
  <c r="J416" i="60"/>
  <c r="W415" i="60"/>
  <c r="I413" i="60"/>
  <c r="P413" i="60" s="1"/>
  <c r="J408" i="60"/>
  <c r="W407" i="60"/>
  <c r="I416" i="60"/>
  <c r="P416" i="60" s="1"/>
  <c r="AB415" i="60"/>
  <c r="AB407" i="60"/>
  <c r="AA415" i="60"/>
  <c r="AA407" i="60"/>
  <c r="X417" i="60"/>
  <c r="W416" i="60"/>
  <c r="Z415" i="60"/>
  <c r="N415" i="60"/>
  <c r="I414" i="60"/>
  <c r="P414" i="60" s="1"/>
  <c r="AB413" i="60"/>
  <c r="Y412" i="60"/>
  <c r="V412" i="60"/>
  <c r="AA410" i="60"/>
  <c r="Z407" i="60"/>
  <c r="N407" i="60"/>
  <c r="AB416" i="60"/>
  <c r="Y415" i="60"/>
  <c r="V415" i="60"/>
  <c r="Y407" i="60"/>
  <c r="V407" i="60"/>
  <c r="AA416" i="60"/>
  <c r="X415" i="60"/>
  <c r="Z413" i="60"/>
  <c r="Y410" i="60"/>
  <c r="X407" i="60"/>
  <c r="W406" i="60"/>
  <c r="I406" i="60"/>
  <c r="P406" i="60" s="1"/>
  <c r="Y401" i="60"/>
  <c r="V401" i="60"/>
  <c r="W397" i="60"/>
  <c r="X401" i="60"/>
  <c r="J401" i="60"/>
  <c r="W400" i="60"/>
  <c r="Z399" i="60"/>
  <c r="N399" i="60"/>
  <c r="AA399" i="60" s="1"/>
  <c r="I398" i="60"/>
  <c r="P398" i="60" s="1"/>
  <c r="AB397" i="60"/>
  <c r="Y396" i="60"/>
  <c r="V396" i="60"/>
  <c r="X393" i="60"/>
  <c r="J393" i="60"/>
  <c r="W392" i="60"/>
  <c r="I401" i="60"/>
  <c r="P401" i="60" s="1"/>
  <c r="AB400" i="60"/>
  <c r="Y399" i="60"/>
  <c r="V399" i="60"/>
  <c r="AA397" i="60"/>
  <c r="Z397" i="60"/>
  <c r="N397" i="60"/>
  <c r="W401" i="60"/>
  <c r="Z400" i="60"/>
  <c r="N400" i="60"/>
  <c r="AA400" i="60" s="1"/>
  <c r="I399" i="60"/>
  <c r="P399" i="60" s="1"/>
  <c r="Y397" i="60"/>
  <c r="V397" i="60"/>
  <c r="AB401" i="60"/>
  <c r="X397" i="60"/>
  <c r="J397" i="60"/>
  <c r="V392" i="60"/>
  <c r="X400" i="60"/>
  <c r="Z398" i="60"/>
  <c r="AB396" i="60"/>
  <c r="Y395" i="60"/>
  <c r="X392" i="60"/>
  <c r="Z391" i="60"/>
  <c r="N391" i="60"/>
  <c r="W391" i="60"/>
  <c r="J391" i="60"/>
  <c r="X391" i="60"/>
  <c r="I391" i="60"/>
  <c r="P391" i="60" s="1"/>
  <c r="V391" i="60"/>
  <c r="W387" i="60"/>
  <c r="Z386" i="60"/>
  <c r="N386" i="60"/>
  <c r="I385" i="60"/>
  <c r="P385" i="60" s="1"/>
  <c r="AB384" i="60"/>
  <c r="Y383" i="60"/>
  <c r="V383" i="60"/>
  <c r="AA381" i="60"/>
  <c r="W379" i="60"/>
  <c r="I377" i="60"/>
  <c r="P377" i="60" s="1"/>
  <c r="AB387" i="60"/>
  <c r="AA387" i="60"/>
  <c r="X386" i="60"/>
  <c r="J386" i="60"/>
  <c r="W385" i="60"/>
  <c r="Z384" i="60"/>
  <c r="N384" i="60"/>
  <c r="AB382" i="60"/>
  <c r="Y381" i="60"/>
  <c r="V381" i="60"/>
  <c r="AA379" i="60"/>
  <c r="X378" i="60"/>
  <c r="W377" i="60"/>
  <c r="Z381" i="60"/>
  <c r="AB379" i="60"/>
  <c r="Z387" i="60"/>
  <c r="N387" i="60"/>
  <c r="AB385" i="60"/>
  <c r="Y384" i="60"/>
  <c r="X381" i="60"/>
  <c r="J381" i="60"/>
  <c r="Z379" i="60"/>
  <c r="N379" i="60"/>
  <c r="AB377" i="60"/>
  <c r="N381" i="60"/>
  <c r="Y387" i="60"/>
  <c r="V387" i="60"/>
  <c r="AA385" i="60"/>
  <c r="I381" i="60"/>
  <c r="P381" i="60" s="1"/>
  <c r="Y379" i="60"/>
  <c r="V379" i="60"/>
  <c r="AA377" i="60"/>
  <c r="X387" i="60"/>
  <c r="J387" i="60"/>
  <c r="X379" i="60"/>
  <c r="J379" i="60"/>
  <c r="Y385" i="60"/>
  <c r="Y377" i="60"/>
  <c r="W376" i="60"/>
  <c r="I376" i="60"/>
  <c r="P376" i="60" s="1"/>
  <c r="J376" i="60"/>
  <c r="X376" i="60"/>
  <c r="V376" i="60"/>
  <c r="W372" i="60"/>
  <c r="Z371" i="60"/>
  <c r="N371" i="60"/>
  <c r="I370" i="60"/>
  <c r="P370" i="60" s="1"/>
  <c r="AB369" i="60"/>
  <c r="AA366" i="60"/>
  <c r="X365" i="60"/>
  <c r="J365" i="60"/>
  <c r="I362" i="60"/>
  <c r="P362" i="60" s="1"/>
  <c r="N366" i="60"/>
  <c r="X371" i="60"/>
  <c r="J371" i="60"/>
  <c r="W370" i="60"/>
  <c r="Z369" i="60"/>
  <c r="N369" i="60"/>
  <c r="Y366" i="60"/>
  <c r="V366" i="60"/>
  <c r="W362" i="60"/>
  <c r="Z372" i="60"/>
  <c r="I371" i="60"/>
  <c r="P371" i="60" s="1"/>
  <c r="AB370" i="60"/>
  <c r="Y369" i="60"/>
  <c r="V369" i="60"/>
  <c r="AA367" i="60"/>
  <c r="X366" i="60"/>
  <c r="J366" i="60"/>
  <c r="W365" i="60"/>
  <c r="Z364" i="60"/>
  <c r="N364" i="60"/>
  <c r="AB362" i="60"/>
  <c r="AA369" i="60"/>
  <c r="Z366" i="60"/>
  <c r="AA370" i="60"/>
  <c r="X369" i="60"/>
  <c r="J369" i="60"/>
  <c r="I366" i="60"/>
  <c r="P366" i="60" s="1"/>
  <c r="AA362" i="60"/>
  <c r="W366" i="60"/>
  <c r="V362" i="60"/>
  <c r="AA371" i="60"/>
  <c r="X370" i="60"/>
  <c r="AB366" i="60"/>
  <c r="Y365" i="60"/>
  <c r="X362" i="60"/>
  <c r="W361" i="60"/>
  <c r="I361" i="60"/>
  <c r="P361" i="60" s="1"/>
  <c r="J361" i="60"/>
  <c r="X361" i="60"/>
  <c r="V361" i="60"/>
  <c r="Y361" i="60"/>
  <c r="N361" i="60"/>
  <c r="Y356" i="60"/>
  <c r="V356" i="60"/>
  <c r="W352" i="60"/>
  <c r="Z351" i="60"/>
  <c r="N351" i="60"/>
  <c r="AA351" i="60" s="1"/>
  <c r="Y348" i="60"/>
  <c r="V348" i="60"/>
  <c r="X356" i="60"/>
  <c r="J356" i="60"/>
  <c r="W355" i="60"/>
  <c r="Z354" i="60"/>
  <c r="N354" i="60"/>
  <c r="AA354" i="60" s="1"/>
  <c r="I353" i="60"/>
  <c r="P353" i="60" s="1"/>
  <c r="AB352" i="60"/>
  <c r="Y351" i="60"/>
  <c r="V351" i="60"/>
  <c r="X348" i="60"/>
  <c r="J348" i="60"/>
  <c r="I356" i="60"/>
  <c r="P356" i="60" s="1"/>
  <c r="AB355" i="60"/>
  <c r="Y354" i="60"/>
  <c r="V354" i="60"/>
  <c r="X351" i="60"/>
  <c r="J351" i="60"/>
  <c r="W350" i="60"/>
  <c r="I348" i="60"/>
  <c r="P348" i="60" s="1"/>
  <c r="N352" i="60"/>
  <c r="AA352" i="60" s="1"/>
  <c r="W356" i="60"/>
  <c r="Z355" i="60"/>
  <c r="N355" i="60"/>
  <c r="AA355" i="60" s="1"/>
  <c r="I354" i="60"/>
  <c r="P354" i="60" s="1"/>
  <c r="Y352" i="60"/>
  <c r="V352" i="60"/>
  <c r="W348" i="60"/>
  <c r="Z352" i="60"/>
  <c r="AB356" i="60"/>
  <c r="V355" i="60"/>
  <c r="X352" i="60"/>
  <c r="J352" i="60"/>
  <c r="W351" i="60"/>
  <c r="AB348" i="60"/>
  <c r="X355" i="60"/>
  <c r="Z353" i="60"/>
  <c r="AB351" i="60"/>
  <c r="Y350" i="60"/>
  <c r="W346" i="60"/>
  <c r="I346" i="60"/>
  <c r="P346" i="60" s="1"/>
  <c r="J346" i="60"/>
  <c r="X346" i="60"/>
  <c r="V346" i="60"/>
  <c r="Y346" i="60"/>
  <c r="N346" i="60"/>
  <c r="V338" i="60"/>
  <c r="AB342" i="60"/>
  <c r="AA339" i="60"/>
  <c r="X338" i="60"/>
  <c r="J338" i="60"/>
  <c r="W337" i="60"/>
  <c r="Z336" i="60"/>
  <c r="N336" i="60"/>
  <c r="V333" i="60"/>
  <c r="AB339" i="60"/>
  <c r="Y338" i="60"/>
  <c r="AA342" i="60"/>
  <c r="W340" i="60"/>
  <c r="Z339" i="60"/>
  <c r="N339" i="60"/>
  <c r="I338" i="60"/>
  <c r="P338" i="60" s="1"/>
  <c r="AB337" i="60"/>
  <c r="Y336" i="60"/>
  <c r="V336" i="60"/>
  <c r="Y339" i="60"/>
  <c r="V339" i="60"/>
  <c r="Y342" i="60"/>
  <c r="V342" i="60"/>
  <c r="AA340" i="60"/>
  <c r="X339" i="60"/>
  <c r="J339" i="60"/>
  <c r="W338" i="60"/>
  <c r="Z337" i="60"/>
  <c r="N337" i="60"/>
  <c r="I336" i="60"/>
  <c r="P336" i="60" s="1"/>
  <c r="Y334" i="60"/>
  <c r="X342" i="60"/>
  <c r="I339" i="60"/>
  <c r="P339" i="60" s="1"/>
  <c r="AB338" i="60"/>
  <c r="Y337" i="60"/>
  <c r="V337" i="60"/>
  <c r="X337" i="60"/>
  <c r="J337" i="60"/>
  <c r="V332" i="60"/>
  <c r="Z338" i="60"/>
  <c r="W331" i="60"/>
  <c r="I331" i="60"/>
  <c r="P331" i="60" s="1"/>
  <c r="J331" i="60"/>
  <c r="X331" i="60"/>
  <c r="V331" i="60"/>
  <c r="Y331" i="60"/>
  <c r="N331" i="60"/>
  <c r="R348" i="60" l="1"/>
  <c r="T348" i="60"/>
  <c r="R350" i="60"/>
  <c r="T350" i="60"/>
  <c r="R355" i="60"/>
  <c r="T355" i="60"/>
  <c r="R356" i="60"/>
  <c r="T356" i="60"/>
  <c r="R346" i="60"/>
  <c r="T346" i="60"/>
  <c r="R351" i="60"/>
  <c r="T351" i="60"/>
  <c r="R349" i="60"/>
  <c r="T349" i="60"/>
  <c r="R354" i="60"/>
  <c r="T354" i="60"/>
  <c r="R347" i="60"/>
  <c r="T347" i="60"/>
  <c r="R357" i="60"/>
  <c r="T357" i="60"/>
  <c r="R353" i="60"/>
  <c r="T353" i="60"/>
  <c r="R352" i="60"/>
  <c r="T352" i="60"/>
  <c r="G348" i="61"/>
  <c r="G361" i="61" s="1"/>
  <c r="G375" i="61" s="1"/>
  <c r="G388" i="61" s="1"/>
  <c r="G401" i="61" s="1"/>
  <c r="G414" i="61" s="1"/>
  <c r="G427" i="61" s="1"/>
  <c r="G302" i="61"/>
  <c r="G315" i="61" s="1"/>
  <c r="G328" i="61" s="1"/>
  <c r="G341" i="61" s="1"/>
  <c r="G300" i="61"/>
  <c r="G313" i="61" s="1"/>
  <c r="G326" i="61" s="1"/>
  <c r="G340" i="61"/>
  <c r="G285" i="61"/>
  <c r="B317" i="60"/>
  <c r="C317" i="60"/>
  <c r="D317" i="60"/>
  <c r="E317" i="60"/>
  <c r="G317" i="60"/>
  <c r="H317" i="60"/>
  <c r="B318" i="60"/>
  <c r="C318" i="60"/>
  <c r="D318" i="60"/>
  <c r="E318" i="60"/>
  <c r="G318" i="60"/>
  <c r="H318" i="60"/>
  <c r="B319" i="60"/>
  <c r="C319" i="60"/>
  <c r="D319" i="60"/>
  <c r="E319" i="60"/>
  <c r="G319" i="60"/>
  <c r="H319" i="60"/>
  <c r="B320" i="60"/>
  <c r="C320" i="60"/>
  <c r="D320" i="60"/>
  <c r="E320" i="60"/>
  <c r="G320" i="60"/>
  <c r="H320" i="60"/>
  <c r="B321" i="60"/>
  <c r="C321" i="60"/>
  <c r="D321" i="60"/>
  <c r="E321" i="60"/>
  <c r="G321" i="60"/>
  <c r="H321" i="60"/>
  <c r="B322" i="60"/>
  <c r="C322" i="60"/>
  <c r="D322" i="60"/>
  <c r="E322" i="60"/>
  <c r="G322" i="60"/>
  <c r="H322" i="60"/>
  <c r="B323" i="60"/>
  <c r="C323" i="60"/>
  <c r="D323" i="60"/>
  <c r="E323" i="60"/>
  <c r="G323" i="60"/>
  <c r="H323" i="60"/>
  <c r="B324" i="60"/>
  <c r="C324" i="60"/>
  <c r="D324" i="60"/>
  <c r="E324" i="60"/>
  <c r="G324" i="60"/>
  <c r="H324" i="60"/>
  <c r="B325" i="60"/>
  <c r="C325" i="60"/>
  <c r="D325" i="60"/>
  <c r="E325" i="60"/>
  <c r="G325" i="60"/>
  <c r="H325" i="60"/>
  <c r="B326" i="60"/>
  <c r="C326" i="60"/>
  <c r="D326" i="60"/>
  <c r="E326" i="60"/>
  <c r="G326" i="60"/>
  <c r="H326" i="60"/>
  <c r="B327" i="60"/>
  <c r="C327" i="60"/>
  <c r="D327" i="60"/>
  <c r="E327" i="60"/>
  <c r="G327" i="60"/>
  <c r="H327" i="60"/>
  <c r="H316" i="60"/>
  <c r="G316" i="60"/>
  <c r="E316" i="60"/>
  <c r="C316" i="60"/>
  <c r="B316" i="60"/>
  <c r="B302" i="60"/>
  <c r="C302" i="60"/>
  <c r="D302" i="60"/>
  <c r="E302" i="60"/>
  <c r="G302" i="60"/>
  <c r="H302" i="60"/>
  <c r="B303" i="60"/>
  <c r="C303" i="60"/>
  <c r="D303" i="60"/>
  <c r="E303" i="60"/>
  <c r="G303" i="60"/>
  <c r="H303" i="60"/>
  <c r="B304" i="60"/>
  <c r="C304" i="60"/>
  <c r="D304" i="60"/>
  <c r="E304" i="60"/>
  <c r="G304" i="60"/>
  <c r="H304" i="60"/>
  <c r="B305" i="60"/>
  <c r="C305" i="60"/>
  <c r="D305" i="60"/>
  <c r="E305" i="60"/>
  <c r="G305" i="60"/>
  <c r="H305" i="60"/>
  <c r="B306" i="60"/>
  <c r="C306" i="60"/>
  <c r="D306" i="60"/>
  <c r="E306" i="60"/>
  <c r="G306" i="60"/>
  <c r="H306" i="60"/>
  <c r="B307" i="60"/>
  <c r="C307" i="60"/>
  <c r="D307" i="60"/>
  <c r="E307" i="60"/>
  <c r="G307" i="60"/>
  <c r="H307" i="60"/>
  <c r="B308" i="60"/>
  <c r="C308" i="60"/>
  <c r="D308" i="60"/>
  <c r="E308" i="60"/>
  <c r="G308" i="60"/>
  <c r="H308" i="60"/>
  <c r="B309" i="60"/>
  <c r="C309" i="60"/>
  <c r="D309" i="60"/>
  <c r="E309" i="60"/>
  <c r="G309" i="60"/>
  <c r="H309" i="60"/>
  <c r="B310" i="60"/>
  <c r="C310" i="60"/>
  <c r="D310" i="60"/>
  <c r="E310" i="60"/>
  <c r="G310" i="60"/>
  <c r="H310" i="60"/>
  <c r="B311" i="60"/>
  <c r="C311" i="60"/>
  <c r="D311" i="60"/>
  <c r="E311" i="60"/>
  <c r="G311" i="60"/>
  <c r="H311" i="60"/>
  <c r="B312" i="60"/>
  <c r="C312" i="60"/>
  <c r="D312" i="60"/>
  <c r="E312" i="60"/>
  <c r="G312" i="60"/>
  <c r="H312" i="60"/>
  <c r="H301" i="60"/>
  <c r="G301" i="60"/>
  <c r="E301" i="60"/>
  <c r="C301" i="60"/>
  <c r="B301" i="60"/>
  <c r="B287" i="60"/>
  <c r="C287" i="60"/>
  <c r="D287" i="60"/>
  <c r="E287" i="60"/>
  <c r="G287" i="60"/>
  <c r="H287" i="60"/>
  <c r="B288" i="60"/>
  <c r="C288" i="60"/>
  <c r="D288" i="60"/>
  <c r="E288" i="60"/>
  <c r="G288" i="60"/>
  <c r="H288" i="60"/>
  <c r="B289" i="60"/>
  <c r="C289" i="60"/>
  <c r="D289" i="60"/>
  <c r="E289" i="60"/>
  <c r="G289" i="60"/>
  <c r="H289" i="60"/>
  <c r="B290" i="60"/>
  <c r="C290" i="60"/>
  <c r="D290" i="60"/>
  <c r="E290" i="60"/>
  <c r="G290" i="60"/>
  <c r="H290" i="60"/>
  <c r="B291" i="60"/>
  <c r="C291" i="60"/>
  <c r="D291" i="60"/>
  <c r="E291" i="60"/>
  <c r="G291" i="60"/>
  <c r="H291" i="60"/>
  <c r="B292" i="60"/>
  <c r="C292" i="60"/>
  <c r="D292" i="60"/>
  <c r="E292" i="60"/>
  <c r="G292" i="60"/>
  <c r="H292" i="60"/>
  <c r="B293" i="60"/>
  <c r="C293" i="60"/>
  <c r="D293" i="60"/>
  <c r="E293" i="60"/>
  <c r="G293" i="60"/>
  <c r="H293" i="60"/>
  <c r="B294" i="60"/>
  <c r="C294" i="60"/>
  <c r="D294" i="60"/>
  <c r="E294" i="60"/>
  <c r="G294" i="60"/>
  <c r="H294" i="60"/>
  <c r="B295" i="60"/>
  <c r="C295" i="60"/>
  <c r="D295" i="60"/>
  <c r="E295" i="60"/>
  <c r="G295" i="60"/>
  <c r="H295" i="60"/>
  <c r="B296" i="60"/>
  <c r="C296" i="60"/>
  <c r="D296" i="60"/>
  <c r="E296" i="60"/>
  <c r="G296" i="60"/>
  <c r="H296" i="60"/>
  <c r="B297" i="60"/>
  <c r="C297" i="60"/>
  <c r="D297" i="60"/>
  <c r="E297" i="60"/>
  <c r="G297" i="60"/>
  <c r="H297" i="60"/>
  <c r="H286" i="60"/>
  <c r="G286" i="60"/>
  <c r="E286" i="60"/>
  <c r="C286" i="60"/>
  <c r="B286" i="60"/>
  <c r="B272" i="60"/>
  <c r="C272" i="60"/>
  <c r="D272" i="60"/>
  <c r="E272" i="60"/>
  <c r="G272" i="60"/>
  <c r="H272" i="60"/>
  <c r="B273" i="60"/>
  <c r="C273" i="60"/>
  <c r="D273" i="60"/>
  <c r="E273" i="60"/>
  <c r="G273" i="60"/>
  <c r="H273" i="60"/>
  <c r="B274" i="60"/>
  <c r="C274" i="60"/>
  <c r="D274" i="60"/>
  <c r="E274" i="60"/>
  <c r="G274" i="60"/>
  <c r="H274" i="60"/>
  <c r="B275" i="60"/>
  <c r="C275" i="60"/>
  <c r="D275" i="60"/>
  <c r="E275" i="60"/>
  <c r="G275" i="60"/>
  <c r="H275" i="60"/>
  <c r="B276" i="60"/>
  <c r="C276" i="60"/>
  <c r="D276" i="60"/>
  <c r="E276" i="60"/>
  <c r="G276" i="60"/>
  <c r="H276" i="60"/>
  <c r="B277" i="60"/>
  <c r="C277" i="60"/>
  <c r="D277" i="60"/>
  <c r="E277" i="60"/>
  <c r="G277" i="60"/>
  <c r="H277" i="60"/>
  <c r="B278" i="60"/>
  <c r="C278" i="60"/>
  <c r="D278" i="60"/>
  <c r="E278" i="60"/>
  <c r="G278" i="60"/>
  <c r="H278" i="60"/>
  <c r="B279" i="60"/>
  <c r="C279" i="60"/>
  <c r="D279" i="60"/>
  <c r="E279" i="60"/>
  <c r="G279" i="60"/>
  <c r="H279" i="60"/>
  <c r="B280" i="60"/>
  <c r="C280" i="60"/>
  <c r="D280" i="60"/>
  <c r="E280" i="60"/>
  <c r="G280" i="60"/>
  <c r="H280" i="60"/>
  <c r="B281" i="60"/>
  <c r="C281" i="60"/>
  <c r="D281" i="60"/>
  <c r="E281" i="60"/>
  <c r="G281" i="60"/>
  <c r="H281" i="60"/>
  <c r="B282" i="60"/>
  <c r="C282" i="60"/>
  <c r="D282" i="60"/>
  <c r="E282" i="60"/>
  <c r="G282" i="60"/>
  <c r="H282" i="60"/>
  <c r="B257" i="60"/>
  <c r="C257" i="60"/>
  <c r="D257" i="60"/>
  <c r="E257" i="60"/>
  <c r="G257" i="60"/>
  <c r="H257" i="60"/>
  <c r="B258" i="60"/>
  <c r="C258" i="60"/>
  <c r="D258" i="60"/>
  <c r="E258" i="60"/>
  <c r="G258" i="60"/>
  <c r="H258" i="60"/>
  <c r="B259" i="60"/>
  <c r="C259" i="60"/>
  <c r="D259" i="60"/>
  <c r="E259" i="60"/>
  <c r="G259" i="60"/>
  <c r="H259" i="60"/>
  <c r="B260" i="60"/>
  <c r="C260" i="60"/>
  <c r="D260" i="60"/>
  <c r="E260" i="60"/>
  <c r="G260" i="60"/>
  <c r="H260" i="60"/>
  <c r="B261" i="60"/>
  <c r="C261" i="60"/>
  <c r="D261" i="60"/>
  <c r="E261" i="60"/>
  <c r="G261" i="60"/>
  <c r="H261" i="60"/>
  <c r="B262" i="60"/>
  <c r="C262" i="60"/>
  <c r="D262" i="60"/>
  <c r="E262" i="60"/>
  <c r="G262" i="60"/>
  <c r="H262" i="60"/>
  <c r="B263" i="60"/>
  <c r="C263" i="60"/>
  <c r="D263" i="60"/>
  <c r="E263" i="60"/>
  <c r="G263" i="60"/>
  <c r="H263" i="60"/>
  <c r="B264" i="60"/>
  <c r="C264" i="60"/>
  <c r="D264" i="60"/>
  <c r="E264" i="60"/>
  <c r="G264" i="60"/>
  <c r="H264" i="60"/>
  <c r="B265" i="60"/>
  <c r="C265" i="60"/>
  <c r="D265" i="60"/>
  <c r="E265" i="60"/>
  <c r="G265" i="60"/>
  <c r="H265" i="60"/>
  <c r="B266" i="60"/>
  <c r="C266" i="60"/>
  <c r="D266" i="60"/>
  <c r="E266" i="60"/>
  <c r="G266" i="60"/>
  <c r="H266" i="60"/>
  <c r="B267" i="60"/>
  <c r="C267" i="60"/>
  <c r="D267" i="60"/>
  <c r="E267" i="60"/>
  <c r="G267" i="60"/>
  <c r="H267" i="60"/>
  <c r="B241" i="60"/>
  <c r="C241" i="60"/>
  <c r="D241" i="60"/>
  <c r="E241" i="60"/>
  <c r="G241" i="60"/>
  <c r="H241" i="60"/>
  <c r="B242" i="60"/>
  <c r="C242" i="60"/>
  <c r="D242" i="60"/>
  <c r="E242" i="60"/>
  <c r="G242" i="60"/>
  <c r="H242" i="60"/>
  <c r="B243" i="60"/>
  <c r="C243" i="60"/>
  <c r="D243" i="60"/>
  <c r="E243" i="60"/>
  <c r="G243" i="60"/>
  <c r="H243" i="60"/>
  <c r="B244" i="60"/>
  <c r="C244" i="60"/>
  <c r="D244" i="60"/>
  <c r="E244" i="60"/>
  <c r="G244" i="60"/>
  <c r="H244" i="60"/>
  <c r="B245" i="60"/>
  <c r="C245" i="60"/>
  <c r="D245" i="60"/>
  <c r="E245" i="60"/>
  <c r="G245" i="60"/>
  <c r="H245" i="60"/>
  <c r="B246" i="60"/>
  <c r="C246" i="60"/>
  <c r="D246" i="60"/>
  <c r="E246" i="60"/>
  <c r="G246" i="60"/>
  <c r="H246" i="60"/>
  <c r="B247" i="60"/>
  <c r="C247" i="60"/>
  <c r="D247" i="60"/>
  <c r="E247" i="60"/>
  <c r="G247" i="60"/>
  <c r="H247" i="60"/>
  <c r="B248" i="60"/>
  <c r="C248" i="60"/>
  <c r="D248" i="60"/>
  <c r="E248" i="60"/>
  <c r="G248" i="60"/>
  <c r="H248" i="60"/>
  <c r="B249" i="60"/>
  <c r="C249" i="60"/>
  <c r="D249" i="60"/>
  <c r="E249" i="60"/>
  <c r="G249" i="60"/>
  <c r="H249" i="60"/>
  <c r="B250" i="60"/>
  <c r="C250" i="60"/>
  <c r="D250" i="60"/>
  <c r="E250" i="60"/>
  <c r="G250" i="60"/>
  <c r="H250" i="60"/>
  <c r="B251" i="60"/>
  <c r="C251" i="60"/>
  <c r="D251" i="60"/>
  <c r="E251" i="60"/>
  <c r="G251" i="60"/>
  <c r="H251" i="60"/>
  <c r="N449" i="60"/>
  <c r="AA449" i="60" s="1"/>
  <c r="N434" i="60"/>
  <c r="AA434" i="60" s="1"/>
  <c r="N419" i="60"/>
  <c r="AA419" i="60" s="1"/>
  <c r="N404" i="60"/>
  <c r="AA404" i="60" s="1"/>
  <c r="N389" i="60"/>
  <c r="AA389" i="60" s="1"/>
  <c r="N374" i="60"/>
  <c r="AA374" i="60" s="1"/>
  <c r="N359" i="60"/>
  <c r="AA359" i="60" s="1"/>
  <c r="H271" i="60"/>
  <c r="G271" i="60"/>
  <c r="E271" i="60"/>
  <c r="C271" i="60"/>
  <c r="B271" i="60"/>
  <c r="H256" i="60"/>
  <c r="G256" i="60"/>
  <c r="E256" i="60"/>
  <c r="C256" i="60"/>
  <c r="B256" i="60"/>
  <c r="B240" i="60"/>
  <c r="H240" i="60"/>
  <c r="G240" i="60"/>
  <c r="E240" i="60"/>
  <c r="C240" i="60"/>
  <c r="B225" i="60"/>
  <c r="C225" i="60"/>
  <c r="E225" i="60"/>
  <c r="G225" i="60"/>
  <c r="H225" i="60"/>
  <c r="B226" i="60"/>
  <c r="C226" i="60"/>
  <c r="E226" i="60"/>
  <c r="G226" i="60"/>
  <c r="H226" i="60"/>
  <c r="B227" i="60"/>
  <c r="C227" i="60"/>
  <c r="E227" i="60"/>
  <c r="G227" i="60"/>
  <c r="H227" i="60"/>
  <c r="B228" i="60"/>
  <c r="C228" i="60"/>
  <c r="E228" i="60"/>
  <c r="G228" i="60"/>
  <c r="H228" i="60"/>
  <c r="B229" i="60"/>
  <c r="C229" i="60"/>
  <c r="E229" i="60"/>
  <c r="G229" i="60"/>
  <c r="H229" i="60"/>
  <c r="B230" i="60"/>
  <c r="C230" i="60"/>
  <c r="E230" i="60"/>
  <c r="G230" i="60"/>
  <c r="H230" i="60"/>
  <c r="B231" i="60"/>
  <c r="C231" i="60"/>
  <c r="E231" i="60"/>
  <c r="G231" i="60"/>
  <c r="H231" i="60"/>
  <c r="B232" i="60"/>
  <c r="C232" i="60"/>
  <c r="E232" i="60"/>
  <c r="G232" i="60"/>
  <c r="H232" i="60"/>
  <c r="B233" i="60"/>
  <c r="C233" i="60"/>
  <c r="E233" i="60"/>
  <c r="G233" i="60"/>
  <c r="H233" i="60"/>
  <c r="B234" i="60"/>
  <c r="C234" i="60"/>
  <c r="E234" i="60"/>
  <c r="G234" i="60"/>
  <c r="H234" i="60"/>
  <c r="B235" i="60"/>
  <c r="C235" i="60"/>
  <c r="E235" i="60"/>
  <c r="G235" i="60"/>
  <c r="H235" i="60"/>
  <c r="H224" i="60"/>
  <c r="G224" i="60"/>
  <c r="E224" i="60"/>
  <c r="C224" i="60"/>
  <c r="B224" i="60"/>
  <c r="B210" i="60"/>
  <c r="B211" i="60"/>
  <c r="B212" i="60"/>
  <c r="B213" i="60"/>
  <c r="B214" i="60"/>
  <c r="B215" i="60"/>
  <c r="B216" i="60"/>
  <c r="B217" i="60"/>
  <c r="B218" i="60"/>
  <c r="B219" i="60"/>
  <c r="B220" i="60"/>
  <c r="C210" i="60"/>
  <c r="E210" i="60"/>
  <c r="G210" i="60"/>
  <c r="H210" i="60"/>
  <c r="C211" i="60"/>
  <c r="E211" i="60"/>
  <c r="G211" i="60"/>
  <c r="H211" i="60"/>
  <c r="C212" i="60"/>
  <c r="E212" i="60"/>
  <c r="G212" i="60"/>
  <c r="H212" i="60"/>
  <c r="C213" i="60"/>
  <c r="E213" i="60"/>
  <c r="G213" i="60"/>
  <c r="H213" i="60"/>
  <c r="C214" i="60"/>
  <c r="E214" i="60"/>
  <c r="G214" i="60"/>
  <c r="H214" i="60"/>
  <c r="C215" i="60"/>
  <c r="E215" i="60"/>
  <c r="G215" i="60"/>
  <c r="H215" i="60"/>
  <c r="C216" i="60"/>
  <c r="E216" i="60"/>
  <c r="G216" i="60"/>
  <c r="H216" i="60"/>
  <c r="C217" i="60"/>
  <c r="E217" i="60"/>
  <c r="G217" i="60"/>
  <c r="H217" i="60"/>
  <c r="C218" i="60"/>
  <c r="E218" i="60"/>
  <c r="G218" i="60"/>
  <c r="H218" i="60"/>
  <c r="C219" i="60"/>
  <c r="E219" i="60"/>
  <c r="G219" i="60"/>
  <c r="H219" i="60"/>
  <c r="C220" i="60"/>
  <c r="E220" i="60"/>
  <c r="G220" i="60"/>
  <c r="H220" i="60"/>
  <c r="H209" i="60"/>
  <c r="G209" i="60"/>
  <c r="E209" i="60"/>
  <c r="C209" i="60"/>
  <c r="B209" i="60"/>
  <c r="B195" i="60"/>
  <c r="C195" i="60"/>
  <c r="E195" i="60"/>
  <c r="G195" i="60"/>
  <c r="H195" i="60"/>
  <c r="B196" i="60"/>
  <c r="C196" i="60"/>
  <c r="E196" i="60"/>
  <c r="G196" i="60"/>
  <c r="H196" i="60"/>
  <c r="B197" i="60"/>
  <c r="C197" i="60"/>
  <c r="E197" i="60"/>
  <c r="G197" i="60"/>
  <c r="H197" i="60"/>
  <c r="B198" i="60"/>
  <c r="C198" i="60"/>
  <c r="E198" i="60"/>
  <c r="G198" i="60"/>
  <c r="H198" i="60"/>
  <c r="B199" i="60"/>
  <c r="C199" i="60"/>
  <c r="E199" i="60"/>
  <c r="G199" i="60"/>
  <c r="H199" i="60"/>
  <c r="B200" i="60"/>
  <c r="C200" i="60"/>
  <c r="E200" i="60"/>
  <c r="G200" i="60"/>
  <c r="H200" i="60"/>
  <c r="B201" i="60"/>
  <c r="C201" i="60"/>
  <c r="E201" i="60"/>
  <c r="G201" i="60"/>
  <c r="H201" i="60"/>
  <c r="B202" i="60"/>
  <c r="C202" i="60"/>
  <c r="E202" i="60"/>
  <c r="G202" i="60"/>
  <c r="H202" i="60"/>
  <c r="B203" i="60"/>
  <c r="C203" i="60"/>
  <c r="E203" i="60"/>
  <c r="G203" i="60"/>
  <c r="H203" i="60"/>
  <c r="B204" i="60"/>
  <c r="C204" i="60"/>
  <c r="E204" i="60"/>
  <c r="G204" i="60"/>
  <c r="H204" i="60"/>
  <c r="B205" i="60"/>
  <c r="C205" i="60"/>
  <c r="E205" i="60"/>
  <c r="G205" i="60"/>
  <c r="H205" i="60"/>
  <c r="H194" i="60"/>
  <c r="G194" i="60"/>
  <c r="E194" i="60"/>
  <c r="C194" i="60"/>
  <c r="B194" i="60"/>
  <c r="B180" i="60"/>
  <c r="C180" i="60"/>
  <c r="E180" i="60"/>
  <c r="G180" i="60"/>
  <c r="H180" i="60"/>
  <c r="B181" i="60"/>
  <c r="C181" i="60"/>
  <c r="E181" i="60"/>
  <c r="G181" i="60"/>
  <c r="H181" i="60"/>
  <c r="B182" i="60"/>
  <c r="C182" i="60"/>
  <c r="E182" i="60"/>
  <c r="G182" i="60"/>
  <c r="H182" i="60"/>
  <c r="B183" i="60"/>
  <c r="C183" i="60"/>
  <c r="E183" i="60"/>
  <c r="G183" i="60"/>
  <c r="H183" i="60"/>
  <c r="B184" i="60"/>
  <c r="C184" i="60"/>
  <c r="E184" i="60"/>
  <c r="G184" i="60"/>
  <c r="H184" i="60"/>
  <c r="B185" i="60"/>
  <c r="C185" i="60"/>
  <c r="E185" i="60"/>
  <c r="G185" i="60"/>
  <c r="H185" i="60"/>
  <c r="B186" i="60"/>
  <c r="C186" i="60"/>
  <c r="E186" i="60"/>
  <c r="G186" i="60"/>
  <c r="H186" i="60"/>
  <c r="B187" i="60"/>
  <c r="C187" i="60"/>
  <c r="E187" i="60"/>
  <c r="G187" i="60"/>
  <c r="H187" i="60"/>
  <c r="B188" i="60"/>
  <c r="C188" i="60"/>
  <c r="E188" i="60"/>
  <c r="G188" i="60"/>
  <c r="H188" i="60"/>
  <c r="B189" i="60"/>
  <c r="C189" i="60"/>
  <c r="E189" i="60"/>
  <c r="G189" i="60"/>
  <c r="H189" i="60"/>
  <c r="B190" i="60"/>
  <c r="C190" i="60"/>
  <c r="E190" i="60"/>
  <c r="G190" i="60"/>
  <c r="H190" i="60"/>
  <c r="H179" i="60"/>
  <c r="G179" i="60"/>
  <c r="E179" i="60"/>
  <c r="C179" i="60"/>
  <c r="B179" i="60"/>
  <c r="BG239" i="60"/>
  <c r="BH239" i="60" s="1"/>
  <c r="BI239" i="60" s="1"/>
  <c r="BJ239" i="60" s="1"/>
  <c r="BK239" i="60" s="1"/>
  <c r="BL239" i="60" s="1"/>
  <c r="BM239" i="60" s="1"/>
  <c r="BN239" i="60" s="1"/>
  <c r="BO239" i="60" s="1"/>
  <c r="BP239" i="60" s="1"/>
  <c r="BQ239" i="60" s="1"/>
  <c r="BE239" i="60"/>
  <c r="BG223" i="60"/>
  <c r="BH223" i="60" s="1"/>
  <c r="BI223" i="60" s="1"/>
  <c r="BJ223" i="60" s="1"/>
  <c r="BK223" i="60" s="1"/>
  <c r="BL223" i="60" s="1"/>
  <c r="BM223" i="60" s="1"/>
  <c r="BN223" i="60" s="1"/>
  <c r="BO223" i="60" s="1"/>
  <c r="BP223" i="60" s="1"/>
  <c r="BQ223" i="60" s="1"/>
  <c r="BE223" i="60"/>
  <c r="E222" i="60"/>
  <c r="BG208" i="60"/>
  <c r="BH208" i="60" s="1"/>
  <c r="BI208" i="60" s="1"/>
  <c r="BJ208" i="60" s="1"/>
  <c r="BK208" i="60" s="1"/>
  <c r="BL208" i="60" s="1"/>
  <c r="BM208" i="60" s="1"/>
  <c r="BN208" i="60" s="1"/>
  <c r="BO208" i="60" s="1"/>
  <c r="BP208" i="60" s="1"/>
  <c r="BQ208" i="60" s="1"/>
  <c r="BE208" i="60"/>
  <c r="E207" i="60"/>
  <c r="E192" i="60"/>
  <c r="B165" i="60"/>
  <c r="C165" i="60"/>
  <c r="E165" i="60"/>
  <c r="G165" i="60"/>
  <c r="H165" i="60"/>
  <c r="B166" i="60"/>
  <c r="C166" i="60"/>
  <c r="E166" i="60"/>
  <c r="G166" i="60"/>
  <c r="H166" i="60"/>
  <c r="B167" i="60"/>
  <c r="C167" i="60"/>
  <c r="E167" i="60"/>
  <c r="G167" i="60"/>
  <c r="H167" i="60"/>
  <c r="B168" i="60"/>
  <c r="C168" i="60"/>
  <c r="E168" i="60"/>
  <c r="G168" i="60"/>
  <c r="H168" i="60"/>
  <c r="B169" i="60"/>
  <c r="C169" i="60"/>
  <c r="E169" i="60"/>
  <c r="G169" i="60"/>
  <c r="H169" i="60"/>
  <c r="B170" i="60"/>
  <c r="C170" i="60"/>
  <c r="E170" i="60"/>
  <c r="G170" i="60"/>
  <c r="H170" i="60"/>
  <c r="B171" i="60"/>
  <c r="C171" i="60"/>
  <c r="E171" i="60"/>
  <c r="G171" i="60"/>
  <c r="H171" i="60"/>
  <c r="B172" i="60"/>
  <c r="C172" i="60"/>
  <c r="E172" i="60"/>
  <c r="G172" i="60"/>
  <c r="H172" i="60"/>
  <c r="B173" i="60"/>
  <c r="C173" i="60"/>
  <c r="E173" i="60"/>
  <c r="G173" i="60"/>
  <c r="H173" i="60"/>
  <c r="B174" i="60"/>
  <c r="C174" i="60"/>
  <c r="E174" i="60"/>
  <c r="G174" i="60"/>
  <c r="H174" i="60"/>
  <c r="B175" i="60"/>
  <c r="C175" i="60"/>
  <c r="E175" i="60"/>
  <c r="G175" i="60"/>
  <c r="H175" i="60"/>
  <c r="H164" i="60"/>
  <c r="G164" i="60"/>
  <c r="E164" i="60"/>
  <c r="C164" i="60"/>
  <c r="B164" i="60"/>
  <c r="BG178" i="60"/>
  <c r="BH178" i="60" s="1"/>
  <c r="BI178" i="60" s="1"/>
  <c r="BJ178" i="60" s="1"/>
  <c r="BK178" i="60" s="1"/>
  <c r="BL178" i="60" s="1"/>
  <c r="BM178" i="60" s="1"/>
  <c r="BN178" i="60" s="1"/>
  <c r="BO178" i="60" s="1"/>
  <c r="BP178" i="60" s="1"/>
  <c r="BQ178" i="60" s="1"/>
  <c r="BE178" i="60"/>
  <c r="E177" i="60"/>
  <c r="B150" i="60"/>
  <c r="C150" i="60"/>
  <c r="E150" i="60"/>
  <c r="G150" i="60"/>
  <c r="H150" i="60"/>
  <c r="B151" i="60"/>
  <c r="C151" i="60"/>
  <c r="E151" i="60"/>
  <c r="G151" i="60"/>
  <c r="H151" i="60"/>
  <c r="B152" i="60"/>
  <c r="C152" i="60"/>
  <c r="E152" i="60"/>
  <c r="G152" i="60"/>
  <c r="H152" i="60"/>
  <c r="B153" i="60"/>
  <c r="C153" i="60"/>
  <c r="E153" i="60"/>
  <c r="G153" i="60"/>
  <c r="H153" i="60"/>
  <c r="B154" i="60"/>
  <c r="C154" i="60"/>
  <c r="E154" i="60"/>
  <c r="G154" i="60"/>
  <c r="H154" i="60"/>
  <c r="B155" i="60"/>
  <c r="C155" i="60"/>
  <c r="E155" i="60"/>
  <c r="G155" i="60"/>
  <c r="H155" i="60"/>
  <c r="B156" i="60"/>
  <c r="C156" i="60"/>
  <c r="E156" i="60"/>
  <c r="G156" i="60"/>
  <c r="H156" i="60"/>
  <c r="B157" i="60"/>
  <c r="C157" i="60"/>
  <c r="E157" i="60"/>
  <c r="G157" i="60"/>
  <c r="H157" i="60"/>
  <c r="B158" i="60"/>
  <c r="C158" i="60"/>
  <c r="E158" i="60"/>
  <c r="G158" i="60"/>
  <c r="H158" i="60"/>
  <c r="B159" i="60"/>
  <c r="C159" i="60"/>
  <c r="E159" i="60"/>
  <c r="G159" i="60"/>
  <c r="H159" i="60"/>
  <c r="B160" i="60"/>
  <c r="C160" i="60"/>
  <c r="E160" i="60"/>
  <c r="G160" i="60"/>
  <c r="H160" i="60"/>
  <c r="H149" i="60"/>
  <c r="G149" i="60"/>
  <c r="E149" i="60"/>
  <c r="C149" i="60"/>
  <c r="B149" i="60"/>
  <c r="BG163" i="60"/>
  <c r="BH163" i="60" s="1"/>
  <c r="BI163" i="60" s="1"/>
  <c r="BJ163" i="60" s="1"/>
  <c r="BK163" i="60" s="1"/>
  <c r="BL163" i="60" s="1"/>
  <c r="BM163" i="60" s="1"/>
  <c r="BN163" i="60" s="1"/>
  <c r="BO163" i="60" s="1"/>
  <c r="BP163" i="60" s="1"/>
  <c r="BQ163" i="60" s="1"/>
  <c r="BE163" i="60"/>
  <c r="E162" i="60"/>
  <c r="BG148" i="60"/>
  <c r="BH148" i="60" s="1"/>
  <c r="BI148" i="60" s="1"/>
  <c r="BJ148" i="60" s="1"/>
  <c r="BK148" i="60" s="1"/>
  <c r="BL148" i="60" s="1"/>
  <c r="BM148" i="60" s="1"/>
  <c r="BN148" i="60" s="1"/>
  <c r="BO148" i="60" s="1"/>
  <c r="BP148" i="60" s="1"/>
  <c r="BQ148" i="60" s="1"/>
  <c r="BE148" i="60"/>
  <c r="E147" i="60"/>
  <c r="B135" i="60"/>
  <c r="C135" i="60"/>
  <c r="E135" i="60"/>
  <c r="G135" i="60"/>
  <c r="H135" i="60"/>
  <c r="B136" i="60"/>
  <c r="C136" i="60"/>
  <c r="E136" i="60"/>
  <c r="G136" i="60"/>
  <c r="H136" i="60"/>
  <c r="B137" i="60"/>
  <c r="C137" i="60"/>
  <c r="E137" i="60"/>
  <c r="G137" i="60"/>
  <c r="H137" i="60"/>
  <c r="B138" i="60"/>
  <c r="C138" i="60"/>
  <c r="E138" i="60"/>
  <c r="G138" i="60"/>
  <c r="H138" i="60"/>
  <c r="B139" i="60"/>
  <c r="C139" i="60"/>
  <c r="E139" i="60"/>
  <c r="G139" i="60"/>
  <c r="H139" i="60"/>
  <c r="B140" i="60"/>
  <c r="C140" i="60"/>
  <c r="E140" i="60"/>
  <c r="G140" i="60"/>
  <c r="H140" i="60"/>
  <c r="B141" i="60"/>
  <c r="C141" i="60"/>
  <c r="E141" i="60"/>
  <c r="G141" i="60"/>
  <c r="H141" i="60"/>
  <c r="B142" i="60"/>
  <c r="C142" i="60"/>
  <c r="E142" i="60"/>
  <c r="G142" i="60"/>
  <c r="H142" i="60"/>
  <c r="B143" i="60"/>
  <c r="C143" i="60"/>
  <c r="E143" i="60"/>
  <c r="G143" i="60"/>
  <c r="H143" i="60"/>
  <c r="B144" i="60"/>
  <c r="C144" i="60"/>
  <c r="E144" i="60"/>
  <c r="G144" i="60"/>
  <c r="H144" i="60"/>
  <c r="B145" i="60"/>
  <c r="C145" i="60"/>
  <c r="E145" i="60"/>
  <c r="G145" i="60"/>
  <c r="H145" i="60"/>
  <c r="H134" i="60"/>
  <c r="G134" i="60"/>
  <c r="E134" i="60"/>
  <c r="C134" i="60"/>
  <c r="B134" i="60"/>
  <c r="BG133" i="60"/>
  <c r="BH133" i="60" s="1"/>
  <c r="BI133" i="60" s="1"/>
  <c r="BJ133" i="60" s="1"/>
  <c r="BK133" i="60" s="1"/>
  <c r="BL133" i="60" s="1"/>
  <c r="BM133" i="60" s="1"/>
  <c r="BN133" i="60" s="1"/>
  <c r="BO133" i="60" s="1"/>
  <c r="BP133" i="60" s="1"/>
  <c r="BQ133" i="60" s="1"/>
  <c r="BE133" i="60"/>
  <c r="N132" i="60"/>
  <c r="E132" i="60"/>
  <c r="B120" i="60"/>
  <c r="C120" i="60"/>
  <c r="E120" i="60"/>
  <c r="G120" i="60"/>
  <c r="H120" i="60"/>
  <c r="B121" i="60"/>
  <c r="C121" i="60"/>
  <c r="E121" i="60"/>
  <c r="G121" i="60"/>
  <c r="H121" i="60"/>
  <c r="B122" i="60"/>
  <c r="C122" i="60"/>
  <c r="E122" i="60"/>
  <c r="G122" i="60"/>
  <c r="H122" i="60"/>
  <c r="B123" i="60"/>
  <c r="C123" i="60"/>
  <c r="E123" i="60"/>
  <c r="G123" i="60"/>
  <c r="H123" i="60"/>
  <c r="B124" i="60"/>
  <c r="C124" i="60"/>
  <c r="E124" i="60"/>
  <c r="G124" i="60"/>
  <c r="H124" i="60"/>
  <c r="B125" i="60"/>
  <c r="C125" i="60"/>
  <c r="E125" i="60"/>
  <c r="G125" i="60"/>
  <c r="H125" i="60"/>
  <c r="B126" i="60"/>
  <c r="C126" i="60"/>
  <c r="E126" i="60"/>
  <c r="G126" i="60"/>
  <c r="H126" i="60"/>
  <c r="B127" i="60"/>
  <c r="C127" i="60"/>
  <c r="E127" i="60"/>
  <c r="G127" i="60"/>
  <c r="H127" i="60"/>
  <c r="B128" i="60"/>
  <c r="C128" i="60"/>
  <c r="E128" i="60"/>
  <c r="G128" i="60"/>
  <c r="H128" i="60"/>
  <c r="B129" i="60"/>
  <c r="C129" i="60"/>
  <c r="E129" i="60"/>
  <c r="G129" i="60"/>
  <c r="H129" i="60"/>
  <c r="B130" i="60"/>
  <c r="C130" i="60"/>
  <c r="E130" i="60"/>
  <c r="G130" i="60"/>
  <c r="H130" i="60"/>
  <c r="H119" i="60"/>
  <c r="G119" i="60"/>
  <c r="E119" i="60"/>
  <c r="C119" i="60"/>
  <c r="B119" i="60"/>
  <c r="BG118" i="60"/>
  <c r="BH118" i="60" s="1"/>
  <c r="BI118" i="60" s="1"/>
  <c r="BJ118" i="60" s="1"/>
  <c r="BK118" i="60" s="1"/>
  <c r="BL118" i="60" s="1"/>
  <c r="BM118" i="60" s="1"/>
  <c r="BN118" i="60" s="1"/>
  <c r="BO118" i="60" s="1"/>
  <c r="BP118" i="60" s="1"/>
  <c r="BQ118" i="60" s="1"/>
  <c r="BE118" i="60"/>
  <c r="E117" i="60"/>
  <c r="B105" i="60"/>
  <c r="C105" i="60"/>
  <c r="E105" i="60"/>
  <c r="G105" i="60"/>
  <c r="H105" i="60"/>
  <c r="B106" i="60"/>
  <c r="C106" i="60"/>
  <c r="E106" i="60"/>
  <c r="G106" i="60"/>
  <c r="H106" i="60"/>
  <c r="B107" i="60"/>
  <c r="C107" i="60"/>
  <c r="E107" i="60"/>
  <c r="G107" i="60"/>
  <c r="H107" i="60"/>
  <c r="B108" i="60"/>
  <c r="C108" i="60"/>
  <c r="E108" i="60"/>
  <c r="G108" i="60"/>
  <c r="H108" i="60"/>
  <c r="B109" i="60"/>
  <c r="C109" i="60"/>
  <c r="E109" i="60"/>
  <c r="G109" i="60"/>
  <c r="H109" i="60"/>
  <c r="B110" i="60"/>
  <c r="C110" i="60"/>
  <c r="E110" i="60"/>
  <c r="G110" i="60"/>
  <c r="H110" i="60"/>
  <c r="B111" i="60"/>
  <c r="C111" i="60"/>
  <c r="E111" i="60"/>
  <c r="G111" i="60"/>
  <c r="H111" i="60"/>
  <c r="B112" i="60"/>
  <c r="C112" i="60"/>
  <c r="E112" i="60"/>
  <c r="G112" i="60"/>
  <c r="H112" i="60"/>
  <c r="B113" i="60"/>
  <c r="C113" i="60"/>
  <c r="E113" i="60"/>
  <c r="G113" i="60"/>
  <c r="H113" i="60"/>
  <c r="B114" i="60"/>
  <c r="C114" i="60"/>
  <c r="E114" i="60"/>
  <c r="G114" i="60"/>
  <c r="H114" i="60"/>
  <c r="B115" i="60"/>
  <c r="C115" i="60"/>
  <c r="E115" i="60"/>
  <c r="G115" i="60"/>
  <c r="H115" i="60"/>
  <c r="H104" i="60"/>
  <c r="G104" i="60"/>
  <c r="E104" i="60"/>
  <c r="C104" i="60"/>
  <c r="BG103" i="60"/>
  <c r="BH103" i="60" s="1"/>
  <c r="BI103" i="60" s="1"/>
  <c r="BJ103" i="60" s="1"/>
  <c r="BK103" i="60" s="1"/>
  <c r="BL103" i="60" s="1"/>
  <c r="BM103" i="60" s="1"/>
  <c r="BN103" i="60" s="1"/>
  <c r="BO103" i="60" s="1"/>
  <c r="BP103" i="60" s="1"/>
  <c r="BQ103" i="60" s="1"/>
  <c r="BE103" i="60"/>
  <c r="E102" i="60"/>
  <c r="B104" i="60"/>
  <c r="B90" i="60"/>
  <c r="C90" i="60"/>
  <c r="E90" i="60"/>
  <c r="G90" i="60"/>
  <c r="H90" i="60"/>
  <c r="B91" i="60"/>
  <c r="C91" i="60"/>
  <c r="E91" i="60"/>
  <c r="G91" i="60"/>
  <c r="H91" i="60"/>
  <c r="B92" i="60"/>
  <c r="C92" i="60"/>
  <c r="E92" i="60"/>
  <c r="G92" i="60"/>
  <c r="H92" i="60"/>
  <c r="B93" i="60"/>
  <c r="C93" i="60"/>
  <c r="E93" i="60"/>
  <c r="G93" i="60"/>
  <c r="H93" i="60"/>
  <c r="B94" i="60"/>
  <c r="C94" i="60"/>
  <c r="E94" i="60"/>
  <c r="G94" i="60"/>
  <c r="H94" i="60"/>
  <c r="B95" i="60"/>
  <c r="C95" i="60"/>
  <c r="E95" i="60"/>
  <c r="G95" i="60"/>
  <c r="H95" i="60"/>
  <c r="B96" i="60"/>
  <c r="C96" i="60"/>
  <c r="E96" i="60"/>
  <c r="G96" i="60"/>
  <c r="H96" i="60"/>
  <c r="B97" i="60"/>
  <c r="C97" i="60"/>
  <c r="E97" i="60"/>
  <c r="G97" i="60"/>
  <c r="H97" i="60"/>
  <c r="B98" i="60"/>
  <c r="C98" i="60"/>
  <c r="E98" i="60"/>
  <c r="G98" i="60"/>
  <c r="H98" i="60"/>
  <c r="B99" i="60"/>
  <c r="C99" i="60"/>
  <c r="E99" i="60"/>
  <c r="G99" i="60"/>
  <c r="H99" i="60"/>
  <c r="B100" i="60"/>
  <c r="C100" i="60"/>
  <c r="E100" i="60"/>
  <c r="G100" i="60"/>
  <c r="H100" i="60"/>
  <c r="B89" i="60"/>
  <c r="H89" i="60"/>
  <c r="G89" i="60"/>
  <c r="E89" i="60"/>
  <c r="C89" i="60"/>
  <c r="BG88" i="60"/>
  <c r="BH88" i="60" s="1"/>
  <c r="BI88" i="60" s="1"/>
  <c r="BJ88" i="60" s="1"/>
  <c r="BK88" i="60" s="1"/>
  <c r="BL88" i="60" s="1"/>
  <c r="BM88" i="60" s="1"/>
  <c r="BN88" i="60" s="1"/>
  <c r="BO88" i="60" s="1"/>
  <c r="BP88" i="60" s="1"/>
  <c r="BQ88" i="60" s="1"/>
  <c r="BE88" i="60"/>
  <c r="E87" i="60"/>
  <c r="B75" i="60"/>
  <c r="C75" i="60"/>
  <c r="E75" i="60"/>
  <c r="G75" i="60"/>
  <c r="H75" i="60"/>
  <c r="B76" i="60"/>
  <c r="C76" i="60"/>
  <c r="E76" i="60"/>
  <c r="G76" i="60"/>
  <c r="H76" i="60"/>
  <c r="B77" i="60"/>
  <c r="C77" i="60"/>
  <c r="E77" i="60"/>
  <c r="G77" i="60"/>
  <c r="H77" i="60"/>
  <c r="B78" i="60"/>
  <c r="C78" i="60"/>
  <c r="E78" i="60"/>
  <c r="G78" i="60"/>
  <c r="H78" i="60"/>
  <c r="B79" i="60"/>
  <c r="C79" i="60"/>
  <c r="E79" i="60"/>
  <c r="G79" i="60"/>
  <c r="H79" i="60"/>
  <c r="B80" i="60"/>
  <c r="C80" i="60"/>
  <c r="E80" i="60"/>
  <c r="G80" i="60"/>
  <c r="H80" i="60"/>
  <c r="B81" i="60"/>
  <c r="C81" i="60"/>
  <c r="E81" i="60"/>
  <c r="G81" i="60"/>
  <c r="H81" i="60"/>
  <c r="B82" i="60"/>
  <c r="C82" i="60"/>
  <c r="E82" i="60"/>
  <c r="G82" i="60"/>
  <c r="H82" i="60"/>
  <c r="B83" i="60"/>
  <c r="C83" i="60"/>
  <c r="E83" i="60"/>
  <c r="G83" i="60"/>
  <c r="H83" i="60"/>
  <c r="B84" i="60"/>
  <c r="C84" i="60"/>
  <c r="E84" i="60"/>
  <c r="G84" i="60"/>
  <c r="H84" i="60"/>
  <c r="B85" i="60"/>
  <c r="C85" i="60"/>
  <c r="E85" i="60"/>
  <c r="G85" i="60"/>
  <c r="H85" i="60"/>
  <c r="B74" i="60"/>
  <c r="H74" i="60"/>
  <c r="G74" i="60"/>
  <c r="E74" i="60"/>
  <c r="C74" i="60"/>
  <c r="BG73" i="60"/>
  <c r="BH73" i="60" s="1"/>
  <c r="BI73" i="60" s="1"/>
  <c r="BJ73" i="60" s="1"/>
  <c r="BK73" i="60" s="1"/>
  <c r="BL73" i="60" s="1"/>
  <c r="BM73" i="60" s="1"/>
  <c r="BN73" i="60" s="1"/>
  <c r="BO73" i="60" s="1"/>
  <c r="BP73" i="60" s="1"/>
  <c r="BQ73" i="60" s="1"/>
  <c r="BE73" i="60"/>
  <c r="E72" i="60"/>
  <c r="C60" i="60"/>
  <c r="E60" i="60"/>
  <c r="G60" i="60"/>
  <c r="H60" i="60"/>
  <c r="C61" i="60"/>
  <c r="E61" i="60"/>
  <c r="G61" i="60"/>
  <c r="H61" i="60"/>
  <c r="C62" i="60"/>
  <c r="E62" i="60"/>
  <c r="G62" i="60"/>
  <c r="H62" i="60"/>
  <c r="C63" i="60"/>
  <c r="E63" i="60"/>
  <c r="G63" i="60"/>
  <c r="H63" i="60"/>
  <c r="C64" i="60"/>
  <c r="E64" i="60"/>
  <c r="G64" i="60"/>
  <c r="H64" i="60"/>
  <c r="C65" i="60"/>
  <c r="E65" i="60"/>
  <c r="G65" i="60"/>
  <c r="H65" i="60"/>
  <c r="C66" i="60"/>
  <c r="E66" i="60"/>
  <c r="G66" i="60"/>
  <c r="H66" i="60"/>
  <c r="C67" i="60"/>
  <c r="E67" i="60"/>
  <c r="G67" i="60"/>
  <c r="H67" i="60"/>
  <c r="C68" i="60"/>
  <c r="E68" i="60"/>
  <c r="G68" i="60"/>
  <c r="H68" i="60"/>
  <c r="C69" i="60"/>
  <c r="E69" i="60"/>
  <c r="G69" i="60"/>
  <c r="H69" i="60"/>
  <c r="C70" i="60"/>
  <c r="E70" i="60"/>
  <c r="G70" i="60"/>
  <c r="H70" i="60"/>
  <c r="B60" i="60"/>
  <c r="B61" i="60"/>
  <c r="B62" i="60"/>
  <c r="B63" i="60"/>
  <c r="B64" i="60"/>
  <c r="B65" i="60"/>
  <c r="B66" i="60"/>
  <c r="B67" i="60"/>
  <c r="B68" i="60"/>
  <c r="B69" i="60"/>
  <c r="B70" i="60"/>
  <c r="B59" i="60"/>
  <c r="H59" i="60"/>
  <c r="G59" i="60"/>
  <c r="E59" i="60"/>
  <c r="C59" i="60"/>
  <c r="B45" i="60"/>
  <c r="B46" i="60"/>
  <c r="B47" i="60"/>
  <c r="B48" i="60"/>
  <c r="B49" i="60"/>
  <c r="B50" i="60"/>
  <c r="B51" i="60"/>
  <c r="B52" i="60"/>
  <c r="B53" i="60"/>
  <c r="B54" i="60"/>
  <c r="B55" i="60"/>
  <c r="B44" i="60"/>
  <c r="C45" i="60"/>
  <c r="E45" i="60"/>
  <c r="G45" i="60"/>
  <c r="H45" i="60"/>
  <c r="C46" i="60"/>
  <c r="E46" i="60"/>
  <c r="G46" i="60"/>
  <c r="H46" i="60"/>
  <c r="C47" i="60"/>
  <c r="E47" i="60"/>
  <c r="G47" i="60"/>
  <c r="H47" i="60"/>
  <c r="C48" i="60"/>
  <c r="E48" i="60"/>
  <c r="G48" i="60"/>
  <c r="H48" i="60"/>
  <c r="C49" i="60"/>
  <c r="E49" i="60"/>
  <c r="G49" i="60"/>
  <c r="H49" i="60"/>
  <c r="C50" i="60"/>
  <c r="E50" i="60"/>
  <c r="G50" i="60"/>
  <c r="H50" i="60"/>
  <c r="C51" i="60"/>
  <c r="E51" i="60"/>
  <c r="G51" i="60"/>
  <c r="H51" i="60"/>
  <c r="C52" i="60"/>
  <c r="E52" i="60"/>
  <c r="G52" i="60"/>
  <c r="H52" i="60"/>
  <c r="C53" i="60"/>
  <c r="E53" i="60"/>
  <c r="G53" i="60"/>
  <c r="H53" i="60"/>
  <c r="C54" i="60"/>
  <c r="E54" i="60"/>
  <c r="G54" i="60"/>
  <c r="H54" i="60"/>
  <c r="C55" i="60"/>
  <c r="E55" i="60"/>
  <c r="G55" i="60"/>
  <c r="H55" i="60"/>
  <c r="H44" i="60"/>
  <c r="G44" i="60"/>
  <c r="E44" i="60"/>
  <c r="C44" i="60"/>
  <c r="B30" i="60"/>
  <c r="C30" i="60"/>
  <c r="E30" i="60"/>
  <c r="F30" i="60"/>
  <c r="F45" i="60" s="1"/>
  <c r="F60" i="60" s="1"/>
  <c r="F75" i="60" s="1"/>
  <c r="F90" i="60" s="1"/>
  <c r="F105" i="60" s="1"/>
  <c r="G30" i="60"/>
  <c r="H30" i="60"/>
  <c r="B31" i="60"/>
  <c r="C31" i="60"/>
  <c r="E31" i="60"/>
  <c r="F31" i="60"/>
  <c r="F46" i="60" s="1"/>
  <c r="F61" i="60" s="1"/>
  <c r="F76" i="60" s="1"/>
  <c r="F91" i="60" s="1"/>
  <c r="F106" i="60" s="1"/>
  <c r="G31" i="60"/>
  <c r="H31" i="60"/>
  <c r="B32" i="60"/>
  <c r="C32" i="60"/>
  <c r="E32" i="60"/>
  <c r="F32" i="60"/>
  <c r="F47" i="60" s="1"/>
  <c r="F62" i="60" s="1"/>
  <c r="F77" i="60" s="1"/>
  <c r="F92" i="60" s="1"/>
  <c r="F107" i="60" s="1"/>
  <c r="G32" i="60"/>
  <c r="H32" i="60"/>
  <c r="B33" i="60"/>
  <c r="C33" i="60"/>
  <c r="E33" i="60"/>
  <c r="F33" i="60"/>
  <c r="F48" i="60" s="1"/>
  <c r="F63" i="60" s="1"/>
  <c r="F78" i="60" s="1"/>
  <c r="F93" i="60" s="1"/>
  <c r="F108" i="60" s="1"/>
  <c r="G33" i="60"/>
  <c r="H33" i="60"/>
  <c r="B34" i="60"/>
  <c r="C34" i="60"/>
  <c r="E34" i="60"/>
  <c r="F34" i="60"/>
  <c r="F49" i="60" s="1"/>
  <c r="F64" i="60" s="1"/>
  <c r="F79" i="60" s="1"/>
  <c r="F94" i="60" s="1"/>
  <c r="F109" i="60" s="1"/>
  <c r="G34" i="60"/>
  <c r="H34" i="60"/>
  <c r="B35" i="60"/>
  <c r="C35" i="60"/>
  <c r="E35" i="60"/>
  <c r="F35" i="60"/>
  <c r="F50" i="60" s="1"/>
  <c r="F65" i="60" s="1"/>
  <c r="F80" i="60" s="1"/>
  <c r="F95" i="60" s="1"/>
  <c r="F110" i="60" s="1"/>
  <c r="G35" i="60"/>
  <c r="H35" i="60"/>
  <c r="B36" i="60"/>
  <c r="C36" i="60"/>
  <c r="E36" i="60"/>
  <c r="F36" i="60"/>
  <c r="F51" i="60" s="1"/>
  <c r="F66" i="60" s="1"/>
  <c r="F81" i="60" s="1"/>
  <c r="F96" i="60" s="1"/>
  <c r="F111" i="60" s="1"/>
  <c r="G36" i="60"/>
  <c r="H36" i="60"/>
  <c r="B37" i="60"/>
  <c r="C37" i="60"/>
  <c r="E37" i="60"/>
  <c r="F37" i="60"/>
  <c r="F52" i="60" s="1"/>
  <c r="F67" i="60" s="1"/>
  <c r="F82" i="60" s="1"/>
  <c r="F97" i="60" s="1"/>
  <c r="F112" i="60" s="1"/>
  <c r="G37" i="60"/>
  <c r="H37" i="60"/>
  <c r="B38" i="60"/>
  <c r="C38" i="60"/>
  <c r="E38" i="60"/>
  <c r="F38" i="60"/>
  <c r="F53" i="60" s="1"/>
  <c r="F68" i="60" s="1"/>
  <c r="F83" i="60" s="1"/>
  <c r="F98" i="60" s="1"/>
  <c r="F113" i="60" s="1"/>
  <c r="G38" i="60"/>
  <c r="H38" i="60"/>
  <c r="B39" i="60"/>
  <c r="C39" i="60"/>
  <c r="E39" i="60"/>
  <c r="F39" i="60"/>
  <c r="F54" i="60" s="1"/>
  <c r="F69" i="60" s="1"/>
  <c r="F84" i="60" s="1"/>
  <c r="F99" i="60" s="1"/>
  <c r="F114" i="60" s="1"/>
  <c r="G39" i="60"/>
  <c r="H39" i="60"/>
  <c r="B40" i="60"/>
  <c r="C40" i="60"/>
  <c r="E40" i="60"/>
  <c r="F40" i="60"/>
  <c r="F55" i="60" s="1"/>
  <c r="F70" i="60" s="1"/>
  <c r="F85" i="60" s="1"/>
  <c r="F100" i="60" s="1"/>
  <c r="F115" i="60" s="1"/>
  <c r="G40" i="60"/>
  <c r="H40" i="60"/>
  <c r="H29" i="60"/>
  <c r="G29" i="60"/>
  <c r="E29" i="60"/>
  <c r="C29" i="60"/>
  <c r="B29" i="60"/>
  <c r="B15" i="60"/>
  <c r="C15" i="60"/>
  <c r="E15" i="60"/>
  <c r="G15" i="60"/>
  <c r="H15" i="60"/>
  <c r="B16" i="60"/>
  <c r="C16" i="60"/>
  <c r="E16" i="60"/>
  <c r="G16" i="60"/>
  <c r="H16" i="60"/>
  <c r="B17" i="60"/>
  <c r="C17" i="60"/>
  <c r="E17" i="60"/>
  <c r="G17" i="60"/>
  <c r="H17" i="60"/>
  <c r="B18" i="60"/>
  <c r="C18" i="60"/>
  <c r="E18" i="60"/>
  <c r="G18" i="60"/>
  <c r="H18" i="60"/>
  <c r="B19" i="60"/>
  <c r="C19" i="60"/>
  <c r="E19" i="60"/>
  <c r="G19" i="60"/>
  <c r="H19" i="60"/>
  <c r="B20" i="60"/>
  <c r="C20" i="60"/>
  <c r="E20" i="60"/>
  <c r="G20" i="60"/>
  <c r="H20" i="60"/>
  <c r="B21" i="60"/>
  <c r="C21" i="60"/>
  <c r="E21" i="60"/>
  <c r="G21" i="60"/>
  <c r="H21" i="60"/>
  <c r="L21" i="60" s="1"/>
  <c r="B22" i="60"/>
  <c r="C22" i="60"/>
  <c r="E22" i="60"/>
  <c r="G22" i="60"/>
  <c r="H22" i="60"/>
  <c r="B23" i="60"/>
  <c r="C23" i="60"/>
  <c r="E23" i="60"/>
  <c r="G23" i="60"/>
  <c r="H23" i="60"/>
  <c r="B24" i="60"/>
  <c r="C24" i="60"/>
  <c r="E24" i="60"/>
  <c r="G24" i="60"/>
  <c r="H24" i="60"/>
  <c r="L24" i="60" s="1"/>
  <c r="B25" i="60"/>
  <c r="C25" i="60"/>
  <c r="E25" i="60"/>
  <c r="G25" i="60"/>
  <c r="H25" i="60"/>
  <c r="L25" i="60" s="1"/>
  <c r="H14" i="60"/>
  <c r="L14" i="60" s="1"/>
  <c r="G14" i="60"/>
  <c r="E14" i="60"/>
  <c r="C14" i="60"/>
  <c r="B14" i="60"/>
  <c r="Z29" i="60" l="1"/>
  <c r="Y29" i="60"/>
  <c r="X29" i="60"/>
  <c r="X84" i="60"/>
  <c r="Y84" i="60"/>
  <c r="Z84" i="60"/>
  <c r="X76" i="60"/>
  <c r="Y76" i="60"/>
  <c r="Z76" i="60"/>
  <c r="X89" i="60"/>
  <c r="Z89" i="60"/>
  <c r="Y89" i="60"/>
  <c r="X94" i="60"/>
  <c r="Y94" i="60"/>
  <c r="Z94" i="60"/>
  <c r="X40" i="60"/>
  <c r="Y40" i="60"/>
  <c r="Z40" i="60"/>
  <c r="X36" i="60"/>
  <c r="Y36" i="60"/>
  <c r="Z36" i="60"/>
  <c r="X32" i="60"/>
  <c r="Y32" i="60"/>
  <c r="Z32" i="60"/>
  <c r="Y74" i="60"/>
  <c r="Z74" i="60"/>
  <c r="X74" i="60"/>
  <c r="X79" i="60"/>
  <c r="Y79" i="60"/>
  <c r="Z79" i="60"/>
  <c r="X97" i="60"/>
  <c r="Z97" i="60"/>
  <c r="Y97" i="60"/>
  <c r="Z59" i="60"/>
  <c r="Y59" i="60"/>
  <c r="X59" i="60"/>
  <c r="X82" i="60"/>
  <c r="Y82" i="60"/>
  <c r="Z82" i="60"/>
  <c r="X100" i="60"/>
  <c r="Y100" i="60"/>
  <c r="Z100" i="60"/>
  <c r="X92" i="60"/>
  <c r="Y92" i="60"/>
  <c r="Z92" i="60"/>
  <c r="Y37" i="60"/>
  <c r="Z37" i="60"/>
  <c r="X37" i="60"/>
  <c r="X33" i="60"/>
  <c r="Z33" i="60"/>
  <c r="Y33" i="60"/>
  <c r="X54" i="60"/>
  <c r="Y54" i="60"/>
  <c r="Z54" i="60"/>
  <c r="X52" i="60"/>
  <c r="Y52" i="60"/>
  <c r="Z52" i="60"/>
  <c r="Z50" i="60"/>
  <c r="X50" i="60"/>
  <c r="Y50" i="60"/>
  <c r="Y48" i="60"/>
  <c r="Z48" i="60"/>
  <c r="X48" i="60"/>
  <c r="X46" i="60"/>
  <c r="Y46" i="60"/>
  <c r="Z46" i="60"/>
  <c r="Z69" i="60"/>
  <c r="X69" i="60"/>
  <c r="Y69" i="60"/>
  <c r="Y67" i="60"/>
  <c r="Z67" i="60"/>
  <c r="X67" i="60"/>
  <c r="X65" i="60"/>
  <c r="Y65" i="60"/>
  <c r="Z65" i="60"/>
  <c r="X63" i="60"/>
  <c r="Z63" i="60"/>
  <c r="Y63" i="60"/>
  <c r="Z61" i="60"/>
  <c r="X61" i="60"/>
  <c r="Y61" i="60"/>
  <c r="Y85" i="60"/>
  <c r="X85" i="60"/>
  <c r="Z85" i="60"/>
  <c r="X77" i="60"/>
  <c r="Y77" i="60"/>
  <c r="Z77" i="60"/>
  <c r="X95" i="60"/>
  <c r="Z95" i="60"/>
  <c r="Y95" i="60"/>
  <c r="Z80" i="60"/>
  <c r="X80" i="60"/>
  <c r="Y80" i="60"/>
  <c r="X98" i="60"/>
  <c r="Y98" i="60"/>
  <c r="Z98" i="60"/>
  <c r="X90" i="60"/>
  <c r="Y90" i="60"/>
  <c r="Z90" i="60"/>
  <c r="X38" i="60"/>
  <c r="Y38" i="60"/>
  <c r="Z38" i="60"/>
  <c r="Z34" i="60"/>
  <c r="Y34" i="60"/>
  <c r="X34" i="60"/>
  <c r="X30" i="60"/>
  <c r="Y30" i="60"/>
  <c r="Z30" i="60"/>
  <c r="Z83" i="60"/>
  <c r="Y83" i="60"/>
  <c r="X83" i="60"/>
  <c r="Z75" i="60"/>
  <c r="Y75" i="60"/>
  <c r="X75" i="60"/>
  <c r="Z93" i="60"/>
  <c r="X93" i="60"/>
  <c r="Y93" i="60"/>
  <c r="Y44" i="60"/>
  <c r="X44" i="60"/>
  <c r="Z44" i="60"/>
  <c r="Y78" i="60"/>
  <c r="Z78" i="60"/>
  <c r="X78" i="60"/>
  <c r="X96" i="60"/>
  <c r="Y96" i="60"/>
  <c r="Z96" i="60"/>
  <c r="Z39" i="60"/>
  <c r="X39" i="60"/>
  <c r="Y39" i="60"/>
  <c r="X35" i="60"/>
  <c r="Y35" i="60"/>
  <c r="Z35" i="60"/>
  <c r="Z31" i="60"/>
  <c r="X31" i="60"/>
  <c r="Y31" i="60"/>
  <c r="Y55" i="60"/>
  <c r="X55" i="60"/>
  <c r="Z55" i="60"/>
  <c r="Z53" i="60"/>
  <c r="Y53" i="60"/>
  <c r="X53" i="60"/>
  <c r="X51" i="60"/>
  <c r="Y51" i="60"/>
  <c r="Z51" i="60"/>
  <c r="X49" i="60"/>
  <c r="Y49" i="60"/>
  <c r="Z49" i="60"/>
  <c r="Y47" i="60"/>
  <c r="X47" i="60"/>
  <c r="Z47" i="60"/>
  <c r="Z45" i="60"/>
  <c r="Y45" i="60"/>
  <c r="X45" i="60"/>
  <c r="X70" i="60"/>
  <c r="Y70" i="60"/>
  <c r="Z70" i="60"/>
  <c r="X68" i="60"/>
  <c r="Y68" i="60"/>
  <c r="Z68" i="60"/>
  <c r="Y66" i="60"/>
  <c r="X66" i="60"/>
  <c r="Z66" i="60"/>
  <c r="Z64" i="60"/>
  <c r="Y64" i="60"/>
  <c r="X64" i="60"/>
  <c r="X62" i="60"/>
  <c r="Y62" i="60"/>
  <c r="Z62" i="60"/>
  <c r="X60" i="60"/>
  <c r="Y60" i="60"/>
  <c r="Z60" i="60"/>
  <c r="X81" i="60"/>
  <c r="Y81" i="60"/>
  <c r="Z81" i="60"/>
  <c r="Z99" i="60"/>
  <c r="X99" i="60"/>
  <c r="Y99" i="60"/>
  <c r="X91" i="60"/>
  <c r="Z91" i="60"/>
  <c r="Y91" i="60"/>
  <c r="X21" i="60"/>
  <c r="Y21" i="60"/>
  <c r="Z21" i="60"/>
  <c r="X19" i="60"/>
  <c r="Z19" i="60"/>
  <c r="Y19" i="60"/>
  <c r="Z24" i="60"/>
  <c r="X24" i="60"/>
  <c r="Y24" i="60"/>
  <c r="Y14" i="60"/>
  <c r="Z14" i="60"/>
  <c r="X14" i="60"/>
  <c r="X17" i="60"/>
  <c r="Y17" i="60"/>
  <c r="Z17" i="60"/>
  <c r="X22" i="60"/>
  <c r="Y22" i="60"/>
  <c r="Z22" i="60"/>
  <c r="X25" i="60"/>
  <c r="Y25" i="60"/>
  <c r="Z25" i="60"/>
  <c r="Z20" i="60"/>
  <c r="X20" i="60"/>
  <c r="Y20" i="60"/>
  <c r="X18" i="60"/>
  <c r="Z18" i="60"/>
  <c r="Y18" i="60"/>
  <c r="Z16" i="60"/>
  <c r="X16" i="60"/>
  <c r="Y16" i="60"/>
  <c r="Z23" i="60"/>
  <c r="Y23" i="60"/>
  <c r="X23" i="60"/>
  <c r="Z15" i="60"/>
  <c r="X15" i="60"/>
  <c r="Y15" i="60"/>
  <c r="I35" i="60"/>
  <c r="P35" i="60" s="1"/>
  <c r="R35" i="60" s="1"/>
  <c r="I31" i="60"/>
  <c r="P31" i="60" s="1"/>
  <c r="R31" i="60" s="1"/>
  <c r="I49" i="60"/>
  <c r="P49" i="60" s="1"/>
  <c r="R49" i="60" s="1"/>
  <c r="N18" i="60"/>
  <c r="AA18" i="60" s="1"/>
  <c r="I84" i="60"/>
  <c r="P84" i="60" s="1"/>
  <c r="L84" i="60" s="1"/>
  <c r="I76" i="60"/>
  <c r="P76" i="60" s="1"/>
  <c r="L76" i="60" s="1"/>
  <c r="I94" i="60"/>
  <c r="P94" i="60" s="1"/>
  <c r="L94" i="60" s="1"/>
  <c r="Z104" i="60"/>
  <c r="I112" i="60"/>
  <c r="P112" i="60" s="1"/>
  <c r="I130" i="60"/>
  <c r="P130" i="60" s="1"/>
  <c r="L130" i="60" s="1"/>
  <c r="N122" i="60"/>
  <c r="AA122" i="60" s="1"/>
  <c r="N145" i="60"/>
  <c r="N137" i="60"/>
  <c r="AA137" i="60" s="1"/>
  <c r="V154" i="60"/>
  <c r="Z164" i="60"/>
  <c r="I172" i="60"/>
  <c r="P172" i="60" s="1"/>
  <c r="W188" i="60"/>
  <c r="W180" i="60"/>
  <c r="V199" i="60"/>
  <c r="I229" i="60"/>
  <c r="P229" i="60" s="1"/>
  <c r="V251" i="60"/>
  <c r="N247" i="60"/>
  <c r="AA247" i="60" s="1"/>
  <c r="V243" i="60"/>
  <c r="J262" i="60"/>
  <c r="J280" i="60"/>
  <c r="W276" i="60"/>
  <c r="J272" i="60"/>
  <c r="I311" i="60"/>
  <c r="P311" i="60" s="1"/>
  <c r="J307" i="60"/>
  <c r="W303" i="60"/>
  <c r="Z316" i="60"/>
  <c r="I19" i="60"/>
  <c r="P19" i="60" s="1"/>
  <c r="T19" i="60" s="1"/>
  <c r="N23" i="60"/>
  <c r="J55" i="60"/>
  <c r="J51" i="60"/>
  <c r="I47" i="60"/>
  <c r="P47" i="60" s="1"/>
  <c r="R47" i="60" s="1"/>
  <c r="J66" i="60"/>
  <c r="J62" i="60"/>
  <c r="I99" i="60"/>
  <c r="P99" i="60" s="1"/>
  <c r="L99" i="60" s="1"/>
  <c r="N36" i="60"/>
  <c r="AA36" i="60" s="1"/>
  <c r="N32" i="60"/>
  <c r="AA32" i="60" s="1"/>
  <c r="N79" i="60"/>
  <c r="AA79" i="60" s="1"/>
  <c r="I97" i="60"/>
  <c r="P97" i="60" s="1"/>
  <c r="L97" i="60" s="1"/>
  <c r="J115" i="60"/>
  <c r="J107" i="60"/>
  <c r="I140" i="60"/>
  <c r="P140" i="60" s="1"/>
  <c r="Y149" i="60"/>
  <c r="W157" i="60"/>
  <c r="N175" i="60"/>
  <c r="N167" i="60"/>
  <c r="AA167" i="60" s="1"/>
  <c r="I183" i="60"/>
  <c r="P183" i="60" s="1"/>
  <c r="I202" i="60"/>
  <c r="P202" i="60" s="1"/>
  <c r="Z224" i="60"/>
  <c r="I232" i="60"/>
  <c r="P232" i="60" s="1"/>
  <c r="I292" i="60"/>
  <c r="P292" i="60" s="1"/>
  <c r="Z301" i="60"/>
  <c r="I327" i="60"/>
  <c r="P327" i="60" s="1"/>
  <c r="I323" i="60"/>
  <c r="P323" i="60" s="1"/>
  <c r="I319" i="60"/>
  <c r="P319" i="60" s="1"/>
  <c r="I39" i="60"/>
  <c r="P39" i="60" s="1"/>
  <c r="T39" i="60" s="1"/>
  <c r="V53" i="60"/>
  <c r="V70" i="60"/>
  <c r="I64" i="60"/>
  <c r="P64" i="60" s="1"/>
  <c r="R64" i="60" s="1"/>
  <c r="N81" i="60"/>
  <c r="AA81" i="60" s="1"/>
  <c r="J21" i="60"/>
  <c r="N40" i="60"/>
  <c r="AA40" i="60" s="1"/>
  <c r="I24" i="60"/>
  <c r="P24" i="60" s="1"/>
  <c r="R24" i="60" s="1"/>
  <c r="I16" i="60"/>
  <c r="P16" i="60" s="1"/>
  <c r="R16" i="60" s="1"/>
  <c r="I82" i="60"/>
  <c r="P82" i="60" s="1"/>
  <c r="L82" i="60" s="1"/>
  <c r="V92" i="60"/>
  <c r="I110" i="60"/>
  <c r="P110" i="60" s="1"/>
  <c r="N128" i="60"/>
  <c r="AA128" i="60" s="1"/>
  <c r="I120" i="60"/>
  <c r="P120" i="60" s="1"/>
  <c r="L120" i="60" s="1"/>
  <c r="V143" i="60"/>
  <c r="N135" i="60"/>
  <c r="V160" i="60"/>
  <c r="V152" i="60"/>
  <c r="I170" i="60"/>
  <c r="P170" i="60" s="1"/>
  <c r="W186" i="60"/>
  <c r="V205" i="60"/>
  <c r="V197" i="60"/>
  <c r="I219" i="60"/>
  <c r="P219" i="60" s="1"/>
  <c r="W217" i="60"/>
  <c r="V213" i="60"/>
  <c r="I211" i="60"/>
  <c r="P211" i="60" s="1"/>
  <c r="I235" i="60"/>
  <c r="P235" i="60" s="1"/>
  <c r="I227" i="60"/>
  <c r="P227" i="60" s="1"/>
  <c r="Y256" i="60"/>
  <c r="W248" i="60"/>
  <c r="V244" i="60"/>
  <c r="I267" i="60"/>
  <c r="P267" i="60" s="1"/>
  <c r="I259" i="60"/>
  <c r="P259" i="60" s="1"/>
  <c r="I277" i="60"/>
  <c r="P277" i="60" s="1"/>
  <c r="I273" i="60"/>
  <c r="P273" i="60" s="1"/>
  <c r="Z286" i="60"/>
  <c r="V308" i="60"/>
  <c r="V304" i="60"/>
  <c r="W52" i="60"/>
  <c r="I67" i="60"/>
  <c r="P67" i="60" s="1"/>
  <c r="R67" i="60" s="1"/>
  <c r="N85" i="60"/>
  <c r="N77" i="60"/>
  <c r="AA77" i="60" s="1"/>
  <c r="W95" i="60"/>
  <c r="J113" i="60"/>
  <c r="I138" i="60"/>
  <c r="P138" i="60" s="1"/>
  <c r="W155" i="60"/>
  <c r="N173" i="60"/>
  <c r="AA173" i="60" s="1"/>
  <c r="N165" i="60"/>
  <c r="I189" i="60"/>
  <c r="P189" i="60" s="1"/>
  <c r="I181" i="60"/>
  <c r="P181" i="60" s="1"/>
  <c r="I200" i="60"/>
  <c r="P200" i="60" s="1"/>
  <c r="N230" i="60"/>
  <c r="J297" i="60"/>
  <c r="N293" i="60"/>
  <c r="AA293" i="60" s="1"/>
  <c r="I289" i="60"/>
  <c r="P289" i="60" s="1"/>
  <c r="I324" i="60"/>
  <c r="P324" i="60" s="1"/>
  <c r="V320" i="60"/>
  <c r="I37" i="60"/>
  <c r="P37" i="60" s="1"/>
  <c r="T37" i="60" s="1"/>
  <c r="I33" i="60"/>
  <c r="P33" i="60" s="1"/>
  <c r="R33" i="60" s="1"/>
  <c r="N54" i="60"/>
  <c r="AA54" i="60" s="1"/>
  <c r="V46" i="60"/>
  <c r="I22" i="60"/>
  <c r="P22" i="60" s="1"/>
  <c r="R22" i="60" s="1"/>
  <c r="I80" i="60"/>
  <c r="P80" i="60" s="1"/>
  <c r="L80" i="60" s="1"/>
  <c r="J98" i="60"/>
  <c r="I108" i="60"/>
  <c r="P108" i="60" s="1"/>
  <c r="N126" i="60"/>
  <c r="AA126" i="60" s="1"/>
  <c r="V141" i="60"/>
  <c r="V158" i="60"/>
  <c r="V150" i="60"/>
  <c r="J168" i="60"/>
  <c r="W184" i="60"/>
  <c r="V203" i="60"/>
  <c r="V195" i="60"/>
  <c r="I233" i="60"/>
  <c r="P233" i="60" s="1"/>
  <c r="I225" i="60"/>
  <c r="P225" i="60" s="1"/>
  <c r="J249" i="60"/>
  <c r="J241" i="60"/>
  <c r="W264" i="60"/>
  <c r="N260" i="60"/>
  <c r="AA260" i="60" s="1"/>
  <c r="I282" i="60"/>
  <c r="P282" i="60" s="1"/>
  <c r="I274" i="60"/>
  <c r="P274" i="60" s="1"/>
  <c r="I309" i="60"/>
  <c r="P309" i="60" s="1"/>
  <c r="V63" i="60"/>
  <c r="J105" i="60"/>
  <c r="N38" i="60"/>
  <c r="AA38" i="60" s="1"/>
  <c r="N34" i="60"/>
  <c r="AA34" i="60" s="1"/>
  <c r="N30" i="60"/>
  <c r="AA30" i="60" s="1"/>
  <c r="N83" i="60"/>
  <c r="AA83" i="60" s="1"/>
  <c r="N75" i="60"/>
  <c r="AA75" i="60" s="1"/>
  <c r="I93" i="60"/>
  <c r="P93" i="60" s="1"/>
  <c r="L93" i="60" s="1"/>
  <c r="J111" i="60"/>
  <c r="N121" i="60"/>
  <c r="AA121" i="60" s="1"/>
  <c r="I144" i="60"/>
  <c r="P144" i="60" s="1"/>
  <c r="I136" i="60"/>
  <c r="P136" i="60" s="1"/>
  <c r="W153" i="60"/>
  <c r="N171" i="60"/>
  <c r="AA171" i="60" s="1"/>
  <c r="Z179" i="60"/>
  <c r="I187" i="60"/>
  <c r="P187" i="60" s="1"/>
  <c r="N198" i="60"/>
  <c r="Y209" i="60"/>
  <c r="I228" i="60"/>
  <c r="P228" i="60" s="1"/>
  <c r="W294" i="60"/>
  <c r="V290" i="60"/>
  <c r="J325" i="60"/>
  <c r="N321" i="60"/>
  <c r="AA321" i="60" s="1"/>
  <c r="J317" i="60"/>
  <c r="V48" i="60"/>
  <c r="I69" i="60"/>
  <c r="P69" i="60" s="1"/>
  <c r="R69" i="60" s="1"/>
  <c r="I61" i="60"/>
  <c r="P61" i="60" s="1"/>
  <c r="R61" i="60" s="1"/>
  <c r="J25" i="60"/>
  <c r="I78" i="60"/>
  <c r="P78" i="60" s="1"/>
  <c r="L78" i="60" s="1"/>
  <c r="W96" i="60"/>
  <c r="I114" i="60"/>
  <c r="P114" i="60" s="1"/>
  <c r="I106" i="60"/>
  <c r="P106" i="60" s="1"/>
  <c r="N124" i="60"/>
  <c r="AA124" i="60" s="1"/>
  <c r="V139" i="60"/>
  <c r="V156" i="60"/>
  <c r="I174" i="60"/>
  <c r="P174" i="60" s="1"/>
  <c r="I166" i="60"/>
  <c r="P166" i="60" s="1"/>
  <c r="W190" i="60"/>
  <c r="W182" i="60"/>
  <c r="V201" i="60"/>
  <c r="N218" i="60"/>
  <c r="J216" i="60"/>
  <c r="N214" i="60"/>
  <c r="N210" i="60"/>
  <c r="I231" i="60"/>
  <c r="P231" i="60" s="1"/>
  <c r="N250" i="60"/>
  <c r="AA250" i="60" s="1"/>
  <c r="V246" i="60"/>
  <c r="N242" i="60"/>
  <c r="AA242" i="60" s="1"/>
  <c r="J265" i="60"/>
  <c r="I261" i="60"/>
  <c r="P261" i="60" s="1"/>
  <c r="J257" i="60"/>
  <c r="I279" i="60"/>
  <c r="P279" i="60" s="1"/>
  <c r="V275" i="60"/>
  <c r="J310" i="60"/>
  <c r="I306" i="60"/>
  <c r="P306" i="60" s="1"/>
  <c r="J302" i="60"/>
  <c r="V45" i="60"/>
  <c r="N68" i="60"/>
  <c r="AA68" i="60" s="1"/>
  <c r="J60" i="60"/>
  <c r="W91" i="60"/>
  <c r="J109" i="60"/>
  <c r="X119" i="60"/>
  <c r="Z134" i="60"/>
  <c r="I142" i="60"/>
  <c r="P142" i="60" s="1"/>
  <c r="W159" i="60"/>
  <c r="I151" i="60"/>
  <c r="P151" i="60" s="1"/>
  <c r="N169" i="60"/>
  <c r="I185" i="60"/>
  <c r="P185" i="60" s="1"/>
  <c r="I204" i="60"/>
  <c r="P204" i="60" s="1"/>
  <c r="I196" i="60"/>
  <c r="P196" i="60" s="1"/>
  <c r="I234" i="60"/>
  <c r="P234" i="60" s="1"/>
  <c r="I226" i="60"/>
  <c r="P226" i="60" s="1"/>
  <c r="Z271" i="60"/>
  <c r="J295" i="60"/>
  <c r="J287" i="60"/>
  <c r="V322" i="60"/>
  <c r="I318" i="60"/>
  <c r="P318" i="60" s="1"/>
  <c r="F128" i="60"/>
  <c r="F340" i="60"/>
  <c r="F124" i="60"/>
  <c r="F336" i="60"/>
  <c r="F120" i="60"/>
  <c r="F332" i="60"/>
  <c r="F125" i="60"/>
  <c r="F337" i="60"/>
  <c r="F121" i="60"/>
  <c r="F333" i="60"/>
  <c r="F127" i="60"/>
  <c r="F339" i="60"/>
  <c r="F129" i="60"/>
  <c r="F341" i="60"/>
  <c r="F126" i="60"/>
  <c r="F338" i="60"/>
  <c r="F122" i="60"/>
  <c r="F334" i="60"/>
  <c r="F123" i="60"/>
  <c r="F335" i="60"/>
  <c r="F130" i="60"/>
  <c r="F342" i="60"/>
  <c r="G353" i="61"/>
  <c r="G366" i="61" s="1"/>
  <c r="G354" i="61"/>
  <c r="G298" i="61"/>
  <c r="G311" i="61" s="1"/>
  <c r="G324" i="61" s="1"/>
  <c r="G339" i="61"/>
  <c r="Z292" i="60"/>
  <c r="I281" i="60"/>
  <c r="P281" i="60" s="1"/>
  <c r="Y278" i="60"/>
  <c r="Y303" i="60"/>
  <c r="AB263" i="60"/>
  <c r="X321" i="60"/>
  <c r="J292" i="60"/>
  <c r="Y326" i="60"/>
  <c r="W289" i="60"/>
  <c r="W291" i="60"/>
  <c r="I320" i="60"/>
  <c r="P320" i="60" s="1"/>
  <c r="AB297" i="60"/>
  <c r="AB312" i="60"/>
  <c r="I297" i="60"/>
  <c r="P297" i="60" s="1"/>
  <c r="Z291" i="60"/>
  <c r="Y311" i="60"/>
  <c r="Y297" i="60"/>
  <c r="Y323" i="60"/>
  <c r="W323" i="60"/>
  <c r="Z264" i="60"/>
  <c r="AB327" i="60"/>
  <c r="V323" i="60"/>
  <c r="W297" i="60"/>
  <c r="AB306" i="60"/>
  <c r="Y327" i="60"/>
  <c r="J323" i="60"/>
  <c r="N305" i="60"/>
  <c r="AA305" i="60" s="1"/>
  <c r="Y292" i="60"/>
  <c r="Y288" i="60"/>
  <c r="I305" i="60"/>
  <c r="P305" i="60" s="1"/>
  <c r="AB304" i="60"/>
  <c r="X293" i="60"/>
  <c r="AB247" i="60"/>
  <c r="V288" i="60"/>
  <c r="Z306" i="60"/>
  <c r="Z305" i="60"/>
  <c r="N319" i="60"/>
  <c r="AA319" i="60" s="1"/>
  <c r="W274" i="60"/>
  <c r="N288" i="60"/>
  <c r="AA288" i="60" s="1"/>
  <c r="W250" i="60"/>
  <c r="J266" i="60"/>
  <c r="J293" i="60"/>
  <c r="Z288" i="60"/>
  <c r="I288" i="60"/>
  <c r="P288" i="60" s="1"/>
  <c r="J324" i="60"/>
  <c r="AB250" i="60"/>
  <c r="AB274" i="60"/>
  <c r="AB288" i="60"/>
  <c r="V305" i="60"/>
  <c r="V250" i="60"/>
  <c r="X247" i="60"/>
  <c r="N264" i="60"/>
  <c r="AA264" i="60" s="1"/>
  <c r="Y260" i="60"/>
  <c r="Y250" i="60"/>
  <c r="J250" i="60"/>
  <c r="Z245" i="60"/>
  <c r="V264" i="60"/>
  <c r="W262" i="60"/>
  <c r="X258" i="60"/>
  <c r="X281" i="60"/>
  <c r="W288" i="60"/>
  <c r="X250" i="60"/>
  <c r="I250" i="60"/>
  <c r="P250" i="60" s="1"/>
  <c r="Y245" i="60"/>
  <c r="AB276" i="60"/>
  <c r="AB293" i="60"/>
  <c r="X246" i="60"/>
  <c r="Y264" i="60"/>
  <c r="Y281" i="60"/>
  <c r="J281" i="60"/>
  <c r="Z276" i="60"/>
  <c r="W290" i="60"/>
  <c r="Z309" i="60"/>
  <c r="Y305" i="60"/>
  <c r="J304" i="60"/>
  <c r="Y276" i="60"/>
  <c r="W273" i="60"/>
  <c r="Z297" i="60"/>
  <c r="N297" i="60"/>
  <c r="AA297" i="60" s="1"/>
  <c r="J301" i="60"/>
  <c r="W311" i="60"/>
  <c r="I304" i="60"/>
  <c r="P304" i="60" s="1"/>
  <c r="Z303" i="60"/>
  <c r="N303" i="60"/>
  <c r="AA303" i="60" s="1"/>
  <c r="J246" i="60"/>
  <c r="N258" i="60"/>
  <c r="AA258" i="60" s="1"/>
  <c r="V297" i="60"/>
  <c r="W293" i="60"/>
  <c r="W309" i="60"/>
  <c r="V303" i="60"/>
  <c r="X323" i="60"/>
  <c r="W321" i="60"/>
  <c r="X251" i="60"/>
  <c r="I246" i="60"/>
  <c r="P246" i="60" s="1"/>
  <c r="X243" i="60"/>
  <c r="Y242" i="60"/>
  <c r="AB258" i="60"/>
  <c r="V258" i="60"/>
  <c r="W281" i="60"/>
  <c r="X297" i="60"/>
  <c r="AB296" i="60"/>
  <c r="N290" i="60"/>
  <c r="AA290" i="60" s="1"/>
  <c r="X301" i="60"/>
  <c r="W308" i="60"/>
  <c r="X303" i="60"/>
  <c r="J303" i="60"/>
  <c r="X242" i="60"/>
  <c r="Z258" i="60"/>
  <c r="J258" i="60"/>
  <c r="I303" i="60"/>
  <c r="P303" i="60" s="1"/>
  <c r="Z319" i="60"/>
  <c r="Y258" i="60"/>
  <c r="I258" i="60"/>
  <c r="P258" i="60" s="1"/>
  <c r="AB282" i="60"/>
  <c r="N281" i="60"/>
  <c r="AA281" i="60" s="1"/>
  <c r="N276" i="60"/>
  <c r="AA276" i="60" s="1"/>
  <c r="AB321" i="60"/>
  <c r="V321" i="60"/>
  <c r="I242" i="60"/>
  <c r="P242" i="60" s="1"/>
  <c r="AB267" i="60"/>
  <c r="W263" i="60"/>
  <c r="Z281" i="60"/>
  <c r="V281" i="60"/>
  <c r="V276" i="60"/>
  <c r="AB290" i="60"/>
  <c r="I307" i="60"/>
  <c r="P307" i="60" s="1"/>
  <c r="AB303" i="60"/>
  <c r="Y321" i="60"/>
  <c r="J321" i="60"/>
  <c r="W319" i="60"/>
  <c r="AB322" i="60"/>
  <c r="W246" i="60"/>
  <c r="AB246" i="60"/>
  <c r="AB242" i="60"/>
  <c r="X264" i="60"/>
  <c r="J264" i="60"/>
  <c r="N263" i="60"/>
  <c r="AA263" i="60" s="1"/>
  <c r="N262" i="60"/>
  <c r="AA262" i="60" s="1"/>
  <c r="V260" i="60"/>
  <c r="I280" i="60"/>
  <c r="P280" i="60" s="1"/>
  <c r="AB279" i="60"/>
  <c r="X276" i="60"/>
  <c r="J276" i="60"/>
  <c r="AB273" i="60"/>
  <c r="Y296" i="60"/>
  <c r="X292" i="60"/>
  <c r="N291" i="60"/>
  <c r="AA291" i="60" s="1"/>
  <c r="Z290" i="60"/>
  <c r="J290" i="60"/>
  <c r="AB289" i="60"/>
  <c r="W307" i="60"/>
  <c r="AB307" i="60"/>
  <c r="V327" i="60"/>
  <c r="Z324" i="60"/>
  <c r="I321" i="60"/>
  <c r="P321" i="60" s="1"/>
  <c r="Z320" i="60"/>
  <c r="Z248" i="60"/>
  <c r="AB320" i="60"/>
  <c r="AB251" i="60"/>
  <c r="N245" i="60"/>
  <c r="AA245" i="60" s="1"/>
  <c r="W242" i="60"/>
  <c r="Y266" i="60"/>
  <c r="I264" i="60"/>
  <c r="P264" i="60" s="1"/>
  <c r="Z263" i="60"/>
  <c r="V263" i="60"/>
  <c r="I262" i="60"/>
  <c r="P262" i="60" s="1"/>
  <c r="AB261" i="60"/>
  <c r="I260" i="60"/>
  <c r="P260" i="60" s="1"/>
  <c r="AB259" i="60"/>
  <c r="W258" i="60"/>
  <c r="I276" i="60"/>
  <c r="P276" i="60" s="1"/>
  <c r="X275" i="60"/>
  <c r="Z273" i="60"/>
  <c r="N273" i="60"/>
  <c r="AA273" i="60" s="1"/>
  <c r="X290" i="60"/>
  <c r="I290" i="60"/>
  <c r="P290" i="60" s="1"/>
  <c r="Z289" i="60"/>
  <c r="N289" i="60"/>
  <c r="AA289" i="60" s="1"/>
  <c r="N309" i="60"/>
  <c r="AA309" i="60" s="1"/>
  <c r="AB308" i="60"/>
  <c r="N308" i="60"/>
  <c r="AA308" i="60" s="1"/>
  <c r="W306" i="60"/>
  <c r="V326" i="60"/>
  <c r="X324" i="60"/>
  <c r="AB323" i="60"/>
  <c r="X320" i="60"/>
  <c r="AB318" i="60"/>
  <c r="W261" i="60"/>
  <c r="W279" i="60"/>
  <c r="W318" i="60"/>
  <c r="N251" i="60"/>
  <c r="AA251" i="60" s="1"/>
  <c r="J247" i="60"/>
  <c r="X266" i="60"/>
  <c r="Y263" i="60"/>
  <c r="J263" i="60"/>
  <c r="Z261" i="60"/>
  <c r="N261" i="60"/>
  <c r="AA261" i="60" s="1"/>
  <c r="W282" i="60"/>
  <c r="Z279" i="60"/>
  <c r="N279" i="60"/>
  <c r="AA279" i="60" s="1"/>
  <c r="N278" i="60"/>
  <c r="AA278" i="60" s="1"/>
  <c r="Y273" i="60"/>
  <c r="V273" i="60"/>
  <c r="W296" i="60"/>
  <c r="W292" i="60"/>
  <c r="Y289" i="60"/>
  <c r="V289" i="60"/>
  <c r="AB311" i="60"/>
  <c r="V311" i="60"/>
  <c r="Z308" i="60"/>
  <c r="J308" i="60"/>
  <c r="W322" i="60"/>
  <c r="Z318" i="60"/>
  <c r="N318" i="60"/>
  <c r="AA318" i="60" s="1"/>
  <c r="Z322" i="60"/>
  <c r="X278" i="60"/>
  <c r="X322" i="60"/>
  <c r="Z251" i="60"/>
  <c r="J251" i="60"/>
  <c r="N248" i="60"/>
  <c r="AA248" i="60" s="1"/>
  <c r="I247" i="60"/>
  <c r="P247" i="60" s="1"/>
  <c r="Z246" i="60"/>
  <c r="N246" i="60"/>
  <c r="AA246" i="60" s="1"/>
  <c r="I244" i="60"/>
  <c r="P244" i="60" s="1"/>
  <c r="AB243" i="60"/>
  <c r="N243" i="60"/>
  <c r="AA243" i="60" s="1"/>
  <c r="AB264" i="60"/>
  <c r="X263" i="60"/>
  <c r="I263" i="60"/>
  <c r="P263" i="60" s="1"/>
  <c r="Z262" i="60"/>
  <c r="AB262" i="60"/>
  <c r="Y261" i="60"/>
  <c r="V261" i="60"/>
  <c r="Y279" i="60"/>
  <c r="V279" i="60"/>
  <c r="V278" i="60"/>
  <c r="X273" i="60"/>
  <c r="J273" i="60"/>
  <c r="X289" i="60"/>
  <c r="J289" i="60"/>
  <c r="J311" i="60"/>
  <c r="X308" i="60"/>
  <c r="I308" i="60"/>
  <c r="P308" i="60" s="1"/>
  <c r="Z307" i="60"/>
  <c r="N307" i="60"/>
  <c r="AA307" i="60" s="1"/>
  <c r="N306" i="60"/>
  <c r="AA306" i="60" s="1"/>
  <c r="X304" i="60"/>
  <c r="W324" i="60"/>
  <c r="N322" i="60"/>
  <c r="AA322" i="60" s="1"/>
  <c r="Y318" i="60"/>
  <c r="V318" i="60"/>
  <c r="Y251" i="60"/>
  <c r="I251" i="60"/>
  <c r="P251" i="60" s="1"/>
  <c r="I248" i="60"/>
  <c r="P248" i="60" s="1"/>
  <c r="Y246" i="60"/>
  <c r="J243" i="60"/>
  <c r="V242" i="60"/>
  <c r="X261" i="60"/>
  <c r="J261" i="60"/>
  <c r="X279" i="60"/>
  <c r="J279" i="60"/>
  <c r="J278" i="60"/>
  <c r="J275" i="60"/>
  <c r="V296" i="60"/>
  <c r="N292" i="60"/>
  <c r="AA292" i="60" s="1"/>
  <c r="Y307" i="60"/>
  <c r="V307" i="60"/>
  <c r="J322" i="60"/>
  <c r="W320" i="60"/>
  <c r="X318" i="60"/>
  <c r="J318" i="60"/>
  <c r="Z243" i="60"/>
  <c r="I243" i="60"/>
  <c r="P243" i="60" s="1"/>
  <c r="J242" i="60"/>
  <c r="V266" i="60"/>
  <c r="Z278" i="60"/>
  <c r="I278" i="60"/>
  <c r="P278" i="60" s="1"/>
  <c r="I275" i="60"/>
  <c r="P275" i="60" s="1"/>
  <c r="I272" i="60"/>
  <c r="P272" i="60" s="1"/>
  <c r="V292" i="60"/>
  <c r="W301" i="60"/>
  <c r="X311" i="60"/>
  <c r="X307" i="60"/>
  <c r="N324" i="60"/>
  <c r="AA324" i="60" s="1"/>
  <c r="Z323" i="60"/>
  <c r="N323" i="60"/>
  <c r="AA323" i="60" s="1"/>
  <c r="I322" i="60"/>
  <c r="P322" i="60" s="1"/>
  <c r="Z321" i="60"/>
  <c r="N320" i="60"/>
  <c r="AA320" i="60" s="1"/>
  <c r="AB319" i="60"/>
  <c r="W327" i="60"/>
  <c r="Z326" i="60"/>
  <c r="N326" i="60"/>
  <c r="AA326" i="60" s="1"/>
  <c r="I325" i="60"/>
  <c r="P325" i="60" s="1"/>
  <c r="AB324" i="60"/>
  <c r="J320" i="60"/>
  <c r="I317" i="60"/>
  <c r="P317" i="60" s="1"/>
  <c r="X326" i="60"/>
  <c r="J326" i="60"/>
  <c r="W325" i="60"/>
  <c r="W317" i="60"/>
  <c r="Z327" i="60"/>
  <c r="N327" i="60"/>
  <c r="AA327" i="60" s="1"/>
  <c r="I326" i="60"/>
  <c r="P326" i="60" s="1"/>
  <c r="AB325" i="60"/>
  <c r="Y324" i="60"/>
  <c r="V324" i="60"/>
  <c r="AB317" i="60"/>
  <c r="Y319" i="60"/>
  <c r="V319" i="60"/>
  <c r="X327" i="60"/>
  <c r="J327" i="60"/>
  <c r="W326" i="60"/>
  <c r="Z325" i="60"/>
  <c r="N325" i="60"/>
  <c r="AA325" i="60" s="1"/>
  <c r="Y322" i="60"/>
  <c r="X319" i="60"/>
  <c r="J319" i="60"/>
  <c r="Z317" i="60"/>
  <c r="N317" i="60"/>
  <c r="AA317" i="60" s="1"/>
  <c r="AB326" i="60"/>
  <c r="Y325" i="60"/>
  <c r="V325" i="60"/>
  <c r="Y317" i="60"/>
  <c r="V317" i="60"/>
  <c r="X325" i="60"/>
  <c r="Y320" i="60"/>
  <c r="X317" i="60"/>
  <c r="W316" i="60"/>
  <c r="I316" i="60"/>
  <c r="P316" i="60" s="1"/>
  <c r="J316" i="60"/>
  <c r="X316" i="60"/>
  <c r="V316" i="60"/>
  <c r="Y316" i="60"/>
  <c r="N316" i="60"/>
  <c r="W312" i="60"/>
  <c r="Z311" i="60"/>
  <c r="N311" i="60"/>
  <c r="AA311" i="60" s="1"/>
  <c r="I310" i="60"/>
  <c r="P310" i="60" s="1"/>
  <c r="AB309" i="60"/>
  <c r="Y308" i="60"/>
  <c r="X305" i="60"/>
  <c r="J305" i="60"/>
  <c r="W304" i="60"/>
  <c r="I302" i="60"/>
  <c r="P302" i="60" s="1"/>
  <c r="W310" i="60"/>
  <c r="Y306" i="60"/>
  <c r="V306" i="60"/>
  <c r="W302" i="60"/>
  <c r="Z312" i="60"/>
  <c r="N312" i="60"/>
  <c r="AA312" i="60" s="1"/>
  <c r="AB310" i="60"/>
  <c r="Y309" i="60"/>
  <c r="V309" i="60"/>
  <c r="X306" i="60"/>
  <c r="J306" i="60"/>
  <c r="W305" i="60"/>
  <c r="Z304" i="60"/>
  <c r="N304" i="60"/>
  <c r="AA304" i="60" s="1"/>
  <c r="AB302" i="60"/>
  <c r="Y312" i="60"/>
  <c r="V312" i="60"/>
  <c r="X309" i="60"/>
  <c r="J309" i="60"/>
  <c r="AB305" i="60"/>
  <c r="Y304" i="60"/>
  <c r="X312" i="60"/>
  <c r="J312" i="60"/>
  <c r="Z310" i="60"/>
  <c r="N310" i="60"/>
  <c r="AA310" i="60" s="1"/>
  <c r="Z302" i="60"/>
  <c r="N302" i="60"/>
  <c r="AA302" i="60" s="1"/>
  <c r="I312" i="60"/>
  <c r="P312" i="60" s="1"/>
  <c r="Y310" i="60"/>
  <c r="V310" i="60"/>
  <c r="Y302" i="60"/>
  <c r="V302" i="60"/>
  <c r="X310" i="60"/>
  <c r="X302" i="60"/>
  <c r="I301" i="60"/>
  <c r="P301" i="60" s="1"/>
  <c r="V301" i="60"/>
  <c r="Y301" i="60"/>
  <c r="N301" i="60"/>
  <c r="Z296" i="60"/>
  <c r="N296" i="60"/>
  <c r="AA296" i="60" s="1"/>
  <c r="I295" i="60"/>
  <c r="P295" i="60" s="1"/>
  <c r="AB294" i="60"/>
  <c r="Y293" i="60"/>
  <c r="V293" i="60"/>
  <c r="I287" i="60"/>
  <c r="P287" i="60" s="1"/>
  <c r="X296" i="60"/>
  <c r="J296" i="60"/>
  <c r="W295" i="60"/>
  <c r="Z294" i="60"/>
  <c r="N294" i="60"/>
  <c r="AA294" i="60" s="1"/>
  <c r="I293" i="60"/>
  <c r="P293" i="60" s="1"/>
  <c r="AB292" i="60"/>
  <c r="Y291" i="60"/>
  <c r="V291" i="60"/>
  <c r="X288" i="60"/>
  <c r="J288" i="60"/>
  <c r="W287" i="60"/>
  <c r="I296" i="60"/>
  <c r="P296" i="60" s="1"/>
  <c r="AB295" i="60"/>
  <c r="Y294" i="60"/>
  <c r="V294" i="60"/>
  <c r="X291" i="60"/>
  <c r="J291" i="60"/>
  <c r="AB287" i="60"/>
  <c r="X294" i="60"/>
  <c r="J294" i="60"/>
  <c r="I291" i="60"/>
  <c r="P291" i="60" s="1"/>
  <c r="Z295" i="60"/>
  <c r="N295" i="60"/>
  <c r="AA295" i="60" s="1"/>
  <c r="I294" i="60"/>
  <c r="P294" i="60" s="1"/>
  <c r="Z287" i="60"/>
  <c r="N287" i="60"/>
  <c r="AA287" i="60" s="1"/>
  <c r="Y295" i="60"/>
  <c r="V295" i="60"/>
  <c r="Y287" i="60"/>
  <c r="V287" i="60"/>
  <c r="X295" i="60"/>
  <c r="Z293" i="60"/>
  <c r="AB291" i="60"/>
  <c r="Y290" i="60"/>
  <c r="X287" i="60"/>
  <c r="W286" i="60"/>
  <c r="I286" i="60"/>
  <c r="P286" i="60" s="1"/>
  <c r="J286" i="60"/>
  <c r="X286" i="60"/>
  <c r="V286" i="60"/>
  <c r="Y286" i="60"/>
  <c r="N286" i="60"/>
  <c r="W280" i="60"/>
  <c r="Z282" i="60"/>
  <c r="N282" i="60"/>
  <c r="AA282" i="60" s="1"/>
  <c r="AB280" i="60"/>
  <c r="W275" i="60"/>
  <c r="Z274" i="60"/>
  <c r="N274" i="60"/>
  <c r="AA274" i="60" s="1"/>
  <c r="AB272" i="60"/>
  <c r="AB277" i="60"/>
  <c r="W272" i="60"/>
  <c r="Y282" i="60"/>
  <c r="V282" i="60"/>
  <c r="W278" i="60"/>
  <c r="Z277" i="60"/>
  <c r="N277" i="60"/>
  <c r="AA277" i="60" s="1"/>
  <c r="AB275" i="60"/>
  <c r="Y274" i="60"/>
  <c r="V274" i="60"/>
  <c r="X282" i="60"/>
  <c r="J282" i="60"/>
  <c r="Z280" i="60"/>
  <c r="N280" i="60"/>
  <c r="AA280" i="60" s="1"/>
  <c r="AB278" i="60"/>
  <c r="Y277" i="60"/>
  <c r="V277" i="60"/>
  <c r="X274" i="60"/>
  <c r="J274" i="60"/>
  <c r="Z272" i="60"/>
  <c r="N272" i="60"/>
  <c r="AA272" i="60" s="1"/>
  <c r="AB281" i="60"/>
  <c r="Y280" i="60"/>
  <c r="V280" i="60"/>
  <c r="X277" i="60"/>
  <c r="J277" i="60"/>
  <c r="Z275" i="60"/>
  <c r="N275" i="60"/>
  <c r="AA275" i="60" s="1"/>
  <c r="Y272" i="60"/>
  <c r="V272" i="60"/>
  <c r="W277" i="60"/>
  <c r="X280" i="60"/>
  <c r="Y275" i="60"/>
  <c r="X272" i="60"/>
  <c r="W267" i="60"/>
  <c r="Z266" i="60"/>
  <c r="N266" i="60"/>
  <c r="AA266" i="60" s="1"/>
  <c r="I265" i="60"/>
  <c r="P265" i="60" s="1"/>
  <c r="X260" i="60"/>
  <c r="J260" i="60"/>
  <c r="W259" i="60"/>
  <c r="I257" i="60"/>
  <c r="P257" i="60" s="1"/>
  <c r="W265" i="60"/>
  <c r="W257" i="60"/>
  <c r="Z267" i="60"/>
  <c r="N267" i="60"/>
  <c r="AA267" i="60" s="1"/>
  <c r="I266" i="60"/>
  <c r="P266" i="60" s="1"/>
  <c r="AB265" i="60"/>
  <c r="W260" i="60"/>
  <c r="Z259" i="60"/>
  <c r="N259" i="60"/>
  <c r="AA259" i="60" s="1"/>
  <c r="AB257" i="60"/>
  <c r="Y267" i="60"/>
  <c r="V267" i="60"/>
  <c r="AB260" i="60"/>
  <c r="Y259" i="60"/>
  <c r="V259" i="60"/>
  <c r="X267" i="60"/>
  <c r="J267" i="60"/>
  <c r="W266" i="60"/>
  <c r="Z265" i="60"/>
  <c r="N265" i="60"/>
  <c r="AA265" i="60" s="1"/>
  <c r="Y262" i="60"/>
  <c r="V262" i="60"/>
  <c r="X259" i="60"/>
  <c r="J259" i="60"/>
  <c r="Z257" i="60"/>
  <c r="N257" i="60"/>
  <c r="AA257" i="60" s="1"/>
  <c r="AB266" i="60"/>
  <c r="Y265" i="60"/>
  <c r="V265" i="60"/>
  <c r="X262" i="60"/>
  <c r="Z260" i="60"/>
  <c r="Y257" i="60"/>
  <c r="V257" i="60"/>
  <c r="X265" i="60"/>
  <c r="X257" i="60"/>
  <c r="W251" i="60"/>
  <c r="Z250" i="60"/>
  <c r="I249" i="60"/>
  <c r="P249" i="60" s="1"/>
  <c r="AB248" i="60"/>
  <c r="Y247" i="60"/>
  <c r="V247" i="60"/>
  <c r="X244" i="60"/>
  <c r="J244" i="60"/>
  <c r="W243" i="60"/>
  <c r="Z242" i="60"/>
  <c r="I241" i="60"/>
  <c r="P241" i="60" s="1"/>
  <c r="W249" i="60"/>
  <c r="V245" i="60"/>
  <c r="W241" i="60"/>
  <c r="AB249" i="60"/>
  <c r="Y248" i="60"/>
  <c r="V248" i="60"/>
  <c r="X245" i="60"/>
  <c r="J245" i="60"/>
  <c r="W244" i="60"/>
  <c r="AB241" i="60"/>
  <c r="X248" i="60"/>
  <c r="J248" i="60"/>
  <c r="W247" i="60"/>
  <c r="I245" i="60"/>
  <c r="P245" i="60" s="1"/>
  <c r="AB244" i="60"/>
  <c r="Y243" i="60"/>
  <c r="Z249" i="60"/>
  <c r="N249" i="60"/>
  <c r="AA249" i="60" s="1"/>
  <c r="Z241" i="60"/>
  <c r="N241" i="60"/>
  <c r="AA241" i="60" s="1"/>
  <c r="Y249" i="60"/>
  <c r="V249" i="60"/>
  <c r="W245" i="60"/>
  <c r="Z244" i="60"/>
  <c r="N244" i="60"/>
  <c r="AA244" i="60" s="1"/>
  <c r="Y241" i="60"/>
  <c r="V241" i="60"/>
  <c r="X249" i="60"/>
  <c r="Z247" i="60"/>
  <c r="AB245" i="60"/>
  <c r="Y244" i="60"/>
  <c r="X241" i="60"/>
  <c r="X210" i="60"/>
  <c r="X202" i="60"/>
  <c r="Z159" i="60"/>
  <c r="J172" i="60"/>
  <c r="Z172" i="60"/>
  <c r="N172" i="60"/>
  <c r="AA172" i="60" s="1"/>
  <c r="AA181" i="60"/>
  <c r="W181" i="60"/>
  <c r="Y190" i="60"/>
  <c r="I182" i="60"/>
  <c r="P182" i="60" s="1"/>
  <c r="Z212" i="60"/>
  <c r="AA182" i="60"/>
  <c r="AA186" i="60"/>
  <c r="Z182" i="60"/>
  <c r="X196" i="60"/>
  <c r="N217" i="60"/>
  <c r="AA217" i="60" s="1"/>
  <c r="V235" i="60"/>
  <c r="AB228" i="60"/>
  <c r="X198" i="60"/>
  <c r="N196" i="60"/>
  <c r="J228" i="60"/>
  <c r="J198" i="60"/>
  <c r="J196" i="60"/>
  <c r="Z196" i="60"/>
  <c r="Z210" i="60"/>
  <c r="Y229" i="60"/>
  <c r="W271" i="60"/>
  <c r="I271" i="60"/>
  <c r="P271" i="60" s="1"/>
  <c r="J271" i="60"/>
  <c r="X271" i="60"/>
  <c r="V271" i="60"/>
  <c r="Y271" i="60"/>
  <c r="N271" i="60"/>
  <c r="V172" i="60"/>
  <c r="AA185" i="60"/>
  <c r="Y196" i="60"/>
  <c r="V196" i="60"/>
  <c r="AA212" i="60"/>
  <c r="V233" i="60"/>
  <c r="Y172" i="60"/>
  <c r="Z209" i="60"/>
  <c r="Z231" i="60"/>
  <c r="Y151" i="60"/>
  <c r="X172" i="60"/>
  <c r="AB204" i="60"/>
  <c r="W196" i="60"/>
  <c r="Z220" i="60"/>
  <c r="X231" i="60"/>
  <c r="AB230" i="60"/>
  <c r="AB196" i="60"/>
  <c r="N220" i="60"/>
  <c r="X230" i="60"/>
  <c r="N204" i="60"/>
  <c r="AA196" i="60"/>
  <c r="Z233" i="60"/>
  <c r="V231" i="60"/>
  <c r="W230" i="60"/>
  <c r="X233" i="60"/>
  <c r="V144" i="60"/>
  <c r="Y182" i="60"/>
  <c r="Y202" i="60"/>
  <c r="V202" i="60"/>
  <c r="W229" i="60"/>
  <c r="Z204" i="60"/>
  <c r="AA218" i="60"/>
  <c r="AB211" i="60"/>
  <c r="AB210" i="60"/>
  <c r="J210" i="60"/>
  <c r="AB229" i="60"/>
  <c r="V229" i="60"/>
  <c r="Z113" i="60"/>
  <c r="AB190" i="60"/>
  <c r="N190" i="60"/>
  <c r="Y204" i="60"/>
  <c r="W202" i="60"/>
  <c r="AA219" i="60"/>
  <c r="J218" i="60"/>
  <c r="I213" i="60"/>
  <c r="P213" i="60" s="1"/>
  <c r="W212" i="60"/>
  <c r="Z211" i="60"/>
  <c r="AA210" i="60"/>
  <c r="I210" i="60"/>
  <c r="P210" i="60" s="1"/>
  <c r="Z229" i="60"/>
  <c r="J229" i="60"/>
  <c r="AA190" i="60"/>
  <c r="V190" i="60"/>
  <c r="X204" i="60"/>
  <c r="AB202" i="60"/>
  <c r="X219" i="60"/>
  <c r="N212" i="60"/>
  <c r="X211" i="60"/>
  <c r="Z190" i="60"/>
  <c r="I190" i="60"/>
  <c r="P190" i="60" s="1"/>
  <c r="AA202" i="60"/>
  <c r="Y198" i="60"/>
  <c r="N219" i="60"/>
  <c r="V212" i="60"/>
  <c r="Y210" i="60"/>
  <c r="X229" i="60"/>
  <c r="Z202" i="60"/>
  <c r="N202" i="60"/>
  <c r="AA214" i="60"/>
  <c r="Z188" i="60"/>
  <c r="I188" i="60"/>
  <c r="P188" i="60" s="1"/>
  <c r="V198" i="60"/>
  <c r="AB214" i="60"/>
  <c r="I214" i="60"/>
  <c r="P214" i="60" s="1"/>
  <c r="W210" i="60"/>
  <c r="Y235" i="60"/>
  <c r="W228" i="60"/>
  <c r="X227" i="60"/>
  <c r="N256" i="60"/>
  <c r="V186" i="60"/>
  <c r="I198" i="60"/>
  <c r="P198" i="60" s="1"/>
  <c r="Y215" i="60"/>
  <c r="Y214" i="60"/>
  <c r="X240" i="60"/>
  <c r="W256" i="60"/>
  <c r="Y188" i="60"/>
  <c r="V80" i="60"/>
  <c r="AB109" i="60"/>
  <c r="X153" i="60"/>
  <c r="I186" i="60"/>
  <c r="P186" i="60" s="1"/>
  <c r="V182" i="60"/>
  <c r="AB218" i="60"/>
  <c r="X214" i="60"/>
  <c r="X256" i="60"/>
  <c r="W198" i="60"/>
  <c r="Y228" i="60"/>
  <c r="Z256" i="60"/>
  <c r="Z186" i="60"/>
  <c r="AB198" i="60"/>
  <c r="X218" i="60"/>
  <c r="X228" i="60"/>
  <c r="AB188" i="60"/>
  <c r="N188" i="60"/>
  <c r="Y186" i="60"/>
  <c r="J194" i="60"/>
  <c r="AA198" i="60"/>
  <c r="Z217" i="60"/>
  <c r="Y212" i="60"/>
  <c r="J230" i="60"/>
  <c r="Y179" i="60"/>
  <c r="AA188" i="60"/>
  <c r="V188" i="60"/>
  <c r="X194" i="60"/>
  <c r="X200" i="60"/>
  <c r="I199" i="60"/>
  <c r="P199" i="60" s="1"/>
  <c r="Z198" i="60"/>
  <c r="V214" i="60"/>
  <c r="X212" i="60"/>
  <c r="Y226" i="60"/>
  <c r="J256" i="60"/>
  <c r="I256" i="60"/>
  <c r="P256" i="60" s="1"/>
  <c r="V256" i="60"/>
  <c r="W142" i="60"/>
  <c r="J155" i="60"/>
  <c r="V179" i="60"/>
  <c r="J189" i="60"/>
  <c r="X187" i="60"/>
  <c r="Z184" i="60"/>
  <c r="I184" i="60"/>
  <c r="P184" i="60" s="1"/>
  <c r="Z180" i="60"/>
  <c r="I180" i="60"/>
  <c r="P180" i="60" s="1"/>
  <c r="W194" i="60"/>
  <c r="I205" i="60"/>
  <c r="P205" i="60" s="1"/>
  <c r="AA204" i="60"/>
  <c r="Y200" i="60"/>
  <c r="V200" i="60"/>
  <c r="W220" i="60"/>
  <c r="AB219" i="60"/>
  <c r="AB215" i="60"/>
  <c r="J214" i="60"/>
  <c r="Y211" i="60"/>
  <c r="Z235" i="60"/>
  <c r="N235" i="60"/>
  <c r="J234" i="60"/>
  <c r="AA233" i="60"/>
  <c r="N233" i="60"/>
  <c r="J232" i="60"/>
  <c r="AA231" i="60"/>
  <c r="N231" i="60"/>
  <c r="V230" i="60"/>
  <c r="W227" i="60"/>
  <c r="X225" i="60"/>
  <c r="J225" i="60"/>
  <c r="W240" i="60"/>
  <c r="Y180" i="60"/>
  <c r="X179" i="60"/>
  <c r="AB186" i="60"/>
  <c r="N186" i="60"/>
  <c r="W183" i="60"/>
  <c r="AB182" i="60"/>
  <c r="N182" i="60"/>
  <c r="Y194" i="60"/>
  <c r="V204" i="60"/>
  <c r="I195" i="60"/>
  <c r="P195" i="60" s="1"/>
  <c r="X209" i="60"/>
  <c r="V220" i="60"/>
  <c r="Z219" i="60"/>
  <c r="V219" i="60"/>
  <c r="I218" i="60"/>
  <c r="P218" i="60" s="1"/>
  <c r="X215" i="60"/>
  <c r="X235" i="60"/>
  <c r="J235" i="60"/>
  <c r="Y234" i="60"/>
  <c r="Y233" i="60"/>
  <c r="J233" i="60"/>
  <c r="Y232" i="60"/>
  <c r="Y231" i="60"/>
  <c r="J231" i="60"/>
  <c r="Y230" i="60"/>
  <c r="I230" i="60"/>
  <c r="P230" i="60" s="1"/>
  <c r="AA229" i="60"/>
  <c r="N229" i="60"/>
  <c r="V228" i="60"/>
  <c r="AB227" i="60"/>
  <c r="W226" i="60"/>
  <c r="Y240" i="60"/>
  <c r="J187" i="60"/>
  <c r="Z194" i="60"/>
  <c r="I203" i="60"/>
  <c r="P203" i="60" s="1"/>
  <c r="Y219" i="60"/>
  <c r="J219" i="60"/>
  <c r="W214" i="60"/>
  <c r="W211" i="60"/>
  <c r="X234" i="60"/>
  <c r="X232" i="60"/>
  <c r="AA227" i="60"/>
  <c r="N227" i="60"/>
  <c r="W225" i="60"/>
  <c r="Z240" i="60"/>
  <c r="AB205" i="60"/>
  <c r="W200" i="60"/>
  <c r="Z227" i="60"/>
  <c r="V227" i="60"/>
  <c r="AB226" i="60"/>
  <c r="V226" i="60"/>
  <c r="AB225" i="60"/>
  <c r="J240" i="60"/>
  <c r="Y184" i="60"/>
  <c r="AB234" i="60"/>
  <c r="AB232" i="60"/>
  <c r="X189" i="60"/>
  <c r="V194" i="60"/>
  <c r="AB200" i="60"/>
  <c r="Y220" i="60"/>
  <c r="V215" i="60"/>
  <c r="W235" i="60"/>
  <c r="W234" i="60"/>
  <c r="W233" i="60"/>
  <c r="W232" i="60"/>
  <c r="W231" i="60"/>
  <c r="Y227" i="60"/>
  <c r="J227" i="60"/>
  <c r="Z226" i="60"/>
  <c r="J226" i="60"/>
  <c r="AA225" i="60"/>
  <c r="V240" i="60"/>
  <c r="W185" i="60"/>
  <c r="AB184" i="60"/>
  <c r="N184" i="60"/>
  <c r="AB180" i="60"/>
  <c r="N180" i="60"/>
  <c r="N194" i="60"/>
  <c r="W204" i="60"/>
  <c r="I201" i="60"/>
  <c r="P201" i="60" s="1"/>
  <c r="AA200" i="60"/>
  <c r="I197" i="60"/>
  <c r="P197" i="60" s="1"/>
  <c r="J209" i="60"/>
  <c r="W219" i="60"/>
  <c r="W218" i="60"/>
  <c r="J215" i="60"/>
  <c r="Z214" i="60"/>
  <c r="AA211" i="60"/>
  <c r="N211" i="60"/>
  <c r="AB235" i="60"/>
  <c r="Z225" i="60"/>
  <c r="N225" i="60"/>
  <c r="N240" i="60"/>
  <c r="Y145" i="60"/>
  <c r="AB158" i="60"/>
  <c r="J179" i="60"/>
  <c r="AA184" i="60"/>
  <c r="V184" i="60"/>
  <c r="AA183" i="60"/>
  <c r="AA180" i="60"/>
  <c r="V180" i="60"/>
  <c r="Z200" i="60"/>
  <c r="N200" i="60"/>
  <c r="N209" i="60"/>
  <c r="AA235" i="60"/>
  <c r="V234" i="60"/>
  <c r="AB233" i="60"/>
  <c r="V232" i="60"/>
  <c r="AB231" i="60"/>
  <c r="X226" i="60"/>
  <c r="Y225" i="60"/>
  <c r="V225" i="60"/>
  <c r="I240" i="60"/>
  <c r="P240" i="60" s="1"/>
  <c r="AA234" i="60"/>
  <c r="AA232" i="60"/>
  <c r="AA230" i="60"/>
  <c r="AA228" i="60"/>
  <c r="AA226" i="60"/>
  <c r="Z234" i="60"/>
  <c r="N234" i="60"/>
  <c r="Z232" i="60"/>
  <c r="N232" i="60"/>
  <c r="Z230" i="60"/>
  <c r="Z228" i="60"/>
  <c r="N228" i="60"/>
  <c r="N226" i="60"/>
  <c r="W224" i="60"/>
  <c r="I224" i="60"/>
  <c r="P224" i="60" s="1"/>
  <c r="J224" i="60"/>
  <c r="X224" i="60"/>
  <c r="V224" i="60"/>
  <c r="Y224" i="60"/>
  <c r="N224" i="60"/>
  <c r="AA220" i="60"/>
  <c r="Y218" i="60"/>
  <c r="V218" i="60"/>
  <c r="AB217" i="60"/>
  <c r="I216" i="60"/>
  <c r="P216" i="60" s="1"/>
  <c r="Z215" i="60"/>
  <c r="N215" i="60"/>
  <c r="X213" i="60"/>
  <c r="J213" i="60"/>
  <c r="V210" i="60"/>
  <c r="W216" i="60"/>
  <c r="X220" i="60"/>
  <c r="J220" i="60"/>
  <c r="Y217" i="60"/>
  <c r="V217" i="60"/>
  <c r="AB216" i="60"/>
  <c r="I215" i="60"/>
  <c r="P215" i="60" s="1"/>
  <c r="W213" i="60"/>
  <c r="J212" i="60"/>
  <c r="I220" i="60"/>
  <c r="P220" i="60" s="1"/>
  <c r="X217" i="60"/>
  <c r="J217" i="60"/>
  <c r="AA216" i="60"/>
  <c r="AB213" i="60"/>
  <c r="I212" i="60"/>
  <c r="P212" i="60" s="1"/>
  <c r="I217" i="60"/>
  <c r="P217" i="60" s="1"/>
  <c r="Z216" i="60"/>
  <c r="N216" i="60"/>
  <c r="W215" i="60"/>
  <c r="AA213" i="60"/>
  <c r="V211" i="60"/>
  <c r="Y216" i="60"/>
  <c r="V216" i="60"/>
  <c r="Z213" i="60"/>
  <c r="N213" i="60"/>
  <c r="J211" i="60"/>
  <c r="AB220" i="60"/>
  <c r="Z218" i="60"/>
  <c r="X216" i="60"/>
  <c r="AA215" i="60"/>
  <c r="Y213" i="60"/>
  <c r="AB212" i="60"/>
  <c r="W209" i="60"/>
  <c r="I209" i="60"/>
  <c r="P209" i="60" s="1"/>
  <c r="V209" i="60"/>
  <c r="X205" i="60"/>
  <c r="J205" i="60"/>
  <c r="X203" i="60"/>
  <c r="J203" i="60"/>
  <c r="X201" i="60"/>
  <c r="J201" i="60"/>
  <c r="X199" i="60"/>
  <c r="J199" i="60"/>
  <c r="X197" i="60"/>
  <c r="J197" i="60"/>
  <c r="X195" i="60"/>
  <c r="J195" i="60"/>
  <c r="W205" i="60"/>
  <c r="W203" i="60"/>
  <c r="W201" i="60"/>
  <c r="W199" i="60"/>
  <c r="W197" i="60"/>
  <c r="W195" i="60"/>
  <c r="J204" i="60"/>
  <c r="AB203" i="60"/>
  <c r="J202" i="60"/>
  <c r="AB201" i="60"/>
  <c r="J200" i="60"/>
  <c r="AB199" i="60"/>
  <c r="AB197" i="60"/>
  <c r="AB195" i="60"/>
  <c r="AA205" i="60"/>
  <c r="AA203" i="60"/>
  <c r="AA201" i="60"/>
  <c r="AA199" i="60"/>
  <c r="AA197" i="60"/>
  <c r="AA195" i="60"/>
  <c r="Z205" i="60"/>
  <c r="N205" i="60"/>
  <c r="Z203" i="60"/>
  <c r="N203" i="60"/>
  <c r="Z201" i="60"/>
  <c r="N201" i="60"/>
  <c r="Z199" i="60"/>
  <c r="N199" i="60"/>
  <c r="Z197" i="60"/>
  <c r="N197" i="60"/>
  <c r="Z195" i="60"/>
  <c r="N195" i="60"/>
  <c r="Y205" i="60"/>
  <c r="Y203" i="60"/>
  <c r="Y201" i="60"/>
  <c r="Y199" i="60"/>
  <c r="Y197" i="60"/>
  <c r="Y195" i="60"/>
  <c r="I194" i="60"/>
  <c r="P194" i="60" s="1"/>
  <c r="W189" i="60"/>
  <c r="W187" i="60"/>
  <c r="X190" i="60"/>
  <c r="J190" i="60"/>
  <c r="AB189" i="60"/>
  <c r="X188" i="60"/>
  <c r="J188" i="60"/>
  <c r="AB187" i="60"/>
  <c r="X186" i="60"/>
  <c r="J186" i="60"/>
  <c r="AB185" i="60"/>
  <c r="X184" i="60"/>
  <c r="J184" i="60"/>
  <c r="AB183" i="60"/>
  <c r="X182" i="60"/>
  <c r="J182" i="60"/>
  <c r="AB181" i="60"/>
  <c r="X180" i="60"/>
  <c r="J180" i="60"/>
  <c r="Z189" i="60"/>
  <c r="N189" i="60"/>
  <c r="Z187" i="60"/>
  <c r="N187" i="60"/>
  <c r="Z185" i="60"/>
  <c r="N185" i="60"/>
  <c r="Z183" i="60"/>
  <c r="N183" i="60"/>
  <c r="Z181" i="60"/>
  <c r="N181" i="60"/>
  <c r="AA189" i="60"/>
  <c r="AA187" i="60"/>
  <c r="Y189" i="60"/>
  <c r="V189" i="60"/>
  <c r="Y187" i="60"/>
  <c r="V187" i="60"/>
  <c r="Y185" i="60"/>
  <c r="V185" i="60"/>
  <c r="Y183" i="60"/>
  <c r="V183" i="60"/>
  <c r="Y181" i="60"/>
  <c r="V181" i="60"/>
  <c r="X185" i="60"/>
  <c r="J185" i="60"/>
  <c r="X183" i="60"/>
  <c r="J183" i="60"/>
  <c r="X181" i="60"/>
  <c r="J181" i="60"/>
  <c r="W179" i="60"/>
  <c r="I179" i="60"/>
  <c r="P179" i="60" s="1"/>
  <c r="N179" i="60"/>
  <c r="I121" i="60"/>
  <c r="P121" i="60" s="1"/>
  <c r="L121" i="60" s="1"/>
  <c r="Y142" i="60"/>
  <c r="Z170" i="60"/>
  <c r="Y159" i="60"/>
  <c r="X126" i="60"/>
  <c r="J159" i="60"/>
  <c r="AA170" i="60"/>
  <c r="Y173" i="60"/>
  <c r="X158" i="60"/>
  <c r="V157" i="60"/>
  <c r="Z153" i="60"/>
  <c r="X152" i="60"/>
  <c r="AB151" i="60"/>
  <c r="W173" i="60"/>
  <c r="V90" i="60"/>
  <c r="Z127" i="60"/>
  <c r="I154" i="60"/>
  <c r="P154" i="60" s="1"/>
  <c r="N153" i="60"/>
  <c r="V151" i="60"/>
  <c r="J151" i="60"/>
  <c r="I171" i="60"/>
  <c r="P171" i="60" s="1"/>
  <c r="X170" i="60"/>
  <c r="Y125" i="60"/>
  <c r="N157" i="60"/>
  <c r="AA157" i="60" s="1"/>
  <c r="X154" i="60"/>
  <c r="AB153" i="60"/>
  <c r="AB150" i="60"/>
  <c r="W171" i="60"/>
  <c r="I168" i="60"/>
  <c r="P168" i="60" s="1"/>
  <c r="W168" i="60"/>
  <c r="AB168" i="60"/>
  <c r="AB144" i="60"/>
  <c r="AB126" i="60"/>
  <c r="V153" i="60"/>
  <c r="X151" i="60"/>
  <c r="AB172" i="60"/>
  <c r="Y165" i="60"/>
  <c r="I145" i="60"/>
  <c r="P145" i="60" s="1"/>
  <c r="Y144" i="60"/>
  <c r="AB157" i="60"/>
  <c r="AA155" i="60"/>
  <c r="Y175" i="60"/>
  <c r="W172" i="60"/>
  <c r="Y169" i="60"/>
  <c r="Z168" i="60"/>
  <c r="N168" i="60"/>
  <c r="AA168" i="60" s="1"/>
  <c r="J158" i="60"/>
  <c r="Z155" i="60"/>
  <c r="N170" i="60"/>
  <c r="W169" i="60"/>
  <c r="Y168" i="60"/>
  <c r="V168" i="60"/>
  <c r="Y167" i="60"/>
  <c r="I158" i="60"/>
  <c r="P158" i="60" s="1"/>
  <c r="Y155" i="60"/>
  <c r="AB154" i="60"/>
  <c r="W151" i="60"/>
  <c r="AB170" i="60"/>
  <c r="V170" i="60"/>
  <c r="I169" i="60"/>
  <c r="P169" i="60" s="1"/>
  <c r="X168" i="60"/>
  <c r="W165" i="60"/>
  <c r="Y113" i="60"/>
  <c r="J140" i="60"/>
  <c r="AB156" i="60"/>
  <c r="AB152" i="60"/>
  <c r="W164" i="60"/>
  <c r="Y174" i="60"/>
  <c r="J174" i="60"/>
  <c r="V171" i="60"/>
  <c r="X166" i="60"/>
  <c r="J166" i="60"/>
  <c r="X174" i="60"/>
  <c r="AB166" i="60"/>
  <c r="AB90" i="60"/>
  <c r="W174" i="60"/>
  <c r="V173" i="60"/>
  <c r="Y170" i="60"/>
  <c r="J170" i="60"/>
  <c r="W166" i="60"/>
  <c r="V165" i="60"/>
  <c r="Z149" i="60"/>
  <c r="Y157" i="60"/>
  <c r="J154" i="60"/>
  <c r="AA153" i="60"/>
  <c r="I150" i="60"/>
  <c r="P150" i="60" s="1"/>
  <c r="W175" i="60"/>
  <c r="I173" i="60"/>
  <c r="P173" i="60" s="1"/>
  <c r="Y171" i="60"/>
  <c r="W167" i="60"/>
  <c r="I165" i="60"/>
  <c r="P165" i="60" s="1"/>
  <c r="AB113" i="60"/>
  <c r="N113" i="60"/>
  <c r="AA113" i="60" s="1"/>
  <c r="X157" i="60"/>
  <c r="V175" i="60"/>
  <c r="AB174" i="60"/>
  <c r="V167" i="60"/>
  <c r="V113" i="60"/>
  <c r="N129" i="60"/>
  <c r="AA129" i="60" s="1"/>
  <c r="W136" i="60"/>
  <c r="Y153" i="60"/>
  <c r="V164" i="60"/>
  <c r="I175" i="60"/>
  <c r="P175" i="60" s="1"/>
  <c r="N174" i="60"/>
  <c r="AA174" i="60" s="1"/>
  <c r="W170" i="60"/>
  <c r="V169" i="60"/>
  <c r="I167" i="60"/>
  <c r="P167" i="60" s="1"/>
  <c r="Z166" i="60"/>
  <c r="N166" i="60"/>
  <c r="AA166" i="60" s="1"/>
  <c r="Y140" i="60"/>
  <c r="Z174" i="60"/>
  <c r="V174" i="60"/>
  <c r="Y166" i="60"/>
  <c r="V166" i="60"/>
  <c r="X175" i="60"/>
  <c r="J175" i="60"/>
  <c r="X173" i="60"/>
  <c r="J173" i="60"/>
  <c r="X171" i="60"/>
  <c r="J171" i="60"/>
  <c r="X169" i="60"/>
  <c r="J169" i="60"/>
  <c r="X167" i="60"/>
  <c r="J167" i="60"/>
  <c r="X165" i="60"/>
  <c r="J165" i="60"/>
  <c r="AB175" i="60"/>
  <c r="AB173" i="60"/>
  <c r="AB171" i="60"/>
  <c r="AB169" i="60"/>
  <c r="AB167" i="60"/>
  <c r="AB165" i="60"/>
  <c r="AA175" i="60"/>
  <c r="AA169" i="60"/>
  <c r="AA165" i="60"/>
  <c r="Z175" i="60"/>
  <c r="Z173" i="60"/>
  <c r="Z171" i="60"/>
  <c r="Z169" i="60"/>
  <c r="Z167" i="60"/>
  <c r="Z165" i="60"/>
  <c r="I164" i="60"/>
  <c r="P164" i="60" s="1"/>
  <c r="J164" i="60"/>
  <c r="X164" i="60"/>
  <c r="Y164" i="60"/>
  <c r="N164" i="60"/>
  <c r="J46" i="60"/>
  <c r="J130" i="60"/>
  <c r="Z125" i="60"/>
  <c r="J125" i="60"/>
  <c r="V145" i="60"/>
  <c r="V137" i="60"/>
  <c r="N149" i="60"/>
  <c r="I160" i="60"/>
  <c r="P160" i="60" s="1"/>
  <c r="V159" i="60"/>
  <c r="Z151" i="60"/>
  <c r="N151" i="60"/>
  <c r="AB130" i="60"/>
  <c r="V126" i="60"/>
  <c r="X125" i="60"/>
  <c r="AB125" i="60"/>
  <c r="AB160" i="60"/>
  <c r="V65" i="60"/>
  <c r="Z130" i="60"/>
  <c r="X160" i="60"/>
  <c r="X159" i="60"/>
  <c r="J156" i="60"/>
  <c r="AB155" i="60"/>
  <c r="N155" i="60"/>
  <c r="J153" i="60"/>
  <c r="Y130" i="60"/>
  <c r="AB138" i="60"/>
  <c r="I156" i="60"/>
  <c r="P156" i="60" s="1"/>
  <c r="V155" i="60"/>
  <c r="Y138" i="60"/>
  <c r="N125" i="60"/>
  <c r="AA125" i="60" s="1"/>
  <c r="X138" i="60"/>
  <c r="Y137" i="60"/>
  <c r="AA136" i="60"/>
  <c r="V125" i="60"/>
  <c r="Z140" i="60"/>
  <c r="W138" i="60"/>
  <c r="X136" i="60"/>
  <c r="Y135" i="60"/>
  <c r="J160" i="60"/>
  <c r="AB159" i="60"/>
  <c r="N159" i="60"/>
  <c r="AA159" i="60" s="1"/>
  <c r="Z157" i="60"/>
  <c r="J157" i="60"/>
  <c r="X156" i="60"/>
  <c r="X155" i="60"/>
  <c r="I152" i="60"/>
  <c r="P152" i="60" s="1"/>
  <c r="AA151" i="60"/>
  <c r="J152" i="60"/>
  <c r="X150" i="60"/>
  <c r="J150" i="60"/>
  <c r="W160" i="60"/>
  <c r="W158" i="60"/>
  <c r="W156" i="60"/>
  <c r="W154" i="60"/>
  <c r="W152" i="60"/>
  <c r="W150" i="60"/>
  <c r="AA160" i="60"/>
  <c r="I159" i="60"/>
  <c r="P159" i="60" s="1"/>
  <c r="I157" i="60"/>
  <c r="P157" i="60" s="1"/>
  <c r="AA156" i="60"/>
  <c r="I155" i="60"/>
  <c r="P155" i="60" s="1"/>
  <c r="AA154" i="60"/>
  <c r="I153" i="60"/>
  <c r="P153" i="60" s="1"/>
  <c r="AA152" i="60"/>
  <c r="AA150" i="60"/>
  <c r="Z160" i="60"/>
  <c r="N160" i="60"/>
  <c r="Z158" i="60"/>
  <c r="N158" i="60"/>
  <c r="AA158" i="60" s="1"/>
  <c r="Z156" i="60"/>
  <c r="N156" i="60"/>
  <c r="Z154" i="60"/>
  <c r="N154" i="60"/>
  <c r="Z152" i="60"/>
  <c r="N152" i="60"/>
  <c r="Z150" i="60"/>
  <c r="N150" i="60"/>
  <c r="Y160" i="60"/>
  <c r="Y158" i="60"/>
  <c r="Y156" i="60"/>
  <c r="Y154" i="60"/>
  <c r="Y152" i="60"/>
  <c r="Y150" i="60"/>
  <c r="W149" i="60"/>
  <c r="I149" i="60"/>
  <c r="P149" i="60" s="1"/>
  <c r="J149" i="60"/>
  <c r="X149" i="60"/>
  <c r="V149" i="60"/>
  <c r="AB55" i="60"/>
  <c r="AB69" i="60"/>
  <c r="AB115" i="60"/>
  <c r="W107" i="60"/>
  <c r="AB129" i="60"/>
  <c r="X127" i="60"/>
  <c r="J123" i="60"/>
  <c r="J122" i="60"/>
  <c r="V121" i="60"/>
  <c r="J138" i="60"/>
  <c r="AB136" i="60"/>
  <c r="N109" i="60"/>
  <c r="AA109" i="60" s="1"/>
  <c r="J127" i="60"/>
  <c r="I125" i="60"/>
  <c r="P125" i="60" s="1"/>
  <c r="L125" i="60" s="1"/>
  <c r="I109" i="60"/>
  <c r="P109" i="60" s="1"/>
  <c r="I127" i="60"/>
  <c r="P127" i="60" s="1"/>
  <c r="L127" i="60" s="1"/>
  <c r="Z138" i="60"/>
  <c r="I137" i="60"/>
  <c r="P137" i="60" s="1"/>
  <c r="Z136" i="60"/>
  <c r="V136" i="60"/>
  <c r="Y122" i="60"/>
  <c r="Y121" i="60"/>
  <c r="Y136" i="60"/>
  <c r="J136" i="60"/>
  <c r="V135" i="60"/>
  <c r="Y127" i="60"/>
  <c r="X121" i="60"/>
  <c r="Z120" i="60"/>
  <c r="W113" i="60"/>
  <c r="Z105" i="60"/>
  <c r="W130" i="60"/>
  <c r="N127" i="60"/>
  <c r="AA127" i="60" s="1"/>
  <c r="Y126" i="60"/>
  <c r="W125" i="60"/>
  <c r="V123" i="60"/>
  <c r="Z121" i="60"/>
  <c r="J121" i="60"/>
  <c r="X120" i="60"/>
  <c r="W144" i="60"/>
  <c r="X142" i="60"/>
  <c r="I141" i="60"/>
  <c r="P141" i="60" s="1"/>
  <c r="N140" i="60"/>
  <c r="AA140" i="60" s="1"/>
  <c r="Y139" i="60"/>
  <c r="N136" i="60"/>
  <c r="V130" i="60"/>
  <c r="Y128" i="60"/>
  <c r="Y124" i="60"/>
  <c r="AB121" i="60"/>
  <c r="V120" i="60"/>
  <c r="Z144" i="60"/>
  <c r="N144" i="60"/>
  <c r="AA144" i="60" s="1"/>
  <c r="X140" i="60"/>
  <c r="I139" i="60"/>
  <c r="P139" i="60" s="1"/>
  <c r="N138" i="60"/>
  <c r="AA138" i="60" s="1"/>
  <c r="X124" i="60"/>
  <c r="Z123" i="60"/>
  <c r="AB142" i="60"/>
  <c r="I113" i="60"/>
  <c r="P113" i="60" s="1"/>
  <c r="Y123" i="60"/>
  <c r="W121" i="60"/>
  <c r="X144" i="60"/>
  <c r="J144" i="60"/>
  <c r="I143" i="60"/>
  <c r="P143" i="60" s="1"/>
  <c r="N142" i="60"/>
  <c r="AA142" i="60" s="1"/>
  <c r="Y141" i="60"/>
  <c r="I135" i="60"/>
  <c r="P135" i="60" s="1"/>
  <c r="I83" i="60"/>
  <c r="P83" i="60" s="1"/>
  <c r="L83" i="60" s="1"/>
  <c r="I79" i="60"/>
  <c r="P79" i="60" s="1"/>
  <c r="L79" i="60" s="1"/>
  <c r="V104" i="60"/>
  <c r="X110" i="60"/>
  <c r="X130" i="60"/>
  <c r="Z142" i="60"/>
  <c r="J142" i="60"/>
  <c r="W140" i="60"/>
  <c r="AB140" i="60"/>
  <c r="X145" i="60"/>
  <c r="J145" i="60"/>
  <c r="X143" i="60"/>
  <c r="J143" i="60"/>
  <c r="X141" i="60"/>
  <c r="J141" i="60"/>
  <c r="X139" i="60"/>
  <c r="J139" i="60"/>
  <c r="X137" i="60"/>
  <c r="J137" i="60"/>
  <c r="X135" i="60"/>
  <c r="J135" i="60"/>
  <c r="W145" i="60"/>
  <c r="W143" i="60"/>
  <c r="V142" i="60"/>
  <c r="W141" i="60"/>
  <c r="V140" i="60"/>
  <c r="W139" i="60"/>
  <c r="V138" i="60"/>
  <c r="W137" i="60"/>
  <c r="W135" i="60"/>
  <c r="AB145" i="60"/>
  <c r="AB143" i="60"/>
  <c r="AB141" i="60"/>
  <c r="AB139" i="60"/>
  <c r="AB137" i="60"/>
  <c r="AB135" i="60"/>
  <c r="AA145" i="60"/>
  <c r="AA135" i="60"/>
  <c r="Z145" i="60"/>
  <c r="Z143" i="60"/>
  <c r="N143" i="60"/>
  <c r="AA143" i="60" s="1"/>
  <c r="Z141" i="60"/>
  <c r="N141" i="60"/>
  <c r="AA141" i="60" s="1"/>
  <c r="Z139" i="60"/>
  <c r="N139" i="60"/>
  <c r="AA139" i="60" s="1"/>
  <c r="Z137" i="60"/>
  <c r="Z135" i="60"/>
  <c r="Y143" i="60"/>
  <c r="W134" i="60"/>
  <c r="I134" i="60"/>
  <c r="P134" i="60" s="1"/>
  <c r="J134" i="60"/>
  <c r="X134" i="60"/>
  <c r="V134" i="60"/>
  <c r="Y134" i="60"/>
  <c r="N134" i="60"/>
  <c r="W82" i="60"/>
  <c r="V94" i="60"/>
  <c r="J104" i="60"/>
  <c r="AA105" i="60"/>
  <c r="I105" i="60"/>
  <c r="P105" i="60" s="1"/>
  <c r="N130" i="60"/>
  <c r="AA130" i="60" s="1"/>
  <c r="W128" i="60"/>
  <c r="W127" i="60"/>
  <c r="W123" i="60"/>
  <c r="W120" i="60"/>
  <c r="AB94" i="60"/>
  <c r="X104" i="60"/>
  <c r="N107" i="60"/>
  <c r="AA107" i="60" s="1"/>
  <c r="AB106" i="60"/>
  <c r="Y105" i="60"/>
  <c r="V119" i="60"/>
  <c r="Z129" i="60"/>
  <c r="V129" i="60"/>
  <c r="V124" i="60"/>
  <c r="AB123" i="60"/>
  <c r="N123" i="60"/>
  <c r="AA123" i="60" s="1"/>
  <c r="V122" i="60"/>
  <c r="W18" i="60"/>
  <c r="Y104" i="60"/>
  <c r="V107" i="60"/>
  <c r="AA106" i="60"/>
  <c r="X105" i="60"/>
  <c r="N119" i="60"/>
  <c r="Y129" i="60"/>
  <c r="J129" i="60"/>
  <c r="AB128" i="60"/>
  <c r="V128" i="60"/>
  <c r="V127" i="60"/>
  <c r="J126" i="60"/>
  <c r="J124" i="60"/>
  <c r="N120" i="60"/>
  <c r="AA120" i="60" s="1"/>
  <c r="Z106" i="60"/>
  <c r="X129" i="60"/>
  <c r="I129" i="60"/>
  <c r="P129" i="60" s="1"/>
  <c r="L129" i="60" s="1"/>
  <c r="J128" i="60"/>
  <c r="I62" i="60"/>
  <c r="P62" i="60" s="1"/>
  <c r="L62" i="60" s="1"/>
  <c r="W94" i="60"/>
  <c r="J110" i="60"/>
  <c r="Y109" i="60"/>
  <c r="Y106" i="60"/>
  <c r="W105" i="60"/>
  <c r="Y119" i="60"/>
  <c r="AB124" i="60"/>
  <c r="X123" i="60"/>
  <c r="I123" i="60"/>
  <c r="P123" i="60" s="1"/>
  <c r="L123" i="60" s="1"/>
  <c r="X122" i="60"/>
  <c r="AB122" i="60"/>
  <c r="Y120" i="60"/>
  <c r="J120" i="60"/>
  <c r="I92" i="60"/>
  <c r="P92" i="60" s="1"/>
  <c r="L92" i="60" s="1"/>
  <c r="X106" i="60"/>
  <c r="Z119" i="60"/>
  <c r="X128" i="60"/>
  <c r="N94" i="60"/>
  <c r="AA94" i="60" s="1"/>
  <c r="Z107" i="60"/>
  <c r="W106" i="60"/>
  <c r="AB105" i="60"/>
  <c r="V105" i="60"/>
  <c r="W129" i="60"/>
  <c r="AB127" i="60"/>
  <c r="W126" i="60"/>
  <c r="W124" i="60"/>
  <c r="W122" i="60"/>
  <c r="AB120" i="60"/>
  <c r="I128" i="60"/>
  <c r="P128" i="60" s="1"/>
  <c r="L128" i="60" s="1"/>
  <c r="I126" i="60"/>
  <c r="P126" i="60" s="1"/>
  <c r="L126" i="60" s="1"/>
  <c r="I124" i="60"/>
  <c r="P124" i="60" s="1"/>
  <c r="L124" i="60" s="1"/>
  <c r="I122" i="60"/>
  <c r="P122" i="60" s="1"/>
  <c r="L122" i="60" s="1"/>
  <c r="Z128" i="60"/>
  <c r="Z126" i="60"/>
  <c r="Z124" i="60"/>
  <c r="Z122" i="60"/>
  <c r="W119" i="60"/>
  <c r="I119" i="60"/>
  <c r="P119" i="60" s="1"/>
  <c r="L119" i="60" s="1"/>
  <c r="J119" i="60"/>
  <c r="I60" i="60"/>
  <c r="P60" i="60" s="1"/>
  <c r="L60" i="60" s="1"/>
  <c r="I100" i="60"/>
  <c r="P100" i="60" s="1"/>
  <c r="L100" i="60" s="1"/>
  <c r="W98" i="60"/>
  <c r="I96" i="60"/>
  <c r="P96" i="60" s="1"/>
  <c r="L96" i="60" s="1"/>
  <c r="Y115" i="60"/>
  <c r="I115" i="60"/>
  <c r="P115" i="60" s="1"/>
  <c r="X114" i="60"/>
  <c r="W112" i="60"/>
  <c r="J108" i="60"/>
  <c r="W22" i="60"/>
  <c r="V32" i="60"/>
  <c r="AB111" i="60"/>
  <c r="I18" i="60"/>
  <c r="P18" i="60" s="1"/>
  <c r="L18" i="60" s="1"/>
  <c r="N98" i="60"/>
  <c r="AA98" i="60" s="1"/>
  <c r="W114" i="60"/>
  <c r="J112" i="60"/>
  <c r="N111" i="60"/>
  <c r="AA111" i="60" s="1"/>
  <c r="Z109" i="60"/>
  <c r="V109" i="60"/>
  <c r="Y107" i="60"/>
  <c r="I107" i="60"/>
  <c r="P107" i="60" s="1"/>
  <c r="J106" i="60"/>
  <c r="AB98" i="60"/>
  <c r="V98" i="60"/>
  <c r="W115" i="60"/>
  <c r="Z111" i="60"/>
  <c r="V111" i="60"/>
  <c r="X108" i="60"/>
  <c r="N105" i="60"/>
  <c r="J22" i="60"/>
  <c r="I75" i="60"/>
  <c r="P75" i="60" s="1"/>
  <c r="L75" i="60" s="1"/>
  <c r="I98" i="60"/>
  <c r="P98" i="60" s="1"/>
  <c r="L98" i="60" s="1"/>
  <c r="J114" i="60"/>
  <c r="Y111" i="60"/>
  <c r="I111" i="60"/>
  <c r="P111" i="60" s="1"/>
  <c r="AB22" i="60"/>
  <c r="N80" i="60"/>
  <c r="AA80" i="60" s="1"/>
  <c r="N96" i="60"/>
  <c r="AA96" i="60" s="1"/>
  <c r="J94" i="60"/>
  <c r="J90" i="60"/>
  <c r="AA115" i="60"/>
  <c r="N115" i="60"/>
  <c r="X112" i="60"/>
  <c r="W109" i="60"/>
  <c r="W108" i="60"/>
  <c r="AB62" i="60"/>
  <c r="V82" i="60"/>
  <c r="AB96" i="60"/>
  <c r="J96" i="60"/>
  <c r="Z115" i="60"/>
  <c r="V115" i="60"/>
  <c r="W111" i="60"/>
  <c r="W110" i="60"/>
  <c r="AB107" i="60"/>
  <c r="X115" i="60"/>
  <c r="AB114" i="60"/>
  <c r="X113" i="60"/>
  <c r="AB112" i="60"/>
  <c r="X111" i="60"/>
  <c r="AB110" i="60"/>
  <c r="X109" i="60"/>
  <c r="AB108" i="60"/>
  <c r="X107" i="60"/>
  <c r="Z114" i="60"/>
  <c r="N114" i="60"/>
  <c r="AA114" i="60" s="1"/>
  <c r="Z112" i="60"/>
  <c r="N112" i="60"/>
  <c r="AA112" i="60" s="1"/>
  <c r="Z110" i="60"/>
  <c r="N110" i="60"/>
  <c r="AA110" i="60" s="1"/>
  <c r="Z108" i="60"/>
  <c r="N108" i="60"/>
  <c r="AA108" i="60" s="1"/>
  <c r="N106" i="60"/>
  <c r="Y114" i="60"/>
  <c r="V114" i="60"/>
  <c r="Y112" i="60"/>
  <c r="V112" i="60"/>
  <c r="Y110" i="60"/>
  <c r="V110" i="60"/>
  <c r="Y108" i="60"/>
  <c r="V108" i="60"/>
  <c r="V106" i="60"/>
  <c r="W104" i="60"/>
  <c r="I104" i="60"/>
  <c r="P104" i="60" s="1"/>
  <c r="N104" i="60"/>
  <c r="N37" i="60"/>
  <c r="AA37" i="60" s="1"/>
  <c r="AB19" i="60"/>
  <c r="J37" i="60"/>
  <c r="AB53" i="60"/>
  <c r="I53" i="60"/>
  <c r="P53" i="60" s="1"/>
  <c r="L53" i="60" s="1"/>
  <c r="V64" i="60"/>
  <c r="V85" i="60"/>
  <c r="V84" i="60"/>
  <c r="J78" i="60"/>
  <c r="V75" i="60"/>
  <c r="J100" i="60"/>
  <c r="J92" i="60"/>
  <c r="N90" i="60"/>
  <c r="AA90" i="60" s="1"/>
  <c r="AB64" i="60"/>
  <c r="AB78" i="60"/>
  <c r="AB76" i="60"/>
  <c r="J89" i="60"/>
  <c r="I20" i="60"/>
  <c r="P20" i="60" s="1"/>
  <c r="L20" i="60" s="1"/>
  <c r="V18" i="60"/>
  <c r="I48" i="60"/>
  <c r="P48" i="60" s="1"/>
  <c r="L48" i="60" s="1"/>
  <c r="I46" i="60"/>
  <c r="P46" i="60" s="1"/>
  <c r="L46" i="60" s="1"/>
  <c r="N69" i="60"/>
  <c r="AA69" i="60" s="1"/>
  <c r="W60" i="60"/>
  <c r="V81" i="60"/>
  <c r="J80" i="60"/>
  <c r="V89" i="60"/>
  <c r="V96" i="60"/>
  <c r="W92" i="60"/>
  <c r="I90" i="60"/>
  <c r="P90" i="60" s="1"/>
  <c r="L90" i="60" s="1"/>
  <c r="W17" i="60"/>
  <c r="W37" i="60"/>
  <c r="W84" i="60"/>
  <c r="W19" i="60"/>
  <c r="W15" i="60"/>
  <c r="W33" i="60"/>
  <c r="AB49" i="60"/>
  <c r="AB80" i="60"/>
  <c r="AB92" i="60"/>
  <c r="W90" i="60"/>
  <c r="N19" i="60"/>
  <c r="AA19" i="60" s="1"/>
  <c r="V17" i="60"/>
  <c r="N15" i="60"/>
  <c r="AA15" i="60" s="1"/>
  <c r="AB50" i="60"/>
  <c r="AB84" i="60"/>
  <c r="AB82" i="60"/>
  <c r="W80" i="60"/>
  <c r="W78" i="60"/>
  <c r="N100" i="60"/>
  <c r="AA100" i="60" s="1"/>
  <c r="N92" i="60"/>
  <c r="AA92" i="60" s="1"/>
  <c r="N84" i="60"/>
  <c r="AA84" i="60" s="1"/>
  <c r="V100" i="60"/>
  <c r="W99" i="60"/>
  <c r="W93" i="60"/>
  <c r="AB99" i="60"/>
  <c r="AB97" i="60"/>
  <c r="AB95" i="60"/>
  <c r="AB93" i="60"/>
  <c r="AB91" i="60"/>
  <c r="N99" i="60"/>
  <c r="AA99" i="60" s="1"/>
  <c r="N97" i="60"/>
  <c r="AA97" i="60" s="1"/>
  <c r="N95" i="60"/>
  <c r="AA95" i="60" s="1"/>
  <c r="N93" i="60"/>
  <c r="AA93" i="60" s="1"/>
  <c r="N91" i="60"/>
  <c r="AA91" i="60" s="1"/>
  <c r="W100" i="60"/>
  <c r="V99" i="60"/>
  <c r="V97" i="60"/>
  <c r="V95" i="60"/>
  <c r="V93" i="60"/>
  <c r="V91" i="60"/>
  <c r="W97" i="60"/>
  <c r="AB100" i="60"/>
  <c r="J99" i="60"/>
  <c r="J97" i="60"/>
  <c r="J95" i="60"/>
  <c r="J93" i="60"/>
  <c r="J91" i="60"/>
  <c r="I95" i="60"/>
  <c r="P95" i="60" s="1"/>
  <c r="L95" i="60" s="1"/>
  <c r="I91" i="60"/>
  <c r="P91" i="60" s="1"/>
  <c r="L91" i="60" s="1"/>
  <c r="W89" i="60"/>
  <c r="I89" i="60"/>
  <c r="P89" i="60" s="1"/>
  <c r="L89" i="60" s="1"/>
  <c r="N89" i="60"/>
  <c r="V25" i="60"/>
  <c r="I25" i="60"/>
  <c r="P25" i="60" s="1"/>
  <c r="J31" i="60"/>
  <c r="I68" i="60"/>
  <c r="P68" i="60" s="1"/>
  <c r="L68" i="60" s="1"/>
  <c r="J67" i="60"/>
  <c r="V83" i="60"/>
  <c r="N82" i="60"/>
  <c r="AA82" i="60" s="1"/>
  <c r="V79" i="60"/>
  <c r="N78" i="60"/>
  <c r="AA78" i="60" s="1"/>
  <c r="V14" i="60"/>
  <c r="W25" i="60"/>
  <c r="AB31" i="60"/>
  <c r="V30" i="60"/>
  <c r="W54" i="60"/>
  <c r="W53" i="60"/>
  <c r="V49" i="60"/>
  <c r="J82" i="60"/>
  <c r="V77" i="60"/>
  <c r="N76" i="60"/>
  <c r="AA76" i="60" s="1"/>
  <c r="AB25" i="60"/>
  <c r="J39" i="60"/>
  <c r="I30" i="60"/>
  <c r="P30" i="60" s="1"/>
  <c r="L30" i="60" s="1"/>
  <c r="AB54" i="60"/>
  <c r="N59" i="60"/>
  <c r="W67" i="60"/>
  <c r="AB60" i="60"/>
  <c r="I77" i="60"/>
  <c r="P77" i="60" s="1"/>
  <c r="L77" i="60" s="1"/>
  <c r="J76" i="60"/>
  <c r="V19" i="60"/>
  <c r="V38" i="60"/>
  <c r="I34" i="60"/>
  <c r="P34" i="60" s="1"/>
  <c r="L34" i="60" s="1"/>
  <c r="N33" i="60"/>
  <c r="AA33" i="60" s="1"/>
  <c r="W31" i="60"/>
  <c r="V54" i="60"/>
  <c r="N25" i="60"/>
  <c r="AA25" i="60" s="1"/>
  <c r="V23" i="60"/>
  <c r="I38" i="60"/>
  <c r="P38" i="60" s="1"/>
  <c r="L38" i="60" s="1"/>
  <c r="J33" i="60"/>
  <c r="J54" i="60"/>
  <c r="N53" i="60"/>
  <c r="AA53" i="60" s="1"/>
  <c r="AB67" i="60"/>
  <c r="N60" i="60"/>
  <c r="AA60" i="60" s="1"/>
  <c r="I85" i="60"/>
  <c r="P85" i="60" s="1"/>
  <c r="L85" i="60" s="1"/>
  <c r="I81" i="60"/>
  <c r="P81" i="60" s="1"/>
  <c r="L81" i="60" s="1"/>
  <c r="J44" i="60"/>
  <c r="N55" i="60"/>
  <c r="AA55" i="60" s="1"/>
  <c r="I54" i="60"/>
  <c r="P54" i="60" s="1"/>
  <c r="L54" i="60" s="1"/>
  <c r="J53" i="60"/>
  <c r="N52" i="60"/>
  <c r="AA52" i="60" s="1"/>
  <c r="W47" i="60"/>
  <c r="I70" i="60"/>
  <c r="P70" i="60" s="1"/>
  <c r="L70" i="60" s="1"/>
  <c r="N67" i="60"/>
  <c r="AA67" i="60" s="1"/>
  <c r="V60" i="60"/>
  <c r="AB33" i="60"/>
  <c r="N31" i="60"/>
  <c r="AA31" i="60" s="1"/>
  <c r="W68" i="60"/>
  <c r="V67" i="60"/>
  <c r="J84" i="60"/>
  <c r="W76" i="60"/>
  <c r="J85" i="60"/>
  <c r="J83" i="60"/>
  <c r="J81" i="60"/>
  <c r="J79" i="60"/>
  <c r="J77" i="60"/>
  <c r="J75" i="60"/>
  <c r="W85" i="60"/>
  <c r="W83" i="60"/>
  <c r="W81" i="60"/>
  <c r="W79" i="60"/>
  <c r="V78" i="60"/>
  <c r="W77" i="60"/>
  <c r="V76" i="60"/>
  <c r="W75" i="60"/>
  <c r="AB85" i="60"/>
  <c r="AB83" i="60"/>
  <c r="AB81" i="60"/>
  <c r="AB79" i="60"/>
  <c r="AB77" i="60"/>
  <c r="AB75" i="60"/>
  <c r="AA85" i="60"/>
  <c r="W74" i="60"/>
  <c r="I74" i="60"/>
  <c r="P74" i="60" s="1"/>
  <c r="L74" i="60" s="1"/>
  <c r="J74" i="60"/>
  <c r="V74" i="60"/>
  <c r="N74" i="60"/>
  <c r="V22" i="60"/>
  <c r="I21" i="60"/>
  <c r="P21" i="60" s="1"/>
  <c r="J18" i="60"/>
  <c r="N17" i="60"/>
  <c r="AA17" i="60" s="1"/>
  <c r="W39" i="60"/>
  <c r="V37" i="60"/>
  <c r="W35" i="60"/>
  <c r="W46" i="60"/>
  <c r="AB46" i="60"/>
  <c r="I45" i="60"/>
  <c r="P45" i="60" s="1"/>
  <c r="L45" i="60" s="1"/>
  <c r="J70" i="60"/>
  <c r="J68" i="60"/>
  <c r="AB63" i="60"/>
  <c r="W62" i="60"/>
  <c r="W61" i="60"/>
  <c r="N20" i="60"/>
  <c r="AA20" i="60" s="1"/>
  <c r="J17" i="60"/>
  <c r="V15" i="60"/>
  <c r="V40" i="60"/>
  <c r="AB39" i="60"/>
  <c r="I32" i="60"/>
  <c r="P32" i="60" s="1"/>
  <c r="L32" i="60" s="1"/>
  <c r="V44" i="60"/>
  <c r="V55" i="60"/>
  <c r="V50" i="60"/>
  <c r="N62" i="60"/>
  <c r="AA62" i="60" s="1"/>
  <c r="N61" i="60"/>
  <c r="AA61" i="60" s="1"/>
  <c r="V20" i="60"/>
  <c r="AB18" i="60"/>
  <c r="I17" i="60"/>
  <c r="P17" i="60" s="1"/>
  <c r="L17" i="60" s="1"/>
  <c r="J15" i="60"/>
  <c r="I40" i="60"/>
  <c r="P40" i="60" s="1"/>
  <c r="L40" i="60" s="1"/>
  <c r="N39" i="60"/>
  <c r="AA39" i="60" s="1"/>
  <c r="AB37" i="60"/>
  <c r="V36" i="60"/>
  <c r="N35" i="60"/>
  <c r="AA35" i="60" s="1"/>
  <c r="AB34" i="60"/>
  <c r="N44" i="60"/>
  <c r="I55" i="60"/>
  <c r="P55" i="60" s="1"/>
  <c r="L55" i="60" s="1"/>
  <c r="J50" i="60"/>
  <c r="AB47" i="60"/>
  <c r="N47" i="60"/>
  <c r="AA47" i="60" s="1"/>
  <c r="N46" i="60"/>
  <c r="AA46" i="60" s="1"/>
  <c r="W45" i="60"/>
  <c r="W70" i="60"/>
  <c r="W69" i="60"/>
  <c r="V62" i="60"/>
  <c r="V61" i="60"/>
  <c r="I15" i="60"/>
  <c r="P15" i="60" s="1"/>
  <c r="L15" i="60" s="1"/>
  <c r="V39" i="60"/>
  <c r="I36" i="60"/>
  <c r="P36" i="60" s="1"/>
  <c r="L36" i="60" s="1"/>
  <c r="J35" i="60"/>
  <c r="V47" i="60"/>
  <c r="AB45" i="60"/>
  <c r="AB70" i="60"/>
  <c r="I63" i="60"/>
  <c r="P63" i="60" s="1"/>
  <c r="L63" i="60" s="1"/>
  <c r="W44" i="60"/>
  <c r="AB61" i="60"/>
  <c r="AB35" i="60"/>
  <c r="N45" i="60"/>
  <c r="AA45" i="60" s="1"/>
  <c r="N70" i="60"/>
  <c r="AA70" i="60" s="1"/>
  <c r="J23" i="60"/>
  <c r="N22" i="60"/>
  <c r="AA22" i="60" s="1"/>
  <c r="AB17" i="60"/>
  <c r="AB15" i="60"/>
  <c r="W55" i="60"/>
  <c r="J45" i="60"/>
  <c r="V68" i="60"/>
  <c r="I66" i="60"/>
  <c r="P66" i="60" s="1"/>
  <c r="L66" i="60" s="1"/>
  <c r="N65" i="60"/>
  <c r="AA65" i="60" s="1"/>
  <c r="W64" i="60"/>
  <c r="J63" i="60"/>
  <c r="W66" i="60"/>
  <c r="J65" i="60"/>
  <c r="AB66" i="60"/>
  <c r="I65" i="60"/>
  <c r="P65" i="60" s="1"/>
  <c r="L65" i="60" s="1"/>
  <c r="N64" i="60"/>
  <c r="AA64" i="60" s="1"/>
  <c r="W63" i="60"/>
  <c r="V69" i="60"/>
  <c r="AB68" i="60"/>
  <c r="N66" i="60"/>
  <c r="AA66" i="60" s="1"/>
  <c r="W65" i="60"/>
  <c r="J64" i="60"/>
  <c r="J69" i="60"/>
  <c r="V66" i="60"/>
  <c r="AB65" i="60"/>
  <c r="N63" i="60"/>
  <c r="AA63" i="60" s="1"/>
  <c r="J61" i="60"/>
  <c r="W59" i="60"/>
  <c r="I59" i="60"/>
  <c r="P59" i="60" s="1"/>
  <c r="L59" i="60" s="1"/>
  <c r="J59" i="60"/>
  <c r="V59" i="60"/>
  <c r="AB52" i="60"/>
  <c r="I51" i="60"/>
  <c r="P51" i="60" s="1"/>
  <c r="L51" i="60" s="1"/>
  <c r="N50" i="60"/>
  <c r="AA50" i="60" s="1"/>
  <c r="W49" i="60"/>
  <c r="J48" i="60"/>
  <c r="V52" i="60"/>
  <c r="AB51" i="60"/>
  <c r="I50" i="60"/>
  <c r="P50" i="60" s="1"/>
  <c r="L50" i="60" s="1"/>
  <c r="N49" i="60"/>
  <c r="AA49" i="60" s="1"/>
  <c r="W48" i="60"/>
  <c r="J47" i="60"/>
  <c r="J52" i="60"/>
  <c r="AB48" i="60"/>
  <c r="W51" i="60"/>
  <c r="I52" i="60"/>
  <c r="P52" i="60" s="1"/>
  <c r="L52" i="60" s="1"/>
  <c r="N51" i="60"/>
  <c r="AA51" i="60" s="1"/>
  <c r="W50" i="60"/>
  <c r="J49" i="60"/>
  <c r="V51" i="60"/>
  <c r="N48" i="60"/>
  <c r="AA48" i="60" s="1"/>
  <c r="I44" i="60"/>
  <c r="P44" i="60" s="1"/>
  <c r="L44" i="60" s="1"/>
  <c r="V34" i="60"/>
  <c r="J40" i="60"/>
  <c r="J38" i="60"/>
  <c r="J36" i="60"/>
  <c r="J34" i="60"/>
  <c r="J32" i="60"/>
  <c r="J30" i="60"/>
  <c r="W40" i="60"/>
  <c r="W38" i="60"/>
  <c r="W36" i="60"/>
  <c r="V35" i="60"/>
  <c r="W34" i="60"/>
  <c r="V33" i="60"/>
  <c r="W32" i="60"/>
  <c r="V31" i="60"/>
  <c r="W30" i="60"/>
  <c r="AB32" i="60"/>
  <c r="AB30" i="60"/>
  <c r="AB40" i="60"/>
  <c r="AB36" i="60"/>
  <c r="AB38" i="60"/>
  <c r="W29" i="60"/>
  <c r="J29" i="60"/>
  <c r="I29" i="60"/>
  <c r="P29" i="60" s="1"/>
  <c r="L29" i="60" s="1"/>
  <c r="V29" i="60"/>
  <c r="N29" i="60"/>
  <c r="AB24" i="60"/>
  <c r="I23" i="60"/>
  <c r="P23" i="60" s="1"/>
  <c r="L23" i="60" s="1"/>
  <c r="W21" i="60"/>
  <c r="J20" i="60"/>
  <c r="AB16" i="60"/>
  <c r="AB21" i="60"/>
  <c r="N24" i="60"/>
  <c r="AA24" i="60" s="1"/>
  <c r="W23" i="60"/>
  <c r="N16" i="60"/>
  <c r="AA16" i="60" s="1"/>
  <c r="V24" i="60"/>
  <c r="AB23" i="60"/>
  <c r="N21" i="60"/>
  <c r="AA21" i="60" s="1"/>
  <c r="W20" i="60"/>
  <c r="J19" i="60"/>
  <c r="V16" i="60"/>
  <c r="W24" i="60"/>
  <c r="W16" i="60"/>
  <c r="J24" i="60"/>
  <c r="AA23" i="60"/>
  <c r="V21" i="60"/>
  <c r="AB20" i="60"/>
  <c r="J16" i="60"/>
  <c r="W14" i="60"/>
  <c r="I14" i="60"/>
  <c r="P14" i="60" s="1"/>
  <c r="J14" i="60"/>
  <c r="N14" i="60"/>
  <c r="B55" i="51"/>
  <c r="C55" i="51"/>
  <c r="D55" i="51" s="1"/>
  <c r="E55" i="51"/>
  <c r="F35" i="51" s="1"/>
  <c r="G55" i="51"/>
  <c r="H35" i="51" s="1"/>
  <c r="S55" i="51"/>
  <c r="T35" i="51" s="1"/>
  <c r="U55" i="51"/>
  <c r="V55" i="51"/>
  <c r="W35" i="51" s="1"/>
  <c r="Y55" i="51"/>
  <c r="Z55" i="51"/>
  <c r="AA55" i="51"/>
  <c r="AB55" i="51"/>
  <c r="AC55" i="51"/>
  <c r="AD55" i="51"/>
  <c r="AE55" i="51"/>
  <c r="AF55" i="51"/>
  <c r="AG55" i="51"/>
  <c r="B56" i="51"/>
  <c r="C56" i="51"/>
  <c r="D56" i="51" s="1"/>
  <c r="E56" i="51"/>
  <c r="F36" i="51" s="1"/>
  <c r="G56" i="51"/>
  <c r="H36" i="51" s="1"/>
  <c r="S56" i="51"/>
  <c r="T36" i="51" s="1"/>
  <c r="U56" i="51"/>
  <c r="V56" i="51"/>
  <c r="W36" i="51" s="1"/>
  <c r="Y56" i="51"/>
  <c r="Z56" i="51"/>
  <c r="AA56" i="51"/>
  <c r="AB56" i="51"/>
  <c r="AC56" i="51"/>
  <c r="AD56" i="51"/>
  <c r="AE56" i="51"/>
  <c r="AF56" i="51"/>
  <c r="AG56" i="51"/>
  <c r="B57" i="51"/>
  <c r="C57" i="51"/>
  <c r="D57" i="51" s="1"/>
  <c r="E57" i="51"/>
  <c r="F37" i="51" s="1"/>
  <c r="G57" i="51"/>
  <c r="H37" i="51" s="1"/>
  <c r="S57" i="51"/>
  <c r="T37" i="51" s="1"/>
  <c r="U57" i="51"/>
  <c r="V57" i="51"/>
  <c r="W37" i="51" s="1"/>
  <c r="Y57" i="51"/>
  <c r="Z57" i="51"/>
  <c r="AA57" i="51"/>
  <c r="AB57" i="51"/>
  <c r="AC57" i="51"/>
  <c r="AD57" i="51"/>
  <c r="AE57" i="51"/>
  <c r="AF57" i="51"/>
  <c r="AG57" i="51"/>
  <c r="B58" i="51"/>
  <c r="C58" i="51"/>
  <c r="D58" i="51" s="1"/>
  <c r="E58" i="51"/>
  <c r="F38" i="51" s="1"/>
  <c r="G58" i="51"/>
  <c r="H38" i="51" s="1"/>
  <c r="S58" i="51"/>
  <c r="T38" i="51" s="1"/>
  <c r="U58" i="51"/>
  <c r="V58" i="51"/>
  <c r="W38" i="51" s="1"/>
  <c r="Y58" i="51"/>
  <c r="Z58" i="51"/>
  <c r="AA58" i="51"/>
  <c r="AB58" i="51"/>
  <c r="AC58" i="51"/>
  <c r="AD58" i="51"/>
  <c r="AE58" i="51"/>
  <c r="AF58" i="51"/>
  <c r="AG58" i="51"/>
  <c r="B59" i="51"/>
  <c r="C59" i="51"/>
  <c r="D59" i="51" s="1"/>
  <c r="E59" i="51"/>
  <c r="G59" i="51"/>
  <c r="S59" i="51"/>
  <c r="U59" i="51"/>
  <c r="V59" i="51"/>
  <c r="Y59" i="51"/>
  <c r="Z59" i="51"/>
  <c r="AA59" i="51"/>
  <c r="AB59" i="51"/>
  <c r="AC59" i="51"/>
  <c r="AD59" i="51"/>
  <c r="AE59" i="51"/>
  <c r="AF59" i="51"/>
  <c r="AG59" i="51"/>
  <c r="B60" i="51"/>
  <c r="C60" i="51"/>
  <c r="D60" i="51" s="1"/>
  <c r="E60" i="51"/>
  <c r="G60" i="51"/>
  <c r="S60" i="51"/>
  <c r="U60" i="51"/>
  <c r="V60" i="51"/>
  <c r="Y60" i="51"/>
  <c r="Z60" i="51"/>
  <c r="AA60" i="51"/>
  <c r="AB60" i="51"/>
  <c r="AC60" i="51"/>
  <c r="AD60" i="51"/>
  <c r="AE60" i="51"/>
  <c r="AF60" i="51"/>
  <c r="AG60" i="51"/>
  <c r="B61" i="51"/>
  <c r="C61" i="51"/>
  <c r="D61" i="51" s="1"/>
  <c r="E61" i="51"/>
  <c r="G61" i="51"/>
  <c r="S61" i="51"/>
  <c r="U61" i="51"/>
  <c r="V61" i="51"/>
  <c r="Y61" i="51"/>
  <c r="Z61" i="51"/>
  <c r="AA61" i="51"/>
  <c r="AB61" i="51"/>
  <c r="AC61" i="51"/>
  <c r="AD61" i="51"/>
  <c r="AE61" i="51"/>
  <c r="AF61" i="51"/>
  <c r="AG61" i="51"/>
  <c r="B62" i="51"/>
  <c r="C62" i="51"/>
  <c r="D62" i="51" s="1"/>
  <c r="E62" i="51"/>
  <c r="G62" i="51"/>
  <c r="S62" i="51"/>
  <c r="U62" i="51"/>
  <c r="V62" i="51"/>
  <c r="Y62" i="51"/>
  <c r="Z62" i="51"/>
  <c r="AA62" i="51"/>
  <c r="AB62" i="51"/>
  <c r="AC62" i="51"/>
  <c r="AD62" i="51"/>
  <c r="AE62" i="51"/>
  <c r="AF62" i="51"/>
  <c r="AG62" i="51"/>
  <c r="B63" i="51"/>
  <c r="C63" i="51"/>
  <c r="D63" i="51" s="1"/>
  <c r="E63" i="51"/>
  <c r="G63" i="51"/>
  <c r="S63" i="51"/>
  <c r="U63" i="51"/>
  <c r="V63" i="51"/>
  <c r="Y63" i="51"/>
  <c r="Z63" i="51"/>
  <c r="AA63" i="51"/>
  <c r="AB63" i="51"/>
  <c r="AC63" i="51"/>
  <c r="AD63" i="51"/>
  <c r="AE63" i="51"/>
  <c r="AF63" i="51"/>
  <c r="AG63" i="51"/>
  <c r="B64" i="51"/>
  <c r="C64" i="51"/>
  <c r="D64" i="51" s="1"/>
  <c r="E64" i="51"/>
  <c r="G64" i="51"/>
  <c r="S64" i="51"/>
  <c r="U64" i="51"/>
  <c r="V64" i="51"/>
  <c r="Y64" i="51"/>
  <c r="Z64" i="51"/>
  <c r="AA64" i="51"/>
  <c r="AB64" i="51"/>
  <c r="AC64" i="51"/>
  <c r="AD64" i="51"/>
  <c r="AE64" i="51"/>
  <c r="AF64" i="51"/>
  <c r="AG64" i="51"/>
  <c r="B65" i="51"/>
  <c r="C65" i="51"/>
  <c r="D65" i="51" s="1"/>
  <c r="E65" i="51"/>
  <c r="G65" i="51"/>
  <c r="S65" i="51"/>
  <c r="U65" i="51"/>
  <c r="V65" i="51"/>
  <c r="Y65" i="51"/>
  <c r="Z65" i="51"/>
  <c r="AA65" i="51"/>
  <c r="AB65" i="51"/>
  <c r="AC65" i="51"/>
  <c r="AD65" i="51"/>
  <c r="AE65" i="51"/>
  <c r="AF65" i="51"/>
  <c r="AG65" i="51"/>
  <c r="B66" i="51"/>
  <c r="C66" i="51"/>
  <c r="D66" i="51" s="1"/>
  <c r="E66" i="51"/>
  <c r="G66" i="51"/>
  <c r="S66" i="51"/>
  <c r="U66" i="51"/>
  <c r="V66" i="51"/>
  <c r="Y66" i="51"/>
  <c r="Z66" i="51"/>
  <c r="AA66" i="51"/>
  <c r="AB66" i="51"/>
  <c r="AC66" i="51"/>
  <c r="AD66" i="51"/>
  <c r="AE66" i="51"/>
  <c r="AF66" i="51"/>
  <c r="AG66" i="51"/>
  <c r="B67" i="51"/>
  <c r="C67" i="51"/>
  <c r="D67" i="51" s="1"/>
  <c r="E67" i="51"/>
  <c r="G67" i="51"/>
  <c r="S67" i="51"/>
  <c r="U67" i="51"/>
  <c r="V67" i="51"/>
  <c r="Y67" i="51"/>
  <c r="Z67" i="51"/>
  <c r="AA67" i="51"/>
  <c r="AB67" i="51"/>
  <c r="AC67" i="51"/>
  <c r="AD67" i="51"/>
  <c r="AE67" i="51"/>
  <c r="AF67" i="51"/>
  <c r="AG67" i="51"/>
  <c r="B68" i="51"/>
  <c r="C68" i="51"/>
  <c r="D68" i="51" s="1"/>
  <c r="E68" i="51"/>
  <c r="G68" i="51"/>
  <c r="S68" i="51"/>
  <c r="U68" i="51"/>
  <c r="V68" i="51"/>
  <c r="Y68" i="51"/>
  <c r="Z68" i="51"/>
  <c r="AA68" i="51"/>
  <c r="AB68" i="51"/>
  <c r="AC68" i="51"/>
  <c r="AD68" i="51"/>
  <c r="AE68" i="51"/>
  <c r="AF68" i="51"/>
  <c r="AG68" i="51"/>
  <c r="B69" i="51"/>
  <c r="C69" i="51"/>
  <c r="D69" i="51" s="1"/>
  <c r="E69" i="51"/>
  <c r="G69" i="51"/>
  <c r="S69" i="51"/>
  <c r="U69" i="51"/>
  <c r="V69" i="51"/>
  <c r="Y69" i="51"/>
  <c r="Z69" i="51"/>
  <c r="AA69" i="51"/>
  <c r="AB69" i="51"/>
  <c r="AC69" i="51"/>
  <c r="AD69" i="51"/>
  <c r="AE69" i="51"/>
  <c r="AF69" i="51"/>
  <c r="AG69" i="51"/>
  <c r="B70" i="51"/>
  <c r="C70" i="51"/>
  <c r="D70" i="51" s="1"/>
  <c r="E70" i="51"/>
  <c r="G70" i="51"/>
  <c r="S70" i="51"/>
  <c r="U70" i="51"/>
  <c r="V70" i="51"/>
  <c r="Y70" i="51"/>
  <c r="Z70" i="51"/>
  <c r="AA70" i="51"/>
  <c r="AB70" i="51"/>
  <c r="AC70" i="51"/>
  <c r="AD70" i="51"/>
  <c r="AE70" i="51"/>
  <c r="AF70" i="51"/>
  <c r="AG70" i="51"/>
  <c r="B71" i="51"/>
  <c r="C71" i="51"/>
  <c r="D71" i="51" s="1"/>
  <c r="E71" i="51"/>
  <c r="G71" i="51"/>
  <c r="S71" i="51"/>
  <c r="U71" i="51"/>
  <c r="V71" i="51"/>
  <c r="Y71" i="51"/>
  <c r="Z71" i="51"/>
  <c r="AA71" i="51"/>
  <c r="AB71" i="51"/>
  <c r="AC71" i="51"/>
  <c r="AD71" i="51"/>
  <c r="AE71" i="51"/>
  <c r="AF71" i="51"/>
  <c r="AG71" i="51"/>
  <c r="B72" i="51"/>
  <c r="C72" i="51"/>
  <c r="D72" i="51" s="1"/>
  <c r="E72" i="51"/>
  <c r="G72" i="51"/>
  <c r="S72" i="51"/>
  <c r="U72" i="51"/>
  <c r="V72" i="51"/>
  <c r="Y72" i="51"/>
  <c r="Z72" i="51"/>
  <c r="AA72" i="51"/>
  <c r="AB72" i="51"/>
  <c r="AC72" i="51"/>
  <c r="AD72" i="51"/>
  <c r="AE72" i="51"/>
  <c r="AF72" i="51"/>
  <c r="AG72" i="51"/>
  <c r="B73" i="51"/>
  <c r="C73" i="51"/>
  <c r="D73" i="51" s="1"/>
  <c r="E73" i="51"/>
  <c r="G73" i="51"/>
  <c r="S73" i="51"/>
  <c r="U73" i="51"/>
  <c r="V73" i="51"/>
  <c r="Y73" i="51"/>
  <c r="Z73" i="51"/>
  <c r="AA73" i="51"/>
  <c r="AB73" i="51"/>
  <c r="AC73" i="51"/>
  <c r="AD73" i="51"/>
  <c r="AE73" i="51"/>
  <c r="AF73" i="51"/>
  <c r="AG73" i="51"/>
  <c r="B74" i="51"/>
  <c r="C74" i="51"/>
  <c r="D74" i="51" s="1"/>
  <c r="E74" i="51"/>
  <c r="G74" i="51"/>
  <c r="S74" i="51"/>
  <c r="U74" i="51"/>
  <c r="V74" i="51"/>
  <c r="Y74" i="51"/>
  <c r="Z74" i="51"/>
  <c r="AA74" i="51"/>
  <c r="AB74" i="51"/>
  <c r="AC74" i="51"/>
  <c r="AD74" i="51"/>
  <c r="AE74" i="51"/>
  <c r="AF74" i="51"/>
  <c r="AG74" i="51"/>
  <c r="B75" i="51"/>
  <c r="C75" i="51"/>
  <c r="D75" i="51" s="1"/>
  <c r="E75" i="51"/>
  <c r="G75" i="51"/>
  <c r="S75" i="51"/>
  <c r="U75" i="51"/>
  <c r="V75" i="51"/>
  <c r="Y75" i="51"/>
  <c r="Z75" i="51"/>
  <c r="AA75" i="51"/>
  <c r="AB75" i="51"/>
  <c r="AC75" i="51"/>
  <c r="AD75" i="51"/>
  <c r="AE75" i="51"/>
  <c r="AF75" i="51"/>
  <c r="AG75" i="51"/>
  <c r="B76" i="51"/>
  <c r="C76" i="51"/>
  <c r="D76" i="51" s="1"/>
  <c r="E76" i="51"/>
  <c r="G76" i="51"/>
  <c r="S76" i="51"/>
  <c r="U76" i="51"/>
  <c r="V76" i="51"/>
  <c r="Y76" i="51"/>
  <c r="Z76" i="51"/>
  <c r="AA76" i="51"/>
  <c r="AB76" i="51"/>
  <c r="AC76" i="51"/>
  <c r="AD76" i="51"/>
  <c r="AE76" i="51"/>
  <c r="AF76" i="51"/>
  <c r="AG76" i="51"/>
  <c r="B77" i="51"/>
  <c r="C77" i="51"/>
  <c r="D77" i="51" s="1"/>
  <c r="E77" i="51"/>
  <c r="G77" i="51"/>
  <c r="S77" i="51"/>
  <c r="U77" i="51"/>
  <c r="V77" i="51"/>
  <c r="Y77" i="51"/>
  <c r="Z77" i="51"/>
  <c r="AA77" i="51"/>
  <c r="AB77" i="51"/>
  <c r="AC77" i="51"/>
  <c r="AD77" i="51"/>
  <c r="AE77" i="51"/>
  <c r="AF77" i="51"/>
  <c r="AG77" i="51"/>
  <c r="B78" i="51"/>
  <c r="C78" i="51"/>
  <c r="D78" i="51" s="1"/>
  <c r="E78" i="51"/>
  <c r="G78" i="51"/>
  <c r="S78" i="51"/>
  <c r="U78" i="51"/>
  <c r="V78" i="51"/>
  <c r="Y78" i="51"/>
  <c r="Z78" i="51"/>
  <c r="AA78" i="51"/>
  <c r="AB78" i="51"/>
  <c r="AC78" i="51"/>
  <c r="AD78" i="51"/>
  <c r="AE78" i="51"/>
  <c r="AF78" i="51"/>
  <c r="AG78" i="51"/>
  <c r="B79" i="51"/>
  <c r="C79" i="51"/>
  <c r="D79" i="51" s="1"/>
  <c r="E79" i="51"/>
  <c r="G79" i="51"/>
  <c r="S79" i="51"/>
  <c r="U79" i="51"/>
  <c r="V79" i="51"/>
  <c r="Y79" i="51"/>
  <c r="Z79" i="51"/>
  <c r="AA79" i="51"/>
  <c r="AB79" i="51"/>
  <c r="AC79" i="51"/>
  <c r="AD79" i="51"/>
  <c r="AE79" i="51"/>
  <c r="AF79" i="51"/>
  <c r="AG79" i="51"/>
  <c r="B80" i="51"/>
  <c r="C80" i="51"/>
  <c r="D80" i="51" s="1"/>
  <c r="E80" i="51"/>
  <c r="G80" i="51"/>
  <c r="S80" i="51"/>
  <c r="U80" i="51"/>
  <c r="V80" i="51"/>
  <c r="Y80" i="51"/>
  <c r="Z80" i="51"/>
  <c r="AA80" i="51"/>
  <c r="AB80" i="51"/>
  <c r="AC80" i="51"/>
  <c r="AD80" i="51"/>
  <c r="AE80" i="51"/>
  <c r="AF80" i="51"/>
  <c r="AG80" i="51"/>
  <c r="B81" i="51"/>
  <c r="C81" i="51"/>
  <c r="D81" i="51" s="1"/>
  <c r="E81" i="51"/>
  <c r="G81" i="51"/>
  <c r="S81" i="51"/>
  <c r="U81" i="51"/>
  <c r="V81" i="51"/>
  <c r="Y81" i="51"/>
  <c r="Z81" i="51"/>
  <c r="AA81" i="51"/>
  <c r="AB81" i="51"/>
  <c r="AC81" i="51"/>
  <c r="AD81" i="51"/>
  <c r="AE81" i="51"/>
  <c r="AF81" i="51"/>
  <c r="AG81" i="51"/>
  <c r="B82" i="51"/>
  <c r="C82" i="51"/>
  <c r="D82" i="51" s="1"/>
  <c r="E82" i="51"/>
  <c r="G82" i="51"/>
  <c r="S82" i="51"/>
  <c r="U82" i="51"/>
  <c r="V82" i="51"/>
  <c r="Y82" i="51"/>
  <c r="Z82" i="51"/>
  <c r="AA82" i="51"/>
  <c r="AB82" i="51"/>
  <c r="AC82" i="51"/>
  <c r="AD82" i="51"/>
  <c r="AE82" i="51"/>
  <c r="AF82" i="51"/>
  <c r="AG82" i="51"/>
  <c r="B83" i="51"/>
  <c r="C83" i="51"/>
  <c r="D83" i="51" s="1"/>
  <c r="E83" i="51"/>
  <c r="G83" i="51"/>
  <c r="S83" i="51"/>
  <c r="U83" i="51"/>
  <c r="V83" i="51"/>
  <c r="Y83" i="51"/>
  <c r="Z83" i="51"/>
  <c r="AA83" i="51"/>
  <c r="AB83" i="51"/>
  <c r="AC83" i="51"/>
  <c r="AD83" i="51"/>
  <c r="AE83" i="51"/>
  <c r="AF83" i="51"/>
  <c r="AG83" i="51"/>
  <c r="B84" i="51"/>
  <c r="C84" i="51"/>
  <c r="D84" i="51" s="1"/>
  <c r="E84" i="51"/>
  <c r="G84" i="51"/>
  <c r="S84" i="51"/>
  <c r="U84" i="51"/>
  <c r="V84" i="51"/>
  <c r="Y84" i="51"/>
  <c r="Z84" i="51"/>
  <c r="AA84" i="51"/>
  <c r="AB84" i="51"/>
  <c r="AC84" i="51"/>
  <c r="AD84" i="51"/>
  <c r="AE84" i="51"/>
  <c r="AF84" i="51"/>
  <c r="AG84" i="51"/>
  <c r="B86" i="51"/>
  <c r="C86" i="51"/>
  <c r="D86" i="51" s="1"/>
  <c r="E86" i="51"/>
  <c r="G86" i="51"/>
  <c r="S86" i="51"/>
  <c r="U86" i="51"/>
  <c r="V86" i="51"/>
  <c r="Y86" i="51"/>
  <c r="Z86" i="51"/>
  <c r="AA86" i="51"/>
  <c r="AB86" i="51"/>
  <c r="AC86" i="51"/>
  <c r="AD86" i="51"/>
  <c r="AE86" i="51"/>
  <c r="AF86" i="51"/>
  <c r="AG86" i="51"/>
  <c r="B87" i="51"/>
  <c r="C87" i="51"/>
  <c r="D87" i="51" s="1"/>
  <c r="E87" i="51"/>
  <c r="G87" i="51"/>
  <c r="S87" i="51"/>
  <c r="U87" i="51"/>
  <c r="V87" i="51"/>
  <c r="Y87" i="51"/>
  <c r="Z87" i="51"/>
  <c r="AA87" i="51"/>
  <c r="AB87" i="51"/>
  <c r="AC87" i="51"/>
  <c r="AD87" i="51"/>
  <c r="AE87" i="51"/>
  <c r="AF87" i="51"/>
  <c r="AG87" i="51"/>
  <c r="B88" i="51"/>
  <c r="C88" i="51"/>
  <c r="D88" i="51" s="1"/>
  <c r="E88" i="51"/>
  <c r="G88" i="51"/>
  <c r="S88" i="51"/>
  <c r="U88" i="51"/>
  <c r="V88" i="51"/>
  <c r="Y88" i="51"/>
  <c r="Z88" i="51"/>
  <c r="AA88" i="51"/>
  <c r="AB88" i="51"/>
  <c r="AC88" i="51"/>
  <c r="AD88" i="51"/>
  <c r="AE88" i="51"/>
  <c r="AF88" i="51"/>
  <c r="AG88" i="51"/>
  <c r="B89" i="51"/>
  <c r="C89" i="51"/>
  <c r="D89" i="51" s="1"/>
  <c r="E89" i="51"/>
  <c r="G89" i="51"/>
  <c r="S89" i="51"/>
  <c r="U89" i="51"/>
  <c r="V89" i="51"/>
  <c r="Y89" i="51"/>
  <c r="Z89" i="51"/>
  <c r="AA89" i="51"/>
  <c r="AB89" i="51"/>
  <c r="AC89" i="51"/>
  <c r="AD89" i="51"/>
  <c r="AE89" i="51"/>
  <c r="AF89" i="51"/>
  <c r="AG89" i="51"/>
  <c r="B90" i="51"/>
  <c r="C90" i="51"/>
  <c r="D90" i="51" s="1"/>
  <c r="E90" i="51"/>
  <c r="G90" i="51"/>
  <c r="S90" i="51"/>
  <c r="U90" i="51"/>
  <c r="V90" i="51"/>
  <c r="Y90" i="51"/>
  <c r="Z90" i="51"/>
  <c r="AA90" i="51"/>
  <c r="AB90" i="51"/>
  <c r="AC90" i="51"/>
  <c r="AD90" i="51"/>
  <c r="AE90" i="51"/>
  <c r="AF90" i="51"/>
  <c r="AG90" i="51"/>
  <c r="B91" i="51"/>
  <c r="C91" i="51"/>
  <c r="D91" i="51" s="1"/>
  <c r="E91" i="51"/>
  <c r="G91" i="51"/>
  <c r="S91" i="51"/>
  <c r="U91" i="51"/>
  <c r="V91" i="51"/>
  <c r="Y91" i="51"/>
  <c r="Z91" i="51"/>
  <c r="AA91" i="51"/>
  <c r="AB91" i="51"/>
  <c r="AC91" i="51"/>
  <c r="AD91" i="51"/>
  <c r="AE91" i="51"/>
  <c r="AF91" i="51"/>
  <c r="AG91" i="51"/>
  <c r="B92" i="51"/>
  <c r="C92" i="51"/>
  <c r="D92" i="51" s="1"/>
  <c r="E92" i="51"/>
  <c r="G92" i="51"/>
  <c r="S92" i="51"/>
  <c r="U92" i="51"/>
  <c r="V92" i="51"/>
  <c r="Y92" i="51"/>
  <c r="Z92" i="51"/>
  <c r="AA92" i="51"/>
  <c r="AB92" i="51"/>
  <c r="AC92" i="51"/>
  <c r="AD92" i="51"/>
  <c r="AE92" i="51"/>
  <c r="AF92" i="51"/>
  <c r="AG92" i="51"/>
  <c r="B93" i="51"/>
  <c r="C93" i="51"/>
  <c r="D93" i="51" s="1"/>
  <c r="E93" i="51"/>
  <c r="G93" i="51"/>
  <c r="S93" i="51"/>
  <c r="U93" i="51"/>
  <c r="V93" i="51"/>
  <c r="Y93" i="51"/>
  <c r="Z93" i="51"/>
  <c r="AA93" i="51"/>
  <c r="AB93" i="51"/>
  <c r="AC93" i="51"/>
  <c r="AD93" i="51"/>
  <c r="AE93" i="51"/>
  <c r="AF93" i="51"/>
  <c r="AG93" i="51"/>
  <c r="B94" i="51"/>
  <c r="C94" i="51"/>
  <c r="D94" i="51" s="1"/>
  <c r="E94" i="51"/>
  <c r="G94" i="51"/>
  <c r="S94" i="51"/>
  <c r="U94" i="51"/>
  <c r="V94" i="51"/>
  <c r="Y94" i="51"/>
  <c r="Z94" i="51"/>
  <c r="AA94" i="51"/>
  <c r="AB94" i="51"/>
  <c r="AC94" i="51"/>
  <c r="AD94" i="51"/>
  <c r="AE94" i="51"/>
  <c r="AF94" i="51"/>
  <c r="AG94" i="51"/>
  <c r="B95" i="51"/>
  <c r="C95" i="51"/>
  <c r="D95" i="51" s="1"/>
  <c r="E95" i="51"/>
  <c r="G95" i="51"/>
  <c r="S95" i="51"/>
  <c r="U95" i="51"/>
  <c r="V95" i="51"/>
  <c r="Y95" i="51"/>
  <c r="Z95" i="51"/>
  <c r="AA95" i="51"/>
  <c r="AB95" i="51"/>
  <c r="AC95" i="51"/>
  <c r="AD95" i="51"/>
  <c r="AE95" i="51"/>
  <c r="AF95" i="51"/>
  <c r="AG95" i="51"/>
  <c r="B97" i="51"/>
  <c r="C97" i="51"/>
  <c r="D97" i="51" s="1"/>
  <c r="E97" i="51"/>
  <c r="G97" i="51"/>
  <c r="S97" i="51"/>
  <c r="U97" i="51"/>
  <c r="V97" i="51"/>
  <c r="Y97" i="51"/>
  <c r="Z97" i="51"/>
  <c r="AA97" i="51"/>
  <c r="AB97" i="51"/>
  <c r="AC97" i="51"/>
  <c r="AD97" i="51"/>
  <c r="AE97" i="51"/>
  <c r="AF97" i="51"/>
  <c r="AG97" i="51"/>
  <c r="B98" i="51"/>
  <c r="C98" i="51"/>
  <c r="D98" i="51" s="1"/>
  <c r="E98" i="51"/>
  <c r="G98" i="51"/>
  <c r="S98" i="51"/>
  <c r="U98" i="51"/>
  <c r="V98" i="51"/>
  <c r="Y98" i="51"/>
  <c r="Z98" i="51"/>
  <c r="AA98" i="51"/>
  <c r="AB98" i="51"/>
  <c r="AC98" i="51"/>
  <c r="AD98" i="51"/>
  <c r="AE98" i="51"/>
  <c r="AF98" i="51"/>
  <c r="AG98" i="51"/>
  <c r="B99" i="51"/>
  <c r="C99" i="51"/>
  <c r="D99" i="51" s="1"/>
  <c r="E99" i="51"/>
  <c r="G99" i="51"/>
  <c r="S99" i="51"/>
  <c r="U99" i="51"/>
  <c r="V99" i="51"/>
  <c r="Y99" i="51"/>
  <c r="Z99" i="51"/>
  <c r="AA99" i="51"/>
  <c r="AB99" i="51"/>
  <c r="AC99" i="51"/>
  <c r="AD99" i="51"/>
  <c r="AE99" i="51"/>
  <c r="AF99" i="51"/>
  <c r="AG99" i="51"/>
  <c r="B100" i="51"/>
  <c r="C100" i="51"/>
  <c r="D100" i="51" s="1"/>
  <c r="E100" i="51"/>
  <c r="G100" i="51"/>
  <c r="S100" i="51"/>
  <c r="U100" i="51"/>
  <c r="V100" i="51"/>
  <c r="Y100" i="51"/>
  <c r="Z100" i="51"/>
  <c r="AA100" i="51"/>
  <c r="AB100" i="51"/>
  <c r="AC100" i="51"/>
  <c r="AD100" i="51"/>
  <c r="AE100" i="51"/>
  <c r="AF100" i="51"/>
  <c r="AG100" i="51"/>
  <c r="B101" i="51"/>
  <c r="C101" i="51"/>
  <c r="D101" i="51" s="1"/>
  <c r="E101" i="51"/>
  <c r="G101" i="51"/>
  <c r="S101" i="51"/>
  <c r="U101" i="51"/>
  <c r="V101" i="51"/>
  <c r="Y101" i="51"/>
  <c r="Z101" i="51"/>
  <c r="AA101" i="51"/>
  <c r="AB101" i="51"/>
  <c r="AC101" i="51"/>
  <c r="AD101" i="51"/>
  <c r="AE101" i="51"/>
  <c r="AF101" i="51"/>
  <c r="AG101" i="51"/>
  <c r="B102" i="51"/>
  <c r="C102" i="51"/>
  <c r="D102" i="51" s="1"/>
  <c r="E102" i="51"/>
  <c r="G102" i="51"/>
  <c r="S102" i="51"/>
  <c r="U102" i="51"/>
  <c r="V102" i="51"/>
  <c r="Y102" i="51"/>
  <c r="Z102" i="51"/>
  <c r="AA102" i="51"/>
  <c r="AB102" i="51"/>
  <c r="AC102" i="51"/>
  <c r="AD102" i="51"/>
  <c r="AE102" i="51"/>
  <c r="AF102" i="51"/>
  <c r="AG102" i="51"/>
  <c r="B103" i="51"/>
  <c r="C103" i="51"/>
  <c r="D103" i="51" s="1"/>
  <c r="E103" i="51"/>
  <c r="G103" i="51"/>
  <c r="S103" i="51"/>
  <c r="U103" i="51"/>
  <c r="V103" i="51"/>
  <c r="Y103" i="51"/>
  <c r="Z103" i="51"/>
  <c r="AA103" i="51"/>
  <c r="AB103" i="51"/>
  <c r="AC103" i="51"/>
  <c r="AD103" i="51"/>
  <c r="AE103" i="51"/>
  <c r="AF103" i="51"/>
  <c r="AG103" i="51"/>
  <c r="B104" i="51"/>
  <c r="C104" i="51"/>
  <c r="D104" i="51" s="1"/>
  <c r="E104" i="51"/>
  <c r="G104" i="51"/>
  <c r="S104" i="51"/>
  <c r="U104" i="51"/>
  <c r="V104" i="51"/>
  <c r="Y104" i="51"/>
  <c r="Z104" i="51"/>
  <c r="AA104" i="51"/>
  <c r="AB104" i="51"/>
  <c r="AC104" i="51"/>
  <c r="AD104" i="51"/>
  <c r="AE104" i="51"/>
  <c r="AF104" i="51"/>
  <c r="AG104" i="51"/>
  <c r="B105" i="51"/>
  <c r="C105" i="51"/>
  <c r="D105" i="51" s="1"/>
  <c r="E105" i="51"/>
  <c r="G105" i="51"/>
  <c r="S105" i="51"/>
  <c r="U105" i="51"/>
  <c r="V105" i="51"/>
  <c r="Y105" i="51"/>
  <c r="Z105" i="51"/>
  <c r="AA105" i="51"/>
  <c r="AB105" i="51"/>
  <c r="AC105" i="51"/>
  <c r="AD105" i="51"/>
  <c r="AE105" i="51"/>
  <c r="AF105" i="51"/>
  <c r="AG105" i="51"/>
  <c r="B106" i="51"/>
  <c r="C106" i="51"/>
  <c r="D106" i="51" s="1"/>
  <c r="E106" i="51"/>
  <c r="G106" i="51"/>
  <c r="S106" i="51"/>
  <c r="U106" i="51"/>
  <c r="V106" i="51"/>
  <c r="Y106" i="51"/>
  <c r="Z106" i="51"/>
  <c r="AA106" i="51"/>
  <c r="AB106" i="51"/>
  <c r="AC106" i="51"/>
  <c r="AD106" i="51"/>
  <c r="AE106" i="51"/>
  <c r="AF106" i="51"/>
  <c r="AG106" i="51"/>
  <c r="B108" i="51"/>
  <c r="C108" i="51"/>
  <c r="D108" i="51" s="1"/>
  <c r="E108" i="51"/>
  <c r="G108" i="51"/>
  <c r="S108" i="51"/>
  <c r="U108" i="51"/>
  <c r="V108" i="51"/>
  <c r="Y108" i="51"/>
  <c r="Z108" i="51"/>
  <c r="AA108" i="51"/>
  <c r="AB108" i="51"/>
  <c r="AC108" i="51"/>
  <c r="AD108" i="51"/>
  <c r="AE108" i="51"/>
  <c r="AF108" i="51"/>
  <c r="AG108" i="51"/>
  <c r="B109" i="51"/>
  <c r="C109" i="51"/>
  <c r="D109" i="51" s="1"/>
  <c r="E109" i="51"/>
  <c r="G109" i="51"/>
  <c r="S109" i="51"/>
  <c r="U109" i="51"/>
  <c r="V109" i="51"/>
  <c r="Y109" i="51"/>
  <c r="Z109" i="51"/>
  <c r="AA109" i="51"/>
  <c r="AB109" i="51"/>
  <c r="AC109" i="51"/>
  <c r="AD109" i="51"/>
  <c r="AE109" i="51"/>
  <c r="AF109" i="51"/>
  <c r="AG109" i="51"/>
  <c r="B110" i="51"/>
  <c r="C110" i="51"/>
  <c r="D110" i="51" s="1"/>
  <c r="E110" i="51"/>
  <c r="G110" i="51"/>
  <c r="S110" i="51"/>
  <c r="U110" i="51"/>
  <c r="V110" i="51"/>
  <c r="Y110" i="51"/>
  <c r="Z110" i="51"/>
  <c r="AA110" i="51"/>
  <c r="AB110" i="51"/>
  <c r="AC110" i="51"/>
  <c r="AD110" i="51"/>
  <c r="AE110" i="51"/>
  <c r="AF110" i="51"/>
  <c r="AG110" i="51"/>
  <c r="B111" i="51"/>
  <c r="C111" i="51"/>
  <c r="D111" i="51" s="1"/>
  <c r="E111" i="51"/>
  <c r="G111" i="51"/>
  <c r="S111" i="51"/>
  <c r="U111" i="51"/>
  <c r="V111" i="51"/>
  <c r="Y111" i="51"/>
  <c r="Z111" i="51"/>
  <c r="AA111" i="51"/>
  <c r="AB111" i="51"/>
  <c r="AC111" i="51"/>
  <c r="AD111" i="51"/>
  <c r="AE111" i="51"/>
  <c r="AF111" i="51"/>
  <c r="AG111" i="51"/>
  <c r="B112" i="51"/>
  <c r="C112" i="51"/>
  <c r="D112" i="51" s="1"/>
  <c r="E112" i="51"/>
  <c r="G112" i="51"/>
  <c r="S112" i="51"/>
  <c r="U112" i="51"/>
  <c r="V112" i="51"/>
  <c r="Y112" i="51"/>
  <c r="Z112" i="51"/>
  <c r="AA112" i="51"/>
  <c r="AB112" i="51"/>
  <c r="AC112" i="51"/>
  <c r="AD112" i="51"/>
  <c r="AE112" i="51"/>
  <c r="AF112" i="51"/>
  <c r="AG112" i="51"/>
  <c r="B113" i="51"/>
  <c r="C113" i="51"/>
  <c r="D113" i="51" s="1"/>
  <c r="E113" i="51"/>
  <c r="G113" i="51"/>
  <c r="S113" i="51"/>
  <c r="U113" i="51"/>
  <c r="V113" i="51"/>
  <c r="Y113" i="51"/>
  <c r="Z113" i="51"/>
  <c r="AA113" i="51"/>
  <c r="AB113" i="51"/>
  <c r="AC113" i="51"/>
  <c r="AD113" i="51"/>
  <c r="AE113" i="51"/>
  <c r="AF113" i="51"/>
  <c r="AG113" i="51"/>
  <c r="B114" i="51"/>
  <c r="C114" i="51"/>
  <c r="D114" i="51" s="1"/>
  <c r="E114" i="51"/>
  <c r="G114" i="51"/>
  <c r="S114" i="51"/>
  <c r="U114" i="51"/>
  <c r="V114" i="51"/>
  <c r="Y114" i="51"/>
  <c r="Z114" i="51"/>
  <c r="AA114" i="51"/>
  <c r="AB114" i="51"/>
  <c r="AC114" i="51"/>
  <c r="AD114" i="51"/>
  <c r="AE114" i="51"/>
  <c r="AF114" i="51"/>
  <c r="AG114" i="51"/>
  <c r="B115" i="51"/>
  <c r="C115" i="51"/>
  <c r="D115" i="51" s="1"/>
  <c r="E115" i="51"/>
  <c r="G115" i="51"/>
  <c r="S115" i="51"/>
  <c r="U115" i="51"/>
  <c r="V115" i="51"/>
  <c r="Y115" i="51"/>
  <c r="Z115" i="51"/>
  <c r="AA115" i="51"/>
  <c r="AB115" i="51"/>
  <c r="AC115" i="51"/>
  <c r="AD115" i="51"/>
  <c r="AE115" i="51"/>
  <c r="AF115" i="51"/>
  <c r="AG115" i="51"/>
  <c r="B116" i="51"/>
  <c r="C116" i="51"/>
  <c r="D116" i="51" s="1"/>
  <c r="E116" i="51"/>
  <c r="G116" i="51"/>
  <c r="S116" i="51"/>
  <c r="U116" i="51"/>
  <c r="V116" i="51"/>
  <c r="Y116" i="51"/>
  <c r="Z116" i="51"/>
  <c r="AA116" i="51"/>
  <c r="AB116" i="51"/>
  <c r="AC116" i="51"/>
  <c r="AD116" i="51"/>
  <c r="AE116" i="51"/>
  <c r="AF116" i="51"/>
  <c r="AG116" i="51"/>
  <c r="B117" i="51"/>
  <c r="C117" i="51"/>
  <c r="D117" i="51" s="1"/>
  <c r="E117" i="51"/>
  <c r="G117" i="51"/>
  <c r="S117" i="51"/>
  <c r="U117" i="51"/>
  <c r="V117" i="51"/>
  <c r="Y117" i="51"/>
  <c r="Z117" i="51"/>
  <c r="AA117" i="51"/>
  <c r="AB117" i="51"/>
  <c r="AC117" i="51"/>
  <c r="AD117" i="51"/>
  <c r="AE117" i="51"/>
  <c r="AF117" i="51"/>
  <c r="AG117" i="51"/>
  <c r="L69" i="60" l="1"/>
  <c r="L39" i="60"/>
  <c r="L22" i="60"/>
  <c r="L67" i="60"/>
  <c r="L37" i="60"/>
  <c r="L35" i="60"/>
  <c r="L19" i="60"/>
  <c r="L64" i="60"/>
  <c r="L49" i="60"/>
  <c r="L33" i="60"/>
  <c r="L47" i="60"/>
  <c r="L61" i="60"/>
  <c r="L16" i="60"/>
  <c r="L31" i="60"/>
  <c r="R295" i="60"/>
  <c r="T295" i="60"/>
  <c r="T316" i="60"/>
  <c r="R316" i="60"/>
  <c r="T304" i="60"/>
  <c r="R304" i="60"/>
  <c r="R320" i="60"/>
  <c r="T320" i="60"/>
  <c r="R292" i="60"/>
  <c r="T292" i="60"/>
  <c r="R302" i="60"/>
  <c r="T302" i="60"/>
  <c r="R317" i="60"/>
  <c r="T317" i="60"/>
  <c r="R326" i="60"/>
  <c r="T326" i="60"/>
  <c r="R290" i="60"/>
  <c r="T290" i="60"/>
  <c r="T309" i="60"/>
  <c r="R309" i="60"/>
  <c r="R294" i="60"/>
  <c r="T294" i="60"/>
  <c r="R322" i="60"/>
  <c r="T322" i="60"/>
  <c r="T306" i="60"/>
  <c r="R306" i="60"/>
  <c r="R311" i="60"/>
  <c r="T311" i="60"/>
  <c r="R287" i="60"/>
  <c r="T287" i="60"/>
  <c r="R325" i="60"/>
  <c r="T325" i="60"/>
  <c r="R307" i="60"/>
  <c r="T307" i="60"/>
  <c r="R303" i="60"/>
  <c r="T303" i="60"/>
  <c r="T324" i="60"/>
  <c r="R324" i="60"/>
  <c r="T319" i="60"/>
  <c r="R319" i="60"/>
  <c r="T312" i="60"/>
  <c r="R312" i="60"/>
  <c r="R305" i="60"/>
  <c r="T305" i="60"/>
  <c r="T297" i="60"/>
  <c r="R297" i="60"/>
  <c r="R318" i="60"/>
  <c r="T318" i="60"/>
  <c r="R289" i="60"/>
  <c r="T289" i="60"/>
  <c r="R323" i="60"/>
  <c r="T323" i="60"/>
  <c r="T286" i="60"/>
  <c r="R286" i="60"/>
  <c r="R291" i="60"/>
  <c r="T291" i="60"/>
  <c r="R293" i="60"/>
  <c r="T293" i="60"/>
  <c r="T301" i="60"/>
  <c r="R301" i="60"/>
  <c r="T327" i="60"/>
  <c r="R327" i="60"/>
  <c r="R296" i="60"/>
  <c r="T296" i="60"/>
  <c r="R310" i="60"/>
  <c r="T310" i="60"/>
  <c r="R308" i="60"/>
  <c r="T308" i="60"/>
  <c r="R321" i="60"/>
  <c r="T321" i="60"/>
  <c r="R288" i="60"/>
  <c r="T288" i="60"/>
  <c r="R261" i="60"/>
  <c r="T261" i="60"/>
  <c r="R241" i="60"/>
  <c r="T241" i="60"/>
  <c r="R249" i="60"/>
  <c r="T249" i="60"/>
  <c r="R243" i="60"/>
  <c r="T243" i="60"/>
  <c r="R258" i="60"/>
  <c r="T258" i="60"/>
  <c r="R281" i="60"/>
  <c r="T281" i="60"/>
  <c r="R273" i="60"/>
  <c r="T273" i="60"/>
  <c r="R266" i="60"/>
  <c r="T266" i="60"/>
  <c r="R244" i="60"/>
  <c r="T244" i="60"/>
  <c r="R260" i="60"/>
  <c r="T260" i="60"/>
  <c r="R277" i="60"/>
  <c r="T277" i="60"/>
  <c r="R245" i="60"/>
  <c r="T245" i="60"/>
  <c r="T265" i="60"/>
  <c r="R265" i="60"/>
  <c r="R272" i="60"/>
  <c r="T272" i="60"/>
  <c r="R242" i="60"/>
  <c r="T242" i="60"/>
  <c r="R250" i="60"/>
  <c r="T250" i="60"/>
  <c r="T274" i="60"/>
  <c r="R274" i="60"/>
  <c r="T259" i="60"/>
  <c r="R259" i="60"/>
  <c r="T240" i="60"/>
  <c r="R240" i="60"/>
  <c r="T271" i="60"/>
  <c r="R271" i="60"/>
  <c r="R275" i="60"/>
  <c r="T275" i="60"/>
  <c r="T248" i="60"/>
  <c r="R248" i="60"/>
  <c r="R262" i="60"/>
  <c r="T262" i="60"/>
  <c r="T246" i="60"/>
  <c r="R246" i="60"/>
  <c r="R282" i="60"/>
  <c r="T282" i="60"/>
  <c r="R267" i="60"/>
  <c r="T267" i="60"/>
  <c r="R278" i="60"/>
  <c r="T278" i="60"/>
  <c r="R251" i="60"/>
  <c r="T251" i="60"/>
  <c r="R263" i="60"/>
  <c r="T263" i="60"/>
  <c r="R247" i="60"/>
  <c r="T247" i="60"/>
  <c r="T256" i="60"/>
  <c r="R256" i="60"/>
  <c r="R280" i="60"/>
  <c r="T280" i="60"/>
  <c r="R279" i="60"/>
  <c r="T279" i="60"/>
  <c r="T257" i="60"/>
  <c r="R257" i="60"/>
  <c r="R276" i="60"/>
  <c r="T276" i="60"/>
  <c r="R264" i="60"/>
  <c r="T264" i="60"/>
  <c r="T47" i="60"/>
  <c r="R130" i="60"/>
  <c r="T130" i="60"/>
  <c r="R120" i="60"/>
  <c r="T120" i="60"/>
  <c r="R127" i="60"/>
  <c r="T127" i="60"/>
  <c r="R122" i="60"/>
  <c r="T122" i="60"/>
  <c r="R123" i="60"/>
  <c r="T123" i="60"/>
  <c r="T119" i="60"/>
  <c r="R119" i="60"/>
  <c r="R124" i="60"/>
  <c r="T124" i="60"/>
  <c r="R126" i="60"/>
  <c r="T126" i="60"/>
  <c r="R125" i="60"/>
  <c r="T125" i="60"/>
  <c r="R121" i="60"/>
  <c r="T121" i="60"/>
  <c r="R128" i="60"/>
  <c r="T128" i="60"/>
  <c r="R129" i="60"/>
  <c r="T129" i="60"/>
  <c r="R37" i="60"/>
  <c r="T31" i="60"/>
  <c r="R19" i="60"/>
  <c r="R93" i="60"/>
  <c r="T93" i="60"/>
  <c r="R82" i="60"/>
  <c r="T82" i="60"/>
  <c r="R84" i="60"/>
  <c r="T84" i="60"/>
  <c r="T74" i="60"/>
  <c r="R74" i="60"/>
  <c r="T89" i="60"/>
  <c r="R89" i="60"/>
  <c r="R97" i="60"/>
  <c r="T97" i="60"/>
  <c r="T91" i="60"/>
  <c r="R91" i="60"/>
  <c r="T92" i="60"/>
  <c r="R92" i="60"/>
  <c r="R78" i="60"/>
  <c r="T78" i="60"/>
  <c r="R80" i="60"/>
  <c r="T80" i="60"/>
  <c r="T81" i="60"/>
  <c r="R81" i="60"/>
  <c r="T95" i="60"/>
  <c r="R95" i="60"/>
  <c r="R90" i="60"/>
  <c r="T90" i="60"/>
  <c r="T96" i="60"/>
  <c r="R96" i="60"/>
  <c r="T85" i="60"/>
  <c r="R85" i="60"/>
  <c r="T77" i="60"/>
  <c r="R77" i="60"/>
  <c r="R79" i="60"/>
  <c r="T79" i="60"/>
  <c r="T64" i="60"/>
  <c r="R98" i="60"/>
  <c r="T98" i="60"/>
  <c r="T100" i="60"/>
  <c r="R100" i="60"/>
  <c r="R83" i="60"/>
  <c r="T83" i="60"/>
  <c r="R99" i="60"/>
  <c r="T99" i="60"/>
  <c r="R94" i="60"/>
  <c r="T94" i="60"/>
  <c r="R75" i="60"/>
  <c r="T75" i="60"/>
  <c r="T76" i="60"/>
  <c r="R76" i="60"/>
  <c r="T67" i="60"/>
  <c r="T35" i="60"/>
  <c r="T16" i="60"/>
  <c r="R39" i="60"/>
  <c r="T61" i="60"/>
  <c r="T24" i="60"/>
  <c r="T22" i="60"/>
  <c r="T69" i="60"/>
  <c r="T49" i="60"/>
  <c r="T33" i="60"/>
  <c r="R63" i="60"/>
  <c r="T63" i="60"/>
  <c r="T44" i="60"/>
  <c r="R44" i="60"/>
  <c r="R36" i="60"/>
  <c r="T36" i="60"/>
  <c r="R53" i="60"/>
  <c r="T53" i="60"/>
  <c r="R51" i="60"/>
  <c r="T51" i="60"/>
  <c r="R15" i="60"/>
  <c r="T15" i="60"/>
  <c r="T25" i="60"/>
  <c r="R25" i="60"/>
  <c r="R18" i="60"/>
  <c r="T18" i="60"/>
  <c r="R60" i="60"/>
  <c r="T60" i="60"/>
  <c r="R50" i="60"/>
  <c r="T50" i="60"/>
  <c r="T59" i="60"/>
  <c r="R59" i="60"/>
  <c r="R46" i="60"/>
  <c r="T46" i="60"/>
  <c r="T14" i="60"/>
  <c r="R14" i="60"/>
  <c r="T17" i="60"/>
  <c r="R17" i="60"/>
  <c r="T66" i="60"/>
  <c r="R66" i="60"/>
  <c r="R30" i="60"/>
  <c r="T30" i="60"/>
  <c r="R48" i="60"/>
  <c r="T48" i="60"/>
  <c r="T62" i="60"/>
  <c r="R62" i="60"/>
  <c r="R65" i="60"/>
  <c r="T65" i="60"/>
  <c r="R70" i="60"/>
  <c r="T70" i="60"/>
  <c r="R40" i="60"/>
  <c r="T40" i="60"/>
  <c r="R32" i="60"/>
  <c r="T32" i="60"/>
  <c r="R45" i="60"/>
  <c r="T45" i="60"/>
  <c r="R54" i="60"/>
  <c r="T54" i="60"/>
  <c r="R34" i="60"/>
  <c r="T34" i="60"/>
  <c r="R68" i="60"/>
  <c r="T68" i="60"/>
  <c r="R20" i="60"/>
  <c r="T20" i="60"/>
  <c r="R23" i="60"/>
  <c r="T23" i="60"/>
  <c r="R38" i="60"/>
  <c r="T38" i="60"/>
  <c r="T29" i="60"/>
  <c r="R29" i="60"/>
  <c r="R52" i="60"/>
  <c r="T52" i="60"/>
  <c r="T55" i="60"/>
  <c r="R55" i="60"/>
  <c r="R21" i="60"/>
  <c r="T21" i="60"/>
  <c r="F140" i="60"/>
  <c r="F155" i="60" s="1"/>
  <c r="F170" i="60" s="1"/>
  <c r="F185" i="60" s="1"/>
  <c r="F200" i="60" s="1"/>
  <c r="F215" i="60" s="1"/>
  <c r="F230" i="60" s="1"/>
  <c r="F246" i="60" s="1"/>
  <c r="F262" i="60" s="1"/>
  <c r="F277" i="60" s="1"/>
  <c r="F292" i="60" s="1"/>
  <c r="F307" i="60" s="1"/>
  <c r="F322" i="60" s="1"/>
  <c r="F352" i="60"/>
  <c r="F367" i="60" s="1"/>
  <c r="F382" i="60" s="1"/>
  <c r="F397" i="60" s="1"/>
  <c r="F412" i="60" s="1"/>
  <c r="F427" i="60" s="1"/>
  <c r="F442" i="60" s="1"/>
  <c r="F457" i="60" s="1"/>
  <c r="F141" i="60"/>
  <c r="F156" i="60" s="1"/>
  <c r="F171" i="60" s="1"/>
  <c r="F186" i="60" s="1"/>
  <c r="F201" i="60" s="1"/>
  <c r="F216" i="60" s="1"/>
  <c r="F231" i="60" s="1"/>
  <c r="F247" i="60" s="1"/>
  <c r="F263" i="60" s="1"/>
  <c r="F278" i="60" s="1"/>
  <c r="F293" i="60" s="1"/>
  <c r="F308" i="60" s="1"/>
  <c r="F323" i="60" s="1"/>
  <c r="F353" i="60"/>
  <c r="F368" i="60" s="1"/>
  <c r="F383" i="60" s="1"/>
  <c r="F398" i="60" s="1"/>
  <c r="F413" i="60" s="1"/>
  <c r="F428" i="60" s="1"/>
  <c r="F443" i="60" s="1"/>
  <c r="F458" i="60" s="1"/>
  <c r="F145" i="60"/>
  <c r="F160" i="60" s="1"/>
  <c r="F175" i="60" s="1"/>
  <c r="F190" i="60" s="1"/>
  <c r="F205" i="60" s="1"/>
  <c r="F220" i="60" s="1"/>
  <c r="F235" i="60" s="1"/>
  <c r="F251" i="60" s="1"/>
  <c r="F267" i="60" s="1"/>
  <c r="F282" i="60" s="1"/>
  <c r="F297" i="60" s="1"/>
  <c r="F312" i="60" s="1"/>
  <c r="F327" i="60" s="1"/>
  <c r="F357" i="60"/>
  <c r="F372" i="60" s="1"/>
  <c r="F387" i="60" s="1"/>
  <c r="F402" i="60" s="1"/>
  <c r="F417" i="60" s="1"/>
  <c r="F432" i="60" s="1"/>
  <c r="F447" i="60" s="1"/>
  <c r="F462" i="60" s="1"/>
  <c r="F144" i="60"/>
  <c r="F159" i="60" s="1"/>
  <c r="F174" i="60" s="1"/>
  <c r="F189" i="60" s="1"/>
  <c r="F204" i="60" s="1"/>
  <c r="F219" i="60" s="1"/>
  <c r="F234" i="60" s="1"/>
  <c r="F250" i="60" s="1"/>
  <c r="F266" i="60" s="1"/>
  <c r="F281" i="60" s="1"/>
  <c r="F296" i="60" s="1"/>
  <c r="F311" i="60" s="1"/>
  <c r="F326" i="60" s="1"/>
  <c r="F356" i="60"/>
  <c r="F371" i="60" s="1"/>
  <c r="F386" i="60" s="1"/>
  <c r="F401" i="60" s="1"/>
  <c r="F416" i="60" s="1"/>
  <c r="F431" i="60" s="1"/>
  <c r="F446" i="60" s="1"/>
  <c r="F461" i="60" s="1"/>
  <c r="F135" i="60"/>
  <c r="F150" i="60" s="1"/>
  <c r="F165" i="60" s="1"/>
  <c r="F180" i="60" s="1"/>
  <c r="F195" i="60" s="1"/>
  <c r="F210" i="60" s="1"/>
  <c r="F225" i="60" s="1"/>
  <c r="F241" i="60" s="1"/>
  <c r="F257" i="60" s="1"/>
  <c r="F272" i="60" s="1"/>
  <c r="F287" i="60" s="1"/>
  <c r="F302" i="60" s="1"/>
  <c r="F317" i="60" s="1"/>
  <c r="F347" i="60"/>
  <c r="F362" i="60" s="1"/>
  <c r="F377" i="60" s="1"/>
  <c r="F392" i="60" s="1"/>
  <c r="F407" i="60" s="1"/>
  <c r="F422" i="60" s="1"/>
  <c r="F437" i="60" s="1"/>
  <c r="F452" i="60" s="1"/>
  <c r="F138" i="60"/>
  <c r="F153" i="60" s="1"/>
  <c r="F168" i="60" s="1"/>
  <c r="F183" i="60" s="1"/>
  <c r="F198" i="60" s="1"/>
  <c r="F213" i="60" s="1"/>
  <c r="F228" i="60" s="1"/>
  <c r="F244" i="60" s="1"/>
  <c r="F260" i="60" s="1"/>
  <c r="F275" i="60" s="1"/>
  <c r="F290" i="60" s="1"/>
  <c r="F305" i="60" s="1"/>
  <c r="F320" i="60" s="1"/>
  <c r="F350" i="60"/>
  <c r="F365" i="60" s="1"/>
  <c r="F380" i="60" s="1"/>
  <c r="F395" i="60" s="1"/>
  <c r="F410" i="60" s="1"/>
  <c r="F425" i="60" s="1"/>
  <c r="F440" i="60" s="1"/>
  <c r="F455" i="60" s="1"/>
  <c r="F142" i="60"/>
  <c r="F157" i="60" s="1"/>
  <c r="F172" i="60" s="1"/>
  <c r="F187" i="60" s="1"/>
  <c r="F202" i="60" s="1"/>
  <c r="F217" i="60" s="1"/>
  <c r="F232" i="60" s="1"/>
  <c r="F248" i="60" s="1"/>
  <c r="F264" i="60" s="1"/>
  <c r="F279" i="60" s="1"/>
  <c r="F294" i="60" s="1"/>
  <c r="F309" i="60" s="1"/>
  <c r="F324" i="60" s="1"/>
  <c r="F354" i="60"/>
  <c r="F369" i="60" s="1"/>
  <c r="F384" i="60" s="1"/>
  <c r="F399" i="60" s="1"/>
  <c r="F414" i="60" s="1"/>
  <c r="F429" i="60" s="1"/>
  <c r="F444" i="60" s="1"/>
  <c r="F459" i="60" s="1"/>
  <c r="F139" i="60"/>
  <c r="F154" i="60" s="1"/>
  <c r="F169" i="60" s="1"/>
  <c r="F184" i="60" s="1"/>
  <c r="F199" i="60" s="1"/>
  <c r="F214" i="60" s="1"/>
  <c r="F229" i="60" s="1"/>
  <c r="F245" i="60" s="1"/>
  <c r="F261" i="60" s="1"/>
  <c r="F276" i="60" s="1"/>
  <c r="F291" i="60" s="1"/>
  <c r="F306" i="60" s="1"/>
  <c r="F321" i="60" s="1"/>
  <c r="F351" i="60"/>
  <c r="F366" i="60" s="1"/>
  <c r="F381" i="60" s="1"/>
  <c r="F396" i="60" s="1"/>
  <c r="F411" i="60" s="1"/>
  <c r="F426" i="60" s="1"/>
  <c r="F441" i="60" s="1"/>
  <c r="F456" i="60" s="1"/>
  <c r="F137" i="60"/>
  <c r="F152" i="60" s="1"/>
  <c r="F167" i="60" s="1"/>
  <c r="F182" i="60" s="1"/>
  <c r="F197" i="60" s="1"/>
  <c r="F212" i="60" s="1"/>
  <c r="F227" i="60" s="1"/>
  <c r="F243" i="60" s="1"/>
  <c r="F259" i="60" s="1"/>
  <c r="F274" i="60" s="1"/>
  <c r="F289" i="60" s="1"/>
  <c r="F304" i="60" s="1"/>
  <c r="F319" i="60" s="1"/>
  <c r="F349" i="60"/>
  <c r="F364" i="60" s="1"/>
  <c r="F379" i="60" s="1"/>
  <c r="F394" i="60" s="1"/>
  <c r="F409" i="60" s="1"/>
  <c r="F424" i="60" s="1"/>
  <c r="F439" i="60" s="1"/>
  <c r="F454" i="60" s="1"/>
  <c r="F136" i="60"/>
  <c r="F151" i="60" s="1"/>
  <c r="F166" i="60" s="1"/>
  <c r="F181" i="60" s="1"/>
  <c r="F196" i="60" s="1"/>
  <c r="F211" i="60" s="1"/>
  <c r="F226" i="60" s="1"/>
  <c r="F242" i="60" s="1"/>
  <c r="F258" i="60" s="1"/>
  <c r="F273" i="60" s="1"/>
  <c r="F288" i="60" s="1"/>
  <c r="F303" i="60" s="1"/>
  <c r="F318" i="60" s="1"/>
  <c r="F348" i="60"/>
  <c r="F363" i="60" s="1"/>
  <c r="F378" i="60" s="1"/>
  <c r="F393" i="60" s="1"/>
  <c r="F408" i="60" s="1"/>
  <c r="F423" i="60" s="1"/>
  <c r="F438" i="60" s="1"/>
  <c r="F453" i="60" s="1"/>
  <c r="F143" i="60"/>
  <c r="F158" i="60" s="1"/>
  <c r="F173" i="60" s="1"/>
  <c r="F188" i="60" s="1"/>
  <c r="F203" i="60" s="1"/>
  <c r="F218" i="60" s="1"/>
  <c r="F233" i="60" s="1"/>
  <c r="F249" i="60" s="1"/>
  <c r="F265" i="60" s="1"/>
  <c r="F280" i="60" s="1"/>
  <c r="F295" i="60" s="1"/>
  <c r="F310" i="60" s="1"/>
  <c r="F325" i="60" s="1"/>
  <c r="F355" i="60"/>
  <c r="F370" i="60" s="1"/>
  <c r="F385" i="60" s="1"/>
  <c r="F400" i="60" s="1"/>
  <c r="F415" i="60" s="1"/>
  <c r="F430" i="60" s="1"/>
  <c r="F445" i="60" s="1"/>
  <c r="F460" i="60" s="1"/>
  <c r="G380" i="61"/>
  <c r="G352" i="61"/>
  <c r="G367" i="61"/>
  <c r="G337" i="61"/>
  <c r="AI83" i="51"/>
  <c r="AH95" i="51"/>
  <c r="AI74" i="51"/>
  <c r="AI111" i="51"/>
  <c r="AH77" i="51"/>
  <c r="AI62" i="51"/>
  <c r="AH93" i="51"/>
  <c r="AH55" i="51"/>
  <c r="AI82" i="51"/>
  <c r="AI95" i="51"/>
  <c r="AI70" i="51"/>
  <c r="AH115" i="51"/>
  <c r="AI102" i="51"/>
  <c r="AI91" i="51"/>
  <c r="AH87" i="51"/>
  <c r="AH100" i="51"/>
  <c r="AH74" i="51"/>
  <c r="AH58" i="51"/>
  <c r="AH84" i="51"/>
  <c r="AI103" i="51"/>
  <c r="AH90" i="51"/>
  <c r="AH88" i="51"/>
  <c r="AI116" i="51"/>
  <c r="AH109" i="51"/>
  <c r="AI108" i="51"/>
  <c r="AH81" i="51"/>
  <c r="AI113" i="51"/>
  <c r="AI88" i="51"/>
  <c r="AH65" i="51"/>
  <c r="AI115" i="51"/>
  <c r="AH108" i="51"/>
  <c r="AI79" i="51"/>
  <c r="AH70" i="51"/>
  <c r="AH62" i="51"/>
  <c r="AH104" i="51"/>
  <c r="AI114" i="51"/>
  <c r="AI105" i="51"/>
  <c r="AH59" i="51"/>
  <c r="AI71" i="51"/>
  <c r="AI66" i="51"/>
  <c r="AI59" i="51"/>
  <c r="AI109" i="51"/>
  <c r="AH110" i="51"/>
  <c r="AI78" i="51"/>
  <c r="AH69" i="51"/>
  <c r="AI63" i="51"/>
  <c r="AH57" i="51"/>
  <c r="AI56" i="51"/>
  <c r="AI100" i="51"/>
  <c r="AH99" i="51"/>
  <c r="AH117" i="51"/>
  <c r="AH112" i="51"/>
  <c r="AH98" i="51"/>
  <c r="AH78" i="51"/>
  <c r="AI58" i="51"/>
  <c r="AH116" i="51"/>
  <c r="AH114" i="51"/>
  <c r="AH111" i="51"/>
  <c r="AI110" i="51"/>
  <c r="AH86" i="51"/>
  <c r="AI77" i="51"/>
  <c r="AI72" i="51"/>
  <c r="AI117" i="51"/>
  <c r="AH113" i="51"/>
  <c r="AI87" i="51"/>
  <c r="AI84" i="51"/>
  <c r="AH72" i="51"/>
  <c r="AI112" i="51"/>
  <c r="AH106" i="51"/>
  <c r="AI98" i="51"/>
  <c r="AI93" i="51"/>
  <c r="AH92" i="51"/>
  <c r="AH94" i="51"/>
  <c r="AI64" i="51"/>
  <c r="AH61" i="51"/>
  <c r="AH56" i="51"/>
  <c r="AI55" i="51"/>
  <c r="AH103" i="51"/>
  <c r="AH91" i="51"/>
  <c r="AH89" i="51"/>
  <c r="AH80" i="51"/>
  <c r="AH76" i="51"/>
  <c r="AH60" i="51"/>
  <c r="AI104" i="51"/>
  <c r="AI97" i="51"/>
  <c r="AI90" i="51"/>
  <c r="AI86" i="51"/>
  <c r="AH82" i="51"/>
  <c r="AI81" i="51"/>
  <c r="AI68" i="51"/>
  <c r="AI57" i="51"/>
  <c r="AH73" i="51"/>
  <c r="AH64" i="51"/>
  <c r="AH102" i="51"/>
  <c r="AI101" i="51"/>
  <c r="AI99" i="51"/>
  <c r="AH66" i="51"/>
  <c r="AH97" i="51"/>
  <c r="AH71" i="51"/>
  <c r="AI65" i="51"/>
  <c r="AH83" i="51"/>
  <c r="AI75" i="51"/>
  <c r="AI106" i="51"/>
  <c r="AH105" i="51"/>
  <c r="AH67" i="51"/>
  <c r="AI61" i="51"/>
  <c r="AI80" i="51"/>
  <c r="AH79" i="51"/>
  <c r="AI73" i="51"/>
  <c r="AH63" i="51"/>
  <c r="AH101" i="51"/>
  <c r="AH68" i="51"/>
  <c r="AI67" i="51"/>
  <c r="AI94" i="51"/>
  <c r="AI92" i="51"/>
  <c r="AI89" i="51"/>
  <c r="AI76" i="51"/>
  <c r="AH75" i="51"/>
  <c r="AI69" i="51"/>
  <c r="AI60" i="51"/>
  <c r="Q82" i="66"/>
  <c r="Q83" i="66"/>
  <c r="Q84" i="66" s="1"/>
  <c r="Q85" i="66" s="1"/>
  <c r="Q81" i="66"/>
  <c r="G393" i="61" l="1"/>
  <c r="G381" i="61"/>
  <c r="G350" i="61"/>
  <c r="G365" i="61"/>
  <c r="G17" i="46"/>
  <c r="I17" i="46" l="1"/>
  <c r="O17" i="46"/>
  <c r="H17" i="46"/>
  <c r="G394" i="61"/>
  <c r="G407" i="61" s="1"/>
  <c r="G420" i="61" s="1"/>
  <c r="G433" i="61" s="1"/>
  <c r="G406" i="61"/>
  <c r="G419" i="61" s="1"/>
  <c r="G432" i="61" s="1"/>
  <c r="G379" i="61"/>
  <c r="G363" i="61"/>
  <c r="B39" i="16"/>
  <c r="C39" i="16"/>
  <c r="E39" i="16"/>
  <c r="G39" i="16"/>
  <c r="I39" i="16"/>
  <c r="K39" i="16"/>
  <c r="P39" i="16"/>
  <c r="R39" i="16"/>
  <c r="T39" i="16"/>
  <c r="V39" i="16"/>
  <c r="W39" i="16"/>
  <c r="X39" i="16"/>
  <c r="Y39" i="16"/>
  <c r="AC39" i="16"/>
  <c r="AD39" i="16"/>
  <c r="AE39" i="16"/>
  <c r="B40" i="16"/>
  <c r="C40" i="16"/>
  <c r="E40" i="16"/>
  <c r="G40" i="16"/>
  <c r="I40" i="16"/>
  <c r="K40" i="16"/>
  <c r="P40" i="16"/>
  <c r="R40" i="16"/>
  <c r="T40" i="16"/>
  <c r="V40" i="16"/>
  <c r="W40" i="16"/>
  <c r="X40" i="16"/>
  <c r="Y40" i="16"/>
  <c r="AC40" i="16"/>
  <c r="AD40" i="16"/>
  <c r="AE40" i="16"/>
  <c r="B66" i="16"/>
  <c r="C66" i="16"/>
  <c r="E66" i="16"/>
  <c r="G66" i="16"/>
  <c r="I66" i="16"/>
  <c r="K66" i="16"/>
  <c r="P66" i="16"/>
  <c r="R66" i="16"/>
  <c r="T66" i="16"/>
  <c r="V66" i="16"/>
  <c r="W66" i="16"/>
  <c r="X66" i="16"/>
  <c r="Y66" i="16"/>
  <c r="AC66" i="16"/>
  <c r="AD66" i="16"/>
  <c r="AE66" i="16"/>
  <c r="B67" i="16"/>
  <c r="C67" i="16"/>
  <c r="E67" i="16"/>
  <c r="G67" i="16"/>
  <c r="I67" i="16"/>
  <c r="K67" i="16"/>
  <c r="P67" i="16"/>
  <c r="R67" i="16"/>
  <c r="T67" i="16"/>
  <c r="V67" i="16"/>
  <c r="W67" i="16"/>
  <c r="X67" i="16"/>
  <c r="Y67" i="16"/>
  <c r="AC67" i="16"/>
  <c r="AD67" i="16"/>
  <c r="AE67" i="16"/>
  <c r="X11" i="64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AU8" i="2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E33" i="2" l="1"/>
  <c r="C33" i="2"/>
  <c r="G392" i="61"/>
  <c r="G377" i="61"/>
  <c r="W266" i="64"/>
  <c r="AV8" i="2"/>
  <c r="AV9" i="2" s="1"/>
  <c r="AV10" i="2" s="1"/>
  <c r="AV11" i="2" s="1"/>
  <c r="AV12" i="2" s="1"/>
  <c r="AV13" i="2" s="1"/>
  <c r="AV14" i="2" s="1"/>
  <c r="AV15" i="2" s="1"/>
  <c r="AV16" i="2" s="1"/>
  <c r="AV17" i="2" s="1"/>
  <c r="AV18" i="2" s="1"/>
  <c r="AV19" i="2" s="1"/>
  <c r="AV20" i="2" s="1"/>
  <c r="AV21" i="2" s="1"/>
  <c r="AV22" i="2" s="1"/>
  <c r="AV23" i="2" s="1"/>
  <c r="AV24" i="2" s="1"/>
  <c r="AV25" i="2" s="1"/>
  <c r="AV26" i="2" s="1"/>
  <c r="AV27" i="2" s="1"/>
  <c r="AV28" i="2" s="1"/>
  <c r="AV29" i="2" s="1"/>
  <c r="AV30" i="2" s="1"/>
  <c r="AV31" i="2" s="1"/>
  <c r="AV32" i="2" s="1"/>
  <c r="AV33" i="2" s="1"/>
  <c r="AV34" i="2" s="1"/>
  <c r="AV35" i="2" s="1"/>
  <c r="AV36" i="2" s="1"/>
  <c r="V159" i="64"/>
  <c r="V122" i="64"/>
  <c r="X89" i="64"/>
  <c r="X46" i="64"/>
  <c r="AG40" i="16"/>
  <c r="AG39" i="16"/>
  <c r="AF67" i="16"/>
  <c r="AF40" i="16"/>
  <c r="AF39" i="16"/>
  <c r="AF66" i="16"/>
  <c r="AG67" i="16"/>
  <c r="AG66" i="16"/>
  <c r="F57" i="1"/>
  <c r="F58" i="1"/>
  <c r="F59" i="1"/>
  <c r="F60" i="1"/>
  <c r="F61" i="1"/>
  <c r="N61" i="1" s="1"/>
  <c r="AF59" i="1" l="1"/>
  <c r="AE59" i="1"/>
  <c r="AD59" i="1"/>
  <c r="AF57" i="1"/>
  <c r="AE57" i="1"/>
  <c r="AD57" i="1"/>
  <c r="AD58" i="1"/>
  <c r="AE58" i="1"/>
  <c r="AF58" i="1"/>
  <c r="AF61" i="1"/>
  <c r="AE61" i="1"/>
  <c r="AD61" i="1"/>
  <c r="AF60" i="1"/>
  <c r="AE60" i="1"/>
  <c r="AD60" i="1"/>
  <c r="H59" i="1"/>
  <c r="L59" i="1"/>
  <c r="N59" i="1" s="1"/>
  <c r="J57" i="1"/>
  <c r="L57" i="1"/>
  <c r="N57" i="1" s="1"/>
  <c r="L60" i="1"/>
  <c r="N60" i="1" s="1"/>
  <c r="H58" i="1"/>
  <c r="L58" i="1"/>
  <c r="N58" i="1" s="1"/>
  <c r="G61" i="1"/>
  <c r="L61" i="1"/>
  <c r="G405" i="61"/>
  <c r="G418" i="61" s="1"/>
  <c r="G431" i="61" s="1"/>
  <c r="G390" i="61"/>
  <c r="Z61" i="1"/>
  <c r="J58" i="1"/>
  <c r="X59" i="1"/>
  <c r="AG61" i="1"/>
  <c r="I61" i="1"/>
  <c r="Z58" i="1"/>
  <c r="W61" i="1"/>
  <c r="P59" i="1"/>
  <c r="J61" i="1"/>
  <c r="AC61" i="1"/>
  <c r="V61" i="1"/>
  <c r="AA59" i="1"/>
  <c r="AC57" i="1"/>
  <c r="AC59" i="1"/>
  <c r="V59" i="1"/>
  <c r="AC58" i="1"/>
  <c r="Z57" i="1"/>
  <c r="V57" i="1"/>
  <c r="Z59" i="1"/>
  <c r="J59" i="1"/>
  <c r="V58" i="1"/>
  <c r="J60" i="1"/>
  <c r="AB61" i="1"/>
  <c r="Y61" i="1"/>
  <c r="Q61" i="1"/>
  <c r="H61" i="1"/>
  <c r="AC60" i="1"/>
  <c r="Z60" i="1"/>
  <c r="V60" i="1"/>
  <c r="AA58" i="1"/>
  <c r="X58" i="1"/>
  <c r="P58" i="1"/>
  <c r="H57" i="1"/>
  <c r="AA61" i="1"/>
  <c r="X61" i="1"/>
  <c r="P61" i="1"/>
  <c r="H60" i="1"/>
  <c r="AA57" i="1"/>
  <c r="X57" i="1"/>
  <c r="P57" i="1"/>
  <c r="AA60" i="1"/>
  <c r="X60" i="1"/>
  <c r="P60" i="1"/>
  <c r="C337" i="62"/>
  <c r="E337" i="62"/>
  <c r="F337" i="62"/>
  <c r="G337" i="62" s="1"/>
  <c r="J337" i="62"/>
  <c r="M337" i="62" s="1"/>
  <c r="C338" i="62"/>
  <c r="E338" i="62"/>
  <c r="F338" i="62"/>
  <c r="G338" i="62" s="1"/>
  <c r="J338" i="62"/>
  <c r="M338" i="62" s="1"/>
  <c r="C339" i="62"/>
  <c r="E339" i="62"/>
  <c r="F339" i="62"/>
  <c r="G339" i="62" s="1"/>
  <c r="J339" i="62"/>
  <c r="M339" i="62" s="1"/>
  <c r="C340" i="62"/>
  <c r="E340" i="62"/>
  <c r="F340" i="62"/>
  <c r="G340" i="62" s="1"/>
  <c r="J340" i="62"/>
  <c r="AE340" i="62" s="1"/>
  <c r="C341" i="62"/>
  <c r="E341" i="62"/>
  <c r="F341" i="62"/>
  <c r="G341" i="62" s="1"/>
  <c r="J341" i="62"/>
  <c r="N341" i="62" s="1"/>
  <c r="C342" i="62"/>
  <c r="E342" i="62"/>
  <c r="F342" i="62"/>
  <c r="G342" i="62" s="1"/>
  <c r="J342" i="62"/>
  <c r="C343" i="62"/>
  <c r="E343" i="62"/>
  <c r="F343" i="62"/>
  <c r="G343" i="62" s="1"/>
  <c r="J343" i="62"/>
  <c r="K343" i="62" s="1"/>
  <c r="C344" i="62"/>
  <c r="E344" i="62"/>
  <c r="F344" i="62"/>
  <c r="G344" i="62" s="1"/>
  <c r="J344" i="62"/>
  <c r="C345" i="62"/>
  <c r="E345" i="62"/>
  <c r="F345" i="62"/>
  <c r="G345" i="62" s="1"/>
  <c r="J345" i="62"/>
  <c r="AE345" i="62" s="1"/>
  <c r="C346" i="62"/>
  <c r="E346" i="62"/>
  <c r="F346" i="62"/>
  <c r="G346" i="62" s="1"/>
  <c r="J346" i="62"/>
  <c r="C347" i="62"/>
  <c r="E347" i="62"/>
  <c r="F347" i="62"/>
  <c r="G347" i="62" s="1"/>
  <c r="J347" i="62"/>
  <c r="N347" i="62" s="1"/>
  <c r="C348" i="62"/>
  <c r="E348" i="62"/>
  <c r="F348" i="62"/>
  <c r="G348" i="62" s="1"/>
  <c r="J348" i="62"/>
  <c r="N348" i="62" s="1"/>
  <c r="C349" i="62"/>
  <c r="E349" i="62"/>
  <c r="F349" i="62"/>
  <c r="G349" i="62" s="1"/>
  <c r="J349" i="62"/>
  <c r="C350" i="62"/>
  <c r="E350" i="62"/>
  <c r="F350" i="62"/>
  <c r="G350" i="62" s="1"/>
  <c r="J350" i="62"/>
  <c r="AA350" i="62" s="1"/>
  <c r="C351" i="62"/>
  <c r="E351" i="62"/>
  <c r="F351" i="62"/>
  <c r="G351" i="62" s="1"/>
  <c r="J351" i="62"/>
  <c r="C352" i="62"/>
  <c r="E352" i="62"/>
  <c r="F352" i="62"/>
  <c r="G352" i="62" s="1"/>
  <c r="J352" i="62"/>
  <c r="AA352" i="62" s="1"/>
  <c r="C353" i="62"/>
  <c r="E353" i="62"/>
  <c r="F353" i="62"/>
  <c r="G353" i="62" s="1"/>
  <c r="J353" i="62"/>
  <c r="C354" i="62"/>
  <c r="E354" i="62"/>
  <c r="F354" i="62"/>
  <c r="G354" i="62" s="1"/>
  <c r="J354" i="62"/>
  <c r="AE354" i="62" s="1"/>
  <c r="C355" i="62"/>
  <c r="E355" i="62"/>
  <c r="F355" i="62"/>
  <c r="G355" i="62" s="1"/>
  <c r="J355" i="62"/>
  <c r="C356" i="62"/>
  <c r="E356" i="62"/>
  <c r="F356" i="62"/>
  <c r="G356" i="62" s="1"/>
  <c r="J356" i="62"/>
  <c r="N356" i="62" s="1"/>
  <c r="C357" i="62"/>
  <c r="E357" i="62"/>
  <c r="F357" i="62"/>
  <c r="G357" i="62" s="1"/>
  <c r="J357" i="62"/>
  <c r="AA357" i="62" s="1"/>
  <c r="C358" i="62"/>
  <c r="E358" i="62"/>
  <c r="F358" i="62"/>
  <c r="G358" i="62" s="1"/>
  <c r="J358" i="62"/>
  <c r="C359" i="62"/>
  <c r="E359" i="62"/>
  <c r="F359" i="62"/>
  <c r="G359" i="62" s="1"/>
  <c r="J359" i="62"/>
  <c r="V359" i="62" s="1"/>
  <c r="C360" i="62"/>
  <c r="E360" i="62"/>
  <c r="F360" i="62"/>
  <c r="G360" i="62" s="1"/>
  <c r="J360" i="62"/>
  <c r="C367" i="62"/>
  <c r="E367" i="62"/>
  <c r="F367" i="62"/>
  <c r="G367" i="62" s="1"/>
  <c r="J367" i="62"/>
  <c r="C368" i="62"/>
  <c r="E368" i="62"/>
  <c r="F368" i="62"/>
  <c r="G368" i="62" s="1"/>
  <c r="J368" i="62"/>
  <c r="C369" i="62"/>
  <c r="E369" i="62"/>
  <c r="F369" i="62"/>
  <c r="G369" i="62" s="1"/>
  <c r="J369" i="62"/>
  <c r="C370" i="62"/>
  <c r="E370" i="62"/>
  <c r="F370" i="62"/>
  <c r="G370" i="62" s="1"/>
  <c r="J370" i="62"/>
  <c r="AE370" i="62" s="1"/>
  <c r="C371" i="62"/>
  <c r="E371" i="62"/>
  <c r="F371" i="62"/>
  <c r="G371" i="62" s="1"/>
  <c r="J371" i="62"/>
  <c r="C372" i="62"/>
  <c r="E372" i="62"/>
  <c r="F372" i="62"/>
  <c r="G372" i="62" s="1"/>
  <c r="J372" i="62"/>
  <c r="Z372" i="62" s="1"/>
  <c r="C373" i="62"/>
  <c r="E373" i="62"/>
  <c r="F373" i="62"/>
  <c r="G373" i="62" s="1"/>
  <c r="J373" i="62"/>
  <c r="AE373" i="62" s="1"/>
  <c r="C374" i="62"/>
  <c r="E374" i="62"/>
  <c r="F374" i="62"/>
  <c r="G374" i="62" s="1"/>
  <c r="J374" i="62"/>
  <c r="C375" i="62"/>
  <c r="E375" i="62"/>
  <c r="F375" i="62"/>
  <c r="G375" i="62" s="1"/>
  <c r="J375" i="62"/>
  <c r="C376" i="62"/>
  <c r="E376" i="62"/>
  <c r="F376" i="62"/>
  <c r="G376" i="62" s="1"/>
  <c r="J376" i="62"/>
  <c r="C377" i="62"/>
  <c r="E377" i="62"/>
  <c r="F377" i="62"/>
  <c r="G377" i="62" s="1"/>
  <c r="J377" i="62"/>
  <c r="AA377" i="62" s="1"/>
  <c r="C378" i="62"/>
  <c r="E378" i="62"/>
  <c r="F378" i="62"/>
  <c r="G378" i="62" s="1"/>
  <c r="J378" i="62"/>
  <c r="H378" i="62" s="1"/>
  <c r="C379" i="62"/>
  <c r="E379" i="62"/>
  <c r="F379" i="62"/>
  <c r="G379" i="62" s="1"/>
  <c r="J379" i="62"/>
  <c r="C380" i="62"/>
  <c r="E380" i="62"/>
  <c r="F380" i="62"/>
  <c r="G380" i="62" s="1"/>
  <c r="J380" i="62"/>
  <c r="C381" i="62"/>
  <c r="E381" i="62"/>
  <c r="F381" i="62"/>
  <c r="G381" i="62" s="1"/>
  <c r="J381" i="62"/>
  <c r="M381" i="62" s="1"/>
  <c r="C382" i="62"/>
  <c r="E382" i="62"/>
  <c r="F382" i="62"/>
  <c r="G382" i="62" s="1"/>
  <c r="J382" i="62"/>
  <c r="Y382" i="62" s="1"/>
  <c r="C383" i="62"/>
  <c r="E383" i="62"/>
  <c r="F383" i="62"/>
  <c r="G383" i="62" s="1"/>
  <c r="J383" i="62"/>
  <c r="C384" i="62"/>
  <c r="E384" i="62"/>
  <c r="F384" i="62"/>
  <c r="G384" i="62" s="1"/>
  <c r="J384" i="62"/>
  <c r="C385" i="62"/>
  <c r="E385" i="62"/>
  <c r="F385" i="62"/>
  <c r="G385" i="62" s="1"/>
  <c r="J385" i="62"/>
  <c r="C386" i="62"/>
  <c r="E386" i="62"/>
  <c r="F386" i="62"/>
  <c r="G386" i="62" s="1"/>
  <c r="J386" i="62"/>
  <c r="Y386" i="62" s="1"/>
  <c r="C387" i="62"/>
  <c r="E387" i="62"/>
  <c r="F387" i="62"/>
  <c r="G387" i="62" s="1"/>
  <c r="J387" i="62"/>
  <c r="N387" i="62" s="1"/>
  <c r="C43" i="62"/>
  <c r="E43" i="62"/>
  <c r="F43" i="62"/>
  <c r="G43" i="62" s="1"/>
  <c r="J43" i="62"/>
  <c r="M43" i="62" s="1"/>
  <c r="C44" i="62"/>
  <c r="E44" i="62"/>
  <c r="F44" i="62"/>
  <c r="G44" i="62" s="1"/>
  <c r="J44" i="62"/>
  <c r="H44" i="62" s="1"/>
  <c r="C45" i="62"/>
  <c r="E45" i="62"/>
  <c r="F45" i="62"/>
  <c r="G45" i="62" s="1"/>
  <c r="J45" i="62"/>
  <c r="K45" i="62" s="1"/>
  <c r="C46" i="62"/>
  <c r="E46" i="62"/>
  <c r="F46" i="62"/>
  <c r="G46" i="62" s="1"/>
  <c r="J46" i="62"/>
  <c r="K46" i="62" s="1"/>
  <c r="C47" i="62"/>
  <c r="E47" i="62"/>
  <c r="F47" i="62"/>
  <c r="G47" i="62" s="1"/>
  <c r="J47" i="62"/>
  <c r="H47" i="62" s="1"/>
  <c r="C48" i="62"/>
  <c r="E48" i="62"/>
  <c r="F48" i="62"/>
  <c r="G48" i="62" s="1"/>
  <c r="J48" i="62"/>
  <c r="Y48" i="62" s="1"/>
  <c r="C49" i="62"/>
  <c r="E49" i="62"/>
  <c r="F49" i="62"/>
  <c r="G49" i="62" s="1"/>
  <c r="J49" i="62"/>
  <c r="K49" i="62" s="1"/>
  <c r="C50" i="62"/>
  <c r="E50" i="62"/>
  <c r="F50" i="62"/>
  <c r="G50" i="62" s="1"/>
  <c r="J50" i="62"/>
  <c r="H50" i="62" s="1"/>
  <c r="C51" i="62"/>
  <c r="E51" i="62"/>
  <c r="F51" i="62"/>
  <c r="G51" i="62" s="1"/>
  <c r="J51" i="62"/>
  <c r="H51" i="62" s="1"/>
  <c r="C52" i="62"/>
  <c r="E52" i="62"/>
  <c r="F52" i="62"/>
  <c r="G52" i="62" s="1"/>
  <c r="J52" i="62"/>
  <c r="AB52" i="62" s="1"/>
  <c r="C53" i="62"/>
  <c r="E53" i="62"/>
  <c r="F53" i="62"/>
  <c r="G53" i="62" s="1"/>
  <c r="J53" i="62"/>
  <c r="K53" i="62" s="1"/>
  <c r="C54" i="62"/>
  <c r="E54" i="62"/>
  <c r="F54" i="62"/>
  <c r="G54" i="62" s="1"/>
  <c r="J54" i="62"/>
  <c r="K54" i="62" s="1"/>
  <c r="C55" i="62"/>
  <c r="E55" i="62"/>
  <c r="F55" i="62"/>
  <c r="G55" i="62" s="1"/>
  <c r="J55" i="62"/>
  <c r="H55" i="62" s="1"/>
  <c r="C56" i="62"/>
  <c r="E56" i="62"/>
  <c r="F56" i="62"/>
  <c r="G56" i="62" s="1"/>
  <c r="J56" i="62"/>
  <c r="H56" i="62" s="1"/>
  <c r="C57" i="62"/>
  <c r="E57" i="62"/>
  <c r="F57" i="62"/>
  <c r="G57" i="62" s="1"/>
  <c r="J57" i="62"/>
  <c r="K57" i="62" s="1"/>
  <c r="C58" i="62"/>
  <c r="E58" i="62"/>
  <c r="F58" i="62"/>
  <c r="G58" i="62" s="1"/>
  <c r="J58" i="62"/>
  <c r="K58" i="62" s="1"/>
  <c r="C59" i="62"/>
  <c r="E59" i="62"/>
  <c r="F59" i="62"/>
  <c r="G59" i="62" s="1"/>
  <c r="J59" i="62"/>
  <c r="H59" i="62" s="1"/>
  <c r="C60" i="62"/>
  <c r="E60" i="62"/>
  <c r="F60" i="62"/>
  <c r="G60" i="62" s="1"/>
  <c r="J60" i="62"/>
  <c r="N60" i="62" s="1"/>
  <c r="C61" i="62"/>
  <c r="E61" i="62"/>
  <c r="F61" i="62"/>
  <c r="G61" i="62" s="1"/>
  <c r="J61" i="62"/>
  <c r="C62" i="62"/>
  <c r="E62" i="62"/>
  <c r="F62" i="62"/>
  <c r="G62" i="62" s="1"/>
  <c r="J62" i="62"/>
  <c r="H62" i="62" s="1"/>
  <c r="C63" i="62"/>
  <c r="E63" i="62"/>
  <c r="F63" i="62"/>
  <c r="G63" i="62" s="1"/>
  <c r="J63" i="62"/>
  <c r="H63" i="62" s="1"/>
  <c r="AG60" i="1" l="1"/>
  <c r="T58" i="1"/>
  <c r="R58" i="1"/>
  <c r="R60" i="1"/>
  <c r="T60" i="1"/>
  <c r="R57" i="1"/>
  <c r="T57" i="1"/>
  <c r="R61" i="1"/>
  <c r="T61" i="1"/>
  <c r="R59" i="1"/>
  <c r="T59" i="1"/>
  <c r="G403" i="61"/>
  <c r="G416" i="61" s="1"/>
  <c r="G429" i="61" s="1"/>
  <c r="AG59" i="1"/>
  <c r="Y338" i="62"/>
  <c r="AE337" i="62"/>
  <c r="AE341" i="62"/>
  <c r="AD337" i="62"/>
  <c r="M341" i="62"/>
  <c r="Y337" i="62"/>
  <c r="AG57" i="1"/>
  <c r="AB359" i="62"/>
  <c r="N359" i="62"/>
  <c r="AG58" i="1"/>
  <c r="X59" i="62"/>
  <c r="V45" i="62"/>
  <c r="AA337" i="62"/>
  <c r="N337" i="62"/>
  <c r="Z337" i="62"/>
  <c r="X370" i="62"/>
  <c r="AC344" i="62"/>
  <c r="AE343" i="62"/>
  <c r="W370" i="62"/>
  <c r="AC359" i="62"/>
  <c r="AE352" i="62"/>
  <c r="AE350" i="62"/>
  <c r="Z344" i="62"/>
  <c r="AD343" i="62"/>
  <c r="N338" i="62"/>
  <c r="M62" i="62"/>
  <c r="W344" i="62"/>
  <c r="Z343" i="62"/>
  <c r="Z341" i="62"/>
  <c r="AE338" i="62"/>
  <c r="M58" i="62"/>
  <c r="AC43" i="62"/>
  <c r="AA381" i="62"/>
  <c r="AA56" i="62"/>
  <c r="AB43" i="62"/>
  <c r="M377" i="62"/>
  <c r="AA338" i="62"/>
  <c r="Z353" i="62"/>
  <c r="AD341" i="62"/>
  <c r="Y340" i="62"/>
  <c r="Z339" i="62"/>
  <c r="Y341" i="62"/>
  <c r="AE339" i="62"/>
  <c r="AA46" i="62"/>
  <c r="X57" i="62"/>
  <c r="V46" i="62"/>
  <c r="AA341" i="62"/>
  <c r="Y339" i="62"/>
  <c r="Z338" i="62"/>
  <c r="X51" i="62"/>
  <c r="Y46" i="62"/>
  <c r="H46" i="62"/>
  <c r="AE46" i="62" s="1"/>
  <c r="AC45" i="62"/>
  <c r="AC347" i="62"/>
  <c r="AE346" i="62"/>
  <c r="W343" i="62"/>
  <c r="AC62" i="62"/>
  <c r="Z57" i="62"/>
  <c r="AB49" i="62"/>
  <c r="N46" i="62"/>
  <c r="AD46" i="62" s="1"/>
  <c r="AB45" i="62"/>
  <c r="Z347" i="62"/>
  <c r="AA346" i="62"/>
  <c r="N343" i="62"/>
  <c r="AC378" i="62"/>
  <c r="AE348" i="62"/>
  <c r="Z346" i="62"/>
  <c r="H384" i="62"/>
  <c r="Y384" i="62"/>
  <c r="AD368" i="62"/>
  <c r="AE368" i="62"/>
  <c r="N354" i="62"/>
  <c r="W342" i="62"/>
  <c r="AA342" i="62"/>
  <c r="N56" i="62"/>
  <c r="AD56" i="62" s="1"/>
  <c r="Z45" i="62"/>
  <c r="Y387" i="62"/>
  <c r="H373" i="62"/>
  <c r="Z373" i="62"/>
  <c r="N352" i="62"/>
  <c r="AD342" i="62"/>
  <c r="Z351" i="62"/>
  <c r="Y56" i="62"/>
  <c r="Z63" i="62"/>
  <c r="AC58" i="62"/>
  <c r="AC56" i="62"/>
  <c r="M56" i="62"/>
  <c r="X45" i="62"/>
  <c r="AA384" i="62"/>
  <c r="Y377" i="62"/>
  <c r="AA351" i="62"/>
  <c r="AC342" i="62"/>
  <c r="AE344" i="62"/>
  <c r="AA343" i="62"/>
  <c r="H376" i="62"/>
  <c r="M376" i="62"/>
  <c r="Y376" i="62"/>
  <c r="AA54" i="62"/>
  <c r="H382" i="62"/>
  <c r="AC382" i="62"/>
  <c r="M371" i="62"/>
  <c r="AC371" i="62"/>
  <c r="K370" i="62"/>
  <c r="M370" i="62"/>
  <c r="Y370" i="62"/>
  <c r="V370" i="62"/>
  <c r="AB370" i="62"/>
  <c r="H380" i="62"/>
  <c r="Y380" i="62"/>
  <c r="H349" i="62"/>
  <c r="N349" i="62"/>
  <c r="AE349" i="62"/>
  <c r="Z349" i="62"/>
  <c r="AA349" i="62"/>
  <c r="AC60" i="62"/>
  <c r="K360" i="62"/>
  <c r="H360" i="62"/>
  <c r="X360" i="62"/>
  <c r="V360" i="62"/>
  <c r="AC360" i="62"/>
  <c r="N360" i="62"/>
  <c r="Y360" i="62"/>
  <c r="AB360" i="62"/>
  <c r="H345" i="62"/>
  <c r="N345" i="62"/>
  <c r="AA345" i="62"/>
  <c r="W345" i="62"/>
  <c r="Z345" i="62"/>
  <c r="AC345" i="62"/>
  <c r="AA62" i="62"/>
  <c r="Y60" i="62"/>
  <c r="AA58" i="62"/>
  <c r="AC44" i="62"/>
  <c r="N62" i="62"/>
  <c r="AD62" i="62" s="1"/>
  <c r="N58" i="62"/>
  <c r="AD58" i="62" s="1"/>
  <c r="AE56" i="62"/>
  <c r="W56" i="62"/>
  <c r="N54" i="62"/>
  <c r="AD54" i="62" s="1"/>
  <c r="Y45" i="62"/>
  <c r="AA44" i="62"/>
  <c r="W385" i="62"/>
  <c r="Y385" i="62"/>
  <c r="AE385" i="62"/>
  <c r="M380" i="62"/>
  <c r="AC370" i="62"/>
  <c r="H358" i="62"/>
  <c r="X358" i="62"/>
  <c r="V358" i="62"/>
  <c r="AC358" i="62"/>
  <c r="N358" i="62"/>
  <c r="Y358" i="62"/>
  <c r="AB358" i="62"/>
  <c r="K356" i="62"/>
  <c r="Z356" i="62"/>
  <c r="AA356" i="62"/>
  <c r="AE356" i="62"/>
  <c r="M384" i="62"/>
  <c r="Y381" i="62"/>
  <c r="Y378" i="62"/>
  <c r="W373" i="62"/>
  <c r="K357" i="62"/>
  <c r="N357" i="62"/>
  <c r="AE357" i="62"/>
  <c r="Z357" i="62"/>
  <c r="K350" i="62"/>
  <c r="Z350" i="62"/>
  <c r="N350" i="62"/>
  <c r="H340" i="62"/>
  <c r="K340" i="62"/>
  <c r="W340" i="62"/>
  <c r="AC340" i="62"/>
  <c r="M340" i="62"/>
  <c r="Z340" i="62"/>
  <c r="N340" i="62"/>
  <c r="AA340" i="62"/>
  <c r="K355" i="62"/>
  <c r="N355" i="62"/>
  <c r="AE355" i="62"/>
  <c r="Z355" i="62"/>
  <c r="AA355" i="62"/>
  <c r="H348" i="62"/>
  <c r="Z348" i="62"/>
  <c r="AA348" i="62"/>
  <c r="AD340" i="62"/>
  <c r="H339" i="62"/>
  <c r="K339" i="62"/>
  <c r="W339" i="62"/>
  <c r="AC339" i="62"/>
  <c r="N339" i="62"/>
  <c r="AA339" i="62"/>
  <c r="AD339" i="62"/>
  <c r="K359" i="62"/>
  <c r="H359" i="62"/>
  <c r="X359" i="62"/>
  <c r="K354" i="62"/>
  <c r="Z354" i="62"/>
  <c r="K353" i="62"/>
  <c r="N353" i="62"/>
  <c r="AE353" i="62"/>
  <c r="H347" i="62"/>
  <c r="AE347" i="62"/>
  <c r="H342" i="62"/>
  <c r="N342" i="62"/>
  <c r="Z342" i="62"/>
  <c r="AE342" i="62"/>
  <c r="H338" i="62"/>
  <c r="K338" i="62"/>
  <c r="W338" i="62"/>
  <c r="AC338" i="62"/>
  <c r="Y359" i="62"/>
  <c r="AA354" i="62"/>
  <c r="AA353" i="62"/>
  <c r="K352" i="62"/>
  <c r="Z352" i="62"/>
  <c r="K351" i="62"/>
  <c r="N351" i="62"/>
  <c r="AE351" i="62"/>
  <c r="AA347" i="62"/>
  <c r="H346" i="62"/>
  <c r="N346" i="62"/>
  <c r="AC346" i="62"/>
  <c r="H344" i="62"/>
  <c r="N344" i="62"/>
  <c r="AA344" i="62"/>
  <c r="H343" i="62"/>
  <c r="AC343" i="62"/>
  <c r="Y342" i="62"/>
  <c r="H341" i="62"/>
  <c r="K341" i="62"/>
  <c r="W341" i="62"/>
  <c r="AC341" i="62"/>
  <c r="AD338" i="62"/>
  <c r="H337" i="62"/>
  <c r="K337" i="62"/>
  <c r="W337" i="62"/>
  <c r="AC337" i="62"/>
  <c r="K60" i="62"/>
  <c r="Z60" i="62"/>
  <c r="M60" i="62"/>
  <c r="W60" i="62"/>
  <c r="AA60" i="62"/>
  <c r="H60" i="62"/>
  <c r="AE60" i="62" s="1"/>
  <c r="V60" i="62"/>
  <c r="X60" i="62"/>
  <c r="AB60" i="62"/>
  <c r="M48" i="62"/>
  <c r="K48" i="62"/>
  <c r="Z48" i="62"/>
  <c r="N48" i="62"/>
  <c r="AD48" i="62" s="1"/>
  <c r="AC48" i="62"/>
  <c r="K61" i="62"/>
  <c r="V61" i="62"/>
  <c r="Z61" i="62"/>
  <c r="M52" i="62"/>
  <c r="K52" i="62"/>
  <c r="AC52" i="62"/>
  <c r="X52" i="62"/>
  <c r="Z53" i="62"/>
  <c r="AC46" i="62"/>
  <c r="X46" i="62"/>
  <c r="M46" i="62"/>
  <c r="Y44" i="62"/>
  <c r="X43" i="62"/>
  <c r="H383" i="62"/>
  <c r="Y383" i="62"/>
  <c r="H377" i="62"/>
  <c r="N377" i="62"/>
  <c r="AC377" i="62"/>
  <c r="W377" i="62"/>
  <c r="AE377" i="62"/>
  <c r="H379" i="62"/>
  <c r="Y379" i="62"/>
  <c r="N369" i="62"/>
  <c r="Y369" i="62"/>
  <c r="AC369" i="62"/>
  <c r="H368" i="62"/>
  <c r="K368" i="62"/>
  <c r="Z368" i="62"/>
  <c r="N368" i="62"/>
  <c r="AC368" i="62"/>
  <c r="AB57" i="62"/>
  <c r="V57" i="62"/>
  <c r="V55" i="62"/>
  <c r="AB46" i="62"/>
  <c r="W46" i="62"/>
  <c r="AE44" i="62"/>
  <c r="N44" i="62"/>
  <c r="AD44" i="62" s="1"/>
  <c r="K43" i="62"/>
  <c r="M385" i="62"/>
  <c r="AA385" i="62"/>
  <c r="N385" i="62"/>
  <c r="AC385" i="62"/>
  <c r="H381" i="62"/>
  <c r="AE381" i="62" s="1"/>
  <c r="N381" i="62"/>
  <c r="AD381" i="62" s="1"/>
  <c r="AC381" i="62"/>
  <c r="W381" i="62"/>
  <c r="Y368" i="62"/>
  <c r="M386" i="62"/>
  <c r="AC386" i="62"/>
  <c r="H375" i="62"/>
  <c r="Y375" i="62"/>
  <c r="AD372" i="62"/>
  <c r="AE360" i="62"/>
  <c r="AA360" i="62"/>
  <c r="W360" i="62"/>
  <c r="M360" i="62"/>
  <c r="AE359" i="62"/>
  <c r="AA359" i="62"/>
  <c r="W359" i="62"/>
  <c r="M359" i="62"/>
  <c r="AE358" i="62"/>
  <c r="AA358" i="62"/>
  <c r="W358" i="62"/>
  <c r="M358" i="62"/>
  <c r="AD357" i="62"/>
  <c r="Y357" i="62"/>
  <c r="M357" i="62"/>
  <c r="AD356" i="62"/>
  <c r="Y356" i="62"/>
  <c r="M356" i="62"/>
  <c r="AD355" i="62"/>
  <c r="Y355" i="62"/>
  <c r="M355" i="62"/>
  <c r="AD354" i="62"/>
  <c r="Y354" i="62"/>
  <c r="M354" i="62"/>
  <c r="AD353" i="62"/>
  <c r="Y353" i="62"/>
  <c r="M353" i="62"/>
  <c r="AD352" i="62"/>
  <c r="Y352" i="62"/>
  <c r="M352" i="62"/>
  <c r="AD351" i="62"/>
  <c r="Y351" i="62"/>
  <c r="M351" i="62"/>
  <c r="AD350" i="62"/>
  <c r="Y350" i="62"/>
  <c r="M350" i="62"/>
  <c r="AD349" i="62"/>
  <c r="Y349" i="62"/>
  <c r="M349" i="62"/>
  <c r="AD348" i="62"/>
  <c r="Y348" i="62"/>
  <c r="M348" i="62"/>
  <c r="AD347" i="62"/>
  <c r="Y347" i="62"/>
  <c r="M347" i="62"/>
  <c r="AD346" i="62"/>
  <c r="Y346" i="62"/>
  <c r="M346" i="62"/>
  <c r="AD345" i="62"/>
  <c r="Y345" i="62"/>
  <c r="M345" i="62"/>
  <c r="AD344" i="62"/>
  <c r="Y344" i="62"/>
  <c r="M344" i="62"/>
  <c r="Y343" i="62"/>
  <c r="M343" i="62"/>
  <c r="M342" i="62"/>
  <c r="AD360" i="62"/>
  <c r="Z360" i="62"/>
  <c r="AD359" i="62"/>
  <c r="Z359" i="62"/>
  <c r="AD358" i="62"/>
  <c r="Z358" i="62"/>
  <c r="K358" i="62"/>
  <c r="AC357" i="62"/>
  <c r="W357" i="62"/>
  <c r="AC356" i="62"/>
  <c r="W356" i="62"/>
  <c r="AC355" i="62"/>
  <c r="W355" i="62"/>
  <c r="AC354" i="62"/>
  <c r="W354" i="62"/>
  <c r="AC353" i="62"/>
  <c r="W353" i="62"/>
  <c r="AC352" i="62"/>
  <c r="W352" i="62"/>
  <c r="AC351" i="62"/>
  <c r="W351" i="62"/>
  <c r="AC350" i="62"/>
  <c r="W350" i="62"/>
  <c r="AC349" i="62"/>
  <c r="W349" i="62"/>
  <c r="K349" i="62"/>
  <c r="AC348" i="62"/>
  <c r="W348" i="62"/>
  <c r="K348" i="62"/>
  <c r="W347" i="62"/>
  <c r="K347" i="62"/>
  <c r="W346" i="62"/>
  <c r="K346" i="62"/>
  <c r="K345" i="62"/>
  <c r="K344" i="62"/>
  <c r="K342" i="62"/>
  <c r="H357" i="62"/>
  <c r="V357" i="62"/>
  <c r="X357" i="62"/>
  <c r="AB357" i="62"/>
  <c r="H356" i="62"/>
  <c r="V356" i="62"/>
  <c r="X356" i="62"/>
  <c r="AB356" i="62"/>
  <c r="H355" i="62"/>
  <c r="V355" i="62"/>
  <c r="X355" i="62"/>
  <c r="AB355" i="62"/>
  <c r="H354" i="62"/>
  <c r="V354" i="62"/>
  <c r="X354" i="62"/>
  <c r="AB354" i="62"/>
  <c r="H353" i="62"/>
  <c r="V353" i="62"/>
  <c r="X353" i="62"/>
  <c r="AB353" i="62"/>
  <c r="H352" i="62"/>
  <c r="V352" i="62"/>
  <c r="X352" i="62"/>
  <c r="AB352" i="62"/>
  <c r="H351" i="62"/>
  <c r="V351" i="62"/>
  <c r="X351" i="62"/>
  <c r="AB351" i="62"/>
  <c r="H350" i="62"/>
  <c r="V350" i="62"/>
  <c r="X350" i="62"/>
  <c r="AB350" i="62"/>
  <c r="AB349" i="62"/>
  <c r="X349" i="62"/>
  <c r="V349" i="62"/>
  <c r="AB348" i="62"/>
  <c r="X348" i="62"/>
  <c r="V348" i="62"/>
  <c r="AB347" i="62"/>
  <c r="X347" i="62"/>
  <c r="V347" i="62"/>
  <c r="AB346" i="62"/>
  <c r="X346" i="62"/>
  <c r="V346" i="62"/>
  <c r="AB345" i="62"/>
  <c r="X345" i="62"/>
  <c r="V345" i="62"/>
  <c r="AB344" i="62"/>
  <c r="X344" i="62"/>
  <c r="V344" i="62"/>
  <c r="AB343" i="62"/>
  <c r="X343" i="62"/>
  <c r="V343" i="62"/>
  <c r="AB342" i="62"/>
  <c r="X342" i="62"/>
  <c r="V342" i="62"/>
  <c r="AB341" i="62"/>
  <c r="X341" i="62"/>
  <c r="V341" i="62"/>
  <c r="AB340" i="62"/>
  <c r="X340" i="62"/>
  <c r="V340" i="62"/>
  <c r="AB339" i="62"/>
  <c r="X339" i="62"/>
  <c r="V339" i="62"/>
  <c r="AB338" i="62"/>
  <c r="X338" i="62"/>
  <c r="V338" i="62"/>
  <c r="AB337" i="62"/>
  <c r="X337" i="62"/>
  <c r="V337" i="62"/>
  <c r="AA50" i="62"/>
  <c r="Y54" i="62"/>
  <c r="H54" i="62"/>
  <c r="AE54" i="62" s="1"/>
  <c r="AB55" i="62"/>
  <c r="AC54" i="62"/>
  <c r="X54" i="62"/>
  <c r="M54" i="62"/>
  <c r="Z52" i="62"/>
  <c r="N52" i="62"/>
  <c r="AD52" i="62" s="1"/>
  <c r="H52" i="62"/>
  <c r="AE52" i="62" s="1"/>
  <c r="N50" i="62"/>
  <c r="AD50" i="62" s="1"/>
  <c r="X49" i="62"/>
  <c r="AB48" i="62"/>
  <c r="X48" i="62"/>
  <c r="V48" i="62"/>
  <c r="H48" i="62"/>
  <c r="AE48" i="62" s="1"/>
  <c r="Z43" i="62"/>
  <c r="N43" i="62"/>
  <c r="AD43" i="62" s="1"/>
  <c r="H43" i="62"/>
  <c r="AE43" i="62" s="1"/>
  <c r="Z47" i="62"/>
  <c r="H374" i="62"/>
  <c r="Y374" i="62"/>
  <c r="AE374" i="62"/>
  <c r="V54" i="62"/>
  <c r="X50" i="62"/>
  <c r="Z49" i="62"/>
  <c r="X47" i="62"/>
  <c r="X62" i="62"/>
  <c r="AB61" i="62"/>
  <c r="X58" i="62"/>
  <c r="X55" i="62"/>
  <c r="AB54" i="62"/>
  <c r="W54" i="62"/>
  <c r="Y52" i="62"/>
  <c r="V52" i="62"/>
  <c r="AC50" i="62"/>
  <c r="M50" i="62"/>
  <c r="V49" i="62"/>
  <c r="AA48" i="62"/>
  <c r="W48" i="62"/>
  <c r="AB47" i="62"/>
  <c r="V47" i="62"/>
  <c r="Y43" i="62"/>
  <c r="V43" i="62"/>
  <c r="H372" i="62"/>
  <c r="M372" i="62"/>
  <c r="W372" i="62"/>
  <c r="AA372" i="62"/>
  <c r="AE372" i="62"/>
  <c r="V372" i="62"/>
  <c r="X372" i="62"/>
  <c r="AB372" i="62"/>
  <c r="N372" i="62"/>
  <c r="Y372" i="62"/>
  <c r="AC372" i="62"/>
  <c r="K369" i="62"/>
  <c r="Z369" i="62"/>
  <c r="AD369" i="62"/>
  <c r="M369" i="62"/>
  <c r="W369" i="62"/>
  <c r="AA369" i="62"/>
  <c r="AE369" i="62"/>
  <c r="H369" i="62"/>
  <c r="V369" i="62"/>
  <c r="X369" i="62"/>
  <c r="AB369" i="62"/>
  <c r="M367" i="62"/>
  <c r="N367" i="62"/>
  <c r="Y367" i="62"/>
  <c r="AC367" i="62"/>
  <c r="W386" i="62"/>
  <c r="W382" i="62"/>
  <c r="W378" i="62"/>
  <c r="AD373" i="62"/>
  <c r="Y371" i="62"/>
  <c r="AE386" i="62"/>
  <c r="N386" i="62"/>
  <c r="AE382" i="62"/>
  <c r="N382" i="62"/>
  <c r="AA380" i="62"/>
  <c r="AE378" i="62"/>
  <c r="N378" i="62"/>
  <c r="AA376" i="62"/>
  <c r="AA373" i="62"/>
  <c r="M373" i="62"/>
  <c r="N371" i="62"/>
  <c r="AA370" i="62"/>
  <c r="N370" i="62"/>
  <c r="H370" i="62"/>
  <c r="W44" i="62"/>
  <c r="M44" i="62"/>
  <c r="AB62" i="62"/>
  <c r="W62" i="62"/>
  <c r="K62" i="62"/>
  <c r="AB59" i="62"/>
  <c r="Y58" i="62"/>
  <c r="V58" i="62"/>
  <c r="H58" i="62"/>
  <c r="AE58" i="62" s="1"/>
  <c r="Z56" i="62"/>
  <c r="K56" i="62"/>
  <c r="AB53" i="62"/>
  <c r="V53" i="62"/>
  <c r="V51" i="62"/>
  <c r="AB50" i="62"/>
  <c r="W50" i="62"/>
  <c r="K50" i="62"/>
  <c r="Z44" i="62"/>
  <c r="K44" i="62"/>
  <c r="AE62" i="62"/>
  <c r="Y62" i="62"/>
  <c r="V62" i="62"/>
  <c r="X61" i="62"/>
  <c r="AD60" i="62"/>
  <c r="V59" i="62"/>
  <c r="AB58" i="62"/>
  <c r="W58" i="62"/>
  <c r="AB56" i="62"/>
  <c r="X56" i="62"/>
  <c r="V56" i="62"/>
  <c r="X53" i="62"/>
  <c r="AA52" i="62"/>
  <c r="W52" i="62"/>
  <c r="AB51" i="62"/>
  <c r="AE50" i="62"/>
  <c r="Y50" i="62"/>
  <c r="V50" i="62"/>
  <c r="AB44" i="62"/>
  <c r="X44" i="62"/>
  <c r="V44" i="62"/>
  <c r="AA43" i="62"/>
  <c r="W43" i="62"/>
  <c r="AA387" i="62"/>
  <c r="M387" i="62"/>
  <c r="AC384" i="62"/>
  <c r="N384" i="62"/>
  <c r="AA383" i="62"/>
  <c r="M383" i="62"/>
  <c r="AC380" i="62"/>
  <c r="N380" i="62"/>
  <c r="AA379" i="62"/>
  <c r="M379" i="62"/>
  <c r="AC376" i="62"/>
  <c r="N376" i="62"/>
  <c r="AA375" i="62"/>
  <c r="M375" i="62"/>
  <c r="AA374" i="62"/>
  <c r="M374" i="62"/>
  <c r="AB373" i="62"/>
  <c r="X373" i="62"/>
  <c r="V373" i="62"/>
  <c r="AD371" i="62"/>
  <c r="Z371" i="62"/>
  <c r="K371" i="62"/>
  <c r="AA368" i="62"/>
  <c r="W368" i="62"/>
  <c r="M368" i="62"/>
  <c r="AD367" i="62"/>
  <c r="Z367" i="62"/>
  <c r="K367" i="62"/>
  <c r="AE387" i="62"/>
  <c r="W387" i="62"/>
  <c r="AE383" i="62"/>
  <c r="W383" i="62"/>
  <c r="AE379" i="62"/>
  <c r="W379" i="62"/>
  <c r="AE375" i="62"/>
  <c r="W375" i="62"/>
  <c r="AD374" i="62"/>
  <c r="W374" i="62"/>
  <c r="AB371" i="62"/>
  <c r="X371" i="62"/>
  <c r="V371" i="62"/>
  <c r="H371" i="62"/>
  <c r="AB367" i="62"/>
  <c r="X367" i="62"/>
  <c r="V367" i="62"/>
  <c r="H367" i="62"/>
  <c r="AC387" i="62"/>
  <c r="AA386" i="62"/>
  <c r="AE384" i="62"/>
  <c r="W384" i="62"/>
  <c r="AC383" i="62"/>
  <c r="N383" i="62"/>
  <c r="AA382" i="62"/>
  <c r="M382" i="62"/>
  <c r="AE380" i="62"/>
  <c r="W380" i="62"/>
  <c r="AC379" i="62"/>
  <c r="N379" i="62"/>
  <c r="AA378" i="62"/>
  <c r="M378" i="62"/>
  <c r="AE376" i="62"/>
  <c r="W376" i="62"/>
  <c r="AC375" i="62"/>
  <c r="N375" i="62"/>
  <c r="AC374" i="62"/>
  <c r="N374" i="62"/>
  <c r="AC373" i="62"/>
  <c r="Y373" i="62"/>
  <c r="N373" i="62"/>
  <c r="AE371" i="62"/>
  <c r="AA371" i="62"/>
  <c r="W371" i="62"/>
  <c r="AD370" i="62"/>
  <c r="Z370" i="62"/>
  <c r="AB368" i="62"/>
  <c r="X368" i="62"/>
  <c r="V368" i="62"/>
  <c r="AE367" i="62"/>
  <c r="AA367" i="62"/>
  <c r="W367" i="62"/>
  <c r="H387" i="62"/>
  <c r="V387" i="62"/>
  <c r="X387" i="62"/>
  <c r="AB387" i="62"/>
  <c r="K387" i="62"/>
  <c r="Z387" i="62"/>
  <c r="AD387" i="62"/>
  <c r="H386" i="62"/>
  <c r="V386" i="62"/>
  <c r="X386" i="62"/>
  <c r="AB386" i="62"/>
  <c r="K386" i="62"/>
  <c r="Z386" i="62"/>
  <c r="AD386" i="62"/>
  <c r="H385" i="62"/>
  <c r="V385" i="62"/>
  <c r="X385" i="62"/>
  <c r="AB385" i="62"/>
  <c r="K385" i="62"/>
  <c r="Z385" i="62"/>
  <c r="AD385" i="62"/>
  <c r="AD384" i="62"/>
  <c r="Z384" i="62"/>
  <c r="K384" i="62"/>
  <c r="AD383" i="62"/>
  <c r="Z383" i="62"/>
  <c r="K383" i="62"/>
  <c r="AD382" i="62"/>
  <c r="Z382" i="62"/>
  <c r="K382" i="62"/>
  <c r="Z381" i="62"/>
  <c r="K381" i="62"/>
  <c r="AD380" i="62"/>
  <c r="Z380" i="62"/>
  <c r="K380" i="62"/>
  <c r="AD379" i="62"/>
  <c r="Z379" i="62"/>
  <c r="K379" i="62"/>
  <c r="AD378" i="62"/>
  <c r="Z378" i="62"/>
  <c r="K378" i="62"/>
  <c r="AD377" i="62"/>
  <c r="Z377" i="62"/>
  <c r="K377" i="62"/>
  <c r="AD376" i="62"/>
  <c r="Z376" i="62"/>
  <c r="K376" i="62"/>
  <c r="AD375" i="62"/>
  <c r="Z375" i="62"/>
  <c r="K375" i="62"/>
  <c r="Z374" i="62"/>
  <c r="K374" i="62"/>
  <c r="K373" i="62"/>
  <c r="K372" i="62"/>
  <c r="AB384" i="62"/>
  <c r="X384" i="62"/>
  <c r="V384" i="62"/>
  <c r="AB383" i="62"/>
  <c r="X383" i="62"/>
  <c r="V383" i="62"/>
  <c r="AB382" i="62"/>
  <c r="X382" i="62"/>
  <c r="V382" i="62"/>
  <c r="AB381" i="62"/>
  <c r="X381" i="62"/>
  <c r="V381" i="62"/>
  <c r="AB380" i="62"/>
  <c r="X380" i="62"/>
  <c r="V380" i="62"/>
  <c r="AB379" i="62"/>
  <c r="X379" i="62"/>
  <c r="V379" i="62"/>
  <c r="AB378" i="62"/>
  <c r="X378" i="62"/>
  <c r="V378" i="62"/>
  <c r="AB377" i="62"/>
  <c r="X377" i="62"/>
  <c r="V377" i="62"/>
  <c r="AB376" i="62"/>
  <c r="X376" i="62"/>
  <c r="V376" i="62"/>
  <c r="AB375" i="62"/>
  <c r="X375" i="62"/>
  <c r="V375" i="62"/>
  <c r="AB374" i="62"/>
  <c r="X374" i="62"/>
  <c r="V374" i="62"/>
  <c r="Z59" i="62"/>
  <c r="Z55" i="62"/>
  <c r="Z51" i="62"/>
  <c r="AC63" i="62"/>
  <c r="Y63" i="62"/>
  <c r="N63" i="62"/>
  <c r="AD63" i="62" s="1"/>
  <c r="K63" i="62"/>
  <c r="Z62" i="62"/>
  <c r="AA61" i="62"/>
  <c r="W61" i="62"/>
  <c r="M61" i="62"/>
  <c r="H61" i="62"/>
  <c r="AE61" i="62" s="1"/>
  <c r="AC59" i="62"/>
  <c r="Y59" i="62"/>
  <c r="N59" i="62"/>
  <c r="AD59" i="62" s="1"/>
  <c r="K59" i="62"/>
  <c r="Z58" i="62"/>
  <c r="AA57" i="62"/>
  <c r="W57" i="62"/>
  <c r="M57" i="62"/>
  <c r="H57" i="62"/>
  <c r="AE57" i="62" s="1"/>
  <c r="AC55" i="62"/>
  <c r="Y55" i="62"/>
  <c r="N55" i="62"/>
  <c r="AD55" i="62" s="1"/>
  <c r="K55" i="62"/>
  <c r="Z54" i="62"/>
  <c r="AA53" i="62"/>
  <c r="W53" i="62"/>
  <c r="M53" i="62"/>
  <c r="H53" i="62"/>
  <c r="AE53" i="62" s="1"/>
  <c r="AC51" i="62"/>
  <c r="Y51" i="62"/>
  <c r="N51" i="62"/>
  <c r="AD51" i="62" s="1"/>
  <c r="K51" i="62"/>
  <c r="Z50" i="62"/>
  <c r="AA49" i="62"/>
  <c r="W49" i="62"/>
  <c r="M49" i="62"/>
  <c r="H49" i="62"/>
  <c r="AE49" i="62" s="1"/>
  <c r="AC47" i="62"/>
  <c r="Y47" i="62"/>
  <c r="N47" i="62"/>
  <c r="AD47" i="62" s="1"/>
  <c r="K47" i="62"/>
  <c r="Z46" i="62"/>
  <c r="AA45" i="62"/>
  <c r="W45" i="62"/>
  <c r="M45" i="62"/>
  <c r="H45" i="62"/>
  <c r="AE45" i="62" s="1"/>
  <c r="AB63" i="62"/>
  <c r="X63" i="62"/>
  <c r="V63" i="62"/>
  <c r="AE63" i="62"/>
  <c r="AA63" i="62"/>
  <c r="W63" i="62"/>
  <c r="M63" i="62"/>
  <c r="AC61" i="62"/>
  <c r="Y61" i="62"/>
  <c r="N61" i="62"/>
  <c r="AD61" i="62" s="1"/>
  <c r="AE59" i="62"/>
  <c r="AA59" i="62"/>
  <c r="W59" i="62"/>
  <c r="M59" i="62"/>
  <c r="AC57" i="62"/>
  <c r="Y57" i="62"/>
  <c r="N57" i="62"/>
  <c r="AD57" i="62" s="1"/>
  <c r="AE55" i="62"/>
  <c r="AA55" i="62"/>
  <c r="W55" i="62"/>
  <c r="M55" i="62"/>
  <c r="AC53" i="62"/>
  <c r="Y53" i="62"/>
  <c r="N53" i="62"/>
  <c r="AD53" i="62" s="1"/>
  <c r="AE51" i="62"/>
  <c r="AA51" i="62"/>
  <c r="W51" i="62"/>
  <c r="M51" i="62"/>
  <c r="AC49" i="62"/>
  <c r="Y49" i="62"/>
  <c r="N49" i="62"/>
  <c r="AD49" i="62" s="1"/>
  <c r="AE47" i="62"/>
  <c r="AA47" i="62"/>
  <c r="W47" i="62"/>
  <c r="M47" i="62"/>
  <c r="N45" i="62"/>
  <c r="AD45" i="62" s="1"/>
  <c r="F31" i="51" l="1"/>
  <c r="H31" i="51"/>
  <c r="T31" i="51"/>
  <c r="W31" i="51"/>
  <c r="F32" i="51"/>
  <c r="H32" i="51"/>
  <c r="T32" i="51"/>
  <c r="W32" i="51"/>
  <c r="F33" i="51"/>
  <c r="H33" i="51"/>
  <c r="T33" i="51"/>
  <c r="W33" i="51"/>
  <c r="F34" i="51"/>
  <c r="H34" i="51"/>
  <c r="T34" i="51"/>
  <c r="W34" i="51"/>
  <c r="AG40" i="51"/>
  <c r="AF40" i="51"/>
  <c r="AE40" i="51"/>
  <c r="AD40" i="51"/>
  <c r="AC40" i="51"/>
  <c r="AB40" i="51"/>
  <c r="AA40" i="51"/>
  <c r="Z40" i="51"/>
  <c r="Y40" i="51"/>
  <c r="V40" i="51"/>
  <c r="U40" i="51"/>
  <c r="S40" i="51"/>
  <c r="G40" i="51"/>
  <c r="E40" i="51"/>
  <c r="C40" i="51"/>
  <c r="D40" i="51" s="1"/>
  <c r="B40" i="51"/>
  <c r="B26" i="51"/>
  <c r="C26" i="51"/>
  <c r="D26" i="51" s="1"/>
  <c r="E26" i="51"/>
  <c r="G26" i="51"/>
  <c r="H11" i="51" s="1"/>
  <c r="S26" i="51"/>
  <c r="U26" i="51"/>
  <c r="V26" i="51"/>
  <c r="W11" i="51" s="1"/>
  <c r="Y26" i="51"/>
  <c r="Z26" i="51"/>
  <c r="AA26" i="51"/>
  <c r="AB26" i="51"/>
  <c r="AC26" i="51"/>
  <c r="AD26" i="51"/>
  <c r="AE26" i="51"/>
  <c r="AF26" i="51"/>
  <c r="AG26" i="51"/>
  <c r="B27" i="51"/>
  <c r="C27" i="51"/>
  <c r="D27" i="51" s="1"/>
  <c r="E27" i="51"/>
  <c r="G27" i="51"/>
  <c r="H12" i="51" s="1"/>
  <c r="S27" i="51"/>
  <c r="U27" i="51"/>
  <c r="V27" i="51"/>
  <c r="W12" i="51" s="1"/>
  <c r="Y27" i="51"/>
  <c r="Z27" i="51"/>
  <c r="AA27" i="51"/>
  <c r="AB27" i="51"/>
  <c r="AC27" i="51"/>
  <c r="AD27" i="51"/>
  <c r="AE27" i="51"/>
  <c r="AF27" i="51"/>
  <c r="AG27" i="51"/>
  <c r="B28" i="51"/>
  <c r="C28" i="51"/>
  <c r="D28" i="51" s="1"/>
  <c r="E28" i="51"/>
  <c r="G28" i="51"/>
  <c r="H13" i="51" s="1"/>
  <c r="S28" i="51"/>
  <c r="U28" i="51"/>
  <c r="V28" i="51"/>
  <c r="W13" i="51" s="1"/>
  <c r="Y28" i="51"/>
  <c r="Z28" i="51"/>
  <c r="AA28" i="51"/>
  <c r="AB28" i="51"/>
  <c r="AC28" i="51"/>
  <c r="AD28" i="51"/>
  <c r="AE28" i="51"/>
  <c r="AF28" i="51"/>
  <c r="AG28" i="51"/>
  <c r="B29" i="51"/>
  <c r="C29" i="51"/>
  <c r="D29" i="51" s="1"/>
  <c r="E29" i="51"/>
  <c r="G29" i="51"/>
  <c r="H14" i="51" s="1"/>
  <c r="S29" i="51"/>
  <c r="U29" i="51"/>
  <c r="V29" i="51"/>
  <c r="W14" i="51" s="1"/>
  <c r="Y29" i="51"/>
  <c r="Z29" i="51"/>
  <c r="AA29" i="51"/>
  <c r="AB29" i="51"/>
  <c r="AC29" i="51"/>
  <c r="AD29" i="51"/>
  <c r="AE29" i="51"/>
  <c r="AF29" i="51"/>
  <c r="AG29" i="51"/>
  <c r="B30" i="51"/>
  <c r="C30" i="51"/>
  <c r="D30" i="51" s="1"/>
  <c r="E30" i="51"/>
  <c r="G30" i="51"/>
  <c r="H15" i="51" s="1"/>
  <c r="S30" i="51"/>
  <c r="U30" i="51"/>
  <c r="V30" i="51"/>
  <c r="W15" i="51" s="1"/>
  <c r="Y30" i="51"/>
  <c r="Z30" i="51"/>
  <c r="AA30" i="51"/>
  <c r="AB30" i="51"/>
  <c r="AC30" i="51"/>
  <c r="AD30" i="51"/>
  <c r="AE30" i="51"/>
  <c r="AF30" i="51"/>
  <c r="AG30" i="51"/>
  <c r="AG25" i="51"/>
  <c r="AF25" i="51"/>
  <c r="AE25" i="51"/>
  <c r="AD25" i="51"/>
  <c r="AC25" i="51"/>
  <c r="AB25" i="51"/>
  <c r="AA25" i="51"/>
  <c r="Z25" i="51"/>
  <c r="Y25" i="51"/>
  <c r="V25" i="51"/>
  <c r="U25" i="51"/>
  <c r="S25" i="51"/>
  <c r="G25" i="51"/>
  <c r="E25" i="51"/>
  <c r="C25" i="51"/>
  <c r="D25" i="51" s="1"/>
  <c r="B25" i="51"/>
  <c r="B11" i="51"/>
  <c r="C11" i="51"/>
  <c r="D11" i="51" s="1"/>
  <c r="E11" i="51"/>
  <c r="S11" i="51"/>
  <c r="Y11" i="51"/>
  <c r="Z11" i="51"/>
  <c r="AA11" i="51"/>
  <c r="B12" i="51"/>
  <c r="C12" i="51"/>
  <c r="D12" i="51" s="1"/>
  <c r="E12" i="51"/>
  <c r="S12" i="51"/>
  <c r="Y12" i="51"/>
  <c r="Z12" i="51"/>
  <c r="AA12" i="51"/>
  <c r="B13" i="51"/>
  <c r="C13" i="51"/>
  <c r="D13" i="51" s="1"/>
  <c r="E13" i="51"/>
  <c r="S13" i="51"/>
  <c r="Y13" i="51"/>
  <c r="Z13" i="51"/>
  <c r="AA13" i="51"/>
  <c r="B14" i="51"/>
  <c r="C14" i="51"/>
  <c r="D14" i="51" s="1"/>
  <c r="E14" i="51"/>
  <c r="S14" i="51"/>
  <c r="Y14" i="51"/>
  <c r="Z14" i="51"/>
  <c r="AA14" i="51"/>
  <c r="B15" i="51"/>
  <c r="C15" i="51"/>
  <c r="D15" i="51" s="1"/>
  <c r="E15" i="51"/>
  <c r="S15" i="51"/>
  <c r="Y15" i="51"/>
  <c r="Z15" i="51"/>
  <c r="AA15" i="51"/>
  <c r="AA10" i="51"/>
  <c r="Z10" i="51"/>
  <c r="Y10" i="51"/>
  <c r="V10" i="51"/>
  <c r="U10" i="51"/>
  <c r="S10" i="51"/>
  <c r="G10" i="51"/>
  <c r="E10" i="51"/>
  <c r="C10" i="51"/>
  <c r="D10" i="51" s="1"/>
  <c r="B10" i="51"/>
  <c r="H16" i="50"/>
  <c r="H17" i="50"/>
  <c r="H18" i="50"/>
  <c r="H19" i="50"/>
  <c r="H21" i="50"/>
  <c r="H22" i="50"/>
  <c r="H23" i="50"/>
  <c r="H24" i="50"/>
  <c r="H25" i="50"/>
  <c r="H15" i="50"/>
  <c r="H10" i="50"/>
  <c r="H11" i="50"/>
  <c r="H12" i="50"/>
  <c r="H13" i="50"/>
  <c r="Z9" i="50"/>
  <c r="Y9" i="50"/>
  <c r="W9" i="50"/>
  <c r="T9" i="50"/>
  <c r="U9" i="50" s="1"/>
  <c r="Q9" i="50"/>
  <c r="R9" i="50" s="1"/>
  <c r="I9" i="50"/>
  <c r="G9" i="50"/>
  <c r="F9" i="50"/>
  <c r="Z4" i="50" s="1"/>
  <c r="E9" i="50"/>
  <c r="C9" i="50"/>
  <c r="D9" i="50" s="1"/>
  <c r="B9" i="50"/>
  <c r="F15" i="51" l="1"/>
  <c r="F11" i="51"/>
  <c r="F14" i="51"/>
  <c r="F12" i="51"/>
  <c r="F13" i="51"/>
  <c r="T15" i="51"/>
  <c r="T11" i="51"/>
  <c r="T12" i="51"/>
  <c r="T13" i="51"/>
  <c r="T14" i="51"/>
  <c r="J27" i="51"/>
  <c r="W30" i="51"/>
  <c r="J30" i="51"/>
  <c r="H29" i="51"/>
  <c r="W26" i="51"/>
  <c r="J26" i="51"/>
  <c r="AH27" i="51"/>
  <c r="H30" i="51"/>
  <c r="T29" i="51"/>
  <c r="F29" i="51"/>
  <c r="AH30" i="51"/>
  <c r="J28" i="51"/>
  <c r="H27" i="51"/>
  <c r="AH26" i="51"/>
  <c r="J29" i="51"/>
  <c r="H28" i="51"/>
  <c r="T27" i="51"/>
  <c r="AI27" i="51"/>
  <c r="AI12" i="51"/>
  <c r="F30" i="51"/>
  <c r="AH14" i="51"/>
  <c r="AH11" i="51"/>
  <c r="AH12" i="51"/>
  <c r="AH15" i="51"/>
  <c r="T28" i="51"/>
  <c r="AH28" i="51"/>
  <c r="H26" i="51"/>
  <c r="AI13" i="51"/>
  <c r="AI29" i="51"/>
  <c r="W29" i="51"/>
  <c r="W28" i="51"/>
  <c r="F27" i="51"/>
  <c r="W27" i="51"/>
  <c r="F28" i="51"/>
  <c r="T26" i="51"/>
  <c r="T30" i="51"/>
  <c r="F26" i="51"/>
  <c r="AI30" i="51"/>
  <c r="AH29" i="51"/>
  <c r="AI26" i="51"/>
  <c r="AI28" i="51"/>
  <c r="AI14" i="51"/>
  <c r="AH13" i="51"/>
  <c r="AI15" i="51"/>
  <c r="AI11" i="51"/>
  <c r="B14" i="62" l="1"/>
  <c r="C14" i="62"/>
  <c r="B15" i="62"/>
  <c r="C15" i="62"/>
  <c r="B16" i="62"/>
  <c r="C16" i="62"/>
  <c r="B17" i="62"/>
  <c r="C17" i="62"/>
  <c r="B18" i="62"/>
  <c r="C18" i="62"/>
  <c r="B19" i="62"/>
  <c r="C19" i="62"/>
  <c r="B20" i="62"/>
  <c r="C20" i="62"/>
  <c r="B21" i="62"/>
  <c r="C21" i="62"/>
  <c r="B22" i="62"/>
  <c r="C22" i="62"/>
  <c r="B23" i="62"/>
  <c r="C23" i="62"/>
  <c r="B24" i="62"/>
  <c r="C24" i="62"/>
  <c r="B25" i="62"/>
  <c r="C25" i="62"/>
  <c r="B26" i="62"/>
  <c r="C26" i="62"/>
  <c r="B27" i="62"/>
  <c r="C27" i="62"/>
  <c r="B28" i="62"/>
  <c r="C28" i="62"/>
  <c r="B29" i="62"/>
  <c r="C29" i="62"/>
  <c r="B30" i="62"/>
  <c r="C30" i="62"/>
  <c r="B31" i="62"/>
  <c r="C31" i="62"/>
  <c r="B32" i="62"/>
  <c r="C32" i="62"/>
  <c r="B33" i="62"/>
  <c r="C33" i="62"/>
  <c r="B34" i="62"/>
  <c r="C34" i="62"/>
  <c r="B35" i="62"/>
  <c r="C35" i="62"/>
  <c r="B36" i="62"/>
  <c r="C36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F14" i="62"/>
  <c r="G14" i="62" s="1"/>
  <c r="F15" i="62"/>
  <c r="G15" i="62" s="1"/>
  <c r="F16" i="62"/>
  <c r="G16" i="62" s="1"/>
  <c r="F17" i="62"/>
  <c r="G17" i="62" s="1"/>
  <c r="F18" i="62"/>
  <c r="G18" i="62" s="1"/>
  <c r="F19" i="62"/>
  <c r="G19" i="62" s="1"/>
  <c r="F20" i="62"/>
  <c r="G20" i="62" s="1"/>
  <c r="F21" i="62"/>
  <c r="G21" i="62" s="1"/>
  <c r="F22" i="62"/>
  <c r="G22" i="62" s="1"/>
  <c r="F23" i="62"/>
  <c r="G23" i="62" s="1"/>
  <c r="F24" i="62"/>
  <c r="G24" i="62" s="1"/>
  <c r="F25" i="62"/>
  <c r="G25" i="62" s="1"/>
  <c r="F26" i="62"/>
  <c r="G26" i="62" s="1"/>
  <c r="F27" i="62"/>
  <c r="G27" i="62" s="1"/>
  <c r="F28" i="62"/>
  <c r="G28" i="62" s="1"/>
  <c r="F29" i="62"/>
  <c r="G29" i="62" s="1"/>
  <c r="F30" i="62"/>
  <c r="G30" i="62" s="1"/>
  <c r="F31" i="62"/>
  <c r="G31" i="62" s="1"/>
  <c r="F32" i="62"/>
  <c r="G32" i="62" s="1"/>
  <c r="F33" i="62"/>
  <c r="G33" i="62" s="1"/>
  <c r="F34" i="62"/>
  <c r="G34" i="62" s="1"/>
  <c r="F35" i="62"/>
  <c r="G35" i="62" s="1"/>
  <c r="F36" i="62"/>
  <c r="G36" i="62" s="1"/>
  <c r="J14" i="62"/>
  <c r="H14" i="62" s="1"/>
  <c r="J15" i="62"/>
  <c r="K15" i="62" s="1"/>
  <c r="J16" i="62"/>
  <c r="K16" i="62" s="1"/>
  <c r="J17" i="62"/>
  <c r="H17" i="62" s="1"/>
  <c r="J18" i="62"/>
  <c r="H18" i="62" s="1"/>
  <c r="J19" i="62"/>
  <c r="K19" i="62" s="1"/>
  <c r="J20" i="62"/>
  <c r="K20" i="62" s="1"/>
  <c r="J21" i="62"/>
  <c r="K21" i="62" s="1"/>
  <c r="J22" i="62"/>
  <c r="H22" i="62" s="1"/>
  <c r="J23" i="62"/>
  <c r="K23" i="62" s="1"/>
  <c r="J24" i="62"/>
  <c r="K24" i="62" s="1"/>
  <c r="J25" i="62"/>
  <c r="K25" i="62" s="1"/>
  <c r="J26" i="62"/>
  <c r="H26" i="62" s="1"/>
  <c r="J27" i="62"/>
  <c r="H27" i="62" s="1"/>
  <c r="J28" i="62"/>
  <c r="K28" i="62" s="1"/>
  <c r="J29" i="62"/>
  <c r="K29" i="62" s="1"/>
  <c r="J30" i="62"/>
  <c r="H30" i="62" s="1"/>
  <c r="J31" i="62"/>
  <c r="K31" i="62" s="1"/>
  <c r="J32" i="62"/>
  <c r="K32" i="62" s="1"/>
  <c r="J33" i="62"/>
  <c r="K33" i="62" s="1"/>
  <c r="J34" i="62"/>
  <c r="H34" i="62" s="1"/>
  <c r="J35" i="62"/>
  <c r="K35" i="62" s="1"/>
  <c r="J36" i="62"/>
  <c r="K36" i="62" s="1"/>
  <c r="J13" i="62"/>
  <c r="AC13" i="62" s="1"/>
  <c r="F13" i="62"/>
  <c r="G13" i="62" s="1"/>
  <c r="E13" i="62"/>
  <c r="C13" i="62"/>
  <c r="B13" i="62"/>
  <c r="B58" i="49"/>
  <c r="C58" i="49"/>
  <c r="E58" i="49"/>
  <c r="F58" i="49"/>
  <c r="T58" i="49"/>
  <c r="K58" i="49"/>
  <c r="V58" i="49"/>
  <c r="W58" i="49"/>
  <c r="X58" i="49"/>
  <c r="Y58" i="49"/>
  <c r="Z58" i="49"/>
  <c r="AA58" i="49"/>
  <c r="AB58" i="49"/>
  <c r="B59" i="49"/>
  <c r="C59" i="49"/>
  <c r="E59" i="49"/>
  <c r="F59" i="49"/>
  <c r="T59" i="49"/>
  <c r="K59" i="49"/>
  <c r="V59" i="49"/>
  <c r="W59" i="49"/>
  <c r="X59" i="49"/>
  <c r="Y59" i="49"/>
  <c r="Z59" i="49"/>
  <c r="AA59" i="49"/>
  <c r="AB59" i="49"/>
  <c r="B60" i="49"/>
  <c r="C60" i="49"/>
  <c r="E60" i="49"/>
  <c r="F60" i="49"/>
  <c r="T60" i="49"/>
  <c r="K60" i="49"/>
  <c r="V60" i="49"/>
  <c r="W60" i="49"/>
  <c r="X60" i="49"/>
  <c r="Y60" i="49"/>
  <c r="Z60" i="49"/>
  <c r="AA60" i="49"/>
  <c r="AB60" i="49"/>
  <c r="B61" i="49"/>
  <c r="C61" i="49"/>
  <c r="E61" i="49"/>
  <c r="F61" i="49"/>
  <c r="T61" i="49"/>
  <c r="K61" i="49"/>
  <c r="V61" i="49"/>
  <c r="W61" i="49"/>
  <c r="X61" i="49"/>
  <c r="Y61" i="49"/>
  <c r="Z61" i="49"/>
  <c r="AA61" i="49"/>
  <c r="AB61" i="49"/>
  <c r="B62" i="49"/>
  <c r="C62" i="49"/>
  <c r="E62" i="49"/>
  <c r="F62" i="49"/>
  <c r="T62" i="49"/>
  <c r="K62" i="49"/>
  <c r="V62" i="49"/>
  <c r="W62" i="49"/>
  <c r="X62" i="49"/>
  <c r="Y62" i="49"/>
  <c r="Z62" i="49"/>
  <c r="AA62" i="49"/>
  <c r="AB62" i="49"/>
  <c r="B63" i="49"/>
  <c r="C63" i="49"/>
  <c r="E63" i="49"/>
  <c r="F63" i="49"/>
  <c r="T63" i="49"/>
  <c r="K63" i="49"/>
  <c r="V63" i="49"/>
  <c r="W63" i="49"/>
  <c r="X63" i="49"/>
  <c r="Y63" i="49"/>
  <c r="Z63" i="49"/>
  <c r="AA63" i="49"/>
  <c r="AB63" i="49"/>
  <c r="B64" i="49"/>
  <c r="C64" i="49"/>
  <c r="E64" i="49"/>
  <c r="F64" i="49"/>
  <c r="T64" i="49"/>
  <c r="K64" i="49"/>
  <c r="V64" i="49"/>
  <c r="W64" i="49"/>
  <c r="X64" i="49"/>
  <c r="Y64" i="49"/>
  <c r="Z64" i="49"/>
  <c r="AA64" i="49"/>
  <c r="AB64" i="49"/>
  <c r="B65" i="49"/>
  <c r="C65" i="49"/>
  <c r="E65" i="49"/>
  <c r="F65" i="49"/>
  <c r="T65" i="49"/>
  <c r="K65" i="49"/>
  <c r="V65" i="49"/>
  <c r="W65" i="49"/>
  <c r="X65" i="49"/>
  <c r="Y65" i="49"/>
  <c r="Z65" i="49"/>
  <c r="AA65" i="49"/>
  <c r="AB65" i="49"/>
  <c r="B66" i="49"/>
  <c r="C66" i="49"/>
  <c r="E66" i="49"/>
  <c r="F66" i="49"/>
  <c r="T66" i="49"/>
  <c r="K66" i="49"/>
  <c r="V66" i="49"/>
  <c r="W66" i="49"/>
  <c r="X66" i="49"/>
  <c r="Y66" i="49"/>
  <c r="Z66" i="49"/>
  <c r="AA66" i="49"/>
  <c r="AB66" i="49"/>
  <c r="B67" i="49"/>
  <c r="C67" i="49"/>
  <c r="E67" i="49"/>
  <c r="F67" i="49"/>
  <c r="T67" i="49"/>
  <c r="K67" i="49"/>
  <c r="V67" i="49"/>
  <c r="W67" i="49"/>
  <c r="X67" i="49"/>
  <c r="Y67" i="49"/>
  <c r="Z67" i="49"/>
  <c r="AA67" i="49"/>
  <c r="AB67" i="49"/>
  <c r="B68" i="49"/>
  <c r="C68" i="49"/>
  <c r="E68" i="49"/>
  <c r="F68" i="49"/>
  <c r="T68" i="49"/>
  <c r="K68" i="49"/>
  <c r="V68" i="49"/>
  <c r="W68" i="49"/>
  <c r="X68" i="49"/>
  <c r="Y68" i="49"/>
  <c r="Z68" i="49"/>
  <c r="AA68" i="49"/>
  <c r="AB68" i="49"/>
  <c r="B69" i="49"/>
  <c r="C69" i="49"/>
  <c r="E69" i="49"/>
  <c r="F69" i="49"/>
  <c r="T69" i="49"/>
  <c r="K69" i="49"/>
  <c r="V69" i="49"/>
  <c r="W69" i="49"/>
  <c r="X69" i="49"/>
  <c r="Y69" i="49"/>
  <c r="Z69" i="49"/>
  <c r="AA69" i="49"/>
  <c r="AB69" i="49"/>
  <c r="B70" i="49"/>
  <c r="C70" i="49"/>
  <c r="E70" i="49"/>
  <c r="F70" i="49"/>
  <c r="T70" i="49"/>
  <c r="K70" i="49"/>
  <c r="V70" i="49"/>
  <c r="W70" i="49"/>
  <c r="X70" i="49"/>
  <c r="Y70" i="49"/>
  <c r="Z70" i="49"/>
  <c r="AA70" i="49"/>
  <c r="AB70" i="49"/>
  <c r="B71" i="49"/>
  <c r="C71" i="49"/>
  <c r="E71" i="49"/>
  <c r="F71" i="49"/>
  <c r="T71" i="49"/>
  <c r="K71" i="49"/>
  <c r="V71" i="49"/>
  <c r="W71" i="49"/>
  <c r="X71" i="49"/>
  <c r="Y71" i="49"/>
  <c r="Z71" i="49"/>
  <c r="AA71" i="49"/>
  <c r="AB71" i="49"/>
  <c r="B72" i="49"/>
  <c r="C72" i="49"/>
  <c r="E72" i="49"/>
  <c r="F72" i="49"/>
  <c r="T72" i="49"/>
  <c r="K72" i="49"/>
  <c r="V72" i="49"/>
  <c r="W72" i="49"/>
  <c r="X72" i="49"/>
  <c r="Y72" i="49"/>
  <c r="Z72" i="49"/>
  <c r="AA72" i="49"/>
  <c r="AB72" i="49"/>
  <c r="B74" i="49"/>
  <c r="C74" i="49"/>
  <c r="E74" i="49"/>
  <c r="F74" i="49"/>
  <c r="T74" i="49"/>
  <c r="K74" i="49"/>
  <c r="V74" i="49"/>
  <c r="W74" i="49"/>
  <c r="X74" i="49"/>
  <c r="Y74" i="49"/>
  <c r="Z74" i="49"/>
  <c r="AA74" i="49"/>
  <c r="AB74" i="49"/>
  <c r="B75" i="49"/>
  <c r="C75" i="49"/>
  <c r="E75" i="49"/>
  <c r="F75" i="49"/>
  <c r="T75" i="49"/>
  <c r="K75" i="49"/>
  <c r="V75" i="49"/>
  <c r="W75" i="49"/>
  <c r="X75" i="49"/>
  <c r="Y75" i="49"/>
  <c r="Z75" i="49"/>
  <c r="AA75" i="49"/>
  <c r="AB75" i="49"/>
  <c r="B76" i="49"/>
  <c r="C76" i="49"/>
  <c r="E76" i="49"/>
  <c r="F76" i="49"/>
  <c r="T76" i="49"/>
  <c r="K76" i="49"/>
  <c r="V76" i="49"/>
  <c r="W76" i="49"/>
  <c r="X76" i="49"/>
  <c r="Y76" i="49"/>
  <c r="Z76" i="49"/>
  <c r="AA76" i="49"/>
  <c r="AB76" i="49"/>
  <c r="B77" i="49"/>
  <c r="C77" i="49"/>
  <c r="E77" i="49"/>
  <c r="F77" i="49"/>
  <c r="T77" i="49"/>
  <c r="K77" i="49"/>
  <c r="V77" i="49"/>
  <c r="W77" i="49"/>
  <c r="X77" i="49"/>
  <c r="Y77" i="49"/>
  <c r="Z77" i="49"/>
  <c r="AA77" i="49"/>
  <c r="AB77" i="49"/>
  <c r="B78" i="49"/>
  <c r="C78" i="49"/>
  <c r="E78" i="49"/>
  <c r="F78" i="49"/>
  <c r="T78" i="49"/>
  <c r="K78" i="49"/>
  <c r="V78" i="49"/>
  <c r="W78" i="49"/>
  <c r="X78" i="49"/>
  <c r="Y78" i="49"/>
  <c r="Z78" i="49"/>
  <c r="AA78" i="49"/>
  <c r="AB78" i="49"/>
  <c r="B79" i="49"/>
  <c r="C79" i="49"/>
  <c r="E79" i="49"/>
  <c r="F79" i="49"/>
  <c r="T79" i="49"/>
  <c r="K79" i="49"/>
  <c r="V79" i="49"/>
  <c r="W79" i="49"/>
  <c r="X79" i="49"/>
  <c r="Y79" i="49"/>
  <c r="Z79" i="49"/>
  <c r="AA79" i="49"/>
  <c r="AB79" i="49"/>
  <c r="B80" i="49"/>
  <c r="C80" i="49"/>
  <c r="E80" i="49"/>
  <c r="F80" i="49"/>
  <c r="T80" i="49"/>
  <c r="K80" i="49"/>
  <c r="V80" i="49"/>
  <c r="W80" i="49"/>
  <c r="X80" i="49"/>
  <c r="Y80" i="49"/>
  <c r="Z80" i="49"/>
  <c r="AA80" i="49"/>
  <c r="AB80" i="49"/>
  <c r="B81" i="49"/>
  <c r="C81" i="49"/>
  <c r="E81" i="49"/>
  <c r="F81" i="49"/>
  <c r="T81" i="49"/>
  <c r="K81" i="49"/>
  <c r="V81" i="49"/>
  <c r="W81" i="49"/>
  <c r="X81" i="49"/>
  <c r="Y81" i="49"/>
  <c r="Z81" i="49"/>
  <c r="AA81" i="49"/>
  <c r="AB81" i="49"/>
  <c r="B82" i="49"/>
  <c r="C82" i="49"/>
  <c r="E82" i="49"/>
  <c r="F82" i="49"/>
  <c r="T82" i="49"/>
  <c r="K82" i="49"/>
  <c r="V82" i="49"/>
  <c r="W82" i="49"/>
  <c r="X82" i="49"/>
  <c r="Y82" i="49"/>
  <c r="Z82" i="49"/>
  <c r="AA82" i="49"/>
  <c r="AB82" i="49"/>
  <c r="B83" i="49"/>
  <c r="C83" i="49"/>
  <c r="E83" i="49"/>
  <c r="F83" i="49"/>
  <c r="T83" i="49"/>
  <c r="K83" i="49"/>
  <c r="V83" i="49"/>
  <c r="W83" i="49"/>
  <c r="X83" i="49"/>
  <c r="Y83" i="49"/>
  <c r="Z83" i="49"/>
  <c r="AA83" i="49"/>
  <c r="AB83" i="49"/>
  <c r="B84" i="49"/>
  <c r="C84" i="49"/>
  <c r="E84" i="49"/>
  <c r="F84" i="49"/>
  <c r="T84" i="49"/>
  <c r="K84" i="49"/>
  <c r="V84" i="49"/>
  <c r="W84" i="49"/>
  <c r="X84" i="49"/>
  <c r="Y84" i="49"/>
  <c r="Z84" i="49"/>
  <c r="AA84" i="49"/>
  <c r="AB84" i="49"/>
  <c r="B85" i="49"/>
  <c r="C85" i="49"/>
  <c r="E85" i="49"/>
  <c r="F85" i="49"/>
  <c r="T85" i="49"/>
  <c r="K85" i="49"/>
  <c r="V85" i="49"/>
  <c r="W85" i="49"/>
  <c r="X85" i="49"/>
  <c r="Y85" i="49"/>
  <c r="Z85" i="49"/>
  <c r="AA85" i="49"/>
  <c r="AB85" i="49"/>
  <c r="B86" i="49"/>
  <c r="C86" i="49"/>
  <c r="E86" i="49"/>
  <c r="F86" i="49"/>
  <c r="T86" i="49"/>
  <c r="K86" i="49"/>
  <c r="V86" i="49"/>
  <c r="W86" i="49"/>
  <c r="X86" i="49"/>
  <c r="Y86" i="49"/>
  <c r="Z86" i="49"/>
  <c r="AA86" i="49"/>
  <c r="AB86" i="49"/>
  <c r="B87" i="49"/>
  <c r="C87" i="49"/>
  <c r="E87" i="49"/>
  <c r="F87" i="49"/>
  <c r="T87" i="49"/>
  <c r="K87" i="49"/>
  <c r="V87" i="49"/>
  <c r="W87" i="49"/>
  <c r="X87" i="49"/>
  <c r="Y87" i="49"/>
  <c r="Z87" i="49"/>
  <c r="AA87" i="49"/>
  <c r="AB87" i="49"/>
  <c r="B88" i="49"/>
  <c r="C88" i="49"/>
  <c r="E88" i="49"/>
  <c r="F88" i="49"/>
  <c r="T88" i="49"/>
  <c r="K88" i="49"/>
  <c r="V88" i="49"/>
  <c r="W88" i="49"/>
  <c r="X88" i="49"/>
  <c r="Y88" i="49"/>
  <c r="Z88" i="49"/>
  <c r="AA88" i="49"/>
  <c r="AB88" i="49"/>
  <c r="B90" i="49"/>
  <c r="C90" i="49"/>
  <c r="E90" i="49"/>
  <c r="F90" i="49"/>
  <c r="T90" i="49"/>
  <c r="K90" i="49"/>
  <c r="V90" i="49"/>
  <c r="W90" i="49"/>
  <c r="X90" i="49"/>
  <c r="Y90" i="49"/>
  <c r="Z90" i="49"/>
  <c r="AA90" i="49"/>
  <c r="AB90" i="49"/>
  <c r="B91" i="49"/>
  <c r="C91" i="49"/>
  <c r="E91" i="49"/>
  <c r="F91" i="49"/>
  <c r="T91" i="49"/>
  <c r="K91" i="49"/>
  <c r="V91" i="49"/>
  <c r="W91" i="49"/>
  <c r="X91" i="49"/>
  <c r="Y91" i="49"/>
  <c r="Z91" i="49"/>
  <c r="AA91" i="49"/>
  <c r="AB91" i="49"/>
  <c r="B92" i="49"/>
  <c r="C92" i="49"/>
  <c r="E92" i="49"/>
  <c r="F92" i="49"/>
  <c r="T92" i="49"/>
  <c r="K92" i="49"/>
  <c r="V92" i="49"/>
  <c r="W92" i="49"/>
  <c r="X92" i="49"/>
  <c r="Y92" i="49"/>
  <c r="Z92" i="49"/>
  <c r="AA92" i="49"/>
  <c r="AB92" i="49"/>
  <c r="B93" i="49"/>
  <c r="C93" i="49"/>
  <c r="E93" i="49"/>
  <c r="F93" i="49"/>
  <c r="T93" i="49"/>
  <c r="K93" i="49"/>
  <c r="V93" i="49"/>
  <c r="W93" i="49"/>
  <c r="X93" i="49"/>
  <c r="Y93" i="49"/>
  <c r="Z93" i="49"/>
  <c r="AA93" i="49"/>
  <c r="AB93" i="49"/>
  <c r="B94" i="49"/>
  <c r="C94" i="49"/>
  <c r="E94" i="49"/>
  <c r="F94" i="49"/>
  <c r="T94" i="49"/>
  <c r="K94" i="49"/>
  <c r="V94" i="49"/>
  <c r="W94" i="49"/>
  <c r="X94" i="49"/>
  <c r="Y94" i="49"/>
  <c r="Z94" i="49"/>
  <c r="AA94" i="49"/>
  <c r="AB94" i="49"/>
  <c r="B95" i="49"/>
  <c r="C95" i="49"/>
  <c r="E95" i="49"/>
  <c r="F95" i="49"/>
  <c r="T95" i="49"/>
  <c r="K95" i="49"/>
  <c r="V95" i="49"/>
  <c r="W95" i="49"/>
  <c r="X95" i="49"/>
  <c r="Y95" i="49"/>
  <c r="Z95" i="49"/>
  <c r="AA95" i="49"/>
  <c r="AB95" i="49"/>
  <c r="B96" i="49"/>
  <c r="C96" i="49"/>
  <c r="E96" i="49"/>
  <c r="F96" i="49"/>
  <c r="T96" i="49"/>
  <c r="K96" i="49"/>
  <c r="V96" i="49"/>
  <c r="W96" i="49"/>
  <c r="X96" i="49"/>
  <c r="Y96" i="49"/>
  <c r="Z96" i="49"/>
  <c r="AA96" i="49"/>
  <c r="AB96" i="49"/>
  <c r="B97" i="49"/>
  <c r="C97" i="49"/>
  <c r="E97" i="49"/>
  <c r="F97" i="49"/>
  <c r="T97" i="49"/>
  <c r="K97" i="49"/>
  <c r="V97" i="49"/>
  <c r="W97" i="49"/>
  <c r="X97" i="49"/>
  <c r="Y97" i="49"/>
  <c r="Z97" i="49"/>
  <c r="AA97" i="49"/>
  <c r="AB97" i="49"/>
  <c r="B98" i="49"/>
  <c r="C98" i="49"/>
  <c r="E98" i="49"/>
  <c r="F98" i="49"/>
  <c r="T98" i="49"/>
  <c r="K98" i="49"/>
  <c r="V98" i="49"/>
  <c r="W98" i="49"/>
  <c r="X98" i="49"/>
  <c r="Y98" i="49"/>
  <c r="Z98" i="49"/>
  <c r="AA98" i="49"/>
  <c r="AB98" i="49"/>
  <c r="B99" i="49"/>
  <c r="C99" i="49"/>
  <c r="E99" i="49"/>
  <c r="F99" i="49"/>
  <c r="T99" i="49"/>
  <c r="K99" i="49"/>
  <c r="V99" i="49"/>
  <c r="W99" i="49"/>
  <c r="X99" i="49"/>
  <c r="Y99" i="49"/>
  <c r="Z99" i="49"/>
  <c r="AA99" i="49"/>
  <c r="AB99" i="49"/>
  <c r="B100" i="49"/>
  <c r="C100" i="49"/>
  <c r="E100" i="49"/>
  <c r="F100" i="49"/>
  <c r="T100" i="49"/>
  <c r="K100" i="49"/>
  <c r="V100" i="49"/>
  <c r="W100" i="49"/>
  <c r="X100" i="49"/>
  <c r="Y100" i="49"/>
  <c r="Z100" i="49"/>
  <c r="AA100" i="49"/>
  <c r="AB100" i="49"/>
  <c r="B101" i="49"/>
  <c r="C101" i="49"/>
  <c r="E101" i="49"/>
  <c r="F101" i="49"/>
  <c r="T101" i="49"/>
  <c r="K101" i="49"/>
  <c r="V101" i="49"/>
  <c r="W101" i="49"/>
  <c r="X101" i="49"/>
  <c r="Y101" i="49"/>
  <c r="Z101" i="49"/>
  <c r="AA101" i="49"/>
  <c r="AB101" i="49"/>
  <c r="B102" i="49"/>
  <c r="C102" i="49"/>
  <c r="E102" i="49"/>
  <c r="F102" i="49"/>
  <c r="T102" i="49"/>
  <c r="K102" i="49"/>
  <c r="V102" i="49"/>
  <c r="W102" i="49"/>
  <c r="X102" i="49"/>
  <c r="Y102" i="49"/>
  <c r="Z102" i="49"/>
  <c r="AA102" i="49"/>
  <c r="AB102" i="49"/>
  <c r="B103" i="49"/>
  <c r="C103" i="49"/>
  <c r="E103" i="49"/>
  <c r="F103" i="49"/>
  <c r="T103" i="49"/>
  <c r="K103" i="49"/>
  <c r="V103" i="49"/>
  <c r="W103" i="49"/>
  <c r="X103" i="49"/>
  <c r="Y103" i="49"/>
  <c r="Z103" i="49"/>
  <c r="AA103" i="49"/>
  <c r="AB103" i="49"/>
  <c r="B104" i="49"/>
  <c r="C104" i="49"/>
  <c r="E104" i="49"/>
  <c r="F104" i="49"/>
  <c r="T104" i="49"/>
  <c r="K104" i="49"/>
  <c r="V104" i="49"/>
  <c r="W104" i="49"/>
  <c r="X104" i="49"/>
  <c r="Y104" i="49"/>
  <c r="Z104" i="49"/>
  <c r="AA104" i="49"/>
  <c r="AB104" i="49"/>
  <c r="B106" i="49"/>
  <c r="C106" i="49"/>
  <c r="E106" i="49"/>
  <c r="F106" i="49"/>
  <c r="T106" i="49"/>
  <c r="K106" i="49"/>
  <c r="V106" i="49"/>
  <c r="W106" i="49"/>
  <c r="X106" i="49"/>
  <c r="Y106" i="49"/>
  <c r="Z106" i="49"/>
  <c r="AA106" i="49"/>
  <c r="AB106" i="49"/>
  <c r="B107" i="49"/>
  <c r="C107" i="49"/>
  <c r="E107" i="49"/>
  <c r="F107" i="49"/>
  <c r="T107" i="49"/>
  <c r="K107" i="49"/>
  <c r="V107" i="49"/>
  <c r="W107" i="49"/>
  <c r="X107" i="49"/>
  <c r="Y107" i="49"/>
  <c r="Z107" i="49"/>
  <c r="AA107" i="49"/>
  <c r="AB107" i="49"/>
  <c r="B108" i="49"/>
  <c r="C108" i="49"/>
  <c r="E108" i="49"/>
  <c r="F108" i="49"/>
  <c r="T108" i="49"/>
  <c r="K108" i="49"/>
  <c r="V108" i="49"/>
  <c r="W108" i="49"/>
  <c r="X108" i="49"/>
  <c r="Y108" i="49"/>
  <c r="Z108" i="49"/>
  <c r="AA108" i="49"/>
  <c r="AB108" i="49"/>
  <c r="B109" i="49"/>
  <c r="C109" i="49"/>
  <c r="E109" i="49"/>
  <c r="F109" i="49"/>
  <c r="T109" i="49"/>
  <c r="K109" i="49"/>
  <c r="V109" i="49"/>
  <c r="W109" i="49"/>
  <c r="X109" i="49"/>
  <c r="Y109" i="49"/>
  <c r="Z109" i="49"/>
  <c r="AA109" i="49"/>
  <c r="AB109" i="49"/>
  <c r="B110" i="49"/>
  <c r="C110" i="49"/>
  <c r="E110" i="49"/>
  <c r="F110" i="49"/>
  <c r="T110" i="49"/>
  <c r="K110" i="49"/>
  <c r="V110" i="49"/>
  <c r="W110" i="49"/>
  <c r="X110" i="49"/>
  <c r="Y110" i="49"/>
  <c r="Z110" i="49"/>
  <c r="AA110" i="49"/>
  <c r="AB110" i="49"/>
  <c r="B111" i="49"/>
  <c r="C111" i="49"/>
  <c r="E111" i="49"/>
  <c r="F111" i="49"/>
  <c r="T111" i="49"/>
  <c r="K111" i="49"/>
  <c r="V111" i="49"/>
  <c r="W111" i="49"/>
  <c r="X111" i="49"/>
  <c r="Y111" i="49"/>
  <c r="Z111" i="49"/>
  <c r="AA111" i="49"/>
  <c r="AB111" i="49"/>
  <c r="B112" i="49"/>
  <c r="C112" i="49"/>
  <c r="E112" i="49"/>
  <c r="F112" i="49"/>
  <c r="T112" i="49"/>
  <c r="K112" i="49"/>
  <c r="V112" i="49"/>
  <c r="W112" i="49"/>
  <c r="X112" i="49"/>
  <c r="Y112" i="49"/>
  <c r="Z112" i="49"/>
  <c r="AA112" i="49"/>
  <c r="AB112" i="49"/>
  <c r="B113" i="49"/>
  <c r="C113" i="49"/>
  <c r="E113" i="49"/>
  <c r="F113" i="49"/>
  <c r="T113" i="49"/>
  <c r="K113" i="49"/>
  <c r="V113" i="49"/>
  <c r="W113" i="49"/>
  <c r="X113" i="49"/>
  <c r="Y113" i="49"/>
  <c r="Z113" i="49"/>
  <c r="AA113" i="49"/>
  <c r="AB113" i="49"/>
  <c r="B114" i="49"/>
  <c r="C114" i="49"/>
  <c r="E114" i="49"/>
  <c r="F114" i="49"/>
  <c r="T114" i="49"/>
  <c r="K114" i="49"/>
  <c r="V114" i="49"/>
  <c r="W114" i="49"/>
  <c r="X114" i="49"/>
  <c r="Y114" i="49"/>
  <c r="Z114" i="49"/>
  <c r="AA114" i="49"/>
  <c r="AB114" i="49"/>
  <c r="B115" i="49"/>
  <c r="C115" i="49"/>
  <c r="E115" i="49"/>
  <c r="F115" i="49"/>
  <c r="T115" i="49"/>
  <c r="K115" i="49"/>
  <c r="V115" i="49"/>
  <c r="W115" i="49"/>
  <c r="X115" i="49"/>
  <c r="Y115" i="49"/>
  <c r="Z115" i="49"/>
  <c r="AA115" i="49"/>
  <c r="AB115" i="49"/>
  <c r="B116" i="49"/>
  <c r="C116" i="49"/>
  <c r="E116" i="49"/>
  <c r="F116" i="49"/>
  <c r="T116" i="49"/>
  <c r="K116" i="49"/>
  <c r="V116" i="49"/>
  <c r="W116" i="49"/>
  <c r="X116" i="49"/>
  <c r="Y116" i="49"/>
  <c r="Z116" i="49"/>
  <c r="AA116" i="49"/>
  <c r="AB116" i="49"/>
  <c r="B117" i="49"/>
  <c r="C117" i="49"/>
  <c r="E117" i="49"/>
  <c r="F117" i="49"/>
  <c r="T117" i="49"/>
  <c r="K117" i="49"/>
  <c r="V117" i="49"/>
  <c r="W117" i="49"/>
  <c r="X117" i="49"/>
  <c r="Y117" i="49"/>
  <c r="Z117" i="49"/>
  <c r="AA117" i="49"/>
  <c r="AB117" i="49"/>
  <c r="B118" i="49"/>
  <c r="C118" i="49"/>
  <c r="E118" i="49"/>
  <c r="F118" i="49"/>
  <c r="T118" i="49"/>
  <c r="K118" i="49"/>
  <c r="V118" i="49"/>
  <c r="W118" i="49"/>
  <c r="X118" i="49"/>
  <c r="Y118" i="49"/>
  <c r="Z118" i="49"/>
  <c r="AA118" i="49"/>
  <c r="AB118" i="49"/>
  <c r="B119" i="49"/>
  <c r="C119" i="49"/>
  <c r="E119" i="49"/>
  <c r="F119" i="49"/>
  <c r="T119" i="49"/>
  <c r="K119" i="49"/>
  <c r="V119" i="49"/>
  <c r="W119" i="49"/>
  <c r="X119" i="49"/>
  <c r="Y119" i="49"/>
  <c r="Z119" i="49"/>
  <c r="AA119" i="49"/>
  <c r="AB119" i="49"/>
  <c r="B120" i="49"/>
  <c r="C120" i="49"/>
  <c r="E120" i="49"/>
  <c r="F120" i="49"/>
  <c r="T120" i="49"/>
  <c r="K120" i="49"/>
  <c r="V120" i="49"/>
  <c r="W120" i="49"/>
  <c r="X120" i="49"/>
  <c r="Y120" i="49"/>
  <c r="Z120" i="49"/>
  <c r="AA120" i="49"/>
  <c r="AB120" i="49"/>
  <c r="B121" i="49"/>
  <c r="C121" i="49"/>
  <c r="E121" i="49"/>
  <c r="F121" i="49"/>
  <c r="T121" i="49"/>
  <c r="K121" i="49"/>
  <c r="V121" i="49"/>
  <c r="W121" i="49"/>
  <c r="X121" i="49"/>
  <c r="Y121" i="49"/>
  <c r="Z121" i="49"/>
  <c r="AA121" i="49"/>
  <c r="AB121" i="49"/>
  <c r="B122" i="49"/>
  <c r="C122" i="49"/>
  <c r="E122" i="49"/>
  <c r="F122" i="49"/>
  <c r="T122" i="49"/>
  <c r="K122" i="49"/>
  <c r="V122" i="49"/>
  <c r="W122" i="49"/>
  <c r="X122" i="49"/>
  <c r="Y122" i="49"/>
  <c r="Z122" i="49"/>
  <c r="AA122" i="49"/>
  <c r="AB122" i="49"/>
  <c r="B123" i="49"/>
  <c r="C123" i="49"/>
  <c r="E123" i="49"/>
  <c r="F123" i="49"/>
  <c r="T123" i="49"/>
  <c r="K123" i="49"/>
  <c r="V123" i="49"/>
  <c r="W123" i="49"/>
  <c r="X123" i="49"/>
  <c r="Y123" i="49"/>
  <c r="Z123" i="49"/>
  <c r="AA123" i="49"/>
  <c r="AB123" i="49"/>
  <c r="B124" i="49"/>
  <c r="C124" i="49"/>
  <c r="E124" i="49"/>
  <c r="F124" i="49"/>
  <c r="T124" i="49"/>
  <c r="K124" i="49"/>
  <c r="V124" i="49"/>
  <c r="W124" i="49"/>
  <c r="X124" i="49"/>
  <c r="Y124" i="49"/>
  <c r="Z124" i="49"/>
  <c r="AA124" i="49"/>
  <c r="AB124" i="49"/>
  <c r="B125" i="49"/>
  <c r="C125" i="49"/>
  <c r="E125" i="49"/>
  <c r="F125" i="49"/>
  <c r="T125" i="49"/>
  <c r="K125" i="49"/>
  <c r="V125" i="49"/>
  <c r="W125" i="49"/>
  <c r="X125" i="49"/>
  <c r="Y125" i="49"/>
  <c r="Z125" i="49"/>
  <c r="AA125" i="49"/>
  <c r="AB125" i="49"/>
  <c r="B126" i="49"/>
  <c r="C126" i="49"/>
  <c r="E126" i="49"/>
  <c r="F126" i="49"/>
  <c r="T126" i="49"/>
  <c r="K126" i="49"/>
  <c r="V126" i="49"/>
  <c r="W126" i="49"/>
  <c r="X126" i="49"/>
  <c r="Y126" i="49"/>
  <c r="Z126" i="49"/>
  <c r="AA126" i="49"/>
  <c r="AB126" i="49"/>
  <c r="B127" i="49"/>
  <c r="C127" i="49"/>
  <c r="E127" i="49"/>
  <c r="F127" i="49"/>
  <c r="T127" i="49"/>
  <c r="K127" i="49"/>
  <c r="V127" i="49"/>
  <c r="W127" i="49"/>
  <c r="X127" i="49"/>
  <c r="Y127" i="49"/>
  <c r="Z127" i="49"/>
  <c r="AA127" i="49"/>
  <c r="AB127" i="49"/>
  <c r="B128" i="49"/>
  <c r="C128" i="49"/>
  <c r="E128" i="49"/>
  <c r="F128" i="49"/>
  <c r="T128" i="49"/>
  <c r="K128" i="49"/>
  <c r="V128" i="49"/>
  <c r="W128" i="49"/>
  <c r="X128" i="49"/>
  <c r="Y128" i="49"/>
  <c r="Z128" i="49"/>
  <c r="AA128" i="49"/>
  <c r="AB128" i="49"/>
  <c r="B129" i="49"/>
  <c r="C129" i="49"/>
  <c r="E129" i="49"/>
  <c r="F129" i="49"/>
  <c r="T129" i="49"/>
  <c r="K129" i="49"/>
  <c r="V129" i="49"/>
  <c r="W129" i="49"/>
  <c r="X129" i="49"/>
  <c r="Y129" i="49"/>
  <c r="Z129" i="49"/>
  <c r="AA129" i="49"/>
  <c r="AB129" i="49"/>
  <c r="B130" i="49"/>
  <c r="C130" i="49"/>
  <c r="E130" i="49"/>
  <c r="F130" i="49"/>
  <c r="T130" i="49"/>
  <c r="K130" i="49"/>
  <c r="V130" i="49"/>
  <c r="W130" i="49"/>
  <c r="X130" i="49"/>
  <c r="Y130" i="49"/>
  <c r="Z130" i="49"/>
  <c r="AA130" i="49"/>
  <c r="AB130" i="49"/>
  <c r="B131" i="49"/>
  <c r="C131" i="49"/>
  <c r="E131" i="49"/>
  <c r="F131" i="49"/>
  <c r="T131" i="49"/>
  <c r="K131" i="49"/>
  <c r="V131" i="49"/>
  <c r="W131" i="49"/>
  <c r="X131" i="49"/>
  <c r="Y131" i="49"/>
  <c r="Z131" i="49"/>
  <c r="AA131" i="49"/>
  <c r="AB131" i="49"/>
  <c r="B132" i="49"/>
  <c r="C132" i="49"/>
  <c r="E132" i="49"/>
  <c r="F132" i="49"/>
  <c r="T132" i="49"/>
  <c r="K132" i="49"/>
  <c r="V132" i="49"/>
  <c r="W132" i="49"/>
  <c r="X132" i="49"/>
  <c r="Y132" i="49"/>
  <c r="Z132" i="49"/>
  <c r="AA132" i="49"/>
  <c r="AB132" i="49"/>
  <c r="B133" i="49"/>
  <c r="C133" i="49"/>
  <c r="E133" i="49"/>
  <c r="F133" i="49"/>
  <c r="T133" i="49"/>
  <c r="K133" i="49"/>
  <c r="V133" i="49"/>
  <c r="W133" i="49"/>
  <c r="X133" i="49"/>
  <c r="Y133" i="49"/>
  <c r="Z133" i="49"/>
  <c r="AA133" i="49"/>
  <c r="AB133" i="49"/>
  <c r="B134" i="49"/>
  <c r="C134" i="49"/>
  <c r="E134" i="49"/>
  <c r="F134" i="49"/>
  <c r="T134" i="49"/>
  <c r="K134" i="49"/>
  <c r="V134" i="49"/>
  <c r="W134" i="49"/>
  <c r="X134" i="49"/>
  <c r="Y134" i="49"/>
  <c r="Z134" i="49"/>
  <c r="AA134" i="49"/>
  <c r="AB134" i="49"/>
  <c r="B135" i="49"/>
  <c r="C135" i="49"/>
  <c r="E135" i="49"/>
  <c r="F135" i="49"/>
  <c r="T135" i="49"/>
  <c r="K135" i="49"/>
  <c r="V135" i="49"/>
  <c r="W135" i="49"/>
  <c r="X135" i="49"/>
  <c r="Y135" i="49"/>
  <c r="Z135" i="49"/>
  <c r="AA135" i="49"/>
  <c r="AB135" i="49"/>
  <c r="B136" i="49"/>
  <c r="C136" i="49"/>
  <c r="E136" i="49"/>
  <c r="F136" i="49"/>
  <c r="T136" i="49"/>
  <c r="K136" i="49"/>
  <c r="V136" i="49"/>
  <c r="W136" i="49"/>
  <c r="X136" i="49"/>
  <c r="Y136" i="49"/>
  <c r="Z136" i="49"/>
  <c r="AA136" i="49"/>
  <c r="AB136" i="49"/>
  <c r="B137" i="49"/>
  <c r="C137" i="49"/>
  <c r="E137" i="49"/>
  <c r="F137" i="49"/>
  <c r="T137" i="49"/>
  <c r="K137" i="49"/>
  <c r="V137" i="49"/>
  <c r="W137" i="49"/>
  <c r="X137" i="49"/>
  <c r="Y137" i="49"/>
  <c r="Z137" i="49"/>
  <c r="AA137" i="49"/>
  <c r="AB137" i="49"/>
  <c r="B138" i="49"/>
  <c r="C138" i="49"/>
  <c r="E138" i="49"/>
  <c r="F138" i="49"/>
  <c r="T138" i="49"/>
  <c r="K138" i="49"/>
  <c r="V138" i="49"/>
  <c r="W138" i="49"/>
  <c r="X138" i="49"/>
  <c r="Y138" i="49"/>
  <c r="Z138" i="49"/>
  <c r="AA138" i="49"/>
  <c r="AB138" i="49"/>
  <c r="B139" i="49"/>
  <c r="C139" i="49"/>
  <c r="E139" i="49"/>
  <c r="F139" i="49"/>
  <c r="T139" i="49"/>
  <c r="K139" i="49"/>
  <c r="V139" i="49"/>
  <c r="W139" i="49"/>
  <c r="X139" i="49"/>
  <c r="Y139" i="49"/>
  <c r="Z139" i="49"/>
  <c r="AA139" i="49"/>
  <c r="AB139" i="49"/>
  <c r="B140" i="49"/>
  <c r="C140" i="49"/>
  <c r="E140" i="49"/>
  <c r="F140" i="49"/>
  <c r="T140" i="49"/>
  <c r="K140" i="49"/>
  <c r="V140" i="49"/>
  <c r="W140" i="49"/>
  <c r="X140" i="49"/>
  <c r="Y140" i="49"/>
  <c r="Z140" i="49"/>
  <c r="AA140" i="49"/>
  <c r="AB140" i="49"/>
  <c r="B141" i="49"/>
  <c r="C141" i="49"/>
  <c r="E141" i="49"/>
  <c r="F141" i="49"/>
  <c r="T141" i="49"/>
  <c r="K141" i="49"/>
  <c r="V141" i="49"/>
  <c r="W141" i="49"/>
  <c r="X141" i="49"/>
  <c r="Y141" i="49"/>
  <c r="Z141" i="49"/>
  <c r="AA141" i="49"/>
  <c r="AB141" i="49"/>
  <c r="B142" i="49"/>
  <c r="C142" i="49"/>
  <c r="E142" i="49"/>
  <c r="F142" i="49"/>
  <c r="T142" i="49"/>
  <c r="K142" i="49"/>
  <c r="V142" i="49"/>
  <c r="W142" i="49"/>
  <c r="X142" i="49"/>
  <c r="Y142" i="49"/>
  <c r="Z142" i="49"/>
  <c r="AA142" i="49"/>
  <c r="AB142" i="49"/>
  <c r="B143" i="49"/>
  <c r="C143" i="49"/>
  <c r="E143" i="49"/>
  <c r="F143" i="49"/>
  <c r="T143" i="49"/>
  <c r="K143" i="49"/>
  <c r="V143" i="49"/>
  <c r="W143" i="49"/>
  <c r="X143" i="49"/>
  <c r="Y143" i="49"/>
  <c r="Z143" i="49"/>
  <c r="AA143" i="49"/>
  <c r="AB143" i="49"/>
  <c r="B144" i="49"/>
  <c r="C144" i="49"/>
  <c r="E144" i="49"/>
  <c r="F144" i="49"/>
  <c r="T144" i="49"/>
  <c r="K144" i="49"/>
  <c r="V144" i="49"/>
  <c r="W144" i="49"/>
  <c r="X144" i="49"/>
  <c r="Y144" i="49"/>
  <c r="Z144" i="49"/>
  <c r="AA144" i="49"/>
  <c r="AB144" i="49"/>
  <c r="B145" i="49"/>
  <c r="C145" i="49"/>
  <c r="E145" i="49"/>
  <c r="F145" i="49"/>
  <c r="T145" i="49"/>
  <c r="K145" i="49"/>
  <c r="V145" i="49"/>
  <c r="W145" i="49"/>
  <c r="X145" i="49"/>
  <c r="Y145" i="49"/>
  <c r="Z145" i="49"/>
  <c r="AA145" i="49"/>
  <c r="AB145" i="49"/>
  <c r="B146" i="49"/>
  <c r="C146" i="49"/>
  <c r="E146" i="49"/>
  <c r="F146" i="49"/>
  <c r="T146" i="49"/>
  <c r="K146" i="49"/>
  <c r="V146" i="49"/>
  <c r="W146" i="49"/>
  <c r="X146" i="49"/>
  <c r="Y146" i="49"/>
  <c r="Z146" i="49"/>
  <c r="AA146" i="49"/>
  <c r="AB146" i="49"/>
  <c r="B147" i="49"/>
  <c r="C147" i="49"/>
  <c r="E147" i="49"/>
  <c r="F147" i="49"/>
  <c r="T147" i="49"/>
  <c r="K147" i="49"/>
  <c r="V147" i="49"/>
  <c r="W147" i="49"/>
  <c r="X147" i="49"/>
  <c r="Y147" i="49"/>
  <c r="Z147" i="49"/>
  <c r="AA147" i="49"/>
  <c r="AB147" i="49"/>
  <c r="B148" i="49"/>
  <c r="C148" i="49"/>
  <c r="E148" i="49"/>
  <c r="F148" i="49"/>
  <c r="T148" i="49"/>
  <c r="K148" i="49"/>
  <c r="V148" i="49"/>
  <c r="W148" i="49"/>
  <c r="X148" i="49"/>
  <c r="Y148" i="49"/>
  <c r="Z148" i="49"/>
  <c r="AA148" i="49"/>
  <c r="AB148" i="49"/>
  <c r="B149" i="49"/>
  <c r="C149" i="49"/>
  <c r="E149" i="49"/>
  <c r="F149" i="49"/>
  <c r="T149" i="49"/>
  <c r="K149" i="49"/>
  <c r="V149" i="49"/>
  <c r="W149" i="49"/>
  <c r="X149" i="49"/>
  <c r="Y149" i="49"/>
  <c r="Z149" i="49"/>
  <c r="AA149" i="49"/>
  <c r="AB149" i="49"/>
  <c r="B150" i="49"/>
  <c r="C150" i="49"/>
  <c r="E150" i="49"/>
  <c r="F150" i="49"/>
  <c r="T150" i="49"/>
  <c r="K150" i="49"/>
  <c r="V150" i="49"/>
  <c r="W150" i="49"/>
  <c r="X150" i="49"/>
  <c r="Y150" i="49"/>
  <c r="Z150" i="49"/>
  <c r="AA150" i="49"/>
  <c r="AB150" i="49"/>
  <c r="B43" i="49"/>
  <c r="C43" i="49"/>
  <c r="E43" i="49"/>
  <c r="F43" i="49"/>
  <c r="T43" i="49"/>
  <c r="K43" i="49"/>
  <c r="V43" i="49"/>
  <c r="W43" i="49"/>
  <c r="X43" i="49"/>
  <c r="Y43" i="49"/>
  <c r="Z43" i="49"/>
  <c r="AA43" i="49"/>
  <c r="AB43" i="49"/>
  <c r="B44" i="49"/>
  <c r="C44" i="49"/>
  <c r="E44" i="49"/>
  <c r="F44" i="49"/>
  <c r="T44" i="49"/>
  <c r="K44" i="49"/>
  <c r="V44" i="49"/>
  <c r="W44" i="49"/>
  <c r="X44" i="49"/>
  <c r="Y44" i="49"/>
  <c r="Z44" i="49"/>
  <c r="AA44" i="49"/>
  <c r="AB44" i="49"/>
  <c r="B45" i="49"/>
  <c r="C45" i="49"/>
  <c r="E45" i="49"/>
  <c r="F45" i="49"/>
  <c r="T45" i="49"/>
  <c r="K45" i="49"/>
  <c r="V45" i="49"/>
  <c r="W45" i="49"/>
  <c r="X45" i="49"/>
  <c r="Y45" i="49"/>
  <c r="Z45" i="49"/>
  <c r="AA45" i="49"/>
  <c r="AB45" i="49"/>
  <c r="B46" i="49"/>
  <c r="C46" i="49"/>
  <c r="E46" i="49"/>
  <c r="F46" i="49"/>
  <c r="T46" i="49"/>
  <c r="K46" i="49"/>
  <c r="V46" i="49"/>
  <c r="W46" i="49"/>
  <c r="X46" i="49"/>
  <c r="Y46" i="49"/>
  <c r="Z46" i="49"/>
  <c r="AA46" i="49"/>
  <c r="AB46" i="49"/>
  <c r="B47" i="49"/>
  <c r="C47" i="49"/>
  <c r="E47" i="49"/>
  <c r="F47" i="49"/>
  <c r="T47" i="49"/>
  <c r="K47" i="49"/>
  <c r="V47" i="49"/>
  <c r="W47" i="49"/>
  <c r="X47" i="49"/>
  <c r="Y47" i="49"/>
  <c r="Z47" i="49"/>
  <c r="AA47" i="49"/>
  <c r="AB47" i="49"/>
  <c r="B48" i="49"/>
  <c r="C48" i="49"/>
  <c r="E48" i="49"/>
  <c r="F48" i="49"/>
  <c r="T48" i="49"/>
  <c r="K48" i="49"/>
  <c r="V48" i="49"/>
  <c r="W48" i="49"/>
  <c r="X48" i="49"/>
  <c r="Y48" i="49"/>
  <c r="Z48" i="49"/>
  <c r="AA48" i="49"/>
  <c r="AB48" i="49"/>
  <c r="B49" i="49"/>
  <c r="C49" i="49"/>
  <c r="E49" i="49"/>
  <c r="F49" i="49"/>
  <c r="T49" i="49"/>
  <c r="K49" i="49"/>
  <c r="V49" i="49"/>
  <c r="W49" i="49"/>
  <c r="X49" i="49"/>
  <c r="Y49" i="49"/>
  <c r="Z49" i="49"/>
  <c r="AA49" i="49"/>
  <c r="AB49" i="49"/>
  <c r="B50" i="49"/>
  <c r="C50" i="49"/>
  <c r="E50" i="49"/>
  <c r="F50" i="49"/>
  <c r="T50" i="49"/>
  <c r="K50" i="49"/>
  <c r="V50" i="49"/>
  <c r="W50" i="49"/>
  <c r="X50" i="49"/>
  <c r="Y50" i="49"/>
  <c r="Z50" i="49"/>
  <c r="AA50" i="49"/>
  <c r="AB50" i="49"/>
  <c r="B51" i="49"/>
  <c r="C51" i="49"/>
  <c r="E51" i="49"/>
  <c r="F51" i="49"/>
  <c r="T51" i="49"/>
  <c r="K51" i="49"/>
  <c r="V51" i="49"/>
  <c r="W51" i="49"/>
  <c r="X51" i="49"/>
  <c r="Y51" i="49"/>
  <c r="Z51" i="49"/>
  <c r="AA51" i="49"/>
  <c r="AB51" i="49"/>
  <c r="B52" i="49"/>
  <c r="C52" i="49"/>
  <c r="E52" i="49"/>
  <c r="F52" i="49"/>
  <c r="T52" i="49"/>
  <c r="K52" i="49"/>
  <c r="V52" i="49"/>
  <c r="W52" i="49"/>
  <c r="X52" i="49"/>
  <c r="Y52" i="49"/>
  <c r="Z52" i="49"/>
  <c r="AA52" i="49"/>
  <c r="AB52" i="49"/>
  <c r="B53" i="49"/>
  <c r="C53" i="49"/>
  <c r="E53" i="49"/>
  <c r="F53" i="49"/>
  <c r="T53" i="49"/>
  <c r="K53" i="49"/>
  <c r="V53" i="49"/>
  <c r="W53" i="49"/>
  <c r="X53" i="49"/>
  <c r="Y53" i="49"/>
  <c r="Z53" i="49"/>
  <c r="AA53" i="49"/>
  <c r="AB53" i="49"/>
  <c r="B54" i="49"/>
  <c r="C54" i="49"/>
  <c r="E54" i="49"/>
  <c r="F54" i="49"/>
  <c r="T54" i="49"/>
  <c r="K54" i="49"/>
  <c r="V54" i="49"/>
  <c r="W54" i="49"/>
  <c r="X54" i="49"/>
  <c r="Y54" i="49"/>
  <c r="Z54" i="49"/>
  <c r="AA54" i="49"/>
  <c r="AB54" i="49"/>
  <c r="B55" i="49"/>
  <c r="C55" i="49"/>
  <c r="E55" i="49"/>
  <c r="F55" i="49"/>
  <c r="T55" i="49"/>
  <c r="K55" i="49"/>
  <c r="V55" i="49"/>
  <c r="W55" i="49"/>
  <c r="X55" i="49"/>
  <c r="Y55" i="49"/>
  <c r="Z55" i="49"/>
  <c r="AA55" i="49"/>
  <c r="AB55" i="49"/>
  <c r="B56" i="49"/>
  <c r="C56" i="49"/>
  <c r="E56" i="49"/>
  <c r="F56" i="49"/>
  <c r="T56" i="49"/>
  <c r="K56" i="49"/>
  <c r="V56" i="49"/>
  <c r="W56" i="49"/>
  <c r="X56" i="49"/>
  <c r="Y56" i="49"/>
  <c r="Z56" i="49"/>
  <c r="AA56" i="49"/>
  <c r="AB56" i="49"/>
  <c r="AB42" i="49"/>
  <c r="AA42" i="49"/>
  <c r="Z42" i="49"/>
  <c r="Y42" i="49"/>
  <c r="X42" i="49"/>
  <c r="W42" i="49"/>
  <c r="V42" i="49"/>
  <c r="K42" i="49"/>
  <c r="T42" i="49"/>
  <c r="F42" i="49"/>
  <c r="E42" i="49"/>
  <c r="C42" i="49"/>
  <c r="B42" i="49"/>
  <c r="D27" i="49"/>
  <c r="D43" i="49" s="1"/>
  <c r="D59" i="49" s="1"/>
  <c r="D75" i="49" s="1"/>
  <c r="D91" i="49" s="1"/>
  <c r="D107" i="49" s="1"/>
  <c r="D122" i="49" s="1"/>
  <c r="D137" i="49" s="1"/>
  <c r="D28" i="49"/>
  <c r="D44" i="49" s="1"/>
  <c r="D60" i="49" s="1"/>
  <c r="D76" i="49" s="1"/>
  <c r="D92" i="49" s="1"/>
  <c r="D108" i="49" s="1"/>
  <c r="D123" i="49" s="1"/>
  <c r="D138" i="49" s="1"/>
  <c r="D29" i="49"/>
  <c r="D45" i="49" s="1"/>
  <c r="D61" i="49" s="1"/>
  <c r="D77" i="49" s="1"/>
  <c r="D93" i="49" s="1"/>
  <c r="D109" i="49" s="1"/>
  <c r="D124" i="49" s="1"/>
  <c r="D139" i="49" s="1"/>
  <c r="D30" i="49"/>
  <c r="D46" i="49" s="1"/>
  <c r="D62" i="49" s="1"/>
  <c r="D78" i="49" s="1"/>
  <c r="D94" i="49" s="1"/>
  <c r="D110" i="49" s="1"/>
  <c r="D125" i="49" s="1"/>
  <c r="D140" i="49" s="1"/>
  <c r="D31" i="49"/>
  <c r="D47" i="49" s="1"/>
  <c r="D63" i="49" s="1"/>
  <c r="D79" i="49" s="1"/>
  <c r="D95" i="49" s="1"/>
  <c r="D111" i="49" s="1"/>
  <c r="D126" i="49" s="1"/>
  <c r="D141" i="49" s="1"/>
  <c r="D32" i="49"/>
  <c r="D48" i="49" s="1"/>
  <c r="D64" i="49" s="1"/>
  <c r="D80" i="49" s="1"/>
  <c r="D96" i="49" s="1"/>
  <c r="D112" i="49" s="1"/>
  <c r="D127" i="49" s="1"/>
  <c r="D142" i="49" s="1"/>
  <c r="D33" i="49"/>
  <c r="D49" i="49" s="1"/>
  <c r="D65" i="49" s="1"/>
  <c r="D81" i="49" s="1"/>
  <c r="D97" i="49" s="1"/>
  <c r="D113" i="49" s="1"/>
  <c r="D128" i="49" s="1"/>
  <c r="D143" i="49" s="1"/>
  <c r="D34" i="49"/>
  <c r="D50" i="49" s="1"/>
  <c r="D66" i="49" s="1"/>
  <c r="D82" i="49" s="1"/>
  <c r="D98" i="49" s="1"/>
  <c r="D114" i="49" s="1"/>
  <c r="D129" i="49" s="1"/>
  <c r="D144" i="49" s="1"/>
  <c r="D35" i="49"/>
  <c r="D51" i="49" s="1"/>
  <c r="D67" i="49" s="1"/>
  <c r="D83" i="49" s="1"/>
  <c r="D99" i="49" s="1"/>
  <c r="D115" i="49" s="1"/>
  <c r="D130" i="49" s="1"/>
  <c r="D145" i="49" s="1"/>
  <c r="D36" i="49"/>
  <c r="D52" i="49" s="1"/>
  <c r="D68" i="49" s="1"/>
  <c r="D84" i="49" s="1"/>
  <c r="D100" i="49" s="1"/>
  <c r="D116" i="49" s="1"/>
  <c r="D131" i="49" s="1"/>
  <c r="D146" i="49" s="1"/>
  <c r="D37" i="49"/>
  <c r="D53" i="49" s="1"/>
  <c r="D69" i="49" s="1"/>
  <c r="D85" i="49" s="1"/>
  <c r="D101" i="49" s="1"/>
  <c r="D117" i="49" s="1"/>
  <c r="D132" i="49" s="1"/>
  <c r="D147" i="49" s="1"/>
  <c r="D38" i="49"/>
  <c r="D54" i="49" s="1"/>
  <c r="D70" i="49" s="1"/>
  <c r="D86" i="49" s="1"/>
  <c r="D102" i="49" s="1"/>
  <c r="D118" i="49" s="1"/>
  <c r="D133" i="49" s="1"/>
  <c r="D148" i="49" s="1"/>
  <c r="D39" i="49"/>
  <c r="D55" i="49" s="1"/>
  <c r="D71" i="49" s="1"/>
  <c r="D87" i="49" s="1"/>
  <c r="D103" i="49" s="1"/>
  <c r="D119" i="49" s="1"/>
  <c r="D134" i="49" s="1"/>
  <c r="D149" i="49" s="1"/>
  <c r="D40" i="49"/>
  <c r="D56" i="49" s="1"/>
  <c r="D72" i="49" s="1"/>
  <c r="D88" i="49" s="1"/>
  <c r="D104" i="49" s="1"/>
  <c r="D120" i="49" s="1"/>
  <c r="D135" i="49" s="1"/>
  <c r="D150" i="49" s="1"/>
  <c r="D26" i="49"/>
  <c r="D42" i="49" s="1"/>
  <c r="D58" i="49" s="1"/>
  <c r="D74" i="49" s="1"/>
  <c r="D90" i="49" s="1"/>
  <c r="D106" i="49" s="1"/>
  <c r="D121" i="49" s="1"/>
  <c r="D136" i="49" s="1"/>
  <c r="B27" i="49"/>
  <c r="C27" i="49"/>
  <c r="E27" i="49"/>
  <c r="F27" i="49"/>
  <c r="H27" i="49"/>
  <c r="W27" i="49"/>
  <c r="X27" i="49"/>
  <c r="Y27" i="49"/>
  <c r="Z27" i="49"/>
  <c r="AA27" i="49"/>
  <c r="AB27" i="49"/>
  <c r="B28" i="49"/>
  <c r="C28" i="49"/>
  <c r="E28" i="49"/>
  <c r="F28" i="49"/>
  <c r="W28" i="49"/>
  <c r="X28" i="49"/>
  <c r="Y28" i="49"/>
  <c r="Z28" i="49"/>
  <c r="AA28" i="49"/>
  <c r="AB28" i="49"/>
  <c r="B29" i="49"/>
  <c r="C29" i="49"/>
  <c r="E29" i="49"/>
  <c r="F29" i="49"/>
  <c r="W29" i="49"/>
  <c r="X29" i="49"/>
  <c r="Y29" i="49"/>
  <c r="Z29" i="49"/>
  <c r="AA29" i="49"/>
  <c r="AB29" i="49"/>
  <c r="B30" i="49"/>
  <c r="C30" i="49"/>
  <c r="E30" i="49"/>
  <c r="F30" i="49"/>
  <c r="W30" i="49"/>
  <c r="X30" i="49"/>
  <c r="Y30" i="49"/>
  <c r="Z30" i="49"/>
  <c r="AA30" i="49"/>
  <c r="AB30" i="49"/>
  <c r="B31" i="49"/>
  <c r="C31" i="49"/>
  <c r="E31" i="49"/>
  <c r="F31" i="49"/>
  <c r="W31" i="49"/>
  <c r="X31" i="49"/>
  <c r="Y31" i="49"/>
  <c r="Z31" i="49"/>
  <c r="AA31" i="49"/>
  <c r="AB31" i="49"/>
  <c r="B32" i="49"/>
  <c r="C32" i="49"/>
  <c r="E32" i="49"/>
  <c r="F32" i="49"/>
  <c r="W32" i="49"/>
  <c r="X32" i="49"/>
  <c r="Y32" i="49"/>
  <c r="Z32" i="49"/>
  <c r="AA32" i="49"/>
  <c r="AB32" i="49"/>
  <c r="B33" i="49"/>
  <c r="C33" i="49"/>
  <c r="E33" i="49"/>
  <c r="F33" i="49"/>
  <c r="W33" i="49"/>
  <c r="X33" i="49"/>
  <c r="Y33" i="49"/>
  <c r="Z33" i="49"/>
  <c r="AA33" i="49"/>
  <c r="AB33" i="49"/>
  <c r="B34" i="49"/>
  <c r="C34" i="49"/>
  <c r="E34" i="49"/>
  <c r="F34" i="49"/>
  <c r="W34" i="49"/>
  <c r="X34" i="49"/>
  <c r="Y34" i="49"/>
  <c r="Z34" i="49"/>
  <c r="AA34" i="49"/>
  <c r="AB34" i="49"/>
  <c r="B35" i="49"/>
  <c r="C35" i="49"/>
  <c r="E35" i="49"/>
  <c r="F35" i="49"/>
  <c r="H35" i="49"/>
  <c r="W35" i="49"/>
  <c r="X35" i="49"/>
  <c r="Y35" i="49"/>
  <c r="Z35" i="49"/>
  <c r="AA35" i="49"/>
  <c r="AB35" i="49"/>
  <c r="B36" i="49"/>
  <c r="C36" i="49"/>
  <c r="E36" i="49"/>
  <c r="F36" i="49"/>
  <c r="W36" i="49"/>
  <c r="X36" i="49"/>
  <c r="Y36" i="49"/>
  <c r="Z36" i="49"/>
  <c r="AA36" i="49"/>
  <c r="AB36" i="49"/>
  <c r="B37" i="49"/>
  <c r="C37" i="49"/>
  <c r="E37" i="49"/>
  <c r="F37" i="49"/>
  <c r="W37" i="49"/>
  <c r="X37" i="49"/>
  <c r="Y37" i="49"/>
  <c r="Z37" i="49"/>
  <c r="AA37" i="49"/>
  <c r="AB37" i="49"/>
  <c r="B38" i="49"/>
  <c r="C38" i="49"/>
  <c r="E38" i="49"/>
  <c r="F38" i="49"/>
  <c r="W38" i="49"/>
  <c r="X38" i="49"/>
  <c r="Y38" i="49"/>
  <c r="Z38" i="49"/>
  <c r="AA38" i="49"/>
  <c r="AB38" i="49"/>
  <c r="B39" i="49"/>
  <c r="C39" i="49"/>
  <c r="E39" i="49"/>
  <c r="F39" i="49"/>
  <c r="W39" i="49"/>
  <c r="X39" i="49"/>
  <c r="Y39" i="49"/>
  <c r="Z39" i="49"/>
  <c r="AA39" i="49"/>
  <c r="AB39" i="49"/>
  <c r="B40" i="49"/>
  <c r="C40" i="49"/>
  <c r="E40" i="49"/>
  <c r="F40" i="49"/>
  <c r="W40" i="49"/>
  <c r="X40" i="49"/>
  <c r="Y40" i="49"/>
  <c r="Z40" i="49"/>
  <c r="AA40" i="49"/>
  <c r="AB40" i="49"/>
  <c r="AB26" i="49"/>
  <c r="AA26" i="49"/>
  <c r="Z26" i="49"/>
  <c r="Y26" i="49"/>
  <c r="X26" i="49"/>
  <c r="W26" i="49"/>
  <c r="F26" i="49"/>
  <c r="E26" i="49"/>
  <c r="C26" i="49"/>
  <c r="B26" i="49"/>
  <c r="B11" i="49"/>
  <c r="C11" i="49"/>
  <c r="E11" i="49"/>
  <c r="F11" i="49"/>
  <c r="W11" i="49"/>
  <c r="X11" i="49"/>
  <c r="Y11" i="49"/>
  <c r="Z11" i="49"/>
  <c r="AA11" i="49"/>
  <c r="AB11" i="49"/>
  <c r="B12" i="49"/>
  <c r="C12" i="49"/>
  <c r="E12" i="49"/>
  <c r="F12" i="49"/>
  <c r="W12" i="49"/>
  <c r="X12" i="49"/>
  <c r="Y12" i="49"/>
  <c r="Z12" i="49"/>
  <c r="AA12" i="49"/>
  <c r="AB12" i="49"/>
  <c r="B13" i="49"/>
  <c r="C13" i="49"/>
  <c r="E13" i="49"/>
  <c r="F13" i="49"/>
  <c r="H13" i="49"/>
  <c r="W13" i="49"/>
  <c r="X13" i="49"/>
  <c r="Y13" i="49"/>
  <c r="Z13" i="49"/>
  <c r="AA13" i="49"/>
  <c r="AB13" i="49"/>
  <c r="B14" i="49"/>
  <c r="C14" i="49"/>
  <c r="E14" i="49"/>
  <c r="F14" i="49"/>
  <c r="W14" i="49"/>
  <c r="X14" i="49"/>
  <c r="Y14" i="49"/>
  <c r="Z14" i="49"/>
  <c r="AA14" i="49"/>
  <c r="AB14" i="49"/>
  <c r="B15" i="49"/>
  <c r="C15" i="49"/>
  <c r="E15" i="49"/>
  <c r="F15" i="49"/>
  <c r="W15" i="49"/>
  <c r="X15" i="49"/>
  <c r="Y15" i="49"/>
  <c r="Z15" i="49"/>
  <c r="AA15" i="49"/>
  <c r="AB15" i="49"/>
  <c r="B16" i="49"/>
  <c r="C16" i="49"/>
  <c r="E16" i="49"/>
  <c r="F16" i="49"/>
  <c r="W16" i="49"/>
  <c r="X16" i="49"/>
  <c r="Y16" i="49"/>
  <c r="Z16" i="49"/>
  <c r="AA16" i="49"/>
  <c r="AB16" i="49"/>
  <c r="B17" i="49"/>
  <c r="C17" i="49"/>
  <c r="E17" i="49"/>
  <c r="F17" i="49"/>
  <c r="W17" i="49"/>
  <c r="X17" i="49"/>
  <c r="Y17" i="49"/>
  <c r="Z17" i="49"/>
  <c r="AA17" i="49"/>
  <c r="AB17" i="49"/>
  <c r="B18" i="49"/>
  <c r="C18" i="49"/>
  <c r="E18" i="49"/>
  <c r="F18" i="49"/>
  <c r="W18" i="49"/>
  <c r="X18" i="49"/>
  <c r="Y18" i="49"/>
  <c r="Z18" i="49"/>
  <c r="AA18" i="49"/>
  <c r="AB18" i="49"/>
  <c r="B19" i="49"/>
  <c r="C19" i="49"/>
  <c r="E19" i="49"/>
  <c r="F19" i="49"/>
  <c r="U19" i="49" s="1"/>
  <c r="W19" i="49"/>
  <c r="X19" i="49"/>
  <c r="Y19" i="49"/>
  <c r="Z19" i="49"/>
  <c r="AA19" i="49"/>
  <c r="AB19" i="49"/>
  <c r="B20" i="49"/>
  <c r="C20" i="49"/>
  <c r="E20" i="49"/>
  <c r="F20" i="49"/>
  <c r="U20" i="49" s="1"/>
  <c r="W20" i="49"/>
  <c r="X20" i="49"/>
  <c r="Y20" i="49"/>
  <c r="Z20" i="49"/>
  <c r="AA20" i="49"/>
  <c r="AB20" i="49"/>
  <c r="B21" i="49"/>
  <c r="C21" i="49"/>
  <c r="E21" i="49"/>
  <c r="F21" i="49"/>
  <c r="U21" i="49" s="1"/>
  <c r="W21" i="49"/>
  <c r="X21" i="49"/>
  <c r="Y21" i="49"/>
  <c r="Z21" i="49"/>
  <c r="AA21" i="49"/>
  <c r="AB21" i="49"/>
  <c r="B22" i="49"/>
  <c r="C22" i="49"/>
  <c r="E22" i="49"/>
  <c r="F22" i="49"/>
  <c r="U22" i="49" s="1"/>
  <c r="W22" i="49"/>
  <c r="X22" i="49"/>
  <c r="Y22" i="49"/>
  <c r="Z22" i="49"/>
  <c r="AA22" i="49"/>
  <c r="AB22" i="49"/>
  <c r="B23" i="49"/>
  <c r="C23" i="49"/>
  <c r="E23" i="49"/>
  <c r="F23" i="49"/>
  <c r="U23" i="49" s="1"/>
  <c r="W23" i="49"/>
  <c r="X23" i="49"/>
  <c r="Y23" i="49"/>
  <c r="Z23" i="49"/>
  <c r="AA23" i="49"/>
  <c r="AB23" i="49"/>
  <c r="B24" i="49"/>
  <c r="C24" i="49"/>
  <c r="E24" i="49"/>
  <c r="F24" i="49"/>
  <c r="U24" i="49" s="1"/>
  <c r="W24" i="49"/>
  <c r="X24" i="49"/>
  <c r="Y24" i="49"/>
  <c r="Z24" i="49"/>
  <c r="AA24" i="49"/>
  <c r="AB24" i="49"/>
  <c r="AB10" i="49"/>
  <c r="AA10" i="49"/>
  <c r="Z10" i="49"/>
  <c r="Y10" i="49"/>
  <c r="X10" i="49"/>
  <c r="W10" i="49"/>
  <c r="F10" i="49"/>
  <c r="E10" i="49"/>
  <c r="C10" i="49"/>
  <c r="B10" i="49"/>
  <c r="K34" i="49" l="1"/>
  <c r="L34" i="49" s="1"/>
  <c r="T34" i="49"/>
  <c r="U34" i="49" s="1"/>
  <c r="K26" i="49"/>
  <c r="L26" i="49" s="1"/>
  <c r="T26" i="49"/>
  <c r="U26" i="49" s="1"/>
  <c r="K37" i="49"/>
  <c r="L37" i="49"/>
  <c r="T37" i="49"/>
  <c r="U37" i="49"/>
  <c r="T32" i="49"/>
  <c r="U32" i="49" s="1"/>
  <c r="K32" i="49"/>
  <c r="L32" i="49" s="1"/>
  <c r="T27" i="49"/>
  <c r="U27" i="49" s="1"/>
  <c r="K27" i="49"/>
  <c r="L27" i="49" s="1"/>
  <c r="T29" i="49"/>
  <c r="U29" i="49" s="1"/>
  <c r="K29" i="49"/>
  <c r="L29" i="49" s="1"/>
  <c r="T36" i="49"/>
  <c r="U36" i="49" s="1"/>
  <c r="K36" i="49"/>
  <c r="L36" i="49" s="1"/>
  <c r="T31" i="49"/>
  <c r="U31" i="49" s="1"/>
  <c r="K31" i="49"/>
  <c r="L31" i="49" s="1"/>
  <c r="K28" i="49"/>
  <c r="L28" i="49" s="1"/>
  <c r="T28" i="49"/>
  <c r="U28" i="49" s="1"/>
  <c r="L38" i="49"/>
  <c r="T38" i="49"/>
  <c r="U38" i="49"/>
  <c r="K38" i="49"/>
  <c r="K33" i="49"/>
  <c r="L33" i="49" s="1"/>
  <c r="T33" i="49"/>
  <c r="U33" i="49" s="1"/>
  <c r="K30" i="49"/>
  <c r="L30" i="49" s="1"/>
  <c r="T30" i="49"/>
  <c r="U30" i="49" s="1"/>
  <c r="T39" i="49"/>
  <c r="U39" i="49"/>
  <c r="K39" i="49"/>
  <c r="L39" i="49"/>
  <c r="T40" i="49"/>
  <c r="U40" i="49"/>
  <c r="K40" i="49"/>
  <c r="L40" i="49"/>
  <c r="L35" i="49"/>
  <c r="T35" i="49"/>
  <c r="U35" i="49"/>
  <c r="K35" i="49"/>
  <c r="T11" i="49"/>
  <c r="K17" i="49"/>
  <c r="H31" i="49"/>
  <c r="AC17" i="62"/>
  <c r="AA17" i="62"/>
  <c r="AB17" i="62"/>
  <c r="AA15" i="62"/>
  <c r="AE17" i="62"/>
  <c r="Y17" i="62"/>
  <c r="X17" i="62"/>
  <c r="W17" i="62"/>
  <c r="U50" i="49"/>
  <c r="H48" i="49"/>
  <c r="U46" i="49"/>
  <c r="N29" i="62"/>
  <c r="AD29" i="62" s="1"/>
  <c r="N17" i="62"/>
  <c r="AD17" i="62" s="1"/>
  <c r="N27" i="62"/>
  <c r="AD27" i="62" s="1"/>
  <c r="Z24" i="62"/>
  <c r="M17" i="62"/>
  <c r="AA19" i="62"/>
  <c r="V17" i="62"/>
  <c r="AC29" i="62"/>
  <c r="Y29" i="62"/>
  <c r="AA27" i="62"/>
  <c r="AC82" i="49"/>
  <c r="AB22" i="62"/>
  <c r="N19" i="62"/>
  <c r="AD19" i="62" s="1"/>
  <c r="Z17" i="62"/>
  <c r="K17" i="62"/>
  <c r="N15" i="62"/>
  <c r="AD15" i="62" s="1"/>
  <c r="AA23" i="62"/>
  <c r="X22" i="62"/>
  <c r="Z20" i="62"/>
  <c r="N23" i="62"/>
  <c r="AD23" i="62" s="1"/>
  <c r="V22" i="62"/>
  <c r="AA31" i="62"/>
  <c r="AD83" i="49"/>
  <c r="K13" i="62"/>
  <c r="H33" i="62"/>
  <c r="AE33" i="62" s="1"/>
  <c r="Y31" i="62"/>
  <c r="H31" i="62"/>
  <c r="AE31" i="62" s="1"/>
  <c r="AB29" i="62"/>
  <c r="X29" i="62"/>
  <c r="V29" i="62"/>
  <c r="H29" i="62"/>
  <c r="AE29" i="62" s="1"/>
  <c r="Z36" i="62"/>
  <c r="Y33" i="62"/>
  <c r="N31" i="62"/>
  <c r="AD31" i="62" s="1"/>
  <c r="AA29" i="62"/>
  <c r="W29" i="62"/>
  <c r="M29" i="62"/>
  <c r="Z28" i="62"/>
  <c r="AA21" i="62"/>
  <c r="Z16" i="62"/>
  <c r="H55" i="49"/>
  <c r="U53" i="49"/>
  <c r="H51" i="49"/>
  <c r="U49" i="49"/>
  <c r="H47" i="49"/>
  <c r="X33" i="62"/>
  <c r="V31" i="62"/>
  <c r="Z29" i="62"/>
  <c r="W21" i="62"/>
  <c r="AC81" i="49"/>
  <c r="AC60" i="49"/>
  <c r="AD60" i="49"/>
  <c r="AB34" i="62"/>
  <c r="AC33" i="62"/>
  <c r="N33" i="62"/>
  <c r="AD33" i="62" s="1"/>
  <c r="Z32" i="62"/>
  <c r="X28" i="62"/>
  <c r="AE27" i="62"/>
  <c r="Y27" i="62"/>
  <c r="V27" i="62"/>
  <c r="AB26" i="62"/>
  <c r="AC25" i="62"/>
  <c r="Z21" i="62"/>
  <c r="H21" i="62"/>
  <c r="AE21" i="62" s="1"/>
  <c r="X20" i="62"/>
  <c r="Y19" i="62"/>
  <c r="V19" i="62"/>
  <c r="H19" i="62"/>
  <c r="AE19" i="62" s="1"/>
  <c r="X16" i="62"/>
  <c r="Y15" i="62"/>
  <c r="V15" i="62"/>
  <c r="H15" i="62"/>
  <c r="AE15" i="62" s="1"/>
  <c r="U55" i="49"/>
  <c r="U51" i="49"/>
  <c r="H45" i="49"/>
  <c r="AD84" i="49"/>
  <c r="AA35" i="62"/>
  <c r="X34" i="62"/>
  <c r="AB33" i="62"/>
  <c r="V33" i="62"/>
  <c r="X32" i="62"/>
  <c r="AC27" i="62"/>
  <c r="X27" i="62"/>
  <c r="M27" i="62"/>
  <c r="X26" i="62"/>
  <c r="Y25" i="62"/>
  <c r="AC21" i="62"/>
  <c r="Y21" i="62"/>
  <c r="N21" i="62"/>
  <c r="AD21" i="62" s="1"/>
  <c r="AC19" i="62"/>
  <c r="X19" i="62"/>
  <c r="M19" i="62"/>
  <c r="AC15" i="62"/>
  <c r="X15" i="62"/>
  <c r="M15" i="62"/>
  <c r="AB14" i="62"/>
  <c r="H61" i="49"/>
  <c r="N35" i="62"/>
  <c r="AD35" i="62" s="1"/>
  <c r="V34" i="62"/>
  <c r="AB28" i="62"/>
  <c r="V28" i="62"/>
  <c r="AB27" i="62"/>
  <c r="W27" i="62"/>
  <c r="K27" i="62"/>
  <c r="V26" i="62"/>
  <c r="N25" i="62"/>
  <c r="AD25" i="62" s="1"/>
  <c r="AB21" i="62"/>
  <c r="X21" i="62"/>
  <c r="V21" i="62"/>
  <c r="AB20" i="62"/>
  <c r="V20" i="62"/>
  <c r="AB19" i="62"/>
  <c r="W19" i="62"/>
  <c r="AB16" i="62"/>
  <c r="V16" i="62"/>
  <c r="AB15" i="62"/>
  <c r="W15" i="62"/>
  <c r="X36" i="62"/>
  <c r="Y35" i="62"/>
  <c r="V35" i="62"/>
  <c r="H35" i="62"/>
  <c r="AE35" i="62" s="1"/>
  <c r="AA33" i="62"/>
  <c r="W33" i="62"/>
  <c r="M33" i="62"/>
  <c r="AC31" i="62"/>
  <c r="X31" i="62"/>
  <c r="M31" i="62"/>
  <c r="AB30" i="62"/>
  <c r="AB25" i="62"/>
  <c r="X25" i="62"/>
  <c r="V25" i="62"/>
  <c r="H25" i="62"/>
  <c r="AE25" i="62" s="1"/>
  <c r="X24" i="62"/>
  <c r="Y23" i="62"/>
  <c r="V23" i="62"/>
  <c r="H23" i="62"/>
  <c r="AE23" i="62" s="1"/>
  <c r="M21" i="62"/>
  <c r="AB18" i="62"/>
  <c r="X14" i="62"/>
  <c r="Z13" i="62"/>
  <c r="AC35" i="62"/>
  <c r="X35" i="62"/>
  <c r="M35" i="62"/>
  <c r="Z33" i="62"/>
  <c r="AB32" i="62"/>
  <c r="V32" i="62"/>
  <c r="AB31" i="62"/>
  <c r="W31" i="62"/>
  <c r="X30" i="62"/>
  <c r="AA25" i="62"/>
  <c r="W25" i="62"/>
  <c r="M25" i="62"/>
  <c r="AC23" i="62"/>
  <c r="X23" i="62"/>
  <c r="M23" i="62"/>
  <c r="X18" i="62"/>
  <c r="V14" i="62"/>
  <c r="AC131" i="49"/>
  <c r="U86" i="49"/>
  <c r="U82" i="49"/>
  <c r="AC90" i="49"/>
  <c r="AD78" i="49"/>
  <c r="AB36" i="62"/>
  <c r="V36" i="62"/>
  <c r="AB35" i="62"/>
  <c r="W35" i="62"/>
  <c r="V30" i="62"/>
  <c r="Z25" i="62"/>
  <c r="AB24" i="62"/>
  <c r="V24" i="62"/>
  <c r="AB23" i="62"/>
  <c r="W23" i="62"/>
  <c r="V18" i="62"/>
  <c r="Z34" i="62"/>
  <c r="Z30" i="62"/>
  <c r="Z26" i="62"/>
  <c r="Z22" i="62"/>
  <c r="Z18" i="62"/>
  <c r="AD14" i="62"/>
  <c r="Z14" i="62"/>
  <c r="AA36" i="62"/>
  <c r="W36" i="62"/>
  <c r="M36" i="62"/>
  <c r="H36" i="62"/>
  <c r="AE36" i="62" s="1"/>
  <c r="AC34" i="62"/>
  <c r="Y34" i="62"/>
  <c r="N34" i="62"/>
  <c r="AD34" i="62" s="1"/>
  <c r="K34" i="62"/>
  <c r="AA32" i="62"/>
  <c r="W32" i="62"/>
  <c r="M32" i="62"/>
  <c r="H32" i="62"/>
  <c r="AE32" i="62" s="1"/>
  <c r="AC30" i="62"/>
  <c r="Y30" i="62"/>
  <c r="N30" i="62"/>
  <c r="AD30" i="62" s="1"/>
  <c r="K30" i="62"/>
  <c r="AA28" i="62"/>
  <c r="W28" i="62"/>
  <c r="M28" i="62"/>
  <c r="H28" i="62"/>
  <c r="AE28" i="62" s="1"/>
  <c r="AC26" i="62"/>
  <c r="Y26" i="62"/>
  <c r="N26" i="62"/>
  <c r="AD26" i="62" s="1"/>
  <c r="K26" i="62"/>
  <c r="AA24" i="62"/>
  <c r="W24" i="62"/>
  <c r="M24" i="62"/>
  <c r="H24" i="62"/>
  <c r="AE24" i="62" s="1"/>
  <c r="AC22" i="62"/>
  <c r="Y22" i="62"/>
  <c r="N22" i="62"/>
  <c r="AD22" i="62" s="1"/>
  <c r="K22" i="62"/>
  <c r="AA20" i="62"/>
  <c r="W20" i="62"/>
  <c r="M20" i="62"/>
  <c r="H20" i="62"/>
  <c r="AE20" i="62" s="1"/>
  <c r="AC18" i="62"/>
  <c r="Y18" i="62"/>
  <c r="N18" i="62"/>
  <c r="AD18" i="62" s="1"/>
  <c r="K18" i="62"/>
  <c r="AA16" i="62"/>
  <c r="W16" i="62"/>
  <c r="M16" i="62"/>
  <c r="H16" i="62"/>
  <c r="AE16" i="62" s="1"/>
  <c r="AC14" i="62"/>
  <c r="Y14" i="62"/>
  <c r="N14" i="62"/>
  <c r="K14" i="62"/>
  <c r="AC36" i="62"/>
  <c r="Y36" i="62"/>
  <c r="N36" i="62"/>
  <c r="AD36" i="62" s="1"/>
  <c r="Z35" i="62"/>
  <c r="AE34" i="62"/>
  <c r="AA34" i="62"/>
  <c r="W34" i="62"/>
  <c r="M34" i="62"/>
  <c r="AC32" i="62"/>
  <c r="Y32" i="62"/>
  <c r="N32" i="62"/>
  <c r="AD32" i="62" s="1"/>
  <c r="Z31" i="62"/>
  <c r="AE30" i="62"/>
  <c r="AA30" i="62"/>
  <c r="W30" i="62"/>
  <c r="M30" i="62"/>
  <c r="AC28" i="62"/>
  <c r="Y28" i="62"/>
  <c r="N28" i="62"/>
  <c r="AD28" i="62" s="1"/>
  <c r="Z27" i="62"/>
  <c r="AE26" i="62"/>
  <c r="AA26" i="62"/>
  <c r="W26" i="62"/>
  <c r="M26" i="62"/>
  <c r="AC24" i="62"/>
  <c r="Y24" i="62"/>
  <c r="N24" i="62"/>
  <c r="AD24" i="62" s="1"/>
  <c r="Z23" i="62"/>
  <c r="AE22" i="62"/>
  <c r="AA22" i="62"/>
  <c r="W22" i="62"/>
  <c r="M22" i="62"/>
  <c r="AC20" i="62"/>
  <c r="Y20" i="62"/>
  <c r="N20" i="62"/>
  <c r="AD20" i="62" s="1"/>
  <c r="Z19" i="62"/>
  <c r="AE18" i="62"/>
  <c r="AA18" i="62"/>
  <c r="W18" i="62"/>
  <c r="M18" i="62"/>
  <c r="AC16" i="62"/>
  <c r="Y16" i="62"/>
  <c r="N16" i="62"/>
  <c r="AD16" i="62" s="1"/>
  <c r="Z15" i="62"/>
  <c r="AE14" i="62"/>
  <c r="AA14" i="62"/>
  <c r="W14" i="62"/>
  <c r="M14" i="62"/>
  <c r="M13" i="62"/>
  <c r="W13" i="62"/>
  <c r="AA13" i="62"/>
  <c r="H13" i="62"/>
  <c r="V13" i="62"/>
  <c r="X13" i="62"/>
  <c r="AB13" i="62"/>
  <c r="N13" i="62"/>
  <c r="Y13" i="62"/>
  <c r="AD133" i="49"/>
  <c r="H33" i="49"/>
  <c r="H92" i="49"/>
  <c r="AD22" i="49"/>
  <c r="H11" i="49"/>
  <c r="T22" i="49"/>
  <c r="AD54" i="49"/>
  <c r="H54" i="49"/>
  <c r="U52" i="49"/>
  <c r="H50" i="49"/>
  <c r="U48" i="49"/>
  <c r="H46" i="49"/>
  <c r="U44" i="49"/>
  <c r="U134" i="49"/>
  <c r="AD134" i="49"/>
  <c r="AD90" i="49"/>
  <c r="AD149" i="49"/>
  <c r="H14" i="49"/>
  <c r="AD150" i="49"/>
  <c r="AD135" i="49"/>
  <c r="H24" i="49"/>
  <c r="H20" i="49"/>
  <c r="H16" i="49"/>
  <c r="H12" i="49"/>
  <c r="AD31" i="49"/>
  <c r="AC65" i="49"/>
  <c r="AD40" i="49"/>
  <c r="AD32" i="49"/>
  <c r="AD53" i="49"/>
  <c r="AD52" i="49"/>
  <c r="AC61" i="49"/>
  <c r="AD70" i="49"/>
  <c r="AD18" i="49"/>
  <c r="T18" i="49"/>
  <c r="AD35" i="49"/>
  <c r="H32" i="49"/>
  <c r="H56" i="49"/>
  <c r="AC127" i="49"/>
  <c r="AD127" i="49"/>
  <c r="AC123" i="49"/>
  <c r="AC119" i="49"/>
  <c r="AC115" i="49"/>
  <c r="H100" i="49"/>
  <c r="AD98" i="49"/>
  <c r="AD58" i="49"/>
  <c r="H15" i="49"/>
  <c r="AD11" i="49"/>
  <c r="U54" i="49"/>
  <c r="AC112" i="49"/>
  <c r="AC108" i="49"/>
  <c r="AD108" i="49"/>
  <c r="AC103" i="49"/>
  <c r="AC95" i="49"/>
  <c r="AC85" i="49"/>
  <c r="AD85" i="49"/>
  <c r="H52" i="49"/>
  <c r="AC50" i="49"/>
  <c r="AD50" i="49"/>
  <c r="U45" i="49"/>
  <c r="H43" i="49"/>
  <c r="U124" i="49"/>
  <c r="AD129" i="49"/>
  <c r="AD126" i="49"/>
  <c r="AD125" i="49"/>
  <c r="AD122" i="49"/>
  <c r="AD121" i="49"/>
  <c r="AD117" i="49"/>
  <c r="U88" i="49"/>
  <c r="U84" i="49"/>
  <c r="AD100" i="49"/>
  <c r="AD97" i="49"/>
  <c r="AD92" i="49"/>
  <c r="AC86" i="49"/>
  <c r="AD86" i="49"/>
  <c r="AC69" i="49"/>
  <c r="AD61" i="49"/>
  <c r="AD36" i="49"/>
  <c r="AD27" i="49"/>
  <c r="AC145" i="49"/>
  <c r="AC141" i="49"/>
  <c r="AD141" i="49"/>
  <c r="AD131" i="49"/>
  <c r="H95" i="49"/>
  <c r="AD110" i="49"/>
  <c r="AD104" i="49"/>
  <c r="AC99" i="49"/>
  <c r="AD95" i="49"/>
  <c r="AC94" i="49"/>
  <c r="AD94" i="49"/>
  <c r="AD87" i="49"/>
  <c r="AC78" i="49"/>
  <c r="AC74" i="49"/>
  <c r="AD74" i="49"/>
  <c r="AD69" i="49"/>
  <c r="AD68" i="49"/>
  <c r="AC64" i="49"/>
  <c r="AD64" i="49"/>
  <c r="AD39" i="49"/>
  <c r="H38" i="49"/>
  <c r="H49" i="49"/>
  <c r="AC46" i="49"/>
  <c r="AD46" i="49"/>
  <c r="AD146" i="49"/>
  <c r="H23" i="49"/>
  <c r="H29" i="49"/>
  <c r="U56" i="49"/>
  <c r="H53" i="49"/>
  <c r="AD49" i="49"/>
  <c r="AD48" i="49"/>
  <c r="H44" i="49"/>
  <c r="AC147" i="49"/>
  <c r="AC124" i="49"/>
  <c r="AC120" i="49"/>
  <c r="AD112" i="49"/>
  <c r="AD111" i="49"/>
  <c r="AC107" i="49"/>
  <c r="AC102" i="49"/>
  <c r="AD102" i="49"/>
  <c r="U85" i="49"/>
  <c r="AD93" i="49"/>
  <c r="AC91" i="49"/>
  <c r="AD67" i="49"/>
  <c r="AD63" i="49"/>
  <c r="AC72" i="49"/>
  <c r="U72" i="49"/>
  <c r="AD21" i="49"/>
  <c r="T21" i="49"/>
  <c r="H19" i="49"/>
  <c r="AD17" i="49"/>
  <c r="T17" i="49"/>
  <c r="K18" i="49"/>
  <c r="L18" i="49" s="1"/>
  <c r="AD38" i="49"/>
  <c r="AD37" i="49"/>
  <c r="AD29" i="49"/>
  <c r="H101" i="49"/>
  <c r="K21" i="49"/>
  <c r="L21" i="49"/>
  <c r="AD14" i="49"/>
  <c r="H39" i="49"/>
  <c r="H34" i="49"/>
  <c r="AD56" i="49"/>
  <c r="AC54" i="49"/>
  <c r="H85" i="49"/>
  <c r="K22" i="49"/>
  <c r="K14" i="49"/>
  <c r="H37" i="49"/>
  <c r="AD34" i="49"/>
  <c r="AD33" i="49"/>
  <c r="AD45" i="49"/>
  <c r="AD44" i="49"/>
  <c r="AC71" i="49"/>
  <c r="U71" i="49"/>
  <c r="AC148" i="49"/>
  <c r="AC143" i="49"/>
  <c r="AD139" i="49"/>
  <c r="AD124" i="49"/>
  <c r="AD123" i="49"/>
  <c r="AC116" i="49"/>
  <c r="AD116" i="49"/>
  <c r="H98" i="49"/>
  <c r="AD103" i="49"/>
  <c r="AD101" i="49"/>
  <c r="AC98" i="49"/>
  <c r="AD91" i="49"/>
  <c r="AD88" i="49"/>
  <c r="H84" i="49"/>
  <c r="AC77" i="49"/>
  <c r="AD77" i="49"/>
  <c r="H75" i="49"/>
  <c r="AC149" i="49"/>
  <c r="AD145" i="49"/>
  <c r="H91" i="49"/>
  <c r="H78" i="49"/>
  <c r="H58" i="49"/>
  <c r="H62" i="49"/>
  <c r="AC137" i="49"/>
  <c r="AD137" i="49"/>
  <c r="AD130" i="49"/>
  <c r="AD120" i="49"/>
  <c r="AD119" i="49"/>
  <c r="AD107" i="49"/>
  <c r="AD81" i="49"/>
  <c r="H79" i="49"/>
  <c r="AD72" i="49"/>
  <c r="AD71" i="49"/>
  <c r="T10" i="49"/>
  <c r="K10" i="49"/>
  <c r="L10" i="49" s="1"/>
  <c r="K23" i="49"/>
  <c r="L23" i="49"/>
  <c r="AD23" i="49"/>
  <c r="T23" i="49"/>
  <c r="K19" i="49"/>
  <c r="AD19" i="49"/>
  <c r="L19" i="49"/>
  <c r="T19" i="49"/>
  <c r="K15" i="49"/>
  <c r="AD15" i="49"/>
  <c r="T15" i="49"/>
  <c r="K12" i="49"/>
  <c r="T12" i="49"/>
  <c r="AD12" i="49"/>
  <c r="H21" i="49"/>
  <c r="K13" i="49"/>
  <c r="L24" i="49"/>
  <c r="H30" i="49"/>
  <c r="AC56" i="49"/>
  <c r="AC52" i="49"/>
  <c r="AC48" i="49"/>
  <c r="AC44" i="49"/>
  <c r="U95" i="49"/>
  <c r="AC111" i="49"/>
  <c r="U120" i="49"/>
  <c r="AC135" i="49"/>
  <c r="AD24" i="49"/>
  <c r="T24" i="49"/>
  <c r="H22" i="49"/>
  <c r="AD20" i="49"/>
  <c r="T20" i="49"/>
  <c r="H18" i="49"/>
  <c r="AD16" i="49"/>
  <c r="T16" i="49"/>
  <c r="AD13" i="49"/>
  <c r="T13" i="49"/>
  <c r="K24" i="49"/>
  <c r="K20" i="49"/>
  <c r="L20" i="49" s="1"/>
  <c r="K16" i="49"/>
  <c r="AD30" i="49"/>
  <c r="AD28" i="49"/>
  <c r="AC53" i="49"/>
  <c r="AC49" i="49"/>
  <c r="AC45" i="49"/>
  <c r="U148" i="49"/>
  <c r="AD148" i="49"/>
  <c r="U147" i="49"/>
  <c r="AC106" i="49"/>
  <c r="U90" i="49"/>
  <c r="AC59" i="49"/>
  <c r="U59" i="49"/>
  <c r="H17" i="49"/>
  <c r="K11" i="49"/>
  <c r="L22" i="49"/>
  <c r="AD55" i="49"/>
  <c r="AD51" i="49"/>
  <c r="AD47" i="49"/>
  <c r="AD43" i="49"/>
  <c r="U138" i="49"/>
  <c r="H87" i="49"/>
  <c r="H103" i="49"/>
  <c r="H83" i="49"/>
  <c r="U68" i="49"/>
  <c r="AC68" i="49"/>
  <c r="H66" i="49"/>
  <c r="U145" i="49"/>
  <c r="AD143" i="49"/>
  <c r="AC133" i="49"/>
  <c r="U116" i="49"/>
  <c r="U130" i="49"/>
  <c r="AC129" i="49"/>
  <c r="H96" i="49"/>
  <c r="U91" i="49"/>
  <c r="U103" i="49"/>
  <c r="H102" i="49"/>
  <c r="H97" i="49"/>
  <c r="H93" i="49"/>
  <c r="H88" i="49"/>
  <c r="H86" i="49"/>
  <c r="H69" i="49"/>
  <c r="H81" i="49"/>
  <c r="H80" i="49"/>
  <c r="H76" i="49"/>
  <c r="H67" i="49"/>
  <c r="H64" i="49"/>
  <c r="H63" i="49"/>
  <c r="U149" i="49"/>
  <c r="AC139" i="49"/>
  <c r="H99" i="49"/>
  <c r="AD114" i="49"/>
  <c r="AD113" i="49"/>
  <c r="AD109" i="49"/>
  <c r="H104" i="49"/>
  <c r="AC101" i="49"/>
  <c r="U99" i="49"/>
  <c r="AD99" i="49"/>
  <c r="H82" i="49"/>
  <c r="AD96" i="49"/>
  <c r="AC84" i="49"/>
  <c r="AD82" i="49"/>
  <c r="H65" i="49"/>
  <c r="AD80" i="49"/>
  <c r="AD79" i="49"/>
  <c r="AD76" i="49"/>
  <c r="AD75" i="49"/>
  <c r="U69" i="49"/>
  <c r="AD66" i="49"/>
  <c r="U65" i="49"/>
  <c r="AD65" i="49"/>
  <c r="AD62" i="49"/>
  <c r="H60" i="49"/>
  <c r="H59" i="49"/>
  <c r="AD147" i="49"/>
  <c r="AD144" i="49"/>
  <c r="AD142" i="49"/>
  <c r="AD138" i="49"/>
  <c r="AD132" i="49"/>
  <c r="AD128" i="49"/>
  <c r="AD118" i="49"/>
  <c r="AD115" i="49"/>
  <c r="U112" i="49"/>
  <c r="U108" i="49"/>
  <c r="AD106" i="49"/>
  <c r="AC88" i="49"/>
  <c r="U78" i="49"/>
  <c r="U74" i="49"/>
  <c r="H71" i="49"/>
  <c r="H70" i="49"/>
  <c r="AC67" i="49"/>
  <c r="U61" i="49"/>
  <c r="AD59" i="49"/>
  <c r="AC110" i="49"/>
  <c r="U94" i="49"/>
  <c r="U110" i="49"/>
  <c r="AC76" i="49"/>
  <c r="U60" i="49"/>
  <c r="U76" i="49"/>
  <c r="AC142" i="49"/>
  <c r="U127" i="49"/>
  <c r="U142" i="49"/>
  <c r="U136" i="49"/>
  <c r="AC136" i="49"/>
  <c r="AC63" i="49"/>
  <c r="U63" i="49"/>
  <c r="H90" i="49"/>
  <c r="H74" i="49"/>
  <c r="U139" i="49"/>
  <c r="U109" i="49"/>
  <c r="AC109" i="49"/>
  <c r="U93" i="49"/>
  <c r="U96" i="49"/>
  <c r="AC96" i="49"/>
  <c r="U75" i="49"/>
  <c r="AC75" i="49"/>
  <c r="H68" i="49"/>
  <c r="U58" i="49"/>
  <c r="AC58" i="49"/>
  <c r="U47" i="49"/>
  <c r="U43" i="49"/>
  <c r="U146" i="49"/>
  <c r="U131" i="49"/>
  <c r="AC146" i="49"/>
  <c r="U144" i="49"/>
  <c r="AC144" i="49"/>
  <c r="AD140" i="49"/>
  <c r="AC134" i="49"/>
  <c r="U119" i="49"/>
  <c r="U128" i="49"/>
  <c r="AC128" i="49"/>
  <c r="U125" i="49"/>
  <c r="AC125" i="49"/>
  <c r="U121" i="49"/>
  <c r="AC121" i="49"/>
  <c r="U117" i="49"/>
  <c r="AC117" i="49"/>
  <c r="U101" i="49"/>
  <c r="U113" i="49"/>
  <c r="AC113" i="49"/>
  <c r="AC93" i="49"/>
  <c r="U77" i="49"/>
  <c r="U92" i="49"/>
  <c r="AC92" i="49"/>
  <c r="U79" i="49"/>
  <c r="AC79" i="49"/>
  <c r="H72" i="49"/>
  <c r="U150" i="49"/>
  <c r="U135" i="49"/>
  <c r="AC150" i="49"/>
  <c r="AC138" i="49"/>
  <c r="U123" i="49"/>
  <c r="U132" i="49"/>
  <c r="AC132" i="49"/>
  <c r="AC97" i="49"/>
  <c r="U97" i="49"/>
  <c r="U81" i="49"/>
  <c r="U143" i="49"/>
  <c r="U140" i="49"/>
  <c r="AC140" i="49"/>
  <c r="AD136" i="49"/>
  <c r="AC130" i="49"/>
  <c r="U115" i="49"/>
  <c r="AC126" i="49"/>
  <c r="U111" i="49"/>
  <c r="U126" i="49"/>
  <c r="AC122" i="49"/>
  <c r="U122" i="49"/>
  <c r="AC118" i="49"/>
  <c r="U118" i="49"/>
  <c r="AC114" i="49"/>
  <c r="U114" i="49"/>
  <c r="U98" i="49"/>
  <c r="U107" i="49"/>
  <c r="U106" i="49"/>
  <c r="U102" i="49"/>
  <c r="AC80" i="49"/>
  <c r="U80" i="49"/>
  <c r="U64" i="49"/>
  <c r="U62" i="49"/>
  <c r="AC62" i="49"/>
  <c r="U141" i="49"/>
  <c r="U137" i="49"/>
  <c r="U133" i="49"/>
  <c r="U129" i="49"/>
  <c r="U104" i="49"/>
  <c r="AC104" i="49"/>
  <c r="H94" i="49"/>
  <c r="U87" i="49"/>
  <c r="AC87" i="49"/>
  <c r="H77" i="49"/>
  <c r="U70" i="49"/>
  <c r="AC70" i="49"/>
  <c r="U67" i="49"/>
  <c r="U100" i="49"/>
  <c r="AC100" i="49"/>
  <c r="U83" i="49"/>
  <c r="AC83" i="49"/>
  <c r="U66" i="49"/>
  <c r="AC66" i="49"/>
  <c r="H36" i="49"/>
  <c r="H28" i="49"/>
  <c r="AC55" i="49"/>
  <c r="AC51" i="49"/>
  <c r="AC47" i="49"/>
  <c r="AC43" i="49"/>
  <c r="H40" i="49"/>
  <c r="T14" i="49"/>
  <c r="AC24" i="49"/>
  <c r="AC21" i="49"/>
  <c r="AC19" i="49"/>
  <c r="AC23" i="49"/>
  <c r="AC22" i="49"/>
  <c r="N329" i="60"/>
  <c r="AA329" i="60" s="1"/>
  <c r="N299" i="60"/>
  <c r="B29" i="48"/>
  <c r="C29" i="48"/>
  <c r="D29" i="48" s="1"/>
  <c r="E29" i="48"/>
  <c r="G29" i="48"/>
  <c r="K29" i="48"/>
  <c r="P29" i="48"/>
  <c r="W29" i="48"/>
  <c r="Y29" i="48"/>
  <c r="AA29" i="48"/>
  <c r="AB29" i="48"/>
  <c r="AC29" i="48"/>
  <c r="B30" i="48"/>
  <c r="C30" i="48"/>
  <c r="D30" i="48" s="1"/>
  <c r="E30" i="48"/>
  <c r="G30" i="48"/>
  <c r="K30" i="48"/>
  <c r="P30" i="48"/>
  <c r="W30" i="48"/>
  <c r="Y30" i="48"/>
  <c r="AA30" i="48"/>
  <c r="AB30" i="48"/>
  <c r="AC30" i="48"/>
  <c r="B31" i="48"/>
  <c r="C31" i="48"/>
  <c r="D31" i="48" s="1"/>
  <c r="E31" i="48"/>
  <c r="G31" i="48"/>
  <c r="K31" i="48"/>
  <c r="P31" i="48"/>
  <c r="W31" i="48"/>
  <c r="Y31" i="48"/>
  <c r="AA31" i="48"/>
  <c r="AB31" i="48"/>
  <c r="AC31" i="48"/>
  <c r="B32" i="48"/>
  <c r="C32" i="48"/>
  <c r="D32" i="48" s="1"/>
  <c r="E32" i="48"/>
  <c r="G32" i="48"/>
  <c r="K32" i="48"/>
  <c r="P32" i="48"/>
  <c r="W32" i="48"/>
  <c r="Y32" i="48"/>
  <c r="AA32" i="48"/>
  <c r="AB32" i="48"/>
  <c r="AC32" i="48"/>
  <c r="B33" i="48"/>
  <c r="C33" i="48"/>
  <c r="D33" i="48" s="1"/>
  <c r="E33" i="48"/>
  <c r="G33" i="48"/>
  <c r="K33" i="48"/>
  <c r="P33" i="48"/>
  <c r="W33" i="48"/>
  <c r="Y33" i="48"/>
  <c r="AA33" i="48"/>
  <c r="AB33" i="48"/>
  <c r="AC33" i="48"/>
  <c r="B34" i="48"/>
  <c r="C34" i="48"/>
  <c r="D34" i="48" s="1"/>
  <c r="E34" i="48"/>
  <c r="G34" i="48"/>
  <c r="K34" i="48"/>
  <c r="P34" i="48"/>
  <c r="W34" i="48"/>
  <c r="Y34" i="48"/>
  <c r="AA34" i="48"/>
  <c r="AB34" i="48"/>
  <c r="AC34" i="48"/>
  <c r="B35" i="48"/>
  <c r="C35" i="48"/>
  <c r="D35" i="48" s="1"/>
  <c r="E35" i="48"/>
  <c r="G35" i="48"/>
  <c r="K35" i="48"/>
  <c r="P35" i="48"/>
  <c r="W35" i="48"/>
  <c r="Y35" i="48"/>
  <c r="AA35" i="48"/>
  <c r="AB35" i="48"/>
  <c r="AC35" i="48"/>
  <c r="B36" i="48"/>
  <c r="C36" i="48"/>
  <c r="D36" i="48" s="1"/>
  <c r="E36" i="48"/>
  <c r="G36" i="48"/>
  <c r="K36" i="48"/>
  <c r="P36" i="48"/>
  <c r="W36" i="48"/>
  <c r="Y36" i="48"/>
  <c r="AA36" i="48"/>
  <c r="AB36" i="48"/>
  <c r="AC36" i="48"/>
  <c r="B37" i="48"/>
  <c r="C37" i="48"/>
  <c r="D37" i="48" s="1"/>
  <c r="E37" i="48"/>
  <c r="G37" i="48"/>
  <c r="K37" i="48"/>
  <c r="P37" i="48"/>
  <c r="W37" i="48"/>
  <c r="Y37" i="48"/>
  <c r="AA37" i="48"/>
  <c r="AB37" i="48"/>
  <c r="AC37" i="48"/>
  <c r="B38" i="48"/>
  <c r="C38" i="48"/>
  <c r="D38" i="48" s="1"/>
  <c r="E38" i="48"/>
  <c r="G38" i="48"/>
  <c r="K38" i="48"/>
  <c r="P38" i="48"/>
  <c r="W38" i="48"/>
  <c r="Y38" i="48"/>
  <c r="AA38" i="48"/>
  <c r="AB38" i="48"/>
  <c r="AC38" i="48"/>
  <c r="B39" i="48"/>
  <c r="C39" i="48"/>
  <c r="D39" i="48" s="1"/>
  <c r="E39" i="48"/>
  <c r="G39" i="48"/>
  <c r="K39" i="48"/>
  <c r="P39" i="48"/>
  <c r="W39" i="48"/>
  <c r="Y39" i="48"/>
  <c r="AA39" i="48"/>
  <c r="AB39" i="48"/>
  <c r="AC39" i="48"/>
  <c r="B40" i="48"/>
  <c r="C40" i="48"/>
  <c r="D40" i="48" s="1"/>
  <c r="E40" i="48"/>
  <c r="G40" i="48"/>
  <c r="K40" i="48"/>
  <c r="P40" i="48"/>
  <c r="W40" i="48"/>
  <c r="Y40" i="48"/>
  <c r="AA40" i="48"/>
  <c r="AB40" i="48"/>
  <c r="AC40" i="48"/>
  <c r="B41" i="48"/>
  <c r="C41" i="48"/>
  <c r="D41" i="48" s="1"/>
  <c r="E41" i="48"/>
  <c r="G41" i="48"/>
  <c r="K41" i="48"/>
  <c r="P41" i="48"/>
  <c r="W41" i="48"/>
  <c r="Y41" i="48"/>
  <c r="AA41" i="48"/>
  <c r="AB41" i="48"/>
  <c r="AC41" i="48"/>
  <c r="B46" i="48"/>
  <c r="C46" i="48"/>
  <c r="D46" i="48" s="1"/>
  <c r="E46" i="48"/>
  <c r="G46" i="48"/>
  <c r="AF46" i="48" s="1"/>
  <c r="K46" i="48"/>
  <c r="P46" i="48"/>
  <c r="W46" i="48"/>
  <c r="Y46" i="48"/>
  <c r="AA46" i="48"/>
  <c r="AB46" i="48"/>
  <c r="AC46" i="48"/>
  <c r="B47" i="48"/>
  <c r="C47" i="48"/>
  <c r="D47" i="48" s="1"/>
  <c r="E47" i="48"/>
  <c r="G47" i="48"/>
  <c r="AF47" i="48" s="1"/>
  <c r="K47" i="48"/>
  <c r="P47" i="48"/>
  <c r="W47" i="48"/>
  <c r="Y47" i="48"/>
  <c r="AA47" i="48"/>
  <c r="AB47" i="48"/>
  <c r="AC47" i="48"/>
  <c r="B48" i="48"/>
  <c r="C48" i="48"/>
  <c r="D48" i="48" s="1"/>
  <c r="E48" i="48"/>
  <c r="G48" i="48"/>
  <c r="AF48" i="48" s="1"/>
  <c r="K48" i="48"/>
  <c r="P48" i="48"/>
  <c r="W48" i="48"/>
  <c r="Y48" i="48"/>
  <c r="AA48" i="48"/>
  <c r="AB48" i="48"/>
  <c r="AC48" i="48"/>
  <c r="B49" i="48"/>
  <c r="C49" i="48"/>
  <c r="D49" i="48" s="1"/>
  <c r="E49" i="48"/>
  <c r="G49" i="48"/>
  <c r="AF49" i="48" s="1"/>
  <c r="K49" i="48"/>
  <c r="P49" i="48"/>
  <c r="W49" i="48"/>
  <c r="Y49" i="48"/>
  <c r="AA49" i="48"/>
  <c r="AB49" i="48"/>
  <c r="AC49" i="48"/>
  <c r="B50" i="48"/>
  <c r="C50" i="48"/>
  <c r="D50" i="48" s="1"/>
  <c r="E50" i="48"/>
  <c r="G50" i="48"/>
  <c r="AF50" i="48" s="1"/>
  <c r="K50" i="48"/>
  <c r="P50" i="48"/>
  <c r="W50" i="48"/>
  <c r="Y50" i="48"/>
  <c r="AA50" i="48"/>
  <c r="AB50" i="48"/>
  <c r="AC50" i="48"/>
  <c r="B51" i="48"/>
  <c r="C51" i="48"/>
  <c r="D51" i="48" s="1"/>
  <c r="E51" i="48"/>
  <c r="G51" i="48"/>
  <c r="AF51" i="48" s="1"/>
  <c r="K51" i="48"/>
  <c r="P51" i="48"/>
  <c r="W51" i="48"/>
  <c r="Y51" i="48"/>
  <c r="AA51" i="48"/>
  <c r="AB51" i="48"/>
  <c r="AC51" i="48"/>
  <c r="B52" i="48"/>
  <c r="C52" i="48"/>
  <c r="D52" i="48" s="1"/>
  <c r="E52" i="48"/>
  <c r="G52" i="48"/>
  <c r="AF52" i="48" s="1"/>
  <c r="K52" i="48"/>
  <c r="P52" i="48"/>
  <c r="W52" i="48"/>
  <c r="Y52" i="48"/>
  <c r="AA52" i="48"/>
  <c r="AB52" i="48"/>
  <c r="AC52" i="48"/>
  <c r="B53" i="48"/>
  <c r="C53" i="48"/>
  <c r="D53" i="48" s="1"/>
  <c r="E53" i="48"/>
  <c r="G53" i="48"/>
  <c r="AF53" i="48" s="1"/>
  <c r="K53" i="48"/>
  <c r="P53" i="48"/>
  <c r="N72" i="60" s="1"/>
  <c r="W53" i="48"/>
  <c r="Y53" i="48"/>
  <c r="AA53" i="48"/>
  <c r="AB53" i="48"/>
  <c r="AC53" i="48"/>
  <c r="B54" i="48"/>
  <c r="C54" i="48"/>
  <c r="D54" i="48" s="1"/>
  <c r="E54" i="48"/>
  <c r="G54" i="48"/>
  <c r="AF54" i="48" s="1"/>
  <c r="K54" i="48"/>
  <c r="P54" i="48"/>
  <c r="W54" i="48"/>
  <c r="Y54" i="48"/>
  <c r="AA54" i="48"/>
  <c r="AB54" i="48"/>
  <c r="AC54" i="48"/>
  <c r="B55" i="48"/>
  <c r="C55" i="48"/>
  <c r="D55" i="48" s="1"/>
  <c r="E55" i="48"/>
  <c r="G55" i="48"/>
  <c r="AF55" i="48" s="1"/>
  <c r="K55" i="48"/>
  <c r="P55" i="48"/>
  <c r="N417" i="62" s="1"/>
  <c r="W55" i="48"/>
  <c r="Y55" i="48"/>
  <c r="AA55" i="48"/>
  <c r="AB55" i="48"/>
  <c r="AC55" i="48"/>
  <c r="B56" i="48"/>
  <c r="C56" i="48"/>
  <c r="D56" i="48" s="1"/>
  <c r="E56" i="48"/>
  <c r="G56" i="48"/>
  <c r="AF56" i="48" s="1"/>
  <c r="K56" i="48"/>
  <c r="P56" i="48"/>
  <c r="W56" i="48"/>
  <c r="Y56" i="48"/>
  <c r="AA56" i="48"/>
  <c r="AB56" i="48"/>
  <c r="AC56" i="48"/>
  <c r="B57" i="48"/>
  <c r="C57" i="48"/>
  <c r="D57" i="48" s="1"/>
  <c r="E57" i="48"/>
  <c r="G57" i="48"/>
  <c r="AF57" i="48" s="1"/>
  <c r="K57" i="48"/>
  <c r="P57" i="48"/>
  <c r="W57" i="48"/>
  <c r="Y57" i="48"/>
  <c r="AA57" i="48"/>
  <c r="AB57" i="48"/>
  <c r="AC57" i="48"/>
  <c r="B58" i="48"/>
  <c r="C58" i="48"/>
  <c r="D58" i="48" s="1"/>
  <c r="E58" i="48"/>
  <c r="G58" i="48"/>
  <c r="AF58" i="48" s="1"/>
  <c r="K58" i="48"/>
  <c r="P58" i="48"/>
  <c r="W58" i="48"/>
  <c r="Y58" i="48"/>
  <c r="AA58" i="48"/>
  <c r="AB58" i="48"/>
  <c r="AC58" i="48"/>
  <c r="B59" i="48"/>
  <c r="C59" i="48"/>
  <c r="D59" i="48" s="1"/>
  <c r="E59" i="48"/>
  <c r="G59" i="48"/>
  <c r="AF59" i="48" s="1"/>
  <c r="K59" i="48"/>
  <c r="P59" i="48"/>
  <c r="W59" i="48"/>
  <c r="Y59" i="48"/>
  <c r="AA59" i="48"/>
  <c r="AB59" i="48"/>
  <c r="AC59" i="48"/>
  <c r="B60" i="48"/>
  <c r="C60" i="48"/>
  <c r="D60" i="48" s="1"/>
  <c r="D76" i="48" s="1"/>
  <c r="D92" i="48" s="1"/>
  <c r="D108" i="48" s="1"/>
  <c r="D124" i="48" s="1"/>
  <c r="D140" i="48" s="1"/>
  <c r="D156" i="48" s="1"/>
  <c r="E60" i="48"/>
  <c r="G60" i="48"/>
  <c r="AF60" i="48" s="1"/>
  <c r="K60" i="48"/>
  <c r="P60" i="48"/>
  <c r="W60" i="48"/>
  <c r="Y60" i="48"/>
  <c r="AA60" i="48"/>
  <c r="AB60" i="48"/>
  <c r="AC60" i="48"/>
  <c r="B62" i="48"/>
  <c r="C62" i="48"/>
  <c r="E62" i="48"/>
  <c r="G62" i="48"/>
  <c r="AF62" i="48" s="1"/>
  <c r="K62" i="48"/>
  <c r="P62" i="48"/>
  <c r="Q44" i="48" s="1"/>
  <c r="W62" i="48"/>
  <c r="X44" i="48" s="1"/>
  <c r="Y62" i="48"/>
  <c r="AA62" i="48"/>
  <c r="AB62" i="48"/>
  <c r="AC62" i="48"/>
  <c r="B63" i="48"/>
  <c r="C63" i="48"/>
  <c r="E63" i="48"/>
  <c r="G63" i="48"/>
  <c r="AF63" i="48" s="1"/>
  <c r="K63" i="48"/>
  <c r="P63" i="48"/>
  <c r="W63" i="48"/>
  <c r="Y63" i="48"/>
  <c r="AA63" i="48"/>
  <c r="AB63" i="48"/>
  <c r="AC63" i="48"/>
  <c r="B64" i="48"/>
  <c r="C64" i="48"/>
  <c r="E64" i="48"/>
  <c r="G64" i="48"/>
  <c r="AF64" i="48" s="1"/>
  <c r="K64" i="48"/>
  <c r="P64" i="48"/>
  <c r="W64" i="48"/>
  <c r="Y64" i="48"/>
  <c r="AA64" i="48"/>
  <c r="AB64" i="48"/>
  <c r="AC64" i="48"/>
  <c r="B65" i="48"/>
  <c r="C65" i="48"/>
  <c r="E65" i="48"/>
  <c r="G65" i="48"/>
  <c r="AF65" i="48" s="1"/>
  <c r="J48" i="48"/>
  <c r="K65" i="48"/>
  <c r="P65" i="48"/>
  <c r="W65" i="48"/>
  <c r="Y65" i="48"/>
  <c r="AA65" i="48"/>
  <c r="AB65" i="48"/>
  <c r="AC65" i="48"/>
  <c r="B66" i="48"/>
  <c r="C66" i="48"/>
  <c r="E66" i="48"/>
  <c r="G66" i="48"/>
  <c r="AF66" i="48" s="1"/>
  <c r="K66" i="48"/>
  <c r="P66" i="48"/>
  <c r="W66" i="48"/>
  <c r="Y66" i="48"/>
  <c r="AA66" i="48"/>
  <c r="AB66" i="48"/>
  <c r="AC66" i="48"/>
  <c r="B67" i="48"/>
  <c r="C67" i="48"/>
  <c r="E67" i="48"/>
  <c r="G67" i="48"/>
  <c r="AF67" i="48" s="1"/>
  <c r="K67" i="48"/>
  <c r="P67" i="48"/>
  <c r="W67" i="48"/>
  <c r="Y67" i="48"/>
  <c r="AA67" i="48"/>
  <c r="AB67" i="48"/>
  <c r="AC67" i="48"/>
  <c r="B68" i="48"/>
  <c r="C68" i="48"/>
  <c r="E68" i="48"/>
  <c r="G68" i="48"/>
  <c r="AF68" i="48" s="1"/>
  <c r="K68" i="48"/>
  <c r="P68" i="48"/>
  <c r="W68" i="48"/>
  <c r="Y68" i="48"/>
  <c r="AA68" i="48"/>
  <c r="AB68" i="48"/>
  <c r="AC68" i="48"/>
  <c r="B69" i="48"/>
  <c r="C69" i="48"/>
  <c r="E69" i="48"/>
  <c r="G69" i="48"/>
  <c r="AF69" i="48" s="1"/>
  <c r="K69" i="48"/>
  <c r="P69" i="48"/>
  <c r="W69" i="48"/>
  <c r="Y69" i="48"/>
  <c r="AA69" i="48"/>
  <c r="AB69" i="48"/>
  <c r="AC69" i="48"/>
  <c r="B70" i="48"/>
  <c r="C70" i="48"/>
  <c r="E70" i="48"/>
  <c r="G70" i="48"/>
  <c r="AF70" i="48" s="1"/>
  <c r="K70" i="48"/>
  <c r="P70" i="48"/>
  <c r="W70" i="48"/>
  <c r="Y70" i="48"/>
  <c r="AA70" i="48"/>
  <c r="AB70" i="48"/>
  <c r="AC70" i="48"/>
  <c r="B71" i="48"/>
  <c r="C71" i="48"/>
  <c r="E71" i="48"/>
  <c r="G71" i="48"/>
  <c r="AF71" i="48" s="1"/>
  <c r="K71" i="48"/>
  <c r="P71" i="48"/>
  <c r="W71" i="48"/>
  <c r="Y71" i="48"/>
  <c r="AA71" i="48"/>
  <c r="AB71" i="48"/>
  <c r="AC71" i="48"/>
  <c r="B72" i="48"/>
  <c r="C72" i="48"/>
  <c r="E72" i="48"/>
  <c r="G72" i="48"/>
  <c r="AF72" i="48" s="1"/>
  <c r="K72" i="48"/>
  <c r="P72" i="48"/>
  <c r="W72" i="48"/>
  <c r="Y72" i="48"/>
  <c r="AA72" i="48"/>
  <c r="AB72" i="48"/>
  <c r="AC72" i="48"/>
  <c r="B73" i="48"/>
  <c r="C73" i="48"/>
  <c r="E73" i="48"/>
  <c r="G73" i="48"/>
  <c r="AF73" i="48" s="1"/>
  <c r="K73" i="48"/>
  <c r="P73" i="48"/>
  <c r="W73" i="48"/>
  <c r="Y73" i="48"/>
  <c r="AA73" i="48"/>
  <c r="AB73" i="48"/>
  <c r="AC73" i="48"/>
  <c r="B74" i="48"/>
  <c r="C74" i="48"/>
  <c r="E74" i="48"/>
  <c r="G74" i="48"/>
  <c r="AF74" i="48" s="1"/>
  <c r="K74" i="48"/>
  <c r="P74" i="48"/>
  <c r="W74" i="48"/>
  <c r="Y74" i="48"/>
  <c r="AA74" i="48"/>
  <c r="AB74" i="48"/>
  <c r="AC74" i="48"/>
  <c r="B75" i="48"/>
  <c r="C75" i="48"/>
  <c r="E75" i="48"/>
  <c r="G75" i="48"/>
  <c r="AF75" i="48" s="1"/>
  <c r="K75" i="48"/>
  <c r="P75" i="48"/>
  <c r="W75" i="48"/>
  <c r="Y75" i="48"/>
  <c r="AA75" i="48"/>
  <c r="AB75" i="48"/>
  <c r="AC75" i="48"/>
  <c r="B76" i="48"/>
  <c r="C76" i="48"/>
  <c r="E76" i="48"/>
  <c r="G76" i="48"/>
  <c r="AF76" i="48" s="1"/>
  <c r="K76" i="48"/>
  <c r="P76" i="48"/>
  <c r="W76" i="48"/>
  <c r="Y76" i="48"/>
  <c r="AA76" i="48"/>
  <c r="AB76" i="48"/>
  <c r="AC76" i="48"/>
  <c r="B78" i="48"/>
  <c r="C78" i="48"/>
  <c r="E78" i="48"/>
  <c r="G78" i="48"/>
  <c r="AF78" i="48" s="1"/>
  <c r="K78" i="48"/>
  <c r="P78" i="48"/>
  <c r="W78" i="48"/>
  <c r="Y78" i="48"/>
  <c r="AA78" i="48"/>
  <c r="AB78" i="48"/>
  <c r="AC78" i="48"/>
  <c r="B79" i="48"/>
  <c r="C79" i="48"/>
  <c r="E79" i="48"/>
  <c r="G79" i="48"/>
  <c r="AF79" i="48" s="1"/>
  <c r="J62" i="48"/>
  <c r="K79" i="48"/>
  <c r="P79" i="48"/>
  <c r="W79" i="48"/>
  <c r="Y79" i="48"/>
  <c r="AA79" i="48"/>
  <c r="AB79" i="48"/>
  <c r="AC79" i="48"/>
  <c r="B80" i="48"/>
  <c r="C80" i="48"/>
  <c r="E80" i="48"/>
  <c r="G80" i="48"/>
  <c r="AF80" i="48" s="1"/>
  <c r="J63" i="48"/>
  <c r="K80" i="48"/>
  <c r="P80" i="48"/>
  <c r="W80" i="48"/>
  <c r="Y80" i="48"/>
  <c r="AA80" i="48"/>
  <c r="AB80" i="48"/>
  <c r="AC80" i="48"/>
  <c r="B81" i="48"/>
  <c r="C81" i="48"/>
  <c r="E81" i="48"/>
  <c r="G81" i="48"/>
  <c r="AF81" i="48" s="1"/>
  <c r="K81" i="48"/>
  <c r="P81" i="48"/>
  <c r="W81" i="48"/>
  <c r="Y81" i="48"/>
  <c r="AA81" i="48"/>
  <c r="AB81" i="48"/>
  <c r="AC81" i="48"/>
  <c r="B82" i="48"/>
  <c r="C82" i="48"/>
  <c r="E82" i="48"/>
  <c r="G82" i="48"/>
  <c r="AF82" i="48" s="1"/>
  <c r="K82" i="48"/>
  <c r="P82" i="48"/>
  <c r="N444" i="62" s="1"/>
  <c r="W82" i="48"/>
  <c r="Y82" i="48"/>
  <c r="AA82" i="48"/>
  <c r="AB82" i="48"/>
  <c r="AC82" i="48"/>
  <c r="B83" i="48"/>
  <c r="C83" i="48"/>
  <c r="E83" i="48"/>
  <c r="G83" i="48"/>
  <c r="AF83" i="48" s="1"/>
  <c r="K83" i="48"/>
  <c r="P83" i="48"/>
  <c r="W83" i="48"/>
  <c r="Y83" i="48"/>
  <c r="AA83" i="48"/>
  <c r="AB83" i="48"/>
  <c r="AC83" i="48"/>
  <c r="B84" i="48"/>
  <c r="C84" i="48"/>
  <c r="E84" i="48"/>
  <c r="G84" i="48"/>
  <c r="AF84" i="48" s="1"/>
  <c r="K84" i="48"/>
  <c r="P84" i="48"/>
  <c r="W84" i="48"/>
  <c r="Y84" i="48"/>
  <c r="AA84" i="48"/>
  <c r="AB84" i="48"/>
  <c r="AC84" i="48"/>
  <c r="B85" i="48"/>
  <c r="C85" i="48"/>
  <c r="E85" i="48"/>
  <c r="G85" i="48"/>
  <c r="AF85" i="48" s="1"/>
  <c r="K85" i="48"/>
  <c r="P85" i="48"/>
  <c r="W85" i="48"/>
  <c r="Y85" i="48"/>
  <c r="AA85" i="48"/>
  <c r="AB85" i="48"/>
  <c r="AC85" i="48"/>
  <c r="B86" i="48"/>
  <c r="C86" i="48"/>
  <c r="E86" i="48"/>
  <c r="G86" i="48"/>
  <c r="AF86" i="48" s="1"/>
  <c r="K86" i="48"/>
  <c r="P86" i="48"/>
  <c r="W86" i="48"/>
  <c r="Y86" i="48"/>
  <c r="AA86" i="48"/>
  <c r="AB86" i="48"/>
  <c r="AC86" i="48"/>
  <c r="B87" i="48"/>
  <c r="C87" i="48"/>
  <c r="E87" i="48"/>
  <c r="G87" i="48"/>
  <c r="AF87" i="48" s="1"/>
  <c r="K87" i="48"/>
  <c r="P87" i="48"/>
  <c r="W87" i="48"/>
  <c r="Y87" i="48"/>
  <c r="AA87" i="48"/>
  <c r="AB87" i="48"/>
  <c r="AC87" i="48"/>
  <c r="B88" i="48"/>
  <c r="C88" i="48"/>
  <c r="E88" i="48"/>
  <c r="G88" i="48"/>
  <c r="AF88" i="48" s="1"/>
  <c r="J71" i="48"/>
  <c r="K88" i="48"/>
  <c r="P88" i="48"/>
  <c r="W88" i="48"/>
  <c r="Y88" i="48"/>
  <c r="AA88" i="48"/>
  <c r="AB88" i="48"/>
  <c r="AC88" i="48"/>
  <c r="B89" i="48"/>
  <c r="C89" i="48"/>
  <c r="E89" i="48"/>
  <c r="G89" i="48"/>
  <c r="AF89" i="48" s="1"/>
  <c r="K89" i="48"/>
  <c r="P89" i="48"/>
  <c r="W89" i="48"/>
  <c r="Y89" i="48"/>
  <c r="AA89" i="48"/>
  <c r="AB89" i="48"/>
  <c r="AC89" i="48"/>
  <c r="B90" i="48"/>
  <c r="C90" i="48"/>
  <c r="E90" i="48"/>
  <c r="G90" i="48"/>
  <c r="AF90" i="48" s="1"/>
  <c r="K90" i="48"/>
  <c r="P90" i="48"/>
  <c r="W90" i="48"/>
  <c r="Y90" i="48"/>
  <c r="AA90" i="48"/>
  <c r="AB90" i="48"/>
  <c r="AC90" i="48"/>
  <c r="B91" i="48"/>
  <c r="C91" i="48"/>
  <c r="E91" i="48"/>
  <c r="G91" i="48"/>
  <c r="AF91" i="48" s="1"/>
  <c r="J74" i="48"/>
  <c r="K91" i="48"/>
  <c r="P91" i="48"/>
  <c r="W91" i="48"/>
  <c r="Y91" i="48"/>
  <c r="AA91" i="48"/>
  <c r="AB91" i="48"/>
  <c r="AC91" i="48"/>
  <c r="B92" i="48"/>
  <c r="C92" i="48"/>
  <c r="E92" i="48"/>
  <c r="G92" i="48"/>
  <c r="AF92" i="48" s="1"/>
  <c r="J75" i="48"/>
  <c r="K92" i="48"/>
  <c r="P92" i="48"/>
  <c r="W92" i="48"/>
  <c r="Y92" i="48"/>
  <c r="AA92" i="48"/>
  <c r="AB92" i="48"/>
  <c r="AC92" i="48"/>
  <c r="B94" i="48"/>
  <c r="C94" i="48"/>
  <c r="E94" i="48"/>
  <c r="G94" i="48"/>
  <c r="AF94" i="48" s="1"/>
  <c r="J76" i="48"/>
  <c r="K94" i="48"/>
  <c r="P94" i="48"/>
  <c r="W94" i="48"/>
  <c r="Y94" i="48"/>
  <c r="AA94" i="48"/>
  <c r="AB94" i="48"/>
  <c r="AC94" i="48"/>
  <c r="B95" i="48"/>
  <c r="C95" i="48"/>
  <c r="E95" i="48"/>
  <c r="G95" i="48"/>
  <c r="AF95" i="48" s="1"/>
  <c r="K95" i="48"/>
  <c r="P95" i="48"/>
  <c r="W95" i="48"/>
  <c r="Y95" i="48"/>
  <c r="AA95" i="48"/>
  <c r="AB95" i="48"/>
  <c r="AC95" i="48"/>
  <c r="B96" i="48"/>
  <c r="C96" i="48"/>
  <c r="E96" i="48"/>
  <c r="G96" i="48"/>
  <c r="AF96" i="48" s="1"/>
  <c r="K96" i="48"/>
  <c r="P96" i="48"/>
  <c r="W96" i="48"/>
  <c r="Y96" i="48"/>
  <c r="AA96" i="48"/>
  <c r="AB96" i="48"/>
  <c r="AC96" i="48"/>
  <c r="B97" i="48"/>
  <c r="C97" i="48"/>
  <c r="E97" i="48"/>
  <c r="G97" i="48"/>
  <c r="AF97" i="48" s="1"/>
  <c r="K97" i="48"/>
  <c r="P97" i="48"/>
  <c r="W97" i="48"/>
  <c r="Y97" i="48"/>
  <c r="AA97" i="48"/>
  <c r="AB97" i="48"/>
  <c r="AC97" i="48"/>
  <c r="B98" i="48"/>
  <c r="C98" i="48"/>
  <c r="E98" i="48"/>
  <c r="G98" i="48"/>
  <c r="AF98" i="48" s="1"/>
  <c r="K98" i="48"/>
  <c r="P98" i="48"/>
  <c r="W98" i="48"/>
  <c r="Y98" i="48"/>
  <c r="AA98" i="48"/>
  <c r="AB98" i="48"/>
  <c r="AC98" i="48"/>
  <c r="B99" i="48"/>
  <c r="C99" i="48"/>
  <c r="E99" i="48"/>
  <c r="G99" i="48"/>
  <c r="AF99" i="48" s="1"/>
  <c r="K99" i="48"/>
  <c r="P99" i="48"/>
  <c r="W99" i="48"/>
  <c r="Y99" i="48"/>
  <c r="AA99" i="48"/>
  <c r="AB99" i="48"/>
  <c r="AC99" i="48"/>
  <c r="B100" i="48"/>
  <c r="C100" i="48"/>
  <c r="E100" i="48"/>
  <c r="G100" i="48"/>
  <c r="AF100" i="48" s="1"/>
  <c r="K100" i="48"/>
  <c r="P100" i="48"/>
  <c r="W100" i="48"/>
  <c r="Y100" i="48"/>
  <c r="AA100" i="48"/>
  <c r="AB100" i="48"/>
  <c r="AC100" i="48"/>
  <c r="B101" i="48"/>
  <c r="C101" i="48"/>
  <c r="E101" i="48"/>
  <c r="G101" i="48"/>
  <c r="AF101" i="48" s="1"/>
  <c r="K101" i="48"/>
  <c r="P101" i="48"/>
  <c r="W101" i="48"/>
  <c r="Y101" i="48"/>
  <c r="AA101" i="48"/>
  <c r="AB101" i="48"/>
  <c r="AC101" i="48"/>
  <c r="B102" i="48"/>
  <c r="C102" i="48"/>
  <c r="E102" i="48"/>
  <c r="G102" i="48"/>
  <c r="AF102" i="48" s="1"/>
  <c r="K102" i="48"/>
  <c r="P102" i="48"/>
  <c r="W102" i="48"/>
  <c r="Y102" i="48"/>
  <c r="AA102" i="48"/>
  <c r="AB102" i="48"/>
  <c r="AC102" i="48"/>
  <c r="B103" i="48"/>
  <c r="C103" i="48"/>
  <c r="E103" i="48"/>
  <c r="G103" i="48"/>
  <c r="AF103" i="48" s="1"/>
  <c r="K103" i="48"/>
  <c r="P103" i="48"/>
  <c r="W103" i="48"/>
  <c r="Y103" i="48"/>
  <c r="AA103" i="48"/>
  <c r="AB103" i="48"/>
  <c r="AC103" i="48"/>
  <c r="B104" i="48"/>
  <c r="C104" i="48"/>
  <c r="E104" i="48"/>
  <c r="G104" i="48"/>
  <c r="AF104" i="48" s="1"/>
  <c r="K104" i="48"/>
  <c r="P104" i="48"/>
  <c r="W104" i="48"/>
  <c r="Y104" i="48"/>
  <c r="AA104" i="48"/>
  <c r="AB104" i="48"/>
  <c r="AC104" i="48"/>
  <c r="B105" i="48"/>
  <c r="C105" i="48"/>
  <c r="E105" i="48"/>
  <c r="G105" i="48"/>
  <c r="AF105" i="48" s="1"/>
  <c r="K105" i="48"/>
  <c r="P105" i="48"/>
  <c r="W105" i="48"/>
  <c r="Y105" i="48"/>
  <c r="AA105" i="48"/>
  <c r="AB105" i="48"/>
  <c r="AC105" i="48"/>
  <c r="B106" i="48"/>
  <c r="C106" i="48"/>
  <c r="E106" i="48"/>
  <c r="G106" i="48"/>
  <c r="AF106" i="48" s="1"/>
  <c r="K106" i="48"/>
  <c r="P106" i="48"/>
  <c r="N471" i="62" s="1"/>
  <c r="W106" i="48"/>
  <c r="Y106" i="48"/>
  <c r="AA106" i="48"/>
  <c r="AB106" i="48"/>
  <c r="AC106" i="48"/>
  <c r="B107" i="48"/>
  <c r="C107" i="48"/>
  <c r="E107" i="48"/>
  <c r="G107" i="48"/>
  <c r="AF107" i="48" s="1"/>
  <c r="K107" i="48"/>
  <c r="P107" i="48"/>
  <c r="W107" i="48"/>
  <c r="Y107" i="48"/>
  <c r="AA107" i="48"/>
  <c r="AB107" i="48"/>
  <c r="AC107" i="48"/>
  <c r="B108" i="48"/>
  <c r="C108" i="48"/>
  <c r="E108" i="48"/>
  <c r="G108" i="48"/>
  <c r="AF108" i="48" s="1"/>
  <c r="K108" i="48"/>
  <c r="P108" i="48"/>
  <c r="W108" i="48"/>
  <c r="Y108" i="48"/>
  <c r="AA108" i="48"/>
  <c r="AB108" i="48"/>
  <c r="AC108" i="48"/>
  <c r="B110" i="48"/>
  <c r="C110" i="48"/>
  <c r="E110" i="48"/>
  <c r="G110" i="48"/>
  <c r="AF110" i="48" s="1"/>
  <c r="K110" i="48"/>
  <c r="P110" i="48"/>
  <c r="W110" i="48"/>
  <c r="Y110" i="48"/>
  <c r="AA110" i="48"/>
  <c r="AB110" i="48"/>
  <c r="AC110" i="48"/>
  <c r="B111" i="48"/>
  <c r="C111" i="48"/>
  <c r="E111" i="48"/>
  <c r="G111" i="48"/>
  <c r="AF111" i="48" s="1"/>
  <c r="K111" i="48"/>
  <c r="P111" i="48"/>
  <c r="W111" i="48"/>
  <c r="Y111" i="48"/>
  <c r="AA111" i="48"/>
  <c r="AB111" i="48"/>
  <c r="AC111" i="48"/>
  <c r="B112" i="48"/>
  <c r="C112" i="48"/>
  <c r="E112" i="48"/>
  <c r="G112" i="48"/>
  <c r="AF112" i="48" s="1"/>
  <c r="K112" i="48"/>
  <c r="P112" i="48"/>
  <c r="W112" i="48"/>
  <c r="Y112" i="48"/>
  <c r="AA112" i="48"/>
  <c r="AB112" i="48"/>
  <c r="AC112" i="48"/>
  <c r="B113" i="48"/>
  <c r="C113" i="48"/>
  <c r="E113" i="48"/>
  <c r="G113" i="48"/>
  <c r="AF113" i="48" s="1"/>
  <c r="J96" i="48"/>
  <c r="K113" i="48"/>
  <c r="P113" i="48"/>
  <c r="W113" i="48"/>
  <c r="Y113" i="48"/>
  <c r="AA113" i="48"/>
  <c r="AB113" i="48"/>
  <c r="AC113" i="48"/>
  <c r="B114" i="48"/>
  <c r="C114" i="48"/>
  <c r="E114" i="48"/>
  <c r="G114" i="48"/>
  <c r="AF114" i="48" s="1"/>
  <c r="K114" i="48"/>
  <c r="P114" i="48"/>
  <c r="W114" i="48"/>
  <c r="Y114" i="48"/>
  <c r="AA114" i="48"/>
  <c r="AB114" i="48"/>
  <c r="AC114" i="48"/>
  <c r="B115" i="48"/>
  <c r="C115" i="48"/>
  <c r="E115" i="48"/>
  <c r="G115" i="48"/>
  <c r="AF115" i="48" s="1"/>
  <c r="J98" i="48"/>
  <c r="K115" i="48"/>
  <c r="P115" i="48"/>
  <c r="W115" i="48"/>
  <c r="Y115" i="48"/>
  <c r="AA115" i="48"/>
  <c r="AB115" i="48"/>
  <c r="AC115" i="48"/>
  <c r="B116" i="48"/>
  <c r="C116" i="48"/>
  <c r="E116" i="48"/>
  <c r="G116" i="48"/>
  <c r="AF116" i="48" s="1"/>
  <c r="J99" i="48"/>
  <c r="K116" i="48"/>
  <c r="P116" i="48"/>
  <c r="W116" i="48"/>
  <c r="Y116" i="48"/>
  <c r="AA116" i="48"/>
  <c r="AB116" i="48"/>
  <c r="AC116" i="48"/>
  <c r="B117" i="48"/>
  <c r="C117" i="48"/>
  <c r="E117" i="48"/>
  <c r="G117" i="48"/>
  <c r="AF117" i="48" s="1"/>
  <c r="J100" i="48"/>
  <c r="K117" i="48"/>
  <c r="P117" i="48"/>
  <c r="W117" i="48"/>
  <c r="Y117" i="48"/>
  <c r="AA117" i="48"/>
  <c r="AB117" i="48"/>
  <c r="AC117" i="48"/>
  <c r="B118" i="48"/>
  <c r="C118" i="48"/>
  <c r="E118" i="48"/>
  <c r="G118" i="48"/>
  <c r="AF118" i="48" s="1"/>
  <c r="K118" i="48"/>
  <c r="P118" i="48"/>
  <c r="W118" i="48"/>
  <c r="Y118" i="48"/>
  <c r="AA118" i="48"/>
  <c r="AB118" i="48"/>
  <c r="AC118" i="48"/>
  <c r="B119" i="48"/>
  <c r="C119" i="48"/>
  <c r="E119" i="48"/>
  <c r="G119" i="48"/>
  <c r="AF119" i="48" s="1"/>
  <c r="J102" i="48"/>
  <c r="K119" i="48"/>
  <c r="P119" i="48"/>
  <c r="W119" i="48"/>
  <c r="Y119" i="48"/>
  <c r="AA119" i="48"/>
  <c r="AB119" i="48"/>
  <c r="AC119" i="48"/>
  <c r="B120" i="48"/>
  <c r="C120" i="48"/>
  <c r="E120" i="48"/>
  <c r="G120" i="48"/>
  <c r="AF120" i="48" s="1"/>
  <c r="K120" i="48"/>
  <c r="P120" i="48"/>
  <c r="W120" i="48"/>
  <c r="Y120" i="48"/>
  <c r="AA120" i="48"/>
  <c r="AB120" i="48"/>
  <c r="AC120" i="48"/>
  <c r="B121" i="48"/>
  <c r="C121" i="48"/>
  <c r="E121" i="48"/>
  <c r="G121" i="48"/>
  <c r="AF121" i="48" s="1"/>
  <c r="K121" i="48"/>
  <c r="P121" i="48"/>
  <c r="W121" i="48"/>
  <c r="Y121" i="48"/>
  <c r="AA121" i="48"/>
  <c r="AB121" i="48"/>
  <c r="AC121" i="48"/>
  <c r="B122" i="48"/>
  <c r="C122" i="48"/>
  <c r="E122" i="48"/>
  <c r="G122" i="48"/>
  <c r="AF122" i="48" s="1"/>
  <c r="K122" i="48"/>
  <c r="P122" i="48"/>
  <c r="W122" i="48"/>
  <c r="Y122" i="48"/>
  <c r="AA122" i="48"/>
  <c r="AB122" i="48"/>
  <c r="AC122" i="48"/>
  <c r="B123" i="48"/>
  <c r="C123" i="48"/>
  <c r="E123" i="48"/>
  <c r="G123" i="48"/>
  <c r="AF123" i="48" s="1"/>
  <c r="K123" i="48"/>
  <c r="P123" i="48"/>
  <c r="W123" i="48"/>
  <c r="Y123" i="48"/>
  <c r="AA123" i="48"/>
  <c r="AB123" i="48"/>
  <c r="AC123" i="48"/>
  <c r="B124" i="48"/>
  <c r="C124" i="48"/>
  <c r="E124" i="48"/>
  <c r="G124" i="48"/>
  <c r="AF124" i="48" s="1"/>
  <c r="K124" i="48"/>
  <c r="P124" i="48"/>
  <c r="W124" i="48"/>
  <c r="Y124" i="48"/>
  <c r="AA124" i="48"/>
  <c r="AB124" i="48"/>
  <c r="AC124" i="48"/>
  <c r="B126" i="48"/>
  <c r="C126" i="48"/>
  <c r="E126" i="48"/>
  <c r="G126" i="48"/>
  <c r="AF126" i="48" s="1"/>
  <c r="K126" i="48"/>
  <c r="P126" i="48"/>
  <c r="W126" i="48"/>
  <c r="Y126" i="48"/>
  <c r="AA126" i="48"/>
  <c r="AB126" i="48"/>
  <c r="AC126" i="48"/>
  <c r="B127" i="48"/>
  <c r="C127" i="48"/>
  <c r="E127" i="48"/>
  <c r="G127" i="48"/>
  <c r="AF127" i="48" s="1"/>
  <c r="J110" i="48"/>
  <c r="K127" i="48"/>
  <c r="P127" i="48"/>
  <c r="W127" i="48"/>
  <c r="Y127" i="48"/>
  <c r="AA127" i="48"/>
  <c r="AB127" i="48"/>
  <c r="AC127" i="48"/>
  <c r="B128" i="48"/>
  <c r="C128" i="48"/>
  <c r="E128" i="48"/>
  <c r="G128" i="48"/>
  <c r="AF128" i="48" s="1"/>
  <c r="K128" i="48"/>
  <c r="P128" i="48"/>
  <c r="W128" i="48"/>
  <c r="Y128" i="48"/>
  <c r="AA128" i="48"/>
  <c r="AB128" i="48"/>
  <c r="AC128" i="48"/>
  <c r="B129" i="48"/>
  <c r="C129" i="48"/>
  <c r="E129" i="48"/>
  <c r="G129" i="48"/>
  <c r="AF129" i="48" s="1"/>
  <c r="J112" i="48"/>
  <c r="K129" i="48"/>
  <c r="P129" i="48"/>
  <c r="W129" i="48"/>
  <c r="Y129" i="48"/>
  <c r="AA129" i="48"/>
  <c r="AB129" i="48"/>
  <c r="AC129" i="48"/>
  <c r="B130" i="48"/>
  <c r="C130" i="48"/>
  <c r="E130" i="48"/>
  <c r="G130" i="48"/>
  <c r="AF130" i="48" s="1"/>
  <c r="K130" i="48"/>
  <c r="P130" i="48"/>
  <c r="N498" i="62" s="1"/>
  <c r="W130" i="48"/>
  <c r="Y130" i="48"/>
  <c r="AA130" i="48"/>
  <c r="AB130" i="48"/>
  <c r="AC130" i="48"/>
  <c r="B131" i="48"/>
  <c r="C131" i="48"/>
  <c r="E131" i="48"/>
  <c r="G131" i="48"/>
  <c r="AF131" i="48" s="1"/>
  <c r="K131" i="48"/>
  <c r="P131" i="48"/>
  <c r="W131" i="48"/>
  <c r="Y131" i="48"/>
  <c r="AA131" i="48"/>
  <c r="AB131" i="48"/>
  <c r="AC131" i="48"/>
  <c r="B132" i="48"/>
  <c r="C132" i="48"/>
  <c r="E132" i="48"/>
  <c r="G132" i="48"/>
  <c r="AF132" i="48" s="1"/>
  <c r="K132" i="48"/>
  <c r="P132" i="48"/>
  <c r="W132" i="48"/>
  <c r="Y132" i="48"/>
  <c r="AA132" i="48"/>
  <c r="AB132" i="48"/>
  <c r="AC132" i="48"/>
  <c r="B133" i="48"/>
  <c r="C133" i="48"/>
  <c r="E133" i="48"/>
  <c r="G133" i="48"/>
  <c r="AF133" i="48" s="1"/>
  <c r="K133" i="48"/>
  <c r="P133" i="48"/>
  <c r="W133" i="48"/>
  <c r="Y133" i="48"/>
  <c r="AA133" i="48"/>
  <c r="AB133" i="48"/>
  <c r="AC133" i="48"/>
  <c r="B134" i="48"/>
  <c r="C134" i="48"/>
  <c r="E134" i="48"/>
  <c r="G134" i="48"/>
  <c r="AF134" i="48" s="1"/>
  <c r="J117" i="48"/>
  <c r="K134" i="48"/>
  <c r="P134" i="48"/>
  <c r="W134" i="48"/>
  <c r="Y134" i="48"/>
  <c r="AA134" i="48"/>
  <c r="AB134" i="48"/>
  <c r="AC134" i="48"/>
  <c r="B135" i="48"/>
  <c r="C135" i="48"/>
  <c r="E135" i="48"/>
  <c r="G135" i="48"/>
  <c r="AF135" i="48" s="1"/>
  <c r="K135" i="48"/>
  <c r="P135" i="48"/>
  <c r="W135" i="48"/>
  <c r="Y135" i="48"/>
  <c r="AA135" i="48"/>
  <c r="AB135" i="48"/>
  <c r="AC135" i="48"/>
  <c r="B136" i="48"/>
  <c r="C136" i="48"/>
  <c r="E136" i="48"/>
  <c r="G136" i="48"/>
  <c r="AF136" i="48" s="1"/>
  <c r="K136" i="48"/>
  <c r="P136" i="48"/>
  <c r="W136" i="48"/>
  <c r="Y136" i="48"/>
  <c r="AA136" i="48"/>
  <c r="AB136" i="48"/>
  <c r="AC136" i="48"/>
  <c r="B137" i="48"/>
  <c r="C137" i="48"/>
  <c r="E137" i="48"/>
  <c r="G137" i="48"/>
  <c r="AF137" i="48" s="1"/>
  <c r="K137" i="48"/>
  <c r="P137" i="48"/>
  <c r="W137" i="48"/>
  <c r="Y137" i="48"/>
  <c r="AA137" i="48"/>
  <c r="AB137" i="48"/>
  <c r="AC137" i="48"/>
  <c r="B138" i="48"/>
  <c r="C138" i="48"/>
  <c r="E138" i="48"/>
  <c r="G138" i="48"/>
  <c r="AF138" i="48" s="1"/>
  <c r="K138" i="48"/>
  <c r="P138" i="48"/>
  <c r="W138" i="48"/>
  <c r="Y138" i="48"/>
  <c r="AA138" i="48"/>
  <c r="AB138" i="48"/>
  <c r="AC138" i="48"/>
  <c r="B139" i="48"/>
  <c r="C139" i="48"/>
  <c r="E139" i="48"/>
  <c r="G139" i="48"/>
  <c r="AF139" i="48" s="1"/>
  <c r="K139" i="48"/>
  <c r="P139" i="48"/>
  <c r="W139" i="48"/>
  <c r="Y139" i="48"/>
  <c r="AA139" i="48"/>
  <c r="AB139" i="48"/>
  <c r="AC139" i="48"/>
  <c r="B140" i="48"/>
  <c r="C140" i="48"/>
  <c r="E140" i="48"/>
  <c r="G140" i="48"/>
  <c r="AF140" i="48" s="1"/>
  <c r="K140" i="48"/>
  <c r="P140" i="48"/>
  <c r="W140" i="48"/>
  <c r="Y140" i="48"/>
  <c r="AA140" i="48"/>
  <c r="AB140" i="48"/>
  <c r="AC140" i="48"/>
  <c r="B142" i="48"/>
  <c r="C142" i="48"/>
  <c r="E142" i="48"/>
  <c r="G142" i="48"/>
  <c r="AF142" i="48" s="1"/>
  <c r="K142" i="48"/>
  <c r="P142" i="48"/>
  <c r="W142" i="48"/>
  <c r="Y142" i="48"/>
  <c r="AA142" i="48"/>
  <c r="AB142" i="48"/>
  <c r="AC142" i="48"/>
  <c r="B143" i="48"/>
  <c r="C143" i="48"/>
  <c r="E143" i="48"/>
  <c r="G143" i="48"/>
  <c r="AF143" i="48" s="1"/>
  <c r="K143" i="48"/>
  <c r="P143" i="48"/>
  <c r="N147" i="60" s="1"/>
  <c r="W143" i="48"/>
  <c r="Y143" i="48"/>
  <c r="AA143" i="48"/>
  <c r="AB143" i="48"/>
  <c r="AC143" i="48"/>
  <c r="B144" i="48"/>
  <c r="C144" i="48"/>
  <c r="E144" i="48"/>
  <c r="G144" i="48"/>
  <c r="AF144" i="48" s="1"/>
  <c r="K144" i="48"/>
  <c r="P144" i="48"/>
  <c r="W144" i="48"/>
  <c r="Y144" i="48"/>
  <c r="AA144" i="48"/>
  <c r="AB144" i="48"/>
  <c r="AC144" i="48"/>
  <c r="B145" i="48"/>
  <c r="C145" i="48"/>
  <c r="E145" i="48"/>
  <c r="G145" i="48"/>
  <c r="AF145" i="48" s="1"/>
  <c r="K145" i="48"/>
  <c r="P145" i="48"/>
  <c r="W145" i="48"/>
  <c r="Y145" i="48"/>
  <c r="AA145" i="48"/>
  <c r="AB145" i="48"/>
  <c r="AC145" i="48"/>
  <c r="B146" i="48"/>
  <c r="C146" i="48"/>
  <c r="E146" i="48"/>
  <c r="G146" i="48"/>
  <c r="AF146" i="48" s="1"/>
  <c r="K146" i="48"/>
  <c r="P146" i="48"/>
  <c r="W146" i="48"/>
  <c r="Y146" i="48"/>
  <c r="AA146" i="48"/>
  <c r="AB146" i="48"/>
  <c r="AC146" i="48"/>
  <c r="B147" i="48"/>
  <c r="C147" i="48"/>
  <c r="E147" i="48"/>
  <c r="G147" i="48"/>
  <c r="AF147" i="48" s="1"/>
  <c r="K147" i="48"/>
  <c r="P147" i="48"/>
  <c r="W147" i="48"/>
  <c r="Y147" i="48"/>
  <c r="AA147" i="48"/>
  <c r="AB147" i="48"/>
  <c r="AC147" i="48"/>
  <c r="B148" i="48"/>
  <c r="C148" i="48"/>
  <c r="E148" i="48"/>
  <c r="G148" i="48"/>
  <c r="AF148" i="48" s="1"/>
  <c r="K148" i="48"/>
  <c r="P148" i="48"/>
  <c r="W148" i="48"/>
  <c r="Y148" i="48"/>
  <c r="AA148" i="48"/>
  <c r="AB148" i="48"/>
  <c r="AC148" i="48"/>
  <c r="B149" i="48"/>
  <c r="C149" i="48"/>
  <c r="E149" i="48"/>
  <c r="G149" i="48"/>
  <c r="AF149" i="48" s="1"/>
  <c r="K149" i="48"/>
  <c r="P149" i="48"/>
  <c r="W149" i="48"/>
  <c r="Y149" i="48"/>
  <c r="AA149" i="48"/>
  <c r="AB149" i="48"/>
  <c r="AC149" i="48"/>
  <c r="B150" i="48"/>
  <c r="C150" i="48"/>
  <c r="E150" i="48"/>
  <c r="G150" i="48"/>
  <c r="AF150" i="48" s="1"/>
  <c r="K150" i="48"/>
  <c r="P150" i="48"/>
  <c r="W150" i="48"/>
  <c r="Y150" i="48"/>
  <c r="AA150" i="48"/>
  <c r="AB150" i="48"/>
  <c r="AC150" i="48"/>
  <c r="B151" i="48"/>
  <c r="C151" i="48"/>
  <c r="E151" i="48"/>
  <c r="G151" i="48"/>
  <c r="AF151" i="48" s="1"/>
  <c r="K151" i="48"/>
  <c r="P151" i="48"/>
  <c r="W151" i="48"/>
  <c r="Y151" i="48"/>
  <c r="AA151" i="48"/>
  <c r="AB151" i="48"/>
  <c r="AC151" i="48"/>
  <c r="B152" i="48"/>
  <c r="C152" i="48"/>
  <c r="E152" i="48"/>
  <c r="G152" i="48"/>
  <c r="AF152" i="48" s="1"/>
  <c r="K152" i="48"/>
  <c r="P152" i="48"/>
  <c r="W152" i="48"/>
  <c r="Y152" i="48"/>
  <c r="AA152" i="48"/>
  <c r="AB152" i="48"/>
  <c r="AC152" i="48"/>
  <c r="B153" i="48"/>
  <c r="C153" i="48"/>
  <c r="E153" i="48"/>
  <c r="G153" i="48"/>
  <c r="AF153" i="48" s="1"/>
  <c r="K153" i="48"/>
  <c r="P153" i="48"/>
  <c r="W153" i="48"/>
  <c r="X136" i="48" s="1"/>
  <c r="Y153" i="48"/>
  <c r="AA153" i="48"/>
  <c r="AB153" i="48"/>
  <c r="AC153" i="48"/>
  <c r="B154" i="48"/>
  <c r="C154" i="48"/>
  <c r="E154" i="48"/>
  <c r="G154" i="48"/>
  <c r="AF154" i="48" s="1"/>
  <c r="K154" i="48"/>
  <c r="P154" i="48"/>
  <c r="W154" i="48"/>
  <c r="Y154" i="48"/>
  <c r="AA154" i="48"/>
  <c r="AB154" i="48"/>
  <c r="AC154" i="48"/>
  <c r="B155" i="48"/>
  <c r="C155" i="48"/>
  <c r="E155" i="48"/>
  <c r="G155" i="48"/>
  <c r="AF155" i="48" s="1"/>
  <c r="J138" i="48"/>
  <c r="K155" i="48"/>
  <c r="P155" i="48"/>
  <c r="W155" i="48"/>
  <c r="Y155" i="48"/>
  <c r="AA155" i="48"/>
  <c r="AB155" i="48"/>
  <c r="AC155" i="48"/>
  <c r="B156" i="48"/>
  <c r="C156" i="48"/>
  <c r="E156" i="48"/>
  <c r="G156" i="48"/>
  <c r="AF156" i="48" s="1"/>
  <c r="J139" i="48"/>
  <c r="K156" i="48"/>
  <c r="P156" i="48"/>
  <c r="W156" i="48"/>
  <c r="Y156" i="48"/>
  <c r="AA156" i="48"/>
  <c r="AB156" i="48"/>
  <c r="AC156" i="48"/>
  <c r="N162" i="60"/>
  <c r="N177" i="60"/>
  <c r="N192" i="60"/>
  <c r="N207" i="60"/>
  <c r="N222" i="60"/>
  <c r="N238" i="60"/>
  <c r="N269" i="60"/>
  <c r="N284" i="60"/>
  <c r="AC28" i="48"/>
  <c r="AB28" i="48"/>
  <c r="AA28" i="48"/>
  <c r="Y28" i="48"/>
  <c r="W28" i="48"/>
  <c r="P28" i="48"/>
  <c r="K28" i="48"/>
  <c r="G28" i="48"/>
  <c r="E28" i="48"/>
  <c r="C28" i="48"/>
  <c r="D28" i="48" s="1"/>
  <c r="B28" i="48"/>
  <c r="B11" i="48"/>
  <c r="C11" i="48"/>
  <c r="D11" i="48" s="1"/>
  <c r="E11" i="48"/>
  <c r="G11" i="48"/>
  <c r="K11" i="48"/>
  <c r="Y11" i="48"/>
  <c r="AA11" i="48"/>
  <c r="AB11" i="48"/>
  <c r="AC11" i="48"/>
  <c r="B12" i="48"/>
  <c r="C12" i="48"/>
  <c r="D12" i="48" s="1"/>
  <c r="E12" i="48"/>
  <c r="G12" i="48"/>
  <c r="K12" i="48"/>
  <c r="Y12" i="48"/>
  <c r="AA12" i="48"/>
  <c r="AB12" i="48"/>
  <c r="AC12" i="48"/>
  <c r="B13" i="48"/>
  <c r="C13" i="48"/>
  <c r="D13" i="48" s="1"/>
  <c r="E13" i="48"/>
  <c r="G13" i="48"/>
  <c r="K13" i="48"/>
  <c r="Y13" i="48"/>
  <c r="AA13" i="48"/>
  <c r="AB13" i="48"/>
  <c r="AC13" i="48"/>
  <c r="B14" i="48"/>
  <c r="C14" i="48"/>
  <c r="D14" i="48" s="1"/>
  <c r="E14" i="48"/>
  <c r="G14" i="48"/>
  <c r="K14" i="48"/>
  <c r="Y14" i="48"/>
  <c r="AA14" i="48"/>
  <c r="AB14" i="48"/>
  <c r="AC14" i="48"/>
  <c r="B15" i="48"/>
  <c r="C15" i="48"/>
  <c r="D15" i="48" s="1"/>
  <c r="E15" i="48"/>
  <c r="G15" i="48"/>
  <c r="K15" i="48"/>
  <c r="Y15" i="48"/>
  <c r="AA15" i="48"/>
  <c r="AB15" i="48"/>
  <c r="AC15" i="48"/>
  <c r="B16" i="48"/>
  <c r="C16" i="48"/>
  <c r="D16" i="48" s="1"/>
  <c r="E16" i="48"/>
  <c r="G16" i="48"/>
  <c r="K16" i="48"/>
  <c r="Y16" i="48"/>
  <c r="AA16" i="48"/>
  <c r="AB16" i="48"/>
  <c r="AC16" i="48"/>
  <c r="B17" i="48"/>
  <c r="C17" i="48"/>
  <c r="D17" i="48" s="1"/>
  <c r="D69" i="48" s="1"/>
  <c r="D85" i="48" s="1"/>
  <c r="D101" i="48" s="1"/>
  <c r="D117" i="48" s="1"/>
  <c r="D133" i="48" s="1"/>
  <c r="D149" i="48" s="1"/>
  <c r="E17" i="48"/>
  <c r="G17" i="48"/>
  <c r="P200" i="62" s="1"/>
  <c r="K17" i="48"/>
  <c r="Y17" i="48"/>
  <c r="AA17" i="48"/>
  <c r="AB17" i="48"/>
  <c r="AC17" i="48"/>
  <c r="B18" i="48"/>
  <c r="C18" i="48"/>
  <c r="D18" i="48" s="1"/>
  <c r="E18" i="48"/>
  <c r="G18" i="48"/>
  <c r="K18" i="48"/>
  <c r="Y18" i="48"/>
  <c r="AA18" i="48"/>
  <c r="AB18" i="48"/>
  <c r="AC18" i="48"/>
  <c r="B19" i="48"/>
  <c r="C19" i="48"/>
  <c r="D19" i="48" s="1"/>
  <c r="E19" i="48"/>
  <c r="G19" i="48"/>
  <c r="K19" i="48"/>
  <c r="Y19" i="48"/>
  <c r="AA19" i="48"/>
  <c r="AB19" i="48"/>
  <c r="AC19" i="48"/>
  <c r="B20" i="48"/>
  <c r="C20" i="48"/>
  <c r="D20" i="48" s="1"/>
  <c r="E20" i="48"/>
  <c r="G20" i="48"/>
  <c r="P281" i="62" s="1"/>
  <c r="K20" i="48"/>
  <c r="Y20" i="48"/>
  <c r="AA20" i="48"/>
  <c r="AB20" i="48"/>
  <c r="AC20" i="48"/>
  <c r="B21" i="48"/>
  <c r="C21" i="48"/>
  <c r="D21" i="48" s="1"/>
  <c r="E21" i="48"/>
  <c r="AH21" i="48" s="1"/>
  <c r="G21" i="48"/>
  <c r="K21" i="48"/>
  <c r="Y21" i="48"/>
  <c r="AA21" i="48"/>
  <c r="AB21" i="48"/>
  <c r="AC21" i="48"/>
  <c r="B22" i="48"/>
  <c r="C22" i="48"/>
  <c r="D22" i="48" s="1"/>
  <c r="E22" i="48"/>
  <c r="AH22" i="48" s="1"/>
  <c r="G22" i="48"/>
  <c r="K22" i="48"/>
  <c r="Y22" i="48"/>
  <c r="AA22" i="48"/>
  <c r="AB22" i="48"/>
  <c r="AC22" i="48"/>
  <c r="B23" i="48"/>
  <c r="C23" i="48"/>
  <c r="D23" i="48" s="1"/>
  <c r="E23" i="48"/>
  <c r="AH23" i="48" s="1"/>
  <c r="G23" i="48"/>
  <c r="K23" i="48"/>
  <c r="Y23" i="48"/>
  <c r="AA23" i="48"/>
  <c r="AB23" i="48"/>
  <c r="AC23" i="48"/>
  <c r="AC10" i="48"/>
  <c r="AB10" i="48"/>
  <c r="AA10" i="48"/>
  <c r="Y10" i="48"/>
  <c r="K10" i="48"/>
  <c r="G10" i="48"/>
  <c r="AF10" i="48" s="1"/>
  <c r="E10" i="48"/>
  <c r="C10" i="48"/>
  <c r="D10" i="48" s="1"/>
  <c r="B10" i="48"/>
  <c r="J2" i="46"/>
  <c r="B39" i="46"/>
  <c r="C39" i="46"/>
  <c r="D39" i="46" s="1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7" i="46"/>
  <c r="C57" i="46"/>
  <c r="D57" i="46" s="1"/>
  <c r="B58" i="46"/>
  <c r="C58" i="46"/>
  <c r="D58" i="46" s="1"/>
  <c r="B59" i="46"/>
  <c r="C59" i="46"/>
  <c r="D59" i="46" s="1"/>
  <c r="U18" i="49" l="1"/>
  <c r="AH19" i="48"/>
  <c r="L11" i="49"/>
  <c r="AC39" i="49"/>
  <c r="U16" i="49"/>
  <c r="U13" i="49"/>
  <c r="L12" i="49"/>
  <c r="U17" i="49"/>
  <c r="AC29" i="49"/>
  <c r="L16" i="49"/>
  <c r="U10" i="49"/>
  <c r="AH16" i="48"/>
  <c r="AC40" i="49"/>
  <c r="U11" i="49"/>
  <c r="U15" i="49"/>
  <c r="AH18" i="48"/>
  <c r="L17" i="49"/>
  <c r="AC35" i="49"/>
  <c r="U14" i="49"/>
  <c r="L13" i="49"/>
  <c r="AC32" i="49"/>
  <c r="AC30" i="49"/>
  <c r="AC33" i="49"/>
  <c r="L14" i="49"/>
  <c r="AC37" i="49"/>
  <c r="AC36" i="49"/>
  <c r="AC27" i="49"/>
  <c r="AC28" i="49"/>
  <c r="U12" i="49"/>
  <c r="D73" i="48"/>
  <c r="D89" i="48" s="1"/>
  <c r="D105" i="48" s="1"/>
  <c r="D121" i="48" s="1"/>
  <c r="D137" i="48" s="1"/>
  <c r="D153" i="48" s="1"/>
  <c r="D75" i="48"/>
  <c r="D91" i="48" s="1"/>
  <c r="D107" i="48" s="1"/>
  <c r="D123" i="48" s="1"/>
  <c r="D139" i="48" s="1"/>
  <c r="D155" i="48" s="1"/>
  <c r="D67" i="48"/>
  <c r="D68" i="48"/>
  <c r="D71" i="48"/>
  <c r="D87" i="48" s="1"/>
  <c r="D103" i="48" s="1"/>
  <c r="D119" i="48" s="1"/>
  <c r="D135" i="48" s="1"/>
  <c r="D151" i="48" s="1"/>
  <c r="D63" i="48"/>
  <c r="D79" i="48" s="1"/>
  <c r="D95" i="48" s="1"/>
  <c r="D111" i="48" s="1"/>
  <c r="D127" i="48" s="1"/>
  <c r="D143" i="48" s="1"/>
  <c r="D72" i="48"/>
  <c r="D88" i="48" s="1"/>
  <c r="D104" i="48" s="1"/>
  <c r="D120" i="48" s="1"/>
  <c r="D136" i="48" s="1"/>
  <c r="D152" i="48" s="1"/>
  <c r="N23" i="48"/>
  <c r="AF23" i="48"/>
  <c r="N15" i="48"/>
  <c r="AF15" i="48"/>
  <c r="N22" i="48"/>
  <c r="AF22" i="48"/>
  <c r="N14" i="48"/>
  <c r="AF14" i="48"/>
  <c r="N21" i="48"/>
  <c r="AF21" i="48"/>
  <c r="N13" i="48"/>
  <c r="AF13" i="48"/>
  <c r="N41" i="48"/>
  <c r="AF41" i="48"/>
  <c r="N39" i="48"/>
  <c r="AF39" i="48"/>
  <c r="N37" i="48"/>
  <c r="AF37" i="48"/>
  <c r="N35" i="48"/>
  <c r="AF35" i="48"/>
  <c r="N33" i="48"/>
  <c r="AF33" i="48"/>
  <c r="N31" i="48"/>
  <c r="AF31" i="48"/>
  <c r="N29" i="48"/>
  <c r="AF29" i="48"/>
  <c r="N16" i="48"/>
  <c r="AF16" i="48"/>
  <c r="N20" i="48"/>
  <c r="AF20" i="48"/>
  <c r="N12" i="48"/>
  <c r="AF12" i="48"/>
  <c r="N28" i="48"/>
  <c r="AF28" i="48"/>
  <c r="N19" i="48"/>
  <c r="AF19" i="48"/>
  <c r="N11" i="48"/>
  <c r="AF11" i="48"/>
  <c r="N18" i="48"/>
  <c r="AF18" i="48"/>
  <c r="N17" i="48"/>
  <c r="AF17" i="48"/>
  <c r="N40" i="48"/>
  <c r="AF40" i="48"/>
  <c r="N38" i="48"/>
  <c r="AF38" i="48"/>
  <c r="N36" i="48"/>
  <c r="AF36" i="48"/>
  <c r="N34" i="48"/>
  <c r="AF34" i="48"/>
  <c r="N32" i="48"/>
  <c r="AF32" i="48"/>
  <c r="N30" i="48"/>
  <c r="AF30" i="48"/>
  <c r="AH10" i="48"/>
  <c r="AH20" i="48"/>
  <c r="AH14" i="48"/>
  <c r="AH12" i="48"/>
  <c r="AH17" i="48"/>
  <c r="AH15" i="48"/>
  <c r="AH13" i="48"/>
  <c r="AH11" i="48"/>
  <c r="X97" i="48"/>
  <c r="X112" i="48"/>
  <c r="X66" i="48"/>
  <c r="L10" i="48"/>
  <c r="P10" i="48"/>
  <c r="AP10" i="48" s="1"/>
  <c r="AQ10" i="48" s="1"/>
  <c r="AR10" i="48" s="1"/>
  <c r="AS10" i="48" s="1"/>
  <c r="AT10" i="48" s="1"/>
  <c r="AU10" i="48" s="1"/>
  <c r="AV10" i="48" s="1"/>
  <c r="AW10" i="48" s="1"/>
  <c r="AX10" i="48" s="1"/>
  <c r="AY10" i="48" s="1"/>
  <c r="AZ10" i="48" s="1"/>
  <c r="BA10" i="48" s="1"/>
  <c r="AQ13" i="78" s="1"/>
  <c r="W10" i="48"/>
  <c r="X10" i="48" s="1"/>
  <c r="W13" i="48"/>
  <c r="X13" i="48" s="1"/>
  <c r="P13" i="48"/>
  <c r="AP13" i="48" s="1"/>
  <c r="AQ13" i="48" s="1"/>
  <c r="AR13" i="48" s="1"/>
  <c r="AS13" i="48" s="1"/>
  <c r="AT13" i="48" s="1"/>
  <c r="AU13" i="48" s="1"/>
  <c r="AV13" i="48" s="1"/>
  <c r="AW13" i="48" s="1"/>
  <c r="AX13" i="48" s="1"/>
  <c r="AY13" i="48" s="1"/>
  <c r="AZ13" i="48" s="1"/>
  <c r="BA13" i="48" s="1"/>
  <c r="P22" i="48"/>
  <c r="W22" i="48"/>
  <c r="Q22" i="48"/>
  <c r="X22" i="48"/>
  <c r="W20" i="48"/>
  <c r="X20" i="48" s="1"/>
  <c r="P20" i="48"/>
  <c r="Q20" i="48" s="1"/>
  <c r="P18" i="48"/>
  <c r="Q18" i="48" s="1"/>
  <c r="W18" i="48"/>
  <c r="X18" i="48" s="1"/>
  <c r="W11" i="48"/>
  <c r="X11" i="48" s="1"/>
  <c r="P11" i="48"/>
  <c r="AP11" i="48" s="1"/>
  <c r="AQ11" i="48" s="1"/>
  <c r="AR11" i="48" s="1"/>
  <c r="AS11" i="48" s="1"/>
  <c r="AT11" i="48" s="1"/>
  <c r="AU11" i="48" s="1"/>
  <c r="AV11" i="48" s="1"/>
  <c r="AW11" i="48" s="1"/>
  <c r="AX11" i="48" s="1"/>
  <c r="AY11" i="48" s="1"/>
  <c r="AZ11" i="48" s="1"/>
  <c r="BA11" i="48" s="1"/>
  <c r="P16" i="48"/>
  <c r="AP16" i="48" s="1"/>
  <c r="AQ16" i="48" s="1"/>
  <c r="AR16" i="48" s="1"/>
  <c r="AS16" i="48" s="1"/>
  <c r="AT16" i="48" s="1"/>
  <c r="AU16" i="48" s="1"/>
  <c r="AV16" i="48" s="1"/>
  <c r="AW16" i="48" s="1"/>
  <c r="AX16" i="48" s="1"/>
  <c r="AY16" i="48" s="1"/>
  <c r="AZ16" i="48" s="1"/>
  <c r="BA16" i="48" s="1"/>
  <c r="W16" i="48"/>
  <c r="X16" i="48" s="1"/>
  <c r="P14" i="48"/>
  <c r="AP14" i="48" s="1"/>
  <c r="AQ14" i="48" s="1"/>
  <c r="AR14" i="48" s="1"/>
  <c r="AS14" i="48" s="1"/>
  <c r="AT14" i="48" s="1"/>
  <c r="AU14" i="48" s="1"/>
  <c r="AV14" i="48" s="1"/>
  <c r="AW14" i="48" s="1"/>
  <c r="AX14" i="48" s="1"/>
  <c r="AY14" i="48" s="1"/>
  <c r="AZ14" i="48" s="1"/>
  <c r="BA14" i="48" s="1"/>
  <c r="W14" i="48"/>
  <c r="X14" i="48" s="1"/>
  <c r="W12" i="48"/>
  <c r="X12" i="48" s="1"/>
  <c r="P12" i="48"/>
  <c r="Q12" i="48" s="1"/>
  <c r="Q23" i="48"/>
  <c r="P23" i="48"/>
  <c r="W23" i="48"/>
  <c r="X23" i="48"/>
  <c r="Q21" i="48"/>
  <c r="W21" i="48"/>
  <c r="X21" i="48"/>
  <c r="P21" i="48"/>
  <c r="P19" i="48"/>
  <c r="Q19" i="48" s="1"/>
  <c r="W19" i="48"/>
  <c r="X19" i="48" s="1"/>
  <c r="P17" i="48"/>
  <c r="N117" i="60" s="1"/>
  <c r="W17" i="48"/>
  <c r="X17" i="48" s="1"/>
  <c r="P15" i="48"/>
  <c r="N146" i="62" s="1"/>
  <c r="W15" i="48"/>
  <c r="X15" i="48" s="1"/>
  <c r="X105" i="48"/>
  <c r="X124" i="48"/>
  <c r="X101" i="48"/>
  <c r="X57" i="48"/>
  <c r="X88" i="48"/>
  <c r="X138" i="48"/>
  <c r="X96" i="48"/>
  <c r="X100" i="48"/>
  <c r="X73" i="48"/>
  <c r="X59" i="48"/>
  <c r="AC18" i="49"/>
  <c r="AC13" i="49"/>
  <c r="AC12" i="49"/>
  <c r="AC15" i="49"/>
  <c r="L15" i="49"/>
  <c r="AC16" i="49"/>
  <c r="N254" i="60"/>
  <c r="X110" i="48"/>
  <c r="AC17" i="49"/>
  <c r="AC11" i="49"/>
  <c r="AC20" i="49"/>
  <c r="AC38" i="49"/>
  <c r="AC31" i="49"/>
  <c r="AC34" i="49"/>
  <c r="AC14" i="49"/>
  <c r="AH87" i="48"/>
  <c r="AH89" i="48"/>
  <c r="AH81" i="48"/>
  <c r="X29" i="48"/>
  <c r="X80" i="48"/>
  <c r="X99" i="48"/>
  <c r="AH47" i="48"/>
  <c r="J12" i="48"/>
  <c r="J16" i="48"/>
  <c r="AH131" i="48"/>
  <c r="AH118" i="48"/>
  <c r="X35" i="48"/>
  <c r="AH38" i="48"/>
  <c r="X36" i="48"/>
  <c r="AH57" i="48"/>
  <c r="AH49" i="48"/>
  <c r="J21" i="48"/>
  <c r="J22" i="48"/>
  <c r="J14" i="48"/>
  <c r="J13" i="48"/>
  <c r="J23" i="48"/>
  <c r="J19" i="48"/>
  <c r="J15" i="48"/>
  <c r="J11" i="48"/>
  <c r="AH40" i="48"/>
  <c r="X86" i="48"/>
  <c r="AH151" i="48"/>
  <c r="AH83" i="48"/>
  <c r="AH140" i="48"/>
  <c r="J123" i="48"/>
  <c r="AH104" i="48"/>
  <c r="AH154" i="48"/>
  <c r="J135" i="48"/>
  <c r="X75" i="48"/>
  <c r="AH74" i="48"/>
  <c r="AH66" i="48"/>
  <c r="AH64" i="48"/>
  <c r="AH63" i="48"/>
  <c r="AH41" i="48"/>
  <c r="X39" i="48"/>
  <c r="J18" i="48"/>
  <c r="J17" i="48"/>
  <c r="J140" i="48"/>
  <c r="X139" i="48"/>
  <c r="AH155" i="48"/>
  <c r="X135" i="48"/>
  <c r="AH147" i="48"/>
  <c r="J122" i="48"/>
  <c r="X128" i="48"/>
  <c r="AH128" i="48"/>
  <c r="Q127" i="48"/>
  <c r="AH123" i="48"/>
  <c r="X89" i="48"/>
  <c r="AH106" i="48"/>
  <c r="J82" i="48"/>
  <c r="X87" i="48"/>
  <c r="AH94" i="48"/>
  <c r="J73" i="48"/>
  <c r="J68" i="48"/>
  <c r="X63" i="48"/>
  <c r="AH73" i="48"/>
  <c r="AH70" i="48"/>
  <c r="J46" i="48"/>
  <c r="AH53" i="48"/>
  <c r="AH34" i="48"/>
  <c r="AH32" i="48"/>
  <c r="AH30" i="48"/>
  <c r="AH133" i="48"/>
  <c r="AH116" i="48"/>
  <c r="X91" i="48"/>
  <c r="AH99" i="48"/>
  <c r="D66" i="48"/>
  <c r="D82" i="48" s="1"/>
  <c r="D98" i="48" s="1"/>
  <c r="D114" i="48" s="1"/>
  <c r="D130" i="48" s="1"/>
  <c r="D146" i="48" s="1"/>
  <c r="X92" i="48"/>
  <c r="D70" i="48"/>
  <c r="D86" i="48" s="1"/>
  <c r="D65" i="48"/>
  <c r="AH150" i="48"/>
  <c r="X72" i="48"/>
  <c r="AH55" i="48"/>
  <c r="X114" i="48"/>
  <c r="X131" i="48"/>
  <c r="D74" i="48"/>
  <c r="D90" i="48" s="1"/>
  <c r="AH59" i="48"/>
  <c r="X53" i="48"/>
  <c r="J53" i="48"/>
  <c r="X69" i="48"/>
  <c r="X127" i="48"/>
  <c r="Q135" i="48"/>
  <c r="J115" i="48"/>
  <c r="J91" i="48"/>
  <c r="AH107" i="48"/>
  <c r="AH102" i="48"/>
  <c r="AH98" i="48"/>
  <c r="J79" i="48"/>
  <c r="X76" i="48"/>
  <c r="X74" i="48"/>
  <c r="X84" i="48"/>
  <c r="AH82" i="48"/>
  <c r="Q76" i="48"/>
  <c r="X56" i="48"/>
  <c r="X55" i="48"/>
  <c r="AH36" i="48"/>
  <c r="D64" i="48"/>
  <c r="D80" i="48" s="1"/>
  <c r="D96" i="48" s="1"/>
  <c r="D112" i="48" s="1"/>
  <c r="D128" i="48" s="1"/>
  <c r="D144" i="48" s="1"/>
  <c r="AH72" i="48"/>
  <c r="J20" i="48"/>
  <c r="AH145" i="48"/>
  <c r="J116" i="48"/>
  <c r="AH130" i="48"/>
  <c r="J84" i="48"/>
  <c r="J70" i="48"/>
  <c r="J126" i="48"/>
  <c r="X41" i="48"/>
  <c r="X60" i="48"/>
  <c r="X123" i="48"/>
  <c r="Q122" i="48"/>
  <c r="J56" i="48"/>
  <c r="X132" i="48"/>
  <c r="AH144" i="48"/>
  <c r="Q104" i="48"/>
  <c r="X126" i="48"/>
  <c r="X140" i="48"/>
  <c r="J129" i="48"/>
  <c r="Q121" i="48"/>
  <c r="J114" i="48"/>
  <c r="X104" i="48"/>
  <c r="X121" i="48"/>
  <c r="AH112" i="48"/>
  <c r="X83" i="48"/>
  <c r="AH68" i="48"/>
  <c r="J49" i="48"/>
  <c r="AH156" i="48"/>
  <c r="X129" i="48"/>
  <c r="J136" i="48"/>
  <c r="J118" i="48"/>
  <c r="X116" i="48"/>
  <c r="AH132" i="48"/>
  <c r="AH129" i="48"/>
  <c r="J103" i="48"/>
  <c r="AH113" i="48"/>
  <c r="J94" i="48"/>
  <c r="J87" i="48"/>
  <c r="J85" i="48"/>
  <c r="Q100" i="48"/>
  <c r="AH100" i="48"/>
  <c r="J80" i="48"/>
  <c r="Q90" i="48"/>
  <c r="AH90" i="48"/>
  <c r="X78" i="48"/>
  <c r="Q73" i="48"/>
  <c r="J55" i="48"/>
  <c r="X54" i="48"/>
  <c r="J50" i="48"/>
  <c r="X58" i="48"/>
  <c r="X38" i="48"/>
  <c r="AH56" i="48"/>
  <c r="AH54" i="48"/>
  <c r="Q99" i="48"/>
  <c r="X68" i="48"/>
  <c r="J54" i="48"/>
  <c r="X70" i="48"/>
  <c r="X48" i="48"/>
  <c r="X47" i="48"/>
  <c r="X64" i="48"/>
  <c r="X30" i="48"/>
  <c r="AH152" i="48"/>
  <c r="J132" i="48"/>
  <c r="AH148" i="48"/>
  <c r="AH146" i="48"/>
  <c r="J127" i="48"/>
  <c r="J124" i="48"/>
  <c r="X122" i="48"/>
  <c r="AH137" i="48"/>
  <c r="J119" i="48"/>
  <c r="AH134" i="48"/>
  <c r="AH127" i="48"/>
  <c r="X108" i="48"/>
  <c r="J108" i="48"/>
  <c r="J104" i="48"/>
  <c r="X103" i="48"/>
  <c r="AH120" i="48"/>
  <c r="X119" i="48"/>
  <c r="AH119" i="48"/>
  <c r="Q114" i="48"/>
  <c r="X95" i="48"/>
  <c r="J95" i="48"/>
  <c r="AH108" i="48"/>
  <c r="J88" i="48"/>
  <c r="AH103" i="48"/>
  <c r="X85" i="48"/>
  <c r="J67" i="48"/>
  <c r="J66" i="48"/>
  <c r="X65" i="48"/>
  <c r="AH76" i="48"/>
  <c r="X33" i="48"/>
  <c r="X52" i="48"/>
  <c r="X31" i="48"/>
  <c r="J83" i="48"/>
  <c r="X82" i="48"/>
  <c r="X81" i="48"/>
  <c r="Q96" i="48"/>
  <c r="AH96" i="48"/>
  <c r="Q95" i="48"/>
  <c r="AH95" i="48"/>
  <c r="Q91" i="48"/>
  <c r="AH91" i="48"/>
  <c r="X71" i="48"/>
  <c r="AH85" i="48"/>
  <c r="J65" i="48"/>
  <c r="X79" i="48"/>
  <c r="AH79" i="48"/>
  <c r="J59" i="48"/>
  <c r="J58" i="48"/>
  <c r="J57" i="48"/>
  <c r="J51" i="48"/>
  <c r="X49" i="48"/>
  <c r="Q65" i="48"/>
  <c r="AH65" i="48"/>
  <c r="J47" i="48"/>
  <c r="X46" i="48"/>
  <c r="X62" i="48"/>
  <c r="AH62" i="48"/>
  <c r="X40" i="48"/>
  <c r="AH51" i="48"/>
  <c r="AH50" i="48"/>
  <c r="AH37" i="48"/>
  <c r="AH29" i="48"/>
  <c r="J134" i="48"/>
  <c r="X133" i="48"/>
  <c r="X134" i="48"/>
  <c r="J131" i="48"/>
  <c r="J111" i="48"/>
  <c r="J128" i="48"/>
  <c r="AH153" i="48"/>
  <c r="J133" i="48"/>
  <c r="J137" i="48"/>
  <c r="J120" i="48"/>
  <c r="J113" i="48"/>
  <c r="J130" i="48"/>
  <c r="J72" i="48"/>
  <c r="Q82" i="48"/>
  <c r="J64" i="48"/>
  <c r="J60" i="48"/>
  <c r="J52" i="48"/>
  <c r="Q139" i="48"/>
  <c r="X137" i="48"/>
  <c r="X120" i="48"/>
  <c r="X113" i="48"/>
  <c r="X130" i="48"/>
  <c r="Q124" i="48"/>
  <c r="J90" i="48"/>
  <c r="J107" i="48"/>
  <c r="J89" i="48"/>
  <c r="J69" i="48"/>
  <c r="X50" i="48"/>
  <c r="X67" i="48"/>
  <c r="Q59" i="48"/>
  <c r="X90" i="48"/>
  <c r="X107" i="48"/>
  <c r="Q103" i="48"/>
  <c r="Q68" i="48"/>
  <c r="Q56" i="48"/>
  <c r="AH142" i="48"/>
  <c r="AH139" i="48"/>
  <c r="J121" i="48"/>
  <c r="Q137" i="48"/>
  <c r="AH135" i="48"/>
  <c r="Q130" i="48"/>
  <c r="Q128" i="48"/>
  <c r="AH124" i="48"/>
  <c r="J106" i="48"/>
  <c r="AH122" i="48"/>
  <c r="Q118" i="48"/>
  <c r="AH117" i="48"/>
  <c r="J92" i="48"/>
  <c r="X106" i="48"/>
  <c r="AH84" i="48"/>
  <c r="Q79" i="48"/>
  <c r="Q75" i="48"/>
  <c r="AH75" i="48"/>
  <c r="Q70" i="48"/>
  <c r="Q67" i="48"/>
  <c r="AH67" i="48"/>
  <c r="Q62" i="48"/>
  <c r="Q58" i="48"/>
  <c r="AH58" i="48"/>
  <c r="Q53" i="48"/>
  <c r="X32" i="48"/>
  <c r="X51" i="48"/>
  <c r="X37" i="48"/>
  <c r="Q140" i="48"/>
  <c r="Q136" i="48"/>
  <c r="X117" i="48"/>
  <c r="Q133" i="48"/>
  <c r="Q131" i="48"/>
  <c r="Q126" i="48"/>
  <c r="Q123" i="48"/>
  <c r="AH121" i="48"/>
  <c r="J97" i="48"/>
  <c r="X111" i="48"/>
  <c r="AH111" i="48"/>
  <c r="AH110" i="48"/>
  <c r="Q105" i="48"/>
  <c r="AH105" i="48"/>
  <c r="J86" i="48"/>
  <c r="Q101" i="48"/>
  <c r="AH101" i="48"/>
  <c r="AH97" i="48"/>
  <c r="J78" i="48"/>
  <c r="AH92" i="48"/>
  <c r="Q89" i="48"/>
  <c r="AH86" i="48"/>
  <c r="Q81" i="48"/>
  <c r="Q78" i="48"/>
  <c r="AH78" i="48"/>
  <c r="Q72" i="48"/>
  <c r="Q69" i="48"/>
  <c r="AH69" i="48"/>
  <c r="Q64" i="48"/>
  <c r="Q60" i="48"/>
  <c r="AH60" i="48"/>
  <c r="Q55" i="48"/>
  <c r="Q52" i="48"/>
  <c r="AH52" i="48"/>
  <c r="AH149" i="48"/>
  <c r="AH143" i="48"/>
  <c r="AH138" i="48"/>
  <c r="AH136" i="48"/>
  <c r="X118" i="48"/>
  <c r="Q134" i="48"/>
  <c r="Q132" i="48"/>
  <c r="Q129" i="48"/>
  <c r="AH126" i="48"/>
  <c r="J105" i="48"/>
  <c r="J101" i="48"/>
  <c r="AH115" i="48"/>
  <c r="AH114" i="48"/>
  <c r="Q110" i="48"/>
  <c r="J81" i="48"/>
  <c r="AH88" i="48"/>
  <c r="Q80" i="48"/>
  <c r="AH80" i="48"/>
  <c r="Q74" i="48"/>
  <c r="Q71" i="48"/>
  <c r="AH71" i="48"/>
  <c r="Q66" i="48"/>
  <c r="Q63" i="48"/>
  <c r="Q57" i="48"/>
  <c r="Q54" i="48"/>
  <c r="X34" i="48"/>
  <c r="Q47" i="48"/>
  <c r="Q41" i="48"/>
  <c r="Q36" i="48"/>
  <c r="Q33" i="48"/>
  <c r="AH33" i="48"/>
  <c r="Q49" i="48"/>
  <c r="Q46" i="48"/>
  <c r="AH46" i="48"/>
  <c r="Q38" i="48"/>
  <c r="Q35" i="48"/>
  <c r="AH35" i="48"/>
  <c r="Q30" i="48"/>
  <c r="Q51" i="48"/>
  <c r="Q48" i="48"/>
  <c r="AH48" i="48"/>
  <c r="Q40" i="48"/>
  <c r="Q37" i="48"/>
  <c r="Q32" i="48"/>
  <c r="Q29" i="48"/>
  <c r="Q50" i="48"/>
  <c r="Q39" i="48"/>
  <c r="AH39" i="48"/>
  <c r="Q34" i="48"/>
  <c r="Q31" i="48"/>
  <c r="AH31" i="48"/>
  <c r="X115" i="48"/>
  <c r="X98" i="48"/>
  <c r="X102" i="48"/>
  <c r="Q97" i="48"/>
  <c r="Q84" i="48"/>
  <c r="Q92" i="48"/>
  <c r="Q86" i="48"/>
  <c r="X94" i="48"/>
  <c r="Q88" i="48"/>
  <c r="Q119" i="48"/>
  <c r="Q115" i="48"/>
  <c r="Q111" i="48"/>
  <c r="Q106" i="48"/>
  <c r="Q138" i="48"/>
  <c r="Q120" i="48"/>
  <c r="Q116" i="48"/>
  <c r="Q112" i="48"/>
  <c r="Q107" i="48"/>
  <c r="Q102" i="48"/>
  <c r="Q98" i="48"/>
  <c r="Q94" i="48"/>
  <c r="Q87" i="48"/>
  <c r="Q85" i="48"/>
  <c r="Q83" i="48"/>
  <c r="Q117" i="48"/>
  <c r="Q113" i="48"/>
  <c r="Q108" i="48"/>
  <c r="Q16" i="48" l="1"/>
  <c r="N10" i="48"/>
  <c r="P12" i="60"/>
  <c r="P11" i="62"/>
  <c r="N344" i="60"/>
  <c r="Q15" i="48"/>
  <c r="N314" i="60"/>
  <c r="AQ46" i="78"/>
  <c r="S10" i="48"/>
  <c r="AP15" i="48"/>
  <c r="AQ15" i="48" s="1"/>
  <c r="AR15" i="48" s="1"/>
  <c r="AS15" i="48" s="1"/>
  <c r="AT15" i="48" s="1"/>
  <c r="AU15" i="48" s="1"/>
  <c r="AV15" i="48" s="1"/>
  <c r="AW15" i="48" s="1"/>
  <c r="AX15" i="48" s="1"/>
  <c r="AY15" i="48" s="1"/>
  <c r="AZ15" i="48" s="1"/>
  <c r="BA15" i="48" s="1"/>
  <c r="U10" i="48"/>
  <c r="AA117" i="60"/>
  <c r="Q13" i="48"/>
  <c r="AP12" i="48"/>
  <c r="AQ12" i="48" s="1"/>
  <c r="AR12" i="48" s="1"/>
  <c r="AS12" i="48" s="1"/>
  <c r="AT12" i="48" s="1"/>
  <c r="AU12" i="48" s="1"/>
  <c r="AV12" i="48" s="1"/>
  <c r="AW12" i="48" s="1"/>
  <c r="AX12" i="48" s="1"/>
  <c r="AY12" i="48" s="1"/>
  <c r="AZ12" i="48" s="1"/>
  <c r="BA12" i="48" s="1"/>
  <c r="AQ76" i="78"/>
  <c r="Q10" i="48"/>
  <c r="AP17" i="48"/>
  <c r="AQ17" i="48" s="1"/>
  <c r="AR17" i="48" s="1"/>
  <c r="AS17" i="48" s="1"/>
  <c r="AT17" i="48" s="1"/>
  <c r="AU17" i="48" s="1"/>
  <c r="AV17" i="48" s="1"/>
  <c r="AW17" i="48" s="1"/>
  <c r="AX17" i="48" s="1"/>
  <c r="AY17" i="48" s="1"/>
  <c r="AZ17" i="48" s="1"/>
  <c r="BA17" i="48" s="1"/>
  <c r="N87" i="60"/>
  <c r="Q17" i="48"/>
  <c r="AQ210" i="78"/>
  <c r="Q14" i="48"/>
  <c r="Q11" i="48"/>
  <c r="D106" i="48"/>
  <c r="D102" i="48"/>
  <c r="D81" i="48"/>
  <c r="D97" i="48" s="1"/>
  <c r="D113" i="48" s="1"/>
  <c r="D129" i="48" s="1"/>
  <c r="D145" i="48" s="1"/>
  <c r="D84" i="48"/>
  <c r="D83" i="48"/>
  <c r="T12" i="60" l="1"/>
  <c r="T11" i="62"/>
  <c r="R12" i="60"/>
  <c r="R11" i="62"/>
  <c r="AK176" i="78"/>
  <c r="D118" i="48"/>
  <c r="D134" i="48" s="1"/>
  <c r="D150" i="48" s="1"/>
  <c r="D122" i="48"/>
  <c r="D100" i="48"/>
  <c r="D116" i="48" s="1"/>
  <c r="D132" i="48" s="1"/>
  <c r="D148" i="48" s="1"/>
  <c r="D99" i="48"/>
  <c r="D138" i="48" l="1"/>
  <c r="D115" i="48"/>
  <c r="D131" i="48" s="1"/>
  <c r="D147" i="48" s="1"/>
  <c r="D154" i="48" l="1"/>
  <c r="B10" i="46" l="1"/>
  <c r="C10" i="46"/>
  <c r="D10" i="46" s="1"/>
  <c r="G10" i="46"/>
  <c r="B11" i="46"/>
  <c r="C11" i="46"/>
  <c r="D11" i="46" s="1"/>
  <c r="G11" i="46"/>
  <c r="B12" i="46"/>
  <c r="C12" i="46"/>
  <c r="D12" i="46" s="1"/>
  <c r="G12" i="46"/>
  <c r="B13" i="46"/>
  <c r="C13" i="46"/>
  <c r="D13" i="46" s="1"/>
  <c r="G13" i="46"/>
  <c r="B14" i="46"/>
  <c r="C14" i="46"/>
  <c r="D14" i="46" s="1"/>
  <c r="G14" i="46"/>
  <c r="B15" i="46"/>
  <c r="C15" i="46"/>
  <c r="D15" i="46" s="1"/>
  <c r="G15" i="46"/>
  <c r="B16" i="46"/>
  <c r="C16" i="46"/>
  <c r="D16" i="46" s="1"/>
  <c r="G16" i="46"/>
  <c r="B17" i="46"/>
  <c r="C17" i="46"/>
  <c r="D17" i="46" s="1"/>
  <c r="Y17" i="46"/>
  <c r="Z17" i="46" s="1"/>
  <c r="B18" i="46"/>
  <c r="C18" i="46"/>
  <c r="D18" i="46" s="1"/>
  <c r="G18" i="46"/>
  <c r="B19" i="46"/>
  <c r="C19" i="46"/>
  <c r="D19" i="46" s="1"/>
  <c r="G19" i="46"/>
  <c r="B20" i="46"/>
  <c r="C20" i="46"/>
  <c r="D20" i="46" s="1"/>
  <c r="G20" i="46"/>
  <c r="B21" i="46"/>
  <c r="C21" i="46"/>
  <c r="D21" i="46" s="1"/>
  <c r="G21" i="46"/>
  <c r="B22" i="46"/>
  <c r="C22" i="46"/>
  <c r="D22" i="46" s="1"/>
  <c r="G22" i="46"/>
  <c r="B23" i="46"/>
  <c r="C23" i="46"/>
  <c r="D23" i="46" s="1"/>
  <c r="G23" i="46"/>
  <c r="B24" i="46"/>
  <c r="C24" i="46"/>
  <c r="D24" i="46" s="1"/>
  <c r="G24" i="46"/>
  <c r="B25" i="46"/>
  <c r="C25" i="46"/>
  <c r="D25" i="46" s="1"/>
  <c r="G25" i="46"/>
  <c r="B26" i="46"/>
  <c r="C26" i="46"/>
  <c r="D26" i="46" s="1"/>
  <c r="G26" i="46"/>
  <c r="B27" i="46"/>
  <c r="C27" i="46"/>
  <c r="D27" i="46" s="1"/>
  <c r="G27" i="46"/>
  <c r="B28" i="46"/>
  <c r="C28" i="46"/>
  <c r="D28" i="46" s="1"/>
  <c r="G28" i="46"/>
  <c r="B29" i="46"/>
  <c r="C29" i="46"/>
  <c r="D29" i="46" s="1"/>
  <c r="G29" i="46"/>
  <c r="B30" i="46"/>
  <c r="C30" i="46"/>
  <c r="D30" i="46" s="1"/>
  <c r="G30" i="46"/>
  <c r="B31" i="46"/>
  <c r="C31" i="46"/>
  <c r="D31" i="46" s="1"/>
  <c r="G31" i="46"/>
  <c r="B32" i="46"/>
  <c r="C32" i="46"/>
  <c r="D32" i="46" s="1"/>
  <c r="G32" i="46"/>
  <c r="B33" i="46"/>
  <c r="C33" i="46"/>
  <c r="D33" i="46" s="1"/>
  <c r="G33" i="46"/>
  <c r="G9" i="46"/>
  <c r="C9" i="46"/>
  <c r="D9" i="46" s="1"/>
  <c r="B9" i="46"/>
  <c r="B19" i="45"/>
  <c r="C19" i="45"/>
  <c r="D19" i="45"/>
  <c r="D26" i="45" s="1"/>
  <c r="D33" i="45" s="1"/>
  <c r="D39" i="45" s="1"/>
  <c r="D46" i="45" s="1"/>
  <c r="D53" i="45" s="1"/>
  <c r="D59" i="45" s="1"/>
  <c r="D66" i="45" s="1"/>
  <c r="E19" i="45"/>
  <c r="E26" i="45" s="1"/>
  <c r="E33" i="45" s="1"/>
  <c r="E39" i="45" s="1"/>
  <c r="E46" i="45" s="1"/>
  <c r="E53" i="45" s="1"/>
  <c r="E59" i="45" s="1"/>
  <c r="E66" i="45" s="1"/>
  <c r="F19" i="45"/>
  <c r="H19" i="45"/>
  <c r="P19" i="45"/>
  <c r="V19" i="45"/>
  <c r="X19" i="45"/>
  <c r="Z19" i="45"/>
  <c r="B20" i="45"/>
  <c r="C20" i="45"/>
  <c r="D20" i="45"/>
  <c r="D27" i="45" s="1"/>
  <c r="D34" i="45" s="1"/>
  <c r="D40" i="45" s="1"/>
  <c r="D47" i="45" s="1"/>
  <c r="D54" i="45" s="1"/>
  <c r="D60" i="45" s="1"/>
  <c r="D67" i="45" s="1"/>
  <c r="E20" i="45"/>
  <c r="E27" i="45" s="1"/>
  <c r="E34" i="45" s="1"/>
  <c r="E40" i="45" s="1"/>
  <c r="E47" i="45" s="1"/>
  <c r="E54" i="45" s="1"/>
  <c r="E60" i="45" s="1"/>
  <c r="E67" i="45" s="1"/>
  <c r="F20" i="45"/>
  <c r="H20" i="45"/>
  <c r="P20" i="45"/>
  <c r="V20" i="45"/>
  <c r="X20" i="45"/>
  <c r="Z20" i="45"/>
  <c r="B21" i="45"/>
  <c r="C21" i="45"/>
  <c r="D21" i="45"/>
  <c r="D28" i="45" s="1"/>
  <c r="D35" i="45" s="1"/>
  <c r="D41" i="45" s="1"/>
  <c r="D48" i="45" s="1"/>
  <c r="D55" i="45" s="1"/>
  <c r="D61" i="45" s="1"/>
  <c r="D68" i="45" s="1"/>
  <c r="E21" i="45"/>
  <c r="E28" i="45" s="1"/>
  <c r="E35" i="45" s="1"/>
  <c r="E41" i="45" s="1"/>
  <c r="E48" i="45" s="1"/>
  <c r="E55" i="45" s="1"/>
  <c r="E61" i="45" s="1"/>
  <c r="E68" i="45" s="1"/>
  <c r="F21" i="45"/>
  <c r="H21" i="45"/>
  <c r="P21" i="45"/>
  <c r="V21" i="45"/>
  <c r="X21" i="45"/>
  <c r="Z21" i="45"/>
  <c r="B22" i="45"/>
  <c r="C22" i="45"/>
  <c r="D22" i="45"/>
  <c r="D29" i="45" s="1"/>
  <c r="D36" i="45" s="1"/>
  <c r="D42" i="45" s="1"/>
  <c r="D49" i="45" s="1"/>
  <c r="D56" i="45" s="1"/>
  <c r="D62" i="45" s="1"/>
  <c r="D69" i="45" s="1"/>
  <c r="E22" i="45"/>
  <c r="E29" i="45" s="1"/>
  <c r="E36" i="45" s="1"/>
  <c r="E42" i="45" s="1"/>
  <c r="E49" i="45" s="1"/>
  <c r="E56" i="45" s="1"/>
  <c r="E62" i="45" s="1"/>
  <c r="E69" i="45" s="1"/>
  <c r="F22" i="45"/>
  <c r="H22" i="45"/>
  <c r="P22" i="45"/>
  <c r="V22" i="45"/>
  <c r="X22" i="45"/>
  <c r="Z22" i="45"/>
  <c r="B23" i="45"/>
  <c r="C23" i="45"/>
  <c r="D23" i="45"/>
  <c r="D30" i="45" s="1"/>
  <c r="D37" i="45" s="1"/>
  <c r="D43" i="45" s="1"/>
  <c r="D50" i="45" s="1"/>
  <c r="D57" i="45" s="1"/>
  <c r="D63" i="45" s="1"/>
  <c r="D70" i="45" s="1"/>
  <c r="E23" i="45"/>
  <c r="E30" i="45" s="1"/>
  <c r="E37" i="45" s="1"/>
  <c r="E43" i="45" s="1"/>
  <c r="E50" i="45" s="1"/>
  <c r="E57" i="45" s="1"/>
  <c r="E63" i="45" s="1"/>
  <c r="E70" i="45" s="1"/>
  <c r="F23" i="45"/>
  <c r="H23" i="45"/>
  <c r="P23" i="45"/>
  <c r="V23" i="45"/>
  <c r="X23" i="45"/>
  <c r="Z23" i="45"/>
  <c r="B25" i="45"/>
  <c r="C25" i="45"/>
  <c r="F25" i="45"/>
  <c r="H25" i="45"/>
  <c r="P25" i="45"/>
  <c r="V25" i="45"/>
  <c r="X25" i="45"/>
  <c r="Z25" i="45"/>
  <c r="B26" i="45"/>
  <c r="C26" i="45"/>
  <c r="F26" i="45"/>
  <c r="H26" i="45"/>
  <c r="P26" i="45"/>
  <c r="V26" i="45"/>
  <c r="X26" i="45"/>
  <c r="Z26" i="45"/>
  <c r="B27" i="45"/>
  <c r="C27" i="45"/>
  <c r="F27" i="45"/>
  <c r="H27" i="45"/>
  <c r="P27" i="45"/>
  <c r="V27" i="45"/>
  <c r="X27" i="45"/>
  <c r="Z27" i="45"/>
  <c r="B28" i="45"/>
  <c r="C28" i="45"/>
  <c r="F28" i="45"/>
  <c r="H28" i="45"/>
  <c r="P28" i="45"/>
  <c r="V28" i="45"/>
  <c r="X28" i="45"/>
  <c r="Z28" i="45"/>
  <c r="B29" i="45"/>
  <c r="C29" i="45"/>
  <c r="F29" i="45"/>
  <c r="H29" i="45"/>
  <c r="P29" i="45"/>
  <c r="V29" i="45"/>
  <c r="X29" i="45"/>
  <c r="Z29" i="45"/>
  <c r="B30" i="45"/>
  <c r="C30" i="45"/>
  <c r="F30" i="45"/>
  <c r="H30" i="45"/>
  <c r="P30" i="45"/>
  <c r="V30" i="45"/>
  <c r="X30" i="45"/>
  <c r="Z30" i="45"/>
  <c r="B32" i="45"/>
  <c r="C32" i="45"/>
  <c r="F32" i="45"/>
  <c r="H32" i="45"/>
  <c r="P32" i="45"/>
  <c r="V32" i="45"/>
  <c r="X32" i="45"/>
  <c r="Z32" i="45"/>
  <c r="B33" i="45"/>
  <c r="C33" i="45"/>
  <c r="F33" i="45"/>
  <c r="H33" i="45"/>
  <c r="P33" i="45"/>
  <c r="V33" i="45"/>
  <c r="X33" i="45"/>
  <c r="Z33" i="45"/>
  <c r="B34" i="45"/>
  <c r="C34" i="45"/>
  <c r="F34" i="45"/>
  <c r="H34" i="45"/>
  <c r="P34" i="45"/>
  <c r="V34" i="45"/>
  <c r="X34" i="45"/>
  <c r="Z34" i="45"/>
  <c r="B35" i="45"/>
  <c r="C35" i="45"/>
  <c r="F35" i="45"/>
  <c r="H35" i="45"/>
  <c r="P35" i="45"/>
  <c r="V35" i="45"/>
  <c r="X35" i="45"/>
  <c r="Z35" i="45"/>
  <c r="B36" i="45"/>
  <c r="C36" i="45"/>
  <c r="F36" i="45"/>
  <c r="H36" i="45"/>
  <c r="P36" i="45"/>
  <c r="V36" i="45"/>
  <c r="X36" i="45"/>
  <c r="Z36" i="45"/>
  <c r="B37" i="45"/>
  <c r="C37" i="45"/>
  <c r="F37" i="45"/>
  <c r="H37" i="45"/>
  <c r="P37" i="45"/>
  <c r="V37" i="45"/>
  <c r="X37" i="45"/>
  <c r="Z37" i="45"/>
  <c r="B38" i="45"/>
  <c r="C38" i="45"/>
  <c r="F38" i="45"/>
  <c r="H38" i="45"/>
  <c r="P38" i="45"/>
  <c r="V38" i="45"/>
  <c r="X38" i="45"/>
  <c r="Z38" i="45"/>
  <c r="B39" i="45"/>
  <c r="C39" i="45"/>
  <c r="F39" i="45"/>
  <c r="H39" i="45"/>
  <c r="P39" i="45"/>
  <c r="V39" i="45"/>
  <c r="X39" i="45"/>
  <c r="Z39" i="45"/>
  <c r="B40" i="45"/>
  <c r="C40" i="45"/>
  <c r="F40" i="45"/>
  <c r="H40" i="45"/>
  <c r="P40" i="45"/>
  <c r="V40" i="45"/>
  <c r="X40" i="45"/>
  <c r="Z40" i="45"/>
  <c r="B41" i="45"/>
  <c r="C41" i="45"/>
  <c r="F41" i="45"/>
  <c r="H41" i="45"/>
  <c r="P41" i="45"/>
  <c r="V41" i="45"/>
  <c r="X41" i="45"/>
  <c r="Z41" i="45"/>
  <c r="B42" i="45"/>
  <c r="C42" i="45"/>
  <c r="F42" i="45"/>
  <c r="H42" i="45"/>
  <c r="P42" i="45"/>
  <c r="V42" i="45"/>
  <c r="X42" i="45"/>
  <c r="Z42" i="45"/>
  <c r="B43" i="45"/>
  <c r="C43" i="45"/>
  <c r="F43" i="45"/>
  <c r="H43" i="45"/>
  <c r="P43" i="45"/>
  <c r="V43" i="45"/>
  <c r="X43" i="45"/>
  <c r="Z43" i="45"/>
  <c r="B45" i="45"/>
  <c r="C45" i="45"/>
  <c r="F45" i="45"/>
  <c r="H45" i="45"/>
  <c r="P45" i="45"/>
  <c r="V45" i="45"/>
  <c r="X45" i="45"/>
  <c r="Z45" i="45"/>
  <c r="B46" i="45"/>
  <c r="C46" i="45"/>
  <c r="F46" i="45"/>
  <c r="H46" i="45"/>
  <c r="P46" i="45"/>
  <c r="V46" i="45"/>
  <c r="X46" i="45"/>
  <c r="Z46" i="45"/>
  <c r="B47" i="45"/>
  <c r="C47" i="45"/>
  <c r="F47" i="45"/>
  <c r="H47" i="45"/>
  <c r="P47" i="45"/>
  <c r="V47" i="45"/>
  <c r="X47" i="45"/>
  <c r="Z47" i="45"/>
  <c r="B48" i="45"/>
  <c r="C48" i="45"/>
  <c r="F48" i="45"/>
  <c r="H48" i="45"/>
  <c r="P48" i="45"/>
  <c r="V48" i="45"/>
  <c r="X48" i="45"/>
  <c r="Z48" i="45"/>
  <c r="B49" i="45"/>
  <c r="C49" i="45"/>
  <c r="F49" i="45"/>
  <c r="H49" i="45"/>
  <c r="P49" i="45"/>
  <c r="V49" i="45"/>
  <c r="X49" i="45"/>
  <c r="Z49" i="45"/>
  <c r="B50" i="45"/>
  <c r="C50" i="45"/>
  <c r="F50" i="45"/>
  <c r="H50" i="45"/>
  <c r="P50" i="45"/>
  <c r="V50" i="45"/>
  <c r="X50" i="45"/>
  <c r="Z50" i="45"/>
  <c r="B52" i="45"/>
  <c r="C52" i="45"/>
  <c r="F52" i="45"/>
  <c r="H52" i="45"/>
  <c r="P52" i="45"/>
  <c r="V52" i="45"/>
  <c r="X52" i="45"/>
  <c r="Z52" i="45"/>
  <c r="B53" i="45"/>
  <c r="C53" i="45"/>
  <c r="F53" i="45"/>
  <c r="H53" i="45"/>
  <c r="P53" i="45"/>
  <c r="V53" i="45"/>
  <c r="X53" i="45"/>
  <c r="Z53" i="45"/>
  <c r="B54" i="45"/>
  <c r="C54" i="45"/>
  <c r="F54" i="45"/>
  <c r="H54" i="45"/>
  <c r="P54" i="45"/>
  <c r="V54" i="45"/>
  <c r="X54" i="45"/>
  <c r="Z54" i="45"/>
  <c r="B55" i="45"/>
  <c r="C55" i="45"/>
  <c r="F55" i="45"/>
  <c r="H55" i="45"/>
  <c r="P55" i="45"/>
  <c r="V55" i="45"/>
  <c r="X55" i="45"/>
  <c r="Z55" i="45"/>
  <c r="B56" i="45"/>
  <c r="C56" i="45"/>
  <c r="F56" i="45"/>
  <c r="H56" i="45"/>
  <c r="P56" i="45"/>
  <c r="V56" i="45"/>
  <c r="X56" i="45"/>
  <c r="Z56" i="45"/>
  <c r="B57" i="45"/>
  <c r="C57" i="45"/>
  <c r="F57" i="45"/>
  <c r="H57" i="45"/>
  <c r="P57" i="45"/>
  <c r="V57" i="45"/>
  <c r="X57" i="45"/>
  <c r="Z57" i="45"/>
  <c r="B58" i="45"/>
  <c r="C58" i="45"/>
  <c r="F58" i="45"/>
  <c r="H58" i="45"/>
  <c r="P58" i="45"/>
  <c r="V58" i="45"/>
  <c r="X58" i="45"/>
  <c r="Z58" i="45"/>
  <c r="B59" i="45"/>
  <c r="C59" i="45"/>
  <c r="F59" i="45"/>
  <c r="H59" i="45"/>
  <c r="P59" i="45"/>
  <c r="V59" i="45"/>
  <c r="X59" i="45"/>
  <c r="Z59" i="45"/>
  <c r="B60" i="45"/>
  <c r="C60" i="45"/>
  <c r="F60" i="45"/>
  <c r="H60" i="45"/>
  <c r="P60" i="45"/>
  <c r="V60" i="45"/>
  <c r="X60" i="45"/>
  <c r="Z60" i="45"/>
  <c r="B61" i="45"/>
  <c r="C61" i="45"/>
  <c r="F61" i="45"/>
  <c r="H61" i="45"/>
  <c r="P61" i="45"/>
  <c r="V61" i="45"/>
  <c r="X61" i="45"/>
  <c r="Z61" i="45"/>
  <c r="B62" i="45"/>
  <c r="C62" i="45"/>
  <c r="F62" i="45"/>
  <c r="H62" i="45"/>
  <c r="P62" i="45"/>
  <c r="V62" i="45"/>
  <c r="X62" i="45"/>
  <c r="Z62" i="45"/>
  <c r="B63" i="45"/>
  <c r="C63" i="45"/>
  <c r="F63" i="45"/>
  <c r="H63" i="45"/>
  <c r="P63" i="45"/>
  <c r="V63" i="45"/>
  <c r="X63" i="45"/>
  <c r="Z63" i="45"/>
  <c r="B65" i="45"/>
  <c r="C65" i="45"/>
  <c r="F65" i="45"/>
  <c r="H65" i="45"/>
  <c r="P65" i="45"/>
  <c r="V65" i="45"/>
  <c r="X65" i="45"/>
  <c r="Z65" i="45"/>
  <c r="B66" i="45"/>
  <c r="C66" i="45"/>
  <c r="F66" i="45"/>
  <c r="H66" i="45"/>
  <c r="P66" i="45"/>
  <c r="V66" i="45"/>
  <c r="X66" i="45"/>
  <c r="Z66" i="45"/>
  <c r="B67" i="45"/>
  <c r="C67" i="45"/>
  <c r="F67" i="45"/>
  <c r="H67" i="45"/>
  <c r="P67" i="45"/>
  <c r="V67" i="45"/>
  <c r="X67" i="45"/>
  <c r="Z67" i="45"/>
  <c r="B68" i="45"/>
  <c r="C68" i="45"/>
  <c r="F68" i="45"/>
  <c r="H68" i="45"/>
  <c r="P68" i="45"/>
  <c r="V68" i="45"/>
  <c r="X68" i="45"/>
  <c r="Z68" i="45"/>
  <c r="B69" i="45"/>
  <c r="C69" i="45"/>
  <c r="F69" i="45"/>
  <c r="H69" i="45"/>
  <c r="P69" i="45"/>
  <c r="V69" i="45"/>
  <c r="X69" i="45"/>
  <c r="Z69" i="45"/>
  <c r="B70" i="45"/>
  <c r="C70" i="45"/>
  <c r="F70" i="45"/>
  <c r="H70" i="45"/>
  <c r="P70" i="45"/>
  <c r="V70" i="45"/>
  <c r="X70" i="45"/>
  <c r="Z70" i="45"/>
  <c r="Z18" i="45"/>
  <c r="X18" i="45"/>
  <c r="V18" i="45"/>
  <c r="P18" i="45"/>
  <c r="H18" i="45"/>
  <c r="F18" i="45"/>
  <c r="C18" i="45"/>
  <c r="B18" i="45"/>
  <c r="E18" i="45"/>
  <c r="E25" i="45" s="1"/>
  <c r="E32" i="45" s="1"/>
  <c r="E38" i="45" s="1"/>
  <c r="E45" i="45" s="1"/>
  <c r="E52" i="45" s="1"/>
  <c r="E58" i="45" s="1"/>
  <c r="E65" i="45" s="1"/>
  <c r="D18" i="45"/>
  <c r="D25" i="45" s="1"/>
  <c r="D32" i="45" s="1"/>
  <c r="D38" i="45" s="1"/>
  <c r="D45" i="45" s="1"/>
  <c r="D52" i="45" s="1"/>
  <c r="D58" i="45" s="1"/>
  <c r="D65" i="45" s="1"/>
  <c r="B12" i="45"/>
  <c r="C12" i="45"/>
  <c r="F12" i="45"/>
  <c r="H12" i="45"/>
  <c r="P12" i="45"/>
  <c r="V12" i="45"/>
  <c r="X12" i="45"/>
  <c r="Z12" i="45"/>
  <c r="B13" i="45"/>
  <c r="C13" i="45"/>
  <c r="F13" i="45"/>
  <c r="G13" i="45" s="1"/>
  <c r="H13" i="45"/>
  <c r="I13" i="45" s="1"/>
  <c r="P13" i="45"/>
  <c r="Q13" i="45" s="1"/>
  <c r="V13" i="45"/>
  <c r="W13" i="45" s="1"/>
  <c r="X13" i="45"/>
  <c r="Z13" i="45"/>
  <c r="B14" i="45"/>
  <c r="C14" i="45"/>
  <c r="F14" i="45"/>
  <c r="H14" i="45"/>
  <c r="P14" i="45"/>
  <c r="V14" i="45"/>
  <c r="X14" i="45"/>
  <c r="Z14" i="45"/>
  <c r="B15" i="45"/>
  <c r="C15" i="45"/>
  <c r="F15" i="45"/>
  <c r="H15" i="45"/>
  <c r="P15" i="45"/>
  <c r="V15" i="45"/>
  <c r="X15" i="45"/>
  <c r="Z15" i="45"/>
  <c r="B16" i="45"/>
  <c r="C16" i="45"/>
  <c r="F16" i="45"/>
  <c r="H16" i="45"/>
  <c r="P16" i="45"/>
  <c r="V16" i="45"/>
  <c r="X16" i="45"/>
  <c r="Z16" i="45"/>
  <c r="Z11" i="45"/>
  <c r="X11" i="45"/>
  <c r="V11" i="45"/>
  <c r="P11" i="45"/>
  <c r="H11" i="45"/>
  <c r="F11" i="45"/>
  <c r="C11" i="45"/>
  <c r="B11" i="45"/>
  <c r="E38" i="44"/>
  <c r="E39" i="44"/>
  <c r="E40" i="44"/>
  <c r="E41" i="44"/>
  <c r="E42" i="44"/>
  <c r="E43" i="44"/>
  <c r="E44" i="44"/>
  <c r="E46" i="44"/>
  <c r="E47" i="44"/>
  <c r="E48" i="44"/>
  <c r="E49" i="44"/>
  <c r="E50" i="44"/>
  <c r="E51" i="44"/>
  <c r="E52" i="44"/>
  <c r="E53" i="44"/>
  <c r="E55" i="44"/>
  <c r="E56" i="44"/>
  <c r="E57" i="44"/>
  <c r="E58" i="44"/>
  <c r="E59" i="44"/>
  <c r="E60" i="44"/>
  <c r="E61" i="44"/>
  <c r="E62" i="44"/>
  <c r="E64" i="44"/>
  <c r="E65" i="44"/>
  <c r="E66" i="44"/>
  <c r="E67" i="44"/>
  <c r="E68" i="44"/>
  <c r="E69" i="44"/>
  <c r="E70" i="44"/>
  <c r="E71" i="44"/>
  <c r="E73" i="44"/>
  <c r="E74" i="44"/>
  <c r="E75" i="44"/>
  <c r="E76" i="44"/>
  <c r="E77" i="44"/>
  <c r="E78" i="44"/>
  <c r="E79" i="44"/>
  <c r="E80" i="44"/>
  <c r="E82" i="44"/>
  <c r="E83" i="44"/>
  <c r="E84" i="44"/>
  <c r="E85" i="44"/>
  <c r="E86" i="44"/>
  <c r="E87" i="44"/>
  <c r="E88" i="44"/>
  <c r="E89" i="44"/>
  <c r="E37" i="44"/>
  <c r="E29" i="44"/>
  <c r="E30" i="44"/>
  <c r="E31" i="44"/>
  <c r="E32" i="44"/>
  <c r="E33" i="44"/>
  <c r="E34" i="44"/>
  <c r="E35" i="44"/>
  <c r="E28" i="44"/>
  <c r="B77" i="44"/>
  <c r="C77" i="44"/>
  <c r="G77" i="44"/>
  <c r="I77" i="44"/>
  <c r="K77" i="44"/>
  <c r="M77" i="44"/>
  <c r="Q77" i="44"/>
  <c r="W77" i="44"/>
  <c r="Y77" i="44"/>
  <c r="AA77" i="44"/>
  <c r="B78" i="44"/>
  <c r="C78" i="44"/>
  <c r="G78" i="44"/>
  <c r="I78" i="44"/>
  <c r="K78" i="44"/>
  <c r="M78" i="44"/>
  <c r="Q78" i="44"/>
  <c r="W78" i="44"/>
  <c r="Y78" i="44"/>
  <c r="AA78" i="44"/>
  <c r="B79" i="44"/>
  <c r="C79" i="44"/>
  <c r="G79" i="44"/>
  <c r="I79" i="44"/>
  <c r="K79" i="44"/>
  <c r="M79" i="44"/>
  <c r="Q79" i="44"/>
  <c r="W79" i="44"/>
  <c r="Y79" i="44"/>
  <c r="AA79" i="44"/>
  <c r="B80" i="44"/>
  <c r="C80" i="44"/>
  <c r="G80" i="44"/>
  <c r="I80" i="44"/>
  <c r="K80" i="44"/>
  <c r="M80" i="44"/>
  <c r="Q80" i="44"/>
  <c r="W80" i="44"/>
  <c r="Y80" i="44"/>
  <c r="AA80" i="44"/>
  <c r="B82" i="44"/>
  <c r="C82" i="44"/>
  <c r="G82" i="44"/>
  <c r="I82" i="44"/>
  <c r="K82" i="44"/>
  <c r="M82" i="44"/>
  <c r="Q82" i="44"/>
  <c r="W82" i="44"/>
  <c r="Y82" i="44"/>
  <c r="AA82" i="44"/>
  <c r="B83" i="44"/>
  <c r="C83" i="44"/>
  <c r="G83" i="44"/>
  <c r="I83" i="44"/>
  <c r="K83" i="44"/>
  <c r="M83" i="44"/>
  <c r="Q83" i="44"/>
  <c r="W83" i="44"/>
  <c r="Y83" i="44"/>
  <c r="AA83" i="44"/>
  <c r="B84" i="44"/>
  <c r="C84" i="44"/>
  <c r="G84" i="44"/>
  <c r="I84" i="44"/>
  <c r="K84" i="44"/>
  <c r="M84" i="44"/>
  <c r="Q84" i="44"/>
  <c r="W84" i="44"/>
  <c r="Y84" i="44"/>
  <c r="AA84" i="44"/>
  <c r="B85" i="44"/>
  <c r="C85" i="44"/>
  <c r="G85" i="44"/>
  <c r="I85" i="44"/>
  <c r="K85" i="44"/>
  <c r="M85" i="44"/>
  <c r="Q85" i="44"/>
  <c r="W85" i="44"/>
  <c r="Y85" i="44"/>
  <c r="AA85" i="44"/>
  <c r="B86" i="44"/>
  <c r="C86" i="44"/>
  <c r="G86" i="44"/>
  <c r="I86" i="44"/>
  <c r="K86" i="44"/>
  <c r="M86" i="44"/>
  <c r="Q86" i="44"/>
  <c r="W86" i="44"/>
  <c r="Y86" i="44"/>
  <c r="AA86" i="44"/>
  <c r="B87" i="44"/>
  <c r="C87" i="44"/>
  <c r="G87" i="44"/>
  <c r="I87" i="44"/>
  <c r="K87" i="44"/>
  <c r="M87" i="44"/>
  <c r="Q87" i="44"/>
  <c r="W87" i="44"/>
  <c r="Y87" i="44"/>
  <c r="AA87" i="44"/>
  <c r="B88" i="44"/>
  <c r="C88" i="44"/>
  <c r="G88" i="44"/>
  <c r="I88" i="44"/>
  <c r="K88" i="44"/>
  <c r="M88" i="44"/>
  <c r="Q88" i="44"/>
  <c r="W88" i="44"/>
  <c r="Y88" i="44"/>
  <c r="AA88" i="44"/>
  <c r="B89" i="44"/>
  <c r="C89" i="44"/>
  <c r="G89" i="44"/>
  <c r="I89" i="44"/>
  <c r="K89" i="44"/>
  <c r="M89" i="44"/>
  <c r="Q89" i="44"/>
  <c r="W89" i="44"/>
  <c r="Y89" i="44"/>
  <c r="AA89" i="44"/>
  <c r="B11" i="44"/>
  <c r="C11" i="44"/>
  <c r="E11" i="44"/>
  <c r="G11" i="44"/>
  <c r="I11" i="44"/>
  <c r="K11" i="44"/>
  <c r="M11" i="44"/>
  <c r="Q11" i="44"/>
  <c r="W11" i="44"/>
  <c r="Y11" i="44"/>
  <c r="AA11" i="44"/>
  <c r="AI11" i="44"/>
  <c r="B12" i="44"/>
  <c r="C12" i="44"/>
  <c r="E12" i="44"/>
  <c r="G12" i="44"/>
  <c r="I12" i="44"/>
  <c r="K12" i="44"/>
  <c r="M12" i="44"/>
  <c r="Q12" i="44"/>
  <c r="W12" i="44"/>
  <c r="Y12" i="44"/>
  <c r="AA12" i="44"/>
  <c r="AI12" i="44"/>
  <c r="B13" i="44"/>
  <c r="C13" i="44"/>
  <c r="E13" i="44"/>
  <c r="G13" i="44"/>
  <c r="I13" i="44"/>
  <c r="K13" i="44"/>
  <c r="M13" i="44"/>
  <c r="Q13" i="44"/>
  <c r="W13" i="44"/>
  <c r="Y13" i="44"/>
  <c r="AA13" i="44"/>
  <c r="AI13" i="44"/>
  <c r="B14" i="44"/>
  <c r="C14" i="44"/>
  <c r="E14" i="44"/>
  <c r="G14" i="44"/>
  <c r="I14" i="44"/>
  <c r="K14" i="44"/>
  <c r="M14" i="44"/>
  <c r="Q14" i="44"/>
  <c r="W14" i="44"/>
  <c r="Y14" i="44"/>
  <c r="AA14" i="44"/>
  <c r="AI14" i="44"/>
  <c r="B15" i="44"/>
  <c r="C15" i="44"/>
  <c r="E15" i="44"/>
  <c r="G15" i="44"/>
  <c r="I15" i="44"/>
  <c r="K15" i="44"/>
  <c r="M15" i="44"/>
  <c r="Q15" i="44"/>
  <c r="W15" i="44"/>
  <c r="Y15" i="44"/>
  <c r="AA15" i="44"/>
  <c r="AI15" i="44"/>
  <c r="B16" i="44"/>
  <c r="C16" i="44"/>
  <c r="E16" i="44"/>
  <c r="G16" i="44"/>
  <c r="I16" i="44"/>
  <c r="K16" i="44"/>
  <c r="M16" i="44"/>
  <c r="Q16" i="44"/>
  <c r="W16" i="44"/>
  <c r="Y16" i="44"/>
  <c r="AA16" i="44"/>
  <c r="AI16" i="44"/>
  <c r="B17" i="44"/>
  <c r="C17" i="44"/>
  <c r="E17" i="44"/>
  <c r="G17" i="44"/>
  <c r="I17" i="44"/>
  <c r="K17" i="44"/>
  <c r="M17" i="44"/>
  <c r="Q17" i="44"/>
  <c r="W17" i="44"/>
  <c r="Y17" i="44"/>
  <c r="AA17" i="44"/>
  <c r="AI17" i="44"/>
  <c r="B19" i="44"/>
  <c r="C19" i="44"/>
  <c r="E19" i="44"/>
  <c r="G19" i="44"/>
  <c r="I19" i="44"/>
  <c r="K19" i="44"/>
  <c r="M19" i="44"/>
  <c r="Q19" i="44"/>
  <c r="W19" i="44"/>
  <c r="Y19" i="44"/>
  <c r="AA19" i="44"/>
  <c r="AI19" i="44"/>
  <c r="B20" i="44"/>
  <c r="C20" i="44"/>
  <c r="E20" i="44"/>
  <c r="G20" i="44"/>
  <c r="I20" i="44"/>
  <c r="K20" i="44"/>
  <c r="M20" i="44"/>
  <c r="Q20" i="44"/>
  <c r="W20" i="44"/>
  <c r="Y20" i="44"/>
  <c r="AA20" i="44"/>
  <c r="AI20" i="44"/>
  <c r="B21" i="44"/>
  <c r="C21" i="44"/>
  <c r="E21" i="44"/>
  <c r="G21" i="44"/>
  <c r="I21" i="44"/>
  <c r="K21" i="44"/>
  <c r="M21" i="44"/>
  <c r="Q21" i="44"/>
  <c r="W21" i="44"/>
  <c r="Y21" i="44"/>
  <c r="AA21" i="44"/>
  <c r="AI21" i="44"/>
  <c r="B22" i="44"/>
  <c r="C22" i="44"/>
  <c r="E22" i="44"/>
  <c r="G22" i="44"/>
  <c r="I22" i="44"/>
  <c r="K22" i="44"/>
  <c r="M22" i="44"/>
  <c r="Q22" i="44"/>
  <c r="W22" i="44"/>
  <c r="Y22" i="44"/>
  <c r="AA22" i="44"/>
  <c r="AI22" i="44"/>
  <c r="B23" i="44"/>
  <c r="C23" i="44"/>
  <c r="E23" i="44"/>
  <c r="G23" i="44"/>
  <c r="I23" i="44"/>
  <c r="K23" i="44"/>
  <c r="M23" i="44"/>
  <c r="Q23" i="44"/>
  <c r="W23" i="44"/>
  <c r="Y23" i="44"/>
  <c r="AA23" i="44"/>
  <c r="AI23" i="44"/>
  <c r="B24" i="44"/>
  <c r="C24" i="44"/>
  <c r="E24" i="44"/>
  <c r="G24" i="44"/>
  <c r="I24" i="44"/>
  <c r="K24" i="44"/>
  <c r="M24" i="44"/>
  <c r="Q24" i="44"/>
  <c r="W24" i="44"/>
  <c r="Y24" i="44"/>
  <c r="AA24" i="44"/>
  <c r="AI24" i="44"/>
  <c r="B25" i="44"/>
  <c r="C25" i="44"/>
  <c r="E25" i="44"/>
  <c r="G25" i="44"/>
  <c r="I25" i="44"/>
  <c r="K25" i="44"/>
  <c r="M25" i="44"/>
  <c r="Q25" i="44"/>
  <c r="W25" i="44"/>
  <c r="Y25" i="44"/>
  <c r="AA25" i="44"/>
  <c r="AI25" i="44"/>
  <c r="B26" i="44"/>
  <c r="C26" i="44"/>
  <c r="E26" i="44"/>
  <c r="G26" i="44"/>
  <c r="I26" i="44"/>
  <c r="K26" i="44"/>
  <c r="M26" i="44"/>
  <c r="Q26" i="44"/>
  <c r="W26" i="44"/>
  <c r="Y26" i="44"/>
  <c r="AA26" i="44"/>
  <c r="AI26" i="44"/>
  <c r="B28" i="44"/>
  <c r="C28" i="44"/>
  <c r="G28" i="44"/>
  <c r="I28" i="44"/>
  <c r="K28" i="44"/>
  <c r="M28" i="44"/>
  <c r="Q28" i="44"/>
  <c r="W28" i="44"/>
  <c r="Y28" i="44"/>
  <c r="AA28" i="44"/>
  <c r="AI28" i="44"/>
  <c r="B29" i="44"/>
  <c r="C29" i="44"/>
  <c r="G29" i="44"/>
  <c r="I29" i="44"/>
  <c r="K29" i="44"/>
  <c r="M29" i="44"/>
  <c r="Q29" i="44"/>
  <c r="W29" i="44"/>
  <c r="Y29" i="44"/>
  <c r="AA29" i="44"/>
  <c r="AI29" i="44"/>
  <c r="B30" i="44"/>
  <c r="C30" i="44"/>
  <c r="G30" i="44"/>
  <c r="I30" i="44"/>
  <c r="K30" i="44"/>
  <c r="M30" i="44"/>
  <c r="Q30" i="44"/>
  <c r="W30" i="44"/>
  <c r="Y30" i="44"/>
  <c r="AA30" i="44"/>
  <c r="AI30" i="44"/>
  <c r="B31" i="44"/>
  <c r="C31" i="44"/>
  <c r="G31" i="44"/>
  <c r="I31" i="44"/>
  <c r="K31" i="44"/>
  <c r="M31" i="44"/>
  <c r="Q31" i="44"/>
  <c r="W31" i="44"/>
  <c r="Y31" i="44"/>
  <c r="AA31" i="44"/>
  <c r="AI31" i="44"/>
  <c r="B32" i="44"/>
  <c r="C32" i="44"/>
  <c r="G32" i="44"/>
  <c r="I32" i="44"/>
  <c r="K32" i="44"/>
  <c r="M32" i="44"/>
  <c r="Q32" i="44"/>
  <c r="W32" i="44"/>
  <c r="Y32" i="44"/>
  <c r="AA32" i="44"/>
  <c r="AI32" i="44"/>
  <c r="B33" i="44"/>
  <c r="C33" i="44"/>
  <c r="G33" i="44"/>
  <c r="I33" i="44"/>
  <c r="K33" i="44"/>
  <c r="M33" i="44"/>
  <c r="Q33" i="44"/>
  <c r="W33" i="44"/>
  <c r="Y33" i="44"/>
  <c r="AA33" i="44"/>
  <c r="AI33" i="44"/>
  <c r="B34" i="44"/>
  <c r="C34" i="44"/>
  <c r="G34" i="44"/>
  <c r="I34" i="44"/>
  <c r="K34" i="44"/>
  <c r="M34" i="44"/>
  <c r="Q34" i="44"/>
  <c r="W34" i="44"/>
  <c r="Y34" i="44"/>
  <c r="AA34" i="44"/>
  <c r="AI34" i="44"/>
  <c r="B35" i="44"/>
  <c r="C35" i="44"/>
  <c r="G35" i="44"/>
  <c r="I35" i="44"/>
  <c r="K35" i="44"/>
  <c r="M35" i="44"/>
  <c r="Q35" i="44"/>
  <c r="W35" i="44"/>
  <c r="Y35" i="44"/>
  <c r="AA35" i="44"/>
  <c r="AI35" i="44"/>
  <c r="B37" i="44"/>
  <c r="C37" i="44"/>
  <c r="G37" i="44"/>
  <c r="I37" i="44"/>
  <c r="K37" i="44"/>
  <c r="M37" i="44"/>
  <c r="Q37" i="44"/>
  <c r="W37" i="44"/>
  <c r="Y37" i="44"/>
  <c r="AA37" i="44"/>
  <c r="AI37" i="44"/>
  <c r="B38" i="44"/>
  <c r="C38" i="44"/>
  <c r="G38" i="44"/>
  <c r="I38" i="44"/>
  <c r="K38" i="44"/>
  <c r="M38" i="44"/>
  <c r="Q38" i="44"/>
  <c r="W38" i="44"/>
  <c r="Y38" i="44"/>
  <c r="AA38" i="44"/>
  <c r="AI38" i="44"/>
  <c r="B39" i="44"/>
  <c r="C39" i="44"/>
  <c r="G39" i="44"/>
  <c r="I39" i="44"/>
  <c r="K39" i="44"/>
  <c r="M39" i="44"/>
  <c r="Q39" i="44"/>
  <c r="W39" i="44"/>
  <c r="Y39" i="44"/>
  <c r="AA39" i="44"/>
  <c r="AI39" i="44"/>
  <c r="B40" i="44"/>
  <c r="C40" i="44"/>
  <c r="G40" i="44"/>
  <c r="I40" i="44"/>
  <c r="K40" i="44"/>
  <c r="M40" i="44"/>
  <c r="Q40" i="44"/>
  <c r="W40" i="44"/>
  <c r="Y40" i="44"/>
  <c r="AA40" i="44"/>
  <c r="AI40" i="44"/>
  <c r="B41" i="44"/>
  <c r="C41" i="44"/>
  <c r="G41" i="44"/>
  <c r="I41" i="44"/>
  <c r="K41" i="44"/>
  <c r="M41" i="44"/>
  <c r="Q41" i="44"/>
  <c r="W41" i="44"/>
  <c r="Y41" i="44"/>
  <c r="AA41" i="44"/>
  <c r="AI41" i="44"/>
  <c r="B42" i="44"/>
  <c r="C42" i="44"/>
  <c r="G42" i="44"/>
  <c r="I42" i="44"/>
  <c r="K42" i="44"/>
  <c r="M42" i="44"/>
  <c r="Q42" i="44"/>
  <c r="W42" i="44"/>
  <c r="Y42" i="44"/>
  <c r="AA42" i="44"/>
  <c r="AI42" i="44"/>
  <c r="B43" i="44"/>
  <c r="C43" i="44"/>
  <c r="G43" i="44"/>
  <c r="I43" i="44"/>
  <c r="K43" i="44"/>
  <c r="M43" i="44"/>
  <c r="Q43" i="44"/>
  <c r="W43" i="44"/>
  <c r="Y43" i="44"/>
  <c r="AA43" i="44"/>
  <c r="AI43" i="44"/>
  <c r="B44" i="44"/>
  <c r="C44" i="44"/>
  <c r="G44" i="44"/>
  <c r="I44" i="44"/>
  <c r="K44" i="44"/>
  <c r="M44" i="44"/>
  <c r="Q44" i="44"/>
  <c r="W44" i="44"/>
  <c r="Y44" i="44"/>
  <c r="AA44" i="44"/>
  <c r="AI44" i="44"/>
  <c r="B46" i="44"/>
  <c r="C46" i="44"/>
  <c r="G46" i="44"/>
  <c r="I46" i="44"/>
  <c r="K46" i="44"/>
  <c r="M46" i="44"/>
  <c r="Q46" i="44"/>
  <c r="W46" i="44"/>
  <c r="Y46" i="44"/>
  <c r="AA46" i="44"/>
  <c r="AI46" i="44"/>
  <c r="B47" i="44"/>
  <c r="C47" i="44"/>
  <c r="G47" i="44"/>
  <c r="I47" i="44"/>
  <c r="K47" i="44"/>
  <c r="M47" i="44"/>
  <c r="Q47" i="44"/>
  <c r="W47" i="44"/>
  <c r="Y47" i="44"/>
  <c r="AA47" i="44"/>
  <c r="AI47" i="44"/>
  <c r="B48" i="44"/>
  <c r="C48" i="44"/>
  <c r="G48" i="44"/>
  <c r="I48" i="44"/>
  <c r="K48" i="44"/>
  <c r="M48" i="44"/>
  <c r="Q48" i="44"/>
  <c r="W48" i="44"/>
  <c r="Y48" i="44"/>
  <c r="AA48" i="44"/>
  <c r="AI48" i="44"/>
  <c r="B49" i="44"/>
  <c r="C49" i="44"/>
  <c r="G49" i="44"/>
  <c r="I49" i="44"/>
  <c r="K49" i="44"/>
  <c r="M49" i="44"/>
  <c r="Q49" i="44"/>
  <c r="W49" i="44"/>
  <c r="Y49" i="44"/>
  <c r="AA49" i="44"/>
  <c r="AI49" i="44"/>
  <c r="B50" i="44"/>
  <c r="C50" i="44"/>
  <c r="G50" i="44"/>
  <c r="I50" i="44"/>
  <c r="K50" i="44"/>
  <c r="M50" i="44"/>
  <c r="Q50" i="44"/>
  <c r="W50" i="44"/>
  <c r="Y50" i="44"/>
  <c r="AA50" i="44"/>
  <c r="AI50" i="44"/>
  <c r="B51" i="44"/>
  <c r="C51" i="44"/>
  <c r="G51" i="44"/>
  <c r="I51" i="44"/>
  <c r="K51" i="44"/>
  <c r="M51" i="44"/>
  <c r="Q51" i="44"/>
  <c r="W51" i="44"/>
  <c r="Y51" i="44"/>
  <c r="AA51" i="44"/>
  <c r="AI51" i="44"/>
  <c r="B52" i="44"/>
  <c r="C52" i="44"/>
  <c r="G52" i="44"/>
  <c r="I52" i="44"/>
  <c r="K52" i="44"/>
  <c r="M52" i="44"/>
  <c r="Q52" i="44"/>
  <c r="W52" i="44"/>
  <c r="Y52" i="44"/>
  <c r="AA52" i="44"/>
  <c r="AI52" i="44"/>
  <c r="B53" i="44"/>
  <c r="C53" i="44"/>
  <c r="G53" i="44"/>
  <c r="I53" i="44"/>
  <c r="K53" i="44"/>
  <c r="M53" i="44"/>
  <c r="Q53" i="44"/>
  <c r="W53" i="44"/>
  <c r="Y53" i="44"/>
  <c r="AA53" i="44"/>
  <c r="AI53" i="44"/>
  <c r="B55" i="44"/>
  <c r="C55" i="44"/>
  <c r="G55" i="44"/>
  <c r="I55" i="44"/>
  <c r="K55" i="44"/>
  <c r="M55" i="44"/>
  <c r="Q55" i="44"/>
  <c r="W55" i="44"/>
  <c r="Y55" i="44"/>
  <c r="AA55" i="44"/>
  <c r="B56" i="44"/>
  <c r="C56" i="44"/>
  <c r="G56" i="44"/>
  <c r="I56" i="44"/>
  <c r="K56" i="44"/>
  <c r="M56" i="44"/>
  <c r="Q56" i="44"/>
  <c r="W56" i="44"/>
  <c r="Y56" i="44"/>
  <c r="AA56" i="44"/>
  <c r="B57" i="44"/>
  <c r="C57" i="44"/>
  <c r="G57" i="44"/>
  <c r="I57" i="44"/>
  <c r="K57" i="44"/>
  <c r="M57" i="44"/>
  <c r="Q57" i="44"/>
  <c r="W57" i="44"/>
  <c r="Y57" i="44"/>
  <c r="AA57" i="44"/>
  <c r="B58" i="44"/>
  <c r="C58" i="44"/>
  <c r="G58" i="44"/>
  <c r="I58" i="44"/>
  <c r="K58" i="44"/>
  <c r="M58" i="44"/>
  <c r="Q58" i="44"/>
  <c r="W58" i="44"/>
  <c r="Y58" i="44"/>
  <c r="AA58" i="44"/>
  <c r="B59" i="44"/>
  <c r="C59" i="44"/>
  <c r="G59" i="44"/>
  <c r="I59" i="44"/>
  <c r="K59" i="44"/>
  <c r="M59" i="44"/>
  <c r="Q59" i="44"/>
  <c r="W59" i="44"/>
  <c r="Y59" i="44"/>
  <c r="AA59" i="44"/>
  <c r="B60" i="44"/>
  <c r="C60" i="44"/>
  <c r="G60" i="44"/>
  <c r="I60" i="44"/>
  <c r="K60" i="44"/>
  <c r="M60" i="44"/>
  <c r="Q60" i="44"/>
  <c r="W60" i="44"/>
  <c r="Y60" i="44"/>
  <c r="AA60" i="44"/>
  <c r="B61" i="44"/>
  <c r="C61" i="44"/>
  <c r="G61" i="44"/>
  <c r="I61" i="44"/>
  <c r="K61" i="44"/>
  <c r="M61" i="44"/>
  <c r="Q61" i="44"/>
  <c r="W61" i="44"/>
  <c r="Y61" i="44"/>
  <c r="AA61" i="44"/>
  <c r="B62" i="44"/>
  <c r="C62" i="44"/>
  <c r="G62" i="44"/>
  <c r="I62" i="44"/>
  <c r="K62" i="44"/>
  <c r="M62" i="44"/>
  <c r="Q62" i="44"/>
  <c r="W62" i="44"/>
  <c r="Y62" i="44"/>
  <c r="AA62" i="44"/>
  <c r="B64" i="44"/>
  <c r="C64" i="44"/>
  <c r="G64" i="44"/>
  <c r="I64" i="44"/>
  <c r="K64" i="44"/>
  <c r="M64" i="44"/>
  <c r="Q64" i="44"/>
  <c r="W64" i="44"/>
  <c r="Y64" i="44"/>
  <c r="AA64" i="44"/>
  <c r="B65" i="44"/>
  <c r="C65" i="44"/>
  <c r="G65" i="44"/>
  <c r="I65" i="44"/>
  <c r="K65" i="44"/>
  <c r="M65" i="44"/>
  <c r="Q65" i="44"/>
  <c r="W65" i="44"/>
  <c r="Y65" i="44"/>
  <c r="AA65" i="44"/>
  <c r="B66" i="44"/>
  <c r="C66" i="44"/>
  <c r="G66" i="44"/>
  <c r="I66" i="44"/>
  <c r="K66" i="44"/>
  <c r="M66" i="44"/>
  <c r="Q66" i="44"/>
  <c r="W66" i="44"/>
  <c r="Y66" i="44"/>
  <c r="AA66" i="44"/>
  <c r="B67" i="44"/>
  <c r="C67" i="44"/>
  <c r="G67" i="44"/>
  <c r="I67" i="44"/>
  <c r="K67" i="44"/>
  <c r="M67" i="44"/>
  <c r="Q67" i="44"/>
  <c r="W67" i="44"/>
  <c r="Y67" i="44"/>
  <c r="AA67" i="44"/>
  <c r="B68" i="44"/>
  <c r="C68" i="44"/>
  <c r="G68" i="44"/>
  <c r="I68" i="44"/>
  <c r="K68" i="44"/>
  <c r="M68" i="44"/>
  <c r="Q68" i="44"/>
  <c r="W68" i="44"/>
  <c r="Y68" i="44"/>
  <c r="AA68" i="44"/>
  <c r="B69" i="44"/>
  <c r="C69" i="44"/>
  <c r="G69" i="44"/>
  <c r="I69" i="44"/>
  <c r="K69" i="44"/>
  <c r="M69" i="44"/>
  <c r="Q69" i="44"/>
  <c r="W69" i="44"/>
  <c r="Y69" i="44"/>
  <c r="AA69" i="44"/>
  <c r="B70" i="44"/>
  <c r="C70" i="44"/>
  <c r="G70" i="44"/>
  <c r="I70" i="44"/>
  <c r="K70" i="44"/>
  <c r="M70" i="44"/>
  <c r="Q70" i="44"/>
  <c r="W70" i="44"/>
  <c r="Y70" i="44"/>
  <c r="AA70" i="44"/>
  <c r="B71" i="44"/>
  <c r="C71" i="44"/>
  <c r="G71" i="44"/>
  <c r="I71" i="44"/>
  <c r="K71" i="44"/>
  <c r="M71" i="44"/>
  <c r="Q71" i="44"/>
  <c r="W71" i="44"/>
  <c r="Y71" i="44"/>
  <c r="AA71" i="44"/>
  <c r="B73" i="44"/>
  <c r="C73" i="44"/>
  <c r="G73" i="44"/>
  <c r="I73" i="44"/>
  <c r="K73" i="44"/>
  <c r="M73" i="44"/>
  <c r="Q73" i="44"/>
  <c r="W73" i="44"/>
  <c r="Y73" i="44"/>
  <c r="AA73" i="44"/>
  <c r="B74" i="44"/>
  <c r="C74" i="44"/>
  <c r="G74" i="44"/>
  <c r="I74" i="44"/>
  <c r="K74" i="44"/>
  <c r="M74" i="44"/>
  <c r="Q74" i="44"/>
  <c r="W74" i="44"/>
  <c r="Y74" i="44"/>
  <c r="AA74" i="44"/>
  <c r="B75" i="44"/>
  <c r="C75" i="44"/>
  <c r="G75" i="44"/>
  <c r="I75" i="44"/>
  <c r="K75" i="44"/>
  <c r="M75" i="44"/>
  <c r="Q75" i="44"/>
  <c r="W75" i="44"/>
  <c r="Y75" i="44"/>
  <c r="AA75" i="44"/>
  <c r="B76" i="44"/>
  <c r="C76" i="44"/>
  <c r="G76" i="44"/>
  <c r="I76" i="44"/>
  <c r="K76" i="44"/>
  <c r="M76" i="44"/>
  <c r="Q76" i="44"/>
  <c r="W76" i="44"/>
  <c r="Y76" i="44"/>
  <c r="AA76" i="44"/>
  <c r="AI10" i="44"/>
  <c r="AA10" i="44"/>
  <c r="Y10" i="44"/>
  <c r="W10" i="44"/>
  <c r="Q10" i="44"/>
  <c r="M10" i="44"/>
  <c r="K10" i="44"/>
  <c r="I10" i="44"/>
  <c r="G10" i="44"/>
  <c r="E10" i="44"/>
  <c r="C10" i="44"/>
  <c r="B10" i="44"/>
  <c r="I30" i="46" l="1"/>
  <c r="J30" i="46" s="1"/>
  <c r="O30" i="46"/>
  <c r="I27" i="46"/>
  <c r="O27" i="46"/>
  <c r="I19" i="46"/>
  <c r="J19" i="46" s="1"/>
  <c r="O19" i="46"/>
  <c r="I11" i="46"/>
  <c r="J11" i="46" s="1"/>
  <c r="O11" i="46"/>
  <c r="I14" i="46"/>
  <c r="J14" i="46" s="1"/>
  <c r="O14" i="46"/>
  <c r="I32" i="46"/>
  <c r="O32" i="46"/>
  <c r="I24" i="46"/>
  <c r="J24" i="46" s="1"/>
  <c r="O24" i="46"/>
  <c r="I16" i="46"/>
  <c r="J16" i="46" s="1"/>
  <c r="O16" i="46"/>
  <c r="I29" i="46"/>
  <c r="J29" i="46" s="1"/>
  <c r="O29" i="46"/>
  <c r="I21" i="46"/>
  <c r="O21" i="46"/>
  <c r="I13" i="46"/>
  <c r="J13" i="46" s="1"/>
  <c r="O13" i="46"/>
  <c r="I33" i="46"/>
  <c r="O33" i="46"/>
  <c r="I22" i="46"/>
  <c r="J22" i="46" s="1"/>
  <c r="O22" i="46"/>
  <c r="I26" i="46"/>
  <c r="O26" i="46"/>
  <c r="I18" i="46"/>
  <c r="J18" i="46" s="1"/>
  <c r="O18" i="46"/>
  <c r="I10" i="46"/>
  <c r="J10" i="46" s="1"/>
  <c r="O10" i="46"/>
  <c r="I25" i="46"/>
  <c r="J25" i="46" s="1"/>
  <c r="O25" i="46"/>
  <c r="I31" i="46"/>
  <c r="J31" i="46" s="1"/>
  <c r="O31" i="46"/>
  <c r="I23" i="46"/>
  <c r="J23" i="46" s="1"/>
  <c r="O23" i="46"/>
  <c r="I15" i="46"/>
  <c r="J15" i="46" s="1"/>
  <c r="O15" i="46"/>
  <c r="I9" i="46"/>
  <c r="O9" i="46"/>
  <c r="I28" i="46"/>
  <c r="J28" i="46" s="1"/>
  <c r="O28" i="46"/>
  <c r="I20" i="46"/>
  <c r="O20" i="46"/>
  <c r="I12" i="46"/>
  <c r="J12" i="46" s="1"/>
  <c r="O12" i="46"/>
  <c r="Z22" i="44"/>
  <c r="H33" i="46"/>
  <c r="J33" i="46"/>
  <c r="H31" i="46"/>
  <c r="H29" i="46"/>
  <c r="R27" i="46"/>
  <c r="Z27" i="46"/>
  <c r="X27" i="46"/>
  <c r="J27" i="46"/>
  <c r="H27" i="46"/>
  <c r="H25" i="46"/>
  <c r="H23" i="46"/>
  <c r="J21" i="46"/>
  <c r="H21" i="46"/>
  <c r="H19" i="46"/>
  <c r="H15" i="46"/>
  <c r="H13" i="46"/>
  <c r="H11" i="46"/>
  <c r="R32" i="46"/>
  <c r="Z32" i="46"/>
  <c r="X32" i="46"/>
  <c r="J32" i="46"/>
  <c r="H32" i="46"/>
  <c r="H30" i="46"/>
  <c r="H28" i="46"/>
  <c r="R26" i="46"/>
  <c r="Z26" i="46"/>
  <c r="X26" i="46"/>
  <c r="J26" i="46"/>
  <c r="H26" i="46"/>
  <c r="H24" i="46"/>
  <c r="H22" i="46"/>
  <c r="H20" i="46"/>
  <c r="H18" i="46"/>
  <c r="H16" i="46"/>
  <c r="H14" i="46"/>
  <c r="H12" i="46"/>
  <c r="H10" i="46"/>
  <c r="AE33" i="46"/>
  <c r="Q31" i="46"/>
  <c r="R31" i="46" s="1"/>
  <c r="E29" i="46"/>
  <c r="AL29" i="46" s="1"/>
  <c r="E25" i="46"/>
  <c r="AL25" i="46" s="1"/>
  <c r="Y19" i="46"/>
  <c r="Z19" i="46" s="1"/>
  <c r="AE15" i="46"/>
  <c r="Y11" i="46"/>
  <c r="Z11" i="46" s="1"/>
  <c r="Y24" i="46"/>
  <c r="Z24" i="46" s="1"/>
  <c r="E22" i="46"/>
  <c r="AL22" i="46" s="1"/>
  <c r="E20" i="46"/>
  <c r="AL20" i="46" s="1"/>
  <c r="E18" i="46"/>
  <c r="AL18" i="46" s="1"/>
  <c r="E16" i="46"/>
  <c r="AL16" i="46" s="1"/>
  <c r="Y14" i="46"/>
  <c r="Z14" i="46" s="1"/>
  <c r="AE12" i="46"/>
  <c r="K15" i="45"/>
  <c r="AE9" i="46"/>
  <c r="H9" i="46"/>
  <c r="L26" i="44"/>
  <c r="L17" i="44"/>
  <c r="L22" i="44"/>
  <c r="AA15" i="45"/>
  <c r="X28" i="44"/>
  <c r="O28" i="44"/>
  <c r="J28" i="44"/>
  <c r="Z26" i="44"/>
  <c r="Z17" i="44"/>
  <c r="O31" i="44"/>
  <c r="R53" i="44"/>
  <c r="X52" i="44"/>
  <c r="X48" i="44"/>
  <c r="AE29" i="46"/>
  <c r="AE27" i="46"/>
  <c r="AG18" i="46"/>
  <c r="Y32" i="46"/>
  <c r="AE18" i="46"/>
  <c r="AE23" i="46"/>
  <c r="AG29" i="46"/>
  <c r="AE17" i="46"/>
  <c r="AG16" i="46"/>
  <c r="AI84" i="44"/>
  <c r="AG25" i="46"/>
  <c r="AG20" i="46"/>
  <c r="AE25" i="46"/>
  <c r="Y20" i="46"/>
  <c r="Z20" i="46" s="1"/>
  <c r="Y18" i="46"/>
  <c r="Z18" i="46" s="1"/>
  <c r="AI13" i="46"/>
  <c r="AE31" i="46"/>
  <c r="Y29" i="46"/>
  <c r="Z29" i="46" s="1"/>
  <c r="AD13" i="46"/>
  <c r="AC27" i="46"/>
  <c r="E27" i="46"/>
  <c r="AL27" i="46" s="1"/>
  <c r="X50" i="44"/>
  <c r="R79" i="44"/>
  <c r="H79" i="44"/>
  <c r="AJ30" i="45"/>
  <c r="AI27" i="46"/>
  <c r="AA27" i="46"/>
  <c r="AA25" i="46"/>
  <c r="Q13" i="46"/>
  <c r="R13" i="46" s="1"/>
  <c r="AE30" i="46"/>
  <c r="Y27" i="46"/>
  <c r="J50" i="44"/>
  <c r="X46" i="44"/>
  <c r="AH27" i="46"/>
  <c r="Q27" i="46"/>
  <c r="Y25" i="46"/>
  <c r="Z25" i="46" s="1"/>
  <c r="AE20" i="46"/>
  <c r="AE14" i="46"/>
  <c r="AC31" i="46"/>
  <c r="E31" i="46"/>
  <c r="AL31" i="46" s="1"/>
  <c r="Y26" i="46"/>
  <c r="AE11" i="46"/>
  <c r="AI62" i="44"/>
  <c r="AI79" i="44"/>
  <c r="AA16" i="45"/>
  <c r="AJ62" i="45"/>
  <c r="AJ54" i="45"/>
  <c r="AJ40" i="45"/>
  <c r="AJ32" i="45"/>
  <c r="AH31" i="46"/>
  <c r="AA31" i="46"/>
  <c r="Y31" i="46"/>
  <c r="Z31" i="46" s="1"/>
  <c r="Y30" i="46"/>
  <c r="Z30" i="46" s="1"/>
  <c r="Y28" i="46"/>
  <c r="Z28" i="46" s="1"/>
  <c r="AG27" i="46"/>
  <c r="W27" i="46"/>
  <c r="AE24" i="46"/>
  <c r="Y16" i="45"/>
  <c r="K16" i="45"/>
  <c r="Q14" i="45"/>
  <c r="G14" i="45"/>
  <c r="Y12" i="45"/>
  <c r="K12" i="45"/>
  <c r="AI53" i="45"/>
  <c r="AI30" i="45"/>
  <c r="AG31" i="46"/>
  <c r="W31" i="46"/>
  <c r="X31" i="46" s="1"/>
  <c r="AE26" i="46"/>
  <c r="AI10" i="46"/>
  <c r="AJ59" i="45"/>
  <c r="AE32" i="46"/>
  <c r="AG28" i="46"/>
  <c r="AH13" i="46"/>
  <c r="AC13" i="46"/>
  <c r="E13" i="46"/>
  <c r="F13" i="46" s="1"/>
  <c r="AI74" i="44"/>
  <c r="Z51" i="44"/>
  <c r="L51" i="44"/>
  <c r="AI77" i="44"/>
  <c r="AD32" i="46"/>
  <c r="AE28" i="46"/>
  <c r="AG22" i="46"/>
  <c r="Y22" i="46"/>
  <c r="Z22" i="46" s="1"/>
  <c r="AE19" i="46"/>
  <c r="AE16" i="46"/>
  <c r="Y16" i="46"/>
  <c r="Z16" i="46" s="1"/>
  <c r="AG13" i="46"/>
  <c r="AA13" i="46"/>
  <c r="Y13" i="46"/>
  <c r="Z13" i="46" s="1"/>
  <c r="AA10" i="46"/>
  <c r="AI75" i="44"/>
  <c r="AI70" i="44"/>
  <c r="AI66" i="44"/>
  <c r="AI61" i="44"/>
  <c r="AI57" i="44"/>
  <c r="AI87" i="44"/>
  <c r="AI83" i="44"/>
  <c r="AI78" i="44"/>
  <c r="AI31" i="46"/>
  <c r="AD31" i="46"/>
  <c r="AG30" i="46"/>
  <c r="AA29" i="46"/>
  <c r="AD27" i="46"/>
  <c r="AG26" i="46"/>
  <c r="AE22" i="46"/>
  <c r="AA16" i="46"/>
  <c r="AE13" i="46"/>
  <c r="W13" i="46"/>
  <c r="X13" i="46" s="1"/>
  <c r="AI76" i="44"/>
  <c r="AI71" i="44"/>
  <c r="AI67" i="44"/>
  <c r="J48" i="44"/>
  <c r="AI58" i="44"/>
  <c r="R47" i="44"/>
  <c r="H47" i="44"/>
  <c r="X78" i="44"/>
  <c r="J78" i="44"/>
  <c r="AI88" i="44"/>
  <c r="H77" i="44"/>
  <c r="AI73" i="44"/>
  <c r="AI68" i="44"/>
  <c r="R67" i="44"/>
  <c r="H67" i="44"/>
  <c r="AI64" i="44"/>
  <c r="AI59" i="44"/>
  <c r="AI55" i="44"/>
  <c r="AI89" i="44"/>
  <c r="AI85" i="44"/>
  <c r="AI80" i="44"/>
  <c r="AI69" i="44"/>
  <c r="AI65" i="44"/>
  <c r="AI56" i="44"/>
  <c r="AI86" i="44"/>
  <c r="AI82" i="44"/>
  <c r="AI60" i="44"/>
  <c r="E33" i="46"/>
  <c r="F33" i="46" s="1"/>
  <c r="W33" i="46"/>
  <c r="X33" i="46" s="1"/>
  <c r="Q33" i="46"/>
  <c r="R33" i="46" s="1"/>
  <c r="AC33" i="46"/>
  <c r="AH33" i="46"/>
  <c r="AD33" i="46"/>
  <c r="AI33" i="46"/>
  <c r="AG33" i="46"/>
  <c r="AA33" i="46"/>
  <c r="AA21" i="46"/>
  <c r="AG21" i="46"/>
  <c r="E21" i="46"/>
  <c r="AL21" i="46" s="1"/>
  <c r="W21" i="46"/>
  <c r="X21" i="46" s="1"/>
  <c r="Q21" i="46"/>
  <c r="R21" i="46" s="1"/>
  <c r="AC21" i="46"/>
  <c r="AH21" i="46"/>
  <c r="AD21" i="46"/>
  <c r="AI21" i="46"/>
  <c r="Y21" i="46"/>
  <c r="Z21" i="46" s="1"/>
  <c r="Y33" i="46"/>
  <c r="Z33" i="46" s="1"/>
  <c r="AA15" i="46"/>
  <c r="AG15" i="46"/>
  <c r="E15" i="46"/>
  <c r="AL15" i="46" s="1"/>
  <c r="W15" i="46"/>
  <c r="X15" i="46" s="1"/>
  <c r="Q15" i="46"/>
  <c r="R15" i="46" s="1"/>
  <c r="AC15" i="46"/>
  <c r="AH15" i="46"/>
  <c r="AD15" i="46"/>
  <c r="AI15" i="46"/>
  <c r="Y15" i="46"/>
  <c r="Z15" i="46" s="1"/>
  <c r="AE21" i="46"/>
  <c r="Q16" i="45"/>
  <c r="G16" i="45"/>
  <c r="Q12" i="45"/>
  <c r="G12" i="45"/>
  <c r="AI9" i="46"/>
  <c r="E9" i="46"/>
  <c r="F9" i="46" s="1"/>
  <c r="AG9" i="46"/>
  <c r="W9" i="46"/>
  <c r="X9" i="46" s="1"/>
  <c r="Y23" i="46"/>
  <c r="Z23" i="46" s="1"/>
  <c r="AA19" i="46"/>
  <c r="AG19" i="46"/>
  <c r="E19" i="46"/>
  <c r="AL19" i="46" s="1"/>
  <c r="W19" i="46"/>
  <c r="X19" i="46" s="1"/>
  <c r="Q19" i="46"/>
  <c r="R19" i="46" s="1"/>
  <c r="AC19" i="46"/>
  <c r="AH19" i="46"/>
  <c r="AD19" i="46"/>
  <c r="AI19" i="46"/>
  <c r="AJ41" i="45"/>
  <c r="AG32" i="46"/>
  <c r="AA32" i="46"/>
  <c r="AI32" i="46"/>
  <c r="AA17" i="46"/>
  <c r="AG17" i="46"/>
  <c r="E17" i="46"/>
  <c r="J17" i="46"/>
  <c r="W17" i="46"/>
  <c r="X17" i="46" s="1"/>
  <c r="Q17" i="46"/>
  <c r="R17" i="46" s="1"/>
  <c r="AC17" i="46"/>
  <c r="AH17" i="46"/>
  <c r="AD17" i="46"/>
  <c r="AI17" i="46"/>
  <c r="E12" i="46"/>
  <c r="AL12" i="46" s="1"/>
  <c r="AG12" i="46"/>
  <c r="AA12" i="46"/>
  <c r="AA11" i="46"/>
  <c r="AG11" i="46"/>
  <c r="E11" i="46"/>
  <c r="F11" i="46" s="1"/>
  <c r="W11" i="46"/>
  <c r="X11" i="46" s="1"/>
  <c r="Q11" i="46"/>
  <c r="R11" i="46" s="1"/>
  <c r="AC11" i="46"/>
  <c r="AH11" i="46"/>
  <c r="AD11" i="46"/>
  <c r="AI11" i="46"/>
  <c r="I15" i="45"/>
  <c r="AA13" i="45"/>
  <c r="AA9" i="46"/>
  <c r="E24" i="46"/>
  <c r="AL24" i="46" s="1"/>
  <c r="AG24" i="46"/>
  <c r="AA24" i="46"/>
  <c r="AA23" i="46"/>
  <c r="AG23" i="46"/>
  <c r="E23" i="46"/>
  <c r="F23" i="46" s="1"/>
  <c r="W23" i="46"/>
  <c r="X23" i="46" s="1"/>
  <c r="Q23" i="46"/>
  <c r="R23" i="46" s="1"/>
  <c r="AC23" i="46"/>
  <c r="AH23" i="46"/>
  <c r="AD23" i="46"/>
  <c r="AI23" i="46"/>
  <c r="E14" i="46"/>
  <c r="AL14" i="46" s="1"/>
  <c r="AG14" i="46"/>
  <c r="AA14" i="46"/>
  <c r="Y12" i="46"/>
  <c r="Z12" i="46" s="1"/>
  <c r="AI29" i="46"/>
  <c r="AD29" i="46"/>
  <c r="AA28" i="46"/>
  <c r="AI25" i="46"/>
  <c r="AD25" i="46"/>
  <c r="AG10" i="46"/>
  <c r="Y10" i="46"/>
  <c r="Z10" i="46" s="1"/>
  <c r="AH29" i="46"/>
  <c r="AC29" i="46"/>
  <c r="Q29" i="46"/>
  <c r="R29" i="46" s="1"/>
  <c r="W29" i="46"/>
  <c r="X29" i="46" s="1"/>
  <c r="AH25" i="46"/>
  <c r="AC25" i="46"/>
  <c r="Q25" i="46"/>
  <c r="R25" i="46" s="1"/>
  <c r="W25" i="46"/>
  <c r="X25" i="46" s="1"/>
  <c r="AA22" i="46"/>
  <c r="AA20" i="46"/>
  <c r="AA18" i="46"/>
  <c r="AE10" i="46"/>
  <c r="AA30" i="46"/>
  <c r="AA26" i="46"/>
  <c r="E32" i="46"/>
  <c r="AL32" i="46" s="1"/>
  <c r="W32" i="46"/>
  <c r="Q32" i="46"/>
  <c r="AC32" i="46"/>
  <c r="AH32" i="46"/>
  <c r="E28" i="46"/>
  <c r="AL28" i="46" s="1"/>
  <c r="W28" i="46"/>
  <c r="X28" i="46" s="1"/>
  <c r="Q28" i="46"/>
  <c r="R28" i="46" s="1"/>
  <c r="AC28" i="46"/>
  <c r="AH28" i="46"/>
  <c r="AD28" i="46"/>
  <c r="AI28" i="46"/>
  <c r="E30" i="46"/>
  <c r="AL30" i="46" s="1"/>
  <c r="W30" i="46"/>
  <c r="X30" i="46" s="1"/>
  <c r="Q30" i="46"/>
  <c r="R30" i="46" s="1"/>
  <c r="AC30" i="46"/>
  <c r="AH30" i="46"/>
  <c r="AD30" i="46"/>
  <c r="AI30" i="46"/>
  <c r="E26" i="46"/>
  <c r="AL26" i="46" s="1"/>
  <c r="W26" i="46"/>
  <c r="Q26" i="46"/>
  <c r="AC26" i="46"/>
  <c r="AH26" i="46"/>
  <c r="AD26" i="46"/>
  <c r="AI26" i="46"/>
  <c r="AI24" i="46"/>
  <c r="AD24" i="46"/>
  <c r="AI22" i="46"/>
  <c r="AD22" i="46"/>
  <c r="AI20" i="46"/>
  <c r="AD20" i="46"/>
  <c r="AI18" i="46"/>
  <c r="AD18" i="46"/>
  <c r="AI16" i="46"/>
  <c r="AD16" i="46"/>
  <c r="AI14" i="46"/>
  <c r="AD14" i="46"/>
  <c r="AI12" i="46"/>
  <c r="AD12" i="46"/>
  <c r="AD10" i="46"/>
  <c r="AH24" i="46"/>
  <c r="AC24" i="46"/>
  <c r="Q24" i="46"/>
  <c r="R24" i="46" s="1"/>
  <c r="W24" i="46"/>
  <c r="X24" i="46" s="1"/>
  <c r="AH22" i="46"/>
  <c r="AC22" i="46"/>
  <c r="Q22" i="46"/>
  <c r="R22" i="46" s="1"/>
  <c r="W22" i="46"/>
  <c r="X22" i="46" s="1"/>
  <c r="AH20" i="46"/>
  <c r="AC20" i="46"/>
  <c r="Q20" i="46"/>
  <c r="R20" i="46" s="1"/>
  <c r="W20" i="46"/>
  <c r="X20" i="46" s="1"/>
  <c r="J20" i="46"/>
  <c r="AH18" i="46"/>
  <c r="AC18" i="46"/>
  <c r="Q18" i="46"/>
  <c r="R18" i="46" s="1"/>
  <c r="W18" i="46"/>
  <c r="X18" i="46" s="1"/>
  <c r="AH16" i="46"/>
  <c r="AC16" i="46"/>
  <c r="Q16" i="46"/>
  <c r="R16" i="46" s="1"/>
  <c r="W16" i="46"/>
  <c r="X16" i="46" s="1"/>
  <c r="AH14" i="46"/>
  <c r="AC14" i="46"/>
  <c r="Q14" i="46"/>
  <c r="W14" i="46"/>
  <c r="X14" i="46" s="1"/>
  <c r="AH12" i="46"/>
  <c r="AC12" i="46"/>
  <c r="Q12" i="46"/>
  <c r="R12" i="46" s="1"/>
  <c r="W12" i="46"/>
  <c r="X12" i="46" s="1"/>
  <c r="AH10" i="46"/>
  <c r="AC10" i="46"/>
  <c r="Q10" i="46"/>
  <c r="R10" i="46" s="1"/>
  <c r="W10" i="46"/>
  <c r="X10" i="46" s="1"/>
  <c r="E10" i="46"/>
  <c r="AL10" i="46" s="1"/>
  <c r="Y9" i="46"/>
  <c r="Z9" i="46" s="1"/>
  <c r="AC9" i="46"/>
  <c r="AH9" i="46"/>
  <c r="J9" i="46"/>
  <c r="Q9" i="46"/>
  <c r="R9" i="46" s="1"/>
  <c r="AD9" i="46"/>
  <c r="AI33" i="45"/>
  <c r="AJ33" i="45"/>
  <c r="AI55" i="45"/>
  <c r="AJ58" i="45"/>
  <c r="AJ19" i="45"/>
  <c r="W16" i="45"/>
  <c r="I16" i="45"/>
  <c r="AA14" i="45"/>
  <c r="AI50" i="45"/>
  <c r="AI43" i="45"/>
  <c r="AI41" i="45"/>
  <c r="AI40" i="45"/>
  <c r="AI23" i="45"/>
  <c r="AJ55" i="45"/>
  <c r="AJ52" i="45"/>
  <c r="AJ22" i="45"/>
  <c r="AI59" i="45"/>
  <c r="AI58" i="45"/>
  <c r="AJ49" i="45"/>
  <c r="AJ45" i="45"/>
  <c r="AJ27" i="45"/>
  <c r="AI70" i="45"/>
  <c r="AI66" i="45"/>
  <c r="AJ53" i="45"/>
  <c r="Q15" i="45"/>
  <c r="G15" i="45"/>
  <c r="Y13" i="45"/>
  <c r="K13" i="45"/>
  <c r="AI28" i="45"/>
  <c r="AI26" i="45"/>
  <c r="W14" i="45"/>
  <c r="I14" i="45"/>
  <c r="AJ23" i="45"/>
  <c r="AI57" i="45"/>
  <c r="AI39" i="45"/>
  <c r="AI35" i="45"/>
  <c r="AI25" i="45"/>
  <c r="AI22" i="45"/>
  <c r="AI19" i="45"/>
  <c r="Y14" i="45"/>
  <c r="K14" i="45"/>
  <c r="W12" i="45"/>
  <c r="I12" i="45"/>
  <c r="AJ15" i="45"/>
  <c r="W15" i="45"/>
  <c r="AI61" i="45"/>
  <c r="AI27" i="45"/>
  <c r="AJ14" i="45"/>
  <c r="AJ61" i="45"/>
  <c r="AI46" i="45"/>
  <c r="AJ36" i="45"/>
  <c r="AJ28" i="45"/>
  <c r="AJ26" i="45"/>
  <c r="AJ25" i="45"/>
  <c r="AI36" i="45"/>
  <c r="AJ20" i="45"/>
  <c r="AI69" i="45"/>
  <c r="AI47" i="45"/>
  <c r="AI45" i="45"/>
  <c r="AI37" i="45"/>
  <c r="AI21" i="45"/>
  <c r="AJ68" i="45"/>
  <c r="AI48" i="45"/>
  <c r="AJ46" i="45"/>
  <c r="AJ43" i="45"/>
  <c r="AI12" i="45"/>
  <c r="AJ16" i="45"/>
  <c r="AI13" i="45"/>
  <c r="AJ67" i="45"/>
  <c r="AJ57" i="45"/>
  <c r="AJ39" i="45"/>
  <c r="AJ29" i="45"/>
  <c r="AI68" i="45"/>
  <c r="AI63" i="45"/>
  <c r="AJ63" i="45"/>
  <c r="AI52" i="45"/>
  <c r="AI49" i="45"/>
  <c r="AJ69" i="45"/>
  <c r="AJ65" i="45"/>
  <c r="AI54" i="45"/>
  <c r="AJ50" i="45"/>
  <c r="AJ48" i="45"/>
  <c r="AJ47" i="45"/>
  <c r="AI38" i="45"/>
  <c r="AJ37" i="45"/>
  <c r="AI29" i="45"/>
  <c r="AI32" i="45"/>
  <c r="AI60" i="45"/>
  <c r="AJ21" i="45"/>
  <c r="AI16" i="45"/>
  <c r="AJ13" i="45"/>
  <c r="AI67" i="45"/>
  <c r="AI62" i="45"/>
  <c r="AJ35" i="45"/>
  <c r="AJ34" i="45"/>
  <c r="AA12" i="45"/>
  <c r="AI14" i="45"/>
  <c r="AJ12" i="45"/>
  <c r="AJ70" i="45"/>
  <c r="AJ66" i="45"/>
  <c r="AJ60" i="45"/>
  <c r="AJ56" i="45"/>
  <c r="AJ38" i="45"/>
  <c r="AJ42" i="45"/>
  <c r="Y15" i="45"/>
  <c r="AI42" i="45"/>
  <c r="AI65" i="45"/>
  <c r="AI56" i="45"/>
  <c r="AI34" i="45"/>
  <c r="AI20" i="45"/>
  <c r="AI15" i="45"/>
  <c r="L76" i="44"/>
  <c r="X69" i="44"/>
  <c r="J69" i="44"/>
  <c r="X68" i="44"/>
  <c r="J68" i="44"/>
  <c r="X67" i="44"/>
  <c r="J67" i="44"/>
  <c r="X23" i="44"/>
  <c r="J23" i="44"/>
  <c r="X19" i="44"/>
  <c r="J19" i="44"/>
  <c r="Z76" i="44"/>
  <c r="Z75" i="44"/>
  <c r="X14" i="44"/>
  <c r="J14" i="44"/>
  <c r="Z13" i="44"/>
  <c r="L13" i="44"/>
  <c r="O76" i="44"/>
  <c r="O75" i="44"/>
  <c r="O73" i="44"/>
  <c r="O71" i="44"/>
  <c r="O70" i="44"/>
  <c r="O67" i="44"/>
  <c r="J64" i="44"/>
  <c r="AH62" i="44"/>
  <c r="O56" i="44"/>
  <c r="O55" i="44"/>
  <c r="AH38" i="44"/>
  <c r="AH17" i="44"/>
  <c r="AH84" i="44"/>
  <c r="AH82" i="44"/>
  <c r="AH79" i="44"/>
  <c r="AH77" i="44"/>
  <c r="R74" i="44"/>
  <c r="H74" i="44"/>
  <c r="R71" i="44"/>
  <c r="H71" i="44"/>
  <c r="R70" i="44"/>
  <c r="H70" i="44"/>
  <c r="R69" i="44"/>
  <c r="H69" i="44"/>
  <c r="R68" i="44"/>
  <c r="H68" i="44"/>
  <c r="X76" i="44"/>
  <c r="L68" i="44"/>
  <c r="Z67" i="44"/>
  <c r="AH85" i="44"/>
  <c r="L67" i="44"/>
  <c r="R62" i="44"/>
  <c r="H62" i="44"/>
  <c r="X55" i="44"/>
  <c r="J55" i="44"/>
  <c r="L59" i="44"/>
  <c r="AH49" i="44"/>
  <c r="AH47" i="44"/>
  <c r="J71" i="44"/>
  <c r="J70" i="44"/>
  <c r="Z66" i="44"/>
  <c r="H76" i="44"/>
  <c r="X71" i="44"/>
  <c r="X70" i="44"/>
  <c r="R76" i="44"/>
  <c r="R75" i="44"/>
  <c r="O64" i="44"/>
  <c r="X80" i="44"/>
  <c r="J80" i="44"/>
  <c r="O68" i="44"/>
  <c r="Z53" i="44"/>
  <c r="L53" i="44"/>
  <c r="R51" i="44"/>
  <c r="H51" i="44"/>
  <c r="R49" i="44"/>
  <c r="H49" i="44"/>
  <c r="X33" i="44"/>
  <c r="J33" i="44"/>
  <c r="X29" i="44"/>
  <c r="J29" i="44"/>
  <c r="Z24" i="44"/>
  <c r="L24" i="44"/>
  <c r="Z20" i="44"/>
  <c r="L20" i="44"/>
  <c r="AH11" i="44"/>
  <c r="O77" i="44"/>
  <c r="AH83" i="44"/>
  <c r="AH80" i="44"/>
  <c r="Z74" i="44"/>
  <c r="L74" i="44"/>
  <c r="O69" i="44"/>
  <c r="J76" i="44"/>
  <c r="X75" i="44"/>
  <c r="J75" i="44"/>
  <c r="X73" i="44"/>
  <c r="J73" i="44"/>
  <c r="L71" i="44"/>
  <c r="Z70" i="44"/>
  <c r="L70" i="44"/>
  <c r="Z69" i="44"/>
  <c r="L69" i="44"/>
  <c r="Z68" i="44"/>
  <c r="O52" i="44"/>
  <c r="O50" i="44"/>
  <c r="AH51" i="44"/>
  <c r="R34" i="44"/>
  <c r="H34" i="44"/>
  <c r="R30" i="44"/>
  <c r="H30" i="44"/>
  <c r="X25" i="44"/>
  <c r="J25" i="44"/>
  <c r="X21" i="44"/>
  <c r="J21" i="44"/>
  <c r="X16" i="44"/>
  <c r="J16" i="44"/>
  <c r="Z15" i="44"/>
  <c r="L15" i="44"/>
  <c r="X12" i="44"/>
  <c r="J12" i="44"/>
  <c r="Z11" i="44"/>
  <c r="L11" i="44"/>
  <c r="AH16" i="44"/>
  <c r="AH12" i="44"/>
  <c r="Z79" i="44"/>
  <c r="L79" i="44"/>
  <c r="AH86" i="44"/>
  <c r="AH78" i="44"/>
  <c r="H65" i="44"/>
  <c r="X64" i="44"/>
  <c r="AH66" i="44"/>
  <c r="J60" i="44"/>
  <c r="J58" i="44"/>
  <c r="R25" i="44"/>
  <c r="H25" i="44"/>
  <c r="X24" i="44"/>
  <c r="J24" i="44"/>
  <c r="R21" i="44"/>
  <c r="H21" i="44"/>
  <c r="X20" i="44"/>
  <c r="J20" i="44"/>
  <c r="R16" i="44"/>
  <c r="H16" i="44"/>
  <c r="X15" i="44"/>
  <c r="J15" i="44"/>
  <c r="R12" i="44"/>
  <c r="H12" i="44"/>
  <c r="X11" i="44"/>
  <c r="J11" i="44"/>
  <c r="AH13" i="44"/>
  <c r="Z62" i="44"/>
  <c r="Z47" i="44"/>
  <c r="L47" i="44"/>
  <c r="O46" i="44"/>
  <c r="O33" i="44"/>
  <c r="R32" i="44"/>
  <c r="H32" i="44"/>
  <c r="X31" i="44"/>
  <c r="J31" i="44"/>
  <c r="Z30" i="44"/>
  <c r="L30" i="44"/>
  <c r="O29" i="44"/>
  <c r="AH19" i="44"/>
  <c r="AH14" i="44"/>
  <c r="R77" i="44"/>
  <c r="AH87" i="44"/>
  <c r="L65" i="44"/>
  <c r="O74" i="44"/>
  <c r="Z71" i="44"/>
  <c r="L66" i="44"/>
  <c r="R61" i="44"/>
  <c r="J59" i="44"/>
  <c r="AH53" i="44"/>
  <c r="R28" i="44"/>
  <c r="H28" i="44"/>
  <c r="X26" i="44"/>
  <c r="J26" i="44"/>
  <c r="R23" i="44"/>
  <c r="H23" i="44"/>
  <c r="X22" i="44"/>
  <c r="J22" i="44"/>
  <c r="R19" i="44"/>
  <c r="H19" i="44"/>
  <c r="X17" i="44"/>
  <c r="J17" i="44"/>
  <c r="R14" i="44"/>
  <c r="H14" i="44"/>
  <c r="X13" i="44"/>
  <c r="J13" i="44"/>
  <c r="AH20" i="44"/>
  <c r="AH15" i="44"/>
  <c r="Z77" i="44"/>
  <c r="L77" i="44"/>
  <c r="O78" i="44"/>
  <c r="X77" i="44"/>
  <c r="J77" i="44"/>
  <c r="R56" i="44"/>
  <c r="L75" i="44"/>
  <c r="X74" i="44"/>
  <c r="L62" i="44"/>
  <c r="AH68" i="44"/>
  <c r="H66" i="44"/>
  <c r="Z65" i="44"/>
  <c r="O65" i="44"/>
  <c r="H53" i="44"/>
  <c r="J52" i="44"/>
  <c r="Z61" i="44"/>
  <c r="H61" i="44"/>
  <c r="Z59" i="44"/>
  <c r="H59" i="44"/>
  <c r="O58" i="44"/>
  <c r="O57" i="44"/>
  <c r="H57" i="44"/>
  <c r="Z32" i="44"/>
  <c r="L32" i="44"/>
  <c r="AH40" i="44"/>
  <c r="AH34" i="44"/>
  <c r="AH32" i="44"/>
  <c r="AH30" i="44"/>
  <c r="AH28" i="44"/>
  <c r="AH25" i="44"/>
  <c r="AH23" i="44"/>
  <c r="AH21" i="44"/>
  <c r="H64" i="44"/>
  <c r="R73" i="44"/>
  <c r="X66" i="44"/>
  <c r="X65" i="44"/>
  <c r="O62" i="44"/>
  <c r="H60" i="44"/>
  <c r="Z49" i="44"/>
  <c r="O48" i="44"/>
  <c r="L57" i="44"/>
  <c r="X56" i="44"/>
  <c r="Z34" i="44"/>
  <c r="L34" i="44"/>
  <c r="AH42" i="44"/>
  <c r="R26" i="44"/>
  <c r="H26" i="44"/>
  <c r="Z25" i="44"/>
  <c r="L25" i="44"/>
  <c r="R24" i="44"/>
  <c r="H24" i="44"/>
  <c r="Z23" i="44"/>
  <c r="L23" i="44"/>
  <c r="R22" i="44"/>
  <c r="H22" i="44"/>
  <c r="Z21" i="44"/>
  <c r="L21" i="44"/>
  <c r="R20" i="44"/>
  <c r="H20" i="44"/>
  <c r="Z19" i="44"/>
  <c r="L19" i="44"/>
  <c r="R17" i="44"/>
  <c r="H17" i="44"/>
  <c r="Z16" i="44"/>
  <c r="L16" i="44"/>
  <c r="R15" i="44"/>
  <c r="H15" i="44"/>
  <c r="Z14" i="44"/>
  <c r="L14" i="44"/>
  <c r="R13" i="44"/>
  <c r="H13" i="44"/>
  <c r="Z12" i="44"/>
  <c r="L12" i="44"/>
  <c r="R11" i="44"/>
  <c r="H11" i="44"/>
  <c r="O80" i="44"/>
  <c r="AH89" i="44"/>
  <c r="Z64" i="44"/>
  <c r="R65" i="44"/>
  <c r="Z73" i="44"/>
  <c r="H73" i="44"/>
  <c r="R66" i="44"/>
  <c r="R64" i="44"/>
  <c r="X62" i="44"/>
  <c r="X60" i="44"/>
  <c r="L49" i="44"/>
  <c r="L58" i="44"/>
  <c r="AH57" i="44"/>
  <c r="AH44" i="44"/>
  <c r="H29" i="44"/>
  <c r="Z28" i="44"/>
  <c r="L28" i="44"/>
  <c r="AH35" i="44"/>
  <c r="AH33" i="44"/>
  <c r="AH31" i="44"/>
  <c r="AH29" i="44"/>
  <c r="AH26" i="44"/>
  <c r="AH24" i="44"/>
  <c r="AH22" i="44"/>
  <c r="Z80" i="44"/>
  <c r="R80" i="44"/>
  <c r="L80" i="44"/>
  <c r="H80" i="44"/>
  <c r="X79" i="44"/>
  <c r="O79" i="44"/>
  <c r="J79" i="44"/>
  <c r="Z78" i="44"/>
  <c r="R78" i="44"/>
  <c r="L78" i="44"/>
  <c r="H78" i="44"/>
  <c r="AH88" i="44"/>
  <c r="J47" i="44"/>
  <c r="J37" i="44"/>
  <c r="J56" i="44"/>
  <c r="J46" i="44"/>
  <c r="J61" i="44"/>
  <c r="L60" i="44"/>
  <c r="AH59" i="44"/>
  <c r="O59" i="44"/>
  <c r="R58" i="44"/>
  <c r="X57" i="44"/>
  <c r="Z56" i="44"/>
  <c r="H56" i="44"/>
  <c r="O53" i="44"/>
  <c r="O43" i="44"/>
  <c r="R52" i="44"/>
  <c r="R42" i="44"/>
  <c r="H52" i="44"/>
  <c r="H42" i="44"/>
  <c r="X49" i="44"/>
  <c r="X39" i="44"/>
  <c r="J49" i="44"/>
  <c r="J39" i="44"/>
  <c r="Z48" i="44"/>
  <c r="AH48" i="44"/>
  <c r="Z38" i="44"/>
  <c r="L48" i="44"/>
  <c r="L38" i="44"/>
  <c r="O44" i="44"/>
  <c r="O34" i="44"/>
  <c r="R33" i="44"/>
  <c r="R43" i="44"/>
  <c r="H33" i="44"/>
  <c r="H43" i="44"/>
  <c r="X30" i="44"/>
  <c r="X40" i="44"/>
  <c r="J30" i="44"/>
  <c r="J40" i="44"/>
  <c r="Z29" i="44"/>
  <c r="Z39" i="44"/>
  <c r="AH39" i="44"/>
  <c r="L29" i="44"/>
  <c r="L39" i="44"/>
  <c r="L55" i="44"/>
  <c r="L44" i="44"/>
  <c r="O51" i="44"/>
  <c r="O41" i="44"/>
  <c r="R50" i="44"/>
  <c r="R40" i="44"/>
  <c r="Z46" i="44"/>
  <c r="AH46" i="44"/>
  <c r="Z35" i="44"/>
  <c r="O32" i="44"/>
  <c r="O42" i="44"/>
  <c r="R31" i="44"/>
  <c r="R41" i="44"/>
  <c r="AH73" i="44"/>
  <c r="J66" i="44"/>
  <c r="AH64" i="44"/>
  <c r="AH61" i="44"/>
  <c r="O61" i="44"/>
  <c r="R60" i="44"/>
  <c r="X59" i="44"/>
  <c r="Z58" i="44"/>
  <c r="R57" i="44"/>
  <c r="R55" i="44"/>
  <c r="R44" i="44"/>
  <c r="H55" i="44"/>
  <c r="H44" i="44"/>
  <c r="X51" i="44"/>
  <c r="X41" i="44"/>
  <c r="J51" i="44"/>
  <c r="J41" i="44"/>
  <c r="Z50" i="44"/>
  <c r="AH50" i="44"/>
  <c r="Z40" i="44"/>
  <c r="L50" i="44"/>
  <c r="L40" i="44"/>
  <c r="O47" i="44"/>
  <c r="O37" i="44"/>
  <c r="R46" i="44"/>
  <c r="R35" i="44"/>
  <c r="H46" i="44"/>
  <c r="H35" i="44"/>
  <c r="X32" i="44"/>
  <c r="X42" i="44"/>
  <c r="J32" i="44"/>
  <c r="J42" i="44"/>
  <c r="Z31" i="44"/>
  <c r="Z41" i="44"/>
  <c r="AH41" i="44"/>
  <c r="L31" i="44"/>
  <c r="L41" i="44"/>
  <c r="Z55" i="44"/>
  <c r="AH55" i="44"/>
  <c r="Z44" i="44"/>
  <c r="H50" i="44"/>
  <c r="H40" i="44"/>
  <c r="X47" i="44"/>
  <c r="X37" i="44"/>
  <c r="L46" i="44"/>
  <c r="L35" i="44"/>
  <c r="H31" i="44"/>
  <c r="H41" i="44"/>
  <c r="AH70" i="44"/>
  <c r="AH75" i="44"/>
  <c r="H75" i="44"/>
  <c r="J74" i="44"/>
  <c r="L73" i="44"/>
  <c r="O66" i="44"/>
  <c r="J65" i="44"/>
  <c r="L64" i="44"/>
  <c r="J62" i="44"/>
  <c r="X61" i="44"/>
  <c r="L61" i="44"/>
  <c r="Z60" i="44"/>
  <c r="O60" i="44"/>
  <c r="R59" i="44"/>
  <c r="X58" i="44"/>
  <c r="H58" i="44"/>
  <c r="Z57" i="44"/>
  <c r="J57" i="44"/>
  <c r="L56" i="44"/>
  <c r="X53" i="44"/>
  <c r="X43" i="44"/>
  <c r="J53" i="44"/>
  <c r="J43" i="44"/>
  <c r="Z52" i="44"/>
  <c r="AH52" i="44"/>
  <c r="Z42" i="44"/>
  <c r="L52" i="44"/>
  <c r="L42" i="44"/>
  <c r="O49" i="44"/>
  <c r="O39" i="44"/>
  <c r="R48" i="44"/>
  <c r="R38" i="44"/>
  <c r="H48" i="44"/>
  <c r="H38" i="44"/>
  <c r="X44" i="44"/>
  <c r="X34" i="44"/>
  <c r="J34" i="44"/>
  <c r="J44" i="44"/>
  <c r="Z33" i="44"/>
  <c r="Z43" i="44"/>
  <c r="AH43" i="44"/>
  <c r="L33" i="44"/>
  <c r="L43" i="44"/>
  <c r="O30" i="44"/>
  <c r="O40" i="44"/>
  <c r="R29" i="44"/>
  <c r="R39" i="44"/>
  <c r="AH76" i="44"/>
  <c r="AH74" i="44"/>
  <c r="AH71" i="44"/>
  <c r="AH69" i="44"/>
  <c r="AH67" i="44"/>
  <c r="AH65" i="44"/>
  <c r="AH60" i="44"/>
  <c r="AH58" i="44"/>
  <c r="AH56" i="44"/>
  <c r="H39" i="44"/>
  <c r="X38" i="44"/>
  <c r="O38" i="44"/>
  <c r="J38" i="44"/>
  <c r="AH37" i="44"/>
  <c r="Z37" i="44"/>
  <c r="R37" i="44"/>
  <c r="L37" i="44"/>
  <c r="H37" i="44"/>
  <c r="X35" i="44"/>
  <c r="O35" i="44"/>
  <c r="J35" i="44"/>
  <c r="B47" i="16"/>
  <c r="C47" i="16"/>
  <c r="E47" i="16"/>
  <c r="G47" i="16"/>
  <c r="I47" i="16"/>
  <c r="K47" i="16"/>
  <c r="P47" i="16"/>
  <c r="R47" i="16"/>
  <c r="T47" i="16"/>
  <c r="V47" i="16"/>
  <c r="W47" i="16"/>
  <c r="X47" i="16"/>
  <c r="Y47" i="16"/>
  <c r="AC47" i="16"/>
  <c r="AD47" i="16"/>
  <c r="AE47" i="16"/>
  <c r="B48" i="16"/>
  <c r="C48" i="16"/>
  <c r="E48" i="16"/>
  <c r="G48" i="16"/>
  <c r="I48" i="16"/>
  <c r="K48" i="16"/>
  <c r="P48" i="16"/>
  <c r="R48" i="16"/>
  <c r="T48" i="16"/>
  <c r="V48" i="16"/>
  <c r="W48" i="16"/>
  <c r="X48" i="16"/>
  <c r="Y48" i="16"/>
  <c r="AC48" i="16"/>
  <c r="AD48" i="16"/>
  <c r="AE48" i="16"/>
  <c r="B49" i="16"/>
  <c r="C49" i="16"/>
  <c r="E49" i="16"/>
  <c r="G49" i="16"/>
  <c r="I49" i="16"/>
  <c r="K49" i="16"/>
  <c r="P49" i="16"/>
  <c r="R49" i="16"/>
  <c r="T49" i="16"/>
  <c r="V49" i="16"/>
  <c r="W49" i="16"/>
  <c r="X49" i="16"/>
  <c r="Y49" i="16"/>
  <c r="AC49" i="16"/>
  <c r="AD49" i="16"/>
  <c r="AE49" i="16"/>
  <c r="B50" i="16"/>
  <c r="C50" i="16"/>
  <c r="E50" i="16"/>
  <c r="G50" i="16"/>
  <c r="I50" i="16"/>
  <c r="K50" i="16"/>
  <c r="P50" i="16"/>
  <c r="R50" i="16"/>
  <c r="T50" i="16"/>
  <c r="V50" i="16"/>
  <c r="W50" i="16"/>
  <c r="X50" i="16"/>
  <c r="Y50" i="16"/>
  <c r="AC50" i="16"/>
  <c r="AD50" i="16"/>
  <c r="AE50" i="16"/>
  <c r="B51" i="16"/>
  <c r="C51" i="16"/>
  <c r="E51" i="16"/>
  <c r="G51" i="16"/>
  <c r="I51" i="16"/>
  <c r="K51" i="16"/>
  <c r="P51" i="16"/>
  <c r="R51" i="16"/>
  <c r="T51" i="16"/>
  <c r="V51" i="16"/>
  <c r="W51" i="16"/>
  <c r="X51" i="16"/>
  <c r="Y51" i="16"/>
  <c r="AC51" i="16"/>
  <c r="AD51" i="16"/>
  <c r="AE51" i="16"/>
  <c r="B52" i="16"/>
  <c r="C52" i="16"/>
  <c r="E52" i="16"/>
  <c r="G52" i="16"/>
  <c r="I52" i="16"/>
  <c r="K52" i="16"/>
  <c r="P52" i="16"/>
  <c r="R52" i="16"/>
  <c r="T52" i="16"/>
  <c r="V52" i="16"/>
  <c r="W52" i="16"/>
  <c r="X52" i="16"/>
  <c r="Y52" i="16"/>
  <c r="AC52" i="16"/>
  <c r="AD52" i="16"/>
  <c r="AE52" i="16"/>
  <c r="B53" i="16"/>
  <c r="C53" i="16"/>
  <c r="E53" i="16"/>
  <c r="G53" i="16"/>
  <c r="I53" i="16"/>
  <c r="K53" i="16"/>
  <c r="P53" i="16"/>
  <c r="R53" i="16"/>
  <c r="T53" i="16"/>
  <c r="V53" i="16"/>
  <c r="W53" i="16"/>
  <c r="X53" i="16"/>
  <c r="Y53" i="16"/>
  <c r="AC53" i="16"/>
  <c r="AD53" i="16"/>
  <c r="AE53" i="16"/>
  <c r="B54" i="16"/>
  <c r="C54" i="16"/>
  <c r="E54" i="16"/>
  <c r="G54" i="16"/>
  <c r="I54" i="16"/>
  <c r="K54" i="16"/>
  <c r="P54" i="16"/>
  <c r="R54" i="16"/>
  <c r="T54" i="16"/>
  <c r="V54" i="16"/>
  <c r="W54" i="16"/>
  <c r="X54" i="16"/>
  <c r="Y54" i="16"/>
  <c r="AC54" i="16"/>
  <c r="AD54" i="16"/>
  <c r="AE54" i="16"/>
  <c r="B55" i="16"/>
  <c r="C55" i="16"/>
  <c r="E55" i="16"/>
  <c r="G55" i="16"/>
  <c r="I55" i="16"/>
  <c r="K55" i="16"/>
  <c r="P55" i="16"/>
  <c r="R55" i="16"/>
  <c r="T55" i="16"/>
  <c r="V55" i="16"/>
  <c r="W55" i="16"/>
  <c r="X55" i="16"/>
  <c r="Y55" i="16"/>
  <c r="AC55" i="16"/>
  <c r="AD55" i="16"/>
  <c r="AE55" i="16"/>
  <c r="B56" i="16"/>
  <c r="C56" i="16"/>
  <c r="E56" i="16"/>
  <c r="G56" i="16"/>
  <c r="I56" i="16"/>
  <c r="K56" i="16"/>
  <c r="P56" i="16"/>
  <c r="R56" i="16"/>
  <c r="T56" i="16"/>
  <c r="V56" i="16"/>
  <c r="W56" i="16"/>
  <c r="X56" i="16"/>
  <c r="Y56" i="16"/>
  <c r="AC56" i="16"/>
  <c r="AD56" i="16"/>
  <c r="AE56" i="16"/>
  <c r="B57" i="16"/>
  <c r="C57" i="16"/>
  <c r="E57" i="16"/>
  <c r="G57" i="16"/>
  <c r="I57" i="16"/>
  <c r="K57" i="16"/>
  <c r="P57" i="16"/>
  <c r="R57" i="16"/>
  <c r="T57" i="16"/>
  <c r="V57" i="16"/>
  <c r="W57" i="16"/>
  <c r="X57" i="16"/>
  <c r="Y57" i="16"/>
  <c r="AC57" i="16"/>
  <c r="AD57" i="16"/>
  <c r="AE57" i="16"/>
  <c r="B58" i="16"/>
  <c r="C58" i="16"/>
  <c r="E58" i="16"/>
  <c r="G58" i="16"/>
  <c r="I58" i="16"/>
  <c r="K58" i="16"/>
  <c r="P58" i="16"/>
  <c r="R58" i="16"/>
  <c r="T58" i="16"/>
  <c r="V58" i="16"/>
  <c r="W58" i="16"/>
  <c r="X58" i="16"/>
  <c r="Y58" i="16"/>
  <c r="AC58" i="16"/>
  <c r="AD58" i="16"/>
  <c r="AE58" i="16"/>
  <c r="B59" i="16"/>
  <c r="C59" i="16"/>
  <c r="E59" i="16"/>
  <c r="G59" i="16"/>
  <c r="I59" i="16"/>
  <c r="K59" i="16"/>
  <c r="P59" i="16"/>
  <c r="R59" i="16"/>
  <c r="T59" i="16"/>
  <c r="V59" i="16"/>
  <c r="W59" i="16"/>
  <c r="X59" i="16"/>
  <c r="Y59" i="16"/>
  <c r="AC59" i="16"/>
  <c r="AD59" i="16"/>
  <c r="AE59" i="16"/>
  <c r="B60" i="16"/>
  <c r="C60" i="16"/>
  <c r="E60" i="16"/>
  <c r="G60" i="16"/>
  <c r="I60" i="16"/>
  <c r="K60" i="16"/>
  <c r="P60" i="16"/>
  <c r="R60" i="16"/>
  <c r="T60" i="16"/>
  <c r="V60" i="16"/>
  <c r="W60" i="16"/>
  <c r="X60" i="16"/>
  <c r="Y60" i="16"/>
  <c r="AC60" i="16"/>
  <c r="AD60" i="16"/>
  <c r="AE60" i="16"/>
  <c r="B61" i="16"/>
  <c r="C61" i="16"/>
  <c r="E61" i="16"/>
  <c r="G61" i="16"/>
  <c r="I61" i="16"/>
  <c r="K61" i="16"/>
  <c r="P61" i="16"/>
  <c r="R61" i="16"/>
  <c r="T61" i="16"/>
  <c r="V61" i="16"/>
  <c r="W61" i="16"/>
  <c r="X61" i="16"/>
  <c r="Y61" i="16"/>
  <c r="AC61" i="16"/>
  <c r="AD61" i="16"/>
  <c r="AE61" i="16"/>
  <c r="B62" i="16"/>
  <c r="C62" i="16"/>
  <c r="E62" i="16"/>
  <c r="G62" i="16"/>
  <c r="I62" i="16"/>
  <c r="K62" i="16"/>
  <c r="P62" i="16"/>
  <c r="R62" i="16"/>
  <c r="T62" i="16"/>
  <c r="V62" i="16"/>
  <c r="W62" i="16"/>
  <c r="X62" i="16"/>
  <c r="Y62" i="16"/>
  <c r="AC62" i="16"/>
  <c r="AD62" i="16"/>
  <c r="AE62" i="16"/>
  <c r="B63" i="16"/>
  <c r="C63" i="16"/>
  <c r="E63" i="16"/>
  <c r="G63" i="16"/>
  <c r="I63" i="16"/>
  <c r="K63" i="16"/>
  <c r="P63" i="16"/>
  <c r="R63" i="16"/>
  <c r="T63" i="16"/>
  <c r="V63" i="16"/>
  <c r="W63" i="16"/>
  <c r="X63" i="16"/>
  <c r="Y63" i="16"/>
  <c r="AC63" i="16"/>
  <c r="AD63" i="16"/>
  <c r="AE63" i="16"/>
  <c r="B64" i="16"/>
  <c r="C64" i="16"/>
  <c r="E64" i="16"/>
  <c r="G64" i="16"/>
  <c r="I64" i="16"/>
  <c r="K64" i="16"/>
  <c r="P64" i="16"/>
  <c r="R64" i="16"/>
  <c r="T64" i="16"/>
  <c r="V64" i="16"/>
  <c r="W64" i="16"/>
  <c r="X64" i="16"/>
  <c r="Y64" i="16"/>
  <c r="AC64" i="16"/>
  <c r="AD64" i="16"/>
  <c r="AE64" i="16"/>
  <c r="B65" i="16"/>
  <c r="C65" i="16"/>
  <c r="E65" i="16"/>
  <c r="G65" i="16"/>
  <c r="I65" i="16"/>
  <c r="K65" i="16"/>
  <c r="P65" i="16"/>
  <c r="R65" i="16"/>
  <c r="T65" i="16"/>
  <c r="V65" i="16"/>
  <c r="W65" i="16"/>
  <c r="X65" i="16"/>
  <c r="Y65" i="16"/>
  <c r="AC65" i="16"/>
  <c r="AD65" i="16"/>
  <c r="AE65" i="16"/>
  <c r="B17" i="16"/>
  <c r="C17" i="16"/>
  <c r="E17" i="16"/>
  <c r="G17" i="16"/>
  <c r="I17" i="16"/>
  <c r="K17" i="16"/>
  <c r="P17" i="16"/>
  <c r="R17" i="16"/>
  <c r="T17" i="16"/>
  <c r="V17" i="16"/>
  <c r="W17" i="16"/>
  <c r="X17" i="16"/>
  <c r="Y17" i="16"/>
  <c r="AC17" i="16"/>
  <c r="AD17" i="16"/>
  <c r="AE17" i="16"/>
  <c r="B18" i="16"/>
  <c r="C18" i="16"/>
  <c r="E18" i="16"/>
  <c r="G18" i="16"/>
  <c r="I18" i="16"/>
  <c r="K18" i="16"/>
  <c r="P18" i="16"/>
  <c r="R18" i="16"/>
  <c r="T18" i="16"/>
  <c r="V18" i="16"/>
  <c r="W18" i="16"/>
  <c r="X18" i="16"/>
  <c r="Y18" i="16"/>
  <c r="AC18" i="16"/>
  <c r="AD18" i="16"/>
  <c r="AE18" i="16"/>
  <c r="B19" i="16"/>
  <c r="C19" i="16"/>
  <c r="E19" i="16"/>
  <c r="G19" i="16"/>
  <c r="I19" i="16"/>
  <c r="K19" i="16"/>
  <c r="P19" i="16"/>
  <c r="R19" i="16"/>
  <c r="T19" i="16"/>
  <c r="V19" i="16"/>
  <c r="W19" i="16"/>
  <c r="X19" i="16"/>
  <c r="Y19" i="16"/>
  <c r="AC19" i="16"/>
  <c r="AD19" i="16"/>
  <c r="AE19" i="16"/>
  <c r="B20" i="16"/>
  <c r="C20" i="16"/>
  <c r="E20" i="16"/>
  <c r="G20" i="16"/>
  <c r="I20" i="16"/>
  <c r="K20" i="16"/>
  <c r="P20" i="16"/>
  <c r="R20" i="16"/>
  <c r="T20" i="16"/>
  <c r="V20" i="16"/>
  <c r="W20" i="16"/>
  <c r="X20" i="16"/>
  <c r="Y20" i="16"/>
  <c r="AC20" i="16"/>
  <c r="AD20" i="16"/>
  <c r="AE20" i="16"/>
  <c r="B21" i="16"/>
  <c r="C21" i="16"/>
  <c r="E21" i="16"/>
  <c r="G21" i="16"/>
  <c r="I21" i="16"/>
  <c r="K21" i="16"/>
  <c r="P21" i="16"/>
  <c r="R21" i="16"/>
  <c r="T21" i="16"/>
  <c r="V21" i="16"/>
  <c r="W21" i="16"/>
  <c r="X21" i="16"/>
  <c r="Y21" i="16"/>
  <c r="AC21" i="16"/>
  <c r="AD21" i="16"/>
  <c r="AE21" i="16"/>
  <c r="B22" i="16"/>
  <c r="C22" i="16"/>
  <c r="E22" i="16"/>
  <c r="G22" i="16"/>
  <c r="I22" i="16"/>
  <c r="K22" i="16"/>
  <c r="P22" i="16"/>
  <c r="R22" i="16"/>
  <c r="T22" i="16"/>
  <c r="V22" i="16"/>
  <c r="W22" i="16"/>
  <c r="X22" i="16"/>
  <c r="Y22" i="16"/>
  <c r="AC22" i="16"/>
  <c r="AD22" i="16"/>
  <c r="AE22" i="16"/>
  <c r="B23" i="16"/>
  <c r="C23" i="16"/>
  <c r="E23" i="16"/>
  <c r="G23" i="16"/>
  <c r="I23" i="16"/>
  <c r="K23" i="16"/>
  <c r="P23" i="16"/>
  <c r="R23" i="16"/>
  <c r="T23" i="16"/>
  <c r="V23" i="16"/>
  <c r="W23" i="16"/>
  <c r="X23" i="16"/>
  <c r="Y23" i="16"/>
  <c r="AC23" i="16"/>
  <c r="AD23" i="16"/>
  <c r="AE23" i="16"/>
  <c r="B24" i="16"/>
  <c r="C24" i="16"/>
  <c r="E24" i="16"/>
  <c r="G24" i="16"/>
  <c r="I24" i="16"/>
  <c r="K24" i="16"/>
  <c r="P24" i="16"/>
  <c r="R24" i="16"/>
  <c r="T24" i="16"/>
  <c r="V24" i="16"/>
  <c r="W24" i="16"/>
  <c r="X24" i="16"/>
  <c r="Y24" i="16"/>
  <c r="AC24" i="16"/>
  <c r="AD24" i="16"/>
  <c r="AE24" i="16"/>
  <c r="B25" i="16"/>
  <c r="C25" i="16"/>
  <c r="E25" i="16"/>
  <c r="G25" i="16"/>
  <c r="I25" i="16"/>
  <c r="K25" i="16"/>
  <c r="P25" i="16"/>
  <c r="R25" i="16"/>
  <c r="T25" i="16"/>
  <c r="V25" i="16"/>
  <c r="W25" i="16"/>
  <c r="X25" i="16"/>
  <c r="Y25" i="16"/>
  <c r="AC25" i="16"/>
  <c r="AD25" i="16"/>
  <c r="AE25" i="16"/>
  <c r="B26" i="16"/>
  <c r="C26" i="16"/>
  <c r="E26" i="16"/>
  <c r="G26" i="16"/>
  <c r="I26" i="16"/>
  <c r="K26" i="16"/>
  <c r="P26" i="16"/>
  <c r="R26" i="16"/>
  <c r="T26" i="16"/>
  <c r="V26" i="16"/>
  <c r="W26" i="16"/>
  <c r="X26" i="16"/>
  <c r="Y26" i="16"/>
  <c r="AC26" i="16"/>
  <c r="AD26" i="16"/>
  <c r="AE26" i="16"/>
  <c r="B27" i="16"/>
  <c r="C27" i="16"/>
  <c r="E27" i="16"/>
  <c r="G27" i="16"/>
  <c r="I27" i="16"/>
  <c r="K27" i="16"/>
  <c r="P27" i="16"/>
  <c r="R27" i="16"/>
  <c r="T27" i="16"/>
  <c r="V27" i="16"/>
  <c r="W27" i="16"/>
  <c r="X27" i="16"/>
  <c r="Y27" i="16"/>
  <c r="AC27" i="16"/>
  <c r="AD27" i="16"/>
  <c r="AE27" i="16"/>
  <c r="B28" i="16"/>
  <c r="C28" i="16"/>
  <c r="E28" i="16"/>
  <c r="G28" i="16"/>
  <c r="I28" i="16"/>
  <c r="K28" i="16"/>
  <c r="P28" i="16"/>
  <c r="R28" i="16"/>
  <c r="T28" i="16"/>
  <c r="V28" i="16"/>
  <c r="W28" i="16"/>
  <c r="X28" i="16"/>
  <c r="Y28" i="16"/>
  <c r="AC28" i="16"/>
  <c r="AD28" i="16"/>
  <c r="AE28" i="16"/>
  <c r="B29" i="16"/>
  <c r="C29" i="16"/>
  <c r="E29" i="16"/>
  <c r="G29" i="16"/>
  <c r="I29" i="16"/>
  <c r="K29" i="16"/>
  <c r="P29" i="16"/>
  <c r="R29" i="16"/>
  <c r="T29" i="16"/>
  <c r="V29" i="16"/>
  <c r="W29" i="16"/>
  <c r="X29" i="16"/>
  <c r="Y29" i="16"/>
  <c r="AC29" i="16"/>
  <c r="AD29" i="16"/>
  <c r="AE29" i="16"/>
  <c r="B30" i="16"/>
  <c r="C30" i="16"/>
  <c r="E30" i="16"/>
  <c r="G30" i="16"/>
  <c r="I30" i="16"/>
  <c r="K30" i="16"/>
  <c r="P30" i="16"/>
  <c r="R30" i="16"/>
  <c r="T30" i="16"/>
  <c r="V30" i="16"/>
  <c r="W30" i="16"/>
  <c r="X30" i="16"/>
  <c r="Y30" i="16"/>
  <c r="AC30" i="16"/>
  <c r="AD30" i="16"/>
  <c r="AE30" i="16"/>
  <c r="B31" i="16"/>
  <c r="C31" i="16"/>
  <c r="E31" i="16"/>
  <c r="G31" i="16"/>
  <c r="I31" i="16"/>
  <c r="K31" i="16"/>
  <c r="P31" i="16"/>
  <c r="R31" i="16"/>
  <c r="T31" i="16"/>
  <c r="V31" i="16"/>
  <c r="W31" i="16"/>
  <c r="X31" i="16"/>
  <c r="Y31" i="16"/>
  <c r="AC31" i="16"/>
  <c r="AD31" i="16"/>
  <c r="AE31" i="16"/>
  <c r="B32" i="16"/>
  <c r="C32" i="16"/>
  <c r="E32" i="16"/>
  <c r="G32" i="16"/>
  <c r="I32" i="16"/>
  <c r="K32" i="16"/>
  <c r="P32" i="16"/>
  <c r="R32" i="16"/>
  <c r="T32" i="16"/>
  <c r="V32" i="16"/>
  <c r="W32" i="16"/>
  <c r="X32" i="16"/>
  <c r="Y32" i="16"/>
  <c r="AC32" i="16"/>
  <c r="AD32" i="16"/>
  <c r="AE32" i="16"/>
  <c r="B33" i="16"/>
  <c r="C33" i="16"/>
  <c r="E33" i="16"/>
  <c r="G33" i="16"/>
  <c r="I33" i="16"/>
  <c r="K33" i="16"/>
  <c r="P33" i="16"/>
  <c r="R33" i="16"/>
  <c r="T33" i="16"/>
  <c r="V33" i="16"/>
  <c r="W33" i="16"/>
  <c r="X33" i="16"/>
  <c r="Y33" i="16"/>
  <c r="AC33" i="16"/>
  <c r="AD33" i="16"/>
  <c r="AE33" i="16"/>
  <c r="B34" i="16"/>
  <c r="C34" i="16"/>
  <c r="E34" i="16"/>
  <c r="G34" i="16"/>
  <c r="I34" i="16"/>
  <c r="K34" i="16"/>
  <c r="P34" i="16"/>
  <c r="R34" i="16"/>
  <c r="T34" i="16"/>
  <c r="V34" i="16"/>
  <c r="W34" i="16"/>
  <c r="X34" i="16"/>
  <c r="Y34" i="16"/>
  <c r="AC34" i="16"/>
  <c r="AD34" i="16"/>
  <c r="AE34" i="16"/>
  <c r="B35" i="16"/>
  <c r="C35" i="16"/>
  <c r="E35" i="16"/>
  <c r="G35" i="16"/>
  <c r="I35" i="16"/>
  <c r="K35" i="16"/>
  <c r="P35" i="16"/>
  <c r="R35" i="16"/>
  <c r="T35" i="16"/>
  <c r="V35" i="16"/>
  <c r="W35" i="16"/>
  <c r="X35" i="16"/>
  <c r="Y35" i="16"/>
  <c r="AC35" i="16"/>
  <c r="AD35" i="16"/>
  <c r="AE35" i="16"/>
  <c r="B36" i="16"/>
  <c r="C36" i="16"/>
  <c r="E36" i="16"/>
  <c r="G36" i="16"/>
  <c r="I36" i="16"/>
  <c r="K36" i="16"/>
  <c r="P36" i="16"/>
  <c r="R36" i="16"/>
  <c r="T36" i="16"/>
  <c r="V36" i="16"/>
  <c r="W36" i="16"/>
  <c r="X36" i="16"/>
  <c r="Y36" i="16"/>
  <c r="AC36" i="16"/>
  <c r="AD36" i="16"/>
  <c r="AE36" i="16"/>
  <c r="B37" i="16"/>
  <c r="C37" i="16"/>
  <c r="E37" i="16"/>
  <c r="G37" i="16"/>
  <c r="I37" i="16"/>
  <c r="K37" i="16"/>
  <c r="P37" i="16"/>
  <c r="R37" i="16"/>
  <c r="T37" i="16"/>
  <c r="V37" i="16"/>
  <c r="W37" i="16"/>
  <c r="X37" i="16"/>
  <c r="Y37" i="16"/>
  <c r="AC37" i="16"/>
  <c r="AD37" i="16"/>
  <c r="AE37" i="16"/>
  <c r="B38" i="16"/>
  <c r="C38" i="16"/>
  <c r="E38" i="16"/>
  <c r="G38" i="16"/>
  <c r="I38" i="16"/>
  <c r="K38" i="16"/>
  <c r="P38" i="16"/>
  <c r="R38" i="16"/>
  <c r="T38" i="16"/>
  <c r="V38" i="16"/>
  <c r="W38" i="16"/>
  <c r="X38" i="16"/>
  <c r="Y38" i="16"/>
  <c r="AC38" i="16"/>
  <c r="AD38" i="16"/>
  <c r="AE38" i="16"/>
  <c r="AE16" i="16"/>
  <c r="AD16" i="16"/>
  <c r="AC16" i="16"/>
  <c r="Y16" i="16"/>
  <c r="X16" i="16"/>
  <c r="W16" i="16"/>
  <c r="V16" i="16"/>
  <c r="T16" i="16"/>
  <c r="R16" i="16"/>
  <c r="P16" i="16"/>
  <c r="K16" i="16"/>
  <c r="I16" i="16"/>
  <c r="G16" i="16"/>
  <c r="E16" i="16"/>
  <c r="C16" i="16"/>
  <c r="B16" i="16"/>
  <c r="B11" i="6"/>
  <c r="C11" i="6"/>
  <c r="D11" i="6" s="1"/>
  <c r="E11" i="6"/>
  <c r="G11" i="6"/>
  <c r="N11" i="6" s="1"/>
  <c r="I11" i="6"/>
  <c r="K11" i="6"/>
  <c r="P11" i="6"/>
  <c r="W11" i="6"/>
  <c r="Z11" i="6"/>
  <c r="AB11" i="6"/>
  <c r="B12" i="6"/>
  <c r="C12" i="6"/>
  <c r="D12" i="6" s="1"/>
  <c r="E12" i="6"/>
  <c r="G12" i="6"/>
  <c r="N12" i="6" s="1"/>
  <c r="I12" i="6"/>
  <c r="K12" i="6"/>
  <c r="P12" i="6"/>
  <c r="W12" i="6"/>
  <c r="Z12" i="6"/>
  <c r="AB12" i="6"/>
  <c r="B13" i="6"/>
  <c r="C13" i="6"/>
  <c r="D13" i="6" s="1"/>
  <c r="E13" i="6"/>
  <c r="G13" i="6"/>
  <c r="N13" i="6" s="1"/>
  <c r="I13" i="6"/>
  <c r="K13" i="6"/>
  <c r="P13" i="6"/>
  <c r="W13" i="6"/>
  <c r="Z13" i="6"/>
  <c r="AB13" i="6"/>
  <c r="B15" i="6"/>
  <c r="C15" i="6"/>
  <c r="D15" i="6" s="1"/>
  <c r="E15" i="6"/>
  <c r="G15" i="6"/>
  <c r="N15" i="6" s="1"/>
  <c r="I15" i="6"/>
  <c r="K15" i="6"/>
  <c r="P15" i="6"/>
  <c r="W15" i="6"/>
  <c r="Z15" i="6"/>
  <c r="AB15" i="6"/>
  <c r="B16" i="6"/>
  <c r="C16" i="6"/>
  <c r="D16" i="6" s="1"/>
  <c r="E16" i="6"/>
  <c r="G16" i="6"/>
  <c r="N16" i="6" s="1"/>
  <c r="I16" i="6"/>
  <c r="K16" i="6"/>
  <c r="P16" i="6"/>
  <c r="W16" i="6"/>
  <c r="Z16" i="6"/>
  <c r="AB16" i="6"/>
  <c r="B17" i="6"/>
  <c r="C17" i="6"/>
  <c r="D17" i="6" s="1"/>
  <c r="E17" i="6"/>
  <c r="G17" i="6"/>
  <c r="N17" i="6" s="1"/>
  <c r="I17" i="6"/>
  <c r="K17" i="6"/>
  <c r="P17" i="6"/>
  <c r="W17" i="6"/>
  <c r="Z17" i="6"/>
  <c r="AB17" i="6"/>
  <c r="B18" i="6"/>
  <c r="C18" i="6"/>
  <c r="D18" i="6" s="1"/>
  <c r="E18" i="6"/>
  <c r="G18" i="6"/>
  <c r="N18" i="6" s="1"/>
  <c r="I18" i="6"/>
  <c r="K18" i="6"/>
  <c r="P18" i="6"/>
  <c r="W18" i="6"/>
  <c r="Z18" i="6"/>
  <c r="AB18" i="6"/>
  <c r="B20" i="6"/>
  <c r="C20" i="6"/>
  <c r="D20" i="6" s="1"/>
  <c r="E20" i="6"/>
  <c r="G20" i="6"/>
  <c r="I20" i="6"/>
  <c r="K20" i="6"/>
  <c r="P20" i="6"/>
  <c r="W20" i="6"/>
  <c r="Z20" i="6"/>
  <c r="AB20" i="6"/>
  <c r="B21" i="6"/>
  <c r="C21" i="6"/>
  <c r="D21" i="6" s="1"/>
  <c r="E21" i="6"/>
  <c r="G21" i="6"/>
  <c r="I21" i="6"/>
  <c r="K21" i="6"/>
  <c r="P21" i="6"/>
  <c r="W21" i="6"/>
  <c r="Z21" i="6"/>
  <c r="AB21" i="6"/>
  <c r="B22" i="6"/>
  <c r="C22" i="6"/>
  <c r="D22" i="6" s="1"/>
  <c r="E22" i="6"/>
  <c r="G22" i="6"/>
  <c r="I22" i="6"/>
  <c r="K22" i="6"/>
  <c r="P22" i="6"/>
  <c r="W22" i="6"/>
  <c r="Z22" i="6"/>
  <c r="AB22" i="6"/>
  <c r="B23" i="6"/>
  <c r="C23" i="6"/>
  <c r="D23" i="6" s="1"/>
  <c r="E23" i="6"/>
  <c r="G23" i="6"/>
  <c r="I23" i="6"/>
  <c r="K23" i="6"/>
  <c r="P23" i="6"/>
  <c r="W23" i="6"/>
  <c r="Z23" i="6"/>
  <c r="AB23" i="6"/>
  <c r="B25" i="6"/>
  <c r="C25" i="6"/>
  <c r="D25" i="6" s="1"/>
  <c r="E25" i="6"/>
  <c r="G25" i="6"/>
  <c r="I25" i="6"/>
  <c r="K25" i="6"/>
  <c r="P25" i="6"/>
  <c r="W25" i="6"/>
  <c r="Z25" i="6"/>
  <c r="AB25" i="6"/>
  <c r="B26" i="6"/>
  <c r="C26" i="6"/>
  <c r="D26" i="6" s="1"/>
  <c r="E26" i="6"/>
  <c r="G26" i="6"/>
  <c r="I26" i="6"/>
  <c r="K26" i="6"/>
  <c r="P26" i="6"/>
  <c r="W26" i="6"/>
  <c r="Z26" i="6"/>
  <c r="AB26" i="6"/>
  <c r="B27" i="6"/>
  <c r="C27" i="6"/>
  <c r="D27" i="6" s="1"/>
  <c r="E27" i="6"/>
  <c r="G27" i="6"/>
  <c r="I27" i="6"/>
  <c r="K27" i="6"/>
  <c r="P27" i="6"/>
  <c r="W27" i="6"/>
  <c r="Z27" i="6"/>
  <c r="AB27" i="6"/>
  <c r="B28" i="6"/>
  <c r="C28" i="6"/>
  <c r="D28" i="6" s="1"/>
  <c r="E28" i="6"/>
  <c r="G28" i="6"/>
  <c r="I28" i="6"/>
  <c r="K28" i="6"/>
  <c r="P28" i="6"/>
  <c r="W28" i="6"/>
  <c r="Z28" i="6"/>
  <c r="AB28" i="6"/>
  <c r="B30" i="6"/>
  <c r="C30" i="6"/>
  <c r="D30" i="6" s="1"/>
  <c r="E30" i="6"/>
  <c r="G30" i="6"/>
  <c r="I30" i="6"/>
  <c r="K30" i="6"/>
  <c r="P30" i="6"/>
  <c r="W30" i="6"/>
  <c r="Z30" i="6"/>
  <c r="AB30" i="6"/>
  <c r="B31" i="6"/>
  <c r="C31" i="6"/>
  <c r="D31" i="6" s="1"/>
  <c r="E31" i="6"/>
  <c r="G31" i="6"/>
  <c r="I31" i="6"/>
  <c r="K31" i="6"/>
  <c r="P31" i="6"/>
  <c r="W31" i="6"/>
  <c r="Z31" i="6"/>
  <c r="AB31" i="6"/>
  <c r="B32" i="6"/>
  <c r="C32" i="6"/>
  <c r="D32" i="6" s="1"/>
  <c r="E32" i="6"/>
  <c r="G32" i="6"/>
  <c r="I32" i="6"/>
  <c r="K32" i="6"/>
  <c r="P32" i="6"/>
  <c r="W32" i="6"/>
  <c r="Z32" i="6"/>
  <c r="AB32" i="6"/>
  <c r="B33" i="6"/>
  <c r="C33" i="6"/>
  <c r="D33" i="6" s="1"/>
  <c r="E33" i="6"/>
  <c r="G33" i="6"/>
  <c r="I33" i="6"/>
  <c r="K33" i="6"/>
  <c r="P33" i="6"/>
  <c r="W33" i="6"/>
  <c r="Z33" i="6"/>
  <c r="AB33" i="6"/>
  <c r="B34" i="6"/>
  <c r="C34" i="6"/>
  <c r="D34" i="6" s="1"/>
  <c r="E34" i="6"/>
  <c r="G34" i="6"/>
  <c r="I34" i="6"/>
  <c r="K34" i="6"/>
  <c r="P34" i="6"/>
  <c r="W34" i="6"/>
  <c r="Z34" i="6"/>
  <c r="AB34" i="6"/>
  <c r="B35" i="6"/>
  <c r="C35" i="6"/>
  <c r="D35" i="6" s="1"/>
  <c r="E35" i="6"/>
  <c r="G35" i="6"/>
  <c r="I35" i="6"/>
  <c r="K35" i="6"/>
  <c r="P35" i="6"/>
  <c r="W35" i="6"/>
  <c r="Z35" i="6"/>
  <c r="AB35" i="6"/>
  <c r="B36" i="6"/>
  <c r="C36" i="6"/>
  <c r="D36" i="6" s="1"/>
  <c r="E36" i="6"/>
  <c r="G36" i="6"/>
  <c r="I36" i="6"/>
  <c r="K36" i="6"/>
  <c r="P36" i="6"/>
  <c r="W36" i="6"/>
  <c r="Z36" i="6"/>
  <c r="AB36" i="6"/>
  <c r="B37" i="6"/>
  <c r="C37" i="6"/>
  <c r="D37" i="6" s="1"/>
  <c r="E37" i="6"/>
  <c r="G37" i="6"/>
  <c r="I37" i="6"/>
  <c r="K37" i="6"/>
  <c r="P37" i="6"/>
  <c r="W37" i="6"/>
  <c r="Z37" i="6"/>
  <c r="AB37" i="6"/>
  <c r="B38" i="6"/>
  <c r="C38" i="6"/>
  <c r="D38" i="6" s="1"/>
  <c r="E38" i="6"/>
  <c r="G38" i="6"/>
  <c r="I38" i="6"/>
  <c r="K38" i="6"/>
  <c r="P38" i="6"/>
  <c r="W38" i="6"/>
  <c r="Z38" i="6"/>
  <c r="AB38" i="6"/>
  <c r="B39" i="6"/>
  <c r="C39" i="6"/>
  <c r="D39" i="6" s="1"/>
  <c r="E39" i="6"/>
  <c r="G39" i="6"/>
  <c r="I39" i="6"/>
  <c r="K39" i="6"/>
  <c r="P39" i="6"/>
  <c r="W39" i="6"/>
  <c r="Z39" i="6"/>
  <c r="AB39" i="6"/>
  <c r="B40" i="6"/>
  <c r="C40" i="6"/>
  <c r="D40" i="6" s="1"/>
  <c r="E40" i="6"/>
  <c r="G40" i="6"/>
  <c r="I40" i="6"/>
  <c r="K40" i="6"/>
  <c r="P40" i="6"/>
  <c r="W40" i="6"/>
  <c r="Z40" i="6"/>
  <c r="AB40" i="6"/>
  <c r="B41" i="6"/>
  <c r="C41" i="6"/>
  <c r="D41" i="6" s="1"/>
  <c r="E41" i="6"/>
  <c r="G41" i="6"/>
  <c r="I41" i="6"/>
  <c r="K41" i="6"/>
  <c r="P41" i="6"/>
  <c r="W41" i="6"/>
  <c r="Z41" i="6"/>
  <c r="AB41" i="6"/>
  <c r="B42" i="6"/>
  <c r="C42" i="6"/>
  <c r="D42" i="6" s="1"/>
  <c r="E42" i="6"/>
  <c r="G42" i="6"/>
  <c r="I42" i="6"/>
  <c r="K42" i="6"/>
  <c r="P42" i="6"/>
  <c r="W42" i="6"/>
  <c r="Z42" i="6"/>
  <c r="AB42" i="6"/>
  <c r="B43" i="6"/>
  <c r="C43" i="6"/>
  <c r="D43" i="6" s="1"/>
  <c r="E43" i="6"/>
  <c r="G43" i="6"/>
  <c r="I43" i="6"/>
  <c r="K43" i="6"/>
  <c r="P43" i="6"/>
  <c r="W43" i="6"/>
  <c r="Z43" i="6"/>
  <c r="AB43" i="6"/>
  <c r="B44" i="6"/>
  <c r="C44" i="6"/>
  <c r="D44" i="6" s="1"/>
  <c r="E44" i="6"/>
  <c r="G44" i="6"/>
  <c r="I44" i="6"/>
  <c r="K44" i="6"/>
  <c r="P44" i="6"/>
  <c r="W44" i="6"/>
  <c r="Z44" i="6"/>
  <c r="AB44" i="6"/>
  <c r="B45" i="6"/>
  <c r="C45" i="6"/>
  <c r="D45" i="6" s="1"/>
  <c r="E45" i="6"/>
  <c r="G45" i="6"/>
  <c r="I45" i="6"/>
  <c r="K45" i="6"/>
  <c r="P45" i="6"/>
  <c r="W45" i="6"/>
  <c r="Z45" i="6"/>
  <c r="AB45" i="6"/>
  <c r="B46" i="6"/>
  <c r="C46" i="6"/>
  <c r="D46" i="6" s="1"/>
  <c r="E46" i="6"/>
  <c r="G46" i="6"/>
  <c r="I46" i="6"/>
  <c r="K46" i="6"/>
  <c r="P46" i="6"/>
  <c r="W46" i="6"/>
  <c r="Z46" i="6"/>
  <c r="AB46" i="6"/>
  <c r="B47" i="6"/>
  <c r="C47" i="6"/>
  <c r="D47" i="6" s="1"/>
  <c r="E47" i="6"/>
  <c r="G47" i="6"/>
  <c r="I47" i="6"/>
  <c r="K47" i="6"/>
  <c r="P47" i="6"/>
  <c r="W47" i="6"/>
  <c r="Z47" i="6"/>
  <c r="AB47" i="6"/>
  <c r="B48" i="6"/>
  <c r="C48" i="6"/>
  <c r="D48" i="6" s="1"/>
  <c r="E48" i="6"/>
  <c r="G48" i="6"/>
  <c r="I48" i="6"/>
  <c r="K48" i="6"/>
  <c r="P48" i="6"/>
  <c r="W48" i="6"/>
  <c r="Z48" i="6"/>
  <c r="AB48" i="6"/>
  <c r="B49" i="6"/>
  <c r="C49" i="6"/>
  <c r="D49" i="6" s="1"/>
  <c r="E49" i="6"/>
  <c r="G49" i="6"/>
  <c r="I49" i="6"/>
  <c r="K49" i="6"/>
  <c r="P49" i="6"/>
  <c r="W49" i="6"/>
  <c r="Z49" i="6"/>
  <c r="AB49" i="6"/>
  <c r="B50" i="6"/>
  <c r="C50" i="6"/>
  <c r="D50" i="6" s="1"/>
  <c r="E50" i="6"/>
  <c r="G50" i="6"/>
  <c r="I50" i="6"/>
  <c r="K50" i="6"/>
  <c r="P50" i="6"/>
  <c r="W50" i="6"/>
  <c r="Z50" i="6"/>
  <c r="AB50" i="6"/>
  <c r="B51" i="6"/>
  <c r="C51" i="6"/>
  <c r="D51" i="6" s="1"/>
  <c r="E51" i="6"/>
  <c r="G51" i="6"/>
  <c r="I51" i="6"/>
  <c r="K51" i="6"/>
  <c r="P51" i="6"/>
  <c r="W51" i="6"/>
  <c r="Z51" i="6"/>
  <c r="AB51" i="6"/>
  <c r="B52" i="6"/>
  <c r="C52" i="6"/>
  <c r="D52" i="6" s="1"/>
  <c r="E52" i="6"/>
  <c r="G52" i="6"/>
  <c r="I52" i="6"/>
  <c r="K52" i="6"/>
  <c r="P52" i="6"/>
  <c r="W52" i="6"/>
  <c r="Z52" i="6"/>
  <c r="AB52" i="6"/>
  <c r="B53" i="6"/>
  <c r="C53" i="6"/>
  <c r="D53" i="6" s="1"/>
  <c r="E53" i="6"/>
  <c r="G53" i="6"/>
  <c r="I53" i="6"/>
  <c r="K53" i="6"/>
  <c r="P53" i="6"/>
  <c r="W53" i="6"/>
  <c r="Z53" i="6"/>
  <c r="AB53" i="6"/>
  <c r="B54" i="6"/>
  <c r="C54" i="6"/>
  <c r="D54" i="6" s="1"/>
  <c r="E54" i="6"/>
  <c r="G54" i="6"/>
  <c r="I54" i="6"/>
  <c r="K54" i="6"/>
  <c r="P54" i="6"/>
  <c r="W54" i="6"/>
  <c r="Z54" i="6"/>
  <c r="AB54" i="6"/>
  <c r="B55" i="6"/>
  <c r="C55" i="6"/>
  <c r="D55" i="6" s="1"/>
  <c r="E55" i="6"/>
  <c r="G55" i="6"/>
  <c r="I55" i="6"/>
  <c r="K55" i="6"/>
  <c r="P55" i="6"/>
  <c r="W55" i="6"/>
  <c r="Z55" i="6"/>
  <c r="AB55" i="6"/>
  <c r="B56" i="6"/>
  <c r="C56" i="6"/>
  <c r="D56" i="6" s="1"/>
  <c r="E56" i="6"/>
  <c r="G56" i="6"/>
  <c r="I56" i="6"/>
  <c r="K56" i="6"/>
  <c r="P56" i="6"/>
  <c r="W56" i="6"/>
  <c r="Z56" i="6"/>
  <c r="AB56" i="6"/>
  <c r="B57" i="6"/>
  <c r="C57" i="6"/>
  <c r="D57" i="6" s="1"/>
  <c r="E57" i="6"/>
  <c r="G57" i="6"/>
  <c r="I57" i="6"/>
  <c r="K57" i="6"/>
  <c r="P57" i="6"/>
  <c r="W57" i="6"/>
  <c r="Z57" i="6"/>
  <c r="AB57" i="6"/>
  <c r="B58" i="6"/>
  <c r="C58" i="6"/>
  <c r="D58" i="6" s="1"/>
  <c r="E58" i="6"/>
  <c r="G58" i="6"/>
  <c r="I58" i="6"/>
  <c r="K58" i="6"/>
  <c r="P58" i="6"/>
  <c r="W58" i="6"/>
  <c r="Z58" i="6"/>
  <c r="AB58" i="6"/>
  <c r="B59" i="6"/>
  <c r="C59" i="6"/>
  <c r="D59" i="6" s="1"/>
  <c r="E59" i="6"/>
  <c r="G59" i="6"/>
  <c r="I59" i="6"/>
  <c r="K59" i="6"/>
  <c r="P59" i="6"/>
  <c r="W59" i="6"/>
  <c r="Z59" i="6"/>
  <c r="AB59" i="6"/>
  <c r="B60" i="6"/>
  <c r="C60" i="6"/>
  <c r="D60" i="6" s="1"/>
  <c r="E60" i="6"/>
  <c r="G60" i="6"/>
  <c r="I60" i="6"/>
  <c r="K60" i="6"/>
  <c r="P60" i="6"/>
  <c r="W60" i="6"/>
  <c r="Z60" i="6"/>
  <c r="AB60" i="6"/>
  <c r="B61" i="6"/>
  <c r="C61" i="6"/>
  <c r="D61" i="6" s="1"/>
  <c r="E61" i="6"/>
  <c r="G61" i="6"/>
  <c r="I61" i="6"/>
  <c r="K61" i="6"/>
  <c r="P61" i="6"/>
  <c r="W61" i="6"/>
  <c r="Z61" i="6"/>
  <c r="AB61" i="6"/>
  <c r="B63" i="6"/>
  <c r="C63" i="6"/>
  <c r="D63" i="6" s="1"/>
  <c r="E63" i="6"/>
  <c r="G63" i="6"/>
  <c r="I63" i="6"/>
  <c r="K63" i="6"/>
  <c r="P63" i="6"/>
  <c r="W63" i="6"/>
  <c r="Z63" i="6"/>
  <c r="AB63" i="6"/>
  <c r="B64" i="6"/>
  <c r="C64" i="6"/>
  <c r="D64" i="6" s="1"/>
  <c r="E64" i="6"/>
  <c r="G64" i="6"/>
  <c r="I64" i="6"/>
  <c r="K64" i="6"/>
  <c r="P64" i="6"/>
  <c r="W64" i="6"/>
  <c r="Z64" i="6"/>
  <c r="AB64" i="6"/>
  <c r="B65" i="6"/>
  <c r="C65" i="6"/>
  <c r="D65" i="6" s="1"/>
  <c r="E65" i="6"/>
  <c r="G65" i="6"/>
  <c r="I65" i="6"/>
  <c r="K65" i="6"/>
  <c r="P65" i="6"/>
  <c r="W65" i="6"/>
  <c r="Z65" i="6"/>
  <c r="AB65" i="6"/>
  <c r="B66" i="6"/>
  <c r="C66" i="6"/>
  <c r="D66" i="6" s="1"/>
  <c r="E66" i="6"/>
  <c r="G66" i="6"/>
  <c r="I66" i="6"/>
  <c r="K66" i="6"/>
  <c r="P66" i="6"/>
  <c r="W66" i="6"/>
  <c r="Z66" i="6"/>
  <c r="AB66" i="6"/>
  <c r="B67" i="6"/>
  <c r="C67" i="6"/>
  <c r="D67" i="6" s="1"/>
  <c r="E67" i="6"/>
  <c r="G67" i="6"/>
  <c r="I67" i="6"/>
  <c r="K67" i="6"/>
  <c r="P67" i="6"/>
  <c r="W67" i="6"/>
  <c r="Z67" i="6"/>
  <c r="AB67" i="6"/>
  <c r="B68" i="6"/>
  <c r="C68" i="6"/>
  <c r="D68" i="6" s="1"/>
  <c r="E68" i="6"/>
  <c r="G68" i="6"/>
  <c r="I68" i="6"/>
  <c r="K68" i="6"/>
  <c r="P68" i="6"/>
  <c r="W68" i="6"/>
  <c r="Z68" i="6"/>
  <c r="AB68" i="6"/>
  <c r="B69" i="6"/>
  <c r="C69" i="6"/>
  <c r="D69" i="6" s="1"/>
  <c r="E69" i="6"/>
  <c r="G69" i="6"/>
  <c r="I69" i="6"/>
  <c r="K69" i="6"/>
  <c r="P69" i="6"/>
  <c r="W69" i="6"/>
  <c r="Z69" i="6"/>
  <c r="AB69" i="6"/>
  <c r="B70" i="6"/>
  <c r="C70" i="6"/>
  <c r="D70" i="6" s="1"/>
  <c r="E70" i="6"/>
  <c r="G70" i="6"/>
  <c r="I70" i="6"/>
  <c r="K70" i="6"/>
  <c r="P70" i="6"/>
  <c r="W70" i="6"/>
  <c r="Z70" i="6"/>
  <c r="AB70" i="6"/>
  <c r="B71" i="6"/>
  <c r="C71" i="6"/>
  <c r="D71" i="6" s="1"/>
  <c r="E71" i="6"/>
  <c r="G71" i="6"/>
  <c r="I71" i="6"/>
  <c r="K71" i="6"/>
  <c r="P71" i="6"/>
  <c r="W71" i="6"/>
  <c r="Z71" i="6"/>
  <c r="AB71" i="6"/>
  <c r="B72" i="6"/>
  <c r="C72" i="6"/>
  <c r="D72" i="6" s="1"/>
  <c r="E72" i="6"/>
  <c r="G72" i="6"/>
  <c r="I72" i="6"/>
  <c r="K72" i="6"/>
  <c r="P72" i="6"/>
  <c r="W72" i="6"/>
  <c r="Z72" i="6"/>
  <c r="AB72" i="6"/>
  <c r="B73" i="6"/>
  <c r="C73" i="6"/>
  <c r="D73" i="6" s="1"/>
  <c r="E73" i="6"/>
  <c r="G73" i="6"/>
  <c r="I73" i="6"/>
  <c r="K73" i="6"/>
  <c r="P73" i="6"/>
  <c r="W73" i="6"/>
  <c r="Z73" i="6"/>
  <c r="AB73" i="6"/>
  <c r="B74" i="6"/>
  <c r="C74" i="6"/>
  <c r="D74" i="6" s="1"/>
  <c r="E74" i="6"/>
  <c r="G74" i="6"/>
  <c r="I74" i="6"/>
  <c r="K74" i="6"/>
  <c r="P74" i="6"/>
  <c r="W74" i="6"/>
  <c r="Z74" i="6"/>
  <c r="AB74" i="6"/>
  <c r="B75" i="6"/>
  <c r="C75" i="6"/>
  <c r="D75" i="6" s="1"/>
  <c r="E75" i="6"/>
  <c r="G75" i="6"/>
  <c r="I75" i="6"/>
  <c r="K75" i="6"/>
  <c r="P75" i="6"/>
  <c r="W75" i="6"/>
  <c r="Z75" i="6"/>
  <c r="AB75" i="6"/>
  <c r="B76" i="6"/>
  <c r="C76" i="6"/>
  <c r="D76" i="6" s="1"/>
  <c r="E76" i="6"/>
  <c r="G76" i="6"/>
  <c r="I76" i="6"/>
  <c r="K76" i="6"/>
  <c r="P76" i="6"/>
  <c r="W76" i="6"/>
  <c r="Z76" i="6"/>
  <c r="AB76" i="6"/>
  <c r="B77" i="6"/>
  <c r="C77" i="6"/>
  <c r="D77" i="6" s="1"/>
  <c r="E77" i="6"/>
  <c r="G77" i="6"/>
  <c r="I77" i="6"/>
  <c r="K77" i="6"/>
  <c r="P77" i="6"/>
  <c r="W77" i="6"/>
  <c r="Z77" i="6"/>
  <c r="AB77" i="6"/>
  <c r="B78" i="6"/>
  <c r="C78" i="6"/>
  <c r="D78" i="6" s="1"/>
  <c r="E78" i="6"/>
  <c r="G78" i="6"/>
  <c r="I78" i="6"/>
  <c r="K78" i="6"/>
  <c r="P78" i="6"/>
  <c r="W78" i="6"/>
  <c r="Z78" i="6"/>
  <c r="AB78" i="6"/>
  <c r="B79" i="6"/>
  <c r="C79" i="6"/>
  <c r="D79" i="6" s="1"/>
  <c r="E79" i="6"/>
  <c r="G79" i="6"/>
  <c r="I79" i="6"/>
  <c r="K79" i="6"/>
  <c r="P79" i="6"/>
  <c r="W79" i="6"/>
  <c r="Z79" i="6"/>
  <c r="AB79" i="6"/>
  <c r="B80" i="6"/>
  <c r="C80" i="6"/>
  <c r="D80" i="6" s="1"/>
  <c r="E80" i="6"/>
  <c r="G80" i="6"/>
  <c r="I80" i="6"/>
  <c r="K80" i="6"/>
  <c r="P80" i="6"/>
  <c r="W80" i="6"/>
  <c r="Z80" i="6"/>
  <c r="AB80" i="6"/>
  <c r="B81" i="6"/>
  <c r="C81" i="6"/>
  <c r="D81" i="6" s="1"/>
  <c r="E81" i="6"/>
  <c r="G81" i="6"/>
  <c r="I81" i="6"/>
  <c r="K81" i="6"/>
  <c r="P81" i="6"/>
  <c r="W81" i="6"/>
  <c r="Z81" i="6"/>
  <c r="AB81" i="6"/>
  <c r="B82" i="6"/>
  <c r="C82" i="6"/>
  <c r="D82" i="6" s="1"/>
  <c r="E82" i="6"/>
  <c r="G82" i="6"/>
  <c r="I82" i="6"/>
  <c r="K82" i="6"/>
  <c r="P82" i="6"/>
  <c r="W82" i="6"/>
  <c r="Z82" i="6"/>
  <c r="AB82" i="6"/>
  <c r="B83" i="6"/>
  <c r="C83" i="6"/>
  <c r="D83" i="6" s="1"/>
  <c r="E83" i="6"/>
  <c r="G83" i="6"/>
  <c r="I83" i="6"/>
  <c r="K83" i="6"/>
  <c r="P83" i="6"/>
  <c r="W83" i="6"/>
  <c r="Z83" i="6"/>
  <c r="AB83" i="6"/>
  <c r="B84" i="6"/>
  <c r="C84" i="6"/>
  <c r="D84" i="6" s="1"/>
  <c r="E84" i="6"/>
  <c r="G84" i="6"/>
  <c r="I84" i="6"/>
  <c r="K84" i="6"/>
  <c r="P84" i="6"/>
  <c r="W84" i="6"/>
  <c r="Z84" i="6"/>
  <c r="AB84" i="6"/>
  <c r="B85" i="6"/>
  <c r="C85" i="6"/>
  <c r="D85" i="6" s="1"/>
  <c r="E85" i="6"/>
  <c r="G85" i="6"/>
  <c r="I85" i="6"/>
  <c r="K85" i="6"/>
  <c r="P85" i="6"/>
  <c r="W85" i="6"/>
  <c r="Z85" i="6"/>
  <c r="AB85" i="6"/>
  <c r="B86" i="6"/>
  <c r="C86" i="6"/>
  <c r="D86" i="6" s="1"/>
  <c r="E86" i="6"/>
  <c r="G86" i="6"/>
  <c r="I86" i="6"/>
  <c r="K86" i="6"/>
  <c r="P86" i="6"/>
  <c r="W86" i="6"/>
  <c r="Z86" i="6"/>
  <c r="AB86" i="6"/>
  <c r="B87" i="6"/>
  <c r="C87" i="6"/>
  <c r="D87" i="6" s="1"/>
  <c r="E87" i="6"/>
  <c r="G87" i="6"/>
  <c r="I87" i="6"/>
  <c r="K87" i="6"/>
  <c r="P87" i="6"/>
  <c r="W87" i="6"/>
  <c r="Z87" i="6"/>
  <c r="AB87" i="6"/>
  <c r="B88" i="6"/>
  <c r="C88" i="6"/>
  <c r="D88" i="6" s="1"/>
  <c r="E88" i="6"/>
  <c r="G88" i="6"/>
  <c r="I88" i="6"/>
  <c r="K88" i="6"/>
  <c r="P88" i="6"/>
  <c r="W88" i="6"/>
  <c r="Z88" i="6"/>
  <c r="AB88" i="6"/>
  <c r="B89" i="6"/>
  <c r="C89" i="6"/>
  <c r="D89" i="6" s="1"/>
  <c r="E89" i="6"/>
  <c r="G89" i="6"/>
  <c r="I89" i="6"/>
  <c r="K89" i="6"/>
  <c r="P89" i="6"/>
  <c r="W89" i="6"/>
  <c r="Z89" i="6"/>
  <c r="AB89" i="6"/>
  <c r="B90" i="6"/>
  <c r="C90" i="6"/>
  <c r="D90" i="6" s="1"/>
  <c r="E90" i="6"/>
  <c r="G90" i="6"/>
  <c r="I90" i="6"/>
  <c r="K90" i="6"/>
  <c r="P90" i="6"/>
  <c r="W90" i="6"/>
  <c r="Z90" i="6"/>
  <c r="AB90" i="6"/>
  <c r="B91" i="6"/>
  <c r="C91" i="6"/>
  <c r="D91" i="6" s="1"/>
  <c r="E91" i="6"/>
  <c r="G91" i="6"/>
  <c r="I91" i="6"/>
  <c r="K91" i="6"/>
  <c r="P91" i="6"/>
  <c r="W91" i="6"/>
  <c r="Z91" i="6"/>
  <c r="AB91" i="6"/>
  <c r="B92" i="6"/>
  <c r="C92" i="6"/>
  <c r="D92" i="6" s="1"/>
  <c r="E92" i="6"/>
  <c r="G92" i="6"/>
  <c r="I92" i="6"/>
  <c r="K92" i="6"/>
  <c r="P92" i="6"/>
  <c r="W92" i="6"/>
  <c r="Z92" i="6"/>
  <c r="AB92" i="6"/>
  <c r="B93" i="6"/>
  <c r="C93" i="6"/>
  <c r="D93" i="6" s="1"/>
  <c r="E93" i="6"/>
  <c r="G93" i="6"/>
  <c r="I93" i="6"/>
  <c r="K93" i="6"/>
  <c r="P93" i="6"/>
  <c r="W93" i="6"/>
  <c r="Z93" i="6"/>
  <c r="AB93" i="6"/>
  <c r="B94" i="6"/>
  <c r="C94" i="6"/>
  <c r="D94" i="6" s="1"/>
  <c r="E94" i="6"/>
  <c r="G94" i="6"/>
  <c r="I94" i="6"/>
  <c r="K94" i="6"/>
  <c r="P94" i="6"/>
  <c r="W94" i="6"/>
  <c r="Z94" i="6"/>
  <c r="AB94" i="6"/>
  <c r="B95" i="6"/>
  <c r="C95" i="6"/>
  <c r="D95" i="6" s="1"/>
  <c r="E95" i="6"/>
  <c r="G95" i="6"/>
  <c r="I95" i="6"/>
  <c r="K95" i="6"/>
  <c r="P95" i="6"/>
  <c r="W95" i="6"/>
  <c r="Z95" i="6"/>
  <c r="AB95" i="6"/>
  <c r="B96" i="6"/>
  <c r="C96" i="6"/>
  <c r="D96" i="6" s="1"/>
  <c r="E96" i="6"/>
  <c r="G96" i="6"/>
  <c r="I96" i="6"/>
  <c r="K96" i="6"/>
  <c r="P96" i="6"/>
  <c r="W96" i="6"/>
  <c r="Z96" i="6"/>
  <c r="AB96" i="6"/>
  <c r="B97" i="6"/>
  <c r="C97" i="6"/>
  <c r="D97" i="6" s="1"/>
  <c r="E97" i="6"/>
  <c r="G97" i="6"/>
  <c r="I97" i="6"/>
  <c r="K97" i="6"/>
  <c r="P97" i="6"/>
  <c r="W97" i="6"/>
  <c r="Z97" i="6"/>
  <c r="AB97" i="6"/>
  <c r="B98" i="6"/>
  <c r="C98" i="6"/>
  <c r="D98" i="6" s="1"/>
  <c r="E98" i="6"/>
  <c r="G98" i="6"/>
  <c r="I98" i="6"/>
  <c r="K98" i="6"/>
  <c r="P98" i="6"/>
  <c r="W98" i="6"/>
  <c r="Z98" i="6"/>
  <c r="AB98" i="6"/>
  <c r="B99" i="6"/>
  <c r="C99" i="6"/>
  <c r="D99" i="6" s="1"/>
  <c r="E99" i="6"/>
  <c r="G99" i="6"/>
  <c r="I99" i="6"/>
  <c r="K99" i="6"/>
  <c r="P99" i="6"/>
  <c r="W99" i="6"/>
  <c r="Z99" i="6"/>
  <c r="AB99" i="6"/>
  <c r="B100" i="6"/>
  <c r="C100" i="6"/>
  <c r="D100" i="6" s="1"/>
  <c r="E100" i="6"/>
  <c r="G100" i="6"/>
  <c r="I100" i="6"/>
  <c r="K100" i="6"/>
  <c r="P100" i="6"/>
  <c r="W100" i="6"/>
  <c r="Z100" i="6"/>
  <c r="AB100" i="6"/>
  <c r="B101" i="6"/>
  <c r="C101" i="6"/>
  <c r="D101" i="6" s="1"/>
  <c r="E101" i="6"/>
  <c r="G101" i="6"/>
  <c r="I101" i="6"/>
  <c r="K101" i="6"/>
  <c r="P101" i="6"/>
  <c r="W101" i="6"/>
  <c r="Z101" i="6"/>
  <c r="AB101" i="6"/>
  <c r="B102" i="6"/>
  <c r="C102" i="6"/>
  <c r="D102" i="6" s="1"/>
  <c r="E102" i="6"/>
  <c r="G102" i="6"/>
  <c r="I102" i="6"/>
  <c r="K102" i="6"/>
  <c r="P102" i="6"/>
  <c r="W102" i="6"/>
  <c r="Z102" i="6"/>
  <c r="AB102" i="6"/>
  <c r="B103" i="6"/>
  <c r="C103" i="6"/>
  <c r="D103" i="6" s="1"/>
  <c r="E103" i="6"/>
  <c r="G103" i="6"/>
  <c r="I103" i="6"/>
  <c r="K103" i="6"/>
  <c r="P103" i="6"/>
  <c r="W103" i="6"/>
  <c r="Z103" i="6"/>
  <c r="AB103" i="6"/>
  <c r="B104" i="6"/>
  <c r="C104" i="6"/>
  <c r="D104" i="6" s="1"/>
  <c r="E104" i="6"/>
  <c r="G104" i="6"/>
  <c r="I104" i="6"/>
  <c r="K104" i="6"/>
  <c r="P104" i="6"/>
  <c r="W104" i="6"/>
  <c r="Z104" i="6"/>
  <c r="AB104" i="6"/>
  <c r="B105" i="6"/>
  <c r="C105" i="6"/>
  <c r="D105" i="6" s="1"/>
  <c r="E105" i="6"/>
  <c r="G105" i="6"/>
  <c r="I105" i="6"/>
  <c r="K105" i="6"/>
  <c r="P105" i="6"/>
  <c r="W105" i="6"/>
  <c r="Z105" i="6"/>
  <c r="AB105" i="6"/>
  <c r="B106" i="6"/>
  <c r="C106" i="6"/>
  <c r="D106" i="6" s="1"/>
  <c r="E106" i="6"/>
  <c r="G106" i="6"/>
  <c r="I106" i="6"/>
  <c r="K106" i="6"/>
  <c r="P106" i="6"/>
  <c r="W106" i="6"/>
  <c r="Z106" i="6"/>
  <c r="AB106" i="6"/>
  <c r="B107" i="6"/>
  <c r="C107" i="6"/>
  <c r="D107" i="6" s="1"/>
  <c r="E107" i="6"/>
  <c r="G107" i="6"/>
  <c r="I107" i="6"/>
  <c r="K107" i="6"/>
  <c r="P107" i="6"/>
  <c r="W107" i="6"/>
  <c r="Z107" i="6"/>
  <c r="AB107" i="6"/>
  <c r="B108" i="6"/>
  <c r="C108" i="6"/>
  <c r="D108" i="6" s="1"/>
  <c r="E108" i="6"/>
  <c r="G108" i="6"/>
  <c r="I108" i="6"/>
  <c r="K108" i="6"/>
  <c r="P108" i="6"/>
  <c r="W108" i="6"/>
  <c r="Z108" i="6"/>
  <c r="AB108" i="6"/>
  <c r="B109" i="6"/>
  <c r="C109" i="6"/>
  <c r="D109" i="6" s="1"/>
  <c r="E109" i="6"/>
  <c r="G109" i="6"/>
  <c r="I109" i="6"/>
  <c r="K109" i="6"/>
  <c r="P109" i="6"/>
  <c r="W109" i="6"/>
  <c r="Z109" i="6"/>
  <c r="AB109" i="6"/>
  <c r="B110" i="6"/>
  <c r="C110" i="6"/>
  <c r="D110" i="6" s="1"/>
  <c r="E110" i="6"/>
  <c r="F110" i="6" s="1"/>
  <c r="G110" i="6"/>
  <c r="I110" i="6"/>
  <c r="K110" i="6"/>
  <c r="P110" i="6"/>
  <c r="W110" i="6"/>
  <c r="Z110" i="6"/>
  <c r="AB110" i="6"/>
  <c r="B111" i="6"/>
  <c r="C111" i="6"/>
  <c r="D111" i="6" s="1"/>
  <c r="E111" i="6"/>
  <c r="G111" i="6"/>
  <c r="I111" i="6"/>
  <c r="K111" i="6"/>
  <c r="P111" i="6"/>
  <c r="W111" i="6"/>
  <c r="Z111" i="6"/>
  <c r="AB111" i="6"/>
  <c r="B112" i="6"/>
  <c r="C112" i="6"/>
  <c r="D112" i="6" s="1"/>
  <c r="E112" i="6"/>
  <c r="G112" i="6"/>
  <c r="I112" i="6"/>
  <c r="K112" i="6"/>
  <c r="P112" i="6"/>
  <c r="W112" i="6"/>
  <c r="Z112" i="6"/>
  <c r="AB112" i="6"/>
  <c r="B113" i="6"/>
  <c r="C113" i="6"/>
  <c r="D113" i="6" s="1"/>
  <c r="E113" i="6"/>
  <c r="G113" i="6"/>
  <c r="I113" i="6"/>
  <c r="K113" i="6"/>
  <c r="P113" i="6"/>
  <c r="W113" i="6"/>
  <c r="Z113" i="6"/>
  <c r="AB113" i="6"/>
  <c r="B114" i="6"/>
  <c r="C114" i="6"/>
  <c r="D114" i="6" s="1"/>
  <c r="E114" i="6"/>
  <c r="G114" i="6"/>
  <c r="I114" i="6"/>
  <c r="K114" i="6"/>
  <c r="P114" i="6"/>
  <c r="W114" i="6"/>
  <c r="Z114" i="6"/>
  <c r="AB114" i="6"/>
  <c r="AB10" i="6"/>
  <c r="Z10" i="6"/>
  <c r="W10" i="6"/>
  <c r="P10" i="6"/>
  <c r="K10" i="6"/>
  <c r="I10" i="6"/>
  <c r="G10" i="6"/>
  <c r="N10" i="6" s="1"/>
  <c r="E10" i="6"/>
  <c r="C10" i="6"/>
  <c r="D10" i="6" s="1"/>
  <c r="B10" i="6"/>
  <c r="Q83" i="6" l="1"/>
  <c r="F83" i="6"/>
  <c r="J70" i="6"/>
  <c r="Q44" i="6"/>
  <c r="AA53" i="6"/>
  <c r="AA70" i="6"/>
  <c r="AA57" i="6"/>
  <c r="AA49" i="6"/>
  <c r="H64" i="6"/>
  <c r="F100" i="6"/>
  <c r="Q98" i="6"/>
  <c r="J87" i="6"/>
  <c r="Q74" i="6"/>
  <c r="J71" i="6"/>
  <c r="Q70" i="6"/>
  <c r="Q57" i="6"/>
  <c r="AA48" i="6"/>
  <c r="AA32" i="6"/>
  <c r="H81" i="6"/>
  <c r="H73" i="6"/>
  <c r="X71" i="6"/>
  <c r="X67" i="6"/>
  <c r="X25" i="6"/>
  <c r="H85" i="6"/>
  <c r="X63" i="6"/>
  <c r="X68" i="6"/>
  <c r="X59" i="6"/>
  <c r="X51" i="6"/>
  <c r="X102" i="6"/>
  <c r="H72" i="6"/>
  <c r="X81" i="6"/>
  <c r="X89" i="6"/>
  <c r="X85" i="6"/>
  <c r="H102" i="6"/>
  <c r="F102" i="6"/>
  <c r="AA87" i="6"/>
  <c r="AA83" i="6"/>
  <c r="F82" i="6"/>
  <c r="AA71" i="6"/>
  <c r="F70" i="6"/>
  <c r="F49" i="6"/>
  <c r="J32" i="6"/>
  <c r="J61" i="6"/>
  <c r="AK14" i="46"/>
  <c r="R14" i="46"/>
  <c r="F14" i="46"/>
  <c r="AA105" i="6"/>
  <c r="Q42" i="6"/>
  <c r="X88" i="6"/>
  <c r="F28" i="46"/>
  <c r="F29" i="46"/>
  <c r="AK23" i="46"/>
  <c r="AL23" i="46"/>
  <c r="AK28" i="46"/>
  <c r="AK11" i="46"/>
  <c r="AK31" i="46"/>
  <c r="AL11" i="46"/>
  <c r="H89" i="6"/>
  <c r="J74" i="6"/>
  <c r="AL17" i="46"/>
  <c r="F17" i="46"/>
  <c r="F16" i="46"/>
  <c r="F19" i="46"/>
  <c r="F18" i="46"/>
  <c r="F30" i="46"/>
  <c r="F21" i="46"/>
  <c r="F20" i="46"/>
  <c r="F22" i="46"/>
  <c r="F32" i="46"/>
  <c r="F25" i="46"/>
  <c r="F24" i="46"/>
  <c r="F27" i="46"/>
  <c r="F10" i="46"/>
  <c r="F26" i="46"/>
  <c r="F31" i="46"/>
  <c r="F12" i="46"/>
  <c r="F15" i="46"/>
  <c r="Q102" i="6"/>
  <c r="F44" i="6"/>
  <c r="H55" i="6"/>
  <c r="J60" i="6"/>
  <c r="X72" i="6"/>
  <c r="J83" i="6"/>
  <c r="AL13" i="46"/>
  <c r="AK33" i="46"/>
  <c r="AH98" i="6"/>
  <c r="AH96" i="6"/>
  <c r="AH92" i="6"/>
  <c r="AH72" i="6"/>
  <c r="AH46" i="6"/>
  <c r="AH36" i="6"/>
  <c r="AG23" i="16"/>
  <c r="AG46" i="6"/>
  <c r="AK27" i="46"/>
  <c r="AG24" i="16"/>
  <c r="AH67" i="6"/>
  <c r="AK13" i="46"/>
  <c r="AF25" i="16"/>
  <c r="AF21" i="16"/>
  <c r="AG25" i="16"/>
  <c r="AF22" i="16"/>
  <c r="AG63" i="16"/>
  <c r="AK21" i="46"/>
  <c r="AG47" i="16"/>
  <c r="F65" i="6"/>
  <c r="X42" i="6"/>
  <c r="H42" i="6"/>
  <c r="AG36" i="16"/>
  <c r="AG32" i="16"/>
  <c r="AG28" i="16"/>
  <c r="AH55" i="6"/>
  <c r="AG51" i="16"/>
  <c r="AH22" i="6"/>
  <c r="AH20" i="6"/>
  <c r="AG64" i="16"/>
  <c r="AG60" i="16"/>
  <c r="AG56" i="16"/>
  <c r="AG52" i="16"/>
  <c r="AK26" i="46"/>
  <c r="AG33" i="16"/>
  <c r="AF61" i="16"/>
  <c r="AF59" i="16"/>
  <c r="AG100" i="6"/>
  <c r="AG48" i="16"/>
  <c r="AF37" i="16"/>
  <c r="AG34" i="16"/>
  <c r="AG49" i="16"/>
  <c r="AG13" i="6"/>
  <c r="AG37" i="16"/>
  <c r="AF35" i="16"/>
  <c r="AF33" i="16"/>
  <c r="AF32" i="16"/>
  <c r="AG53" i="16"/>
  <c r="AL33" i="46"/>
  <c r="AK10" i="46"/>
  <c r="AK18" i="46"/>
  <c r="AF38" i="16"/>
  <c r="AF31" i="16"/>
  <c r="AG31" i="16"/>
  <c r="AF29" i="16"/>
  <c r="AF28" i="16"/>
  <c r="AF26" i="16"/>
  <c r="AF19" i="16"/>
  <c r="AF65" i="16"/>
  <c r="AF64" i="16"/>
  <c r="AG58" i="16"/>
  <c r="AF49" i="16"/>
  <c r="AF48" i="16"/>
  <c r="AF47" i="16"/>
  <c r="AG35" i="16"/>
  <c r="AG20" i="16"/>
  <c r="AG65" i="16"/>
  <c r="AF57" i="16"/>
  <c r="AG55" i="16"/>
  <c r="AF53" i="16"/>
  <c r="AF52" i="16"/>
  <c r="AF51" i="16"/>
  <c r="AG30" i="16"/>
  <c r="AF23" i="16"/>
  <c r="AG21" i="16"/>
  <c r="AG19" i="16"/>
  <c r="AF18" i="16"/>
  <c r="AF63" i="16"/>
  <c r="AG61" i="16"/>
  <c r="AG59" i="16"/>
  <c r="AG57" i="16"/>
  <c r="AF54" i="16"/>
  <c r="AK30" i="46"/>
  <c r="D75" i="44"/>
  <c r="D68" i="44"/>
  <c r="D77" i="44"/>
  <c r="J109" i="6"/>
  <c r="AA106" i="6"/>
  <c r="J106" i="6"/>
  <c r="AG80" i="6"/>
  <c r="D67" i="44"/>
  <c r="D34" i="44"/>
  <c r="D84" i="44"/>
  <c r="D16" i="44"/>
  <c r="D61" i="44"/>
  <c r="D35" i="44"/>
  <c r="D44" i="44"/>
  <c r="AG111" i="6"/>
  <c r="X100" i="6"/>
  <c r="H100" i="6"/>
  <c r="AH44" i="6"/>
  <c r="AH27" i="6"/>
  <c r="AG23" i="6"/>
  <c r="AG29" i="16"/>
  <c r="AF17" i="16"/>
  <c r="AF56" i="16"/>
  <c r="AF55" i="16"/>
  <c r="AF50" i="16"/>
  <c r="D25" i="44"/>
  <c r="D43" i="44"/>
  <c r="D51" i="44"/>
  <c r="AG62" i="16"/>
  <c r="AG54" i="16"/>
  <c r="AG50" i="16"/>
  <c r="AK22" i="46"/>
  <c r="AK29" i="46"/>
  <c r="D58" i="44"/>
  <c r="D30" i="44"/>
  <c r="D17" i="44"/>
  <c r="D26" i="44"/>
  <c r="D80" i="44"/>
  <c r="D52" i="44"/>
  <c r="AG38" i="16"/>
  <c r="X107" i="6"/>
  <c r="AH90" i="6"/>
  <c r="Q79" i="6"/>
  <c r="F79" i="6"/>
  <c r="F78" i="6"/>
  <c r="AG58" i="6"/>
  <c r="AG57" i="6"/>
  <c r="AG12" i="6"/>
  <c r="AF27" i="16"/>
  <c r="AG27" i="16"/>
  <c r="AK16" i="46"/>
  <c r="AK24" i="46"/>
  <c r="D79" i="44"/>
  <c r="D88" i="44"/>
  <c r="D62" i="44"/>
  <c r="D71" i="44"/>
  <c r="D12" i="44"/>
  <c r="D21" i="44"/>
  <c r="D57" i="44"/>
  <c r="D66" i="44"/>
  <c r="D70" i="44"/>
  <c r="D31" i="44"/>
  <c r="D39" i="44"/>
  <c r="D49" i="44"/>
  <c r="D86" i="44"/>
  <c r="D69" i="44"/>
  <c r="D85" i="44"/>
  <c r="D14" i="44"/>
  <c r="D41" i="44"/>
  <c r="D48" i="44"/>
  <c r="AG26" i="16"/>
  <c r="AG22" i="16"/>
  <c r="J100" i="6"/>
  <c r="AA98" i="6"/>
  <c r="AH80" i="6"/>
  <c r="AG79" i="6"/>
  <c r="J66" i="6"/>
  <c r="AG41" i="6"/>
  <c r="AG40" i="6"/>
  <c r="AG37" i="6"/>
  <c r="H20" i="6"/>
  <c r="J12" i="6"/>
  <c r="AF36" i="16"/>
  <c r="AF34" i="16"/>
  <c r="AF30" i="16"/>
  <c r="AF24" i="16"/>
  <c r="AF20" i="16"/>
  <c r="AG18" i="16"/>
  <c r="AG17" i="16"/>
  <c r="AF62" i="16"/>
  <c r="AF60" i="16"/>
  <c r="AF58" i="16"/>
  <c r="AK25" i="46"/>
  <c r="AK17" i="46"/>
  <c r="AK19" i="46"/>
  <c r="AK15" i="46"/>
  <c r="D15" i="44"/>
  <c r="D24" i="44"/>
  <c r="D76" i="44"/>
  <c r="D78" i="44"/>
  <c r="D87" i="44"/>
  <c r="D89" i="44"/>
  <c r="D23" i="44"/>
  <c r="D33" i="44"/>
  <c r="D40" i="44"/>
  <c r="D53" i="44"/>
  <c r="D13" i="44"/>
  <c r="D22" i="44"/>
  <c r="D60" i="44"/>
  <c r="D32" i="44"/>
  <c r="D42" i="44"/>
  <c r="D50" i="44"/>
  <c r="D59" i="44"/>
  <c r="AK32" i="46"/>
  <c r="AK12" i="46"/>
  <c r="AK20" i="46"/>
  <c r="AG107" i="6"/>
  <c r="AH64" i="6"/>
  <c r="H34" i="6"/>
  <c r="AG95" i="6"/>
  <c r="AG53" i="6"/>
  <c r="AG44" i="6"/>
  <c r="AG96" i="6"/>
  <c r="AG63" i="6"/>
  <c r="AH12" i="6"/>
  <c r="AG25" i="6"/>
  <c r="AG106" i="6"/>
  <c r="AG101" i="6"/>
  <c r="AG91" i="6"/>
  <c r="AG88" i="6"/>
  <c r="AG86" i="6"/>
  <c r="AA79" i="6"/>
  <c r="J79" i="6"/>
  <c r="J78" i="6"/>
  <c r="AH54" i="6"/>
  <c r="F40" i="6"/>
  <c r="J22" i="6"/>
  <c r="J73" i="6"/>
  <c r="AH42" i="6"/>
  <c r="AH94" i="6"/>
  <c r="AG82" i="6"/>
  <c r="F56" i="6"/>
  <c r="Q36" i="6"/>
  <c r="F86" i="6"/>
  <c r="AH78" i="6"/>
  <c r="AG74" i="6"/>
  <c r="AG70" i="6"/>
  <c r="AG67" i="6"/>
  <c r="X50" i="6"/>
  <c r="Q40" i="6"/>
  <c r="AH40" i="6"/>
  <c r="AG34" i="6"/>
  <c r="AA109" i="6"/>
  <c r="AA90" i="6"/>
  <c r="F61" i="6"/>
  <c r="Q53" i="6"/>
  <c r="Q17" i="6"/>
  <c r="F17" i="6"/>
  <c r="AH15" i="6"/>
  <c r="AH113" i="6"/>
  <c r="AH111" i="6"/>
  <c r="AG110" i="6"/>
  <c r="Q109" i="6"/>
  <c r="F109" i="6"/>
  <c r="X108" i="6"/>
  <c r="H108" i="6"/>
  <c r="Q106" i="6"/>
  <c r="AA104" i="6"/>
  <c r="AH103" i="6"/>
  <c r="Q90" i="6"/>
  <c r="F90" i="6"/>
  <c r="X84" i="6"/>
  <c r="H84" i="6"/>
  <c r="Q78" i="6"/>
  <c r="X76" i="6"/>
  <c r="Q69" i="6"/>
  <c r="AH69" i="6"/>
  <c r="F66" i="6"/>
  <c r="J64" i="6"/>
  <c r="AA60" i="6"/>
  <c r="X58" i="6"/>
  <c r="H58" i="6"/>
  <c r="X55" i="6"/>
  <c r="AG50" i="6"/>
  <c r="X46" i="6"/>
  <c r="J45" i="6"/>
  <c r="AA41" i="6"/>
  <c r="H38" i="6"/>
  <c r="AH32" i="6"/>
  <c r="X30" i="6"/>
  <c r="AH17" i="6"/>
  <c r="AA13" i="6"/>
  <c r="J13" i="6"/>
  <c r="F106" i="6"/>
  <c r="Q105" i="6"/>
  <c r="X104" i="6"/>
  <c r="AH86" i="6"/>
  <c r="J86" i="6"/>
  <c r="H76" i="6"/>
  <c r="F74" i="6"/>
  <c r="H68" i="6"/>
  <c r="AA66" i="6"/>
  <c r="X64" i="6"/>
  <c r="Q61" i="6"/>
  <c r="H59" i="6"/>
  <c r="J57" i="6"/>
  <c r="H54" i="6"/>
  <c r="F53" i="6"/>
  <c r="Q52" i="6"/>
  <c r="H51" i="6"/>
  <c r="H48" i="6"/>
  <c r="Q32" i="6"/>
  <c r="F32" i="6"/>
  <c r="Q22" i="6"/>
  <c r="X21" i="6"/>
  <c r="AG114" i="6"/>
  <c r="H104" i="6"/>
  <c r="AH102" i="6"/>
  <c r="AG98" i="6"/>
  <c r="H93" i="6"/>
  <c r="AG87" i="6"/>
  <c r="AG83" i="6"/>
  <c r="AG75" i="6"/>
  <c r="AA65" i="6"/>
  <c r="Q60" i="6"/>
  <c r="H50" i="6"/>
  <c r="Q48" i="6"/>
  <c r="Q45" i="6"/>
  <c r="J44" i="6"/>
  <c r="J40" i="6"/>
  <c r="AG32" i="6"/>
  <c r="J27" i="6"/>
  <c r="F22" i="6"/>
  <c r="J108" i="6"/>
  <c r="X106" i="6"/>
  <c r="J105" i="6"/>
  <c r="AG103" i="6"/>
  <c r="AG102" i="6"/>
  <c r="J102" i="6"/>
  <c r="AH100" i="6"/>
  <c r="X92" i="6"/>
  <c r="H92" i="6"/>
  <c r="J85" i="6"/>
  <c r="H65" i="6"/>
  <c r="Q56" i="6"/>
  <c r="J53" i="6"/>
  <c r="J52" i="6"/>
  <c r="J49" i="6"/>
  <c r="J42" i="6"/>
  <c r="AH38" i="6"/>
  <c r="AG38" i="6"/>
  <c r="J36" i="6"/>
  <c r="AH34" i="6"/>
  <c r="F33" i="6"/>
  <c r="AG30" i="6"/>
  <c r="AG28" i="6"/>
  <c r="AG22" i="6"/>
  <c r="AG17" i="6"/>
  <c r="Q12" i="6"/>
  <c r="X11" i="6"/>
  <c r="AG71" i="6"/>
  <c r="Q66" i="6"/>
  <c r="AG109" i="6"/>
  <c r="Q108" i="6"/>
  <c r="F104" i="6"/>
  <c r="F103" i="6"/>
  <c r="AA99" i="6"/>
  <c r="AA95" i="6"/>
  <c r="J95" i="6"/>
  <c r="AG92" i="6"/>
  <c r="Q87" i="6"/>
  <c r="Q91" i="6"/>
  <c r="F91" i="6"/>
  <c r="AG90" i="6"/>
  <c r="AA82" i="6"/>
  <c r="X80" i="6"/>
  <c r="H80" i="6"/>
  <c r="AA61" i="6"/>
  <c r="AG61" i="6"/>
  <c r="AA56" i="6"/>
  <c r="AH58" i="6"/>
  <c r="J48" i="6"/>
  <c r="H46" i="6"/>
  <c r="J41" i="6"/>
  <c r="Q33" i="6"/>
  <c r="Q27" i="6"/>
  <c r="AG33" i="6"/>
  <c r="AH25" i="6"/>
  <c r="AA23" i="6"/>
  <c r="J23" i="6"/>
  <c r="J17" i="6"/>
  <c r="F12" i="6"/>
  <c r="Q82" i="6"/>
  <c r="AG42" i="6"/>
  <c r="AA42" i="6"/>
  <c r="H21" i="6"/>
  <c r="H15" i="6"/>
  <c r="H11" i="6"/>
  <c r="AH109" i="6"/>
  <c r="AA108" i="6"/>
  <c r="H106" i="6"/>
  <c r="Q100" i="6"/>
  <c r="J104" i="6"/>
  <c r="X96" i="6"/>
  <c r="H96" i="6"/>
  <c r="X97" i="6"/>
  <c r="H97" i="6"/>
  <c r="AG94" i="6"/>
  <c r="J90" i="6"/>
  <c r="Q86" i="6"/>
  <c r="Q85" i="6"/>
  <c r="AH84" i="6"/>
  <c r="X83" i="6"/>
  <c r="Q81" i="6"/>
  <c r="AG78" i="6"/>
  <c r="AA78" i="6"/>
  <c r="AA73" i="6"/>
  <c r="F71" i="6"/>
  <c r="AH76" i="6"/>
  <c r="H63" i="6"/>
  <c r="Q54" i="6"/>
  <c r="AG54" i="6"/>
  <c r="Q49" i="6"/>
  <c r="F27" i="6"/>
  <c r="AA17" i="6"/>
  <c r="H107" i="6"/>
  <c r="X103" i="6"/>
  <c r="X93" i="6"/>
  <c r="H88" i="6"/>
  <c r="AA27" i="6"/>
  <c r="AG27" i="6"/>
  <c r="X15" i="6"/>
  <c r="AG113" i="6"/>
  <c r="F108" i="6"/>
  <c r="AH107" i="6"/>
  <c r="AG105" i="6"/>
  <c r="F105" i="6"/>
  <c r="Q104" i="6"/>
  <c r="J98" i="6"/>
  <c r="AA102" i="6"/>
  <c r="AH101" i="6"/>
  <c r="Q94" i="6"/>
  <c r="Q95" i="6"/>
  <c r="F95" i="6"/>
  <c r="F87" i="6"/>
  <c r="AA91" i="6"/>
  <c r="J91" i="6"/>
  <c r="AH88" i="6"/>
  <c r="AA86" i="6"/>
  <c r="AG84" i="6"/>
  <c r="J82" i="6"/>
  <c r="X79" i="6"/>
  <c r="F57" i="6"/>
  <c r="F50" i="6"/>
  <c r="AH50" i="6"/>
  <c r="AG49" i="6"/>
  <c r="AA36" i="6"/>
  <c r="H30" i="6"/>
  <c r="AH30" i="6"/>
  <c r="Q18" i="6"/>
  <c r="AG18" i="6"/>
  <c r="F18" i="6"/>
  <c r="H77" i="6"/>
  <c r="Q80" i="6"/>
  <c r="X73" i="6"/>
  <c r="Q77" i="6"/>
  <c r="X75" i="6"/>
  <c r="AA74" i="6"/>
  <c r="Q73" i="6"/>
  <c r="H67" i="6"/>
  <c r="Q65" i="6"/>
  <c r="X61" i="6"/>
  <c r="X60" i="6"/>
  <c r="F58" i="6"/>
  <c r="AG52" i="6"/>
  <c r="F52" i="6"/>
  <c r="AG48" i="6"/>
  <c r="F48" i="6"/>
  <c r="AG47" i="6"/>
  <c r="F45" i="6"/>
  <c r="AA44" i="6"/>
  <c r="Q37" i="6"/>
  <c r="F37" i="6"/>
  <c r="AG36" i="6"/>
  <c r="AA28" i="6"/>
  <c r="J28" i="6"/>
  <c r="X26" i="6"/>
  <c r="H26" i="6"/>
  <c r="AG20" i="6"/>
  <c r="J16" i="6"/>
  <c r="X13" i="6"/>
  <c r="Q11" i="6"/>
  <c r="F11" i="6"/>
  <c r="J81" i="6"/>
  <c r="AG76" i="6"/>
  <c r="Q71" i="6"/>
  <c r="J69" i="6"/>
  <c r="F67" i="6"/>
  <c r="AG66" i="6"/>
  <c r="AH65" i="6"/>
  <c r="Q63" i="6"/>
  <c r="J56" i="6"/>
  <c r="X52" i="6"/>
  <c r="X47" i="6"/>
  <c r="Q41" i="6"/>
  <c r="F41" i="6"/>
  <c r="X39" i="6"/>
  <c r="H39" i="6"/>
  <c r="F36" i="6"/>
  <c r="X34" i="6"/>
  <c r="AA33" i="6"/>
  <c r="J33" i="6"/>
  <c r="X31" i="6"/>
  <c r="H31" i="6"/>
  <c r="H25" i="6"/>
  <c r="Q23" i="6"/>
  <c r="F23" i="6"/>
  <c r="AA22" i="6"/>
  <c r="X20" i="6"/>
  <c r="AA18" i="6"/>
  <c r="J18" i="6"/>
  <c r="X16" i="6"/>
  <c r="H16" i="6"/>
  <c r="Q13" i="6"/>
  <c r="F13" i="6"/>
  <c r="AA12" i="6"/>
  <c r="X77" i="6"/>
  <c r="AH82" i="6"/>
  <c r="J77" i="6"/>
  <c r="AG73" i="6"/>
  <c r="J65" i="6"/>
  <c r="AH63" i="6"/>
  <c r="H56" i="6"/>
  <c r="J55" i="6"/>
  <c r="X54" i="6"/>
  <c r="X53" i="6"/>
  <c r="AA37" i="6"/>
  <c r="J37" i="6"/>
  <c r="X35" i="6"/>
  <c r="H35" i="6"/>
  <c r="Q28" i="6"/>
  <c r="F28" i="6"/>
  <c r="Q16" i="6"/>
  <c r="F16" i="6"/>
  <c r="AG15" i="6"/>
  <c r="J11" i="6"/>
  <c r="H91" i="6"/>
  <c r="AH91" i="6"/>
  <c r="H86" i="6"/>
  <c r="J80" i="6"/>
  <c r="F43" i="6"/>
  <c r="F38" i="6"/>
  <c r="H37" i="6"/>
  <c r="AH37" i="6"/>
  <c r="H32" i="6"/>
  <c r="AA26" i="6"/>
  <c r="AA20" i="6"/>
  <c r="AG26" i="6"/>
  <c r="AH112" i="6"/>
  <c r="AH108" i="6"/>
  <c r="AH104" i="6"/>
  <c r="Q103" i="6"/>
  <c r="J101" i="6"/>
  <c r="J96" i="6"/>
  <c r="X99" i="6"/>
  <c r="X94" i="6"/>
  <c r="H99" i="6"/>
  <c r="AH99" i="6"/>
  <c r="H94" i="6"/>
  <c r="F98" i="6"/>
  <c r="AA97" i="6"/>
  <c r="AA92" i="6"/>
  <c r="AG97" i="6"/>
  <c r="J97" i="6"/>
  <c r="J92" i="6"/>
  <c r="Q93" i="6"/>
  <c r="Q88" i="6"/>
  <c r="F93" i="6"/>
  <c r="F88" i="6"/>
  <c r="AH93" i="6"/>
  <c r="AA89" i="6"/>
  <c r="AA84" i="6"/>
  <c r="AG89" i="6"/>
  <c r="J89" i="6"/>
  <c r="J84" i="6"/>
  <c r="F77" i="6"/>
  <c r="AH77" i="6"/>
  <c r="H75" i="6"/>
  <c r="AH75" i="6"/>
  <c r="Q72" i="6"/>
  <c r="Q67" i="6"/>
  <c r="H57" i="6"/>
  <c r="AH57" i="6"/>
  <c r="J103" i="6"/>
  <c r="X101" i="6"/>
  <c r="X98" i="6"/>
  <c r="X91" i="6"/>
  <c r="X86" i="6"/>
  <c r="F81" i="6"/>
  <c r="F76" i="6"/>
  <c r="AH81" i="6"/>
  <c r="H79" i="6"/>
  <c r="AH79" i="6"/>
  <c r="H71" i="6"/>
  <c r="AH71" i="6"/>
  <c r="AA68" i="6"/>
  <c r="AG68" i="6"/>
  <c r="Q43" i="6"/>
  <c r="Q38" i="6"/>
  <c r="AG43" i="6"/>
  <c r="X37" i="6"/>
  <c r="X32" i="6"/>
  <c r="Q35" i="6"/>
  <c r="Q30" i="6"/>
  <c r="J26" i="6"/>
  <c r="J20" i="6"/>
  <c r="AG112" i="6"/>
  <c r="X109" i="6"/>
  <c r="H109" i="6"/>
  <c r="AG108" i="6"/>
  <c r="AA107" i="6"/>
  <c r="Q107" i="6"/>
  <c r="J107" i="6"/>
  <c r="F107" i="6"/>
  <c r="AH105" i="6"/>
  <c r="X105" i="6"/>
  <c r="H105" i="6"/>
  <c r="AG104" i="6"/>
  <c r="AA103" i="6"/>
  <c r="H103" i="6"/>
  <c r="H98" i="6"/>
  <c r="Q101" i="6"/>
  <c r="Q96" i="6"/>
  <c r="H101" i="6"/>
  <c r="AA100" i="6"/>
  <c r="Q99" i="6"/>
  <c r="F99" i="6"/>
  <c r="X95" i="6"/>
  <c r="X90" i="6"/>
  <c r="H95" i="6"/>
  <c r="AH95" i="6"/>
  <c r="H90" i="6"/>
  <c r="AA94" i="6"/>
  <c r="F85" i="6"/>
  <c r="AH85" i="6"/>
  <c r="H83" i="6"/>
  <c r="AH83" i="6"/>
  <c r="AA81" i="6"/>
  <c r="AG81" i="6"/>
  <c r="AA80" i="6"/>
  <c r="X74" i="6"/>
  <c r="X69" i="6"/>
  <c r="H66" i="6"/>
  <c r="AH66" i="6"/>
  <c r="F101" i="6"/>
  <c r="F96" i="6"/>
  <c r="J99" i="6"/>
  <c r="J94" i="6"/>
  <c r="AA85" i="6"/>
  <c r="AG85" i="6"/>
  <c r="AH60" i="6"/>
  <c r="F60" i="6"/>
  <c r="AA51" i="6"/>
  <c r="AA46" i="6"/>
  <c r="AG51" i="6"/>
  <c r="H44" i="6"/>
  <c r="H49" i="6"/>
  <c r="AH49" i="6"/>
  <c r="F47" i="6"/>
  <c r="F42" i="6"/>
  <c r="AH47" i="6"/>
  <c r="F35" i="6"/>
  <c r="F30" i="6"/>
  <c r="AH114" i="6"/>
  <c r="AH110" i="6"/>
  <c r="AH106" i="6"/>
  <c r="AA101" i="6"/>
  <c r="AA96" i="6"/>
  <c r="AG99" i="6"/>
  <c r="Q97" i="6"/>
  <c r="Q92" i="6"/>
  <c r="F97" i="6"/>
  <c r="F92" i="6"/>
  <c r="F94" i="6"/>
  <c r="AA93" i="6"/>
  <c r="AA88" i="6"/>
  <c r="AG93" i="6"/>
  <c r="J93" i="6"/>
  <c r="J88" i="6"/>
  <c r="Q89" i="6"/>
  <c r="Q84" i="6"/>
  <c r="F89" i="6"/>
  <c r="F84" i="6"/>
  <c r="AH89" i="6"/>
  <c r="X87" i="6"/>
  <c r="X82" i="6"/>
  <c r="H87" i="6"/>
  <c r="AH87" i="6"/>
  <c r="H82" i="6"/>
  <c r="F80" i="6"/>
  <c r="AA77" i="6"/>
  <c r="AG77" i="6"/>
  <c r="F73" i="6"/>
  <c r="AH73" i="6"/>
  <c r="AA59" i="6"/>
  <c r="AG59" i="6"/>
  <c r="AH97" i="6"/>
  <c r="AA75" i="6"/>
  <c r="Q75" i="6"/>
  <c r="J75" i="6"/>
  <c r="F75" i="6"/>
  <c r="AA72" i="6"/>
  <c r="AA67" i="6"/>
  <c r="AG72" i="6"/>
  <c r="H70" i="6"/>
  <c r="AH70" i="6"/>
  <c r="AA69" i="6"/>
  <c r="F68" i="6"/>
  <c r="AG65" i="6"/>
  <c r="Q64" i="6"/>
  <c r="AA63" i="6"/>
  <c r="F59" i="6"/>
  <c r="J58" i="6"/>
  <c r="AG56" i="6"/>
  <c r="Q55" i="6"/>
  <c r="AA54" i="6"/>
  <c r="F51" i="6"/>
  <c r="F46" i="6"/>
  <c r="J50" i="6"/>
  <c r="X78" i="6"/>
  <c r="H78" i="6"/>
  <c r="AA76" i="6"/>
  <c r="Q76" i="6"/>
  <c r="J76" i="6"/>
  <c r="H74" i="6"/>
  <c r="AH74" i="6"/>
  <c r="H69" i="6"/>
  <c r="F72" i="6"/>
  <c r="AG69" i="6"/>
  <c r="F69" i="6"/>
  <c r="J68" i="6"/>
  <c r="X66" i="6"/>
  <c r="X65" i="6"/>
  <c r="AA64" i="6"/>
  <c r="AG64" i="6"/>
  <c r="F63" i="6"/>
  <c r="H61" i="6"/>
  <c r="AH61" i="6"/>
  <c r="H60" i="6"/>
  <c r="J59" i="6"/>
  <c r="Q58" i="6"/>
  <c r="X57" i="6"/>
  <c r="X56" i="6"/>
  <c r="AA55" i="6"/>
  <c r="AG55" i="6"/>
  <c r="F54" i="6"/>
  <c r="H53" i="6"/>
  <c r="AH53" i="6"/>
  <c r="AA52" i="6"/>
  <c r="H52" i="6"/>
  <c r="J51" i="6"/>
  <c r="J46" i="6"/>
  <c r="Q50" i="6"/>
  <c r="X44" i="6"/>
  <c r="X49" i="6"/>
  <c r="X48" i="6"/>
  <c r="AA45" i="6"/>
  <c r="AG45" i="6"/>
  <c r="AA40" i="6"/>
  <c r="J72" i="6"/>
  <c r="J67" i="6"/>
  <c r="X70" i="6"/>
  <c r="AH68" i="6"/>
  <c r="Q68" i="6"/>
  <c r="F64" i="6"/>
  <c r="J63" i="6"/>
  <c r="AG60" i="6"/>
  <c r="AH59" i="6"/>
  <c r="Q59" i="6"/>
  <c r="AA58" i="6"/>
  <c r="F55" i="6"/>
  <c r="J54" i="6"/>
  <c r="AH51" i="6"/>
  <c r="Q51" i="6"/>
  <c r="Q46" i="6"/>
  <c r="AA50" i="6"/>
  <c r="J47" i="6"/>
  <c r="X45" i="6"/>
  <c r="X40" i="6"/>
  <c r="X41" i="6"/>
  <c r="X36" i="6"/>
  <c r="H41" i="6"/>
  <c r="AH41" i="6"/>
  <c r="H36" i="6"/>
  <c r="Q39" i="6"/>
  <c r="Q34" i="6"/>
  <c r="F39" i="6"/>
  <c r="F34" i="6"/>
  <c r="AA31" i="6"/>
  <c r="AA25" i="6"/>
  <c r="AG31" i="6"/>
  <c r="J31" i="6"/>
  <c r="J25" i="6"/>
  <c r="X23" i="6"/>
  <c r="X17" i="6"/>
  <c r="H23" i="6"/>
  <c r="AH23" i="6"/>
  <c r="H17" i="6"/>
  <c r="Q21" i="6"/>
  <c r="Q15" i="6"/>
  <c r="F21" i="6"/>
  <c r="F15" i="6"/>
  <c r="AA16" i="6"/>
  <c r="AG16" i="6"/>
  <c r="H13" i="6"/>
  <c r="AH13" i="6"/>
  <c r="AH56" i="6"/>
  <c r="AH52" i="6"/>
  <c r="AH48" i="6"/>
  <c r="Q47" i="6"/>
  <c r="H47" i="6"/>
  <c r="AA43" i="6"/>
  <c r="AA38" i="6"/>
  <c r="J43" i="6"/>
  <c r="J38" i="6"/>
  <c r="AA35" i="6"/>
  <c r="AA30" i="6"/>
  <c r="AG35" i="6"/>
  <c r="J35" i="6"/>
  <c r="J30" i="6"/>
  <c r="X28" i="6"/>
  <c r="X22" i="6"/>
  <c r="H28" i="6"/>
  <c r="AH28" i="6"/>
  <c r="H22" i="6"/>
  <c r="Q26" i="6"/>
  <c r="Q20" i="6"/>
  <c r="F26" i="6"/>
  <c r="F20" i="6"/>
  <c r="AA47" i="6"/>
  <c r="H45" i="6"/>
  <c r="AH45" i="6"/>
  <c r="H40" i="6"/>
  <c r="X43" i="6"/>
  <c r="H43" i="6"/>
  <c r="AH43" i="6"/>
  <c r="AA39" i="6"/>
  <c r="AA34" i="6"/>
  <c r="AG39" i="6"/>
  <c r="J39" i="6"/>
  <c r="J34" i="6"/>
  <c r="X38" i="6"/>
  <c r="X33" i="6"/>
  <c r="X27" i="6"/>
  <c r="H33" i="6"/>
  <c r="AH33" i="6"/>
  <c r="H27" i="6"/>
  <c r="Q31" i="6"/>
  <c r="Q25" i="6"/>
  <c r="F31" i="6"/>
  <c r="F25" i="6"/>
  <c r="AA21" i="6"/>
  <c r="AA15" i="6"/>
  <c r="AG21" i="6"/>
  <c r="J21" i="6"/>
  <c r="J15" i="6"/>
  <c r="X18" i="6"/>
  <c r="X12" i="6"/>
  <c r="H18" i="6"/>
  <c r="AH18" i="6"/>
  <c r="H12" i="6"/>
  <c r="AA11" i="6"/>
  <c r="AG11" i="6"/>
  <c r="AH39" i="6"/>
  <c r="AH35" i="6"/>
  <c r="AH31" i="6"/>
  <c r="AH26" i="6"/>
  <c r="AH21" i="6"/>
  <c r="AH16" i="6"/>
  <c r="AH11" i="6"/>
  <c r="K2" i="16" l="1"/>
  <c r="H2" i="6"/>
  <c r="W2" i="1"/>
  <c r="Y2" i="35"/>
  <c r="AA10" i="6" l="1"/>
  <c r="X10" i="6"/>
  <c r="Q10" i="6"/>
  <c r="J10" i="6"/>
  <c r="H10" i="6"/>
  <c r="E32" i="2" l="1"/>
  <c r="C32" i="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D64" i="44"/>
  <c r="D74" i="44"/>
  <c r="D65" i="44"/>
  <c r="D28" i="44"/>
  <c r="D73" i="44"/>
  <c r="D19" i="44"/>
  <c r="D38" i="44"/>
  <c r="D20" i="44"/>
  <c r="D10" i="44"/>
  <c r="D82" i="44"/>
  <c r="D83" i="44"/>
  <c r="D37" i="44"/>
  <c r="D56" i="44"/>
  <c r="D55" i="44"/>
  <c r="D11" i="44"/>
  <c r="D46" i="44"/>
  <c r="D29" i="44"/>
  <c r="D47" i="44"/>
  <c r="F10" i="6"/>
  <c r="C31" i="2"/>
  <c r="C30" i="2"/>
  <c r="E29" i="2"/>
  <c r="E30" i="2"/>
  <c r="E31" i="2"/>
  <c r="C29" i="2"/>
  <c r="B114" i="1" l="1"/>
  <c r="C114" i="1"/>
  <c r="F114" i="1"/>
  <c r="N114" i="1" s="1"/>
  <c r="AF114" i="1" l="1"/>
  <c r="AE114" i="1"/>
  <c r="AD114" i="1"/>
  <c r="J114" i="1"/>
  <c r="L114" i="1"/>
  <c r="AC114" i="1"/>
  <c r="Z114" i="1"/>
  <c r="V114" i="1"/>
  <c r="I114" i="1"/>
  <c r="E114" i="1"/>
  <c r="AA114" i="1"/>
  <c r="X114" i="1"/>
  <c r="P114" i="1"/>
  <c r="W114" i="1"/>
  <c r="AG114" i="1"/>
  <c r="AB114" i="1"/>
  <c r="Y114" i="1"/>
  <c r="Q114" i="1"/>
  <c r="H114" i="1"/>
  <c r="D114" i="1"/>
  <c r="G114" i="1"/>
  <c r="R114" i="1" l="1"/>
  <c r="T114" i="1"/>
  <c r="B11" i="16"/>
  <c r="C11" i="16"/>
  <c r="E11" i="16"/>
  <c r="G11" i="16"/>
  <c r="I11" i="16"/>
  <c r="K11" i="16"/>
  <c r="P11" i="16"/>
  <c r="R11" i="16"/>
  <c r="T11" i="16"/>
  <c r="V11" i="16"/>
  <c r="W11" i="16"/>
  <c r="X11" i="16"/>
  <c r="Y11" i="16"/>
  <c r="Z11" i="16"/>
  <c r="AA11" i="16"/>
  <c r="AB11" i="16"/>
  <c r="AC11" i="16"/>
  <c r="AD11" i="16"/>
  <c r="AE11" i="16"/>
  <c r="B10" i="16"/>
  <c r="C10" i="16"/>
  <c r="E10" i="16"/>
  <c r="G10" i="16"/>
  <c r="I10" i="16"/>
  <c r="K10" i="16"/>
  <c r="P10" i="16"/>
  <c r="R10" i="16"/>
  <c r="T10" i="16"/>
  <c r="F43" i="44" l="1"/>
  <c r="F52" i="44"/>
  <c r="F61" i="44"/>
  <c r="F70" i="44"/>
  <c r="F79" i="44"/>
  <c r="F88" i="44"/>
  <c r="F38" i="44"/>
  <c r="F56" i="44"/>
  <c r="F74" i="44"/>
  <c r="F44" i="44"/>
  <c r="F53" i="44"/>
  <c r="F62" i="44"/>
  <c r="F71" i="44"/>
  <c r="F80" i="44"/>
  <c r="F89" i="44"/>
  <c r="F42" i="44"/>
  <c r="F60" i="44"/>
  <c r="F78" i="44"/>
  <c r="F47" i="44"/>
  <c r="F65" i="44"/>
  <c r="F83" i="44"/>
  <c r="F67" i="44"/>
  <c r="F51" i="44"/>
  <c r="F40" i="44"/>
  <c r="F76" i="44"/>
  <c r="F69" i="44"/>
  <c r="F58" i="44"/>
  <c r="F34" i="44"/>
  <c r="F49" i="44"/>
  <c r="F85" i="44"/>
  <c r="F87" i="44"/>
  <c r="F33" i="44"/>
  <c r="F24" i="44"/>
  <c r="F15" i="44"/>
  <c r="F66" i="44"/>
  <c r="F77" i="44"/>
  <c r="F28" i="44"/>
  <c r="F46" i="44"/>
  <c r="F16" i="44"/>
  <c r="F39" i="44"/>
  <c r="F19" i="44"/>
  <c r="F82" i="44"/>
  <c r="F50" i="44"/>
  <c r="F30" i="44"/>
  <c r="F21" i="44"/>
  <c r="F12" i="44"/>
  <c r="F29" i="44"/>
  <c r="F17" i="44"/>
  <c r="F57" i="44"/>
  <c r="F23" i="44"/>
  <c r="F14" i="44"/>
  <c r="F32" i="44"/>
  <c r="F73" i="44"/>
  <c r="F35" i="44"/>
  <c r="F59" i="44"/>
  <c r="F41" i="44"/>
  <c r="F22" i="44"/>
  <c r="F25" i="44"/>
  <c r="F75" i="44"/>
  <c r="F64" i="44"/>
  <c r="F10" i="44"/>
  <c r="F26" i="44"/>
  <c r="F13" i="44"/>
  <c r="F20" i="44"/>
  <c r="F11" i="44"/>
  <c r="F84" i="44"/>
  <c r="F48" i="44"/>
  <c r="F37" i="44"/>
  <c r="F86" i="44"/>
  <c r="F68" i="44"/>
  <c r="F31" i="44"/>
  <c r="F55" i="44"/>
  <c r="AF11" i="16"/>
  <c r="AA5" i="16"/>
  <c r="U10" i="16"/>
  <c r="AG11" i="16"/>
  <c r="H11" i="16"/>
  <c r="F10" i="16"/>
  <c r="S11" i="16"/>
  <c r="U11" i="16"/>
  <c r="Q11" i="16"/>
  <c r="F11" i="16"/>
  <c r="Q10" i="16"/>
  <c r="S10" i="16"/>
  <c r="H10" i="16"/>
  <c r="F53" i="1" l="1"/>
  <c r="F54" i="1"/>
  <c r="F55" i="1"/>
  <c r="F56" i="1"/>
  <c r="L56" i="1" l="1"/>
  <c r="T56" i="1" s="1"/>
  <c r="AF56" i="1"/>
  <c r="AE56" i="1"/>
  <c r="AD56" i="1"/>
  <c r="L55" i="1"/>
  <c r="R55" i="1" s="1"/>
  <c r="AF55" i="1"/>
  <c r="AE55" i="1"/>
  <c r="AD55" i="1"/>
  <c r="L54" i="1"/>
  <c r="T54" i="1" s="1"/>
  <c r="AF54" i="1"/>
  <c r="AE54" i="1"/>
  <c r="AD54" i="1"/>
  <c r="L53" i="1"/>
  <c r="R53" i="1" s="1"/>
  <c r="AF53" i="1"/>
  <c r="AE53" i="1"/>
  <c r="AD53" i="1"/>
  <c r="X55" i="1"/>
  <c r="X54" i="1"/>
  <c r="X56" i="1"/>
  <c r="X53" i="1"/>
  <c r="P56" i="1"/>
  <c r="P55" i="1"/>
  <c r="P54" i="1"/>
  <c r="P53" i="1"/>
  <c r="N56" i="1" l="1"/>
  <c r="N55" i="1"/>
  <c r="N54" i="1"/>
  <c r="N53" i="1"/>
  <c r="R56" i="1"/>
  <c r="R54" i="1"/>
  <c r="T53" i="1"/>
  <c r="T55" i="1"/>
  <c r="D316" i="60"/>
  <c r="E314" i="60" s="1"/>
  <c r="D331" i="60"/>
  <c r="E329" i="60" s="1"/>
  <c r="D346" i="60"/>
  <c r="E344" i="60" s="1"/>
  <c r="D361" i="60"/>
  <c r="E359" i="60" s="1"/>
  <c r="D376" i="60"/>
  <c r="E374" i="60" s="1"/>
  <c r="D391" i="60"/>
  <c r="E389" i="60" s="1"/>
  <c r="D406" i="60"/>
  <c r="E404" i="60" s="1"/>
  <c r="D421" i="60"/>
  <c r="E419" i="60" s="1"/>
  <c r="D436" i="60"/>
  <c r="E434" i="60" s="1"/>
  <c r="D451" i="60"/>
  <c r="E449" i="60" s="1"/>
  <c r="D301" i="60"/>
  <c r="E299" i="60" s="1"/>
  <c r="D286" i="60"/>
  <c r="E284" i="60" s="1"/>
  <c r="D271" i="60"/>
  <c r="E269" i="60" s="1"/>
  <c r="D256" i="60"/>
  <c r="E254" i="60" s="1"/>
  <c r="AA254" i="60"/>
  <c r="AA269" i="60"/>
  <c r="AA284" i="60"/>
  <c r="AA299" i="60"/>
  <c r="AA314" i="60"/>
  <c r="D240" i="60"/>
  <c r="E238" i="60" s="1"/>
  <c r="AA238" i="60"/>
  <c r="H449" i="60" l="1"/>
  <c r="H434" i="60"/>
  <c r="H419" i="60"/>
  <c r="H404" i="60"/>
  <c r="H389" i="60"/>
  <c r="H374" i="60"/>
  <c r="H359" i="60"/>
  <c r="H344" i="60"/>
  <c r="H329" i="60"/>
  <c r="H314" i="60"/>
  <c r="H299" i="60"/>
  <c r="H284" i="60"/>
  <c r="H269" i="60"/>
  <c r="H254" i="60"/>
  <c r="H238" i="60"/>
  <c r="AB240" i="60"/>
  <c r="AB406" i="60"/>
  <c r="AA316" i="60"/>
  <c r="AA406" i="60"/>
  <c r="AA301" i="60"/>
  <c r="AB301" i="60"/>
  <c r="AA256" i="60"/>
  <c r="AA436" i="60"/>
  <c r="AB436" i="60"/>
  <c r="AA346" i="60"/>
  <c r="AA331" i="60"/>
  <c r="AA240" i="60"/>
  <c r="AB316" i="60"/>
  <c r="AB346" i="60"/>
  <c r="AB331" i="60"/>
  <c r="AB286" i="60"/>
  <c r="AB421" i="60"/>
  <c r="AA421" i="60"/>
  <c r="AA271" i="60"/>
  <c r="AA376" i="60"/>
  <c r="AA361" i="60"/>
  <c r="AB361" i="60"/>
  <c r="AA451" i="60"/>
  <c r="AB451" i="60"/>
  <c r="AB391" i="60"/>
  <c r="AA391" i="60"/>
  <c r="AB376" i="60"/>
  <c r="AA286" i="60"/>
  <c r="AB271" i="60"/>
  <c r="AB256" i="60"/>
  <c r="E174" i="61" l="1"/>
  <c r="E159" i="61"/>
  <c r="E144" i="61"/>
  <c r="E129" i="61"/>
  <c r="E115" i="61"/>
  <c r="E101" i="61"/>
  <c r="E86" i="61"/>
  <c r="E71" i="61"/>
  <c r="E56" i="61"/>
  <c r="E219" i="61"/>
  <c r="E204" i="61"/>
  <c r="E189" i="61"/>
  <c r="E41" i="61" l="1"/>
  <c r="E26" i="61"/>
  <c r="D62" i="48" l="1"/>
  <c r="D78" i="48" l="1"/>
  <c r="D94" i="48" l="1"/>
  <c r="D110" i="48" l="1"/>
  <c r="BG58" i="60"/>
  <c r="BH58" i="60" s="1"/>
  <c r="BI58" i="60" s="1"/>
  <c r="BJ58" i="60" s="1"/>
  <c r="BK58" i="60" s="1"/>
  <c r="BL58" i="60" s="1"/>
  <c r="BM58" i="60" s="1"/>
  <c r="BN58" i="60" s="1"/>
  <c r="BO58" i="60" s="1"/>
  <c r="BP58" i="60" s="1"/>
  <c r="BQ58" i="60" s="1"/>
  <c r="BE58" i="60"/>
  <c r="E57" i="60"/>
  <c r="D126" i="48" l="1"/>
  <c r="AA59" i="60"/>
  <c r="AB59" i="60"/>
  <c r="D142" i="48" l="1"/>
  <c r="BG43" i="60" l="1"/>
  <c r="BH43" i="60" s="1"/>
  <c r="BI43" i="60" s="1"/>
  <c r="BJ43" i="60" s="1"/>
  <c r="BK43" i="60" s="1"/>
  <c r="BL43" i="60" s="1"/>
  <c r="BM43" i="60" s="1"/>
  <c r="BN43" i="60" s="1"/>
  <c r="BO43" i="60" s="1"/>
  <c r="BP43" i="60" s="1"/>
  <c r="BQ43" i="60" s="1"/>
  <c r="BE43" i="60"/>
  <c r="E42" i="60"/>
  <c r="I174" i="61" l="1"/>
  <c r="I159" i="61"/>
  <c r="I144" i="61"/>
  <c r="I129" i="61"/>
  <c r="I115" i="61"/>
  <c r="I101" i="61"/>
  <c r="I86" i="61"/>
  <c r="I71" i="61"/>
  <c r="I56" i="61"/>
  <c r="I41" i="61"/>
  <c r="I26" i="61"/>
  <c r="W131" i="61"/>
  <c r="W43" i="61"/>
  <c r="V146" i="61"/>
  <c r="V28" i="61"/>
  <c r="V58" i="61"/>
  <c r="W102" i="61"/>
  <c r="V176" i="61"/>
  <c r="W116" i="61"/>
  <c r="W28" i="61"/>
  <c r="V102" i="61"/>
  <c r="V43" i="61"/>
  <c r="W58" i="61"/>
  <c r="W73" i="61"/>
  <c r="V116" i="61"/>
  <c r="V131" i="61"/>
  <c r="W146" i="61"/>
  <c r="W176" i="61"/>
  <c r="V161" i="61"/>
  <c r="W161" i="61"/>
  <c r="V88" i="61"/>
  <c r="W88" i="61"/>
  <c r="V73" i="61"/>
  <c r="AI40" i="51" l="1"/>
  <c r="AH40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F10" i="16" l="1"/>
  <c r="AG10" i="16"/>
  <c r="F52" i="1" l="1"/>
  <c r="L52" i="1" l="1"/>
  <c r="R52" i="1" s="1"/>
  <c r="AF52" i="1"/>
  <c r="AE52" i="1"/>
  <c r="AD52" i="1"/>
  <c r="X52" i="1"/>
  <c r="P52" i="1"/>
  <c r="N52" i="1" l="1"/>
  <c r="T52" i="1"/>
  <c r="BG28" i="60"/>
  <c r="BH28" i="60" s="1"/>
  <c r="BI28" i="60" s="1"/>
  <c r="BJ28" i="60" s="1"/>
  <c r="BK28" i="60" s="1"/>
  <c r="BL28" i="60" s="1"/>
  <c r="BM28" i="60" s="1"/>
  <c r="BN28" i="60" s="1"/>
  <c r="BO28" i="60" s="1"/>
  <c r="BP28" i="60" s="1"/>
  <c r="BQ28" i="60" s="1"/>
  <c r="BE28" i="60"/>
  <c r="E27" i="60"/>
  <c r="F29" i="60"/>
  <c r="E12" i="60"/>
  <c r="AA29" i="60" l="1"/>
  <c r="AB29" i="60"/>
  <c r="E11" i="61"/>
  <c r="B23" i="35"/>
  <c r="B36" i="35" s="1"/>
  <c r="B49" i="35" s="1"/>
  <c r="B62" i="35" s="1"/>
  <c r="B24" i="35"/>
  <c r="B37" i="35" s="1"/>
  <c r="B50" i="35" s="1"/>
  <c r="B63" i="35" s="1"/>
  <c r="B25" i="35"/>
  <c r="B38" i="35" s="1"/>
  <c r="B51" i="35" s="1"/>
  <c r="B64" i="35" s="1"/>
  <c r="B26" i="35"/>
  <c r="B39" i="35" s="1"/>
  <c r="B52" i="35" s="1"/>
  <c r="B65" i="35" s="1"/>
  <c r="B27" i="35"/>
  <c r="B40" i="35" s="1"/>
  <c r="B53" i="35" s="1"/>
  <c r="B66" i="35" s="1"/>
  <c r="B28" i="35"/>
  <c r="B41" i="35" s="1"/>
  <c r="B54" i="35" s="1"/>
  <c r="B67" i="35" s="1"/>
  <c r="B29" i="35"/>
  <c r="B42" i="35" s="1"/>
  <c r="B55" i="35" s="1"/>
  <c r="B68" i="35" s="1"/>
  <c r="B30" i="35"/>
  <c r="B43" i="35" s="1"/>
  <c r="B56" i="35" s="1"/>
  <c r="B69" i="35" s="1"/>
  <c r="B31" i="35"/>
  <c r="B44" i="35" s="1"/>
  <c r="B57" i="35" s="1"/>
  <c r="B70" i="35" s="1"/>
  <c r="B32" i="35"/>
  <c r="B45" i="35" s="1"/>
  <c r="B58" i="35" s="1"/>
  <c r="B71" i="35" s="1"/>
  <c r="B33" i="35"/>
  <c r="B46" i="35" s="1"/>
  <c r="B59" i="35" s="1"/>
  <c r="B72" i="35" s="1"/>
  <c r="B22" i="35"/>
  <c r="B35" i="35" s="1"/>
  <c r="B48" i="35" s="1"/>
  <c r="B61" i="35" s="1"/>
  <c r="J4" i="62" l="1"/>
  <c r="AE94" i="62"/>
  <c r="D389" i="62"/>
  <c r="D362" i="62"/>
  <c r="D308" i="62"/>
  <c r="D281" i="62"/>
  <c r="D254" i="62"/>
  <c r="D227" i="62"/>
  <c r="D200" i="62"/>
  <c r="D146" i="62"/>
  <c r="D119" i="62"/>
  <c r="D92" i="62"/>
  <c r="D65" i="62"/>
  <c r="D38" i="62"/>
  <c r="D11" i="62"/>
  <c r="J173" i="62" l="1"/>
  <c r="J119" i="62"/>
  <c r="AE175" i="62"/>
  <c r="AD310" i="62"/>
  <c r="J362" i="62"/>
  <c r="AD229" i="62"/>
  <c r="AE148" i="62"/>
  <c r="AE121" i="62"/>
  <c r="AD283" i="62"/>
  <c r="AD40" i="62"/>
  <c r="AE202" i="62"/>
  <c r="J92" i="62"/>
  <c r="AE13" i="62"/>
  <c r="AE67" i="62"/>
  <c r="AD202" i="62"/>
  <c r="AD13" i="62"/>
  <c r="AD67" i="62"/>
  <c r="AE256" i="62"/>
  <c r="J11" i="62"/>
  <c r="AE40" i="62"/>
  <c r="AD256" i="62"/>
  <c r="AD121" i="62"/>
  <c r="AD175" i="62"/>
  <c r="AE310" i="62"/>
  <c r="AD94" i="62"/>
  <c r="AD148" i="62"/>
  <c r="AE229" i="62"/>
  <c r="AE283" i="62"/>
  <c r="J38" i="62"/>
  <c r="J65" i="62"/>
  <c r="J281" i="62"/>
  <c r="J146" i="62"/>
  <c r="J254" i="62"/>
  <c r="J227" i="62"/>
  <c r="J308" i="62"/>
  <c r="J335" i="62"/>
  <c r="J200" i="62"/>
  <c r="J389" i="62"/>
  <c r="I219" i="61"/>
  <c r="I204" i="61"/>
  <c r="I189" i="61"/>
  <c r="G191" i="61"/>
  <c r="G206" i="61" s="1"/>
  <c r="G221" i="61" s="1"/>
  <c r="H222" i="60"/>
  <c r="AA222" i="60"/>
  <c r="AA207" i="60"/>
  <c r="AA192" i="60"/>
  <c r="AA177" i="60"/>
  <c r="H162" i="60"/>
  <c r="AA162" i="60"/>
  <c r="AA147" i="60"/>
  <c r="AA132" i="60"/>
  <c r="H117" i="60"/>
  <c r="L117" i="60" s="1"/>
  <c r="AA102" i="60"/>
  <c r="AA87" i="60"/>
  <c r="AA72" i="60"/>
  <c r="F44" i="60"/>
  <c r="BG20" i="60"/>
  <c r="BH20" i="60" s="1"/>
  <c r="BI20" i="60" s="1"/>
  <c r="BJ20" i="60" s="1"/>
  <c r="BK20" i="60" s="1"/>
  <c r="BL20" i="60" s="1"/>
  <c r="BM20" i="60" s="1"/>
  <c r="BN20" i="60" s="1"/>
  <c r="BO20" i="60" s="1"/>
  <c r="BP20" i="60" s="1"/>
  <c r="BQ20" i="60" s="1"/>
  <c r="BG19" i="60"/>
  <c r="BH19" i="60" s="1"/>
  <c r="BI19" i="60" s="1"/>
  <c r="BJ19" i="60" s="1"/>
  <c r="BK19" i="60" s="1"/>
  <c r="BL19" i="60" s="1"/>
  <c r="BM19" i="60" s="1"/>
  <c r="BN19" i="60" s="1"/>
  <c r="BO19" i="60" s="1"/>
  <c r="BP19" i="60" s="1"/>
  <c r="BQ19" i="60" s="1"/>
  <c r="BG18" i="60"/>
  <c r="BH18" i="60" s="1"/>
  <c r="BI18" i="60" s="1"/>
  <c r="BJ18" i="60" s="1"/>
  <c r="BK18" i="60" s="1"/>
  <c r="BL18" i="60" s="1"/>
  <c r="BM18" i="60" s="1"/>
  <c r="BN18" i="60" s="1"/>
  <c r="BO18" i="60" s="1"/>
  <c r="BP18" i="60" s="1"/>
  <c r="BQ18" i="60" s="1"/>
  <c r="BG17" i="60"/>
  <c r="BH17" i="60" s="1"/>
  <c r="BI17" i="60" s="1"/>
  <c r="BJ17" i="60" s="1"/>
  <c r="BK17" i="60" s="1"/>
  <c r="BL17" i="60" s="1"/>
  <c r="BM17" i="60" s="1"/>
  <c r="BN17" i="60" s="1"/>
  <c r="BO17" i="60" s="1"/>
  <c r="BP17" i="60" s="1"/>
  <c r="BQ17" i="60" s="1"/>
  <c r="BG16" i="60"/>
  <c r="BH16" i="60" s="1"/>
  <c r="BI16" i="60" s="1"/>
  <c r="BJ16" i="60" s="1"/>
  <c r="BK16" i="60" s="1"/>
  <c r="BL16" i="60" s="1"/>
  <c r="BM16" i="60" s="1"/>
  <c r="BN16" i="60" s="1"/>
  <c r="BO16" i="60" s="1"/>
  <c r="BP16" i="60" s="1"/>
  <c r="BQ16" i="60" s="1"/>
  <c r="BG15" i="60"/>
  <c r="BH15" i="60" s="1"/>
  <c r="BI15" i="60" s="1"/>
  <c r="BJ15" i="60" s="1"/>
  <c r="BK15" i="60" s="1"/>
  <c r="BL15" i="60" s="1"/>
  <c r="BM15" i="60" s="1"/>
  <c r="BN15" i="60" s="1"/>
  <c r="BO15" i="60" s="1"/>
  <c r="BP15" i="60" s="1"/>
  <c r="BQ15" i="60" s="1"/>
  <c r="BG14" i="60"/>
  <c r="BH14" i="60" s="1"/>
  <c r="BI14" i="60" s="1"/>
  <c r="BJ14" i="60" s="1"/>
  <c r="BK14" i="60" s="1"/>
  <c r="BL14" i="60" s="1"/>
  <c r="BM14" i="60" s="1"/>
  <c r="BN14" i="60" s="1"/>
  <c r="BO14" i="60" s="1"/>
  <c r="BP14" i="60" s="1"/>
  <c r="BQ14" i="60" s="1"/>
  <c r="BG10" i="60"/>
  <c r="BH10" i="60" s="1"/>
  <c r="BI10" i="60" s="1"/>
  <c r="BJ10" i="60" s="1"/>
  <c r="BK10" i="60" s="1"/>
  <c r="BL10" i="60" s="1"/>
  <c r="BM10" i="60" s="1"/>
  <c r="BN10" i="60" s="1"/>
  <c r="BO10" i="60" s="1"/>
  <c r="BP10" i="60" s="1"/>
  <c r="BQ10" i="60" s="1"/>
  <c r="BG9" i="60"/>
  <c r="BH9" i="60" s="1"/>
  <c r="BI9" i="60" s="1"/>
  <c r="BJ9" i="60" s="1"/>
  <c r="BK9" i="60" s="1"/>
  <c r="BL9" i="60" s="1"/>
  <c r="BM9" i="60" s="1"/>
  <c r="BN9" i="60" s="1"/>
  <c r="BO9" i="60" s="1"/>
  <c r="BP9" i="60" s="1"/>
  <c r="BQ9" i="60" s="1"/>
  <c r="BG8" i="60"/>
  <c r="BH8" i="60" s="1"/>
  <c r="BI8" i="60" s="1"/>
  <c r="BJ8" i="60" s="1"/>
  <c r="BK8" i="60" s="1"/>
  <c r="BL8" i="60" s="1"/>
  <c r="BM8" i="60" s="1"/>
  <c r="BN8" i="60" s="1"/>
  <c r="BO8" i="60" s="1"/>
  <c r="BP8" i="60" s="1"/>
  <c r="BQ8" i="60" s="1"/>
  <c r="BG7" i="60"/>
  <c r="BH7" i="60" s="1"/>
  <c r="BI7" i="60" s="1"/>
  <c r="BJ7" i="60" s="1"/>
  <c r="BK7" i="60" s="1"/>
  <c r="BL7" i="60" s="1"/>
  <c r="BM7" i="60" s="1"/>
  <c r="BN7" i="60" s="1"/>
  <c r="BO7" i="60" s="1"/>
  <c r="BP7" i="60" s="1"/>
  <c r="BQ7" i="60" s="1"/>
  <c r="BG6" i="60"/>
  <c r="BH6" i="60" s="1"/>
  <c r="BI6" i="60" s="1"/>
  <c r="BJ6" i="60" s="1"/>
  <c r="BK6" i="60" s="1"/>
  <c r="BL6" i="60" s="1"/>
  <c r="BM6" i="60" s="1"/>
  <c r="BN6" i="60" s="1"/>
  <c r="BO6" i="60" s="1"/>
  <c r="BP6" i="60" s="1"/>
  <c r="BQ6" i="60" s="1"/>
  <c r="BJ5" i="60"/>
  <c r="BK5" i="60" s="1"/>
  <c r="BL5" i="60" s="1"/>
  <c r="BM5" i="60" s="1"/>
  <c r="BN5" i="60" s="1"/>
  <c r="BO5" i="60" s="1"/>
  <c r="BP5" i="60" s="1"/>
  <c r="BQ5" i="60" s="1"/>
  <c r="BR5" i="60" s="1"/>
  <c r="BS5" i="60" s="1"/>
  <c r="BT5" i="60" s="1"/>
  <c r="BH5" i="60"/>
  <c r="BE6" i="60" s="1"/>
  <c r="BE7" i="60" s="1"/>
  <c r="BE8" i="60" s="1"/>
  <c r="BE9" i="60" s="1"/>
  <c r="BE10" i="60" s="1"/>
  <c r="BE14" i="60" s="1"/>
  <c r="BE15" i="60" s="1"/>
  <c r="BE16" i="60" s="1"/>
  <c r="BE17" i="60" s="1"/>
  <c r="BE18" i="60" s="1"/>
  <c r="BE19" i="60" s="1"/>
  <c r="BE20" i="60" s="1"/>
  <c r="BG4" i="60"/>
  <c r="BH4" i="60" s="1"/>
  <c r="BI4" i="60" s="1"/>
  <c r="BJ4" i="60" s="1"/>
  <c r="BK4" i="60" s="1"/>
  <c r="BL4" i="60" s="1"/>
  <c r="BM4" i="60" s="1"/>
  <c r="BN4" i="60" s="1"/>
  <c r="BO4" i="60" s="1"/>
  <c r="BP4" i="60" s="1"/>
  <c r="BQ4" i="60" s="1"/>
  <c r="BG3" i="60"/>
  <c r="BH3" i="60" s="1"/>
  <c r="BI3" i="60" s="1"/>
  <c r="BJ3" i="60" s="1"/>
  <c r="BK3" i="60" s="1"/>
  <c r="BL3" i="60" s="1"/>
  <c r="BM3" i="60" s="1"/>
  <c r="BN3" i="60" s="1"/>
  <c r="BO3" i="60" s="1"/>
  <c r="BP3" i="60" s="1"/>
  <c r="BQ3" i="60" s="1"/>
  <c r="L41" i="62" l="1"/>
  <c r="L42" i="62"/>
  <c r="G237" i="61"/>
  <c r="H207" i="60"/>
  <c r="H192" i="60"/>
  <c r="H177" i="60"/>
  <c r="H147" i="60"/>
  <c r="H132" i="60"/>
  <c r="H102" i="60"/>
  <c r="H87" i="60"/>
  <c r="L87" i="60" s="1"/>
  <c r="H72" i="60"/>
  <c r="L72" i="60" s="1"/>
  <c r="L44" i="62"/>
  <c r="L48" i="62"/>
  <c r="L52" i="62"/>
  <c r="L56" i="62"/>
  <c r="L60" i="62"/>
  <c r="L49" i="62"/>
  <c r="L53" i="62"/>
  <c r="L57" i="62"/>
  <c r="L63" i="62"/>
  <c r="L43" i="62"/>
  <c r="L62" i="62"/>
  <c r="L54" i="62"/>
  <c r="L50" i="62"/>
  <c r="L59" i="62"/>
  <c r="L55" i="62"/>
  <c r="L51" i="62"/>
  <c r="L45" i="62"/>
  <c r="L46" i="62"/>
  <c r="L47" i="62"/>
  <c r="L58" i="62"/>
  <c r="L61" i="62"/>
  <c r="L16" i="62"/>
  <c r="L20" i="62"/>
  <c r="L24" i="62"/>
  <c r="L28" i="62"/>
  <c r="L32" i="62"/>
  <c r="L36" i="62"/>
  <c r="L17" i="62"/>
  <c r="L21" i="62"/>
  <c r="L25" i="62"/>
  <c r="L29" i="62"/>
  <c r="L33" i="62"/>
  <c r="L35" i="62"/>
  <c r="L31" i="62"/>
  <c r="L23" i="62"/>
  <c r="L19" i="62"/>
  <c r="L34" i="62"/>
  <c r="L30" i="62"/>
  <c r="L26" i="62"/>
  <c r="L22" i="62"/>
  <c r="L18" i="62"/>
  <c r="L14" i="62"/>
  <c r="L27" i="62"/>
  <c r="L15" i="62"/>
  <c r="H57" i="60"/>
  <c r="L57" i="60" s="1"/>
  <c r="F59" i="60"/>
  <c r="F74" i="60" s="1"/>
  <c r="F89" i="60" s="1"/>
  <c r="F104" i="60" s="1"/>
  <c r="AB149" i="60"/>
  <c r="I11" i="61"/>
  <c r="Q4" i="61" s="1"/>
  <c r="W221" i="61"/>
  <c r="AB179" i="60"/>
  <c r="L40" i="62"/>
  <c r="AA134" i="60"/>
  <c r="L13" i="62"/>
  <c r="AA4" i="62"/>
  <c r="AA179" i="60"/>
  <c r="W13" i="61"/>
  <c r="AB134" i="60"/>
  <c r="AA104" i="60"/>
  <c r="AB104" i="60"/>
  <c r="AA194" i="60"/>
  <c r="AB74" i="60"/>
  <c r="AB44" i="60"/>
  <c r="AA89" i="60"/>
  <c r="AB89" i="60"/>
  <c r="AA119" i="60"/>
  <c r="AB119" i="60"/>
  <c r="V206" i="61"/>
  <c r="V221" i="61"/>
  <c r="V13" i="61"/>
  <c r="W191" i="61"/>
  <c r="V191" i="61"/>
  <c r="W206" i="61"/>
  <c r="AB14" i="60"/>
  <c r="AA14" i="60"/>
  <c r="AA74" i="60"/>
  <c r="AA44" i="60"/>
  <c r="AA149" i="60"/>
  <c r="AA164" i="60"/>
  <c r="AA209" i="60"/>
  <c r="AA224" i="60"/>
  <c r="AB164" i="60"/>
  <c r="AB209" i="60"/>
  <c r="AB194" i="60"/>
  <c r="AB224" i="60"/>
  <c r="G252" i="61" l="1"/>
  <c r="F119" i="60"/>
  <c r="F331" i="60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C109" i="1"/>
  <c r="B109" i="1"/>
  <c r="F108" i="1"/>
  <c r="C108" i="1"/>
  <c r="B108" i="1"/>
  <c r="F107" i="1"/>
  <c r="C107" i="1"/>
  <c r="B107" i="1"/>
  <c r="F106" i="1"/>
  <c r="C106" i="1"/>
  <c r="B106" i="1"/>
  <c r="F105" i="1"/>
  <c r="C105" i="1"/>
  <c r="B105" i="1"/>
  <c r="F104" i="1"/>
  <c r="C104" i="1"/>
  <c r="B104" i="1"/>
  <c r="F103" i="1"/>
  <c r="C103" i="1"/>
  <c r="B103" i="1"/>
  <c r="F102" i="1"/>
  <c r="C102" i="1"/>
  <c r="B102" i="1"/>
  <c r="F101" i="1"/>
  <c r="C101" i="1"/>
  <c r="B101" i="1"/>
  <c r="F100" i="1"/>
  <c r="C100" i="1"/>
  <c r="B100" i="1"/>
  <c r="F99" i="1"/>
  <c r="C99" i="1"/>
  <c r="B99" i="1"/>
  <c r="F98" i="1"/>
  <c r="C98" i="1"/>
  <c r="B98" i="1"/>
  <c r="F97" i="1"/>
  <c r="C97" i="1"/>
  <c r="B97" i="1"/>
  <c r="F96" i="1"/>
  <c r="C96" i="1"/>
  <c r="B96" i="1"/>
  <c r="F95" i="1"/>
  <c r="C95" i="1"/>
  <c r="B95" i="1"/>
  <c r="F94" i="1"/>
  <c r="C94" i="1"/>
  <c r="B94" i="1"/>
  <c r="F93" i="1"/>
  <c r="C93" i="1"/>
  <c r="B93" i="1"/>
  <c r="F92" i="1"/>
  <c r="C92" i="1"/>
  <c r="B92" i="1"/>
  <c r="F91" i="1"/>
  <c r="C91" i="1"/>
  <c r="B91" i="1"/>
  <c r="F90" i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C71" i="1"/>
  <c r="B71" i="1"/>
  <c r="F70" i="1"/>
  <c r="C70" i="1"/>
  <c r="B70" i="1"/>
  <c r="F69" i="1"/>
  <c r="C69" i="1"/>
  <c r="B69" i="1"/>
  <c r="F68" i="1"/>
  <c r="C68" i="1"/>
  <c r="B68" i="1"/>
  <c r="F67" i="1"/>
  <c r="C67" i="1"/>
  <c r="B67" i="1"/>
  <c r="F66" i="1"/>
  <c r="C66" i="1"/>
  <c r="B66" i="1"/>
  <c r="F65" i="1"/>
  <c r="C65" i="1"/>
  <c r="B65" i="1"/>
  <c r="F64" i="1"/>
  <c r="C64" i="1"/>
  <c r="B64" i="1"/>
  <c r="F63" i="1"/>
  <c r="C63" i="1"/>
  <c r="B63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AC56" i="1"/>
  <c r="N113" i="1" l="1"/>
  <c r="G60" i="1"/>
  <c r="L45" i="1"/>
  <c r="T45" i="1" s="1"/>
  <c r="AF45" i="1"/>
  <c r="AE45" i="1"/>
  <c r="AD45" i="1"/>
  <c r="L37" i="1"/>
  <c r="R37" i="1" s="1"/>
  <c r="AF37" i="1"/>
  <c r="AE37" i="1"/>
  <c r="AD37" i="1"/>
  <c r="L29" i="1"/>
  <c r="N29" i="1" s="1"/>
  <c r="AF29" i="1"/>
  <c r="AE29" i="1"/>
  <c r="AD29" i="1"/>
  <c r="L21" i="1"/>
  <c r="N21" i="1" s="1"/>
  <c r="AF21" i="1"/>
  <c r="AE21" i="1"/>
  <c r="AD21" i="1"/>
  <c r="L13" i="1"/>
  <c r="N13" i="1" s="1"/>
  <c r="AD13" i="1"/>
  <c r="AF13" i="1"/>
  <c r="AE13" i="1"/>
  <c r="L64" i="1"/>
  <c r="N64" i="1" s="1"/>
  <c r="AF64" i="1"/>
  <c r="AE64" i="1"/>
  <c r="AD64" i="1"/>
  <c r="L72" i="1"/>
  <c r="N72" i="1" s="1"/>
  <c r="AF72" i="1"/>
  <c r="AE72" i="1"/>
  <c r="AD72" i="1"/>
  <c r="AF80" i="1"/>
  <c r="AE80" i="1"/>
  <c r="AD80" i="1"/>
  <c r="L88" i="1"/>
  <c r="R88" i="1" s="1"/>
  <c r="AF88" i="1"/>
  <c r="AE88" i="1"/>
  <c r="AD88" i="1"/>
  <c r="AF96" i="1"/>
  <c r="AE96" i="1"/>
  <c r="AD96" i="1"/>
  <c r="L104" i="1"/>
  <c r="R104" i="1" s="1"/>
  <c r="AF104" i="1"/>
  <c r="AE104" i="1"/>
  <c r="AD104" i="1"/>
  <c r="AF112" i="1"/>
  <c r="AE112" i="1"/>
  <c r="AD112" i="1"/>
  <c r="L44" i="1"/>
  <c r="R44" i="1" s="1"/>
  <c r="AF44" i="1"/>
  <c r="AE44" i="1"/>
  <c r="AD44" i="1"/>
  <c r="AF36" i="1"/>
  <c r="AE36" i="1"/>
  <c r="AD36" i="1"/>
  <c r="AF28" i="1"/>
  <c r="AE28" i="1"/>
  <c r="AD28" i="1"/>
  <c r="AF20" i="1"/>
  <c r="AE20" i="1"/>
  <c r="AD20" i="1"/>
  <c r="AF12" i="1"/>
  <c r="AE12" i="1"/>
  <c r="AD12" i="1"/>
  <c r="L67" i="1"/>
  <c r="N67" i="1" s="1"/>
  <c r="AE67" i="1"/>
  <c r="AF67" i="1"/>
  <c r="AD67" i="1"/>
  <c r="L75" i="1"/>
  <c r="N75" i="1" s="1"/>
  <c r="AF75" i="1"/>
  <c r="AD75" i="1"/>
  <c r="AE75" i="1"/>
  <c r="L83" i="1"/>
  <c r="N83" i="1" s="1"/>
  <c r="AF83" i="1"/>
  <c r="AD83" i="1"/>
  <c r="AE83" i="1"/>
  <c r="L91" i="1"/>
  <c r="N91" i="1" s="1"/>
  <c r="AF91" i="1"/>
  <c r="AE91" i="1"/>
  <c r="AD91" i="1"/>
  <c r="L99" i="1"/>
  <c r="R99" i="1" s="1"/>
  <c r="AF99" i="1"/>
  <c r="AE99" i="1"/>
  <c r="AD99" i="1"/>
  <c r="L107" i="1"/>
  <c r="N107" i="1" s="1"/>
  <c r="AE107" i="1"/>
  <c r="AF107" i="1"/>
  <c r="AD107" i="1"/>
  <c r="L51" i="1"/>
  <c r="T51" i="1" s="1"/>
  <c r="AF51" i="1"/>
  <c r="AE51" i="1"/>
  <c r="AD51" i="1"/>
  <c r="L43" i="1"/>
  <c r="N43" i="1" s="1"/>
  <c r="AF43" i="1"/>
  <c r="AE43" i="1"/>
  <c r="AD43" i="1"/>
  <c r="L35" i="1"/>
  <c r="R35" i="1" s="1"/>
  <c r="AF35" i="1"/>
  <c r="AE35" i="1"/>
  <c r="AD35" i="1"/>
  <c r="L27" i="1"/>
  <c r="N27" i="1" s="1"/>
  <c r="AF27" i="1"/>
  <c r="AE27" i="1"/>
  <c r="AD27" i="1"/>
  <c r="L19" i="1"/>
  <c r="N19" i="1" s="1"/>
  <c r="AF19" i="1"/>
  <c r="AE19" i="1"/>
  <c r="AD19" i="1"/>
  <c r="AF11" i="1"/>
  <c r="AE11" i="1"/>
  <c r="AD11" i="1"/>
  <c r="AF70" i="1"/>
  <c r="AE70" i="1"/>
  <c r="AD70" i="1"/>
  <c r="AF78" i="1"/>
  <c r="AE78" i="1"/>
  <c r="AD78" i="1"/>
  <c r="AF86" i="1"/>
  <c r="AE86" i="1"/>
  <c r="AD86" i="1"/>
  <c r="L94" i="1"/>
  <c r="T94" i="1" s="1"/>
  <c r="AF94" i="1"/>
  <c r="AE94" i="1"/>
  <c r="AD94" i="1"/>
  <c r="L102" i="1"/>
  <c r="N102" i="1" s="1"/>
  <c r="AF102" i="1"/>
  <c r="AE102" i="1"/>
  <c r="AD102" i="1"/>
  <c r="AF110" i="1"/>
  <c r="AE110" i="1"/>
  <c r="AD110" i="1"/>
  <c r="L50" i="1"/>
  <c r="T50" i="1" s="1"/>
  <c r="AE50" i="1"/>
  <c r="AF50" i="1"/>
  <c r="AD50" i="1"/>
  <c r="L42" i="1"/>
  <c r="R42" i="1" s="1"/>
  <c r="AE42" i="1"/>
  <c r="AF42" i="1"/>
  <c r="AD42" i="1"/>
  <c r="AF34" i="1"/>
  <c r="AD34" i="1"/>
  <c r="AE34" i="1"/>
  <c r="L26" i="1"/>
  <c r="R26" i="1" s="1"/>
  <c r="AF26" i="1"/>
  <c r="AD26" i="1"/>
  <c r="AE26" i="1"/>
  <c r="L18" i="1"/>
  <c r="T18" i="1" s="1"/>
  <c r="AF18" i="1"/>
  <c r="AE18" i="1"/>
  <c r="AD18" i="1"/>
  <c r="L65" i="1"/>
  <c r="N65" i="1" s="1"/>
  <c r="AF65" i="1"/>
  <c r="AE65" i="1"/>
  <c r="AD65" i="1"/>
  <c r="AF73" i="1"/>
  <c r="AE73" i="1"/>
  <c r="AD73" i="1"/>
  <c r="L81" i="1"/>
  <c r="N81" i="1" s="1"/>
  <c r="AF81" i="1"/>
  <c r="AE81" i="1"/>
  <c r="AD81" i="1"/>
  <c r="L89" i="1"/>
  <c r="R89" i="1" s="1"/>
  <c r="AF89" i="1"/>
  <c r="AE89" i="1"/>
  <c r="AD89" i="1"/>
  <c r="L97" i="1"/>
  <c r="R97" i="1" s="1"/>
  <c r="AF97" i="1"/>
  <c r="AE97" i="1"/>
  <c r="AD97" i="1"/>
  <c r="AF105" i="1"/>
  <c r="AE105" i="1"/>
  <c r="AD105" i="1"/>
  <c r="AF113" i="1"/>
  <c r="AE113" i="1"/>
  <c r="AD113" i="1"/>
  <c r="L49" i="1"/>
  <c r="T49" i="1" s="1"/>
  <c r="AF49" i="1"/>
  <c r="AE49" i="1"/>
  <c r="AD49" i="1"/>
  <c r="L41" i="1"/>
  <c r="R41" i="1" s="1"/>
  <c r="AF41" i="1"/>
  <c r="AE41" i="1"/>
  <c r="AD41" i="1"/>
  <c r="L33" i="1"/>
  <c r="N33" i="1" s="1"/>
  <c r="AF33" i="1"/>
  <c r="AE33" i="1"/>
  <c r="AD33" i="1"/>
  <c r="L25" i="1"/>
  <c r="N25" i="1" s="1"/>
  <c r="AF25" i="1"/>
  <c r="AE25" i="1"/>
  <c r="AD25" i="1"/>
  <c r="L17" i="1"/>
  <c r="N17" i="1" s="1"/>
  <c r="AF17" i="1"/>
  <c r="AE17" i="1"/>
  <c r="AD17" i="1"/>
  <c r="L68" i="1"/>
  <c r="N68" i="1" s="1"/>
  <c r="AF68" i="1"/>
  <c r="AE68" i="1"/>
  <c r="AD68" i="1"/>
  <c r="L76" i="1"/>
  <c r="N76" i="1" s="1"/>
  <c r="AF76" i="1"/>
  <c r="AE76" i="1"/>
  <c r="AD76" i="1"/>
  <c r="AF84" i="1"/>
  <c r="AE84" i="1"/>
  <c r="AD84" i="1"/>
  <c r="AF92" i="1"/>
  <c r="AE92" i="1"/>
  <c r="AD92" i="1"/>
  <c r="AF100" i="1"/>
  <c r="AE100" i="1"/>
  <c r="AD100" i="1"/>
  <c r="AF108" i="1"/>
  <c r="AE108" i="1"/>
  <c r="AD108" i="1"/>
  <c r="L48" i="1"/>
  <c r="R48" i="1" s="1"/>
  <c r="AF48" i="1"/>
  <c r="AE48" i="1"/>
  <c r="AD48" i="1"/>
  <c r="L40" i="1"/>
  <c r="R40" i="1" s="1"/>
  <c r="AF40" i="1"/>
  <c r="AE40" i="1"/>
  <c r="AD40" i="1"/>
  <c r="L32" i="1"/>
  <c r="N32" i="1" s="1"/>
  <c r="AF32" i="1"/>
  <c r="AE32" i="1"/>
  <c r="AD32" i="1"/>
  <c r="AF24" i="1"/>
  <c r="AE24" i="1"/>
  <c r="AD24" i="1"/>
  <c r="L16" i="1"/>
  <c r="R16" i="1" s="1"/>
  <c r="AF16" i="1"/>
  <c r="AE16" i="1"/>
  <c r="AD16" i="1"/>
  <c r="AF63" i="1"/>
  <c r="AE63" i="1"/>
  <c r="AD63" i="1"/>
  <c r="L71" i="1"/>
  <c r="N71" i="1" s="1"/>
  <c r="AF71" i="1"/>
  <c r="AE71" i="1"/>
  <c r="AD71" i="1"/>
  <c r="L79" i="1"/>
  <c r="N79" i="1" s="1"/>
  <c r="AF79" i="1"/>
  <c r="AE79" i="1"/>
  <c r="AD79" i="1"/>
  <c r="L87" i="1"/>
  <c r="N87" i="1" s="1"/>
  <c r="AF87" i="1"/>
  <c r="AE87" i="1"/>
  <c r="AD87" i="1"/>
  <c r="L95" i="1"/>
  <c r="R95" i="1" s="1"/>
  <c r="AF95" i="1"/>
  <c r="AE95" i="1"/>
  <c r="AD95" i="1"/>
  <c r="L103" i="1"/>
  <c r="T103" i="1" s="1"/>
  <c r="AF103" i="1"/>
  <c r="AE103" i="1"/>
  <c r="AD103" i="1"/>
  <c r="AF111" i="1"/>
  <c r="AE111" i="1"/>
  <c r="AD111" i="1"/>
  <c r="L47" i="1"/>
  <c r="R47" i="1" s="1"/>
  <c r="AF47" i="1"/>
  <c r="AE47" i="1"/>
  <c r="AD47" i="1"/>
  <c r="L39" i="1"/>
  <c r="R39" i="1" s="1"/>
  <c r="AF39" i="1"/>
  <c r="AE39" i="1"/>
  <c r="AD39" i="1"/>
  <c r="L31" i="1"/>
  <c r="N31" i="1" s="1"/>
  <c r="AF31" i="1"/>
  <c r="AE31" i="1"/>
  <c r="AD31" i="1"/>
  <c r="L23" i="1"/>
  <c r="T23" i="1" s="1"/>
  <c r="AF23" i="1"/>
  <c r="AE23" i="1"/>
  <c r="AD23" i="1"/>
  <c r="L15" i="1"/>
  <c r="N15" i="1" s="1"/>
  <c r="AF15" i="1"/>
  <c r="AE15" i="1"/>
  <c r="AD15" i="1"/>
  <c r="AF66" i="1"/>
  <c r="AE66" i="1"/>
  <c r="AD66" i="1"/>
  <c r="L74" i="1"/>
  <c r="N74" i="1" s="1"/>
  <c r="AF74" i="1"/>
  <c r="AE74" i="1"/>
  <c r="AD74" i="1"/>
  <c r="AF82" i="1"/>
  <c r="AE82" i="1"/>
  <c r="AD82" i="1"/>
  <c r="L90" i="1"/>
  <c r="R90" i="1" s="1"/>
  <c r="AF90" i="1"/>
  <c r="AE90" i="1"/>
  <c r="AD90" i="1"/>
  <c r="AF98" i="1"/>
  <c r="AE98" i="1"/>
  <c r="AD98" i="1"/>
  <c r="L106" i="1"/>
  <c r="R106" i="1" s="1"/>
  <c r="AF106" i="1"/>
  <c r="AE106" i="1"/>
  <c r="AD106" i="1"/>
  <c r="L46" i="1"/>
  <c r="T46" i="1" s="1"/>
  <c r="AF46" i="1"/>
  <c r="AE46" i="1"/>
  <c r="AD46" i="1"/>
  <c r="L38" i="1"/>
  <c r="T38" i="1" s="1"/>
  <c r="AF38" i="1"/>
  <c r="AE38" i="1"/>
  <c r="AD38" i="1"/>
  <c r="AF30" i="1"/>
  <c r="AE30" i="1"/>
  <c r="AD30" i="1"/>
  <c r="AF22" i="1"/>
  <c r="AE22" i="1"/>
  <c r="AD22" i="1"/>
  <c r="L14" i="1"/>
  <c r="N14" i="1" s="1"/>
  <c r="AF14" i="1"/>
  <c r="AE14" i="1"/>
  <c r="AD14" i="1"/>
  <c r="L69" i="1"/>
  <c r="N69" i="1" s="1"/>
  <c r="AF69" i="1"/>
  <c r="AE69" i="1"/>
  <c r="AD69" i="1"/>
  <c r="L77" i="1"/>
  <c r="N77" i="1" s="1"/>
  <c r="AF77" i="1"/>
  <c r="AE77" i="1"/>
  <c r="AD77" i="1"/>
  <c r="L85" i="1"/>
  <c r="N85" i="1" s="1"/>
  <c r="AF85" i="1"/>
  <c r="AE85" i="1"/>
  <c r="AD85" i="1"/>
  <c r="L93" i="1"/>
  <c r="R93" i="1" s="1"/>
  <c r="AF93" i="1"/>
  <c r="AE93" i="1"/>
  <c r="AD93" i="1"/>
  <c r="L101" i="1"/>
  <c r="T101" i="1" s="1"/>
  <c r="AF101" i="1"/>
  <c r="AE101" i="1"/>
  <c r="AD101" i="1"/>
  <c r="L109" i="1"/>
  <c r="R109" i="1" s="1"/>
  <c r="AF109" i="1"/>
  <c r="AE109" i="1"/>
  <c r="AD109" i="1"/>
  <c r="R107" i="1"/>
  <c r="T107" i="1"/>
  <c r="R102" i="1"/>
  <c r="T102" i="1"/>
  <c r="R75" i="1"/>
  <c r="T75" i="1"/>
  <c r="R91" i="1"/>
  <c r="T91" i="1"/>
  <c r="R43" i="1"/>
  <c r="T43" i="1"/>
  <c r="R27" i="1"/>
  <c r="T27" i="1"/>
  <c r="L70" i="1"/>
  <c r="N70" i="1" s="1"/>
  <c r="L78" i="1"/>
  <c r="N78" i="1" s="1"/>
  <c r="Z86" i="1"/>
  <c r="L86" i="1"/>
  <c r="N86" i="1" s="1"/>
  <c r="G57" i="1"/>
  <c r="L110" i="1"/>
  <c r="N110" i="1" s="1"/>
  <c r="L73" i="1"/>
  <c r="N73" i="1" s="1"/>
  <c r="L105" i="1"/>
  <c r="N105" i="1" s="1"/>
  <c r="AA113" i="1"/>
  <c r="AB60" i="1" s="1"/>
  <c r="L113" i="1"/>
  <c r="L84" i="1"/>
  <c r="N84" i="1" s="1"/>
  <c r="L92" i="1"/>
  <c r="N92" i="1" s="1"/>
  <c r="L100" i="1"/>
  <c r="N100" i="1" s="1"/>
  <c r="L108" i="1"/>
  <c r="N108" i="1" s="1"/>
  <c r="L80" i="1"/>
  <c r="N80" i="1" s="1"/>
  <c r="L96" i="1"/>
  <c r="N96" i="1" s="1"/>
  <c r="D63" i="1"/>
  <c r="L63" i="1"/>
  <c r="N63" i="1" s="1"/>
  <c r="G58" i="1"/>
  <c r="L111" i="1"/>
  <c r="N111" i="1" s="1"/>
  <c r="D66" i="1"/>
  <c r="L66" i="1"/>
  <c r="N66" i="1" s="1"/>
  <c r="L82" i="1"/>
  <c r="N82" i="1" s="1"/>
  <c r="Z98" i="1"/>
  <c r="L98" i="1"/>
  <c r="N98" i="1" s="1"/>
  <c r="G59" i="1"/>
  <c r="L112" i="1"/>
  <c r="N112" i="1" s="1"/>
  <c r="V36" i="1"/>
  <c r="L36" i="1"/>
  <c r="N36" i="1" s="1"/>
  <c r="L28" i="1"/>
  <c r="N28" i="1" s="1"/>
  <c r="V20" i="1"/>
  <c r="L20" i="1"/>
  <c r="N20" i="1" s="1"/>
  <c r="V12" i="1"/>
  <c r="L12" i="1"/>
  <c r="N12" i="1" s="1"/>
  <c r="X11" i="1"/>
  <c r="L11" i="1"/>
  <c r="N11" i="1" s="1"/>
  <c r="H34" i="1"/>
  <c r="L34" i="1"/>
  <c r="N34" i="1" s="1"/>
  <c r="V24" i="1"/>
  <c r="L24" i="1"/>
  <c r="N24" i="1" s="1"/>
  <c r="X30" i="1"/>
  <c r="L30" i="1"/>
  <c r="N30" i="1" s="1"/>
  <c r="J22" i="1"/>
  <c r="L22" i="1"/>
  <c r="N22" i="1" s="1"/>
  <c r="G265" i="61"/>
  <c r="G278" i="61" s="1"/>
  <c r="P50" i="1"/>
  <c r="H40" i="1"/>
  <c r="F134" i="60"/>
  <c r="F149" i="60" s="1"/>
  <c r="F164" i="60" s="1"/>
  <c r="F179" i="60" s="1"/>
  <c r="F194" i="60" s="1"/>
  <c r="F209" i="60" s="1"/>
  <c r="F224" i="60" s="1"/>
  <c r="F240" i="60" s="1"/>
  <c r="F346" i="60"/>
  <c r="F361" i="60" s="1"/>
  <c r="F376" i="60" s="1"/>
  <c r="F391" i="60" s="1"/>
  <c r="F406" i="60" s="1"/>
  <c r="F421" i="60" s="1"/>
  <c r="F436" i="60" s="1"/>
  <c r="F451" i="60" s="1"/>
  <c r="Z90" i="1"/>
  <c r="D91" i="1"/>
  <c r="X63" i="1"/>
  <c r="P69" i="1"/>
  <c r="J92" i="1"/>
  <c r="P48" i="1"/>
  <c r="J47" i="1"/>
  <c r="X26" i="1"/>
  <c r="H84" i="1"/>
  <c r="P87" i="1"/>
  <c r="J105" i="1"/>
  <c r="P110" i="1"/>
  <c r="Q57" i="1" s="1"/>
  <c r="D84" i="1"/>
  <c r="D104" i="1"/>
  <c r="AA66" i="1"/>
  <c r="P73" i="1"/>
  <c r="V77" i="1"/>
  <c r="J80" i="1"/>
  <c r="Z100" i="1"/>
  <c r="AC32" i="1"/>
  <c r="AA80" i="1"/>
  <c r="AA107" i="1"/>
  <c r="J31" i="1"/>
  <c r="H24" i="1"/>
  <c r="G14" i="1"/>
  <c r="J96" i="1"/>
  <c r="D107" i="1"/>
  <c r="V97" i="1"/>
  <c r="P106" i="1"/>
  <c r="J32" i="1"/>
  <c r="J18" i="1"/>
  <c r="AG52" i="1"/>
  <c r="Z55" i="1"/>
  <c r="V71" i="1"/>
  <c r="D80" i="1"/>
  <c r="P81" i="1"/>
  <c r="J82" i="1"/>
  <c r="V85" i="1"/>
  <c r="D90" i="1"/>
  <c r="P91" i="1"/>
  <c r="H99" i="1"/>
  <c r="P104" i="1"/>
  <c r="AC106" i="1"/>
  <c r="Z70" i="1"/>
  <c r="J55" i="1"/>
  <c r="H42" i="1"/>
  <c r="H20" i="1"/>
  <c r="G18" i="1"/>
  <c r="X50" i="1"/>
  <c r="D108" i="1"/>
  <c r="P46" i="1"/>
  <c r="P67" i="1"/>
  <c r="H51" i="1"/>
  <c r="H49" i="1"/>
  <c r="G36" i="1"/>
  <c r="Z32" i="1"/>
  <c r="P32" i="1"/>
  <c r="X32" i="1"/>
  <c r="P31" i="1"/>
  <c r="V26" i="1"/>
  <c r="V22" i="1"/>
  <c r="X12" i="1"/>
  <c r="V52" i="1"/>
  <c r="V48" i="1"/>
  <c r="V40" i="1"/>
  <c r="P18" i="1"/>
  <c r="Z52" i="1"/>
  <c r="AA22" i="1"/>
  <c r="AC36" i="1"/>
  <c r="P36" i="1"/>
  <c r="X36" i="1"/>
  <c r="X34" i="1"/>
  <c r="X14" i="1"/>
  <c r="P14" i="1"/>
  <c r="AA46" i="1"/>
  <c r="G52" i="1"/>
  <c r="H50" i="1"/>
  <c r="J48" i="1"/>
  <c r="H47" i="1"/>
  <c r="G42" i="1"/>
  <c r="H35" i="1"/>
  <c r="H32" i="1"/>
  <c r="V30" i="1"/>
  <c r="J26" i="1"/>
  <c r="H22" i="1"/>
  <c r="X46" i="1"/>
  <c r="V42" i="1"/>
  <c r="V32" i="1"/>
  <c r="P30" i="1"/>
  <c r="P26" i="1"/>
  <c r="X22" i="1"/>
  <c r="P11" i="1"/>
  <c r="Z36" i="1"/>
  <c r="X67" i="1"/>
  <c r="V83" i="1"/>
  <c r="H86" i="1"/>
  <c r="D86" i="1"/>
  <c r="J86" i="1"/>
  <c r="Z103" i="1"/>
  <c r="D103" i="1"/>
  <c r="AA109" i="1"/>
  <c r="J111" i="1"/>
  <c r="AA111" i="1"/>
  <c r="AB58" i="1" s="1"/>
  <c r="AA112" i="1"/>
  <c r="AB59" i="1" s="1"/>
  <c r="AC53" i="1"/>
  <c r="G48" i="1"/>
  <c r="V44" i="1"/>
  <c r="Z44" i="1"/>
  <c r="P42" i="1"/>
  <c r="X42" i="1"/>
  <c r="H33" i="1"/>
  <c r="G32" i="1"/>
  <c r="H31" i="1"/>
  <c r="G26" i="1"/>
  <c r="G22" i="1"/>
  <c r="V18" i="1"/>
  <c r="J14" i="1"/>
  <c r="H12" i="1"/>
  <c r="X48" i="1"/>
  <c r="V46" i="1"/>
  <c r="P34" i="1"/>
  <c r="P22" i="1"/>
  <c r="X18" i="1"/>
  <c r="V14" i="1"/>
  <c r="AC48" i="1"/>
  <c r="AA30" i="1"/>
  <c r="AC15" i="1"/>
  <c r="H88" i="1"/>
  <c r="J88" i="1"/>
  <c r="H95" i="1"/>
  <c r="V95" i="1"/>
  <c r="D95" i="1"/>
  <c r="P95" i="1"/>
  <c r="V101" i="1"/>
  <c r="X112" i="1"/>
  <c r="Y59" i="1" s="1"/>
  <c r="AA82" i="1"/>
  <c r="Z105" i="1"/>
  <c r="V73" i="1"/>
  <c r="H82" i="1"/>
  <c r="V91" i="1"/>
  <c r="Z92" i="1"/>
  <c r="J100" i="1"/>
  <c r="V104" i="1"/>
  <c r="H105" i="1"/>
  <c r="H113" i="1"/>
  <c r="I60" i="1" s="1"/>
  <c r="D78" i="1"/>
  <c r="Z82" i="1"/>
  <c r="Z96" i="1"/>
  <c r="X110" i="1"/>
  <c r="Y57" i="1" s="1"/>
  <c r="D113" i="1"/>
  <c r="G43" i="1"/>
  <c r="Z43" i="1"/>
  <c r="AC43" i="1"/>
  <c r="AA43" i="1"/>
  <c r="V43" i="1"/>
  <c r="H43" i="1"/>
  <c r="P43" i="1"/>
  <c r="X43" i="1"/>
  <c r="J56" i="1"/>
  <c r="G45" i="1"/>
  <c r="AA45" i="1"/>
  <c r="AC45" i="1"/>
  <c r="Z45" i="1"/>
  <c r="P45" i="1"/>
  <c r="X45" i="1"/>
  <c r="V45" i="1"/>
  <c r="Z38" i="1"/>
  <c r="AC38" i="1"/>
  <c r="Z16" i="1"/>
  <c r="AA16" i="1"/>
  <c r="J16" i="1"/>
  <c r="G16" i="1"/>
  <c r="V56" i="1"/>
  <c r="P38" i="1"/>
  <c r="V16" i="1"/>
  <c r="AC16" i="1"/>
  <c r="H56" i="1"/>
  <c r="G55" i="1"/>
  <c r="AA55" i="1"/>
  <c r="V55" i="1"/>
  <c r="H55" i="1"/>
  <c r="AC55" i="1"/>
  <c r="Z50" i="1"/>
  <c r="AC50" i="1"/>
  <c r="AA50" i="1"/>
  <c r="G50" i="1"/>
  <c r="AA44" i="1"/>
  <c r="AC44" i="1"/>
  <c r="G44" i="1"/>
  <c r="AA40" i="1"/>
  <c r="Z40" i="1"/>
  <c r="J40" i="1"/>
  <c r="G40" i="1"/>
  <c r="G29" i="1"/>
  <c r="AA29" i="1"/>
  <c r="AC29" i="1"/>
  <c r="Z29" i="1"/>
  <c r="P29" i="1"/>
  <c r="X29" i="1"/>
  <c r="V29" i="1"/>
  <c r="AA24" i="1"/>
  <c r="Z24" i="1"/>
  <c r="J24" i="1"/>
  <c r="G24" i="1"/>
  <c r="AA20" i="1"/>
  <c r="G20" i="1"/>
  <c r="AC20" i="1"/>
  <c r="J20" i="1"/>
  <c r="Z13" i="1"/>
  <c r="AC13" i="1"/>
  <c r="P13" i="1"/>
  <c r="X13" i="1"/>
  <c r="V13" i="1"/>
  <c r="V50" i="1"/>
  <c r="X44" i="1"/>
  <c r="P40" i="1"/>
  <c r="V34" i="1"/>
  <c r="X28" i="1"/>
  <c r="P24" i="1"/>
  <c r="X20" i="1"/>
  <c r="P16" i="1"/>
  <c r="AC24" i="1"/>
  <c r="Z20" i="1"/>
  <c r="AA56" i="1"/>
  <c r="G56" i="1"/>
  <c r="Z56" i="1"/>
  <c r="Z54" i="1"/>
  <c r="AC54" i="1"/>
  <c r="AA54" i="1"/>
  <c r="AA28" i="1"/>
  <c r="AC28" i="1"/>
  <c r="G28" i="1"/>
  <c r="AA17" i="1"/>
  <c r="Z17" i="1"/>
  <c r="AC17" i="1"/>
  <c r="P17" i="1"/>
  <c r="X17" i="1"/>
  <c r="V17" i="1"/>
  <c r="X38" i="1"/>
  <c r="V28" i="1"/>
  <c r="Z28" i="1"/>
  <c r="P75" i="1"/>
  <c r="X75" i="1"/>
  <c r="V75" i="1"/>
  <c r="J102" i="1"/>
  <c r="Z102" i="1"/>
  <c r="G41" i="1"/>
  <c r="AA41" i="1"/>
  <c r="Z41" i="1"/>
  <c r="AC41" i="1"/>
  <c r="P41" i="1"/>
  <c r="X41" i="1"/>
  <c r="V41" i="1"/>
  <c r="H41" i="1"/>
  <c r="G39" i="1"/>
  <c r="Z39" i="1"/>
  <c r="AC39" i="1"/>
  <c r="AA39" i="1"/>
  <c r="V39" i="1"/>
  <c r="J39" i="1"/>
  <c r="P39" i="1"/>
  <c r="X39" i="1"/>
  <c r="H39" i="1"/>
  <c r="Z34" i="1"/>
  <c r="AC34" i="1"/>
  <c r="G34" i="1"/>
  <c r="AA34" i="1"/>
  <c r="AA25" i="1"/>
  <c r="Z25" i="1"/>
  <c r="AC25" i="1"/>
  <c r="P25" i="1"/>
  <c r="X25" i="1"/>
  <c r="V25" i="1"/>
  <c r="AA21" i="1"/>
  <c r="AC21" i="1"/>
  <c r="Z21" i="1"/>
  <c r="P21" i="1"/>
  <c r="X21" i="1"/>
  <c r="V21" i="1"/>
  <c r="H16" i="1"/>
  <c r="Z12" i="1"/>
  <c r="AC12" i="1"/>
  <c r="AA12" i="1"/>
  <c r="G12" i="1"/>
  <c r="J12" i="1"/>
  <c r="V54" i="1"/>
  <c r="P44" i="1"/>
  <c r="X40" i="1"/>
  <c r="V38" i="1"/>
  <c r="P28" i="1"/>
  <c r="X24" i="1"/>
  <c r="P20" i="1"/>
  <c r="X16" i="1"/>
  <c r="P12" i="1"/>
  <c r="AC40" i="1"/>
  <c r="AA38" i="1"/>
  <c r="AA13" i="1"/>
  <c r="X79" i="1"/>
  <c r="V79" i="1"/>
  <c r="P79" i="1"/>
  <c r="AA52" i="1"/>
  <c r="G49" i="1"/>
  <c r="AA49" i="1"/>
  <c r="Z49" i="1"/>
  <c r="AC49" i="1"/>
  <c r="AA48" i="1"/>
  <c r="G47" i="1"/>
  <c r="Z47" i="1"/>
  <c r="AC47" i="1"/>
  <c r="AA47" i="1"/>
  <c r="G37" i="1"/>
  <c r="AA37" i="1"/>
  <c r="AC37" i="1"/>
  <c r="Z37" i="1"/>
  <c r="G35" i="1"/>
  <c r="Z35" i="1"/>
  <c r="AC35" i="1"/>
  <c r="AA35" i="1"/>
  <c r="Z30" i="1"/>
  <c r="AC30" i="1"/>
  <c r="Z27" i="1"/>
  <c r="AC27" i="1"/>
  <c r="AA27" i="1"/>
  <c r="Z26" i="1"/>
  <c r="AC26" i="1"/>
  <c r="Z19" i="1"/>
  <c r="AC19" i="1"/>
  <c r="AA19" i="1"/>
  <c r="Z18" i="1"/>
  <c r="AC18" i="1"/>
  <c r="H14" i="1"/>
  <c r="AC11" i="1"/>
  <c r="Z11" i="1"/>
  <c r="AA11" i="1"/>
  <c r="V53" i="1"/>
  <c r="X51" i="1"/>
  <c r="P51" i="1"/>
  <c r="V49" i="1"/>
  <c r="X47" i="1"/>
  <c r="P47" i="1"/>
  <c r="V37" i="1"/>
  <c r="X35" i="1"/>
  <c r="P35" i="1"/>
  <c r="V33" i="1"/>
  <c r="X31" i="1"/>
  <c r="X27" i="1"/>
  <c r="P27" i="1"/>
  <c r="X23" i="1"/>
  <c r="P23" i="1"/>
  <c r="X19" i="1"/>
  <c r="P19" i="1"/>
  <c r="X15" i="1"/>
  <c r="P15" i="1"/>
  <c r="V11" i="1"/>
  <c r="AC52" i="1"/>
  <c r="Z48" i="1"/>
  <c r="AA18" i="1"/>
  <c r="Z74" i="1"/>
  <c r="J74" i="1"/>
  <c r="G53" i="1"/>
  <c r="AA53" i="1"/>
  <c r="Z53" i="1"/>
  <c r="G51" i="1"/>
  <c r="Z51" i="1"/>
  <c r="AC51" i="1"/>
  <c r="AA51" i="1"/>
  <c r="H48" i="1"/>
  <c r="Z46" i="1"/>
  <c r="AC46" i="1"/>
  <c r="Z42" i="1"/>
  <c r="AC42" i="1"/>
  <c r="AA36" i="1"/>
  <c r="G33" i="1"/>
  <c r="AA33" i="1"/>
  <c r="Z33" i="1"/>
  <c r="AC33" i="1"/>
  <c r="AA32" i="1"/>
  <c r="G31" i="1"/>
  <c r="Z31" i="1"/>
  <c r="AC31" i="1"/>
  <c r="AA31" i="1"/>
  <c r="H26" i="1"/>
  <c r="Z23" i="1"/>
  <c r="AC23" i="1"/>
  <c r="AA23" i="1"/>
  <c r="Z22" i="1"/>
  <c r="AC22" i="1"/>
  <c r="H18" i="1"/>
  <c r="AA15" i="1"/>
  <c r="Z15" i="1"/>
  <c r="AA14" i="1"/>
  <c r="AC14" i="1"/>
  <c r="Z14" i="1"/>
  <c r="V51" i="1"/>
  <c r="X49" i="1"/>
  <c r="P49" i="1"/>
  <c r="V47" i="1"/>
  <c r="X37" i="1"/>
  <c r="P37" i="1"/>
  <c r="V35" i="1"/>
  <c r="X33" i="1"/>
  <c r="P33" i="1"/>
  <c r="V31" i="1"/>
  <c r="V27" i="1"/>
  <c r="V23" i="1"/>
  <c r="V19" i="1"/>
  <c r="V15" i="1"/>
  <c r="AA42" i="1"/>
  <c r="AA26" i="1"/>
  <c r="AA108" i="1"/>
  <c r="X108" i="1"/>
  <c r="P108" i="1"/>
  <c r="H108" i="1"/>
  <c r="V108" i="1"/>
  <c r="P65" i="1"/>
  <c r="X65" i="1"/>
  <c r="V65" i="1"/>
  <c r="P63" i="1"/>
  <c r="H63" i="1"/>
  <c r="V67" i="1"/>
  <c r="H67" i="1"/>
  <c r="D67" i="1"/>
  <c r="X71" i="1"/>
  <c r="D77" i="1"/>
  <c r="X77" i="1"/>
  <c r="X83" i="1"/>
  <c r="X85" i="1"/>
  <c r="V63" i="1"/>
  <c r="H66" i="1"/>
  <c r="P71" i="1"/>
  <c r="X73" i="1"/>
  <c r="P77" i="1"/>
  <c r="X81" i="1"/>
  <c r="H81" i="1"/>
  <c r="D81" i="1"/>
  <c r="V81" i="1"/>
  <c r="P83" i="1"/>
  <c r="P85" i="1"/>
  <c r="P93" i="1"/>
  <c r="X93" i="1"/>
  <c r="V93" i="1"/>
  <c r="AA99" i="1"/>
  <c r="X99" i="1"/>
  <c r="V99" i="1"/>
  <c r="D99" i="1"/>
  <c r="P99" i="1"/>
  <c r="AA78" i="1"/>
  <c r="D82" i="1"/>
  <c r="AA84" i="1"/>
  <c r="AA91" i="1"/>
  <c r="X91" i="1"/>
  <c r="J94" i="1"/>
  <c r="P97" i="1"/>
  <c r="X97" i="1"/>
  <c r="AA104" i="1"/>
  <c r="X104" i="1"/>
  <c r="D109" i="1"/>
  <c r="H109" i="1"/>
  <c r="X69" i="1"/>
  <c r="J70" i="1"/>
  <c r="H78" i="1"/>
  <c r="H80" i="1"/>
  <c r="Z80" i="1"/>
  <c r="H91" i="1"/>
  <c r="Z94" i="1"/>
  <c r="AA95" i="1"/>
  <c r="X95" i="1"/>
  <c r="J98" i="1"/>
  <c r="P101" i="1"/>
  <c r="X101" i="1"/>
  <c r="H104" i="1"/>
  <c r="D111" i="1"/>
  <c r="Z111" i="1"/>
  <c r="H111" i="1"/>
  <c r="I58" i="1" s="1"/>
  <c r="AA86" i="1"/>
  <c r="V87" i="1"/>
  <c r="V88" i="1"/>
  <c r="J90" i="1"/>
  <c r="AC90" i="1"/>
  <c r="J103" i="1"/>
  <c r="AA103" i="1"/>
  <c r="D105" i="1"/>
  <c r="J107" i="1"/>
  <c r="D112" i="1"/>
  <c r="H112" i="1"/>
  <c r="I59" i="1" s="1"/>
  <c r="V112" i="1"/>
  <c r="W59" i="1" s="1"/>
  <c r="D88" i="1"/>
  <c r="Z88" i="1"/>
  <c r="X90" i="1"/>
  <c r="X103" i="1"/>
  <c r="V105" i="1"/>
  <c r="AA105" i="1"/>
  <c r="V110" i="1"/>
  <c r="W57" i="1" s="1"/>
  <c r="P112" i="1"/>
  <c r="Q59" i="1" s="1"/>
  <c r="J64" i="1"/>
  <c r="Z64" i="1"/>
  <c r="AC64" i="1"/>
  <c r="J68" i="1"/>
  <c r="Z68" i="1"/>
  <c r="AC68" i="1"/>
  <c r="V72" i="1"/>
  <c r="X72" i="1"/>
  <c r="P72" i="1"/>
  <c r="AC72" i="1"/>
  <c r="V76" i="1"/>
  <c r="X76" i="1"/>
  <c r="P76" i="1"/>
  <c r="AC76" i="1"/>
  <c r="AA89" i="1"/>
  <c r="H89" i="1"/>
  <c r="D89" i="1"/>
  <c r="Z89" i="1"/>
  <c r="V89" i="1"/>
  <c r="X89" i="1"/>
  <c r="J89" i="1"/>
  <c r="J63" i="1"/>
  <c r="Z63" i="1"/>
  <c r="AC63" i="1"/>
  <c r="P64" i="1"/>
  <c r="X64" i="1"/>
  <c r="D65" i="1"/>
  <c r="H65" i="1"/>
  <c r="AA65" i="1"/>
  <c r="V66" i="1"/>
  <c r="J67" i="1"/>
  <c r="Z67" i="1"/>
  <c r="AC67" i="1"/>
  <c r="P68" i="1"/>
  <c r="X68" i="1"/>
  <c r="D69" i="1"/>
  <c r="H69" i="1"/>
  <c r="V69" i="1"/>
  <c r="D70" i="1"/>
  <c r="AA70" i="1"/>
  <c r="H72" i="1"/>
  <c r="D74" i="1"/>
  <c r="AA74" i="1"/>
  <c r="H76" i="1"/>
  <c r="J78" i="1"/>
  <c r="Z78" i="1"/>
  <c r="V80" i="1"/>
  <c r="X80" i="1"/>
  <c r="P80" i="1"/>
  <c r="AC80" i="1"/>
  <c r="X82" i="1"/>
  <c r="P82" i="1"/>
  <c r="V82" i="1"/>
  <c r="AC82" i="1"/>
  <c r="J84" i="1"/>
  <c r="Z84" i="1"/>
  <c r="X86" i="1"/>
  <c r="P86" i="1"/>
  <c r="V86" i="1"/>
  <c r="AC86" i="1"/>
  <c r="X92" i="1"/>
  <c r="P92" i="1"/>
  <c r="V92" i="1"/>
  <c r="H92" i="1"/>
  <c r="AA92" i="1"/>
  <c r="D92" i="1"/>
  <c r="AC92" i="1"/>
  <c r="X96" i="1"/>
  <c r="P96" i="1"/>
  <c r="V96" i="1"/>
  <c r="H96" i="1"/>
  <c r="AA96" i="1"/>
  <c r="D96" i="1"/>
  <c r="AC96" i="1"/>
  <c r="X100" i="1"/>
  <c r="P100" i="1"/>
  <c r="V100" i="1"/>
  <c r="H100" i="1"/>
  <c r="AA100" i="1"/>
  <c r="D100" i="1"/>
  <c r="AC100" i="1"/>
  <c r="D64" i="1"/>
  <c r="H64" i="1"/>
  <c r="AA64" i="1"/>
  <c r="J66" i="1"/>
  <c r="Z66" i="1"/>
  <c r="AC66" i="1"/>
  <c r="D68" i="1"/>
  <c r="H68" i="1"/>
  <c r="AA68" i="1"/>
  <c r="X70" i="1"/>
  <c r="P70" i="1"/>
  <c r="V70" i="1"/>
  <c r="AC70" i="1"/>
  <c r="J72" i="1"/>
  <c r="Z72" i="1"/>
  <c r="X74" i="1"/>
  <c r="P74" i="1"/>
  <c r="V74" i="1"/>
  <c r="AC74" i="1"/>
  <c r="J76" i="1"/>
  <c r="Z76" i="1"/>
  <c r="P89" i="1"/>
  <c r="AC89" i="1"/>
  <c r="AA63" i="1"/>
  <c r="V64" i="1"/>
  <c r="J65" i="1"/>
  <c r="Z65" i="1"/>
  <c r="AC65" i="1"/>
  <c r="P66" i="1"/>
  <c r="X66" i="1"/>
  <c r="AA67" i="1"/>
  <c r="V68" i="1"/>
  <c r="AC69" i="1"/>
  <c r="Z69" i="1"/>
  <c r="AA69" i="1"/>
  <c r="J69" i="1"/>
  <c r="H70" i="1"/>
  <c r="D72" i="1"/>
  <c r="AA72" i="1"/>
  <c r="H74" i="1"/>
  <c r="D76" i="1"/>
  <c r="AA76" i="1"/>
  <c r="X78" i="1"/>
  <c r="P78" i="1"/>
  <c r="V78" i="1"/>
  <c r="AC78" i="1"/>
  <c r="V84" i="1"/>
  <c r="X84" i="1"/>
  <c r="P84" i="1"/>
  <c r="AC84" i="1"/>
  <c r="V94" i="1"/>
  <c r="X94" i="1"/>
  <c r="P94" i="1"/>
  <c r="AA94" i="1"/>
  <c r="D94" i="1"/>
  <c r="H94" i="1"/>
  <c r="AC94" i="1"/>
  <c r="V98" i="1"/>
  <c r="X98" i="1"/>
  <c r="P98" i="1"/>
  <c r="AA98" i="1"/>
  <c r="D98" i="1"/>
  <c r="H98" i="1"/>
  <c r="AC98" i="1"/>
  <c r="V102" i="1"/>
  <c r="X102" i="1"/>
  <c r="P102" i="1"/>
  <c r="AA102" i="1"/>
  <c r="D102" i="1"/>
  <c r="H102" i="1"/>
  <c r="AC102" i="1"/>
  <c r="AA106" i="1"/>
  <c r="H106" i="1"/>
  <c r="D106" i="1"/>
  <c r="Z106" i="1"/>
  <c r="V106" i="1"/>
  <c r="X106" i="1"/>
  <c r="J106" i="1"/>
  <c r="J71" i="1"/>
  <c r="Z71" i="1"/>
  <c r="AC71" i="1"/>
  <c r="D73" i="1"/>
  <c r="H73" i="1"/>
  <c r="AA73" i="1"/>
  <c r="J75" i="1"/>
  <c r="Z75" i="1"/>
  <c r="AC75" i="1"/>
  <c r="H77" i="1"/>
  <c r="AA77" i="1"/>
  <c r="J79" i="1"/>
  <c r="Z79" i="1"/>
  <c r="AC79" i="1"/>
  <c r="AA81" i="1"/>
  <c r="J83" i="1"/>
  <c r="Z83" i="1"/>
  <c r="AC83" i="1"/>
  <c r="D85" i="1"/>
  <c r="H85" i="1"/>
  <c r="AA85" i="1"/>
  <c r="AC87" i="1"/>
  <c r="Z87" i="1"/>
  <c r="J87" i="1"/>
  <c r="X87" i="1"/>
  <c r="AA87" i="1"/>
  <c r="AA88" i="1"/>
  <c r="V90" i="1"/>
  <c r="P90" i="1"/>
  <c r="D71" i="1"/>
  <c r="H71" i="1"/>
  <c r="AA71" i="1"/>
  <c r="J73" i="1"/>
  <c r="Z73" i="1"/>
  <c r="AC73" i="1"/>
  <c r="D75" i="1"/>
  <c r="H75" i="1"/>
  <c r="AA75" i="1"/>
  <c r="J77" i="1"/>
  <c r="Z77" i="1"/>
  <c r="AC77" i="1"/>
  <c r="D79" i="1"/>
  <c r="H79" i="1"/>
  <c r="AA79" i="1"/>
  <c r="J81" i="1"/>
  <c r="Z81" i="1"/>
  <c r="AC81" i="1"/>
  <c r="D83" i="1"/>
  <c r="H83" i="1"/>
  <c r="AA83" i="1"/>
  <c r="J85" i="1"/>
  <c r="Z85" i="1"/>
  <c r="AC85" i="1"/>
  <c r="D87" i="1"/>
  <c r="H87" i="1"/>
  <c r="I34" i="1" s="1"/>
  <c r="X88" i="1"/>
  <c r="P88" i="1"/>
  <c r="AC88" i="1"/>
  <c r="H90" i="1"/>
  <c r="AA90" i="1"/>
  <c r="J93" i="1"/>
  <c r="Z93" i="1"/>
  <c r="AC93" i="1"/>
  <c r="J97" i="1"/>
  <c r="Z97" i="1"/>
  <c r="AC97" i="1"/>
  <c r="J101" i="1"/>
  <c r="Z101" i="1"/>
  <c r="AC101" i="1"/>
  <c r="V103" i="1"/>
  <c r="P103" i="1"/>
  <c r="AC103" i="1"/>
  <c r="V107" i="1"/>
  <c r="X107" i="1"/>
  <c r="P107" i="1"/>
  <c r="Z107" i="1"/>
  <c r="X109" i="1"/>
  <c r="P109" i="1"/>
  <c r="V109" i="1"/>
  <c r="AC109" i="1"/>
  <c r="X113" i="1"/>
  <c r="Y60" i="1" s="1"/>
  <c r="P113" i="1"/>
  <c r="Q60" i="1" s="1"/>
  <c r="V113" i="1"/>
  <c r="W60" i="1" s="1"/>
  <c r="AC113" i="1"/>
  <c r="J91" i="1"/>
  <c r="Z91" i="1"/>
  <c r="AC91" i="1"/>
  <c r="D93" i="1"/>
  <c r="H93" i="1"/>
  <c r="AA93" i="1"/>
  <c r="J95" i="1"/>
  <c r="Z95" i="1"/>
  <c r="AC95" i="1"/>
  <c r="D97" i="1"/>
  <c r="H97" i="1"/>
  <c r="AA97" i="1"/>
  <c r="J99" i="1"/>
  <c r="Z99" i="1"/>
  <c r="AC99" i="1"/>
  <c r="D101" i="1"/>
  <c r="H101" i="1"/>
  <c r="AA101" i="1"/>
  <c r="H103" i="1"/>
  <c r="X105" i="1"/>
  <c r="P105" i="1"/>
  <c r="AC105" i="1"/>
  <c r="H107" i="1"/>
  <c r="AC107" i="1"/>
  <c r="J109" i="1"/>
  <c r="Z109" i="1"/>
  <c r="V111" i="1"/>
  <c r="W58" i="1" s="1"/>
  <c r="X111" i="1"/>
  <c r="Y58" i="1" s="1"/>
  <c r="P111" i="1"/>
  <c r="Q58" i="1" s="1"/>
  <c r="AC111" i="1"/>
  <c r="J113" i="1"/>
  <c r="Z113" i="1"/>
  <c r="J110" i="1"/>
  <c r="Z110" i="1"/>
  <c r="AC110" i="1"/>
  <c r="J104" i="1"/>
  <c r="Z104" i="1"/>
  <c r="AC104" i="1"/>
  <c r="J108" i="1"/>
  <c r="Z108" i="1"/>
  <c r="AC108" i="1"/>
  <c r="D110" i="1"/>
  <c r="H110" i="1"/>
  <c r="I57" i="1" s="1"/>
  <c r="AA110" i="1"/>
  <c r="AB57" i="1" s="1"/>
  <c r="J112" i="1"/>
  <c r="Z112" i="1"/>
  <c r="AC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54" i="1"/>
  <c r="J53" i="1"/>
  <c r="J46" i="1"/>
  <c r="J45" i="1"/>
  <c r="J38" i="1"/>
  <c r="J37" i="1"/>
  <c r="J30" i="1"/>
  <c r="J2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N23" i="1" l="1"/>
  <c r="Q50" i="1"/>
  <c r="R45" i="1"/>
  <c r="R72" i="1"/>
  <c r="R64" i="1"/>
  <c r="R21" i="1"/>
  <c r="N109" i="1"/>
  <c r="W36" i="1"/>
  <c r="N106" i="1"/>
  <c r="N51" i="1"/>
  <c r="N104" i="1"/>
  <c r="T40" i="1"/>
  <c r="N103" i="1"/>
  <c r="N50" i="1"/>
  <c r="N49" i="1"/>
  <c r="N48" i="1"/>
  <c r="N101" i="1"/>
  <c r="N47" i="1"/>
  <c r="N46" i="1"/>
  <c r="N99" i="1"/>
  <c r="N45" i="1"/>
  <c r="N97" i="1"/>
  <c r="N44" i="1"/>
  <c r="N95" i="1"/>
  <c r="N41" i="1"/>
  <c r="N42" i="1"/>
  <c r="N94" i="1"/>
  <c r="N40" i="1"/>
  <c r="N38" i="1"/>
  <c r="N93" i="1"/>
  <c r="N39" i="1"/>
  <c r="T104" i="1"/>
  <c r="N90" i="1"/>
  <c r="N37" i="1"/>
  <c r="T25" i="1"/>
  <c r="R50" i="1"/>
  <c r="T93" i="1"/>
  <c r="N89" i="1"/>
  <c r="T74" i="1"/>
  <c r="R14" i="1"/>
  <c r="N35" i="1"/>
  <c r="N88" i="1"/>
  <c r="T13" i="1"/>
  <c r="T77" i="1"/>
  <c r="T68" i="1"/>
  <c r="R13" i="1"/>
  <c r="R77" i="1"/>
  <c r="R68" i="1"/>
  <c r="T72" i="1"/>
  <c r="T14" i="1"/>
  <c r="R25" i="1"/>
  <c r="T29" i="1"/>
  <c r="R74" i="1"/>
  <c r="T41" i="1"/>
  <c r="R29" i="1"/>
  <c r="T21" i="1"/>
  <c r="R32" i="1"/>
  <c r="R101" i="1"/>
  <c r="T15" i="1"/>
  <c r="T31" i="1"/>
  <c r="R31" i="1"/>
  <c r="T47" i="1"/>
  <c r="R15" i="1"/>
  <c r="T99" i="1"/>
  <c r="R51" i="1"/>
  <c r="R67" i="1"/>
  <c r="T64" i="1"/>
  <c r="R23" i="1"/>
  <c r="R49" i="1"/>
  <c r="T42" i="1"/>
  <c r="T37" i="1"/>
  <c r="R69" i="1"/>
  <c r="T76" i="1"/>
  <c r="R17" i="1"/>
  <c r="T97" i="1"/>
  <c r="R87" i="1"/>
  <c r="T79" i="1"/>
  <c r="R79" i="1"/>
  <c r="T109" i="1"/>
  <c r="T32" i="1"/>
  <c r="T17" i="1"/>
  <c r="T69" i="1"/>
  <c r="R76" i="1"/>
  <c r="T39" i="1"/>
  <c r="T35" i="1"/>
  <c r="T19" i="1"/>
  <c r="T83" i="1"/>
  <c r="R19" i="1"/>
  <c r="R83" i="1"/>
  <c r="R94" i="1"/>
  <c r="T48" i="1"/>
  <c r="T33" i="1"/>
  <c r="T44" i="1"/>
  <c r="T85" i="1"/>
  <c r="R33" i="1"/>
  <c r="R85" i="1"/>
  <c r="T67" i="1"/>
  <c r="W24" i="1"/>
  <c r="R18" i="1"/>
  <c r="T88" i="1"/>
  <c r="Y30" i="1"/>
  <c r="R103" i="1"/>
  <c r="AG30" i="1"/>
  <c r="T87" i="1"/>
  <c r="T26" i="1"/>
  <c r="T81" i="1"/>
  <c r="R46" i="1"/>
  <c r="T71" i="1"/>
  <c r="R81" i="1"/>
  <c r="R71" i="1"/>
  <c r="N18" i="1"/>
  <c r="N26" i="1"/>
  <c r="T65" i="1"/>
  <c r="R65" i="1"/>
  <c r="N16" i="1"/>
  <c r="T16" i="1"/>
  <c r="T106" i="1"/>
  <c r="T89" i="1"/>
  <c r="T90" i="1"/>
  <c r="T95" i="1"/>
  <c r="R38" i="1"/>
  <c r="R80" i="1"/>
  <c r="T80" i="1"/>
  <c r="R112" i="1"/>
  <c r="T112" i="1"/>
  <c r="R111" i="1"/>
  <c r="T111" i="1"/>
  <c r="R108" i="1"/>
  <c r="T108" i="1"/>
  <c r="R113" i="1"/>
  <c r="T113" i="1"/>
  <c r="T86" i="1"/>
  <c r="R86" i="1"/>
  <c r="R66" i="1"/>
  <c r="T66" i="1"/>
  <c r="R98" i="1"/>
  <c r="T98" i="1"/>
  <c r="R63" i="1"/>
  <c r="T63" i="1"/>
  <c r="R100" i="1"/>
  <c r="T100" i="1"/>
  <c r="R105" i="1"/>
  <c r="T105" i="1"/>
  <c r="R78" i="1"/>
  <c r="T78" i="1"/>
  <c r="R84" i="1"/>
  <c r="T84" i="1"/>
  <c r="R82" i="1"/>
  <c r="T82" i="1"/>
  <c r="R96" i="1"/>
  <c r="T96" i="1"/>
  <c r="R92" i="1"/>
  <c r="T92" i="1"/>
  <c r="R73" i="1"/>
  <c r="T73" i="1"/>
  <c r="R70" i="1"/>
  <c r="T70" i="1"/>
  <c r="T110" i="1"/>
  <c r="R110" i="1"/>
  <c r="T22" i="1"/>
  <c r="R22" i="1"/>
  <c r="R11" i="1"/>
  <c r="T11" i="1"/>
  <c r="R36" i="1"/>
  <c r="T36" i="1"/>
  <c r="R12" i="1"/>
  <c r="T12" i="1"/>
  <c r="R24" i="1"/>
  <c r="T24" i="1"/>
  <c r="R20" i="1"/>
  <c r="T20" i="1"/>
  <c r="T34" i="1"/>
  <c r="R34" i="1"/>
  <c r="R28" i="1"/>
  <c r="T28" i="1"/>
  <c r="T30" i="1"/>
  <c r="R30" i="1"/>
  <c r="Y11" i="1"/>
  <c r="AG11" i="1"/>
  <c r="AG50" i="1"/>
  <c r="I56" i="1"/>
  <c r="I40" i="1"/>
  <c r="G291" i="61"/>
  <c r="G304" i="61" s="1"/>
  <c r="G317" i="61" s="1"/>
  <c r="G330" i="61" s="1"/>
  <c r="F256" i="60"/>
  <c r="I53" i="1"/>
  <c r="I50" i="1"/>
  <c r="I51" i="1"/>
  <c r="AG113" i="1"/>
  <c r="AG112" i="1"/>
  <c r="AG104" i="1"/>
  <c r="AG56" i="1"/>
  <c r="AG110" i="1"/>
  <c r="AB56" i="1"/>
  <c r="W55" i="1"/>
  <c r="AG109" i="1"/>
  <c r="AG111" i="1"/>
  <c r="W56" i="1"/>
  <c r="Y56" i="1"/>
  <c r="I55" i="1"/>
  <c r="Q56" i="1"/>
  <c r="Q55" i="1"/>
  <c r="AG106" i="1"/>
  <c r="W51" i="1"/>
  <c r="Y55" i="1"/>
  <c r="Q53" i="1"/>
  <c r="AG108" i="1"/>
  <c r="AB55" i="1"/>
  <c r="AB48" i="1"/>
  <c r="AG55" i="1"/>
  <c r="W54" i="1"/>
  <c r="AB54" i="1"/>
  <c r="I54" i="1"/>
  <c r="AB53" i="1"/>
  <c r="AG54" i="1"/>
  <c r="AG107" i="1"/>
  <c r="Q51" i="1"/>
  <c r="I52" i="1"/>
  <c r="W53" i="1"/>
  <c r="Q54" i="1"/>
  <c r="AG53" i="1"/>
  <c r="Y54" i="1"/>
  <c r="W46" i="1"/>
  <c r="AB51" i="1"/>
  <c r="AB52" i="1"/>
  <c r="AB49" i="1"/>
  <c r="AB46" i="1"/>
  <c r="Y53" i="1"/>
  <c r="W52" i="1"/>
  <c r="Q49" i="1"/>
  <c r="I44" i="1"/>
  <c r="AG105" i="1"/>
  <c r="Y52" i="1"/>
  <c r="Y42" i="1"/>
  <c r="AG51" i="1"/>
  <c r="Y51" i="1"/>
  <c r="Y45" i="1"/>
  <c r="Q52" i="1"/>
  <c r="I46" i="1"/>
  <c r="I48" i="1"/>
  <c r="AG102" i="1"/>
  <c r="Y50" i="1"/>
  <c r="AG101" i="1"/>
  <c r="W50" i="1"/>
  <c r="Y49" i="1"/>
  <c r="AG46" i="1"/>
  <c r="AG100" i="1"/>
  <c r="Y48" i="1"/>
  <c r="I42" i="1"/>
  <c r="AG48" i="1"/>
  <c r="AB50" i="1"/>
  <c r="AG103" i="1"/>
  <c r="AB37" i="1"/>
  <c r="I49" i="1"/>
  <c r="W49" i="1"/>
  <c r="W48" i="1"/>
  <c r="Q36" i="1"/>
  <c r="AG49" i="1"/>
  <c r="W43" i="1"/>
  <c r="Y41" i="1"/>
  <c r="I45" i="1"/>
  <c r="Q47" i="1"/>
  <c r="I43" i="1"/>
  <c r="AG97" i="1"/>
  <c r="W47" i="1"/>
  <c r="Y47" i="1"/>
  <c r="AB47" i="1"/>
  <c r="Q48" i="1"/>
  <c r="AG47" i="1"/>
  <c r="I47" i="1"/>
  <c r="W44" i="1"/>
  <c r="AG99" i="1"/>
  <c r="AB45" i="1"/>
  <c r="Q46" i="1"/>
  <c r="W32" i="1"/>
  <c r="AG87" i="1"/>
  <c r="Y46" i="1"/>
  <c r="Q45" i="1"/>
  <c r="Q43" i="1"/>
  <c r="AG45" i="1"/>
  <c r="AG43" i="1"/>
  <c r="AG98" i="1"/>
  <c r="W45" i="1"/>
  <c r="AG44" i="1"/>
  <c r="Q44" i="1"/>
  <c r="AB43" i="1"/>
  <c r="AG96" i="1"/>
  <c r="AB44" i="1"/>
  <c r="Y44" i="1"/>
  <c r="I38" i="1"/>
  <c r="AG95" i="1"/>
  <c r="Q42" i="1"/>
  <c r="W42" i="1"/>
  <c r="I35" i="1"/>
  <c r="AB42" i="1"/>
  <c r="Q39" i="1"/>
  <c r="Y43" i="1"/>
  <c r="AB40" i="1"/>
  <c r="AG42" i="1"/>
  <c r="I37" i="1"/>
  <c r="I41" i="1"/>
  <c r="Q40" i="1"/>
  <c r="W40" i="1"/>
  <c r="AG35" i="1"/>
  <c r="Q41" i="1"/>
  <c r="AB41" i="1"/>
  <c r="AB36" i="1"/>
  <c r="AG40" i="1"/>
  <c r="W41" i="1"/>
  <c r="AB34" i="1"/>
  <c r="AG94" i="1"/>
  <c r="AG92" i="1"/>
  <c r="AG93" i="1"/>
  <c r="AG39" i="1"/>
  <c r="Q38" i="1"/>
  <c r="AG88" i="1"/>
  <c r="AG37" i="1"/>
  <c r="W37" i="1"/>
  <c r="W38" i="1"/>
  <c r="W39" i="1"/>
  <c r="AG36" i="1"/>
  <c r="Y40" i="1"/>
  <c r="AG91" i="1"/>
  <c r="AB38" i="1"/>
  <c r="I39" i="1"/>
  <c r="AB39" i="1"/>
  <c r="AG41" i="1"/>
  <c r="Y38" i="1"/>
  <c r="W35" i="1"/>
  <c r="AG90" i="1"/>
  <c r="Q37" i="1"/>
  <c r="AG38" i="1"/>
  <c r="Y37" i="1"/>
  <c r="Y39" i="1"/>
  <c r="AG89" i="1"/>
  <c r="W34" i="1"/>
  <c r="I36" i="1"/>
  <c r="Y36" i="1"/>
  <c r="AB35" i="1"/>
  <c r="Q35" i="1"/>
  <c r="Q34" i="1"/>
  <c r="Y35" i="1"/>
  <c r="AG34" i="1"/>
  <c r="Y34" i="1"/>
  <c r="I30" i="1"/>
  <c r="AG85" i="1"/>
  <c r="W33" i="1"/>
  <c r="Q30" i="1"/>
  <c r="AG33" i="1"/>
  <c r="I33" i="1"/>
  <c r="AB33" i="1"/>
  <c r="Q28" i="1"/>
  <c r="I31" i="1"/>
  <c r="Q32" i="1"/>
  <c r="Q33" i="1"/>
  <c r="AG32" i="1"/>
  <c r="Y32" i="1"/>
  <c r="AG86" i="1"/>
  <c r="Y33" i="1"/>
  <c r="I32" i="1"/>
  <c r="W31" i="1"/>
  <c r="AB32" i="1"/>
  <c r="AG31" i="1"/>
  <c r="Q31" i="1"/>
  <c r="AG84" i="1"/>
  <c r="Y31" i="1"/>
  <c r="AB31" i="1"/>
  <c r="W30" i="1"/>
  <c r="I28" i="1"/>
  <c r="AB30" i="1"/>
  <c r="AG29" i="1"/>
  <c r="Q29" i="1"/>
  <c r="I29" i="1"/>
  <c r="AB28" i="1"/>
  <c r="Y29" i="1"/>
  <c r="AG83" i="1"/>
  <c r="AB27" i="1"/>
  <c r="W26" i="1"/>
  <c r="W29" i="1"/>
  <c r="AB29" i="1"/>
  <c r="AG82" i="1"/>
  <c r="Q20" i="1"/>
  <c r="I25" i="1"/>
  <c r="AG79" i="1"/>
  <c r="W28" i="1"/>
  <c r="AG28" i="1"/>
  <c r="AG74" i="1"/>
  <c r="AG80" i="1"/>
  <c r="AG25" i="1"/>
  <c r="Y28" i="1"/>
  <c r="AG81" i="1"/>
  <c r="Q22" i="1"/>
  <c r="Y26" i="1"/>
  <c r="W27" i="1"/>
  <c r="Q27" i="1"/>
  <c r="Y27" i="1"/>
  <c r="I27" i="1"/>
  <c r="AG22" i="1"/>
  <c r="AG26" i="1"/>
  <c r="W25" i="1"/>
  <c r="I26" i="1"/>
  <c r="AG77" i="1"/>
  <c r="Q26" i="1"/>
  <c r="AG27" i="1"/>
  <c r="AB25" i="1"/>
  <c r="I24" i="1"/>
  <c r="AB26" i="1"/>
  <c r="Q25" i="1"/>
  <c r="AG23" i="1"/>
  <c r="AG75" i="1"/>
  <c r="AG78" i="1"/>
  <c r="Y25" i="1"/>
  <c r="Q24" i="1"/>
  <c r="Y24" i="1"/>
  <c r="AG24" i="1"/>
  <c r="AG76" i="1"/>
  <c r="Y22" i="1"/>
  <c r="AB24" i="1"/>
  <c r="I23" i="1"/>
  <c r="W23" i="1"/>
  <c r="W22" i="1"/>
  <c r="AB23" i="1"/>
  <c r="Q23" i="1"/>
  <c r="Y23" i="1"/>
  <c r="AB21" i="1"/>
  <c r="Y21" i="1"/>
  <c r="I22" i="1"/>
  <c r="I21" i="1"/>
  <c r="AB22" i="1"/>
  <c r="AG21" i="1"/>
  <c r="W21" i="1"/>
  <c r="I19" i="1"/>
  <c r="Q21" i="1"/>
  <c r="AB15" i="1"/>
  <c r="AG20" i="1"/>
  <c r="Y20" i="1"/>
  <c r="I20" i="1"/>
  <c r="AB20" i="1"/>
  <c r="AG73" i="1"/>
  <c r="W20" i="1"/>
  <c r="AG72" i="1"/>
  <c r="W19" i="1"/>
  <c r="Y19" i="1"/>
  <c r="AB19" i="1"/>
  <c r="AG18" i="1"/>
  <c r="Q14" i="1"/>
  <c r="Q19" i="1"/>
  <c r="Q18" i="1"/>
  <c r="I18" i="1"/>
  <c r="AG71" i="1"/>
  <c r="AG19" i="1"/>
  <c r="W18" i="1"/>
  <c r="Q16" i="1"/>
  <c r="I17" i="1"/>
  <c r="AB13" i="1"/>
  <c r="I12" i="1"/>
  <c r="AB18" i="1"/>
  <c r="Y18" i="1"/>
  <c r="AG70" i="1"/>
  <c r="AG16" i="1"/>
  <c r="W17" i="1"/>
  <c r="AB17" i="1"/>
  <c r="AG17" i="1"/>
  <c r="W16" i="1"/>
  <c r="Q17" i="1"/>
  <c r="Y17" i="1"/>
  <c r="AG69" i="1"/>
  <c r="AB16" i="1"/>
  <c r="I16" i="1"/>
  <c r="Y16" i="1"/>
  <c r="AG15" i="1"/>
  <c r="I15" i="1"/>
  <c r="Q15" i="1"/>
  <c r="W15" i="1"/>
  <c r="Y15" i="1"/>
  <c r="AB11" i="1"/>
  <c r="AG63" i="1"/>
  <c r="Y14" i="1"/>
  <c r="AG67" i="1"/>
  <c r="Q12" i="1"/>
  <c r="AG68" i="1"/>
  <c r="W14" i="1"/>
  <c r="W11" i="1"/>
  <c r="AB14" i="1"/>
  <c r="AG14" i="1"/>
  <c r="I14" i="1"/>
  <c r="W13" i="1"/>
  <c r="Y12" i="1"/>
  <c r="Q13" i="1"/>
  <c r="AG12" i="1"/>
  <c r="I13" i="1"/>
  <c r="AG13" i="1"/>
  <c r="AG66" i="1"/>
  <c r="Q11" i="1"/>
  <c r="Y13" i="1"/>
  <c r="W12" i="1"/>
  <c r="AG65" i="1"/>
  <c r="AB12" i="1"/>
  <c r="AG64" i="1"/>
  <c r="I11" i="1"/>
  <c r="G343" i="61" l="1"/>
  <c r="G356" i="61" s="1"/>
  <c r="F271" i="60"/>
  <c r="F286" i="60" s="1"/>
  <c r="F301" i="60" s="1"/>
  <c r="F316" i="60" s="1"/>
  <c r="F25" i="51"/>
  <c r="H25" i="51"/>
  <c r="J25" i="51"/>
  <c r="W25" i="51"/>
  <c r="W10" i="51"/>
  <c r="J10" i="51"/>
  <c r="M26" i="61"/>
  <c r="M41" i="61"/>
  <c r="M56" i="61"/>
  <c r="M71" i="61"/>
  <c r="M86" i="61"/>
  <c r="M101" i="61"/>
  <c r="M115" i="61"/>
  <c r="M129" i="61"/>
  <c r="M144" i="61"/>
  <c r="M159" i="61"/>
  <c r="M174" i="61"/>
  <c r="M189" i="61"/>
  <c r="M204" i="61"/>
  <c r="M219" i="61"/>
  <c r="N57" i="60"/>
  <c r="AA57" i="60" s="1"/>
  <c r="H27" i="60"/>
  <c r="L27" i="60" s="1"/>
  <c r="H42" i="60"/>
  <c r="L42" i="60" s="1"/>
  <c r="N92" i="62"/>
  <c r="N119" i="62"/>
  <c r="N173" i="62"/>
  <c r="N200" i="62"/>
  <c r="N227" i="62"/>
  <c r="N254" i="62"/>
  <c r="N281" i="62"/>
  <c r="N308" i="62"/>
  <c r="N335" i="62"/>
  <c r="N389" i="62"/>
  <c r="H12" i="60"/>
  <c r="L12" i="60" s="1"/>
  <c r="G370" i="61" l="1"/>
  <c r="Y5" i="60"/>
  <c r="AD10" i="49"/>
  <c r="F10" i="51"/>
  <c r="T25" i="51"/>
  <c r="T10" i="51"/>
  <c r="H10" i="51"/>
  <c r="AA5" i="51"/>
  <c r="U42" i="49"/>
  <c r="H26" i="49"/>
  <c r="N65" i="62"/>
  <c r="N42" i="60"/>
  <c r="AA42" i="60" s="1"/>
  <c r="N11" i="62"/>
  <c r="AA12" i="60"/>
  <c r="N12" i="60"/>
  <c r="N38" i="62"/>
  <c r="N27" i="60"/>
  <c r="AA27" i="60" s="1"/>
  <c r="M11" i="61"/>
  <c r="N362" i="62"/>
  <c r="X28" i="48"/>
  <c r="AH28" i="48"/>
  <c r="H42" i="49"/>
  <c r="Q28" i="48"/>
  <c r="AD42" i="49"/>
  <c r="AC42" i="49"/>
  <c r="AH25" i="51"/>
  <c r="AI25" i="51"/>
  <c r="AD26" i="49"/>
  <c r="AC26" i="49"/>
  <c r="G383" i="61" l="1"/>
  <c r="G396" i="61" s="1"/>
  <c r="G409" i="61" s="1"/>
  <c r="G422" i="61" s="1"/>
  <c r="AC10" i="49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F72" i="35"/>
  <c r="C72" i="35"/>
  <c r="F71" i="35"/>
  <c r="C71" i="35"/>
  <c r="F70" i="35"/>
  <c r="C70" i="35"/>
  <c r="F69" i="35"/>
  <c r="C69" i="35"/>
  <c r="F68" i="35"/>
  <c r="C68" i="35"/>
  <c r="F67" i="35"/>
  <c r="C67" i="35"/>
  <c r="F66" i="35"/>
  <c r="C66" i="35"/>
  <c r="F65" i="35"/>
  <c r="C65" i="35"/>
  <c r="F64" i="35"/>
  <c r="C64" i="35"/>
  <c r="F63" i="35"/>
  <c r="C63" i="35"/>
  <c r="F62" i="35"/>
  <c r="C62" i="35"/>
  <c r="F61" i="35"/>
  <c r="C61" i="35"/>
  <c r="F59" i="35"/>
  <c r="C59" i="35"/>
  <c r="F58" i="35"/>
  <c r="C58" i="35"/>
  <c r="F57" i="35"/>
  <c r="C57" i="35"/>
  <c r="F56" i="35"/>
  <c r="C56" i="35"/>
  <c r="F55" i="35"/>
  <c r="C55" i="35"/>
  <c r="F54" i="35"/>
  <c r="C54" i="35"/>
  <c r="F53" i="35"/>
  <c r="C53" i="35"/>
  <c r="F52" i="35"/>
  <c r="C52" i="35"/>
  <c r="F51" i="35"/>
  <c r="C51" i="35"/>
  <c r="F50" i="35"/>
  <c r="C50" i="35"/>
  <c r="F49" i="35"/>
  <c r="C49" i="35"/>
  <c r="F48" i="35"/>
  <c r="C48" i="35"/>
  <c r="F46" i="35"/>
  <c r="C46" i="35"/>
  <c r="F45" i="35"/>
  <c r="C45" i="35"/>
  <c r="F44" i="35"/>
  <c r="C44" i="35"/>
  <c r="F43" i="35"/>
  <c r="C43" i="35"/>
  <c r="F42" i="35"/>
  <c r="C42" i="35"/>
  <c r="F41" i="35"/>
  <c r="C41" i="35"/>
  <c r="F40" i="35"/>
  <c r="C40" i="35"/>
  <c r="F39" i="35"/>
  <c r="C39" i="35"/>
  <c r="F38" i="35"/>
  <c r="C38" i="35"/>
  <c r="F37" i="35"/>
  <c r="C37" i="35"/>
  <c r="F36" i="35"/>
  <c r="C36" i="35"/>
  <c r="F35" i="35"/>
  <c r="C35" i="35"/>
  <c r="F33" i="35"/>
  <c r="Q33" i="35" s="1"/>
  <c r="C33" i="35"/>
  <c r="F32" i="35"/>
  <c r="Q32" i="35" s="1"/>
  <c r="C32" i="35"/>
  <c r="F31" i="35"/>
  <c r="Q31" i="35" s="1"/>
  <c r="C31" i="35"/>
  <c r="F30" i="35"/>
  <c r="Q30" i="35" s="1"/>
  <c r="C30" i="35"/>
  <c r="F29" i="35"/>
  <c r="Q29" i="35" s="1"/>
  <c r="C29" i="35"/>
  <c r="F28" i="35"/>
  <c r="Q28" i="35" s="1"/>
  <c r="C28" i="35"/>
  <c r="F27" i="35"/>
  <c r="Q27" i="35" s="1"/>
  <c r="C27" i="35"/>
  <c r="F26" i="35"/>
  <c r="Q26" i="35" s="1"/>
  <c r="C26" i="35"/>
  <c r="F25" i="35"/>
  <c r="Q25" i="35" s="1"/>
  <c r="C25" i="35"/>
  <c r="F24" i="35"/>
  <c r="Q24" i="35" s="1"/>
  <c r="C24" i="35"/>
  <c r="F23" i="35"/>
  <c r="Q23" i="35" s="1"/>
  <c r="C23" i="35"/>
  <c r="F22" i="35"/>
  <c r="C22" i="35"/>
  <c r="L10" i="1" l="1"/>
  <c r="N10" i="1" s="1"/>
  <c r="AF10" i="1"/>
  <c r="AE10" i="1"/>
  <c r="AD10" i="1"/>
  <c r="AH24" i="35"/>
  <c r="AD24" i="35"/>
  <c r="AE24" i="35"/>
  <c r="AF24" i="35"/>
  <c r="AH28" i="35"/>
  <c r="AE28" i="35"/>
  <c r="AF28" i="35"/>
  <c r="AD28" i="35"/>
  <c r="AH32" i="35"/>
  <c r="AD32" i="35"/>
  <c r="AE32" i="35"/>
  <c r="AF32" i="35"/>
  <c r="AE37" i="35"/>
  <c r="AF37" i="35"/>
  <c r="AD37" i="35"/>
  <c r="AD41" i="35"/>
  <c r="AE41" i="35"/>
  <c r="AF41" i="35"/>
  <c r="L45" i="35"/>
  <c r="AE45" i="35"/>
  <c r="AF45" i="35"/>
  <c r="AD45" i="35"/>
  <c r="AB50" i="35"/>
  <c r="AD50" i="35"/>
  <c r="AE50" i="35"/>
  <c r="AF50" i="35"/>
  <c r="L54" i="35"/>
  <c r="AE54" i="35"/>
  <c r="AF54" i="35"/>
  <c r="AD54" i="35"/>
  <c r="AB58" i="35"/>
  <c r="AD58" i="35"/>
  <c r="AE58" i="35"/>
  <c r="AF58" i="35"/>
  <c r="AA63" i="35"/>
  <c r="AF63" i="35"/>
  <c r="AE63" i="35"/>
  <c r="AD63" i="35"/>
  <c r="AA67" i="35"/>
  <c r="AF67" i="35"/>
  <c r="AE67" i="35"/>
  <c r="AD67" i="35"/>
  <c r="AA71" i="35"/>
  <c r="AF71" i="35"/>
  <c r="AE71" i="35"/>
  <c r="AD71" i="35"/>
  <c r="AH25" i="35"/>
  <c r="AF25" i="35"/>
  <c r="AD25" i="35"/>
  <c r="AE25" i="35"/>
  <c r="AH29" i="35"/>
  <c r="AD29" i="35"/>
  <c r="AE29" i="35"/>
  <c r="AF29" i="35"/>
  <c r="AH33" i="35"/>
  <c r="AD33" i="35"/>
  <c r="AE33" i="35"/>
  <c r="AF33" i="35"/>
  <c r="D38" i="35"/>
  <c r="AD38" i="35"/>
  <c r="AE38" i="35"/>
  <c r="AF38" i="35"/>
  <c r="AF42" i="35"/>
  <c r="AD42" i="35"/>
  <c r="AE42" i="35"/>
  <c r="AA46" i="35"/>
  <c r="AD46" i="35"/>
  <c r="AE46" i="35"/>
  <c r="AF46" i="35"/>
  <c r="AF51" i="35"/>
  <c r="AD51" i="35"/>
  <c r="AE51" i="35"/>
  <c r="AD55" i="35"/>
  <c r="AE55" i="35"/>
  <c r="AF55" i="35"/>
  <c r="AF59" i="35"/>
  <c r="AD59" i="35"/>
  <c r="AE59" i="35"/>
  <c r="AF64" i="35"/>
  <c r="AE64" i="35"/>
  <c r="AD64" i="35"/>
  <c r="AF68" i="35"/>
  <c r="AE68" i="35"/>
  <c r="AD68" i="35"/>
  <c r="AF72" i="35"/>
  <c r="AE72" i="35"/>
  <c r="AD72" i="35"/>
  <c r="AD22" i="35"/>
  <c r="AF22" i="35"/>
  <c r="AE22" i="35"/>
  <c r="AD26" i="35"/>
  <c r="AE26" i="35"/>
  <c r="AF26" i="35"/>
  <c r="AD30" i="35"/>
  <c r="AF30" i="35"/>
  <c r="AE30" i="35"/>
  <c r="AF35" i="35"/>
  <c r="AE35" i="35"/>
  <c r="AD35" i="35"/>
  <c r="AD39" i="35"/>
  <c r="AE39" i="35"/>
  <c r="AF39" i="35"/>
  <c r="AD43" i="35"/>
  <c r="AE43" i="35"/>
  <c r="AF43" i="35"/>
  <c r="L48" i="35"/>
  <c r="AF48" i="35"/>
  <c r="AE48" i="35"/>
  <c r="AD48" i="35"/>
  <c r="AD52" i="35"/>
  <c r="AE52" i="35"/>
  <c r="AF52" i="35"/>
  <c r="AB56" i="35"/>
  <c r="AD56" i="35"/>
  <c r="AE56" i="35"/>
  <c r="AF56" i="35"/>
  <c r="AA61" i="35"/>
  <c r="AE61" i="35"/>
  <c r="AD61" i="35"/>
  <c r="AF61" i="35"/>
  <c r="AA65" i="35"/>
  <c r="AF65" i="35"/>
  <c r="AE65" i="35"/>
  <c r="AD65" i="35"/>
  <c r="AA69" i="35"/>
  <c r="AF69" i="35"/>
  <c r="AE69" i="35"/>
  <c r="AD69" i="35"/>
  <c r="AH23" i="35"/>
  <c r="AD23" i="35"/>
  <c r="AE23" i="35"/>
  <c r="AF23" i="35"/>
  <c r="AH27" i="35"/>
  <c r="AD27" i="35"/>
  <c r="AE27" i="35"/>
  <c r="AF27" i="35"/>
  <c r="AH31" i="35"/>
  <c r="AD31" i="35"/>
  <c r="AE31" i="35"/>
  <c r="AF31" i="35"/>
  <c r="J36" i="35"/>
  <c r="AD36" i="35"/>
  <c r="AE36" i="35"/>
  <c r="AF36" i="35"/>
  <c r="J40" i="35"/>
  <c r="AD40" i="35"/>
  <c r="AE40" i="35"/>
  <c r="AF40" i="35"/>
  <c r="J44" i="35"/>
  <c r="AD44" i="35"/>
  <c r="AE44" i="35"/>
  <c r="AF44" i="35"/>
  <c r="AB49" i="35"/>
  <c r="AD49" i="35"/>
  <c r="AE49" i="35"/>
  <c r="AF49" i="35"/>
  <c r="AD53" i="35"/>
  <c r="AE53" i="35"/>
  <c r="AF53" i="35"/>
  <c r="AB57" i="35"/>
  <c r="AD57" i="35"/>
  <c r="AE57" i="35"/>
  <c r="AF57" i="35"/>
  <c r="AF62" i="35"/>
  <c r="AE62" i="35"/>
  <c r="AD62" i="35"/>
  <c r="AF66" i="35"/>
  <c r="AE66" i="35"/>
  <c r="AD66" i="35"/>
  <c r="AF70" i="35"/>
  <c r="AE70" i="35"/>
  <c r="AD70" i="35"/>
  <c r="L6" i="1"/>
  <c r="R10" i="1"/>
  <c r="T10" i="1"/>
  <c r="AA29" i="35"/>
  <c r="Z10" i="1"/>
  <c r="H10" i="1"/>
  <c r="I10" i="1" s="1"/>
  <c r="AC10" i="1"/>
  <c r="X10" i="1"/>
  <c r="Y10" i="1" s="1"/>
  <c r="J10" i="1"/>
  <c r="D10" i="1"/>
  <c r="E10" i="1" s="1"/>
  <c r="AA10" i="1"/>
  <c r="AB10" i="1" s="1"/>
  <c r="V10" i="1"/>
  <c r="W10" i="1" s="1"/>
  <c r="P10" i="1"/>
  <c r="Q10" i="1" s="1"/>
  <c r="G10" i="1"/>
  <c r="D24" i="35"/>
  <c r="AI51" i="35"/>
  <c r="D23" i="35"/>
  <c r="AC23" i="35"/>
  <c r="L25" i="35"/>
  <c r="AC31" i="35"/>
  <c r="J23" i="35"/>
  <c r="L23" i="35"/>
  <c r="L33" i="35"/>
  <c r="AH37" i="35"/>
  <c r="D45" i="35"/>
  <c r="D46" i="35"/>
  <c r="W71" i="35"/>
  <c r="AI55" i="35"/>
  <c r="W56" i="35"/>
  <c r="H28" i="35"/>
  <c r="D29" i="35"/>
  <c r="D31" i="35"/>
  <c r="AC28" i="35"/>
  <c r="J37" i="35"/>
  <c r="AC29" i="35"/>
  <c r="H32" i="35"/>
  <c r="AC44" i="35"/>
  <c r="AB46" i="35"/>
  <c r="L49" i="35"/>
  <c r="J63" i="35"/>
  <c r="AB71" i="35"/>
  <c r="J24" i="35"/>
  <c r="H29" i="35"/>
  <c r="J31" i="35"/>
  <c r="J32" i="35"/>
  <c r="H46" i="35"/>
  <c r="AB54" i="35"/>
  <c r="W63" i="35"/>
  <c r="J29" i="35"/>
  <c r="L31" i="35"/>
  <c r="D32" i="35"/>
  <c r="J46" i="35"/>
  <c r="W51" i="35"/>
  <c r="W55" i="35"/>
  <c r="L59" i="35"/>
  <c r="AB63" i="35"/>
  <c r="AB24" i="35"/>
  <c r="H25" i="35"/>
  <c r="AA25" i="35"/>
  <c r="J27" i="35"/>
  <c r="J28" i="35"/>
  <c r="AB32" i="35"/>
  <c r="H33" i="35"/>
  <c r="AA33" i="35"/>
  <c r="D37" i="35"/>
  <c r="L37" i="35"/>
  <c r="AH40" i="35"/>
  <c r="J42" i="35"/>
  <c r="AH44" i="35"/>
  <c r="AH46" i="35"/>
  <c r="W48" i="35"/>
  <c r="L57" i="35"/>
  <c r="H24" i="35"/>
  <c r="AC24" i="35"/>
  <c r="D25" i="35"/>
  <c r="J25" i="35"/>
  <c r="AC25" i="35"/>
  <c r="L27" i="35"/>
  <c r="D28" i="35"/>
  <c r="L29" i="35"/>
  <c r="AC32" i="35"/>
  <c r="D33" i="35"/>
  <c r="J33" i="35"/>
  <c r="AC33" i="35"/>
  <c r="D44" i="35"/>
  <c r="AB48" i="35"/>
  <c r="L51" i="35"/>
  <c r="W54" i="35"/>
  <c r="L55" i="35"/>
  <c r="AI59" i="35"/>
  <c r="W65" i="35"/>
  <c r="AB67" i="35"/>
  <c r="AI71" i="35"/>
  <c r="D27" i="35"/>
  <c r="AC27" i="35"/>
  <c r="AB28" i="35"/>
  <c r="D40" i="35"/>
  <c r="D42" i="35"/>
  <c r="AB42" i="35"/>
  <c r="W59" i="35"/>
  <c r="AI63" i="35"/>
  <c r="AB65" i="35"/>
  <c r="J71" i="35"/>
  <c r="AB41" i="35"/>
  <c r="H41" i="35"/>
  <c r="AC41" i="35"/>
  <c r="L52" i="35"/>
  <c r="AI53" i="35"/>
  <c r="W53" i="35"/>
  <c r="AH61" i="35"/>
  <c r="AH69" i="35"/>
  <c r="L36" i="35"/>
  <c r="AC38" i="35"/>
  <c r="L38" i="35"/>
  <c r="J41" i="35"/>
  <c r="AB45" i="35"/>
  <c r="H45" i="35"/>
  <c r="AC45" i="35"/>
  <c r="AI50" i="35"/>
  <c r="AI52" i="35"/>
  <c r="AI58" i="35"/>
  <c r="J61" i="35"/>
  <c r="AI61" i="35"/>
  <c r="AH67" i="35"/>
  <c r="J69" i="35"/>
  <c r="AI69" i="35"/>
  <c r="AC36" i="35"/>
  <c r="H38" i="35"/>
  <c r="AA38" i="35"/>
  <c r="AH38" i="35"/>
  <c r="L40" i="35"/>
  <c r="AH41" i="35"/>
  <c r="AC42" i="35"/>
  <c r="L42" i="35"/>
  <c r="J45" i="35"/>
  <c r="AI49" i="35"/>
  <c r="W49" i="35"/>
  <c r="W50" i="35"/>
  <c r="W52" i="35"/>
  <c r="L53" i="35"/>
  <c r="L56" i="35"/>
  <c r="AI57" i="35"/>
  <c r="W57" i="35"/>
  <c r="W58" i="35"/>
  <c r="W61" i="35"/>
  <c r="AH65" i="35"/>
  <c r="J67" i="35"/>
  <c r="AI67" i="35"/>
  <c r="W69" i="35"/>
  <c r="D36" i="35"/>
  <c r="AH36" i="35"/>
  <c r="AB37" i="35"/>
  <c r="H37" i="35"/>
  <c r="AC37" i="35"/>
  <c r="J38" i="35"/>
  <c r="AB38" i="35"/>
  <c r="AC40" i="35"/>
  <c r="D41" i="35"/>
  <c r="L41" i="35"/>
  <c r="H42" i="35"/>
  <c r="AA42" i="35"/>
  <c r="AH42" i="35"/>
  <c r="L44" i="35"/>
  <c r="AH45" i="35"/>
  <c r="AC46" i="35"/>
  <c r="L46" i="35"/>
  <c r="AI48" i="35"/>
  <c r="L50" i="35"/>
  <c r="AB52" i="35"/>
  <c r="AB53" i="35"/>
  <c r="AI54" i="35"/>
  <c r="AI56" i="35"/>
  <c r="L58" i="35"/>
  <c r="AB61" i="35"/>
  <c r="AH63" i="35"/>
  <c r="J65" i="35"/>
  <c r="AI65" i="35"/>
  <c r="W67" i="35"/>
  <c r="AB69" i="35"/>
  <c r="AH71" i="35"/>
  <c r="L24" i="35"/>
  <c r="AB25" i="35"/>
  <c r="L28" i="35"/>
  <c r="AB29" i="35"/>
  <c r="L32" i="35"/>
  <c r="AB33" i="35"/>
  <c r="AB51" i="35"/>
  <c r="AB55" i="35"/>
  <c r="AB59" i="35"/>
  <c r="AG62" i="35"/>
  <c r="Y62" i="35"/>
  <c r="AC62" i="35"/>
  <c r="H62" i="35"/>
  <c r="D62" i="35"/>
  <c r="AG64" i="35"/>
  <c r="Y64" i="35"/>
  <c r="AC64" i="35"/>
  <c r="H64" i="35"/>
  <c r="D64" i="35"/>
  <c r="AG66" i="35"/>
  <c r="Y66" i="35"/>
  <c r="AC66" i="35"/>
  <c r="H66" i="35"/>
  <c r="D66" i="35"/>
  <c r="AG68" i="35"/>
  <c r="Y68" i="35"/>
  <c r="AC68" i="35"/>
  <c r="H68" i="35"/>
  <c r="D68" i="35"/>
  <c r="AG70" i="35"/>
  <c r="Y70" i="35"/>
  <c r="AC70" i="35"/>
  <c r="H70" i="35"/>
  <c r="D70" i="35"/>
  <c r="AG72" i="35"/>
  <c r="Y72" i="35"/>
  <c r="AC72" i="35"/>
  <c r="H72" i="35"/>
  <c r="D72" i="35"/>
  <c r="L62" i="35"/>
  <c r="L64" i="35"/>
  <c r="L66" i="35"/>
  <c r="L68" i="35"/>
  <c r="L70" i="35"/>
  <c r="L72" i="35"/>
  <c r="AG61" i="35"/>
  <c r="Y61" i="35"/>
  <c r="AC61" i="35"/>
  <c r="H61" i="35"/>
  <c r="D61" i="35"/>
  <c r="J62" i="35"/>
  <c r="AA62" i="35"/>
  <c r="AH62" i="35"/>
  <c r="AG63" i="35"/>
  <c r="Y63" i="35"/>
  <c r="AC63" i="35"/>
  <c r="H63" i="35"/>
  <c r="D63" i="35"/>
  <c r="J64" i="35"/>
  <c r="AA64" i="35"/>
  <c r="AH64" i="35"/>
  <c r="AG65" i="35"/>
  <c r="Y65" i="35"/>
  <c r="AC65" i="35"/>
  <c r="H65" i="35"/>
  <c r="D65" i="35"/>
  <c r="J66" i="35"/>
  <c r="AA66" i="35"/>
  <c r="AH66" i="35"/>
  <c r="AG67" i="35"/>
  <c r="Y67" i="35"/>
  <c r="AC67" i="35"/>
  <c r="H67" i="35"/>
  <c r="D67" i="35"/>
  <c r="J68" i="35"/>
  <c r="AA68" i="35"/>
  <c r="AH68" i="35"/>
  <c r="AG69" i="35"/>
  <c r="Y69" i="35"/>
  <c r="AC69" i="35"/>
  <c r="H69" i="35"/>
  <c r="D69" i="35"/>
  <c r="J70" i="35"/>
  <c r="AA70" i="35"/>
  <c r="AH70" i="35"/>
  <c r="AG71" i="35"/>
  <c r="Y71" i="35"/>
  <c r="AC71" i="35"/>
  <c r="H71" i="35"/>
  <c r="D71" i="35"/>
  <c r="J72" i="35"/>
  <c r="AA72" i="35"/>
  <c r="AH72" i="35"/>
  <c r="L61" i="35"/>
  <c r="W62" i="35"/>
  <c r="AB62" i="35"/>
  <c r="AI62" i="35"/>
  <c r="L63" i="35"/>
  <c r="W64" i="35"/>
  <c r="AB64" i="35"/>
  <c r="AI64" i="35"/>
  <c r="L65" i="35"/>
  <c r="W66" i="35"/>
  <c r="AB66" i="35"/>
  <c r="AI66" i="35"/>
  <c r="L67" i="35"/>
  <c r="W68" i="35"/>
  <c r="AB68" i="35"/>
  <c r="AI68" i="35"/>
  <c r="L69" i="35"/>
  <c r="W70" i="35"/>
  <c r="AB70" i="35"/>
  <c r="AI70" i="35"/>
  <c r="L71" i="35"/>
  <c r="W72" i="35"/>
  <c r="AB72" i="35"/>
  <c r="AI72" i="35"/>
  <c r="J48" i="35"/>
  <c r="AA48" i="35"/>
  <c r="AH48" i="35"/>
  <c r="J49" i="35"/>
  <c r="AA49" i="35"/>
  <c r="AH49" i="35"/>
  <c r="J50" i="35"/>
  <c r="AA50" i="35"/>
  <c r="AH50" i="35"/>
  <c r="J51" i="35"/>
  <c r="AA51" i="35"/>
  <c r="AH51" i="35"/>
  <c r="J52" i="35"/>
  <c r="AA52" i="35"/>
  <c r="AH52" i="35"/>
  <c r="J53" i="35"/>
  <c r="AA53" i="35"/>
  <c r="AH53" i="35"/>
  <c r="J54" i="35"/>
  <c r="AA54" i="35"/>
  <c r="AH54" i="35"/>
  <c r="J55" i="35"/>
  <c r="AA55" i="35"/>
  <c r="AH55" i="35"/>
  <c r="J56" i="35"/>
  <c r="AA56" i="35"/>
  <c r="AH56" i="35"/>
  <c r="J57" i="35"/>
  <c r="AA57" i="35"/>
  <c r="AH57" i="35"/>
  <c r="J58" i="35"/>
  <c r="AA58" i="35"/>
  <c r="AH58" i="35"/>
  <c r="J59" i="35"/>
  <c r="AA59" i="35"/>
  <c r="AH59" i="35"/>
  <c r="D48" i="35"/>
  <c r="H48" i="35"/>
  <c r="AC48" i="35"/>
  <c r="D49" i="35"/>
  <c r="H49" i="35"/>
  <c r="AC49" i="35"/>
  <c r="D50" i="35"/>
  <c r="H50" i="35"/>
  <c r="AC50" i="35"/>
  <c r="D51" i="35"/>
  <c r="H51" i="35"/>
  <c r="AC51" i="35"/>
  <c r="D52" i="35"/>
  <c r="H52" i="35"/>
  <c r="AC52" i="35"/>
  <c r="D53" i="35"/>
  <c r="H53" i="35"/>
  <c r="AC53" i="35"/>
  <c r="D54" i="35"/>
  <c r="H54" i="35"/>
  <c r="AC54" i="35"/>
  <c r="D55" i="35"/>
  <c r="H55" i="35"/>
  <c r="AC55" i="35"/>
  <c r="D56" i="35"/>
  <c r="H56" i="35"/>
  <c r="AC56" i="35"/>
  <c r="D57" i="35"/>
  <c r="H57" i="35"/>
  <c r="AC57" i="35"/>
  <c r="D58" i="35"/>
  <c r="H58" i="35"/>
  <c r="AC58" i="35"/>
  <c r="D59" i="35"/>
  <c r="H59" i="35"/>
  <c r="AC59" i="35"/>
  <c r="Y48" i="35"/>
  <c r="AG48" i="35"/>
  <c r="Y49" i="35"/>
  <c r="AG49" i="35"/>
  <c r="Y50" i="35"/>
  <c r="AG50" i="35"/>
  <c r="Y51" i="35"/>
  <c r="AG51" i="35"/>
  <c r="Y52" i="35"/>
  <c r="AG52" i="35"/>
  <c r="Y53" i="35"/>
  <c r="AG53" i="35"/>
  <c r="Y54" i="35"/>
  <c r="AG54" i="35"/>
  <c r="Y55" i="35"/>
  <c r="AG55" i="35"/>
  <c r="Y56" i="35"/>
  <c r="AG56" i="35"/>
  <c r="Y57" i="35"/>
  <c r="AG57" i="35"/>
  <c r="Y58" i="35"/>
  <c r="AG58" i="35"/>
  <c r="Y59" i="35"/>
  <c r="AG59" i="35"/>
  <c r="AG35" i="35"/>
  <c r="Y35" i="35"/>
  <c r="W35" i="35"/>
  <c r="AI35" i="35"/>
  <c r="AG39" i="35"/>
  <c r="Y39" i="35"/>
  <c r="W39" i="35"/>
  <c r="AI39" i="35"/>
  <c r="AG43" i="35"/>
  <c r="Y43" i="35"/>
  <c r="W43" i="35"/>
  <c r="AI43" i="35"/>
  <c r="AA35" i="35"/>
  <c r="AG36" i="35"/>
  <c r="Y36" i="35"/>
  <c r="W36" i="35"/>
  <c r="AI36" i="35"/>
  <c r="AA39" i="35"/>
  <c r="AG40" i="35"/>
  <c r="Y40" i="35"/>
  <c r="W40" i="35"/>
  <c r="AI40" i="35"/>
  <c r="AA43" i="35"/>
  <c r="AG44" i="35"/>
  <c r="Y44" i="35"/>
  <c r="W44" i="35"/>
  <c r="AI44" i="35"/>
  <c r="H35" i="35"/>
  <c r="AB35" i="35"/>
  <c r="AA36" i="35"/>
  <c r="AG37" i="35"/>
  <c r="Y37" i="35"/>
  <c r="W37" i="35"/>
  <c r="AI37" i="35"/>
  <c r="H39" i="35"/>
  <c r="AB39" i="35"/>
  <c r="AA40" i="35"/>
  <c r="AG41" i="35"/>
  <c r="Y41" i="35"/>
  <c r="W41" i="35"/>
  <c r="AI41" i="35"/>
  <c r="H43" i="35"/>
  <c r="AB43" i="35"/>
  <c r="AA44" i="35"/>
  <c r="AG45" i="35"/>
  <c r="Y45" i="35"/>
  <c r="W45" i="35"/>
  <c r="AI45" i="35"/>
  <c r="D35" i="35"/>
  <c r="J35" i="35"/>
  <c r="L35" i="35"/>
  <c r="AC35" i="35"/>
  <c r="AH35" i="35"/>
  <c r="H36" i="35"/>
  <c r="AB36" i="35"/>
  <c r="AA37" i="35"/>
  <c r="AG38" i="35"/>
  <c r="Y38" i="35"/>
  <c r="W38" i="35"/>
  <c r="AI38" i="35"/>
  <c r="D39" i="35"/>
  <c r="J39" i="35"/>
  <c r="L39" i="35"/>
  <c r="AC39" i="35"/>
  <c r="AH39" i="35"/>
  <c r="H40" i="35"/>
  <c r="AB40" i="35"/>
  <c r="AA41" i="35"/>
  <c r="AG42" i="35"/>
  <c r="Y42" i="35"/>
  <c r="W42" i="35"/>
  <c r="AI42" i="35"/>
  <c r="D43" i="35"/>
  <c r="J43" i="35"/>
  <c r="L43" i="35"/>
  <c r="AC43" i="35"/>
  <c r="AH43" i="35"/>
  <c r="H44" i="35"/>
  <c r="AB44" i="35"/>
  <c r="AA45" i="35"/>
  <c r="AG46" i="35"/>
  <c r="Y46" i="35"/>
  <c r="W46" i="35"/>
  <c r="AI46" i="35"/>
  <c r="AG22" i="35"/>
  <c r="Y22" i="35"/>
  <c r="W22" i="35"/>
  <c r="AI22" i="35"/>
  <c r="AG26" i="35"/>
  <c r="Y26" i="35"/>
  <c r="W26" i="35"/>
  <c r="AI26" i="35"/>
  <c r="AG30" i="35"/>
  <c r="Y30" i="35"/>
  <c r="W30" i="35"/>
  <c r="AI30" i="35"/>
  <c r="AA22" i="35"/>
  <c r="AG23" i="35"/>
  <c r="Y23" i="35"/>
  <c r="W23" i="35"/>
  <c r="AI23" i="35"/>
  <c r="AA26" i="35"/>
  <c r="AG27" i="35"/>
  <c r="Y27" i="35"/>
  <c r="W27" i="35"/>
  <c r="AI27" i="35"/>
  <c r="AA30" i="35"/>
  <c r="AG31" i="35"/>
  <c r="Y31" i="35"/>
  <c r="W31" i="35"/>
  <c r="AI31" i="35"/>
  <c r="H22" i="35"/>
  <c r="AB22" i="35"/>
  <c r="AA23" i="35"/>
  <c r="AG24" i="35"/>
  <c r="Y24" i="35"/>
  <c r="W24" i="35"/>
  <c r="AI24" i="35"/>
  <c r="H26" i="35"/>
  <c r="AB26" i="35"/>
  <c r="AA27" i="35"/>
  <c r="AG28" i="35"/>
  <c r="Y28" i="35"/>
  <c r="W28" i="35"/>
  <c r="AI28" i="35"/>
  <c r="H30" i="35"/>
  <c r="AB30" i="35"/>
  <c r="AA31" i="35"/>
  <c r="AG32" i="35"/>
  <c r="Y32" i="35"/>
  <c r="W32" i="35"/>
  <c r="AI32" i="35"/>
  <c r="D22" i="35"/>
  <c r="J22" i="35"/>
  <c r="L22" i="35"/>
  <c r="AC22" i="35"/>
  <c r="AH22" i="35"/>
  <c r="H23" i="35"/>
  <c r="AB23" i="35"/>
  <c r="AA24" i="35"/>
  <c r="AG25" i="35"/>
  <c r="Y25" i="35"/>
  <c r="W25" i="35"/>
  <c r="AI25" i="35"/>
  <c r="D26" i="35"/>
  <c r="J26" i="35"/>
  <c r="L26" i="35"/>
  <c r="AC26" i="35"/>
  <c r="AH26" i="35"/>
  <c r="H27" i="35"/>
  <c r="AB27" i="35"/>
  <c r="AA28" i="35"/>
  <c r="AG29" i="35"/>
  <c r="Y29" i="35"/>
  <c r="W29" i="35"/>
  <c r="AI29" i="35"/>
  <c r="D30" i="35"/>
  <c r="J30" i="35"/>
  <c r="L30" i="35"/>
  <c r="AC30" i="35"/>
  <c r="AH30" i="35"/>
  <c r="H31" i="35"/>
  <c r="AB31" i="35"/>
  <c r="AA32" i="35"/>
  <c r="AG33" i="35"/>
  <c r="Y33" i="35"/>
  <c r="W33" i="35"/>
  <c r="AI33" i="35"/>
  <c r="M54" i="35" l="1"/>
  <c r="M48" i="35"/>
  <c r="E38" i="35"/>
  <c r="E25" i="35"/>
  <c r="M33" i="35"/>
  <c r="M59" i="35"/>
  <c r="Z59" i="35"/>
  <c r="E32" i="35"/>
  <c r="Z33" i="35"/>
  <c r="Z58" i="35"/>
  <c r="E33" i="35"/>
  <c r="Z32" i="35"/>
  <c r="E29" i="35"/>
  <c r="E31" i="35"/>
  <c r="E45" i="35"/>
  <c r="M32" i="35"/>
  <c r="M58" i="35"/>
  <c r="Z57" i="35"/>
  <c r="Z30" i="35"/>
  <c r="M57" i="35"/>
  <c r="Z31" i="35"/>
  <c r="E44" i="35"/>
  <c r="M31" i="35"/>
  <c r="E30" i="35"/>
  <c r="Z56" i="35"/>
  <c r="M55" i="35"/>
  <c r="E43" i="35"/>
  <c r="Z55" i="35"/>
  <c r="Z54" i="35"/>
  <c r="M56" i="35"/>
  <c r="E42" i="35"/>
  <c r="M30" i="35"/>
  <c r="E28" i="35"/>
  <c r="E40" i="35"/>
  <c r="Z28" i="35"/>
  <c r="Z29" i="35"/>
  <c r="M29" i="35"/>
  <c r="E41" i="35"/>
  <c r="M28" i="35"/>
  <c r="M53" i="35"/>
  <c r="Z27" i="35"/>
  <c r="Z53" i="35"/>
  <c r="E27" i="35"/>
  <c r="M27" i="35"/>
  <c r="E39" i="35"/>
  <c r="Z26" i="35"/>
  <c r="Z52" i="35"/>
  <c r="E26" i="35"/>
  <c r="M26" i="35"/>
  <c r="M52" i="35"/>
  <c r="M25" i="35"/>
  <c r="E24" i="35"/>
  <c r="Z25" i="35"/>
  <c r="Z51" i="35"/>
  <c r="M51" i="35"/>
  <c r="E36" i="35"/>
  <c r="Z50" i="35"/>
  <c r="E37" i="35"/>
  <c r="Z24" i="35"/>
  <c r="M50" i="35"/>
  <c r="M24" i="35"/>
  <c r="M23" i="35"/>
  <c r="Z23" i="35"/>
  <c r="Z49" i="35"/>
  <c r="E23" i="35"/>
  <c r="M49" i="35"/>
  <c r="AG10" i="1"/>
  <c r="E35" i="35"/>
  <c r="Z48" i="35"/>
  <c r="Z22" i="35"/>
  <c r="E22" i="35"/>
  <c r="M22" i="35"/>
  <c r="S2" i="51" l="1"/>
  <c r="T2" i="50"/>
  <c r="U2" i="49"/>
  <c r="P2" i="48"/>
  <c r="K2" i="45"/>
  <c r="A10" i="46"/>
  <c r="O2" i="44"/>
  <c r="E28" i="2" l="1"/>
  <c r="C28" i="2"/>
  <c r="B61" i="1" l="1"/>
  <c r="C61" i="1"/>
  <c r="K4" i="46" l="1"/>
  <c r="H4" i="46"/>
  <c r="B60" i="1" l="1"/>
  <c r="C60" i="1"/>
  <c r="B59" i="1" l="1"/>
  <c r="C59" i="1"/>
  <c r="AG10" i="6" l="1"/>
  <c r="B58" i="1"/>
  <c r="C58" i="1"/>
  <c r="C20" i="35"/>
  <c r="F20" i="35"/>
  <c r="Q20" i="35" s="1"/>
  <c r="AD20" i="35" l="1"/>
  <c r="AE20" i="35"/>
  <c r="AF20" i="35"/>
  <c r="H20" i="35"/>
  <c r="Y20" i="35"/>
  <c r="Z20" i="35" s="1"/>
  <c r="W20" i="35"/>
  <c r="X20" i="35" s="1"/>
  <c r="G20" i="35"/>
  <c r="D20" i="35"/>
  <c r="E20" i="35" s="1"/>
  <c r="J20" i="35"/>
  <c r="L20" i="35"/>
  <c r="M20" i="35" s="1"/>
  <c r="AA20" i="35"/>
  <c r="AC20" i="35"/>
  <c r="AB20" i="35"/>
  <c r="AG20" i="35"/>
  <c r="AI20" i="35"/>
  <c r="AH20" i="35"/>
  <c r="B57" i="1"/>
  <c r="C57" i="1"/>
  <c r="I20" i="35" l="1"/>
  <c r="B56" i="1"/>
  <c r="C56" i="1"/>
  <c r="B55" i="1" l="1"/>
  <c r="C55" i="1"/>
  <c r="B54" i="1" l="1"/>
  <c r="C54" i="1"/>
  <c r="C19" i="35"/>
  <c r="F19" i="35"/>
  <c r="Q19" i="35" s="1"/>
  <c r="AD19" i="35" l="1"/>
  <c r="AE19" i="35"/>
  <c r="AF19" i="35"/>
  <c r="W19" i="35"/>
  <c r="X19" i="35" s="1"/>
  <c r="J19" i="35"/>
  <c r="G19" i="35"/>
  <c r="D19" i="35"/>
  <c r="E19" i="35" s="1"/>
  <c r="L19" i="35"/>
  <c r="M19" i="35" s="1"/>
  <c r="Y19" i="35"/>
  <c r="Z19" i="35" s="1"/>
  <c r="H19" i="35"/>
  <c r="AA19" i="35"/>
  <c r="AB19" i="35"/>
  <c r="AC19" i="35"/>
  <c r="AI19" i="35"/>
  <c r="AH19" i="35"/>
  <c r="AG19" i="35"/>
  <c r="B52" i="1"/>
  <c r="C52" i="1"/>
  <c r="B53" i="1"/>
  <c r="C53" i="1"/>
  <c r="I19" i="35" l="1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C27" i="2" l="1"/>
  <c r="E27" i="2"/>
  <c r="B8" i="2"/>
  <c r="I8" i="2"/>
  <c r="P8" i="2"/>
  <c r="S8" i="2"/>
  <c r="U8" i="2"/>
  <c r="Y8" i="2"/>
  <c r="Z8" i="2"/>
  <c r="AA8" i="2"/>
  <c r="B9" i="2"/>
  <c r="I9" i="2"/>
  <c r="J10" i="2" s="1"/>
  <c r="P9" i="2"/>
  <c r="Q10" i="2" s="1"/>
  <c r="S9" i="2"/>
  <c r="T10" i="2" s="1"/>
  <c r="U9" i="2"/>
  <c r="Y9" i="2"/>
  <c r="Z9" i="2"/>
  <c r="AA9" i="2"/>
  <c r="AB10" i="2" s="1"/>
  <c r="AB9" i="2" l="1"/>
  <c r="C22" i="2"/>
  <c r="C18" i="2"/>
  <c r="C10" i="2"/>
  <c r="C23" i="2"/>
  <c r="C19" i="2"/>
  <c r="C15" i="2"/>
  <c r="C11" i="2"/>
  <c r="C20" i="2"/>
  <c r="C12" i="2"/>
  <c r="C25" i="2"/>
  <c r="C21" i="2"/>
  <c r="C17" i="2"/>
  <c r="C13" i="2"/>
  <c r="C9" i="2"/>
  <c r="C26" i="2"/>
  <c r="C24" i="2"/>
  <c r="C16" i="2"/>
  <c r="C14" i="2"/>
  <c r="T9" i="2"/>
  <c r="Q9" i="2"/>
  <c r="J9" i="2"/>
  <c r="E21" i="2"/>
  <c r="E17" i="2"/>
  <c r="E13" i="2"/>
  <c r="E9" i="2"/>
  <c r="E24" i="2"/>
  <c r="E20" i="2"/>
  <c r="E16" i="2"/>
  <c r="E25" i="2"/>
  <c r="AF8" i="2"/>
  <c r="AF9" i="2"/>
  <c r="AG10" i="2" s="1"/>
  <c r="E22" i="2"/>
  <c r="E14" i="2"/>
  <c r="E10" i="2"/>
  <c r="E23" i="2"/>
  <c r="E19" i="2"/>
  <c r="E15" i="2"/>
  <c r="E11" i="2"/>
  <c r="E18" i="2"/>
  <c r="E12" i="2"/>
  <c r="E26" i="2"/>
  <c r="AD8" i="2"/>
  <c r="AC8" i="2"/>
  <c r="AC9" i="2"/>
  <c r="AD9" i="2"/>
  <c r="AG9" i="2" l="1"/>
  <c r="H9" i="50"/>
  <c r="H10" i="49"/>
  <c r="J10" i="48" l="1"/>
  <c r="J10" i="44"/>
  <c r="H10" i="44"/>
  <c r="F18" i="35"/>
  <c r="Q18" i="35" s="1"/>
  <c r="C18" i="35"/>
  <c r="F17" i="35"/>
  <c r="Q17" i="35" s="1"/>
  <c r="C17" i="35"/>
  <c r="F16" i="35"/>
  <c r="Q16" i="35" s="1"/>
  <c r="C16" i="35"/>
  <c r="F15" i="35"/>
  <c r="Q15" i="35" s="1"/>
  <c r="C15" i="35"/>
  <c r="F14" i="35"/>
  <c r="Q14" i="35" s="1"/>
  <c r="C14" i="35"/>
  <c r="F13" i="35"/>
  <c r="Q13" i="35" s="1"/>
  <c r="C13" i="35"/>
  <c r="F12" i="35"/>
  <c r="Q12" i="35" s="1"/>
  <c r="C12" i="35"/>
  <c r="F11" i="35"/>
  <c r="Q11" i="35" s="1"/>
  <c r="C11" i="35"/>
  <c r="F10" i="35"/>
  <c r="Q10" i="35" s="1"/>
  <c r="C10" i="35"/>
  <c r="AF10" i="35" l="1"/>
  <c r="AD10" i="35"/>
  <c r="AE10" i="35"/>
  <c r="AD18" i="35"/>
  <c r="AF18" i="35"/>
  <c r="AE18" i="35"/>
  <c r="AD15" i="35"/>
  <c r="AE15" i="35"/>
  <c r="AF15" i="35"/>
  <c r="AD11" i="35"/>
  <c r="AE11" i="35"/>
  <c r="AF11" i="35"/>
  <c r="AD12" i="35"/>
  <c r="AE12" i="35"/>
  <c r="AF12" i="35"/>
  <c r="AE16" i="35"/>
  <c r="AF16" i="35"/>
  <c r="AD16" i="35"/>
  <c r="AD14" i="35"/>
  <c r="AE14" i="35"/>
  <c r="AF14" i="35"/>
  <c r="AF13" i="35"/>
  <c r="AD13" i="35"/>
  <c r="AE13" i="35"/>
  <c r="AE17" i="35"/>
  <c r="AD17" i="35"/>
  <c r="AF17" i="35"/>
  <c r="AA11" i="45"/>
  <c r="G11" i="45"/>
  <c r="Q11" i="45"/>
  <c r="K11" i="45"/>
  <c r="Y11" i="45"/>
  <c r="AC4" i="46"/>
  <c r="I11" i="45"/>
  <c r="W11" i="45"/>
  <c r="W11" i="35"/>
  <c r="X11" i="35" s="1"/>
  <c r="J11" i="35"/>
  <c r="L11" i="35"/>
  <c r="M11" i="35" s="1"/>
  <c r="Y11" i="35"/>
  <c r="Z11" i="35" s="1"/>
  <c r="H11" i="35"/>
  <c r="G11" i="35"/>
  <c r="D11" i="35"/>
  <c r="E11" i="35" s="1"/>
  <c r="L17" i="35"/>
  <c r="M17" i="35" s="1"/>
  <c r="G17" i="35"/>
  <c r="J17" i="35"/>
  <c r="H17" i="35"/>
  <c r="Y17" i="35"/>
  <c r="Z17" i="35" s="1"/>
  <c r="W17" i="35"/>
  <c r="X17" i="35" s="1"/>
  <c r="D17" i="35"/>
  <c r="E17" i="35" s="1"/>
  <c r="Y10" i="35"/>
  <c r="Z10" i="35" s="1"/>
  <c r="D10" i="35"/>
  <c r="E10" i="35" s="1"/>
  <c r="H10" i="35"/>
  <c r="G10" i="35"/>
  <c r="W10" i="35"/>
  <c r="X10" i="35" s="1"/>
  <c r="L10" i="35"/>
  <c r="J10" i="35"/>
  <c r="H12" i="35"/>
  <c r="J12" i="35"/>
  <c r="L12" i="35"/>
  <c r="M12" i="35" s="1"/>
  <c r="Y12" i="35"/>
  <c r="Z12" i="35" s="1"/>
  <c r="W12" i="35"/>
  <c r="X12" i="35" s="1"/>
  <c r="G12" i="35"/>
  <c r="D12" i="35"/>
  <c r="E12" i="35" s="1"/>
  <c r="Y14" i="35"/>
  <c r="Z14" i="35" s="1"/>
  <c r="D14" i="35"/>
  <c r="E14" i="35" s="1"/>
  <c r="G14" i="35"/>
  <c r="W14" i="35"/>
  <c r="X14" i="35" s="1"/>
  <c r="L14" i="35"/>
  <c r="M14" i="35" s="1"/>
  <c r="J14" i="35"/>
  <c r="H14" i="35"/>
  <c r="H16" i="35"/>
  <c r="L16" i="35"/>
  <c r="M16" i="35" s="1"/>
  <c r="Y16" i="35"/>
  <c r="Z16" i="35" s="1"/>
  <c r="W16" i="35"/>
  <c r="X16" i="35" s="1"/>
  <c r="G16" i="35"/>
  <c r="D16" i="35"/>
  <c r="E16" i="35" s="1"/>
  <c r="J16" i="35"/>
  <c r="Y18" i="35"/>
  <c r="Z18" i="35" s="1"/>
  <c r="D18" i="35"/>
  <c r="E18" i="35" s="1"/>
  <c r="W18" i="35"/>
  <c r="X18" i="35" s="1"/>
  <c r="L18" i="35"/>
  <c r="M18" i="35" s="1"/>
  <c r="J18" i="35"/>
  <c r="H18" i="35"/>
  <c r="G18" i="35"/>
  <c r="W15" i="35"/>
  <c r="J15" i="35"/>
  <c r="Y15" i="35"/>
  <c r="Z15" i="35" s="1"/>
  <c r="H15" i="35"/>
  <c r="G15" i="35"/>
  <c r="D15" i="35"/>
  <c r="E15" i="35" s="1"/>
  <c r="L15" i="35"/>
  <c r="M15" i="35" s="1"/>
  <c r="L13" i="35"/>
  <c r="M13" i="35" s="1"/>
  <c r="G13" i="35"/>
  <c r="W13" i="35"/>
  <c r="X13" i="35" s="1"/>
  <c r="D13" i="35"/>
  <c r="E13" i="35" s="1"/>
  <c r="J13" i="35"/>
  <c r="H13" i="35"/>
  <c r="Y13" i="35"/>
  <c r="Z13" i="35" s="1"/>
  <c r="AA10" i="35"/>
  <c r="AC10" i="35"/>
  <c r="AB10" i="35"/>
  <c r="AA11" i="35"/>
  <c r="AC11" i="35"/>
  <c r="AB11" i="35"/>
  <c r="AA12" i="35"/>
  <c r="AC12" i="35"/>
  <c r="AB12" i="35"/>
  <c r="AA13" i="35"/>
  <c r="AC13" i="35"/>
  <c r="AB13" i="35"/>
  <c r="AA14" i="35"/>
  <c r="AC14" i="35"/>
  <c r="AB14" i="35"/>
  <c r="AA15" i="35"/>
  <c r="AB15" i="35"/>
  <c r="AC15" i="35"/>
  <c r="AA16" i="35"/>
  <c r="AC16" i="35"/>
  <c r="AB16" i="35"/>
  <c r="AA17" i="35"/>
  <c r="AB17" i="35"/>
  <c r="AC17" i="35"/>
  <c r="AA18" i="35"/>
  <c r="AB18" i="35"/>
  <c r="AC18" i="35"/>
  <c r="AI10" i="35"/>
  <c r="AH10" i="35"/>
  <c r="AG10" i="35"/>
  <c r="AI11" i="35"/>
  <c r="AH11" i="35"/>
  <c r="AG11" i="35"/>
  <c r="AG12" i="35"/>
  <c r="AI12" i="35"/>
  <c r="AH12" i="35"/>
  <c r="AH13" i="35"/>
  <c r="AG13" i="35"/>
  <c r="AI13" i="35"/>
  <c r="AI14" i="35"/>
  <c r="AH14" i="35"/>
  <c r="AG14" i="35"/>
  <c r="AI15" i="35"/>
  <c r="AH15" i="35"/>
  <c r="AG15" i="35"/>
  <c r="AG16" i="35"/>
  <c r="AI16" i="35"/>
  <c r="AH16" i="35"/>
  <c r="AH17" i="35"/>
  <c r="AG17" i="35"/>
  <c r="AI17" i="35"/>
  <c r="AI18" i="35"/>
  <c r="AH18" i="35"/>
  <c r="AG18" i="35"/>
  <c r="Z10" i="44"/>
  <c r="X10" i="44"/>
  <c r="R10" i="44"/>
  <c r="L10" i="44"/>
  <c r="AJ18" i="45"/>
  <c r="AI18" i="45"/>
  <c r="I15" i="35" l="1"/>
  <c r="I11" i="35"/>
  <c r="I16" i="35"/>
  <c r="I12" i="35"/>
  <c r="I14" i="35"/>
  <c r="I17" i="35"/>
  <c r="I13" i="35"/>
  <c r="I10" i="35"/>
  <c r="I18" i="35"/>
  <c r="AK9" i="46"/>
  <c r="X15" i="35"/>
  <c r="M10" i="35"/>
  <c r="AL9" i="46"/>
  <c r="J219" i="1"/>
  <c r="H219" i="1"/>
  <c r="AC219" i="1"/>
  <c r="AA219" i="1"/>
  <c r="Z219" i="1"/>
  <c r="X219" i="1"/>
  <c r="V219" i="1"/>
  <c r="P219" i="1"/>
  <c r="F219" i="1"/>
  <c r="D219" i="1"/>
  <c r="C219" i="1"/>
  <c r="B219" i="1"/>
  <c r="J218" i="1"/>
  <c r="H218" i="1"/>
  <c r="AC218" i="1"/>
  <c r="AA218" i="1"/>
  <c r="Z218" i="1"/>
  <c r="X218" i="1"/>
  <c r="V218" i="1"/>
  <c r="P218" i="1"/>
  <c r="F218" i="1"/>
  <c r="D218" i="1"/>
  <c r="C218" i="1"/>
  <c r="B218" i="1"/>
  <c r="J217" i="1"/>
  <c r="H217" i="1"/>
  <c r="AC217" i="1"/>
  <c r="AA217" i="1"/>
  <c r="Z217" i="1"/>
  <c r="X217" i="1"/>
  <c r="V217" i="1"/>
  <c r="P217" i="1"/>
  <c r="F217" i="1"/>
  <c r="D217" i="1"/>
  <c r="C217" i="1"/>
  <c r="B217" i="1"/>
  <c r="J216" i="1"/>
  <c r="H216" i="1"/>
  <c r="AC216" i="1"/>
  <c r="AA216" i="1"/>
  <c r="Z216" i="1"/>
  <c r="X216" i="1"/>
  <c r="V216" i="1"/>
  <c r="P216" i="1"/>
  <c r="F216" i="1"/>
  <c r="D216" i="1"/>
  <c r="C216" i="1"/>
  <c r="B216" i="1"/>
  <c r="J215" i="1"/>
  <c r="H215" i="1"/>
  <c r="AC215" i="1"/>
  <c r="AA215" i="1"/>
  <c r="Z215" i="1"/>
  <c r="X215" i="1"/>
  <c r="V215" i="1"/>
  <c r="P215" i="1"/>
  <c r="F215" i="1"/>
  <c r="D215" i="1"/>
  <c r="C215" i="1"/>
  <c r="B215" i="1"/>
  <c r="J214" i="1"/>
  <c r="H214" i="1"/>
  <c r="AC214" i="1"/>
  <c r="AA214" i="1"/>
  <c r="Z214" i="1"/>
  <c r="X214" i="1"/>
  <c r="V214" i="1"/>
  <c r="P214" i="1"/>
  <c r="F214" i="1"/>
  <c r="D214" i="1"/>
  <c r="C214" i="1"/>
  <c r="B214" i="1"/>
  <c r="J213" i="1"/>
  <c r="H213" i="1"/>
  <c r="AC213" i="1"/>
  <c r="AA213" i="1"/>
  <c r="Z213" i="1"/>
  <c r="X213" i="1"/>
  <c r="V213" i="1"/>
  <c r="P213" i="1"/>
  <c r="F213" i="1"/>
  <c r="D213" i="1"/>
  <c r="C213" i="1"/>
  <c r="B213" i="1"/>
  <c r="J212" i="1"/>
  <c r="H212" i="1"/>
  <c r="AC212" i="1"/>
  <c r="AA212" i="1"/>
  <c r="Z212" i="1"/>
  <c r="X212" i="1"/>
  <c r="V212" i="1"/>
  <c r="P212" i="1"/>
  <c r="F212" i="1"/>
  <c r="D212" i="1"/>
  <c r="C212" i="1"/>
  <c r="B212" i="1"/>
  <c r="J211" i="1"/>
  <c r="H211" i="1"/>
  <c r="AC211" i="1"/>
  <c r="AA211" i="1"/>
  <c r="Z211" i="1"/>
  <c r="X211" i="1"/>
  <c r="V211" i="1"/>
  <c r="P211" i="1"/>
  <c r="F211" i="1"/>
  <c r="D211" i="1"/>
  <c r="C211" i="1"/>
  <c r="B211" i="1"/>
  <c r="J210" i="1"/>
  <c r="H210" i="1"/>
  <c r="AC210" i="1"/>
  <c r="AA210" i="1"/>
  <c r="Z210" i="1"/>
  <c r="X210" i="1"/>
  <c r="V210" i="1"/>
  <c r="P210" i="1"/>
  <c r="F210" i="1"/>
  <c r="D210" i="1"/>
  <c r="C210" i="1"/>
  <c r="B210" i="1"/>
  <c r="J209" i="1"/>
  <c r="H209" i="1"/>
  <c r="AC209" i="1"/>
  <c r="AA209" i="1"/>
  <c r="Z209" i="1"/>
  <c r="X209" i="1"/>
  <c r="V209" i="1"/>
  <c r="P209" i="1"/>
  <c r="F209" i="1"/>
  <c r="D209" i="1"/>
  <c r="C209" i="1"/>
  <c r="B209" i="1"/>
  <c r="J208" i="1"/>
  <c r="H208" i="1"/>
  <c r="AC208" i="1"/>
  <c r="AA208" i="1"/>
  <c r="Z208" i="1"/>
  <c r="X208" i="1"/>
  <c r="V208" i="1"/>
  <c r="P208" i="1"/>
  <c r="F208" i="1"/>
  <c r="D208" i="1"/>
  <c r="C208" i="1"/>
  <c r="B208" i="1"/>
  <c r="J207" i="1"/>
  <c r="H207" i="1"/>
  <c r="AC207" i="1"/>
  <c r="AA207" i="1"/>
  <c r="Z207" i="1"/>
  <c r="X207" i="1"/>
  <c r="V207" i="1"/>
  <c r="P207" i="1"/>
  <c r="F207" i="1"/>
  <c r="D207" i="1"/>
  <c r="C207" i="1"/>
  <c r="B207" i="1"/>
  <c r="J206" i="1"/>
  <c r="H206" i="1"/>
  <c r="AC206" i="1"/>
  <c r="AA206" i="1"/>
  <c r="Z206" i="1"/>
  <c r="X206" i="1"/>
  <c r="V206" i="1"/>
  <c r="P206" i="1"/>
  <c r="F206" i="1"/>
  <c r="D206" i="1"/>
  <c r="C206" i="1"/>
  <c r="B206" i="1"/>
  <c r="J205" i="1"/>
  <c r="H205" i="1"/>
  <c r="AC205" i="1"/>
  <c r="AA205" i="1"/>
  <c r="Z205" i="1"/>
  <c r="X205" i="1"/>
  <c r="V205" i="1"/>
  <c r="P205" i="1"/>
  <c r="F205" i="1"/>
  <c r="D205" i="1"/>
  <c r="C205" i="1"/>
  <c r="B205" i="1"/>
  <c r="J204" i="1"/>
  <c r="H204" i="1"/>
  <c r="AC204" i="1"/>
  <c r="AA204" i="1"/>
  <c r="Z204" i="1"/>
  <c r="X204" i="1"/>
  <c r="V204" i="1"/>
  <c r="P204" i="1"/>
  <c r="F204" i="1"/>
  <c r="D204" i="1"/>
  <c r="C204" i="1"/>
  <c r="B204" i="1"/>
  <c r="J203" i="1"/>
  <c r="H203" i="1"/>
  <c r="AC203" i="1"/>
  <c r="AA203" i="1"/>
  <c r="Z203" i="1"/>
  <c r="X203" i="1"/>
  <c r="V203" i="1"/>
  <c r="P203" i="1"/>
  <c r="F203" i="1"/>
  <c r="D203" i="1"/>
  <c r="C203" i="1"/>
  <c r="B203" i="1"/>
  <c r="J202" i="1"/>
  <c r="H202" i="1"/>
  <c r="AC202" i="1"/>
  <c r="AA202" i="1"/>
  <c r="Z202" i="1"/>
  <c r="X202" i="1"/>
  <c r="V202" i="1"/>
  <c r="P202" i="1"/>
  <c r="F202" i="1"/>
  <c r="D202" i="1"/>
  <c r="C202" i="1"/>
  <c r="B202" i="1"/>
  <c r="J201" i="1"/>
  <c r="H201" i="1"/>
  <c r="AC201" i="1"/>
  <c r="AA201" i="1"/>
  <c r="Z201" i="1"/>
  <c r="X201" i="1"/>
  <c r="V201" i="1"/>
  <c r="P201" i="1"/>
  <c r="F201" i="1"/>
  <c r="D201" i="1"/>
  <c r="C201" i="1"/>
  <c r="B201" i="1"/>
  <c r="J200" i="1"/>
  <c r="H200" i="1"/>
  <c r="AC200" i="1"/>
  <c r="AA200" i="1"/>
  <c r="Z200" i="1"/>
  <c r="X200" i="1"/>
  <c r="V200" i="1"/>
  <c r="P200" i="1"/>
  <c r="F200" i="1"/>
  <c r="D200" i="1"/>
  <c r="C200" i="1"/>
  <c r="B200" i="1"/>
  <c r="J199" i="1"/>
  <c r="H199" i="1"/>
  <c r="AC199" i="1"/>
  <c r="AA199" i="1"/>
  <c r="Z199" i="1"/>
  <c r="X199" i="1"/>
  <c r="V199" i="1"/>
  <c r="P199" i="1"/>
  <c r="F199" i="1"/>
  <c r="D199" i="1"/>
  <c r="C199" i="1"/>
  <c r="B199" i="1"/>
  <c r="J198" i="1"/>
  <c r="H198" i="1"/>
  <c r="AC198" i="1"/>
  <c r="AA198" i="1"/>
  <c r="Z198" i="1"/>
  <c r="X198" i="1"/>
  <c r="V198" i="1"/>
  <c r="P198" i="1"/>
  <c r="F198" i="1"/>
  <c r="D198" i="1"/>
  <c r="C198" i="1"/>
  <c r="B198" i="1"/>
  <c r="J197" i="1"/>
  <c r="H197" i="1"/>
  <c r="AC197" i="1"/>
  <c r="AA197" i="1"/>
  <c r="Z197" i="1"/>
  <c r="X197" i="1"/>
  <c r="V197" i="1"/>
  <c r="P197" i="1"/>
  <c r="F197" i="1"/>
  <c r="D197" i="1"/>
  <c r="C197" i="1"/>
  <c r="B197" i="1"/>
  <c r="J196" i="1"/>
  <c r="H196" i="1"/>
  <c r="AC196" i="1"/>
  <c r="AA196" i="1"/>
  <c r="Z196" i="1"/>
  <c r="X196" i="1"/>
  <c r="V196" i="1"/>
  <c r="P196" i="1"/>
  <c r="F196" i="1"/>
  <c r="D196" i="1"/>
  <c r="C196" i="1"/>
  <c r="B196" i="1"/>
  <c r="J195" i="1"/>
  <c r="H195" i="1"/>
  <c r="AC195" i="1"/>
  <c r="AA195" i="1"/>
  <c r="Z195" i="1"/>
  <c r="X195" i="1"/>
  <c r="V195" i="1"/>
  <c r="P195" i="1"/>
  <c r="F195" i="1"/>
  <c r="D195" i="1"/>
  <c r="C195" i="1"/>
  <c r="B195" i="1"/>
  <c r="J194" i="1"/>
  <c r="H194" i="1"/>
  <c r="AC194" i="1"/>
  <c r="AA194" i="1"/>
  <c r="Z194" i="1"/>
  <c r="X194" i="1"/>
  <c r="V194" i="1"/>
  <c r="P194" i="1"/>
  <c r="F194" i="1"/>
  <c r="D194" i="1"/>
  <c r="C194" i="1"/>
  <c r="B194" i="1"/>
  <c r="J193" i="1"/>
  <c r="H193" i="1"/>
  <c r="AC193" i="1"/>
  <c r="AA193" i="1"/>
  <c r="Z193" i="1"/>
  <c r="X193" i="1"/>
  <c r="V193" i="1"/>
  <c r="P193" i="1"/>
  <c r="F193" i="1"/>
  <c r="D193" i="1"/>
  <c r="C193" i="1"/>
  <c r="B193" i="1"/>
  <c r="J192" i="1"/>
  <c r="H192" i="1"/>
  <c r="AC192" i="1"/>
  <c r="AA192" i="1"/>
  <c r="Z192" i="1"/>
  <c r="X192" i="1"/>
  <c r="V192" i="1"/>
  <c r="P192" i="1"/>
  <c r="F192" i="1"/>
  <c r="D192" i="1"/>
  <c r="C192" i="1"/>
  <c r="B192" i="1"/>
  <c r="J191" i="1"/>
  <c r="H191" i="1"/>
  <c r="AC191" i="1"/>
  <c r="AA191" i="1"/>
  <c r="Z191" i="1"/>
  <c r="X191" i="1"/>
  <c r="V191" i="1"/>
  <c r="P191" i="1"/>
  <c r="F191" i="1"/>
  <c r="D191" i="1"/>
  <c r="C191" i="1"/>
  <c r="B191" i="1"/>
  <c r="J190" i="1"/>
  <c r="H190" i="1"/>
  <c r="AC190" i="1"/>
  <c r="AA190" i="1"/>
  <c r="Z190" i="1"/>
  <c r="X190" i="1"/>
  <c r="V190" i="1"/>
  <c r="P190" i="1"/>
  <c r="F190" i="1"/>
  <c r="D190" i="1"/>
  <c r="C190" i="1"/>
  <c r="B190" i="1"/>
  <c r="J189" i="1"/>
  <c r="H189" i="1"/>
  <c r="AC189" i="1"/>
  <c r="AA189" i="1"/>
  <c r="Z189" i="1"/>
  <c r="X189" i="1"/>
  <c r="V189" i="1"/>
  <c r="P189" i="1"/>
  <c r="F189" i="1"/>
  <c r="D189" i="1"/>
  <c r="C189" i="1"/>
  <c r="B189" i="1"/>
  <c r="J188" i="1"/>
  <c r="H188" i="1"/>
  <c r="AC188" i="1"/>
  <c r="AA188" i="1"/>
  <c r="Z188" i="1"/>
  <c r="X188" i="1"/>
  <c r="V188" i="1"/>
  <c r="P188" i="1"/>
  <c r="F188" i="1"/>
  <c r="D188" i="1"/>
  <c r="C188" i="1"/>
  <c r="B188" i="1"/>
  <c r="J187" i="1"/>
  <c r="H187" i="1"/>
  <c r="AC187" i="1"/>
  <c r="AA187" i="1"/>
  <c r="Z187" i="1"/>
  <c r="X187" i="1"/>
  <c r="V187" i="1"/>
  <c r="P187" i="1"/>
  <c r="F187" i="1"/>
  <c r="D187" i="1"/>
  <c r="C187" i="1"/>
  <c r="B187" i="1"/>
  <c r="J186" i="1"/>
  <c r="H186" i="1"/>
  <c r="AC186" i="1"/>
  <c r="AA186" i="1"/>
  <c r="Z186" i="1"/>
  <c r="X186" i="1"/>
  <c r="V186" i="1"/>
  <c r="P186" i="1"/>
  <c r="F186" i="1"/>
  <c r="D186" i="1"/>
  <c r="C186" i="1"/>
  <c r="B186" i="1"/>
  <c r="J185" i="1"/>
  <c r="H185" i="1"/>
  <c r="AC185" i="1"/>
  <c r="AA185" i="1"/>
  <c r="Z185" i="1"/>
  <c r="X185" i="1"/>
  <c r="V185" i="1"/>
  <c r="P185" i="1"/>
  <c r="F185" i="1"/>
  <c r="D185" i="1"/>
  <c r="C185" i="1"/>
  <c r="B185" i="1"/>
  <c r="J184" i="1"/>
  <c r="H184" i="1"/>
  <c r="AC184" i="1"/>
  <c r="AA184" i="1"/>
  <c r="Z184" i="1"/>
  <c r="X184" i="1"/>
  <c r="V184" i="1"/>
  <c r="P184" i="1"/>
  <c r="F184" i="1"/>
  <c r="D184" i="1"/>
  <c r="C184" i="1"/>
  <c r="B184" i="1"/>
  <c r="J183" i="1"/>
  <c r="H183" i="1"/>
  <c r="AC183" i="1"/>
  <c r="AA183" i="1"/>
  <c r="Z183" i="1"/>
  <c r="X183" i="1"/>
  <c r="V183" i="1"/>
  <c r="P183" i="1"/>
  <c r="F183" i="1"/>
  <c r="D183" i="1"/>
  <c r="C183" i="1"/>
  <c r="B183" i="1"/>
  <c r="J182" i="1"/>
  <c r="H182" i="1"/>
  <c r="AC182" i="1"/>
  <c r="AA182" i="1"/>
  <c r="Z182" i="1"/>
  <c r="X182" i="1"/>
  <c r="V182" i="1"/>
  <c r="P182" i="1"/>
  <c r="F182" i="1"/>
  <c r="D182" i="1"/>
  <c r="C182" i="1"/>
  <c r="B182" i="1"/>
  <c r="J181" i="1"/>
  <c r="H181" i="1"/>
  <c r="AC181" i="1"/>
  <c r="AA181" i="1"/>
  <c r="Z181" i="1"/>
  <c r="X181" i="1"/>
  <c r="V181" i="1"/>
  <c r="P181" i="1"/>
  <c r="F181" i="1"/>
  <c r="D181" i="1"/>
  <c r="C181" i="1"/>
  <c r="B181" i="1"/>
  <c r="J180" i="1"/>
  <c r="H180" i="1"/>
  <c r="AC180" i="1"/>
  <c r="AA180" i="1"/>
  <c r="Z180" i="1"/>
  <c r="X180" i="1"/>
  <c r="V180" i="1"/>
  <c r="P180" i="1"/>
  <c r="F180" i="1"/>
  <c r="D180" i="1"/>
  <c r="C180" i="1"/>
  <c r="B180" i="1"/>
  <c r="J179" i="1"/>
  <c r="H179" i="1"/>
  <c r="AC179" i="1"/>
  <c r="AA179" i="1"/>
  <c r="Z179" i="1"/>
  <c r="X179" i="1"/>
  <c r="V179" i="1"/>
  <c r="P179" i="1"/>
  <c r="F179" i="1"/>
  <c r="D179" i="1"/>
  <c r="C179" i="1"/>
  <c r="B179" i="1"/>
  <c r="J178" i="1"/>
  <c r="H178" i="1"/>
  <c r="AC178" i="1"/>
  <c r="AA178" i="1"/>
  <c r="Z178" i="1"/>
  <c r="X178" i="1"/>
  <c r="V178" i="1"/>
  <c r="P178" i="1"/>
  <c r="F178" i="1"/>
  <c r="D178" i="1"/>
  <c r="C178" i="1"/>
  <c r="B178" i="1"/>
  <c r="J177" i="1"/>
  <c r="H177" i="1"/>
  <c r="AC177" i="1"/>
  <c r="AA177" i="1"/>
  <c r="Z177" i="1"/>
  <c r="X177" i="1"/>
  <c r="V177" i="1"/>
  <c r="P177" i="1"/>
  <c r="F177" i="1"/>
  <c r="D177" i="1"/>
  <c r="C177" i="1"/>
  <c r="B177" i="1"/>
  <c r="J176" i="1"/>
  <c r="H176" i="1"/>
  <c r="AC176" i="1"/>
  <c r="AA176" i="1"/>
  <c r="Z176" i="1"/>
  <c r="X176" i="1"/>
  <c r="V176" i="1"/>
  <c r="P176" i="1"/>
  <c r="F176" i="1"/>
  <c r="D176" i="1"/>
  <c r="C176" i="1"/>
  <c r="B176" i="1"/>
  <c r="J175" i="1"/>
  <c r="H175" i="1"/>
  <c r="AC175" i="1"/>
  <c r="AA175" i="1"/>
  <c r="Z175" i="1"/>
  <c r="X175" i="1"/>
  <c r="V175" i="1"/>
  <c r="P175" i="1"/>
  <c r="F175" i="1"/>
  <c r="D175" i="1"/>
  <c r="C175" i="1"/>
  <c r="B175" i="1"/>
  <c r="J174" i="1"/>
  <c r="H174" i="1"/>
  <c r="AC174" i="1"/>
  <c r="AA174" i="1"/>
  <c r="Z174" i="1"/>
  <c r="X174" i="1"/>
  <c r="V174" i="1"/>
  <c r="P174" i="1"/>
  <c r="F174" i="1"/>
  <c r="D174" i="1"/>
  <c r="C174" i="1"/>
  <c r="B174" i="1"/>
  <c r="J173" i="1"/>
  <c r="H173" i="1"/>
  <c r="AC173" i="1"/>
  <c r="AA173" i="1"/>
  <c r="Z173" i="1"/>
  <c r="X173" i="1"/>
  <c r="V173" i="1"/>
  <c r="P173" i="1"/>
  <c r="F173" i="1"/>
  <c r="D173" i="1"/>
  <c r="C173" i="1"/>
  <c r="B173" i="1"/>
  <c r="J172" i="1"/>
  <c r="H172" i="1"/>
  <c r="AC172" i="1"/>
  <c r="AA172" i="1"/>
  <c r="Z172" i="1"/>
  <c r="X172" i="1"/>
  <c r="V172" i="1"/>
  <c r="P172" i="1"/>
  <c r="F172" i="1"/>
  <c r="D172" i="1"/>
  <c r="C172" i="1"/>
  <c r="B172" i="1"/>
  <c r="J171" i="1"/>
  <c r="H171" i="1"/>
  <c r="AC171" i="1"/>
  <c r="AA171" i="1"/>
  <c r="Z171" i="1"/>
  <c r="X171" i="1"/>
  <c r="V171" i="1"/>
  <c r="P171" i="1"/>
  <c r="F171" i="1"/>
  <c r="D171" i="1"/>
  <c r="C171" i="1"/>
  <c r="B171" i="1"/>
  <c r="J170" i="1"/>
  <c r="H170" i="1"/>
  <c r="AC170" i="1"/>
  <c r="AA170" i="1"/>
  <c r="Z170" i="1"/>
  <c r="X170" i="1"/>
  <c r="V170" i="1"/>
  <c r="P170" i="1"/>
  <c r="F170" i="1"/>
  <c r="D170" i="1"/>
  <c r="C170" i="1"/>
  <c r="B170" i="1"/>
  <c r="J169" i="1"/>
  <c r="H169" i="1"/>
  <c r="AC169" i="1"/>
  <c r="AA169" i="1"/>
  <c r="Z169" i="1"/>
  <c r="X169" i="1"/>
  <c r="V169" i="1"/>
  <c r="P169" i="1"/>
  <c r="F169" i="1"/>
  <c r="D169" i="1"/>
  <c r="C169" i="1"/>
  <c r="B169" i="1"/>
  <c r="J168" i="1"/>
  <c r="H168" i="1"/>
  <c r="AC168" i="1"/>
  <c r="AA168" i="1"/>
  <c r="Z168" i="1"/>
  <c r="X168" i="1"/>
  <c r="V168" i="1"/>
  <c r="P168" i="1"/>
  <c r="F168" i="1"/>
  <c r="D168" i="1"/>
  <c r="C168" i="1"/>
  <c r="B168" i="1"/>
  <c r="J167" i="1"/>
  <c r="H167" i="1"/>
  <c r="AC167" i="1"/>
  <c r="AA167" i="1"/>
  <c r="Z167" i="1"/>
  <c r="X167" i="1"/>
  <c r="V167" i="1"/>
  <c r="P167" i="1"/>
  <c r="F167" i="1"/>
  <c r="D167" i="1"/>
  <c r="C167" i="1"/>
  <c r="B167" i="1"/>
  <c r="J166" i="1"/>
  <c r="H166" i="1"/>
  <c r="I113" i="1" s="1"/>
  <c r="AC166" i="1"/>
  <c r="AA166" i="1"/>
  <c r="AB113" i="1" s="1"/>
  <c r="Z166" i="1"/>
  <c r="X166" i="1"/>
  <c r="Y113" i="1" s="1"/>
  <c r="V166" i="1"/>
  <c r="W113" i="1" s="1"/>
  <c r="P166" i="1"/>
  <c r="Q113" i="1" s="1"/>
  <c r="F166" i="1"/>
  <c r="G113" i="1" s="1"/>
  <c r="D166" i="1"/>
  <c r="E113" i="1" s="1"/>
  <c r="C166" i="1"/>
  <c r="B166" i="1"/>
  <c r="J165" i="1"/>
  <c r="H165" i="1"/>
  <c r="I112" i="1" s="1"/>
  <c r="AC165" i="1"/>
  <c r="AA165" i="1"/>
  <c r="AB112" i="1" s="1"/>
  <c r="Z165" i="1"/>
  <c r="X165" i="1"/>
  <c r="Y112" i="1" s="1"/>
  <c r="V165" i="1"/>
  <c r="W112" i="1" s="1"/>
  <c r="P165" i="1"/>
  <c r="Q112" i="1" s="1"/>
  <c r="F165" i="1"/>
  <c r="G112" i="1" s="1"/>
  <c r="D165" i="1"/>
  <c r="E112" i="1" s="1"/>
  <c r="C165" i="1"/>
  <c r="B165" i="1"/>
  <c r="J164" i="1"/>
  <c r="H164" i="1"/>
  <c r="I111" i="1" s="1"/>
  <c r="AC164" i="1"/>
  <c r="AA164" i="1"/>
  <c r="AB111" i="1" s="1"/>
  <c r="Z164" i="1"/>
  <c r="X164" i="1"/>
  <c r="Y111" i="1" s="1"/>
  <c r="V164" i="1"/>
  <c r="W111" i="1" s="1"/>
  <c r="P164" i="1"/>
  <c r="Q111" i="1" s="1"/>
  <c r="F164" i="1"/>
  <c r="G111" i="1" s="1"/>
  <c r="D164" i="1"/>
  <c r="E111" i="1" s="1"/>
  <c r="C164" i="1"/>
  <c r="B164" i="1"/>
  <c r="J163" i="1"/>
  <c r="H163" i="1"/>
  <c r="I110" i="1" s="1"/>
  <c r="AC163" i="1"/>
  <c r="AA163" i="1"/>
  <c r="AB110" i="1" s="1"/>
  <c r="Z163" i="1"/>
  <c r="X163" i="1"/>
  <c r="Y110" i="1" s="1"/>
  <c r="V163" i="1"/>
  <c r="W110" i="1" s="1"/>
  <c r="P163" i="1"/>
  <c r="Q110" i="1" s="1"/>
  <c r="F163" i="1"/>
  <c r="G110" i="1" s="1"/>
  <c r="D163" i="1"/>
  <c r="E110" i="1" s="1"/>
  <c r="C163" i="1"/>
  <c r="B163" i="1"/>
  <c r="J162" i="1"/>
  <c r="H162" i="1"/>
  <c r="I109" i="1" s="1"/>
  <c r="AC162" i="1"/>
  <c r="AA162" i="1"/>
  <c r="AB109" i="1" s="1"/>
  <c r="Z162" i="1"/>
  <c r="X162" i="1"/>
  <c r="Y109" i="1" s="1"/>
  <c r="V162" i="1"/>
  <c r="W109" i="1" s="1"/>
  <c r="P162" i="1"/>
  <c r="Q109" i="1" s="1"/>
  <c r="F162" i="1"/>
  <c r="G109" i="1" s="1"/>
  <c r="D162" i="1"/>
  <c r="E109" i="1" s="1"/>
  <c r="C162" i="1"/>
  <c r="B162" i="1"/>
  <c r="J161" i="1"/>
  <c r="H161" i="1"/>
  <c r="I108" i="1" s="1"/>
  <c r="AC161" i="1"/>
  <c r="AA161" i="1"/>
  <c r="AB108" i="1" s="1"/>
  <c r="Z161" i="1"/>
  <c r="X161" i="1"/>
  <c r="Y108" i="1" s="1"/>
  <c r="V161" i="1"/>
  <c r="W108" i="1" s="1"/>
  <c r="P161" i="1"/>
  <c r="Q108" i="1" s="1"/>
  <c r="F161" i="1"/>
  <c r="G108" i="1" s="1"/>
  <c r="D161" i="1"/>
  <c r="E108" i="1" s="1"/>
  <c r="C161" i="1"/>
  <c r="B161" i="1"/>
  <c r="J160" i="1"/>
  <c r="H160" i="1"/>
  <c r="I107" i="1" s="1"/>
  <c r="AC160" i="1"/>
  <c r="AA160" i="1"/>
  <c r="AB107" i="1" s="1"/>
  <c r="Z160" i="1"/>
  <c r="X160" i="1"/>
  <c r="Y107" i="1" s="1"/>
  <c r="V160" i="1"/>
  <c r="W107" i="1" s="1"/>
  <c r="P160" i="1"/>
  <c r="Q107" i="1" s="1"/>
  <c r="F160" i="1"/>
  <c r="G107" i="1" s="1"/>
  <c r="D160" i="1"/>
  <c r="E107" i="1" s="1"/>
  <c r="C160" i="1"/>
  <c r="B160" i="1"/>
  <c r="J159" i="1"/>
  <c r="H159" i="1"/>
  <c r="I106" i="1" s="1"/>
  <c r="AC159" i="1"/>
  <c r="AA159" i="1"/>
  <c r="AB106" i="1" s="1"/>
  <c r="Z159" i="1"/>
  <c r="X159" i="1"/>
  <c r="Y106" i="1" s="1"/>
  <c r="V159" i="1"/>
  <c r="W106" i="1" s="1"/>
  <c r="P159" i="1"/>
  <c r="Q106" i="1" s="1"/>
  <c r="F159" i="1"/>
  <c r="G106" i="1" s="1"/>
  <c r="D159" i="1"/>
  <c r="E106" i="1" s="1"/>
  <c r="C159" i="1"/>
  <c r="B159" i="1"/>
  <c r="J158" i="1"/>
  <c r="H158" i="1"/>
  <c r="I105" i="1" s="1"/>
  <c r="AC158" i="1"/>
  <c r="AA158" i="1"/>
  <c r="AB105" i="1" s="1"/>
  <c r="Z158" i="1"/>
  <c r="X158" i="1"/>
  <c r="Y105" i="1" s="1"/>
  <c r="V158" i="1"/>
  <c r="W105" i="1" s="1"/>
  <c r="P158" i="1"/>
  <c r="Q105" i="1" s="1"/>
  <c r="F158" i="1"/>
  <c r="G105" i="1" s="1"/>
  <c r="D158" i="1"/>
  <c r="E105" i="1" s="1"/>
  <c r="C158" i="1"/>
  <c r="B158" i="1"/>
  <c r="J157" i="1"/>
  <c r="H157" i="1"/>
  <c r="I104" i="1" s="1"/>
  <c r="AC157" i="1"/>
  <c r="AA157" i="1"/>
  <c r="AB104" i="1" s="1"/>
  <c r="Z157" i="1"/>
  <c r="X157" i="1"/>
  <c r="Y104" i="1" s="1"/>
  <c r="V157" i="1"/>
  <c r="W104" i="1" s="1"/>
  <c r="P157" i="1"/>
  <c r="Q104" i="1" s="1"/>
  <c r="F157" i="1"/>
  <c r="G104" i="1" s="1"/>
  <c r="D157" i="1"/>
  <c r="E104" i="1" s="1"/>
  <c r="C157" i="1"/>
  <c r="B157" i="1"/>
  <c r="J156" i="1"/>
  <c r="H156" i="1"/>
  <c r="I103" i="1" s="1"/>
  <c r="AC156" i="1"/>
  <c r="AA156" i="1"/>
  <c r="AB103" i="1" s="1"/>
  <c r="Z156" i="1"/>
  <c r="X156" i="1"/>
  <c r="Y103" i="1" s="1"/>
  <c r="V156" i="1"/>
  <c r="W103" i="1" s="1"/>
  <c r="P156" i="1"/>
  <c r="Q103" i="1" s="1"/>
  <c r="F156" i="1"/>
  <c r="G103" i="1" s="1"/>
  <c r="D156" i="1"/>
  <c r="E103" i="1" s="1"/>
  <c r="C156" i="1"/>
  <c r="B156" i="1"/>
  <c r="J155" i="1"/>
  <c r="H155" i="1"/>
  <c r="I102" i="1" s="1"/>
  <c r="AC155" i="1"/>
  <c r="AA155" i="1"/>
  <c r="AB102" i="1" s="1"/>
  <c r="Z155" i="1"/>
  <c r="X155" i="1"/>
  <c r="Y102" i="1" s="1"/>
  <c r="V155" i="1"/>
  <c r="W102" i="1" s="1"/>
  <c r="P155" i="1"/>
  <c r="Q102" i="1" s="1"/>
  <c r="F155" i="1"/>
  <c r="G102" i="1" s="1"/>
  <c r="D155" i="1"/>
  <c r="E102" i="1" s="1"/>
  <c r="C155" i="1"/>
  <c r="B155" i="1"/>
  <c r="J154" i="1"/>
  <c r="H154" i="1"/>
  <c r="I101" i="1" s="1"/>
  <c r="AC154" i="1"/>
  <c r="AA154" i="1"/>
  <c r="Z154" i="1"/>
  <c r="X154" i="1"/>
  <c r="V154" i="1"/>
  <c r="P154" i="1"/>
  <c r="F154" i="1"/>
  <c r="D154" i="1"/>
  <c r="C154" i="1"/>
  <c r="B154" i="1"/>
  <c r="J153" i="1"/>
  <c r="H153" i="1"/>
  <c r="I100" i="1" s="1"/>
  <c r="AC153" i="1"/>
  <c r="AA153" i="1"/>
  <c r="Z153" i="1"/>
  <c r="X153" i="1"/>
  <c r="V153" i="1"/>
  <c r="P153" i="1"/>
  <c r="F153" i="1"/>
  <c r="D153" i="1"/>
  <c r="C153" i="1"/>
  <c r="B153" i="1"/>
  <c r="J152" i="1"/>
  <c r="H152" i="1"/>
  <c r="I99" i="1" s="1"/>
  <c r="AC152" i="1"/>
  <c r="AA152" i="1"/>
  <c r="Z152" i="1"/>
  <c r="X152" i="1"/>
  <c r="V152" i="1"/>
  <c r="P152" i="1"/>
  <c r="F152" i="1"/>
  <c r="D152" i="1"/>
  <c r="C152" i="1"/>
  <c r="B152" i="1"/>
  <c r="J151" i="1"/>
  <c r="H151" i="1"/>
  <c r="I98" i="1" s="1"/>
  <c r="AC151" i="1"/>
  <c r="AA151" i="1"/>
  <c r="Z151" i="1"/>
  <c r="X151" i="1"/>
  <c r="V151" i="1"/>
  <c r="P151" i="1"/>
  <c r="F151" i="1"/>
  <c r="D151" i="1"/>
  <c r="C151" i="1"/>
  <c r="B151" i="1"/>
  <c r="J150" i="1"/>
  <c r="H150" i="1"/>
  <c r="I97" i="1" s="1"/>
  <c r="AC150" i="1"/>
  <c r="AA150" i="1"/>
  <c r="Z150" i="1"/>
  <c r="X150" i="1"/>
  <c r="V150" i="1"/>
  <c r="P150" i="1"/>
  <c r="F150" i="1"/>
  <c r="D150" i="1"/>
  <c r="C150" i="1"/>
  <c r="B150" i="1"/>
  <c r="J149" i="1"/>
  <c r="H149" i="1"/>
  <c r="I96" i="1" s="1"/>
  <c r="AC149" i="1"/>
  <c r="AA149" i="1"/>
  <c r="Z149" i="1"/>
  <c r="X149" i="1"/>
  <c r="V149" i="1"/>
  <c r="P149" i="1"/>
  <c r="F149" i="1"/>
  <c r="D149" i="1"/>
  <c r="C149" i="1"/>
  <c r="B149" i="1"/>
  <c r="J148" i="1"/>
  <c r="H148" i="1"/>
  <c r="I95" i="1" s="1"/>
  <c r="AC148" i="1"/>
  <c r="AA148" i="1"/>
  <c r="Z148" i="1"/>
  <c r="X148" i="1"/>
  <c r="V148" i="1"/>
  <c r="P148" i="1"/>
  <c r="F148" i="1"/>
  <c r="D148" i="1"/>
  <c r="C148" i="1"/>
  <c r="B148" i="1"/>
  <c r="J147" i="1"/>
  <c r="H147" i="1"/>
  <c r="I94" i="1" s="1"/>
  <c r="AC147" i="1"/>
  <c r="AA147" i="1"/>
  <c r="Z147" i="1"/>
  <c r="X147" i="1"/>
  <c r="V147" i="1"/>
  <c r="P147" i="1"/>
  <c r="F147" i="1"/>
  <c r="D147" i="1"/>
  <c r="C147" i="1"/>
  <c r="B147" i="1"/>
  <c r="J146" i="1"/>
  <c r="H146" i="1"/>
  <c r="I93" i="1" s="1"/>
  <c r="AC146" i="1"/>
  <c r="AA146" i="1"/>
  <c r="Z146" i="1"/>
  <c r="X146" i="1"/>
  <c r="V146" i="1"/>
  <c r="P146" i="1"/>
  <c r="F146" i="1"/>
  <c r="D146" i="1"/>
  <c r="C146" i="1"/>
  <c r="B146" i="1"/>
  <c r="J145" i="1"/>
  <c r="H145" i="1"/>
  <c r="I92" i="1" s="1"/>
  <c r="AC145" i="1"/>
  <c r="AA145" i="1"/>
  <c r="Z145" i="1"/>
  <c r="X145" i="1"/>
  <c r="V145" i="1"/>
  <c r="P145" i="1"/>
  <c r="F145" i="1"/>
  <c r="D145" i="1"/>
  <c r="C145" i="1"/>
  <c r="B145" i="1"/>
  <c r="J144" i="1"/>
  <c r="H144" i="1"/>
  <c r="I91" i="1" s="1"/>
  <c r="AC144" i="1"/>
  <c r="AA144" i="1"/>
  <c r="Z144" i="1"/>
  <c r="X144" i="1"/>
  <c r="V144" i="1"/>
  <c r="P144" i="1"/>
  <c r="F144" i="1"/>
  <c r="D144" i="1"/>
  <c r="C144" i="1"/>
  <c r="B144" i="1"/>
  <c r="J143" i="1"/>
  <c r="H143" i="1"/>
  <c r="I90" i="1" s="1"/>
  <c r="AC143" i="1"/>
  <c r="AA143" i="1"/>
  <c r="Z143" i="1"/>
  <c r="X143" i="1"/>
  <c r="V143" i="1"/>
  <c r="P143" i="1"/>
  <c r="F143" i="1"/>
  <c r="D143" i="1"/>
  <c r="C143" i="1"/>
  <c r="B143" i="1"/>
  <c r="J142" i="1"/>
  <c r="H142" i="1"/>
  <c r="I89" i="1" s="1"/>
  <c r="AC142" i="1"/>
  <c r="AA142" i="1"/>
  <c r="Z142" i="1"/>
  <c r="X142" i="1"/>
  <c r="V142" i="1"/>
  <c r="P142" i="1"/>
  <c r="F142" i="1"/>
  <c r="D142" i="1"/>
  <c r="C142" i="1"/>
  <c r="B142" i="1"/>
  <c r="J141" i="1"/>
  <c r="H141" i="1"/>
  <c r="I88" i="1" s="1"/>
  <c r="AC141" i="1"/>
  <c r="AA141" i="1"/>
  <c r="Z141" i="1"/>
  <c r="X141" i="1"/>
  <c r="V141" i="1"/>
  <c r="P141" i="1"/>
  <c r="F141" i="1"/>
  <c r="D141" i="1"/>
  <c r="C141" i="1"/>
  <c r="B141" i="1"/>
  <c r="J140" i="1"/>
  <c r="H140" i="1"/>
  <c r="I87" i="1" s="1"/>
  <c r="AC140" i="1"/>
  <c r="AA140" i="1"/>
  <c r="Z140" i="1"/>
  <c r="X140" i="1"/>
  <c r="V140" i="1"/>
  <c r="P140" i="1"/>
  <c r="F140" i="1"/>
  <c r="D140" i="1"/>
  <c r="C140" i="1"/>
  <c r="B140" i="1"/>
  <c r="J139" i="1"/>
  <c r="H139" i="1"/>
  <c r="I86" i="1" s="1"/>
  <c r="AC139" i="1"/>
  <c r="AA139" i="1"/>
  <c r="AB86" i="1" s="1"/>
  <c r="Z139" i="1"/>
  <c r="X139" i="1"/>
  <c r="Y86" i="1" s="1"/>
  <c r="V139" i="1"/>
  <c r="W86" i="1" s="1"/>
  <c r="P139" i="1"/>
  <c r="Q86" i="1" s="1"/>
  <c r="F139" i="1"/>
  <c r="G86" i="1" s="1"/>
  <c r="D139" i="1"/>
  <c r="E86" i="1" s="1"/>
  <c r="C139" i="1"/>
  <c r="B139" i="1"/>
  <c r="J138" i="1"/>
  <c r="H138" i="1"/>
  <c r="I85" i="1" s="1"/>
  <c r="AC138" i="1"/>
  <c r="AA138" i="1"/>
  <c r="AB85" i="1" s="1"/>
  <c r="Z138" i="1"/>
  <c r="X138" i="1"/>
  <c r="Y85" i="1" s="1"/>
  <c r="V138" i="1"/>
  <c r="W85" i="1" s="1"/>
  <c r="P138" i="1"/>
  <c r="Q85" i="1" s="1"/>
  <c r="F138" i="1"/>
  <c r="G85" i="1" s="1"/>
  <c r="D138" i="1"/>
  <c r="E85" i="1" s="1"/>
  <c r="C138" i="1"/>
  <c r="B138" i="1"/>
  <c r="J137" i="1"/>
  <c r="H137" i="1"/>
  <c r="I84" i="1" s="1"/>
  <c r="AC137" i="1"/>
  <c r="AA137" i="1"/>
  <c r="AB84" i="1" s="1"/>
  <c r="Z137" i="1"/>
  <c r="X137" i="1"/>
  <c r="Y84" i="1" s="1"/>
  <c r="V137" i="1"/>
  <c r="W84" i="1" s="1"/>
  <c r="P137" i="1"/>
  <c r="Q84" i="1" s="1"/>
  <c r="F137" i="1"/>
  <c r="G84" i="1" s="1"/>
  <c r="D137" i="1"/>
  <c r="E84" i="1" s="1"/>
  <c r="C137" i="1"/>
  <c r="B137" i="1"/>
  <c r="J136" i="1"/>
  <c r="H136" i="1"/>
  <c r="I83" i="1" s="1"/>
  <c r="AC136" i="1"/>
  <c r="AA136" i="1"/>
  <c r="AB83" i="1" s="1"/>
  <c r="Z136" i="1"/>
  <c r="X136" i="1"/>
  <c r="Y83" i="1" s="1"/>
  <c r="V136" i="1"/>
  <c r="W83" i="1" s="1"/>
  <c r="P136" i="1"/>
  <c r="Q83" i="1" s="1"/>
  <c r="F136" i="1"/>
  <c r="G83" i="1" s="1"/>
  <c r="D136" i="1"/>
  <c r="E83" i="1" s="1"/>
  <c r="C136" i="1"/>
  <c r="B136" i="1"/>
  <c r="J135" i="1"/>
  <c r="H135" i="1"/>
  <c r="I82" i="1" s="1"/>
  <c r="AC135" i="1"/>
  <c r="AA135" i="1"/>
  <c r="AB82" i="1" s="1"/>
  <c r="Z135" i="1"/>
  <c r="X135" i="1"/>
  <c r="Y82" i="1" s="1"/>
  <c r="V135" i="1"/>
  <c r="W82" i="1" s="1"/>
  <c r="P135" i="1"/>
  <c r="Q82" i="1" s="1"/>
  <c r="F135" i="1"/>
  <c r="G82" i="1" s="1"/>
  <c r="D135" i="1"/>
  <c r="E82" i="1" s="1"/>
  <c r="C135" i="1"/>
  <c r="B135" i="1"/>
  <c r="J134" i="1"/>
  <c r="H134" i="1"/>
  <c r="I81" i="1" s="1"/>
  <c r="AC134" i="1"/>
  <c r="AA134" i="1"/>
  <c r="AB81" i="1" s="1"/>
  <c r="Z134" i="1"/>
  <c r="X134" i="1"/>
  <c r="Y81" i="1" s="1"/>
  <c r="V134" i="1"/>
  <c r="W81" i="1" s="1"/>
  <c r="P134" i="1"/>
  <c r="Q81" i="1" s="1"/>
  <c r="F134" i="1"/>
  <c r="G81" i="1" s="1"/>
  <c r="D134" i="1"/>
  <c r="E81" i="1" s="1"/>
  <c r="C134" i="1"/>
  <c r="B134" i="1"/>
  <c r="J133" i="1"/>
  <c r="H133" i="1"/>
  <c r="I80" i="1" s="1"/>
  <c r="AC133" i="1"/>
  <c r="AA133" i="1"/>
  <c r="AB80" i="1" s="1"/>
  <c r="Z133" i="1"/>
  <c r="X133" i="1"/>
  <c r="Y80" i="1" s="1"/>
  <c r="V133" i="1"/>
  <c r="W80" i="1" s="1"/>
  <c r="P133" i="1"/>
  <c r="Q80" i="1" s="1"/>
  <c r="F133" i="1"/>
  <c r="G80" i="1" s="1"/>
  <c r="D133" i="1"/>
  <c r="E80" i="1" s="1"/>
  <c r="C133" i="1"/>
  <c r="B133" i="1"/>
  <c r="J132" i="1"/>
  <c r="H132" i="1"/>
  <c r="I79" i="1" s="1"/>
  <c r="AC132" i="1"/>
  <c r="AA132" i="1"/>
  <c r="AB79" i="1" s="1"/>
  <c r="Z132" i="1"/>
  <c r="X132" i="1"/>
  <c r="Y79" i="1" s="1"/>
  <c r="V132" i="1"/>
  <c r="W79" i="1" s="1"/>
  <c r="P132" i="1"/>
  <c r="Q79" i="1" s="1"/>
  <c r="F132" i="1"/>
  <c r="G79" i="1" s="1"/>
  <c r="D132" i="1"/>
  <c r="E79" i="1" s="1"/>
  <c r="C132" i="1"/>
  <c r="B132" i="1"/>
  <c r="J131" i="1"/>
  <c r="H131" i="1"/>
  <c r="I78" i="1" s="1"/>
  <c r="AC131" i="1"/>
  <c r="AA131" i="1"/>
  <c r="AB78" i="1" s="1"/>
  <c r="Z131" i="1"/>
  <c r="X131" i="1"/>
  <c r="Y78" i="1" s="1"/>
  <c r="V131" i="1"/>
  <c r="W78" i="1" s="1"/>
  <c r="P131" i="1"/>
  <c r="Q78" i="1" s="1"/>
  <c r="F131" i="1"/>
  <c r="G78" i="1" s="1"/>
  <c r="D131" i="1"/>
  <c r="E78" i="1" s="1"/>
  <c r="C131" i="1"/>
  <c r="B131" i="1"/>
  <c r="J130" i="1"/>
  <c r="H130" i="1"/>
  <c r="I77" i="1" s="1"/>
  <c r="AC130" i="1"/>
  <c r="AA130" i="1"/>
  <c r="AB77" i="1" s="1"/>
  <c r="Z130" i="1"/>
  <c r="X130" i="1"/>
  <c r="Y77" i="1" s="1"/>
  <c r="V130" i="1"/>
  <c r="W77" i="1" s="1"/>
  <c r="P130" i="1"/>
  <c r="Q77" i="1" s="1"/>
  <c r="F130" i="1"/>
  <c r="G77" i="1" s="1"/>
  <c r="D130" i="1"/>
  <c r="E77" i="1" s="1"/>
  <c r="C130" i="1"/>
  <c r="B130" i="1"/>
  <c r="J129" i="1"/>
  <c r="H129" i="1"/>
  <c r="I76" i="1" s="1"/>
  <c r="AC129" i="1"/>
  <c r="AA129" i="1"/>
  <c r="AB76" i="1" s="1"/>
  <c r="Z129" i="1"/>
  <c r="X129" i="1"/>
  <c r="Y76" i="1" s="1"/>
  <c r="V129" i="1"/>
  <c r="W76" i="1" s="1"/>
  <c r="P129" i="1"/>
  <c r="Q76" i="1" s="1"/>
  <c r="F129" i="1"/>
  <c r="G76" i="1" s="1"/>
  <c r="D129" i="1"/>
  <c r="E76" i="1" s="1"/>
  <c r="C129" i="1"/>
  <c r="B129" i="1"/>
  <c r="J128" i="1"/>
  <c r="H128" i="1"/>
  <c r="I75" i="1" s="1"/>
  <c r="AC128" i="1"/>
  <c r="AA128" i="1"/>
  <c r="AB75" i="1" s="1"/>
  <c r="Z128" i="1"/>
  <c r="X128" i="1"/>
  <c r="Y75" i="1" s="1"/>
  <c r="V128" i="1"/>
  <c r="W75" i="1" s="1"/>
  <c r="P128" i="1"/>
  <c r="Q75" i="1" s="1"/>
  <c r="F128" i="1"/>
  <c r="G75" i="1" s="1"/>
  <c r="D128" i="1"/>
  <c r="E75" i="1" s="1"/>
  <c r="C128" i="1"/>
  <c r="B128" i="1"/>
  <c r="J127" i="1"/>
  <c r="H127" i="1"/>
  <c r="I74" i="1" s="1"/>
  <c r="AC127" i="1"/>
  <c r="AA127" i="1"/>
  <c r="AB74" i="1" s="1"/>
  <c r="Z127" i="1"/>
  <c r="X127" i="1"/>
  <c r="Y74" i="1" s="1"/>
  <c r="V127" i="1"/>
  <c r="W74" i="1" s="1"/>
  <c r="P127" i="1"/>
  <c r="Q74" i="1" s="1"/>
  <c r="F127" i="1"/>
  <c r="G74" i="1" s="1"/>
  <c r="D127" i="1"/>
  <c r="E74" i="1" s="1"/>
  <c r="C127" i="1"/>
  <c r="B127" i="1"/>
  <c r="J126" i="1"/>
  <c r="H126" i="1"/>
  <c r="I73" i="1" s="1"/>
  <c r="AC126" i="1"/>
  <c r="AA126" i="1"/>
  <c r="AB73" i="1" s="1"/>
  <c r="Z126" i="1"/>
  <c r="X126" i="1"/>
  <c r="Y73" i="1" s="1"/>
  <c r="V126" i="1"/>
  <c r="W73" i="1" s="1"/>
  <c r="P126" i="1"/>
  <c r="Q73" i="1" s="1"/>
  <c r="F126" i="1"/>
  <c r="G73" i="1" s="1"/>
  <c r="D126" i="1"/>
  <c r="E73" i="1" s="1"/>
  <c r="C126" i="1"/>
  <c r="B126" i="1"/>
  <c r="J125" i="1"/>
  <c r="H125" i="1"/>
  <c r="AC125" i="1"/>
  <c r="AA125" i="1"/>
  <c r="Z125" i="1"/>
  <c r="X125" i="1"/>
  <c r="V125" i="1"/>
  <c r="P125" i="1"/>
  <c r="F125" i="1"/>
  <c r="D125" i="1"/>
  <c r="C125" i="1"/>
  <c r="B125" i="1"/>
  <c r="J124" i="1"/>
  <c r="H124" i="1"/>
  <c r="AC124" i="1"/>
  <c r="AA124" i="1"/>
  <c r="Z124" i="1"/>
  <c r="X124" i="1"/>
  <c r="V124" i="1"/>
  <c r="P124" i="1"/>
  <c r="F124" i="1"/>
  <c r="D124" i="1"/>
  <c r="C124" i="1"/>
  <c r="B124" i="1"/>
  <c r="J123" i="1"/>
  <c r="H123" i="1"/>
  <c r="AC123" i="1"/>
  <c r="AA123" i="1"/>
  <c r="Z123" i="1"/>
  <c r="X123" i="1"/>
  <c r="V123" i="1"/>
  <c r="P123" i="1"/>
  <c r="F123" i="1"/>
  <c r="D123" i="1"/>
  <c r="C123" i="1"/>
  <c r="B123" i="1"/>
  <c r="J122" i="1"/>
  <c r="H122" i="1"/>
  <c r="AC122" i="1"/>
  <c r="AA122" i="1"/>
  <c r="Z122" i="1"/>
  <c r="X122" i="1"/>
  <c r="V122" i="1"/>
  <c r="P122" i="1"/>
  <c r="F122" i="1"/>
  <c r="D122" i="1"/>
  <c r="C122" i="1"/>
  <c r="B122" i="1"/>
  <c r="J121" i="1"/>
  <c r="H121" i="1"/>
  <c r="AC121" i="1"/>
  <c r="AA121" i="1"/>
  <c r="Z121" i="1"/>
  <c r="X121" i="1"/>
  <c r="V121" i="1"/>
  <c r="P121" i="1"/>
  <c r="F121" i="1"/>
  <c r="D121" i="1"/>
  <c r="C121" i="1"/>
  <c r="B121" i="1"/>
  <c r="J120" i="1"/>
  <c r="H120" i="1"/>
  <c r="AC120" i="1"/>
  <c r="AA120" i="1"/>
  <c r="Z120" i="1"/>
  <c r="X120" i="1"/>
  <c r="V120" i="1"/>
  <c r="P120" i="1"/>
  <c r="F120" i="1"/>
  <c r="D120" i="1"/>
  <c r="C120" i="1"/>
  <c r="B120" i="1"/>
  <c r="J119" i="1"/>
  <c r="H119" i="1"/>
  <c r="AC119" i="1"/>
  <c r="AA119" i="1"/>
  <c r="Z119" i="1"/>
  <c r="X119" i="1"/>
  <c r="V119" i="1"/>
  <c r="P119" i="1"/>
  <c r="F119" i="1"/>
  <c r="D119" i="1"/>
  <c r="C119" i="1"/>
  <c r="B119" i="1"/>
  <c r="J118" i="1"/>
  <c r="H118" i="1"/>
  <c r="AC118" i="1"/>
  <c r="AA118" i="1"/>
  <c r="Z118" i="1"/>
  <c r="X118" i="1"/>
  <c r="V118" i="1"/>
  <c r="P118" i="1"/>
  <c r="F118" i="1"/>
  <c r="D118" i="1"/>
  <c r="C118" i="1"/>
  <c r="B118" i="1"/>
  <c r="J117" i="1"/>
  <c r="H117" i="1"/>
  <c r="AC117" i="1"/>
  <c r="AA117" i="1"/>
  <c r="Z117" i="1"/>
  <c r="X117" i="1"/>
  <c r="V117" i="1"/>
  <c r="P117" i="1"/>
  <c r="F117" i="1"/>
  <c r="D117" i="1"/>
  <c r="C117" i="1"/>
  <c r="B117" i="1"/>
  <c r="J116" i="1"/>
  <c r="H116" i="1"/>
  <c r="AC116" i="1"/>
  <c r="AA116" i="1"/>
  <c r="Z116" i="1"/>
  <c r="X116" i="1"/>
  <c r="V116" i="1"/>
  <c r="P116" i="1"/>
  <c r="F116" i="1"/>
  <c r="D116" i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G117" i="1" l="1"/>
  <c r="AG118" i="1"/>
  <c r="AG121" i="1"/>
  <c r="AG122" i="1"/>
  <c r="AG125" i="1"/>
  <c r="AG126" i="1"/>
  <c r="AG129" i="1"/>
  <c r="AG130" i="1"/>
  <c r="AG133" i="1"/>
  <c r="AG134" i="1"/>
  <c r="AG137" i="1"/>
  <c r="AG138" i="1"/>
  <c r="AG141" i="1"/>
  <c r="AG142" i="1"/>
  <c r="AG145" i="1"/>
  <c r="AG146" i="1"/>
  <c r="AG149" i="1"/>
  <c r="AG150" i="1"/>
  <c r="AG153" i="1"/>
  <c r="AG154" i="1"/>
  <c r="AG157" i="1"/>
  <c r="AG158" i="1"/>
  <c r="AG161" i="1"/>
  <c r="AG162" i="1"/>
  <c r="AG165" i="1"/>
  <c r="AG166" i="1"/>
  <c r="AG169" i="1"/>
  <c r="AG170" i="1"/>
  <c r="AG173" i="1"/>
  <c r="AG174" i="1"/>
  <c r="AG177" i="1"/>
  <c r="AG178" i="1"/>
  <c r="AG181" i="1"/>
  <c r="AG182" i="1"/>
  <c r="AG185" i="1"/>
  <c r="AG186" i="1"/>
  <c r="AG189" i="1"/>
  <c r="AG190" i="1"/>
  <c r="AG193" i="1"/>
  <c r="AG194" i="1"/>
  <c r="AG197" i="1"/>
  <c r="AG198" i="1"/>
  <c r="AG201" i="1"/>
  <c r="AG202" i="1"/>
  <c r="AG205" i="1"/>
  <c r="AG206" i="1"/>
  <c r="AG209" i="1"/>
  <c r="AG210" i="1"/>
  <c r="AG213" i="1"/>
  <c r="AG214" i="1"/>
  <c r="AG217" i="1"/>
  <c r="AG218" i="1"/>
  <c r="AG116" i="1"/>
  <c r="AG119" i="1"/>
  <c r="AG120" i="1"/>
  <c r="AG123" i="1"/>
  <c r="AG124" i="1"/>
  <c r="AG127" i="1"/>
  <c r="AG128" i="1"/>
  <c r="AG131" i="1"/>
  <c r="AG132" i="1"/>
  <c r="AG135" i="1"/>
  <c r="AG136" i="1"/>
  <c r="AG139" i="1"/>
  <c r="AG140" i="1"/>
  <c r="AG143" i="1"/>
  <c r="AG144" i="1"/>
  <c r="AG147" i="1"/>
  <c r="AG148" i="1"/>
  <c r="AG151" i="1"/>
  <c r="AG152" i="1"/>
  <c r="AG155" i="1"/>
  <c r="AG156" i="1"/>
  <c r="AG159" i="1"/>
  <c r="AG160" i="1"/>
  <c r="AG163" i="1"/>
  <c r="AG164" i="1"/>
  <c r="AG167" i="1"/>
  <c r="AG168" i="1"/>
  <c r="AG171" i="1"/>
  <c r="AG172" i="1"/>
  <c r="AG175" i="1"/>
  <c r="AG176" i="1"/>
  <c r="AG179" i="1"/>
  <c r="AG180" i="1"/>
  <c r="AG183" i="1"/>
  <c r="AG184" i="1"/>
  <c r="AG187" i="1"/>
  <c r="AG188" i="1"/>
  <c r="AG191" i="1"/>
  <c r="AG192" i="1"/>
  <c r="AG195" i="1"/>
  <c r="AG196" i="1"/>
  <c r="AG199" i="1"/>
  <c r="AG200" i="1"/>
  <c r="AG203" i="1"/>
  <c r="AG204" i="1"/>
  <c r="AG207" i="1"/>
  <c r="AG208" i="1"/>
  <c r="AG211" i="1"/>
  <c r="AG212" i="1"/>
  <c r="AG215" i="1"/>
  <c r="AG216" i="1"/>
  <c r="AG219" i="1"/>
  <c r="F9" i="35" l="1"/>
  <c r="Q9" i="35" s="1"/>
  <c r="C9" i="35"/>
  <c r="AD9" i="35" l="1"/>
  <c r="AE9" i="35"/>
  <c r="AF9" i="35"/>
  <c r="L9" i="35"/>
  <c r="M9" i="35" s="1"/>
  <c r="H9" i="35"/>
  <c r="Y9" i="35"/>
  <c r="Z9" i="35" s="1"/>
  <c r="W9" i="35"/>
  <c r="X9" i="35" s="1"/>
  <c r="D9" i="35"/>
  <c r="E9" i="35" s="1"/>
  <c r="J9" i="35"/>
  <c r="G9" i="35"/>
  <c r="AB9" i="35"/>
  <c r="AC9" i="35"/>
  <c r="AA9" i="35"/>
  <c r="AH9" i="35"/>
  <c r="AG9" i="35"/>
  <c r="AI9" i="35"/>
  <c r="I9" i="35" l="1"/>
  <c r="AH10" i="6"/>
  <c r="AE4" i="35" l="1"/>
  <c r="AI10" i="51" l="1"/>
  <c r="G5" i="51"/>
  <c r="E4" i="50"/>
  <c r="F5" i="49"/>
  <c r="E4" i="48"/>
  <c r="W5" i="45"/>
  <c r="F5" i="45"/>
  <c r="Z5" i="49" l="1"/>
  <c r="AH10" i="51"/>
  <c r="AD9" i="50"/>
  <c r="AE9" i="50"/>
  <c r="X4" i="48"/>
  <c r="AJ11" i="45"/>
  <c r="AI11" i="45"/>
  <c r="I4" i="1"/>
  <c r="G4" i="35"/>
  <c r="AG16" i="16" l="1"/>
  <c r="AF16" i="16"/>
  <c r="AH10" i="44"/>
  <c r="G5" i="44"/>
  <c r="Q5" i="44" l="1"/>
  <c r="K5" i="16" l="1"/>
  <c r="G5" i="6"/>
  <c r="V5" i="6"/>
  <c r="AB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7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<sst xmlns="http://schemas.openxmlformats.org/spreadsheetml/2006/main" count="3155" uniqueCount="691">
  <si>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</si>
  <si>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</si>
  <si>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</si>
  <si>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</si>
  <si>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</si>
  <si>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</si>
  <si>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</si>
  <si>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</si>
  <si>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</si>
  <si>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</si>
  <si>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</si>
  <si>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</si>
  <si>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</si>
  <si>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</si>
  <si>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</si>
  <si>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</si>
  <si>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</si>
  <si>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</si>
  <si>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</si>
  <si>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</si>
  <si>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</si>
  <si>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</si>
  <si>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</si>
  <si>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</si>
  <si>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</si>
  <si>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</si>
  <si>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</si>
  <si>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</si>
  <si>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</si>
  <si>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</si>
  <si>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</si>
  <si>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</si>
  <si>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</si>
  <si>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</si>
  <si>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</si>
  <si>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</si>
  <si>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</si>
  <si>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</si>
  <si>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</si>
  <si>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</si>
  <si>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</si>
  <si>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</si>
  <si>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</si>
  <si>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</si>
  <si>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</si>
  <si>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</si>
  <si>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</si>
  <si>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</si>
  <si>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</si>
  <si>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</si>
  <si>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</si>
  <si>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</si>
  <si>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</si>
  <si>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</si>
  <si>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</si>
  <si>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</si>
  <si>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</si>
  <si>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</si>
  <si>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</si>
  <si>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</si>
  <si>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</si>
  <si>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</si>
  <si>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</si>
  <si>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</si>
  <si>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</si>
  <si>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</si>
  <si>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</si>
  <si>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</si>
  <si>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</si>
  <si>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</si>
  <si>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</si>
  <si>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</si>
  <si>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</si>
  <si>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</si>
  <si>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</si>
  <si>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</si>
  <si>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</si>
  <si>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</si>
  <si>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</si>
  <si>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</si>
  <si>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</si>
  <si>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</si>
  <si>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</si>
  <si>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</si>
  <si>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</si>
  <si>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</si>
  <si>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</si>
  <si>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</si>
  <si>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</si>
  <si>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</si>
  <si>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</si>
  <si>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</si>
  <si>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</si>
  <si>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</si>
  <si>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</si>
  <si>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</si>
  <si>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</si>
  <si>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</si>
  <si>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</si>
  <si>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</si>
  <si>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</si>
  <si>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</si>
  <si>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</si>
  <si>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</si>
  <si>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</si>
  <si>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</si>
  <si>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</si>
  <si>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</si>
  <si>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</si>
  <si>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</si>
  <si>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</si>
  <si>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</si>
  <si>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</si>
  <si>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</si>
  <si>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</si>
  <si>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</si>
  <si>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</si>
  <si>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</si>
  <si>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</si>
  <si>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</si>
  <si>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</si>
  <si>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</si>
  <si>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</si>
  <si>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</si>
  <si>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</si>
  <si>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</si>
  <si>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</si>
  <si>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</si>
  <si>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</si>
  <si>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</si>
  <si>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</si>
  <si>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</si>
  <si>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</si>
  <si>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</si>
  <si>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</si>
  <si>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</si>
  <si>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</si>
  <si>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</si>
  <si>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</si>
  <si>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</si>
  <si>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</si>
  <si>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</si>
  <si>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</si>
  <si>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</si>
  <si>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</si>
  <si>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</si>
  <si>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</si>
  <si>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</si>
  <si>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</si>
  <si>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</si>
  <si>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</si>
  <si>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</si>
  <si>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</si>
  <si>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</si>
  <si>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</si>
  <si>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</si>
  <si>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</si>
  <si>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</si>
  <si>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</si>
  <si>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</si>
  <si>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</si>
  <si>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</si>
  <si>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</si>
  <si>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</si>
  <si>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</si>
  <si>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</si>
  <si>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</si>
  <si>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</si>
  <si>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</si>
  <si>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</si>
  <si>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</si>
  <si>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</si>
  <si>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</si>
  <si>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</si>
  <si>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</si>
  <si>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</si>
  <si>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</si>
  <si>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</si>
  <si>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</si>
  <si>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</si>
  <si>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</si>
  <si>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</si>
  <si>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</si>
  <si>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</si>
  <si>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</si>
  <si>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</si>
  <si>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</si>
  <si>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</si>
  <si>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</si>
  <si>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</si>
  <si>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</si>
  <si>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</si>
  <si>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</si>
  <si>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</si>
  <si>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</si>
  <si>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</si>
  <si>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</si>
  <si>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</si>
  <si>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</si>
  <si>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</si>
  <si>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</si>
  <si>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</si>
  <si>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</si>
  <si>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</si>
  <si>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</si>
  <si>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</si>
  <si>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</si>
  <si>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</si>
  <si>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</si>
  <si>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</si>
  <si>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</si>
  <si>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</si>
  <si>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</si>
  <si>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</si>
  <si>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</si>
  <si>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</si>
  <si>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</si>
  <si>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</si>
  <si>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</si>
  <si>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</si>
  <si>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</si>
  <si>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</si>
  <si>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</si>
  <si>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</si>
  <si>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</si>
  <si>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</si>
  <si>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</si>
  <si>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</si>
  <si>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</si>
  <si>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</si>
  <si>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</si>
  <si>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</si>
  <si>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</si>
  <si>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</si>
  <si>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</si>
  <si>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</si>
  <si>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</si>
  <si>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</si>
  <si>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</si>
  <si>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</si>
  <si>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</si>
  <si>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</si>
  <si>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</si>
  <si>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</si>
  <si>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</si>
  <si>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</si>
  <si>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</si>
  <si>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</si>
  <si>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</si>
  <si>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</si>
  <si>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</si>
  <si>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</si>
  <si>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</si>
  <si>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</si>
  <si>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</si>
  <si>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</si>
  <si>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</si>
  <si>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</si>
  <si>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</si>
  <si>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</si>
  <si>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</si>
  <si>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</si>
  <si>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</si>
  <si>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</si>
  <si>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</si>
  <si>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</si>
  <si>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</si>
  <si>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</si>
  <si>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</si>
  <si>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</si>
  <si>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</si>
  <si>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</si>
  <si>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</si>
  <si>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</si>
  <si>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</si>
  <si>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</si>
  <si>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</si>
  <si>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</si>
  <si>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</si>
  <si>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</si>
  <si>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</si>
  <si>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</si>
  <si>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</si>
  <si>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</si>
  <si>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</si>
  <si>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</si>
  <si>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</si>
  <si>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</si>
  <si>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</si>
  <si>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</si>
  <si>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</si>
  <si>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</si>
  <si>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</si>
  <si>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</si>
  <si>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</si>
  <si>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</si>
  <si>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</si>
  <si>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</si>
  <si>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</si>
  <si>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</si>
  <si>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</si>
  <si>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</si>
  <si>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</si>
  <si>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</si>
  <si>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</si>
  <si>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</si>
  <si>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</si>
  <si>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</si>
  <si>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</si>
  <si>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</si>
  <si>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</si>
  <si>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</si>
  <si>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</si>
  <si>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</si>
  <si>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</si>
  <si>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</si>
  <si>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</si>
  <si>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</si>
  <si>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</si>
  <si>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</si>
  <si>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</si>
  <si>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</si>
  <si>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</si>
  <si>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</si>
  <si>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</si>
  <si>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</si>
  <si>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</si>
  <si>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</si>
  <si>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</si>
  <si>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</si>
  <si>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</si>
  <si>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</si>
  <si>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</si>
  <si>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</si>
  <si>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</si>
  <si>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</si>
  <si>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</si>
  <si>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</si>
  <si>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</si>
  <si>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</si>
  <si>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</si>
  <si>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</si>
  <si>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</si>
  <si>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</si>
  <si>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</si>
  <si>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</si>
  <si>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</si>
  <si>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</si>
  <si>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</si>
  <si>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</si>
  <si>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</si>
  <si>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</si>
  <si>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</si>
  <si>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</si>
  <si>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</si>
  <si>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</si>
  <si>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</si>
  <si>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</si>
  <si>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</si>
  <si>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</si>
  <si>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</si>
  <si>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</si>
  <si>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</si>
  <si>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</si>
  <si>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</si>
  <si>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</si>
  <si>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</si>
  <si>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</si>
  <si>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</si>
  <si>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</si>
  <si>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</si>
  <si>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</si>
  <si>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</si>
  <si>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</si>
  <si>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</si>
  <si>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</si>
  <si>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</si>
  <si>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</si>
  <si>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</si>
  <si>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</si>
  <si>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</si>
  <si>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</si>
  <si>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</si>
  <si>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</si>
  <si>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</si>
  <si>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</si>
  <si>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</si>
  <si>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</si>
  <si>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</si>
  <si>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</si>
  <si>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</si>
  <si>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</si>
  <si>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</si>
  <si>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</si>
  <si>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</si>
  <si>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</si>
  <si>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</si>
  <si>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</si>
  <si>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 xml:space="preserve">slaktevekt 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</si>
  <si>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</si>
  <si>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</si>
  <si>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</si>
  <si>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</si>
  <si>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</si>
  <si>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</si>
  <si>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</si>
  <si>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</si>
  <si>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</si>
  <si>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</si>
  <si>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</si>
  <si>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</si>
  <si>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</si>
  <si>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</si>
  <si>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</si>
  <si>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</si>
  <si>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</si>
  <si>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</si>
  <si>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</si>
  <si>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</si>
  <si>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</si>
  <si>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</si>
  <si>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</si>
  <si>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</si>
  <si>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</si>
  <si>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</si>
  <si>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</si>
  <si>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</si>
  <si>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</si>
  <si>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</si>
  <si>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</si>
  <si>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</si>
  <si>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</si>
  <si>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</si>
  <si>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</si>
  <si>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</si>
  <si>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</si>
  <si>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</si>
  <si>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</si>
  <si>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</si>
  <si>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</si>
  <si>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</si>
  <si>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</si>
  <si>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</si>
  <si>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</si>
  <si>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</si>
  <si>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</si>
  <si>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</si>
  <si>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</si>
  <si>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</si>
  <si>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</si>
  <si>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</si>
  <si>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</si>
  <si>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</si>
  <si>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</si>
  <si>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</si>
  <si>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</si>
  <si>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</si>
  <si>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</si>
  <si>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</si>
  <si>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</si>
  <si>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</si>
  <si>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</si>
  <si>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</si>
  <si>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</si>
  <si>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</si>
  <si>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</si>
  <si>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</si>
  <si>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</si>
  <si>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</si>
  <si>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</si>
  <si>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</si>
  <si>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</si>
  <si>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</si>
  <si>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</si>
  <si>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</si>
  <si>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</si>
  <si>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</si>
  <si>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</si>
  <si>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</si>
  <si>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</si>
  <si>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</si>
  <si>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</si>
  <si>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</si>
  <si>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</si>
  <si>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</si>
  <si>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</si>
  <si>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</si>
  <si>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</si>
  <si>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</si>
  <si>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</si>
  <si>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% per</t>
  </si>
  <si>
    <t>uke</t>
  </si>
  <si>
    <t>% over</t>
  </si>
  <si>
    <t>grup</t>
  </si>
  <si>
    <t>&gt; 23</t>
  </si>
  <si>
    <t>&gt; 40</t>
  </si>
  <si>
    <t>Over-</t>
  </si>
  <si>
    <t>Stje-</t>
  </si>
  <si>
    <t>rne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</si>
  <si>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</si>
  <si>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</si>
  <si>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</si>
  <si>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</si>
  <si>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</si>
  <si>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</si>
  <si>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</si>
  <si>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</si>
  <si>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</si>
  <si>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&gt;</t>
  </si>
  <si>
    <t>all</t>
  </si>
  <si>
    <t>Kilo</t>
  </si>
  <si>
    <t>&gt; 23 kg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</si>
  <si>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</si>
  <si>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</si>
  <si>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</si>
  <si>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</si>
  <si>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</si>
  <si>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</si>
  <si>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</si>
  <si>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</si>
  <si>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</si>
  <si>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</si>
  <si>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</si>
  <si>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</si>
  <si>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</si>
  <si>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</si>
  <si>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</si>
  <si>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</si>
  <si>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</si>
  <si>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</si>
  <si>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</si>
  <si>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</si>
  <si>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</si>
  <si>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KLASSE, SLAKTERI innen KLASSE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</si>
  <si>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</si>
  <si>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</si>
  <si>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</si>
  <si>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</si>
  <si>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</si>
  <si>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</si>
  <si>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</si>
  <si>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Tallverdi</t>
  </si>
  <si>
    <t>INDIKATOR</t>
  </si>
  <si>
    <t>tonn</t>
  </si>
  <si>
    <t>Rela-</t>
  </si>
  <si>
    <t>tiv</t>
  </si>
  <si>
    <t>andel</t>
  </si>
  <si>
    <t>:</t>
  </si>
  <si>
    <t>vekt og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</si>
  <si>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</si>
  <si>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</si>
  <si>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</si>
  <si>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</si>
  <si>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</si>
  <si>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</si>
  <si>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</si>
  <si>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</si>
  <si>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</si>
  <si>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</si>
  <si>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</si>
  <si>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</si>
  <si>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</si>
  <si>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</si>
  <si>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</si>
  <si>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</si>
  <si>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</si>
  <si>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</si>
  <si>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</si>
  <si>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</si>
  <si>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</si>
  <si>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</si>
  <si>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</si>
  <si>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</si>
  <si>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</si>
  <si>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</si>
  <si>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</si>
  <si>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</si>
  <si>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</si>
  <si>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</si>
  <si>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</si>
  <si>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</si>
  <si>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</si>
  <si>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</si>
  <si>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</si>
  <si>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</si>
  <si>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</si>
  <si>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</si>
  <si>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</si>
  <si>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</si>
  <si>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</si>
  <si>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</si>
  <si>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</si>
  <si>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</si>
  <si>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</si>
  <si>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</si>
  <si>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</si>
  <si>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</si>
  <si>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</si>
  <si>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</si>
  <si>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</si>
  <si>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</si>
  <si>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</si>
  <si>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</si>
  <si>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</si>
  <si>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</si>
  <si>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</si>
  <si>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</si>
  <si>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</si>
  <si>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</si>
  <si>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</si>
  <si>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</si>
  <si>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</si>
  <si>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KJE</t>
  </si>
  <si>
    <t>Slakthuset</t>
  </si>
  <si>
    <t xml:space="preserve">R </t>
  </si>
  <si>
    <t>PgDn</t>
  </si>
  <si>
    <t xml:space="preserve">For flere </t>
  </si>
  <si>
    <t>grafer</t>
  </si>
  <si>
    <t>PgUp</t>
  </si>
  <si>
    <t>kg</t>
  </si>
  <si>
    <t>i middel klasse</t>
  </si>
  <si>
    <t>i middel fettgruppe</t>
  </si>
  <si>
    <t>Middelvekt: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</si>
  <si>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</si>
  <si>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</si>
  <si>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</si>
  <si>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</si>
  <si>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</si>
  <si>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</si>
  <si>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</si>
  <si>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</si>
  <si>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</si>
  <si>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Dalpro</t>
  </si>
  <si>
    <t>i middel vekt</t>
  </si>
  <si>
    <t>ANTALL_LENGDE</t>
  </si>
  <si>
    <t>M_LENGD</t>
  </si>
  <si>
    <t>M_KFAKT</t>
  </si>
  <si>
    <t>lengde</t>
  </si>
  <si>
    <t>Lengde</t>
  </si>
  <si>
    <t>K-faktor</t>
  </si>
  <si>
    <t>Ordinær</t>
  </si>
  <si>
    <t>Økologisk</t>
  </si>
  <si>
    <t>Nødslakt</t>
  </si>
  <si>
    <t>Spesial</t>
  </si>
  <si>
    <t>k-faktor</t>
  </si>
  <si>
    <t>% av slaktene er lengdemålte</t>
  </si>
  <si>
    <t>lengde-</t>
  </si>
  <si>
    <t>måling</t>
  </si>
  <si>
    <t>Mån-</t>
  </si>
  <si>
    <t>ed</t>
  </si>
  <si>
    <t>over (kg)</t>
  </si>
  <si>
    <t>Fylker</t>
  </si>
  <si>
    <t>VEKTGRU1</t>
  </si>
  <si>
    <t>&lt;=4,0</t>
  </si>
  <si>
    <t>10,1 - 11,0 kg</t>
  </si>
  <si>
    <t xml:space="preserve">  4,1 - 5,0 kg</t>
  </si>
  <si>
    <t xml:space="preserve">  5,1 - 6,0 kg</t>
  </si>
  <si>
    <t xml:space="preserve">  6,1 - 7,0 kg</t>
  </si>
  <si>
    <t xml:space="preserve">  7,1 - 8,0 kg</t>
  </si>
  <si>
    <t xml:space="preserve">  8,1 - 9,0 kg</t>
  </si>
  <si>
    <t xml:space="preserve">  9,1 - 10,0 kg</t>
  </si>
  <si>
    <t>11,1 - 12,0 kg</t>
  </si>
  <si>
    <t>12,1 - 13,0 kg</t>
  </si>
  <si>
    <t>13,1 - 14,0 kg</t>
  </si>
  <si>
    <t>14,1 - 15,0 kg</t>
  </si>
  <si>
    <t>15,1 - 16,0 kg</t>
  </si>
  <si>
    <t>16,1 - 17,0 kg</t>
  </si>
  <si>
    <t>17,1 - 18,0 kg</t>
  </si>
  <si>
    <t>18,1 - 19,0 kg</t>
  </si>
  <si>
    <t>19,1 - 20,0 kg</t>
  </si>
  <si>
    <t>Vektgrupper</t>
  </si>
  <si>
    <t>20,1 - ==&gt; kg</t>
  </si>
  <si>
    <t>Antall slakt i 2024</t>
  </si>
  <si>
    <t>Middel vekt i 2024</t>
  </si>
  <si>
    <t>Middel klasse i 2024</t>
  </si>
  <si>
    <t>Middel fettgruppe i 2024</t>
  </si>
  <si>
    <t xml:space="preserve">% </t>
  </si>
  <si>
    <t>FYLKE2</t>
  </si>
  <si>
    <t>Kassert</t>
  </si>
  <si>
    <t>Østfold</t>
  </si>
  <si>
    <t>Akershus</t>
  </si>
  <si>
    <t>Buskerud</t>
  </si>
  <si>
    <t>Vestfold</t>
  </si>
  <si>
    <t>Telemark</t>
  </si>
  <si>
    <t>Troms</t>
  </si>
  <si>
    <t>Finnmark</t>
  </si>
  <si>
    <t>K-</t>
  </si>
  <si>
    <t>faktor</t>
  </si>
  <si>
    <t>Middel lengde i 2024</t>
  </si>
  <si>
    <t>Middel K-faktor i 2024</t>
  </si>
  <si>
    <t>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</si>
</sst>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#,##0.0"/>
    <numFmt numFmtId="167" formatCode="[$-414]d/\ mmm\.\ yyyy;@"/>
  </numFmts>
  <fonts count="4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1"/>
      <name val="Cambria"/>
      <family val="1"/>
    </font>
    <font>
      <b/>
      <sz val="11"/>
      <name val="Cambria"/>
      <family val="1"/>
    </font>
    <font>
      <sz val="11"/>
      <name val="Arial"/>
      <family val="2"/>
    </font>
    <font>
      <sz val="10"/>
      <name val="Verdana"/>
      <family val="2"/>
    </font>
    <font>
      <sz val="11"/>
      <name val="Verdana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4">
    <xf numFmtId="0" fontId="0" fillId="0" borderId="0"/>
    <xf numFmtId="0" fontId="4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16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9" fontId="7" fillId="0" borderId="0" applyFont="0" applyFill="0" applyBorder="0" applyAlignment="0" applyProtection="0"/>
    <xf numFmtId="0" fontId="2" fillId="0" borderId="0"/>
    <xf numFmtId="0" fontId="1" fillId="0" borderId="0"/>
  </cellStyleXfs>
  <cellXfs count="535">
    <xf numFmtId="0" fontId="0" fillId="0" borderId="0" xfId="0"/>
    <xf numFmtId="2" fontId="0" fillId="0" borderId="0" xfId="0" applyNumberFormat="1"/>
    <xf numFmtId="0" fontId="6" fillId="0" borderId="0" xfId="0" applyFont="1"/>
    <xf numFmtId="0" fontId="7" fillId="0" borderId="0" xfId="0" applyFont="1"/>
    <xf numFmtId="0" fontId="8" fillId="0" borderId="0" xfId="0" applyFont="1"/>
    <xf numFmtId="2" fontId="6" fillId="0" borderId="0" xfId="0" applyNumberFormat="1" applyFont="1"/>
    <xf numFmtId="0" fontId="0" fillId="3" borderId="0" xfId="0" applyFill="1"/>
    <xf numFmtId="0" fontId="6" fillId="3" borderId="0" xfId="0" applyFont="1" applyFill="1"/>
    <xf numFmtId="0" fontId="9" fillId="3" borderId="0" xfId="0" applyFont="1" applyFill="1"/>
    <xf numFmtId="2" fontId="9" fillId="2" borderId="0" xfId="0" applyNumberFormat="1" applyFont="1" applyFill="1" applyAlignment="1">
      <alignment horizontal="center"/>
    </xf>
    <xf numFmtId="2" fontId="9" fillId="4" borderId="0" xfId="0" applyNumberFormat="1" applyFont="1" applyFill="1" applyAlignment="1">
      <alignment horizontal="center"/>
    </xf>
    <xf numFmtId="1" fontId="0" fillId="0" borderId="0" xfId="0" applyNumberFormat="1"/>
    <xf numFmtId="0" fontId="10" fillId="3" borderId="0" xfId="0" applyFont="1" applyFill="1"/>
    <xf numFmtId="2" fontId="7" fillId="0" borderId="0" xfId="0" applyNumberFormat="1" applyFont="1"/>
    <xf numFmtId="0" fontId="11" fillId="0" borderId="0" xfId="0" applyFont="1"/>
    <xf numFmtId="0" fontId="3" fillId="0" borderId="0" xfId="4"/>
    <xf numFmtId="1" fontId="7" fillId="0" borderId="0" xfId="0" applyNumberFormat="1" applyFont="1"/>
    <xf numFmtId="0" fontId="14" fillId="0" borderId="0" xfId="0" applyFont="1"/>
    <xf numFmtId="1" fontId="6" fillId="0" borderId="0" xfId="0" applyNumberFormat="1" applyFont="1"/>
    <xf numFmtId="165" fontId="7" fillId="0" borderId="0" xfId="0" applyNumberFormat="1" applyFont="1"/>
    <xf numFmtId="0" fontId="0" fillId="0" borderId="0" xfId="0" quotePrefix="1"/>
    <xf numFmtId="0" fontId="8" fillId="0" borderId="0" xfId="0" quotePrefix="1" applyFont="1"/>
    <xf numFmtId="2" fontId="8" fillId="0" borderId="0" xfId="0" applyNumberFormat="1" applyFont="1"/>
    <xf numFmtId="0" fontId="6" fillId="0" borderId="0" xfId="0" applyFont="1" applyAlignment="1">
      <alignment horizontal="right"/>
    </xf>
    <xf numFmtId="0" fontId="15" fillId="3" borderId="0" xfId="0" applyFont="1" applyFill="1"/>
    <xf numFmtId="0" fontId="0" fillId="5" borderId="0" xfId="0" applyFill="1"/>
    <xf numFmtId="2" fontId="7" fillId="0" borderId="0" xfId="2" applyNumberFormat="1"/>
    <xf numFmtId="0" fontId="7" fillId="0" borderId="0" xfId="2"/>
    <xf numFmtId="164" fontId="7" fillId="0" borderId="0" xfId="2" applyNumberFormat="1"/>
    <xf numFmtId="0" fontId="16" fillId="0" borderId="0" xfId="6"/>
    <xf numFmtId="0" fontId="3" fillId="0" borderId="0" xfId="3"/>
    <xf numFmtId="164" fontId="6" fillId="6" borderId="0" xfId="2" applyNumberFormat="1" applyFont="1" applyFill="1"/>
    <xf numFmtId="0" fontId="3" fillId="0" borderId="0" xfId="0" applyFont="1"/>
    <xf numFmtId="1" fontId="7" fillId="0" borderId="0" xfId="2" applyNumberFormat="1"/>
    <xf numFmtId="0" fontId="3" fillId="0" borderId="0" xfId="7"/>
    <xf numFmtId="1" fontId="7" fillId="3" borderId="0" xfId="2" applyNumberFormat="1" applyFill="1"/>
    <xf numFmtId="1" fontId="6" fillId="6" borderId="0" xfId="2" applyNumberFormat="1" applyFont="1" applyFill="1"/>
    <xf numFmtId="0" fontId="17" fillId="0" borderId="0" xfId="8"/>
    <xf numFmtId="2" fontId="0" fillId="6" borderId="0" xfId="0" applyNumberFormat="1" applyFill="1"/>
    <xf numFmtId="1" fontId="9" fillId="7" borderId="0" xfId="0" applyNumberFormat="1" applyFont="1" applyFill="1" applyAlignment="1">
      <alignment horizontal="center"/>
    </xf>
    <xf numFmtId="0" fontId="6" fillId="5" borderId="0" xfId="0" applyFont="1" applyFill="1"/>
    <xf numFmtId="0" fontId="6" fillId="0" borderId="0" xfId="0" applyFont="1" applyAlignment="1">
      <alignment horizontal="left"/>
    </xf>
    <xf numFmtId="165" fontId="7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0" fontId="8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7" fillId="8" borderId="0" xfId="0" applyFont="1" applyFill="1"/>
    <xf numFmtId="165" fontId="0" fillId="0" borderId="0" xfId="0" applyNumberFormat="1"/>
    <xf numFmtId="165" fontId="6" fillId="0" borderId="0" xfId="0" applyNumberFormat="1" applyFont="1"/>
    <xf numFmtId="0" fontId="6" fillId="8" borderId="0" xfId="0" applyFont="1" applyFill="1"/>
    <xf numFmtId="0" fontId="6" fillId="8" borderId="0" xfId="10" applyFont="1" applyFill="1"/>
    <xf numFmtId="0" fontId="0" fillId="10" borderId="0" xfId="0" applyFill="1"/>
    <xf numFmtId="0" fontId="7" fillId="10" borderId="0" xfId="0" applyFont="1" applyFill="1"/>
    <xf numFmtId="2" fontId="0" fillId="10" borderId="0" xfId="0" applyNumberFormat="1" applyFill="1"/>
    <xf numFmtId="2" fontId="13" fillId="0" borderId="0" xfId="0" applyNumberFormat="1" applyFont="1"/>
    <xf numFmtId="164" fontId="6" fillId="0" borderId="0" xfId="0" applyNumberFormat="1" applyFont="1"/>
    <xf numFmtId="164" fontId="7" fillId="0" borderId="0" xfId="0" applyNumberFormat="1" applyFont="1"/>
    <xf numFmtId="2" fontId="7" fillId="10" borderId="0" xfId="0" quotePrefix="1" applyNumberFormat="1" applyFont="1" applyFill="1"/>
    <xf numFmtId="2" fontId="7" fillId="0" borderId="0" xfId="0" quotePrefix="1" applyNumberFormat="1" applyFont="1"/>
    <xf numFmtId="0" fontId="10" fillId="8" borderId="0" xfId="0" applyFont="1" applyFill="1"/>
    <xf numFmtId="0" fontId="15" fillId="5" borderId="0" xfId="0" applyFont="1" applyFill="1"/>
    <xf numFmtId="0" fontId="13" fillId="8" borderId="0" xfId="0" applyFont="1" applyFill="1"/>
    <xf numFmtId="0" fontId="8" fillId="10" borderId="0" xfId="0" applyFont="1" applyFill="1"/>
    <xf numFmtId="0" fontId="6" fillId="10" borderId="0" xfId="0" applyFont="1" applyFill="1"/>
    <xf numFmtId="2" fontId="6" fillId="10" borderId="0" xfId="0" applyNumberFormat="1" applyFont="1" applyFill="1"/>
    <xf numFmtId="0" fontId="18" fillId="5" borderId="0" xfId="0" applyFont="1" applyFill="1"/>
    <xf numFmtId="164" fontId="9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6" fillId="8" borderId="0" xfId="0" applyNumberFormat="1" applyFont="1" applyFill="1"/>
    <xf numFmtId="1" fontId="6" fillId="8" borderId="0" xfId="10" applyNumberFormat="1" applyFont="1" applyFill="1"/>
    <xf numFmtId="1" fontId="0" fillId="10" borderId="0" xfId="0" applyNumberFormat="1" applyFill="1"/>
    <xf numFmtId="1" fontId="11" fillId="0" borderId="0" xfId="0" applyNumberFormat="1" applyFont="1"/>
    <xf numFmtId="1" fontId="3" fillId="0" borderId="0" xfId="3" applyNumberFormat="1"/>
    <xf numFmtId="1" fontId="3" fillId="0" borderId="0" xfId="7" applyNumberFormat="1"/>
    <xf numFmtId="0" fontId="18" fillId="8" borderId="0" xfId="0" applyFont="1" applyFill="1"/>
    <xf numFmtId="0" fontId="0" fillId="12" borderId="0" xfId="0" applyFill="1"/>
    <xf numFmtId="0" fontId="8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9" fillId="6" borderId="0" xfId="0" applyNumberFormat="1" applyFont="1" applyFill="1" applyAlignment="1">
      <alignment horizontal="center"/>
    </xf>
    <xf numFmtId="1" fontId="9" fillId="6" borderId="0" xfId="0" applyNumberFormat="1" applyFont="1" applyFill="1" applyAlignment="1">
      <alignment horizontal="center"/>
    </xf>
    <xf numFmtId="164" fontId="9" fillId="13" borderId="0" xfId="0" applyNumberFormat="1" applyFont="1" applyFill="1" applyAlignment="1">
      <alignment horizontal="center"/>
    </xf>
    <xf numFmtId="0" fontId="19" fillId="8" borderId="0" xfId="0" applyFont="1" applyFill="1"/>
    <xf numFmtId="0" fontId="6" fillId="9" borderId="0" xfId="0" applyFont="1" applyFill="1"/>
    <xf numFmtId="2" fontId="6" fillId="9" borderId="0" xfId="0" applyNumberFormat="1" applyFont="1" applyFill="1"/>
    <xf numFmtId="164" fontId="0" fillId="8" borderId="0" xfId="0" applyNumberFormat="1" applyFill="1"/>
    <xf numFmtId="164" fontId="6" fillId="9" borderId="0" xfId="0" applyNumberFormat="1" applyFont="1" applyFill="1"/>
    <xf numFmtId="164" fontId="0" fillId="0" borderId="0" xfId="0" applyNumberFormat="1"/>
    <xf numFmtId="164" fontId="9" fillId="4" borderId="0" xfId="0" applyNumberFormat="1" applyFont="1" applyFill="1" applyAlignment="1">
      <alignment horizontal="center"/>
    </xf>
    <xf numFmtId="164" fontId="6" fillId="8" borderId="0" xfId="0" applyNumberFormat="1" applyFont="1" applyFill="1"/>
    <xf numFmtId="164" fontId="6" fillId="8" borderId="0" xfId="10" applyNumberFormat="1" applyFont="1" applyFill="1"/>
    <xf numFmtId="0" fontId="8" fillId="9" borderId="0" xfId="0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6" borderId="0" xfId="0" applyNumberFormat="1" applyFont="1" applyFill="1"/>
    <xf numFmtId="164" fontId="0" fillId="5" borderId="0" xfId="0" applyNumberFormat="1" applyFill="1"/>
    <xf numFmtId="164" fontId="6" fillId="5" borderId="0" xfId="0" applyNumberFormat="1" applyFont="1" applyFill="1"/>
    <xf numFmtId="164" fontId="0" fillId="6" borderId="0" xfId="0" applyNumberFormat="1" applyFill="1"/>
    <xf numFmtId="0" fontId="6" fillId="5" borderId="0" xfId="0" quotePrefix="1" applyFont="1" applyFill="1"/>
    <xf numFmtId="1" fontId="6" fillId="6" borderId="0" xfId="0" applyNumberFormat="1" applyFont="1" applyFill="1"/>
    <xf numFmtId="164" fontId="6" fillId="5" borderId="0" xfId="0" quotePrefix="1" applyNumberFormat="1" applyFont="1" applyFill="1"/>
    <xf numFmtId="0" fontId="9" fillId="3" borderId="0" xfId="0" quotePrefix="1" applyFont="1" applyFill="1"/>
    <xf numFmtId="0" fontId="6" fillId="11" borderId="0" xfId="0" applyFont="1" applyFill="1"/>
    <xf numFmtId="2" fontId="6" fillId="11" borderId="0" xfId="0" applyNumberFormat="1" applyFont="1" applyFill="1"/>
    <xf numFmtId="0" fontId="9" fillId="8" borderId="0" xfId="0" quotePrefix="1" applyFont="1" applyFill="1"/>
    <xf numFmtId="2" fontId="9" fillId="10" borderId="0" xfId="0" quotePrefix="1" applyNumberFormat="1" applyFont="1" applyFill="1"/>
    <xf numFmtId="0" fontId="20" fillId="3" borderId="0" xfId="0" quotePrefix="1" applyFont="1" applyFill="1"/>
    <xf numFmtId="164" fontId="20" fillId="2" borderId="0" xfId="0" applyNumberFormat="1" applyFont="1" applyFill="1" applyAlignment="1">
      <alignment horizontal="center"/>
    </xf>
    <xf numFmtId="2" fontId="20" fillId="2" borderId="0" xfId="0" applyNumberFormat="1" applyFont="1" applyFill="1" applyAlignment="1">
      <alignment horizontal="center"/>
    </xf>
    <xf numFmtId="0" fontId="20" fillId="3" borderId="0" xfId="0" applyFont="1" applyFill="1"/>
    <xf numFmtId="2" fontId="8" fillId="9" borderId="0" xfId="0" applyNumberFormat="1" applyFont="1" applyFill="1"/>
    <xf numFmtId="0" fontId="6" fillId="8" borderId="0" xfId="0" quotePrefix="1" applyFont="1" applyFill="1"/>
    <xf numFmtId="0" fontId="6" fillId="8" borderId="0" xfId="10" quotePrefix="1" applyFont="1" applyFill="1"/>
    <xf numFmtId="1" fontId="9" fillId="13" borderId="0" xfId="0" applyNumberFormat="1" applyFont="1" applyFill="1" applyAlignment="1">
      <alignment horizontal="center"/>
    </xf>
    <xf numFmtId="164" fontId="6" fillId="11" borderId="0" xfId="0" applyNumberFormat="1" applyFont="1" applyFill="1"/>
    <xf numFmtId="164" fontId="0" fillId="11" borderId="0" xfId="0" applyNumberFormat="1" applyFill="1"/>
    <xf numFmtId="0" fontId="8" fillId="6" borderId="0" xfId="0" applyFont="1" applyFill="1"/>
    <xf numFmtId="1" fontId="0" fillId="5" borderId="0" xfId="0" applyNumberFormat="1" applyFill="1"/>
    <xf numFmtId="1" fontId="6" fillId="5" borderId="0" xfId="0" applyNumberFormat="1" applyFont="1" applyFill="1"/>
    <xf numFmtId="1" fontId="6" fillId="11" borderId="0" xfId="0" applyNumberFormat="1" applyFont="1" applyFill="1"/>
    <xf numFmtId="1" fontId="0" fillId="6" borderId="0" xfId="0" applyNumberFormat="1" applyFill="1"/>
    <xf numFmtId="1" fontId="0" fillId="11" borderId="0" xfId="0" applyNumberFormat="1" applyFill="1"/>
    <xf numFmtId="1" fontId="0" fillId="0" borderId="0" xfId="0" quotePrefix="1" applyNumberFormat="1"/>
    <xf numFmtId="1" fontId="3" fillId="0" borderId="0" xfId="4" applyNumberFormat="1"/>
    <xf numFmtId="0" fontId="22" fillId="5" borderId="0" xfId="0" applyFont="1" applyFill="1"/>
    <xf numFmtId="0" fontId="23" fillId="5" borderId="0" xfId="0" applyFont="1" applyFill="1"/>
    <xf numFmtId="0" fontId="24" fillId="5" borderId="0" xfId="0" applyFont="1" applyFill="1"/>
    <xf numFmtId="164" fontId="24" fillId="5" borderId="0" xfId="0" applyNumberFormat="1" applyFont="1" applyFill="1"/>
    <xf numFmtId="0" fontId="25" fillId="5" borderId="0" xfId="0" applyFont="1" applyFill="1"/>
    <xf numFmtId="164" fontId="26" fillId="5" borderId="0" xfId="0" applyNumberFormat="1" applyFont="1" applyFill="1"/>
    <xf numFmtId="164" fontId="6" fillId="10" borderId="0" xfId="0" applyNumberFormat="1" applyFont="1" applyFill="1"/>
    <xf numFmtId="1" fontId="6" fillId="10" borderId="0" xfId="0" applyNumberFormat="1" applyFont="1" applyFill="1"/>
    <xf numFmtId="0" fontId="22" fillId="8" borderId="0" xfId="0" applyFont="1" applyFill="1"/>
    <xf numFmtId="0" fontId="21" fillId="0" borderId="0" xfId="0" applyFont="1"/>
    <xf numFmtId="0" fontId="27" fillId="8" borderId="0" xfId="0" applyFont="1" applyFill="1"/>
    <xf numFmtId="0" fontId="21" fillId="8" borderId="0" xfId="0" applyFont="1" applyFill="1"/>
    <xf numFmtId="1" fontId="6" fillId="9" borderId="0" xfId="0" applyNumberFormat="1" applyFont="1" applyFill="1"/>
    <xf numFmtId="164" fontId="21" fillId="8" borderId="0" xfId="0" applyNumberFormat="1" applyFont="1" applyFill="1"/>
    <xf numFmtId="164" fontId="27" fillId="8" borderId="0" xfId="0" applyNumberFormat="1" applyFont="1" applyFill="1"/>
    <xf numFmtId="164" fontId="7" fillId="8" borderId="0" xfId="0" applyNumberFormat="1" applyFont="1" applyFill="1"/>
    <xf numFmtId="164" fontId="8" fillId="9" borderId="0" xfId="0" applyNumberFormat="1" applyFont="1" applyFill="1"/>
    <xf numFmtId="164" fontId="12" fillId="0" borderId="0" xfId="0" applyNumberFormat="1" applyFont="1"/>
    <xf numFmtId="164" fontId="8" fillId="0" borderId="0" xfId="0" applyNumberFormat="1" applyFont="1"/>
    <xf numFmtId="2" fontId="0" fillId="8" borderId="0" xfId="0" applyNumberFormat="1" applyFill="1"/>
    <xf numFmtId="2" fontId="21" fillId="8" borderId="0" xfId="0" applyNumberFormat="1" applyFont="1" applyFill="1"/>
    <xf numFmtId="2" fontId="7" fillId="8" borderId="0" xfId="0" applyNumberFormat="1" applyFont="1" applyFill="1"/>
    <xf numFmtId="164" fontId="0" fillId="10" borderId="0" xfId="0" applyNumberFormat="1" applyFill="1"/>
    <xf numFmtId="164" fontId="0" fillId="12" borderId="0" xfId="0" applyNumberFormat="1" applyFill="1"/>
    <xf numFmtId="164" fontId="11" fillId="0" borderId="0" xfId="0" applyNumberFormat="1" applyFont="1"/>
    <xf numFmtId="164" fontId="3" fillId="0" borderId="0" xfId="3" applyNumberFormat="1"/>
    <xf numFmtId="164" fontId="3" fillId="0" borderId="0" xfId="7" applyNumberFormat="1"/>
    <xf numFmtId="0" fontId="28" fillId="8" borderId="0" xfId="0" applyFont="1" applyFill="1"/>
    <xf numFmtId="0" fontId="20" fillId="8" borderId="0" xfId="0" applyFont="1" applyFill="1"/>
    <xf numFmtId="0" fontId="28" fillId="0" borderId="0" xfId="0" applyFont="1"/>
    <xf numFmtId="0" fontId="28" fillId="0" borderId="0" xfId="3" applyFont="1"/>
    <xf numFmtId="0" fontId="28" fillId="0" borderId="0" xfId="7" applyFont="1"/>
    <xf numFmtId="0" fontId="21" fillId="3" borderId="0" xfId="0" applyFont="1" applyFill="1"/>
    <xf numFmtId="0" fontId="27" fillId="5" borderId="0" xfId="0" applyFont="1" applyFill="1"/>
    <xf numFmtId="1" fontId="22" fillId="8" borderId="0" xfId="0" applyNumberFormat="1" applyFont="1" applyFill="1"/>
    <xf numFmtId="1" fontId="27" fillId="8" borderId="0" xfId="0" applyNumberFormat="1" applyFont="1" applyFill="1"/>
    <xf numFmtId="164" fontId="22" fillId="8" borderId="0" xfId="0" applyNumberFormat="1" applyFont="1" applyFill="1"/>
    <xf numFmtId="164" fontId="21" fillId="5" borderId="0" xfId="0" applyNumberFormat="1" applyFont="1" applyFill="1"/>
    <xf numFmtId="1" fontId="6" fillId="8" borderId="0" xfId="0" quotePrefix="1" applyNumberFormat="1" applyFont="1" applyFill="1"/>
    <xf numFmtId="1" fontId="6" fillId="8" borderId="0" xfId="10" quotePrefix="1" applyNumberFormat="1" applyFont="1" applyFill="1"/>
    <xf numFmtId="164" fontId="13" fillId="8" borderId="0" xfId="0" applyNumberFormat="1" applyFont="1" applyFill="1"/>
    <xf numFmtId="164" fontId="6" fillId="8" borderId="0" xfId="0" quotePrefix="1" applyNumberFormat="1" applyFont="1" applyFill="1"/>
    <xf numFmtId="164" fontId="7" fillId="10" borderId="0" xfId="0" quotePrefix="1" applyNumberFormat="1" applyFont="1" applyFill="1"/>
    <xf numFmtId="164" fontId="7" fillId="12" borderId="0" xfId="0" quotePrefix="1" applyNumberFormat="1" applyFont="1" applyFill="1"/>
    <xf numFmtId="0" fontId="23" fillId="8" borderId="0" xfId="0" applyFont="1" applyFill="1"/>
    <xf numFmtId="0" fontId="29" fillId="8" borderId="0" xfId="0" applyFont="1" applyFill="1"/>
    <xf numFmtId="0" fontId="29" fillId="0" borderId="0" xfId="0" applyFont="1"/>
    <xf numFmtId="0" fontId="23" fillId="0" borderId="0" xfId="0" applyFont="1"/>
    <xf numFmtId="0" fontId="30" fillId="8" borderId="0" xfId="0" applyFont="1" applyFill="1"/>
    <xf numFmtId="2" fontId="23" fillId="0" borderId="0" xfId="0" applyNumberFormat="1" applyFont="1"/>
    <xf numFmtId="0" fontId="30" fillId="0" borderId="0" xfId="0" applyFont="1"/>
    <xf numFmtId="0" fontId="26" fillId="8" borderId="0" xfId="0" applyFont="1" applyFill="1"/>
    <xf numFmtId="164" fontId="29" fillId="8" borderId="0" xfId="0" applyNumberFormat="1" applyFont="1" applyFill="1"/>
    <xf numFmtId="164" fontId="6" fillId="10" borderId="0" xfId="0" quotePrefix="1" applyNumberFormat="1" applyFont="1" applyFill="1"/>
    <xf numFmtId="164" fontId="7" fillId="0" borderId="0" xfId="0" quotePrefix="1" applyNumberFormat="1" applyFont="1"/>
    <xf numFmtId="1" fontId="29" fillId="8" borderId="0" xfId="0" applyNumberFormat="1" applyFont="1" applyFill="1"/>
    <xf numFmtId="1" fontId="10" fillId="8" borderId="0" xfId="0" applyNumberFormat="1" applyFont="1" applyFill="1"/>
    <xf numFmtId="1" fontId="7" fillId="8" borderId="0" xfId="0" applyNumberFormat="1" applyFont="1" applyFill="1"/>
    <xf numFmtId="164" fontId="30" fillId="8" borderId="0" xfId="0" applyNumberFormat="1" applyFont="1" applyFill="1"/>
    <xf numFmtId="164" fontId="10" fillId="8" borderId="0" xfId="0" applyNumberFormat="1" applyFont="1" applyFill="1"/>
    <xf numFmtId="1" fontId="30" fillId="8" borderId="0" xfId="0" applyNumberFormat="1" applyFont="1" applyFill="1"/>
    <xf numFmtId="1" fontId="7" fillId="0" borderId="0" xfId="0" quotePrefix="1" applyNumberFormat="1" applyFont="1"/>
    <xf numFmtId="164" fontId="23" fillId="8" borderId="0" xfId="0" applyNumberFormat="1" applyFont="1" applyFill="1"/>
    <xf numFmtId="1" fontId="23" fillId="8" borderId="0" xfId="0" applyNumberFormat="1" applyFont="1" applyFill="1"/>
    <xf numFmtId="1" fontId="9" fillId="10" borderId="0" xfId="0" quotePrefix="1" applyNumberFormat="1" applyFont="1" applyFill="1"/>
    <xf numFmtId="0" fontId="30" fillId="5" borderId="0" xfId="0" applyFont="1" applyFill="1"/>
    <xf numFmtId="164" fontId="30" fillId="5" borderId="0" xfId="0" applyNumberFormat="1" applyFont="1" applyFill="1"/>
    <xf numFmtId="1" fontId="30" fillId="5" borderId="0" xfId="0" applyNumberFormat="1" applyFont="1" applyFill="1"/>
    <xf numFmtId="164" fontId="9" fillId="8" borderId="0" xfId="0" quotePrefix="1" applyNumberFormat="1" applyFont="1" applyFill="1"/>
    <xf numFmtId="164" fontId="9" fillId="10" borderId="0" xfId="0" quotePrefix="1" applyNumberFormat="1" applyFont="1" applyFill="1"/>
    <xf numFmtId="1" fontId="9" fillId="7" borderId="0" xfId="0" applyNumberFormat="1" applyFont="1" applyFill="1"/>
    <xf numFmtId="1" fontId="9" fillId="6" borderId="0" xfId="0" applyNumberFormat="1" applyFont="1" applyFill="1"/>
    <xf numFmtId="0" fontId="7" fillId="8" borderId="0" xfId="2" applyFill="1"/>
    <xf numFmtId="164" fontId="7" fillId="8" borderId="0" xfId="2" applyNumberFormat="1" applyFill="1"/>
    <xf numFmtId="1" fontId="7" fillId="8" borderId="0" xfId="2" applyNumberFormat="1" applyFill="1"/>
    <xf numFmtId="0" fontId="8" fillId="0" borderId="0" xfId="2" applyFont="1"/>
    <xf numFmtId="2" fontId="6" fillId="0" borderId="0" xfId="2" applyNumberFormat="1" applyFont="1"/>
    <xf numFmtId="0" fontId="29" fillId="8" borderId="0" xfId="2" applyFont="1" applyFill="1"/>
    <xf numFmtId="0" fontId="22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0" fontId="29" fillId="0" borderId="0" xfId="2" applyFont="1"/>
    <xf numFmtId="0" fontId="30" fillId="8" borderId="0" xfId="2" applyFont="1" applyFill="1"/>
    <xf numFmtId="0" fontId="23" fillId="8" borderId="0" xfId="2" applyFont="1" applyFill="1"/>
    <xf numFmtId="0" fontId="23" fillId="0" borderId="0" xfId="2" applyFont="1"/>
    <xf numFmtId="164" fontId="30" fillId="8" borderId="0" xfId="2" applyNumberFormat="1" applyFont="1" applyFill="1"/>
    <xf numFmtId="1" fontId="30" fillId="8" borderId="0" xfId="2" applyNumberFormat="1" applyFont="1" applyFill="1"/>
    <xf numFmtId="2" fontId="23" fillId="0" borderId="0" xfId="2" applyNumberFormat="1" applyFont="1"/>
    <xf numFmtId="0" fontId="30" fillId="0" borderId="0" xfId="2" applyFont="1"/>
    <xf numFmtId="164" fontId="6" fillId="8" borderId="0" xfId="2" applyNumberFormat="1" applyFont="1" applyFill="1"/>
    <xf numFmtId="0" fontId="6" fillId="8" borderId="0" xfId="2" applyFont="1" applyFill="1"/>
    <xf numFmtId="1" fontId="6" fillId="8" borderId="0" xfId="2" applyNumberFormat="1" applyFont="1" applyFill="1"/>
    <xf numFmtId="0" fontId="7" fillId="10" borderId="0" xfId="2" applyFill="1"/>
    <xf numFmtId="164" fontId="7" fillId="10" borderId="0" xfId="2" applyNumberFormat="1" applyFill="1"/>
    <xf numFmtId="2" fontId="7" fillId="10" borderId="0" xfId="2" applyNumberFormat="1" applyFill="1"/>
    <xf numFmtId="1" fontId="7" fillId="10" borderId="0" xfId="2" applyNumberFormat="1" applyFill="1"/>
    <xf numFmtId="0" fontId="6" fillId="0" borderId="0" xfId="2" applyFont="1"/>
    <xf numFmtId="0" fontId="3" fillId="0" borderId="0" xfId="2" applyFont="1"/>
    <xf numFmtId="2" fontId="13" fillId="0" borderId="0" xfId="2" applyNumberFormat="1" applyFont="1"/>
    <xf numFmtId="1" fontId="6" fillId="0" borderId="0" xfId="2" applyNumberFormat="1" applyFont="1"/>
    <xf numFmtId="9" fontId="0" fillId="0" borderId="0" xfId="11" applyFont="1"/>
    <xf numFmtId="164" fontId="3" fillId="0" borderId="0" xfId="2" applyNumberFormat="1" applyFont="1"/>
    <xf numFmtId="0" fontId="7" fillId="0" borderId="0" xfId="2" quotePrefix="1"/>
    <xf numFmtId="0" fontId="7" fillId="10" borderId="0" xfId="2" quotePrefix="1" applyFill="1"/>
    <xf numFmtId="164" fontId="8" fillId="2" borderId="0" xfId="0" applyNumberFormat="1" applyFont="1" applyFill="1" applyAlignment="1">
      <alignment horizontal="center"/>
    </xf>
    <xf numFmtId="0" fontId="0" fillId="14" borderId="0" xfId="0" applyFill="1"/>
    <xf numFmtId="0" fontId="6" fillId="14" borderId="0" xfId="0" applyFont="1" applyFill="1"/>
    <xf numFmtId="1" fontId="0" fillId="14" borderId="0" xfId="0" applyNumberFormat="1" applyFill="1"/>
    <xf numFmtId="1" fontId="6" fillId="14" borderId="0" xfId="0" applyNumberFormat="1" applyFont="1" applyFill="1"/>
    <xf numFmtId="164" fontId="0" fillId="14" borderId="0" xfId="0" applyNumberFormat="1" applyFill="1"/>
    <xf numFmtId="164" fontId="6" fillId="14" borderId="0" xfId="0" applyNumberFormat="1" applyFont="1" applyFill="1"/>
    <xf numFmtId="2" fontId="0" fillId="14" borderId="0" xfId="0" applyNumberFormat="1" applyFill="1"/>
    <xf numFmtId="2" fontId="6" fillId="14" borderId="0" xfId="0" applyNumberFormat="1" applyFont="1" applyFill="1"/>
    <xf numFmtId="0" fontId="6" fillId="6" borderId="0" xfId="0" applyFont="1" applyFill="1" applyAlignment="1">
      <alignment horizontal="center"/>
    </xf>
    <xf numFmtId="0" fontId="6" fillId="6" borderId="0" xfId="0" quotePrefix="1" applyFont="1" applyFill="1"/>
    <xf numFmtId="0" fontId="6" fillId="15" borderId="0" xfId="0" applyFont="1" applyFill="1" applyAlignment="1">
      <alignment horizontal="center"/>
    </xf>
    <xf numFmtId="0" fontId="6" fillId="15" borderId="0" xfId="0" applyFont="1" applyFill="1"/>
    <xf numFmtId="0" fontId="15" fillId="8" borderId="0" xfId="2" applyFont="1" applyFill="1"/>
    <xf numFmtId="164" fontId="34" fillId="8" borderId="0" xfId="2" applyNumberFormat="1" applyFont="1" applyFill="1"/>
    <xf numFmtId="0" fontId="34" fillId="8" borderId="0" xfId="2" applyFont="1" applyFill="1"/>
    <xf numFmtId="164" fontId="10" fillId="0" borderId="0" xfId="2" applyNumberFormat="1" applyFont="1"/>
    <xf numFmtId="0" fontId="13" fillId="8" borderId="0" xfId="2" applyFont="1" applyFill="1"/>
    <xf numFmtId="164" fontId="6" fillId="10" borderId="0" xfId="2" applyNumberFormat="1" applyFont="1" applyFill="1"/>
    <xf numFmtId="164" fontId="6" fillId="0" borderId="0" xfId="2" applyNumberFormat="1" applyFont="1"/>
    <xf numFmtId="1" fontId="15" fillId="3" borderId="0" xfId="0" applyNumberFormat="1" applyFont="1" applyFill="1"/>
    <xf numFmtId="1" fontId="10" fillId="3" borderId="0" xfId="0" applyNumberFormat="1" applyFont="1" applyFill="1"/>
    <xf numFmtId="1" fontId="9" fillId="3" borderId="0" xfId="0" applyNumberFormat="1" applyFont="1" applyFill="1"/>
    <xf numFmtId="1" fontId="0" fillId="3" borderId="0" xfId="0" applyNumberFormat="1" applyFill="1"/>
    <xf numFmtId="1" fontId="16" fillId="0" borderId="0" xfId="6" applyNumberFormat="1"/>
    <xf numFmtId="1" fontId="17" fillId="0" borderId="0" xfId="8" applyNumberFormat="1"/>
    <xf numFmtId="0" fontId="10" fillId="8" borderId="0" xfId="2" applyFont="1" applyFill="1"/>
    <xf numFmtId="1" fontId="7" fillId="10" borderId="0" xfId="0" quotePrefix="1" applyNumberFormat="1" applyFont="1" applyFill="1"/>
    <xf numFmtId="164" fontId="6" fillId="16" borderId="0" xfId="0" applyNumberFormat="1" applyFont="1" applyFill="1"/>
    <xf numFmtId="1" fontId="6" fillId="17" borderId="0" xfId="0" applyNumberFormat="1" applyFont="1" applyFill="1"/>
    <xf numFmtId="164" fontId="23" fillId="5" borderId="0" xfId="0" applyNumberFormat="1" applyFont="1" applyFill="1"/>
    <xf numFmtId="164" fontId="0" fillId="0" borderId="0" xfId="0" quotePrefix="1" applyNumberFormat="1"/>
    <xf numFmtId="164" fontId="3" fillId="0" borderId="0" xfId="4" applyNumberFormat="1"/>
    <xf numFmtId="2" fontId="6" fillId="17" borderId="0" xfId="0" applyNumberFormat="1" applyFont="1" applyFill="1"/>
    <xf numFmtId="164" fontId="6" fillId="8" borderId="0" xfId="10" quotePrefix="1" applyNumberFormat="1" applyFont="1" applyFill="1"/>
    <xf numFmtId="0" fontId="7" fillId="3" borderId="0" xfId="0" applyFont="1" applyFill="1"/>
    <xf numFmtId="0" fontId="7" fillId="0" borderId="0" xfId="0" quotePrefix="1" applyFont="1"/>
    <xf numFmtId="1" fontId="21" fillId="8" borderId="0" xfId="0" applyNumberFormat="1" applyFont="1" applyFill="1"/>
    <xf numFmtId="164" fontId="6" fillId="17" borderId="0" xfId="0" applyNumberFormat="1" applyFont="1" applyFill="1"/>
    <xf numFmtId="0" fontId="7" fillId="15" borderId="0" xfId="2" applyFill="1"/>
    <xf numFmtId="164" fontId="6" fillId="16" borderId="0" xfId="2" applyNumberFormat="1" applyFont="1" applyFill="1"/>
    <xf numFmtId="1" fontId="6" fillId="5" borderId="0" xfId="0" quotePrefix="1" applyNumberFormat="1" applyFont="1" applyFill="1"/>
    <xf numFmtId="0" fontId="7" fillId="12" borderId="0" xfId="2" applyFill="1"/>
    <xf numFmtId="2" fontId="7" fillId="12" borderId="0" xfId="2" applyNumberFormat="1" applyFill="1"/>
    <xf numFmtId="164" fontId="7" fillId="12" borderId="0" xfId="2" applyNumberFormat="1" applyFill="1"/>
    <xf numFmtId="1" fontId="7" fillId="12" borderId="0" xfId="2" applyNumberFormat="1" applyFill="1"/>
    <xf numFmtId="164" fontId="25" fillId="5" borderId="0" xfId="0" applyNumberFormat="1" applyFont="1" applyFill="1"/>
    <xf numFmtId="0" fontId="8" fillId="11" borderId="0" xfId="0" applyFont="1" applyFill="1"/>
    <xf numFmtId="1" fontId="9" fillId="0" borderId="0" xfId="0" quotePrefix="1" applyNumberFormat="1" applyFont="1"/>
    <xf numFmtId="164" fontId="6" fillId="0" borderId="0" xfId="0" quotePrefix="1" applyNumberFormat="1" applyFont="1"/>
    <xf numFmtId="164" fontId="9" fillId="0" borderId="0" xfId="0" quotePrefix="1" applyNumberFormat="1" applyFont="1"/>
    <xf numFmtId="2" fontId="9" fillId="0" borderId="0" xfId="0" quotePrefix="1" applyNumberFormat="1" applyFont="1"/>
    <xf numFmtId="2" fontId="6" fillId="6" borderId="0" xfId="0" quotePrefix="1" applyNumberFormat="1" applyFont="1" applyFill="1"/>
    <xf numFmtId="0" fontId="7" fillId="6" borderId="0" xfId="0" applyFont="1" applyFill="1"/>
    <xf numFmtId="0" fontId="6" fillId="6" borderId="0" xfId="10" applyFont="1" applyFill="1"/>
    <xf numFmtId="164" fontId="6" fillId="6" borderId="0" xfId="10" applyNumberFormat="1" applyFont="1" applyFill="1"/>
    <xf numFmtId="164" fontId="6" fillId="6" borderId="0" xfId="0" quotePrefix="1" applyNumberFormat="1" applyFont="1" applyFill="1"/>
    <xf numFmtId="2" fontId="6" fillId="6" borderId="0" xfId="10" quotePrefix="1" applyNumberFormat="1" applyFont="1" applyFill="1"/>
    <xf numFmtId="1" fontId="6" fillId="6" borderId="0" xfId="10" applyNumberFormat="1" applyFont="1" applyFill="1"/>
    <xf numFmtId="0" fontId="6" fillId="10" borderId="0" xfId="0" quotePrefix="1" applyFont="1" applyFill="1"/>
    <xf numFmtId="164" fontId="7" fillId="6" borderId="0" xfId="0" quotePrefix="1" applyNumberFormat="1" applyFont="1" applyFill="1"/>
    <xf numFmtId="2" fontId="7" fillId="6" borderId="0" xfId="0" quotePrefix="1" applyNumberFormat="1" applyFont="1" applyFill="1"/>
    <xf numFmtId="1" fontId="8" fillId="0" borderId="0" xfId="0" applyNumberFormat="1" applyFont="1"/>
    <xf numFmtId="3" fontId="15" fillId="3" borderId="0" xfId="0" applyNumberFormat="1" applyFont="1" applyFill="1"/>
    <xf numFmtId="3" fontId="21" fillId="5" borderId="0" xfId="0" applyNumberFormat="1" applyFont="1" applyFill="1"/>
    <xf numFmtId="3" fontId="10" fillId="3" borderId="0" xfId="0" applyNumberFormat="1" applyFont="1" applyFill="1"/>
    <xf numFmtId="3" fontId="9" fillId="3" borderId="0" xfId="0" applyNumberFormat="1" applyFont="1" applyFill="1"/>
    <xf numFmtId="3" fontId="9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6" fillId="0" borderId="0" xfId="6" applyNumberFormat="1"/>
    <xf numFmtId="3" fontId="17" fillId="0" borderId="0" xfId="8" applyNumberFormat="1"/>
    <xf numFmtId="3" fontId="6" fillId="0" borderId="0" xfId="0" applyNumberFormat="1" applyFont="1"/>
    <xf numFmtId="164" fontId="7" fillId="17" borderId="0" xfId="2" applyNumberFormat="1" applyFill="1"/>
    <xf numFmtId="0" fontId="7" fillId="17" borderId="0" xfId="2" applyFill="1"/>
    <xf numFmtId="2" fontId="7" fillId="17" borderId="0" xfId="2" applyNumberFormat="1" applyFill="1"/>
    <xf numFmtId="2" fontId="6" fillId="17" borderId="0" xfId="2" applyNumberFormat="1" applyFont="1" applyFill="1"/>
    <xf numFmtId="0" fontId="30" fillId="17" borderId="0" xfId="2" applyFont="1" applyFill="1"/>
    <xf numFmtId="0" fontId="6" fillId="12" borderId="0" xfId="2" applyFont="1" applyFill="1"/>
    <xf numFmtId="0" fontId="10" fillId="12" borderId="0" xfId="2" applyFont="1" applyFill="1"/>
    <xf numFmtId="164" fontId="6" fillId="12" borderId="0" xfId="2" applyNumberFormat="1" applyFont="1" applyFill="1"/>
    <xf numFmtId="1" fontId="6" fillId="12" borderId="0" xfId="2" applyNumberFormat="1" applyFont="1" applyFill="1"/>
    <xf numFmtId="3" fontId="6" fillId="0" borderId="0" xfId="2" applyNumberFormat="1" applyFont="1"/>
    <xf numFmtId="3" fontId="0" fillId="8" borderId="0" xfId="0" applyNumberFormat="1" applyFill="1"/>
    <xf numFmtId="3" fontId="29" fillId="8" borderId="0" xfId="0" applyNumberFormat="1" applyFont="1" applyFill="1"/>
    <xf numFmtId="3" fontId="30" fillId="8" borderId="0" xfId="0" applyNumberFormat="1" applyFont="1" applyFill="1"/>
    <xf numFmtId="3" fontId="6" fillId="8" borderId="0" xfId="0" applyNumberFormat="1" applyFont="1" applyFill="1"/>
    <xf numFmtId="3" fontId="6" fillId="8" borderId="0" xfId="10" applyNumberFormat="1" applyFont="1" applyFill="1"/>
    <xf numFmtId="3" fontId="6" fillId="10" borderId="0" xfId="0" applyNumberFormat="1" applyFont="1" applyFill="1"/>
    <xf numFmtId="3" fontId="7" fillId="8" borderId="0" xfId="2" applyNumberFormat="1" applyFill="1"/>
    <xf numFmtId="3" fontId="29" fillId="8" borderId="0" xfId="2" applyNumberFormat="1" applyFont="1" applyFill="1"/>
    <xf numFmtId="3" fontId="23" fillId="0" borderId="0" xfId="2" applyNumberFormat="1" applyFont="1"/>
    <xf numFmtId="3" fontId="6" fillId="8" borderId="0" xfId="2" applyNumberFormat="1" applyFont="1" applyFill="1"/>
    <xf numFmtId="3" fontId="7" fillId="10" borderId="0" xfId="2" applyNumberFormat="1" applyFill="1"/>
    <xf numFmtId="3" fontId="7" fillId="0" borderId="0" xfId="2" applyNumberFormat="1"/>
    <xf numFmtId="3" fontId="7" fillId="12" borderId="0" xfId="2" applyNumberFormat="1" applyFill="1"/>
    <xf numFmtId="3" fontId="23" fillId="0" borderId="0" xfId="0" applyNumberFormat="1" applyFont="1"/>
    <xf numFmtId="3" fontId="0" fillId="6" borderId="0" xfId="0" applyNumberFormat="1" applyFill="1"/>
    <xf numFmtId="3" fontId="0" fillId="10" borderId="0" xfId="0" applyNumberFormat="1" applyFill="1"/>
    <xf numFmtId="3" fontId="22" fillId="8" borderId="0" xfId="0" applyNumberFormat="1" applyFont="1" applyFill="1"/>
    <xf numFmtId="3" fontId="21" fillId="8" borderId="0" xfId="0" applyNumberFormat="1" applyFont="1" applyFill="1"/>
    <xf numFmtId="3" fontId="6" fillId="14" borderId="0" xfId="0" applyNumberFormat="1" applyFont="1" applyFill="1"/>
    <xf numFmtId="3" fontId="0" fillId="12" borderId="0" xfId="0" applyNumberFormat="1" applyFill="1"/>
    <xf numFmtId="3" fontId="11" fillId="0" borderId="0" xfId="0" applyNumberFormat="1" applyFont="1"/>
    <xf numFmtId="3" fontId="3" fillId="0" borderId="0" xfId="3" applyNumberFormat="1"/>
    <xf numFmtId="3" fontId="3" fillId="0" borderId="0" xfId="7" applyNumberFormat="1"/>
    <xf numFmtId="3" fontId="0" fillId="5" borderId="0" xfId="0" applyNumberFormat="1" applyFill="1"/>
    <xf numFmtId="3" fontId="24" fillId="5" borderId="0" xfId="0" applyNumberFormat="1" applyFont="1" applyFill="1"/>
    <xf numFmtId="3" fontId="23" fillId="5" borderId="0" xfId="0" applyNumberFormat="1" applyFont="1" applyFill="1"/>
    <xf numFmtId="3" fontId="15" fillId="5" borderId="0" xfId="0" applyNumberFormat="1" applyFont="1" applyFill="1"/>
    <xf numFmtId="3" fontId="6" fillId="5" borderId="0" xfId="0" applyNumberFormat="1" applyFont="1" applyFill="1"/>
    <xf numFmtId="3" fontId="6" fillId="6" borderId="0" xfId="0" applyNumberFormat="1" applyFont="1" applyFill="1"/>
    <xf numFmtId="3" fontId="6" fillId="11" borderId="0" xfId="0" applyNumberFormat="1" applyFont="1" applyFill="1"/>
    <xf numFmtId="3" fontId="0" fillId="11" borderId="0" xfId="0" applyNumberFormat="1" applyFill="1"/>
    <xf numFmtId="3" fontId="22" fillId="8" borderId="0" xfId="2" applyNumberFormat="1" applyFont="1" applyFill="1"/>
    <xf numFmtId="0" fontId="8" fillId="3" borderId="0" xfId="0" quotePrefix="1" applyFont="1" applyFill="1"/>
    <xf numFmtId="0" fontId="8" fillId="3" borderId="0" xfId="0" applyFont="1" applyFill="1"/>
    <xf numFmtId="3" fontId="6" fillId="10" borderId="0" xfId="0" quotePrefix="1" applyNumberFormat="1" applyFont="1" applyFill="1"/>
    <xf numFmtId="2" fontId="29" fillId="8" borderId="0" xfId="0" applyNumberFormat="1" applyFont="1" applyFill="1"/>
    <xf numFmtId="2" fontId="23" fillId="8" borderId="0" xfId="0" applyNumberFormat="1" applyFont="1" applyFill="1"/>
    <xf numFmtId="2" fontId="6" fillId="8" borderId="0" xfId="0" applyNumberFormat="1" applyFont="1" applyFill="1"/>
    <xf numFmtId="2" fontId="9" fillId="8" borderId="0" xfId="0" quotePrefix="1" applyNumberFormat="1" applyFont="1" applyFill="1"/>
    <xf numFmtId="2" fontId="6" fillId="10" borderId="0" xfId="0" quotePrefix="1" applyNumberFormat="1" applyFont="1" applyFill="1"/>
    <xf numFmtId="2" fontId="6" fillId="0" borderId="0" xfId="0" quotePrefix="1" applyNumberFormat="1" applyFont="1"/>
    <xf numFmtId="164" fontId="8" fillId="5" borderId="0" xfId="0" applyNumberFormat="1" applyFont="1" applyFill="1"/>
    <xf numFmtId="164" fontId="8" fillId="8" borderId="0" xfId="0" applyNumberFormat="1" applyFont="1" applyFill="1"/>
    <xf numFmtId="1" fontId="7" fillId="11" borderId="0" xfId="0" quotePrefix="1" applyNumberFormat="1" applyFont="1" applyFill="1"/>
    <xf numFmtId="1" fontId="6" fillId="11" borderId="0" xfId="0" quotePrefix="1" applyNumberFormat="1" applyFont="1" applyFill="1"/>
    <xf numFmtId="0" fontId="36" fillId="5" borderId="0" xfId="0" applyFont="1" applyFill="1"/>
    <xf numFmtId="0" fontId="37" fillId="5" borderId="0" xfId="0" applyFont="1" applyFill="1"/>
    <xf numFmtId="0" fontId="37" fillId="5" borderId="0" xfId="0" quotePrefix="1" applyFont="1" applyFill="1"/>
    <xf numFmtId="2" fontId="37" fillId="6" borderId="0" xfId="0" applyNumberFormat="1" applyFont="1" applyFill="1"/>
    <xf numFmtId="2" fontId="37" fillId="10" borderId="0" xfId="0" applyNumberFormat="1" applyFont="1" applyFill="1"/>
    <xf numFmtId="2" fontId="36" fillId="6" borderId="0" xfId="0" applyNumberFormat="1" applyFont="1" applyFill="1"/>
    <xf numFmtId="2" fontId="36" fillId="0" borderId="0" xfId="0" applyNumberFormat="1" applyFont="1"/>
    <xf numFmtId="0" fontId="36" fillId="0" borderId="0" xfId="0" applyFont="1"/>
    <xf numFmtId="164" fontId="38" fillId="6" borderId="0" xfId="0" applyNumberFormat="1" applyFont="1" applyFill="1"/>
    <xf numFmtId="164" fontId="9" fillId="6" borderId="0" xfId="0" applyNumberFormat="1" applyFont="1" applyFill="1"/>
    <xf numFmtId="164" fontId="9" fillId="6" borderId="0" xfId="0" quotePrefix="1" applyNumberFormat="1" applyFont="1" applyFill="1"/>
    <xf numFmtId="1" fontId="9" fillId="8" borderId="0" xfId="0" quotePrefix="1" applyNumberFormat="1" applyFont="1" applyFill="1"/>
    <xf numFmtId="1" fontId="9" fillId="8" borderId="0" xfId="10" quotePrefix="1" applyNumberFormat="1" applyFont="1" applyFill="1"/>
    <xf numFmtId="3" fontId="20" fillId="3" borderId="0" xfId="0" quotePrefix="1" applyNumberFormat="1" applyFont="1" applyFill="1"/>
    <xf numFmtId="3" fontId="20" fillId="3" borderId="0" xfId="0" applyNumberFormat="1" applyFont="1" applyFill="1"/>
    <xf numFmtId="3" fontId="9" fillId="7" borderId="0" xfId="0" applyNumberFormat="1" applyFont="1" applyFill="1"/>
    <xf numFmtId="3" fontId="3" fillId="8" borderId="0" xfId="0" applyNumberFormat="1" applyFont="1" applyFill="1"/>
    <xf numFmtId="3" fontId="39" fillId="8" borderId="0" xfId="0" applyNumberFormat="1" applyFont="1" applyFill="1"/>
    <xf numFmtId="3" fontId="8" fillId="8" borderId="0" xfId="0" applyNumberFormat="1" applyFont="1" applyFill="1"/>
    <xf numFmtId="3" fontId="8" fillId="8" borderId="0" xfId="0" quotePrefix="1" applyNumberFormat="1" applyFont="1" applyFill="1"/>
    <xf numFmtId="3" fontId="3" fillId="10" borderId="0" xfId="0" applyNumberFormat="1" applyFont="1" applyFill="1"/>
    <xf numFmtId="3" fontId="3" fillId="0" borderId="0" xfId="0" applyNumberFormat="1" applyFont="1"/>
    <xf numFmtId="3" fontId="6" fillId="0" borderId="0" xfId="0" quotePrefix="1" applyNumberFormat="1" applyFont="1"/>
    <xf numFmtId="0" fontId="1" fillId="0" borderId="0" xfId="13"/>
    <xf numFmtId="164" fontId="3" fillId="5" borderId="0" xfId="0" applyNumberFormat="1" applyFont="1" applyFill="1"/>
    <xf numFmtId="164" fontId="39" fillId="5" borderId="0" xfId="0" applyNumberFormat="1" applyFont="1" applyFill="1"/>
    <xf numFmtId="164" fontId="8" fillId="5" borderId="0" xfId="0" quotePrefix="1" applyNumberFormat="1" applyFont="1" applyFill="1"/>
    <xf numFmtId="164" fontId="8" fillId="6" borderId="0" xfId="0" applyNumberFormat="1" applyFont="1" applyFill="1"/>
    <xf numFmtId="0" fontId="3" fillId="5" borderId="0" xfId="0" applyFont="1" applyFill="1"/>
    <xf numFmtId="164" fontId="3" fillId="6" borderId="0" xfId="0" applyNumberFormat="1" applyFont="1" applyFill="1"/>
    <xf numFmtId="164" fontId="3" fillId="0" borderId="0" xfId="0" applyNumberFormat="1" applyFont="1"/>
    <xf numFmtId="3" fontId="22" fillId="5" borderId="0" xfId="0" applyNumberFormat="1" applyFont="1" applyFill="1"/>
    <xf numFmtId="3" fontId="26" fillId="5" borderId="0" xfId="0" applyNumberFormat="1" applyFont="1" applyFill="1"/>
    <xf numFmtId="3" fontId="6" fillId="5" borderId="0" xfId="0" quotePrefix="1" applyNumberFormat="1" applyFont="1" applyFill="1"/>
    <xf numFmtId="164" fontId="36" fillId="5" borderId="0" xfId="0" applyNumberFormat="1" applyFont="1" applyFill="1"/>
    <xf numFmtId="164" fontId="37" fillId="5" borderId="0" xfId="0" applyNumberFormat="1" applyFont="1" applyFill="1"/>
    <xf numFmtId="164" fontId="37" fillId="5" borderId="0" xfId="0" quotePrefix="1" applyNumberFormat="1" applyFont="1" applyFill="1"/>
    <xf numFmtId="164" fontId="36" fillId="6" borderId="0" xfId="0" applyNumberFormat="1" applyFont="1" applyFill="1"/>
    <xf numFmtId="164" fontId="36" fillId="0" borderId="0" xfId="0" applyNumberFormat="1" applyFont="1"/>
    <xf numFmtId="0" fontId="15" fillId="17" borderId="0" xfId="2" applyFont="1" applyFill="1"/>
    <xf numFmtId="0" fontId="38" fillId="5" borderId="0" xfId="0" applyFont="1" applyFill="1"/>
    <xf numFmtId="0" fontId="40" fillId="5" borderId="0" xfId="0" applyFont="1" applyFill="1"/>
    <xf numFmtId="0" fontId="9" fillId="5" borderId="0" xfId="0" applyFont="1" applyFill="1"/>
    <xf numFmtId="0" fontId="9" fillId="5" borderId="0" xfId="0" quotePrefix="1" applyFont="1" applyFill="1"/>
    <xf numFmtId="2" fontId="9" fillId="6" borderId="0" xfId="0" applyNumberFormat="1" applyFont="1" applyFill="1"/>
    <xf numFmtId="2" fontId="38" fillId="6" borderId="0" xfId="0" applyNumberFormat="1" applyFont="1" applyFill="1"/>
    <xf numFmtId="0" fontId="38" fillId="0" borderId="0" xfId="0" applyFont="1"/>
    <xf numFmtId="164" fontId="9" fillId="0" borderId="0" xfId="0" applyNumberFormat="1" applyFont="1"/>
    <xf numFmtId="3" fontId="21" fillId="0" borderId="0" xfId="0" applyNumberFormat="1" applyFont="1"/>
    <xf numFmtId="3" fontId="7" fillId="8" borderId="0" xfId="0" applyNumberFormat="1" applyFont="1" applyFill="1"/>
    <xf numFmtId="3" fontId="6" fillId="6" borderId="0" xfId="10" applyNumberFormat="1" applyFont="1" applyFill="1"/>
    <xf numFmtId="3" fontId="6" fillId="9" borderId="0" xfId="0" applyNumberFormat="1" applyFont="1" applyFill="1"/>
    <xf numFmtId="3" fontId="7" fillId="0" borderId="0" xfId="0" applyNumberFormat="1" applyFont="1"/>
    <xf numFmtId="1" fontId="22" fillId="8" borderId="0" xfId="2" applyNumberFormat="1" applyFont="1" applyFill="1"/>
    <xf numFmtId="1" fontId="23" fillId="8" borderId="0" xfId="2" applyNumberFormat="1" applyFont="1" applyFill="1"/>
    <xf numFmtId="1" fontId="6" fillId="10" borderId="0" xfId="2" applyNumberFormat="1" applyFont="1" applyFill="1"/>
    <xf numFmtId="1" fontId="8" fillId="0" borderId="0" xfId="2" applyNumberFormat="1" applyFont="1"/>
    <xf numFmtId="1" fontId="8" fillId="0" borderId="0" xfId="3" applyNumberFormat="1" applyFont="1"/>
    <xf numFmtId="1" fontId="8" fillId="0" borderId="0" xfId="7" applyNumberFormat="1" applyFont="1"/>
    <xf numFmtId="164" fontId="3" fillId="8" borderId="0" xfId="0" applyNumberFormat="1" applyFont="1" applyFill="1"/>
    <xf numFmtId="164" fontId="8" fillId="8" borderId="0" xfId="10" applyNumberFormat="1" applyFont="1" applyFill="1"/>
    <xf numFmtId="166" fontId="6" fillId="0" borderId="0" xfId="0" quotePrefix="1" applyNumberFormat="1" applyFont="1"/>
    <xf numFmtId="0" fontId="8" fillId="8" borderId="0" xfId="0" quotePrefix="1" applyFont="1" applyFill="1"/>
    <xf numFmtId="1" fontId="6" fillId="0" borderId="0" xfId="0" quotePrefix="1" applyNumberFormat="1" applyFont="1"/>
    <xf numFmtId="164" fontId="8" fillId="8" borderId="0" xfId="0" quotePrefix="1" applyNumberFormat="1" applyFont="1" applyFill="1"/>
    <xf numFmtId="3" fontId="23" fillId="8" borderId="0" xfId="0" applyNumberFormat="1" applyFont="1" applyFill="1"/>
    <xf numFmtId="1" fontId="6" fillId="11" borderId="0" xfId="2" applyNumberFormat="1" applyFont="1" applyFill="1"/>
    <xf numFmtId="164" fontId="22" fillId="8" borderId="0" xfId="2" applyNumberFormat="1" applyFont="1" applyFill="1"/>
    <xf numFmtId="164" fontId="23" fillId="8" borderId="0" xfId="2" applyNumberFormat="1" applyFont="1" applyFill="1"/>
    <xf numFmtId="164" fontId="6" fillId="11" borderId="0" xfId="2" applyNumberFormat="1" applyFont="1" applyFill="1"/>
    <xf numFmtId="164" fontId="8" fillId="0" borderId="0" xfId="2" applyNumberFormat="1" applyFont="1"/>
    <xf numFmtId="164" fontId="8" fillId="0" borderId="0" xfId="3" applyNumberFormat="1" applyFont="1"/>
    <xf numFmtId="164" fontId="8" fillId="0" borderId="0" xfId="7" applyNumberFormat="1" applyFont="1"/>
    <xf numFmtId="164" fontId="8" fillId="8" borderId="0" xfId="2" applyNumberFormat="1" applyFont="1" applyFill="1"/>
    <xf numFmtId="164" fontId="6" fillId="11" borderId="1" xfId="2" applyNumberFormat="1" applyFont="1" applyFill="1" applyBorder="1"/>
    <xf numFmtId="164" fontId="6" fillId="11" borderId="2" xfId="2" applyNumberFormat="1" applyFont="1" applyFill="1" applyBorder="1"/>
    <xf numFmtId="164" fontId="6" fillId="11" borderId="3" xfId="2" applyNumberFormat="1" applyFont="1" applyFill="1" applyBorder="1"/>
    <xf numFmtId="164" fontId="6" fillId="11" borderId="4" xfId="2" applyNumberFormat="1" applyFont="1" applyFill="1" applyBorder="1"/>
    <xf numFmtId="164" fontId="6" fillId="11" borderId="5" xfId="2" applyNumberFormat="1" applyFont="1" applyFill="1" applyBorder="1"/>
    <xf numFmtId="164" fontId="6" fillId="11" borderId="6" xfId="2" applyNumberFormat="1" applyFont="1" applyFill="1" applyBorder="1"/>
    <xf numFmtId="1" fontId="8" fillId="8" borderId="0" xfId="0" quotePrefix="1" applyNumberFormat="1" applyFont="1" applyFill="1"/>
    <xf numFmtId="1" fontId="8" fillId="8" borderId="0" xfId="10" quotePrefix="1" applyNumberFormat="1" applyFont="1" applyFill="1"/>
    <xf numFmtId="3" fontId="0" fillId="14" borderId="0" xfId="0" applyNumberFormat="1" applyFill="1"/>
    <xf numFmtId="4" fontId="6" fillId="0" borderId="0" xfId="0" applyNumberFormat="1" applyFont="1"/>
    <xf numFmtId="164" fontId="6" fillId="17" borderId="0" xfId="2" applyNumberFormat="1" applyFont="1" applyFill="1"/>
    <xf numFmtId="1" fontId="7" fillId="17" borderId="0" xfId="2" applyNumberFormat="1" applyFill="1"/>
    <xf numFmtId="3" fontId="10" fillId="0" borderId="0" xfId="2" applyNumberFormat="1" applyFont="1"/>
    <xf numFmtId="3" fontId="7" fillId="17" borderId="0" xfId="2" applyNumberFormat="1" applyFill="1"/>
    <xf numFmtId="3" fontId="6" fillId="16" borderId="0" xfId="2" applyNumberFormat="1" applyFont="1" applyFill="1"/>
    <xf numFmtId="164" fontId="6" fillId="11" borderId="0" xfId="0" quotePrefix="1" applyNumberFormat="1" applyFont="1" applyFill="1"/>
    <xf numFmtId="164" fontId="28" fillId="8" borderId="0" xfId="0" applyNumberFormat="1" applyFont="1" applyFill="1"/>
    <xf numFmtId="164" fontId="7" fillId="11" borderId="0" xfId="0" quotePrefix="1" applyNumberFormat="1" applyFont="1" applyFill="1"/>
    <xf numFmtId="3" fontId="8" fillId="3" borderId="0" xfId="0" quotePrefix="1" applyNumberFormat="1" applyFont="1" applyFill="1"/>
    <xf numFmtId="3" fontId="8" fillId="3" borderId="0" xfId="0" applyNumberFormat="1" applyFont="1" applyFill="1"/>
    <xf numFmtId="0" fontId="38" fillId="8" borderId="0" xfId="0" applyFont="1" applyFill="1"/>
    <xf numFmtId="0" fontId="9" fillId="8" borderId="0" xfId="0" applyFont="1" applyFill="1"/>
    <xf numFmtId="164" fontId="38" fillId="8" borderId="0" xfId="0" applyNumberFormat="1" applyFont="1" applyFill="1"/>
    <xf numFmtId="1" fontId="38" fillId="8" borderId="0" xfId="0" applyNumberFormat="1" applyFont="1" applyFill="1"/>
    <xf numFmtId="164" fontId="9" fillId="8" borderId="0" xfId="0" applyNumberFormat="1" applyFont="1" applyFill="1"/>
    <xf numFmtId="1" fontId="9" fillId="8" borderId="0" xfId="0" applyNumberFormat="1" applyFont="1" applyFill="1"/>
    <xf numFmtId="0" fontId="9" fillId="8" borderId="0" xfId="10" applyFont="1" applyFill="1"/>
    <xf numFmtId="164" fontId="9" fillId="8" borderId="0" xfId="10" applyNumberFormat="1" applyFont="1" applyFill="1"/>
    <xf numFmtId="0" fontId="9" fillId="8" borderId="0" xfId="10" quotePrefix="1" applyFont="1" applyFill="1"/>
    <xf numFmtId="1" fontId="9" fillId="8" borderId="0" xfId="10" applyNumberFormat="1" applyFont="1" applyFill="1"/>
    <xf numFmtId="0" fontId="40" fillId="8" borderId="0" xfId="0" applyFont="1" applyFill="1"/>
    <xf numFmtId="2" fontId="9" fillId="10" borderId="0" xfId="0" applyNumberFormat="1" applyFont="1" applyFill="1"/>
    <xf numFmtId="3" fontId="3" fillId="0" borderId="0" xfId="2" applyNumberFormat="1" applyFont="1"/>
    <xf numFmtId="164" fontId="6" fillId="11" borderId="7" xfId="2" applyNumberFormat="1" applyFont="1" applyFill="1" applyBorder="1"/>
    <xf numFmtId="164" fontId="6" fillId="11" borderId="8" xfId="2" applyNumberFormat="1" applyFont="1" applyFill="1" applyBorder="1"/>
    <xf numFmtId="0" fontId="0" fillId="0" borderId="0" xfId="0"/>
    <xf numFmtId="3" fontId="0" fillId="0" borderId="0" xfId="0" applyNumberFormat="1"/>
    <xf numFmtId="1" fontId="0" fillId="0" borderId="0" xfId="0" applyNumberFormat="1"/>
    <xf numFmtId="3" fontId="6" fillId="0" borderId="0" xfId="0" applyNumberFormat="1" applyFont="1"/>
    <xf numFmtId="2" fontId="20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164" fontId="8" fillId="0" borderId="0" xfId="0" applyNumberFormat="1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7" fillId="0" borderId="0" xfId="2"/>
    <xf numFmtId="0" fontId="7" fillId="8" borderId="0" xfId="2" applyFill="1"/>
    <xf numFmtId="1" fontId="6" fillId="0" borderId="0" xfId="2" applyNumberFormat="1" applyFont="1" applyFill="1"/>
    <xf numFmtId="2" fontId="10" fillId="0" borderId="0" xfId="2" applyNumberFormat="1" applyFont="1" applyFill="1"/>
    <xf numFmtId="0" fontId="10" fillId="0" borderId="0" xfId="2" applyFont="1" applyFill="1"/>
    <xf numFmtId="3" fontId="10" fillId="0" borderId="0" xfId="2" applyNumberFormat="1" applyFont="1" applyFill="1"/>
    <xf numFmtId="2" fontId="10" fillId="0" borderId="0" xfId="2" applyNumberFormat="1" applyFont="1"/>
    <xf numFmtId="1" fontId="10" fillId="0" borderId="0" xfId="2" applyNumberFormat="1" applyFont="1"/>
    <xf numFmtId="164" fontId="6" fillId="0" borderId="0" xfId="2" applyNumberFormat="1" applyFont="1" applyFill="1"/>
    <xf numFmtId="164" fontId="6" fillId="0" borderId="0" xfId="10" applyNumberFormat="1" applyFont="1" applyFill="1"/>
    <xf numFmtId="3" fontId="9" fillId="8" borderId="0" xfId="0" quotePrefix="1" applyNumberFormat="1" applyFont="1" applyFill="1"/>
    <xf numFmtId="3" fontId="9" fillId="0" borderId="0" xfId="0" quotePrefix="1" applyNumberFormat="1" applyFont="1" applyFill="1"/>
    <xf numFmtId="3" fontId="7" fillId="6" borderId="0" xfId="0" quotePrefix="1" applyNumberFormat="1" applyFont="1" applyFill="1"/>
    <xf numFmtId="3" fontId="7" fillId="10" borderId="0" xfId="0" quotePrefix="1" applyNumberFormat="1" applyFont="1" applyFill="1"/>
    <xf numFmtId="1" fontId="6" fillId="0" borderId="0" xfId="10" applyNumberFormat="1" applyFont="1" applyFill="1"/>
    <xf numFmtId="0" fontId="21" fillId="3" borderId="0" xfId="0" applyFont="1" applyFill="1"/>
    <xf numFmtId="0" fontId="0" fillId="0" borderId="0" xfId="0"/>
    <xf numFmtId="3" fontId="0" fillId="0" borderId="0" xfId="0" applyNumberFormat="1"/>
    <xf numFmtId="3" fontId="38" fillId="6" borderId="0" xfId="0" applyNumberFormat="1" applyFont="1" applyFill="1"/>
    <xf numFmtId="3" fontId="9" fillId="6" borderId="0" xfId="0" applyNumberFormat="1" applyFont="1" applyFill="1"/>
    <xf numFmtId="3" fontId="9" fillId="6" borderId="0" xfId="0" quotePrefix="1" applyNumberFormat="1" applyFont="1" applyFill="1"/>
    <xf numFmtId="3" fontId="9" fillId="0" borderId="0" xfId="0" applyNumberFormat="1" applyFont="1"/>
    <xf numFmtId="3" fontId="8" fillId="0" borderId="0" xfId="0" applyNumberFormat="1" applyFont="1"/>
    <xf numFmtId="0" fontId="0" fillId="0" borderId="0" xfId="0"/>
    <xf numFmtId="0" fontId="0" fillId="0" borderId="0" xfId="0"/>
    <xf numFmtId="167" fontId="26" fillId="0" borderId="0" xfId="0" applyNumberFormat="1" applyFont="1"/>
    <xf numFmtId="167" fontId="27" fillId="0" borderId="0" xfId="0" applyNumberFormat="1" applyFont="1"/>
    <xf numFmtId="167" fontId="0" fillId="0" borderId="0" xfId="0" applyNumberFormat="1"/>
    <xf numFmtId="0" fontId="21" fillId="0" borderId="0" xfId="0" applyFont="1"/>
    <xf numFmtId="0" fontId="0" fillId="0" borderId="0" xfId="0"/>
    <xf numFmtId="0" fontId="21" fillId="3" borderId="0" xfId="0" applyFont="1" applyFill="1" applyAlignment="1"/>
    <xf numFmtId="0" fontId="27" fillId="0" borderId="0" xfId="0" applyFont="1" applyAlignment="1"/>
    <xf numFmtId="0" fontId="0" fillId="0" borderId="0" xfId="0" applyAlignment="1"/>
    <xf numFmtId="3" fontId="23" fillId="0" borderId="0" xfId="0" applyNumberFormat="1" applyFont="1"/>
    <xf numFmtId="3" fontId="30" fillId="0" borderId="0" xfId="0" applyNumberFormat="1" applyFont="1"/>
    <xf numFmtId="3" fontId="0" fillId="0" borderId="0" xfId="0" applyNumberFormat="1"/>
    <xf numFmtId="0" fontId="26" fillId="0" borderId="0" xfId="0" applyFont="1"/>
    <xf numFmtId="3" fontId="25" fillId="0" borderId="0" xfId="0" applyNumberFormat="1" applyFont="1"/>
    <xf numFmtId="1" fontId="26" fillId="0" borderId="0" xfId="0" applyNumberFormat="1" applyFont="1"/>
    <xf numFmtId="3" fontId="21" fillId="0" borderId="0" xfId="0" applyNumberFormat="1" applyFont="1"/>
    <xf numFmtId="3" fontId="6" fillId="0" borderId="0" xfId="0" applyNumberFormat="1" applyFont="1"/>
    <xf numFmtId="1" fontId="21" fillId="0" borderId="0" xfId="0" applyNumberFormat="1" applyFont="1"/>
    <xf numFmtId="1" fontId="21" fillId="8" borderId="0" xfId="0" applyNumberFormat="1" applyFont="1" applyFill="1"/>
    <xf numFmtId="1" fontId="0" fillId="0" borderId="0" xfId="0" applyNumberFormat="1"/>
    <xf numFmtId="3" fontId="23" fillId="0" borderId="0" xfId="2" applyNumberFormat="1" applyFont="1"/>
    <xf numFmtId="3" fontId="7" fillId="0" borderId="0" xfId="2" applyNumberFormat="1"/>
    <xf numFmtId="0" fontId="7" fillId="8" borderId="0" xfId="2" applyFill="1"/>
    <xf numFmtId="0" fontId="7" fillId="0" borderId="0" xfId="2"/>
    <xf numFmtId="3" fontId="35" fillId="0" borderId="0" xfId="0" applyNumberFormat="1" applyFont="1"/>
    <xf numFmtId="3" fontId="10" fillId="0" borderId="0" xfId="0" applyNumberFormat="1" applyFont="1"/>
  </cellXfs>
  <cellStyles count="1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 8" xfId="13" xr:uid="{8C2C4664-F398-4D4B-A012-349C5DB4B8D9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10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CCFFCC"/>
      <color rgb="FF99FF66"/>
      <color rgb="FF66FF33"/>
      <color rgb="FFCCFFFF"/>
      <color rgb="FFFF5050"/>
      <color rgb="FF99FFCC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SLAKT</a:t>
            </a:r>
            <a:r>
              <a:rPr lang="nb-NO" sz="2800"/>
              <a:t>, per år, per uke 49.2024</a:t>
            </a:r>
          </a:p>
        </c:rich>
      </c:tx>
      <c:layout>
        <c:manualLayout>
          <c:xMode val="edge"/>
          <c:yMode val="edge"/>
          <c:x val="0.18100317047394521"/>
          <c:y val="2.35619755969556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73408665962115"/>
          <c:y val="0.13817844963714618"/>
          <c:w val="0.88016422722650911"/>
          <c:h val="0.75998946169689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2.9431226484952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6F-4B92-B528-1E2493D51812}"/>
                </c:ext>
              </c:extLst>
            </c:dLbl>
            <c:dLbl>
              <c:idx val="6"/>
              <c:layout>
                <c:manualLayout>
                  <c:x val="0"/>
                  <c:y val="-2.3544981187961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45-4A53-80DD-52CD7FDFE4F5}"/>
                </c:ext>
              </c:extLst>
            </c:dLbl>
            <c:dLbl>
              <c:idx val="7"/>
              <c:layout>
                <c:manualLayout>
                  <c:x val="1.8354424662854873E-3"/>
                  <c:y val="-3.3355390016279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5-4A53-80DD-52CD7FDFE4F5}"/>
                </c:ext>
              </c:extLst>
            </c:dLbl>
            <c:dLbl>
              <c:idx val="12"/>
              <c:layout>
                <c:manualLayout>
                  <c:x val="9.1772123314274364E-4"/>
                  <c:y val="-1.9620817656634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0-4502-8BCF-FE92E389CD34}"/>
                </c:ext>
              </c:extLst>
            </c:dLbl>
            <c:dLbl>
              <c:idx val="13"/>
              <c:layout>
                <c:manualLayout>
                  <c:x val="-6.7298779655889113E-17"/>
                  <c:y val="-2.1582899422298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0-4502-8BCF-FE92E389CD34}"/>
                </c:ext>
              </c:extLst>
            </c:dLbl>
            <c:dLbl>
              <c:idx val="20"/>
              <c:layout>
                <c:manualLayout>
                  <c:x val="3.6708849325709746E-3"/>
                  <c:y val="-1.3734572359644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1E-4B26-8D37-185465E89FDF}"/>
                </c:ext>
              </c:extLst>
            </c:dLbl>
            <c:dLbl>
              <c:idx val="22"/>
              <c:layout>
                <c:manualLayout>
                  <c:x val="0"/>
                  <c:y val="-2.3544981187961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7B-4071-95E1-5A806799221D}"/>
                </c:ext>
              </c:extLst>
            </c:dLbl>
            <c:dLbl>
              <c:idx val="25"/>
              <c:layout>
                <c:manualLayout>
                  <c:x val="0"/>
                  <c:y val="-3.7279553547606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5E-4B5B-B553-F18F3C3CD3B5}"/>
                </c:ext>
              </c:extLst>
            </c:dLbl>
            <c:dLbl>
              <c:idx val="27"/>
              <c:layout>
                <c:manualLayout>
                  <c:x val="-9.1772123314274364E-4"/>
                  <c:y val="-2.7469144719288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0A-47AB-ADCD-42ACF0DDEA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9393</c:v>
                </c:pt>
                <c:pt idx="1">
                  <c:v>9062</c:v>
                </c:pt>
                <c:pt idx="2">
                  <c:v>9476.25</c:v>
                </c:pt>
                <c:pt idx="3">
                  <c:v>6942</c:v>
                </c:pt>
                <c:pt idx="4">
                  <c:v>8832</c:v>
                </c:pt>
                <c:pt idx="5">
                  <c:v>8740</c:v>
                </c:pt>
                <c:pt idx="6">
                  <c:v>8415</c:v>
                </c:pt>
                <c:pt idx="7">
                  <c:v>8825</c:v>
                </c:pt>
                <c:pt idx="8">
                  <c:v>9705</c:v>
                </c:pt>
                <c:pt idx="9">
                  <c:v>9534</c:v>
                </c:pt>
                <c:pt idx="10">
                  <c:v>9361</c:v>
                </c:pt>
                <c:pt idx="11">
                  <c:v>9104</c:v>
                </c:pt>
                <c:pt idx="12">
                  <c:v>10849</c:v>
                </c:pt>
                <c:pt idx="13">
                  <c:v>11747</c:v>
                </c:pt>
                <c:pt idx="14">
                  <c:v>10939</c:v>
                </c:pt>
                <c:pt idx="15">
                  <c:v>9493</c:v>
                </c:pt>
                <c:pt idx="16">
                  <c:v>8802</c:v>
                </c:pt>
                <c:pt idx="17">
                  <c:v>9021</c:v>
                </c:pt>
                <c:pt idx="18">
                  <c:v>10892</c:v>
                </c:pt>
                <c:pt idx="19">
                  <c:v>15134</c:v>
                </c:pt>
                <c:pt idx="20">
                  <c:v>14615</c:v>
                </c:pt>
                <c:pt idx="21">
                  <c:v>17423</c:v>
                </c:pt>
                <c:pt idx="22">
                  <c:v>18601</c:v>
                </c:pt>
                <c:pt idx="23">
                  <c:v>18224</c:v>
                </c:pt>
                <c:pt idx="24">
                  <c:v>17545</c:v>
                </c:pt>
                <c:pt idx="25">
                  <c:v>17625.900000000001</c:v>
                </c:pt>
                <c:pt idx="26">
                  <c:v>17130</c:v>
                </c:pt>
                <c:pt idx="27">
                  <c:v>17393</c:v>
                </c:pt>
                <c:pt idx="28">
                  <c:v>16442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strRef>
              <c:f>RNR!$G$24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76200"/>
          </c:spPr>
          <c:marker>
            <c:symbol val="none"/>
          </c:marker>
          <c:val>
            <c:numRef>
              <c:f>År!$AS$8:$AS$36</c:f>
              <c:numCache>
                <c:formatCode>0</c:formatCode>
                <c:ptCount val="29"/>
                <c:pt idx="0">
                  <c:v>16442</c:v>
                </c:pt>
                <c:pt idx="1">
                  <c:v>16442</c:v>
                </c:pt>
                <c:pt idx="2">
                  <c:v>16442</c:v>
                </c:pt>
                <c:pt idx="3">
                  <c:v>16442</c:v>
                </c:pt>
                <c:pt idx="4">
                  <c:v>16442</c:v>
                </c:pt>
                <c:pt idx="5">
                  <c:v>16442</c:v>
                </c:pt>
                <c:pt idx="6">
                  <c:v>16442</c:v>
                </c:pt>
                <c:pt idx="7">
                  <c:v>16442</c:v>
                </c:pt>
                <c:pt idx="8">
                  <c:v>16442</c:v>
                </c:pt>
                <c:pt idx="9">
                  <c:v>16442</c:v>
                </c:pt>
                <c:pt idx="10">
                  <c:v>16442</c:v>
                </c:pt>
                <c:pt idx="11">
                  <c:v>16442</c:v>
                </c:pt>
                <c:pt idx="12">
                  <c:v>16442</c:v>
                </c:pt>
                <c:pt idx="13">
                  <c:v>16442</c:v>
                </c:pt>
                <c:pt idx="14">
                  <c:v>16442</c:v>
                </c:pt>
                <c:pt idx="15">
                  <c:v>16442</c:v>
                </c:pt>
                <c:pt idx="16">
                  <c:v>16442</c:v>
                </c:pt>
                <c:pt idx="17">
                  <c:v>16442</c:v>
                </c:pt>
                <c:pt idx="18">
                  <c:v>16442</c:v>
                </c:pt>
                <c:pt idx="19">
                  <c:v>16442</c:v>
                </c:pt>
                <c:pt idx="20">
                  <c:v>16442</c:v>
                </c:pt>
                <c:pt idx="21">
                  <c:v>16442</c:v>
                </c:pt>
                <c:pt idx="22">
                  <c:v>16442</c:v>
                </c:pt>
                <c:pt idx="23">
                  <c:v>16442</c:v>
                </c:pt>
                <c:pt idx="24">
                  <c:v>16442</c:v>
                </c:pt>
                <c:pt idx="25">
                  <c:v>16442</c:v>
                </c:pt>
                <c:pt idx="26">
                  <c:v>16442</c:v>
                </c:pt>
                <c:pt idx="27">
                  <c:v>16442</c:v>
                </c:pt>
                <c:pt idx="28">
                  <c:v>16442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D-441D-BDC4-7951F6FAC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29358950040198"/>
          <c:y val="0.16175803762160462"/>
          <c:w val="0.12514964456367594"/>
          <c:h val="0.10044715821325448"/>
        </c:manualLayout>
      </c:layout>
      <c:overlay val="0"/>
      <c:spPr>
        <a:solidFill>
          <a:srgbClr val="FFFF99"/>
        </a:solidFill>
        <a:ln>
          <a:solidFill>
            <a:srgbClr val="FFFF99"/>
          </a:solidFill>
        </a:ln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Måned!$C$62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Måned!$F$61:$F$72</c:f>
              <c:numCache>
                <c:formatCode>#,##0</c:formatCode>
                <c:ptCount val="12"/>
                <c:pt idx="0">
                  <c:v>474</c:v>
                </c:pt>
                <c:pt idx="1">
                  <c:v>1118</c:v>
                </c:pt>
                <c:pt idx="2">
                  <c:v>3528</c:v>
                </c:pt>
                <c:pt idx="3">
                  <c:v>3349</c:v>
                </c:pt>
                <c:pt idx="4">
                  <c:v>2022</c:v>
                </c:pt>
                <c:pt idx="5">
                  <c:v>961</c:v>
                </c:pt>
                <c:pt idx="6">
                  <c:v>396</c:v>
                </c:pt>
                <c:pt idx="7">
                  <c:v>1047</c:v>
                </c:pt>
                <c:pt idx="8">
                  <c:v>1500</c:v>
                </c:pt>
                <c:pt idx="9">
                  <c:v>1737</c:v>
                </c:pt>
                <c:pt idx="10">
                  <c:v>1325</c:v>
                </c:pt>
                <c:pt idx="1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5-42C8-A2D8-AB69BD2E833D}"/>
            </c:ext>
          </c:extLst>
        </c:ser>
        <c:ser>
          <c:idx val="0"/>
          <c:order val="1"/>
          <c:tx>
            <c:strRef>
              <c:f>Måned!$C$48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Måned!$F$48:$F$59</c:f>
              <c:numCache>
                <c:formatCode>#,##0</c:formatCode>
                <c:ptCount val="12"/>
                <c:pt idx="0">
                  <c:v>252</c:v>
                </c:pt>
                <c:pt idx="1">
                  <c:v>1131</c:v>
                </c:pt>
                <c:pt idx="2">
                  <c:v>3475</c:v>
                </c:pt>
                <c:pt idx="3">
                  <c:v>3646</c:v>
                </c:pt>
                <c:pt idx="4">
                  <c:v>1402</c:v>
                </c:pt>
                <c:pt idx="5">
                  <c:v>1268</c:v>
                </c:pt>
                <c:pt idx="6">
                  <c:v>373</c:v>
                </c:pt>
                <c:pt idx="7">
                  <c:v>1050</c:v>
                </c:pt>
                <c:pt idx="8">
                  <c:v>1787</c:v>
                </c:pt>
                <c:pt idx="9">
                  <c:v>1617</c:v>
                </c:pt>
                <c:pt idx="10">
                  <c:v>1368.9</c:v>
                </c:pt>
                <c:pt idx="11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5-42C8-A2D8-AB69BD2E833D}"/>
            </c:ext>
          </c:extLst>
        </c:ser>
        <c:ser>
          <c:idx val="2"/>
          <c:order val="2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237</c:v>
                </c:pt>
                <c:pt idx="1">
                  <c:v>1296</c:v>
                </c:pt>
                <c:pt idx="2">
                  <c:v>3523</c:v>
                </c:pt>
                <c:pt idx="3">
                  <c:v>3050</c:v>
                </c:pt>
                <c:pt idx="4">
                  <c:v>1539</c:v>
                </c:pt>
                <c:pt idx="5">
                  <c:v>1073</c:v>
                </c:pt>
                <c:pt idx="6">
                  <c:v>127</c:v>
                </c:pt>
                <c:pt idx="7">
                  <c:v>1287</c:v>
                </c:pt>
                <c:pt idx="8">
                  <c:v>1743</c:v>
                </c:pt>
                <c:pt idx="9">
                  <c:v>2078</c:v>
                </c:pt>
                <c:pt idx="10">
                  <c:v>1001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5-42C8-A2D8-AB69BD2E833D}"/>
            </c:ext>
          </c:extLst>
        </c:ser>
        <c:ser>
          <c:idx val="3"/>
          <c:order val="3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202</c:v>
                </c:pt>
                <c:pt idx="1">
                  <c:v>1297</c:v>
                </c:pt>
                <c:pt idx="2">
                  <c:v>3695</c:v>
                </c:pt>
                <c:pt idx="3">
                  <c:v>2751</c:v>
                </c:pt>
                <c:pt idx="4">
                  <c:v>1454</c:v>
                </c:pt>
                <c:pt idx="5">
                  <c:v>1409</c:v>
                </c:pt>
                <c:pt idx="6">
                  <c:v>306</c:v>
                </c:pt>
                <c:pt idx="7">
                  <c:v>1151</c:v>
                </c:pt>
                <c:pt idx="8">
                  <c:v>1958</c:v>
                </c:pt>
                <c:pt idx="9">
                  <c:v>2070</c:v>
                </c:pt>
                <c:pt idx="10">
                  <c:v>1001</c:v>
                </c:pt>
                <c:pt idx="1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5-42C8-A2D8-AB69BD2E833D}"/>
            </c:ext>
          </c:extLst>
        </c:ser>
        <c:ser>
          <c:idx val="4"/>
          <c:order val="4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9080388110704955E-3"/>
                  <c:y val="-0.1327040124187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1D-4B4A-8EEC-E14C8EDE6567}"/>
                </c:ext>
              </c:extLst>
            </c:dLbl>
            <c:dLbl>
              <c:idx val="1"/>
              <c:layout>
                <c:manualLayout>
                  <c:x val="-1.4724116433211485E-2"/>
                  <c:y val="-6.8425506403442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D-4B4A-8EEC-E14C8EDE6567}"/>
                </c:ext>
              </c:extLst>
            </c:dLbl>
            <c:dLbl>
              <c:idx val="2"/>
              <c:layout>
                <c:manualLayout>
                  <c:x val="3.2393056153065265E-2"/>
                  <c:y val="-9.9528009314097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6-4E6F-A734-03B7B935333D}"/>
                </c:ext>
              </c:extLst>
            </c:dLbl>
            <c:dLbl>
              <c:idx val="3"/>
              <c:layout>
                <c:manualLayout>
                  <c:x val="6.5767720068344568E-2"/>
                  <c:y val="-2.4882002328524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46-4E6F-A734-03B7B935333D}"/>
                </c:ext>
              </c:extLst>
            </c:dLbl>
            <c:dLbl>
              <c:idx val="4"/>
              <c:layout>
                <c:manualLayout>
                  <c:x val="3.3374663915279296E-2"/>
                  <c:y val="-0.16795351571753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D-4B4A-8EEC-E14C8EDE6567}"/>
                </c:ext>
              </c:extLst>
            </c:dLbl>
            <c:dLbl>
              <c:idx val="5"/>
              <c:layout>
                <c:manualLayout>
                  <c:x val="-9.8160776221417091E-4"/>
                  <c:y val="-9.1234008537922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D-4B4A-8EEC-E14C8EDE6567}"/>
                </c:ext>
              </c:extLst>
            </c:dLbl>
            <c:dLbl>
              <c:idx val="7"/>
              <c:layout>
                <c:manualLayout>
                  <c:x val="-1.1779293146569116E-2"/>
                  <c:y val="-0.17417401629967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2-4F65-A354-B4FA16CE731A}"/>
                </c:ext>
              </c:extLst>
            </c:dLbl>
            <c:dLbl>
              <c:idx val="8"/>
              <c:layout>
                <c:manualLayout>
                  <c:x val="-1.5705724195425583E-2"/>
                  <c:y val="-0.16173301513540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B5-437F-8710-6B2A29C99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Måned!$F$9:$F$20</c:f>
              <c:numCache>
                <c:formatCode>#,##0</c:formatCode>
                <c:ptCount val="12"/>
                <c:pt idx="0">
                  <c:v>205</c:v>
                </c:pt>
                <c:pt idx="1">
                  <c:v>1161</c:v>
                </c:pt>
                <c:pt idx="2">
                  <c:v>2541</c:v>
                </c:pt>
                <c:pt idx="3">
                  <c:v>3145</c:v>
                </c:pt>
                <c:pt idx="4">
                  <c:v>1553</c:v>
                </c:pt>
                <c:pt idx="5">
                  <c:v>1075</c:v>
                </c:pt>
                <c:pt idx="6">
                  <c:v>561</c:v>
                </c:pt>
                <c:pt idx="7">
                  <c:v>992</c:v>
                </c:pt>
                <c:pt idx="8">
                  <c:v>1562</c:v>
                </c:pt>
                <c:pt idx="9">
                  <c:v>2602</c:v>
                </c:pt>
                <c:pt idx="10">
                  <c:v>953</c:v>
                </c:pt>
                <c:pt idx="1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0-4F22-AB8E-86767B530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40493144281347"/>
          <c:y val="0.10442130650430891"/>
          <c:w val="8.7672722387876045E-2"/>
          <c:h val="0.217079260579787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mnd'!$V$89:$V$100</c:f>
              <c:numCache>
                <c:formatCode>0.00</c:formatCode>
                <c:ptCount val="12"/>
                <c:pt idx="0">
                  <c:v>4.8421052631578947</c:v>
                </c:pt>
                <c:pt idx="1">
                  <c:v>5.0182186234817809</c:v>
                </c:pt>
                <c:pt idx="2">
                  <c:v>5.5428296438883553</c:v>
                </c:pt>
                <c:pt idx="3">
                  <c:v>5.1783251231527103</c:v>
                </c:pt>
                <c:pt idx="4">
                  <c:v>4.8821362799263364</c:v>
                </c:pt>
                <c:pt idx="5">
                  <c:v>4.6350974930362119</c:v>
                </c:pt>
                <c:pt idx="6">
                  <c:v>4.5972222222222223</c:v>
                </c:pt>
                <c:pt idx="7">
                  <c:v>4.2199999999999989</c:v>
                </c:pt>
                <c:pt idx="8">
                  <c:v>4.4926199261992625</c:v>
                </c:pt>
                <c:pt idx="9">
                  <c:v>4.3804809052333802</c:v>
                </c:pt>
                <c:pt idx="10">
                  <c:v>4.7682926829268304</c:v>
                </c:pt>
                <c:pt idx="11">
                  <c:v>4.8888888888888884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mnd'!$I$104:$I$115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8.0456683625273921</c:v>
                </c:pt>
                <c:pt idx="4">
                  <c:v>9.1631550666025614</c:v>
                </c:pt>
                <c:pt idx="5">
                  <c:v>12.510932052193992</c:v>
                </c:pt>
                <c:pt idx="6">
                  <c:v>18.507318783416597</c:v>
                </c:pt>
                <c:pt idx="7">
                  <c:v>16.852478813102437</c:v>
                </c:pt>
                <c:pt idx="8">
                  <c:v>22.482374702305314</c:v>
                </c:pt>
                <c:pt idx="9">
                  <c:v>28.374684723703311</c:v>
                </c:pt>
                <c:pt idx="10">
                  <c:v>22.556878832911249</c:v>
                </c:pt>
                <c:pt idx="11">
                  <c:v>30.513161937928906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mnd'!$N$104:$N$115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7.9146226415094372</c:v>
                </c:pt>
                <c:pt idx="4">
                  <c:v>9.0000000000000018</c:v>
                </c:pt>
                <c:pt idx="5">
                  <c:v>9.9342592592592602</c:v>
                </c:pt>
                <c:pt idx="6">
                  <c:v>10.691139240506324</c:v>
                </c:pt>
                <c:pt idx="7">
                  <c:v>11.244604316546756</c:v>
                </c:pt>
                <c:pt idx="8">
                  <c:v>12.514473684210524</c:v>
                </c:pt>
                <c:pt idx="9">
                  <c:v>12.105900621118016</c:v>
                </c:pt>
                <c:pt idx="10">
                  <c:v>12.604678362573098</c:v>
                </c:pt>
                <c:pt idx="11">
                  <c:v>11.033333333333337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mnd'!$V$104:$V$115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5.5424528301886804</c:v>
                </c:pt>
                <c:pt idx="4">
                  <c:v>5.2592592592592595</c:v>
                </c:pt>
                <c:pt idx="5">
                  <c:v>5.1296296296296306</c:v>
                </c:pt>
                <c:pt idx="6">
                  <c:v>5.1392405063291129</c:v>
                </c:pt>
                <c:pt idx="7">
                  <c:v>4.9208633093525185</c:v>
                </c:pt>
                <c:pt idx="8">
                  <c:v>5.0559210526315779</c:v>
                </c:pt>
                <c:pt idx="9">
                  <c:v>5.1149068322981366</c:v>
                </c:pt>
                <c:pt idx="10">
                  <c:v>5.3040935672514626</c:v>
                </c:pt>
                <c:pt idx="11">
                  <c:v>4.8518518518518521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10.492093216812316</c:v>
                </c:pt>
                <c:pt idx="1">
                  <c:v>18.146779724090273</c:v>
                </c:pt>
                <c:pt idx="2">
                  <c:v>16.259264826613318</c:v>
                </c:pt>
                <c:pt idx="3">
                  <c:v>4.9935985653114177</c:v>
                </c:pt>
                <c:pt idx="4">
                  <c:v>11.246547319400062</c:v>
                </c:pt>
                <c:pt idx="5">
                  <c:v>4.7611273715265199</c:v>
                </c:pt>
                <c:pt idx="6">
                  <c:v>9.5144184415812063</c:v>
                </c:pt>
                <c:pt idx="7">
                  <c:v>7.3836068401871744</c:v>
                </c:pt>
                <c:pt idx="8">
                  <c:v>13.330220958887111</c:v>
                </c:pt>
                <c:pt idx="9">
                  <c:v>13.20539090621236</c:v>
                </c:pt>
                <c:pt idx="10">
                  <c:v>8.8463068003432639</c:v>
                </c:pt>
                <c:pt idx="11">
                  <c:v>12.58834374679914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mnd'!$N$119:$N$130</c:f>
              <c:numCache>
                <c:formatCode>0.0</c:formatCode>
                <c:ptCount val="12"/>
                <c:pt idx="0">
                  <c:v>11.205555555555556</c:v>
                </c:pt>
                <c:pt idx="1">
                  <c:v>6.9309644670050794</c:v>
                </c:pt>
                <c:pt idx="2">
                  <c:v>8.2958702064896741</c:v>
                </c:pt>
                <c:pt idx="3">
                  <c:v>8.0728682170542623</c:v>
                </c:pt>
                <c:pt idx="4">
                  <c:v>9.778688524590164</c:v>
                </c:pt>
                <c:pt idx="5">
                  <c:v>10.744736842105262</c:v>
                </c:pt>
                <c:pt idx="6">
                  <c:v>12.770588235294118</c:v>
                </c:pt>
                <c:pt idx="7">
                  <c:v>12.681481481481478</c:v>
                </c:pt>
                <c:pt idx="8">
                  <c:v>13.58855421686747</c:v>
                </c:pt>
                <c:pt idx="9">
                  <c:v>14.398015873015879</c:v>
                </c:pt>
                <c:pt idx="10">
                  <c:v>15.369090909090902</c:v>
                </c:pt>
                <c:pt idx="11">
                  <c:v>12.290000000000003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mnd'!$V$119:$V$130</c:f>
              <c:numCache>
                <c:formatCode>0.00</c:formatCode>
                <c:ptCount val="12"/>
                <c:pt idx="0">
                  <c:v>5.6111111111111116</c:v>
                </c:pt>
                <c:pt idx="1">
                  <c:v>5.680203045685281</c:v>
                </c:pt>
                <c:pt idx="2">
                  <c:v>5.6991150442477885</c:v>
                </c:pt>
                <c:pt idx="3">
                  <c:v>5.6666666666666679</c:v>
                </c:pt>
                <c:pt idx="4">
                  <c:v>5.360655737704918</c:v>
                </c:pt>
                <c:pt idx="5">
                  <c:v>5.2368421052631557</c:v>
                </c:pt>
                <c:pt idx="6">
                  <c:v>5.5</c:v>
                </c:pt>
                <c:pt idx="7">
                  <c:v>5.2962962962962967</c:v>
                </c:pt>
                <c:pt idx="8">
                  <c:v>5.6686746987951802</c:v>
                </c:pt>
                <c:pt idx="9">
                  <c:v>6</c:v>
                </c:pt>
                <c:pt idx="10">
                  <c:v>5.8909090909090898</c:v>
                </c:pt>
                <c:pt idx="11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mnd'!$I$134:$I$145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0.39847132780620192</c:v>
                </c:pt>
                <c:pt idx="4">
                  <c:v>0.95968023228409571</c:v>
                </c:pt>
                <c:pt idx="5">
                  <c:v>0.17841109180591677</c:v>
                </c:pt>
                <c:pt idx="6">
                  <c:v>1.8099745814707688</c:v>
                </c:pt>
                <c:pt idx="7">
                  <c:v>1.02322472128178</c:v>
                </c:pt>
                <c:pt idx="8">
                  <c:v>1.0743601411205732</c:v>
                </c:pt>
                <c:pt idx="9">
                  <c:v>2.9549532499390367</c:v>
                </c:pt>
                <c:pt idx="10">
                  <c:v>2.1275927747661023</c:v>
                </c:pt>
                <c:pt idx="11">
                  <c:v>3.3698658199323979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mnd'!$N$134:$N$145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8.31</c:v>
                </c:pt>
                <c:pt idx="4">
                  <c:v>12.725</c:v>
                </c:pt>
                <c:pt idx="5">
                  <c:v>15.3</c:v>
                </c:pt>
                <c:pt idx="6">
                  <c:v>11.799999999999997</c:v>
                </c:pt>
                <c:pt idx="7">
                  <c:v>13.55714285714286</c:v>
                </c:pt>
                <c:pt idx="8">
                  <c:v>16.527272727272731</c:v>
                </c:pt>
                <c:pt idx="9">
                  <c:v>16.569387755102042</c:v>
                </c:pt>
                <c:pt idx="10">
                  <c:v>18.481818181818181</c:v>
                </c:pt>
                <c:pt idx="11">
                  <c:v>16.45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mnd'!$V$134:$V$145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5.0999999999999996</c:v>
                </c:pt>
                <c:pt idx="4">
                  <c:v>6.875</c:v>
                </c:pt>
                <c:pt idx="5">
                  <c:v>5</c:v>
                </c:pt>
                <c:pt idx="6">
                  <c:v>5.7142857142857153</c:v>
                </c:pt>
                <c:pt idx="7">
                  <c:v>5.4285714285714306</c:v>
                </c:pt>
                <c:pt idx="8">
                  <c:v>7.1818181818181808</c:v>
                </c:pt>
                <c:pt idx="9">
                  <c:v>6.4897959183673484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6061045291479"/>
          <c:y val="0.15738060263371106"/>
          <c:w val="0.89018617967194302"/>
          <c:h val="0.719690193660972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Måned!$Y$22:$Y$33</c:f>
              <c:numCache>
                <c:formatCode>0.00</c:formatCode>
                <c:ptCount val="12"/>
                <c:pt idx="0">
                  <c:v>4.6584158415841586</c:v>
                </c:pt>
                <c:pt idx="1">
                  <c:v>4.7818041634541251</c:v>
                </c:pt>
                <c:pt idx="2">
                  <c:v>4.759675236806495</c:v>
                </c:pt>
                <c:pt idx="3">
                  <c:v>4.6175936023264246</c:v>
                </c:pt>
                <c:pt idx="4">
                  <c:v>4.5398899587345261</c:v>
                </c:pt>
                <c:pt idx="5">
                  <c:v>4.2256919801277508</c:v>
                </c:pt>
                <c:pt idx="6">
                  <c:v>4.2189542483660132</c:v>
                </c:pt>
                <c:pt idx="7">
                  <c:v>3.3119026933101643</c:v>
                </c:pt>
                <c:pt idx="8">
                  <c:v>3.8866189989785496</c:v>
                </c:pt>
                <c:pt idx="9">
                  <c:v>4.3826086956521744</c:v>
                </c:pt>
                <c:pt idx="10">
                  <c:v>4.5304695304695315</c:v>
                </c:pt>
                <c:pt idx="11">
                  <c:v>4.0404040404040407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9-48E3-BA73-22A4F1D37C9B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509790366877482E-2"/>
                  <c:y val="-5.773321127812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0-43FB-8D6B-08E953076E24}"/>
                </c:ext>
              </c:extLst>
            </c:dLbl>
            <c:dLbl>
              <c:idx val="1"/>
              <c:layout>
                <c:manualLayout>
                  <c:x val="-2.7598449561117046E-2"/>
                  <c:y val="4.062707460312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30-43FB-8D6B-08E953076E24}"/>
                </c:ext>
              </c:extLst>
            </c:dLbl>
            <c:dLbl>
              <c:idx val="2"/>
              <c:layout>
                <c:manualLayout>
                  <c:x val="-3.8842262345275838E-2"/>
                  <c:y val="-4.2765341687503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0-43FB-8D6B-08E953076E24}"/>
                </c:ext>
              </c:extLst>
            </c:dLbl>
            <c:dLbl>
              <c:idx val="3"/>
              <c:layout>
                <c:manualLayout>
                  <c:x val="-8.1773183884791996E-3"/>
                  <c:y val="-7.0562813784380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18-444A-89C1-67D211D112E8}"/>
                </c:ext>
              </c:extLst>
            </c:dLbl>
            <c:dLbl>
              <c:idx val="4"/>
              <c:layout>
                <c:manualLayout>
                  <c:x val="-2.1465460769757701E-2"/>
                  <c:y val="7.6977615037506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72-4895-A9F4-EC3D7BC59556}"/>
                </c:ext>
              </c:extLst>
            </c:dLbl>
            <c:dLbl>
              <c:idx val="5"/>
              <c:layout>
                <c:manualLayout>
                  <c:x val="-5.1108239927994525E-3"/>
                  <c:y val="-4.7041883776577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3-4988-A88B-7A8A900EB6B0}"/>
                </c:ext>
              </c:extLst>
            </c:dLbl>
            <c:dLbl>
              <c:idx val="6"/>
              <c:layout>
                <c:manualLayout>
                  <c:x val="-3.27092735539165E-2"/>
                  <c:y val="6.4148023331696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B-4D17-A69C-CB8C7F0C6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Måned!$Y$9:$Y$20</c:f>
              <c:numCache>
                <c:formatCode>0.00</c:formatCode>
                <c:ptCount val="12"/>
                <c:pt idx="0">
                  <c:v>4.7121951219512193</c:v>
                </c:pt>
                <c:pt idx="1">
                  <c:v>4.73557278208441</c:v>
                </c:pt>
                <c:pt idx="2">
                  <c:v>5.1176702085792991</c:v>
                </c:pt>
                <c:pt idx="3">
                  <c:v>4.574880763116056</c:v>
                </c:pt>
                <c:pt idx="4">
                  <c:v>4.4925949774629759</c:v>
                </c:pt>
                <c:pt idx="5">
                  <c:v>4</c:v>
                </c:pt>
                <c:pt idx="6">
                  <c:v>3.9269162210338679</c:v>
                </c:pt>
                <c:pt idx="7">
                  <c:v>3.71875</c:v>
                </c:pt>
                <c:pt idx="8">
                  <c:v>4.3380281690140849</c:v>
                </c:pt>
                <c:pt idx="9">
                  <c:v>4.3451191391237529</c:v>
                </c:pt>
                <c:pt idx="10">
                  <c:v>4.3200419727177355</c:v>
                </c:pt>
                <c:pt idx="11">
                  <c:v>4.6086956521739131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9-48E3-BA73-22A4F1D37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ax val="5.4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233018470902E-2"/>
              <c:y val="0.281665199106278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47414031714961"/>
          <c:y val="0.28359280727361014"/>
          <c:w val="0.11942394011369853"/>
          <c:h val="0.114964687445122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mnd'!$I$149:$I$160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0.13178344965340361</c:v>
                </c:pt>
                <c:pt idx="9">
                  <c:v>0.3188248610600562</c:v>
                </c:pt>
                <c:pt idx="10">
                  <c:v>0.45105385436507123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mnd'!$N$149:$N$160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22.3</c:v>
                </c:pt>
                <c:pt idx="9">
                  <c:v>21.9</c:v>
                </c:pt>
                <c:pt idx="10">
                  <c:v>21.55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mnd'!$V$149:$V$160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5.5</c:v>
                </c:pt>
                <c:pt idx="10">
                  <c:v>7.5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0</c:v>
                </c:pt>
                <c:pt idx="1">
                  <c:v>0.27245421440153106</c:v>
                </c:pt>
                <c:pt idx="2">
                  <c:v>0</c:v>
                </c:pt>
                <c:pt idx="3">
                  <c:v>0.22393033704632523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0.11464569162672777</c:v>
                </c:pt>
                <c:pt idx="9">
                  <c:v>4.1854861897153497E-2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mnd'!$N$164:$N$175</c:f>
              <c:numCache>
                <c:formatCode>0.0</c:formatCode>
                <c:ptCount val="12"/>
                <c:pt idx="0">
                  <c:v>0</c:v>
                </c:pt>
                <c:pt idx="1">
                  <c:v>6.8333333333333313</c:v>
                </c:pt>
                <c:pt idx="2">
                  <c:v>0</c:v>
                </c:pt>
                <c:pt idx="3">
                  <c:v>15.566666666666668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19.400000000000006</c:v>
                </c:pt>
                <c:pt idx="9">
                  <c:v>11.5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mnd'!$V$164:$V$175</c:f>
              <c:numCache>
                <c:formatCode>0.00</c:formatCode>
                <c:ptCount val="12"/>
                <c:pt idx="0">
                  <c:v>0</c:v>
                </c:pt>
                <c:pt idx="1">
                  <c:v>5.3333333333333321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mnd'!$H$179:$H$190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B-4436-AC8F-5799C5B75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7352"/>
        <c:axId val="234107744"/>
      </c:barChart>
      <c:catAx>
        <c:axId val="234107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73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mnd'!$I$179:$I$190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mnd'!$N$179:$N$190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mnd'!$V$179:$V$190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557269302839464E-2"/>
          <c:y val="0.14895660022834645"/>
          <c:w val="0.89438957850366618"/>
          <c:h val="0.72811449359415459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Måned!$Y$22:$Y$33</c:f>
              <c:numCache>
                <c:formatCode>0.00</c:formatCode>
                <c:ptCount val="12"/>
                <c:pt idx="0">
                  <c:v>4.6584158415841586</c:v>
                </c:pt>
                <c:pt idx="1">
                  <c:v>4.7818041634541251</c:v>
                </c:pt>
                <c:pt idx="2">
                  <c:v>4.759675236806495</c:v>
                </c:pt>
                <c:pt idx="3">
                  <c:v>4.6175936023264246</c:v>
                </c:pt>
                <c:pt idx="4">
                  <c:v>4.5398899587345261</c:v>
                </c:pt>
                <c:pt idx="5">
                  <c:v>4.2256919801277508</c:v>
                </c:pt>
                <c:pt idx="6">
                  <c:v>4.2189542483660132</c:v>
                </c:pt>
                <c:pt idx="7">
                  <c:v>3.3119026933101643</c:v>
                </c:pt>
                <c:pt idx="8">
                  <c:v>3.8866189989785496</c:v>
                </c:pt>
                <c:pt idx="9">
                  <c:v>4.3826086956521744</c:v>
                </c:pt>
                <c:pt idx="10">
                  <c:v>4.5304695304695315</c:v>
                </c:pt>
                <c:pt idx="11">
                  <c:v>4.0404040404040407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C-4086-BE47-D1F3810C3A87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7741726388101656E-2"/>
                  <c:y val="-4.2109926138526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8-4808-967F-85815E85E34F}"/>
                </c:ext>
              </c:extLst>
            </c:dLbl>
            <c:dLbl>
              <c:idx val="1"/>
              <c:layout>
                <c:manualLayout>
                  <c:x val="-3.1851611778931532E-2"/>
                  <c:y val="4.632091875237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8-4808-967F-85815E85E34F}"/>
                </c:ext>
              </c:extLst>
            </c:dLbl>
            <c:dLbl>
              <c:idx val="3"/>
              <c:layout>
                <c:manualLayout>
                  <c:x val="-6.1648280862448878E-3"/>
                  <c:y val="-5.0531911366231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8-4808-967F-85815E85E34F}"/>
                </c:ext>
              </c:extLst>
            </c:dLbl>
            <c:dLbl>
              <c:idx val="4"/>
              <c:layout>
                <c:manualLayout>
                  <c:x val="-4.0071382560591277E-2"/>
                  <c:y val="4.0004429831600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48-4E17-A975-D31A71C538F3}"/>
                </c:ext>
              </c:extLst>
            </c:dLbl>
            <c:dLbl>
              <c:idx val="5"/>
              <c:layout>
                <c:manualLayout>
                  <c:x val="-3.2879083126639001E-2"/>
                  <c:y val="8.0008846398764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2F-4975-817F-FCF4C28A027F}"/>
                </c:ext>
              </c:extLst>
            </c:dLbl>
            <c:dLbl>
              <c:idx val="6"/>
              <c:layout>
                <c:manualLayout>
                  <c:x val="-4.726368199454356E-2"/>
                  <c:y val="4.8426407030831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46-4BEB-A2A9-157E17D0AA69}"/>
                </c:ext>
              </c:extLst>
            </c:dLbl>
            <c:dLbl>
              <c:idx val="7"/>
              <c:layout>
                <c:manualLayout>
                  <c:x val="-2.5686783692686795E-2"/>
                  <c:y val="-0.10106380597738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AE-43F9-A51B-7319AC3C02C1}"/>
                </c:ext>
              </c:extLst>
            </c:dLbl>
            <c:dLbl>
              <c:idx val="8"/>
              <c:layout>
                <c:manualLayout>
                  <c:x val="-3.2879083126639001E-2"/>
                  <c:y val="-7.7903363356273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A-40BF-9E1E-3F11E5CA2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Måned!$Y$9:$Y$20</c:f>
              <c:numCache>
                <c:formatCode>0.00</c:formatCode>
                <c:ptCount val="12"/>
                <c:pt idx="0">
                  <c:v>4.7121951219512193</c:v>
                </c:pt>
                <c:pt idx="1">
                  <c:v>4.73557278208441</c:v>
                </c:pt>
                <c:pt idx="2">
                  <c:v>5.1176702085792991</c:v>
                </c:pt>
                <c:pt idx="3">
                  <c:v>4.574880763116056</c:v>
                </c:pt>
                <c:pt idx="4">
                  <c:v>4.4925949774629759</c:v>
                </c:pt>
                <c:pt idx="5">
                  <c:v>4</c:v>
                </c:pt>
                <c:pt idx="6">
                  <c:v>3.9269162210338679</c:v>
                </c:pt>
                <c:pt idx="7">
                  <c:v>3.71875</c:v>
                </c:pt>
                <c:pt idx="8">
                  <c:v>4.3380281690140849</c:v>
                </c:pt>
                <c:pt idx="9">
                  <c:v>4.3451191391237529</c:v>
                </c:pt>
                <c:pt idx="10">
                  <c:v>4.3200419727177355</c:v>
                </c:pt>
                <c:pt idx="11">
                  <c:v>4.6086956521739131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2C-4086-BE47-D1F3810C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224039237431803"/>
          <c:y val="0.57059364385480227"/>
          <c:w val="9.0573967416679044E-2"/>
          <c:h val="0.133939738374676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mnd'!$D$194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mnd'!$I$194:$I$205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E-4421-B2D5-4DA6F279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1248"/>
        <c:axId val="388021640"/>
      </c:barChart>
      <c:catAx>
        <c:axId val="38802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mnd'!$D$194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mnd'!$N$194:$N$205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mnd'!$V$179:$V$190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mnd'!$H$209:$H$220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3-4E51-A875-7D2AD35E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4776"/>
        <c:axId val="388025168"/>
      </c:barChart>
      <c:catAx>
        <c:axId val="388024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4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mnd'!$I$209:$I$220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mnd'!$N$209:$N$220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mnd'!$V$209:$V$220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mnd'!$I$224:$I$235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mnd'!$N$224:$N$235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mnd'!$V$224:$V$235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95607280743793E-2"/>
          <c:y val="0.14518027033138844"/>
          <c:w val="0.86184381996030202"/>
          <c:h val="0.73829434936423255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Måned!$W$22:$W$33</c:f>
              <c:numCache>
                <c:formatCode>0.00</c:formatCode>
                <c:ptCount val="12"/>
                <c:pt idx="0">
                  <c:v>5.3019801980198036</c:v>
                </c:pt>
                <c:pt idx="1">
                  <c:v>5.441788743253662</c:v>
                </c:pt>
                <c:pt idx="2">
                  <c:v>5.3312584573748287</c:v>
                </c:pt>
                <c:pt idx="3">
                  <c:v>5.3845874227553612</c:v>
                </c:pt>
                <c:pt idx="4">
                  <c:v>5.5006877579092173</c:v>
                </c:pt>
                <c:pt idx="5">
                  <c:v>5.1383960255500387</c:v>
                </c:pt>
                <c:pt idx="6">
                  <c:v>4.8202614379084956</c:v>
                </c:pt>
                <c:pt idx="7">
                  <c:v>4.7002606429192006</c:v>
                </c:pt>
                <c:pt idx="8">
                  <c:v>5.2185903983656781</c:v>
                </c:pt>
                <c:pt idx="9">
                  <c:v>5.5294685990338177</c:v>
                </c:pt>
                <c:pt idx="10">
                  <c:v>5.6393606393606399</c:v>
                </c:pt>
                <c:pt idx="11">
                  <c:v>5.4545454545454541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7-4E9B-8628-63D4C9D10EBE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7956989247311829E-2"/>
                  <c:y val="-5.7966104789328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3-41F6-82CB-36610CC8F3E1}"/>
                </c:ext>
              </c:extLst>
            </c:dLbl>
            <c:dLbl>
              <c:idx val="2"/>
              <c:layout>
                <c:manualLayout>
                  <c:x val="-1.8279569892473157E-2"/>
                  <c:y val="-4.293785539950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3-41F6-82CB-36610CC8F3E1}"/>
                </c:ext>
              </c:extLst>
            </c:dLbl>
            <c:dLbl>
              <c:idx val="3"/>
              <c:layout>
                <c:manualLayout>
                  <c:x val="-3.2258064516129031E-2"/>
                  <c:y val="8.3728818029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C7-4173-8374-A3098D2DDBEE}"/>
                </c:ext>
              </c:extLst>
            </c:dLbl>
            <c:dLbl>
              <c:idx val="4"/>
              <c:layout>
                <c:manualLayout>
                  <c:x val="-2.903225806451613E-2"/>
                  <c:y val="0.10305085295880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47-429F-8481-78044D1B4B99}"/>
                </c:ext>
              </c:extLst>
            </c:dLbl>
            <c:dLbl>
              <c:idx val="5"/>
              <c:layout>
                <c:manualLayout>
                  <c:x val="-1.935483870967742E-2"/>
                  <c:y val="-9.4463281878906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0E-413B-AF4F-DD798EB67482}"/>
                </c:ext>
              </c:extLst>
            </c:dLbl>
            <c:dLbl>
              <c:idx val="6"/>
              <c:layout>
                <c:manualLayout>
                  <c:x val="-8.6021505376344867E-3"/>
                  <c:y val="-4.508474816947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06-4703-A9A3-C452304D3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Måned!$W$9:$W$20</c:f>
              <c:numCache>
                <c:formatCode>0.00</c:formatCode>
                <c:ptCount val="12"/>
                <c:pt idx="0">
                  <c:v>5.3219512195121954</c:v>
                </c:pt>
                <c:pt idx="1">
                  <c:v>5.7614125753660641</c:v>
                </c:pt>
                <c:pt idx="2">
                  <c:v>5.6469893742621009</c:v>
                </c:pt>
                <c:pt idx="3">
                  <c:v>5.2864864864864876</c:v>
                </c:pt>
                <c:pt idx="4">
                  <c:v>5.3863490019317437</c:v>
                </c:pt>
                <c:pt idx="5">
                  <c:v>5.2167441860465118</c:v>
                </c:pt>
                <c:pt idx="6">
                  <c:v>5.2085561497326198</c:v>
                </c:pt>
                <c:pt idx="7">
                  <c:v>5.3377016129032251</c:v>
                </c:pt>
                <c:pt idx="8">
                  <c:v>5.7944942381562115</c:v>
                </c:pt>
                <c:pt idx="9">
                  <c:v>5.8604919292851632</c:v>
                </c:pt>
                <c:pt idx="10">
                  <c:v>5.5498426023085008</c:v>
                </c:pt>
                <c:pt idx="11">
                  <c:v>5.858695652173914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7-4E9B-8628-63D4C9D10EBE}"/>
            </c:ext>
          </c:extLst>
        </c:ser>
        <c:ser>
          <c:idx val="0"/>
          <c:order val="2"/>
          <c:tx>
            <c:strRef>
              <c:f>RNR!$H$2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Måned!$AX$9:$AX$20</c:f>
              <c:numCache>
                <c:formatCode>0.00</c:formatCode>
                <c:ptCount val="12"/>
                <c:pt idx="0">
                  <c:v>5.5390463447269189</c:v>
                </c:pt>
                <c:pt idx="1">
                  <c:v>5.5390463447269189</c:v>
                </c:pt>
                <c:pt idx="2">
                  <c:v>5.5390463447269189</c:v>
                </c:pt>
                <c:pt idx="3">
                  <c:v>5.5390463447269189</c:v>
                </c:pt>
                <c:pt idx="4">
                  <c:v>5.5390463447269189</c:v>
                </c:pt>
                <c:pt idx="5">
                  <c:v>5.5390463447269189</c:v>
                </c:pt>
                <c:pt idx="6">
                  <c:v>5.5390463447269189</c:v>
                </c:pt>
                <c:pt idx="7">
                  <c:v>5.5390463447269189</c:v>
                </c:pt>
                <c:pt idx="8">
                  <c:v>5.5390463447269189</c:v>
                </c:pt>
                <c:pt idx="9">
                  <c:v>5.5390463447269189</c:v>
                </c:pt>
                <c:pt idx="10">
                  <c:v>5.5390463447269189</c:v>
                </c:pt>
                <c:pt idx="11">
                  <c:v>5.5390463447269189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9-4BEA-A663-697E7E13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6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55077249747E-2"/>
              <c:y val="0.346228462969817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29523325713329"/>
          <c:y val="0.18443381028162162"/>
          <c:w val="0.18815621031242064"/>
          <c:h val="0.15303473998742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mnd'!$H$256:$H$267</c:f>
              <c:numCache>
                <c:formatCode>#,##0</c:formatCode>
                <c:ptCount val="12"/>
                <c:pt idx="0">
                  <c:v>4</c:v>
                </c:pt>
                <c:pt idx="1">
                  <c:v>30</c:v>
                </c:pt>
                <c:pt idx="2">
                  <c:v>78</c:v>
                </c:pt>
                <c:pt idx="3">
                  <c:v>46</c:v>
                </c:pt>
                <c:pt idx="4">
                  <c:v>59</c:v>
                </c:pt>
                <c:pt idx="5">
                  <c:v>68</c:v>
                </c:pt>
                <c:pt idx="6">
                  <c:v>22</c:v>
                </c:pt>
                <c:pt idx="7">
                  <c:v>80</c:v>
                </c:pt>
                <c:pt idx="8">
                  <c:v>84</c:v>
                </c:pt>
                <c:pt idx="9">
                  <c:v>60</c:v>
                </c:pt>
                <c:pt idx="10">
                  <c:v>14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A-4EB8-ACBC-1F18CBDF272F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mnd'!$H$29:$H$40</c:f>
              <c:numCache>
                <c:formatCode>#,##0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58</c:v>
                </c:pt>
                <c:pt idx="4">
                  <c:v>58</c:v>
                </c:pt>
                <c:pt idx="5">
                  <c:v>24</c:v>
                </c:pt>
                <c:pt idx="6">
                  <c:v>27</c:v>
                </c:pt>
                <c:pt idx="7">
                  <c:v>15</c:v>
                </c:pt>
                <c:pt idx="8">
                  <c:v>10</c:v>
                </c:pt>
                <c:pt idx="9">
                  <c:v>14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A-4EB8-ACBC-1F18CBDF2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20</c:v>
                </c:pt>
                <c:pt idx="3">
                  <c:v>6</c:v>
                </c:pt>
                <c:pt idx="4">
                  <c:v>12</c:v>
                </c:pt>
                <c:pt idx="5">
                  <c:v>10</c:v>
                </c:pt>
                <c:pt idx="6">
                  <c:v>0</c:v>
                </c:pt>
                <c:pt idx="7">
                  <c:v>26</c:v>
                </c:pt>
                <c:pt idx="8">
                  <c:v>27</c:v>
                </c:pt>
                <c:pt idx="9">
                  <c:v>12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3-48BD-BE22-BEADACBA1990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mnd'!$H$14:$H$25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19</c:v>
                </c:pt>
                <c:pt idx="5">
                  <c:v>8</c:v>
                </c:pt>
                <c:pt idx="6">
                  <c:v>5</c:v>
                </c:pt>
                <c:pt idx="7">
                  <c:v>0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3-48BD-BE22-BEADACBA1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mnd'!$H$271:$H$282</c:f>
              <c:numCache>
                <c:formatCode>#,##0</c:formatCode>
                <c:ptCount val="12"/>
                <c:pt idx="0">
                  <c:v>4</c:v>
                </c:pt>
                <c:pt idx="1">
                  <c:v>60</c:v>
                </c:pt>
                <c:pt idx="2">
                  <c:v>158</c:v>
                </c:pt>
                <c:pt idx="3">
                  <c:v>100</c:v>
                </c:pt>
                <c:pt idx="4">
                  <c:v>68</c:v>
                </c:pt>
                <c:pt idx="5">
                  <c:v>113</c:v>
                </c:pt>
                <c:pt idx="6">
                  <c:v>54</c:v>
                </c:pt>
                <c:pt idx="7">
                  <c:v>126</c:v>
                </c:pt>
                <c:pt idx="8">
                  <c:v>136</c:v>
                </c:pt>
                <c:pt idx="9">
                  <c:v>119</c:v>
                </c:pt>
                <c:pt idx="10">
                  <c:v>34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5-4C19-936B-EAF944043B39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mnd'!$H$44:$H$55</c:f>
              <c:numCache>
                <c:formatCode>#,##0</c:formatCode>
                <c:ptCount val="12"/>
                <c:pt idx="0">
                  <c:v>5</c:v>
                </c:pt>
                <c:pt idx="1">
                  <c:v>17</c:v>
                </c:pt>
                <c:pt idx="2">
                  <c:v>39</c:v>
                </c:pt>
                <c:pt idx="3">
                  <c:v>147</c:v>
                </c:pt>
                <c:pt idx="4">
                  <c:v>74</c:v>
                </c:pt>
                <c:pt idx="5">
                  <c:v>79</c:v>
                </c:pt>
                <c:pt idx="6">
                  <c:v>61</c:v>
                </c:pt>
                <c:pt idx="7">
                  <c:v>74</c:v>
                </c:pt>
                <c:pt idx="8">
                  <c:v>74</c:v>
                </c:pt>
                <c:pt idx="9">
                  <c:v>105</c:v>
                </c:pt>
                <c:pt idx="10">
                  <c:v>65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5-4C19-936B-EAF944043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mnd'!$H$286:$H$297</c:f>
              <c:numCache>
                <c:formatCode>#,##0</c:formatCode>
                <c:ptCount val="12"/>
                <c:pt idx="0">
                  <c:v>48</c:v>
                </c:pt>
                <c:pt idx="1">
                  <c:v>115</c:v>
                </c:pt>
                <c:pt idx="2">
                  <c:v>476</c:v>
                </c:pt>
                <c:pt idx="3">
                  <c:v>361</c:v>
                </c:pt>
                <c:pt idx="4">
                  <c:v>113</c:v>
                </c:pt>
                <c:pt idx="5">
                  <c:v>156</c:v>
                </c:pt>
                <c:pt idx="6">
                  <c:v>38</c:v>
                </c:pt>
                <c:pt idx="7">
                  <c:v>174</c:v>
                </c:pt>
                <c:pt idx="8">
                  <c:v>233</c:v>
                </c:pt>
                <c:pt idx="9">
                  <c:v>223</c:v>
                </c:pt>
                <c:pt idx="10">
                  <c:v>92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5-4A7E-B43E-B902AEFB7948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mnd'!$H$59:$H$70</c:f>
              <c:numCache>
                <c:formatCode>#,##0</c:formatCode>
                <c:ptCount val="12"/>
                <c:pt idx="0">
                  <c:v>17</c:v>
                </c:pt>
                <c:pt idx="1">
                  <c:v>88</c:v>
                </c:pt>
                <c:pt idx="2">
                  <c:v>176</c:v>
                </c:pt>
                <c:pt idx="3">
                  <c:v>433</c:v>
                </c:pt>
                <c:pt idx="4">
                  <c:v>139</c:v>
                </c:pt>
                <c:pt idx="5">
                  <c:v>173</c:v>
                </c:pt>
                <c:pt idx="6">
                  <c:v>87</c:v>
                </c:pt>
                <c:pt idx="7">
                  <c:v>205</c:v>
                </c:pt>
                <c:pt idx="8">
                  <c:v>165</c:v>
                </c:pt>
                <c:pt idx="9">
                  <c:v>408</c:v>
                </c:pt>
                <c:pt idx="10">
                  <c:v>143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5-4A7E-B43E-B902AEFB7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1195741015228"/>
          <c:y val="0.11842917193737194"/>
          <c:w val="0.8407882097313063"/>
          <c:h val="0.705947213073949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mnd'!$H$301:$H$312</c:f>
              <c:numCache>
                <c:formatCode>#,##0</c:formatCode>
                <c:ptCount val="12"/>
                <c:pt idx="0">
                  <c:v>78</c:v>
                </c:pt>
                <c:pt idx="1">
                  <c:v>490</c:v>
                </c:pt>
                <c:pt idx="2">
                  <c:v>1428</c:v>
                </c:pt>
                <c:pt idx="3">
                  <c:v>1045</c:v>
                </c:pt>
                <c:pt idx="4">
                  <c:v>482</c:v>
                </c:pt>
                <c:pt idx="5">
                  <c:v>471</c:v>
                </c:pt>
                <c:pt idx="6">
                  <c:v>91</c:v>
                </c:pt>
                <c:pt idx="7">
                  <c:v>417</c:v>
                </c:pt>
                <c:pt idx="8">
                  <c:v>709</c:v>
                </c:pt>
                <c:pt idx="9">
                  <c:v>617</c:v>
                </c:pt>
                <c:pt idx="10">
                  <c:v>304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E-43C6-A631-702728148F1D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mnd'!$H$74:$H$85</c:f>
              <c:numCache>
                <c:formatCode>#,##0</c:formatCode>
                <c:ptCount val="12"/>
                <c:pt idx="0">
                  <c:v>80</c:v>
                </c:pt>
                <c:pt idx="1">
                  <c:v>340</c:v>
                </c:pt>
                <c:pt idx="2">
                  <c:v>913</c:v>
                </c:pt>
                <c:pt idx="3">
                  <c:v>1121</c:v>
                </c:pt>
                <c:pt idx="4">
                  <c:v>478</c:v>
                </c:pt>
                <c:pt idx="5">
                  <c:v>280</c:v>
                </c:pt>
                <c:pt idx="6">
                  <c:v>116</c:v>
                </c:pt>
                <c:pt idx="7">
                  <c:v>191</c:v>
                </c:pt>
                <c:pt idx="8">
                  <c:v>263</c:v>
                </c:pt>
                <c:pt idx="9">
                  <c:v>403</c:v>
                </c:pt>
                <c:pt idx="10">
                  <c:v>156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E-43C6-A631-702728148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986069049061181E-2"/>
          <c:y val="0.12078830081999921"/>
          <c:w val="0.84301403189985868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mnd'!$H$316:$H$327</c:f>
              <c:numCache>
                <c:formatCode>#,##0</c:formatCode>
                <c:ptCount val="12"/>
                <c:pt idx="0">
                  <c:v>51</c:v>
                </c:pt>
                <c:pt idx="1">
                  <c:v>445</c:v>
                </c:pt>
                <c:pt idx="2">
                  <c:v>1175</c:v>
                </c:pt>
                <c:pt idx="3">
                  <c:v>899</c:v>
                </c:pt>
                <c:pt idx="4">
                  <c:v>479</c:v>
                </c:pt>
                <c:pt idx="5">
                  <c:v>476</c:v>
                </c:pt>
                <c:pt idx="6">
                  <c:v>73</c:v>
                </c:pt>
                <c:pt idx="7">
                  <c:v>281</c:v>
                </c:pt>
                <c:pt idx="8">
                  <c:v>519</c:v>
                </c:pt>
                <c:pt idx="9">
                  <c:v>702</c:v>
                </c:pt>
                <c:pt idx="10">
                  <c:v>387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4-44DD-8DAB-6060D6253687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mnd'!$H$89:$H$100</c:f>
              <c:numCache>
                <c:formatCode>#,##0</c:formatCode>
                <c:ptCount val="12"/>
                <c:pt idx="0">
                  <c:v>76</c:v>
                </c:pt>
                <c:pt idx="1">
                  <c:v>494</c:v>
                </c:pt>
                <c:pt idx="2">
                  <c:v>1039</c:v>
                </c:pt>
                <c:pt idx="3">
                  <c:v>1015</c:v>
                </c:pt>
                <c:pt idx="4">
                  <c:v>543</c:v>
                </c:pt>
                <c:pt idx="5">
                  <c:v>359</c:v>
                </c:pt>
                <c:pt idx="6">
                  <c:v>144</c:v>
                </c:pt>
                <c:pt idx="7">
                  <c:v>300</c:v>
                </c:pt>
                <c:pt idx="8">
                  <c:v>542</c:v>
                </c:pt>
                <c:pt idx="9">
                  <c:v>707</c:v>
                </c:pt>
                <c:pt idx="10">
                  <c:v>328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4-44DD-8DAB-6060D625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mnd'!$H$346:$H$357</c:f>
              <c:numCache>
                <c:formatCode>#,##0</c:formatCode>
                <c:ptCount val="12"/>
                <c:pt idx="0">
                  <c:v>8</c:v>
                </c:pt>
                <c:pt idx="1">
                  <c:v>153</c:v>
                </c:pt>
                <c:pt idx="2">
                  <c:v>335</c:v>
                </c:pt>
                <c:pt idx="3">
                  <c:v>294</c:v>
                </c:pt>
                <c:pt idx="4">
                  <c:v>241</c:v>
                </c:pt>
                <c:pt idx="5">
                  <c:v>115</c:v>
                </c:pt>
                <c:pt idx="6">
                  <c:v>28</c:v>
                </c:pt>
                <c:pt idx="7">
                  <c:v>46</c:v>
                </c:pt>
                <c:pt idx="8">
                  <c:v>242</c:v>
                </c:pt>
                <c:pt idx="9">
                  <c:v>313</c:v>
                </c:pt>
                <c:pt idx="10">
                  <c:v>155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A-4072-8F06-BEABD238E7EC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mnd'!$H$119:$H$130</c:f>
              <c:numCache>
                <c:formatCode>#,##0</c:formatCode>
                <c:ptCount val="12"/>
                <c:pt idx="0">
                  <c:v>18</c:v>
                </c:pt>
                <c:pt idx="1">
                  <c:v>197</c:v>
                </c:pt>
                <c:pt idx="2">
                  <c:v>339</c:v>
                </c:pt>
                <c:pt idx="3">
                  <c:v>129</c:v>
                </c:pt>
                <c:pt idx="4">
                  <c:v>122</c:v>
                </c:pt>
                <c:pt idx="5">
                  <c:v>38</c:v>
                </c:pt>
                <c:pt idx="6">
                  <c:v>34</c:v>
                </c:pt>
                <c:pt idx="7">
                  <c:v>54</c:v>
                </c:pt>
                <c:pt idx="8">
                  <c:v>166</c:v>
                </c:pt>
                <c:pt idx="9">
                  <c:v>252</c:v>
                </c:pt>
                <c:pt idx="10">
                  <c:v>55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A-4072-8F06-BEABD238E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mnd'!$H$391:$H$402</c:f>
              <c:numCache>
                <c:formatCode>#,##0</c:formatCode>
                <c:ptCount val="12"/>
                <c:pt idx="0">
                  <c:v>9</c:v>
                </c:pt>
                <c:pt idx="1">
                  <c:v>1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8</c:v>
                </c:pt>
                <c:pt idx="9">
                  <c:v>24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8-48FF-9DD2-9DDD9DA706B9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mnd'!$H$164:$H$175</c:f>
              <c:numCache>
                <c:formatCode>#,##0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8-48FF-9DD2-9DDD9DA7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</c:v>
                </c:pt>
                <c:pt idx="1">
                  <c:v>0.1151605473513074</c:v>
                </c:pt>
                <c:pt idx="2">
                  <c:v>0.32727571745744599</c:v>
                </c:pt>
                <c:pt idx="3">
                  <c:v>0.21143198655856399</c:v>
                </c:pt>
                <c:pt idx="4">
                  <c:v>0.48854641715154362</c:v>
                </c:pt>
                <c:pt idx="5">
                  <c:v>0.35481856280379082</c:v>
                </c:pt>
                <c:pt idx="6">
                  <c:v>0</c:v>
                </c:pt>
                <c:pt idx="7">
                  <c:v>1.2163524501352021</c:v>
                </c:pt>
                <c:pt idx="8">
                  <c:v>0.66834536289026025</c:v>
                </c:pt>
                <c:pt idx="9">
                  <c:v>0.28965543269049321</c:v>
                </c:pt>
                <c:pt idx="10">
                  <c:v>0.4280291292221875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4-42D8-B5FD-255A880CB5F5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5.0503708035405742E-2</c:v>
                </c:pt>
                <c:pt idx="2">
                  <c:v>3.4110750089612993E-2</c:v>
                </c:pt>
                <c:pt idx="3">
                  <c:v>7.9598363917965723E-2</c:v>
                </c:pt>
                <c:pt idx="4">
                  <c:v>0.39688151060078974</c:v>
                </c:pt>
                <c:pt idx="5">
                  <c:v>0.29851790524388683</c:v>
                </c:pt>
                <c:pt idx="6">
                  <c:v>0.27171531247260927</c:v>
                </c:pt>
                <c:pt idx="7">
                  <c:v>0</c:v>
                </c:pt>
                <c:pt idx="8">
                  <c:v>0.22988234042678923</c:v>
                </c:pt>
                <c:pt idx="9">
                  <c:v>9.462838341965138E-3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4-42D8-B5FD-255A880CB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7584326328072943E-2"/>
          <c:h val="0.1397080906758576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mnd'!$I$256:$I$267</c:f>
              <c:numCache>
                <c:formatCode>0.00</c:formatCode>
                <c:ptCount val="12"/>
                <c:pt idx="0">
                  <c:v>1.3224281693132935</c:v>
                </c:pt>
                <c:pt idx="1">
                  <c:v>1.4643453913200557</c:v>
                </c:pt>
                <c:pt idx="2">
                  <c:v>1.4994655044815397</c:v>
                </c:pt>
                <c:pt idx="3">
                  <c:v>1.269155737982206</c:v>
                </c:pt>
                <c:pt idx="4">
                  <c:v>2.91450437699848</c:v>
                </c:pt>
                <c:pt idx="5">
                  <c:v>3.1924619158392087</c:v>
                </c:pt>
                <c:pt idx="6">
                  <c:v>4.7604917337855044</c:v>
                </c:pt>
                <c:pt idx="7">
                  <c:v>4.2124800964790774</c:v>
                </c:pt>
                <c:pt idx="8">
                  <c:v>2.4022835545485592</c:v>
                </c:pt>
                <c:pt idx="9">
                  <c:v>1.8270936332414975</c:v>
                </c:pt>
                <c:pt idx="10">
                  <c:v>0.81635419894638972</c:v>
                </c:pt>
                <c:pt idx="11">
                  <c:v>2.0277920741121971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B-4E96-BBA0-F4531C03C07C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0.95193508114856418</c:v>
                </c:pt>
                <c:pt idx="1">
                  <c:v>0.4425719677839503</c:v>
                </c:pt>
                <c:pt idx="2">
                  <c:v>0.22027450481597535</c:v>
                </c:pt>
                <c:pt idx="3">
                  <c:v>1.3929713685644001</c:v>
                </c:pt>
                <c:pt idx="4">
                  <c:v>1.9278448674076367</c:v>
                </c:pt>
                <c:pt idx="5">
                  <c:v>1.361987942675233</c:v>
                </c:pt>
                <c:pt idx="6">
                  <c:v>2.1868700149005171</c:v>
                </c:pt>
                <c:pt idx="7">
                  <c:v>0.9747051085761107</c:v>
                </c:pt>
                <c:pt idx="8">
                  <c:v>0.29429667232015699</c:v>
                </c:pt>
                <c:pt idx="9">
                  <c:v>0.26423156293333433</c:v>
                </c:pt>
                <c:pt idx="10">
                  <c:v>0.64675471461163347</c:v>
                </c:pt>
                <c:pt idx="11">
                  <c:v>0.74772098740141379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B-4E96-BBA0-F4531C03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0.10477506913611805"/>
          <c:h val="0.1472512646918416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692547801186155E-2"/>
          <c:y val="0.1474318766682671"/>
          <c:w val="0.86844686411508154"/>
          <c:h val="0.74032797317208876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Måned!$W$22:$W$33</c:f>
              <c:numCache>
                <c:formatCode>0.00</c:formatCode>
                <c:ptCount val="12"/>
                <c:pt idx="0">
                  <c:v>5.3019801980198036</c:v>
                </c:pt>
                <c:pt idx="1">
                  <c:v>5.441788743253662</c:v>
                </c:pt>
                <c:pt idx="2">
                  <c:v>5.3312584573748287</c:v>
                </c:pt>
                <c:pt idx="3">
                  <c:v>5.3845874227553612</c:v>
                </c:pt>
                <c:pt idx="4">
                  <c:v>5.5006877579092173</c:v>
                </c:pt>
                <c:pt idx="5">
                  <c:v>5.1383960255500387</c:v>
                </c:pt>
                <c:pt idx="6">
                  <c:v>4.8202614379084956</c:v>
                </c:pt>
                <c:pt idx="7">
                  <c:v>4.7002606429192006</c:v>
                </c:pt>
                <c:pt idx="8">
                  <c:v>5.2185903983656781</c:v>
                </c:pt>
                <c:pt idx="9">
                  <c:v>5.5294685990338177</c:v>
                </c:pt>
                <c:pt idx="10">
                  <c:v>5.6393606393606399</c:v>
                </c:pt>
                <c:pt idx="11">
                  <c:v>5.4545454545454541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02-489B-93F6-2EDF85FBBA53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6655443675452403E-2"/>
                  <c:y val="-7.9273792006758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9-427B-8A23-C9206E5516B0}"/>
                </c:ext>
              </c:extLst>
            </c:dLbl>
            <c:dLbl>
              <c:idx val="1"/>
              <c:layout>
                <c:manualLayout>
                  <c:x val="-2.3456790434398099E-2"/>
                  <c:y val="-4.7135768220235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9-427B-8A23-C9206E5516B0}"/>
                </c:ext>
              </c:extLst>
            </c:dLbl>
            <c:dLbl>
              <c:idx val="2"/>
              <c:layout>
                <c:manualLayout>
                  <c:x val="-1.8125701699307661E-2"/>
                  <c:y val="-5.356337297753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9-427B-8A23-C9206E5516B0}"/>
                </c:ext>
              </c:extLst>
            </c:dLbl>
            <c:dLbl>
              <c:idx val="3"/>
              <c:layout>
                <c:manualLayout>
                  <c:x val="-1.5993266205271469E-2"/>
                  <c:y val="-9.6414071359571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9-427B-8A23-C9206E5516B0}"/>
                </c:ext>
              </c:extLst>
            </c:dLbl>
            <c:dLbl>
              <c:idx val="4"/>
              <c:layout>
                <c:manualLayout>
                  <c:x val="-2.772166142247048E-2"/>
                  <c:y val="-0.10712674595507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B9-4ED9-9978-CD176354881B}"/>
                </c:ext>
              </c:extLst>
            </c:dLbl>
            <c:dLbl>
              <c:idx val="5"/>
              <c:layout>
                <c:manualLayout>
                  <c:x val="-1.8125701699307623E-2"/>
                  <c:y val="-4.71357682202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4C-45EE-A145-6BF396747734}"/>
                </c:ext>
              </c:extLst>
            </c:dLbl>
            <c:dLbl>
              <c:idx val="6"/>
              <c:layout>
                <c:manualLayout>
                  <c:x val="-2.6655443675452386E-2"/>
                  <c:y val="4.9278303139336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D-4824-B3CF-5CAA6E12C6DA}"/>
                </c:ext>
              </c:extLst>
            </c:dLbl>
            <c:dLbl>
              <c:idx val="8"/>
              <c:layout>
                <c:manualLayout>
                  <c:x val="-2.3456790434398175E-2"/>
                  <c:y val="-7.7131244075343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6-4A81-BF44-9942F04FD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Måned!$W$9:$W$20</c:f>
              <c:numCache>
                <c:formatCode>0.00</c:formatCode>
                <c:ptCount val="12"/>
                <c:pt idx="0">
                  <c:v>5.3219512195121954</c:v>
                </c:pt>
                <c:pt idx="1">
                  <c:v>5.7614125753660641</c:v>
                </c:pt>
                <c:pt idx="2">
                  <c:v>5.6469893742621009</c:v>
                </c:pt>
                <c:pt idx="3">
                  <c:v>5.2864864864864876</c:v>
                </c:pt>
                <c:pt idx="4">
                  <c:v>5.3863490019317437</c:v>
                </c:pt>
                <c:pt idx="5">
                  <c:v>5.2167441860465118</c:v>
                </c:pt>
                <c:pt idx="6">
                  <c:v>5.2085561497326198</c:v>
                </c:pt>
                <c:pt idx="7">
                  <c:v>5.3377016129032251</c:v>
                </c:pt>
                <c:pt idx="8">
                  <c:v>5.7944942381562115</c:v>
                </c:pt>
                <c:pt idx="9">
                  <c:v>5.8604919292851632</c:v>
                </c:pt>
                <c:pt idx="10">
                  <c:v>5.5498426023085008</c:v>
                </c:pt>
                <c:pt idx="11">
                  <c:v>5.858695652173914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02-489B-93F6-2EDF85FBB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17027850027323E-2"/>
              <c:y val="0.33059313801737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172019709412835"/>
          <c:y val="0.21735085218046754"/>
          <c:w val="8.5754046401292625E-2"/>
          <c:h val="0.14784483798474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mnd'!$I$271:$I$282</c:f>
              <c:numCache>
                <c:formatCode>0.00</c:formatCode>
                <c:ptCount val="12"/>
                <c:pt idx="0">
                  <c:v>1.6517074725158003</c:v>
                </c:pt>
                <c:pt idx="1">
                  <c:v>3.2414307004470935</c:v>
                </c:pt>
                <c:pt idx="2">
                  <c:v>3.213551517144972</c:v>
                </c:pt>
                <c:pt idx="3">
                  <c:v>2.7847002176339912</c:v>
                </c:pt>
                <c:pt idx="4">
                  <c:v>4.3130471248099811</c:v>
                </c:pt>
                <c:pt idx="5">
                  <c:v>6.0554494519320397</c:v>
                </c:pt>
                <c:pt idx="6">
                  <c:v>14.798643493005516</c:v>
                </c:pt>
                <c:pt idx="7">
                  <c:v>8.5399059705851847</c:v>
                </c:pt>
                <c:pt idx="8">
                  <c:v>4.6635764144829599</c:v>
                </c:pt>
                <c:pt idx="9">
                  <c:v>4.2580292108540574</c:v>
                </c:pt>
                <c:pt idx="10">
                  <c:v>2.3406027269910128</c:v>
                </c:pt>
                <c:pt idx="11">
                  <c:v>3.8703036541430778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A-49AD-84BA-1439348AF5E1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1.6645859342488549</c:v>
                </c:pt>
                <c:pt idx="1">
                  <c:v>1.0685521384333221</c:v>
                </c:pt>
                <c:pt idx="2">
                  <c:v>1.0678399222968675</c:v>
                </c:pt>
                <c:pt idx="3">
                  <c:v>3.7056394961327666</c:v>
                </c:pt>
                <c:pt idx="4">
                  <c:v>2.9817962423522522</c:v>
                </c:pt>
                <c:pt idx="5">
                  <c:v>5.11445129843628</c:v>
                </c:pt>
                <c:pt idx="6">
                  <c:v>7.603646244193178</c:v>
                </c:pt>
                <c:pt idx="7">
                  <c:v>5.2185538998986489</c:v>
                </c:pt>
                <c:pt idx="8">
                  <c:v>2.6451243078414111</c:v>
                </c:pt>
                <c:pt idx="9">
                  <c:v>2.3376850257862318</c:v>
                </c:pt>
                <c:pt idx="10">
                  <c:v>4.6329823973878677</c:v>
                </c:pt>
                <c:pt idx="11">
                  <c:v>1.1779166239885281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A-49AD-84BA-1439348AF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7.654644808743169E-2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mnd'!$B$286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mnd'!$I$286:$I$297</c:f>
              <c:numCache>
                <c:formatCode>0.00</c:formatCode>
                <c:ptCount val="12"/>
                <c:pt idx="0">
                  <c:v>19.061022890222528</c:v>
                </c:pt>
                <c:pt idx="1">
                  <c:v>7.601725150160318</c:v>
                </c:pt>
                <c:pt idx="2">
                  <c:v>10.932900254913243</c:v>
                </c:pt>
                <c:pt idx="3">
                  <c:v>11.390827798513779</c:v>
                </c:pt>
                <c:pt idx="4">
                  <c:v>7.3680348063112628</c:v>
                </c:pt>
                <c:pt idx="5">
                  <c:v>9.6090659763393909</c:v>
                </c:pt>
                <c:pt idx="6">
                  <c:v>11.314116150911405</c:v>
                </c:pt>
                <c:pt idx="7">
                  <c:v>13.422274984218502</c:v>
                </c:pt>
                <c:pt idx="8">
                  <c:v>10.164687025393173</c:v>
                </c:pt>
                <c:pt idx="9">
                  <c:v>8.8882703702305914</c:v>
                </c:pt>
                <c:pt idx="10">
                  <c:v>7.5689494886891859</c:v>
                </c:pt>
                <c:pt idx="11">
                  <c:v>13.988677303139475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6-4379-8B2E-39EAB85111DA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5.3162713275072804</c:v>
                </c:pt>
                <c:pt idx="1">
                  <c:v>6.4299194598761318</c:v>
                </c:pt>
                <c:pt idx="2">
                  <c:v>5.7317623116681915</c:v>
                </c:pt>
                <c:pt idx="3">
                  <c:v>12.190057876641719</c:v>
                </c:pt>
                <c:pt idx="4">
                  <c:v>7.4568473844471503</c:v>
                </c:pt>
                <c:pt idx="5">
                  <c:v>13.791294005154098</c:v>
                </c:pt>
                <c:pt idx="6">
                  <c:v>13.051100008765003</c:v>
                </c:pt>
                <c:pt idx="7">
                  <c:v>17.439027020033205</c:v>
                </c:pt>
                <c:pt idx="8">
                  <c:v>8.0748388164309723</c:v>
                </c:pt>
                <c:pt idx="9">
                  <c:v>12.401777557787</c:v>
                </c:pt>
                <c:pt idx="10">
                  <c:v>12.20357075580301</c:v>
                </c:pt>
                <c:pt idx="11">
                  <c:v>6.6680323671002775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6-4379-8B2E-39EAB851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51621161590301"/>
          <c:y val="0.13794683587463771"/>
          <c:w val="0.1093525040477146"/>
          <c:h val="0.1591813586115805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4694158992838"/>
          <c:y val="0.12794646195352996"/>
          <c:w val="0.83710722600352927"/>
          <c:h val="0.7012022387681138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mnd'!$I$301:$I$312</c:f>
              <c:numCache>
                <c:formatCode>0.00</c:formatCode>
                <c:ptCount val="12"/>
                <c:pt idx="0">
                  <c:v>35.243507355674751</c:v>
                </c:pt>
                <c:pt idx="1">
                  <c:v>39.25732737208147</c:v>
                </c:pt>
                <c:pt idx="2">
                  <c:v>37.941781103527667</c:v>
                </c:pt>
                <c:pt idx="3">
                  <c:v>37.491683675195375</c:v>
                </c:pt>
                <c:pt idx="4">
                  <c:v>32.795512921318888</c:v>
                </c:pt>
                <c:pt idx="5">
                  <c:v>32.382624752215349</c:v>
                </c:pt>
                <c:pt idx="6">
                  <c:v>28.808817295464177</c:v>
                </c:pt>
                <c:pt idx="7">
                  <c:v>38.444651723715573</c:v>
                </c:pt>
                <c:pt idx="8">
                  <c:v>37.438223814070376</c:v>
                </c:pt>
                <c:pt idx="9">
                  <c:v>28.095633467939777</c:v>
                </c:pt>
                <c:pt idx="10">
                  <c:v>28.316741555624422</c:v>
                </c:pt>
                <c:pt idx="11">
                  <c:v>35.110653628409672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0-4B1D-94E0-365E17EBB13D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36.376404494382022</c:v>
                </c:pt>
                <c:pt idx="1">
                  <c:v>27.44610722734642</c:v>
                </c:pt>
                <c:pt idx="2">
                  <c:v>32.866574933802035</c:v>
                </c:pt>
                <c:pt idx="3">
                  <c:v>34.233530091538121</c:v>
                </c:pt>
                <c:pt idx="4">
                  <c:v>28.316223120940474</c:v>
                </c:pt>
                <c:pt idx="5">
                  <c:v>25.249250790022984</c:v>
                </c:pt>
                <c:pt idx="6">
                  <c:v>18.840389166447554</c:v>
                </c:pt>
                <c:pt idx="7">
                  <c:v>18.813749380027176</c:v>
                </c:pt>
                <c:pt idx="8">
                  <c:v>15.005584545288013</c:v>
                </c:pt>
                <c:pt idx="9">
                  <c:v>13.59627892079968</c:v>
                </c:pt>
                <c:pt idx="10">
                  <c:v>14.189882160872388</c:v>
                </c:pt>
                <c:pt idx="11">
                  <c:v>8.9521663423128128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0-4B1D-94E0-365E17EBB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07365392885209"/>
          <c:y val="0.13794683587463771"/>
          <c:w val="0.10479503091774545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8230508542754"/>
          <c:y val="0.12551325173023323"/>
          <c:w val="0.83541788598264288"/>
          <c:h val="0.6988631347189975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mnd'!$B$316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mnd'!$I$316:$I$327</c:f>
              <c:numCache>
                <c:formatCode>0.00</c:formatCode>
                <c:ptCount val="12"/>
                <c:pt idx="0">
                  <c:v>30.479579372244952</c:v>
                </c:pt>
                <c:pt idx="1">
                  <c:v>36.220250191934241</c:v>
                </c:pt>
                <c:pt idx="2">
                  <c:v>34.623797385083442</c:v>
                </c:pt>
                <c:pt idx="3">
                  <c:v>34.408723401856086</c:v>
                </c:pt>
                <c:pt idx="4">
                  <c:v>33.751638098233457</c:v>
                </c:pt>
                <c:pt idx="5">
                  <c:v>37.910372106916249</c:v>
                </c:pt>
                <c:pt idx="6">
                  <c:v>27.011445527765996</c:v>
                </c:pt>
                <c:pt idx="7">
                  <c:v>28.577216239388726</c:v>
                </c:pt>
                <c:pt idx="8">
                  <c:v>30.034975586348153</c:v>
                </c:pt>
                <c:pt idx="9">
                  <c:v>36.56215798014869</c:v>
                </c:pt>
                <c:pt idx="10">
                  <c:v>41.050123954136971</c:v>
                </c:pt>
                <c:pt idx="11">
                  <c:v>20.205867215645902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F-4E43-B58E-BCFF1CA96400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42.103620474406995</c:v>
                </c:pt>
                <c:pt idx="1">
                  <c:v>44.907099758113823</c:v>
                </c:pt>
                <c:pt idx="2">
                  <c:v>42.870275082964255</c:v>
                </c:pt>
                <c:pt idx="3">
                  <c:v>34.25079238732755</c:v>
                </c:pt>
                <c:pt idx="4">
                  <c:v>37.380393487749458</c:v>
                </c:pt>
                <c:pt idx="5">
                  <c:v>36.20695686649487</c:v>
                </c:pt>
                <c:pt idx="6">
                  <c:v>28.144447366114449</c:v>
                </c:pt>
                <c:pt idx="7">
                  <c:v>31.663899251719755</c:v>
                </c:pt>
                <c:pt idx="8">
                  <c:v>35.77595631644575</c:v>
                </c:pt>
                <c:pt idx="9">
                  <c:v>25.849198752361161</c:v>
                </c:pt>
                <c:pt idx="10">
                  <c:v>33.782991816145845</c:v>
                </c:pt>
                <c:pt idx="11">
                  <c:v>25.934651234251763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F-4E43-B58E-BCFF1CA96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273096610050185"/>
          <c:y val="0.13794683587463771"/>
          <c:w val="0.11613781035991191"/>
          <c:h val="0.1279792612130380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33755001936237E-2"/>
          <c:y val="0.12316755373458403"/>
          <c:w val="0.84946637408028913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mnd'!$B$346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mnd'!$I$346:$I$357</c:f>
              <c:numCache>
                <c:formatCode>0.00</c:formatCode>
                <c:ptCount val="12"/>
                <c:pt idx="0">
                  <c:v>5.2525359817303086</c:v>
                </c:pt>
                <c:pt idx="1">
                  <c:v>11.899923226301761</c:v>
                </c:pt>
                <c:pt idx="2">
                  <c:v>10.565331798371844</c:v>
                </c:pt>
                <c:pt idx="3">
                  <c:v>12.443477182260008</c:v>
                </c:pt>
                <c:pt idx="4">
                  <c:v>18.368716255176377</c:v>
                </c:pt>
                <c:pt idx="5">
                  <c:v>10.495207233953955</c:v>
                </c:pt>
                <c:pt idx="6">
                  <c:v>13.306485799067397</c:v>
                </c:pt>
                <c:pt idx="7">
                  <c:v>5.4985537559946076</c:v>
                </c:pt>
                <c:pt idx="8">
                  <c:v>14.188610920100338</c:v>
                </c:pt>
                <c:pt idx="9">
                  <c:v>18.192153828735321</c:v>
                </c:pt>
                <c:pt idx="10">
                  <c:v>18.62217229625039</c:v>
                </c:pt>
                <c:pt idx="11">
                  <c:v>24.796706124549655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B-4A64-9492-337B5D41E94A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10.492093216812316</c:v>
                </c:pt>
                <c:pt idx="1">
                  <c:v>18.146779724090273</c:v>
                </c:pt>
                <c:pt idx="2">
                  <c:v>16.259264826613318</c:v>
                </c:pt>
                <c:pt idx="3">
                  <c:v>4.9935985653114177</c:v>
                </c:pt>
                <c:pt idx="4">
                  <c:v>11.246547319400062</c:v>
                </c:pt>
                <c:pt idx="5">
                  <c:v>4.7611273715265199</c:v>
                </c:pt>
                <c:pt idx="6">
                  <c:v>9.5144184415812063</c:v>
                </c:pt>
                <c:pt idx="7">
                  <c:v>7.3836068401871744</c:v>
                </c:pt>
                <c:pt idx="8">
                  <c:v>13.330220958887111</c:v>
                </c:pt>
                <c:pt idx="9">
                  <c:v>13.20539090621236</c:v>
                </c:pt>
                <c:pt idx="10">
                  <c:v>8.8463068003432639</c:v>
                </c:pt>
                <c:pt idx="11">
                  <c:v>12.58834374679914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B-4A64-9492-337B5D41E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7.654644808743169E-2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33755001936237E-2"/>
          <c:y val="0.12316755373458403"/>
          <c:w val="0.84946637408028913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mnd'!$B$391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mnd'!$I$391:$I$402</c:f>
              <c:numCache>
                <c:formatCode>0.00</c:formatCode>
                <c:ptCount val="12"/>
                <c:pt idx="0">
                  <c:v>6.98921875829837</c:v>
                </c:pt>
                <c:pt idx="1">
                  <c:v>0.19983742040373925</c:v>
                </c:pt>
                <c:pt idx="2">
                  <c:v>0.89589671901981804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8.8564779483120817E-2</c:v>
                </c:pt>
                <c:pt idx="8">
                  <c:v>0.43929732216621104</c:v>
                </c:pt>
                <c:pt idx="9">
                  <c:v>1.8870060761595655</c:v>
                </c:pt>
                <c:pt idx="10">
                  <c:v>0.85702665013944812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9-4EA5-AE74-B84B69E358B1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0</c:v>
                </c:pt>
                <c:pt idx="1">
                  <c:v>0.27245421440153106</c:v>
                </c:pt>
                <c:pt idx="2">
                  <c:v>0</c:v>
                </c:pt>
                <c:pt idx="3">
                  <c:v>0.22393033704632523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0.11464569162672777</c:v>
                </c:pt>
                <c:pt idx="9">
                  <c:v>4.1854861897153497E-2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9-4EA5-AE74-B84B69E3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7042296245741"/>
          <c:y val="0.13794683587463771"/>
          <c:w val="9.4164497936700842E-2"/>
          <c:h val="0.1327910009110586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316755373458403"/>
          <c:w val="0.87678877845187386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mnd'!$N$240:$N$251</c:f>
              <c:numCache>
                <c:formatCode>0.0</c:formatCode>
                <c:ptCount val="12"/>
                <c:pt idx="0">
                  <c:v>0</c:v>
                </c:pt>
                <c:pt idx="1">
                  <c:v>3.4</c:v>
                </c:pt>
                <c:pt idx="2">
                  <c:v>3.9800000000000009</c:v>
                </c:pt>
                <c:pt idx="3">
                  <c:v>6.2500000000000018</c:v>
                </c:pt>
                <c:pt idx="4">
                  <c:v>3.8833333333333342</c:v>
                </c:pt>
                <c:pt idx="5">
                  <c:v>3.92</c:v>
                </c:pt>
                <c:pt idx="6">
                  <c:v>0</c:v>
                </c:pt>
                <c:pt idx="7">
                  <c:v>4.9653846153846164</c:v>
                </c:pt>
                <c:pt idx="8">
                  <c:v>5.0037037037037049</c:v>
                </c:pt>
                <c:pt idx="9">
                  <c:v>5.1166666666666654</c:v>
                </c:pt>
                <c:pt idx="10">
                  <c:v>4.42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9-4112-8C04-1FB8A872BE61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mnd'!$N$14:$N$25</c:f>
              <c:numCache>
                <c:formatCode>0.0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5.9</c:v>
                </c:pt>
                <c:pt idx="3">
                  <c:v>5.533333333333335</c:v>
                </c:pt>
                <c:pt idx="4">
                  <c:v>2.2157894736842101</c:v>
                </c:pt>
                <c:pt idx="5">
                  <c:v>3.2</c:v>
                </c:pt>
                <c:pt idx="6">
                  <c:v>2.48</c:v>
                </c:pt>
                <c:pt idx="7">
                  <c:v>0</c:v>
                </c:pt>
                <c:pt idx="8">
                  <c:v>6.4833333333333352</c:v>
                </c:pt>
                <c:pt idx="9">
                  <c:v>2.6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9-4112-8C04-1FB8A872BE61}"/>
            </c:ext>
          </c:extLst>
        </c:ser>
        <c:ser>
          <c:idx val="2"/>
          <c:order val="2"/>
          <c:tx>
            <c:v>Middel 2023</c:v>
          </c:tx>
          <c:spPr>
            <a:ln w="6032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Klasse!$AP$10:$BA$10</c:f>
              <c:numCache>
                <c:formatCode>0.0</c:formatCode>
                <c:ptCount val="12"/>
                <c:pt idx="0">
                  <c:v>3.3613636363636359</c:v>
                </c:pt>
                <c:pt idx="1">
                  <c:v>3.3613636363636359</c:v>
                </c:pt>
                <c:pt idx="2">
                  <c:v>3.3613636363636359</c:v>
                </c:pt>
                <c:pt idx="3">
                  <c:v>3.3613636363636359</c:v>
                </c:pt>
                <c:pt idx="4">
                  <c:v>3.3613636363636359</c:v>
                </c:pt>
                <c:pt idx="5">
                  <c:v>3.3613636363636359</c:v>
                </c:pt>
                <c:pt idx="6">
                  <c:v>3.3613636363636359</c:v>
                </c:pt>
                <c:pt idx="7">
                  <c:v>3.3613636363636359</c:v>
                </c:pt>
                <c:pt idx="8">
                  <c:v>3.3613636363636359</c:v>
                </c:pt>
                <c:pt idx="9">
                  <c:v>3.3613636363636359</c:v>
                </c:pt>
                <c:pt idx="10">
                  <c:v>3.3613636363636359</c:v>
                </c:pt>
                <c:pt idx="11">
                  <c:v>3.3613636363636359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9-4112-8C04-1FB8A872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42014615530753674"/>
          <c:y val="0.19344859472637094"/>
          <c:w val="0.17175111543945271"/>
          <c:h val="0.147785654907015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mnd'!$N$256:$N$267</c:f>
              <c:numCache>
                <c:formatCode>0.0</c:formatCode>
                <c:ptCount val="12"/>
                <c:pt idx="0">
                  <c:v>6.2250000000000014</c:v>
                </c:pt>
                <c:pt idx="1">
                  <c:v>4.3233333333333341</c:v>
                </c:pt>
                <c:pt idx="2">
                  <c:v>4.675641025641025</c:v>
                </c:pt>
                <c:pt idx="3">
                  <c:v>4.8934782608695642</c:v>
                </c:pt>
                <c:pt idx="4">
                  <c:v>4.7118644067796627</c:v>
                </c:pt>
                <c:pt idx="5">
                  <c:v>5.1867647058823527</c:v>
                </c:pt>
                <c:pt idx="6">
                  <c:v>5.1045454545454554</c:v>
                </c:pt>
                <c:pt idx="7">
                  <c:v>5.5887499999999992</c:v>
                </c:pt>
                <c:pt idx="8">
                  <c:v>5.7809523809523826</c:v>
                </c:pt>
                <c:pt idx="9">
                  <c:v>6.4550000000000001</c:v>
                </c:pt>
                <c:pt idx="10">
                  <c:v>6.0214285714285696</c:v>
                </c:pt>
                <c:pt idx="11">
                  <c:v>6.5666666666666647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A-4601-A5C3-3AEE8D3AE941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mnd'!$N$29:$N$40</c:f>
              <c:numCache>
                <c:formatCode>0.0</c:formatCode>
                <c:ptCount val="12"/>
                <c:pt idx="0">
                  <c:v>4.5750000000000002</c:v>
                </c:pt>
                <c:pt idx="1">
                  <c:v>5.55</c:v>
                </c:pt>
                <c:pt idx="2">
                  <c:v>4.7625000000000002</c:v>
                </c:pt>
                <c:pt idx="3">
                  <c:v>5.0086206896551744</c:v>
                </c:pt>
                <c:pt idx="4">
                  <c:v>3.5258620689655156</c:v>
                </c:pt>
                <c:pt idx="5">
                  <c:v>4.8666666666666654</c:v>
                </c:pt>
                <c:pt idx="6">
                  <c:v>3.6962962962962962</c:v>
                </c:pt>
                <c:pt idx="7">
                  <c:v>6.0266666666666673</c:v>
                </c:pt>
                <c:pt idx="8">
                  <c:v>4.9800000000000004</c:v>
                </c:pt>
                <c:pt idx="9">
                  <c:v>5.1857142857142877</c:v>
                </c:pt>
                <c:pt idx="10">
                  <c:v>6.8666666666666645</c:v>
                </c:pt>
                <c:pt idx="11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A-4601-A5C3-3AEE8D3AE941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Klasse!$AP$11:$BA$11</c:f>
              <c:numCache>
                <c:formatCode>0.0</c:formatCode>
                <c:ptCount val="12"/>
                <c:pt idx="0">
                  <c:v>4.6290598290598322</c:v>
                </c:pt>
                <c:pt idx="1">
                  <c:v>4.6290598290598322</c:v>
                </c:pt>
                <c:pt idx="2">
                  <c:v>4.6290598290598322</c:v>
                </c:pt>
                <c:pt idx="3">
                  <c:v>4.6290598290598322</c:v>
                </c:pt>
                <c:pt idx="4">
                  <c:v>4.6290598290598322</c:v>
                </c:pt>
                <c:pt idx="5">
                  <c:v>4.6290598290598322</c:v>
                </c:pt>
                <c:pt idx="6">
                  <c:v>4.6290598290598322</c:v>
                </c:pt>
                <c:pt idx="7">
                  <c:v>4.6290598290598322</c:v>
                </c:pt>
                <c:pt idx="8">
                  <c:v>4.6290598290598322</c:v>
                </c:pt>
                <c:pt idx="9">
                  <c:v>4.6290598290598322</c:v>
                </c:pt>
                <c:pt idx="10">
                  <c:v>4.6290598290598322</c:v>
                </c:pt>
                <c:pt idx="11">
                  <c:v>4.6290598290598322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A-4601-A5C3-3AEE8D3A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0218829951792119"/>
          <c:y val="0.24656134160753171"/>
          <c:w val="0.17233150691482416"/>
          <c:h val="0.1586848082787074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mnd'!$N$271:$N$282</c:f>
              <c:numCache>
                <c:formatCode>0.0</c:formatCode>
                <c:ptCount val="12"/>
                <c:pt idx="0">
                  <c:v>7.7750000000000004</c:v>
                </c:pt>
                <c:pt idx="1">
                  <c:v>4.7850000000000001</c:v>
                </c:pt>
                <c:pt idx="2">
                  <c:v>4.9468354430379762</c:v>
                </c:pt>
                <c:pt idx="3">
                  <c:v>4.9389999999999992</c:v>
                </c:pt>
                <c:pt idx="4">
                  <c:v>6.0500000000000016</c:v>
                </c:pt>
                <c:pt idx="5">
                  <c:v>5.9203539823008882</c:v>
                </c:pt>
                <c:pt idx="6">
                  <c:v>6.4648148148148161</c:v>
                </c:pt>
                <c:pt idx="7">
                  <c:v>7.193650793650793</c:v>
                </c:pt>
                <c:pt idx="8">
                  <c:v>6.93161764705882</c:v>
                </c:pt>
                <c:pt idx="9">
                  <c:v>7.5848739495798307</c:v>
                </c:pt>
                <c:pt idx="10">
                  <c:v>7.1088235294117679</c:v>
                </c:pt>
                <c:pt idx="11">
                  <c:v>7.52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2-4A6E-9DEA-232016FEA9BE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mnd'!$N$44:$N$55</c:f>
              <c:numCache>
                <c:formatCode>0.0</c:formatCode>
                <c:ptCount val="12"/>
                <c:pt idx="0">
                  <c:v>6.4</c:v>
                </c:pt>
                <c:pt idx="1">
                  <c:v>4.7294117647058815</c:v>
                </c:pt>
                <c:pt idx="2">
                  <c:v>4.7358974358974368</c:v>
                </c:pt>
                <c:pt idx="3">
                  <c:v>5.2571428571428562</c:v>
                </c:pt>
                <c:pt idx="4">
                  <c:v>4.2743243243243212</c:v>
                </c:pt>
                <c:pt idx="5">
                  <c:v>5.5518987341772119</c:v>
                </c:pt>
                <c:pt idx="6">
                  <c:v>5.6885245901639356</c:v>
                </c:pt>
                <c:pt idx="7">
                  <c:v>6.5405405405405421</c:v>
                </c:pt>
                <c:pt idx="8">
                  <c:v>6.0486486486486504</c:v>
                </c:pt>
                <c:pt idx="9">
                  <c:v>6.1171428571428521</c:v>
                </c:pt>
                <c:pt idx="10">
                  <c:v>6.81076923076923</c:v>
                </c:pt>
                <c:pt idx="11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2-4A6E-9DEA-232016FEA9BE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Klasse!$AP$12:$BA$12</c:f>
              <c:numCache>
                <c:formatCode>0.0</c:formatCode>
                <c:ptCount val="12"/>
                <c:pt idx="0">
                  <c:v>5.6602425876010782</c:v>
                </c:pt>
                <c:pt idx="1">
                  <c:v>5.6602425876010782</c:v>
                </c:pt>
                <c:pt idx="2">
                  <c:v>5.6602425876010782</c:v>
                </c:pt>
                <c:pt idx="3">
                  <c:v>5.6602425876010782</c:v>
                </c:pt>
                <c:pt idx="4">
                  <c:v>5.6602425876010782</c:v>
                </c:pt>
                <c:pt idx="5">
                  <c:v>5.6602425876010782</c:v>
                </c:pt>
                <c:pt idx="6">
                  <c:v>5.6602425876010782</c:v>
                </c:pt>
                <c:pt idx="7">
                  <c:v>5.6602425876010782</c:v>
                </c:pt>
                <c:pt idx="8">
                  <c:v>5.6602425876010782</c:v>
                </c:pt>
                <c:pt idx="9">
                  <c:v>5.6602425876010782</c:v>
                </c:pt>
                <c:pt idx="10">
                  <c:v>5.6602425876010782</c:v>
                </c:pt>
                <c:pt idx="11">
                  <c:v>5.6602425876010782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2-4A6E-9DEA-232016FEA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48140648500398125"/>
          <c:y val="0.5093457135062418"/>
          <c:w val="0.1747313581939898"/>
          <c:h val="0.1705944552629846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mnd'!$N$286:$N$297</c:f>
              <c:numCache>
                <c:formatCode>0.0</c:formatCode>
                <c:ptCount val="12"/>
                <c:pt idx="0">
                  <c:v>7.4770833333333311</c:v>
                </c:pt>
                <c:pt idx="1">
                  <c:v>5.8547826086956558</c:v>
                </c:pt>
                <c:pt idx="2">
                  <c:v>5.5863445378151244</c:v>
                </c:pt>
                <c:pt idx="3">
                  <c:v>5.5963988919667615</c:v>
                </c:pt>
                <c:pt idx="4">
                  <c:v>6.2194690265486718</c:v>
                </c:pt>
                <c:pt idx="5">
                  <c:v>6.8051282051282023</c:v>
                </c:pt>
                <c:pt idx="6">
                  <c:v>7.0236842105263193</c:v>
                </c:pt>
                <c:pt idx="7">
                  <c:v>8.187356321839081</c:v>
                </c:pt>
                <c:pt idx="8">
                  <c:v>8.8184549356223112</c:v>
                </c:pt>
                <c:pt idx="9">
                  <c:v>8.44887892376682</c:v>
                </c:pt>
                <c:pt idx="10">
                  <c:v>8.4956521739130437</c:v>
                </c:pt>
                <c:pt idx="11">
                  <c:v>7.9941176470588253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5-44C0-A9DE-FD333D112ED0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mnd'!$N$59:$N$70</c:f>
              <c:numCache>
                <c:formatCode>0.0</c:formatCode>
                <c:ptCount val="12"/>
                <c:pt idx="0">
                  <c:v>6.0117647058823511</c:v>
                </c:pt>
                <c:pt idx="1">
                  <c:v>5.4977272727272721</c:v>
                </c:pt>
                <c:pt idx="2">
                  <c:v>5.6329545454545453</c:v>
                </c:pt>
                <c:pt idx="3">
                  <c:v>5.871131639722865</c:v>
                </c:pt>
                <c:pt idx="4">
                  <c:v>5.6906474820143904</c:v>
                </c:pt>
                <c:pt idx="5">
                  <c:v>6.8364161849710952</c:v>
                </c:pt>
                <c:pt idx="6">
                  <c:v>6.8459770114942513</c:v>
                </c:pt>
                <c:pt idx="7">
                  <c:v>7.8897560975609746</c:v>
                </c:pt>
                <c:pt idx="8">
                  <c:v>8.2812121212121212</c:v>
                </c:pt>
                <c:pt idx="9">
                  <c:v>8.3517156862745061</c:v>
                </c:pt>
                <c:pt idx="10">
                  <c:v>8.1545454545454561</c:v>
                </c:pt>
                <c:pt idx="11">
                  <c:v>8.1375000000000011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5-44C0-A9DE-FD333D112ED0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Klasse!$AP$13:$BA$13</c:f>
              <c:numCache>
                <c:formatCode>0.0</c:formatCode>
                <c:ptCount val="12"/>
                <c:pt idx="0">
                  <c:v>7.0085210577864849</c:v>
                </c:pt>
                <c:pt idx="1">
                  <c:v>7.0085210577864849</c:v>
                </c:pt>
                <c:pt idx="2">
                  <c:v>7.0085210577864849</c:v>
                </c:pt>
                <c:pt idx="3">
                  <c:v>7.0085210577864849</c:v>
                </c:pt>
                <c:pt idx="4">
                  <c:v>7.0085210577864849</c:v>
                </c:pt>
                <c:pt idx="5">
                  <c:v>7.0085210577864849</c:v>
                </c:pt>
                <c:pt idx="6">
                  <c:v>7.0085210577864849</c:v>
                </c:pt>
                <c:pt idx="7">
                  <c:v>7.0085210577864849</c:v>
                </c:pt>
                <c:pt idx="8">
                  <c:v>7.0085210577864849</c:v>
                </c:pt>
                <c:pt idx="9">
                  <c:v>7.0085210577864849</c:v>
                </c:pt>
                <c:pt idx="10">
                  <c:v>7.0085210577864849</c:v>
                </c:pt>
                <c:pt idx="11">
                  <c:v>7.0085210577864849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5-44C0-A9DE-FD333D11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6884481305194493"/>
          <c:h val="0.1468634140218554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83081172326491E-2"/>
          <c:y val="0.14254328097552565"/>
          <c:w val="0.86525631996938723"/>
          <c:h val="0.7409317270084318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Måned!$L$22:$L$33</c:f>
              <c:numCache>
                <c:formatCode>0.0</c:formatCode>
                <c:ptCount val="12"/>
                <c:pt idx="0">
                  <c:v>9.3212871287128678</c:v>
                </c:pt>
                <c:pt idx="1">
                  <c:v>6.828989976869698</c:v>
                </c:pt>
                <c:pt idx="2">
                  <c:v>6.5824086603518355</c:v>
                </c:pt>
                <c:pt idx="3">
                  <c:v>6.4471828426026958</c:v>
                </c:pt>
                <c:pt idx="4">
                  <c:v>6.560178817056399</c:v>
                </c:pt>
                <c:pt idx="5">
                  <c:v>7.8409510290986484</c:v>
                </c:pt>
                <c:pt idx="6">
                  <c:v>7.7091503267973804</c:v>
                </c:pt>
                <c:pt idx="7">
                  <c:v>9.2212858384013821</c:v>
                </c:pt>
                <c:pt idx="8">
                  <c:v>10.323850868232881</c:v>
                </c:pt>
                <c:pt idx="9">
                  <c:v>10.240386473429938</c:v>
                </c:pt>
                <c:pt idx="10">
                  <c:v>10.31608391608391</c:v>
                </c:pt>
                <c:pt idx="11">
                  <c:v>9.8131313131313149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C-4B36-99D3-B8BBFB4F3CB5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1.0774637927624845E-2"/>
                  <c:y val="-0.12499997949475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E-4836-9FFE-30601235F434}"/>
                </c:ext>
              </c:extLst>
            </c:dLbl>
            <c:dLbl>
              <c:idx val="2"/>
              <c:layout>
                <c:manualLayout>
                  <c:x val="-1.831688447696217E-2"/>
                  <c:y val="-7.708332068843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E-4836-9FFE-30601235F434}"/>
                </c:ext>
              </c:extLst>
            </c:dLbl>
            <c:dLbl>
              <c:idx val="3"/>
              <c:layout>
                <c:manualLayout>
                  <c:x val="-1.831688447696217E-2"/>
                  <c:y val="-8.5416652654748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E-4836-9FFE-30601235F434}"/>
                </c:ext>
              </c:extLst>
            </c:dLbl>
            <c:dLbl>
              <c:idx val="4"/>
              <c:layout>
                <c:manualLayout>
                  <c:x val="-2.8014058611824495E-2"/>
                  <c:y val="-7.4999987696852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0A-444B-A861-816EB517D014}"/>
                </c:ext>
              </c:extLst>
            </c:dLbl>
            <c:dLbl>
              <c:idx val="5"/>
              <c:layout>
                <c:manualLayout>
                  <c:x val="-4.2021087917736739E-2"/>
                  <c:y val="-4.5833325814743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E4-432F-BFC5-5C600EDA64FD}"/>
                </c:ext>
              </c:extLst>
            </c:dLbl>
            <c:dLbl>
              <c:idx val="6"/>
              <c:layout>
                <c:manualLayout>
                  <c:x val="-2.6936594819062094E-2"/>
                  <c:y val="-7.7083320688431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33-4E54-A411-EF0457841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Måned!$L$9:$L$20</c:f>
              <c:numCache>
                <c:formatCode>0.0</c:formatCode>
                <c:ptCount val="12"/>
                <c:pt idx="0">
                  <c:v>9.3775609756097573</c:v>
                </c:pt>
                <c:pt idx="1">
                  <c:v>6.4807924203273002</c:v>
                </c:pt>
                <c:pt idx="2">
                  <c:v>6.8070051160960308</c:v>
                </c:pt>
                <c:pt idx="3">
                  <c:v>6.6310651828298894</c:v>
                </c:pt>
                <c:pt idx="4">
                  <c:v>6.8304571796522922</c:v>
                </c:pt>
                <c:pt idx="5">
                  <c:v>7.9773953488371996</c:v>
                </c:pt>
                <c:pt idx="6">
                  <c:v>8.1347593582887718</c:v>
                </c:pt>
                <c:pt idx="7">
                  <c:v>9.3493951612903174</c:v>
                </c:pt>
                <c:pt idx="8">
                  <c:v>10.83335467349551</c:v>
                </c:pt>
                <c:pt idx="9">
                  <c:v>10.559531129900062</c:v>
                </c:pt>
                <c:pt idx="10">
                  <c:v>10.026652675760753</c:v>
                </c:pt>
                <c:pt idx="11">
                  <c:v>10.611956521739131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C-4B36-99D3-B8BBFB4F3CB5}"/>
            </c:ext>
          </c:extLst>
        </c:ser>
        <c:ser>
          <c:idx val="0"/>
          <c:order val="2"/>
          <c:tx>
            <c:strRef>
              <c:f>RNR!$H$1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Måned!$AW$9:$AW$20</c:f>
              <c:numCache>
                <c:formatCode>General</c:formatCode>
                <c:ptCount val="12"/>
                <c:pt idx="0">
                  <c:v>8.2440579004987242</c:v>
                </c:pt>
                <c:pt idx="1">
                  <c:v>8.2440579004987242</c:v>
                </c:pt>
                <c:pt idx="2">
                  <c:v>8.2440579004987242</c:v>
                </c:pt>
                <c:pt idx="3">
                  <c:v>8.2440579004987242</c:v>
                </c:pt>
                <c:pt idx="4">
                  <c:v>8.2440579004987242</c:v>
                </c:pt>
                <c:pt idx="5">
                  <c:v>8.2440579004987242</c:v>
                </c:pt>
                <c:pt idx="6">
                  <c:v>8.2440579004987242</c:v>
                </c:pt>
                <c:pt idx="7">
                  <c:v>8.2440579004987242</c:v>
                </c:pt>
                <c:pt idx="8">
                  <c:v>8.2440579004987242</c:v>
                </c:pt>
                <c:pt idx="9">
                  <c:v>8.2440579004987242</c:v>
                </c:pt>
                <c:pt idx="10">
                  <c:v>8.2440579004987242</c:v>
                </c:pt>
                <c:pt idx="11">
                  <c:v>8.2440579004987242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0-49FE-82A4-54BCE1BCC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94003956413116"/>
          <c:y val="0.21603670996773131"/>
          <c:w val="0.17129010339325584"/>
          <c:h val="0.14829650365088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O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mnd'!$N$301:$N$312</c:f>
              <c:numCache>
                <c:formatCode>0.0</c:formatCode>
                <c:ptCount val="12"/>
                <c:pt idx="0">
                  <c:v>8.5076923076923059</c:v>
                </c:pt>
                <c:pt idx="1">
                  <c:v>7.0961224489795987</c:v>
                </c:pt>
                <c:pt idx="2">
                  <c:v>6.4623249299719854</c:v>
                </c:pt>
                <c:pt idx="3">
                  <c:v>6.3632535885167485</c:v>
                </c:pt>
                <c:pt idx="4">
                  <c:v>6.4900414937759408</c:v>
                </c:pt>
                <c:pt idx="5">
                  <c:v>7.5957537154989376</c:v>
                </c:pt>
                <c:pt idx="6">
                  <c:v>7.4681318681318656</c:v>
                </c:pt>
                <c:pt idx="7">
                  <c:v>9.7851318944844152</c:v>
                </c:pt>
                <c:pt idx="8">
                  <c:v>10.673906911142444</c:v>
                </c:pt>
                <c:pt idx="9">
                  <c:v>9.6525121555915767</c:v>
                </c:pt>
                <c:pt idx="10">
                  <c:v>9.6187500000000004</c:v>
                </c:pt>
                <c:pt idx="11">
                  <c:v>9.7457142857142873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0-4D61-8C29-C55F7C982DB0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mnd'!$N$74:$N$85</c:f>
              <c:numCache>
                <c:formatCode>0.0</c:formatCode>
                <c:ptCount val="12"/>
                <c:pt idx="0">
                  <c:v>8.7412500000000009</c:v>
                </c:pt>
                <c:pt idx="1">
                  <c:v>6.0738235294117651</c:v>
                </c:pt>
                <c:pt idx="2">
                  <c:v>6.2265060240963859</c:v>
                </c:pt>
                <c:pt idx="3">
                  <c:v>6.3686886708296173</c:v>
                </c:pt>
                <c:pt idx="4">
                  <c:v>6.2838912133891238</c:v>
                </c:pt>
                <c:pt idx="5">
                  <c:v>7.7332142857142916</c:v>
                </c:pt>
                <c:pt idx="6">
                  <c:v>7.412068965517248</c:v>
                </c:pt>
                <c:pt idx="7">
                  <c:v>9.1356020942408449</c:v>
                </c:pt>
                <c:pt idx="8">
                  <c:v>9.6547528517110361</c:v>
                </c:pt>
                <c:pt idx="9">
                  <c:v>9.2697270471464019</c:v>
                </c:pt>
                <c:pt idx="10">
                  <c:v>8.6916666666666629</c:v>
                </c:pt>
                <c:pt idx="11">
                  <c:v>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0-4D61-8C29-C55F7C982DB0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Klasse!$AP$14:$BA$14</c:f>
              <c:numCache>
                <c:formatCode>0.0</c:formatCode>
                <c:ptCount val="12"/>
                <c:pt idx="0">
                  <c:v>7.1432774074925396</c:v>
                </c:pt>
                <c:pt idx="1">
                  <c:v>7.1432774074925396</c:v>
                </c:pt>
                <c:pt idx="2">
                  <c:v>7.1432774074925396</c:v>
                </c:pt>
                <c:pt idx="3">
                  <c:v>7.1432774074925396</c:v>
                </c:pt>
                <c:pt idx="4">
                  <c:v>7.1432774074925396</c:v>
                </c:pt>
                <c:pt idx="5">
                  <c:v>7.1432774074925396</c:v>
                </c:pt>
                <c:pt idx="6">
                  <c:v>7.1432774074925396</c:v>
                </c:pt>
                <c:pt idx="7">
                  <c:v>7.1432774074925396</c:v>
                </c:pt>
                <c:pt idx="8">
                  <c:v>7.1432774074925396</c:v>
                </c:pt>
                <c:pt idx="9">
                  <c:v>7.1432774074925396</c:v>
                </c:pt>
                <c:pt idx="10">
                  <c:v>7.1432774074925396</c:v>
                </c:pt>
                <c:pt idx="11">
                  <c:v>7.1432774074925396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0-4D61-8C29-C55F7C982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438035000596519"/>
          <c:y val="0.19029039999550379"/>
          <c:w val="0.1809957349081365"/>
          <c:h val="0.163548676158887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O+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72471823375019"/>
          <c:y val="0.11604337714013505"/>
          <c:w val="0.83727539572259346"/>
          <c:h val="0.7083331932262915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mnd'!$N$316:$N$327</c:f>
              <c:numCache>
                <c:formatCode>0.0</c:formatCode>
                <c:ptCount val="12"/>
                <c:pt idx="0">
                  <c:v>11.252941176470594</c:v>
                </c:pt>
                <c:pt idx="1">
                  <c:v>7.2092134831460708</c:v>
                </c:pt>
                <c:pt idx="2">
                  <c:v>7.1669787234042523</c:v>
                </c:pt>
                <c:pt idx="3">
                  <c:v>6.7884315906562804</c:v>
                </c:pt>
                <c:pt idx="4">
                  <c:v>6.7210855949895603</c:v>
                </c:pt>
                <c:pt idx="5">
                  <c:v>8.7989495798319357</c:v>
                </c:pt>
                <c:pt idx="6">
                  <c:v>8.7287671232876711</c:v>
                </c:pt>
                <c:pt idx="7">
                  <c:v>10.793950177935956</c:v>
                </c:pt>
                <c:pt idx="8">
                  <c:v>11.698073217726396</c:v>
                </c:pt>
                <c:pt idx="9">
                  <c:v>11.040313390313388</c:v>
                </c:pt>
                <c:pt idx="10">
                  <c:v>10.953488372093023</c:v>
                </c:pt>
                <c:pt idx="11">
                  <c:v>10.905555555555562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A-4012-B7AE-A9CB2CDD72F0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mnd'!$N$89:$N$100</c:f>
              <c:numCache>
                <c:formatCode>0.0</c:formatCode>
                <c:ptCount val="12"/>
                <c:pt idx="0">
                  <c:v>10.65</c:v>
                </c:pt>
                <c:pt idx="1">
                  <c:v>6.839878542510121</c:v>
                </c:pt>
                <c:pt idx="2">
                  <c:v>7.1367661212704485</c:v>
                </c:pt>
                <c:pt idx="3">
                  <c:v>7.0373399014778322</c:v>
                </c:pt>
                <c:pt idx="4">
                  <c:v>7.3023941068139955</c:v>
                </c:pt>
                <c:pt idx="5">
                  <c:v>8.6490250696378865</c:v>
                </c:pt>
                <c:pt idx="6">
                  <c:v>8.919444444444439</c:v>
                </c:pt>
                <c:pt idx="7">
                  <c:v>9.7890000000000015</c:v>
                </c:pt>
                <c:pt idx="8">
                  <c:v>11.169557195571953</c:v>
                </c:pt>
                <c:pt idx="9">
                  <c:v>10.045685997171152</c:v>
                </c:pt>
                <c:pt idx="10">
                  <c:v>9.8417682926829215</c:v>
                </c:pt>
                <c:pt idx="11">
                  <c:v>9.3777777777777782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A-4012-B7AE-A9CB2CDD72F0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Klasse!$AP$15:$BA$15</c:f>
              <c:numCache>
                <c:formatCode>0.0</c:formatCode>
                <c:ptCount val="12"/>
                <c:pt idx="0">
                  <c:v>8.3737172587011344</c:v>
                </c:pt>
                <c:pt idx="1">
                  <c:v>8.3737172587011344</c:v>
                </c:pt>
                <c:pt idx="2">
                  <c:v>8.3737172587011344</c:v>
                </c:pt>
                <c:pt idx="3">
                  <c:v>8.3737172587011344</c:v>
                </c:pt>
                <c:pt idx="4">
                  <c:v>8.3737172587011344</c:v>
                </c:pt>
                <c:pt idx="5">
                  <c:v>8.3737172587011344</c:v>
                </c:pt>
                <c:pt idx="6">
                  <c:v>8.3737172587011344</c:v>
                </c:pt>
                <c:pt idx="7">
                  <c:v>8.3737172587011344</c:v>
                </c:pt>
                <c:pt idx="8">
                  <c:v>8.3737172587011344</c:v>
                </c:pt>
                <c:pt idx="9">
                  <c:v>8.3737172587011344</c:v>
                </c:pt>
                <c:pt idx="10">
                  <c:v>8.3737172587011344</c:v>
                </c:pt>
                <c:pt idx="11">
                  <c:v>8.3737172587011344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A-4012-B7AE-A9CB2CDD7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4430067553031284"/>
          <c:h val="0.1849314606552125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R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11010774002883E-2"/>
          <c:y val="0.12319508797862361"/>
          <c:w val="0.85128911770644056"/>
          <c:h val="0.7011813866227010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mnd'!$N$346:$N$357</c:f>
              <c:numCache>
                <c:formatCode>0.0</c:formatCode>
                <c:ptCount val="12"/>
                <c:pt idx="0">
                  <c:v>12.362499999999997</c:v>
                </c:pt>
                <c:pt idx="1">
                  <c:v>6.8888888888888884</c:v>
                </c:pt>
                <c:pt idx="2">
                  <c:v>7.6707462686567185</c:v>
                </c:pt>
                <c:pt idx="3">
                  <c:v>7.5068027210884356</c:v>
                </c:pt>
                <c:pt idx="4">
                  <c:v>7.2701244813278016</c:v>
                </c:pt>
                <c:pt idx="5">
                  <c:v>10.082608695652167</c:v>
                </c:pt>
                <c:pt idx="6">
                  <c:v>11.210714285714287</c:v>
                </c:pt>
                <c:pt idx="7">
                  <c:v>12.686956521739139</c:v>
                </c:pt>
                <c:pt idx="8">
                  <c:v>11.851652892561981</c:v>
                </c:pt>
                <c:pt idx="9">
                  <c:v>12.320447284345049</c:v>
                </c:pt>
                <c:pt idx="10">
                  <c:v>12.406451612903224</c:v>
                </c:pt>
                <c:pt idx="11">
                  <c:v>11.471428571428564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0-459D-A2E5-EBC87B2313D3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mnd'!$N$119:$N$130</c:f>
              <c:numCache>
                <c:formatCode>0.0</c:formatCode>
                <c:ptCount val="12"/>
                <c:pt idx="0">
                  <c:v>11.205555555555556</c:v>
                </c:pt>
                <c:pt idx="1">
                  <c:v>6.9309644670050794</c:v>
                </c:pt>
                <c:pt idx="2">
                  <c:v>8.2958702064896741</c:v>
                </c:pt>
                <c:pt idx="3">
                  <c:v>8.0728682170542623</c:v>
                </c:pt>
                <c:pt idx="4">
                  <c:v>9.778688524590164</c:v>
                </c:pt>
                <c:pt idx="5">
                  <c:v>10.744736842105262</c:v>
                </c:pt>
                <c:pt idx="6">
                  <c:v>12.770588235294118</c:v>
                </c:pt>
                <c:pt idx="7">
                  <c:v>12.681481481481478</c:v>
                </c:pt>
                <c:pt idx="8">
                  <c:v>13.58855421686747</c:v>
                </c:pt>
                <c:pt idx="9">
                  <c:v>14.398015873015879</c:v>
                </c:pt>
                <c:pt idx="10">
                  <c:v>15.369090909090902</c:v>
                </c:pt>
                <c:pt idx="11">
                  <c:v>12.290000000000003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0-459D-A2E5-EBC87B2313D3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Klasse!$AP$17:$BA$17</c:f>
              <c:numCache>
                <c:formatCode>0.0</c:formatCode>
                <c:ptCount val="12"/>
                <c:pt idx="0">
                  <c:v>10.603465346534644</c:v>
                </c:pt>
                <c:pt idx="1">
                  <c:v>10.603465346534644</c:v>
                </c:pt>
                <c:pt idx="2">
                  <c:v>10.603465346534644</c:v>
                </c:pt>
                <c:pt idx="3">
                  <c:v>10.603465346534644</c:v>
                </c:pt>
                <c:pt idx="4">
                  <c:v>10.603465346534644</c:v>
                </c:pt>
                <c:pt idx="5">
                  <c:v>10.603465346534644</c:v>
                </c:pt>
                <c:pt idx="6">
                  <c:v>10.603465346534644</c:v>
                </c:pt>
                <c:pt idx="7">
                  <c:v>10.603465346534644</c:v>
                </c:pt>
                <c:pt idx="8">
                  <c:v>10.603465346534644</c:v>
                </c:pt>
                <c:pt idx="9">
                  <c:v>10.603465346534644</c:v>
                </c:pt>
                <c:pt idx="10">
                  <c:v>10.603465346534644</c:v>
                </c:pt>
                <c:pt idx="11">
                  <c:v>10.603465346534644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30-459D-A2E5-EBC87B231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4430067553031284"/>
          <c:h val="0.1849314606552125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U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91384089248034E-2"/>
          <c:y val="0.12078830081999921"/>
          <c:w val="0.84660874921282825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mnd'!$N$391:$N$402</c:f>
              <c:numCache>
                <c:formatCode>0.0</c:formatCode>
                <c:ptCount val="12"/>
                <c:pt idx="0">
                  <c:v>14.62222222222222</c:v>
                </c:pt>
                <c:pt idx="1">
                  <c:v>17.7</c:v>
                </c:pt>
                <c:pt idx="2">
                  <c:v>8.7160000000000011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9.4</c:v>
                </c:pt>
                <c:pt idx="8">
                  <c:v>11.1</c:v>
                </c:pt>
                <c:pt idx="9">
                  <c:v>16.666666666666671</c:v>
                </c:pt>
                <c:pt idx="10">
                  <c:v>17.7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4-45E4-9EC6-A771A8487F6D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mnd'!$N$164:$N$175</c:f>
              <c:numCache>
                <c:formatCode>0.0</c:formatCode>
                <c:ptCount val="12"/>
                <c:pt idx="0">
                  <c:v>0</c:v>
                </c:pt>
                <c:pt idx="1">
                  <c:v>6.8333333333333313</c:v>
                </c:pt>
                <c:pt idx="2">
                  <c:v>0</c:v>
                </c:pt>
                <c:pt idx="3">
                  <c:v>15.566666666666668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19.400000000000006</c:v>
                </c:pt>
                <c:pt idx="9">
                  <c:v>11.5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4-45E4-9EC6-A771A8487F6D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Klasse!$AP$17:$BA$17</c:f>
              <c:numCache>
                <c:formatCode>0.0</c:formatCode>
                <c:ptCount val="12"/>
                <c:pt idx="0">
                  <c:v>10.603465346534644</c:v>
                </c:pt>
                <c:pt idx="1">
                  <c:v>10.603465346534644</c:v>
                </c:pt>
                <c:pt idx="2">
                  <c:v>10.603465346534644</c:v>
                </c:pt>
                <c:pt idx="3">
                  <c:v>10.603465346534644</c:v>
                </c:pt>
                <c:pt idx="4">
                  <c:v>10.603465346534644</c:v>
                </c:pt>
                <c:pt idx="5">
                  <c:v>10.603465346534644</c:v>
                </c:pt>
                <c:pt idx="6">
                  <c:v>10.603465346534644</c:v>
                </c:pt>
                <c:pt idx="7">
                  <c:v>10.603465346534644</c:v>
                </c:pt>
                <c:pt idx="8">
                  <c:v>10.603465346534644</c:v>
                </c:pt>
                <c:pt idx="9">
                  <c:v>10.603465346534644</c:v>
                </c:pt>
                <c:pt idx="10">
                  <c:v>10.603465346534644</c:v>
                </c:pt>
                <c:pt idx="11">
                  <c:v>10.603465346534644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4-45E4-9EC6-A771A8487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4430067553031284"/>
          <c:h val="0.1849314606552125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Klasse_Slakteri!$J$419:$J$442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8</c:v>
                </c:pt>
                <c:pt idx="7">
                  <c:v>5</c:v>
                </c:pt>
                <c:pt idx="8">
                  <c:v>0</c:v>
                </c:pt>
                <c:pt idx="9">
                  <c:v>14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25</c:v>
                </c:pt>
                <c:pt idx="14">
                  <c:v>7</c:v>
                </c:pt>
                <c:pt idx="15">
                  <c:v>9</c:v>
                </c:pt>
                <c:pt idx="16">
                  <c:v>2</c:v>
                </c:pt>
                <c:pt idx="17">
                  <c:v>0</c:v>
                </c:pt>
                <c:pt idx="18">
                  <c:v>8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6-4BE8-9E7A-558ADB53EE5A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Klasse_Slakteri!$J$13:$J$36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8-4771-8134-C3BA253C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99393994283908"/>
          <c:y val="0.25388777313766953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7420450363265"/>
          <c:y val="0.1415527764911739"/>
          <c:w val="0.88233227555595095"/>
          <c:h val="0.65447857750175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Klasse_Slakteri!$J$283:$J$306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9-492D-8482-3EDA6893B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936"/>
        <c:axId val="493617328"/>
      </c:barChart>
      <c:catAx>
        <c:axId val="493616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2280011365515"/>
          <c:y val="0.13389593227138033"/>
          <c:w val="0.88120466931137431"/>
          <c:h val="0.65704900119702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Klasse_Slakteri!$J$310:$J$333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D-412A-977E-740A6139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2232"/>
        <c:axId val="493612624"/>
      </c:barChart>
      <c:catAx>
        <c:axId val="493612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409612550794114"/>
          <c:h val="0.64522153736930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Klasse_Slakteri!$K$40:$K$63</c:f>
              <c:numCache>
                <c:formatCode>0.0</c:formatCode>
                <c:ptCount val="24"/>
                <c:pt idx="0">
                  <c:v>0</c:v>
                </c:pt>
                <c:pt idx="1">
                  <c:v>0.22143011449557129</c:v>
                </c:pt>
                <c:pt idx="2">
                  <c:v>0.40921237300447322</c:v>
                </c:pt>
                <c:pt idx="3">
                  <c:v>0</c:v>
                </c:pt>
                <c:pt idx="4">
                  <c:v>3.4440867399623398</c:v>
                </c:pt>
                <c:pt idx="5">
                  <c:v>0</c:v>
                </c:pt>
                <c:pt idx="6">
                  <c:v>0.35166086855088274</c:v>
                </c:pt>
                <c:pt idx="7">
                  <c:v>2.1340067251959329</c:v>
                </c:pt>
                <c:pt idx="8">
                  <c:v>0</c:v>
                </c:pt>
                <c:pt idx="9">
                  <c:v>1.0067114093959733</c:v>
                </c:pt>
                <c:pt idx="10">
                  <c:v>0.60901637342148329</c:v>
                </c:pt>
                <c:pt idx="11">
                  <c:v>0.71792599157988046</c:v>
                </c:pt>
                <c:pt idx="12">
                  <c:v>0</c:v>
                </c:pt>
                <c:pt idx="13">
                  <c:v>0.84347659046853996</c:v>
                </c:pt>
                <c:pt idx="14">
                  <c:v>0.40513092241798038</c:v>
                </c:pt>
                <c:pt idx="15">
                  <c:v>1.228070175438597</c:v>
                </c:pt>
                <c:pt idx="16">
                  <c:v>0</c:v>
                </c:pt>
                <c:pt idx="17">
                  <c:v>0</c:v>
                </c:pt>
                <c:pt idx="18">
                  <c:v>1.1153096847583055</c:v>
                </c:pt>
                <c:pt idx="19">
                  <c:v>1.7270565043176416</c:v>
                </c:pt>
                <c:pt idx="20">
                  <c:v>1.44812537195001</c:v>
                </c:pt>
                <c:pt idx="21">
                  <c:v>0.50663389430914685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8-4EA3-B099-8ECD757F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8528"/>
        <c:axId val="775448920"/>
      </c:barChart>
      <c:catAx>
        <c:axId val="77544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8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3998590745019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Klasse_Slakteri!$K$67:$K$90</c:f>
              <c:numCache>
                <c:formatCode>0.0</c:formatCode>
                <c:ptCount val="24"/>
                <c:pt idx="0">
                  <c:v>0</c:v>
                </c:pt>
                <c:pt idx="1">
                  <c:v>2.9758047094404838</c:v>
                </c:pt>
                <c:pt idx="2">
                  <c:v>1.2785832377408839</c:v>
                </c:pt>
                <c:pt idx="3">
                  <c:v>0</c:v>
                </c:pt>
                <c:pt idx="4">
                  <c:v>6.3749012938103613</c:v>
                </c:pt>
                <c:pt idx="5">
                  <c:v>3.6354823073194384</c:v>
                </c:pt>
                <c:pt idx="6">
                  <c:v>2.7927019219553042</c:v>
                </c:pt>
                <c:pt idx="7">
                  <c:v>5.8852006437347084</c:v>
                </c:pt>
                <c:pt idx="8">
                  <c:v>0</c:v>
                </c:pt>
                <c:pt idx="9">
                  <c:v>2.1749937857320401</c:v>
                </c:pt>
                <c:pt idx="10">
                  <c:v>3.8242645801613722</c:v>
                </c:pt>
                <c:pt idx="11">
                  <c:v>5.5705738976290711</c:v>
                </c:pt>
                <c:pt idx="12">
                  <c:v>0</c:v>
                </c:pt>
                <c:pt idx="13">
                  <c:v>5.4013935700190352</c:v>
                </c:pt>
                <c:pt idx="14">
                  <c:v>2.0433169956285608</c:v>
                </c:pt>
                <c:pt idx="15">
                  <c:v>2.7496626180836712</c:v>
                </c:pt>
                <c:pt idx="16">
                  <c:v>0.84300820823781697</c:v>
                </c:pt>
                <c:pt idx="17">
                  <c:v>0</c:v>
                </c:pt>
                <c:pt idx="18">
                  <c:v>2.8739163975366431</c:v>
                </c:pt>
                <c:pt idx="19">
                  <c:v>3.1969830079924577</c:v>
                </c:pt>
                <c:pt idx="20">
                  <c:v>1.9043840507835743</c:v>
                </c:pt>
                <c:pt idx="21">
                  <c:v>3.202829123924658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7-4537-AC9C-DBAACAE06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3960"/>
        <c:axId val="166684352"/>
      </c:barChart>
      <c:catAx>
        <c:axId val="166683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90043042613943"/>
          <c:h val="0.6254917932418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Klasse_Slakteri!$K$94:$K$117</c:f>
              <c:numCache>
                <c:formatCode>0.0</c:formatCode>
                <c:ptCount val="24"/>
                <c:pt idx="0">
                  <c:v>0</c:v>
                </c:pt>
                <c:pt idx="1">
                  <c:v>3.9587383884208247</c:v>
                </c:pt>
                <c:pt idx="2">
                  <c:v>6.6354854507745396</c:v>
                </c:pt>
                <c:pt idx="3">
                  <c:v>8.6809470124013526</c:v>
                </c:pt>
                <c:pt idx="4">
                  <c:v>15.79754601226994</c:v>
                </c:pt>
                <c:pt idx="5">
                  <c:v>11.043787364679275</c:v>
                </c:pt>
                <c:pt idx="6">
                  <c:v>11.162573677240518</c:v>
                </c:pt>
                <c:pt idx="7">
                  <c:v>20.964555338942027</c:v>
                </c:pt>
                <c:pt idx="8">
                  <c:v>0</c:v>
                </c:pt>
                <c:pt idx="9">
                  <c:v>20.743226447924435</c:v>
                </c:pt>
                <c:pt idx="10">
                  <c:v>7.6249175629574752</c:v>
                </c:pt>
                <c:pt idx="11">
                  <c:v>11.752714380678045</c:v>
                </c:pt>
                <c:pt idx="12">
                  <c:v>0</c:v>
                </c:pt>
                <c:pt idx="13">
                  <c:v>14.75036236313152</c:v>
                </c:pt>
                <c:pt idx="14">
                  <c:v>13.579061244314921</c:v>
                </c:pt>
                <c:pt idx="15">
                  <c:v>11.01889338731444</c:v>
                </c:pt>
                <c:pt idx="16">
                  <c:v>6.1450861495230322</c:v>
                </c:pt>
                <c:pt idx="17">
                  <c:v>0</c:v>
                </c:pt>
                <c:pt idx="18">
                  <c:v>8.3327885357147551</c:v>
                </c:pt>
                <c:pt idx="19">
                  <c:v>7.3132057682830176</c:v>
                </c:pt>
                <c:pt idx="20">
                  <c:v>16.028565760761754</c:v>
                </c:pt>
                <c:pt idx="21">
                  <c:v>8.1036342203606626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2-49BE-9658-BFFD96A65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8664"/>
        <c:axId val="166689056"/>
      </c:barChart>
      <c:catAx>
        <c:axId val="166688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8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28530177157095E-2"/>
          <c:y val="9.6840031898089068E-2"/>
          <c:w val="0.86544388946608863"/>
          <c:h val="0.72196289062666086"/>
        </c:manualLayout>
      </c:layout>
      <c:lineChart>
        <c:grouping val="standard"/>
        <c:varyColors val="0"/>
        <c:ser>
          <c:idx val="0"/>
          <c:order val="0"/>
          <c:tx>
            <c:strRef>
              <c:f>Måned!#REF!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2-4AE9-B640-E6872B5CE81B}"/>
            </c:ext>
          </c:extLst>
        </c:ser>
        <c:ser>
          <c:idx val="1"/>
          <c:order val="1"/>
          <c:tx>
            <c:strRef>
              <c:f>Måned!#REF!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2-4AE9-B640-E6872B5CE81B}"/>
            </c:ext>
          </c:extLst>
        </c:ser>
        <c:ser>
          <c:idx val="3"/>
          <c:order val="2"/>
          <c:tx>
            <c:strRef>
              <c:f>Måned!#REF!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2-4AE9-B640-E6872B5CE81B}"/>
            </c:ext>
          </c:extLst>
        </c:ser>
        <c:ser>
          <c:idx val="4"/>
          <c:order val="3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Måned!$L$22:$L$33</c:f>
              <c:numCache>
                <c:formatCode>0.0</c:formatCode>
                <c:ptCount val="12"/>
                <c:pt idx="0">
                  <c:v>9.3212871287128678</c:v>
                </c:pt>
                <c:pt idx="1">
                  <c:v>6.828989976869698</c:v>
                </c:pt>
                <c:pt idx="2">
                  <c:v>6.5824086603518355</c:v>
                </c:pt>
                <c:pt idx="3">
                  <c:v>6.4471828426026958</c:v>
                </c:pt>
                <c:pt idx="4">
                  <c:v>6.560178817056399</c:v>
                </c:pt>
                <c:pt idx="5">
                  <c:v>7.8409510290986484</c:v>
                </c:pt>
                <c:pt idx="6">
                  <c:v>7.7091503267973804</c:v>
                </c:pt>
                <c:pt idx="7">
                  <c:v>9.2212858384013821</c:v>
                </c:pt>
                <c:pt idx="8">
                  <c:v>10.323850868232881</c:v>
                </c:pt>
                <c:pt idx="9">
                  <c:v>10.240386473429938</c:v>
                </c:pt>
                <c:pt idx="10">
                  <c:v>10.31608391608391</c:v>
                </c:pt>
                <c:pt idx="11">
                  <c:v>9.8131313131313149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22-4AE9-B640-E6872B5CE81B}"/>
            </c:ext>
          </c:extLst>
        </c:ser>
        <c:ser>
          <c:idx val="2"/>
          <c:order val="4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3.4934025822053939E-2"/>
                  <c:y val="6.8983521697049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F-4382-B2E9-270AD606A00D}"/>
                </c:ext>
              </c:extLst>
            </c:dLbl>
            <c:dLbl>
              <c:idx val="2"/>
              <c:layout>
                <c:manualLayout>
                  <c:x val="-2.876919773580916E-2"/>
                  <c:y val="-6.6827786644016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F-4382-B2E9-270AD606A00D}"/>
                </c:ext>
              </c:extLst>
            </c:dLbl>
            <c:dLbl>
              <c:idx val="3"/>
              <c:layout>
                <c:manualLayout>
                  <c:x val="-2.2604369649564311E-2"/>
                  <c:y val="-8.407366706827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F-4382-B2E9-270AD606A00D}"/>
                </c:ext>
              </c:extLst>
            </c:dLbl>
            <c:dLbl>
              <c:idx val="4"/>
              <c:layout>
                <c:manualLayout>
                  <c:x val="-2.3631840997271857E-2"/>
                  <c:y val="0.15090145371229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F-4382-B2E9-270AD606A00D}"/>
                </c:ext>
              </c:extLst>
            </c:dLbl>
            <c:dLbl>
              <c:idx val="5"/>
              <c:layout>
                <c:manualLayout>
                  <c:x val="-2.9777343411437347E-2"/>
                  <c:y val="-6.6144476854804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58-473C-AFF8-1DD81248E0BF}"/>
                </c:ext>
              </c:extLst>
            </c:dLbl>
            <c:dLbl>
              <c:idx val="6"/>
              <c:layout>
                <c:manualLayout>
                  <c:x val="-1.0268049452219775E-2"/>
                  <c:y val="8.061358116679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D-4A86-B9C6-0D9AEC6C5A4C}"/>
                </c:ext>
              </c:extLst>
            </c:dLbl>
            <c:dLbl>
              <c:idx val="7"/>
              <c:layout>
                <c:manualLayout>
                  <c:x val="-2.4643318685327459E-2"/>
                  <c:y val="-0.11368581959419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C5-4D24-B411-18DDA7C5BECD}"/>
                </c:ext>
              </c:extLst>
            </c:dLbl>
            <c:dLbl>
              <c:idx val="8"/>
              <c:layout>
                <c:manualLayout>
                  <c:x val="-4.2099002754101077E-2"/>
                  <c:y val="-5.3812629703593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8B-44E8-86D6-69C5B0DE7E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Måned!$L$9:$L$20</c:f>
              <c:numCache>
                <c:formatCode>0.0</c:formatCode>
                <c:ptCount val="12"/>
                <c:pt idx="0">
                  <c:v>9.3775609756097573</c:v>
                </c:pt>
                <c:pt idx="1">
                  <c:v>6.4807924203273002</c:v>
                </c:pt>
                <c:pt idx="2">
                  <c:v>6.8070051160960308</c:v>
                </c:pt>
                <c:pt idx="3">
                  <c:v>6.6310651828298894</c:v>
                </c:pt>
                <c:pt idx="4">
                  <c:v>6.8304571796522922</c:v>
                </c:pt>
                <c:pt idx="5">
                  <c:v>7.9773953488371996</c:v>
                </c:pt>
                <c:pt idx="6">
                  <c:v>8.1347593582887718</c:v>
                </c:pt>
                <c:pt idx="7">
                  <c:v>9.3493951612903174</c:v>
                </c:pt>
                <c:pt idx="8">
                  <c:v>10.83335467349551</c:v>
                </c:pt>
                <c:pt idx="9">
                  <c:v>10.559531129900062</c:v>
                </c:pt>
                <c:pt idx="10">
                  <c:v>10.026652675760753</c:v>
                </c:pt>
                <c:pt idx="11">
                  <c:v>10.611956521739131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22-4AE9-B640-E6872B5CE81B}"/>
            </c:ext>
          </c:extLst>
        </c:ser>
        <c:ser>
          <c:idx val="5"/>
          <c:order val="5"/>
          <c:tx>
            <c:strRef>
              <c:f>RNR!$H$1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Måned!$AW$9:$AW$20</c:f>
              <c:numCache>
                <c:formatCode>General</c:formatCode>
                <c:ptCount val="12"/>
                <c:pt idx="0">
                  <c:v>8.2440579004987242</c:v>
                </c:pt>
                <c:pt idx="1">
                  <c:v>8.2440579004987242</c:v>
                </c:pt>
                <c:pt idx="2">
                  <c:v>8.2440579004987242</c:v>
                </c:pt>
                <c:pt idx="3">
                  <c:v>8.2440579004987242</c:v>
                </c:pt>
                <c:pt idx="4">
                  <c:v>8.2440579004987242</c:v>
                </c:pt>
                <c:pt idx="5">
                  <c:v>8.2440579004987242</c:v>
                </c:pt>
                <c:pt idx="6">
                  <c:v>8.2440579004987242</c:v>
                </c:pt>
                <c:pt idx="7">
                  <c:v>8.2440579004987242</c:v>
                </c:pt>
                <c:pt idx="8">
                  <c:v>8.2440579004987242</c:v>
                </c:pt>
                <c:pt idx="9">
                  <c:v>8.2440579004987242</c:v>
                </c:pt>
                <c:pt idx="10">
                  <c:v>8.2440579004987242</c:v>
                </c:pt>
                <c:pt idx="11">
                  <c:v>8.2440579004987242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0-45C5-92BB-D953DB754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12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00168557712585"/>
          <c:y val="0.54124896147491586"/>
          <c:w val="0.16745110791445081"/>
          <c:h val="0.232226757490825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Klasse_Slakteri!$K$121:$K$144</c:f>
              <c:numCache>
                <c:formatCode>0.0</c:formatCode>
                <c:ptCount val="24"/>
                <c:pt idx="0">
                  <c:v>0</c:v>
                </c:pt>
                <c:pt idx="1">
                  <c:v>14.041909699719165</c:v>
                </c:pt>
                <c:pt idx="2">
                  <c:v>26.880815663795062</c:v>
                </c:pt>
                <c:pt idx="3">
                  <c:v>3.2318677189026679</c:v>
                </c:pt>
                <c:pt idx="4">
                  <c:v>16.010143959181196</c:v>
                </c:pt>
                <c:pt idx="5">
                  <c:v>28.647600581677175</c:v>
                </c:pt>
                <c:pt idx="6">
                  <c:v>22.412290633126801</c:v>
                </c:pt>
                <c:pt idx="7">
                  <c:v>20.445118999332713</c:v>
                </c:pt>
                <c:pt idx="8">
                  <c:v>27.301092043681752</c:v>
                </c:pt>
                <c:pt idx="9">
                  <c:v>17.275664926671638</c:v>
                </c:pt>
                <c:pt idx="10">
                  <c:v>16.530560734727775</c:v>
                </c:pt>
                <c:pt idx="11">
                  <c:v>19.902503877686684</c:v>
                </c:pt>
                <c:pt idx="12">
                  <c:v>0</c:v>
                </c:pt>
                <c:pt idx="13">
                  <c:v>36.357682971552315</c:v>
                </c:pt>
                <c:pt idx="14">
                  <c:v>13.699386232172037</c:v>
                </c:pt>
                <c:pt idx="15">
                  <c:v>31.52834008097167</c:v>
                </c:pt>
                <c:pt idx="16">
                  <c:v>20.435554240922873</c:v>
                </c:pt>
                <c:pt idx="17">
                  <c:v>0</c:v>
                </c:pt>
                <c:pt idx="18">
                  <c:v>14.72784090166185</c:v>
                </c:pt>
                <c:pt idx="19">
                  <c:v>21.303220553258058</c:v>
                </c:pt>
                <c:pt idx="20">
                  <c:v>18.706605832176152</c:v>
                </c:pt>
                <c:pt idx="21">
                  <c:v>34.774648240575857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Klasse_Slakteri!$K$148:$K$171</c:f>
              <c:numCache>
                <c:formatCode>0.0</c:formatCode>
                <c:ptCount val="24"/>
                <c:pt idx="0">
                  <c:v>0</c:v>
                </c:pt>
                <c:pt idx="1">
                  <c:v>17.903434867141936</c:v>
                </c:pt>
                <c:pt idx="2">
                  <c:v>39.997304785977001</c:v>
                </c:pt>
                <c:pt idx="3">
                  <c:v>36.753100338218715</c:v>
                </c:pt>
                <c:pt idx="4">
                  <c:v>30.194982688452889</c:v>
                </c:pt>
                <c:pt idx="5">
                  <c:v>38.778477944740672</c:v>
                </c:pt>
                <c:pt idx="6">
                  <c:v>33.13262932542866</c:v>
                </c:pt>
                <c:pt idx="7">
                  <c:v>30.916275235839795</c:v>
                </c:pt>
                <c:pt idx="8">
                  <c:v>40.561622464898591</c:v>
                </c:pt>
                <c:pt idx="9">
                  <c:v>16.790952025851357</c:v>
                </c:pt>
                <c:pt idx="10">
                  <c:v>33.66362429877627</c:v>
                </c:pt>
                <c:pt idx="11">
                  <c:v>33.361400398847756</c:v>
                </c:pt>
                <c:pt idx="12">
                  <c:v>0</c:v>
                </c:pt>
                <c:pt idx="13">
                  <c:v>30.021130572970318</c:v>
                </c:pt>
                <c:pt idx="14">
                  <c:v>29.602154810791724</c:v>
                </c:pt>
                <c:pt idx="15">
                  <c:v>34.473684210526294</c:v>
                </c:pt>
                <c:pt idx="16">
                  <c:v>54.595873696664952</c:v>
                </c:pt>
                <c:pt idx="17">
                  <c:v>0</c:v>
                </c:pt>
                <c:pt idx="18">
                  <c:v>30.914867744930099</c:v>
                </c:pt>
                <c:pt idx="19">
                  <c:v>39.379459598448641</c:v>
                </c:pt>
                <c:pt idx="20">
                  <c:v>45.923427891291411</c:v>
                </c:pt>
                <c:pt idx="21">
                  <c:v>37.317850066464359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Klasse_Slakteri!$K$202:$K$225</c:f>
              <c:numCache>
                <c:formatCode>0.0</c:formatCode>
                <c:ptCount val="24"/>
                <c:pt idx="0">
                  <c:v>0</c:v>
                </c:pt>
                <c:pt idx="1">
                  <c:v>25.577878591488442</c:v>
                </c:pt>
                <c:pt idx="2">
                  <c:v>11.253175915304544</c:v>
                </c:pt>
                <c:pt idx="3">
                  <c:v>12.17587373167982</c:v>
                </c:pt>
                <c:pt idx="4">
                  <c:v>6.6269817165765676</c:v>
                </c:pt>
                <c:pt idx="5">
                  <c:v>5.0896752302472121</c:v>
                </c:pt>
                <c:pt idx="6">
                  <c:v>10.976279187852098</c:v>
                </c:pt>
                <c:pt idx="7">
                  <c:v>4.4040874537152108</c:v>
                </c:pt>
                <c:pt idx="8">
                  <c:v>32.137285491419654</c:v>
                </c:pt>
                <c:pt idx="9">
                  <c:v>41.685309470544375</c:v>
                </c:pt>
                <c:pt idx="10">
                  <c:v>14.122177803470088</c:v>
                </c:pt>
                <c:pt idx="11">
                  <c:v>9.6521161090183902</c:v>
                </c:pt>
                <c:pt idx="12">
                  <c:v>0</c:v>
                </c:pt>
                <c:pt idx="13">
                  <c:v>2.4396206974835408</c:v>
                </c:pt>
                <c:pt idx="14">
                  <c:v>19.661544575440463</c:v>
                </c:pt>
                <c:pt idx="15">
                  <c:v>6.6869095816464243</c:v>
                </c:pt>
                <c:pt idx="16">
                  <c:v>4.3518450048066244</c:v>
                </c:pt>
                <c:pt idx="17">
                  <c:v>0</c:v>
                </c:pt>
                <c:pt idx="18">
                  <c:v>19.128933983603776</c:v>
                </c:pt>
                <c:pt idx="19">
                  <c:v>15.770640039426597</c:v>
                </c:pt>
                <c:pt idx="20">
                  <c:v>0</c:v>
                </c:pt>
                <c:pt idx="21">
                  <c:v>3.6266960949060736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Klasse_Slakteri!$K$283:$K$306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2.5966086319159341E-2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0.34110478209034306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0.77535597076398066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Klasse_Slakteri!$K$310:$K$333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Klasse_Slakteri!$K$364:$K$387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Klasse_Slakteri!$N$13:$N$36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2.75</c:v>
                </c:pt>
                <c:pt idx="3">
                  <c:v>0</c:v>
                </c:pt>
                <c:pt idx="4">
                  <c:v>4.9499999999999993</c:v>
                </c:pt>
                <c:pt idx="5">
                  <c:v>0</c:v>
                </c:pt>
                <c:pt idx="6">
                  <c:v>3.45</c:v>
                </c:pt>
                <c:pt idx="7">
                  <c:v>3.6333333333333342</c:v>
                </c:pt>
                <c:pt idx="8">
                  <c:v>0</c:v>
                </c:pt>
                <c:pt idx="9">
                  <c:v>2.6</c:v>
                </c:pt>
                <c:pt idx="10">
                  <c:v>6.4833333333333352</c:v>
                </c:pt>
                <c:pt idx="11">
                  <c:v>0</c:v>
                </c:pt>
                <c:pt idx="12">
                  <c:v>0</c:v>
                </c:pt>
                <c:pt idx="13">
                  <c:v>3.9</c:v>
                </c:pt>
                <c:pt idx="14">
                  <c:v>0</c:v>
                </c:pt>
                <c:pt idx="15">
                  <c:v>0</c:v>
                </c:pt>
                <c:pt idx="16">
                  <c:v>3.6</c:v>
                </c:pt>
                <c:pt idx="17">
                  <c:v>0</c:v>
                </c:pt>
                <c:pt idx="18">
                  <c:v>3.2</c:v>
                </c:pt>
                <c:pt idx="19">
                  <c:v>1.8357142857142861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Klasse_Slakteri!$N$40:$N$63</c:f>
              <c:numCache>
                <c:formatCode>0.0</c:formatCode>
                <c:ptCount val="24"/>
                <c:pt idx="0">
                  <c:v>0</c:v>
                </c:pt>
                <c:pt idx="1">
                  <c:v>4.0999999999999996</c:v>
                </c:pt>
                <c:pt idx="2">
                  <c:v>3.8906249999999991</c:v>
                </c:pt>
                <c:pt idx="3">
                  <c:v>0</c:v>
                </c:pt>
                <c:pt idx="4">
                  <c:v>5.5317073170731694</c:v>
                </c:pt>
                <c:pt idx="5">
                  <c:v>0</c:v>
                </c:pt>
                <c:pt idx="6">
                  <c:v>4.4565217391304337</c:v>
                </c:pt>
                <c:pt idx="7">
                  <c:v>5.2612903225806438</c:v>
                </c:pt>
                <c:pt idx="8">
                  <c:v>0</c:v>
                </c:pt>
                <c:pt idx="9">
                  <c:v>4.05</c:v>
                </c:pt>
                <c:pt idx="10">
                  <c:v>5.7538461538461521</c:v>
                </c:pt>
                <c:pt idx="11">
                  <c:v>5.4000000000000012</c:v>
                </c:pt>
                <c:pt idx="12">
                  <c:v>0</c:v>
                </c:pt>
                <c:pt idx="13">
                  <c:v>4.3909090909090915</c:v>
                </c:pt>
                <c:pt idx="14">
                  <c:v>6.1166666666666671</c:v>
                </c:pt>
                <c:pt idx="15">
                  <c:v>4.5500000000000007</c:v>
                </c:pt>
                <c:pt idx="16">
                  <c:v>0</c:v>
                </c:pt>
                <c:pt idx="17">
                  <c:v>0</c:v>
                </c:pt>
                <c:pt idx="18">
                  <c:v>4.7388888888888889</c:v>
                </c:pt>
                <c:pt idx="19">
                  <c:v>2.8785714285714299</c:v>
                </c:pt>
                <c:pt idx="20">
                  <c:v>7.3</c:v>
                </c:pt>
                <c:pt idx="21">
                  <c:v>4.04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Klasse_Slakteri!$N$67:$N$90</c:f>
              <c:numCache>
                <c:formatCode>0.0</c:formatCode>
                <c:ptCount val="24"/>
                <c:pt idx="0">
                  <c:v>0</c:v>
                </c:pt>
                <c:pt idx="1">
                  <c:v>7.8714285714285745</c:v>
                </c:pt>
                <c:pt idx="2">
                  <c:v>4.7439024390243913</c:v>
                </c:pt>
                <c:pt idx="3">
                  <c:v>0</c:v>
                </c:pt>
                <c:pt idx="4">
                  <c:v>6.2656716417910419</c:v>
                </c:pt>
                <c:pt idx="5">
                  <c:v>7.5</c:v>
                </c:pt>
                <c:pt idx="6">
                  <c:v>5.8142857142857194</c:v>
                </c:pt>
                <c:pt idx="7">
                  <c:v>5.4853658536585348</c:v>
                </c:pt>
                <c:pt idx="8">
                  <c:v>0</c:v>
                </c:pt>
                <c:pt idx="9">
                  <c:v>5.833333333333333</c:v>
                </c:pt>
                <c:pt idx="10">
                  <c:v>6.5236111111111121</c:v>
                </c:pt>
                <c:pt idx="11">
                  <c:v>5.7136363636363612</c:v>
                </c:pt>
                <c:pt idx="12">
                  <c:v>0</c:v>
                </c:pt>
                <c:pt idx="13">
                  <c:v>5.1983193277310926</c:v>
                </c:pt>
                <c:pt idx="14">
                  <c:v>7.1192307692307724</c:v>
                </c:pt>
                <c:pt idx="15">
                  <c:v>5.09375</c:v>
                </c:pt>
                <c:pt idx="16">
                  <c:v>7.5999999999999988</c:v>
                </c:pt>
                <c:pt idx="17">
                  <c:v>0</c:v>
                </c:pt>
                <c:pt idx="18">
                  <c:v>5.1116279069767447</c:v>
                </c:pt>
                <c:pt idx="19">
                  <c:v>5.1448275862068975</c:v>
                </c:pt>
                <c:pt idx="20">
                  <c:v>9.6</c:v>
                </c:pt>
                <c:pt idx="21">
                  <c:v>5.320833333333332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Klasse_Slakteri!$N$94:$N$117</c:f>
              <c:numCache>
                <c:formatCode>0.0</c:formatCode>
                <c:ptCount val="24"/>
                <c:pt idx="0">
                  <c:v>0</c:v>
                </c:pt>
                <c:pt idx="1">
                  <c:v>9.1624999999999996</c:v>
                </c:pt>
                <c:pt idx="2">
                  <c:v>6.0443113772455082</c:v>
                </c:pt>
                <c:pt idx="3">
                  <c:v>7.7</c:v>
                </c:pt>
                <c:pt idx="4">
                  <c:v>7.2748251748251747</c:v>
                </c:pt>
                <c:pt idx="5">
                  <c:v>8.5437500000000011</c:v>
                </c:pt>
                <c:pt idx="6">
                  <c:v>6.8932203389830553</c:v>
                </c:pt>
                <c:pt idx="7">
                  <c:v>7.3500000000000014</c:v>
                </c:pt>
                <c:pt idx="8">
                  <c:v>0</c:v>
                </c:pt>
                <c:pt idx="9">
                  <c:v>7.2565217391304353</c:v>
                </c:pt>
                <c:pt idx="10">
                  <c:v>8.3616071428571495</c:v>
                </c:pt>
                <c:pt idx="11">
                  <c:v>7.167567567567569</c:v>
                </c:pt>
                <c:pt idx="12">
                  <c:v>0</c:v>
                </c:pt>
                <c:pt idx="13">
                  <c:v>6.3747169811320754</c:v>
                </c:pt>
                <c:pt idx="14">
                  <c:v>10.16611570247934</c:v>
                </c:pt>
                <c:pt idx="15">
                  <c:v>5.8321428571428564</c:v>
                </c:pt>
                <c:pt idx="16">
                  <c:v>6.6480000000000015</c:v>
                </c:pt>
                <c:pt idx="17">
                  <c:v>0</c:v>
                </c:pt>
                <c:pt idx="18">
                  <c:v>7.0032967032967042</c:v>
                </c:pt>
                <c:pt idx="19">
                  <c:v>5.4174603174603195</c:v>
                </c:pt>
                <c:pt idx="20">
                  <c:v>8.9777777777777832</c:v>
                </c:pt>
                <c:pt idx="21">
                  <c:v>7.0239130434782604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202</c:v>
                </c:pt>
                <c:pt idx="1">
                  <c:v>1297</c:v>
                </c:pt>
                <c:pt idx="2">
                  <c:v>3695</c:v>
                </c:pt>
                <c:pt idx="3">
                  <c:v>2751</c:v>
                </c:pt>
                <c:pt idx="4">
                  <c:v>1454</c:v>
                </c:pt>
                <c:pt idx="5">
                  <c:v>1409</c:v>
                </c:pt>
                <c:pt idx="6">
                  <c:v>306</c:v>
                </c:pt>
                <c:pt idx="7">
                  <c:v>1151</c:v>
                </c:pt>
                <c:pt idx="8">
                  <c:v>1958</c:v>
                </c:pt>
                <c:pt idx="9">
                  <c:v>2070</c:v>
                </c:pt>
                <c:pt idx="10">
                  <c:v>1001</c:v>
                </c:pt>
                <c:pt idx="1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D-4530-A750-A32EA2D89441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8.1144559992026473E-3"/>
                  <c:y val="-6.1799014101853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4-4609-AD22-9A51E4A8B259}"/>
                </c:ext>
              </c:extLst>
            </c:dLbl>
            <c:dLbl>
              <c:idx val="2"/>
              <c:layout>
                <c:manualLayout>
                  <c:x val="-7.5058717992624147E-2"/>
                  <c:y val="-1.0655002431354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64-4609-AD22-9A51E4A8B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Måned!$F$9:$F$20</c:f>
              <c:numCache>
                <c:formatCode>#,##0</c:formatCode>
                <c:ptCount val="12"/>
                <c:pt idx="0">
                  <c:v>205</c:v>
                </c:pt>
                <c:pt idx="1">
                  <c:v>1161</c:v>
                </c:pt>
                <c:pt idx="2">
                  <c:v>2541</c:v>
                </c:pt>
                <c:pt idx="3">
                  <c:v>3145</c:v>
                </c:pt>
                <c:pt idx="4">
                  <c:v>1553</c:v>
                </c:pt>
                <c:pt idx="5">
                  <c:v>1075</c:v>
                </c:pt>
                <c:pt idx="6">
                  <c:v>561</c:v>
                </c:pt>
                <c:pt idx="7">
                  <c:v>992</c:v>
                </c:pt>
                <c:pt idx="8">
                  <c:v>1562</c:v>
                </c:pt>
                <c:pt idx="9">
                  <c:v>2602</c:v>
                </c:pt>
                <c:pt idx="10">
                  <c:v>953</c:v>
                </c:pt>
                <c:pt idx="1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D-4530-A750-A32EA2D8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05511737225492"/>
          <c:y val="0.23755342257077169"/>
          <c:w val="7.9156358538835653E-2"/>
          <c:h val="0.114925695201154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Klasse_Slakteri!$N$121:$N$144</c:f>
              <c:numCache>
                <c:formatCode>0.0</c:formatCode>
                <c:ptCount val="24"/>
                <c:pt idx="0">
                  <c:v>0</c:v>
                </c:pt>
                <c:pt idx="1">
                  <c:v>7.878787878787878</c:v>
                </c:pt>
                <c:pt idx="2">
                  <c:v>6.4193877551020417</c:v>
                </c:pt>
                <c:pt idx="3">
                  <c:v>8.6</c:v>
                </c:pt>
                <c:pt idx="4">
                  <c:v>7.3215277777777779</c:v>
                </c:pt>
                <c:pt idx="5">
                  <c:v>8.8649999999999984</c:v>
                </c:pt>
                <c:pt idx="6">
                  <c:v>7.1238822246455857</c:v>
                </c:pt>
                <c:pt idx="7">
                  <c:v>8.1385416666666686</c:v>
                </c:pt>
                <c:pt idx="8">
                  <c:v>17.5</c:v>
                </c:pt>
                <c:pt idx="9">
                  <c:v>9.2666666666666693</c:v>
                </c:pt>
                <c:pt idx="10">
                  <c:v>9.3562211981566854</c:v>
                </c:pt>
                <c:pt idx="11">
                  <c:v>8.4735849056603758</c:v>
                </c:pt>
                <c:pt idx="12">
                  <c:v>0</c:v>
                </c:pt>
                <c:pt idx="13">
                  <c:v>6.9747068676716903</c:v>
                </c:pt>
                <c:pt idx="14">
                  <c:v>10.98230088495575</c:v>
                </c:pt>
                <c:pt idx="15">
                  <c:v>7.5975609756097571</c:v>
                </c:pt>
                <c:pt idx="16">
                  <c:v>6.9087499999999986</c:v>
                </c:pt>
                <c:pt idx="17">
                  <c:v>0</c:v>
                </c:pt>
                <c:pt idx="18">
                  <c:v>7.4105263157894719</c:v>
                </c:pt>
                <c:pt idx="19">
                  <c:v>5.3451612903225802</c:v>
                </c:pt>
                <c:pt idx="20">
                  <c:v>11.7875</c:v>
                </c:pt>
                <c:pt idx="21">
                  <c:v>6.7634146341463426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Klasse_Slakteri!$N$148:$N$171</c:f>
              <c:numCache>
                <c:formatCode>0.0</c:formatCode>
                <c:ptCount val="24"/>
                <c:pt idx="0">
                  <c:v>0</c:v>
                </c:pt>
                <c:pt idx="1">
                  <c:v>10.693548387096776</c:v>
                </c:pt>
                <c:pt idx="2">
                  <c:v>7.465582822085894</c:v>
                </c:pt>
                <c:pt idx="3">
                  <c:v>13.971428571428577</c:v>
                </c:pt>
                <c:pt idx="4">
                  <c:v>9.0381818181818154</c:v>
                </c:pt>
                <c:pt idx="5">
                  <c:v>10.212765957446813</c:v>
                </c:pt>
                <c:pt idx="6">
                  <c:v>7.9812396694214849</c:v>
                </c:pt>
                <c:pt idx="7">
                  <c:v>8.950378787878785</c:v>
                </c:pt>
                <c:pt idx="8">
                  <c:v>13</c:v>
                </c:pt>
                <c:pt idx="9">
                  <c:v>9.0066666666666642</c:v>
                </c:pt>
                <c:pt idx="10">
                  <c:v>10.547448979591836</c:v>
                </c:pt>
                <c:pt idx="11">
                  <c:v>8.8564705882352897</c:v>
                </c:pt>
                <c:pt idx="12">
                  <c:v>0</c:v>
                </c:pt>
                <c:pt idx="13">
                  <c:v>9.2673854447439368</c:v>
                </c:pt>
                <c:pt idx="14">
                  <c:v>11.220083682008362</c:v>
                </c:pt>
                <c:pt idx="15">
                  <c:v>9.9203883495145604</c:v>
                </c:pt>
                <c:pt idx="16">
                  <c:v>8.0688524590163944</c:v>
                </c:pt>
                <c:pt idx="17">
                  <c:v>0</c:v>
                </c:pt>
                <c:pt idx="18">
                  <c:v>8.3253521126760504</c:v>
                </c:pt>
                <c:pt idx="19">
                  <c:v>6.1464882943143806</c:v>
                </c:pt>
                <c:pt idx="20">
                  <c:v>11.574999999999999</c:v>
                </c:pt>
                <c:pt idx="21">
                  <c:v>8.6505813953488389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Klasse_Slakteri!$N$175:$N$198</c:f>
              <c:numCache>
                <c:formatCode>0.0</c:formatCode>
                <c:ptCount val="24"/>
                <c:pt idx="0">
                  <c:v>0</c:v>
                </c:pt>
                <c:pt idx="1">
                  <c:v>12.096875000000001</c:v>
                </c:pt>
                <c:pt idx="2">
                  <c:v>9.9595687331536489</c:v>
                </c:pt>
                <c:pt idx="3">
                  <c:v>14.885714285714299</c:v>
                </c:pt>
                <c:pt idx="4">
                  <c:v>11.8</c:v>
                </c:pt>
                <c:pt idx="5">
                  <c:v>11.321428571428569</c:v>
                </c:pt>
                <c:pt idx="6">
                  <c:v>10.44354485776805</c:v>
                </c:pt>
                <c:pt idx="7">
                  <c:v>12.124468085106388</c:v>
                </c:pt>
                <c:pt idx="8">
                  <c:v>0</c:v>
                </c:pt>
                <c:pt idx="9">
                  <c:v>0</c:v>
                </c:pt>
                <c:pt idx="10">
                  <c:v>12.22089552238806</c:v>
                </c:pt>
                <c:pt idx="11">
                  <c:v>10.233333333333333</c:v>
                </c:pt>
                <c:pt idx="12">
                  <c:v>0</c:v>
                </c:pt>
                <c:pt idx="13">
                  <c:v>12.913793103448279</c:v>
                </c:pt>
                <c:pt idx="14">
                  <c:v>13.148854961832059</c:v>
                </c:pt>
                <c:pt idx="15">
                  <c:v>12.763333333333335</c:v>
                </c:pt>
                <c:pt idx="16">
                  <c:v>11.934482758620687</c:v>
                </c:pt>
                <c:pt idx="17">
                  <c:v>0</c:v>
                </c:pt>
                <c:pt idx="18">
                  <c:v>11.967499999999999</c:v>
                </c:pt>
                <c:pt idx="19">
                  <c:v>10.000000000000002</c:v>
                </c:pt>
                <c:pt idx="20">
                  <c:v>16.120000000000005</c:v>
                </c:pt>
                <c:pt idx="21">
                  <c:v>11.667741935483871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Klasse_Slakteri!$N$202:$N$225</c:f>
              <c:numCache>
                <c:formatCode>0.0</c:formatCode>
                <c:ptCount val="24"/>
                <c:pt idx="0">
                  <c:v>0</c:v>
                </c:pt>
                <c:pt idx="1">
                  <c:v>13.531428571428576</c:v>
                </c:pt>
                <c:pt idx="2">
                  <c:v>9.4316804407713519</c:v>
                </c:pt>
                <c:pt idx="3">
                  <c:v>16.2</c:v>
                </c:pt>
                <c:pt idx="4">
                  <c:v>12.835294117647059</c:v>
                </c:pt>
                <c:pt idx="5">
                  <c:v>12.600000000000001</c:v>
                </c:pt>
                <c:pt idx="6">
                  <c:v>9.4374631268436602</c:v>
                </c:pt>
                <c:pt idx="7">
                  <c:v>12.946153846153845</c:v>
                </c:pt>
                <c:pt idx="8">
                  <c:v>10.3</c:v>
                </c:pt>
                <c:pt idx="9">
                  <c:v>13.416</c:v>
                </c:pt>
                <c:pt idx="10">
                  <c:v>12.944029850746263</c:v>
                </c:pt>
                <c:pt idx="11">
                  <c:v>12.811764705882352</c:v>
                </c:pt>
                <c:pt idx="12">
                  <c:v>0</c:v>
                </c:pt>
                <c:pt idx="13">
                  <c:v>13.97</c:v>
                </c:pt>
                <c:pt idx="14">
                  <c:v>13.806976744186048</c:v>
                </c:pt>
                <c:pt idx="15">
                  <c:v>11.011111111111113</c:v>
                </c:pt>
                <c:pt idx="16">
                  <c:v>10.7</c:v>
                </c:pt>
                <c:pt idx="17">
                  <c:v>0</c:v>
                </c:pt>
                <c:pt idx="18">
                  <c:v>9.5620915032679719</c:v>
                </c:pt>
                <c:pt idx="19">
                  <c:v>8.2696629213483153</c:v>
                </c:pt>
                <c:pt idx="20">
                  <c:v>0</c:v>
                </c:pt>
                <c:pt idx="21">
                  <c:v>12.049999999999997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Klasse_Slakteri!$N$229:$N$252</c:f>
              <c:numCache>
                <c:formatCode>0.0</c:formatCode>
                <c:ptCount val="24"/>
                <c:pt idx="0">
                  <c:v>0</c:v>
                </c:pt>
                <c:pt idx="1">
                  <c:v>19.5</c:v>
                </c:pt>
                <c:pt idx="2">
                  <c:v>13.800000000000002</c:v>
                </c:pt>
                <c:pt idx="3">
                  <c:v>0</c:v>
                </c:pt>
                <c:pt idx="4">
                  <c:v>15.183333333333332</c:v>
                </c:pt>
                <c:pt idx="5">
                  <c:v>0</c:v>
                </c:pt>
                <c:pt idx="6">
                  <c:v>13.83181818181818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14.65714285714286</c:v>
                </c:pt>
                <c:pt idx="11">
                  <c:v>15.3</c:v>
                </c:pt>
                <c:pt idx="12">
                  <c:v>0</c:v>
                </c:pt>
                <c:pt idx="13">
                  <c:v>17.8</c:v>
                </c:pt>
                <c:pt idx="14">
                  <c:v>16.239999999999995</c:v>
                </c:pt>
                <c:pt idx="15">
                  <c:v>0</c:v>
                </c:pt>
                <c:pt idx="16">
                  <c:v>18.900000000000006</c:v>
                </c:pt>
                <c:pt idx="17">
                  <c:v>0</c:v>
                </c:pt>
                <c:pt idx="18">
                  <c:v>17.649999999999999</c:v>
                </c:pt>
                <c:pt idx="19">
                  <c:v>17.366666666666671</c:v>
                </c:pt>
                <c:pt idx="20">
                  <c:v>0</c:v>
                </c:pt>
                <c:pt idx="21">
                  <c:v>17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Klasse_Slakteri!$N$256:$N$279</c:f>
              <c:numCache>
                <c:formatCode>0.0</c:formatCode>
                <c:ptCount val="24"/>
                <c:pt idx="0">
                  <c:v>0</c:v>
                </c:pt>
                <c:pt idx="1">
                  <c:v>22.18</c:v>
                </c:pt>
                <c:pt idx="2">
                  <c:v>19.8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22.3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Klasse_Slakteri!$N$283:$N$306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7.9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15.45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11.86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Klasse_Slakteri!$N$310:$N$333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Klasse_Slakteri!$N$337:$N$360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Klasse_Slakteri!$N$364:$N$387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LENGDE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71916010498685E-2"/>
          <c:y val="0.14733305489090232"/>
          <c:w val="0.85646744560155785"/>
          <c:h val="0.73614166933921676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Måned!$S$22:$S$33</c:f>
              <c:numCache>
                <c:formatCode>0.0</c:formatCode>
                <c:ptCount val="12"/>
                <c:pt idx="0">
                  <c:v>0</c:v>
                </c:pt>
                <c:pt idx="1">
                  <c:v>89.209090909090889</c:v>
                </c:pt>
                <c:pt idx="2">
                  <c:v>88.816666666666634</c:v>
                </c:pt>
                <c:pt idx="3">
                  <c:v>78.130952380952394</c:v>
                </c:pt>
                <c:pt idx="4">
                  <c:v>76.532692307692287</c:v>
                </c:pt>
                <c:pt idx="5">
                  <c:v>78.847991071428609</c:v>
                </c:pt>
                <c:pt idx="6">
                  <c:v>112.44315789473681</c:v>
                </c:pt>
                <c:pt idx="7">
                  <c:v>87.97799999999998</c:v>
                </c:pt>
                <c:pt idx="8">
                  <c:v>86.294696969696901</c:v>
                </c:pt>
                <c:pt idx="9">
                  <c:v>87.089169675090261</c:v>
                </c:pt>
                <c:pt idx="10">
                  <c:v>87.221739130434784</c:v>
                </c:pt>
                <c:pt idx="11">
                  <c:v>86.741666666666688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5-42F2-B7FA-B86DA5E55090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03225806451613E-2"/>
                  <c:y val="-5.381826613988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F5-42F2-B7FA-B86DA5E55090}"/>
                </c:ext>
              </c:extLst>
            </c:dLbl>
            <c:dLbl>
              <c:idx val="1"/>
              <c:layout>
                <c:manualLayout>
                  <c:x val="-1.3978494623655914E-2"/>
                  <c:y val="-6.6734650013458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F5-42F2-B7FA-B86DA5E55090}"/>
                </c:ext>
              </c:extLst>
            </c:dLbl>
            <c:dLbl>
              <c:idx val="2"/>
              <c:layout>
                <c:manualLayout>
                  <c:x val="-2.6881720430107489E-2"/>
                  <c:y val="-5.5970996785481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5-42F2-B7FA-B86DA5E55090}"/>
                </c:ext>
              </c:extLst>
            </c:dLbl>
            <c:dLbl>
              <c:idx val="3"/>
              <c:layout>
                <c:manualLayout>
                  <c:x val="-5.8064516129032261E-2"/>
                  <c:y val="4.951280484869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F5-42F2-B7FA-B86DA5E55090}"/>
                </c:ext>
              </c:extLst>
            </c:dLbl>
            <c:dLbl>
              <c:idx val="4"/>
              <c:layout>
                <c:manualLayout>
                  <c:x val="-4.5161290322580643E-2"/>
                  <c:y val="-5.166553549429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F5-42F2-B7FA-B86DA5E55090}"/>
                </c:ext>
              </c:extLst>
            </c:dLbl>
            <c:dLbl>
              <c:idx val="5"/>
              <c:layout>
                <c:manualLayout>
                  <c:x val="-4.0860215053763443E-2"/>
                  <c:y val="-8.8261971430377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7-4C99-A925-9152322D5108}"/>
                </c:ext>
              </c:extLst>
            </c:dLbl>
            <c:dLbl>
              <c:idx val="6"/>
              <c:layout>
                <c:manualLayout>
                  <c:x val="-1.935483870967742E-2"/>
                  <c:y val="6.242920988656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6-412F-94EE-985F9E05DA44}"/>
                </c:ext>
              </c:extLst>
            </c:dLbl>
            <c:dLbl>
              <c:idx val="7"/>
              <c:layout>
                <c:manualLayout>
                  <c:x val="-6.4516129032258064E-3"/>
                  <c:y val="-7.9651060889752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6-412F-94EE-985F9E05DA44}"/>
                </c:ext>
              </c:extLst>
            </c:dLbl>
            <c:dLbl>
              <c:idx val="8"/>
              <c:layout>
                <c:manualLayout>
                  <c:x val="-2.6881720430107607E-2"/>
                  <c:y val="-5.3818284384968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B6-412F-94EE-985F9E05D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Måned!$S$9:$S$20</c:f>
              <c:numCache>
                <c:formatCode>0.0</c:formatCode>
                <c:ptCount val="12"/>
                <c:pt idx="0">
                  <c:v>84.817073170731717</c:v>
                </c:pt>
                <c:pt idx="1">
                  <c:v>74.010190476190445</c:v>
                </c:pt>
                <c:pt idx="2">
                  <c:v>76.351962922573549</c:v>
                </c:pt>
                <c:pt idx="3">
                  <c:v>76.276419213973739</c:v>
                </c:pt>
                <c:pt idx="4">
                  <c:v>77.05202846975088</c:v>
                </c:pt>
                <c:pt idx="5">
                  <c:v>80.735577889447242</c:v>
                </c:pt>
                <c:pt idx="6">
                  <c:v>82.254723707664951</c:v>
                </c:pt>
                <c:pt idx="7">
                  <c:v>86.576844262295054</c:v>
                </c:pt>
                <c:pt idx="8">
                  <c:v>90.419813208805834</c:v>
                </c:pt>
                <c:pt idx="9">
                  <c:v>88.253419811320896</c:v>
                </c:pt>
                <c:pt idx="10">
                  <c:v>87.756786102062946</c:v>
                </c:pt>
                <c:pt idx="11">
                  <c:v>86.518390804597701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F5-42F2-B7FA-B86DA5E55090}"/>
            </c:ext>
          </c:extLst>
        </c:ser>
        <c:ser>
          <c:idx val="0"/>
          <c:order val="2"/>
          <c:tx>
            <c:strRef>
              <c:f>RNR!$H$3</c:f>
              <c:strCache>
                <c:ptCount val="1"/>
                <c:pt idx="0">
                  <c:v>Middel lengde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Måned!$AY$9:$AY$20</c:f>
              <c:numCache>
                <c:formatCode>0.00</c:formatCode>
                <c:ptCount val="12"/>
                <c:pt idx="0">
                  <c:v>84.817073170731717</c:v>
                </c:pt>
                <c:pt idx="1">
                  <c:v>84.817073170731717</c:v>
                </c:pt>
                <c:pt idx="2">
                  <c:v>84.817073170731717</c:v>
                </c:pt>
                <c:pt idx="3">
                  <c:v>84.817073170731717</c:v>
                </c:pt>
                <c:pt idx="4">
                  <c:v>84.817073170731717</c:v>
                </c:pt>
                <c:pt idx="5">
                  <c:v>84.817073170731717</c:v>
                </c:pt>
                <c:pt idx="6">
                  <c:v>84.817073170731717</c:v>
                </c:pt>
                <c:pt idx="7">
                  <c:v>84.817073170731717</c:v>
                </c:pt>
                <c:pt idx="8">
                  <c:v>84.817073170731717</c:v>
                </c:pt>
                <c:pt idx="9">
                  <c:v>84.817073170731717</c:v>
                </c:pt>
                <c:pt idx="10">
                  <c:v>84.817073170731717</c:v>
                </c:pt>
                <c:pt idx="11">
                  <c:v>84.817073170731717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F5-42F2-B7FA-B86DA5E55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815680298027262E-2"/>
              <c:y val="0.346228415908916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119845906358483"/>
          <c:y val="0.16725869584526376"/>
          <c:w val="0.18815621031242064"/>
          <c:h val="0.15303473998742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Klasse_Slakteri!$N$391:$N$414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Klasse_Slakteri!$V$13:$V$36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1.6666666666666672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1.5</c:v>
                </c:pt>
                <c:pt idx="7">
                  <c:v>1.8333333333333328</c:v>
                </c:pt>
                <c:pt idx="8">
                  <c:v>0</c:v>
                </c:pt>
                <c:pt idx="9">
                  <c:v>2</c:v>
                </c:pt>
                <c:pt idx="10">
                  <c:v>2.1666666666666661</c:v>
                </c:pt>
                <c:pt idx="11">
                  <c:v>0</c:v>
                </c:pt>
                <c:pt idx="12">
                  <c:v>0</c:v>
                </c:pt>
                <c:pt idx="13">
                  <c:v>2.25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Klasse_Slakteri!$V$40:$V$63</c:f>
              <c:numCache>
                <c:formatCode>0.00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2.1875</c:v>
                </c:pt>
                <c:pt idx="3">
                  <c:v>0</c:v>
                </c:pt>
                <c:pt idx="4">
                  <c:v>2.2195121951219514</c:v>
                </c:pt>
                <c:pt idx="5">
                  <c:v>0</c:v>
                </c:pt>
                <c:pt idx="6">
                  <c:v>2.1304347826086958</c:v>
                </c:pt>
                <c:pt idx="7">
                  <c:v>2.32258064516129</c:v>
                </c:pt>
                <c:pt idx="8">
                  <c:v>0</c:v>
                </c:pt>
                <c:pt idx="9">
                  <c:v>2</c:v>
                </c:pt>
                <c:pt idx="10">
                  <c:v>2.307692307692307</c:v>
                </c:pt>
                <c:pt idx="11">
                  <c:v>3</c:v>
                </c:pt>
                <c:pt idx="12">
                  <c:v>0</c:v>
                </c:pt>
                <c:pt idx="13">
                  <c:v>2.1363636363636358</c:v>
                </c:pt>
                <c:pt idx="14">
                  <c:v>2.6666666666666661</c:v>
                </c:pt>
                <c:pt idx="15">
                  <c:v>2.375</c:v>
                </c:pt>
                <c:pt idx="16">
                  <c:v>0</c:v>
                </c:pt>
                <c:pt idx="17">
                  <c:v>0</c:v>
                </c:pt>
                <c:pt idx="18">
                  <c:v>2.0555555555555558</c:v>
                </c:pt>
                <c:pt idx="19">
                  <c:v>2.75</c:v>
                </c:pt>
                <c:pt idx="20">
                  <c:v>3</c:v>
                </c:pt>
                <c:pt idx="21">
                  <c:v>2.2000000000000002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Klasse_Slakteri!$V$67:$V$90</c:f>
              <c:numCache>
                <c:formatCode>0.00</c:formatCode>
                <c:ptCount val="24"/>
                <c:pt idx="0">
                  <c:v>0</c:v>
                </c:pt>
                <c:pt idx="1">
                  <c:v>2.4285714285714279</c:v>
                </c:pt>
                <c:pt idx="2">
                  <c:v>2.8414634146341449</c:v>
                </c:pt>
                <c:pt idx="3">
                  <c:v>0</c:v>
                </c:pt>
                <c:pt idx="4">
                  <c:v>2.7910447761194042</c:v>
                </c:pt>
                <c:pt idx="5">
                  <c:v>2.3333333333333339</c:v>
                </c:pt>
                <c:pt idx="6">
                  <c:v>2.4928571428571442</c:v>
                </c:pt>
                <c:pt idx="7">
                  <c:v>2.2926829268292681</c:v>
                </c:pt>
                <c:pt idx="8">
                  <c:v>0</c:v>
                </c:pt>
                <c:pt idx="9">
                  <c:v>2.3333333333333339</c:v>
                </c:pt>
                <c:pt idx="10">
                  <c:v>2.375</c:v>
                </c:pt>
                <c:pt idx="11">
                  <c:v>2.7727272727272729</c:v>
                </c:pt>
                <c:pt idx="12">
                  <c:v>0</c:v>
                </c:pt>
                <c:pt idx="13">
                  <c:v>2.6134453781512601</c:v>
                </c:pt>
                <c:pt idx="14">
                  <c:v>2.5</c:v>
                </c:pt>
                <c:pt idx="15">
                  <c:v>2.5</c:v>
                </c:pt>
                <c:pt idx="16">
                  <c:v>2</c:v>
                </c:pt>
                <c:pt idx="17">
                  <c:v>0</c:v>
                </c:pt>
                <c:pt idx="18">
                  <c:v>2.5581395348837219</c:v>
                </c:pt>
                <c:pt idx="19">
                  <c:v>2.9655172413793114</c:v>
                </c:pt>
                <c:pt idx="20">
                  <c:v>3</c:v>
                </c:pt>
                <c:pt idx="21">
                  <c:v>2.4166666666666661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Klasse_Slakteri!$V$94:$V$117</c:f>
              <c:numCache>
                <c:formatCode>0.00</c:formatCode>
                <c:ptCount val="24"/>
                <c:pt idx="0">
                  <c:v>0</c:v>
                </c:pt>
                <c:pt idx="1">
                  <c:v>2.5</c:v>
                </c:pt>
                <c:pt idx="2">
                  <c:v>3.6317365269461086</c:v>
                </c:pt>
                <c:pt idx="3">
                  <c:v>3</c:v>
                </c:pt>
                <c:pt idx="4">
                  <c:v>2.7762237762237763</c:v>
                </c:pt>
                <c:pt idx="5">
                  <c:v>3.125</c:v>
                </c:pt>
                <c:pt idx="6">
                  <c:v>3.0847457627118646</c:v>
                </c:pt>
                <c:pt idx="7">
                  <c:v>2.7522935779816518</c:v>
                </c:pt>
                <c:pt idx="8">
                  <c:v>0</c:v>
                </c:pt>
                <c:pt idx="9">
                  <c:v>2.9130434782608696</c:v>
                </c:pt>
                <c:pt idx="10">
                  <c:v>2.875</c:v>
                </c:pt>
                <c:pt idx="11">
                  <c:v>2.8918918918918912</c:v>
                </c:pt>
                <c:pt idx="12">
                  <c:v>0</c:v>
                </c:pt>
                <c:pt idx="13">
                  <c:v>3.1547169811320757</c:v>
                </c:pt>
                <c:pt idx="14">
                  <c:v>3.504132231404959</c:v>
                </c:pt>
                <c:pt idx="15">
                  <c:v>3.8035714285714279</c:v>
                </c:pt>
                <c:pt idx="16">
                  <c:v>2.1200000000000006</c:v>
                </c:pt>
                <c:pt idx="17">
                  <c:v>0</c:v>
                </c:pt>
                <c:pt idx="18">
                  <c:v>3.021978021978021</c:v>
                </c:pt>
                <c:pt idx="19">
                  <c:v>3.8730158730158721</c:v>
                </c:pt>
                <c:pt idx="20">
                  <c:v>2.8888888888888888</c:v>
                </c:pt>
                <c:pt idx="21">
                  <c:v>3.195652173913043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Klasse_Slakteri!$V$121:$V$144</c:f>
              <c:numCache>
                <c:formatCode>0.00</c:formatCode>
                <c:ptCount val="24"/>
                <c:pt idx="0">
                  <c:v>0</c:v>
                </c:pt>
                <c:pt idx="1">
                  <c:v>3.939393939393939</c:v>
                </c:pt>
                <c:pt idx="2">
                  <c:v>4.7221350078492925</c:v>
                </c:pt>
                <c:pt idx="3">
                  <c:v>2</c:v>
                </c:pt>
                <c:pt idx="4">
                  <c:v>3.3263888888888888</c:v>
                </c:pt>
                <c:pt idx="5">
                  <c:v>3.9249999999999998</c:v>
                </c:pt>
                <c:pt idx="6">
                  <c:v>4.1832061068702302</c:v>
                </c:pt>
                <c:pt idx="7">
                  <c:v>3.59375</c:v>
                </c:pt>
                <c:pt idx="8">
                  <c:v>5</c:v>
                </c:pt>
                <c:pt idx="9">
                  <c:v>4.2666666666666657</c:v>
                </c:pt>
                <c:pt idx="10">
                  <c:v>4.0046082949308763</c:v>
                </c:pt>
                <c:pt idx="11">
                  <c:v>3.2075471698113205</c:v>
                </c:pt>
                <c:pt idx="12">
                  <c:v>0</c:v>
                </c:pt>
                <c:pt idx="13">
                  <c:v>4.5410385259631489</c:v>
                </c:pt>
                <c:pt idx="14">
                  <c:v>3.8761061946902657</c:v>
                </c:pt>
                <c:pt idx="15">
                  <c:v>3.9186991869918706</c:v>
                </c:pt>
                <c:pt idx="16">
                  <c:v>2.6875</c:v>
                </c:pt>
                <c:pt idx="17">
                  <c:v>0</c:v>
                </c:pt>
                <c:pt idx="18">
                  <c:v>4.3157894736842097</c:v>
                </c:pt>
                <c:pt idx="19">
                  <c:v>4.736559139784946</c:v>
                </c:pt>
                <c:pt idx="20">
                  <c:v>3</c:v>
                </c:pt>
                <c:pt idx="21">
                  <c:v>4.717073170731708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Klasse_Slakteri!$V$148:$V$171</c:f>
              <c:numCache>
                <c:formatCode>0.00</c:formatCode>
                <c:ptCount val="24"/>
                <c:pt idx="0">
                  <c:v>0</c:v>
                </c:pt>
                <c:pt idx="1">
                  <c:v>3.6451612903225801</c:v>
                </c:pt>
                <c:pt idx="2">
                  <c:v>5.5122699386503076</c:v>
                </c:pt>
                <c:pt idx="3">
                  <c:v>4.1428571428571441</c:v>
                </c:pt>
                <c:pt idx="4">
                  <c:v>4.3045454545454556</c:v>
                </c:pt>
                <c:pt idx="5">
                  <c:v>4.0638297872340434</c:v>
                </c:pt>
                <c:pt idx="6">
                  <c:v>4.7611570247933876</c:v>
                </c:pt>
                <c:pt idx="7">
                  <c:v>4.3863636363636367</c:v>
                </c:pt>
                <c:pt idx="8">
                  <c:v>5</c:v>
                </c:pt>
                <c:pt idx="9">
                  <c:v>5</c:v>
                </c:pt>
                <c:pt idx="10">
                  <c:v>4.5255102040816322</c:v>
                </c:pt>
                <c:pt idx="11">
                  <c:v>4.1411764705882348</c:v>
                </c:pt>
                <c:pt idx="12">
                  <c:v>0</c:v>
                </c:pt>
                <c:pt idx="13">
                  <c:v>4.908355795148247</c:v>
                </c:pt>
                <c:pt idx="14">
                  <c:v>4.3472803347280324</c:v>
                </c:pt>
                <c:pt idx="15">
                  <c:v>4.6601941747572804</c:v>
                </c:pt>
                <c:pt idx="16">
                  <c:v>4.2076502732240435</c:v>
                </c:pt>
                <c:pt idx="17">
                  <c:v>0</c:v>
                </c:pt>
                <c:pt idx="18">
                  <c:v>4.711267605633803</c:v>
                </c:pt>
                <c:pt idx="19">
                  <c:v>5.1270903010033448</c:v>
                </c:pt>
                <c:pt idx="20">
                  <c:v>3.9</c:v>
                </c:pt>
                <c:pt idx="21">
                  <c:v>5.1104651162790686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Klasse_Slakteri!$G$175:$G$198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Klasse_Slakteri!$V$175:$V$198</c:f>
              <c:numCache>
                <c:formatCode>0.00</c:formatCode>
                <c:ptCount val="24"/>
                <c:pt idx="0">
                  <c:v>0</c:v>
                </c:pt>
                <c:pt idx="1">
                  <c:v>4.875</c:v>
                </c:pt>
                <c:pt idx="2">
                  <c:v>5.7250673854447447</c:v>
                </c:pt>
                <c:pt idx="3">
                  <c:v>4.8571428571428559</c:v>
                </c:pt>
                <c:pt idx="4">
                  <c:v>4.8989898989898997</c:v>
                </c:pt>
                <c:pt idx="5">
                  <c:v>5</c:v>
                </c:pt>
                <c:pt idx="6">
                  <c:v>5.2538293216630221</c:v>
                </c:pt>
                <c:pt idx="7">
                  <c:v>5.0531914893617031</c:v>
                </c:pt>
                <c:pt idx="8">
                  <c:v>0</c:v>
                </c:pt>
                <c:pt idx="9">
                  <c:v>0</c:v>
                </c:pt>
                <c:pt idx="10">
                  <c:v>4.7910447761194028</c:v>
                </c:pt>
                <c:pt idx="11">
                  <c:v>4.5128205128205119</c:v>
                </c:pt>
                <c:pt idx="12">
                  <c:v>0</c:v>
                </c:pt>
                <c:pt idx="13">
                  <c:v>5.0574712643678144</c:v>
                </c:pt>
                <c:pt idx="14">
                  <c:v>4.893129770992366</c:v>
                </c:pt>
                <c:pt idx="15">
                  <c:v>4.8666666666666654</c:v>
                </c:pt>
                <c:pt idx="16">
                  <c:v>3.9310344827586201</c:v>
                </c:pt>
                <c:pt idx="17">
                  <c:v>0</c:v>
                </c:pt>
                <c:pt idx="18">
                  <c:v>5.1333333333333346</c:v>
                </c:pt>
                <c:pt idx="19">
                  <c:v>5.4</c:v>
                </c:pt>
                <c:pt idx="20">
                  <c:v>3.6</c:v>
                </c:pt>
                <c:pt idx="21">
                  <c:v>4.967741935483871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Klasse_Slakteri!$V$202:$V$225</c:f>
              <c:numCache>
                <c:formatCode>0.00</c:formatCode>
                <c:ptCount val="24"/>
                <c:pt idx="0">
                  <c:v>0</c:v>
                </c:pt>
                <c:pt idx="1">
                  <c:v>5.0857142857142845</c:v>
                </c:pt>
                <c:pt idx="2">
                  <c:v>6.542699724517905</c:v>
                </c:pt>
                <c:pt idx="3">
                  <c:v>5.5</c:v>
                </c:pt>
                <c:pt idx="4">
                  <c:v>5.5882352941176476</c:v>
                </c:pt>
                <c:pt idx="5">
                  <c:v>5.2</c:v>
                </c:pt>
                <c:pt idx="6">
                  <c:v>5.5722713864306792</c:v>
                </c:pt>
                <c:pt idx="7">
                  <c:v>5.8846153846153859</c:v>
                </c:pt>
                <c:pt idx="8">
                  <c:v>3.5</c:v>
                </c:pt>
                <c:pt idx="9">
                  <c:v>5.32</c:v>
                </c:pt>
                <c:pt idx="10">
                  <c:v>5.2238805970149267</c:v>
                </c:pt>
                <c:pt idx="11">
                  <c:v>5.2352941176470589</c:v>
                </c:pt>
                <c:pt idx="12">
                  <c:v>0</c:v>
                </c:pt>
                <c:pt idx="13">
                  <c:v>5.6</c:v>
                </c:pt>
                <c:pt idx="14">
                  <c:v>5.0232558139534911</c:v>
                </c:pt>
                <c:pt idx="15">
                  <c:v>5.2222222222222223</c:v>
                </c:pt>
                <c:pt idx="16">
                  <c:v>4</c:v>
                </c:pt>
                <c:pt idx="17">
                  <c:v>0</c:v>
                </c:pt>
                <c:pt idx="18">
                  <c:v>5.4052287581699359</c:v>
                </c:pt>
                <c:pt idx="19">
                  <c:v>5.4831460674157277</c:v>
                </c:pt>
                <c:pt idx="20">
                  <c:v>0</c:v>
                </c:pt>
                <c:pt idx="21">
                  <c:v>6.333333333333333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Klasse_Slakteri!$V$229:$V$252</c:f>
              <c:numCache>
                <c:formatCode>0.00</c:formatCode>
                <c:ptCount val="24"/>
                <c:pt idx="0">
                  <c:v>0</c:v>
                </c:pt>
                <c:pt idx="1">
                  <c:v>5.5</c:v>
                </c:pt>
                <c:pt idx="2">
                  <c:v>7.24</c:v>
                </c:pt>
                <c:pt idx="3">
                  <c:v>0</c:v>
                </c:pt>
                <c:pt idx="4">
                  <c:v>6.6666666666666687</c:v>
                </c:pt>
                <c:pt idx="5">
                  <c:v>0</c:v>
                </c:pt>
                <c:pt idx="6">
                  <c:v>6.0454545454545459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5.7142857142857153</c:v>
                </c:pt>
                <c:pt idx="11">
                  <c:v>8</c:v>
                </c:pt>
                <c:pt idx="12">
                  <c:v>0</c:v>
                </c:pt>
                <c:pt idx="13">
                  <c:v>7</c:v>
                </c:pt>
                <c:pt idx="14">
                  <c:v>6.2</c:v>
                </c:pt>
                <c:pt idx="15">
                  <c:v>0</c:v>
                </c:pt>
                <c:pt idx="16">
                  <c:v>8</c:v>
                </c:pt>
                <c:pt idx="17">
                  <c:v>0</c:v>
                </c:pt>
                <c:pt idx="18">
                  <c:v>6.75</c:v>
                </c:pt>
                <c:pt idx="19">
                  <c:v>6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K-FAKTOR per måned</a:t>
            </a:r>
          </a:p>
        </c:rich>
      </c:tx>
      <c:layout>
        <c:manualLayout>
          <c:xMode val="edge"/>
          <c:yMode val="edge"/>
          <c:x val="0.13516459232918465"/>
          <c:y val="2.7737171589922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95607280743793E-2"/>
          <c:y val="0.14518027033138844"/>
          <c:w val="0.86184381996030202"/>
          <c:h val="0.73829434936423255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Måned!$U$22:$U$33</c:f>
              <c:numCache>
                <c:formatCode>0.0</c:formatCode>
                <c:ptCount val="12"/>
                <c:pt idx="0">
                  <c:v>0</c:v>
                </c:pt>
                <c:pt idx="1">
                  <c:v>12.059135636598633</c:v>
                </c:pt>
                <c:pt idx="2">
                  <c:v>14.56886006918578</c:v>
                </c:pt>
                <c:pt idx="3">
                  <c:v>15.483780257067322</c:v>
                </c:pt>
                <c:pt idx="4">
                  <c:v>14.37052227693477</c:v>
                </c:pt>
                <c:pt idx="5">
                  <c:v>14.811627947202998</c:v>
                </c:pt>
                <c:pt idx="6">
                  <c:v>5.8892463954580228</c:v>
                </c:pt>
                <c:pt idx="7">
                  <c:v>14.467236128761996</c:v>
                </c:pt>
                <c:pt idx="8">
                  <c:v>14.281103566448484</c:v>
                </c:pt>
                <c:pt idx="9">
                  <c:v>14.819794597342138</c:v>
                </c:pt>
                <c:pt idx="10">
                  <c:v>14.633480542937685</c:v>
                </c:pt>
                <c:pt idx="11">
                  <c:v>14.100217491116544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F-4D75-87B8-E719A2D15C3C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4731182795698924E-2"/>
                  <c:y val="-6.4581919367863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CF-4D75-87B8-E719A2D15C3C}"/>
                </c:ext>
              </c:extLst>
            </c:dLbl>
            <c:dLbl>
              <c:idx val="1"/>
              <c:layout>
                <c:manualLayout>
                  <c:x val="-4.193548387096778E-2"/>
                  <c:y val="5.5970996785481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F-4D75-87B8-E719A2D15C3C}"/>
                </c:ext>
              </c:extLst>
            </c:dLbl>
            <c:dLbl>
              <c:idx val="2"/>
              <c:layout>
                <c:manualLayout>
                  <c:x val="-3.118279569892473E-2"/>
                  <c:y val="-6.242918872226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F-4D75-87B8-E719A2D15C3C}"/>
                </c:ext>
              </c:extLst>
            </c:dLbl>
            <c:dLbl>
              <c:idx val="3"/>
              <c:layout>
                <c:manualLayout>
                  <c:x val="-1.0752688172043012E-2"/>
                  <c:y val="-0.13562203067251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F-4D75-87B8-E719A2D15C3C}"/>
                </c:ext>
              </c:extLst>
            </c:dLbl>
            <c:dLbl>
              <c:idx val="4"/>
              <c:layout>
                <c:manualLayout>
                  <c:x val="-2.5806451612903226E-2"/>
                  <c:y val="6.4581919367863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F-4D75-87B8-E719A2D15C3C}"/>
                </c:ext>
              </c:extLst>
            </c:dLbl>
            <c:dLbl>
              <c:idx val="5"/>
              <c:layout>
                <c:manualLayout>
                  <c:x val="-2.3989899685541917E-2"/>
                  <c:y val="-9.6153846153846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6F-4C2E-ABF4-9E333DEB7EE6}"/>
                </c:ext>
              </c:extLst>
            </c:dLbl>
            <c:dLbl>
              <c:idx val="6"/>
              <c:layout>
                <c:manualLayout>
                  <c:x val="-2.3989899685541844E-2"/>
                  <c:y val="-4.9145299145299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BE-44E1-8196-009D0AE87F0B}"/>
                </c:ext>
              </c:extLst>
            </c:dLbl>
            <c:dLbl>
              <c:idx val="7"/>
              <c:layout>
                <c:manualLayout>
                  <c:x val="-4.9978957678212905E-3"/>
                  <c:y val="4.9145299145299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A-4541-89EC-7546B7E5A585}"/>
                </c:ext>
              </c:extLst>
            </c:dLbl>
            <c:dLbl>
              <c:idx val="8"/>
              <c:layout>
                <c:manualLayout>
                  <c:x val="-2.9987374606927304E-2"/>
                  <c:y val="-9.1880341880341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9-45E3-9BA5-8BFCE8DAFDC1}"/>
                </c:ext>
              </c:extLst>
            </c:dLbl>
            <c:dLbl>
              <c:idx val="9"/>
              <c:layout>
                <c:manualLayout>
                  <c:x val="-1.9991583071285016E-2"/>
                  <c:y val="-7.0512820512820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9-45E3-9BA5-8BFCE8DAF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Måned!$U$9:$U$20</c:f>
              <c:numCache>
                <c:formatCode>0.0</c:formatCode>
                <c:ptCount val="12"/>
                <c:pt idx="0">
                  <c:v>16.184952370517603</c:v>
                </c:pt>
                <c:pt idx="1">
                  <c:v>15.268158287545303</c:v>
                </c:pt>
                <c:pt idx="2">
                  <c:v>15.451318926111355</c:v>
                </c:pt>
                <c:pt idx="3">
                  <c:v>14.923064052090311</c:v>
                </c:pt>
                <c:pt idx="4">
                  <c:v>14.447078902864602</c:v>
                </c:pt>
                <c:pt idx="5">
                  <c:v>14.412815580329516</c:v>
                </c:pt>
                <c:pt idx="6">
                  <c:v>14.020248590359484</c:v>
                </c:pt>
                <c:pt idx="7">
                  <c:v>14.168857058861621</c:v>
                </c:pt>
                <c:pt idx="8">
                  <c:v>14.574704513444496</c:v>
                </c:pt>
                <c:pt idx="9">
                  <c:v>14.912575705178355</c:v>
                </c:pt>
                <c:pt idx="10">
                  <c:v>14.33944498242831</c:v>
                </c:pt>
                <c:pt idx="11">
                  <c:v>15.248580469150138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CF-4D75-87B8-E719A2D15C3C}"/>
            </c:ext>
          </c:extLst>
        </c:ser>
        <c:ser>
          <c:idx val="0"/>
          <c:order val="2"/>
          <c:tx>
            <c:strRef>
              <c:f>RNR!$H$4</c:f>
              <c:strCache>
                <c:ptCount val="1"/>
                <c:pt idx="0">
                  <c:v>Middel K-faktor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Måned!$AZ$9:$AZ$20</c:f>
              <c:numCache>
                <c:formatCode>0.00</c:formatCode>
                <c:ptCount val="12"/>
                <c:pt idx="0">
                  <c:v>14.780222322733776</c:v>
                </c:pt>
                <c:pt idx="1">
                  <c:v>14.780222322733776</c:v>
                </c:pt>
                <c:pt idx="2">
                  <c:v>14.780222322733776</c:v>
                </c:pt>
                <c:pt idx="3">
                  <c:v>14.780222322733776</c:v>
                </c:pt>
                <c:pt idx="4">
                  <c:v>14.780222322733776</c:v>
                </c:pt>
                <c:pt idx="5">
                  <c:v>14.780222322733776</c:v>
                </c:pt>
                <c:pt idx="6">
                  <c:v>14.780222322733776</c:v>
                </c:pt>
                <c:pt idx="7">
                  <c:v>14.780222322733776</c:v>
                </c:pt>
                <c:pt idx="8">
                  <c:v>14.780222322733776</c:v>
                </c:pt>
                <c:pt idx="9">
                  <c:v>14.780222322733776</c:v>
                </c:pt>
                <c:pt idx="10">
                  <c:v>14.780222322733776</c:v>
                </c:pt>
                <c:pt idx="11">
                  <c:v>14.780222322733776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CF-4D75-87B8-E719A2D15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20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6815680298027262E-2"/>
              <c:y val="0.346228415908916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35547348687131"/>
          <c:y val="0.59674591156874612"/>
          <c:w val="0.22041427482854967"/>
          <c:h val="0.18963116096255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Klasse_Slakteri!$V$256:$V$279</c:f>
              <c:numCache>
                <c:formatCode>0.00</c:formatCode>
                <c:ptCount val="24"/>
                <c:pt idx="0">
                  <c:v>0</c:v>
                </c:pt>
                <c:pt idx="1">
                  <c:v>5.8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Klasse_Slakteri!$V$283:$V$306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Klasse_Slakteri!$V$310:$V$333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Klasse_Slakteri!$V$337:$V$360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Klasse_Slakteri!$V$364:$V$387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Klasse_Slakteri!$V$391:$V$414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726771880684562"/>
          <c:h val="0.64599432646676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Klasse_Slakteri!$K$13:$K$36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5.4232965096978385E-2</c:v>
                </c:pt>
                <c:pt idx="3">
                  <c:v>0</c:v>
                </c:pt>
                <c:pt idx="4">
                  <c:v>0.15033711960153068</c:v>
                </c:pt>
                <c:pt idx="5">
                  <c:v>0</c:v>
                </c:pt>
                <c:pt idx="6">
                  <c:v>2.3672780419522844E-2</c:v>
                </c:pt>
                <c:pt idx="7">
                  <c:v>0.28523204542778258</c:v>
                </c:pt>
                <c:pt idx="8">
                  <c:v>0</c:v>
                </c:pt>
                <c:pt idx="9">
                  <c:v>0.32314193388018903</c:v>
                </c:pt>
                <c:pt idx="10">
                  <c:v>0.31672108189967518</c:v>
                </c:pt>
                <c:pt idx="11">
                  <c:v>0</c:v>
                </c:pt>
                <c:pt idx="12">
                  <c:v>0</c:v>
                </c:pt>
                <c:pt idx="13">
                  <c:v>0.13621361088311829</c:v>
                </c:pt>
                <c:pt idx="14">
                  <c:v>0</c:v>
                </c:pt>
                <c:pt idx="15">
                  <c:v>0</c:v>
                </c:pt>
                <c:pt idx="16">
                  <c:v>0.13310655919544481</c:v>
                </c:pt>
                <c:pt idx="17">
                  <c:v>0</c:v>
                </c:pt>
                <c:pt idx="18">
                  <c:v>8.3680914213987809E-2</c:v>
                </c:pt>
                <c:pt idx="19">
                  <c:v>0.55068675137671685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C-4432-BDD8-D56AD3A6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Klasse_Slakteri!$J$446:$J$469</c:f>
              <c:numCache>
                <c:formatCode>#,##0</c:formatCode>
                <c:ptCount val="24"/>
                <c:pt idx="0">
                  <c:v>1</c:v>
                </c:pt>
                <c:pt idx="1">
                  <c:v>11</c:v>
                </c:pt>
                <c:pt idx="2">
                  <c:v>68</c:v>
                </c:pt>
                <c:pt idx="3">
                  <c:v>2</c:v>
                </c:pt>
                <c:pt idx="4">
                  <c:v>34</c:v>
                </c:pt>
                <c:pt idx="5">
                  <c:v>0</c:v>
                </c:pt>
                <c:pt idx="6">
                  <c:v>51</c:v>
                </c:pt>
                <c:pt idx="7">
                  <c:v>86</c:v>
                </c:pt>
                <c:pt idx="8">
                  <c:v>7</c:v>
                </c:pt>
                <c:pt idx="9">
                  <c:v>8</c:v>
                </c:pt>
                <c:pt idx="10">
                  <c:v>58</c:v>
                </c:pt>
                <c:pt idx="11">
                  <c:v>6</c:v>
                </c:pt>
                <c:pt idx="12">
                  <c:v>0</c:v>
                </c:pt>
                <c:pt idx="13">
                  <c:v>88</c:v>
                </c:pt>
                <c:pt idx="14">
                  <c:v>32</c:v>
                </c:pt>
                <c:pt idx="15">
                  <c:v>36</c:v>
                </c:pt>
                <c:pt idx="16">
                  <c:v>8</c:v>
                </c:pt>
                <c:pt idx="17">
                  <c:v>0</c:v>
                </c:pt>
                <c:pt idx="18">
                  <c:v>26</c:v>
                </c:pt>
                <c:pt idx="19">
                  <c:v>10</c:v>
                </c:pt>
                <c:pt idx="20">
                  <c:v>0</c:v>
                </c:pt>
                <c:pt idx="21">
                  <c:v>16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5-4DBA-837D-671954FB569F}"/>
            </c:ext>
          </c:extLst>
        </c:ser>
        <c:ser>
          <c:idx val="0"/>
          <c:order val="1"/>
          <c:tx>
            <c:strRef>
              <c:f>Klasse_Slakteri!$B$40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Klasse_Slakteri!$J$40:$J$63</c:f>
              <c:numCache>
                <c:formatCode>#,##0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32</c:v>
                </c:pt>
                <c:pt idx="3">
                  <c:v>0</c:v>
                </c:pt>
                <c:pt idx="4">
                  <c:v>41</c:v>
                </c:pt>
                <c:pt idx="5">
                  <c:v>0</c:v>
                </c:pt>
                <c:pt idx="6">
                  <c:v>23</c:v>
                </c:pt>
                <c:pt idx="7">
                  <c:v>31</c:v>
                </c:pt>
                <c:pt idx="8">
                  <c:v>0</c:v>
                </c:pt>
                <c:pt idx="9">
                  <c:v>2</c:v>
                </c:pt>
                <c:pt idx="10">
                  <c:v>13</c:v>
                </c:pt>
                <c:pt idx="11">
                  <c:v>3</c:v>
                </c:pt>
                <c:pt idx="12">
                  <c:v>0</c:v>
                </c:pt>
                <c:pt idx="13">
                  <c:v>22</c:v>
                </c:pt>
                <c:pt idx="14">
                  <c:v>6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18</c:v>
                </c:pt>
                <c:pt idx="19">
                  <c:v>28</c:v>
                </c:pt>
                <c:pt idx="20">
                  <c:v>1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5-4DBA-837D-671954FB5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Klasse_Slakteri!$J$473:$J$496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128</c:v>
                </c:pt>
                <c:pt idx="3">
                  <c:v>3</c:v>
                </c:pt>
                <c:pt idx="4">
                  <c:v>47</c:v>
                </c:pt>
                <c:pt idx="5">
                  <c:v>3</c:v>
                </c:pt>
                <c:pt idx="6">
                  <c:v>169</c:v>
                </c:pt>
                <c:pt idx="7">
                  <c:v>198</c:v>
                </c:pt>
                <c:pt idx="8">
                  <c:v>1</c:v>
                </c:pt>
                <c:pt idx="9">
                  <c:v>12</c:v>
                </c:pt>
                <c:pt idx="10">
                  <c:v>50</c:v>
                </c:pt>
                <c:pt idx="11">
                  <c:v>14</c:v>
                </c:pt>
                <c:pt idx="12">
                  <c:v>0</c:v>
                </c:pt>
                <c:pt idx="13">
                  <c:v>150</c:v>
                </c:pt>
                <c:pt idx="14">
                  <c:v>35</c:v>
                </c:pt>
                <c:pt idx="15">
                  <c:v>78</c:v>
                </c:pt>
                <c:pt idx="16">
                  <c:v>28</c:v>
                </c:pt>
                <c:pt idx="17">
                  <c:v>0</c:v>
                </c:pt>
                <c:pt idx="18">
                  <c:v>29</c:v>
                </c:pt>
                <c:pt idx="19">
                  <c:v>5</c:v>
                </c:pt>
                <c:pt idx="20">
                  <c:v>0</c:v>
                </c:pt>
                <c:pt idx="21">
                  <c:v>27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4-4ABE-BC68-6AABF3BAD230}"/>
            </c:ext>
          </c:extLst>
        </c:ser>
        <c:ser>
          <c:idx val="0"/>
          <c:order val="1"/>
          <c:tx>
            <c:strRef>
              <c:f>Klasse_Slakteri!$B$67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Klasse_Slakteri!$J$67:$J$90</c:f>
              <c:numCache>
                <c:formatCode>#,##0</c:formatCode>
                <c:ptCount val="24"/>
                <c:pt idx="0">
                  <c:v>0</c:v>
                </c:pt>
                <c:pt idx="1">
                  <c:v>7</c:v>
                </c:pt>
                <c:pt idx="2">
                  <c:v>82</c:v>
                </c:pt>
                <c:pt idx="3">
                  <c:v>0</c:v>
                </c:pt>
                <c:pt idx="4">
                  <c:v>67</c:v>
                </c:pt>
                <c:pt idx="5">
                  <c:v>6</c:v>
                </c:pt>
                <c:pt idx="6">
                  <c:v>140</c:v>
                </c:pt>
                <c:pt idx="7">
                  <c:v>82</c:v>
                </c:pt>
                <c:pt idx="8">
                  <c:v>0</c:v>
                </c:pt>
                <c:pt idx="9">
                  <c:v>3</c:v>
                </c:pt>
                <c:pt idx="10">
                  <c:v>72</c:v>
                </c:pt>
                <c:pt idx="11">
                  <c:v>22</c:v>
                </c:pt>
                <c:pt idx="12">
                  <c:v>0</c:v>
                </c:pt>
                <c:pt idx="13">
                  <c:v>119</c:v>
                </c:pt>
                <c:pt idx="14">
                  <c:v>26</c:v>
                </c:pt>
                <c:pt idx="15">
                  <c:v>16</c:v>
                </c:pt>
                <c:pt idx="16">
                  <c:v>3</c:v>
                </c:pt>
                <c:pt idx="17">
                  <c:v>0</c:v>
                </c:pt>
                <c:pt idx="18">
                  <c:v>43</c:v>
                </c:pt>
                <c:pt idx="19">
                  <c:v>29</c:v>
                </c:pt>
                <c:pt idx="20">
                  <c:v>1</c:v>
                </c:pt>
                <c:pt idx="21">
                  <c:v>24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4-4ABE-BC68-6AABF3BAD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Klasse_Slakteri!$J$500:$J$523</c:f>
              <c:numCache>
                <c:formatCode>#,##0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448</c:v>
                </c:pt>
                <c:pt idx="3">
                  <c:v>2</c:v>
                </c:pt>
                <c:pt idx="4">
                  <c:v>141</c:v>
                </c:pt>
                <c:pt idx="5">
                  <c:v>18</c:v>
                </c:pt>
                <c:pt idx="6">
                  <c:v>510</c:v>
                </c:pt>
                <c:pt idx="7">
                  <c:v>143</c:v>
                </c:pt>
                <c:pt idx="8">
                  <c:v>7</c:v>
                </c:pt>
                <c:pt idx="9">
                  <c:v>32</c:v>
                </c:pt>
                <c:pt idx="10">
                  <c:v>89</c:v>
                </c:pt>
                <c:pt idx="11">
                  <c:v>21</c:v>
                </c:pt>
                <c:pt idx="12">
                  <c:v>0</c:v>
                </c:pt>
                <c:pt idx="13">
                  <c:v>307</c:v>
                </c:pt>
                <c:pt idx="14">
                  <c:v>78</c:v>
                </c:pt>
                <c:pt idx="15">
                  <c:v>78</c:v>
                </c:pt>
                <c:pt idx="16">
                  <c:v>28</c:v>
                </c:pt>
                <c:pt idx="17">
                  <c:v>0</c:v>
                </c:pt>
                <c:pt idx="18">
                  <c:v>43</c:v>
                </c:pt>
                <c:pt idx="19">
                  <c:v>26</c:v>
                </c:pt>
                <c:pt idx="20">
                  <c:v>2</c:v>
                </c:pt>
                <c:pt idx="21">
                  <c:v>72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E-4AB3-8E95-6F9C07A4C7A9}"/>
            </c:ext>
          </c:extLst>
        </c:ser>
        <c:ser>
          <c:idx val="0"/>
          <c:order val="1"/>
          <c:tx>
            <c:strRef>
              <c:f>Klasse_Slakteri!$B$94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Klasse_Slakteri!$J$94:$J$117</c:f>
              <c:numCache>
                <c:formatCode>#,##0</c:formatCode>
                <c:ptCount val="24"/>
                <c:pt idx="0">
                  <c:v>0</c:v>
                </c:pt>
                <c:pt idx="1">
                  <c:v>8</c:v>
                </c:pt>
                <c:pt idx="2">
                  <c:v>334</c:v>
                </c:pt>
                <c:pt idx="3">
                  <c:v>3</c:v>
                </c:pt>
                <c:pt idx="4">
                  <c:v>143</c:v>
                </c:pt>
                <c:pt idx="5">
                  <c:v>16</c:v>
                </c:pt>
                <c:pt idx="6">
                  <c:v>472</c:v>
                </c:pt>
                <c:pt idx="7">
                  <c:v>218</c:v>
                </c:pt>
                <c:pt idx="8">
                  <c:v>0</c:v>
                </c:pt>
                <c:pt idx="9">
                  <c:v>23</c:v>
                </c:pt>
                <c:pt idx="10">
                  <c:v>112</c:v>
                </c:pt>
                <c:pt idx="11">
                  <c:v>37</c:v>
                </c:pt>
                <c:pt idx="12">
                  <c:v>0</c:v>
                </c:pt>
                <c:pt idx="13">
                  <c:v>265</c:v>
                </c:pt>
                <c:pt idx="14">
                  <c:v>121</c:v>
                </c:pt>
                <c:pt idx="15">
                  <c:v>56</c:v>
                </c:pt>
                <c:pt idx="16">
                  <c:v>25</c:v>
                </c:pt>
                <c:pt idx="17">
                  <c:v>0</c:v>
                </c:pt>
                <c:pt idx="18">
                  <c:v>91</c:v>
                </c:pt>
                <c:pt idx="19">
                  <c:v>63</c:v>
                </c:pt>
                <c:pt idx="20">
                  <c:v>9</c:v>
                </c:pt>
                <c:pt idx="21">
                  <c:v>46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E-4AB3-8E95-6F9C07A4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1663379368953E-2"/>
          <c:y val="0.15056593604302371"/>
          <c:w val="0.88171247483729354"/>
          <c:h val="0.71686289227460098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0"/>
              <c:layout>
                <c:manualLayout>
                  <c:x val="-2.0131606232699176E-2"/>
                  <c:y val="-6.6754910536361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D8-4CDA-B831-1324E2014539}"/>
                </c:ext>
              </c:extLst>
            </c:dLbl>
            <c:dLbl>
              <c:idx val="1"/>
              <c:layout>
                <c:manualLayout>
                  <c:x val="-1.921653322212194E-2"/>
                  <c:y val="5.4974632206415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8-4CDA-B831-1324E2014539}"/>
                </c:ext>
              </c:extLst>
            </c:dLbl>
            <c:dLbl>
              <c:idx val="2"/>
              <c:layout>
                <c:manualLayout>
                  <c:x val="-2.4706971285585352E-2"/>
                  <c:y val="-4.5157733598126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8-4CDA-B831-1324E2014539}"/>
                </c:ext>
              </c:extLst>
            </c:dLbl>
            <c:dLbl>
              <c:idx val="3"/>
              <c:layout>
                <c:manualLayout>
                  <c:x val="-1.9216533222121975E-2"/>
                  <c:y val="4.319435387646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8-4CDA-B831-1324E2014539}"/>
                </c:ext>
              </c:extLst>
            </c:dLbl>
            <c:dLbl>
              <c:idx val="4"/>
              <c:layout>
                <c:manualLayout>
                  <c:x val="-2.0131606232699176E-2"/>
                  <c:y val="-5.6938011928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8-4CDA-B831-1324E2014539}"/>
                </c:ext>
              </c:extLst>
            </c:dLbl>
            <c:dLbl>
              <c:idx val="5"/>
              <c:layout>
                <c:manualLayout>
                  <c:x val="-1.9216533222121975E-2"/>
                  <c:y val="6.2828151093045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8-4CDA-B831-1324E2014539}"/>
                </c:ext>
              </c:extLst>
            </c:dLbl>
            <c:dLbl>
              <c:idx val="6"/>
              <c:layout>
                <c:manualLayout>
                  <c:x val="-2.1961752253853679E-2"/>
                  <c:y val="-4.1230974154811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D8-4CDA-B831-1324E2014539}"/>
                </c:ext>
              </c:extLst>
            </c:dLbl>
            <c:dLbl>
              <c:idx val="7"/>
              <c:layout>
                <c:manualLayout>
                  <c:x val="-2.1961752253853713E-2"/>
                  <c:y val="3.5340834989838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8-4CDA-B831-1324E2014539}"/>
                </c:ext>
              </c:extLst>
            </c:dLbl>
            <c:dLbl>
              <c:idx val="8"/>
              <c:layout>
                <c:manualLayout>
                  <c:x val="-2.3791898275008116E-2"/>
                  <c:y val="-6.0864771371388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D8-4CDA-B831-1324E2014539}"/>
                </c:ext>
              </c:extLst>
            </c:dLbl>
            <c:dLbl>
              <c:idx val="9"/>
              <c:layout>
                <c:manualLayout>
                  <c:x val="-2.5622044296162588E-2"/>
                  <c:y val="5.104787276309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8-4CDA-B831-1324E2014539}"/>
                </c:ext>
              </c:extLst>
            </c:dLbl>
            <c:dLbl>
              <c:idx val="13"/>
              <c:layout>
                <c:manualLayout>
                  <c:x val="-2.0131606232699176E-2"/>
                  <c:y val="-4.908449304144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8-4CDA-B831-1324E2014539}"/>
                </c:ext>
              </c:extLst>
            </c:dLbl>
            <c:dLbl>
              <c:idx val="14"/>
              <c:layout>
                <c:manualLayout>
                  <c:x val="-1.6471314190390236E-2"/>
                  <c:y val="5.3011252484757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8-4CDA-B831-1324E2014539}"/>
                </c:ext>
              </c:extLst>
            </c:dLbl>
            <c:dLbl>
              <c:idx val="15"/>
              <c:layout>
                <c:manualLayout>
                  <c:x val="-2.287682526443088E-2"/>
                  <c:y val="-4.319435387646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5-4016-BA47-0F16A2877F42}"/>
                </c:ext>
              </c:extLst>
            </c:dLbl>
            <c:dLbl>
              <c:idx val="16"/>
              <c:layout>
                <c:manualLayout>
                  <c:x val="-2.0131606232699242E-2"/>
                  <c:y val="-6.8718290258019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8-4CDA-B831-1324E2014539}"/>
                </c:ext>
              </c:extLst>
            </c:dLbl>
            <c:dLbl>
              <c:idx val="18"/>
              <c:layout>
                <c:manualLayout>
                  <c:x val="-2.1046679243276412E-2"/>
                  <c:y val="-4.319435387646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8-4CDA-B831-1324E2014539}"/>
                </c:ext>
              </c:extLst>
            </c:dLbl>
            <c:dLbl>
              <c:idx val="19"/>
              <c:layout>
                <c:manualLayout>
                  <c:x val="-1.921653322212194E-2"/>
                  <c:y val="5.890139164973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D8-4CDA-B831-1324E2014539}"/>
                </c:ext>
              </c:extLst>
            </c:dLbl>
            <c:dLbl>
              <c:idx val="20"/>
              <c:layout>
                <c:manualLayout>
                  <c:x val="-2.0131606232699176E-2"/>
                  <c:y val="4.319435387646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D8-4CDA-B831-1324E2014539}"/>
                </c:ext>
              </c:extLst>
            </c:dLbl>
            <c:dLbl>
              <c:idx val="21"/>
              <c:layout>
                <c:manualLayout>
                  <c:x val="-1.921653322212194E-2"/>
                  <c:y val="3.3377455268180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D8-4CDA-B831-1324E2014539}"/>
                </c:ext>
              </c:extLst>
            </c:dLbl>
            <c:dLbl>
              <c:idx val="22"/>
              <c:layout>
                <c:manualLayout>
                  <c:x val="-2.5622044296162723E-2"/>
                  <c:y val="-8.049856858796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5-4016-BA47-0F16A2877F42}"/>
                </c:ext>
              </c:extLst>
            </c:dLbl>
            <c:dLbl>
              <c:idx val="23"/>
              <c:layout>
                <c:manualLayout>
                  <c:x val="-2.3791898275008116E-2"/>
                  <c:y val="-6.0864771371388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D8-4CDA-B831-1324E2014539}"/>
                </c:ext>
              </c:extLst>
            </c:dLbl>
            <c:dLbl>
              <c:idx val="24"/>
              <c:layout>
                <c:manualLayout>
                  <c:x val="-2.1046679243276412E-2"/>
                  <c:y val="4.908449304144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D8-4CDA-B831-1324E2014539}"/>
                </c:ext>
              </c:extLst>
            </c:dLbl>
            <c:dLbl>
              <c:idx val="25"/>
              <c:layout>
                <c:manualLayout>
                  <c:x val="-2.287682526443088E-2"/>
                  <c:y val="-4.7121113319784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D8-4CDA-B831-1324E2014539}"/>
                </c:ext>
              </c:extLst>
            </c:dLbl>
            <c:dLbl>
              <c:idx val="26"/>
              <c:layout>
                <c:manualLayout>
                  <c:x val="-2.0131606232699176E-2"/>
                  <c:y val="5.104787276309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D8-4CDA-B831-1324E2014539}"/>
                </c:ext>
              </c:extLst>
            </c:dLbl>
            <c:dLbl>
              <c:idx val="27"/>
              <c:layout>
                <c:manualLayout>
                  <c:x val="-2.1961752253853647E-2"/>
                  <c:y val="-6.2828151093045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D8-4CDA-B831-1324E2014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4.1460662195251752</c:v>
                </c:pt>
                <c:pt idx="1">
                  <c:v>4.298322666078132</c:v>
                </c:pt>
                <c:pt idx="2">
                  <c:v>4.3717398760058126</c:v>
                </c:pt>
                <c:pt idx="3">
                  <c:v>4.7086142322097349</c:v>
                </c:pt>
                <c:pt idx="4">
                  <c:v>4.7708106884057955</c:v>
                </c:pt>
                <c:pt idx="5">
                  <c:v>5.0215675057208315</c:v>
                </c:pt>
                <c:pt idx="6">
                  <c:v>5.4254188948306723</c:v>
                </c:pt>
                <c:pt idx="7">
                  <c:v>5.3798640226628844</c:v>
                </c:pt>
                <c:pt idx="8">
                  <c:v>5.6964657393096401</c:v>
                </c:pt>
                <c:pt idx="9">
                  <c:v>5.6600692259282708</c:v>
                </c:pt>
                <c:pt idx="10">
                  <c:v>5.6519175301784079</c:v>
                </c:pt>
                <c:pt idx="11">
                  <c:v>6.0871045694200427</c:v>
                </c:pt>
                <c:pt idx="12">
                  <c:v>5.8487602544013262</c:v>
                </c:pt>
                <c:pt idx="13">
                  <c:v>6.1727504894866803</c:v>
                </c:pt>
                <c:pt idx="14">
                  <c:v>6.2383490264192396</c:v>
                </c:pt>
                <c:pt idx="15">
                  <c:v>6.4522574528599987</c:v>
                </c:pt>
                <c:pt idx="16">
                  <c:v>6.9037718700295212</c:v>
                </c:pt>
                <c:pt idx="17">
                  <c:v>7.0776554705686578</c:v>
                </c:pt>
                <c:pt idx="18">
                  <c:v>7.4747062063900129</c:v>
                </c:pt>
                <c:pt idx="19">
                  <c:v>7.4115699748909618</c:v>
                </c:pt>
                <c:pt idx="20">
                  <c:v>7.623079028395459</c:v>
                </c:pt>
                <c:pt idx="21">
                  <c:v>7.5411123227917107</c:v>
                </c:pt>
                <c:pt idx="22">
                  <c:v>7.8268394172356128</c:v>
                </c:pt>
                <c:pt idx="23">
                  <c:v>7.9620676031606781</c:v>
                </c:pt>
                <c:pt idx="24">
                  <c:v>7.8373103448275936</c:v>
                </c:pt>
                <c:pt idx="25">
                  <c:v>8.127317186640088</c:v>
                </c:pt>
                <c:pt idx="26">
                  <c:v>8.073487448920023</c:v>
                </c:pt>
                <c:pt idx="27">
                  <c:v>7.9955729316391695</c:v>
                </c:pt>
                <c:pt idx="28">
                  <c:v>8.2440579004987242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1-4C64-B5A1-EBAD0D386E52}"/>
            </c:ext>
          </c:extLst>
        </c:ser>
        <c:ser>
          <c:idx val="1"/>
          <c:order val="1"/>
          <c:tx>
            <c:strRef>
              <c:f>RNR!$G$25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År!$AT$8:$AT$36</c:f>
              <c:numCache>
                <c:formatCode>0.00</c:formatCode>
                <c:ptCount val="29"/>
                <c:pt idx="0">
                  <c:v>8.2440579004987242</c:v>
                </c:pt>
                <c:pt idx="1">
                  <c:v>8.2440579004987242</c:v>
                </c:pt>
                <c:pt idx="2">
                  <c:v>8.2440579004987242</c:v>
                </c:pt>
                <c:pt idx="3">
                  <c:v>8.2440579004987242</c:v>
                </c:pt>
                <c:pt idx="4">
                  <c:v>8.2440579004987242</c:v>
                </c:pt>
                <c:pt idx="5">
                  <c:v>8.2440579004987242</c:v>
                </c:pt>
                <c:pt idx="6">
                  <c:v>8.2440579004987242</c:v>
                </c:pt>
                <c:pt idx="7">
                  <c:v>8.2440579004987242</c:v>
                </c:pt>
                <c:pt idx="8">
                  <c:v>8.2440579004987242</c:v>
                </c:pt>
                <c:pt idx="9">
                  <c:v>8.2440579004987242</c:v>
                </c:pt>
                <c:pt idx="10">
                  <c:v>8.2440579004987242</c:v>
                </c:pt>
                <c:pt idx="11">
                  <c:v>8.2440579004987242</c:v>
                </c:pt>
                <c:pt idx="12">
                  <c:v>8.2440579004987242</c:v>
                </c:pt>
                <c:pt idx="13">
                  <c:v>8.2440579004987242</c:v>
                </c:pt>
                <c:pt idx="14">
                  <c:v>8.2440579004987242</c:v>
                </c:pt>
                <c:pt idx="15">
                  <c:v>8.2440579004987242</c:v>
                </c:pt>
                <c:pt idx="16">
                  <c:v>8.2440579004987242</c:v>
                </c:pt>
                <c:pt idx="17">
                  <c:v>8.2440579004987242</c:v>
                </c:pt>
                <c:pt idx="18">
                  <c:v>8.2440579004987242</c:v>
                </c:pt>
                <c:pt idx="19">
                  <c:v>8.2440579004987242</c:v>
                </c:pt>
                <c:pt idx="20">
                  <c:v>8.2440579004987242</c:v>
                </c:pt>
                <c:pt idx="21">
                  <c:v>8.2440579004987242</c:v>
                </c:pt>
                <c:pt idx="22">
                  <c:v>8.2440579004987242</c:v>
                </c:pt>
                <c:pt idx="23">
                  <c:v>8.2440579004987242</c:v>
                </c:pt>
                <c:pt idx="24">
                  <c:v>8.2440579004987242</c:v>
                </c:pt>
                <c:pt idx="25">
                  <c:v>8.2440579004987242</c:v>
                </c:pt>
                <c:pt idx="26">
                  <c:v>8.2440579004987242</c:v>
                </c:pt>
                <c:pt idx="27">
                  <c:v>8.2440579004987242</c:v>
                </c:pt>
                <c:pt idx="28">
                  <c:v>8.2440579004987242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2-49AD-9122-AFB4DF7C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9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13994002597065"/>
          <c:y val="0.58576305438809195"/>
          <c:w val="0.14547398404199133"/>
          <c:h val="9.1060603584908736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96937963959011E-2"/>
          <c:y val="0.1681320455624391"/>
          <c:w val="0.90368619000925032"/>
          <c:h val="0.65860510089584978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#,##0</c:formatCode>
                <c:ptCount val="52"/>
                <c:pt idx="0">
                  <c:v>4</c:v>
                </c:pt>
                <c:pt idx="1">
                  <c:v>133</c:v>
                </c:pt>
                <c:pt idx="2">
                  <c:v>18</c:v>
                </c:pt>
                <c:pt idx="3">
                  <c:v>47</c:v>
                </c:pt>
                <c:pt idx="4">
                  <c:v>173</c:v>
                </c:pt>
                <c:pt idx="5">
                  <c:v>15</c:v>
                </c:pt>
                <c:pt idx="6">
                  <c:v>810</c:v>
                </c:pt>
                <c:pt idx="7">
                  <c:v>220</c:v>
                </c:pt>
                <c:pt idx="8">
                  <c:v>145</c:v>
                </c:pt>
                <c:pt idx="9">
                  <c:v>479</c:v>
                </c:pt>
                <c:pt idx="10">
                  <c:v>2192</c:v>
                </c:pt>
                <c:pt idx="11">
                  <c:v>243</c:v>
                </c:pt>
                <c:pt idx="12">
                  <c:v>715</c:v>
                </c:pt>
                <c:pt idx="13">
                  <c:v>0</c:v>
                </c:pt>
                <c:pt idx="14">
                  <c:v>338</c:v>
                </c:pt>
                <c:pt idx="15">
                  <c:v>265</c:v>
                </c:pt>
                <c:pt idx="16">
                  <c:v>2148</c:v>
                </c:pt>
                <c:pt idx="17">
                  <c:v>85</c:v>
                </c:pt>
                <c:pt idx="18">
                  <c:v>714</c:v>
                </c:pt>
                <c:pt idx="19">
                  <c:v>6</c:v>
                </c:pt>
                <c:pt idx="20">
                  <c:v>560</c:v>
                </c:pt>
                <c:pt idx="21">
                  <c:v>106</c:v>
                </c:pt>
                <c:pt idx="22">
                  <c:v>608</c:v>
                </c:pt>
                <c:pt idx="23">
                  <c:v>189</c:v>
                </c:pt>
                <c:pt idx="24">
                  <c:v>194</c:v>
                </c:pt>
                <c:pt idx="25">
                  <c:v>401</c:v>
                </c:pt>
                <c:pt idx="26">
                  <c:v>110</c:v>
                </c:pt>
                <c:pt idx="27">
                  <c:v>115</c:v>
                </c:pt>
                <c:pt idx="28">
                  <c:v>6</c:v>
                </c:pt>
                <c:pt idx="29">
                  <c:v>75</c:v>
                </c:pt>
                <c:pt idx="30">
                  <c:v>191</c:v>
                </c:pt>
                <c:pt idx="31">
                  <c:v>387</c:v>
                </c:pt>
                <c:pt idx="32">
                  <c:v>81</c:v>
                </c:pt>
                <c:pt idx="33">
                  <c:v>244</c:v>
                </c:pt>
                <c:pt idx="34">
                  <c:v>283</c:v>
                </c:pt>
                <c:pt idx="35">
                  <c:v>395</c:v>
                </c:pt>
                <c:pt idx="36">
                  <c:v>685</c:v>
                </c:pt>
                <c:pt idx="37">
                  <c:v>442</c:v>
                </c:pt>
                <c:pt idx="38">
                  <c:v>401</c:v>
                </c:pt>
                <c:pt idx="39">
                  <c:v>586</c:v>
                </c:pt>
                <c:pt idx="40">
                  <c:v>487</c:v>
                </c:pt>
                <c:pt idx="41">
                  <c:v>485</c:v>
                </c:pt>
                <c:pt idx="42">
                  <c:v>440</c:v>
                </c:pt>
                <c:pt idx="43">
                  <c:v>329</c:v>
                </c:pt>
                <c:pt idx="44">
                  <c:v>243</c:v>
                </c:pt>
                <c:pt idx="45">
                  <c:v>165</c:v>
                </c:pt>
                <c:pt idx="46">
                  <c:v>263</c:v>
                </c:pt>
                <c:pt idx="47">
                  <c:v>98</c:v>
                </c:pt>
                <c:pt idx="48">
                  <c:v>74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82-406E-B658-D7A5890BBB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82-406E-B658-D7A5890BBB97}"/>
                </c:ext>
              </c:extLst>
            </c:dLbl>
            <c:dLbl>
              <c:idx val="3"/>
              <c:layout>
                <c:manualLayout>
                  <c:x val="-2.0788637347879464E-2"/>
                  <c:y val="-6.3276840380589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82-406E-B658-D7A5890BBB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82-406E-B658-D7A5890BBB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82-406E-B658-D7A5890BBB97}"/>
                </c:ext>
              </c:extLst>
            </c:dLbl>
            <c:dLbl>
              <c:idx val="6"/>
              <c:layout>
                <c:manualLayout>
                  <c:x val="-2.8019467729750561E-2"/>
                  <c:y val="-5.7344636594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82-406E-B658-D7A5890BBB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82-406E-B658-D7A5890BBB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82-406E-B658-D7A5890BBB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82-406E-B658-D7A5890BBB97}"/>
                </c:ext>
              </c:extLst>
            </c:dLbl>
            <c:dLbl>
              <c:idx val="10"/>
              <c:layout>
                <c:manualLayout>
                  <c:x val="-3.9769567100291121E-2"/>
                  <c:y val="-8.5028254261416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2-406E-B658-D7A5890BBB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82-406E-B658-D7A5890BBB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82-406E-B658-D7A5890BBB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82-406E-B658-D7A5890BBB97}"/>
                </c:ext>
              </c:extLst>
            </c:dLbl>
            <c:dLbl>
              <c:idx val="14"/>
              <c:layout>
                <c:manualLayout>
                  <c:x val="-2.5307906336548894E-2"/>
                  <c:y val="-4.9435031547335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2-406E-B658-D7A5890BBB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82-406E-B658-D7A5890BBB97}"/>
                </c:ext>
              </c:extLst>
            </c:dLbl>
            <c:dLbl>
              <c:idx val="16"/>
              <c:layout>
                <c:manualLayout>
                  <c:x val="-3.2538736718420072E-2"/>
                  <c:y val="-4.15254264997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2-406E-B658-D7A5890BBB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82-406E-B658-D7A5890BBB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82-406E-B658-D7A5890BBB97}"/>
                </c:ext>
              </c:extLst>
            </c:dLbl>
            <c:dLbl>
              <c:idx val="19"/>
              <c:layout>
                <c:manualLayout>
                  <c:x val="-2.8019467729750561E-2"/>
                  <c:y val="-0.104802266880350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2-406E-B658-D7A5890BBB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82-406E-B658-D7A5890BBB97}"/>
                </c:ext>
              </c:extLst>
            </c:dLbl>
            <c:dLbl>
              <c:idx val="21"/>
              <c:layout>
                <c:manualLayout>
                  <c:x val="-2.078863734787945E-2"/>
                  <c:y val="-6.3276840380589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82-406E-B658-D7A5890BBB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82-406E-B658-D7A5890BBB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2-406E-B658-D7A5890BBB97}"/>
                </c:ext>
              </c:extLst>
            </c:dLbl>
            <c:dLbl>
              <c:idx val="24"/>
              <c:layout>
                <c:manualLayout>
                  <c:x val="-3.0731029122952228E-2"/>
                  <c:y val="-6.9209044166269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82-406E-B658-D7A5890BBB97}"/>
                </c:ext>
              </c:extLst>
            </c:dLbl>
            <c:dLbl>
              <c:idx val="25"/>
              <c:layout>
                <c:manualLayout>
                  <c:x val="-2.078863734787945E-2"/>
                  <c:y val="-0.11864407571360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82-406E-B658-D7A5890BBB97}"/>
                </c:ext>
              </c:extLst>
            </c:dLbl>
            <c:dLbl>
              <c:idx val="26"/>
              <c:layout>
                <c:manualLayout>
                  <c:x val="-1.8077075954677783E-2"/>
                  <c:y val="-3.7570623975974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1-4B2F-948A-3DCE6BD8EB9A}"/>
                </c:ext>
              </c:extLst>
            </c:dLbl>
            <c:dLbl>
              <c:idx val="27"/>
              <c:layout>
                <c:manualLayout>
                  <c:x val="-8.1346841796050683E-3"/>
                  <c:y val="-0.13446328580875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79-4266-A6AA-4AE278E21C9D}"/>
                </c:ext>
              </c:extLst>
            </c:dLbl>
            <c:dLbl>
              <c:idx val="28"/>
              <c:layout>
                <c:manualLayout>
                  <c:x val="-1.9884783550145627E-2"/>
                  <c:y val="-5.3389834071121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266-A6AA-4AE278E21C9D}"/>
                </c:ext>
              </c:extLst>
            </c:dLbl>
            <c:dLbl>
              <c:idx val="29"/>
              <c:layout>
                <c:manualLayout>
                  <c:x val="-1.8077075954677849E-2"/>
                  <c:y val="-9.8870063094670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9-4266-A6AA-4AE278E21C9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9-4266-A6AA-4AE278E21C9D}"/>
                </c:ext>
              </c:extLst>
            </c:dLbl>
            <c:dLbl>
              <c:idx val="31"/>
              <c:layout>
                <c:manualLayout>
                  <c:x val="-1.5365514561476114E-2"/>
                  <c:y val="-9.4915260570883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1-4B2F-948A-3DCE6BD8EB9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05-4F1B-AB1D-57E8F1ACDCA8}"/>
                </c:ext>
              </c:extLst>
            </c:dLbl>
            <c:dLbl>
              <c:idx val="33"/>
              <c:layout>
                <c:manualLayout>
                  <c:x val="-1.8980929752411804E-2"/>
                  <c:y val="-6.3276840380589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2-4948-884A-1D55A721B79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B2-4948-884A-1D55A721B79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2-4948-884A-1D55A721B793}"/>
                </c:ext>
              </c:extLst>
            </c:dLbl>
            <c:dLbl>
              <c:idx val="36"/>
              <c:layout>
                <c:manualLayout>
                  <c:x val="-9.0385379773388907E-4"/>
                  <c:y val="-7.7118649213842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2-4948-884A-1D55A721B793}"/>
                </c:ext>
              </c:extLst>
            </c:dLbl>
            <c:dLbl>
              <c:idx val="37"/>
              <c:layout>
                <c:manualLayout>
                  <c:x val="-4.7000397482162233E-2"/>
                  <c:y val="4.7457630285441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A-4323-B6D5-668253563368}"/>
                </c:ext>
              </c:extLst>
            </c:dLbl>
            <c:dLbl>
              <c:idx val="38"/>
              <c:layout>
                <c:manualLayout>
                  <c:x val="-2.8019467729750561E-2"/>
                  <c:y val="4.15254264997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1-469E-9129-3701E97F10D9}"/>
                </c:ext>
              </c:extLst>
            </c:dLbl>
            <c:dLbl>
              <c:idx val="39"/>
              <c:layout>
                <c:manualLayout>
                  <c:x val="-4.067342089802501E-2"/>
                  <c:y val="-0.1087570694041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7D-4DAB-80A7-6BDCB301084A}"/>
                </c:ext>
              </c:extLst>
            </c:dLbl>
            <c:dLbl>
              <c:idx val="40"/>
              <c:layout>
                <c:manualLayout>
                  <c:x val="-1.5365514561476114E-2"/>
                  <c:y val="-8.898305678520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7D-4DAB-80A7-6BDCB301084A}"/>
                </c:ext>
              </c:extLst>
            </c:dLbl>
            <c:dLbl>
              <c:idx val="41"/>
              <c:layout>
                <c:manualLayout>
                  <c:x val="-2.078863734787945E-2"/>
                  <c:y val="4.15254264997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9C-4589-B083-FB018CF9C525}"/>
                </c:ext>
              </c:extLst>
            </c:dLbl>
            <c:dLbl>
              <c:idx val="42"/>
              <c:layout>
                <c:manualLayout>
                  <c:x val="-1.4461660763742225E-2"/>
                  <c:y val="-5.5367235333015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9C-4589-B083-FB018CF9C525}"/>
                </c:ext>
              </c:extLst>
            </c:dLbl>
            <c:dLbl>
              <c:idx val="43"/>
              <c:layout>
                <c:manualLayout>
                  <c:x val="-2.6211760134282783E-2"/>
                  <c:y val="3.7570623975974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9C-4589-B083-FB018CF9C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4</c:v>
                </c:pt>
                <c:pt idx="1">
                  <c:v>60</c:v>
                </c:pt>
                <c:pt idx="2">
                  <c:v>1</c:v>
                </c:pt>
                <c:pt idx="3">
                  <c:v>127</c:v>
                </c:pt>
                <c:pt idx="4">
                  <c:v>25</c:v>
                </c:pt>
                <c:pt idx="5">
                  <c:v>36</c:v>
                </c:pt>
                <c:pt idx="6">
                  <c:v>869</c:v>
                </c:pt>
                <c:pt idx="7">
                  <c:v>219</c:v>
                </c:pt>
                <c:pt idx="8">
                  <c:v>25</c:v>
                </c:pt>
                <c:pt idx="9">
                  <c:v>178</c:v>
                </c:pt>
                <c:pt idx="10">
                  <c:v>2012</c:v>
                </c:pt>
                <c:pt idx="11">
                  <c:v>351</c:v>
                </c:pt>
                <c:pt idx="12">
                  <c:v>0</c:v>
                </c:pt>
                <c:pt idx="13">
                  <c:v>137</c:v>
                </c:pt>
                <c:pt idx="14">
                  <c:v>729</c:v>
                </c:pt>
                <c:pt idx="15">
                  <c:v>37</c:v>
                </c:pt>
                <c:pt idx="16">
                  <c:v>2221</c:v>
                </c:pt>
                <c:pt idx="17">
                  <c:v>115</c:v>
                </c:pt>
                <c:pt idx="18">
                  <c:v>265</c:v>
                </c:pt>
                <c:pt idx="19">
                  <c:v>458</c:v>
                </c:pt>
                <c:pt idx="20">
                  <c:v>189</c:v>
                </c:pt>
                <c:pt idx="21">
                  <c:v>547</c:v>
                </c:pt>
                <c:pt idx="22">
                  <c:v>195</c:v>
                </c:pt>
                <c:pt idx="23">
                  <c:v>354</c:v>
                </c:pt>
                <c:pt idx="24">
                  <c:v>356</c:v>
                </c:pt>
                <c:pt idx="25">
                  <c:v>170</c:v>
                </c:pt>
                <c:pt idx="26">
                  <c:v>325</c:v>
                </c:pt>
                <c:pt idx="27">
                  <c:v>122</c:v>
                </c:pt>
                <c:pt idx="28">
                  <c:v>19</c:v>
                </c:pt>
                <c:pt idx="29">
                  <c:v>9</c:v>
                </c:pt>
                <c:pt idx="30">
                  <c:v>86</c:v>
                </c:pt>
                <c:pt idx="31">
                  <c:v>135</c:v>
                </c:pt>
                <c:pt idx="32">
                  <c:v>231</c:v>
                </c:pt>
                <c:pt idx="33">
                  <c:v>419</c:v>
                </c:pt>
                <c:pt idx="34">
                  <c:v>207</c:v>
                </c:pt>
                <c:pt idx="35">
                  <c:v>353</c:v>
                </c:pt>
                <c:pt idx="36">
                  <c:v>507</c:v>
                </c:pt>
                <c:pt idx="37">
                  <c:v>327</c:v>
                </c:pt>
                <c:pt idx="38">
                  <c:v>284</c:v>
                </c:pt>
                <c:pt idx="39">
                  <c:v>694</c:v>
                </c:pt>
                <c:pt idx="40">
                  <c:v>916</c:v>
                </c:pt>
                <c:pt idx="41">
                  <c:v>394</c:v>
                </c:pt>
                <c:pt idx="42">
                  <c:v>472</c:v>
                </c:pt>
                <c:pt idx="43">
                  <c:v>259</c:v>
                </c:pt>
                <c:pt idx="44">
                  <c:v>487</c:v>
                </c:pt>
                <c:pt idx="45">
                  <c:v>116</c:v>
                </c:pt>
                <c:pt idx="46">
                  <c:v>162</c:v>
                </c:pt>
                <c:pt idx="47">
                  <c:v>146</c:v>
                </c:pt>
                <c:pt idx="48">
                  <c:v>92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4342035357764"/>
          <c:y val="0.21922809416976471"/>
          <c:w val="8.4552035468077061E-2"/>
          <c:h val="0.13788434569271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Klasse_Slakteri!$J$527:$J$550</c:f>
              <c:numCache>
                <c:formatCode>#,##0</c:formatCode>
                <c:ptCount val="24"/>
                <c:pt idx="0">
                  <c:v>12</c:v>
                </c:pt>
                <c:pt idx="1">
                  <c:v>102</c:v>
                </c:pt>
                <c:pt idx="2">
                  <c:v>1965</c:v>
                </c:pt>
                <c:pt idx="3">
                  <c:v>22</c:v>
                </c:pt>
                <c:pt idx="4">
                  <c:v>276</c:v>
                </c:pt>
                <c:pt idx="5">
                  <c:v>67</c:v>
                </c:pt>
                <c:pt idx="6">
                  <c:v>1285</c:v>
                </c:pt>
                <c:pt idx="7">
                  <c:v>248</c:v>
                </c:pt>
                <c:pt idx="8">
                  <c:v>79</c:v>
                </c:pt>
                <c:pt idx="9">
                  <c:v>25</c:v>
                </c:pt>
                <c:pt idx="10">
                  <c:v>391</c:v>
                </c:pt>
                <c:pt idx="11">
                  <c:v>70</c:v>
                </c:pt>
                <c:pt idx="12">
                  <c:v>0</c:v>
                </c:pt>
                <c:pt idx="13">
                  <c:v>569</c:v>
                </c:pt>
                <c:pt idx="14">
                  <c:v>380</c:v>
                </c:pt>
                <c:pt idx="15">
                  <c:v>78</c:v>
                </c:pt>
                <c:pt idx="16">
                  <c:v>104</c:v>
                </c:pt>
                <c:pt idx="17">
                  <c:v>0</c:v>
                </c:pt>
                <c:pt idx="18">
                  <c:v>161</c:v>
                </c:pt>
                <c:pt idx="19">
                  <c:v>108</c:v>
                </c:pt>
                <c:pt idx="20">
                  <c:v>22</c:v>
                </c:pt>
                <c:pt idx="21">
                  <c:v>203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6-4020-9CA1-18665E3469BE}"/>
            </c:ext>
          </c:extLst>
        </c:ser>
        <c:ser>
          <c:idx val="0"/>
          <c:order val="1"/>
          <c:tx>
            <c:strRef>
              <c:f>Klasse_Slakteri!$B$121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Klasse_Slakteri!$J$121:$J$144</c:f>
              <c:numCache>
                <c:formatCode>#,##0</c:formatCode>
                <c:ptCount val="24"/>
                <c:pt idx="0">
                  <c:v>0</c:v>
                </c:pt>
                <c:pt idx="1">
                  <c:v>33</c:v>
                </c:pt>
                <c:pt idx="2">
                  <c:v>1274</c:v>
                </c:pt>
                <c:pt idx="3">
                  <c:v>1</c:v>
                </c:pt>
                <c:pt idx="4">
                  <c:v>144</c:v>
                </c:pt>
                <c:pt idx="5">
                  <c:v>40</c:v>
                </c:pt>
                <c:pt idx="6">
                  <c:v>917</c:v>
                </c:pt>
                <c:pt idx="7">
                  <c:v>192</c:v>
                </c:pt>
                <c:pt idx="8">
                  <c:v>1</c:v>
                </c:pt>
                <c:pt idx="9">
                  <c:v>15</c:v>
                </c:pt>
                <c:pt idx="10">
                  <c:v>217</c:v>
                </c:pt>
                <c:pt idx="11">
                  <c:v>53</c:v>
                </c:pt>
                <c:pt idx="12">
                  <c:v>0</c:v>
                </c:pt>
                <c:pt idx="13">
                  <c:v>597</c:v>
                </c:pt>
                <c:pt idx="14">
                  <c:v>113</c:v>
                </c:pt>
                <c:pt idx="15">
                  <c:v>123</c:v>
                </c:pt>
                <c:pt idx="16">
                  <c:v>80</c:v>
                </c:pt>
                <c:pt idx="17">
                  <c:v>0</c:v>
                </c:pt>
                <c:pt idx="18">
                  <c:v>152</c:v>
                </c:pt>
                <c:pt idx="19">
                  <c:v>186</c:v>
                </c:pt>
                <c:pt idx="20">
                  <c:v>8</c:v>
                </c:pt>
                <c:pt idx="21">
                  <c:v>205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6-4020-9CA1-18665E346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Klasse_Slakteri!$J$554:$J$577</c:f>
              <c:numCache>
                <c:formatCode>#,##0</c:formatCode>
                <c:ptCount val="24"/>
                <c:pt idx="0">
                  <c:v>52</c:v>
                </c:pt>
                <c:pt idx="1">
                  <c:v>1</c:v>
                </c:pt>
                <c:pt idx="2">
                  <c:v>1466</c:v>
                </c:pt>
                <c:pt idx="3">
                  <c:v>23</c:v>
                </c:pt>
                <c:pt idx="4">
                  <c:v>418</c:v>
                </c:pt>
                <c:pt idx="5">
                  <c:v>106</c:v>
                </c:pt>
                <c:pt idx="6">
                  <c:v>1208</c:v>
                </c:pt>
                <c:pt idx="7">
                  <c:v>241</c:v>
                </c:pt>
                <c:pt idx="8">
                  <c:v>51</c:v>
                </c:pt>
                <c:pt idx="9">
                  <c:v>17</c:v>
                </c:pt>
                <c:pt idx="10">
                  <c:v>443</c:v>
                </c:pt>
                <c:pt idx="11">
                  <c:v>102</c:v>
                </c:pt>
                <c:pt idx="12">
                  <c:v>1</c:v>
                </c:pt>
                <c:pt idx="13">
                  <c:v>191</c:v>
                </c:pt>
                <c:pt idx="14">
                  <c:v>183</c:v>
                </c:pt>
                <c:pt idx="15">
                  <c:v>56</c:v>
                </c:pt>
                <c:pt idx="16">
                  <c:v>258</c:v>
                </c:pt>
                <c:pt idx="17">
                  <c:v>0</c:v>
                </c:pt>
                <c:pt idx="18">
                  <c:v>307</c:v>
                </c:pt>
                <c:pt idx="19">
                  <c:v>257</c:v>
                </c:pt>
                <c:pt idx="20">
                  <c:v>13</c:v>
                </c:pt>
                <c:pt idx="21">
                  <c:v>111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A-4144-992B-0F486EF32B61}"/>
            </c:ext>
          </c:extLst>
        </c:ser>
        <c:ser>
          <c:idx val="0"/>
          <c:order val="1"/>
          <c:tx>
            <c:strRef>
              <c:f>Klasse_Slakteri!$B$148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Klasse_Slakteri!$J$148:$J$171</c:f>
              <c:numCache>
                <c:formatCode>#,##0</c:formatCode>
                <c:ptCount val="24"/>
                <c:pt idx="0">
                  <c:v>0</c:v>
                </c:pt>
                <c:pt idx="1">
                  <c:v>31</c:v>
                </c:pt>
                <c:pt idx="2">
                  <c:v>1630</c:v>
                </c:pt>
                <c:pt idx="3">
                  <c:v>7</c:v>
                </c:pt>
                <c:pt idx="4">
                  <c:v>220</c:v>
                </c:pt>
                <c:pt idx="5">
                  <c:v>47</c:v>
                </c:pt>
                <c:pt idx="6">
                  <c:v>1210</c:v>
                </c:pt>
                <c:pt idx="7">
                  <c:v>264</c:v>
                </c:pt>
                <c:pt idx="8">
                  <c:v>2</c:v>
                </c:pt>
                <c:pt idx="9">
                  <c:v>15</c:v>
                </c:pt>
                <c:pt idx="10">
                  <c:v>392</c:v>
                </c:pt>
                <c:pt idx="11">
                  <c:v>85</c:v>
                </c:pt>
                <c:pt idx="12">
                  <c:v>0</c:v>
                </c:pt>
                <c:pt idx="13">
                  <c:v>371</c:v>
                </c:pt>
                <c:pt idx="14">
                  <c:v>239</c:v>
                </c:pt>
                <c:pt idx="15">
                  <c:v>103</c:v>
                </c:pt>
                <c:pt idx="16">
                  <c:v>183</c:v>
                </c:pt>
                <c:pt idx="17">
                  <c:v>0</c:v>
                </c:pt>
                <c:pt idx="18">
                  <c:v>284</c:v>
                </c:pt>
                <c:pt idx="19">
                  <c:v>299</c:v>
                </c:pt>
                <c:pt idx="20">
                  <c:v>20</c:v>
                </c:pt>
                <c:pt idx="21">
                  <c:v>172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A-4144-992B-0F486EF32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</a:t>
            </a:r>
            <a:r>
              <a:rPr lang="en-US" sz="2800" baseline="0"/>
              <a:t> a</a:t>
            </a:r>
            <a:r>
              <a:rPr lang="en-US" sz="2800"/>
              <a:t>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2539072065769E-2"/>
          <c:y val="0.19038721116265947"/>
          <c:w val="0.8778528251018094"/>
          <c:h val="0.6777752102463607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2.2997757718622433E-2</c:v>
                </c:pt>
                <c:pt idx="1">
                  <c:v>24.417869257747377</c:v>
                </c:pt>
                <c:pt idx="2">
                  <c:v>2.1962858621284425</c:v>
                </c:pt>
                <c:pt idx="3">
                  <c:v>3.6508940378313128</c:v>
                </c:pt>
                <c:pt idx="4">
                  <c:v>60.305870177657702</c:v>
                </c:pt>
                <c:pt idx="5">
                  <c:v>2.2652791352843087</c:v>
                </c:pt>
                <c:pt idx="6">
                  <c:v>1.2993733111021677</c:v>
                </c:pt>
                <c:pt idx="7">
                  <c:v>5.7609383085149197</c:v>
                </c:pt>
                <c:pt idx="8">
                  <c:v>6.3243833726211701E-2</c:v>
                </c:pt>
                <c:pt idx="9">
                  <c:v>0</c:v>
                </c:pt>
                <c:pt idx="10">
                  <c:v>1.7248318288966821E-2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9.7311762559299367E-2</c:v>
                </c:pt>
                <c:pt idx="1">
                  <c:v>10.272472935166038</c:v>
                </c:pt>
                <c:pt idx="2">
                  <c:v>14.006811823379152</c:v>
                </c:pt>
                <c:pt idx="3">
                  <c:v>19.328548838340833</c:v>
                </c:pt>
                <c:pt idx="4">
                  <c:v>37.458946600170286</c:v>
                </c:pt>
                <c:pt idx="5">
                  <c:v>12.230872156671937</c:v>
                </c:pt>
                <c:pt idx="6">
                  <c:v>4.7013745286461486</c:v>
                </c:pt>
                <c:pt idx="7">
                  <c:v>1.8671694441065565</c:v>
                </c:pt>
                <c:pt idx="8">
                  <c:v>3.649191095973725E-2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Kje, middel KLASSE innen FETTGRUPPE</a:t>
            </a:r>
          </a:p>
        </c:rich>
      </c:tx>
      <c:layout>
        <c:manualLayout>
          <c:xMode val="edge"/>
          <c:yMode val="edge"/>
          <c:x val="0.17349000297269665"/>
          <c:y val="5.5653241124329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44317877274885E-2"/>
          <c:y val="0.20140746101489415"/>
          <c:w val="0.88557930942069618"/>
          <c:h val="0.68406630350743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Fettgruppe!$T$74:$T$88</c:f>
              <c:numCache>
                <c:formatCode>0.00</c:formatCode>
                <c:ptCount val="15"/>
                <c:pt idx="0">
                  <c:v>0</c:v>
                </c:pt>
                <c:pt idx="1">
                  <c:v>4.377257799671594</c:v>
                </c:pt>
                <c:pt idx="2">
                  <c:v>0</c:v>
                </c:pt>
                <c:pt idx="3">
                  <c:v>4</c:v>
                </c:pt>
                <c:pt idx="4">
                  <c:v>5.4419760029996258</c:v>
                </c:pt>
                <c:pt idx="5">
                  <c:v>0</c:v>
                </c:pt>
                <c:pt idx="6">
                  <c:v>0</c:v>
                </c:pt>
                <c:pt idx="7">
                  <c:v>5.6893446723361683</c:v>
                </c:pt>
                <c:pt idx="8">
                  <c:v>0</c:v>
                </c:pt>
                <c:pt idx="9">
                  <c:v>0</c:v>
                </c:pt>
                <c:pt idx="10">
                  <c:v>7.6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5-4A37-95FF-3BBE16335DE6}"/>
            </c:ext>
          </c:extLst>
        </c:ser>
        <c:ser>
          <c:idx val="5"/>
          <c:order val="1"/>
          <c:tx>
            <c:strRef>
              <c:f>Fettgruppe!$B$58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Fettgruppe!$T$58:$T$72</c:f>
              <c:numCache>
                <c:formatCode>0.00</c:formatCode>
                <c:ptCount val="15"/>
                <c:pt idx="0">
                  <c:v>0</c:v>
                </c:pt>
                <c:pt idx="1">
                  <c:v>4.2833864019479302</c:v>
                </c:pt>
                <c:pt idx="2">
                  <c:v>0</c:v>
                </c:pt>
                <c:pt idx="3">
                  <c:v>0</c:v>
                </c:pt>
                <c:pt idx="4">
                  <c:v>5.4356200058080155</c:v>
                </c:pt>
                <c:pt idx="5">
                  <c:v>5</c:v>
                </c:pt>
                <c:pt idx="6">
                  <c:v>6</c:v>
                </c:pt>
                <c:pt idx="7">
                  <c:v>5.8985687616677014</c:v>
                </c:pt>
                <c:pt idx="8">
                  <c:v>0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5-4A37-95FF-3BBE16335DE6}"/>
            </c:ext>
          </c:extLst>
        </c:ser>
        <c:ser>
          <c:idx val="1"/>
          <c:order val="2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Fettgruppe!$T$42:$T$56</c:f>
              <c:numCache>
                <c:formatCode>0.00</c:formatCode>
                <c:ptCount val="15"/>
                <c:pt idx="0">
                  <c:v>0</c:v>
                </c:pt>
                <c:pt idx="1">
                  <c:v>4.2141527001862196</c:v>
                </c:pt>
                <c:pt idx="2">
                  <c:v>4.581818181818182</c:v>
                </c:pt>
                <c:pt idx="3">
                  <c:v>5.4503816793893121</c:v>
                </c:pt>
                <c:pt idx="4">
                  <c:v>5.5188621444201322</c:v>
                </c:pt>
                <c:pt idx="5">
                  <c:v>6.517241379310347</c:v>
                </c:pt>
                <c:pt idx="6">
                  <c:v>7.125</c:v>
                </c:pt>
                <c:pt idx="7">
                  <c:v>6.1188997338065638</c:v>
                </c:pt>
                <c:pt idx="8">
                  <c:v>8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5-4A37-95FF-3BBE16335DE6}"/>
            </c:ext>
          </c:extLst>
        </c:ser>
        <c:ser>
          <c:idx val="4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Fettgruppe!$T$26:$T$40</c:f>
              <c:numCache>
                <c:formatCode>0.00</c:formatCode>
                <c:ptCount val="15"/>
                <c:pt idx="0">
                  <c:v>3</c:v>
                </c:pt>
                <c:pt idx="1">
                  <c:v>4.2743112785495656</c:v>
                </c:pt>
                <c:pt idx="2">
                  <c:v>4.848167539267016</c:v>
                </c:pt>
                <c:pt idx="3">
                  <c:v>5.2015748031496063</c:v>
                </c:pt>
                <c:pt idx="4">
                  <c:v>5.6189341214605779</c:v>
                </c:pt>
                <c:pt idx="5">
                  <c:v>5.8527918781725869</c:v>
                </c:pt>
                <c:pt idx="6">
                  <c:v>6.2256637168141591</c:v>
                </c:pt>
                <c:pt idx="7">
                  <c:v>6.5309381237524944</c:v>
                </c:pt>
                <c:pt idx="8">
                  <c:v>7.1818181818181808</c:v>
                </c:pt>
                <c:pt idx="9">
                  <c:v>0</c:v>
                </c:pt>
                <c:pt idx="10">
                  <c:v>6.6666666666666687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5-4A37-95FF-3BBE16335DE6}"/>
            </c:ext>
          </c:extLst>
        </c:ser>
        <c:ser>
          <c:idx val="6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Fettgruppe!$T$10:$T$24</c:f>
              <c:numCache>
                <c:formatCode>0.00</c:formatCode>
                <c:ptCount val="15"/>
                <c:pt idx="0">
                  <c:v>2.5</c:v>
                </c:pt>
                <c:pt idx="1">
                  <c:v>3.885731201894612</c:v>
                </c:pt>
                <c:pt idx="2">
                  <c:v>4.4233608336951811</c:v>
                </c:pt>
                <c:pt idx="3">
                  <c:v>5.668344870988042</c:v>
                </c:pt>
                <c:pt idx="4">
                  <c:v>5.8204253937327488</c:v>
                </c:pt>
                <c:pt idx="5">
                  <c:v>6.4201889607160636</c:v>
                </c:pt>
                <c:pt idx="6">
                  <c:v>6.8253557567917236</c:v>
                </c:pt>
                <c:pt idx="7">
                  <c:v>7.1140065146579818</c:v>
                </c:pt>
                <c:pt idx="8">
                  <c:v>8.3333333333333357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5-4A37-95FF-3BBE1633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130847256848027E-2"/>
              <c:y val="0.3929965768722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39731160146189"/>
          <c:y val="0.23391245032758909"/>
          <c:w val="9.4691356522353873E-2"/>
          <c:h val="0.215657086008823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slaktevekt innen FETTGRUPPE</a:t>
            </a:r>
          </a:p>
        </c:rich>
      </c:tx>
      <c:layout>
        <c:manualLayout>
          <c:xMode val="edge"/>
          <c:yMode val="edge"/>
          <c:x val="0.17233038120754041"/>
          <c:y val="4.8449881711275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44317877274885E-2"/>
          <c:y val="0.20140746101489415"/>
          <c:w val="0.88557930942069618"/>
          <c:h val="0.68406630350743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Fettgruppe!$K$74:$K$88</c:f>
              <c:numCache>
                <c:formatCode>0.0</c:formatCode>
                <c:ptCount val="15"/>
                <c:pt idx="0">
                  <c:v>0</c:v>
                </c:pt>
                <c:pt idx="1">
                  <c:v>7.3800225779967361</c:v>
                </c:pt>
                <c:pt idx="2">
                  <c:v>0</c:v>
                </c:pt>
                <c:pt idx="3">
                  <c:v>9.2000000000000011</c:v>
                </c:pt>
                <c:pt idx="4">
                  <c:v>7.982708098987648</c:v>
                </c:pt>
                <c:pt idx="5">
                  <c:v>0</c:v>
                </c:pt>
                <c:pt idx="6">
                  <c:v>0</c:v>
                </c:pt>
                <c:pt idx="7">
                  <c:v>8.1562831415707944</c:v>
                </c:pt>
                <c:pt idx="8">
                  <c:v>0</c:v>
                </c:pt>
                <c:pt idx="9">
                  <c:v>0</c:v>
                </c:pt>
                <c:pt idx="10">
                  <c:v>15.4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D-4DE7-ABF1-FD109389C3DC}"/>
            </c:ext>
          </c:extLst>
        </c:ser>
        <c:ser>
          <c:idx val="5"/>
          <c:order val="1"/>
          <c:tx>
            <c:strRef>
              <c:f>Fettgruppe!$B$58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Fettgruppe!$K$58:$K$72</c:f>
              <c:numCache>
                <c:formatCode>0.0</c:formatCode>
                <c:ptCount val="15"/>
                <c:pt idx="0">
                  <c:v>0</c:v>
                </c:pt>
                <c:pt idx="1">
                  <c:v>7.2695317475182595</c:v>
                </c:pt>
                <c:pt idx="2">
                  <c:v>0</c:v>
                </c:pt>
                <c:pt idx="3">
                  <c:v>0</c:v>
                </c:pt>
                <c:pt idx="4">
                  <c:v>8.3525850359254044</c:v>
                </c:pt>
                <c:pt idx="5">
                  <c:v>15.3</c:v>
                </c:pt>
                <c:pt idx="6">
                  <c:v>12</c:v>
                </c:pt>
                <c:pt idx="7">
                  <c:v>9.4522713130056015</c:v>
                </c:pt>
                <c:pt idx="8">
                  <c:v>0</c:v>
                </c:pt>
                <c:pt idx="9">
                  <c:v>0</c:v>
                </c:pt>
                <c:pt idx="10">
                  <c:v>19.713333333333335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D-4DE7-ABF1-FD109389C3DC}"/>
            </c:ext>
          </c:extLst>
        </c:ser>
        <c:ser>
          <c:idx val="1"/>
          <c:order val="2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Fettgruppe!$K$42:$K$56</c:f>
              <c:numCache>
                <c:formatCode>0.0</c:formatCode>
                <c:ptCount val="15"/>
                <c:pt idx="0">
                  <c:v>0</c:v>
                </c:pt>
                <c:pt idx="1">
                  <c:v>7.3498649906890385</c:v>
                </c:pt>
                <c:pt idx="2">
                  <c:v>8.6809090909090951</c:v>
                </c:pt>
                <c:pt idx="3">
                  <c:v>10.329007633587789</c:v>
                </c:pt>
                <c:pt idx="4">
                  <c:v>8.1359929978118259</c:v>
                </c:pt>
                <c:pt idx="5">
                  <c:v>12.251724137931031</c:v>
                </c:pt>
                <c:pt idx="6">
                  <c:v>11.912500000000001</c:v>
                </c:pt>
                <c:pt idx="7">
                  <c:v>9.7246672582076172</c:v>
                </c:pt>
                <c:pt idx="8">
                  <c:v>15.7</c:v>
                </c:pt>
                <c:pt idx="9">
                  <c:v>0</c:v>
                </c:pt>
                <c:pt idx="10">
                  <c:v>12.03333333333333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8D-4DE7-ABF1-FD109389C3DC}"/>
            </c:ext>
          </c:extLst>
        </c:ser>
        <c:ser>
          <c:idx val="4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Fettgruppe!$K$26:$K$40</c:f>
              <c:numCache>
                <c:formatCode>0.0</c:formatCode>
                <c:ptCount val="15"/>
                <c:pt idx="0">
                  <c:v>6.4249999999999998</c:v>
                </c:pt>
                <c:pt idx="1">
                  <c:v>7.03105721685895</c:v>
                </c:pt>
                <c:pt idx="2">
                  <c:v>8.28010471204189</c:v>
                </c:pt>
                <c:pt idx="3">
                  <c:v>9.8948031496063038</c:v>
                </c:pt>
                <c:pt idx="4">
                  <c:v>7.9934788826389891</c:v>
                </c:pt>
                <c:pt idx="5">
                  <c:v>9.3286802030456872</c:v>
                </c:pt>
                <c:pt idx="6">
                  <c:v>10.050442477876112</c:v>
                </c:pt>
                <c:pt idx="7">
                  <c:v>9.7446107784431106</c:v>
                </c:pt>
                <c:pt idx="8">
                  <c:v>13</c:v>
                </c:pt>
                <c:pt idx="9">
                  <c:v>0</c:v>
                </c:pt>
                <c:pt idx="10">
                  <c:v>12.200000000000003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8D-4DE7-ABF1-FD109389C3DC}"/>
            </c:ext>
          </c:extLst>
        </c:ser>
        <c:ser>
          <c:idx val="6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Fettgruppe!$K$10:$K$24</c:f>
              <c:numCache>
                <c:formatCode>0.0</c:formatCode>
                <c:ptCount val="15"/>
                <c:pt idx="0">
                  <c:v>4.6687500000000002</c:v>
                </c:pt>
                <c:pt idx="1">
                  <c:v>6.3556542332741124</c:v>
                </c:pt>
                <c:pt idx="2">
                  <c:v>7.7979157620495121</c:v>
                </c:pt>
                <c:pt idx="3">
                  <c:v>8.5121774701069821</c:v>
                </c:pt>
                <c:pt idx="4">
                  <c:v>8.1968339016074072</c:v>
                </c:pt>
                <c:pt idx="5">
                  <c:v>9.1659870711089031</c:v>
                </c:pt>
                <c:pt idx="6">
                  <c:v>9.5401034928848762</c:v>
                </c:pt>
                <c:pt idx="7">
                  <c:v>10.83322475570033</c:v>
                </c:pt>
                <c:pt idx="8">
                  <c:v>18.616666666666664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8D-4DE7-ABF1-FD109389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4130847256848027E-2"/>
              <c:y val="0.3929965768722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3814978982564633"/>
          <c:w val="0.11992323768728901"/>
          <c:h val="0.230407037977820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7217474807737"/>
          <c:y val="0.18662490947605295"/>
          <c:w val="0.85863541979468883"/>
          <c:h val="0.7183937258114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Fettgruppe!$F$74:$F$88</c:f>
              <c:numCache>
                <c:formatCode>#,##0</c:formatCode>
                <c:ptCount val="15"/>
                <c:pt idx="0">
                  <c:v>0</c:v>
                </c:pt>
                <c:pt idx="1">
                  <c:v>4872</c:v>
                </c:pt>
                <c:pt idx="2">
                  <c:v>0</c:v>
                </c:pt>
                <c:pt idx="3">
                  <c:v>1</c:v>
                </c:pt>
                <c:pt idx="4">
                  <c:v>10668</c:v>
                </c:pt>
                <c:pt idx="5">
                  <c:v>0</c:v>
                </c:pt>
                <c:pt idx="6">
                  <c:v>0</c:v>
                </c:pt>
                <c:pt idx="7">
                  <c:v>1999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E-4283-9DE2-5D0745698B35}"/>
            </c:ext>
          </c:extLst>
        </c:ser>
        <c:ser>
          <c:idx val="4"/>
          <c:order val="1"/>
          <c:tx>
            <c:strRef>
              <c:f>Fettgruppe!$B$58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Fettgruppe!$F$58:$F$72</c:f>
              <c:numCache>
                <c:formatCode>#,##0</c:formatCode>
                <c:ptCount val="15"/>
                <c:pt idx="0">
                  <c:v>0</c:v>
                </c:pt>
                <c:pt idx="1">
                  <c:v>5339</c:v>
                </c:pt>
                <c:pt idx="2">
                  <c:v>0</c:v>
                </c:pt>
                <c:pt idx="3">
                  <c:v>0</c:v>
                </c:pt>
                <c:pt idx="4">
                  <c:v>10674.9</c:v>
                </c:pt>
                <c:pt idx="5">
                  <c:v>1</c:v>
                </c:pt>
                <c:pt idx="6">
                  <c:v>1</c:v>
                </c:pt>
                <c:pt idx="7">
                  <c:v>1607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E-4283-9DE2-5D0745698B35}"/>
            </c:ext>
          </c:extLst>
        </c:ser>
        <c:ser>
          <c:idx val="10"/>
          <c:order val="2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Fettgruppe!$F$42:$F$56</c:f>
              <c:numCache>
                <c:formatCode>#,##0</c:formatCode>
                <c:ptCount val="15"/>
                <c:pt idx="0">
                  <c:v>0</c:v>
                </c:pt>
                <c:pt idx="1">
                  <c:v>4296</c:v>
                </c:pt>
                <c:pt idx="2">
                  <c:v>110</c:v>
                </c:pt>
                <c:pt idx="3">
                  <c:v>131</c:v>
                </c:pt>
                <c:pt idx="4">
                  <c:v>11425</c:v>
                </c:pt>
                <c:pt idx="5">
                  <c:v>29</c:v>
                </c:pt>
                <c:pt idx="6">
                  <c:v>8</c:v>
                </c:pt>
                <c:pt idx="7">
                  <c:v>1127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E-4283-9DE2-5D0745698B35}"/>
            </c:ext>
          </c:extLst>
        </c:ser>
        <c:ser>
          <c:idx val="13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#,##0</c:formatCode>
                <c:ptCount val="15"/>
                <c:pt idx="0">
                  <c:v>4</c:v>
                </c:pt>
                <c:pt idx="1">
                  <c:v>4247</c:v>
                </c:pt>
                <c:pt idx="2">
                  <c:v>382</c:v>
                </c:pt>
                <c:pt idx="3">
                  <c:v>635</c:v>
                </c:pt>
                <c:pt idx="4">
                  <c:v>10489</c:v>
                </c:pt>
                <c:pt idx="5">
                  <c:v>394</c:v>
                </c:pt>
                <c:pt idx="6">
                  <c:v>226</c:v>
                </c:pt>
                <c:pt idx="7">
                  <c:v>1002</c:v>
                </c:pt>
                <c:pt idx="8">
                  <c:v>11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E-4283-9DE2-5D0745698B35}"/>
            </c:ext>
          </c:extLst>
        </c:ser>
        <c:ser>
          <c:idx val="1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#,##0</c:formatCode>
                <c:ptCount val="15"/>
                <c:pt idx="0">
                  <c:v>16</c:v>
                </c:pt>
                <c:pt idx="1">
                  <c:v>1689</c:v>
                </c:pt>
                <c:pt idx="2">
                  <c:v>2303</c:v>
                </c:pt>
                <c:pt idx="3">
                  <c:v>3178</c:v>
                </c:pt>
                <c:pt idx="4">
                  <c:v>6159</c:v>
                </c:pt>
                <c:pt idx="5">
                  <c:v>2011</c:v>
                </c:pt>
                <c:pt idx="6">
                  <c:v>773</c:v>
                </c:pt>
                <c:pt idx="7">
                  <c:v>307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EE-4283-9DE2-5D0745698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05429271064782"/>
          <c:y val="0.22026854134200935"/>
          <c:w val="6.6657058530339958E-2"/>
          <c:h val="0.237557633660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3562057931526"/>
          <c:y val="0.19069924564547458"/>
          <c:w val="0.85097187230582727"/>
          <c:h val="0.714319582740635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#,##0</c:formatCode>
                <c:ptCount val="15"/>
                <c:pt idx="0">
                  <c:v>4</c:v>
                </c:pt>
                <c:pt idx="1">
                  <c:v>4247</c:v>
                </c:pt>
                <c:pt idx="2">
                  <c:v>382</c:v>
                </c:pt>
                <c:pt idx="3">
                  <c:v>635</c:v>
                </c:pt>
                <c:pt idx="4">
                  <c:v>10489</c:v>
                </c:pt>
                <c:pt idx="5">
                  <c:v>394</c:v>
                </c:pt>
                <c:pt idx="6">
                  <c:v>226</c:v>
                </c:pt>
                <c:pt idx="7">
                  <c:v>1002</c:v>
                </c:pt>
                <c:pt idx="8">
                  <c:v>11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4-402C-A8FC-7EEB6DE97F6B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#,##0</c:formatCode>
                <c:ptCount val="15"/>
                <c:pt idx="0">
                  <c:v>16</c:v>
                </c:pt>
                <c:pt idx="1">
                  <c:v>1689</c:v>
                </c:pt>
                <c:pt idx="2">
                  <c:v>2303</c:v>
                </c:pt>
                <c:pt idx="3">
                  <c:v>3178</c:v>
                </c:pt>
                <c:pt idx="4">
                  <c:v>6159</c:v>
                </c:pt>
                <c:pt idx="5">
                  <c:v>2011</c:v>
                </c:pt>
                <c:pt idx="6">
                  <c:v>773</c:v>
                </c:pt>
                <c:pt idx="7">
                  <c:v>307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4-402C-A8FC-7EEB6DE97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873944235720904"/>
          <c:y val="0.20946164988056493"/>
          <c:w val="8.8720034465722977E-2"/>
          <c:h val="0.16748662364560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5149320022987E-2"/>
          <c:y val="0.17798438389821389"/>
          <c:w val="0.87927241416796365"/>
          <c:h val="0.727034743815761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Fettgruppe!$G$74:$G$88</c:f>
              <c:numCache>
                <c:formatCode>0.0</c:formatCode>
                <c:ptCount val="15"/>
                <c:pt idx="0">
                  <c:v>0</c:v>
                </c:pt>
                <c:pt idx="1">
                  <c:v>27.768595041322321</c:v>
                </c:pt>
                <c:pt idx="2">
                  <c:v>0</c:v>
                </c:pt>
                <c:pt idx="3">
                  <c:v>5.6996295240809344E-3</c:v>
                </c:pt>
                <c:pt idx="4">
                  <c:v>60.803647762895402</c:v>
                </c:pt>
                <c:pt idx="5">
                  <c:v>0</c:v>
                </c:pt>
                <c:pt idx="6">
                  <c:v>0</c:v>
                </c:pt>
                <c:pt idx="7">
                  <c:v>11.393559418637791</c:v>
                </c:pt>
                <c:pt idx="8">
                  <c:v>0</c:v>
                </c:pt>
                <c:pt idx="9">
                  <c:v>0</c:v>
                </c:pt>
                <c:pt idx="10">
                  <c:v>2.8498147620404674E-2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2-48A9-B63C-98AAD8A2F17D}"/>
            </c:ext>
          </c:extLst>
        </c:ser>
        <c:ser>
          <c:idx val="4"/>
          <c:order val="1"/>
          <c:tx>
            <c:strRef>
              <c:f>Fettgruppe!$B$58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Fettgruppe!$G$58:$G$72</c:f>
              <c:numCache>
                <c:formatCode>0.0</c:formatCode>
                <c:ptCount val="15"/>
                <c:pt idx="0">
                  <c:v>0</c:v>
                </c:pt>
                <c:pt idx="1">
                  <c:v>30.29065182487135</c:v>
                </c:pt>
                <c:pt idx="2">
                  <c:v>0</c:v>
                </c:pt>
                <c:pt idx="3">
                  <c:v>0</c:v>
                </c:pt>
                <c:pt idx="4">
                  <c:v>60.563715895358555</c:v>
                </c:pt>
                <c:pt idx="5">
                  <c:v>5.6734691561849317E-3</c:v>
                </c:pt>
                <c:pt idx="6">
                  <c:v>5.6734691561849317E-3</c:v>
                </c:pt>
                <c:pt idx="7">
                  <c:v>9.1172649339891834</c:v>
                </c:pt>
                <c:pt idx="8">
                  <c:v>0</c:v>
                </c:pt>
                <c:pt idx="9">
                  <c:v>0</c:v>
                </c:pt>
                <c:pt idx="10">
                  <c:v>1.7020407468554797E-2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2-48A9-B63C-98AAD8A2F17D}"/>
            </c:ext>
          </c:extLst>
        </c:ser>
        <c:ser>
          <c:idx val="10"/>
          <c:order val="2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Fettgruppe!$G$42:$G$56</c:f>
              <c:numCache>
                <c:formatCode>0.0</c:formatCode>
                <c:ptCount val="15"/>
                <c:pt idx="0">
                  <c:v>0</c:v>
                </c:pt>
                <c:pt idx="1">
                  <c:v>25.078809106830121</c:v>
                </c:pt>
                <c:pt idx="2">
                  <c:v>0.64214827787507311</c:v>
                </c:pt>
                <c:pt idx="3">
                  <c:v>0.76474022183304191</c:v>
                </c:pt>
                <c:pt idx="4">
                  <c:v>66.695855224751881</c:v>
                </c:pt>
                <c:pt idx="5">
                  <c:v>0.16929363689433743</c:v>
                </c:pt>
                <c:pt idx="6">
                  <c:v>4.6701692936368944E-2</c:v>
                </c:pt>
                <c:pt idx="7">
                  <c:v>6.5791009924109742</c:v>
                </c:pt>
                <c:pt idx="8">
                  <c:v>5.8377116170461188E-3</c:v>
                </c:pt>
                <c:pt idx="9">
                  <c:v>0</c:v>
                </c:pt>
                <c:pt idx="10">
                  <c:v>1.7513134851138347E-2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2-48A9-B63C-98AAD8A2F17D}"/>
            </c:ext>
          </c:extLst>
        </c:ser>
        <c:ser>
          <c:idx val="13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2.2997757718622433E-2</c:v>
                </c:pt>
                <c:pt idx="1">
                  <c:v>24.417869257747377</c:v>
                </c:pt>
                <c:pt idx="2">
                  <c:v>2.1962858621284425</c:v>
                </c:pt>
                <c:pt idx="3">
                  <c:v>3.6508940378313128</c:v>
                </c:pt>
                <c:pt idx="4">
                  <c:v>60.305870177657702</c:v>
                </c:pt>
                <c:pt idx="5">
                  <c:v>2.2652791352843087</c:v>
                </c:pt>
                <c:pt idx="6">
                  <c:v>1.2993733111021677</c:v>
                </c:pt>
                <c:pt idx="7">
                  <c:v>5.7609383085149197</c:v>
                </c:pt>
                <c:pt idx="8">
                  <c:v>6.3243833726211701E-2</c:v>
                </c:pt>
                <c:pt idx="9">
                  <c:v>0</c:v>
                </c:pt>
                <c:pt idx="10">
                  <c:v>1.7248318288966821E-2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2-48A9-B63C-98AAD8A2F17D}"/>
            </c:ext>
          </c:extLst>
        </c:ser>
        <c:ser>
          <c:idx val="1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9.7311762559299367E-2</c:v>
                </c:pt>
                <c:pt idx="1">
                  <c:v>10.272472935166038</c:v>
                </c:pt>
                <c:pt idx="2">
                  <c:v>14.006811823379152</c:v>
                </c:pt>
                <c:pt idx="3">
                  <c:v>19.328548838340833</c:v>
                </c:pt>
                <c:pt idx="4">
                  <c:v>37.458946600170286</c:v>
                </c:pt>
                <c:pt idx="5">
                  <c:v>12.230872156671937</c:v>
                </c:pt>
                <c:pt idx="6">
                  <c:v>4.7013745286461486</c:v>
                </c:pt>
                <c:pt idx="7">
                  <c:v>1.8671694441065565</c:v>
                </c:pt>
                <c:pt idx="8">
                  <c:v>3.649191095973725E-2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2-48A9-B63C-98AAD8A2F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2782727560907"/>
          <c:y val="0.20763396210260862"/>
          <c:w val="7.1432969516561293E-2"/>
          <c:h val="0.250192314926881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mnd'!$J$13:$J$24</c:f>
              <c:numCache>
                <c:formatCode>0.0</c:formatCode>
                <c:ptCount val="12"/>
                <c:pt idx="0">
                  <c:v>0</c:v>
                </c:pt>
                <c:pt idx="1">
                  <c:v>7.1768427208208196E-2</c:v>
                </c:pt>
                <c:pt idx="2">
                  <c:v>1.7344449198108292E-2</c:v>
                </c:pt>
                <c:pt idx="3">
                  <c:v>3.5483608011623258E-2</c:v>
                </c:pt>
                <c:pt idx="4">
                  <c:v>0.1008701226467566</c:v>
                </c:pt>
                <c:pt idx="5">
                  <c:v>0.12710332684212361</c:v>
                </c:pt>
                <c:pt idx="6">
                  <c:v>0.21255149443421856</c:v>
                </c:pt>
                <c:pt idx="7">
                  <c:v>0.18437452828154319</c:v>
                </c:pt>
                <c:pt idx="8">
                  <c:v>0</c:v>
                </c:pt>
                <c:pt idx="9">
                  <c:v>3.8215308688705374E-2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mnd'!$M$13:$M$24</c:f>
              <c:numCache>
                <c:formatCode>0.0</c:formatCode>
                <c:ptCount val="12"/>
                <c:pt idx="0">
                  <c:v>0</c:v>
                </c:pt>
                <c:pt idx="1">
                  <c:v>5.4</c:v>
                </c:pt>
                <c:pt idx="2">
                  <c:v>3</c:v>
                </c:pt>
                <c:pt idx="3">
                  <c:v>7.4</c:v>
                </c:pt>
                <c:pt idx="4">
                  <c:v>5.3500000000000005</c:v>
                </c:pt>
                <c:pt idx="5">
                  <c:v>3.6333333333333342</c:v>
                </c:pt>
                <c:pt idx="6">
                  <c:v>2.4249999999999998</c:v>
                </c:pt>
                <c:pt idx="7">
                  <c:v>8.5500000000000007</c:v>
                </c:pt>
                <c:pt idx="8">
                  <c:v>0</c:v>
                </c:pt>
                <c:pt idx="9">
                  <c:v>5.25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3513294824631E-2"/>
          <c:y val="0.16056627407873905"/>
          <c:w val="0.89114350617669091"/>
          <c:h val="0.7267493013615161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Uke!$V$63:$V$114</c:f>
              <c:numCache>
                <c:formatCode>0.00</c:formatCode>
                <c:ptCount val="52"/>
                <c:pt idx="0">
                  <c:v>5</c:v>
                </c:pt>
                <c:pt idx="1">
                  <c:v>4.6842105263157903</c:v>
                </c:pt>
                <c:pt idx="2">
                  <c:v>3.3333333333333344</c:v>
                </c:pt>
                <c:pt idx="3">
                  <c:v>5.0638297872340408</c:v>
                </c:pt>
                <c:pt idx="4">
                  <c:v>4.2543352601156066</c:v>
                </c:pt>
                <c:pt idx="5">
                  <c:v>5.6</c:v>
                </c:pt>
                <c:pt idx="6">
                  <c:v>5.0111111111111111</c:v>
                </c:pt>
                <c:pt idx="7">
                  <c:v>4.9818181818181806</c:v>
                </c:pt>
                <c:pt idx="8">
                  <c:v>3.5310344827586202</c:v>
                </c:pt>
                <c:pt idx="9">
                  <c:v>4.6346555323590808</c:v>
                </c:pt>
                <c:pt idx="10">
                  <c:v>4.7992700729926998</c:v>
                </c:pt>
                <c:pt idx="11">
                  <c:v>4.6790123456790118</c:v>
                </c:pt>
                <c:pt idx="12">
                  <c:v>4.7902097902097909</c:v>
                </c:pt>
                <c:pt idx="13">
                  <c:v>0</c:v>
                </c:pt>
                <c:pt idx="14">
                  <c:v>4.005917159763313</c:v>
                </c:pt>
                <c:pt idx="15">
                  <c:v>4.6188679245283009</c:v>
                </c:pt>
                <c:pt idx="16">
                  <c:v>4.7136871508379876</c:v>
                </c:pt>
                <c:pt idx="17">
                  <c:v>5.0705882352941183</c:v>
                </c:pt>
                <c:pt idx="18">
                  <c:v>4.4887955182072812</c:v>
                </c:pt>
                <c:pt idx="19">
                  <c:v>5</c:v>
                </c:pt>
                <c:pt idx="20">
                  <c:v>4.6678571428571436</c:v>
                </c:pt>
                <c:pt idx="21">
                  <c:v>3.8584905660377351</c:v>
                </c:pt>
                <c:pt idx="22">
                  <c:v>4.5444078947368443</c:v>
                </c:pt>
                <c:pt idx="23">
                  <c:v>3.8095238095238111</c:v>
                </c:pt>
                <c:pt idx="24">
                  <c:v>3.675257731958764</c:v>
                </c:pt>
                <c:pt idx="25">
                  <c:v>4.1645885286783058</c:v>
                </c:pt>
                <c:pt idx="26">
                  <c:v>4.8727272727272739</c:v>
                </c:pt>
                <c:pt idx="27">
                  <c:v>4.3739130434782609</c:v>
                </c:pt>
                <c:pt idx="28">
                  <c:v>2</c:v>
                </c:pt>
                <c:pt idx="29">
                  <c:v>3.2</c:v>
                </c:pt>
                <c:pt idx="30">
                  <c:v>3.4450261780104703</c:v>
                </c:pt>
                <c:pt idx="31">
                  <c:v>2.8811369509043923</c:v>
                </c:pt>
                <c:pt idx="32">
                  <c:v>2.9012345679012346</c:v>
                </c:pt>
                <c:pt idx="33">
                  <c:v>3.4754098360655736</c:v>
                </c:pt>
                <c:pt idx="34">
                  <c:v>3.9116607773851593</c:v>
                </c:pt>
                <c:pt idx="35">
                  <c:v>3.8886075949367096</c:v>
                </c:pt>
                <c:pt idx="36">
                  <c:v>3.767883211678833</c:v>
                </c:pt>
                <c:pt idx="37">
                  <c:v>3.7488687782805425</c:v>
                </c:pt>
                <c:pt idx="38">
                  <c:v>4.201995012468827</c:v>
                </c:pt>
                <c:pt idx="39">
                  <c:v>4.5614334470989757</c:v>
                </c:pt>
                <c:pt idx="40">
                  <c:v>4.1478439425051326</c:v>
                </c:pt>
                <c:pt idx="41">
                  <c:v>4.3876288659793827</c:v>
                </c:pt>
                <c:pt idx="42">
                  <c:v>4.2954545454545459</c:v>
                </c:pt>
                <c:pt idx="43">
                  <c:v>4.7112462006079028</c:v>
                </c:pt>
                <c:pt idx="44">
                  <c:v>4.3621399176954734</c:v>
                </c:pt>
                <c:pt idx="45">
                  <c:v>4.5151515151515156</c:v>
                </c:pt>
                <c:pt idx="46">
                  <c:v>4.5361216730038008</c:v>
                </c:pt>
                <c:pt idx="47">
                  <c:v>4.1530612244897958</c:v>
                </c:pt>
                <c:pt idx="48">
                  <c:v>4.6081081081081088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E-4233-8482-CA97CE6E45B2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Uke!$V$10:$V$61</c:f>
              <c:numCache>
                <c:formatCode>0.00</c:formatCode>
                <c:ptCount val="52"/>
                <c:pt idx="0">
                  <c:v>5</c:v>
                </c:pt>
                <c:pt idx="1">
                  <c:v>4.8833333333333346</c:v>
                </c:pt>
                <c:pt idx="2">
                  <c:v>5</c:v>
                </c:pt>
                <c:pt idx="3">
                  <c:v>4.6377952755905509</c:v>
                </c:pt>
                <c:pt idx="4">
                  <c:v>4</c:v>
                </c:pt>
                <c:pt idx="5">
                  <c:v>4.8611111111111116</c:v>
                </c:pt>
                <c:pt idx="6">
                  <c:v>4.7445339470655936</c:v>
                </c:pt>
                <c:pt idx="7">
                  <c:v>4.9269406392694082</c:v>
                </c:pt>
                <c:pt idx="8">
                  <c:v>3.2</c:v>
                </c:pt>
                <c:pt idx="9">
                  <c:v>4.5842696629213471</c:v>
                </c:pt>
                <c:pt idx="10">
                  <c:v>5.208747514910538</c:v>
                </c:pt>
                <c:pt idx="11">
                  <c:v>4.866096866096866</c:v>
                </c:pt>
                <c:pt idx="12">
                  <c:v>0</c:v>
                </c:pt>
                <c:pt idx="13">
                  <c:v>3.8759124087591248</c:v>
                </c:pt>
                <c:pt idx="14">
                  <c:v>4.8216735253772276</c:v>
                </c:pt>
                <c:pt idx="15">
                  <c:v>4.8648648648648658</c:v>
                </c:pt>
                <c:pt idx="16">
                  <c:v>4.5312922107158942</c:v>
                </c:pt>
                <c:pt idx="17">
                  <c:v>4.8782608695652172</c:v>
                </c:pt>
                <c:pt idx="18">
                  <c:v>4.4981132075471688</c:v>
                </c:pt>
                <c:pt idx="19">
                  <c:v>4.676855895196506</c:v>
                </c:pt>
                <c:pt idx="20">
                  <c:v>4.0687830687830688</c:v>
                </c:pt>
                <c:pt idx="21">
                  <c:v>4.407678244972578</c:v>
                </c:pt>
                <c:pt idx="22">
                  <c:v>4.4512820512820506</c:v>
                </c:pt>
                <c:pt idx="23">
                  <c:v>4.3926553672316375</c:v>
                </c:pt>
                <c:pt idx="24">
                  <c:v>3.5983146067415746</c:v>
                </c:pt>
                <c:pt idx="25">
                  <c:v>3.5058823529411764</c:v>
                </c:pt>
                <c:pt idx="26">
                  <c:v>4.1753846153846146</c:v>
                </c:pt>
                <c:pt idx="27">
                  <c:v>3.6311475409836063</c:v>
                </c:pt>
                <c:pt idx="28">
                  <c:v>4.8421052631578947</c:v>
                </c:pt>
                <c:pt idx="29">
                  <c:v>3</c:v>
                </c:pt>
                <c:pt idx="30">
                  <c:v>3.3023255813953498</c:v>
                </c:pt>
                <c:pt idx="31">
                  <c:v>4</c:v>
                </c:pt>
                <c:pt idx="32">
                  <c:v>3.4415584415584406</c:v>
                </c:pt>
                <c:pt idx="33">
                  <c:v>3.610978520286396</c:v>
                </c:pt>
                <c:pt idx="34">
                  <c:v>4.06280193236715</c:v>
                </c:pt>
                <c:pt idx="35">
                  <c:v>4.2096317280453244</c:v>
                </c:pt>
                <c:pt idx="36">
                  <c:v>4.32544378698225</c:v>
                </c:pt>
                <c:pt idx="37">
                  <c:v>4.4097859327217108</c:v>
                </c:pt>
                <c:pt idx="38">
                  <c:v>4.352112676056338</c:v>
                </c:pt>
                <c:pt idx="39">
                  <c:v>4.2247838616714697</c:v>
                </c:pt>
                <c:pt idx="40">
                  <c:v>4.2805676855895207</c:v>
                </c:pt>
                <c:pt idx="41">
                  <c:v>4.098984771573603</c:v>
                </c:pt>
                <c:pt idx="42">
                  <c:v>4.8580508474576281</c:v>
                </c:pt>
                <c:pt idx="43">
                  <c:v>4.359073359073359</c:v>
                </c:pt>
                <c:pt idx="44">
                  <c:v>4.2073921971252561</c:v>
                </c:pt>
                <c:pt idx="45">
                  <c:v>4.7758620689655196</c:v>
                </c:pt>
                <c:pt idx="46">
                  <c:v>4.0123456790123457</c:v>
                </c:pt>
                <c:pt idx="47">
                  <c:v>4.7876712328767121</c:v>
                </c:pt>
                <c:pt idx="48">
                  <c:v>4.6086956521739131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E-4233-8482-CA97CE6E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80370552479713"/>
          <c:y val="0.21244712994923221"/>
          <c:w val="8.7671249152503392E-2"/>
          <c:h val="0.152353663649982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mnd'!$D$13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mnd'!$L$13:$L$24</c:f>
              <c:numCache>
                <c:formatCode>0.00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1.333333333333333</c:v>
                </c:pt>
                <c:pt idx="6">
                  <c:v>1.25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mnd'!$E$28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mnd'!$J$28:$J$39</c:f>
              <c:numCache>
                <c:formatCode>0.0</c:formatCode>
                <c:ptCount val="12"/>
                <c:pt idx="0">
                  <c:v>9.5661672908863977</c:v>
                </c:pt>
                <c:pt idx="1">
                  <c:v>12.429228356503017</c:v>
                </c:pt>
                <c:pt idx="2">
                  <c:v>5.018327301319335</c:v>
                </c:pt>
                <c:pt idx="3">
                  <c:v>6.3956805899869043</c:v>
                </c:pt>
                <c:pt idx="4">
                  <c:v>9.087738152474147</c:v>
                </c:pt>
                <c:pt idx="5">
                  <c:v>17.504110451624939</c:v>
                </c:pt>
                <c:pt idx="6">
                  <c:v>13.921027259181349</c:v>
                </c:pt>
                <c:pt idx="7">
                  <c:v>13.739676104629853</c:v>
                </c:pt>
                <c:pt idx="8">
                  <c:v>4.4114952989356873</c:v>
                </c:pt>
                <c:pt idx="9">
                  <c:v>5.3708886697069058</c:v>
                </c:pt>
                <c:pt idx="10">
                  <c:v>8.1880402704230022</c:v>
                </c:pt>
                <c:pt idx="11">
                  <c:v>3.5337498719655849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mnd'!$E$28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mnd'!$M$28:$M$39</c:f>
              <c:numCache>
                <c:formatCode>0.0</c:formatCode>
                <c:ptCount val="12"/>
                <c:pt idx="0">
                  <c:v>6.5678571428571484</c:v>
                </c:pt>
                <c:pt idx="1">
                  <c:v>6.1526315789473651</c:v>
                </c:pt>
                <c:pt idx="2">
                  <c:v>5.9862068965517228</c:v>
                </c:pt>
                <c:pt idx="3">
                  <c:v>5.3351999999999995</c:v>
                </c:pt>
                <c:pt idx="4">
                  <c:v>4.8200000000000012</c:v>
                </c:pt>
                <c:pt idx="5">
                  <c:v>6.5265217391304304</c:v>
                </c:pt>
                <c:pt idx="6">
                  <c:v>5.9933962264150935</c:v>
                </c:pt>
                <c:pt idx="7">
                  <c:v>7.5851190476190498</c:v>
                </c:pt>
                <c:pt idx="8">
                  <c:v>7.2475728155339825</c:v>
                </c:pt>
                <c:pt idx="9">
                  <c:v>7.4908629441624353</c:v>
                </c:pt>
                <c:pt idx="10">
                  <c:v>7.3811320754716974</c:v>
                </c:pt>
                <c:pt idx="11">
                  <c:v>8.625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mnd'!$E$28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mnd'!$L$28:$L$39</c:f>
              <c:numCache>
                <c:formatCode>0.00</c:formatCode>
                <c:ptCount val="12"/>
                <c:pt idx="0">
                  <c:v>3.8928571428571441</c:v>
                </c:pt>
                <c:pt idx="1">
                  <c:v>4.6710526315789487</c:v>
                </c:pt>
                <c:pt idx="2">
                  <c:v>4.1862068965517238</c:v>
                </c:pt>
                <c:pt idx="3">
                  <c:v>3.6520000000000006</c:v>
                </c:pt>
                <c:pt idx="4">
                  <c:v>3.71</c:v>
                </c:pt>
                <c:pt idx="5">
                  <c:v>3.9695652173913047</c:v>
                </c:pt>
                <c:pt idx="6">
                  <c:v>3.396226415094338</c:v>
                </c:pt>
                <c:pt idx="7">
                  <c:v>3.8511904761904754</c:v>
                </c:pt>
                <c:pt idx="8">
                  <c:v>3.4951456310679623</c:v>
                </c:pt>
                <c:pt idx="9">
                  <c:v>4.0710659898477175</c:v>
                </c:pt>
                <c:pt idx="10">
                  <c:v>3.622641509433961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#,##0</c:formatCode>
                <c:ptCount val="12"/>
                <c:pt idx="0">
                  <c:v>1</c:v>
                </c:pt>
                <c:pt idx="1">
                  <c:v>36</c:v>
                </c:pt>
                <c:pt idx="2">
                  <c:v>71</c:v>
                </c:pt>
                <c:pt idx="3">
                  <c:v>383</c:v>
                </c:pt>
                <c:pt idx="4">
                  <c:v>142</c:v>
                </c:pt>
                <c:pt idx="5">
                  <c:v>169</c:v>
                </c:pt>
                <c:pt idx="6">
                  <c:v>133</c:v>
                </c:pt>
                <c:pt idx="7">
                  <c:v>294</c:v>
                </c:pt>
                <c:pt idx="8">
                  <c:v>323</c:v>
                </c:pt>
                <c:pt idx="9">
                  <c:v>567</c:v>
                </c:pt>
                <c:pt idx="10">
                  <c:v>171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mnd'!$J$43:$J$54</c:f>
              <c:numCache>
                <c:formatCode>0.0</c:formatCode>
                <c:ptCount val="12"/>
                <c:pt idx="0">
                  <c:v>0.58780690803162738</c:v>
                </c:pt>
                <c:pt idx="1">
                  <c:v>2.335131974163366</c:v>
                </c:pt>
                <c:pt idx="2">
                  <c:v>2.4230195529757297</c:v>
                </c:pt>
                <c:pt idx="3">
                  <c:v>10.977861105650048</c:v>
                </c:pt>
                <c:pt idx="4">
                  <c:v>7.3729460674792868</c:v>
                </c:pt>
                <c:pt idx="5">
                  <c:v>13.944051214478112</c:v>
                </c:pt>
                <c:pt idx="6">
                  <c:v>21.14996932246472</c:v>
                </c:pt>
                <c:pt idx="7">
                  <c:v>27.797425225885753</c:v>
                </c:pt>
                <c:pt idx="8">
                  <c:v>18.131747992222987</c:v>
                </c:pt>
                <c:pt idx="9">
                  <c:v>17.561936096724761</c:v>
                </c:pt>
                <c:pt idx="10">
                  <c:v>16.007702450970143</c:v>
                </c:pt>
                <c:pt idx="11">
                  <c:v>12.168390863464101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mnd'!$M$43:$M$54</c:f>
              <c:numCache>
                <c:formatCode>0.0</c:formatCode>
                <c:ptCount val="12"/>
                <c:pt idx="0">
                  <c:v>11.3</c:v>
                </c:pt>
                <c:pt idx="1">
                  <c:v>4.8805555555555564</c:v>
                </c:pt>
                <c:pt idx="2">
                  <c:v>5.9028169014084506</c:v>
                </c:pt>
                <c:pt idx="3">
                  <c:v>5.9775456919060082</c:v>
                </c:pt>
                <c:pt idx="4">
                  <c:v>5.5077464788732415</c:v>
                </c:pt>
                <c:pt idx="5">
                  <c:v>7.0757396449704153</c:v>
                </c:pt>
                <c:pt idx="6">
                  <c:v>7.2571428571428562</c:v>
                </c:pt>
                <c:pt idx="7">
                  <c:v>8.769047619047619</c:v>
                </c:pt>
                <c:pt idx="8">
                  <c:v>9.4990712074303332</c:v>
                </c:pt>
                <c:pt idx="9">
                  <c:v>8.5102292768959416</c:v>
                </c:pt>
                <c:pt idx="10">
                  <c:v>8.9450292397660895</c:v>
                </c:pt>
                <c:pt idx="11">
                  <c:v>9.1384615384615362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mnd'!$L$43:$L$54</c:f>
              <c:numCache>
                <c:formatCode>0.00</c:formatCode>
                <c:ptCount val="12"/>
                <c:pt idx="0">
                  <c:v>5</c:v>
                </c:pt>
                <c:pt idx="1">
                  <c:v>4.4444444444444446</c:v>
                </c:pt>
                <c:pt idx="2">
                  <c:v>4.4929577464788739</c:v>
                </c:pt>
                <c:pt idx="3">
                  <c:v>4.2506527415143607</c:v>
                </c:pt>
                <c:pt idx="4">
                  <c:v>4.323943661971831</c:v>
                </c:pt>
                <c:pt idx="5">
                  <c:v>4.5857988165680474</c:v>
                </c:pt>
                <c:pt idx="6">
                  <c:v>4.3533834586466176</c:v>
                </c:pt>
                <c:pt idx="7">
                  <c:v>4.4693877551020424</c:v>
                </c:pt>
                <c:pt idx="8">
                  <c:v>4.5665634674922604</c:v>
                </c:pt>
                <c:pt idx="9">
                  <c:v>4.5079365079365079</c:v>
                </c:pt>
                <c:pt idx="10">
                  <c:v>4.1228070175438596</c:v>
                </c:pt>
                <c:pt idx="11">
                  <c:v>4.3846153846153859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#,##0</c:formatCode>
                <c:ptCount val="12"/>
                <c:pt idx="0">
                  <c:v>7</c:v>
                </c:pt>
                <c:pt idx="1">
                  <c:v>100</c:v>
                </c:pt>
                <c:pt idx="2">
                  <c:v>252</c:v>
                </c:pt>
                <c:pt idx="3">
                  <c:v>639</c:v>
                </c:pt>
                <c:pt idx="4">
                  <c:v>239</c:v>
                </c:pt>
                <c:pt idx="5">
                  <c:v>193</c:v>
                </c:pt>
                <c:pt idx="6">
                  <c:v>114</c:v>
                </c:pt>
                <c:pt idx="7">
                  <c:v>255</c:v>
                </c:pt>
                <c:pt idx="8">
                  <c:v>439</c:v>
                </c:pt>
                <c:pt idx="9">
                  <c:v>708</c:v>
                </c:pt>
                <c:pt idx="10">
                  <c:v>212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mnd'!$J$58:$J$69</c:f>
              <c:numCache>
                <c:formatCode>0.0</c:formatCode>
                <c:ptCount val="12"/>
                <c:pt idx="0">
                  <c:v>3.8649604660840624</c:v>
                </c:pt>
                <c:pt idx="1">
                  <c:v>6.6186438425347562</c:v>
                </c:pt>
                <c:pt idx="2">
                  <c:v>9.245169570898323</c:v>
                </c:pt>
                <c:pt idx="3">
                  <c:v>19.733681136626281</c:v>
                </c:pt>
                <c:pt idx="4">
                  <c:v>14.762860940637461</c:v>
                </c:pt>
                <c:pt idx="5">
                  <c:v>17.202094289678978</c:v>
                </c:pt>
                <c:pt idx="6">
                  <c:v>21.224471908142696</c:v>
                </c:pt>
                <c:pt idx="7">
                  <c:v>26.041015245940528</c:v>
                </c:pt>
                <c:pt idx="8">
                  <c:v>27.984185986041567</c:v>
                </c:pt>
                <c:pt idx="9">
                  <c:v>26.588755964317819</c:v>
                </c:pt>
                <c:pt idx="10">
                  <c:v>21.971869309500391</c:v>
                </c:pt>
                <c:pt idx="11">
                  <c:v>20.434292737887944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562391215005705E-2"/>
          <c:y val="0.14656047699979716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0.00</c:formatCode>
                <c:ptCount val="52"/>
                <c:pt idx="0">
                  <c:v>7.25</c:v>
                </c:pt>
                <c:pt idx="1">
                  <c:v>5.3909774436090236</c:v>
                </c:pt>
                <c:pt idx="2">
                  <c:v>5.3333333333333321</c:v>
                </c:pt>
                <c:pt idx="3">
                  <c:v>4.8723404255319149</c:v>
                </c:pt>
                <c:pt idx="4">
                  <c:v>4.4797687861271669</c:v>
                </c:pt>
                <c:pt idx="5">
                  <c:v>5.9333333333333353</c:v>
                </c:pt>
                <c:pt idx="6">
                  <c:v>5.8259259259259268</c:v>
                </c:pt>
                <c:pt idx="7">
                  <c:v>5.168181818181818</c:v>
                </c:pt>
                <c:pt idx="8">
                  <c:v>5.0965517241379308</c:v>
                </c:pt>
                <c:pt idx="9">
                  <c:v>5.2400835073068892</c:v>
                </c:pt>
                <c:pt idx="10">
                  <c:v>5.367244525547445</c:v>
                </c:pt>
                <c:pt idx="11">
                  <c:v>5.7242798353909476</c:v>
                </c:pt>
                <c:pt idx="12">
                  <c:v>5.0797202797202798</c:v>
                </c:pt>
                <c:pt idx="13">
                  <c:v>0</c:v>
                </c:pt>
                <c:pt idx="14">
                  <c:v>4.9408284023668632</c:v>
                </c:pt>
                <c:pt idx="15">
                  <c:v>5.5886792452830196</c:v>
                </c:pt>
                <c:pt idx="16">
                  <c:v>5.4292364990689004</c:v>
                </c:pt>
                <c:pt idx="17">
                  <c:v>6.5647058823529392</c:v>
                </c:pt>
                <c:pt idx="18">
                  <c:v>5.2156862745098032</c:v>
                </c:pt>
                <c:pt idx="19">
                  <c:v>5.833333333333333</c:v>
                </c:pt>
                <c:pt idx="20">
                  <c:v>5.9</c:v>
                </c:pt>
                <c:pt idx="21">
                  <c:v>4.5566037735849054</c:v>
                </c:pt>
                <c:pt idx="22">
                  <c:v>5.5575657894736841</c:v>
                </c:pt>
                <c:pt idx="23">
                  <c:v>5.0846560846560864</c:v>
                </c:pt>
                <c:pt idx="24">
                  <c:v>4.5103092783505163</c:v>
                </c:pt>
                <c:pt idx="25">
                  <c:v>4.7855361596009995</c:v>
                </c:pt>
                <c:pt idx="26">
                  <c:v>5.0636363636363635</c:v>
                </c:pt>
                <c:pt idx="27">
                  <c:v>5.3652173913043484</c:v>
                </c:pt>
                <c:pt idx="28">
                  <c:v>3.8333333333333344</c:v>
                </c:pt>
                <c:pt idx="29">
                  <c:v>3.7066666666666657</c:v>
                </c:pt>
                <c:pt idx="30">
                  <c:v>4.3455497382198951</c:v>
                </c:pt>
                <c:pt idx="31">
                  <c:v>4.4237726098191219</c:v>
                </c:pt>
                <c:pt idx="32">
                  <c:v>5.3456790123456797</c:v>
                </c:pt>
                <c:pt idx="33">
                  <c:v>5.024590163934425</c:v>
                </c:pt>
                <c:pt idx="34">
                  <c:v>4.7738515901060072</c:v>
                </c:pt>
                <c:pt idx="35">
                  <c:v>5.4506329113924048</c:v>
                </c:pt>
                <c:pt idx="36">
                  <c:v>4.9094890510948916</c:v>
                </c:pt>
                <c:pt idx="37">
                  <c:v>5.158371040723984</c:v>
                </c:pt>
                <c:pt idx="38">
                  <c:v>5.6857855361596004</c:v>
                </c:pt>
                <c:pt idx="39">
                  <c:v>5.2815699658703084</c:v>
                </c:pt>
                <c:pt idx="40">
                  <c:v>5.4168377823408607</c:v>
                </c:pt>
                <c:pt idx="41">
                  <c:v>5.5711340206185556</c:v>
                </c:pt>
                <c:pt idx="42">
                  <c:v>5.9909090909090921</c:v>
                </c:pt>
                <c:pt idx="43">
                  <c:v>5.735562310030395</c:v>
                </c:pt>
                <c:pt idx="44">
                  <c:v>5.2510288065843618</c:v>
                </c:pt>
                <c:pt idx="45">
                  <c:v>5.5696969696969694</c:v>
                </c:pt>
                <c:pt idx="46">
                  <c:v>5.7338403041825092</c:v>
                </c:pt>
                <c:pt idx="47">
                  <c:v>5.4387755102040813</c:v>
                </c:pt>
                <c:pt idx="48">
                  <c:v>5.9054054054054061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2-47EC-B574-C87877CE4987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887440629709074E-2"/>
                  <c:y val="8.5274456974847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9-46EC-BEF0-7D16CC636D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9-46EC-BEF0-7D16CC636D9B}"/>
                </c:ext>
              </c:extLst>
            </c:dLbl>
            <c:dLbl>
              <c:idx val="2"/>
              <c:layout>
                <c:manualLayout>
                  <c:x val="-1.9770329117046872E-2"/>
                  <c:y val="-4.2637228487423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79-46EC-BEF0-7D16CC636D9B}"/>
                </c:ext>
              </c:extLst>
            </c:dLbl>
            <c:dLbl>
              <c:idx val="3"/>
              <c:layout>
                <c:manualLayout>
                  <c:x val="-2.8243327310066978E-2"/>
                  <c:y val="7.5122735906413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9-46EC-BEF0-7D16CC636D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9-46EC-BEF0-7D16CC636D9B}"/>
                </c:ext>
              </c:extLst>
            </c:dLbl>
            <c:dLbl>
              <c:idx val="5"/>
              <c:layout>
                <c:manualLayout>
                  <c:x val="-2.8243327310066978E-2"/>
                  <c:y val="-5.0758605342171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9-46EC-BEF0-7D16CC636D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9-46EC-BEF0-7D16CC636D9B}"/>
                </c:ext>
              </c:extLst>
            </c:dLbl>
            <c:dLbl>
              <c:idx val="7"/>
              <c:layout>
                <c:manualLayout>
                  <c:x val="-2.2594661848053567E-2"/>
                  <c:y val="-6.29406706242924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600"/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384351803036223E-2"/>
                      <c:h val="3.53279893181512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B79-46EC-BEF0-7D16CC636D9B}"/>
                </c:ext>
              </c:extLst>
            </c:dLbl>
            <c:dLbl>
              <c:idx val="8"/>
              <c:layout>
                <c:manualLayout>
                  <c:x val="-2.3536106091722468E-2"/>
                  <c:y val="5.88799821969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9-4C9B-B5CF-89A7326B03D4}"/>
                </c:ext>
              </c:extLst>
            </c:dLbl>
            <c:dLbl>
              <c:idx val="9"/>
              <c:layout>
                <c:manualLayout>
                  <c:x val="-1.6945996386040177E-2"/>
                  <c:y val="-3.8576540060050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79-46EC-BEF0-7D16CC636D9B}"/>
                </c:ext>
              </c:extLst>
            </c:dLbl>
            <c:dLbl>
              <c:idx val="10"/>
              <c:layout>
                <c:manualLayout>
                  <c:x val="1.8828884873377627E-3"/>
                  <c:y val="-4.6697916914797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79-46EC-BEF0-7D16CC636D9B}"/>
                </c:ext>
              </c:extLst>
            </c:dLbl>
            <c:dLbl>
              <c:idx val="11"/>
              <c:layout>
                <c:manualLayout>
                  <c:x val="-4.6130767939776031E-2"/>
                  <c:y val="4.060688427373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79-46EC-BEF0-7D16CC636D9B}"/>
                </c:ext>
              </c:extLst>
            </c:dLbl>
            <c:dLbl>
              <c:idx val="13"/>
              <c:layout>
                <c:manualLayout>
                  <c:x val="-1.9770329117046941E-2"/>
                  <c:y val="-5.2788949555858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79-46EC-BEF0-7D16CC636D9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79-46EC-BEF0-7D16CC636D9B}"/>
                </c:ext>
              </c:extLst>
            </c:dLbl>
            <c:dLbl>
              <c:idx val="15"/>
              <c:layout>
                <c:manualLayout>
                  <c:x val="-2.2594661848053567E-2"/>
                  <c:y val="-5.4819293769545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79-46EC-BEF0-7D16CC636D9B}"/>
                </c:ext>
              </c:extLst>
            </c:dLbl>
            <c:dLbl>
              <c:idx val="16"/>
              <c:layout>
                <c:manualLayout>
                  <c:x val="-1.9770329117046872E-2"/>
                  <c:y val="4.8728261128484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79-46EC-BEF0-7D16CC636D9B}"/>
                </c:ext>
              </c:extLst>
            </c:dLbl>
            <c:dLbl>
              <c:idx val="17"/>
              <c:layout>
                <c:manualLayout>
                  <c:x val="-9.4144424366889869E-4"/>
                  <c:y val="-7.9183424333787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79-46EC-BEF0-7D16CC636D9B}"/>
                </c:ext>
              </c:extLst>
            </c:dLbl>
            <c:dLbl>
              <c:idx val="18"/>
              <c:layout>
                <c:manualLayout>
                  <c:x val="-1.8828884873377975E-2"/>
                  <c:y val="6.903170326535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79-46EC-BEF0-7D16CC636D9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79-46EC-BEF0-7D16CC636D9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79-46EC-BEF0-7D16CC636D9B}"/>
                </c:ext>
              </c:extLst>
            </c:dLbl>
            <c:dLbl>
              <c:idx val="21"/>
              <c:layout>
                <c:manualLayout>
                  <c:x val="-1.9770329117046872E-2"/>
                  <c:y val="-6.09103264106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79-46EC-BEF0-7D16CC636D9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79-46EC-BEF0-7D16CC636D9B}"/>
                </c:ext>
              </c:extLst>
            </c:dLbl>
            <c:dLbl>
              <c:idx val="23"/>
              <c:layout>
                <c:manualLayout>
                  <c:x val="-2.4477550335391365E-2"/>
                  <c:y val="-8.730480118853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79-46EC-BEF0-7D16CC636D9B}"/>
                </c:ext>
              </c:extLst>
            </c:dLbl>
            <c:dLbl>
              <c:idx val="24"/>
              <c:layout>
                <c:manualLayout>
                  <c:x val="1.8828884873377974E-3"/>
                  <c:y val="7.1062047479039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79-46EC-BEF0-7D16CC636D9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79-46EC-BEF0-7D16CC636D9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79-46EC-BEF0-7D16CC636D9B}"/>
                </c:ext>
              </c:extLst>
            </c:dLbl>
            <c:dLbl>
              <c:idx val="27"/>
              <c:layout>
                <c:manualLayout>
                  <c:x val="-4.4247879452438237E-2"/>
                  <c:y val="-5.4819293769545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79-46EC-BEF0-7D16CC636D9B}"/>
                </c:ext>
              </c:extLst>
            </c:dLbl>
            <c:dLbl>
              <c:idx val="28"/>
              <c:layout>
                <c:manualLayout>
                  <c:x val="-2.1653217604384739E-2"/>
                  <c:y val="-5.2788949555858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79-46EC-BEF0-7D16CC636D9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79-46EC-BEF0-7D16CC636D9B}"/>
                </c:ext>
              </c:extLst>
            </c:dLbl>
            <c:dLbl>
              <c:idx val="31"/>
              <c:layout>
                <c:manualLayout>
                  <c:x val="-1.412166365503348E-2"/>
                  <c:y val="-5.0758605342171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7-4120-A727-F853F29C63D5}"/>
                </c:ext>
              </c:extLst>
            </c:dLbl>
            <c:dLbl>
              <c:idx val="32"/>
              <c:layout>
                <c:manualLayout>
                  <c:x val="-2.8243327310066891E-2"/>
                  <c:y val="6.903170326535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79-46EC-BEF0-7D16CC636D9B}"/>
                </c:ext>
              </c:extLst>
            </c:dLbl>
            <c:dLbl>
              <c:idx val="33"/>
              <c:layout>
                <c:manualLayout>
                  <c:x val="-3.2009104284742691E-2"/>
                  <c:y val="-5.4819293769545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7-4120-A727-F853F29C63D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7-4120-A727-F853F29C63D5}"/>
                </c:ext>
              </c:extLst>
            </c:dLbl>
            <c:dLbl>
              <c:idx val="35"/>
              <c:layout>
                <c:manualLayout>
                  <c:x val="-3.7657769746756081E-2"/>
                  <c:y val="-7.1062047479039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7-4120-A727-F853F29C63D5}"/>
                </c:ext>
              </c:extLst>
            </c:dLbl>
            <c:dLbl>
              <c:idx val="36"/>
              <c:layout>
                <c:manualLayout>
                  <c:x val="-1.0355886680357885E-2"/>
                  <c:y val="-5.8879982196918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E-4BCA-8003-C900A2D46771}"/>
                </c:ext>
              </c:extLst>
            </c:dLbl>
            <c:dLbl>
              <c:idx val="37"/>
              <c:layout>
                <c:manualLayout>
                  <c:x val="-2.4477550335391365E-2"/>
                  <c:y val="9.9486866470655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E-4BCA-8003-C900A2D46771}"/>
                </c:ext>
              </c:extLst>
            </c:dLbl>
            <c:dLbl>
              <c:idx val="38"/>
              <c:layout>
                <c:manualLayout>
                  <c:x val="-1.6004552142371137E-2"/>
                  <c:y val="-5.0758605342171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49-4C9B-B5CF-89A7326B03D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EE-4684-B88A-E74846634078}"/>
                </c:ext>
              </c:extLst>
            </c:dLbl>
            <c:dLbl>
              <c:idx val="40"/>
              <c:layout>
                <c:manualLayout>
                  <c:x val="9.4144424366876056E-4"/>
                  <c:y val="-4.2637228487423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EE-4684-B88A-E74846634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Uke!$P$10:$P$61</c:f>
              <c:numCache>
                <c:formatCode>0.00</c:formatCode>
                <c:ptCount val="52"/>
                <c:pt idx="0">
                  <c:v>6</c:v>
                </c:pt>
                <c:pt idx="1">
                  <c:v>5.65</c:v>
                </c:pt>
                <c:pt idx="2">
                  <c:v>8</c:v>
                </c:pt>
                <c:pt idx="3">
                  <c:v>5.062992125984251</c:v>
                </c:pt>
                <c:pt idx="4">
                  <c:v>5.52</c:v>
                </c:pt>
                <c:pt idx="5">
                  <c:v>6.25</c:v>
                </c:pt>
                <c:pt idx="6">
                  <c:v>5.7376294591484447</c:v>
                </c:pt>
                <c:pt idx="7">
                  <c:v>5.9726027397260264</c:v>
                </c:pt>
                <c:pt idx="8">
                  <c:v>4.3600000000000003</c:v>
                </c:pt>
                <c:pt idx="9">
                  <c:v>5.9943820224719104</c:v>
                </c:pt>
                <c:pt idx="10">
                  <c:v>5.673956262425448</c:v>
                </c:pt>
                <c:pt idx="11">
                  <c:v>5.316239316239316</c:v>
                </c:pt>
                <c:pt idx="12">
                  <c:v>0</c:v>
                </c:pt>
                <c:pt idx="13">
                  <c:v>5.3503649635036483</c:v>
                </c:pt>
                <c:pt idx="14">
                  <c:v>5.356652949245543</c:v>
                </c:pt>
                <c:pt idx="15">
                  <c:v>5.621621621621621</c:v>
                </c:pt>
                <c:pt idx="16">
                  <c:v>5.2575416479063506</c:v>
                </c:pt>
                <c:pt idx="17">
                  <c:v>5.7391304347826084</c:v>
                </c:pt>
                <c:pt idx="18">
                  <c:v>5.4566037735849058</c:v>
                </c:pt>
                <c:pt idx="19">
                  <c:v>5.4563318777292595</c:v>
                </c:pt>
                <c:pt idx="20">
                  <c:v>5.2486772486772475</c:v>
                </c:pt>
                <c:pt idx="21">
                  <c:v>5.2486288848263252</c:v>
                </c:pt>
                <c:pt idx="22">
                  <c:v>5.2666666666666648</c:v>
                </c:pt>
                <c:pt idx="23">
                  <c:v>5.3615819209039532</c:v>
                </c:pt>
                <c:pt idx="24">
                  <c:v>4.9438202247191008</c:v>
                </c:pt>
                <c:pt idx="25">
                  <c:v>5.4294117647058817</c:v>
                </c:pt>
                <c:pt idx="26">
                  <c:v>5.2553846153846147</c:v>
                </c:pt>
                <c:pt idx="27">
                  <c:v>5.5655737704918007</c:v>
                </c:pt>
                <c:pt idx="28">
                  <c:v>6.0526315789473681</c:v>
                </c:pt>
                <c:pt idx="29">
                  <c:v>2.6666666666666661</c:v>
                </c:pt>
                <c:pt idx="30">
                  <c:v>4.6046511627906996</c:v>
                </c:pt>
                <c:pt idx="31">
                  <c:v>5.9407407407407398</c:v>
                </c:pt>
                <c:pt idx="32">
                  <c:v>4.6450216450216439</c:v>
                </c:pt>
                <c:pt idx="33">
                  <c:v>5.3412887828162283</c:v>
                </c:pt>
                <c:pt idx="34">
                  <c:v>5.7101449275362315</c:v>
                </c:pt>
                <c:pt idx="35">
                  <c:v>5.7223796033994336</c:v>
                </c:pt>
                <c:pt idx="36">
                  <c:v>5.9743589743589745</c:v>
                </c:pt>
                <c:pt idx="37">
                  <c:v>5.663608562691131</c:v>
                </c:pt>
                <c:pt idx="38">
                  <c:v>5.7676056338028188</c:v>
                </c:pt>
                <c:pt idx="39">
                  <c:v>5.7824207492795408</c:v>
                </c:pt>
                <c:pt idx="40">
                  <c:v>5.8275109170305681</c:v>
                </c:pt>
                <c:pt idx="41">
                  <c:v>5.6928934010152306</c:v>
                </c:pt>
                <c:pt idx="42">
                  <c:v>6.1292372881355925</c:v>
                </c:pt>
                <c:pt idx="43">
                  <c:v>5.6640926640926637</c:v>
                </c:pt>
                <c:pt idx="44">
                  <c:v>5.359342915811089</c:v>
                </c:pt>
                <c:pt idx="45">
                  <c:v>6.2931034482758639</c:v>
                </c:pt>
                <c:pt idx="46">
                  <c:v>5.4444444444444438</c:v>
                </c:pt>
                <c:pt idx="47">
                  <c:v>5.9863013698630141</c:v>
                </c:pt>
                <c:pt idx="48">
                  <c:v>5.858695652173914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2-47EC-B574-C87877CE4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mnd'!$M$58:$M$69</c:f>
              <c:numCache>
                <c:formatCode>0.0</c:formatCode>
                <c:ptCount val="12"/>
                <c:pt idx="0">
                  <c:v>10.614285714285712</c:v>
                </c:pt>
                <c:pt idx="1">
                  <c:v>4.9800000000000004</c:v>
                </c:pt>
                <c:pt idx="2">
                  <c:v>6.3456349206349199</c:v>
                </c:pt>
                <c:pt idx="3">
                  <c:v>6.4403755868544623</c:v>
                </c:pt>
                <c:pt idx="4">
                  <c:v>6.5523012552301267</c:v>
                </c:pt>
                <c:pt idx="5">
                  <c:v>7.6435233160621747</c:v>
                </c:pt>
                <c:pt idx="6">
                  <c:v>8.496491228070175</c:v>
                </c:pt>
                <c:pt idx="7">
                  <c:v>9.4713725490196126</c:v>
                </c:pt>
                <c:pt idx="8">
                  <c:v>10.786788154897499</c:v>
                </c:pt>
                <c:pt idx="9">
                  <c:v>10.318502824858752</c:v>
                </c:pt>
                <c:pt idx="10">
                  <c:v>9.9033018867924518</c:v>
                </c:pt>
                <c:pt idx="11">
                  <c:v>9.9749999999999996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mnd'!$L$58:$L$69</c:f>
              <c:numCache>
                <c:formatCode>0.00</c:formatCode>
                <c:ptCount val="12"/>
                <c:pt idx="0">
                  <c:v>5.4285714285714306</c:v>
                </c:pt>
                <c:pt idx="1">
                  <c:v>5.12</c:v>
                </c:pt>
                <c:pt idx="2">
                  <c:v>5.4087301587301582</c:v>
                </c:pt>
                <c:pt idx="3">
                  <c:v>5.1298904538341157</c:v>
                </c:pt>
                <c:pt idx="4">
                  <c:v>5.2677824267782407</c:v>
                </c:pt>
                <c:pt idx="5">
                  <c:v>5.5699481865284959</c:v>
                </c:pt>
                <c:pt idx="6">
                  <c:v>5.8596491228070162</c:v>
                </c:pt>
                <c:pt idx="7">
                  <c:v>6.0313725490196051</c:v>
                </c:pt>
                <c:pt idx="8">
                  <c:v>6.0045558086560362</c:v>
                </c:pt>
                <c:pt idx="9">
                  <c:v>6.0395480225988711</c:v>
                </c:pt>
                <c:pt idx="10">
                  <c:v>5.896226415094338</c:v>
                </c:pt>
                <c:pt idx="11">
                  <c:v>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mnd'!$I$73:$I$84</c:f>
              <c:numCache>
                <c:formatCode>#,##0</c:formatCode>
                <c:ptCount val="12"/>
                <c:pt idx="0">
                  <c:v>155</c:v>
                </c:pt>
                <c:pt idx="1">
                  <c:v>680</c:v>
                </c:pt>
                <c:pt idx="2">
                  <c:v>1331</c:v>
                </c:pt>
                <c:pt idx="3">
                  <c:v>1235</c:v>
                </c:pt>
                <c:pt idx="4">
                  <c:v>735</c:v>
                </c:pt>
                <c:pt idx="5">
                  <c:v>357</c:v>
                </c:pt>
                <c:pt idx="6">
                  <c:v>119</c:v>
                </c:pt>
                <c:pt idx="7">
                  <c:v>190</c:v>
                </c:pt>
                <c:pt idx="8">
                  <c:v>415</c:v>
                </c:pt>
                <c:pt idx="9">
                  <c:v>628</c:v>
                </c:pt>
                <c:pt idx="10">
                  <c:v>277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mnd'!$J$73:$J$84</c:f>
              <c:numCache>
                <c:formatCode>0.0</c:formatCode>
                <c:ptCount val="12"/>
                <c:pt idx="0">
                  <c:v>77.65293383270911</c:v>
                </c:pt>
                <c:pt idx="1">
                  <c:v>60.413067169931693</c:v>
                </c:pt>
                <c:pt idx="2">
                  <c:v>51.490466334424127</c:v>
                </c:pt>
                <c:pt idx="3">
                  <c:v>40.259989354917593</c:v>
                </c:pt>
                <c:pt idx="4">
                  <c:v>50.312508837919609</c:v>
                </c:pt>
                <c:pt idx="5">
                  <c:v>37.598096948354097</c:v>
                </c:pt>
                <c:pt idx="6">
                  <c:v>23.566920851958983</c:v>
                </c:pt>
                <c:pt idx="7">
                  <c:v>21.736786492139824</c:v>
                </c:pt>
                <c:pt idx="8">
                  <c:v>28.745929782468675</c:v>
                </c:pt>
                <c:pt idx="9">
                  <c:v>27.223857999192042</c:v>
                </c:pt>
                <c:pt idx="10">
                  <c:v>28.698955564392897</c:v>
                </c:pt>
                <c:pt idx="11">
                  <c:v>41.411451398135803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mnd'!$M$73:$M$84</c:f>
              <c:numCache>
                <c:formatCode>0.0</c:formatCode>
                <c:ptCount val="12"/>
                <c:pt idx="0">
                  <c:v>9.630967741935482</c:v>
                </c:pt>
                <c:pt idx="1">
                  <c:v>6.6847058823529446</c:v>
                </c:pt>
                <c:pt idx="2">
                  <c:v>6.6912847483095428</c:v>
                </c:pt>
                <c:pt idx="3">
                  <c:v>6.7984615384615426</c:v>
                </c:pt>
                <c:pt idx="4">
                  <c:v>7.2612244897959117</c:v>
                </c:pt>
                <c:pt idx="5">
                  <c:v>9.031652661064431</c:v>
                </c:pt>
                <c:pt idx="6">
                  <c:v>9.0378151260504183</c:v>
                </c:pt>
                <c:pt idx="7">
                  <c:v>10.610526315789476</c:v>
                </c:pt>
                <c:pt idx="8">
                  <c:v>11.721204819277112</c:v>
                </c:pt>
                <c:pt idx="9">
                  <c:v>11.910828025477716</c:v>
                </c:pt>
                <c:pt idx="10">
                  <c:v>9.8999999999999932</c:v>
                </c:pt>
                <c:pt idx="11">
                  <c:v>10.927027027027025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mnd'!$L$73:$L$84</c:f>
              <c:numCache>
                <c:formatCode>0.00</c:formatCode>
                <c:ptCount val="12"/>
                <c:pt idx="0">
                  <c:v>5.4903225806451603</c:v>
                </c:pt>
                <c:pt idx="1">
                  <c:v>5.901470588235294</c:v>
                </c:pt>
                <c:pt idx="2">
                  <c:v>5.5499624342599549</c:v>
                </c:pt>
                <c:pt idx="3">
                  <c:v>5.5263157894736841</c:v>
                </c:pt>
                <c:pt idx="4">
                  <c:v>5.7986394557823129</c:v>
                </c:pt>
                <c:pt idx="5">
                  <c:v>5.7422969187675053</c:v>
                </c:pt>
                <c:pt idx="6">
                  <c:v>6.117647058823529</c:v>
                </c:pt>
                <c:pt idx="7">
                  <c:v>6.46315789473684</c:v>
                </c:pt>
                <c:pt idx="8">
                  <c:v>6.2915662650602391</c:v>
                </c:pt>
                <c:pt idx="9">
                  <c:v>6.3869426751592382</c:v>
                </c:pt>
                <c:pt idx="10">
                  <c:v>5.9855595667870043</c:v>
                </c:pt>
                <c:pt idx="11">
                  <c:v>6.0540540540540562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mnd'!$I$88:$I$99</c:f>
              <c:numCache>
                <c:formatCode>#,##0</c:formatCode>
                <c:ptCount val="12"/>
                <c:pt idx="0">
                  <c:v>3</c:v>
                </c:pt>
                <c:pt idx="1">
                  <c:v>100</c:v>
                </c:pt>
                <c:pt idx="2">
                  <c:v>423</c:v>
                </c:pt>
                <c:pt idx="3">
                  <c:v>491</c:v>
                </c:pt>
                <c:pt idx="4">
                  <c:v>153</c:v>
                </c:pt>
                <c:pt idx="5">
                  <c:v>95</c:v>
                </c:pt>
                <c:pt idx="6">
                  <c:v>60</c:v>
                </c:pt>
                <c:pt idx="7">
                  <c:v>63</c:v>
                </c:pt>
                <c:pt idx="8">
                  <c:v>174</c:v>
                </c:pt>
                <c:pt idx="9">
                  <c:v>297</c:v>
                </c:pt>
                <c:pt idx="10">
                  <c:v>138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mnd'!$J$88:$J$99</c:f>
              <c:numCache>
                <c:formatCode>0.0</c:formatCode>
                <c:ptCount val="12"/>
                <c:pt idx="0">
                  <c:v>1.4669163545568045</c:v>
                </c:pt>
                <c:pt idx="1">
                  <c:v>8.6720182876584904</c:v>
                </c:pt>
                <c:pt idx="2">
                  <c:v>17.979834187065659</c:v>
                </c:pt>
                <c:pt idx="3">
                  <c:v>16.854713805521055</c:v>
                </c:pt>
                <c:pt idx="4">
                  <c:v>11.059890456932228</c:v>
                </c:pt>
                <c:pt idx="5">
                  <c:v>10.366500693820916</c:v>
                </c:pt>
                <c:pt idx="6">
                  <c:v>13.322815321237613</c:v>
                </c:pt>
                <c:pt idx="7">
                  <c:v>7.7081491385073182</c:v>
                </c:pt>
                <c:pt idx="8">
                  <c:v>12.80426907462016</c:v>
                </c:pt>
                <c:pt idx="9">
                  <c:v>13.508201733155236</c:v>
                </c:pt>
                <c:pt idx="10">
                  <c:v>17.820290097745779</c:v>
                </c:pt>
                <c:pt idx="11">
                  <c:v>16.501075489091477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mnd'!$M$88:$M$99</c:f>
              <c:numCache>
                <c:formatCode>0.0</c:formatCode>
                <c:ptCount val="12"/>
                <c:pt idx="0">
                  <c:v>9.4</c:v>
                </c:pt>
                <c:pt idx="1">
                  <c:v>6.5250000000000012</c:v>
                </c:pt>
                <c:pt idx="2">
                  <c:v>7.3520094562647715</c:v>
                </c:pt>
                <c:pt idx="3">
                  <c:v>7.158859470468431</c:v>
                </c:pt>
                <c:pt idx="4">
                  <c:v>7.6679738562091551</c:v>
                </c:pt>
                <c:pt idx="5">
                  <c:v>9.357894736842109</c:v>
                </c:pt>
                <c:pt idx="6">
                  <c:v>10.133333333333333</c:v>
                </c:pt>
                <c:pt idx="7">
                  <c:v>11.347619047619039</c:v>
                </c:pt>
                <c:pt idx="8">
                  <c:v>12.45229885057471</c:v>
                </c:pt>
                <c:pt idx="9">
                  <c:v>12.496632996632998</c:v>
                </c:pt>
                <c:pt idx="10">
                  <c:v>12.339130434782611</c:v>
                </c:pt>
                <c:pt idx="11">
                  <c:v>11.507142857142853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mnd'!$L$88:$L$99</c:f>
              <c:numCache>
                <c:formatCode>0.00</c:formatCode>
                <c:ptCount val="12"/>
                <c:pt idx="0">
                  <c:v>5.6666666666666679</c:v>
                </c:pt>
                <c:pt idx="1">
                  <c:v>6.45</c:v>
                </c:pt>
                <c:pt idx="2">
                  <c:v>6.3026004728132401</c:v>
                </c:pt>
                <c:pt idx="3">
                  <c:v>6.1568228105906302</c:v>
                </c:pt>
                <c:pt idx="4">
                  <c:v>6.0392156862745106</c:v>
                </c:pt>
                <c:pt idx="5">
                  <c:v>6.3473684210526322</c:v>
                </c:pt>
                <c:pt idx="6">
                  <c:v>6.8333333333333313</c:v>
                </c:pt>
                <c:pt idx="7">
                  <c:v>6.5714285714285694</c:v>
                </c:pt>
                <c:pt idx="8">
                  <c:v>6.6551724137931005</c:v>
                </c:pt>
                <c:pt idx="9">
                  <c:v>6.8552188552188564</c:v>
                </c:pt>
                <c:pt idx="10">
                  <c:v>6.7173913043478253</c:v>
                </c:pt>
                <c:pt idx="11">
                  <c:v>6.2857142857142847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447116826010202E-2"/>
          <c:y val="0.15788881373839891"/>
          <c:w val="0.9169061070036032"/>
          <c:h val="0.76199410929192379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0.0</c:formatCode>
                <c:ptCount val="52"/>
                <c:pt idx="0">
                  <c:v>12.174999999999997</c:v>
                </c:pt>
                <c:pt idx="1">
                  <c:v>9.0669172932330824</c:v>
                </c:pt>
                <c:pt idx="2">
                  <c:v>10.677777777777777</c:v>
                </c:pt>
                <c:pt idx="3">
                  <c:v>9.2787234042553255</c:v>
                </c:pt>
                <c:pt idx="4">
                  <c:v>7.4381502890173454</c:v>
                </c:pt>
                <c:pt idx="5">
                  <c:v>15.913333333333332</c:v>
                </c:pt>
                <c:pt idx="6">
                  <c:v>6.6906172839506155</c:v>
                </c:pt>
                <c:pt idx="7">
                  <c:v>6.5909090909090899</c:v>
                </c:pt>
                <c:pt idx="8">
                  <c:v>6.0337931034482795</c:v>
                </c:pt>
                <c:pt idx="9">
                  <c:v>7.0949895615866394</c:v>
                </c:pt>
                <c:pt idx="10">
                  <c:v>6.4484032846715316</c:v>
                </c:pt>
                <c:pt idx="11">
                  <c:v>7.3020576131687251</c:v>
                </c:pt>
                <c:pt idx="12">
                  <c:v>6.435804195804196</c:v>
                </c:pt>
                <c:pt idx="13">
                  <c:v>0</c:v>
                </c:pt>
                <c:pt idx="14">
                  <c:v>5.6304733727810659</c:v>
                </c:pt>
                <c:pt idx="15">
                  <c:v>6.3128301886792473</c:v>
                </c:pt>
                <c:pt idx="16">
                  <c:v>6.5922718808193688</c:v>
                </c:pt>
                <c:pt idx="17">
                  <c:v>8.587058823529409</c:v>
                </c:pt>
                <c:pt idx="18">
                  <c:v>6.213725490196075</c:v>
                </c:pt>
                <c:pt idx="19">
                  <c:v>5.4666666666666677</c:v>
                </c:pt>
                <c:pt idx="20">
                  <c:v>6.8775000000000048</c:v>
                </c:pt>
                <c:pt idx="21">
                  <c:v>6.0820754716981158</c:v>
                </c:pt>
                <c:pt idx="22">
                  <c:v>7.6152960526315807</c:v>
                </c:pt>
                <c:pt idx="23">
                  <c:v>8.2783068783068749</c:v>
                </c:pt>
                <c:pt idx="24">
                  <c:v>7.9932989690721694</c:v>
                </c:pt>
                <c:pt idx="25">
                  <c:v>7.8443890274314221</c:v>
                </c:pt>
                <c:pt idx="26">
                  <c:v>7.9345454545454563</c:v>
                </c:pt>
                <c:pt idx="27">
                  <c:v>8.1565217391304312</c:v>
                </c:pt>
                <c:pt idx="28">
                  <c:v>7.5833333333333348</c:v>
                </c:pt>
                <c:pt idx="29">
                  <c:v>6.7026666666666648</c:v>
                </c:pt>
                <c:pt idx="30">
                  <c:v>8.1764397905759179</c:v>
                </c:pt>
                <c:pt idx="31">
                  <c:v>8.0361757105943177</c:v>
                </c:pt>
                <c:pt idx="32">
                  <c:v>9.4753086419753121</c:v>
                </c:pt>
                <c:pt idx="33">
                  <c:v>11.081147540983617</c:v>
                </c:pt>
                <c:pt idx="34">
                  <c:v>9.8777385159010631</c:v>
                </c:pt>
                <c:pt idx="35">
                  <c:v>10.465063291139248</c:v>
                </c:pt>
                <c:pt idx="36">
                  <c:v>10.523795620437951</c:v>
                </c:pt>
                <c:pt idx="37">
                  <c:v>10.045701357466063</c:v>
                </c:pt>
                <c:pt idx="38">
                  <c:v>10.241147132169582</c:v>
                </c:pt>
                <c:pt idx="39">
                  <c:v>9.9182593856655288</c:v>
                </c:pt>
                <c:pt idx="40">
                  <c:v>10.348459958932239</c:v>
                </c:pt>
                <c:pt idx="41">
                  <c:v>10.197938144329894</c:v>
                </c:pt>
                <c:pt idx="42">
                  <c:v>10.383409090909096</c:v>
                </c:pt>
                <c:pt idx="43">
                  <c:v>11.682370820668696</c:v>
                </c:pt>
                <c:pt idx="44">
                  <c:v>9.0934156378600761</c:v>
                </c:pt>
                <c:pt idx="45">
                  <c:v>11.083030303030299</c:v>
                </c:pt>
                <c:pt idx="46">
                  <c:v>9.751330798479092</c:v>
                </c:pt>
                <c:pt idx="47">
                  <c:v>9.3275510204081638</c:v>
                </c:pt>
                <c:pt idx="48">
                  <c:v>10.383783783783782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7-4B96-8B50-10781FD59C6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0-4463-B820-6DCBE2AB2FD8}"/>
                </c:ext>
              </c:extLst>
            </c:dLbl>
            <c:dLbl>
              <c:idx val="2"/>
              <c:layout>
                <c:manualLayout>
                  <c:x val="-2.7294541414093654E-2"/>
                  <c:y val="-5.895889446069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30-4463-B820-6DCBE2AB2FD8}"/>
                </c:ext>
              </c:extLst>
            </c:dLbl>
            <c:dLbl>
              <c:idx val="3"/>
              <c:layout>
                <c:manualLayout>
                  <c:x val="-3.1843631649775932E-2"/>
                  <c:y val="3.8628241198387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0-4463-B820-6DCBE2AB2FD8}"/>
                </c:ext>
              </c:extLst>
            </c:dLbl>
            <c:dLbl>
              <c:idx val="5"/>
              <c:layout>
                <c:manualLayout>
                  <c:x val="-3.0023995555503037E-2"/>
                  <c:y val="4.2694371850849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0-4463-B820-6DCBE2AB2FD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0-4463-B820-6DCBE2AB2FD8}"/>
                </c:ext>
              </c:extLst>
            </c:dLbl>
            <c:dLbl>
              <c:idx val="7"/>
              <c:layout>
                <c:manualLayout>
                  <c:x val="-2.2745451178411379E-2"/>
                  <c:y val="-4.87935678295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0-4463-B820-6DCBE2AB2FD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0-4463-B820-6DCBE2AB2FD8}"/>
                </c:ext>
              </c:extLst>
            </c:dLbl>
            <c:dLbl>
              <c:idx val="9"/>
              <c:layout>
                <c:manualLayout>
                  <c:x val="-2.0925815084138467E-2"/>
                  <c:y val="-4.47274371770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0-4463-B820-6DCBE2AB2FD8}"/>
                </c:ext>
              </c:extLst>
            </c:dLbl>
            <c:dLbl>
              <c:idx val="10"/>
              <c:layout>
                <c:manualLayout>
                  <c:x val="-3.2753449696912421E-2"/>
                  <c:y val="5.6925829134466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0-4463-B820-6DCBE2AB2FD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0-4463-B820-6DCBE2AB2FD8}"/>
                </c:ext>
              </c:extLst>
            </c:dLbl>
            <c:dLbl>
              <c:idx val="13"/>
              <c:layout>
                <c:manualLayout>
                  <c:x val="-3.0933813602639474E-2"/>
                  <c:y val="-5.0826633155773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30-4463-B820-6DCBE2AB2FD8}"/>
                </c:ext>
              </c:extLst>
            </c:dLbl>
            <c:dLbl>
              <c:idx val="14"/>
              <c:layout>
                <c:manualLayout>
                  <c:x val="0"/>
                  <c:y val="4.47274371770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0-4463-B820-6DCBE2AB2FD8}"/>
                </c:ext>
              </c:extLst>
            </c:dLbl>
            <c:dLbl>
              <c:idx val="15"/>
              <c:layout>
                <c:manualLayout>
                  <c:x val="-1.9106178989865559E-2"/>
                  <c:y val="-5.4892763808235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0-4463-B820-6DCBE2AB2FD8}"/>
                </c:ext>
              </c:extLst>
            </c:dLbl>
            <c:dLbl>
              <c:idx val="16"/>
              <c:layout>
                <c:manualLayout>
                  <c:x val="-1.0007998518501007E-2"/>
                  <c:y val="4.87935678295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0-4463-B820-6DCBE2AB2FD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30-4463-B820-6DCBE2AB2FD8}"/>
                </c:ext>
              </c:extLst>
            </c:dLbl>
            <c:dLbl>
              <c:idx val="18"/>
              <c:layout>
                <c:manualLayout>
                  <c:x val="-1.7286542895592647E-2"/>
                  <c:y val="-5.082663315577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0-4463-B820-6DCBE2AB2FD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0-4463-B820-6DCBE2AB2FD8}"/>
                </c:ext>
              </c:extLst>
            </c:dLbl>
            <c:dLbl>
              <c:idx val="20"/>
              <c:layout>
                <c:manualLayout>
                  <c:x val="-2.2745451178411445E-2"/>
                  <c:y val="-5.2859698482004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30-4463-B820-6DCBE2AB2FD8}"/>
                </c:ext>
              </c:extLst>
            </c:dLbl>
            <c:dLbl>
              <c:idx val="22"/>
              <c:layout>
                <c:manualLayout>
                  <c:x val="-2.0015997037002013E-2"/>
                  <c:y val="-5.895889446069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0-4463-B820-6DCBE2AB2FD8}"/>
                </c:ext>
              </c:extLst>
            </c:dLbl>
            <c:dLbl>
              <c:idx val="23"/>
              <c:layout>
                <c:manualLayout>
                  <c:x val="-1.0007998518501074E-2"/>
                  <c:y val="4.676050250331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0-4463-B820-6DCBE2AB2FD8}"/>
                </c:ext>
              </c:extLst>
            </c:dLbl>
            <c:dLbl>
              <c:idx val="25"/>
              <c:layout>
                <c:manualLayout>
                  <c:x val="-2.1835633131274991E-2"/>
                  <c:y val="-4.676050250331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30-4463-B820-6DCBE2AB2FD8}"/>
                </c:ext>
              </c:extLst>
            </c:dLbl>
            <c:dLbl>
              <c:idx val="26"/>
              <c:layout>
                <c:manualLayout>
                  <c:x val="-1.000799851850114E-2"/>
                  <c:y val="5.0826633155773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30-4463-B820-6DCBE2AB2FD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30-4463-B820-6DCBE2AB2FD8}"/>
                </c:ext>
              </c:extLst>
            </c:dLbl>
            <c:dLbl>
              <c:idx val="29"/>
              <c:layout>
                <c:manualLayout>
                  <c:x val="-2.5474905319820676E-2"/>
                  <c:y val="4.676050250331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F-4014-B04A-DF9C2A6E1DD0}"/>
                </c:ext>
              </c:extLst>
            </c:dLbl>
            <c:dLbl>
              <c:idx val="30"/>
              <c:layout>
                <c:manualLayout>
                  <c:x val="0"/>
                  <c:y val="3.4562110545926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1-4342-BF48-2BD4583682E7}"/>
                </c:ext>
              </c:extLst>
            </c:dLbl>
            <c:dLbl>
              <c:idx val="31"/>
              <c:layout>
                <c:manualLayout>
                  <c:x val="-3.4573085791185364E-2"/>
                  <c:y val="-4.0661306524618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30-4463-B820-6DCBE2AB2FD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30-4463-B820-6DCBE2AB2FD8}"/>
                </c:ext>
              </c:extLst>
            </c:dLbl>
            <c:dLbl>
              <c:idx val="33"/>
              <c:layout>
                <c:manualLayout>
                  <c:x val="-1.3647270707046827E-2"/>
                  <c:y val="6.5058090439390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1-4342-BF48-2BD4583682E7}"/>
                </c:ext>
              </c:extLst>
            </c:dLbl>
            <c:dLbl>
              <c:idx val="35"/>
              <c:layout>
                <c:manualLayout>
                  <c:x val="-4.0941812121140481E-2"/>
                  <c:y val="-5.895889446069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31-4342-BF48-2BD4583682E7}"/>
                </c:ext>
              </c:extLst>
            </c:dLbl>
            <c:dLbl>
              <c:idx val="36"/>
              <c:layout>
                <c:manualLayout>
                  <c:x val="-2.0925815084138603E-2"/>
                  <c:y val="-5.6925829134466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31-4342-BF48-2BD4583682E7}"/>
                </c:ext>
              </c:extLst>
            </c:dLbl>
            <c:dLbl>
              <c:idx val="37"/>
              <c:layout>
                <c:manualLayout>
                  <c:x val="-2.2745451178411379E-2"/>
                  <c:y val="6.0991959786928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1-4342-BF48-2BD4583682E7}"/>
                </c:ext>
              </c:extLst>
            </c:dLbl>
            <c:dLbl>
              <c:idx val="38"/>
              <c:layout>
                <c:manualLayout>
                  <c:x val="-1.1827634612773917E-2"/>
                  <c:y val="-6.099195978692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F-4014-B04A-DF9C2A6E1DD0}"/>
                </c:ext>
              </c:extLst>
            </c:dLbl>
            <c:dLbl>
              <c:idx val="39"/>
              <c:layout>
                <c:manualLayout>
                  <c:x val="-1.2737452659910373E-2"/>
                  <c:y val="4.676050250331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F-4014-B04A-DF9C2A6E1DD0}"/>
                </c:ext>
              </c:extLst>
            </c:dLbl>
            <c:dLbl>
              <c:idx val="40"/>
              <c:layout>
                <c:manualLayout>
                  <c:x val="-7.2785443770916414E-3"/>
                  <c:y val="-6.3025025113159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F-4014-B04A-DF9C2A6E1DD0}"/>
                </c:ext>
              </c:extLst>
            </c:dLbl>
            <c:dLbl>
              <c:idx val="41"/>
              <c:layout>
                <c:manualLayout>
                  <c:x val="-1.0007998518501007E-2"/>
                  <c:y val="4.6760502503311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C-414F-B281-97A74A275603}"/>
                </c:ext>
              </c:extLst>
            </c:dLbl>
            <c:dLbl>
              <c:idx val="42"/>
              <c:layout>
                <c:manualLayout>
                  <c:x val="-9.0981804713645518E-4"/>
                  <c:y val="-7.7256482396775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C-414F-B281-97A74A275603}"/>
                </c:ext>
              </c:extLst>
            </c:dLbl>
            <c:dLbl>
              <c:idx val="43"/>
              <c:layout>
                <c:manualLayout>
                  <c:x val="-9.0981804713645524E-3"/>
                  <c:y val="9.35210050066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C-414F-B281-97A74A275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</c:formatCode>
                <c:ptCount val="52"/>
                <c:pt idx="0">
                  <c:v>7.4249999999999998</c:v>
                </c:pt>
                <c:pt idx="1">
                  <c:v>10.014999999999999</c:v>
                </c:pt>
                <c:pt idx="2">
                  <c:v>13</c:v>
                </c:pt>
                <c:pt idx="3">
                  <c:v>9.1755905511811022</c:v>
                </c:pt>
                <c:pt idx="4">
                  <c:v>8.4160000000000004</c:v>
                </c:pt>
                <c:pt idx="5">
                  <c:v>6.4805555555555561</c:v>
                </c:pt>
                <c:pt idx="6">
                  <c:v>6.4077100115074792</c:v>
                </c:pt>
                <c:pt idx="7">
                  <c:v>6.6296803652968013</c:v>
                </c:pt>
                <c:pt idx="8">
                  <c:v>6.952</c:v>
                </c:pt>
                <c:pt idx="9">
                  <c:v>8.19325842696629</c:v>
                </c:pt>
                <c:pt idx="10">
                  <c:v>6.7459741550695851</c:v>
                </c:pt>
                <c:pt idx="11">
                  <c:v>6.4538461538461522</c:v>
                </c:pt>
                <c:pt idx="12">
                  <c:v>0</c:v>
                </c:pt>
                <c:pt idx="13">
                  <c:v>6.8481751824817509</c:v>
                </c:pt>
                <c:pt idx="14">
                  <c:v>6.0253772290809318</c:v>
                </c:pt>
                <c:pt idx="15">
                  <c:v>6.9378378378378391</c:v>
                </c:pt>
                <c:pt idx="16">
                  <c:v>6.7885637100405223</c:v>
                </c:pt>
                <c:pt idx="17">
                  <c:v>6.8130434782608678</c:v>
                </c:pt>
                <c:pt idx="18">
                  <c:v>7.4705660377358498</c:v>
                </c:pt>
                <c:pt idx="19">
                  <c:v>6.7266375545851522</c:v>
                </c:pt>
                <c:pt idx="20">
                  <c:v>7.9497354497354493</c:v>
                </c:pt>
                <c:pt idx="21">
                  <c:v>6.3091407678244975</c:v>
                </c:pt>
                <c:pt idx="22">
                  <c:v>8.5825641025640991</c:v>
                </c:pt>
                <c:pt idx="23">
                  <c:v>7.686158192090395</c:v>
                </c:pt>
                <c:pt idx="24">
                  <c:v>7.5244382022471923</c:v>
                </c:pt>
                <c:pt idx="25">
                  <c:v>8.8382352941176485</c:v>
                </c:pt>
                <c:pt idx="26">
                  <c:v>7.8172307692307745</c:v>
                </c:pt>
                <c:pt idx="27">
                  <c:v>8.8426229508196723</c:v>
                </c:pt>
                <c:pt idx="28">
                  <c:v>12.531578947368422</c:v>
                </c:pt>
                <c:pt idx="29">
                  <c:v>4.3333333333333321</c:v>
                </c:pt>
                <c:pt idx="30">
                  <c:v>7.7569767441860451</c:v>
                </c:pt>
                <c:pt idx="31">
                  <c:v>9.0562962962962956</c:v>
                </c:pt>
                <c:pt idx="32">
                  <c:v>8.7800865800865768</c:v>
                </c:pt>
                <c:pt idx="33">
                  <c:v>9.5930787589498792</c:v>
                </c:pt>
                <c:pt idx="34">
                  <c:v>9.682608695652176</c:v>
                </c:pt>
                <c:pt idx="35">
                  <c:v>10.441926345609062</c:v>
                </c:pt>
                <c:pt idx="36">
                  <c:v>11.716962524654836</c:v>
                </c:pt>
                <c:pt idx="37">
                  <c:v>10.311009174311923</c:v>
                </c:pt>
                <c:pt idx="38">
                  <c:v>11.79718309859156</c:v>
                </c:pt>
                <c:pt idx="39">
                  <c:v>9.5923631123919328</c:v>
                </c:pt>
                <c:pt idx="40">
                  <c:v>10.895196506550212</c:v>
                </c:pt>
                <c:pt idx="41">
                  <c:v>10.125126903553303</c:v>
                </c:pt>
                <c:pt idx="42">
                  <c:v>10.706144067796609</c:v>
                </c:pt>
                <c:pt idx="43">
                  <c:v>10.505405405405401</c:v>
                </c:pt>
                <c:pt idx="44">
                  <c:v>9.8640657084188881</c:v>
                </c:pt>
                <c:pt idx="45">
                  <c:v>11.805172413793098</c:v>
                </c:pt>
                <c:pt idx="46">
                  <c:v>10.129012345679016</c:v>
                </c:pt>
                <c:pt idx="47">
                  <c:v>9.5184931506849288</c:v>
                </c:pt>
                <c:pt idx="48">
                  <c:v>10.611956521739131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7-4B96-8B50-10781FD5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11068581296366"/>
          <c:y val="0.18702215961163648"/>
          <c:w val="8.3291334842771625E-2"/>
          <c:h val="0.134038236035682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mnd'!$I$102:$I$113</c:f>
              <c:numCache>
                <c:formatCode>#,##0</c:formatCode>
                <c:ptCount val="12"/>
                <c:pt idx="0">
                  <c:v>2</c:v>
                </c:pt>
                <c:pt idx="1">
                  <c:v>51</c:v>
                </c:pt>
                <c:pt idx="2">
                  <c:v>240</c:v>
                </c:pt>
                <c:pt idx="3">
                  <c:v>107</c:v>
                </c:pt>
                <c:pt idx="4">
                  <c:v>56</c:v>
                </c:pt>
                <c:pt idx="5">
                  <c:v>21</c:v>
                </c:pt>
                <c:pt idx="6">
                  <c:v>23</c:v>
                </c:pt>
                <c:pt idx="7">
                  <c:v>19</c:v>
                </c:pt>
                <c:pt idx="8">
                  <c:v>71</c:v>
                </c:pt>
                <c:pt idx="9">
                  <c:v>142</c:v>
                </c:pt>
                <c:pt idx="10">
                  <c:v>37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mnd'!$J$102:$J$113</c:f>
              <c:numCache>
                <c:formatCode>0.0</c:formatCode>
                <c:ptCount val="12"/>
                <c:pt idx="0">
                  <c:v>1.3420724094881398</c:v>
                </c:pt>
                <c:pt idx="1">
                  <c:v>4.5971664761702238</c:v>
                </c:pt>
                <c:pt idx="2">
                  <c:v>10.307228010129151</c:v>
                </c:pt>
                <c:pt idx="3">
                  <c:v>4.0130042628280398</c:v>
                </c:pt>
                <c:pt idx="4">
                  <c:v>4.0923103028931811</c:v>
                </c:pt>
                <c:pt idx="5">
                  <c:v>2.4581083759926297</c:v>
                </c:pt>
                <c:pt idx="6">
                  <c:v>5.8878955210798489</c:v>
                </c:pt>
                <c:pt idx="7">
                  <c:v>2.6599529898863561</c:v>
                </c:pt>
                <c:pt idx="8">
                  <c:v>4.9770413138159855</c:v>
                </c:pt>
                <c:pt idx="9">
                  <c:v>6.5857715306868885</c:v>
                </c:pt>
                <c:pt idx="10">
                  <c:v>5.3686920484752063</c:v>
                </c:pt>
                <c:pt idx="11">
                  <c:v>5.951039639455086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mnd'!$M$102:$M$113</c:f>
              <c:numCache>
                <c:formatCode>0.0</c:formatCode>
                <c:ptCount val="12"/>
                <c:pt idx="0">
                  <c:v>12.9</c:v>
                </c:pt>
                <c:pt idx="1">
                  <c:v>6.7823529411764722</c:v>
                </c:pt>
                <c:pt idx="2">
                  <c:v>7.428333333333331</c:v>
                </c:pt>
                <c:pt idx="3">
                  <c:v>7.8214953271028014</c:v>
                </c:pt>
                <c:pt idx="4">
                  <c:v>7.7517857142857185</c:v>
                </c:pt>
                <c:pt idx="5">
                  <c:v>10.038095238095238</c:v>
                </c:pt>
                <c:pt idx="6">
                  <c:v>11.682608695652176</c:v>
                </c:pt>
                <c:pt idx="7">
                  <c:v>12.98421052631579</c:v>
                </c:pt>
                <c:pt idx="8">
                  <c:v>11.861971830985915</c:v>
                </c:pt>
                <c:pt idx="9">
                  <c:v>12.742957746478869</c:v>
                </c:pt>
                <c:pt idx="10">
                  <c:v>13.864864864864861</c:v>
                </c:pt>
                <c:pt idx="11">
                  <c:v>14.525000000000004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mnd'!$L$102:$L$113</c:f>
              <c:numCache>
                <c:formatCode>0.00</c:formatCode>
                <c:ptCount val="12"/>
                <c:pt idx="0">
                  <c:v>7</c:v>
                </c:pt>
                <c:pt idx="1">
                  <c:v>7.078431372549022</c:v>
                </c:pt>
                <c:pt idx="2">
                  <c:v>6.2541666666666647</c:v>
                </c:pt>
                <c:pt idx="3">
                  <c:v>6.5233644859813094</c:v>
                </c:pt>
                <c:pt idx="4">
                  <c:v>6.3571428571428559</c:v>
                </c:pt>
                <c:pt idx="5">
                  <c:v>6.7142857142857109</c:v>
                </c:pt>
                <c:pt idx="6">
                  <c:v>6.8260869565217392</c:v>
                </c:pt>
                <c:pt idx="7">
                  <c:v>7.6315789473684221</c:v>
                </c:pt>
                <c:pt idx="8">
                  <c:v>7.3943661971831007</c:v>
                </c:pt>
                <c:pt idx="9">
                  <c:v>7.5845070422535228</c:v>
                </c:pt>
                <c:pt idx="10">
                  <c:v>7.2432432432432412</c:v>
                </c:pt>
                <c:pt idx="11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mnd'!$I$116:$I$127</c:f>
              <c:numCache>
                <c:formatCode>#,##0</c:formatCode>
                <c:ptCount val="12"/>
                <c:pt idx="0">
                  <c:v>9</c:v>
                </c:pt>
                <c:pt idx="1">
                  <c:v>41</c:v>
                </c:pt>
                <c:pt idx="2">
                  <c:v>78</c:v>
                </c:pt>
                <c:pt idx="3">
                  <c:v>39</c:v>
                </c:pt>
                <c:pt idx="4">
                  <c:v>26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34</c:v>
                </c:pt>
                <c:pt idx="9">
                  <c:v>58</c:v>
                </c:pt>
                <c:pt idx="10">
                  <c:v>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mnd'!$J$116:$J$127</c:f>
              <c:numCache>
                <c:formatCode>0.0</c:formatCode>
                <c:ptCount val="12"/>
                <c:pt idx="0">
                  <c:v>5.5191427382438656</c:v>
                </c:pt>
                <c:pt idx="1">
                  <c:v>4.8629754658302549</c:v>
                </c:pt>
                <c:pt idx="2">
                  <c:v>3.5186105939895693</c:v>
                </c:pt>
                <c:pt idx="3">
                  <c:v>1.7295861364584475</c:v>
                </c:pt>
                <c:pt idx="4">
                  <c:v>3.210875119017317</c:v>
                </c:pt>
                <c:pt idx="5">
                  <c:v>0.79993469920822802</c:v>
                </c:pt>
                <c:pt idx="6">
                  <c:v>0.71434832150056982</c:v>
                </c:pt>
                <c:pt idx="7">
                  <c:v>0.13262027472882923</c:v>
                </c:pt>
                <c:pt idx="8">
                  <c:v>2.5854376333347111</c:v>
                </c:pt>
                <c:pt idx="9">
                  <c:v>2.9374833945384857</c:v>
                </c:pt>
                <c:pt idx="10">
                  <c:v>1.9444502584925796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mnd'!$M$116:$M$127</c:f>
              <c:numCache>
                <c:formatCode>0.0</c:formatCode>
                <c:ptCount val="12"/>
                <c:pt idx="0">
                  <c:v>11.78888888888889</c:v>
                </c:pt>
                <c:pt idx="1">
                  <c:v>8.9243902439024385</c:v>
                </c:pt>
                <c:pt idx="2">
                  <c:v>7.8025641025641006</c:v>
                </c:pt>
                <c:pt idx="3">
                  <c:v>9.2487179487179496</c:v>
                </c:pt>
                <c:pt idx="4">
                  <c:v>13.1</c:v>
                </c:pt>
                <c:pt idx="5">
                  <c:v>9.8000000000000007</c:v>
                </c:pt>
                <c:pt idx="6">
                  <c:v>16.3</c:v>
                </c:pt>
                <c:pt idx="7">
                  <c:v>12.3</c:v>
                </c:pt>
                <c:pt idx="8">
                  <c:v>12.867647058823533</c:v>
                </c:pt>
                <c:pt idx="9">
                  <c:v>13.9155172413793</c:v>
                </c:pt>
                <c:pt idx="10">
                  <c:v>15.483333333333338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mnd'!$L$116:$L$127</c:f>
              <c:numCache>
                <c:formatCode>0.00</c:formatCode>
                <c:ptCount val="12"/>
                <c:pt idx="0">
                  <c:v>6.333333333333333</c:v>
                </c:pt>
                <c:pt idx="1">
                  <c:v>6.9268292682926811</c:v>
                </c:pt>
                <c:pt idx="2">
                  <c:v>6.4358974358974361</c:v>
                </c:pt>
                <c:pt idx="3">
                  <c:v>6.6153846153846141</c:v>
                </c:pt>
                <c:pt idx="4">
                  <c:v>7.6153846153846141</c:v>
                </c:pt>
                <c:pt idx="5">
                  <c:v>6.7142857142857109</c:v>
                </c:pt>
                <c:pt idx="6">
                  <c:v>7.5</c:v>
                </c:pt>
                <c:pt idx="7">
                  <c:v>5</c:v>
                </c:pt>
                <c:pt idx="8">
                  <c:v>7.6764705882352944</c:v>
                </c:pt>
                <c:pt idx="9">
                  <c:v>7.9310344827586237</c:v>
                </c:pt>
                <c:pt idx="10">
                  <c:v>8.0833333333333339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mnd'!$I$131:$I$142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mnd'!$J$131:$J$142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0.3598929185601919</c:v>
                </c:pt>
                <c:pt idx="9">
                  <c:v>0.18488930298916503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KROPPSLENGDE i cm</a:t>
            </a:r>
            <a:endParaRPr lang="nb-NO" sz="2800"/>
          </a:p>
        </c:rich>
      </c:tx>
      <c:layout>
        <c:manualLayout>
          <c:xMode val="edge"/>
          <c:yMode val="edge"/>
          <c:x val="0.15493972540745693"/>
          <c:y val="3.5825464394322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97621122911931E-2"/>
          <c:y val="0.15344085947624847"/>
          <c:w val="0.88296859811354989"/>
          <c:h val="0.7473919663287226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Uke!$R$63:$R$114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88.853571428571385</c:v>
                </c:pt>
                <c:pt idx="5">
                  <c:v>0</c:v>
                </c:pt>
                <c:pt idx="6">
                  <c:v>0</c:v>
                </c:pt>
                <c:pt idx="7">
                  <c:v>91.2</c:v>
                </c:pt>
                <c:pt idx="8">
                  <c:v>0</c:v>
                </c:pt>
                <c:pt idx="9">
                  <c:v>89.4</c:v>
                </c:pt>
                <c:pt idx="10">
                  <c:v>0</c:v>
                </c:pt>
                <c:pt idx="11">
                  <c:v>0</c:v>
                </c:pt>
                <c:pt idx="12">
                  <c:v>88.7</c:v>
                </c:pt>
                <c:pt idx="13">
                  <c:v>0</c:v>
                </c:pt>
                <c:pt idx="14">
                  <c:v>0</c:v>
                </c:pt>
                <c:pt idx="15">
                  <c:v>78.130952380952394</c:v>
                </c:pt>
                <c:pt idx="16">
                  <c:v>0</c:v>
                </c:pt>
                <c:pt idx="17">
                  <c:v>0</c:v>
                </c:pt>
                <c:pt idx="18">
                  <c:v>74.535227272727283</c:v>
                </c:pt>
                <c:pt idx="19">
                  <c:v>0</c:v>
                </c:pt>
                <c:pt idx="20">
                  <c:v>79.601754385964981</c:v>
                </c:pt>
                <c:pt idx="21">
                  <c:v>76.609090909090895</c:v>
                </c:pt>
                <c:pt idx="22">
                  <c:v>78.396250000000009</c:v>
                </c:pt>
                <c:pt idx="23">
                  <c:v>74.5</c:v>
                </c:pt>
                <c:pt idx="24">
                  <c:v>79.280281690140853</c:v>
                </c:pt>
                <c:pt idx="25">
                  <c:v>81.592156862745099</c:v>
                </c:pt>
                <c:pt idx="26">
                  <c:v>115.59047619047622</c:v>
                </c:pt>
                <c:pt idx="27">
                  <c:v>0</c:v>
                </c:pt>
                <c:pt idx="28">
                  <c:v>84.9</c:v>
                </c:pt>
                <c:pt idx="29">
                  <c:v>92.62</c:v>
                </c:pt>
                <c:pt idx="30">
                  <c:v>0</c:v>
                </c:pt>
                <c:pt idx="31">
                  <c:v>81.708928571428615</c:v>
                </c:pt>
                <c:pt idx="32">
                  <c:v>82.425000000000011</c:v>
                </c:pt>
                <c:pt idx="33">
                  <c:v>90.379411764705893</c:v>
                </c:pt>
                <c:pt idx="34">
                  <c:v>94.01346153846157</c:v>
                </c:pt>
                <c:pt idx="35">
                  <c:v>87.855555555555554</c:v>
                </c:pt>
                <c:pt idx="36">
                  <c:v>86.004430379746779</c:v>
                </c:pt>
                <c:pt idx="37">
                  <c:v>85.624137931034511</c:v>
                </c:pt>
                <c:pt idx="38">
                  <c:v>86.615094339622686</c:v>
                </c:pt>
                <c:pt idx="39">
                  <c:v>86.014772727272671</c:v>
                </c:pt>
                <c:pt idx="40">
                  <c:v>91.919480519480558</c:v>
                </c:pt>
                <c:pt idx="41">
                  <c:v>87.788721804511283</c:v>
                </c:pt>
                <c:pt idx="42">
                  <c:v>84.43333333333338</c:v>
                </c:pt>
                <c:pt idx="43">
                  <c:v>87.652272727272717</c:v>
                </c:pt>
                <c:pt idx="44">
                  <c:v>88.457142857142884</c:v>
                </c:pt>
                <c:pt idx="45">
                  <c:v>76.14</c:v>
                </c:pt>
                <c:pt idx="46">
                  <c:v>87.433783783783809</c:v>
                </c:pt>
                <c:pt idx="47">
                  <c:v>87.446666666666644</c:v>
                </c:pt>
                <c:pt idx="48">
                  <c:v>86.741666666666688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0-4F9E-8CA7-67350FDB1D73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521551766928317E-2"/>
                  <c:y val="-4.7785397920999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B8-486F-97B2-0051CCE71687}"/>
                </c:ext>
              </c:extLst>
            </c:dLbl>
            <c:dLbl>
              <c:idx val="3"/>
              <c:layout>
                <c:manualLayout>
                  <c:x val="-2.3347701545632565E-2"/>
                  <c:y val="-4.7785397920999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B8-486F-97B2-0051CCE71687}"/>
                </c:ext>
              </c:extLst>
            </c:dLbl>
            <c:dLbl>
              <c:idx val="5"/>
              <c:layout>
                <c:manualLayout>
                  <c:x val="-1.5876437051030135E-2"/>
                  <c:y val="4.986302391756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8-486F-97B2-0051CCE71687}"/>
                </c:ext>
              </c:extLst>
            </c:dLbl>
            <c:dLbl>
              <c:idx val="6"/>
              <c:layout>
                <c:manualLayout>
                  <c:x val="-1.7744253174680737E-2"/>
                  <c:y val="-4.986302391756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8-486F-97B2-0051CCE71687}"/>
                </c:ext>
              </c:extLst>
            </c:dLbl>
            <c:dLbl>
              <c:idx val="8"/>
              <c:layout>
                <c:manualLayout>
                  <c:x val="-1.9612069298331342E-2"/>
                  <c:y val="-5.6095901907260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B8-486F-97B2-0051CCE71687}"/>
                </c:ext>
              </c:extLst>
            </c:dLbl>
            <c:dLbl>
              <c:idx val="9"/>
              <c:layout>
                <c:manualLayout>
                  <c:x val="-5.6034483709518461E-3"/>
                  <c:y val="-6.0251153900391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8-486F-97B2-0051CCE71687}"/>
                </c:ext>
              </c:extLst>
            </c:dLbl>
            <c:dLbl>
              <c:idx val="10"/>
              <c:layout>
                <c:manualLayout>
                  <c:x val="-1.9612069298331342E-2"/>
                  <c:y val="4.778539792099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B8-486F-97B2-0051CCE71687}"/>
                </c:ext>
              </c:extLst>
            </c:dLbl>
            <c:dLbl>
              <c:idx val="11"/>
              <c:layout>
                <c:manualLayout>
                  <c:x val="-1.9612069298331342E-2"/>
                  <c:y val="-7.6872161872912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B8-486F-97B2-0051CCE71687}"/>
                </c:ext>
              </c:extLst>
            </c:dLbl>
            <c:dLbl>
              <c:idx val="13"/>
              <c:layout>
                <c:manualLayout>
                  <c:x val="-1.7744253174680737E-2"/>
                  <c:y val="-3.9474893934738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B8-486F-97B2-0051CCE71687}"/>
                </c:ext>
              </c:extLst>
            </c:dLbl>
            <c:dLbl>
              <c:idx val="14"/>
              <c:layout>
                <c:manualLayout>
                  <c:x val="-2.4281609607457851E-2"/>
                  <c:y val="4.1552519931304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B8-486F-97B2-0051CCE71687}"/>
                </c:ext>
              </c:extLst>
            </c:dLbl>
            <c:dLbl>
              <c:idx val="15"/>
              <c:layout>
                <c:manualLayout>
                  <c:x val="-1.7744253174680737E-2"/>
                  <c:y val="-4.9863023917565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B8-486F-97B2-0051CCE71687}"/>
                </c:ext>
              </c:extLst>
            </c:dLbl>
            <c:dLbl>
              <c:idx val="16"/>
              <c:layout>
                <c:manualLayout>
                  <c:x val="-1.400862092737953E-2"/>
                  <c:y val="4.5707771924434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B8-486F-97B2-0051CCE71687}"/>
                </c:ext>
              </c:extLst>
            </c:dLbl>
            <c:dLbl>
              <c:idx val="17"/>
              <c:layout>
                <c:manualLayout>
                  <c:x val="-1.7744253174680737E-2"/>
                  <c:y val="-4.3630145927869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B8-486F-97B2-0051CCE71687}"/>
                </c:ext>
              </c:extLst>
            </c:dLbl>
            <c:dLbl>
              <c:idx val="18"/>
              <c:layout>
                <c:manualLayout>
                  <c:x val="-1.6810345112855434E-2"/>
                  <c:y val="-7.4794535876347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B8-486F-97B2-0051CCE71687}"/>
                </c:ext>
              </c:extLst>
            </c:dLbl>
            <c:dLbl>
              <c:idx val="19"/>
              <c:layout>
                <c:manualLayout>
                  <c:x val="-2.0545977360156644E-2"/>
                  <c:y val="4.155251993130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B8-486F-97B2-0051CCE71687}"/>
                </c:ext>
              </c:extLst>
            </c:dLbl>
            <c:dLbl>
              <c:idx val="20"/>
              <c:layout>
                <c:manualLayout>
                  <c:x val="-1.7744253174680737E-2"/>
                  <c:y val="-4.3630145927869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B8-486F-97B2-0051CCE71687}"/>
                </c:ext>
              </c:extLst>
            </c:dLbl>
            <c:dLbl>
              <c:idx val="21"/>
              <c:layout>
                <c:manualLayout>
                  <c:x val="-1.5876437051030201E-2"/>
                  <c:y val="4.7785397920999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B8-486F-97B2-0051CCE71687}"/>
                </c:ext>
              </c:extLst>
            </c:dLbl>
            <c:dLbl>
              <c:idx val="22"/>
              <c:layout>
                <c:manualLayout>
                  <c:x val="-2.2413793483807249E-2"/>
                  <c:y val="-5.1940649914130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B8-486F-97B2-0051CCE71687}"/>
                </c:ext>
              </c:extLst>
            </c:dLbl>
            <c:dLbl>
              <c:idx val="23"/>
              <c:layout>
                <c:manualLayout>
                  <c:x val="2.8017241854759061E-3"/>
                  <c:y val="7.063928388321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B8-486F-97B2-0051CCE71687}"/>
                </c:ext>
              </c:extLst>
            </c:dLbl>
            <c:dLbl>
              <c:idx val="24"/>
              <c:layout>
                <c:manualLayout>
                  <c:x val="-2.5215517669283222E-2"/>
                  <c:y val="-5.6095901907260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B8-486F-97B2-0051CCE71687}"/>
                </c:ext>
              </c:extLst>
            </c:dLbl>
            <c:dLbl>
              <c:idx val="25"/>
              <c:layout>
                <c:manualLayout>
                  <c:x val="-2.8951149916584363E-2"/>
                  <c:y val="-8.3105039862608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B8-486F-97B2-0051CCE71687}"/>
                </c:ext>
              </c:extLst>
            </c:dLbl>
            <c:dLbl>
              <c:idx val="26"/>
              <c:layout>
                <c:manualLayout>
                  <c:x val="-3.0818966040234898E-2"/>
                  <c:y val="3.9474893934738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B8-486F-97B2-0051CCE71687}"/>
                </c:ext>
              </c:extLst>
            </c:dLbl>
            <c:dLbl>
              <c:idx val="27"/>
              <c:layout>
                <c:manualLayout>
                  <c:x val="-1.7744253174680737E-2"/>
                  <c:y val="-0.168287705721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B8-486F-97B2-0051CCE71687}"/>
                </c:ext>
              </c:extLst>
            </c:dLbl>
            <c:dLbl>
              <c:idx val="28"/>
              <c:layout>
                <c:manualLayout>
                  <c:x val="-9.3390806182537046E-4"/>
                  <c:y val="-4.7785397920999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B8-486F-97B2-0051CCE71687}"/>
                </c:ext>
              </c:extLst>
            </c:dLbl>
            <c:dLbl>
              <c:idx val="30"/>
              <c:layout>
                <c:manualLayout>
                  <c:x val="2.7083333792933758E-2"/>
                  <c:y val="6.025115390039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B8-486F-97B2-0051CCE71687}"/>
                </c:ext>
              </c:extLst>
            </c:dLbl>
            <c:dLbl>
              <c:idx val="31"/>
              <c:layout>
                <c:manualLayout>
                  <c:x val="-3.175287410206027E-2"/>
                  <c:y val="-4.57077719244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B8-486F-97B2-0051CCE71687}"/>
                </c:ext>
              </c:extLst>
            </c:dLbl>
            <c:dLbl>
              <c:idx val="32"/>
              <c:layout>
                <c:manualLayout>
                  <c:x val="-2.8017241854759196E-2"/>
                  <c:y val="-5.1940649914130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B8-486F-97B2-0051CCE71687}"/>
                </c:ext>
              </c:extLst>
            </c:dLbl>
            <c:dLbl>
              <c:idx val="33"/>
              <c:layout>
                <c:manualLayout>
                  <c:x val="-1.0272988680078322E-2"/>
                  <c:y val="6.2328779896956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B8-486F-97B2-0051CCE71687}"/>
                </c:ext>
              </c:extLst>
            </c:dLbl>
            <c:dLbl>
              <c:idx val="34"/>
              <c:layout>
                <c:manualLayout>
                  <c:x val="-1.3697160009343177E-16"/>
                  <c:y val="4.57077719244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B8-486F-97B2-0051CCE71687}"/>
                </c:ext>
              </c:extLst>
            </c:dLbl>
            <c:dLbl>
              <c:idx val="35"/>
              <c:layout>
                <c:manualLayout>
                  <c:x val="-2.6149425731108591E-2"/>
                  <c:y val="-7.8949787869477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B8-486F-97B2-0051CCE71687}"/>
                </c:ext>
              </c:extLst>
            </c:dLbl>
            <c:dLbl>
              <c:idx val="36"/>
              <c:layout>
                <c:manualLayout>
                  <c:x val="-1.0272988680078322E-2"/>
                  <c:y val="-8.1027413866043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B8-486F-97B2-0051CCE71687}"/>
                </c:ext>
              </c:extLst>
            </c:dLbl>
            <c:dLbl>
              <c:idx val="37"/>
              <c:layout>
                <c:manualLayout>
                  <c:x val="-1.1206896741903625E-2"/>
                  <c:y val="7.063928388321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B8-486F-97B2-0051CCE71687}"/>
                </c:ext>
              </c:extLst>
            </c:dLbl>
            <c:dLbl>
              <c:idx val="38"/>
              <c:layout>
                <c:manualLayout>
                  <c:x val="-1.0272988680078459E-2"/>
                  <c:y val="-4.9863023917565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B8-486F-97B2-0051CCE71687}"/>
                </c:ext>
              </c:extLst>
            </c:dLbl>
            <c:dLbl>
              <c:idx val="39"/>
              <c:layout>
                <c:manualLayout>
                  <c:x val="-1.1206896741903625E-2"/>
                  <c:y val="4.9863023917565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B8-486F-97B2-0051CCE71687}"/>
                </c:ext>
              </c:extLst>
            </c:dLbl>
            <c:dLbl>
              <c:idx val="40"/>
              <c:layout>
                <c:manualLayout>
                  <c:x val="0"/>
                  <c:y val="-4.778539792099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B8-486F-97B2-0051CCE716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Uke!$R$10:$R$61</c:f>
              <c:numCache>
                <c:formatCode>0.0</c:formatCode>
                <c:ptCount val="52"/>
                <c:pt idx="0">
                  <c:v>0</c:v>
                </c:pt>
                <c:pt idx="1">
                  <c:v>79.170000000000016</c:v>
                </c:pt>
                <c:pt idx="2">
                  <c:v>0</c:v>
                </c:pt>
                <c:pt idx="3">
                  <c:v>90.195238095238111</c:v>
                </c:pt>
                <c:pt idx="4">
                  <c:v>89.90833333333336</c:v>
                </c:pt>
                <c:pt idx="5">
                  <c:v>71.812903225806437</c:v>
                </c:pt>
                <c:pt idx="6">
                  <c:v>73.787261146496803</c:v>
                </c:pt>
                <c:pt idx="7">
                  <c:v>73.675252525252517</c:v>
                </c:pt>
                <c:pt idx="8">
                  <c:v>78.954166666666652</c:v>
                </c:pt>
                <c:pt idx="9">
                  <c:v>77.472519083969502</c:v>
                </c:pt>
                <c:pt idx="10">
                  <c:v>76.141955445544454</c:v>
                </c:pt>
                <c:pt idx="11">
                  <c:v>78.565517241379339</c:v>
                </c:pt>
                <c:pt idx="12">
                  <c:v>0</c:v>
                </c:pt>
                <c:pt idx="13">
                  <c:v>84.321212121212127</c:v>
                </c:pt>
                <c:pt idx="14">
                  <c:v>74.365660377358523</c:v>
                </c:pt>
                <c:pt idx="15">
                  <c:v>79.942857142857179</c:v>
                </c:pt>
                <c:pt idx="16">
                  <c:v>76.513860465116238</c:v>
                </c:pt>
                <c:pt idx="17">
                  <c:v>78.23399999999998</c:v>
                </c:pt>
                <c:pt idx="18">
                  <c:v>78.171590909090881</c:v>
                </c:pt>
                <c:pt idx="19">
                  <c:v>77.423192771084317</c:v>
                </c:pt>
                <c:pt idx="20">
                  <c:v>79.747593582887674</c:v>
                </c:pt>
                <c:pt idx="21">
                  <c:v>75.446224677716359</c:v>
                </c:pt>
                <c:pt idx="22">
                  <c:v>80.925641025641013</c:v>
                </c:pt>
                <c:pt idx="23">
                  <c:v>79.590934844192688</c:v>
                </c:pt>
                <c:pt idx="24">
                  <c:v>80.192977528089855</c:v>
                </c:pt>
                <c:pt idx="25">
                  <c:v>84.137869822485214</c:v>
                </c:pt>
                <c:pt idx="26">
                  <c:v>81.042769230769295</c:v>
                </c:pt>
                <c:pt idx="27">
                  <c:v>83.784426229508199</c:v>
                </c:pt>
                <c:pt idx="28">
                  <c:v>92.389473684210557</c:v>
                </c:pt>
                <c:pt idx="29">
                  <c:v>74.3888888888889</c:v>
                </c:pt>
                <c:pt idx="30">
                  <c:v>83.248837209302366</c:v>
                </c:pt>
                <c:pt idx="31">
                  <c:v>84.566417910447782</c:v>
                </c:pt>
                <c:pt idx="32">
                  <c:v>87.31106194690264</c:v>
                </c:pt>
                <c:pt idx="33">
                  <c:v>86.811835748792234</c:v>
                </c:pt>
                <c:pt idx="34">
                  <c:v>86.607425742574236</c:v>
                </c:pt>
                <c:pt idx="35">
                  <c:v>89.720579710144946</c:v>
                </c:pt>
                <c:pt idx="36">
                  <c:v>91.253375527426257</c:v>
                </c:pt>
                <c:pt idx="37">
                  <c:v>89.204416403785515</c:v>
                </c:pt>
                <c:pt idx="38">
                  <c:v>92.772161172161191</c:v>
                </c:pt>
                <c:pt idx="39">
                  <c:v>86.897539797395098</c:v>
                </c:pt>
                <c:pt idx="40">
                  <c:v>89.818100558659197</c:v>
                </c:pt>
                <c:pt idx="41">
                  <c:v>86.29376623376622</c:v>
                </c:pt>
                <c:pt idx="42">
                  <c:v>88.09207048458147</c:v>
                </c:pt>
                <c:pt idx="43">
                  <c:v>88.38536585365857</c:v>
                </c:pt>
                <c:pt idx="44">
                  <c:v>88.269957983193279</c:v>
                </c:pt>
                <c:pt idx="45">
                  <c:v>90.809909909909933</c:v>
                </c:pt>
                <c:pt idx="46">
                  <c:v>88.3</c:v>
                </c:pt>
                <c:pt idx="47">
                  <c:v>83.744366197183098</c:v>
                </c:pt>
                <c:pt idx="48">
                  <c:v>86.518390804597701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0-4F9E-8CA7-67350FDB1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851740036175334"/>
          <c:y val="0.25993419979593463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mnd'!$M$131:$M$142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20.3</c:v>
                </c:pt>
                <c:pt idx="9">
                  <c:v>16.933333333333337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mnd'!$L$131:$L$142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8.3333333333333357</c:v>
                </c:pt>
                <c:pt idx="9">
                  <c:v>8.3333333333333357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mnd'!$I$146:$I$157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mnd'!$J$146:$J$157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mnd'!$M$146:$M$157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mnd'!$L$146:$L$157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mnd'!$I$161:$I$172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mnd'!$J$161:$J$172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mnd'!$M$161:$M$172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mnd'!$L$161:$L$172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K-FAKTOR i mg per milliliter</a:t>
            </a:r>
            <a:endParaRPr lang="nb-NO" sz="2800"/>
          </a:p>
        </c:rich>
      </c:tx>
      <c:layout>
        <c:manualLayout>
          <c:xMode val="edge"/>
          <c:yMode val="edge"/>
          <c:x val="0.15493972540745693"/>
          <c:y val="3.5825464394322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63697412611389E-2"/>
          <c:y val="0.15967371134450681"/>
          <c:w val="0.89138068306035623"/>
          <c:h val="0.70376182753842098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Uke!$T$63:$T$114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11.39975901642616</c:v>
                </c:pt>
                <c:pt idx="5">
                  <c:v>0</c:v>
                </c:pt>
                <c:pt idx="6">
                  <c:v>0</c:v>
                </c:pt>
                <c:pt idx="7">
                  <c:v>15.751644709564513</c:v>
                </c:pt>
                <c:pt idx="8">
                  <c:v>0</c:v>
                </c:pt>
                <c:pt idx="9">
                  <c:v>16.600186914920378</c:v>
                </c:pt>
                <c:pt idx="10">
                  <c:v>0</c:v>
                </c:pt>
                <c:pt idx="11">
                  <c:v>0</c:v>
                </c:pt>
                <c:pt idx="12">
                  <c:v>14.162594700038863</c:v>
                </c:pt>
                <c:pt idx="13">
                  <c:v>0</c:v>
                </c:pt>
                <c:pt idx="14">
                  <c:v>0</c:v>
                </c:pt>
                <c:pt idx="15">
                  <c:v>15.483780257067322</c:v>
                </c:pt>
                <c:pt idx="16">
                  <c:v>0</c:v>
                </c:pt>
                <c:pt idx="17">
                  <c:v>0</c:v>
                </c:pt>
                <c:pt idx="18">
                  <c:v>13.835269299584377</c:v>
                </c:pt>
                <c:pt idx="19">
                  <c:v>0</c:v>
                </c:pt>
                <c:pt idx="20">
                  <c:v>15.577546991995654</c:v>
                </c:pt>
                <c:pt idx="21">
                  <c:v>12.397963481331619</c:v>
                </c:pt>
                <c:pt idx="22">
                  <c:v>14.950430813420821</c:v>
                </c:pt>
                <c:pt idx="23">
                  <c:v>15.707599556249356</c:v>
                </c:pt>
                <c:pt idx="24">
                  <c:v>13.209662149318788</c:v>
                </c:pt>
                <c:pt idx="25">
                  <c:v>16.065487257120598</c:v>
                </c:pt>
                <c:pt idx="26">
                  <c:v>5.1154132927184577</c:v>
                </c:pt>
                <c:pt idx="27">
                  <c:v>0</c:v>
                </c:pt>
                <c:pt idx="28">
                  <c:v>12.573259327626015</c:v>
                </c:pt>
                <c:pt idx="29">
                  <c:v>10.86882700288119</c:v>
                </c:pt>
                <c:pt idx="30">
                  <c:v>0</c:v>
                </c:pt>
                <c:pt idx="31">
                  <c:v>15.013679376376851</c:v>
                </c:pt>
                <c:pt idx="32">
                  <c:v>13.985559756795992</c:v>
                </c:pt>
                <c:pt idx="33">
                  <c:v>14.257376225851171</c:v>
                </c:pt>
                <c:pt idx="34">
                  <c:v>14.090078932767089</c:v>
                </c:pt>
                <c:pt idx="35">
                  <c:v>15.224276761905879</c:v>
                </c:pt>
                <c:pt idx="36">
                  <c:v>13.844896730072771</c:v>
                </c:pt>
                <c:pt idx="37">
                  <c:v>13.604206242718751</c:v>
                </c:pt>
                <c:pt idx="38">
                  <c:v>15.086461618488716</c:v>
                </c:pt>
                <c:pt idx="39">
                  <c:v>14.942815557270908</c:v>
                </c:pt>
                <c:pt idx="40">
                  <c:v>13.690142882145661</c:v>
                </c:pt>
                <c:pt idx="41">
                  <c:v>15.192424600961941</c:v>
                </c:pt>
                <c:pt idx="42">
                  <c:v>14.781088368497995</c:v>
                </c:pt>
                <c:pt idx="43">
                  <c:v>15.749509471065297</c:v>
                </c:pt>
                <c:pt idx="44">
                  <c:v>14.520000284246725</c:v>
                </c:pt>
                <c:pt idx="45">
                  <c:v>13.512652223738289</c:v>
                </c:pt>
                <c:pt idx="46">
                  <c:v>14.491025589022199</c:v>
                </c:pt>
                <c:pt idx="47">
                  <c:v>13.233372422558638</c:v>
                </c:pt>
                <c:pt idx="48">
                  <c:v>14.100217491116544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E-4845-A1A4-7BDD2A93D60B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5"/>
              <c:layout>
                <c:manualLayout>
                  <c:x val="-2.5215517669283153E-2"/>
                  <c:y val="-3.947488747693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D-41F3-B0F3-9CC82FFFE6AB}"/>
                </c:ext>
              </c:extLst>
            </c:dLbl>
            <c:dLbl>
              <c:idx val="6"/>
              <c:layout>
                <c:manualLayout>
                  <c:x val="-9.3390806182530543E-3"/>
                  <c:y val="-7.4794523640517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D-41F3-B0F3-9CC82FFFE6AB}"/>
                </c:ext>
              </c:extLst>
            </c:dLbl>
            <c:dLbl>
              <c:idx val="10"/>
              <c:layout>
                <c:manualLayout>
                  <c:x val="-1.9612069298331376E-2"/>
                  <c:y val="-5.4018267073706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D-41F3-B0F3-9CC82FFFE6AB}"/>
                </c:ext>
              </c:extLst>
            </c:dLbl>
            <c:dLbl>
              <c:idx val="11"/>
              <c:layout>
                <c:manualLayout>
                  <c:x val="0"/>
                  <c:y val="-4.7785390103663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D-41F3-B0F3-9CC82FFFE6AB}"/>
                </c:ext>
              </c:extLst>
            </c:dLbl>
            <c:dLbl>
              <c:idx val="13"/>
              <c:layout>
                <c:manualLayout>
                  <c:x val="-4.6695403091265098E-3"/>
                  <c:y val="-5.609589273038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D-41F3-B0F3-9CC82FFFE6AB}"/>
                </c:ext>
              </c:extLst>
            </c:dLbl>
            <c:dLbl>
              <c:idx val="14"/>
              <c:layout>
                <c:manualLayout>
                  <c:x val="-2.5215517669283153E-2"/>
                  <c:y val="7.894977495387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D-41F3-B0F3-9CC82FFFE6AB}"/>
                </c:ext>
              </c:extLst>
            </c:dLbl>
            <c:dLbl>
              <c:idx val="15"/>
              <c:layout>
                <c:manualLayout>
                  <c:x val="-2.8017241854759061E-3"/>
                  <c:y val="5.4018267073706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D-41F3-B0F3-9CC82FFFE6AB}"/>
                </c:ext>
              </c:extLst>
            </c:dLbl>
            <c:dLbl>
              <c:idx val="16"/>
              <c:layout>
                <c:manualLayout>
                  <c:x val="-1.5876437051030135E-2"/>
                  <c:y val="-5.4018267073706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D-41F3-B0F3-9CC82FFFE6AB}"/>
                </c:ext>
              </c:extLst>
            </c:dLbl>
            <c:dLbl>
              <c:idx val="18"/>
              <c:layout>
                <c:manualLayout>
                  <c:x val="-2.1479885421981947E-2"/>
                  <c:y val="-5.609589273038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D-41F3-B0F3-9CC82FFFE6AB}"/>
                </c:ext>
              </c:extLst>
            </c:dLbl>
            <c:dLbl>
              <c:idx val="19"/>
              <c:layout>
                <c:manualLayout>
                  <c:x val="-2.4281609607457851E-2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7D-41F3-B0F3-9CC82FFFE6AB}"/>
                </c:ext>
              </c:extLst>
            </c:dLbl>
            <c:dLbl>
              <c:idx val="24"/>
              <c:layout>
                <c:manualLayout>
                  <c:x val="-1.4008620927379598E-2"/>
                  <c:y val="0.10388128283405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7D-41F3-B0F3-9CC82FFFE6AB}"/>
                </c:ext>
              </c:extLst>
            </c:dLbl>
            <c:dLbl>
              <c:idx val="25"/>
              <c:layout>
                <c:manualLayout>
                  <c:x val="-4.6695403091265098E-3"/>
                  <c:y val="-2.7009133536853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7D-41F3-B0F3-9CC82FFFE6AB}"/>
                </c:ext>
              </c:extLst>
            </c:dLbl>
            <c:dLbl>
              <c:idx val="27"/>
              <c:layout>
                <c:manualLayout>
                  <c:x val="-2.9885057978409662E-2"/>
                  <c:y val="-4.3630138790301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D-41F3-B0F3-9CC82FFFE6AB}"/>
                </c:ext>
              </c:extLst>
            </c:dLbl>
            <c:dLbl>
              <c:idx val="28"/>
              <c:layout>
                <c:manualLayout>
                  <c:x val="-1.5876437051030066E-2"/>
                  <c:y val="-5.817351838706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D-41F3-B0F3-9CC82FFFE6AB}"/>
                </c:ext>
              </c:extLst>
            </c:dLbl>
            <c:dLbl>
              <c:idx val="30"/>
              <c:layout>
                <c:manualLayout>
                  <c:x val="-2.9885057978409662E-2"/>
                  <c:y val="-4.5707764446982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D-41F3-B0F3-9CC82FFFE6AB}"/>
                </c:ext>
              </c:extLst>
            </c:dLbl>
            <c:dLbl>
              <c:idx val="32"/>
              <c:layout>
                <c:manualLayout>
                  <c:x val="-1.5876437051030135E-2"/>
                  <c:y val="4.7785390103663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D-41F3-B0F3-9CC82FFFE6AB}"/>
                </c:ext>
              </c:extLst>
            </c:dLbl>
            <c:dLbl>
              <c:idx val="33"/>
              <c:layout>
                <c:manualLayout>
                  <c:x val="-6.5373564327771139E-3"/>
                  <c:y val="6.025114404374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D-41F3-B0F3-9CC82FFFE6AB}"/>
                </c:ext>
              </c:extLst>
            </c:dLbl>
            <c:dLbl>
              <c:idx val="34"/>
              <c:layout>
                <c:manualLayout>
                  <c:x val="-2.5215517669283153E-2"/>
                  <c:y val="-6.4406395357112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7D-41F3-B0F3-9CC82FFFE6AB}"/>
                </c:ext>
              </c:extLst>
            </c:dLbl>
            <c:dLbl>
              <c:idx val="35"/>
              <c:layout>
                <c:manualLayout>
                  <c:x val="-1.0272988680078322E-2"/>
                  <c:y val="-7.4794523640517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D-41F3-B0F3-9CC82FFFE6AB}"/>
                </c:ext>
              </c:extLst>
            </c:dLbl>
            <c:dLbl>
              <c:idx val="36"/>
              <c:layout>
                <c:manualLayout>
                  <c:x val="-6.5373564327771139E-3"/>
                  <c:y val="-4.986301576034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7D-41F3-B0F3-9CC82FFFE6AB}"/>
                </c:ext>
              </c:extLst>
            </c:dLbl>
            <c:dLbl>
              <c:idx val="37"/>
              <c:layout>
                <c:manualLayout>
                  <c:x val="-5.6034483709518123E-3"/>
                  <c:y val="6.025114404374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7D-41F3-B0F3-9CC82FFFE6AB}"/>
                </c:ext>
              </c:extLst>
            </c:dLbl>
            <c:dLbl>
              <c:idx val="38"/>
              <c:layout>
                <c:manualLayout>
                  <c:x val="-1.4008620927379667E-2"/>
                  <c:y val="-7.6872149297198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D-41F3-B0F3-9CC82FFFE6AB}"/>
                </c:ext>
              </c:extLst>
            </c:dLbl>
            <c:dLbl>
              <c:idx val="39"/>
              <c:layout>
                <c:manualLayout>
                  <c:x val="-1.9612069298331342E-2"/>
                  <c:y val="5.1940641417025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78-4D2B-BBAE-DB91F63B25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Uke!$T$10:$T$61</c:f>
              <c:numCache>
                <c:formatCode>0.0</c:formatCode>
                <c:ptCount val="52"/>
                <c:pt idx="0">
                  <c:v>0</c:v>
                </c:pt>
                <c:pt idx="1">
                  <c:v>17.5219964927395</c:v>
                </c:pt>
                <c:pt idx="2">
                  <c:v>0</c:v>
                </c:pt>
                <c:pt idx="3">
                  <c:v>14.911577016020576</c:v>
                </c:pt>
                <c:pt idx="4">
                  <c:v>11.448517239801522</c:v>
                </c:pt>
                <c:pt idx="5">
                  <c:v>15.971163640234453</c:v>
                </c:pt>
                <c:pt idx="6">
                  <c:v>15.391754942098848</c:v>
                </c:pt>
                <c:pt idx="7">
                  <c:v>15.101637676275494</c:v>
                </c:pt>
                <c:pt idx="8">
                  <c:v>13.601084697814072</c:v>
                </c:pt>
                <c:pt idx="9">
                  <c:v>15.264285802617337</c:v>
                </c:pt>
                <c:pt idx="10">
                  <c:v>15.458566299271942</c:v>
                </c:pt>
                <c:pt idx="11">
                  <c:v>15.598325640481836</c:v>
                </c:pt>
                <c:pt idx="12">
                  <c:v>0</c:v>
                </c:pt>
                <c:pt idx="13">
                  <c:v>15.420918089733622</c:v>
                </c:pt>
                <c:pt idx="14">
                  <c:v>14.608474188281775</c:v>
                </c:pt>
                <c:pt idx="15">
                  <c:v>13.785648668378444</c:v>
                </c:pt>
                <c:pt idx="16">
                  <c:v>15.004294069749964</c:v>
                </c:pt>
                <c:pt idx="17">
                  <c:v>13.909658402110242</c:v>
                </c:pt>
                <c:pt idx="18">
                  <c:v>15.006479439535299</c:v>
                </c:pt>
                <c:pt idx="19">
                  <c:v>14.956757360636388</c:v>
                </c:pt>
                <c:pt idx="20">
                  <c:v>15.315900432110508</c:v>
                </c:pt>
                <c:pt idx="21">
                  <c:v>13.666150439805538</c:v>
                </c:pt>
                <c:pt idx="22">
                  <c:v>14.279327088324344</c:v>
                </c:pt>
                <c:pt idx="23">
                  <c:v>14.688158293866202</c:v>
                </c:pt>
                <c:pt idx="24">
                  <c:v>14.049614528031675</c:v>
                </c:pt>
                <c:pt idx="25">
                  <c:v>14.695192801064326</c:v>
                </c:pt>
                <c:pt idx="26">
                  <c:v>13.909929137881797</c:v>
                </c:pt>
                <c:pt idx="27">
                  <c:v>14.956433914439579</c:v>
                </c:pt>
                <c:pt idx="28">
                  <c:v>15.376873470638612</c:v>
                </c:pt>
                <c:pt idx="29">
                  <c:v>9.6956495691758242</c:v>
                </c:pt>
                <c:pt idx="30">
                  <c:v>13.261931508764411</c:v>
                </c:pt>
                <c:pt idx="31">
                  <c:v>14.844023405151884</c:v>
                </c:pt>
                <c:pt idx="32">
                  <c:v>13.018992842534324</c:v>
                </c:pt>
                <c:pt idx="33">
                  <c:v>14.3766962375825</c:v>
                </c:pt>
                <c:pt idx="34">
                  <c:v>14.581488754389403</c:v>
                </c:pt>
                <c:pt idx="35">
                  <c:v>14.59637245795841</c:v>
                </c:pt>
                <c:pt idx="36">
                  <c:v>14.842888928794748</c:v>
                </c:pt>
                <c:pt idx="37">
                  <c:v>14.179036210939104</c:v>
                </c:pt>
                <c:pt idx="38">
                  <c:v>14.528964326520038</c:v>
                </c:pt>
                <c:pt idx="39">
                  <c:v>14.78465726806192</c:v>
                </c:pt>
                <c:pt idx="40">
                  <c:v>14.909235478671462</c:v>
                </c:pt>
                <c:pt idx="41">
                  <c:v>14.8510239999716</c:v>
                </c:pt>
                <c:pt idx="42">
                  <c:v>15.154967501603441</c:v>
                </c:pt>
                <c:pt idx="43">
                  <c:v>14.631136795365125</c:v>
                </c:pt>
                <c:pt idx="44">
                  <c:v>13.974799757554262</c:v>
                </c:pt>
                <c:pt idx="45">
                  <c:v>15.558631942854795</c:v>
                </c:pt>
                <c:pt idx="46">
                  <c:v>14.221510712714723</c:v>
                </c:pt>
                <c:pt idx="47">
                  <c:v>14.92037918626295</c:v>
                </c:pt>
                <c:pt idx="48">
                  <c:v>15.248580469150138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E-4845-A1A4-7BDD2A93D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54039317823551"/>
          <c:y val="0.1768291735286934"/>
          <c:w val="6.4412300848701823E-2"/>
          <c:h val="9.91546026688164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mnd'!$I$176:$I$187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mnd'!$J$176:$J$187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mnd'!$M$176:$M$187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mnd'!$L$176:$L$187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mnd'!$I$191:$I$202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mnd'!$J$191:$J$202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mnd'!$M$191:$M$202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mnd'!$L$191:$L$202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mnd'!$I$206:$I$217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mnd'!$J$206:$J$217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8178744790997E-2"/>
          <c:y val="0.15884289980335978"/>
          <c:w val="0.85331674908642374"/>
          <c:h val="0.699704437283037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Regioner!$G$15:$G$18</c:f>
              <c:numCache>
                <c:formatCode>#,##0</c:formatCode>
                <c:ptCount val="4"/>
                <c:pt idx="0">
                  <c:v>7370</c:v>
                </c:pt>
                <c:pt idx="1">
                  <c:v>5267</c:v>
                </c:pt>
                <c:pt idx="2">
                  <c:v>2719</c:v>
                </c:pt>
                <c:pt idx="3">
                  <c:v>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C1-4E1D-A10E-288A2327EC6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536722818258757E-2"/>
                  <c:y val="-6.6442957935852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5D-4AF2-93F9-5C07C8CC4611}"/>
                </c:ext>
              </c:extLst>
            </c:dLbl>
            <c:dLbl>
              <c:idx val="1"/>
              <c:layout>
                <c:manualLayout>
                  <c:x val="1.2429378254606929E-2"/>
                  <c:y val="-6.6442957935852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D-4AF2-93F9-5C07C8CC46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6621</c:v>
                </c:pt>
                <c:pt idx="1">
                  <c:v>4837</c:v>
                </c:pt>
                <c:pt idx="2">
                  <c:v>3081</c:v>
                </c:pt>
                <c:pt idx="3">
                  <c:v>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C1-4E1D-A10E-288A2327E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003731260204387"/>
          <c:y val="0.1777633498447406"/>
          <c:w val="9.5178453330253696E-2"/>
          <c:h val="0.153668895700829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mnd'!$M$206:$M$217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mnd'!$L$206:$L$217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mnd'!$I$221:$I$232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mnd'!$J$221:$J$232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mnd'!$M$221:$M$232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mnd'!$L$221:$L$232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1-</a:t>
            </a:r>
            <a:endParaRPr lang="en-US" sz="2400"/>
          </a:p>
        </c:rich>
      </c:tx>
      <c:layout>
        <c:manualLayout>
          <c:xMode val="edge"/>
          <c:yMode val="edge"/>
          <c:x val="0.18906389607310378"/>
          <c:y val="2.9587723454338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2061606477991"/>
          <c:y val="0.13268447562358357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B-4083-9414-F119CACA6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94158148930565E-2"/>
          <c:y val="0.16681057569328891"/>
          <c:w val="0.89974304533071581"/>
          <c:h val="0.66946212333480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mnd'!$I$252:$I$263</c:f>
              <c:numCache>
                <c:formatCode>#,##0</c:formatCode>
                <c:ptCount val="12"/>
                <c:pt idx="0">
                  <c:v>39</c:v>
                </c:pt>
                <c:pt idx="1">
                  <c:v>167</c:v>
                </c:pt>
                <c:pt idx="2">
                  <c:v>527</c:v>
                </c:pt>
                <c:pt idx="3">
                  <c:v>617</c:v>
                </c:pt>
                <c:pt idx="4">
                  <c:v>294</c:v>
                </c:pt>
                <c:pt idx="5">
                  <c:v>417</c:v>
                </c:pt>
                <c:pt idx="6">
                  <c:v>86</c:v>
                </c:pt>
                <c:pt idx="7">
                  <c:v>631</c:v>
                </c:pt>
                <c:pt idx="8">
                  <c:v>679</c:v>
                </c:pt>
                <c:pt idx="9">
                  <c:v>548</c:v>
                </c:pt>
                <c:pt idx="10">
                  <c:v>207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F-4F08-8F5D-D081A712D5A9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#,##0</c:formatCode>
                <c:ptCount val="12"/>
                <c:pt idx="0">
                  <c:v>28</c:v>
                </c:pt>
                <c:pt idx="1">
                  <c:v>152</c:v>
                </c:pt>
                <c:pt idx="2">
                  <c:v>145</c:v>
                </c:pt>
                <c:pt idx="3">
                  <c:v>250</c:v>
                </c:pt>
                <c:pt idx="4">
                  <c:v>200</c:v>
                </c:pt>
                <c:pt idx="5">
                  <c:v>230</c:v>
                </c:pt>
                <c:pt idx="6">
                  <c:v>106</c:v>
                </c:pt>
                <c:pt idx="7">
                  <c:v>168</c:v>
                </c:pt>
                <c:pt idx="8">
                  <c:v>103</c:v>
                </c:pt>
                <c:pt idx="9">
                  <c:v>197</c:v>
                </c:pt>
                <c:pt idx="10">
                  <c:v>106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F-4F08-8F5D-D081A712D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81700742662848"/>
          <c:y val="0.2332693402407669"/>
          <c:w val="6.828536969100453E-2"/>
          <c:h val="0.1149743836605577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antall</a:t>
            </a:r>
            <a:r>
              <a:rPr lang="en-US" sz="2400" baseline="0"/>
              <a:t> SLAKT</a:t>
            </a:r>
            <a:r>
              <a:rPr lang="en-US" sz="2400"/>
              <a:t>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Vektgrupper!$F$66:$F$83</c:f>
              <c:numCache>
                <c:formatCode>General</c:formatCode>
                <c:ptCount val="18"/>
                <c:pt idx="0">
                  <c:v>865</c:v>
                </c:pt>
                <c:pt idx="1">
                  <c:v>2016</c:v>
                </c:pt>
                <c:pt idx="2">
                  <c:v>2717</c:v>
                </c:pt>
                <c:pt idx="3">
                  <c:v>2406</c:v>
                </c:pt>
                <c:pt idx="4">
                  <c:v>2182</c:v>
                </c:pt>
                <c:pt idx="5">
                  <c:v>1673</c:v>
                </c:pt>
                <c:pt idx="6">
                  <c:v>1443.9</c:v>
                </c:pt>
                <c:pt idx="7">
                  <c:v>1097</c:v>
                </c:pt>
                <c:pt idx="8">
                  <c:v>862</c:v>
                </c:pt>
                <c:pt idx="9">
                  <c:v>689</c:v>
                </c:pt>
                <c:pt idx="10">
                  <c:v>502</c:v>
                </c:pt>
                <c:pt idx="11">
                  <c:v>388</c:v>
                </c:pt>
                <c:pt idx="12">
                  <c:v>278</c:v>
                </c:pt>
                <c:pt idx="13">
                  <c:v>188</c:v>
                </c:pt>
                <c:pt idx="14">
                  <c:v>140</c:v>
                </c:pt>
                <c:pt idx="15">
                  <c:v>80</c:v>
                </c:pt>
                <c:pt idx="16">
                  <c:v>37</c:v>
                </c:pt>
                <c:pt idx="1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Vektgrupper!$F$47:$F$64</c:f>
              <c:numCache>
                <c:formatCode>General</c:formatCode>
                <c:ptCount val="18"/>
                <c:pt idx="0">
                  <c:v>714</c:v>
                </c:pt>
                <c:pt idx="1">
                  <c:v>1821</c:v>
                </c:pt>
                <c:pt idx="2">
                  <c:v>2720</c:v>
                </c:pt>
                <c:pt idx="3">
                  <c:v>2550</c:v>
                </c:pt>
                <c:pt idx="4">
                  <c:v>2304</c:v>
                </c:pt>
                <c:pt idx="5">
                  <c:v>1659</c:v>
                </c:pt>
                <c:pt idx="6">
                  <c:v>1374</c:v>
                </c:pt>
                <c:pt idx="7">
                  <c:v>1089</c:v>
                </c:pt>
                <c:pt idx="8">
                  <c:v>822</c:v>
                </c:pt>
                <c:pt idx="9">
                  <c:v>691</c:v>
                </c:pt>
                <c:pt idx="10">
                  <c:v>427</c:v>
                </c:pt>
                <c:pt idx="11">
                  <c:v>305</c:v>
                </c:pt>
                <c:pt idx="12">
                  <c:v>241</c:v>
                </c:pt>
                <c:pt idx="13">
                  <c:v>144</c:v>
                </c:pt>
                <c:pt idx="14">
                  <c:v>100</c:v>
                </c:pt>
                <c:pt idx="15">
                  <c:v>72</c:v>
                </c:pt>
                <c:pt idx="16">
                  <c:v>43</c:v>
                </c:pt>
                <c:pt idx="1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Vektgrupper!$F$28:$F$45</c:f>
              <c:numCache>
                <c:formatCode>General</c:formatCode>
                <c:ptCount val="18"/>
                <c:pt idx="0">
                  <c:v>723</c:v>
                </c:pt>
                <c:pt idx="1">
                  <c:v>1785</c:v>
                </c:pt>
                <c:pt idx="2">
                  <c:v>2751</c:v>
                </c:pt>
                <c:pt idx="3">
                  <c:v>2737</c:v>
                </c:pt>
                <c:pt idx="4">
                  <c:v>2443</c:v>
                </c:pt>
                <c:pt idx="5">
                  <c:v>1762</c:v>
                </c:pt>
                <c:pt idx="6">
                  <c:v>1361</c:v>
                </c:pt>
                <c:pt idx="7">
                  <c:v>1064</c:v>
                </c:pt>
                <c:pt idx="8">
                  <c:v>849</c:v>
                </c:pt>
                <c:pt idx="9">
                  <c:v>633</c:v>
                </c:pt>
                <c:pt idx="10">
                  <c:v>409</c:v>
                </c:pt>
                <c:pt idx="11">
                  <c:v>296</c:v>
                </c:pt>
                <c:pt idx="12">
                  <c:v>196</c:v>
                </c:pt>
                <c:pt idx="13">
                  <c:v>133</c:v>
                </c:pt>
                <c:pt idx="14">
                  <c:v>94</c:v>
                </c:pt>
                <c:pt idx="15">
                  <c:v>65</c:v>
                </c:pt>
                <c:pt idx="16">
                  <c:v>31</c:v>
                </c:pt>
                <c:pt idx="1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4-49F0-A441-2FD50AB7099E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Vektgrupper!$F$9:$F$26</c:f>
              <c:numCache>
                <c:formatCode>General</c:formatCode>
                <c:ptCount val="18"/>
                <c:pt idx="0">
                  <c:v>555</c:v>
                </c:pt>
                <c:pt idx="1">
                  <c:v>1260</c:v>
                </c:pt>
                <c:pt idx="2">
                  <c:v>2476</c:v>
                </c:pt>
                <c:pt idx="3">
                  <c:v>2754</c:v>
                </c:pt>
                <c:pt idx="4">
                  <c:v>2405</c:v>
                </c:pt>
                <c:pt idx="5">
                  <c:v>1679</c:v>
                </c:pt>
                <c:pt idx="6">
                  <c:v>1320</c:v>
                </c:pt>
                <c:pt idx="7">
                  <c:v>1085</c:v>
                </c:pt>
                <c:pt idx="8">
                  <c:v>844</c:v>
                </c:pt>
                <c:pt idx="9">
                  <c:v>670</c:v>
                </c:pt>
                <c:pt idx="10">
                  <c:v>445</c:v>
                </c:pt>
                <c:pt idx="11">
                  <c:v>281</c:v>
                </c:pt>
                <c:pt idx="12">
                  <c:v>227</c:v>
                </c:pt>
                <c:pt idx="13">
                  <c:v>172</c:v>
                </c:pt>
                <c:pt idx="14">
                  <c:v>94</c:v>
                </c:pt>
                <c:pt idx="15">
                  <c:v>67</c:v>
                </c:pt>
                <c:pt idx="16">
                  <c:v>50</c:v>
                </c:pt>
                <c:pt idx="1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9F0-A441-2FD50AB7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15353206483739"/>
          <c:y val="0.30535561177283099"/>
          <c:w val="5.9258627533611649E-2"/>
          <c:h val="0.176576924934340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antall%</a:t>
            </a:r>
            <a:r>
              <a:rPr lang="en-US" sz="2400" baseline="0"/>
              <a:t> SLAKT</a:t>
            </a:r>
            <a:r>
              <a:rPr lang="en-US" sz="2400"/>
              <a:t>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Vektgrupper!$G$66:$G$83</c:f>
              <c:numCache>
                <c:formatCode>0.0</c:formatCode>
                <c:ptCount val="18"/>
                <c:pt idx="0">
                  <c:v>2.1241904435339087</c:v>
                </c:pt>
                <c:pt idx="1">
                  <c:v>6.4690172401949901</c:v>
                </c:pt>
                <c:pt idx="2">
                  <c:v>10.513755967834983</c:v>
                </c:pt>
                <c:pt idx="3">
                  <c:v>10.941326318340744</c:v>
                </c:pt>
                <c:pt idx="4">
                  <c:v>11.407828258148887</c:v>
                </c:pt>
                <c:pt idx="5">
                  <c:v>9.9135588875715435</c:v>
                </c:pt>
                <c:pt idx="6">
                  <c:v>9.5840400169548161</c:v>
                </c:pt>
                <c:pt idx="7">
                  <c:v>8.0648982682737635</c:v>
                </c:pt>
                <c:pt idx="8">
                  <c:v>6.9279241344300786</c:v>
                </c:pt>
                <c:pt idx="9">
                  <c:v>6.0098869622665854</c:v>
                </c:pt>
                <c:pt idx="10">
                  <c:v>4.7240275968214762</c:v>
                </c:pt>
                <c:pt idx="11">
                  <c:v>3.9225548281313793</c:v>
                </c:pt>
                <c:pt idx="12">
                  <c:v>3.011819510443468</c:v>
                </c:pt>
                <c:pt idx="13">
                  <c:v>2.1646508149874824</c:v>
                </c:pt>
                <c:pt idx="14">
                  <c:v>1.7094157902114391</c:v>
                </c:pt>
                <c:pt idx="15">
                  <c:v>1.0306853802632687</c:v>
                </c:pt>
                <c:pt idx="16">
                  <c:v>0.50347892179392761</c:v>
                </c:pt>
                <c:pt idx="17">
                  <c:v>0.97694065979724642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D-4850-BA08-901398FAEE42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Vektgrupper!$G$47:$G$64</c:f>
              <c:numCache>
                <c:formatCode>0.0</c:formatCode>
                <c:ptCount val="18"/>
                <c:pt idx="0">
                  <c:v>1.8439778670594769</c:v>
                </c:pt>
                <c:pt idx="1">
                  <c:v>6.0503182817730092</c:v>
                </c:pt>
                <c:pt idx="2">
                  <c:v>10.922029425554111</c:v>
                </c:pt>
                <c:pt idx="3">
                  <c:v>12.047476320119522</c:v>
                </c:pt>
                <c:pt idx="4">
                  <c:v>12.518716715194415</c:v>
                </c:pt>
                <c:pt idx="5">
                  <c:v>10.242544333705188</c:v>
                </c:pt>
                <c:pt idx="6">
                  <c:v>9.481663042148444</c:v>
                </c:pt>
                <c:pt idx="7">
                  <c:v>8.2962879515113883</c:v>
                </c:pt>
                <c:pt idx="8">
                  <c:v>6.860889071810008</c:v>
                </c:pt>
                <c:pt idx="9">
                  <c:v>6.242127555082889</c:v>
                </c:pt>
                <c:pt idx="10">
                  <c:v>4.1767523140468841</c:v>
                </c:pt>
                <c:pt idx="11">
                  <c:v>3.1966284026677299</c:v>
                </c:pt>
                <c:pt idx="12">
                  <c:v>2.7040212340175822</c:v>
                </c:pt>
                <c:pt idx="13">
                  <c:v>1.7255097728946971</c:v>
                </c:pt>
                <c:pt idx="14">
                  <c:v>1.2623316291011559</c:v>
                </c:pt>
                <c:pt idx="15">
                  <c:v>0.9600948207519312</c:v>
                </c:pt>
                <c:pt idx="16">
                  <c:v>0.60622345060884097</c:v>
                </c:pt>
                <c:pt idx="17">
                  <c:v>0.86240781195272509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D-4850-BA08-901398FAEE42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Vektgrupper!$G$28:$G$45</c:f>
              <c:numCache>
                <c:formatCode>0.0</c:formatCode>
                <c:ptCount val="18"/>
                <c:pt idx="0">
                  <c:v>1.8140896114822365</c:v>
                </c:pt>
                <c:pt idx="1">
                  <c:v>5.9112514111902845</c:v>
                </c:pt>
                <c:pt idx="2">
                  <c:v>11.004839393961184</c:v>
                </c:pt>
                <c:pt idx="3">
                  <c:v>12.865812881560689</c:v>
                </c:pt>
                <c:pt idx="4">
                  <c:v>13.211976960745497</c:v>
                </c:pt>
                <c:pt idx="5">
                  <c:v>10.808818770808312</c:v>
                </c:pt>
                <c:pt idx="6">
                  <c:v>9.3385921893763548</c:v>
                </c:pt>
                <c:pt idx="7">
                  <c:v>8.0595684094717015</c:v>
                </c:pt>
                <c:pt idx="8">
                  <c:v>7.039772196135675</c:v>
                </c:pt>
                <c:pt idx="9">
                  <c:v>5.688121552920542</c:v>
                </c:pt>
                <c:pt idx="10">
                  <c:v>3.9746309332911527</c:v>
                </c:pt>
                <c:pt idx="11">
                  <c:v>3.0887270164740723</c:v>
                </c:pt>
                <c:pt idx="12">
                  <c:v>2.1850618766493848</c:v>
                </c:pt>
                <c:pt idx="13">
                  <c:v>1.5806050321068261</c:v>
                </c:pt>
                <c:pt idx="14">
                  <c:v>1.1839616875319097</c:v>
                </c:pt>
                <c:pt idx="15">
                  <c:v>0.86454730453666251</c:v>
                </c:pt>
                <c:pt idx="16">
                  <c:v>0.43468256308110487</c:v>
                </c:pt>
                <c:pt idx="17">
                  <c:v>0.94494020867639372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D-4850-BA08-901398FAEE42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Vektgrupper!$G$9:$G$26</c:f>
              <c:numCache>
                <c:formatCode>0.0</c:formatCode>
                <c:ptCount val="18"/>
                <c:pt idx="0">
                  <c:v>1.3139917136854036</c:v>
                </c:pt>
                <c:pt idx="1">
                  <c:v>4.2956485044500541</c:v>
                </c:pt>
                <c:pt idx="2">
                  <c:v>10.217574777497108</c:v>
                </c:pt>
                <c:pt idx="3">
                  <c:v>13.255152387922283</c:v>
                </c:pt>
                <c:pt idx="4">
                  <c:v>13.325606718761073</c:v>
                </c:pt>
                <c:pt idx="5">
                  <c:v>10.561878821501937</c:v>
                </c:pt>
                <c:pt idx="6">
                  <c:v>9.2715686158785626</c:v>
                </c:pt>
                <c:pt idx="7">
                  <c:v>8.4321661276234092</c:v>
                </c:pt>
                <c:pt idx="8">
                  <c:v>7.1710704926934019</c:v>
                </c:pt>
                <c:pt idx="9">
                  <c:v>6.1652334804882196</c:v>
                </c:pt>
                <c:pt idx="10">
                  <c:v>4.4399507778748326</c:v>
                </c:pt>
                <c:pt idx="11">
                  <c:v>3.0154453598999047</c:v>
                </c:pt>
                <c:pt idx="12">
                  <c:v>2.5953014707618207</c:v>
                </c:pt>
                <c:pt idx="13">
                  <c:v>2.0925305129960567</c:v>
                </c:pt>
                <c:pt idx="14">
                  <c:v>1.216093392195283</c:v>
                </c:pt>
                <c:pt idx="15">
                  <c:v>0.91502101088316556</c:v>
                </c:pt>
                <c:pt idx="16">
                  <c:v>0.71981456125026577</c:v>
                </c:pt>
                <c:pt idx="17">
                  <c:v>0.99595127363724389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FD-4850-BA08-901398FAE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15353206483739"/>
          <c:y val="0.30535561177283099"/>
          <c:w val="4.6386550783759049E-2"/>
          <c:h val="0.23175450276466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forhold mellom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69043431873238E-2"/>
          <c:y val="0.15694865581546019"/>
          <c:w val="0.83724029913746811"/>
          <c:h val="0.724263331686264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Regioner!$AG$111:$AG$114</c:f>
              <c:numCache>
                <c:formatCode>0.00</c:formatCode>
                <c:ptCount val="4"/>
                <c:pt idx="0">
                  <c:v>1.266631767873168</c:v>
                </c:pt>
                <c:pt idx="1">
                  <c:v>1.376891669410603</c:v>
                </c:pt>
                <c:pt idx="2">
                  <c:v>1.0655946538582026</c:v>
                </c:pt>
                <c:pt idx="3">
                  <c:v>1.5237470167064449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4-4009-A0DF-62DF9BCA8249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Regioner!$AG$87:$AG$90</c:f>
              <c:numCache>
                <c:formatCode>0.00</c:formatCode>
                <c:ptCount val="4"/>
                <c:pt idx="0">
                  <c:v>1.1970372587161449</c:v>
                </c:pt>
                <c:pt idx="1">
                  <c:v>1.6465375138074594</c:v>
                </c:pt>
                <c:pt idx="2">
                  <c:v>1.0947131147540992</c:v>
                </c:pt>
                <c:pt idx="3">
                  <c:v>1.7480896399706098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4-4009-A0DF-62DF9BCA8249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Regioner!$AG$63:$AG$66</c:f>
              <c:numCache>
                <c:formatCode>0.00</c:formatCode>
                <c:ptCount val="4"/>
                <c:pt idx="0">
                  <c:v>1.2160873169383812</c:v>
                </c:pt>
                <c:pt idx="1">
                  <c:v>1.5518879337790521</c:v>
                </c:pt>
                <c:pt idx="2">
                  <c:v>1.3437751004016074</c:v>
                </c:pt>
                <c:pt idx="3">
                  <c:v>1.6094984541394706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4-4009-A0DF-62DF9BCA8249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Regioner!$AG$38:$AG$41</c:f>
              <c:numCache>
                <c:formatCode>0.00</c:formatCode>
                <c:ptCount val="4"/>
                <c:pt idx="0">
                  <c:v>1.361451107733411</c:v>
                </c:pt>
                <c:pt idx="1">
                  <c:v>1.4831391712275219</c:v>
                </c:pt>
                <c:pt idx="2">
                  <c:v>1.5773469790706838</c:v>
                </c:pt>
                <c:pt idx="3">
                  <c:v>1.9310746010533795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4-4009-A0DF-62DF9BCA8249}"/>
            </c:ext>
          </c:extLst>
        </c:ser>
        <c:ser>
          <c:idx val="1"/>
          <c:order val="4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Regioner!$AG$15:$AG$18</c:f>
              <c:numCache>
                <c:formatCode>0.00</c:formatCode>
                <c:ptCount val="4"/>
                <c:pt idx="0">
                  <c:v>1.396032192568313</c:v>
                </c:pt>
                <c:pt idx="1">
                  <c:v>1.469911032028469</c:v>
                </c:pt>
                <c:pt idx="2">
                  <c:v>1.6713947990543701</c:v>
                </c:pt>
                <c:pt idx="3">
                  <c:v>1.7847257865221917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4-4009-A0DF-62DF9BCA8249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Regioner!$AG$10:$AG$13</c:f>
              <c:numCache>
                <c:formatCode>0.00</c:formatCode>
                <c:ptCount val="4"/>
                <c:pt idx="0">
                  <c:v>1.3590599744789496</c:v>
                </c:pt>
                <c:pt idx="1">
                  <c:v>1.4954385832420838</c:v>
                </c:pt>
                <c:pt idx="2">
                  <c:v>1.6260829322473138</c:v>
                </c:pt>
                <c:pt idx="3">
                  <c:v>1.7153046062407145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4-4009-A0DF-62DF9BCA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08769265016E-2"/>
              <c:y val="0.156862745098039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68981308010753"/>
          <c:y val="0.13223289676888828"/>
          <c:w val="0.10183794163456608"/>
          <c:h val="0.234122042341220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KLASSE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Vektgrupper!$Q$66:$Q$83</c:f>
              <c:numCache>
                <c:formatCode>0.00</c:formatCode>
                <c:ptCount val="18"/>
                <c:pt idx="0">
                  <c:v>3.4242774566473995</c:v>
                </c:pt>
                <c:pt idx="1">
                  <c:v>4.429563492063493</c:v>
                </c:pt>
                <c:pt idx="2">
                  <c:v>4.8859035701140954</c:v>
                </c:pt>
                <c:pt idx="3">
                  <c:v>5.0340814630091426</c:v>
                </c:pt>
                <c:pt idx="4">
                  <c:v>5.154445462878094</c:v>
                </c:pt>
                <c:pt idx="5">
                  <c:v>5.2349073520621641</c:v>
                </c:pt>
                <c:pt idx="6">
                  <c:v>5.2986356395872312</c:v>
                </c:pt>
                <c:pt idx="7">
                  <c:v>5.5478577939835931</c:v>
                </c:pt>
                <c:pt idx="8">
                  <c:v>5.7169373549883993</c:v>
                </c:pt>
                <c:pt idx="9">
                  <c:v>5.9535558780841811</c:v>
                </c:pt>
                <c:pt idx="10">
                  <c:v>5.9302788844621501</c:v>
                </c:pt>
                <c:pt idx="11">
                  <c:v>6.1056701030927849</c:v>
                </c:pt>
                <c:pt idx="12">
                  <c:v>6.0503597122302164</c:v>
                </c:pt>
                <c:pt idx="13">
                  <c:v>6.5212765957446797</c:v>
                </c:pt>
                <c:pt idx="14">
                  <c:v>6.4214285714285744</c:v>
                </c:pt>
                <c:pt idx="15">
                  <c:v>6.7750000000000004</c:v>
                </c:pt>
                <c:pt idx="16">
                  <c:v>6.5675675675675675</c:v>
                </c:pt>
                <c:pt idx="17">
                  <c:v>6.758064516129032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A-4951-8CA5-6940655B6C5E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Vektgrupper!$Q$47:$Q$64</c:f>
              <c:numCache>
                <c:formatCode>0.00</c:formatCode>
                <c:ptCount val="18"/>
                <c:pt idx="0">
                  <c:v>3.9439775910364143</c:v>
                </c:pt>
                <c:pt idx="1">
                  <c:v>4.8292147171883588</c:v>
                </c:pt>
                <c:pt idx="2">
                  <c:v>4.9525735294117652</c:v>
                </c:pt>
                <c:pt idx="3">
                  <c:v>5.1086274509803919</c:v>
                </c:pt>
                <c:pt idx="4">
                  <c:v>5.1844618055555562</c:v>
                </c:pt>
                <c:pt idx="5">
                  <c:v>5.2965641952983695</c:v>
                </c:pt>
                <c:pt idx="6">
                  <c:v>5.4075691411935933</c:v>
                </c:pt>
                <c:pt idx="7">
                  <c:v>5.5720844811753913</c:v>
                </c:pt>
                <c:pt idx="8">
                  <c:v>5.7043795620437985</c:v>
                </c:pt>
                <c:pt idx="9">
                  <c:v>5.936324167872649</c:v>
                </c:pt>
                <c:pt idx="10">
                  <c:v>6.0960187353629989</c:v>
                </c:pt>
                <c:pt idx="11">
                  <c:v>6.0688524590163953</c:v>
                </c:pt>
                <c:pt idx="12">
                  <c:v>6.1493775933609962</c:v>
                </c:pt>
                <c:pt idx="13">
                  <c:v>5.916666666666667</c:v>
                </c:pt>
                <c:pt idx="14">
                  <c:v>6.06</c:v>
                </c:pt>
                <c:pt idx="15">
                  <c:v>6.041666666666667</c:v>
                </c:pt>
                <c:pt idx="16">
                  <c:v>5.9069767441860455</c:v>
                </c:pt>
                <c:pt idx="17">
                  <c:v>6.2407407407407396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A-4951-8CA5-6940655B6C5E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Vektgrupper!$Q$28:$Q$45</c:f>
              <c:numCache>
                <c:formatCode>0.00</c:formatCode>
                <c:ptCount val="18"/>
                <c:pt idx="0">
                  <c:v>3.8243430152143847</c:v>
                </c:pt>
                <c:pt idx="1">
                  <c:v>4.61064425770308</c:v>
                </c:pt>
                <c:pt idx="2">
                  <c:v>5.0977826245001809</c:v>
                </c:pt>
                <c:pt idx="3">
                  <c:v>5.1907197661673363</c:v>
                </c:pt>
                <c:pt idx="4">
                  <c:v>5.3217355710192384</c:v>
                </c:pt>
                <c:pt idx="5">
                  <c:v>5.4699205448354142</c:v>
                </c:pt>
                <c:pt idx="6">
                  <c:v>5.6186627479794256</c:v>
                </c:pt>
                <c:pt idx="7">
                  <c:v>5.7979323308270638</c:v>
                </c:pt>
                <c:pt idx="8">
                  <c:v>5.8692579505300353</c:v>
                </c:pt>
                <c:pt idx="9">
                  <c:v>6.1532385466034754</c:v>
                </c:pt>
                <c:pt idx="10">
                  <c:v>6.239608801955991</c:v>
                </c:pt>
                <c:pt idx="11">
                  <c:v>6.1655405405405403</c:v>
                </c:pt>
                <c:pt idx="12">
                  <c:v>6.1530612244897984</c:v>
                </c:pt>
                <c:pt idx="13">
                  <c:v>6.4661654135338349</c:v>
                </c:pt>
                <c:pt idx="14">
                  <c:v>6.2659574468085104</c:v>
                </c:pt>
                <c:pt idx="15">
                  <c:v>6.3230769230769219</c:v>
                </c:pt>
                <c:pt idx="16">
                  <c:v>6.838709677419355</c:v>
                </c:pt>
                <c:pt idx="17">
                  <c:v>6.5409836065573757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A-4951-8CA5-6940655B6C5E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Vektgrupper!$Q$9:$Q$26</c:f>
              <c:numCache>
                <c:formatCode>0.00</c:formatCode>
                <c:ptCount val="18"/>
                <c:pt idx="0">
                  <c:v>3.967567567567567</c:v>
                </c:pt>
                <c:pt idx="1">
                  <c:v>4.5238095238095219</c:v>
                </c:pt>
                <c:pt idx="2">
                  <c:v>4.994345718901454</c:v>
                </c:pt>
                <c:pt idx="3">
                  <c:v>5.2872185911401619</c:v>
                </c:pt>
                <c:pt idx="4">
                  <c:v>5.5338877338877346</c:v>
                </c:pt>
                <c:pt idx="5">
                  <c:v>5.5890410958904111</c:v>
                </c:pt>
                <c:pt idx="6">
                  <c:v>5.7712121212121197</c:v>
                </c:pt>
                <c:pt idx="7">
                  <c:v>6.1069124423963137</c:v>
                </c:pt>
                <c:pt idx="8">
                  <c:v>6.354265402843601</c:v>
                </c:pt>
                <c:pt idx="9">
                  <c:v>6.4417910447761191</c:v>
                </c:pt>
                <c:pt idx="10">
                  <c:v>6.6337078651685397</c:v>
                </c:pt>
                <c:pt idx="11">
                  <c:v>6.782918149466191</c:v>
                </c:pt>
                <c:pt idx="12">
                  <c:v>7.0308370044052877</c:v>
                </c:pt>
                <c:pt idx="13">
                  <c:v>6.9418604651162799</c:v>
                </c:pt>
                <c:pt idx="14">
                  <c:v>7.3510638297872317</c:v>
                </c:pt>
                <c:pt idx="15">
                  <c:v>7.5074626865671652</c:v>
                </c:pt>
                <c:pt idx="16">
                  <c:v>7.62</c:v>
                </c:pt>
                <c:pt idx="17">
                  <c:v>6.982758620689653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3A-4951-8CA5-6940655B6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( 1 - 15)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586748736194096"/>
          <c:y val="0.21633145572367513"/>
          <c:w val="5.3053243344581925E-2"/>
          <c:h val="0.153123858984832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LENGDE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Vektgrupper!$M$28:$M$45</c:f>
              <c:numCache>
                <c:formatCode>0.0</c:formatCode>
                <c:ptCount val="18"/>
                <c:pt idx="0">
                  <c:v>68.426530612244889</c:v>
                </c:pt>
                <c:pt idx="1">
                  <c:v>74.951875000000001</c:v>
                </c:pt>
                <c:pt idx="2">
                  <c:v>76.08784313725495</c:v>
                </c:pt>
                <c:pt idx="3">
                  <c:v>79.933431952662787</c:v>
                </c:pt>
                <c:pt idx="4">
                  <c:v>83.615977961432478</c:v>
                </c:pt>
                <c:pt idx="5">
                  <c:v>85.011949685534532</c:v>
                </c:pt>
                <c:pt idx="6">
                  <c:v>87.215062761506275</c:v>
                </c:pt>
                <c:pt idx="7">
                  <c:v>89.388235294117621</c:v>
                </c:pt>
                <c:pt idx="8">
                  <c:v>90.39268292682921</c:v>
                </c:pt>
                <c:pt idx="9">
                  <c:v>92.180582524271898</c:v>
                </c:pt>
                <c:pt idx="10">
                  <c:v>93.411111111111168</c:v>
                </c:pt>
                <c:pt idx="11">
                  <c:v>96.564285714285759</c:v>
                </c:pt>
                <c:pt idx="12">
                  <c:v>98.37826086956521</c:v>
                </c:pt>
                <c:pt idx="13">
                  <c:v>100.76250000000002</c:v>
                </c:pt>
                <c:pt idx="14">
                  <c:v>101.21428571428569</c:v>
                </c:pt>
                <c:pt idx="15">
                  <c:v>100.1857142857143</c:v>
                </c:pt>
                <c:pt idx="16">
                  <c:v>103.2</c:v>
                </c:pt>
                <c:pt idx="17">
                  <c:v>108.54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56-400A-8E92-292B6778E9FD}"/>
            </c:ext>
          </c:extLst>
        </c:ser>
        <c:ser>
          <c:idx val="2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Vektgrupper!$M$9:$M$26</c:f>
              <c:numCache>
                <c:formatCode>0.0</c:formatCode>
                <c:ptCount val="18"/>
                <c:pt idx="0">
                  <c:v>68.487820512820562</c:v>
                </c:pt>
                <c:pt idx="1">
                  <c:v>71.05705645161288</c:v>
                </c:pt>
                <c:pt idx="2">
                  <c:v>73.649337910740513</c:v>
                </c:pt>
                <c:pt idx="3">
                  <c:v>76.5845297029704</c:v>
                </c:pt>
                <c:pt idx="4">
                  <c:v>80.100990990991079</c:v>
                </c:pt>
                <c:pt idx="5">
                  <c:v>83.419949012109683</c:v>
                </c:pt>
                <c:pt idx="6">
                  <c:v>86.493969030154844</c:v>
                </c:pt>
                <c:pt idx="7">
                  <c:v>88.343405511811014</c:v>
                </c:pt>
                <c:pt idx="8">
                  <c:v>90.375474083438689</c:v>
                </c:pt>
                <c:pt idx="9">
                  <c:v>92.867726550079482</c:v>
                </c:pt>
                <c:pt idx="10">
                  <c:v>94.519708029197105</c:v>
                </c:pt>
                <c:pt idx="11">
                  <c:v>96.394252873563232</c:v>
                </c:pt>
                <c:pt idx="12">
                  <c:v>97.763302752293598</c:v>
                </c:pt>
                <c:pt idx="13">
                  <c:v>100.20687499999998</c:v>
                </c:pt>
                <c:pt idx="14">
                  <c:v>100.71235955056176</c:v>
                </c:pt>
                <c:pt idx="15">
                  <c:v>102.16612903225804</c:v>
                </c:pt>
                <c:pt idx="16">
                  <c:v>104.25</c:v>
                </c:pt>
                <c:pt idx="17">
                  <c:v>106.73023255813952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56-400A-8E92-292B6778E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43892013498312"/>
          <c:y val="0.25883453217666957"/>
          <c:w val="5.7815148106486691E-2"/>
          <c:h val="0.11062078253183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K-FAKTOR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Vektgrupper!$O$28:$O$45</c:f>
              <c:numCache>
                <c:formatCode>0.0</c:formatCode>
                <c:ptCount val="18"/>
                <c:pt idx="0">
                  <c:v>10.800106168335377</c:v>
                </c:pt>
                <c:pt idx="1">
                  <c:v>11.858247255707802</c:v>
                </c:pt>
                <c:pt idx="2">
                  <c:v>13.333874356650917</c:v>
                </c:pt>
                <c:pt idx="3">
                  <c:v>13.593613257632111</c:v>
                </c:pt>
                <c:pt idx="4">
                  <c:v>13.537938312201405</c:v>
                </c:pt>
                <c:pt idx="5">
                  <c:v>14.339830504016897</c:v>
                </c:pt>
                <c:pt idx="6">
                  <c:v>14.703758395202039</c:v>
                </c:pt>
                <c:pt idx="7">
                  <c:v>15.037083204542085</c:v>
                </c:pt>
                <c:pt idx="8">
                  <c:v>15.825877944505759</c:v>
                </c:pt>
                <c:pt idx="9">
                  <c:v>16.142820346920601</c:v>
                </c:pt>
                <c:pt idx="10">
                  <c:v>16.656337572240851</c:v>
                </c:pt>
                <c:pt idx="11">
                  <c:v>16.215743683287332</c:v>
                </c:pt>
                <c:pt idx="12">
                  <c:v>16.5126370141294</c:v>
                </c:pt>
                <c:pt idx="13">
                  <c:v>16.561161376297758</c:v>
                </c:pt>
                <c:pt idx="14">
                  <c:v>17.1361220430305</c:v>
                </c:pt>
                <c:pt idx="15">
                  <c:v>18.631247991729563</c:v>
                </c:pt>
                <c:pt idx="16">
                  <c:v>17.660592753966974</c:v>
                </c:pt>
                <c:pt idx="17">
                  <c:v>16.775430585376682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8-46B9-B348-EE70C97E2A5F}"/>
            </c:ext>
          </c:extLst>
        </c:ser>
        <c:ser>
          <c:idx val="2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9"/>
              <c:layout>
                <c:manualLayout>
                  <c:x val="-4.7619047619048317E-3"/>
                  <c:y val="-5.5253999388892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44-4DC3-A37E-80148FB579C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Vektgrupper!$O$9:$O$26</c:f>
              <c:numCache>
                <c:formatCode>0.0</c:formatCode>
                <c:ptCount val="18"/>
                <c:pt idx="0">
                  <c:v>11.763433907060012</c:v>
                </c:pt>
                <c:pt idx="1">
                  <c:v>13.011258866898263</c:v>
                </c:pt>
                <c:pt idx="2">
                  <c:v>14.180235148771285</c:v>
                </c:pt>
                <c:pt idx="3">
                  <c:v>14.701451112367712</c:v>
                </c:pt>
                <c:pt idx="4">
                  <c:v>14.799005433606496</c:v>
                </c:pt>
                <c:pt idx="5">
                  <c:v>14.780640787554081</c:v>
                </c:pt>
                <c:pt idx="6">
                  <c:v>14.877006757542816</c:v>
                </c:pt>
                <c:pt idx="7">
                  <c:v>15.439679787865062</c:v>
                </c:pt>
                <c:pt idx="8">
                  <c:v>15.756820249940256</c:v>
                </c:pt>
                <c:pt idx="9">
                  <c:v>15.758781516191238</c:v>
                </c:pt>
                <c:pt idx="10">
                  <c:v>16.150449230810551</c:v>
                </c:pt>
                <c:pt idx="11">
                  <c:v>16.386144579656701</c:v>
                </c:pt>
                <c:pt idx="12">
                  <c:v>16.718741979889867</c:v>
                </c:pt>
                <c:pt idx="13">
                  <c:v>16.539323621590288</c:v>
                </c:pt>
                <c:pt idx="14">
                  <c:v>17.464146157705351</c:v>
                </c:pt>
                <c:pt idx="15">
                  <c:v>17.546974181546425</c:v>
                </c:pt>
                <c:pt idx="16">
                  <c:v>17.630584235571671</c:v>
                </c:pt>
                <c:pt idx="17">
                  <c:v>18.161092868757407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8-46B9-B348-EE70C97E2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8.0615673040869903E-3"/>
              <c:y val="0.364187443252536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43892013498312"/>
          <c:y val="0.21845660954632484"/>
          <c:w val="6.2577052868391464E-2"/>
          <c:h val="0.106370474886538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FETTGRUPPE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Vektgrupper!$Q$66:$Q$83</c:f>
              <c:numCache>
                <c:formatCode>0.00</c:formatCode>
                <c:ptCount val="18"/>
                <c:pt idx="0">
                  <c:v>3.4242774566473995</c:v>
                </c:pt>
                <c:pt idx="1">
                  <c:v>4.429563492063493</c:v>
                </c:pt>
                <c:pt idx="2">
                  <c:v>4.8859035701140954</c:v>
                </c:pt>
                <c:pt idx="3">
                  <c:v>5.0340814630091426</c:v>
                </c:pt>
                <c:pt idx="4">
                  <c:v>5.154445462878094</c:v>
                </c:pt>
                <c:pt idx="5">
                  <c:v>5.2349073520621641</c:v>
                </c:pt>
                <c:pt idx="6">
                  <c:v>5.2986356395872312</c:v>
                </c:pt>
                <c:pt idx="7">
                  <c:v>5.5478577939835931</c:v>
                </c:pt>
                <c:pt idx="8">
                  <c:v>5.7169373549883993</c:v>
                </c:pt>
                <c:pt idx="9">
                  <c:v>5.9535558780841811</c:v>
                </c:pt>
                <c:pt idx="10">
                  <c:v>5.9302788844621501</c:v>
                </c:pt>
                <c:pt idx="11">
                  <c:v>6.1056701030927849</c:v>
                </c:pt>
                <c:pt idx="12">
                  <c:v>6.0503597122302164</c:v>
                </c:pt>
                <c:pt idx="13">
                  <c:v>6.5212765957446797</c:v>
                </c:pt>
                <c:pt idx="14">
                  <c:v>6.4214285714285744</c:v>
                </c:pt>
                <c:pt idx="15">
                  <c:v>6.7750000000000004</c:v>
                </c:pt>
                <c:pt idx="16">
                  <c:v>6.5675675675675675</c:v>
                </c:pt>
                <c:pt idx="17">
                  <c:v>6.758064516129032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458-BC30-9602C9A25F49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Vektgrupper!$Q$47:$Q$64</c:f>
              <c:numCache>
                <c:formatCode>0.00</c:formatCode>
                <c:ptCount val="18"/>
                <c:pt idx="0">
                  <c:v>3.9439775910364143</c:v>
                </c:pt>
                <c:pt idx="1">
                  <c:v>4.8292147171883588</c:v>
                </c:pt>
                <c:pt idx="2">
                  <c:v>4.9525735294117652</c:v>
                </c:pt>
                <c:pt idx="3">
                  <c:v>5.1086274509803919</c:v>
                </c:pt>
                <c:pt idx="4">
                  <c:v>5.1844618055555562</c:v>
                </c:pt>
                <c:pt idx="5">
                  <c:v>5.2965641952983695</c:v>
                </c:pt>
                <c:pt idx="6">
                  <c:v>5.4075691411935933</c:v>
                </c:pt>
                <c:pt idx="7">
                  <c:v>5.5720844811753913</c:v>
                </c:pt>
                <c:pt idx="8">
                  <c:v>5.7043795620437985</c:v>
                </c:pt>
                <c:pt idx="9">
                  <c:v>5.936324167872649</c:v>
                </c:pt>
                <c:pt idx="10">
                  <c:v>6.0960187353629989</c:v>
                </c:pt>
                <c:pt idx="11">
                  <c:v>6.0688524590163953</c:v>
                </c:pt>
                <c:pt idx="12">
                  <c:v>6.1493775933609962</c:v>
                </c:pt>
                <c:pt idx="13">
                  <c:v>5.916666666666667</c:v>
                </c:pt>
                <c:pt idx="14">
                  <c:v>6.06</c:v>
                </c:pt>
                <c:pt idx="15">
                  <c:v>6.041666666666667</c:v>
                </c:pt>
                <c:pt idx="16">
                  <c:v>5.9069767441860455</c:v>
                </c:pt>
                <c:pt idx="17">
                  <c:v>6.2407407407407396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458-BC30-9602C9A25F49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Vektgrupper!$Q$28:$Q$45</c:f>
              <c:numCache>
                <c:formatCode>0.00</c:formatCode>
                <c:ptCount val="18"/>
                <c:pt idx="0">
                  <c:v>3.8243430152143847</c:v>
                </c:pt>
                <c:pt idx="1">
                  <c:v>4.61064425770308</c:v>
                </c:pt>
                <c:pt idx="2">
                  <c:v>5.0977826245001809</c:v>
                </c:pt>
                <c:pt idx="3">
                  <c:v>5.1907197661673363</c:v>
                </c:pt>
                <c:pt idx="4">
                  <c:v>5.3217355710192384</c:v>
                </c:pt>
                <c:pt idx="5">
                  <c:v>5.4699205448354142</c:v>
                </c:pt>
                <c:pt idx="6">
                  <c:v>5.6186627479794256</c:v>
                </c:pt>
                <c:pt idx="7">
                  <c:v>5.7979323308270638</c:v>
                </c:pt>
                <c:pt idx="8">
                  <c:v>5.8692579505300353</c:v>
                </c:pt>
                <c:pt idx="9">
                  <c:v>6.1532385466034754</c:v>
                </c:pt>
                <c:pt idx="10">
                  <c:v>6.239608801955991</c:v>
                </c:pt>
                <c:pt idx="11">
                  <c:v>6.1655405405405403</c:v>
                </c:pt>
                <c:pt idx="12">
                  <c:v>6.1530612244897984</c:v>
                </c:pt>
                <c:pt idx="13">
                  <c:v>6.4661654135338349</c:v>
                </c:pt>
                <c:pt idx="14">
                  <c:v>6.2659574468085104</c:v>
                </c:pt>
                <c:pt idx="15">
                  <c:v>6.3230769230769219</c:v>
                </c:pt>
                <c:pt idx="16">
                  <c:v>6.838709677419355</c:v>
                </c:pt>
                <c:pt idx="17">
                  <c:v>6.5409836065573757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6E-4458-BC30-9602C9A25F49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Vektgrupper!$Q$9:$Q$26</c:f>
              <c:numCache>
                <c:formatCode>0.00</c:formatCode>
                <c:ptCount val="18"/>
                <c:pt idx="0">
                  <c:v>3.967567567567567</c:v>
                </c:pt>
                <c:pt idx="1">
                  <c:v>4.5238095238095219</c:v>
                </c:pt>
                <c:pt idx="2">
                  <c:v>4.994345718901454</c:v>
                </c:pt>
                <c:pt idx="3">
                  <c:v>5.2872185911401619</c:v>
                </c:pt>
                <c:pt idx="4">
                  <c:v>5.5338877338877346</c:v>
                </c:pt>
                <c:pt idx="5">
                  <c:v>5.5890410958904111</c:v>
                </c:pt>
                <c:pt idx="6">
                  <c:v>5.7712121212121197</c:v>
                </c:pt>
                <c:pt idx="7">
                  <c:v>6.1069124423963137</c:v>
                </c:pt>
                <c:pt idx="8">
                  <c:v>6.354265402843601</c:v>
                </c:pt>
                <c:pt idx="9">
                  <c:v>6.4417910447761191</c:v>
                </c:pt>
                <c:pt idx="10">
                  <c:v>6.6337078651685397</c:v>
                </c:pt>
                <c:pt idx="11">
                  <c:v>6.782918149466191</c:v>
                </c:pt>
                <c:pt idx="12">
                  <c:v>7.0308370044052877</c:v>
                </c:pt>
                <c:pt idx="13">
                  <c:v>6.9418604651162799</c:v>
                </c:pt>
                <c:pt idx="14">
                  <c:v>7.3510638297872317</c:v>
                </c:pt>
                <c:pt idx="15">
                  <c:v>7.5074626865671652</c:v>
                </c:pt>
                <c:pt idx="16">
                  <c:v>7.62</c:v>
                </c:pt>
                <c:pt idx="17">
                  <c:v>6.982758620689653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E-4458-BC30-9602C9A25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9.9663292088488942E-3"/>
              <c:y val="0.338685597380739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58177727784027"/>
          <c:y val="0.26095968599931929"/>
          <c:w val="5.5910386201724782E-2"/>
          <c:h val="0.204127550728425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686358348716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140</c:v>
                </c:pt>
                <c:pt idx="1">
                  <c:v>279</c:v>
                </c:pt>
                <c:pt idx="2">
                  <c:v>2295</c:v>
                </c:pt>
                <c:pt idx="3">
                  <c:v>3565</c:v>
                </c:pt>
                <c:pt idx="4">
                  <c:v>20</c:v>
                </c:pt>
                <c:pt idx="5">
                  <c:v>904</c:v>
                </c:pt>
                <c:pt idx="6">
                  <c:v>155</c:v>
                </c:pt>
                <c:pt idx="7">
                  <c:v>925</c:v>
                </c:pt>
                <c:pt idx="8">
                  <c:v>4342</c:v>
                </c:pt>
                <c:pt idx="9">
                  <c:v>1773</c:v>
                </c:pt>
                <c:pt idx="10">
                  <c:v>946</c:v>
                </c:pt>
                <c:pt idx="11">
                  <c:v>953</c:v>
                </c:pt>
                <c:pt idx="12">
                  <c:v>1055</c:v>
                </c:pt>
                <c:pt idx="1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75</c:v>
                </c:pt>
                <c:pt idx="1">
                  <c:v>196</c:v>
                </c:pt>
                <c:pt idx="2">
                  <c:v>1945</c:v>
                </c:pt>
                <c:pt idx="3">
                  <c:v>3418</c:v>
                </c:pt>
                <c:pt idx="4">
                  <c:v>27</c:v>
                </c:pt>
                <c:pt idx="5">
                  <c:v>786</c:v>
                </c:pt>
                <c:pt idx="6">
                  <c:v>174</c:v>
                </c:pt>
                <c:pt idx="7">
                  <c:v>581</c:v>
                </c:pt>
                <c:pt idx="8">
                  <c:v>4256</c:v>
                </c:pt>
                <c:pt idx="9">
                  <c:v>1996</c:v>
                </c:pt>
                <c:pt idx="10">
                  <c:v>1085</c:v>
                </c:pt>
                <c:pt idx="11">
                  <c:v>723</c:v>
                </c:pt>
                <c:pt idx="12">
                  <c:v>1138</c:v>
                </c:pt>
                <c:pt idx="1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21866473835109"/>
          <c:y val="0.20069736141919034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Kje:</a:t>
            </a:r>
            <a:r>
              <a:rPr lang="nb-NO" sz="2400" baseline="0"/>
              <a:t> middel KLASSE </a:t>
            </a:r>
            <a:r>
              <a:rPr lang="nb-NO" sz="2400"/>
              <a:t>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Fylker!$S$40:$S$49</c:f>
              <c:numCache>
                <c:formatCode>0.00</c:formatCode>
                <c:ptCount val="10"/>
                <c:pt idx="0">
                  <c:v>5.0377358490566015</c:v>
                </c:pt>
                <c:pt idx="1">
                  <c:v>7.1027027027027048</c:v>
                </c:pt>
                <c:pt idx="2">
                  <c:v>5.3769633507853403</c:v>
                </c:pt>
                <c:pt idx="3">
                  <c:v>5.4563191613278965</c:v>
                </c:pt>
                <c:pt idx="4">
                  <c:v>5.5526315789473681</c:v>
                </c:pt>
                <c:pt idx="5">
                  <c:v>6</c:v>
                </c:pt>
                <c:pt idx="6">
                  <c:v>6.0842105263157888</c:v>
                </c:pt>
                <c:pt idx="7">
                  <c:v>5.3048368953880756</c:v>
                </c:pt>
                <c:pt idx="8">
                  <c:v>5.2314110429447842</c:v>
                </c:pt>
                <c:pt idx="9">
                  <c:v>4.3611264494754289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B-47D6-9F05-234242F624A2}"/>
            </c:ext>
          </c:extLst>
        </c:ser>
        <c:ser>
          <c:idx val="2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Fylker!$S$25:$S$38</c:f>
              <c:numCache>
                <c:formatCode>0.00</c:formatCode>
                <c:ptCount val="14"/>
                <c:pt idx="0">
                  <c:v>5.1428571428571441</c:v>
                </c:pt>
                <c:pt idx="1">
                  <c:v>6.4229390681003586</c:v>
                </c:pt>
                <c:pt idx="2">
                  <c:v>5.4509803921568611</c:v>
                </c:pt>
                <c:pt idx="3">
                  <c:v>5.3744740532959323</c:v>
                </c:pt>
                <c:pt idx="4">
                  <c:v>5.75</c:v>
                </c:pt>
                <c:pt idx="5">
                  <c:v>6.038716814159292</c:v>
                </c:pt>
                <c:pt idx="6">
                  <c:v>6.8322580645161262</c:v>
                </c:pt>
                <c:pt idx="7">
                  <c:v>5.1913513513513507</c:v>
                </c:pt>
                <c:pt idx="8">
                  <c:v>5.3657300783049315</c:v>
                </c:pt>
                <c:pt idx="9">
                  <c:v>4.5854483925549916</c:v>
                </c:pt>
                <c:pt idx="10">
                  <c:v>5.2674418604651159</c:v>
                </c:pt>
                <c:pt idx="11">
                  <c:v>5.1563483735571873</c:v>
                </c:pt>
                <c:pt idx="12">
                  <c:v>5.1222748815165877</c:v>
                </c:pt>
                <c:pt idx="1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3-4CA1-86BD-B708ED1A66FC}"/>
            </c:ext>
          </c:extLst>
        </c:ser>
        <c:ser>
          <c:idx val="3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Fylker!$S$10:$S$23</c:f>
              <c:numCache>
                <c:formatCode>0.00</c:formatCode>
                <c:ptCount val="14"/>
                <c:pt idx="0">
                  <c:v>6.12</c:v>
                </c:pt>
                <c:pt idx="1">
                  <c:v>6.2091836734693864</c:v>
                </c:pt>
                <c:pt idx="2">
                  <c:v>5.855012853470436</c:v>
                </c:pt>
                <c:pt idx="3">
                  <c:v>5.600936220011703</c:v>
                </c:pt>
                <c:pt idx="4">
                  <c:v>5.9259259259259265</c:v>
                </c:pt>
                <c:pt idx="5">
                  <c:v>5.4033078880407119</c:v>
                </c:pt>
                <c:pt idx="6">
                  <c:v>5.7528735632183903</c:v>
                </c:pt>
                <c:pt idx="7">
                  <c:v>5.3803786574870909</c:v>
                </c:pt>
                <c:pt idx="8">
                  <c:v>5.4880169172932334</c:v>
                </c:pt>
                <c:pt idx="9">
                  <c:v>5.0450901803607193</c:v>
                </c:pt>
                <c:pt idx="10">
                  <c:v>5.6552995391705059</c:v>
                </c:pt>
                <c:pt idx="11">
                  <c:v>5.6210235131396962</c:v>
                </c:pt>
                <c:pt idx="12">
                  <c:v>5.6739894551845316</c:v>
                </c:pt>
                <c:pt idx="13">
                  <c:v>5.8809523809523823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3-4CA1-86BD-B708ED1A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( 1 - 15)</a:t>
                </a:r>
              </a:p>
            </c:rich>
          </c:tx>
          <c:layout>
            <c:manualLayout>
              <c:xMode val="edge"/>
              <c:yMode val="edge"/>
              <c:x val="1.8758657134193807E-2"/>
              <c:y val="0.22969471090931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02856495808705"/>
          <c:y val="0.14713879049344852"/>
          <c:w val="4.4732621481157128E-2"/>
          <c:h val="0.12021776863521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VEKT </a:t>
            </a:r>
            <a:r>
              <a:rPr lang="nb-NO" sz="2800"/>
              <a:t>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Fylker!$V$25:$V$38</c:f>
              <c:numCache>
                <c:formatCode>0.0</c:formatCode>
                <c:ptCount val="14"/>
                <c:pt idx="0">
                  <c:v>8.5821428571428555</c:v>
                </c:pt>
                <c:pt idx="1">
                  <c:v>9.3229390681003608</c:v>
                </c:pt>
                <c:pt idx="2">
                  <c:v>7.4028758169934514</c:v>
                </c:pt>
                <c:pt idx="3">
                  <c:v>8.1335483870967877</c:v>
                </c:pt>
                <c:pt idx="4">
                  <c:v>10.239999999999998</c:v>
                </c:pt>
                <c:pt idx="5">
                  <c:v>5.9263274336283196</c:v>
                </c:pt>
                <c:pt idx="6">
                  <c:v>10.095483870967744</c:v>
                </c:pt>
                <c:pt idx="7">
                  <c:v>8.4767567567567657</c:v>
                </c:pt>
                <c:pt idx="8">
                  <c:v>7.7069322892676126</c:v>
                </c:pt>
                <c:pt idx="9">
                  <c:v>7.5847715736040637</c:v>
                </c:pt>
                <c:pt idx="10">
                  <c:v>8.9526427061310905</c:v>
                </c:pt>
                <c:pt idx="11">
                  <c:v>8.8044071353620286</c:v>
                </c:pt>
                <c:pt idx="12">
                  <c:v>9.5372511848341315</c:v>
                </c:pt>
                <c:pt idx="13">
                  <c:v>11.196551724137937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3-4455-AEF8-3BD4D5CD65F3}"/>
            </c:ext>
          </c:extLst>
        </c:ser>
        <c:ser>
          <c:idx val="3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Fylker!$V$10:$V$23</c:f>
              <c:numCache>
                <c:formatCode>0.0</c:formatCode>
                <c:ptCount val="14"/>
                <c:pt idx="0">
                  <c:v>9.5293333333333319</c:v>
                </c:pt>
                <c:pt idx="1">
                  <c:v>9.5755102040816311</c:v>
                </c:pt>
                <c:pt idx="2">
                  <c:v>7.2912596401028305</c:v>
                </c:pt>
                <c:pt idx="3">
                  <c:v>8.0944704505558782</c:v>
                </c:pt>
                <c:pt idx="4">
                  <c:v>7.3740740740740716</c:v>
                </c:pt>
                <c:pt idx="5">
                  <c:v>6.0712468193384215</c:v>
                </c:pt>
                <c:pt idx="6">
                  <c:v>9.8356321839080447</c:v>
                </c:pt>
                <c:pt idx="7">
                  <c:v>8.6547332185886408</c:v>
                </c:pt>
                <c:pt idx="8">
                  <c:v>8.1238956766917472</c:v>
                </c:pt>
                <c:pt idx="9">
                  <c:v>8.0228957915831689</c:v>
                </c:pt>
                <c:pt idx="10">
                  <c:v>9.5286635944700553</c:v>
                </c:pt>
                <c:pt idx="11">
                  <c:v>9.0874135546334696</c:v>
                </c:pt>
                <c:pt idx="12">
                  <c:v>10.072934973637956</c:v>
                </c:pt>
                <c:pt idx="13">
                  <c:v>10.409523809523812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3-4455-AEF8-3BD4D5CD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8758657134193807E-2"/>
              <c:y val="0.22969471090931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15515764554967"/>
          <c:y val="0.16392615088884888"/>
          <c:w val="6.5883451840492727E-2"/>
          <c:h val="0.141552403441834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antall% slakt innen de ulike FYLKENE, hittil i år</a:t>
            </a:r>
          </a:p>
        </c:rich>
      </c:tx>
      <c:layout>
        <c:manualLayout>
          <c:xMode val="edge"/>
          <c:yMode val="edge"/>
          <c:x val="0.1106315393179309"/>
          <c:y val="3.6108808692399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Fylker!$I$25:$I$38</c:f>
              <c:numCache>
                <c:formatCode>0.0</c:formatCode>
                <c:ptCount val="14"/>
                <c:pt idx="0">
                  <c:v>0.80492152015178509</c:v>
                </c:pt>
                <c:pt idx="1">
                  <c:v>1.6040936008739148</c:v>
                </c:pt>
                <c:pt idx="2">
                  <c:v>13.194963491059617</c:v>
                </c:pt>
                <c:pt idx="3">
                  <c:v>20.496751566722249</c:v>
                </c:pt>
                <c:pt idx="4">
                  <c:v>0.11498878859311217</c:v>
                </c:pt>
                <c:pt idx="5">
                  <c:v>5.1974932444086708</c:v>
                </c:pt>
                <c:pt idx="6">
                  <c:v>0.89116311159661932</c:v>
                </c:pt>
                <c:pt idx="7">
                  <c:v>5.3182314724314388</c:v>
                </c:pt>
                <c:pt idx="8">
                  <c:v>24.964066003564657</c:v>
                </c:pt>
                <c:pt idx="9">
                  <c:v>10.193756108779395</c:v>
                </c:pt>
                <c:pt idx="10">
                  <c:v>5.4389697004542068</c:v>
                </c:pt>
                <c:pt idx="11">
                  <c:v>5.4792157764617961</c:v>
                </c:pt>
                <c:pt idx="12">
                  <c:v>6.0656585982866673</c:v>
                </c:pt>
                <c:pt idx="13">
                  <c:v>0.16673374346001263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B-407E-9757-EBDB1A2CD2EA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Fylker!$I$10:$I$23</c:f>
              <c:numCache>
                <c:formatCode>0.0</c:formatCode>
                <c:ptCount val="14"/>
                <c:pt idx="0">
                  <c:v>0.45614888699671557</c:v>
                </c:pt>
                <c:pt idx="1">
                  <c:v>1.1920690913514176</c:v>
                </c:pt>
                <c:pt idx="2">
                  <c:v>11.829461136114828</c:v>
                </c:pt>
                <c:pt idx="3">
                  <c:v>20.788225276730326</c:v>
                </c:pt>
                <c:pt idx="4">
                  <c:v>0.16421359931881771</c:v>
                </c:pt>
                <c:pt idx="5">
                  <c:v>4.7804403357255802</c:v>
                </c:pt>
                <c:pt idx="6">
                  <c:v>1.0582654178323805</c:v>
                </c:pt>
                <c:pt idx="7">
                  <c:v>3.5336333779345575</c:v>
                </c:pt>
                <c:pt idx="8">
                  <c:v>25.884928840773632</c:v>
                </c:pt>
                <c:pt idx="9">
                  <c:v>12.139642379272596</c:v>
                </c:pt>
                <c:pt idx="10">
                  <c:v>6.5989538985524865</c:v>
                </c:pt>
                <c:pt idx="11">
                  <c:v>4.3972752706483389</c:v>
                </c:pt>
                <c:pt idx="12">
                  <c:v>6.921299112030165</c:v>
                </c:pt>
                <c:pt idx="13">
                  <c:v>0.25544337671816086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B-407E-9757-EBDB1A2C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Fylker!$B$65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Fylker!$G$65:$G$74</c:f>
              <c:numCache>
                <c:formatCode>General</c:formatCode>
                <c:ptCount val="10"/>
                <c:pt idx="0">
                  <c:v>2445</c:v>
                </c:pt>
                <c:pt idx="1">
                  <c:v>3443</c:v>
                </c:pt>
                <c:pt idx="2">
                  <c:v>1252</c:v>
                </c:pt>
                <c:pt idx="3">
                  <c:v>100</c:v>
                </c:pt>
                <c:pt idx="4">
                  <c:v>709</c:v>
                </c:pt>
                <c:pt idx="5">
                  <c:v>4176</c:v>
                </c:pt>
                <c:pt idx="6">
                  <c:v>2439</c:v>
                </c:pt>
                <c:pt idx="7">
                  <c:v>745</c:v>
                </c:pt>
                <c:pt idx="8">
                  <c:v>912</c:v>
                </c:pt>
                <c:pt idx="9">
                  <c:v>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0-4289-9BD8-602396BD6FF8}"/>
            </c:ext>
          </c:extLst>
        </c:ser>
        <c:ser>
          <c:idx val="10"/>
          <c:order val="1"/>
          <c:tx>
            <c:strRef>
              <c:f>Fylker!$B$55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Fylker!$G$55:$G$64</c:f>
              <c:numCache>
                <c:formatCode>General</c:formatCode>
                <c:ptCount val="10"/>
                <c:pt idx="0">
                  <c:v>2159</c:v>
                </c:pt>
                <c:pt idx="1">
                  <c:v>3660.9</c:v>
                </c:pt>
                <c:pt idx="2">
                  <c:v>1325</c:v>
                </c:pt>
                <c:pt idx="3">
                  <c:v>98</c:v>
                </c:pt>
                <c:pt idx="4">
                  <c:v>623</c:v>
                </c:pt>
                <c:pt idx="5">
                  <c:v>4111</c:v>
                </c:pt>
                <c:pt idx="6">
                  <c:v>2475</c:v>
                </c:pt>
                <c:pt idx="7">
                  <c:v>926</c:v>
                </c:pt>
                <c:pt idx="8">
                  <c:v>903</c:v>
                </c:pt>
                <c:pt idx="9">
                  <c:v>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0-4289-9BD8-602396BD6FF8}"/>
            </c:ext>
          </c:extLst>
        </c:ser>
        <c:ser>
          <c:idx val="13"/>
          <c:order val="2"/>
          <c:tx>
            <c:strRef>
              <c:f>Fylker!$B$42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Fylker!$G$40:$G$49</c:f>
              <c:numCache>
                <c:formatCode>General</c:formatCode>
                <c:ptCount val="10"/>
                <c:pt idx="0">
                  <c:v>212</c:v>
                </c:pt>
                <c:pt idx="1">
                  <c:v>185</c:v>
                </c:pt>
                <c:pt idx="2">
                  <c:v>2101</c:v>
                </c:pt>
                <c:pt idx="3">
                  <c:v>3434</c:v>
                </c:pt>
                <c:pt idx="4">
                  <c:v>38</c:v>
                </c:pt>
                <c:pt idx="5">
                  <c:v>1238</c:v>
                </c:pt>
                <c:pt idx="6">
                  <c:v>95</c:v>
                </c:pt>
                <c:pt idx="7">
                  <c:v>889</c:v>
                </c:pt>
                <c:pt idx="8">
                  <c:v>4075</c:v>
                </c:pt>
                <c:pt idx="9">
                  <c:v>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90-4289-9BD8-602396BD6FF8}"/>
            </c:ext>
          </c:extLst>
        </c:ser>
        <c:ser>
          <c:idx val="1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140</c:v>
                </c:pt>
                <c:pt idx="1">
                  <c:v>279</c:v>
                </c:pt>
                <c:pt idx="2">
                  <c:v>2295</c:v>
                </c:pt>
                <c:pt idx="3">
                  <c:v>3565</c:v>
                </c:pt>
                <c:pt idx="4">
                  <c:v>20</c:v>
                </c:pt>
                <c:pt idx="5">
                  <c:v>904</c:v>
                </c:pt>
                <c:pt idx="6">
                  <c:v>155</c:v>
                </c:pt>
                <c:pt idx="7">
                  <c:v>925</c:v>
                </c:pt>
                <c:pt idx="8">
                  <c:v>4342</c:v>
                </c:pt>
                <c:pt idx="9">
                  <c:v>1773</c:v>
                </c:pt>
                <c:pt idx="10">
                  <c:v>946</c:v>
                </c:pt>
                <c:pt idx="11">
                  <c:v>953</c:v>
                </c:pt>
                <c:pt idx="12">
                  <c:v>1055</c:v>
                </c:pt>
                <c:pt idx="1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90-4289-9BD8-602396BD6FF8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75</c:v>
                </c:pt>
                <c:pt idx="1">
                  <c:v>196</c:v>
                </c:pt>
                <c:pt idx="2">
                  <c:v>1945</c:v>
                </c:pt>
                <c:pt idx="3">
                  <c:v>3418</c:v>
                </c:pt>
                <c:pt idx="4">
                  <c:v>27</c:v>
                </c:pt>
                <c:pt idx="5">
                  <c:v>786</c:v>
                </c:pt>
                <c:pt idx="6">
                  <c:v>174</c:v>
                </c:pt>
                <c:pt idx="7">
                  <c:v>581</c:v>
                </c:pt>
                <c:pt idx="8">
                  <c:v>4256</c:v>
                </c:pt>
                <c:pt idx="9">
                  <c:v>1996</c:v>
                </c:pt>
                <c:pt idx="10">
                  <c:v>1085</c:v>
                </c:pt>
                <c:pt idx="11">
                  <c:v>723</c:v>
                </c:pt>
                <c:pt idx="12">
                  <c:v>1138</c:v>
                </c:pt>
                <c:pt idx="1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90-4289-9BD8-602396BD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05066753364726"/>
          <c:y val="0.24252560931526426"/>
          <c:w val="6.8646078488767845E-2"/>
          <c:h val="0.266475714724154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andels%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Fylker!$B$65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Fylker!$I$65:$I$74</c:f>
              <c:numCache>
                <c:formatCode>0.0</c:formatCode>
                <c:ptCount val="10"/>
                <c:pt idx="0">
                  <c:v>13.935594186377887</c:v>
                </c:pt>
                <c:pt idx="1">
                  <c:v>19.623824451410655</c:v>
                </c:pt>
                <c:pt idx="2">
                  <c:v>7.1359361641493315</c:v>
                </c:pt>
                <c:pt idx="3">
                  <c:v>0.56996295240809347</c:v>
                </c:pt>
                <c:pt idx="4">
                  <c:v>4.0410373325733824</c:v>
                </c:pt>
                <c:pt idx="5">
                  <c:v>23.801652892561982</c:v>
                </c:pt>
                <c:pt idx="6">
                  <c:v>13.901396409233397</c:v>
                </c:pt>
                <c:pt idx="7">
                  <c:v>4.2462239954402961</c:v>
                </c:pt>
                <c:pt idx="8">
                  <c:v>5.1980621259618127</c:v>
                </c:pt>
                <c:pt idx="9">
                  <c:v>7.3525220860644049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4-46D4-9805-79432BDF9738}"/>
            </c:ext>
          </c:extLst>
        </c:ser>
        <c:ser>
          <c:idx val="10"/>
          <c:order val="1"/>
          <c:tx>
            <c:strRef>
              <c:f>Fylker!$B$55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Fylker!$I$55:$I$64</c:f>
              <c:numCache>
                <c:formatCode>0.0</c:formatCode>
                <c:ptCount val="10"/>
                <c:pt idx="0">
                  <c:v>12.249019908203264</c:v>
                </c:pt>
                <c:pt idx="1">
                  <c:v>20.770003233877421</c:v>
                </c:pt>
                <c:pt idx="2">
                  <c:v>7.5173466319450384</c:v>
                </c:pt>
                <c:pt idx="3">
                  <c:v>0.55599997730612349</c:v>
                </c:pt>
                <c:pt idx="4">
                  <c:v>3.5345712843032122</c:v>
                </c:pt>
                <c:pt idx="5">
                  <c:v>23.323631701076255</c:v>
                </c:pt>
                <c:pt idx="6">
                  <c:v>14.041836161557702</c:v>
                </c:pt>
                <c:pt idx="7">
                  <c:v>5.253632438627247</c:v>
                </c:pt>
                <c:pt idx="8">
                  <c:v>5.1231426480349915</c:v>
                </c:pt>
                <c:pt idx="9">
                  <c:v>7.6308160150687314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4-46D4-9805-79432BDF9738}"/>
            </c:ext>
          </c:extLst>
        </c:ser>
        <c:ser>
          <c:idx val="13"/>
          <c:order val="2"/>
          <c:tx>
            <c:strRef>
              <c:f>Fylker!$B$42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Fylker!$I$40:$I$49</c:f>
              <c:numCache>
                <c:formatCode>0.0</c:formatCode>
                <c:ptCount val="10"/>
                <c:pt idx="0">
                  <c:v>1.2375948628137772</c:v>
                </c:pt>
                <c:pt idx="1">
                  <c:v>1.0799766491535321</c:v>
                </c:pt>
                <c:pt idx="2">
                  <c:v>12.265032107413896</c:v>
                </c:pt>
                <c:pt idx="3">
                  <c:v>20.046701692936374</c:v>
                </c:pt>
                <c:pt idx="4">
                  <c:v>0.22183304144775243</c:v>
                </c:pt>
                <c:pt idx="5">
                  <c:v>7.2270869819030947</c:v>
                </c:pt>
                <c:pt idx="6">
                  <c:v>0.55458260361938116</c:v>
                </c:pt>
                <c:pt idx="7">
                  <c:v>5.1897256275539991</c:v>
                </c:pt>
                <c:pt idx="8">
                  <c:v>23.788674839462928</c:v>
                </c:pt>
                <c:pt idx="9">
                  <c:v>10.572095738470518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94-46D4-9805-79432BDF9738}"/>
            </c:ext>
          </c:extLst>
        </c:ser>
        <c:ser>
          <c:idx val="1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Fylker!$I$25:$I$38</c:f>
              <c:numCache>
                <c:formatCode>0.0</c:formatCode>
                <c:ptCount val="14"/>
                <c:pt idx="0">
                  <c:v>0.80492152015178509</c:v>
                </c:pt>
                <c:pt idx="1">
                  <c:v>1.6040936008739148</c:v>
                </c:pt>
                <c:pt idx="2">
                  <c:v>13.194963491059617</c:v>
                </c:pt>
                <c:pt idx="3">
                  <c:v>20.496751566722249</c:v>
                </c:pt>
                <c:pt idx="4">
                  <c:v>0.11498878859311217</c:v>
                </c:pt>
                <c:pt idx="5">
                  <c:v>5.1974932444086708</c:v>
                </c:pt>
                <c:pt idx="6">
                  <c:v>0.89116311159661932</c:v>
                </c:pt>
                <c:pt idx="7">
                  <c:v>5.3182314724314388</c:v>
                </c:pt>
                <c:pt idx="8">
                  <c:v>24.964066003564657</c:v>
                </c:pt>
                <c:pt idx="9">
                  <c:v>10.193756108779395</c:v>
                </c:pt>
                <c:pt idx="10">
                  <c:v>5.4389697004542068</c:v>
                </c:pt>
                <c:pt idx="11">
                  <c:v>5.4792157764617961</c:v>
                </c:pt>
                <c:pt idx="12">
                  <c:v>6.0656585982866673</c:v>
                </c:pt>
                <c:pt idx="13">
                  <c:v>0.16673374346001263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94-46D4-9805-79432BDF9738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Fylker!$I$10:$I$23</c:f>
              <c:numCache>
                <c:formatCode>0.0</c:formatCode>
                <c:ptCount val="14"/>
                <c:pt idx="0">
                  <c:v>0.45614888699671557</c:v>
                </c:pt>
                <c:pt idx="1">
                  <c:v>1.1920690913514176</c:v>
                </c:pt>
                <c:pt idx="2">
                  <c:v>11.829461136114828</c:v>
                </c:pt>
                <c:pt idx="3">
                  <c:v>20.788225276730326</c:v>
                </c:pt>
                <c:pt idx="4">
                  <c:v>0.16421359931881771</c:v>
                </c:pt>
                <c:pt idx="5">
                  <c:v>4.7804403357255802</c:v>
                </c:pt>
                <c:pt idx="6">
                  <c:v>1.0582654178323805</c:v>
                </c:pt>
                <c:pt idx="7">
                  <c:v>3.5336333779345575</c:v>
                </c:pt>
                <c:pt idx="8">
                  <c:v>25.884928840773632</c:v>
                </c:pt>
                <c:pt idx="9">
                  <c:v>12.139642379272596</c:v>
                </c:pt>
                <c:pt idx="10">
                  <c:v>6.5989538985524865</c:v>
                </c:pt>
                <c:pt idx="11">
                  <c:v>4.3972752706483389</c:v>
                </c:pt>
                <c:pt idx="12">
                  <c:v>6.921299112030165</c:v>
                </c:pt>
                <c:pt idx="13">
                  <c:v>0.25544337671816086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94-46D4-9805-79432BDF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6.0781062763620736E-3"/>
              <c:y val="0.47469534424200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05066753364726"/>
          <c:y val="0.24252560931526426"/>
          <c:w val="6.8646078488767845E-2"/>
          <c:h val="0.266475714724154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02613705986402E-2"/>
          <c:y val="0.14948811919352764"/>
          <c:w val="0.84140681493572045"/>
          <c:h val="0.7272314782906950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Regioner!$AH$111:$AH$114</c:f>
              <c:numCache>
                <c:formatCode>0</c:formatCode>
                <c:ptCount val="4"/>
                <c:pt idx="0">
                  <c:v>16.009090909090908</c:v>
                </c:pt>
                <c:pt idx="1">
                  <c:v>20.140096618357489</c:v>
                </c:pt>
                <c:pt idx="2">
                  <c:v>31.666666666666668</c:v>
                </c:pt>
                <c:pt idx="3">
                  <c:v>9.8181818181818183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B-4D7B-BB5D-F37ECDA3E360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Regioner!$AH$87:$AH$90</c:f>
              <c:numCache>
                <c:formatCode>0</c:formatCode>
                <c:ptCount val="4"/>
                <c:pt idx="0">
                  <c:v>24.084033613445378</c:v>
                </c:pt>
                <c:pt idx="1">
                  <c:v>18.99438202247191</c:v>
                </c:pt>
                <c:pt idx="2">
                  <c:v>32.629629629629626</c:v>
                </c:pt>
                <c:pt idx="3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B-4D7B-BB5D-F37ECDA3E360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Regioner!$AH$63:$AH$66</c:f>
              <c:numCache>
                <c:formatCode>0</c:formatCode>
                <c:ptCount val="4"/>
                <c:pt idx="0">
                  <c:v>24.171428571428571</c:v>
                </c:pt>
                <c:pt idx="1">
                  <c:v>18.229946524064172</c:v>
                </c:pt>
                <c:pt idx="2">
                  <c:v>12.698412698412698</c:v>
                </c:pt>
                <c:pt idx="3">
                  <c:v>18.044776119402986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0B-4D7B-BB5D-F37ECDA3E360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Regioner!$AH$38:$AH$41</c:f>
              <c:numCache>
                <c:formatCode>0</c:formatCode>
                <c:ptCount val="4"/>
                <c:pt idx="0">
                  <c:v>39.402010050251256</c:v>
                </c:pt>
                <c:pt idx="1">
                  <c:v>23.170506912442395</c:v>
                </c:pt>
                <c:pt idx="2">
                  <c:v>38.827160493827158</c:v>
                </c:pt>
                <c:pt idx="3">
                  <c:v>30.797619047619047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0B-4D7B-BB5D-F37ECDA3E360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Regioner!$AH$15:$AH$18</c:f>
              <c:numCache>
                <c:formatCode>0</c:formatCode>
                <c:ptCount val="4"/>
                <c:pt idx="0">
                  <c:v>35.095238095238095</c:v>
                </c:pt>
                <c:pt idx="1">
                  <c:v>24.38425925925926</c:v>
                </c:pt>
                <c:pt idx="2">
                  <c:v>24.495495495495497</c:v>
                </c:pt>
                <c:pt idx="3">
                  <c:v>23.147727272727273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0B-4D7B-BB5D-F37ECDA3E360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Regioner!$AH$10:$AH$13</c:f>
              <c:numCache>
                <c:formatCode>0</c:formatCode>
                <c:ptCount val="4"/>
                <c:pt idx="0">
                  <c:v>33.104999999999997</c:v>
                </c:pt>
                <c:pt idx="1">
                  <c:v>21.214912280701753</c:v>
                </c:pt>
                <c:pt idx="2">
                  <c:v>22.992537313432837</c:v>
                </c:pt>
                <c:pt idx="3">
                  <c:v>24.714285714285715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0B-4D7B-BB5D-F37ECDA3E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07657238794222"/>
          <c:y val="6.757402702835108E-2"/>
          <c:w val="9.2266979589430115E-2"/>
          <c:h val="0.299901098560418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middel</a:t>
            </a:r>
            <a:r>
              <a:rPr lang="en-US" sz="2800" baseline="0"/>
              <a:t> VEKT </a:t>
            </a:r>
            <a:r>
              <a:rPr lang="en-US" sz="2800"/>
              <a:t>for de ulike FYLKENE, hittil i år</a:t>
            </a:r>
          </a:p>
        </c:rich>
      </c:tx>
      <c:layout>
        <c:manualLayout>
          <c:xMode val="edge"/>
          <c:yMode val="edge"/>
          <c:x val="0.1119791313742018"/>
          <c:y val="3.42046265364727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Fylker!$B$65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Fylker!$V$65:$V$74</c:f>
              <c:numCache>
                <c:formatCode>0.0</c:formatCode>
                <c:ptCount val="10"/>
                <c:pt idx="0">
                  <c:v>7.3680777096114483</c:v>
                </c:pt>
                <c:pt idx="1">
                  <c:v>8.0010891664246202</c:v>
                </c:pt>
                <c:pt idx="2">
                  <c:v>6.2753354632587826</c:v>
                </c:pt>
                <c:pt idx="3">
                  <c:v>10.049000000000001</c:v>
                </c:pt>
                <c:pt idx="4">
                  <c:v>8.4145416078984443</c:v>
                </c:pt>
                <c:pt idx="5">
                  <c:v>7.4738984674329476</c:v>
                </c:pt>
                <c:pt idx="6">
                  <c:v>7.4799507995079937</c:v>
                </c:pt>
                <c:pt idx="7">
                  <c:v>8.7311006711409362</c:v>
                </c:pt>
                <c:pt idx="8">
                  <c:v>8.9478508771929857</c:v>
                </c:pt>
                <c:pt idx="9">
                  <c:v>9.8142015503875975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2-42C8-AD5B-5F144B3BA4C0}"/>
            </c:ext>
          </c:extLst>
        </c:ser>
        <c:ser>
          <c:idx val="10"/>
          <c:order val="1"/>
          <c:tx>
            <c:strRef>
              <c:f>Fylker!$B$55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Fylker!$V$55:$V$64</c:f>
              <c:numCache>
                <c:formatCode>0.0</c:formatCode>
                <c:ptCount val="10"/>
                <c:pt idx="0">
                  <c:v>7.6183001389532228</c:v>
                </c:pt>
                <c:pt idx="1">
                  <c:v>8.1966811439809817</c:v>
                </c:pt>
                <c:pt idx="2">
                  <c:v>6.3497132075471692</c:v>
                </c:pt>
                <c:pt idx="3">
                  <c:v>8.7935714285714255</c:v>
                </c:pt>
                <c:pt idx="4">
                  <c:v>9.1413804173354727</c:v>
                </c:pt>
                <c:pt idx="5">
                  <c:v>8.028367793724172</c:v>
                </c:pt>
                <c:pt idx="6">
                  <c:v>7.7600767676767521</c:v>
                </c:pt>
                <c:pt idx="7">
                  <c:v>9.4372030237580944</c:v>
                </c:pt>
                <c:pt idx="8">
                  <c:v>8.1996566998892604</c:v>
                </c:pt>
                <c:pt idx="9">
                  <c:v>10.016334572490706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2-42C8-AD5B-5F144B3BA4C0}"/>
            </c:ext>
          </c:extLst>
        </c:ser>
        <c:ser>
          <c:idx val="13"/>
          <c:order val="2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Fylker!$V$40:$V$49</c:f>
              <c:numCache>
                <c:formatCode>0.0</c:formatCode>
                <c:ptCount val="10"/>
                <c:pt idx="0">
                  <c:v>9.2000000000000011</c:v>
                </c:pt>
                <c:pt idx="1">
                  <c:v>10.535675675675678</c:v>
                </c:pt>
                <c:pt idx="2">
                  <c:v>6.9894811994288402</c:v>
                </c:pt>
                <c:pt idx="3">
                  <c:v>8.5192778101339623</c:v>
                </c:pt>
                <c:pt idx="4">
                  <c:v>10.165789473684207</c:v>
                </c:pt>
                <c:pt idx="5">
                  <c:v>6.0793214862681779</c:v>
                </c:pt>
                <c:pt idx="6">
                  <c:v>9.3894736842105306</c:v>
                </c:pt>
                <c:pt idx="7">
                  <c:v>9.1379302587176507</c:v>
                </c:pt>
                <c:pt idx="8">
                  <c:v>7.746436809815946</c:v>
                </c:pt>
                <c:pt idx="9">
                  <c:v>8.295223633351732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2-42C8-AD5B-5F144B3BA4C0}"/>
            </c:ext>
          </c:extLst>
        </c:ser>
        <c:ser>
          <c:idx val="1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Fylker!$V$25:$V$38</c:f>
              <c:numCache>
                <c:formatCode>0.0</c:formatCode>
                <c:ptCount val="14"/>
                <c:pt idx="0">
                  <c:v>8.5821428571428555</c:v>
                </c:pt>
                <c:pt idx="1">
                  <c:v>9.3229390681003608</c:v>
                </c:pt>
                <c:pt idx="2">
                  <c:v>7.4028758169934514</c:v>
                </c:pt>
                <c:pt idx="3">
                  <c:v>8.1335483870967877</c:v>
                </c:pt>
                <c:pt idx="4">
                  <c:v>10.239999999999998</c:v>
                </c:pt>
                <c:pt idx="5">
                  <c:v>5.9263274336283196</c:v>
                </c:pt>
                <c:pt idx="6">
                  <c:v>10.095483870967744</c:v>
                </c:pt>
                <c:pt idx="7">
                  <c:v>8.4767567567567657</c:v>
                </c:pt>
                <c:pt idx="8">
                  <c:v>7.7069322892676126</c:v>
                </c:pt>
                <c:pt idx="9">
                  <c:v>7.5847715736040637</c:v>
                </c:pt>
                <c:pt idx="10">
                  <c:v>8.9526427061310905</c:v>
                </c:pt>
                <c:pt idx="11">
                  <c:v>8.8044071353620286</c:v>
                </c:pt>
                <c:pt idx="12">
                  <c:v>9.5372511848341315</c:v>
                </c:pt>
                <c:pt idx="13">
                  <c:v>11.196551724137937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32-42C8-AD5B-5F144B3BA4C0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Fylker!$V$10:$V$23</c:f>
              <c:numCache>
                <c:formatCode>0.0</c:formatCode>
                <c:ptCount val="14"/>
                <c:pt idx="0">
                  <c:v>9.5293333333333319</c:v>
                </c:pt>
                <c:pt idx="1">
                  <c:v>9.5755102040816311</c:v>
                </c:pt>
                <c:pt idx="2">
                  <c:v>7.2912596401028305</c:v>
                </c:pt>
                <c:pt idx="3">
                  <c:v>8.0944704505558782</c:v>
                </c:pt>
                <c:pt idx="4">
                  <c:v>7.3740740740740716</c:v>
                </c:pt>
                <c:pt idx="5">
                  <c:v>6.0712468193384215</c:v>
                </c:pt>
                <c:pt idx="6">
                  <c:v>9.8356321839080447</c:v>
                </c:pt>
                <c:pt idx="7">
                  <c:v>8.6547332185886408</c:v>
                </c:pt>
                <c:pt idx="8">
                  <c:v>8.1238956766917472</c:v>
                </c:pt>
                <c:pt idx="9">
                  <c:v>8.0228957915831689</c:v>
                </c:pt>
                <c:pt idx="10">
                  <c:v>9.5286635944700553</c:v>
                </c:pt>
                <c:pt idx="11">
                  <c:v>9.0874135546334696</c:v>
                </c:pt>
                <c:pt idx="12">
                  <c:v>10.072934973637956</c:v>
                </c:pt>
                <c:pt idx="13">
                  <c:v>10.409523809523812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32-42C8-AD5B-5F144B3BA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6.0781062763620736E-3"/>
              <c:y val="0.476599466156182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104224597904093"/>
          <c:y val="0.20825141486003729"/>
          <c:w val="6.8646078488767845E-2"/>
          <c:h val="0.224585032612210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Kje:</a:t>
            </a:r>
            <a:r>
              <a:rPr lang="nb-NO" sz="2400" baseline="0"/>
              <a:t> middel FETTGRUPPE </a:t>
            </a:r>
            <a:r>
              <a:rPr lang="nb-NO" sz="2400"/>
              <a:t>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Fylker!$U$40:$U$49</c:f>
              <c:numCache>
                <c:formatCode>0.00</c:formatCode>
                <c:ptCount val="10"/>
                <c:pt idx="0">
                  <c:v>4.4905660377358485</c:v>
                </c:pt>
                <c:pt idx="1">
                  <c:v>5.2270270270270256</c:v>
                </c:pt>
                <c:pt idx="2">
                  <c:v>5.4954783436458809</c:v>
                </c:pt>
                <c:pt idx="3">
                  <c:v>4.4705882352941178</c:v>
                </c:pt>
                <c:pt idx="4">
                  <c:v>5.6315789473684204</c:v>
                </c:pt>
                <c:pt idx="5">
                  <c:v>4.3966074313408736</c:v>
                </c:pt>
                <c:pt idx="6">
                  <c:v>3.7368421052631593</c:v>
                </c:pt>
                <c:pt idx="7">
                  <c:v>4.0224971878515188</c:v>
                </c:pt>
                <c:pt idx="8">
                  <c:v>4.6073619631901837</c:v>
                </c:pt>
                <c:pt idx="9">
                  <c:v>4.2153506350082814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F-4290-8B1A-DEA10E25C9B8}"/>
            </c:ext>
          </c:extLst>
        </c:ser>
        <c:ser>
          <c:idx val="2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Fylker!$U$25:$U$38</c:f>
              <c:numCache>
                <c:formatCode>0.00</c:formatCode>
                <c:ptCount val="14"/>
                <c:pt idx="0">
                  <c:v>4.9928571428571438</c:v>
                </c:pt>
                <c:pt idx="1">
                  <c:v>5.1433691756272406</c:v>
                </c:pt>
                <c:pt idx="2">
                  <c:v>5.1921568627450991</c:v>
                </c:pt>
                <c:pt idx="3">
                  <c:v>4.4841514726507725</c:v>
                </c:pt>
                <c:pt idx="4">
                  <c:v>4.05</c:v>
                </c:pt>
                <c:pt idx="5">
                  <c:v>4.4834070796460175</c:v>
                </c:pt>
                <c:pt idx="6">
                  <c:v>4.2645161290322573</c:v>
                </c:pt>
                <c:pt idx="7">
                  <c:v>3.8183783783783793</c:v>
                </c:pt>
                <c:pt idx="8">
                  <c:v>4.4083371718102251</c:v>
                </c:pt>
                <c:pt idx="9">
                  <c:v>4.1252115059221657</c:v>
                </c:pt>
                <c:pt idx="10">
                  <c:v>3.8509513742071872</c:v>
                </c:pt>
                <c:pt idx="11">
                  <c:v>4.1217208814270725</c:v>
                </c:pt>
                <c:pt idx="12">
                  <c:v>3.9450236966824654</c:v>
                </c:pt>
                <c:pt idx="13">
                  <c:v>3.2413793103448265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F-4290-8B1A-DEA10E25C9B8}"/>
            </c:ext>
          </c:extLst>
        </c:ser>
        <c:ser>
          <c:idx val="3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Fylker!$U$10:$U$23</c:f>
              <c:numCache>
                <c:formatCode>0.00</c:formatCode>
                <c:ptCount val="14"/>
                <c:pt idx="0">
                  <c:v>5.32</c:v>
                </c:pt>
                <c:pt idx="1">
                  <c:v>4.9132653061224492</c:v>
                </c:pt>
                <c:pt idx="2">
                  <c:v>5.4714652956298195</c:v>
                </c:pt>
                <c:pt idx="3">
                  <c:v>4.6064950263311877</c:v>
                </c:pt>
                <c:pt idx="4">
                  <c:v>4.3333333333333321</c:v>
                </c:pt>
                <c:pt idx="5">
                  <c:v>4.5674300254452946</c:v>
                </c:pt>
                <c:pt idx="6">
                  <c:v>4.4367816091954024</c:v>
                </c:pt>
                <c:pt idx="7">
                  <c:v>4.0189328743545625</c:v>
                </c:pt>
                <c:pt idx="8">
                  <c:v>4.260103383458647</c:v>
                </c:pt>
                <c:pt idx="9">
                  <c:v>4.1923847695390783</c:v>
                </c:pt>
                <c:pt idx="10">
                  <c:v>4.330875576036866</c:v>
                </c:pt>
                <c:pt idx="11">
                  <c:v>4.1701244813278011</c:v>
                </c:pt>
                <c:pt idx="12">
                  <c:v>4.1590509666080848</c:v>
                </c:pt>
                <c:pt idx="13">
                  <c:v>3.3095238095238102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F-4290-8B1A-DEA10E25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8758657134193807E-2"/>
              <c:y val="0.22969471090931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17735140676694"/>
          <c:y val="0.14340826596113734"/>
          <c:w val="5.601951975939623E-2"/>
          <c:h val="0.14498066736440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5717130806970847"/>
          <c:y val="8.9965045772877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29499562525528E-2"/>
          <c:y val="0.15107512533339684"/>
          <c:w val="0.8523798392510612"/>
          <c:h val="0.73013680165303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Regioner!$AH$15:$AH$18</c:f>
              <c:numCache>
                <c:formatCode>0</c:formatCode>
                <c:ptCount val="4"/>
                <c:pt idx="0">
                  <c:v>35.095238095238095</c:v>
                </c:pt>
                <c:pt idx="1">
                  <c:v>24.38425925925926</c:v>
                </c:pt>
                <c:pt idx="2">
                  <c:v>24.495495495495497</c:v>
                </c:pt>
                <c:pt idx="3">
                  <c:v>23.147727272727273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1-4383-AD94-E682745D981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Regioner!$AH$10:$AH$13</c:f>
              <c:numCache>
                <c:formatCode>0</c:formatCode>
                <c:ptCount val="4"/>
                <c:pt idx="0">
                  <c:v>33.104999999999997</c:v>
                </c:pt>
                <c:pt idx="1">
                  <c:v>21.214912280701753</c:v>
                </c:pt>
                <c:pt idx="2">
                  <c:v>22.992537313432837</c:v>
                </c:pt>
                <c:pt idx="3">
                  <c:v>24.714285714285715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1-4383-AD94-E682745D9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6570511477415"/>
          <c:y val="0.13943526484715579"/>
          <c:w val="8.5683789526309215E-2"/>
          <c:h val="0.18347338802572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33691198324421E-2"/>
          <c:y val="0.16225757731256041"/>
          <c:w val="0.86383051095378338"/>
          <c:h val="0.74240009374468663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7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1"/>
              <c:layout>
                <c:manualLayout>
                  <c:x val="-2.3711445921387148E-2"/>
                  <c:y val="-8.4360198118359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DD-4D87-8D09-BCE2E817A37B}"/>
                </c:ext>
              </c:extLst>
            </c:dLbl>
            <c:dLbl>
              <c:idx val="2"/>
              <c:layout>
                <c:manualLayout>
                  <c:x val="-7.295829514272969E-3"/>
                  <c:y val="-6.6283012807282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E0-4E28-B844-580B384FDD6E}"/>
                </c:ext>
              </c:extLst>
            </c:dLbl>
            <c:dLbl>
              <c:idx val="3"/>
              <c:layout>
                <c:manualLayout>
                  <c:x val="0"/>
                  <c:y val="4.4188675204854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0-4E28-B844-580B384FDD6E}"/>
                </c:ext>
              </c:extLst>
            </c:dLbl>
            <c:dLbl>
              <c:idx val="4"/>
              <c:layout>
                <c:manualLayout>
                  <c:x val="-4.4686955774922002E-2"/>
                  <c:y val="-6.628301280728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7-47C0-B4CB-0519DA3A6B91}"/>
                </c:ext>
              </c:extLst>
            </c:dLbl>
            <c:dLbl>
              <c:idx val="5"/>
              <c:layout>
                <c:manualLayout>
                  <c:x val="-9.1197868928412119E-3"/>
                  <c:y val="5.2222979787555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4C-4674-9765-9FE42770B61E}"/>
                </c:ext>
              </c:extLst>
            </c:dLbl>
            <c:dLbl>
              <c:idx val="6"/>
              <c:layout>
                <c:manualLayout>
                  <c:x val="-2.2799467232103163E-2"/>
                  <c:y val="-6.427443666160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0-4E28-B844-580B384FDD6E}"/>
                </c:ext>
              </c:extLst>
            </c:dLbl>
            <c:dLbl>
              <c:idx val="7"/>
              <c:layout>
                <c:manualLayout>
                  <c:x val="-3.100727543566012E-2"/>
                  <c:y val="5.8248708224581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0-4E28-B844-580B384FDD6E}"/>
                </c:ext>
              </c:extLst>
            </c:dLbl>
            <c:dLbl>
              <c:idx val="8"/>
              <c:layout>
                <c:manualLayout>
                  <c:x val="-1.8239573785682423E-3"/>
                  <c:y val="6.628301280728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0-4E28-B844-580B384FDD6E}"/>
                </c:ext>
              </c:extLst>
            </c:dLbl>
            <c:dLbl>
              <c:idx val="9"/>
              <c:layout>
                <c:manualLayout>
                  <c:x val="-2.9183318057092011E-2"/>
                  <c:y val="-5.6240132078906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D-4BDC-9361-FC6D0496641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År!$A$27:$A$36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År!$I$27:$I$36</c:f>
              <c:numCache>
                <c:formatCode>0.0</c:formatCode>
                <c:ptCount val="10"/>
                <c:pt idx="0">
                  <c:v>7.4115699748909618</c:v>
                </c:pt>
                <c:pt idx="1">
                  <c:v>7.623079028395459</c:v>
                </c:pt>
                <c:pt idx="2">
                  <c:v>7.5411123227917107</c:v>
                </c:pt>
                <c:pt idx="3">
                  <c:v>7.8268394172356128</c:v>
                </c:pt>
                <c:pt idx="4">
                  <c:v>7.9620676031606781</c:v>
                </c:pt>
                <c:pt idx="5">
                  <c:v>7.8373103448275936</c:v>
                </c:pt>
                <c:pt idx="6">
                  <c:v>8.127317186640088</c:v>
                </c:pt>
                <c:pt idx="7">
                  <c:v>8.073487448920023</c:v>
                </c:pt>
                <c:pt idx="8">
                  <c:v>7.9955729316391695</c:v>
                </c:pt>
                <c:pt idx="9">
                  <c:v>8.2440579004987242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B-46B9-9787-5980C86F733D}"/>
            </c:ext>
          </c:extLst>
        </c:ser>
        <c:ser>
          <c:idx val="1"/>
          <c:order val="1"/>
          <c:tx>
            <c:strRef>
              <c:f>RNR!$G$25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År!$AT$27:$AT$36</c:f>
              <c:numCache>
                <c:formatCode>0.00</c:formatCode>
                <c:ptCount val="10"/>
                <c:pt idx="0">
                  <c:v>8.2440579004987242</c:v>
                </c:pt>
                <c:pt idx="1">
                  <c:v>8.2440579004987242</c:v>
                </c:pt>
                <c:pt idx="2">
                  <c:v>8.2440579004987242</c:v>
                </c:pt>
                <c:pt idx="3">
                  <c:v>8.2440579004987242</c:v>
                </c:pt>
                <c:pt idx="4">
                  <c:v>8.2440579004987242</c:v>
                </c:pt>
                <c:pt idx="5">
                  <c:v>8.2440579004987242</c:v>
                </c:pt>
                <c:pt idx="6">
                  <c:v>8.2440579004987242</c:v>
                </c:pt>
                <c:pt idx="7">
                  <c:v>8.2440579004987242</c:v>
                </c:pt>
                <c:pt idx="8">
                  <c:v>8.2440579004987242</c:v>
                </c:pt>
                <c:pt idx="9">
                  <c:v>8.2440579004987242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7-468D-BBB2-2406BF331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noMultiLvlLbl val="0"/>
      </c:catAx>
      <c:valAx>
        <c:axId val="462808040"/>
        <c:scaling>
          <c:orientation val="minMax"/>
          <c:max val="9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3002207993761"/>
          <c:y val="0.59729614019671717"/>
          <c:w val="0.12043648018162594"/>
          <c:h val="7.5842428157280636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26132093344606E-2"/>
          <c:y val="0.1524536049379305"/>
          <c:w val="0.84128328249223161"/>
          <c:h val="0.720403890690134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Regioner!$W$111:$W$114</c:f>
              <c:numCache>
                <c:formatCode>0.00</c:formatCode>
                <c:ptCount val="4"/>
                <c:pt idx="0">
                  <c:v>3.0505394662123799</c:v>
                </c:pt>
                <c:pt idx="1">
                  <c:v>3.4804509474694156</c:v>
                </c:pt>
                <c:pt idx="2">
                  <c:v>4.0639676113360341</c:v>
                </c:pt>
                <c:pt idx="3">
                  <c:v>2.905092592592593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C-4CB4-949A-672183919AB7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Regioner!$W$87:$W$90</c:f>
              <c:numCache>
                <c:formatCode>0.00</c:formatCode>
                <c:ptCount val="4"/>
                <c:pt idx="0">
                  <c:v>2.6570132588974178</c:v>
                </c:pt>
                <c:pt idx="1">
                  <c:v>3.0535344572611658</c:v>
                </c:pt>
                <c:pt idx="2">
                  <c:v>4.1396140749148689</c:v>
                </c:pt>
                <c:pt idx="3">
                  <c:v>2.9807692307692299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C-4CB4-949A-672183919AB7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Regioner!$W$63:$W$66</c:f>
              <c:numCache>
                <c:formatCode>0.00</c:formatCode>
                <c:ptCount val="4"/>
                <c:pt idx="0">
                  <c:v>4.0898345153664302</c:v>
                </c:pt>
                <c:pt idx="1">
                  <c:v>3.8336755646817258</c:v>
                </c:pt>
                <c:pt idx="2">
                  <c:v>3.4737499999999999</c:v>
                </c:pt>
                <c:pt idx="3">
                  <c:v>3.2142266335814726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7C-4CB4-949A-672183919AB7}"/>
            </c:ext>
          </c:extLst>
        </c:ser>
        <c:ser>
          <c:idx val="9"/>
          <c:order val="3"/>
          <c:tx>
            <c:strRef>
              <c:f>Regioner!$B$39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Regioner!$W$38:$W$41</c:f>
              <c:numCache>
                <c:formatCode>0.00</c:formatCode>
                <c:ptCount val="4"/>
                <c:pt idx="0">
                  <c:v>4.4980232113250862</c:v>
                </c:pt>
                <c:pt idx="1">
                  <c:v>4.1237072394590282</c:v>
                </c:pt>
                <c:pt idx="2">
                  <c:v>3.832114467408585</c:v>
                </c:pt>
                <c:pt idx="3">
                  <c:v>4.0688055662930038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7C-4CB4-949A-672183919AB7}"/>
            </c:ext>
          </c:extLst>
        </c:ser>
        <c:ser>
          <c:idx val="1"/>
          <c:order val="4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0.00</c:formatCode>
                <c:ptCount val="4"/>
                <c:pt idx="0">
                  <c:v>4.7345997286295773</c:v>
                </c:pt>
                <c:pt idx="1">
                  <c:v>4.3047275488893098</c:v>
                </c:pt>
                <c:pt idx="2">
                  <c:v>4.0297903641044499</c:v>
                </c:pt>
                <c:pt idx="3">
                  <c:v>4.0176730486008827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7C-4CB4-949A-672183919AB7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0.00</c:formatCode>
                <c:ptCount val="4"/>
                <c:pt idx="0">
                  <c:v>4.867542667270806</c:v>
                </c:pt>
                <c:pt idx="1">
                  <c:v>4.2311350010336994</c:v>
                </c:pt>
                <c:pt idx="2">
                  <c:v>4.2411554690035693</c:v>
                </c:pt>
                <c:pt idx="3">
                  <c:v>4.1445086705202305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7C-4CB4-949A-672183919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51582126561944"/>
          <c:y val="5.3021388087317059E-2"/>
          <c:w val="8.7670289803645621E-2"/>
          <c:h val="0.314533725290704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3531961267432"/>
          <c:y val="0.15256664643813658"/>
          <c:w val="0.83427420458209256"/>
          <c:h val="0.724403923555527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0.00</c:formatCode>
                <c:ptCount val="4"/>
                <c:pt idx="0">
                  <c:v>4.7345997286295773</c:v>
                </c:pt>
                <c:pt idx="1">
                  <c:v>4.3047275488893098</c:v>
                </c:pt>
                <c:pt idx="2">
                  <c:v>4.0297903641044499</c:v>
                </c:pt>
                <c:pt idx="3">
                  <c:v>4.0176730486008827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E-4E1C-B978-4FC9EAD67A97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0.00</c:formatCode>
                <c:ptCount val="4"/>
                <c:pt idx="0">
                  <c:v>4.867542667270806</c:v>
                </c:pt>
                <c:pt idx="1">
                  <c:v>4.2311350010336994</c:v>
                </c:pt>
                <c:pt idx="2">
                  <c:v>4.2411554690035693</c:v>
                </c:pt>
                <c:pt idx="3">
                  <c:v>4.1445086705202305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E-4E1C-B978-4FC9EAD67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18760463167612"/>
          <c:y val="0.12608849830767133"/>
          <c:w val="8.8392972921469665E-2"/>
          <c:h val="0.125972710735646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 middel</a:t>
            </a:r>
            <a:r>
              <a:rPr lang="nb-NO" sz="2400" baseline="0"/>
              <a:t> KLASSE i </a:t>
            </a:r>
            <a:r>
              <a:rPr lang="nb-NO" sz="2400"/>
              <a:t>regionene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8561612270799"/>
          <c:y val="0.16080809016519995"/>
          <c:w val="0.79870067694422797"/>
          <c:h val="0.720403890690134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Regioner!$P$111:$P$114</c:f>
              <c:numCache>
                <c:formatCode>0.00</c:formatCode>
                <c:ptCount val="4"/>
                <c:pt idx="0">
                  <c:v>3.796706416808632</c:v>
                </c:pt>
                <c:pt idx="1">
                  <c:v>3.6423602782441824</c:v>
                </c:pt>
                <c:pt idx="2">
                  <c:v>3.8773279352226719</c:v>
                </c:pt>
                <c:pt idx="3">
                  <c:v>3.8796296296296302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6-4132-BA03-5D3F4941BD52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Regioner!$P$87:$P$90</c:f>
              <c:numCache>
                <c:formatCode>0.00</c:formatCode>
                <c:ptCount val="4"/>
                <c:pt idx="0">
                  <c:v>4.66364270760642</c:v>
                </c:pt>
                <c:pt idx="1">
                  <c:v>3.4809228039041717</c:v>
                </c:pt>
                <c:pt idx="2">
                  <c:v>4.1543700340522145</c:v>
                </c:pt>
                <c:pt idx="3">
                  <c:v>4.0266272189349124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6-4132-BA03-5D3F4941BD52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Regioner!$P$63:$P$66</c:f>
              <c:numCache>
                <c:formatCode>0.00</c:formatCode>
                <c:ptCount val="4"/>
                <c:pt idx="0">
                  <c:v>5.3472222222222223</c:v>
                </c:pt>
                <c:pt idx="1">
                  <c:v>4.6069228512760318</c:v>
                </c:pt>
                <c:pt idx="2">
                  <c:v>4.6687500000000002</c:v>
                </c:pt>
                <c:pt idx="3">
                  <c:v>4.8155500413564925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6-4132-BA03-5D3F4941BD52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Regioner!$P$38:$P$41</c:f>
              <c:numCache>
                <c:formatCode>0.00</c:formatCode>
                <c:ptCount val="4"/>
                <c:pt idx="0">
                  <c:v>5.5378140543298047</c:v>
                </c:pt>
                <c:pt idx="1">
                  <c:v>5.0875099443118525</c:v>
                </c:pt>
                <c:pt idx="2">
                  <c:v>4.8311605723370432</c:v>
                </c:pt>
                <c:pt idx="3">
                  <c:v>4.917278701198299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76-4132-BA03-5D3F4941BD52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Regioner!$P$15:$P$18</c:f>
              <c:numCache>
                <c:formatCode>0.00</c:formatCode>
                <c:ptCount val="4"/>
                <c:pt idx="0">
                  <c:v>5.5466757123473549</c:v>
                </c:pt>
                <c:pt idx="1">
                  <c:v>5.3351053730776554</c:v>
                </c:pt>
                <c:pt idx="2">
                  <c:v>4.8227289444648758</c:v>
                </c:pt>
                <c:pt idx="3">
                  <c:v>5.1649484536082468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76-4132-BA03-5D3F4941BD52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Regioner!$P$10:$P$13</c:f>
              <c:numCache>
                <c:formatCode>0.00</c:formatCode>
                <c:ptCount val="4"/>
                <c:pt idx="0">
                  <c:v>5.6813170215979447</c:v>
                </c:pt>
                <c:pt idx="1">
                  <c:v>5.4750878643787484</c:v>
                </c:pt>
                <c:pt idx="2">
                  <c:v>5.2599805258033108</c:v>
                </c:pt>
                <c:pt idx="3">
                  <c:v>5.6584340514976352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76-4132-BA03-5D3F4941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20859264581247"/>
          <c:y val="1.7216688237245856E-2"/>
          <c:w val="9.3427331396269894E-2"/>
          <c:h val="0.29207073145664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250264952938"/>
          <c:y val="0.16864489548449316"/>
          <c:w val="0.83418448554858282"/>
          <c:h val="0.712195016324185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Regioner!$P$15:$P$18</c:f>
              <c:numCache>
                <c:formatCode>0.00</c:formatCode>
                <c:ptCount val="4"/>
                <c:pt idx="0">
                  <c:v>5.5466757123473549</c:v>
                </c:pt>
                <c:pt idx="1">
                  <c:v>5.3351053730776554</c:v>
                </c:pt>
                <c:pt idx="2">
                  <c:v>4.8227289444648758</c:v>
                </c:pt>
                <c:pt idx="3">
                  <c:v>5.1649484536082468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7-4221-BA16-F420702C318C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Regioner!$P$10:$P$13</c:f>
              <c:numCache>
                <c:formatCode>0.00</c:formatCode>
                <c:ptCount val="4"/>
                <c:pt idx="0">
                  <c:v>5.6813170215979447</c:v>
                </c:pt>
                <c:pt idx="1">
                  <c:v>5.4750878643787484</c:v>
                </c:pt>
                <c:pt idx="2">
                  <c:v>5.2599805258033108</c:v>
                </c:pt>
                <c:pt idx="3">
                  <c:v>5.6584340514976352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7-4221-BA16-F420702C3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41734898887214"/>
          <c:y val="0.13013358619499435"/>
          <c:w val="9.3002622273635024E-2"/>
          <c:h val="0.169618658501665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7543731501349E-2"/>
          <c:y val="0.16080809016519995"/>
          <c:w val="0.84887189481561864"/>
          <c:h val="0.680591577062804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Regioner!$Z$111:$Z$114</c:f>
              <c:numCache>
                <c:formatCode>0.00</c:formatCode>
                <c:ptCount val="4"/>
                <c:pt idx="0">
                  <c:v>4.8090289608177184</c:v>
                </c:pt>
                <c:pt idx="1">
                  <c:v>5.0151355241065012</c:v>
                </c:pt>
                <c:pt idx="2">
                  <c:v>4.1316599190283423</c:v>
                </c:pt>
                <c:pt idx="3">
                  <c:v>5.9115740740740783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F-42B2-9669-915D7E742CA6}"/>
            </c:ext>
          </c:extLst>
        </c:ser>
        <c:ser>
          <c:idx val="4"/>
          <c:order val="1"/>
          <c:tx>
            <c:strRef>
              <c:f>Regioner!$B$95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Regioner!$Z$95:$Z$98</c:f>
              <c:numCache>
                <c:formatCode>0.00</c:formatCode>
                <c:ptCount val="4"/>
                <c:pt idx="0">
                  <c:v>5.9698242933537005</c:v>
                </c:pt>
                <c:pt idx="1">
                  <c:v>5.800827586206891</c:v>
                </c:pt>
                <c:pt idx="2">
                  <c:v>4.4389771598808343</c:v>
                </c:pt>
                <c:pt idx="3">
                  <c:v>6.6899861878452977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F-42B2-9669-915D7E742CA6}"/>
            </c:ext>
          </c:extLst>
        </c:ser>
        <c:ser>
          <c:idx val="0"/>
          <c:order val="2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Regioner!$Z$87:$Z$90</c:f>
              <c:numCache>
                <c:formatCode>0.00</c:formatCode>
                <c:ptCount val="4"/>
                <c:pt idx="0">
                  <c:v>5.5825540823447284</c:v>
                </c:pt>
                <c:pt idx="1">
                  <c:v>5.7314699792960653</c:v>
                </c:pt>
                <c:pt idx="2">
                  <c:v>4.5478433598183923</c:v>
                </c:pt>
                <c:pt idx="3">
                  <c:v>7.038905325443789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F-42B2-9669-915D7E742CA6}"/>
            </c:ext>
          </c:extLst>
        </c:ser>
        <c:ser>
          <c:idx val="5"/>
          <c:order val="3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Regioner!$Z$63:$Z$66</c:f>
              <c:numCache>
                <c:formatCode>0.00</c:formatCode>
                <c:ptCount val="4"/>
                <c:pt idx="0">
                  <c:v>6.502689125295511</c:v>
                </c:pt>
                <c:pt idx="1">
                  <c:v>7.1494279847462607</c:v>
                </c:pt>
                <c:pt idx="2">
                  <c:v>6.273750000000005</c:v>
                </c:pt>
                <c:pt idx="3">
                  <c:v>7.7506203473945376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F-42B2-9669-915D7E742CA6}"/>
            </c:ext>
          </c:extLst>
        </c:ser>
        <c:ser>
          <c:idx val="9"/>
          <c:order val="4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Regioner!$Z$38:$Z$41</c:f>
              <c:numCache>
                <c:formatCode>0.00</c:formatCode>
                <c:ptCount val="4"/>
                <c:pt idx="0">
                  <c:v>7.5394630786889651</c:v>
                </c:pt>
                <c:pt idx="1">
                  <c:v>7.5454852824184577</c:v>
                </c:pt>
                <c:pt idx="2">
                  <c:v>7.6204165341812304</c:v>
                </c:pt>
                <c:pt idx="3">
                  <c:v>9.4956320061847848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3F-42B2-9669-915D7E742CA6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0.00</c:formatCode>
                <c:ptCount val="4"/>
                <c:pt idx="0">
                  <c:v>7.7433378561736879</c:v>
                </c:pt>
                <c:pt idx="1">
                  <c:v>7.842130244921206</c:v>
                </c:pt>
                <c:pt idx="2">
                  <c:v>8.0606840750275648</c:v>
                </c:pt>
                <c:pt idx="3">
                  <c:v>9.2180166912125561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3F-42B2-9669-915D7E742CA6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0.00</c:formatCode>
                <c:ptCount val="4"/>
                <c:pt idx="0">
                  <c:v>7.7212505663797248</c:v>
                </c:pt>
                <c:pt idx="1">
                  <c:v>8.1876576390324818</c:v>
                </c:pt>
                <c:pt idx="2">
                  <c:v>8.5531645569620149</c:v>
                </c:pt>
                <c:pt idx="3">
                  <c:v>9.7059379926432019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3F-42B2-9669-915D7E74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20230626523344"/>
          <c:y val="0.1165363242820327"/>
          <c:w val="0.10232731522199071"/>
          <c:h val="0.27545009652701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03631618188399E-2"/>
          <c:y val="0.17228228294972228"/>
          <c:w val="0.84200579702351852"/>
          <c:h val="0.708929566231023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0.00</c:formatCode>
                <c:ptCount val="4"/>
                <c:pt idx="0">
                  <c:v>7.7433378561736879</c:v>
                </c:pt>
                <c:pt idx="1">
                  <c:v>7.842130244921206</c:v>
                </c:pt>
                <c:pt idx="2">
                  <c:v>8.0606840750275648</c:v>
                </c:pt>
                <c:pt idx="3">
                  <c:v>9.2180166912125561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2-4077-929E-3AB4D136502B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0.00</c:formatCode>
                <c:ptCount val="4"/>
                <c:pt idx="0">
                  <c:v>7.7212505663797248</c:v>
                </c:pt>
                <c:pt idx="1">
                  <c:v>8.1876576390324818</c:v>
                </c:pt>
                <c:pt idx="2">
                  <c:v>8.5531645569620149</c:v>
                </c:pt>
                <c:pt idx="3">
                  <c:v>9.7059379926432019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2-4077-929E-3AB4D136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433923980154294E-2"/>
              <c:y val="0.422417218560996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83206660816957"/>
          <c:y val="0.20158648500818824"/>
          <c:w val="7.5519134116939182E-2"/>
          <c:h val="0.165266715346484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80832264022701"/>
          <c:h val="0.6898959131212570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Regioner!$I$111:$I$114</c:f>
              <c:numCache>
                <c:formatCode>0.0</c:formatCode>
                <c:ptCount val="4"/>
                <c:pt idx="0">
                  <c:v>20.098586000503129</c:v>
                </c:pt>
                <c:pt idx="1">
                  <c:v>49.620750051025482</c:v>
                </c:pt>
                <c:pt idx="2">
                  <c:v>24.219784601217977</c:v>
                </c:pt>
                <c:pt idx="3">
                  <c:v>6.0608793472534037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6-4BF1-9427-3ECA50744A81}"/>
            </c:ext>
          </c:extLst>
        </c:ser>
        <c:ser>
          <c:idx val="4"/>
          <c:order val="1"/>
          <c:tx>
            <c:strRef>
              <c:f>Regioner!$B$95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Regioner!$I$95:$I$98</c:f>
              <c:numCache>
                <c:formatCode>0.0</c:formatCode>
                <c:ptCount val="4"/>
                <c:pt idx="0">
                  <c:v>28.270283372102696</c:v>
                </c:pt>
                <c:pt idx="1">
                  <c:v>38.036183936821011</c:v>
                </c:pt>
                <c:pt idx="2">
                  <c:v>16.17116644538585</c:v>
                </c:pt>
                <c:pt idx="3">
                  <c:v>17.522366245690439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6-4BF1-9427-3ECA50744A81}"/>
            </c:ext>
          </c:extLst>
        </c:ser>
        <c:ser>
          <c:idx val="0"/>
          <c:order val="2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Regioner!$I$87:$I$90</c:f>
              <c:numCache>
                <c:formatCode>0.0</c:formatCode>
                <c:ptCount val="4"/>
                <c:pt idx="0">
                  <c:v>30.240645956346519</c:v>
                </c:pt>
                <c:pt idx="1">
                  <c:v>36.626306995592309</c:v>
                </c:pt>
                <c:pt idx="2">
                  <c:v>15.14583916110352</c:v>
                </c:pt>
                <c:pt idx="3">
                  <c:v>17.987207886957638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6-4BF1-9427-3ECA50744A81}"/>
            </c:ext>
          </c:extLst>
        </c:ser>
        <c:ser>
          <c:idx val="5"/>
          <c:order val="3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Regioner!$I$63:$I$66</c:f>
              <c:numCache>
                <c:formatCode>0.0</c:formatCode>
                <c:ptCount val="4"/>
                <c:pt idx="0">
                  <c:v>36.212253361199345</c:v>
                </c:pt>
                <c:pt idx="1">
                  <c:v>40.107953329932357</c:v>
                </c:pt>
                <c:pt idx="2">
                  <c:v>8.2594171178435705</c:v>
                </c:pt>
                <c:pt idx="3">
                  <c:v>15.420376191024724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6-4BF1-9427-3ECA50744A81}"/>
            </c:ext>
          </c:extLst>
        </c:ser>
        <c:ser>
          <c:idx val="9"/>
          <c:order val="4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Regioner!$I$38:$I$41</c:f>
              <c:numCache>
                <c:formatCode>0.0</c:formatCode>
                <c:ptCount val="4"/>
                <c:pt idx="0">
                  <c:v>40.605901459360737</c:v>
                </c:pt>
                <c:pt idx="1">
                  <c:v>26.059118998504225</c:v>
                </c:pt>
                <c:pt idx="2">
                  <c:v>16.46177434474933</c:v>
                </c:pt>
                <c:pt idx="3">
                  <c:v>16.873205197385701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46-4BF1-9427-3ECA50744A81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Regioner!$I$15:$I$18</c:f>
              <c:numCache>
                <c:formatCode>0.0</c:formatCode>
                <c:ptCount val="4"/>
                <c:pt idx="0">
                  <c:v>41.036622635132751</c:v>
                </c:pt>
                <c:pt idx="1">
                  <c:v>29.701151243645139</c:v>
                </c:pt>
                <c:pt idx="2">
                  <c:v>15.760029338376428</c:v>
                </c:pt>
                <c:pt idx="3">
                  <c:v>13.50219678284566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46-4BF1-9427-3ECA50744A81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489509911925726E-3"/>
                  <c:y val="-7.6534785662719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87-4C03-A721-3564894AA0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37.715125475105715</c:v>
                </c:pt>
                <c:pt idx="1">
                  <c:v>29.217300337590633</c:v>
                </c:pt>
                <c:pt idx="2">
                  <c:v>19.441190183904201</c:v>
                </c:pt>
                <c:pt idx="3">
                  <c:v>13.626384003399497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46-4BF1-9427-3ECA5074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94593805704874"/>
          <c:y val="0.15224697303859228"/>
          <c:w val="8.5128484933181814E-2"/>
          <c:h val="0.354266902923653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093048490977E-2"/>
          <c:y val="3.25258615170061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01599762587299E-2"/>
          <c:y val="0.16413623322577087"/>
          <c:w val="0.86119692092775413"/>
          <c:h val="0.694411046426812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Regioner!$I$15:$I$18</c:f>
              <c:numCache>
                <c:formatCode>0.0</c:formatCode>
                <c:ptCount val="4"/>
                <c:pt idx="0">
                  <c:v>41.036622635132751</c:v>
                </c:pt>
                <c:pt idx="1">
                  <c:v>29.701151243645139</c:v>
                </c:pt>
                <c:pt idx="2">
                  <c:v>15.760029338376428</c:v>
                </c:pt>
                <c:pt idx="3">
                  <c:v>13.50219678284566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4-4179-ADC3-9B60164C16BA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37.715125475105715</c:v>
                </c:pt>
                <c:pt idx="1">
                  <c:v>29.217300337590633</c:v>
                </c:pt>
                <c:pt idx="2">
                  <c:v>19.441190183904201</c:v>
                </c:pt>
                <c:pt idx="3">
                  <c:v>13.626384003399497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4-4179-ADC3-9B60164C1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99678718819876"/>
          <c:y val="0.19108728972496453"/>
          <c:w val="9.6145556332126389E-2"/>
          <c:h val="0.14732155940602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32761333800369E-2"/>
          <c:y val="0.16635948708528503"/>
          <c:w val="0.86511663602130229"/>
          <c:h val="0.692187653943164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Regioner!$G$111:$G$114</c:f>
              <c:numCache>
                <c:formatCode>#,##0</c:formatCode>
                <c:ptCount val="4"/>
                <c:pt idx="0">
                  <c:v>1761</c:v>
                </c:pt>
                <c:pt idx="1">
                  <c:v>4169</c:v>
                </c:pt>
                <c:pt idx="2">
                  <c:v>2470</c:v>
                </c:pt>
                <c:pt idx="3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6-44E3-94D0-C540AC760006}"/>
            </c:ext>
          </c:extLst>
        </c:ser>
        <c:ser>
          <c:idx val="4"/>
          <c:order val="1"/>
          <c:tx>
            <c:strRef>
              <c:f>Regioner!$B$95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Regioner!$G$95:$G$98</c:f>
              <c:numCache>
                <c:formatCode>#,##0</c:formatCode>
                <c:ptCount val="4"/>
                <c:pt idx="0">
                  <c:v>2618</c:v>
                </c:pt>
                <c:pt idx="1">
                  <c:v>3625</c:v>
                </c:pt>
                <c:pt idx="2">
                  <c:v>2014</c:v>
                </c:pt>
                <c:pt idx="3">
                  <c:v>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6-44E3-94D0-C540AC760006}"/>
            </c:ext>
          </c:extLst>
        </c:ser>
        <c:ser>
          <c:idx val="0"/>
          <c:order val="2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#,##0</c:formatCode>
                <c:ptCount val="4"/>
                <c:pt idx="0">
                  <c:v>1352</c:v>
                </c:pt>
                <c:pt idx="1">
                  <c:v>2913</c:v>
                </c:pt>
                <c:pt idx="2">
                  <c:v>3511</c:v>
                </c:pt>
                <c:pt idx="3">
                  <c:v>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6-44E3-94D0-C540AC760006}"/>
            </c:ext>
          </c:extLst>
        </c:ser>
        <c:ser>
          <c:idx val="5"/>
          <c:order val="3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Regioner!$G$63:$G$66</c:f>
              <c:numCache>
                <c:formatCode>#,##0</c:formatCode>
                <c:ptCount val="4"/>
                <c:pt idx="0">
                  <c:v>3384</c:v>
                </c:pt>
                <c:pt idx="1">
                  <c:v>3409</c:v>
                </c:pt>
                <c:pt idx="2">
                  <c:v>800</c:v>
                </c:pt>
                <c:pt idx="3">
                  <c:v>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B6-44E3-94D0-C540AC760006}"/>
            </c:ext>
          </c:extLst>
        </c:ser>
        <c:ser>
          <c:idx val="9"/>
          <c:order val="4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Regioner!$G$38:$G$41</c:f>
              <c:numCache>
                <c:formatCode>#,##0</c:formatCode>
                <c:ptCount val="4"/>
                <c:pt idx="0">
                  <c:v>7841</c:v>
                </c:pt>
                <c:pt idx="1">
                  <c:v>5028</c:v>
                </c:pt>
                <c:pt idx="2">
                  <c:v>3145</c:v>
                </c:pt>
                <c:pt idx="3">
                  <c:v>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B6-44E3-94D0-C540AC760006}"/>
            </c:ext>
          </c:extLst>
        </c:ser>
        <c:ser>
          <c:idx val="1"/>
          <c:order val="5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Regioner!$G$15:$G$18</c:f>
              <c:numCache>
                <c:formatCode>#,##0</c:formatCode>
                <c:ptCount val="4"/>
                <c:pt idx="0">
                  <c:v>7370</c:v>
                </c:pt>
                <c:pt idx="1">
                  <c:v>5267</c:v>
                </c:pt>
                <c:pt idx="2">
                  <c:v>2719</c:v>
                </c:pt>
                <c:pt idx="3">
                  <c:v>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B6-44E3-94D0-C540AC760006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2946953584758899E-2"/>
                  <c:y val="-2.7500000902231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4-4E13-85D8-5103CA6B9883}"/>
                </c:ext>
              </c:extLst>
            </c:dLbl>
            <c:dLbl>
              <c:idx val="1"/>
              <c:layout>
                <c:manualLayout>
                  <c:x val="-6.4833004389500699E-3"/>
                  <c:y val="-0.11916667057633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4-4E13-85D8-5103CA6B98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6621</c:v>
                </c:pt>
                <c:pt idx="1">
                  <c:v>4837</c:v>
                </c:pt>
                <c:pt idx="2">
                  <c:v>3081</c:v>
                </c:pt>
                <c:pt idx="3">
                  <c:v>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B6-44E3-94D0-C540AC760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23967257224917"/>
          <c:y val="0.17023944128082155"/>
          <c:w val="7.8834793931275196E-2"/>
          <c:h val="0.336274486098244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17488374619502E-2"/>
          <c:y val="0.15212380267282269"/>
          <c:w val="0.8376917862886657"/>
          <c:h val="0.721817338883935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210</c:v>
                </c:pt>
                <c:pt idx="1">
                  <c:v>216</c:v>
                </c:pt>
                <c:pt idx="2">
                  <c:v>111</c:v>
                </c:pt>
                <c:pt idx="3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4-4A1B-94B7-C91179A82C43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200</c:v>
                </c:pt>
                <c:pt idx="1">
                  <c:v>228</c:v>
                </c:pt>
                <c:pt idx="2">
                  <c:v>134</c:v>
                </c:pt>
                <c:pt idx="3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4-4A1B-94B7-C91179A8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83508474561423"/>
          <c:y val="0.21667416563185507"/>
          <c:w val="0.10487831050239757"/>
          <c:h val="0.163392847094483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0268294263002"/>
          <c:y val="0.15695203957384576"/>
          <c:w val="0.87960306516246645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3.456920795024146E-2"/>
                  <c:y val="5.0140848406843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C7-4CEB-B42C-C89BB2F54525}"/>
                </c:ext>
              </c:extLst>
            </c:dLbl>
            <c:dLbl>
              <c:idx val="3"/>
              <c:layout>
                <c:manualLayout>
                  <c:x val="-2.5141242145630151E-2"/>
                  <c:y val="7.3122070593313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BE-4BC2-AD93-A1FB37B1FD47}"/>
                </c:ext>
              </c:extLst>
            </c:dLbl>
            <c:dLbl>
              <c:idx val="4"/>
              <c:layout>
                <c:manualLayout>
                  <c:x val="-2.8283897413833917E-2"/>
                  <c:y val="-5.0140848406843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BE-4BC2-AD93-A1FB37B1FD47}"/>
                </c:ext>
              </c:extLst>
            </c:dLbl>
            <c:dLbl>
              <c:idx val="6"/>
              <c:layout>
                <c:manualLayout>
                  <c:x val="-3.1426552682037687E-2"/>
                  <c:y val="-4.8051646389891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BE-4BC2-AD93-A1FB37B1FD47}"/>
                </c:ext>
              </c:extLst>
            </c:dLbl>
            <c:dLbl>
              <c:idx val="7"/>
              <c:layout>
                <c:manualLayout>
                  <c:x val="-1.9903483365290537E-2"/>
                  <c:y val="5.4319252440747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E-4BC2-AD93-A1FB37B1FD47}"/>
                </c:ext>
              </c:extLst>
            </c:dLbl>
            <c:dLbl>
              <c:idx val="8"/>
              <c:layout>
                <c:manualLayout>
                  <c:x val="-2.095103512135846E-3"/>
                  <c:y val="5.2230050423795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E-4BC2-AD93-A1FB37B1FD47}"/>
                </c:ext>
              </c:extLst>
            </c:dLbl>
            <c:dLbl>
              <c:idx val="9"/>
              <c:layout>
                <c:manualLayout>
                  <c:x val="-3.3521656194173612E-2"/>
                  <c:y val="-5.8497656474650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E-4BC2-AD93-A1FB37B1FD47}"/>
                </c:ext>
              </c:extLst>
            </c:dLbl>
            <c:dLbl>
              <c:idx val="11"/>
              <c:layout>
                <c:manualLayout>
                  <c:x val="-2.5141242145630151E-2"/>
                  <c:y val="-5.431925244074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BE-4BC2-AD93-A1FB37B1FD47}"/>
                </c:ext>
              </c:extLst>
            </c:dLbl>
            <c:dLbl>
              <c:idx val="16"/>
              <c:layout>
                <c:manualLayout>
                  <c:x val="-4.0854518486649068E-2"/>
                  <c:y val="-4.178404033903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E-4BC2-AD93-A1FB37B1FD47}"/>
                </c:ext>
              </c:extLst>
            </c:dLbl>
            <c:dLbl>
              <c:idx val="17"/>
              <c:layout>
                <c:manualLayout>
                  <c:x val="-9.4279658046113064E-3"/>
                  <c:y val="5.431925244074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BE-4BC2-AD93-A1FB37B1FD47}"/>
                </c:ext>
              </c:extLst>
            </c:dLbl>
            <c:dLbl>
              <c:idx val="18"/>
              <c:layout>
                <c:manualLayout>
                  <c:x val="-2.7236345657766073E-2"/>
                  <c:y val="-3.7605636305132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BE-4BC2-AD93-A1FB37B1FD47}"/>
                </c:ext>
              </c:extLst>
            </c:dLbl>
            <c:dLbl>
              <c:idx val="19"/>
              <c:layout>
                <c:manualLayout>
                  <c:x val="-1.7808379853154612E-2"/>
                  <c:y val="4.5962444372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AD-4254-9DB9-289554613705}"/>
                </c:ext>
              </c:extLst>
            </c:dLbl>
            <c:dLbl>
              <c:idx val="20"/>
              <c:layout>
                <c:manualLayout>
                  <c:x val="-2.7236345657765997E-2"/>
                  <c:y val="-4.8051646389891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8-404A-8127-5D8D1AFC5329}"/>
                </c:ext>
              </c:extLst>
            </c:dLbl>
            <c:dLbl>
              <c:idx val="21"/>
              <c:layout>
                <c:manualLayout>
                  <c:x val="-2.3046138633494303E-2"/>
                  <c:y val="5.4319252440747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D-4254-9DB9-289554613705}"/>
                </c:ext>
              </c:extLst>
            </c:dLbl>
            <c:dLbl>
              <c:idx val="22"/>
              <c:layout>
                <c:manualLayout>
                  <c:x val="-2.9331449169901842E-2"/>
                  <c:y val="-3.9694838322084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8-404A-8127-5D8D1AFC5329}"/>
                </c:ext>
              </c:extLst>
            </c:dLbl>
            <c:dLbl>
              <c:idx val="23"/>
              <c:layout>
                <c:manualLayout>
                  <c:x val="-2.8283897413833917E-2"/>
                  <c:y val="5.431925244074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D-4254-9DB9-289554613705}"/>
                </c:ext>
              </c:extLst>
            </c:dLbl>
            <c:dLbl>
              <c:idx val="24"/>
              <c:layout>
                <c:manualLayout>
                  <c:x val="-2.5141242145630151E-2"/>
                  <c:y val="-5.8497656474650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BE-4BC2-AD93-A1FB37B1FD47}"/>
                </c:ext>
              </c:extLst>
            </c:dLbl>
            <c:dLbl>
              <c:idx val="25"/>
              <c:layout>
                <c:manualLayout>
                  <c:x val="-2.409369038956238E-2"/>
                  <c:y val="5.8497656474650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AD-4254-9DB9-289554613705}"/>
                </c:ext>
              </c:extLst>
            </c:dLbl>
            <c:dLbl>
              <c:idx val="26"/>
              <c:layout>
                <c:manualLayout>
                  <c:x val="-2.5141242145630304E-2"/>
                  <c:y val="-4.8051646389891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BE-4BC2-AD93-A1FB37B1FD47}"/>
                </c:ext>
              </c:extLst>
            </c:dLbl>
            <c:dLbl>
              <c:idx val="27"/>
              <c:layout>
                <c:manualLayout>
                  <c:x val="-1.2570621072815076E-2"/>
                  <c:y val="6.4765262525506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BE-4BC2-AD93-A1FB37B1FD47}"/>
                </c:ext>
              </c:extLst>
            </c:dLbl>
            <c:dLbl>
              <c:idx val="28"/>
              <c:layout>
                <c:manualLayout>
                  <c:x val="-1.3618172828883151E-2"/>
                  <c:y val="-4.5962444372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BE-4BC2-AD93-A1FB37B1F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5.1782178217821775</c:v>
                </c:pt>
                <c:pt idx="1">
                  <c:v>4.7543588611785488</c:v>
                </c:pt>
                <c:pt idx="2">
                  <c:v>4.613428307611132</c:v>
                </c:pt>
                <c:pt idx="3">
                  <c:v>3.7247191011235952</c:v>
                </c:pt>
                <c:pt idx="4">
                  <c:v>3.7504528985507246</c:v>
                </c:pt>
                <c:pt idx="5">
                  <c:v>3.6275743707093824</c:v>
                </c:pt>
                <c:pt idx="6">
                  <c:v>3.8929292929292929</c:v>
                </c:pt>
                <c:pt idx="7">
                  <c:v>3.8430594900849848</c:v>
                </c:pt>
                <c:pt idx="8">
                  <c:v>3.9967027305512626</c:v>
                </c:pt>
                <c:pt idx="9">
                  <c:v>4.0895741556534508</c:v>
                </c:pt>
                <c:pt idx="10">
                  <c:v>4.0486059181711367</c:v>
                </c:pt>
                <c:pt idx="11">
                  <c:v>4.3142574692442883</c:v>
                </c:pt>
                <c:pt idx="12">
                  <c:v>4.3836298276338814</c:v>
                </c:pt>
                <c:pt idx="13">
                  <c:v>4.5239635651655741</c:v>
                </c:pt>
                <c:pt idx="14">
                  <c:v>4.8398391077795058</c:v>
                </c:pt>
                <c:pt idx="15">
                  <c:v>4.4770883809122495</c:v>
                </c:pt>
                <c:pt idx="16">
                  <c:v>4.9258123153828679</c:v>
                </c:pt>
                <c:pt idx="17">
                  <c:v>4.9025606917193212</c:v>
                </c:pt>
                <c:pt idx="18">
                  <c:v>4.9128718325376415</c:v>
                </c:pt>
                <c:pt idx="19">
                  <c:v>4.9417867054314799</c:v>
                </c:pt>
                <c:pt idx="20">
                  <c:v>5.1490933971946644</c:v>
                </c:pt>
                <c:pt idx="21">
                  <c:v>4.9942604603110814</c:v>
                </c:pt>
                <c:pt idx="22">
                  <c:v>5.2103112735874415</c:v>
                </c:pt>
                <c:pt idx="23">
                  <c:v>5.0784679543459186</c:v>
                </c:pt>
                <c:pt idx="24">
                  <c:v>5.1750356226845264</c:v>
                </c:pt>
                <c:pt idx="25">
                  <c:v>5.1292529743162047</c:v>
                </c:pt>
                <c:pt idx="26">
                  <c:v>5.2276123759486284</c:v>
                </c:pt>
                <c:pt idx="27">
                  <c:v>5.32472833898695</c:v>
                </c:pt>
                <c:pt idx="28">
                  <c:v>5.5390463447269189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9-4724-BE5B-27296A785B25}"/>
            </c:ext>
          </c:extLst>
        </c:ser>
        <c:ser>
          <c:idx val="0"/>
          <c:order val="1"/>
          <c:tx>
            <c:strRef>
              <c:f>RNR!$G$26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82550"/>
          </c:spPr>
          <c:marker>
            <c:symbol val="none"/>
          </c:marker>
          <c:val>
            <c:numRef>
              <c:f>År!$AU$8:$AU$36</c:f>
              <c:numCache>
                <c:formatCode>0.00</c:formatCode>
                <c:ptCount val="29"/>
                <c:pt idx="0">
                  <c:v>5.5390463447269189</c:v>
                </c:pt>
                <c:pt idx="1">
                  <c:v>5.5390463447269189</c:v>
                </c:pt>
                <c:pt idx="2">
                  <c:v>5.5390463447269189</c:v>
                </c:pt>
                <c:pt idx="3">
                  <c:v>5.5390463447269189</c:v>
                </c:pt>
                <c:pt idx="4">
                  <c:v>5.5390463447269189</c:v>
                </c:pt>
                <c:pt idx="5">
                  <c:v>5.5390463447269189</c:v>
                </c:pt>
                <c:pt idx="6">
                  <c:v>5.5390463447269189</c:v>
                </c:pt>
                <c:pt idx="7">
                  <c:v>5.5390463447269189</c:v>
                </c:pt>
                <c:pt idx="8">
                  <c:v>5.5390463447269189</c:v>
                </c:pt>
                <c:pt idx="9">
                  <c:v>5.5390463447269189</c:v>
                </c:pt>
                <c:pt idx="10">
                  <c:v>5.5390463447269189</c:v>
                </c:pt>
                <c:pt idx="11">
                  <c:v>5.5390463447269189</c:v>
                </c:pt>
                <c:pt idx="12">
                  <c:v>5.5390463447269189</c:v>
                </c:pt>
                <c:pt idx="13">
                  <c:v>5.5390463447269189</c:v>
                </c:pt>
                <c:pt idx="14">
                  <c:v>5.5390463447269189</c:v>
                </c:pt>
                <c:pt idx="15">
                  <c:v>5.5390463447269189</c:v>
                </c:pt>
                <c:pt idx="16">
                  <c:v>5.5390463447269189</c:v>
                </c:pt>
                <c:pt idx="17">
                  <c:v>5.5390463447269189</c:v>
                </c:pt>
                <c:pt idx="18">
                  <c:v>5.5390463447269189</c:v>
                </c:pt>
                <c:pt idx="19">
                  <c:v>5.5390463447269189</c:v>
                </c:pt>
                <c:pt idx="20">
                  <c:v>5.5390463447269189</c:v>
                </c:pt>
                <c:pt idx="21">
                  <c:v>5.5390463447269189</c:v>
                </c:pt>
                <c:pt idx="22">
                  <c:v>5.5390463447269189</c:v>
                </c:pt>
                <c:pt idx="23">
                  <c:v>5.5390463447269189</c:v>
                </c:pt>
                <c:pt idx="24">
                  <c:v>5.5390463447269189</c:v>
                </c:pt>
                <c:pt idx="25">
                  <c:v>5.5390463447269189</c:v>
                </c:pt>
                <c:pt idx="26">
                  <c:v>5.5390463447269189</c:v>
                </c:pt>
                <c:pt idx="27">
                  <c:v>5.5390463447269189</c:v>
                </c:pt>
                <c:pt idx="28">
                  <c:v>5.5390463447269189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6-4663-B787-88B39F1B7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82837186371237"/>
          <c:y val="0.66548026823892248"/>
          <c:w val="0.1833708838642735"/>
          <c:h val="9.6963866104790783E-2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9145627611147"/>
          <c:y val="0.15631565151596083"/>
          <c:w val="0.82411797784933116"/>
          <c:h val="0.7204039119150548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Regioner!$E$111:$E$114</c:f>
              <c:numCache>
                <c:formatCode>General</c:formatCode>
                <c:ptCount val="4"/>
                <c:pt idx="0">
                  <c:v>110</c:v>
                </c:pt>
                <c:pt idx="1">
                  <c:v>207</c:v>
                </c:pt>
                <c:pt idx="2">
                  <c:v>78</c:v>
                </c:pt>
                <c:pt idx="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9-4542-9975-9251543E4E1E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Regioner!$E$87:$E$90</c:f>
              <c:numCache>
                <c:formatCode>General</c:formatCode>
                <c:ptCount val="4"/>
                <c:pt idx="0">
                  <c:v>119</c:v>
                </c:pt>
                <c:pt idx="1">
                  <c:v>178</c:v>
                </c:pt>
                <c:pt idx="2">
                  <c:v>54</c:v>
                </c:pt>
                <c:pt idx="3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9-4542-9975-9251543E4E1E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Regioner!$E$63:$E$66</c:f>
              <c:numCache>
                <c:formatCode>General</c:formatCode>
                <c:ptCount val="4"/>
                <c:pt idx="0">
                  <c:v>140</c:v>
                </c:pt>
                <c:pt idx="1">
                  <c:v>187</c:v>
                </c:pt>
                <c:pt idx="2">
                  <c:v>63</c:v>
                </c:pt>
                <c:pt idx="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09-4542-9975-9251543E4E1E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Regioner!$E$38:$E$41</c:f>
              <c:numCache>
                <c:formatCode>General</c:formatCode>
                <c:ptCount val="4"/>
                <c:pt idx="0">
                  <c:v>199</c:v>
                </c:pt>
                <c:pt idx="1">
                  <c:v>217</c:v>
                </c:pt>
                <c:pt idx="2">
                  <c:v>81</c:v>
                </c:pt>
                <c:pt idx="3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09-4542-9975-9251543E4E1E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210</c:v>
                </c:pt>
                <c:pt idx="1">
                  <c:v>216</c:v>
                </c:pt>
                <c:pt idx="2">
                  <c:v>111</c:v>
                </c:pt>
                <c:pt idx="3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09-4542-9975-9251543E4E1E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200</c:v>
                </c:pt>
                <c:pt idx="1">
                  <c:v>228</c:v>
                </c:pt>
                <c:pt idx="2">
                  <c:v>134</c:v>
                </c:pt>
                <c:pt idx="3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09-4542-9975-9251543E4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00325036567911"/>
          <c:y val="0.16089938530990786"/>
          <c:w val="9.0105846936924514E-2"/>
          <c:h val="0.36817697358251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middel LENGDE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641080788243271"/>
          <c:y val="2.8138059012001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03536525221649E-2"/>
          <c:y val="0.14478410821743923"/>
          <c:w val="0.84390587781666404"/>
          <c:h val="0.736428008878965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Regioner!$S$15:$S$18</c:f>
              <c:numCache>
                <c:formatCode>0.0</c:formatCode>
                <c:ptCount val="4"/>
                <c:pt idx="0">
                  <c:v>84.156212191716861</c:v>
                </c:pt>
                <c:pt idx="1">
                  <c:v>85.487606837606748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F-4279-8B54-8B753C0F6925}"/>
            </c:ext>
          </c:extLst>
        </c:ser>
        <c:ser>
          <c:idx val="2"/>
          <c:order val="1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0.0</c:formatCode>
                <c:ptCount val="4"/>
                <c:pt idx="0">
                  <c:v>79.654483178566139</c:v>
                </c:pt>
                <c:pt idx="1">
                  <c:v>80.981447165232765</c:v>
                </c:pt>
                <c:pt idx="2">
                  <c:v>85.742326490713694</c:v>
                </c:pt>
                <c:pt idx="3">
                  <c:v>87.705419695968146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F-4279-8B54-8B753C0F6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9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6688714573407482E-2"/>
              <c:y val="0.2717118532534433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009953105448313"/>
          <c:y val="0.20164494253352175"/>
          <c:w val="8.2270839675076479E-2"/>
          <c:h val="0.119507185610657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middel K-Faktor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641080788243271"/>
          <c:y val="2.8138059012001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03536525221649E-2"/>
          <c:y val="0.14478410821743923"/>
          <c:w val="0.84390587781666404"/>
          <c:h val="0.736428008878965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</c:formatCode>
                <c:ptCount val="4"/>
                <c:pt idx="0">
                  <c:v>14.11076080902448</c:v>
                </c:pt>
                <c:pt idx="1">
                  <c:v>15.168922941527295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C-488F-B936-C601BF674B72}"/>
            </c:ext>
          </c:extLst>
        </c:ser>
        <c:ser>
          <c:idx val="2"/>
          <c:order val="1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</c:formatCode>
                <c:ptCount val="4"/>
                <c:pt idx="0">
                  <c:v>14.71823358934183</c:v>
                </c:pt>
                <c:pt idx="1">
                  <c:v>14.979415311729703</c:v>
                </c:pt>
                <c:pt idx="2">
                  <c:v>14.379660409435036</c:v>
                </c:pt>
                <c:pt idx="3">
                  <c:v>14.994242048537521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C-488F-B936-C601BF674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K-faktor, mg/ml</a:t>
                </a:r>
              </a:p>
            </c:rich>
          </c:tx>
          <c:layout>
            <c:manualLayout>
              <c:xMode val="edge"/>
              <c:yMode val="edge"/>
              <c:x val="1.6688714573407482E-2"/>
              <c:y val="0.2717118532534433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60532262483414"/>
          <c:y val="0.60109473404296199"/>
          <c:w val="8.2270839675076479E-2"/>
          <c:h val="0.119507185610657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utvikling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61.335764174198886</c:v>
                </c:pt>
                <c:pt idx="1">
                  <c:v>61.264550183048641</c:v>
                </c:pt>
                <c:pt idx="2">
                  <c:v>64.197626225931003</c:v>
                </c:pt>
                <c:pt idx="3">
                  <c:v>66.122824836633299</c:v>
                </c:pt>
                <c:pt idx="4">
                  <c:v>78.092738241590268</c:v>
                </c:pt>
                <c:pt idx="5">
                  <c:v>72.353577816512299</c:v>
                </c:pt>
                <c:pt idx="6">
                  <c:v>72.647842838337212</c:v>
                </c:pt>
                <c:pt idx="7">
                  <c:v>71.786938178877051</c:v>
                </c:pt>
                <c:pt idx="8">
                  <c:v>69.762970251898409</c:v>
                </c:pt>
                <c:pt idx="9">
                  <c:v>63.949254212600785</c:v>
                </c:pt>
                <c:pt idx="10">
                  <c:v>65.14980834511492</c:v>
                </c:pt>
                <c:pt idx="11">
                  <c:v>62.880884927007955</c:v>
                </c:pt>
                <c:pt idx="12">
                  <c:v>65.629944589082996</c:v>
                </c:pt>
                <c:pt idx="13">
                  <c:v>64.973873037719713</c:v>
                </c:pt>
                <c:pt idx="14">
                  <c:v>53.961896974412845</c:v>
                </c:pt>
                <c:pt idx="15">
                  <c:v>63.778552872691009</c:v>
                </c:pt>
                <c:pt idx="16">
                  <c:v>61.086280382444393</c:v>
                </c:pt>
                <c:pt idx="17">
                  <c:v>58.34748814871925</c:v>
                </c:pt>
                <c:pt idx="18">
                  <c:v>61.834071326360814</c:v>
                </c:pt>
                <c:pt idx="19">
                  <c:v>63.893651146017511</c:v>
                </c:pt>
                <c:pt idx="20">
                  <c:v>62.238659812783744</c:v>
                </c:pt>
                <c:pt idx="21">
                  <c:v>64.168863708322206</c:v>
                </c:pt>
                <c:pt idx="22">
                  <c:v>64.331165741126355</c:v>
                </c:pt>
                <c:pt idx="23">
                  <c:v>62.08447483927025</c:v>
                </c:pt>
                <c:pt idx="24">
                  <c:v>62.736283995976677</c:v>
                </c:pt>
                <c:pt idx="25">
                  <c:v>62.304839440178064</c:v>
                </c:pt>
                <c:pt idx="26">
                  <c:v>65.152997667948611</c:v>
                </c:pt>
                <c:pt idx="27">
                  <c:v>65.932248484543507</c:v>
                </c:pt>
                <c:pt idx="28">
                  <c:v>66.647805070941232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38.664235825801128</c:v>
                </c:pt>
                <c:pt idx="1">
                  <c:v>38.735449816951359</c:v>
                </c:pt>
                <c:pt idx="2">
                  <c:v>35.802373774068982</c:v>
                </c:pt>
                <c:pt idx="3">
                  <c:v>33.877175163366701</c:v>
                </c:pt>
                <c:pt idx="4">
                  <c:v>21.907261758409728</c:v>
                </c:pt>
                <c:pt idx="5">
                  <c:v>27.646422183487704</c:v>
                </c:pt>
                <c:pt idx="6">
                  <c:v>27.352157161662781</c:v>
                </c:pt>
                <c:pt idx="7">
                  <c:v>28.213061821122977</c:v>
                </c:pt>
                <c:pt idx="8">
                  <c:v>30.237029748101556</c:v>
                </c:pt>
                <c:pt idx="9">
                  <c:v>36.050745787399201</c:v>
                </c:pt>
                <c:pt idx="10">
                  <c:v>34.850191654885066</c:v>
                </c:pt>
                <c:pt idx="11">
                  <c:v>37.119115072992038</c:v>
                </c:pt>
                <c:pt idx="12">
                  <c:v>34.370055410917026</c:v>
                </c:pt>
                <c:pt idx="13">
                  <c:v>35.026126962280273</c:v>
                </c:pt>
                <c:pt idx="14">
                  <c:v>46.038103025587162</c:v>
                </c:pt>
                <c:pt idx="15">
                  <c:v>36.221447127308991</c:v>
                </c:pt>
                <c:pt idx="16">
                  <c:v>38.913719617555614</c:v>
                </c:pt>
                <c:pt idx="17">
                  <c:v>41.652511851280757</c:v>
                </c:pt>
                <c:pt idx="18">
                  <c:v>38.165928673639208</c:v>
                </c:pt>
                <c:pt idx="19">
                  <c:v>36.106348853982496</c:v>
                </c:pt>
                <c:pt idx="20">
                  <c:v>37.761340187216256</c:v>
                </c:pt>
                <c:pt idx="21">
                  <c:v>35.831136291677794</c:v>
                </c:pt>
                <c:pt idx="22">
                  <c:v>35.668834258873659</c:v>
                </c:pt>
                <c:pt idx="23">
                  <c:v>37.915525160729743</c:v>
                </c:pt>
                <c:pt idx="24">
                  <c:v>37.263716004023316</c:v>
                </c:pt>
                <c:pt idx="25">
                  <c:v>37.695160559821936</c:v>
                </c:pt>
                <c:pt idx="26">
                  <c:v>34.847002332051403</c:v>
                </c:pt>
                <c:pt idx="27">
                  <c:v>34.067751515456486</c:v>
                </c:pt>
                <c:pt idx="28">
                  <c:v>33.352194929058761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5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55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73854197860373"/>
          <c:y val="0.6450061794831960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Kje,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Organisasjon!$AF$16:$AF$44</c:f>
              <c:numCache>
                <c:formatCode>0.00</c:formatCode>
                <c:ptCount val="29"/>
                <c:pt idx="0">
                  <c:v>0.70871706622359454</c:v>
                </c:pt>
                <c:pt idx="1">
                  <c:v>0.804646457834575</c:v>
                </c:pt>
                <c:pt idx="2">
                  <c:v>0.8615354713313913</c:v>
                </c:pt>
                <c:pt idx="3">
                  <c:v>1.223047759167043</c:v>
                </c:pt>
                <c:pt idx="4">
                  <c:v>1.2560119093060529</c:v>
                </c:pt>
                <c:pt idx="5">
                  <c:v>1.4319489538239545</c:v>
                </c:pt>
                <c:pt idx="6">
                  <c:v>1.4134194153242987</c:v>
                </c:pt>
                <c:pt idx="7">
                  <c:v>1.417033926492598</c:v>
                </c:pt>
                <c:pt idx="8">
                  <c:v>1.4397454083918211</c:v>
                </c:pt>
                <c:pt idx="9">
                  <c:v>1.4645418664855907</c:v>
                </c:pt>
                <c:pt idx="10">
                  <c:v>1.504285589595882</c:v>
                </c:pt>
                <c:pt idx="11">
                  <c:v>1.4328412828947374</c:v>
                </c:pt>
                <c:pt idx="12">
                  <c:v>1.4416277218125793</c:v>
                </c:pt>
                <c:pt idx="13">
                  <c:v>1.4927727258325192</c:v>
                </c:pt>
                <c:pt idx="14">
                  <c:v>1.362853441894891</c:v>
                </c:pt>
                <c:pt idx="15">
                  <c:v>1.4867247678489894</c:v>
                </c:pt>
                <c:pt idx="16">
                  <c:v>1.4842183126749291</c:v>
                </c:pt>
                <c:pt idx="17">
                  <c:v>1.5745321217244248</c:v>
                </c:pt>
                <c:pt idx="18">
                  <c:v>1.6201692842430473</c:v>
                </c:pt>
                <c:pt idx="19">
                  <c:v>1.5766323477648692</c:v>
                </c:pt>
                <c:pt idx="20">
                  <c:v>1.5432065519773868</c:v>
                </c:pt>
                <c:pt idx="21">
                  <c:v>1.5280321154125009</c:v>
                </c:pt>
                <c:pt idx="22">
                  <c:v>1.4770666161998469</c:v>
                </c:pt>
                <c:pt idx="23">
                  <c:v>1.5779750915237611</c:v>
                </c:pt>
                <c:pt idx="24">
                  <c:v>1.5163899875195614</c:v>
                </c:pt>
                <c:pt idx="25">
                  <c:v>1.5735627644569836</c:v>
                </c:pt>
                <c:pt idx="26">
                  <c:v>1.518492728222584</c:v>
                </c:pt>
                <c:pt idx="27">
                  <c:v>1.4604737101989498</c:v>
                </c:pt>
                <c:pt idx="28">
                  <c:v>1.4449130719895094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4-49CC-8F62-5E5B7E2394C5}"/>
            </c:ext>
          </c:extLst>
        </c:ser>
        <c:ser>
          <c:idx val="1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Organisasjon!$AF$47:$AF$75</c:f>
              <c:numCache>
                <c:formatCode>0.00</c:formatCode>
                <c:ptCount val="29"/>
                <c:pt idx="0">
                  <c:v>1.0081955138935397</c:v>
                </c:pt>
                <c:pt idx="1">
                  <c:v>1.1237059655917168</c:v>
                </c:pt>
                <c:pt idx="2">
                  <c:v>1.1544287048567858</c:v>
                </c:pt>
                <c:pt idx="3">
                  <c:v>1.3529016493585819</c:v>
                </c:pt>
                <c:pt idx="4">
                  <c:v>1.3327750505342184</c:v>
                </c:pt>
                <c:pt idx="5">
                  <c:v>1.2733340329520419</c:v>
                </c:pt>
                <c:pt idx="6">
                  <c:v>1.3437641235338396</c:v>
                </c:pt>
                <c:pt idx="7">
                  <c:v>1.3580857751191324</c:v>
                </c:pt>
                <c:pt idx="8">
                  <c:v>1.3930249999999991</c:v>
                </c:pt>
                <c:pt idx="9">
                  <c:v>1.2610423283852996</c:v>
                </c:pt>
                <c:pt idx="10">
                  <c:v>1.230457123790456</c:v>
                </c:pt>
                <c:pt idx="11">
                  <c:v>1.3752958480978803</c:v>
                </c:pt>
                <c:pt idx="12">
                  <c:v>1.1680627711424134</c:v>
                </c:pt>
                <c:pt idx="13">
                  <c:v>1.1768093781855249</c:v>
                </c:pt>
                <c:pt idx="14">
                  <c:v>1.2119353469891596</c:v>
                </c:pt>
                <c:pt idx="15">
                  <c:v>1.36740215716487</c:v>
                </c:pt>
                <c:pt idx="16">
                  <c:v>1.2888592140404438</c:v>
                </c:pt>
                <c:pt idx="17">
                  <c:v>1.2931099873577747</c:v>
                </c:pt>
                <c:pt idx="18">
                  <c:v>1.3847586790855191</c:v>
                </c:pt>
                <c:pt idx="19">
                  <c:v>1.3806736440186786</c:v>
                </c:pt>
                <c:pt idx="20">
                  <c:v>1.3875004122555343</c:v>
                </c:pt>
                <c:pt idx="21">
                  <c:v>1.4786299820974296</c:v>
                </c:pt>
                <c:pt idx="22">
                  <c:v>1.5497090333940156</c:v>
                </c:pt>
                <c:pt idx="23">
                  <c:v>1.5514424297115159</c:v>
                </c:pt>
                <c:pt idx="24">
                  <c:v>1.5111835314241893</c:v>
                </c:pt>
                <c:pt idx="25">
                  <c:v>1.602923322162102</c:v>
                </c:pt>
                <c:pt idx="26">
                  <c:v>1.5952664680569351</c:v>
                </c:pt>
                <c:pt idx="27">
                  <c:v>1.5881268436578149</c:v>
                </c:pt>
                <c:pt idx="28">
                  <c:v>1.5834851138353792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4-49CC-8F62-5E5B7E239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2501528753317"/>
          <c:y val="0.56668832669654456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Organisasjon!$AG$16:$AG$44</c:f>
              <c:numCache>
                <c:formatCode>0</c:formatCode>
                <c:ptCount val="29"/>
                <c:pt idx="0">
                  <c:v>19.544262295081968</c:v>
                </c:pt>
                <c:pt idx="1">
                  <c:v>20.231316725978647</c:v>
                </c:pt>
                <c:pt idx="2">
                  <c:v>19.220779220779221</c:v>
                </c:pt>
                <c:pt idx="3">
                  <c:v>17.061538461538461</c:v>
                </c:pt>
                <c:pt idx="4">
                  <c:v>21.996742671009773</c:v>
                </c:pt>
                <c:pt idx="5">
                  <c:v>21.289655172413791</c:v>
                </c:pt>
                <c:pt idx="6">
                  <c:v>22.8</c:v>
                </c:pt>
                <c:pt idx="7">
                  <c:v>24.17578125</c:v>
                </c:pt>
                <c:pt idx="8">
                  <c:v>22.217105263157894</c:v>
                </c:pt>
                <c:pt idx="9">
                  <c:v>22.700757575757574</c:v>
                </c:pt>
                <c:pt idx="10">
                  <c:v>22.273764258555133</c:v>
                </c:pt>
                <c:pt idx="11">
                  <c:v>23.076305220883533</c:v>
                </c:pt>
                <c:pt idx="12">
                  <c:v>23.938566552901023</c:v>
                </c:pt>
                <c:pt idx="13">
                  <c:v>24.973421926910298</c:v>
                </c:pt>
                <c:pt idx="14">
                  <c:v>18.01577287066246</c:v>
                </c:pt>
                <c:pt idx="15">
                  <c:v>21.442446043165468</c:v>
                </c:pt>
                <c:pt idx="16">
                  <c:v>19.860377358490567</c:v>
                </c:pt>
                <c:pt idx="17">
                  <c:v>18.526881720430108</c:v>
                </c:pt>
                <c:pt idx="18">
                  <c:v>23.00357142857143</c:v>
                </c:pt>
                <c:pt idx="19">
                  <c:v>29.887147335423197</c:v>
                </c:pt>
                <c:pt idx="20">
                  <c:v>27.048338368580062</c:v>
                </c:pt>
                <c:pt idx="21">
                  <c:v>31.620111731843576</c:v>
                </c:pt>
                <c:pt idx="22">
                  <c:v>33.916201117318437</c:v>
                </c:pt>
                <c:pt idx="23">
                  <c:v>33.284057971014491</c:v>
                </c:pt>
                <c:pt idx="24">
                  <c:v>32.293604651162788</c:v>
                </c:pt>
                <c:pt idx="25">
                  <c:v>32.264534883720927</c:v>
                </c:pt>
                <c:pt idx="26">
                  <c:v>33.46764705882353</c:v>
                </c:pt>
                <c:pt idx="27">
                  <c:v>31.475675675675674</c:v>
                </c:pt>
                <c:pt idx="28">
                  <c:v>28.924675324675324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9-4619-AF77-7A4342A45151}"/>
            </c:ext>
          </c:extLst>
        </c:ser>
        <c:ser>
          <c:idx val="1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Organisasjon!$AG$47:$AG$75</c:f>
              <c:numCache>
                <c:formatCode>0</c:formatCode>
                <c:ptCount val="29"/>
                <c:pt idx="0">
                  <c:v>17.421319796954315</c:v>
                </c:pt>
                <c:pt idx="1">
                  <c:v>17.680628272251308</c:v>
                </c:pt>
                <c:pt idx="2">
                  <c:v>20.321428571428573</c:v>
                </c:pt>
                <c:pt idx="3">
                  <c:v>16.596026490066226</c:v>
                </c:pt>
                <c:pt idx="4">
                  <c:v>15.75</c:v>
                </c:pt>
                <c:pt idx="5">
                  <c:v>19.587786259541986</c:v>
                </c:pt>
                <c:pt idx="6">
                  <c:v>18.84090909090909</c:v>
                </c:pt>
                <c:pt idx="7">
                  <c:v>18.695035460992909</c:v>
                </c:pt>
                <c:pt idx="8">
                  <c:v>16.394444444444446</c:v>
                </c:pt>
                <c:pt idx="9">
                  <c:v>19.782122905027933</c:v>
                </c:pt>
                <c:pt idx="10">
                  <c:v>19.90340909090909</c:v>
                </c:pt>
                <c:pt idx="11">
                  <c:v>17.673684210526314</c:v>
                </c:pt>
                <c:pt idx="12">
                  <c:v>20.842391304347824</c:v>
                </c:pt>
                <c:pt idx="13">
                  <c:v>23.631284916201118</c:v>
                </c:pt>
                <c:pt idx="14">
                  <c:v>24.092165898617512</c:v>
                </c:pt>
                <c:pt idx="15">
                  <c:v>17.572139303482587</c:v>
                </c:pt>
                <c:pt idx="16">
                  <c:v>17.873737373737374</c:v>
                </c:pt>
                <c:pt idx="17">
                  <c:v>19.958549222797927</c:v>
                </c:pt>
                <c:pt idx="18">
                  <c:v>21.39903846153846</c:v>
                </c:pt>
                <c:pt idx="19">
                  <c:v>25.925925925925927</c:v>
                </c:pt>
                <c:pt idx="20">
                  <c:v>26.457943925233646</c:v>
                </c:pt>
                <c:pt idx="21">
                  <c:v>26.419913419913421</c:v>
                </c:pt>
                <c:pt idx="22">
                  <c:v>27.602564102564102</c:v>
                </c:pt>
                <c:pt idx="23">
                  <c:v>29.181818181818183</c:v>
                </c:pt>
                <c:pt idx="24">
                  <c:v>27.271186440677965</c:v>
                </c:pt>
                <c:pt idx="25">
                  <c:v>26.532113821138211</c:v>
                </c:pt>
                <c:pt idx="26">
                  <c:v>23.096385542168676</c:v>
                </c:pt>
                <c:pt idx="27">
                  <c:v>21.68679245283019</c:v>
                </c:pt>
                <c:pt idx="28">
                  <c:v>20.251908396946565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9-4619-AF77-7A4342A45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639222887838994"/>
          <c:y val="0.20749186880519971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8496243203963E-2"/>
          <c:y val="0.15060464844369836"/>
          <c:w val="0.87253791890866705"/>
          <c:h val="0.745801023476060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General</c:formatCode>
                <c:ptCount val="29"/>
                <c:pt idx="0">
                  <c:v>305</c:v>
                </c:pt>
                <c:pt idx="1">
                  <c:v>281</c:v>
                </c:pt>
                <c:pt idx="2">
                  <c:v>308</c:v>
                </c:pt>
                <c:pt idx="3">
                  <c:v>260</c:v>
                </c:pt>
                <c:pt idx="4">
                  <c:v>307</c:v>
                </c:pt>
                <c:pt idx="5">
                  <c:v>290</c:v>
                </c:pt>
                <c:pt idx="6">
                  <c:v>260</c:v>
                </c:pt>
                <c:pt idx="7">
                  <c:v>256</c:v>
                </c:pt>
                <c:pt idx="8">
                  <c:v>304</c:v>
                </c:pt>
                <c:pt idx="9">
                  <c:v>264</c:v>
                </c:pt>
                <c:pt idx="10">
                  <c:v>263</c:v>
                </c:pt>
                <c:pt idx="11">
                  <c:v>249</c:v>
                </c:pt>
                <c:pt idx="12">
                  <c:v>293</c:v>
                </c:pt>
                <c:pt idx="13">
                  <c:v>301</c:v>
                </c:pt>
                <c:pt idx="14">
                  <c:v>317</c:v>
                </c:pt>
                <c:pt idx="15">
                  <c:v>278</c:v>
                </c:pt>
                <c:pt idx="16">
                  <c:v>265</c:v>
                </c:pt>
                <c:pt idx="17">
                  <c:v>279</c:v>
                </c:pt>
                <c:pt idx="18">
                  <c:v>280</c:v>
                </c:pt>
                <c:pt idx="19">
                  <c:v>319</c:v>
                </c:pt>
                <c:pt idx="20">
                  <c:v>331</c:v>
                </c:pt>
                <c:pt idx="21">
                  <c:v>358</c:v>
                </c:pt>
                <c:pt idx="22">
                  <c:v>358</c:v>
                </c:pt>
                <c:pt idx="23">
                  <c:v>345</c:v>
                </c:pt>
                <c:pt idx="24">
                  <c:v>344</c:v>
                </c:pt>
                <c:pt idx="25">
                  <c:v>344</c:v>
                </c:pt>
                <c:pt idx="26">
                  <c:v>340</c:v>
                </c:pt>
                <c:pt idx="27">
                  <c:v>370</c:v>
                </c:pt>
                <c:pt idx="28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7-4C86-A4DA-20D70B405E45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General</c:formatCode>
                <c:ptCount val="29"/>
                <c:pt idx="0">
                  <c:v>197</c:v>
                </c:pt>
                <c:pt idx="1">
                  <c:v>191</c:v>
                </c:pt>
                <c:pt idx="2">
                  <c:v>175</c:v>
                </c:pt>
                <c:pt idx="3">
                  <c:v>151</c:v>
                </c:pt>
                <c:pt idx="4">
                  <c:v>132</c:v>
                </c:pt>
                <c:pt idx="5">
                  <c:v>131</c:v>
                </c:pt>
                <c:pt idx="6">
                  <c:v>132</c:v>
                </c:pt>
                <c:pt idx="7">
                  <c:v>141</c:v>
                </c:pt>
                <c:pt idx="8">
                  <c:v>180</c:v>
                </c:pt>
                <c:pt idx="9">
                  <c:v>179</c:v>
                </c:pt>
                <c:pt idx="10">
                  <c:v>176</c:v>
                </c:pt>
                <c:pt idx="11">
                  <c:v>190</c:v>
                </c:pt>
                <c:pt idx="12">
                  <c:v>184</c:v>
                </c:pt>
                <c:pt idx="13">
                  <c:v>179</c:v>
                </c:pt>
                <c:pt idx="14">
                  <c:v>217</c:v>
                </c:pt>
                <c:pt idx="15">
                  <c:v>201</c:v>
                </c:pt>
                <c:pt idx="16">
                  <c:v>198</c:v>
                </c:pt>
                <c:pt idx="17">
                  <c:v>193</c:v>
                </c:pt>
                <c:pt idx="18">
                  <c:v>208</c:v>
                </c:pt>
                <c:pt idx="19">
                  <c:v>216</c:v>
                </c:pt>
                <c:pt idx="20">
                  <c:v>214</c:v>
                </c:pt>
                <c:pt idx="21">
                  <c:v>231</c:v>
                </c:pt>
                <c:pt idx="22">
                  <c:v>234</c:v>
                </c:pt>
                <c:pt idx="23">
                  <c:v>231</c:v>
                </c:pt>
                <c:pt idx="24">
                  <c:v>236</c:v>
                </c:pt>
                <c:pt idx="25">
                  <c:v>246</c:v>
                </c:pt>
                <c:pt idx="26">
                  <c:v>249</c:v>
                </c:pt>
                <c:pt idx="27">
                  <c:v>265</c:v>
                </c:pt>
                <c:pt idx="28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7-4C86-A4DA-20D70B405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69678131849693"/>
          <c:y val="0.6625624914662982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Organisasjon!$R$16:$R$44</c:f>
              <c:numCache>
                <c:formatCode>0.00</c:formatCode>
                <c:ptCount val="29"/>
                <c:pt idx="0">
                  <c:v>2.79550411004865</c:v>
                </c:pt>
                <c:pt idx="1">
                  <c:v>2.5737906772207562</c:v>
                </c:pt>
                <c:pt idx="2">
                  <c:v>2.6535472972972967</c:v>
                </c:pt>
                <c:pt idx="3">
                  <c:v>3.4650586113615871</c:v>
                </c:pt>
                <c:pt idx="4">
                  <c:v>3.7849844513549535</c:v>
                </c:pt>
                <c:pt idx="5">
                  <c:v>3.4274376417233561</c:v>
                </c:pt>
                <c:pt idx="6">
                  <c:v>3.345310391363022</c:v>
                </c:pt>
                <c:pt idx="7">
                  <c:v>3.0623687186944575</c:v>
                </c:pt>
                <c:pt idx="8">
                  <c:v>3.0863192182410426</c:v>
                </c:pt>
                <c:pt idx="9">
                  <c:v>3.0757550475554809</c:v>
                </c:pt>
                <c:pt idx="10">
                  <c:v>3.2321611471491991</c:v>
                </c:pt>
                <c:pt idx="11">
                  <c:v>3.5268012530455968</c:v>
                </c:pt>
                <c:pt idx="12">
                  <c:v>3.6142001710864</c:v>
                </c:pt>
                <c:pt idx="13">
                  <c:v>3.6369562325395774</c:v>
                </c:pt>
                <c:pt idx="14">
                  <c:v>3.5853615829101741</c:v>
                </c:pt>
                <c:pt idx="15">
                  <c:v>3.8137896326119778</c:v>
                </c:pt>
                <c:pt idx="16">
                  <c:v>3.9272278168345056</c:v>
                </c:pt>
                <c:pt idx="17">
                  <c:v>3.9880054169084929</c:v>
                </c:pt>
                <c:pt idx="18">
                  <c:v>4.0801117838844894</c:v>
                </c:pt>
                <c:pt idx="19">
                  <c:v>3.9839521711768406</c:v>
                </c:pt>
                <c:pt idx="20">
                  <c:v>4.2825868423991951</c:v>
                </c:pt>
                <c:pt idx="21">
                  <c:v>4.2465547703180224</c:v>
                </c:pt>
                <c:pt idx="22">
                  <c:v>4.4228298468127178</c:v>
                </c:pt>
                <c:pt idx="23">
                  <c:v>4.5542976574066012</c:v>
                </c:pt>
                <c:pt idx="24">
                  <c:v>4.8352687010532005</c:v>
                </c:pt>
                <c:pt idx="25">
                  <c:v>4.5915848274619346</c:v>
                </c:pt>
                <c:pt idx="26">
                  <c:v>4.5732489673960801</c:v>
                </c:pt>
                <c:pt idx="27">
                  <c:v>4.5677485832045317</c:v>
                </c:pt>
                <c:pt idx="28">
                  <c:v>4.6412535919540243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6-47C1-AEAA-C7711C773A1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Organisasjon!$R$47:$R$75</c:f>
              <c:numCache>
                <c:formatCode>0.00</c:formatCode>
                <c:ptCount val="29"/>
                <c:pt idx="0">
                  <c:v>2.9577505827505846</c:v>
                </c:pt>
                <c:pt idx="1">
                  <c:v>3.0254663902872374</c:v>
                </c:pt>
                <c:pt idx="2">
                  <c:v>3.2185588752196841</c:v>
                </c:pt>
                <c:pt idx="3">
                  <c:v>3.0774142059058254</c:v>
                </c:pt>
                <c:pt idx="4">
                  <c:v>2.700817700817701</c:v>
                </c:pt>
                <c:pt idx="5">
                  <c:v>3.0035074045206551</c:v>
                </c:pt>
                <c:pt idx="6">
                  <c:v>3.0719742661841578</c:v>
                </c:pt>
                <c:pt idx="7">
                  <c:v>2.9783763277693471</c:v>
                </c:pt>
                <c:pt idx="8">
                  <c:v>2.8580142324635718</c:v>
                </c:pt>
                <c:pt idx="9">
                  <c:v>3.0279582038972044</c:v>
                </c:pt>
                <c:pt idx="10">
                  <c:v>2.9486154724521842</c:v>
                </c:pt>
                <c:pt idx="11">
                  <c:v>2.9901727218582494</c:v>
                </c:pt>
                <c:pt idx="12">
                  <c:v>3.5032594524119944</c:v>
                </c:pt>
                <c:pt idx="13">
                  <c:v>3.5132387706855801</c:v>
                </c:pt>
                <c:pt idx="14">
                  <c:v>3.4345830145371083</c:v>
                </c:pt>
                <c:pt idx="15">
                  <c:v>3.4382785956964876</c:v>
                </c:pt>
                <c:pt idx="16">
                  <c:v>3.6465103136479247</c:v>
                </c:pt>
                <c:pt idx="17">
                  <c:v>4.0358255451713374</c:v>
                </c:pt>
                <c:pt idx="18">
                  <c:v>3.7279263086946752</c:v>
                </c:pt>
                <c:pt idx="19">
                  <c:v>3.5355357142857153</c:v>
                </c:pt>
                <c:pt idx="20">
                  <c:v>3.5132462027552105</c:v>
                </c:pt>
                <c:pt idx="21">
                  <c:v>3.6337866622972306</c:v>
                </c:pt>
                <c:pt idx="22">
                  <c:v>3.8518346493265208</c:v>
                </c:pt>
                <c:pt idx="23">
                  <c:v>3.9918409731493849</c:v>
                </c:pt>
                <c:pt idx="24">
                  <c:v>3.9473275326289623</c:v>
                </c:pt>
                <c:pt idx="25">
                  <c:v>3.9824418943143001</c:v>
                </c:pt>
                <c:pt idx="26">
                  <c:v>4.1384107111806641</c:v>
                </c:pt>
                <c:pt idx="27">
                  <c:v>4.0911780059161309</c:v>
                </c:pt>
                <c:pt idx="28">
                  <c:v>4.1392762909913294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6-47C1-AEAA-C7711C773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14623911537466"/>
          <c:y val="0.7189465802068859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9045062529846E-2"/>
          <c:y val="0.1526691638362368"/>
          <c:w val="0.88496838534334488"/>
          <c:h val="0.7437365326321171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Organisasjon!$P$16:$P$44</c:f>
              <c:numCache>
                <c:formatCode>0.00</c:formatCode>
                <c:ptCount val="29"/>
                <c:pt idx="0">
                  <c:v>5.6540848850863954</c:v>
                </c:pt>
                <c:pt idx="1">
                  <c:v>5.2167106420404572</c:v>
                </c:pt>
                <c:pt idx="2">
                  <c:v>5.2145270270270254</c:v>
                </c:pt>
                <c:pt idx="3">
                  <c:v>3.9837691614066721</c:v>
                </c:pt>
                <c:pt idx="4">
                  <c:v>3.8794609803050486</c:v>
                </c:pt>
                <c:pt idx="5">
                  <c:v>3.5918367346938762</c:v>
                </c:pt>
                <c:pt idx="6">
                  <c:v>3.958502024291497</c:v>
                </c:pt>
                <c:pt idx="7">
                  <c:v>3.8862497980287598</c:v>
                </c:pt>
                <c:pt idx="8">
                  <c:v>3.9662422268285455</c:v>
                </c:pt>
                <c:pt idx="9">
                  <c:v>3.9317537126647761</c:v>
                </c:pt>
                <c:pt idx="10">
                  <c:v>3.9115739160122929</c:v>
                </c:pt>
                <c:pt idx="11">
                  <c:v>4.2325095718760872</c:v>
                </c:pt>
                <c:pt idx="12">
                  <c:v>4.1184773310521843</c:v>
                </c:pt>
                <c:pt idx="13">
                  <c:v>4.1986164693361712</c:v>
                </c:pt>
                <c:pt idx="14">
                  <c:v>4.7312204517597616</c:v>
                </c:pt>
                <c:pt idx="15">
                  <c:v>4.4079852373762805</c:v>
                </c:pt>
                <c:pt idx="16">
                  <c:v>4.7520425612768387</c:v>
                </c:pt>
                <c:pt idx="17">
                  <c:v>4.5772876765331789</c:v>
                </c:pt>
                <c:pt idx="18">
                  <c:v>4.8240956373233983</c:v>
                </c:pt>
                <c:pt idx="19">
                  <c:v>4.7677784770295775</c:v>
                </c:pt>
                <c:pt idx="20">
                  <c:v>5.0187646598905395</c:v>
                </c:pt>
                <c:pt idx="21">
                  <c:v>4.8742049469964686</c:v>
                </c:pt>
                <c:pt idx="22">
                  <c:v>5.2222039202767263</c:v>
                </c:pt>
                <c:pt idx="23">
                  <c:v>4.9716102063920591</c:v>
                </c:pt>
                <c:pt idx="24">
                  <c:v>5.1209829867674861</c:v>
                </c:pt>
                <c:pt idx="25">
                  <c:v>5.1103703036309582</c:v>
                </c:pt>
                <c:pt idx="26">
                  <c:v>5.2147816152561743</c:v>
                </c:pt>
                <c:pt idx="27">
                  <c:v>5.3907779495105608</c:v>
                </c:pt>
                <c:pt idx="28">
                  <c:v>5.614493534482758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0B9-A725-8B6A5C6BBD0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4.3516899766899755</c:v>
                </c:pt>
                <c:pt idx="1">
                  <c:v>3.9760142137992314</c:v>
                </c:pt>
                <c:pt idx="2">
                  <c:v>3.6127943760984191</c:v>
                </c:pt>
                <c:pt idx="3">
                  <c:v>3.266161213088588</c:v>
                </c:pt>
                <c:pt idx="4">
                  <c:v>3.3314093314093318</c:v>
                </c:pt>
                <c:pt idx="5">
                  <c:v>3.7135619641465305</c:v>
                </c:pt>
                <c:pt idx="6">
                  <c:v>3.7366304784881401</c:v>
                </c:pt>
                <c:pt idx="7">
                  <c:v>3.7416540212443112</c:v>
                </c:pt>
                <c:pt idx="8">
                  <c:v>4.066418163334462</c:v>
                </c:pt>
                <c:pt idx="9">
                  <c:v>4.3566789042643315</c:v>
                </c:pt>
                <c:pt idx="10">
                  <c:v>4.2777619183556963</c:v>
                </c:pt>
                <c:pt idx="11">
                  <c:v>4.4541393686718287</c:v>
                </c:pt>
                <c:pt idx="12">
                  <c:v>4.8685788787483695</c:v>
                </c:pt>
                <c:pt idx="13">
                  <c:v>5.1021276595744682</c:v>
                </c:pt>
                <c:pt idx="14">
                  <c:v>4.958492731446059</c:v>
                </c:pt>
                <c:pt idx="15">
                  <c:v>4.593714609286522</c:v>
                </c:pt>
                <c:pt idx="16">
                  <c:v>5.1842328341339359</c:v>
                </c:pt>
                <c:pt idx="17">
                  <c:v>5.3390446521287647</c:v>
                </c:pt>
                <c:pt idx="18">
                  <c:v>5.0413390249382175</c:v>
                </c:pt>
                <c:pt idx="19">
                  <c:v>5.238035714285715</c:v>
                </c:pt>
                <c:pt idx="20">
                  <c:v>5.3551748498763692</c:v>
                </c:pt>
                <c:pt idx="21">
                  <c:v>5.2169424873013277</c:v>
                </c:pt>
                <c:pt idx="22">
                  <c:v>5.1879547917634312</c:v>
                </c:pt>
                <c:pt idx="23">
                  <c:v>5.2604954754487459</c:v>
                </c:pt>
                <c:pt idx="24">
                  <c:v>5.2683343691733988</c:v>
                </c:pt>
                <c:pt idx="25">
                  <c:v>5.1613629747659688</c:v>
                </c:pt>
                <c:pt idx="26">
                  <c:v>5.2529994783515903</c:v>
                </c:pt>
                <c:pt idx="27">
                  <c:v>5.1908821994083869</c:v>
                </c:pt>
                <c:pt idx="28">
                  <c:v>5.3807010931021484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0B9-A725-8B6A5C6BB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66020799199572"/>
          <c:y val="0.5939614262627369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9545315554456E-2"/>
          <c:y val="0.15302025381055215"/>
          <c:w val="0.89455944747778926"/>
          <c:h val="0.74338558413382372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Organisasjon!$T$16:$T$44</c:f>
              <c:numCache>
                <c:formatCode>0.0</c:formatCode>
                <c:ptCount val="29"/>
                <c:pt idx="0">
                  <c:v>4.0071464519375999</c:v>
                </c:pt>
                <c:pt idx="1">
                  <c:v>4.1976077396657852</c:v>
                </c:pt>
                <c:pt idx="2">
                  <c:v>4.4925000000000068</c:v>
                </c:pt>
                <c:pt idx="3">
                  <c:v>4.8723399458972008</c:v>
                </c:pt>
                <c:pt idx="4">
                  <c:v>4.8726491929512754</c:v>
                </c:pt>
                <c:pt idx="5">
                  <c:v>5.1433268545513444</c:v>
                </c:pt>
                <c:pt idx="6">
                  <c:v>5.5950236167341405</c:v>
                </c:pt>
                <c:pt idx="7">
                  <c:v>5.5069478106317593</c:v>
                </c:pt>
                <c:pt idx="8">
                  <c:v>5.7103790346461505</c:v>
                </c:pt>
                <c:pt idx="9">
                  <c:v>5.7582179209077218</c:v>
                </c:pt>
                <c:pt idx="10">
                  <c:v>5.8841242744964246</c:v>
                </c:pt>
                <c:pt idx="11">
                  <c:v>6.0645144448311887</c:v>
                </c:pt>
                <c:pt idx="12">
                  <c:v>5.9373110921015124</c:v>
                </c:pt>
                <c:pt idx="13">
                  <c:v>6.2675801516562641</c:v>
                </c:pt>
                <c:pt idx="14">
                  <c:v>6.447960077044292</c:v>
                </c:pt>
                <c:pt idx="15">
                  <c:v>6.5534608287200236</c:v>
                </c:pt>
                <c:pt idx="16">
                  <c:v>7.053068592057758</c:v>
                </c:pt>
                <c:pt idx="17">
                  <c:v>7.2070864770748484</c:v>
                </c:pt>
                <c:pt idx="18">
                  <c:v>7.8158515758422578</c:v>
                </c:pt>
                <c:pt idx="19">
                  <c:v>7.5170337738619555</c:v>
                </c:pt>
                <c:pt idx="20">
                  <c:v>7.7449905059756414</c:v>
                </c:pt>
                <c:pt idx="21">
                  <c:v>7.4479416961130909</c:v>
                </c:pt>
                <c:pt idx="22">
                  <c:v>7.7135430736287187</c:v>
                </c:pt>
                <c:pt idx="23">
                  <c:v>7.8450770704519748</c:v>
                </c:pt>
                <c:pt idx="24">
                  <c:v>7.7654073273922348</c:v>
                </c:pt>
                <c:pt idx="25">
                  <c:v>8.0414884223804055</c:v>
                </c:pt>
                <c:pt idx="26">
                  <c:v>7.9186079620353214</c:v>
                </c:pt>
                <c:pt idx="27">
                  <c:v>7.873089472780376</c:v>
                </c:pt>
                <c:pt idx="28">
                  <c:v>8.1124551005747207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E-4AD7-9432-6067CD56474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Organisasjon!$T$47:$T$75</c:f>
              <c:numCache>
                <c:formatCode>0.0</c:formatCode>
                <c:ptCount val="29"/>
                <c:pt idx="0">
                  <c:v>4.3873543123543151</c:v>
                </c:pt>
                <c:pt idx="1">
                  <c:v>4.4678708913236562</c:v>
                </c:pt>
                <c:pt idx="2">
                  <c:v>4.1707135325131777</c:v>
                </c:pt>
                <c:pt idx="3">
                  <c:v>4.4187948922585774</c:v>
                </c:pt>
                <c:pt idx="4">
                  <c:v>4.4400192400192386</c:v>
                </c:pt>
                <c:pt idx="5">
                  <c:v>4.7286048324240078</c:v>
                </c:pt>
                <c:pt idx="6">
                  <c:v>5.0211499798954469</c:v>
                </c:pt>
                <c:pt idx="7">
                  <c:v>5.0814871016691994</c:v>
                </c:pt>
                <c:pt idx="8">
                  <c:v>5.6646221619789854</c:v>
                </c:pt>
                <c:pt idx="9">
                  <c:v>5.4939565094606087</c:v>
                </c:pt>
                <c:pt idx="10">
                  <c:v>5.263602626320294</c:v>
                </c:pt>
                <c:pt idx="11">
                  <c:v>6.1257593805836796</c:v>
                </c:pt>
                <c:pt idx="12">
                  <c:v>5.6868057366362441</c:v>
                </c:pt>
                <c:pt idx="13">
                  <c:v>6.0042316784869971</c:v>
                </c:pt>
                <c:pt idx="14">
                  <c:v>6.0093726090283051</c:v>
                </c:pt>
                <c:pt idx="15">
                  <c:v>6.2814552661381677</c:v>
                </c:pt>
                <c:pt idx="16">
                  <c:v>6.6817462560045264</c:v>
                </c:pt>
                <c:pt idx="17">
                  <c:v>6.9039719626168212</c:v>
                </c:pt>
                <c:pt idx="18">
                  <c:v>6.9810379689957252</c:v>
                </c:pt>
                <c:pt idx="19">
                  <c:v>7.2320178571428402</c:v>
                </c:pt>
                <c:pt idx="20">
                  <c:v>7.4303073119039311</c:v>
                </c:pt>
                <c:pt idx="21">
                  <c:v>7.7139275766016819</c:v>
                </c:pt>
                <c:pt idx="22">
                  <c:v>8.0398204056355578</c:v>
                </c:pt>
                <c:pt idx="23">
                  <c:v>8.1613558819166379</c:v>
                </c:pt>
                <c:pt idx="24">
                  <c:v>7.9614201367308848</c:v>
                </c:pt>
                <c:pt idx="25">
                  <c:v>8.2732690863963363</c:v>
                </c:pt>
                <c:pt idx="26">
                  <c:v>8.3799339245348641</c:v>
                </c:pt>
                <c:pt idx="27">
                  <c:v>8.2437793631459773</c:v>
                </c:pt>
                <c:pt idx="28">
                  <c:v>8.5202600829250041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E-4AD7-9432-6067CD564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80635072026093"/>
          <c:y val="0.3000859036223102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 KLASSE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5978230229485"/>
          <c:y val="0.16225757731256041"/>
          <c:w val="0.83480441597887822"/>
          <c:h val="0.74240009374468663"/>
        </c:manualLayout>
      </c:layout>
      <c:lineChart>
        <c:grouping val="standard"/>
        <c:varyColors val="0"/>
        <c:ser>
          <c:idx val="0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5"/>
              <c:layout>
                <c:manualLayout>
                  <c:x val="-2.7045347397569305E-2"/>
                  <c:y val="-5.4215396489574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7-416D-ADCB-FD1FDB1B6C65}"/>
                </c:ext>
              </c:extLst>
            </c:dLbl>
            <c:dLbl>
              <c:idx val="6"/>
              <c:layout>
                <c:manualLayout>
                  <c:x val="-1.248246802964726E-2"/>
                  <c:y val="5.2046780629991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98-4F3C-8FD1-D57350336037}"/>
                </c:ext>
              </c:extLst>
            </c:dLbl>
            <c:dLbl>
              <c:idx val="7"/>
              <c:layout>
                <c:manualLayout>
                  <c:x val="-1.040205669137278E-2"/>
                  <c:y val="6.5058475787489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8-4F3C-8FD1-D57350336037}"/>
                </c:ext>
              </c:extLst>
            </c:dLbl>
            <c:dLbl>
              <c:idx val="9"/>
              <c:layout>
                <c:manualLayout>
                  <c:x val="-3.640719841980488E-2"/>
                  <c:y val="-4.554093305124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51-449E-9D1F-B83EC39B7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År!$A$27:$A$36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År!$P$27:$P$36</c:f>
              <c:numCache>
                <c:formatCode>0.00</c:formatCode>
                <c:ptCount val="10"/>
                <c:pt idx="0">
                  <c:v>4.9417867054314799</c:v>
                </c:pt>
                <c:pt idx="1">
                  <c:v>5.1490933971946644</c:v>
                </c:pt>
                <c:pt idx="2">
                  <c:v>4.9942604603110814</c:v>
                </c:pt>
                <c:pt idx="3">
                  <c:v>5.2103112735874415</c:v>
                </c:pt>
                <c:pt idx="4">
                  <c:v>5.0784679543459186</c:v>
                </c:pt>
                <c:pt idx="5">
                  <c:v>5.1750356226845264</c:v>
                </c:pt>
                <c:pt idx="6">
                  <c:v>5.1292529743162047</c:v>
                </c:pt>
                <c:pt idx="7">
                  <c:v>5.2276123759486284</c:v>
                </c:pt>
                <c:pt idx="8">
                  <c:v>5.32472833898695</c:v>
                </c:pt>
                <c:pt idx="9">
                  <c:v>5.5390463447269189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5-4FB9-8DB7-E704140720E2}"/>
            </c:ext>
          </c:extLst>
        </c:ser>
        <c:ser>
          <c:idx val="1"/>
          <c:order val="1"/>
          <c:tx>
            <c:strRef>
              <c:f>RNR!$G$26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År!$AU$27:$AU$36</c:f>
              <c:numCache>
                <c:formatCode>0.00</c:formatCode>
                <c:ptCount val="10"/>
                <c:pt idx="0">
                  <c:v>5.5390463447269189</c:v>
                </c:pt>
                <c:pt idx="1">
                  <c:v>5.5390463447269189</c:v>
                </c:pt>
                <c:pt idx="2">
                  <c:v>5.5390463447269189</c:v>
                </c:pt>
                <c:pt idx="3">
                  <c:v>5.5390463447269189</c:v>
                </c:pt>
                <c:pt idx="4">
                  <c:v>5.5390463447269189</c:v>
                </c:pt>
                <c:pt idx="5">
                  <c:v>5.5390463447269189</c:v>
                </c:pt>
                <c:pt idx="6">
                  <c:v>5.5390463447269189</c:v>
                </c:pt>
                <c:pt idx="7">
                  <c:v>5.5390463447269189</c:v>
                </c:pt>
                <c:pt idx="8">
                  <c:v>5.5390463447269189</c:v>
                </c:pt>
                <c:pt idx="9">
                  <c:v>5.5390463447269189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5-4B00-AB5B-205E45766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noMultiLvlLbl val="0"/>
      </c:catAx>
      <c:valAx>
        <c:axId val="462808040"/>
        <c:scaling>
          <c:orientation val="minMax"/>
          <c:max val="5.6"/>
          <c:min val="4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0474405862383"/>
          <c:y val="0.74207131843306406"/>
          <c:w val="0.18208452169356049"/>
          <c:h val="0.10064249711056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Kje, middel LENGDE,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Organisasjon!$D$41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8694645099644173E-2"/>
                  <c:y val="-4.150943689888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1-4B21-A574-B31165F330B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Organisasjon!$N$42:$N$44</c:f>
              <c:numCache>
                <c:formatCode>0.0</c:formatCode>
                <c:ptCount val="3"/>
                <c:pt idx="1">
                  <c:v>83.909536934950182</c:v>
                </c:pt>
                <c:pt idx="2">
                  <c:v>80.804810440083983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B-4216-947C-B0BDD0A56B05}"/>
            </c:ext>
          </c:extLst>
        </c:ser>
        <c:ser>
          <c:idx val="1"/>
          <c:order val="1"/>
          <c:tx>
            <c:strRef>
              <c:f>Organisasjon!$D$73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Organisasjon!$N$73:$N$75</c:f>
              <c:numCache>
                <c:formatCode>0.0</c:formatCode>
                <c:ptCount val="3"/>
                <c:pt idx="0">
                  <c:v>83.825233644859807</c:v>
                </c:pt>
                <c:pt idx="1">
                  <c:v>85.490158172232015</c:v>
                </c:pt>
                <c:pt idx="2">
                  <c:v>84.116598606774062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B-4216-947C-B0BDD0A56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2711771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64733282654281"/>
          <c:y val="0.45599649496618305"/>
          <c:w val="0.11060958446334745"/>
          <c:h val="0.122643032072148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Kje, middel K-FAKTOR,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83997615217697E-2"/>
          <c:y val="0.14568411583109533"/>
          <c:w val="0.89739525215501381"/>
          <c:h val="0.75253760868600916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Organisasjon!$D$41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Organisasjon!$O$42:$O$44</c:f>
              <c:numCache>
                <c:formatCode>0.0</c:formatCode>
                <c:ptCount val="3"/>
                <c:pt idx="1">
                  <c:v>14.266791593474036</c:v>
                </c:pt>
                <c:pt idx="2">
                  <c:v>15.01079048944168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4-4644-AEBE-D41C9268923D}"/>
            </c:ext>
          </c:extLst>
        </c:ser>
        <c:ser>
          <c:idx val="1"/>
          <c:order val="1"/>
          <c:tx>
            <c:strRef>
              <c:f>Organisasjon!$D$73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Organisasjon!$O$73:$O$75</c:f>
              <c:numCache>
                <c:formatCode>0.0</c:formatCode>
                <c:ptCount val="3"/>
                <c:pt idx="0">
                  <c:v>14.958244642558748</c:v>
                </c:pt>
                <c:pt idx="1">
                  <c:v>14.048493842441273</c:v>
                </c:pt>
                <c:pt idx="2">
                  <c:v>14.19878955451362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4-4644-AEBE-D41C92689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27117712"/>
        <c:scaling>
          <c:orientation val="minMax"/>
          <c:max val="16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8583372265827423E-2"/>
              <c:y val="0.3838203467835633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63776381471871"/>
          <c:y val="0.62005760270939736"/>
          <c:w val="0.11060958446334745"/>
          <c:h val="0.122643032072148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</a:t>
            </a:r>
            <a:r>
              <a:rPr lang="nb-NO" sz="2800"/>
              <a:t>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672438864811201"/>
          <c:h val="0.65426979886279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Regorg!$K$46:$K$53</c:f>
              <c:numCache>
                <c:formatCode>0.0</c:formatCode>
                <c:ptCount val="8"/>
                <c:pt idx="0">
                  <c:v>66.643517026307947</c:v>
                </c:pt>
                <c:pt idx="1">
                  <c:v>33.356482973692074</c:v>
                </c:pt>
                <c:pt idx="2">
                  <c:v>72.657490899593341</c:v>
                </c:pt>
                <c:pt idx="3">
                  <c:v>27.342509100406687</c:v>
                </c:pt>
                <c:pt idx="4">
                  <c:v>27.796165146088992</c:v>
                </c:pt>
                <c:pt idx="5">
                  <c:v>72.203834853911005</c:v>
                </c:pt>
                <c:pt idx="6">
                  <c:v>76.276082141093767</c:v>
                </c:pt>
                <c:pt idx="7">
                  <c:v>23.723917858906205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9-4766-86FA-4595F7CF16E8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Regorg!$K$37:$K$44</c:f>
              <c:numCache>
                <c:formatCode>0.0</c:formatCode>
                <c:ptCount val="8"/>
                <c:pt idx="0">
                  <c:v>65.121474358284189</c:v>
                </c:pt>
                <c:pt idx="1">
                  <c:v>34.878525641715818</c:v>
                </c:pt>
                <c:pt idx="2">
                  <c:v>73.84579208624362</c:v>
                </c:pt>
                <c:pt idx="3">
                  <c:v>26.154207913756405</c:v>
                </c:pt>
                <c:pt idx="4">
                  <c:v>28.327531468911875</c:v>
                </c:pt>
                <c:pt idx="5">
                  <c:v>71.672468531088114</c:v>
                </c:pt>
                <c:pt idx="6">
                  <c:v>78.873610503030704</c:v>
                </c:pt>
                <c:pt idx="7">
                  <c:v>21.126389496969281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9-4766-86FA-4595F7CF16E8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68.298956513264642</c:v>
                </c:pt>
                <c:pt idx="1">
                  <c:v>31.701043486735362</c:v>
                </c:pt>
                <c:pt idx="2">
                  <c:v>76.502852708529943</c:v>
                </c:pt>
                <c:pt idx="3">
                  <c:v>23.497147291470096</c:v>
                </c:pt>
                <c:pt idx="4">
                  <c:v>29.22883164238927</c:v>
                </c:pt>
                <c:pt idx="5">
                  <c:v>70.771168357610733</c:v>
                </c:pt>
                <c:pt idx="6">
                  <c:v>77.228212080269145</c:v>
                </c:pt>
                <c:pt idx="7">
                  <c:v>22.771787919730858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70.025443152427641</c:v>
                </c:pt>
                <c:pt idx="1">
                  <c:v>29.974556847572352</c:v>
                </c:pt>
                <c:pt idx="2">
                  <c:v>72.630585045212996</c:v>
                </c:pt>
                <c:pt idx="3">
                  <c:v>27.369414954787025</c:v>
                </c:pt>
                <c:pt idx="4">
                  <c:v>31.151161199069225</c:v>
                </c:pt>
                <c:pt idx="5">
                  <c:v>68.848838800930793</c:v>
                </c:pt>
                <c:pt idx="6">
                  <c:v>79.354639427813723</c:v>
                </c:pt>
                <c:pt idx="7">
                  <c:v>20.645360572186323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67.940081060357102</c:v>
                </c:pt>
                <c:pt idx="1">
                  <c:v>32.059918939642913</c:v>
                </c:pt>
                <c:pt idx="2">
                  <c:v>79.133767804523345</c:v>
                </c:pt>
                <c:pt idx="3">
                  <c:v>20.866232195476663</c:v>
                </c:pt>
                <c:pt idx="4">
                  <c:v>34.131745616132207</c:v>
                </c:pt>
                <c:pt idx="5">
                  <c:v>65.868254383867793</c:v>
                </c:pt>
                <c:pt idx="6">
                  <c:v>82.690683471933468</c:v>
                </c:pt>
                <c:pt idx="7">
                  <c:v>17.309316528066528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antall SLAKT</a:t>
            </a:r>
            <a:r>
              <a:rPr lang="nb-NO" sz="2800"/>
              <a:t>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672438864811201"/>
          <c:h val="0.65426979886279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Regorg!$I$46:$I$53</c:f>
              <c:numCache>
                <c:formatCode>#,##0</c:formatCode>
                <c:ptCount val="8"/>
                <c:pt idx="0">
                  <c:v>5030</c:v>
                </c:pt>
                <c:pt idx="1">
                  <c:v>2244</c:v>
                </c:pt>
                <c:pt idx="2">
                  <c:v>3680</c:v>
                </c:pt>
                <c:pt idx="3">
                  <c:v>1205</c:v>
                </c:pt>
                <c:pt idx="4">
                  <c:v>799</c:v>
                </c:pt>
                <c:pt idx="5">
                  <c:v>2385</c:v>
                </c:pt>
                <c:pt idx="6">
                  <c:v>1600</c:v>
                </c:pt>
                <c:pt idx="7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A-4430-BCD8-6C23AC608C00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Regorg!$I$37:$I$44</c:f>
              <c:numCache>
                <c:formatCode>#,##0</c:formatCode>
                <c:ptCount val="8"/>
                <c:pt idx="0">
                  <c:v>4869</c:v>
                </c:pt>
                <c:pt idx="1">
                  <c:v>2373.9</c:v>
                </c:pt>
                <c:pt idx="2">
                  <c:v>3653</c:v>
                </c:pt>
                <c:pt idx="3">
                  <c:v>1081</c:v>
                </c:pt>
                <c:pt idx="4">
                  <c:v>905</c:v>
                </c:pt>
                <c:pt idx="5">
                  <c:v>2496</c:v>
                </c:pt>
                <c:pt idx="6">
                  <c:v>1672</c:v>
                </c:pt>
                <c:pt idx="7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A-4430-BCD8-6C23AC608C00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#,##0</c:formatCode>
                <c:ptCount val="8"/>
                <c:pt idx="0">
                  <c:v>5089</c:v>
                </c:pt>
                <c:pt idx="1">
                  <c:v>2283</c:v>
                </c:pt>
                <c:pt idx="2">
                  <c:v>3954</c:v>
                </c:pt>
                <c:pt idx="3">
                  <c:v>1010</c:v>
                </c:pt>
                <c:pt idx="4">
                  <c:v>813</c:v>
                </c:pt>
                <c:pt idx="5">
                  <c:v>1978</c:v>
                </c:pt>
                <c:pt idx="6">
                  <c:v>1523</c:v>
                </c:pt>
                <c:pt idx="7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A-4430-BCD8-6C23AC608C00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#,##0</c:formatCode>
                <c:ptCount val="8"/>
                <c:pt idx="0">
                  <c:v>5270</c:v>
                </c:pt>
                <c:pt idx="1">
                  <c:v>2100</c:v>
                </c:pt>
                <c:pt idx="2">
                  <c:v>3984</c:v>
                </c:pt>
                <c:pt idx="3">
                  <c:v>1283</c:v>
                </c:pt>
                <c:pt idx="4">
                  <c:v>825</c:v>
                </c:pt>
                <c:pt idx="5">
                  <c:v>1894</c:v>
                </c:pt>
                <c:pt idx="6">
                  <c:v>1567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A-4430-BCD8-6C23AC608C00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4280783611326096E-2"/>
                  <c:y val="-2.0962848385621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BC-4749-A9C7-437EF011D88E}"/>
                </c:ext>
              </c:extLst>
            </c:dLbl>
            <c:dLbl>
              <c:idx val="2"/>
              <c:layout>
                <c:manualLayout>
                  <c:x val="4.951668743858207E-2"/>
                  <c:y val="-5.0310836125491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BC-4749-A9C7-437EF011D8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#,##0</c:formatCode>
                <c:ptCount val="8"/>
                <c:pt idx="0">
                  <c:v>4670</c:v>
                </c:pt>
                <c:pt idx="1">
                  <c:v>1951</c:v>
                </c:pt>
                <c:pt idx="2">
                  <c:v>3878</c:v>
                </c:pt>
                <c:pt idx="3">
                  <c:v>959</c:v>
                </c:pt>
                <c:pt idx="4">
                  <c:v>1061</c:v>
                </c:pt>
                <c:pt idx="5">
                  <c:v>2020</c:v>
                </c:pt>
                <c:pt idx="6">
                  <c:v>1527</c:v>
                </c:pt>
                <c:pt idx="7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A-4430-BCD8-6C23AC608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VEKT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47088825148E-2"/>
          <c:y val="3.6816214881445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033365444E-2"/>
          <c:y val="0.17903794045097532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Regorg!$Y$46:$Y$53</c:f>
              <c:numCache>
                <c:formatCode>0.0</c:formatCode>
                <c:ptCount val="8"/>
                <c:pt idx="0">
                  <c:v>7.2552226640159283</c:v>
                </c:pt>
                <c:pt idx="1">
                  <c:v>8.1398841354723697</c:v>
                </c:pt>
                <c:pt idx="2">
                  <c:v>7.3401657608695698</c:v>
                </c:pt>
                <c:pt idx="3">
                  <c:v>8.4357676348547805</c:v>
                </c:pt>
                <c:pt idx="4">
                  <c:v>8.6095994993742142</c:v>
                </c:pt>
                <c:pt idx="5">
                  <c:v>7.4923270440251581</c:v>
                </c:pt>
                <c:pt idx="6">
                  <c:v>9.925787500000002</c:v>
                </c:pt>
                <c:pt idx="7">
                  <c:v>8.2051495016611327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E-4D2F-BF8C-0490F0641F6C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Regorg!$Y$37:$Y$44</c:f>
              <c:numCache>
                <c:formatCode>0.0</c:formatCode>
                <c:ptCount val="8"/>
                <c:pt idx="0">
                  <c:v>7.4537646333949468</c:v>
                </c:pt>
                <c:pt idx="1">
                  <c:v>8.1881713635789311</c:v>
                </c:pt>
                <c:pt idx="2">
                  <c:v>7.8231864221188241</c:v>
                </c:pt>
                <c:pt idx="3">
                  <c:v>9.3631822386679051</c:v>
                </c:pt>
                <c:pt idx="4">
                  <c:v>8.7471160220994406</c:v>
                </c:pt>
                <c:pt idx="5">
                  <c:v>8.0243990384615138</c:v>
                </c:pt>
                <c:pt idx="6">
                  <c:v>9.8480023923445064</c:v>
                </c:pt>
                <c:pt idx="7">
                  <c:v>7.656944444444445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E-4D2F-BF8C-0490F0641F6C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Regorg!$Y$28:$Y$35</c:f>
              <c:numCache>
                <c:formatCode>0.0</c:formatCode>
                <c:ptCount val="8"/>
                <c:pt idx="0">
                  <c:v>7.7118097858125392</c:v>
                </c:pt>
                <c:pt idx="1">
                  <c:v>7.978887428821718</c:v>
                </c:pt>
                <c:pt idx="2">
                  <c:v>7.6793753161355598</c:v>
                </c:pt>
                <c:pt idx="3">
                  <c:v>9.2337623762376282</c:v>
                </c:pt>
                <c:pt idx="4">
                  <c:v>8.4496309963099652</c:v>
                </c:pt>
                <c:pt idx="5">
                  <c:v>8.4090495449949358</c:v>
                </c:pt>
                <c:pt idx="6">
                  <c:v>8.9472357189757048</c:v>
                </c:pt>
                <c:pt idx="7">
                  <c:v>8.3708333333333318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E-4D2F-BF8C-0490F0641F6C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Regorg!$Y$19:$Y$26</c:f>
              <c:numCache>
                <c:formatCode>0.0</c:formatCode>
                <c:ptCount val="8"/>
                <c:pt idx="0">
                  <c:v>7.5829981024668109</c:v>
                </c:pt>
                <c:pt idx="1">
                  <c:v>8.1457142857142912</c:v>
                </c:pt>
                <c:pt idx="2">
                  <c:v>7.5300451807228894</c:v>
                </c:pt>
                <c:pt idx="3">
                  <c:v>8.8112236944660971</c:v>
                </c:pt>
                <c:pt idx="4">
                  <c:v>8.2756363636363677</c:v>
                </c:pt>
                <c:pt idx="5">
                  <c:v>7.9670538542766591</c:v>
                </c:pt>
                <c:pt idx="6">
                  <c:v>9.5089342693044099</c:v>
                </c:pt>
                <c:pt idx="7">
                  <c:v>8.2480851063829768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E-4D2F-BF8C-0490F0641F6C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Regorg!$Y$10:$Y$17</c:f>
              <c:numCache>
                <c:formatCode>0.0</c:formatCode>
                <c:ptCount val="8"/>
                <c:pt idx="0">
                  <c:v>7.4373875802997826</c:v>
                </c:pt>
                <c:pt idx="1">
                  <c:v>8.4007175807278252</c:v>
                </c:pt>
                <c:pt idx="2">
                  <c:v>8.0814595152140321</c:v>
                </c:pt>
                <c:pt idx="3">
                  <c:v>8.6171011470281496</c:v>
                </c:pt>
                <c:pt idx="4">
                  <c:v>8.4773798303487311</c:v>
                </c:pt>
                <c:pt idx="5">
                  <c:v>8.5929702970297051</c:v>
                </c:pt>
                <c:pt idx="6">
                  <c:v>10.002161100196464</c:v>
                </c:pt>
                <c:pt idx="7">
                  <c:v>8.5029255319148973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3E-4D2F-BF8C-0490F0641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10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KLASSE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005170309962166E-2"/>
          <c:y val="3.6816214881445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033365444E-2"/>
          <c:y val="0.17903794045097532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Regorg!$Q$46:$Q$53</c:f>
              <c:numCache>
                <c:formatCode>0.00</c:formatCode>
                <c:ptCount val="8"/>
                <c:pt idx="0">
                  <c:v>5.1099403578528815</c:v>
                </c:pt>
                <c:pt idx="1">
                  <c:v>6.0423351158645264</c:v>
                </c:pt>
                <c:pt idx="2">
                  <c:v>5.0535326086956509</c:v>
                </c:pt>
                <c:pt idx="3">
                  <c:v>5.102074688796681</c:v>
                </c:pt>
                <c:pt idx="4">
                  <c:v>5.4292866082603268</c:v>
                </c:pt>
                <c:pt idx="5">
                  <c:v>4.5840670859538788</c:v>
                </c:pt>
                <c:pt idx="6">
                  <c:v>5.1568750000000003</c:v>
                </c:pt>
                <c:pt idx="7">
                  <c:v>5.4269102990033202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6-4EF3-AF53-F9D9443910EE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Regorg!$Q$37:$Q$44</c:f>
              <c:numCache>
                <c:formatCode>0.00</c:formatCode>
                <c:ptCount val="8"/>
                <c:pt idx="0">
                  <c:v>5.1195317313616764</c:v>
                </c:pt>
                <c:pt idx="1">
                  <c:v>5.6294283668225296</c:v>
                </c:pt>
                <c:pt idx="2">
                  <c:v>5.0815767862031205</c:v>
                </c:pt>
                <c:pt idx="3">
                  <c:v>5.3098982423681775</c:v>
                </c:pt>
                <c:pt idx="4">
                  <c:v>5.3922651933701662</c:v>
                </c:pt>
                <c:pt idx="5">
                  <c:v>4.546073717948719</c:v>
                </c:pt>
                <c:pt idx="6">
                  <c:v>4.9940191387559807</c:v>
                </c:pt>
                <c:pt idx="7">
                  <c:v>5.6197916666666679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6-4EF3-AF53-F9D9443910EE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Regorg!$Q$28:$Q$35</c:f>
              <c:numCache>
                <c:formatCode>0.00</c:formatCode>
                <c:ptCount val="8"/>
                <c:pt idx="0">
                  <c:v>5.4034191393201052</c:v>
                </c:pt>
                <c:pt idx="1">
                  <c:v>5.942181340341655</c:v>
                </c:pt>
                <c:pt idx="2">
                  <c:v>5.2023267577137071</c:v>
                </c:pt>
                <c:pt idx="3">
                  <c:v>5.409900990099012</c:v>
                </c:pt>
                <c:pt idx="4">
                  <c:v>5.4132841328413281</c:v>
                </c:pt>
                <c:pt idx="5">
                  <c:v>4.3594539939332657</c:v>
                </c:pt>
                <c:pt idx="6">
                  <c:v>4.5108338804990149</c:v>
                </c:pt>
                <c:pt idx="7">
                  <c:v>5.3270833333333352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6-4EF3-AF53-F9D9443910EE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0.00</c:formatCode>
                <c:ptCount val="8"/>
                <c:pt idx="0">
                  <c:v>5.4468690702087299</c:v>
                </c:pt>
                <c:pt idx="1">
                  <c:v>5.7971428571428589</c:v>
                </c:pt>
                <c:pt idx="2">
                  <c:v>5.4244477911646589</c:v>
                </c:pt>
                <c:pt idx="3">
                  <c:v>5.0576773187841004</c:v>
                </c:pt>
                <c:pt idx="4">
                  <c:v>5.4145454545454541</c:v>
                </c:pt>
                <c:pt idx="5">
                  <c:v>4.5649419218585008</c:v>
                </c:pt>
                <c:pt idx="6">
                  <c:v>5.1040204211869806</c:v>
                </c:pt>
                <c:pt idx="7">
                  <c:v>5.3680851063829804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C6-4EF3-AF53-F9D9443910EE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0.00</c:formatCode>
                <c:ptCount val="8"/>
                <c:pt idx="0">
                  <c:v>5.740042826552461</c:v>
                </c:pt>
                <c:pt idx="1">
                  <c:v>5.5407483341875956</c:v>
                </c:pt>
                <c:pt idx="2">
                  <c:v>5.5621454357916447</c:v>
                </c:pt>
                <c:pt idx="3">
                  <c:v>5.1230448383733052</c:v>
                </c:pt>
                <c:pt idx="4">
                  <c:v>5.1988689915174371</c:v>
                </c:pt>
                <c:pt idx="5">
                  <c:v>5.2920792079207928</c:v>
                </c:pt>
                <c:pt idx="6">
                  <c:v>5.6522593320235748</c:v>
                </c:pt>
                <c:pt idx="7">
                  <c:v>5.6835106382978715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C6-4EF3-AF53-F9D94439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(1- 15)</a:t>
                </a:r>
              </a:p>
            </c:rich>
          </c:tx>
          <c:layout>
            <c:manualLayout>
              <c:xMode val="edge"/>
              <c:yMode val="edge"/>
              <c:x val="7.1549469562659212E-3"/>
              <c:y val="0.356756910934067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11659515661703"/>
          <c:y val="0.1343273087757532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FETTGRUPPE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0051733277510626E-2"/>
          <c:y val="3.471009473384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423137797E-2"/>
          <c:y val="0.17903796235752903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Regorg!$W$46:$W$53</c:f>
              <c:numCache>
                <c:formatCode>0.00</c:formatCode>
                <c:ptCount val="8"/>
                <c:pt idx="0">
                  <c:v>5.5051689860834969</c:v>
                </c:pt>
                <c:pt idx="1">
                  <c:v>4.2205882352941178</c:v>
                </c:pt>
                <c:pt idx="2">
                  <c:v>4.4211956521739131</c:v>
                </c:pt>
                <c:pt idx="3">
                  <c:v>3.9460580912863072</c:v>
                </c:pt>
                <c:pt idx="4">
                  <c:v>4.1251564455569456</c:v>
                </c:pt>
                <c:pt idx="5">
                  <c:v>3.8767295597484281</c:v>
                </c:pt>
                <c:pt idx="6">
                  <c:v>4.0362499999999999</c:v>
                </c:pt>
                <c:pt idx="7">
                  <c:v>3.2109634551495021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A27-BBAB-D6EADE282656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Regorg!$W$37:$W$44</c:f>
              <c:numCache>
                <c:formatCode>0.00</c:formatCode>
                <c:ptCount val="8"/>
                <c:pt idx="0">
                  <c:v>5.0967344423906358</c:v>
                </c:pt>
                <c:pt idx="1">
                  <c:v>3.8059732928935506</c:v>
                </c:pt>
                <c:pt idx="2">
                  <c:v>4.4719408705173826</c:v>
                </c:pt>
                <c:pt idx="3">
                  <c:v>4.1674375578168368</c:v>
                </c:pt>
                <c:pt idx="4">
                  <c:v>4.1314917127071826</c:v>
                </c:pt>
                <c:pt idx="5">
                  <c:v>4.1478365384615392</c:v>
                </c:pt>
                <c:pt idx="6">
                  <c:v>3.6309808612440193</c:v>
                </c:pt>
                <c:pt idx="7">
                  <c:v>3.6458333333333344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A27-BBAB-D6EADE282656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Regorg!$W$28:$W$35</c:f>
              <c:numCache>
                <c:formatCode>0.00</c:formatCode>
                <c:ptCount val="8"/>
                <c:pt idx="0">
                  <c:v>5.0165061898211842</c:v>
                </c:pt>
                <c:pt idx="1">
                  <c:v>4.2010512483574249</c:v>
                </c:pt>
                <c:pt idx="2">
                  <c:v>4.5419828022255935</c:v>
                </c:pt>
                <c:pt idx="3">
                  <c:v>4.3485148514851497</c:v>
                </c:pt>
                <c:pt idx="4">
                  <c:v>4.3321033210332098</c:v>
                </c:pt>
                <c:pt idx="5">
                  <c:v>4.0348837209302335</c:v>
                </c:pt>
                <c:pt idx="6">
                  <c:v>3.3020354563361791</c:v>
                </c:pt>
                <c:pt idx="7">
                  <c:v>3.8250000000000002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A-4A27-BBAB-D6EADE282656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Regorg!$W$19:$W$26</c:f>
              <c:numCache>
                <c:formatCode>0.00</c:formatCode>
                <c:ptCount val="8"/>
                <c:pt idx="0">
                  <c:v>4.958254269449716</c:v>
                </c:pt>
                <c:pt idx="1">
                  <c:v>4.173333333333332</c:v>
                </c:pt>
                <c:pt idx="2">
                  <c:v>4.3662148594377506</c:v>
                </c:pt>
                <c:pt idx="3">
                  <c:v>4.1137957911145753</c:v>
                </c:pt>
                <c:pt idx="4">
                  <c:v>4.1272727272727261</c:v>
                </c:pt>
                <c:pt idx="5">
                  <c:v>3.987328405491025</c:v>
                </c:pt>
                <c:pt idx="6">
                  <c:v>3.9987236758136566</c:v>
                </c:pt>
                <c:pt idx="7">
                  <c:v>4.0808510638297859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A-4A27-BBAB-D6EADE282656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Regorg!$W$10:$W$17</c:f>
              <c:numCache>
                <c:formatCode>0.00</c:formatCode>
                <c:ptCount val="8"/>
                <c:pt idx="0">
                  <c:v>5.0858672376873661</c:v>
                </c:pt>
                <c:pt idx="1">
                  <c:v>4.3449513070220407</c:v>
                </c:pt>
                <c:pt idx="2">
                  <c:v>4.3553378029912331</c:v>
                </c:pt>
                <c:pt idx="3">
                  <c:v>3.7288842544317009</c:v>
                </c:pt>
                <c:pt idx="4">
                  <c:v>4.2573044297832245</c:v>
                </c:pt>
                <c:pt idx="5">
                  <c:v>4.2326732673267324</c:v>
                </c:pt>
                <c:pt idx="6">
                  <c:v>4.2743942370661436</c:v>
                </c:pt>
                <c:pt idx="7">
                  <c:v>3.6170212765957448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A-4A27-BBAB-D6EADE282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6.1796877465745163E-3"/>
              <c:y val="0.3546508668029901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</a:t>
            </a:r>
            <a:r>
              <a:rPr lang="nb-NO" sz="2400" baseline="0"/>
              <a:t> antall SLAKT  per produsent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7.6150696438745002E-2"/>
          <c:y val="3.471009473384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423137797E-2"/>
          <c:y val="0.17903796235752903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Regorg!$AI$46:$AI$53</c:f>
              <c:numCache>
                <c:formatCode>0</c:formatCode>
                <c:ptCount val="8"/>
                <c:pt idx="0">
                  <c:v>69.15039868023095</c:v>
                </c:pt>
                <c:pt idx="1">
                  <c:v>30.849601319769043</c:v>
                </c:pt>
                <c:pt idx="2">
                  <c:v>75.332650972364348</c:v>
                </c:pt>
                <c:pt idx="3">
                  <c:v>24.66734902763562</c:v>
                </c:pt>
                <c:pt idx="4">
                  <c:v>25.09422110552763</c:v>
                </c:pt>
                <c:pt idx="5">
                  <c:v>74.905778894472348</c:v>
                </c:pt>
                <c:pt idx="6">
                  <c:v>72.66121707538602</c:v>
                </c:pt>
                <c:pt idx="7">
                  <c:v>27.338782924613991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7-4D47-BAF7-A105AD7CCB6D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Regorg!$AI$37:$AI$44</c:f>
              <c:numCache>
                <c:formatCode>0</c:formatCode>
                <c:ptCount val="8"/>
                <c:pt idx="0">
                  <c:v>67.224454293169885</c:v>
                </c:pt>
                <c:pt idx="1">
                  <c:v>32.775545706830137</c:v>
                </c:pt>
                <c:pt idx="2">
                  <c:v>77.165188001689884</c:v>
                </c:pt>
                <c:pt idx="3">
                  <c:v>22.834811998310094</c:v>
                </c:pt>
                <c:pt idx="4">
                  <c:v>26.609820640987945</c:v>
                </c:pt>
                <c:pt idx="5">
                  <c:v>73.390179359012066</c:v>
                </c:pt>
                <c:pt idx="6">
                  <c:v>74.37722419928825</c:v>
                </c:pt>
                <c:pt idx="7">
                  <c:v>25.622775800711754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7-4D47-BAF7-A105AD7CCB6D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Regorg!$AI$28:$AI$35</c:f>
              <c:numCache>
                <c:formatCode>0</c:formatCode>
                <c:ptCount val="8"/>
                <c:pt idx="0">
                  <c:v>69.031470428648944</c:v>
                </c:pt>
                <c:pt idx="1">
                  <c:v>30.968529571351052</c:v>
                </c:pt>
                <c:pt idx="2">
                  <c:v>79.653505237711514</c:v>
                </c:pt>
                <c:pt idx="3">
                  <c:v>20.346494762288479</c:v>
                </c:pt>
                <c:pt idx="4">
                  <c:v>29.12934432103188</c:v>
                </c:pt>
                <c:pt idx="5">
                  <c:v>70.870655678968106</c:v>
                </c:pt>
                <c:pt idx="6">
                  <c:v>76.035946080878716</c:v>
                </c:pt>
                <c:pt idx="7">
                  <c:v>23.964053919121319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7-4D47-BAF7-A105AD7CCB6D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Regorg!$AI$19:$AI$26</c:f>
              <c:numCache>
                <c:formatCode>0</c:formatCode>
                <c:ptCount val="8"/>
                <c:pt idx="0">
                  <c:v>71.506105834464066</c:v>
                </c:pt>
                <c:pt idx="1">
                  <c:v>28.493894165535945</c:v>
                </c:pt>
                <c:pt idx="2">
                  <c:v>75.640782228972853</c:v>
                </c:pt>
                <c:pt idx="3">
                  <c:v>24.359217771027144</c:v>
                </c:pt>
                <c:pt idx="4">
                  <c:v>30.342037513791848</c:v>
                </c:pt>
                <c:pt idx="5">
                  <c:v>69.657962486208149</c:v>
                </c:pt>
                <c:pt idx="6">
                  <c:v>76.926853215512992</c:v>
                </c:pt>
                <c:pt idx="7">
                  <c:v>23.073146784486998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C7-4D47-BAF7-A105AD7CCB6D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Regorg!$AI$10:$AI$17</c:f>
              <c:numCache>
                <c:formatCode>0</c:formatCode>
                <c:ptCount val="8"/>
                <c:pt idx="0">
                  <c:v>70.53315209182901</c:v>
                </c:pt>
                <c:pt idx="1">
                  <c:v>29.466847908170976</c:v>
                </c:pt>
                <c:pt idx="2">
                  <c:v>80.17366136034731</c:v>
                </c:pt>
                <c:pt idx="3">
                  <c:v>19.826338639652676</c:v>
                </c:pt>
                <c:pt idx="4">
                  <c:v>34.436871145731921</c:v>
                </c:pt>
                <c:pt idx="5">
                  <c:v>65.563128854268086</c:v>
                </c:pt>
                <c:pt idx="6">
                  <c:v>80.241723594324768</c:v>
                </c:pt>
                <c:pt idx="7">
                  <c:v>19.758276405675247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C7-4D47-BAF7-A105AD7CC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6.1796877465745163E-3"/>
              <c:y val="0.3546508668029901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andels%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2922328461076E-2"/>
          <c:y val="0.17694166568077152"/>
          <c:w val="0.89520998668715324"/>
          <c:h val="0.6537753210731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Bedrifter!$J$38:$J$43</c:f>
              <c:numCache>
                <c:formatCode>0</c:formatCode>
                <c:ptCount val="6"/>
                <c:pt idx="0">
                  <c:v>24.611000284981476</c:v>
                </c:pt>
                <c:pt idx="1">
                  <c:v>25.585636933599321</c:v>
                </c:pt>
                <c:pt idx="2">
                  <c:v>13.120547164434312</c:v>
                </c:pt>
                <c:pt idx="3">
                  <c:v>8.1105728127671703</c:v>
                </c:pt>
                <c:pt idx="4">
                  <c:v>0.66115702479338867</c:v>
                </c:pt>
                <c:pt idx="5">
                  <c:v>27.91108577942434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4-4AC6-B6E9-684E94141688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Bedrifter!$J$32:$J$37</c:f>
              <c:numCache>
                <c:formatCode>0</c:formatCode>
                <c:ptCount val="6"/>
                <c:pt idx="0">
                  <c:v>22.830039884488169</c:v>
                </c:pt>
                <c:pt idx="1">
                  <c:v>25.644080585955887</c:v>
                </c:pt>
                <c:pt idx="2">
                  <c:v>14.495713694052503</c:v>
                </c:pt>
                <c:pt idx="3">
                  <c:v>7.4719588786955553</c:v>
                </c:pt>
                <c:pt idx="4">
                  <c:v>0.94746934908288349</c:v>
                </c:pt>
                <c:pt idx="5">
                  <c:v>28.610737607724996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4-4AC6-B6E9-684E94141688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25.575014594279043</c:v>
                </c:pt>
                <c:pt idx="1">
                  <c:v>26.333917104495043</c:v>
                </c:pt>
                <c:pt idx="2">
                  <c:v>14.518388791593695</c:v>
                </c:pt>
                <c:pt idx="3">
                  <c:v>7.4430823117338001</c:v>
                </c:pt>
                <c:pt idx="4">
                  <c:v>0.81727962638645635</c:v>
                </c:pt>
                <c:pt idx="5">
                  <c:v>25.312317571511954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26.125452768355089</c:v>
                </c:pt>
                <c:pt idx="1">
                  <c:v>26.98786868280342</c:v>
                </c:pt>
                <c:pt idx="2">
                  <c:v>13.844650146610713</c:v>
                </c:pt>
                <c:pt idx="3">
                  <c:v>8.4114298855861573</c:v>
                </c:pt>
                <c:pt idx="4">
                  <c:v>0.72442936813660652</c:v>
                </c:pt>
                <c:pt idx="5">
                  <c:v>23.906169148508017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25.088188784819369</c:v>
                </c:pt>
                <c:pt idx="1">
                  <c:v>26.92494830312614</c:v>
                </c:pt>
                <c:pt idx="2">
                  <c:v>15.715849653326847</c:v>
                </c:pt>
                <c:pt idx="3">
                  <c:v>7.9065807079430721</c:v>
                </c:pt>
                <c:pt idx="4">
                  <c:v>0.51088675343632173</c:v>
                </c:pt>
                <c:pt idx="5">
                  <c:v>23.853545797348247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05764587461827"/>
          <c:y val="0.23916176286086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 SLAKT i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2922328461076E-2"/>
          <c:y val="0.17694166568077152"/>
          <c:w val="0.89520998668715324"/>
          <c:h val="0.6537753210731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Bedrifter!$H$38:$H$43</c:f>
              <c:numCache>
                <c:formatCode>#,##0</c:formatCode>
                <c:ptCount val="6"/>
                <c:pt idx="0">
                  <c:v>4318</c:v>
                </c:pt>
                <c:pt idx="1">
                  <c:v>4489</c:v>
                </c:pt>
                <c:pt idx="2">
                  <c:v>2302</c:v>
                </c:pt>
                <c:pt idx="3">
                  <c:v>1423</c:v>
                </c:pt>
                <c:pt idx="4">
                  <c:v>116</c:v>
                </c:pt>
                <c:pt idx="5">
                  <c:v>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6-44BD-9168-872B7943AB0A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Bedrifter!$H$32:$H$37</c:f>
              <c:numCache>
                <c:formatCode>#,##0</c:formatCode>
                <c:ptCount val="6"/>
                <c:pt idx="0">
                  <c:v>4024</c:v>
                </c:pt>
                <c:pt idx="1">
                  <c:v>4520</c:v>
                </c:pt>
                <c:pt idx="2">
                  <c:v>2555</c:v>
                </c:pt>
                <c:pt idx="3">
                  <c:v>1317</c:v>
                </c:pt>
                <c:pt idx="4">
                  <c:v>167</c:v>
                </c:pt>
                <c:pt idx="5">
                  <c:v>5042.8999999999996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6-44BD-9168-872B7943AB0A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#,##0</c:formatCode>
                <c:ptCount val="6"/>
                <c:pt idx="0">
                  <c:v>4381</c:v>
                </c:pt>
                <c:pt idx="1">
                  <c:v>4511</c:v>
                </c:pt>
                <c:pt idx="2">
                  <c:v>2487</c:v>
                </c:pt>
                <c:pt idx="3">
                  <c:v>1275</c:v>
                </c:pt>
                <c:pt idx="4">
                  <c:v>140</c:v>
                </c:pt>
                <c:pt idx="5">
                  <c:v>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6-44BD-9168-872B7943AB0A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#,##0</c:formatCode>
                <c:ptCount val="6"/>
                <c:pt idx="0">
                  <c:v>4544</c:v>
                </c:pt>
                <c:pt idx="1">
                  <c:v>4694</c:v>
                </c:pt>
                <c:pt idx="2">
                  <c:v>2408</c:v>
                </c:pt>
                <c:pt idx="3">
                  <c:v>1463</c:v>
                </c:pt>
                <c:pt idx="4">
                  <c:v>126</c:v>
                </c:pt>
                <c:pt idx="5">
                  <c:v>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F6-44BD-9168-872B7943AB0A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#,##0</c:formatCode>
                <c:ptCount val="6"/>
                <c:pt idx="0">
                  <c:v>4125</c:v>
                </c:pt>
                <c:pt idx="1">
                  <c:v>4427</c:v>
                </c:pt>
                <c:pt idx="2">
                  <c:v>2584</c:v>
                </c:pt>
                <c:pt idx="3">
                  <c:v>1300</c:v>
                </c:pt>
                <c:pt idx="4">
                  <c:v>84</c:v>
                </c:pt>
                <c:pt idx="5">
                  <c:v>3922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F6-44BD-9168-872B7943A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308586941717E-3"/>
              <c:y val="0.47254260329503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05764587461827"/>
          <c:y val="0.23916176286086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86396474684995E-2"/>
          <c:y val="0.12387717381853328"/>
          <c:w val="0.88729392695191922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square"/>
            <c:size val="10"/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2.8547854785478557</c:v>
                </c:pt>
                <c:pt idx="1">
                  <c:v>2.7421099095122483</c:v>
                </c:pt>
                <c:pt idx="2">
                  <c:v>2.8655850151695033</c:v>
                </c:pt>
                <c:pt idx="3">
                  <c:v>3.3251224430999713</c:v>
                </c:pt>
                <c:pt idx="4">
                  <c:v>3.529778079710145</c:v>
                </c:pt>
                <c:pt idx="5">
                  <c:v>3.3029748283752856</c:v>
                </c:pt>
                <c:pt idx="6">
                  <c:v>3.2645276292335126</c:v>
                </c:pt>
                <c:pt idx="7">
                  <c:v>3.0372804532577886</c:v>
                </c:pt>
                <c:pt idx="8">
                  <c:v>3.0168985059247801</c:v>
                </c:pt>
                <c:pt idx="9">
                  <c:v>3.0580029368575627</c:v>
                </c:pt>
                <c:pt idx="10">
                  <c:v>3.1260549086636038</c:v>
                </c:pt>
                <c:pt idx="11">
                  <c:v>3.3288664323374344</c:v>
                </c:pt>
                <c:pt idx="12">
                  <c:v>3.5749838694810574</c:v>
                </c:pt>
                <c:pt idx="13">
                  <c:v>3.592406571890697</c:v>
                </c:pt>
                <c:pt idx="14">
                  <c:v>3.5133010330011896</c:v>
                </c:pt>
                <c:pt idx="15">
                  <c:v>3.6740756346781849</c:v>
                </c:pt>
                <c:pt idx="16">
                  <c:v>3.8143603726425823</c:v>
                </c:pt>
                <c:pt idx="17">
                  <c:v>4.0084247866090248</c:v>
                </c:pt>
                <c:pt idx="18">
                  <c:v>3.9361917003305176</c:v>
                </c:pt>
                <c:pt idx="19">
                  <c:v>3.8180256376371089</c:v>
                </c:pt>
                <c:pt idx="20">
                  <c:v>3.9845364351693489</c:v>
                </c:pt>
                <c:pt idx="21">
                  <c:v>4.0319118406703778</c:v>
                </c:pt>
                <c:pt idx="22">
                  <c:v>4.2245578194720714</c:v>
                </c:pt>
                <c:pt idx="23">
                  <c:v>4.3462467076382794</c:v>
                </c:pt>
                <c:pt idx="24">
                  <c:v>4.5095468794528353</c:v>
                </c:pt>
                <c:pt idx="25">
                  <c:v>4.3660181891421139</c:v>
                </c:pt>
                <c:pt idx="26">
                  <c:v>4.4272621132516052</c:v>
                </c:pt>
                <c:pt idx="27">
                  <c:v>4.4102799977002221</c:v>
                </c:pt>
                <c:pt idx="28">
                  <c:v>4.4792604306045476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3-4CBA-8535-11D404A0F791}"/>
            </c:ext>
          </c:extLst>
        </c:ser>
        <c:ser>
          <c:idx val="0"/>
          <c:order val="1"/>
          <c:tx>
            <c:strRef>
              <c:f>RNR!$G$27</c:f>
              <c:strCache>
                <c:ptCount val="1"/>
                <c:pt idx="0">
                  <c:v>Middel fettgruppe i 2024</c:v>
                </c:pt>
              </c:strCache>
            </c:strRef>
          </c:tx>
          <c:spPr>
            <a:ln w="82550"/>
          </c:spPr>
          <c:marker>
            <c:symbol val="none"/>
          </c:marker>
          <c:val>
            <c:numRef>
              <c:f>År!$AV$8:$AV$36</c:f>
              <c:numCache>
                <c:formatCode>0.00</c:formatCode>
                <c:ptCount val="29"/>
                <c:pt idx="0">
                  <c:v>4.4792604306045476</c:v>
                </c:pt>
                <c:pt idx="1">
                  <c:v>4.4792604306045476</c:v>
                </c:pt>
                <c:pt idx="2">
                  <c:v>4.4792604306045476</c:v>
                </c:pt>
                <c:pt idx="3">
                  <c:v>4.4792604306045476</c:v>
                </c:pt>
                <c:pt idx="4">
                  <c:v>4.4792604306045476</c:v>
                </c:pt>
                <c:pt idx="5">
                  <c:v>4.4792604306045476</c:v>
                </c:pt>
                <c:pt idx="6">
                  <c:v>4.4792604306045476</c:v>
                </c:pt>
                <c:pt idx="7">
                  <c:v>4.4792604306045476</c:v>
                </c:pt>
                <c:pt idx="8">
                  <c:v>4.4792604306045476</c:v>
                </c:pt>
                <c:pt idx="9">
                  <c:v>4.4792604306045476</c:v>
                </c:pt>
                <c:pt idx="10">
                  <c:v>4.4792604306045476</c:v>
                </c:pt>
                <c:pt idx="11">
                  <c:v>4.4792604306045476</c:v>
                </c:pt>
                <c:pt idx="12">
                  <c:v>4.4792604306045476</c:v>
                </c:pt>
                <c:pt idx="13">
                  <c:v>4.4792604306045476</c:v>
                </c:pt>
                <c:pt idx="14">
                  <c:v>4.4792604306045476</c:v>
                </c:pt>
                <c:pt idx="15">
                  <c:v>4.4792604306045476</c:v>
                </c:pt>
                <c:pt idx="16">
                  <c:v>4.4792604306045476</c:v>
                </c:pt>
                <c:pt idx="17">
                  <c:v>4.4792604306045476</c:v>
                </c:pt>
                <c:pt idx="18">
                  <c:v>4.4792604306045476</c:v>
                </c:pt>
                <c:pt idx="19">
                  <c:v>4.4792604306045476</c:v>
                </c:pt>
                <c:pt idx="20">
                  <c:v>4.4792604306045476</c:v>
                </c:pt>
                <c:pt idx="21">
                  <c:v>4.4792604306045476</c:v>
                </c:pt>
                <c:pt idx="22">
                  <c:v>4.4792604306045476</c:v>
                </c:pt>
                <c:pt idx="23">
                  <c:v>4.4792604306045476</c:v>
                </c:pt>
                <c:pt idx="24">
                  <c:v>4.4792604306045476</c:v>
                </c:pt>
                <c:pt idx="25">
                  <c:v>4.4792604306045476</c:v>
                </c:pt>
                <c:pt idx="26">
                  <c:v>4.4792604306045476</c:v>
                </c:pt>
                <c:pt idx="27">
                  <c:v>4.4792604306045476</c:v>
                </c:pt>
                <c:pt idx="28">
                  <c:v>4.4792604306045476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5-4159-836E-4E298CD2F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8911560434694979E-3"/>
              <c:y val="0.217092539282181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65343997972699"/>
          <c:y val="0.57307206116372078"/>
          <c:w val="0.21012633314560097"/>
          <c:h val="0.105465088043087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SLAKTEVEKT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Bedrifter!$X$38:$X$43</c:f>
              <c:numCache>
                <c:formatCode>0.0</c:formatCode>
                <c:ptCount val="6"/>
                <c:pt idx="0">
                  <c:v>7.1441106993978751</c:v>
                </c:pt>
                <c:pt idx="1">
                  <c:v>7.5074047672087341</c:v>
                </c:pt>
                <c:pt idx="2">
                  <c:v>9.433927019982594</c:v>
                </c:pt>
                <c:pt idx="3">
                  <c:v>8.4572030920590304</c:v>
                </c:pt>
                <c:pt idx="4">
                  <c:v>8.0620689655172395</c:v>
                </c:pt>
                <c:pt idx="5">
                  <c:v>7.8149683479681311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D-4386-A4BA-448EB271AF76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Bedrifter!$X$32:$X$37</c:f>
              <c:numCache>
                <c:formatCode>0.0</c:formatCode>
                <c:ptCount val="6"/>
                <c:pt idx="0">
                  <c:v>7.4843613320079374</c:v>
                </c:pt>
                <c:pt idx="1">
                  <c:v>7.8998230088495651</c:v>
                </c:pt>
                <c:pt idx="2">
                  <c:v>9.1695538160469514</c:v>
                </c:pt>
                <c:pt idx="3">
                  <c:v>8.9146545178435748</c:v>
                </c:pt>
                <c:pt idx="4">
                  <c:v>7.9395209580838255</c:v>
                </c:pt>
                <c:pt idx="5">
                  <c:v>8.1168177040988407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2D-4386-A4BA-448EB271AF76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Bedrifter!$X$25:$X$30</c:f>
              <c:numCache>
                <c:formatCode>0.0</c:formatCode>
                <c:ptCount val="6"/>
                <c:pt idx="0">
                  <c:v>7.5832914859621132</c:v>
                </c:pt>
                <c:pt idx="1">
                  <c:v>7.909221902017288</c:v>
                </c:pt>
                <c:pt idx="2">
                  <c:v>8.5263128266988382</c:v>
                </c:pt>
                <c:pt idx="3">
                  <c:v>8.9286274509803896</c:v>
                </c:pt>
                <c:pt idx="4">
                  <c:v>6.8478571428571371</c:v>
                </c:pt>
                <c:pt idx="5">
                  <c:v>8.2680581180811767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2D-4386-A4BA-448EB271AF76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Bedrifter!$X$18:$X$23</c:f>
              <c:numCache>
                <c:formatCode>0.0</c:formatCode>
                <c:ptCount val="6"/>
                <c:pt idx="0">
                  <c:v>7.6072183098591779</c:v>
                </c:pt>
                <c:pt idx="1">
                  <c:v>7.5980400511291011</c:v>
                </c:pt>
                <c:pt idx="2">
                  <c:v>8.9109634551494885</c:v>
                </c:pt>
                <c:pt idx="3">
                  <c:v>8.6056049213944021</c:v>
                </c:pt>
                <c:pt idx="4">
                  <c:v>7.1865079365079341</c:v>
                </c:pt>
                <c:pt idx="5">
                  <c:v>8.1485088985088936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2D-4386-A4BA-448EB271AF76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Bedrifter!$X$11:$X$16</c:f>
              <c:numCache>
                <c:formatCode>0.0</c:formatCode>
                <c:ptCount val="6"/>
                <c:pt idx="0">
                  <c:v>7.3755878787878748</c:v>
                </c:pt>
                <c:pt idx="1">
                  <c:v>8.1316241246894094</c:v>
                </c:pt>
                <c:pt idx="2">
                  <c:v>9.2559210526315692</c:v>
                </c:pt>
                <c:pt idx="3">
                  <c:v>8.5670769230769128</c:v>
                </c:pt>
                <c:pt idx="4">
                  <c:v>9.5785714285714363</c:v>
                </c:pt>
                <c:pt idx="5">
                  <c:v>8.4820754716981082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2D-4386-A4BA-448EB271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179860514057E-3"/>
              <c:y val="0.472542650526406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86001744350257"/>
          <c:y val="0.2262400469386838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KLASSE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Bedrifter!$P$38:$P$43</c:f>
              <c:numCache>
                <c:formatCode>0.00</c:formatCode>
                <c:ptCount val="6"/>
                <c:pt idx="0">
                  <c:v>5.0523390458545618</c:v>
                </c:pt>
                <c:pt idx="1">
                  <c:v>5.0066830028959677</c:v>
                </c:pt>
                <c:pt idx="2">
                  <c:v>5.4726324934839266</c:v>
                </c:pt>
                <c:pt idx="3">
                  <c:v>5.1546029515108911</c:v>
                </c:pt>
                <c:pt idx="4">
                  <c:v>5.1637931034482785</c:v>
                </c:pt>
                <c:pt idx="5">
                  <c:v>5.303859505819891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D-41BF-B2F9-4ECCE044D005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0.00</c:formatCode>
                <c:ptCount val="6"/>
                <c:pt idx="0">
                  <c:v>5.0171471172962221</c:v>
                </c:pt>
                <c:pt idx="1">
                  <c:v>5.068805309734512</c:v>
                </c:pt>
                <c:pt idx="2">
                  <c:v>5.3307240704500964</c:v>
                </c:pt>
                <c:pt idx="3">
                  <c:v>5.1366742596810946</c:v>
                </c:pt>
                <c:pt idx="4">
                  <c:v>4.8023952095808387</c:v>
                </c:pt>
                <c:pt idx="5">
                  <c:v>5.1796981895338012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D-41BF-B2F9-4ECCE044D005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Bedrifter!$P$25:$P$30</c:f>
              <c:numCache>
                <c:formatCode>0.00</c:formatCode>
                <c:ptCount val="6"/>
                <c:pt idx="0">
                  <c:v>5.2716274823099747</c:v>
                </c:pt>
                <c:pt idx="1">
                  <c:v>5.1733540234981161</c:v>
                </c:pt>
                <c:pt idx="2">
                  <c:v>5.1897868918375556</c:v>
                </c:pt>
                <c:pt idx="3">
                  <c:v>5.2737254901960782</c:v>
                </c:pt>
                <c:pt idx="4">
                  <c:v>3.8857142857142848</c:v>
                </c:pt>
                <c:pt idx="5">
                  <c:v>5.2910516605166045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D-41BF-B2F9-4ECCE044D005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Bedrifter!$P$18:$P$23</c:f>
              <c:numCache>
                <c:formatCode>0.00</c:formatCode>
                <c:ptCount val="6"/>
                <c:pt idx="0">
                  <c:v>5.3716989436619746</c:v>
                </c:pt>
                <c:pt idx="1">
                  <c:v>5.3679164891350659</c:v>
                </c:pt>
                <c:pt idx="2">
                  <c:v>5.4713455149501664</c:v>
                </c:pt>
                <c:pt idx="3">
                  <c:v>4.9583048530416951</c:v>
                </c:pt>
                <c:pt idx="4">
                  <c:v>4.5555555555555562</c:v>
                </c:pt>
                <c:pt idx="5">
                  <c:v>5.2919672919672918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D-41BF-B2F9-4ECCE044D005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Bedrifter!$P$11:$P$16</c:f>
              <c:numCache>
                <c:formatCode>0.00</c:formatCode>
                <c:ptCount val="6"/>
                <c:pt idx="0">
                  <c:v>5.7088484848484846</c:v>
                </c:pt>
                <c:pt idx="1">
                  <c:v>5.5003388299073874</c:v>
                </c:pt>
                <c:pt idx="2">
                  <c:v>5.6594427244582013</c:v>
                </c:pt>
                <c:pt idx="3">
                  <c:v>5.1692307692307677</c:v>
                </c:pt>
                <c:pt idx="4">
                  <c:v>5.6071428571428559</c:v>
                </c:pt>
                <c:pt idx="5">
                  <c:v>5.4459459459459447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D-41BF-B2F9-4ECCE044D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5596136357298"/>
          <c:y val="0.1508634394625792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FETTGRUPPE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Bedrifter!$V$38:$V$43</c:f>
              <c:numCache>
                <c:formatCode>0.00</c:formatCode>
                <c:ptCount val="6"/>
                <c:pt idx="0">
                  <c:v>5.7003242241778604</c:v>
                </c:pt>
                <c:pt idx="1">
                  <c:v>4.4192470483403872</c:v>
                </c:pt>
                <c:pt idx="2">
                  <c:v>4.0238922675933972</c:v>
                </c:pt>
                <c:pt idx="3">
                  <c:v>3.9557273366127927</c:v>
                </c:pt>
                <c:pt idx="4">
                  <c:v>3.5517241379310347</c:v>
                </c:pt>
                <c:pt idx="5">
                  <c:v>3.9542577088013058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C-46B8-BD43-6B5111655479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Bedrifter!$V$32:$V$37</c:f>
              <c:numCache>
                <c:formatCode>0.00</c:formatCode>
                <c:ptCount val="6"/>
                <c:pt idx="0">
                  <c:v>5.3153578528827046</c:v>
                </c:pt>
                <c:pt idx="1">
                  <c:v>4.4146017699115045</c:v>
                </c:pt>
                <c:pt idx="2">
                  <c:v>3.7647749510763209</c:v>
                </c:pt>
                <c:pt idx="3">
                  <c:v>3.9817767653758551</c:v>
                </c:pt>
                <c:pt idx="4">
                  <c:v>3.9760479041916161</c:v>
                </c:pt>
                <c:pt idx="5">
                  <c:v>3.9828273414106969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C-46B8-BD43-6B5111655479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Bedrifter!$V$25:$V$30</c:f>
              <c:numCache>
                <c:formatCode>0.00</c:formatCode>
                <c:ptCount val="6"/>
                <c:pt idx="0">
                  <c:v>5.1232595297877195</c:v>
                </c:pt>
                <c:pt idx="1">
                  <c:v>4.5134116603857244</c:v>
                </c:pt>
                <c:pt idx="2">
                  <c:v>3.7129071170084447</c:v>
                </c:pt>
                <c:pt idx="3">
                  <c:v>4.330980392156861</c:v>
                </c:pt>
                <c:pt idx="4">
                  <c:v>2.9</c:v>
                </c:pt>
                <c:pt idx="5">
                  <c:v>4.1217712177121779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7C-46B8-BD43-6B5111655479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Bedrifter!$V$18:$V$23</c:f>
              <c:numCache>
                <c:formatCode>0.00</c:formatCode>
                <c:ptCount val="6"/>
                <c:pt idx="0">
                  <c:v>5.0371919014084519</c:v>
                </c:pt>
                <c:pt idx="1">
                  <c:v>4.3536429484448238</c:v>
                </c:pt>
                <c:pt idx="2">
                  <c:v>4.0992524916943509</c:v>
                </c:pt>
                <c:pt idx="3">
                  <c:v>4.0505809979494192</c:v>
                </c:pt>
                <c:pt idx="4">
                  <c:v>3.3095238095238102</c:v>
                </c:pt>
                <c:pt idx="5">
                  <c:v>4.1291486291486308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7C-46B8-BD43-6B5111655479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Bedrifter!$V$11:$V$16</c:f>
              <c:numCache>
                <c:formatCode>0.00</c:formatCode>
                <c:ptCount val="6"/>
                <c:pt idx="0">
                  <c:v>5.1512727272727261</c:v>
                </c:pt>
                <c:pt idx="1">
                  <c:v>4.3040433702281451</c:v>
                </c:pt>
                <c:pt idx="2">
                  <c:v>4.4047987616099054</c:v>
                </c:pt>
                <c:pt idx="3">
                  <c:v>3.7207692307692306</c:v>
                </c:pt>
                <c:pt idx="4">
                  <c:v>4.1904761904761907</c:v>
                </c:pt>
                <c:pt idx="5">
                  <c:v>4.276899541050482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7C-46B8-BD43-6B511165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5596136357298"/>
          <c:y val="0.1508634394625792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</a:t>
            </a:r>
            <a:r>
              <a:rPr lang="nb-NO" sz="2800" baseline="0"/>
              <a:t> PRODUSENTER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Bedrifter!$F$38:$F$43</c:f>
              <c:numCache>
                <c:formatCode>General</c:formatCode>
                <c:ptCount val="6"/>
                <c:pt idx="0">
                  <c:v>103</c:v>
                </c:pt>
                <c:pt idx="1">
                  <c:v>144</c:v>
                </c:pt>
                <c:pt idx="2">
                  <c:v>108</c:v>
                </c:pt>
                <c:pt idx="3">
                  <c:v>82</c:v>
                </c:pt>
                <c:pt idx="4">
                  <c:v>9</c:v>
                </c:pt>
                <c:pt idx="5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6-4DD2-8CAC-5BCFB1AB72B7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97</c:v>
                </c:pt>
                <c:pt idx="1">
                  <c:v>152</c:v>
                </c:pt>
                <c:pt idx="2">
                  <c:v>106</c:v>
                </c:pt>
                <c:pt idx="3">
                  <c:v>92</c:v>
                </c:pt>
                <c:pt idx="4">
                  <c:v>12</c:v>
                </c:pt>
                <c:pt idx="5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6-4DD2-8CAC-5BCFB1AB72B7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102</c:v>
                </c:pt>
                <c:pt idx="1">
                  <c:v>149</c:v>
                </c:pt>
                <c:pt idx="2">
                  <c:v>94</c:v>
                </c:pt>
                <c:pt idx="3">
                  <c:v>93</c:v>
                </c:pt>
                <c:pt idx="4">
                  <c:v>9</c:v>
                </c:pt>
                <c:pt idx="5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A6-4DD2-8CAC-5BCFB1AB72B7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103</c:v>
                </c:pt>
                <c:pt idx="1">
                  <c:v>157</c:v>
                </c:pt>
                <c:pt idx="2">
                  <c:v>115</c:v>
                </c:pt>
                <c:pt idx="3">
                  <c:v>100</c:v>
                </c:pt>
                <c:pt idx="4">
                  <c:v>8</c:v>
                </c:pt>
                <c:pt idx="5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A6-4DD2-8CAC-5BCFB1AB72B7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91</c:v>
                </c:pt>
                <c:pt idx="1">
                  <c:v>181</c:v>
                </c:pt>
                <c:pt idx="2">
                  <c:v>114</c:v>
                </c:pt>
                <c:pt idx="3">
                  <c:v>102</c:v>
                </c:pt>
                <c:pt idx="4">
                  <c:v>10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A6-4DD2-8CAC-5BCFB1AB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5596136357298"/>
          <c:y val="0.1508634394625792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 antall</a:t>
            </a:r>
            <a:r>
              <a:rPr lang="nb-NO" sz="2400" baseline="0"/>
              <a:t> SLAKT per PRODUSENT </a:t>
            </a:r>
            <a:r>
              <a:rPr lang="nb-NO" sz="24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7363904525224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Bedrifter!$AJ$38:$AJ$43</c:f>
              <c:numCache>
                <c:formatCode>0</c:formatCode>
                <c:ptCount val="6"/>
                <c:pt idx="0">
                  <c:v>41.922330097087375</c:v>
                </c:pt>
                <c:pt idx="1">
                  <c:v>31.173611111111111</c:v>
                </c:pt>
                <c:pt idx="2">
                  <c:v>21.314814814814813</c:v>
                </c:pt>
                <c:pt idx="3">
                  <c:v>17.353658536585368</c:v>
                </c:pt>
                <c:pt idx="4">
                  <c:v>12.888888888888889</c:v>
                </c:pt>
                <c:pt idx="5">
                  <c:v>33.772413793103446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5E5-BFB7-3F236BA60118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Bedrifter!$AJ$32:$AJ$37</c:f>
              <c:numCache>
                <c:formatCode>0</c:formatCode>
                <c:ptCount val="6"/>
                <c:pt idx="0">
                  <c:v>41.484536082474229</c:v>
                </c:pt>
                <c:pt idx="1">
                  <c:v>29.736842105263158</c:v>
                </c:pt>
                <c:pt idx="2">
                  <c:v>24.10377358490566</c:v>
                </c:pt>
                <c:pt idx="3">
                  <c:v>14.315217391304348</c:v>
                </c:pt>
                <c:pt idx="4">
                  <c:v>13.916666666666666</c:v>
                </c:pt>
                <c:pt idx="5">
                  <c:v>35.020138888888887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5E5-BFB7-3F236BA60118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Bedrifter!$AJ$25:$AJ$30</c:f>
              <c:numCache>
                <c:formatCode>0</c:formatCode>
                <c:ptCount val="6"/>
                <c:pt idx="0">
                  <c:v>42.950980392156865</c:v>
                </c:pt>
                <c:pt idx="1">
                  <c:v>30.275167785234899</c:v>
                </c:pt>
                <c:pt idx="2">
                  <c:v>26.457446808510639</c:v>
                </c:pt>
                <c:pt idx="3">
                  <c:v>13.709677419354838</c:v>
                </c:pt>
                <c:pt idx="4">
                  <c:v>15.555555555555555</c:v>
                </c:pt>
                <c:pt idx="5">
                  <c:v>29.100671140939596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E-45E5-BFB7-3F236BA60118}"/>
            </c:ext>
          </c:extLst>
        </c:ser>
        <c:ser>
          <c:idx val="13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Bedrifter!$AJ$18:$AJ$23</c:f>
              <c:numCache>
                <c:formatCode>0</c:formatCode>
                <c:ptCount val="6"/>
                <c:pt idx="0">
                  <c:v>44.116504854368934</c:v>
                </c:pt>
                <c:pt idx="1">
                  <c:v>29.898089171974522</c:v>
                </c:pt>
                <c:pt idx="2">
                  <c:v>20.939130434782609</c:v>
                </c:pt>
                <c:pt idx="3">
                  <c:v>14.63</c:v>
                </c:pt>
                <c:pt idx="4">
                  <c:v>15.75</c:v>
                </c:pt>
                <c:pt idx="5">
                  <c:v>26.484076433121018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E-45E5-BFB7-3F236BA60118}"/>
            </c:ext>
          </c:extLst>
        </c:ser>
        <c:ser>
          <c:idx val="1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Bedrifter!$AJ$11:$AJ$16</c:f>
              <c:numCache>
                <c:formatCode>0</c:formatCode>
                <c:ptCount val="6"/>
                <c:pt idx="0">
                  <c:v>45.329670329670328</c:v>
                </c:pt>
                <c:pt idx="1">
                  <c:v>24.458563535911601</c:v>
                </c:pt>
                <c:pt idx="2">
                  <c:v>22.666666666666668</c:v>
                </c:pt>
                <c:pt idx="3">
                  <c:v>12.745098039215685</c:v>
                </c:pt>
                <c:pt idx="4">
                  <c:v>8.4</c:v>
                </c:pt>
                <c:pt idx="5">
                  <c:v>25.80263157894737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E-45E5-BFB7-3F236BA60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5596136357298"/>
          <c:y val="0.1508634394625792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</a:t>
            </a:r>
            <a:r>
              <a:rPr lang="nb-NO" sz="2800"/>
              <a:t>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16195957439993E-2"/>
          <c:y val="0.14318253090596994"/>
          <c:w val="0.88730281479193762"/>
          <c:h val="0.63233257528188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(Slakteri!$D$9:$D$16,Slakteri!$D$18:$D$25,Slakteri!$D$28:$D$32)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(Slakteri!$G$35:$G$42,Slakteri!$G$44:$G$51,Slakteri!$G$54:$G$58)</c:f>
              <c:numCache>
                <c:formatCode>#,##0</c:formatCode>
                <c:ptCount val="21"/>
                <c:pt idx="0">
                  <c:v>185</c:v>
                </c:pt>
                <c:pt idx="1">
                  <c:v>257</c:v>
                </c:pt>
                <c:pt idx="2">
                  <c:v>4359</c:v>
                </c:pt>
                <c:pt idx="3">
                  <c:v>63</c:v>
                </c:pt>
                <c:pt idx="4">
                  <c:v>943</c:v>
                </c:pt>
                <c:pt idx="5">
                  <c:v>206</c:v>
                </c:pt>
                <c:pt idx="6">
                  <c:v>3687</c:v>
                </c:pt>
                <c:pt idx="7">
                  <c:v>1023</c:v>
                </c:pt>
                <c:pt idx="8">
                  <c:v>126</c:v>
                </c:pt>
                <c:pt idx="9">
                  <c:v>1130</c:v>
                </c:pt>
                <c:pt idx="10">
                  <c:v>234</c:v>
                </c:pt>
                <c:pt idx="11">
                  <c:v>1</c:v>
                </c:pt>
                <c:pt idx="12">
                  <c:v>1335</c:v>
                </c:pt>
                <c:pt idx="13">
                  <c:v>748</c:v>
                </c:pt>
                <c:pt idx="14">
                  <c:v>371</c:v>
                </c:pt>
                <c:pt idx="15">
                  <c:v>431</c:v>
                </c:pt>
                <c:pt idx="16">
                  <c:v>841</c:v>
                </c:pt>
                <c:pt idx="17">
                  <c:v>791</c:v>
                </c:pt>
                <c:pt idx="18">
                  <c:v>41</c:v>
                </c:pt>
                <c:pt idx="19">
                  <c:v>437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2.4647362452303548E-2"/>
                  <c:y val="-2.6398792211285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3A-49FA-A2A9-1FC7E2DCF30B}"/>
                </c:ext>
              </c:extLst>
            </c:dLbl>
            <c:dLbl>
              <c:idx val="4"/>
              <c:layout>
                <c:manualLayout>
                  <c:x val="2.8439264368042947E-3"/>
                  <c:y val="-4.0613526478900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3A-49FA-A2A9-1FC7E2DCF30B}"/>
                </c:ext>
              </c:extLst>
            </c:dLbl>
            <c:dLbl>
              <c:idx val="6"/>
              <c:layout>
                <c:manualLayout>
                  <c:x val="2.369938697336876E-2"/>
                  <c:y val="-3.858285015495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3A-49FA-A2A9-1FC7E2DCF30B}"/>
                </c:ext>
              </c:extLst>
            </c:dLbl>
            <c:dLbl>
              <c:idx val="7"/>
              <c:layout>
                <c:manualLayout>
                  <c:x val="-9.4797547893482278E-4"/>
                  <c:y val="-4.467487912678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3A-49FA-A2A9-1FC7E2DCF30B}"/>
                </c:ext>
              </c:extLst>
            </c:dLbl>
            <c:dLbl>
              <c:idx val="9"/>
              <c:layout>
                <c:manualLayout>
                  <c:x val="-2.8439264368042595E-3"/>
                  <c:y val="-4.8736231774680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3A-49FA-A2A9-1FC7E2DCF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(Slakteri!$D$9:$D$16,Slakteri!$D$18:$D$25,Slakteri!$D$28:$D$32)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(Slakteri!$G$9:$G$16,Slakteri!$G$18:$G$25,Slakteri!$G$28:$G$32)</c:f>
              <c:numCache>
                <c:formatCode>#,##0</c:formatCode>
                <c:ptCount val="21"/>
                <c:pt idx="0">
                  <c:v>0</c:v>
                </c:pt>
                <c:pt idx="1">
                  <c:v>160</c:v>
                </c:pt>
                <c:pt idx="2">
                  <c:v>4125</c:v>
                </c:pt>
                <c:pt idx="3">
                  <c:v>20</c:v>
                </c:pt>
                <c:pt idx="4">
                  <c:v>778</c:v>
                </c:pt>
                <c:pt idx="5">
                  <c:v>128</c:v>
                </c:pt>
                <c:pt idx="6">
                  <c:v>3629</c:v>
                </c:pt>
                <c:pt idx="7">
                  <c:v>914</c:v>
                </c:pt>
                <c:pt idx="8">
                  <c:v>84</c:v>
                </c:pt>
                <c:pt idx="9">
                  <c:v>1182</c:v>
                </c:pt>
                <c:pt idx="10">
                  <c:v>258</c:v>
                </c:pt>
                <c:pt idx="11">
                  <c:v>0</c:v>
                </c:pt>
                <c:pt idx="12">
                  <c:v>1489</c:v>
                </c:pt>
                <c:pt idx="13">
                  <c:v>778</c:v>
                </c:pt>
                <c:pt idx="14">
                  <c:v>357</c:v>
                </c:pt>
                <c:pt idx="15">
                  <c:v>333</c:v>
                </c:pt>
                <c:pt idx="16">
                  <c:v>891</c:v>
                </c:pt>
                <c:pt idx="17">
                  <c:v>756</c:v>
                </c:pt>
                <c:pt idx="18">
                  <c:v>44</c:v>
                </c:pt>
                <c:pt idx="19">
                  <c:v>511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48399058788269"/>
          <c:y val="0.178819778649802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43194080422321E-2"/>
          <c:y val="0.1450791203311807"/>
          <c:w val="0.89232533771090872"/>
          <c:h val="0.67519782109069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Slakteri!$Y$35:$Y$59</c15:sqref>
                  </c15:fullRef>
                </c:ext>
              </c:extLst>
              <c:f>(Slakteri!$Y$35:$Y$51,Slakteri!$Y$54:$Y$58)</c:f>
              <c:numCache>
                <c:formatCode>0.00</c:formatCode>
                <c:ptCount val="22"/>
                <c:pt idx="0">
                  <c:v>3.9135135135135126</c:v>
                </c:pt>
                <c:pt idx="1">
                  <c:v>3.4941634241245128</c:v>
                </c:pt>
                <c:pt idx="2">
                  <c:v>5.0848818536361549</c:v>
                </c:pt>
                <c:pt idx="3">
                  <c:v>3.952380952380953</c:v>
                </c:pt>
                <c:pt idx="4">
                  <c:v>3.775185577942735</c:v>
                </c:pt>
                <c:pt idx="5">
                  <c:v>3.9660194174757271</c:v>
                </c:pt>
                <c:pt idx="6">
                  <c:v>4.5085435313262812</c:v>
                </c:pt>
                <c:pt idx="7">
                  <c:v>4.0234604105571847</c:v>
                </c:pt>
                <c:pt idx="8">
                  <c:v>3.8913043478260874</c:v>
                </c:pt>
                <c:pt idx="9">
                  <c:v>3.3095238095238102</c:v>
                </c:pt>
                <c:pt idx="10">
                  <c:v>3.9592920353982306</c:v>
                </c:pt>
                <c:pt idx="11">
                  <c:v>4.2435897435897436</c:v>
                </c:pt>
                <c:pt idx="12">
                  <c:v>4</c:v>
                </c:pt>
                <c:pt idx="13">
                  <c:v>4.1483146067415717</c:v>
                </c:pt>
                <c:pt idx="14">
                  <c:v>3.832887700534759</c:v>
                </c:pt>
                <c:pt idx="15">
                  <c:v>3.8517520215633434</c:v>
                </c:pt>
                <c:pt idx="16">
                  <c:v>4.0812064965197212</c:v>
                </c:pt>
                <c:pt idx="17">
                  <c:v>4.2865636147443524</c:v>
                </c:pt>
                <c:pt idx="18">
                  <c:v>4.802781289506953</c:v>
                </c:pt>
                <c:pt idx="19">
                  <c:v>3.975609756097561</c:v>
                </c:pt>
                <c:pt idx="20">
                  <c:v>4.1006864988558354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2-4DCB-8136-81B05AD227BB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Slakteri!$Y$9:$Y$33</c15:sqref>
                  </c15:fullRef>
                </c:ext>
              </c:extLst>
              <c:f>(Slakteri!$Y$9:$Y$25,Slakteri!$Y$28:$Y$32)</c:f>
              <c:numCache>
                <c:formatCode>0.00</c:formatCode>
                <c:ptCount val="22"/>
                <c:pt idx="0">
                  <c:v>0</c:v>
                </c:pt>
                <c:pt idx="1">
                  <c:v>4.3062500000000004</c:v>
                </c:pt>
                <c:pt idx="2">
                  <c:v>5.1512727272727261</c:v>
                </c:pt>
                <c:pt idx="3">
                  <c:v>4.25</c:v>
                </c:pt>
                <c:pt idx="4">
                  <c:v>3.7185089974293057</c:v>
                </c:pt>
                <c:pt idx="5">
                  <c:v>3.96875</c:v>
                </c:pt>
                <c:pt idx="6">
                  <c:v>4.42987048773767</c:v>
                </c:pt>
                <c:pt idx="7">
                  <c:v>3.6641137855579857</c:v>
                </c:pt>
                <c:pt idx="8">
                  <c:v>4.4000000000000004</c:v>
                </c:pt>
                <c:pt idx="9">
                  <c:v>4.1904761904761907</c:v>
                </c:pt>
                <c:pt idx="10">
                  <c:v>4.2318104906937393</c:v>
                </c:pt>
                <c:pt idx="11">
                  <c:v>3.7984496124031009</c:v>
                </c:pt>
                <c:pt idx="12">
                  <c:v>0</c:v>
                </c:pt>
                <c:pt idx="13">
                  <c:v>4.231027535258562</c:v>
                </c:pt>
                <c:pt idx="14">
                  <c:v>4.2892030848329057</c:v>
                </c:pt>
                <c:pt idx="15">
                  <c:v>4.1008403361344525</c:v>
                </c:pt>
                <c:pt idx="16">
                  <c:v>3.6396396396396402</c:v>
                </c:pt>
                <c:pt idx="17">
                  <c:v>4.5016835016835035</c:v>
                </c:pt>
                <c:pt idx="18">
                  <c:v>4.7592592592592595</c:v>
                </c:pt>
                <c:pt idx="19">
                  <c:v>3.454545454545455</c:v>
                </c:pt>
                <c:pt idx="20">
                  <c:v>4.6360078277886494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D2-4DCB-8136-81B05AD22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35663398436162E-2"/>
              <c:y val="0.281122349475246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37375532968899"/>
          <c:y val="0.1257453852011960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</a:t>
            </a:r>
            <a:r>
              <a:rPr lang="nb-NO" sz="2800"/>
              <a:t>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6038777818"/>
          <c:y val="2.610558402135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Slakteri!$W$35:$W$59</c15:sqref>
                  </c15:fullRef>
                </c:ext>
              </c:extLst>
              <c:f>(Slakteri!$W$35:$W$51,Slakteri!$W$54:$W$58)</c:f>
              <c:numCache>
                <c:formatCode>0.00</c:formatCode>
                <c:ptCount val="22"/>
                <c:pt idx="0">
                  <c:v>7.1891891891891904</c:v>
                </c:pt>
                <c:pt idx="1">
                  <c:v>7.0583657587548627</c:v>
                </c:pt>
                <c:pt idx="2">
                  <c:v>5.2945629731589809</c:v>
                </c:pt>
                <c:pt idx="3">
                  <c:v>5.6666666666666679</c:v>
                </c:pt>
                <c:pt idx="4">
                  <c:v>5.1495227995758208</c:v>
                </c:pt>
                <c:pt idx="5">
                  <c:v>5.5388349514563089</c:v>
                </c:pt>
                <c:pt idx="6">
                  <c:v>5.4184974233794412</c:v>
                </c:pt>
                <c:pt idx="7">
                  <c:v>4.7360703812316709</c:v>
                </c:pt>
                <c:pt idx="8">
                  <c:v>5.75</c:v>
                </c:pt>
                <c:pt idx="9">
                  <c:v>4.5555555555555562</c:v>
                </c:pt>
                <c:pt idx="10">
                  <c:v>5.209734513274336</c:v>
                </c:pt>
                <c:pt idx="11">
                  <c:v>5.4188034188034191</c:v>
                </c:pt>
                <c:pt idx="12">
                  <c:v>6</c:v>
                </c:pt>
                <c:pt idx="13">
                  <c:v>4.4269662921348303</c:v>
                </c:pt>
                <c:pt idx="14">
                  <c:v>5.0133689839572195</c:v>
                </c:pt>
                <c:pt idx="15">
                  <c:v>4.4312668463611873</c:v>
                </c:pt>
                <c:pt idx="16">
                  <c:v>5.3503480278422284</c:v>
                </c:pt>
                <c:pt idx="17">
                  <c:v>6.1557669441141485</c:v>
                </c:pt>
                <c:pt idx="18">
                  <c:v>6.6927939317319849</c:v>
                </c:pt>
                <c:pt idx="19">
                  <c:v>5.5609756097560972</c:v>
                </c:pt>
                <c:pt idx="20">
                  <c:v>4.8306636155606419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6-4C03-B80B-E03BBBFC9796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2.7027027027027358E-3"/>
                  <c:y val="-9.8440309038911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6F-4798-AF7A-DF3447121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Slakteri!$W$9:$W$33</c15:sqref>
                  </c15:fullRef>
                </c:ext>
              </c:extLst>
              <c:f>(Slakteri!$W$9:$W$25,Slakteri!$W$28:$W$32)</c:f>
              <c:numCache>
                <c:formatCode>0.00</c:formatCode>
                <c:ptCount val="22"/>
                <c:pt idx="0">
                  <c:v>0</c:v>
                </c:pt>
                <c:pt idx="1">
                  <c:v>6.45</c:v>
                </c:pt>
                <c:pt idx="2">
                  <c:v>5.7088484848484846</c:v>
                </c:pt>
                <c:pt idx="3">
                  <c:v>6.2</c:v>
                </c:pt>
                <c:pt idx="4">
                  <c:v>5.0334190231362461</c:v>
                </c:pt>
                <c:pt idx="5">
                  <c:v>5.484375</c:v>
                </c:pt>
                <c:pt idx="6">
                  <c:v>5.5965830807384958</c:v>
                </c:pt>
                <c:pt idx="7">
                  <c:v>5.0284463894967182</c:v>
                </c:pt>
                <c:pt idx="8">
                  <c:v>6.6</c:v>
                </c:pt>
                <c:pt idx="9">
                  <c:v>5.6071428571428559</c:v>
                </c:pt>
                <c:pt idx="10">
                  <c:v>5.7538071065989849</c:v>
                </c:pt>
                <c:pt idx="11">
                  <c:v>5.5116279069767442</c:v>
                </c:pt>
                <c:pt idx="12">
                  <c:v>0</c:v>
                </c:pt>
                <c:pt idx="13">
                  <c:v>5.006044325050369</c:v>
                </c:pt>
                <c:pt idx="14">
                  <c:v>5.9562982005141389</c:v>
                </c:pt>
                <c:pt idx="15">
                  <c:v>5.2521008403361318</c:v>
                </c:pt>
                <c:pt idx="16">
                  <c:v>5.7297297297297298</c:v>
                </c:pt>
                <c:pt idx="17">
                  <c:v>5.7912457912457924</c:v>
                </c:pt>
                <c:pt idx="18">
                  <c:v>5.5383597883597906</c:v>
                </c:pt>
                <c:pt idx="19">
                  <c:v>5.3636363636363633</c:v>
                </c:pt>
                <c:pt idx="20">
                  <c:v>5.2113502935420755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6-4C03-B80B-E03BBBFC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5663398436162E-2"/>
              <c:y val="0.281122349475246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61835851599633"/>
          <c:y val="5.2760806211123376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</a:t>
            </a:r>
            <a:r>
              <a:rPr lang="nb-NO" sz="2800"/>
              <a:t>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(Slakteri!$D$10:$D$25,Slakteri!$D$28:$D$32)</c:f>
              <c:strCache>
                <c:ptCount val="21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Slakteri!$Q$35:$Q$59</c15:sqref>
                  </c15:fullRef>
                </c:ext>
              </c:extLst>
              <c:f>(Slakteri!$Q$36:$Q$51,Slakteri!$Q$54:$Q$58)</c:f>
              <c:numCache>
                <c:formatCode>0.0</c:formatCode>
                <c:ptCount val="21"/>
                <c:pt idx="0">
                  <c:v>9.4272373540856087</c:v>
                </c:pt>
                <c:pt idx="1">
                  <c:v>7.4375774260151646</c:v>
                </c:pt>
                <c:pt idx="2">
                  <c:v>9.8063492063492035</c:v>
                </c:pt>
                <c:pt idx="3">
                  <c:v>8.2082714740190887</c:v>
                </c:pt>
                <c:pt idx="4">
                  <c:v>9.5966019417475756</c:v>
                </c:pt>
                <c:pt idx="5">
                  <c:v>7.4029292107404352</c:v>
                </c:pt>
                <c:pt idx="6">
                  <c:v>8.3170087976539619</c:v>
                </c:pt>
                <c:pt idx="7">
                  <c:v>9.4755434782608621</c:v>
                </c:pt>
                <c:pt idx="8">
                  <c:v>7.1865079365079341</c:v>
                </c:pt>
                <c:pt idx="9">
                  <c:v>9.814690265486739</c:v>
                </c:pt>
                <c:pt idx="10">
                  <c:v>8.9948717948717949</c:v>
                </c:pt>
                <c:pt idx="11">
                  <c:v>12.4</c:v>
                </c:pt>
                <c:pt idx="12">
                  <c:v>7.2558801498127359</c:v>
                </c:pt>
                <c:pt idx="13">
                  <c:v>10.997058823529423</c:v>
                </c:pt>
                <c:pt idx="14">
                  <c:v>7.9393530997304564</c:v>
                </c:pt>
                <c:pt idx="15">
                  <c:v>7.8881670533642687</c:v>
                </c:pt>
                <c:pt idx="16">
                  <c:v>7.7967895362663553</c:v>
                </c:pt>
                <c:pt idx="17">
                  <c:v>6.2731984829329956</c:v>
                </c:pt>
                <c:pt idx="18">
                  <c:v>12.08292682926829</c:v>
                </c:pt>
                <c:pt idx="19">
                  <c:v>8.7183066361556083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1-46D0-8A65-13D79F734990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(Slakteri!$D$10:$D$25,Slakteri!$D$28:$D$32)</c:f>
              <c:strCache>
                <c:ptCount val="21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Slakteri!$Q$9:$Q$33</c15:sqref>
                  </c15:fullRef>
                </c:ext>
              </c:extLst>
              <c:f>(Slakteri!$Q$10:$Q$25,Slakteri!$Q$28:$Q$32)</c:f>
              <c:numCache>
                <c:formatCode>0.0</c:formatCode>
                <c:ptCount val="21"/>
                <c:pt idx="0">
                  <c:v>11.572500000000002</c:v>
                </c:pt>
                <c:pt idx="1">
                  <c:v>7.3755878787878748</c:v>
                </c:pt>
                <c:pt idx="2">
                  <c:v>13.305</c:v>
                </c:pt>
                <c:pt idx="3">
                  <c:v>8.4642673521850877</c:v>
                </c:pt>
                <c:pt idx="4">
                  <c:v>9.6703125000000068</c:v>
                </c:pt>
                <c:pt idx="5">
                  <c:v>8.0317993937723813</c:v>
                </c:pt>
                <c:pt idx="6">
                  <c:v>8.3620350109409181</c:v>
                </c:pt>
                <c:pt idx="7">
                  <c:v>12.82</c:v>
                </c:pt>
                <c:pt idx="8">
                  <c:v>9.5785714285714363</c:v>
                </c:pt>
                <c:pt idx="9">
                  <c:v>10.39094754653131</c:v>
                </c:pt>
                <c:pt idx="10">
                  <c:v>8.7461240310077528</c:v>
                </c:pt>
                <c:pt idx="11">
                  <c:v>0</c:v>
                </c:pt>
                <c:pt idx="12">
                  <c:v>7.6914707857622524</c:v>
                </c:pt>
                <c:pt idx="13">
                  <c:v>11.643701799485862</c:v>
                </c:pt>
                <c:pt idx="14">
                  <c:v>8.3025210084033603</c:v>
                </c:pt>
                <c:pt idx="15">
                  <c:v>8.1219219219219241</c:v>
                </c:pt>
                <c:pt idx="16">
                  <c:v>8.5837261503928239</c:v>
                </c:pt>
                <c:pt idx="17">
                  <c:v>6.1731481481481554</c:v>
                </c:pt>
                <c:pt idx="18">
                  <c:v>11.45681818181818</c:v>
                </c:pt>
                <c:pt idx="19">
                  <c:v>7.8025440313111556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1-46D0-8A65-13D79F734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andels%</a:t>
            </a:r>
            <a:r>
              <a:rPr lang="nb-NO" sz="2800"/>
              <a:t> klassifiserte slakt ved SLAKTERIENE</a:t>
            </a:r>
          </a:p>
        </c:rich>
      </c:tx>
      <c:layout>
        <c:manualLayout>
          <c:xMode val="edge"/>
          <c:yMode val="edge"/>
          <c:x val="0.117976814158143"/>
          <c:y val="2.6105601300173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16195957439993E-2"/>
          <c:y val="0.14318253090596994"/>
          <c:w val="0.88730281479193762"/>
          <c:h val="0.63233257528188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(Slakteri!$I$35:$I$51,Slakteri!$I$54:$I$58)</c:f>
              <c:numCache>
                <c:formatCode>0.0</c:formatCode>
                <c:ptCount val="22"/>
                <c:pt idx="0">
                  <c:v>1.0636462944862879</c:v>
                </c:pt>
                <c:pt idx="1">
                  <c:v>1.4776059334214917</c:v>
                </c:pt>
                <c:pt idx="2">
                  <c:v>25.061806473868803</c:v>
                </c:pt>
                <c:pt idx="3">
                  <c:v>0.36221468406830326</c:v>
                </c:pt>
                <c:pt idx="4">
                  <c:v>5.4217213821652388</c:v>
                </c:pt>
                <c:pt idx="5">
                  <c:v>1.1843845225090557</c:v>
                </c:pt>
                <c:pt idx="6">
                  <c:v>21.198183177140237</c:v>
                </c:pt>
                <c:pt idx="7">
                  <c:v>5.8816765365376877</c:v>
                </c:pt>
                <c:pt idx="8">
                  <c:v>1.0578968550566319</c:v>
                </c:pt>
                <c:pt idx="9">
                  <c:v>0.72442936813660652</c:v>
                </c:pt>
                <c:pt idx="10">
                  <c:v>6.496866555510838</c:v>
                </c:pt>
                <c:pt idx="11">
                  <c:v>1.3453688265394119</c:v>
                </c:pt>
                <c:pt idx="12">
                  <c:v>5.7494394296556083E-3</c:v>
                </c:pt>
                <c:pt idx="13">
                  <c:v>7.6755016385902364</c:v>
                </c:pt>
                <c:pt idx="14">
                  <c:v>4.3005806933823969</c:v>
                </c:pt>
                <c:pt idx="15">
                  <c:v>2.1330420284022313</c:v>
                </c:pt>
                <c:pt idx="16">
                  <c:v>2.4780083941815678</c:v>
                </c:pt>
                <c:pt idx="17">
                  <c:v>4.8352785603403676</c:v>
                </c:pt>
                <c:pt idx="18">
                  <c:v>4.5478065888575854</c:v>
                </c:pt>
                <c:pt idx="19">
                  <c:v>0.23572701661587991</c:v>
                </c:pt>
                <c:pt idx="20">
                  <c:v>2.5125050307595016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7-4C86-89CD-8CD1426F7939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(Slakteri!$I$9:$I$25,Slakteri!$I$28:$I$32)</c:f>
              <c:numCache>
                <c:formatCode>0.0</c:formatCode>
                <c:ptCount val="22"/>
                <c:pt idx="0">
                  <c:v>0</c:v>
                </c:pt>
                <c:pt idx="1">
                  <c:v>0.97311762559299364</c:v>
                </c:pt>
                <c:pt idx="2">
                  <c:v>25.088188784819369</c:v>
                </c:pt>
                <c:pt idx="3">
                  <c:v>0.12163970319912421</c:v>
                </c:pt>
                <c:pt idx="4">
                  <c:v>4.7317844544459309</c:v>
                </c:pt>
                <c:pt idx="5">
                  <c:v>0.77849410047439493</c:v>
                </c:pt>
                <c:pt idx="6">
                  <c:v>22.071524145481089</c:v>
                </c:pt>
                <c:pt idx="7">
                  <c:v>5.5589344361999764</c:v>
                </c:pt>
                <c:pt idx="8">
                  <c:v>3.0409925799781048E-2</c:v>
                </c:pt>
                <c:pt idx="9">
                  <c:v>0.51088675343632173</c:v>
                </c:pt>
                <c:pt idx="10">
                  <c:v>7.1889064590682388</c:v>
                </c:pt>
                <c:pt idx="11">
                  <c:v>1.5691521712687024</c:v>
                </c:pt>
                <c:pt idx="12">
                  <c:v>0</c:v>
                </c:pt>
                <c:pt idx="13">
                  <c:v>9.0560759031747988</c:v>
                </c:pt>
                <c:pt idx="14">
                  <c:v>4.7317844544459309</c:v>
                </c:pt>
                <c:pt idx="15">
                  <c:v>2.1712687021043671</c:v>
                </c:pt>
                <c:pt idx="16">
                  <c:v>2.0253010582654176</c:v>
                </c:pt>
                <c:pt idx="17">
                  <c:v>5.4190487775209828</c:v>
                </c:pt>
                <c:pt idx="18">
                  <c:v>4.5979807809268953</c:v>
                </c:pt>
                <c:pt idx="19">
                  <c:v>0.26760734703807326</c:v>
                </c:pt>
                <c:pt idx="20">
                  <c:v>3.1078944167376226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7-4C86-89CD-8CD1426F7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48399058788269"/>
          <c:y val="0.178819778649802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 antall produsenter og antall slakt per produsent, hittil i år </a:t>
            </a:r>
          </a:p>
        </c:rich>
      </c:tx>
      <c:layout>
        <c:manualLayout>
          <c:xMode val="edge"/>
          <c:yMode val="edge"/>
          <c:x val="0.12079195917446384"/>
          <c:y val="2.2792942777085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31592741998476E-2"/>
          <c:y val="0.12398715062764858"/>
          <c:w val="0.83679091672622175"/>
          <c:h val="0.7646267353461880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accent2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År!$AA$8:$AA$36</c:f>
              <c:numCache>
                <c:formatCode>0</c:formatCode>
                <c:ptCount val="29"/>
                <c:pt idx="0">
                  <c:v>497</c:v>
                </c:pt>
                <c:pt idx="1">
                  <c:v>459</c:v>
                </c:pt>
                <c:pt idx="2">
                  <c:v>474</c:v>
                </c:pt>
                <c:pt idx="3">
                  <c:v>407</c:v>
                </c:pt>
                <c:pt idx="4">
                  <c:v>439</c:v>
                </c:pt>
                <c:pt idx="5">
                  <c:v>413</c:v>
                </c:pt>
                <c:pt idx="6">
                  <c:v>379</c:v>
                </c:pt>
                <c:pt idx="7">
                  <c:v>385</c:v>
                </c:pt>
                <c:pt idx="8">
                  <c:v>474</c:v>
                </c:pt>
                <c:pt idx="9">
                  <c:v>434</c:v>
                </c:pt>
                <c:pt idx="10">
                  <c:v>431</c:v>
                </c:pt>
                <c:pt idx="11">
                  <c:v>428</c:v>
                </c:pt>
                <c:pt idx="12">
                  <c:v>462</c:v>
                </c:pt>
                <c:pt idx="13">
                  <c:v>471</c:v>
                </c:pt>
                <c:pt idx="14">
                  <c:v>519</c:v>
                </c:pt>
                <c:pt idx="15">
                  <c:v>474</c:v>
                </c:pt>
                <c:pt idx="16">
                  <c:v>457</c:v>
                </c:pt>
                <c:pt idx="17">
                  <c:v>464</c:v>
                </c:pt>
                <c:pt idx="18">
                  <c:v>476</c:v>
                </c:pt>
                <c:pt idx="19">
                  <c:v>525</c:v>
                </c:pt>
                <c:pt idx="20">
                  <c:v>539</c:v>
                </c:pt>
                <c:pt idx="21">
                  <c:v>576</c:v>
                </c:pt>
                <c:pt idx="22">
                  <c:v>581</c:v>
                </c:pt>
                <c:pt idx="23">
                  <c:v>571</c:v>
                </c:pt>
                <c:pt idx="24">
                  <c:v>572</c:v>
                </c:pt>
                <c:pt idx="25">
                  <c:v>577</c:v>
                </c:pt>
                <c:pt idx="26">
                  <c:v>581</c:v>
                </c:pt>
                <c:pt idx="27">
                  <c:v>625</c:v>
                </c:pt>
                <c:pt idx="28">
                  <c:v>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4-464F-B528-ABD50E6CF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  <a:ln>
                <a:solidFill>
                  <a:schemeClr val="tx2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År!$AC$8:$AC$36</c:f>
              <c:numCache>
                <c:formatCode>0</c:formatCode>
                <c:ptCount val="29"/>
                <c:pt idx="0">
                  <c:v>18.899396378269618</c:v>
                </c:pt>
                <c:pt idx="1">
                  <c:v>19.742919389978212</c:v>
                </c:pt>
                <c:pt idx="2">
                  <c:v>19.992088607594937</c:v>
                </c:pt>
                <c:pt idx="3">
                  <c:v>17.056511056511056</c:v>
                </c:pt>
                <c:pt idx="4">
                  <c:v>20.118451025056949</c:v>
                </c:pt>
                <c:pt idx="5">
                  <c:v>21.16222760290557</c:v>
                </c:pt>
                <c:pt idx="6">
                  <c:v>22.203166226912927</c:v>
                </c:pt>
                <c:pt idx="7">
                  <c:v>22.922077922077921</c:v>
                </c:pt>
                <c:pt idx="8">
                  <c:v>20.474683544303797</c:v>
                </c:pt>
                <c:pt idx="9">
                  <c:v>21.967741935483872</c:v>
                </c:pt>
                <c:pt idx="10">
                  <c:v>21.719257540603248</c:v>
                </c:pt>
                <c:pt idx="11">
                  <c:v>21.271028037383179</c:v>
                </c:pt>
                <c:pt idx="12">
                  <c:v>23.482683982683984</c:v>
                </c:pt>
                <c:pt idx="13">
                  <c:v>24.940552016985137</c:v>
                </c:pt>
                <c:pt idx="14">
                  <c:v>21.077071290944122</c:v>
                </c:pt>
                <c:pt idx="15">
                  <c:v>20.027426160337551</c:v>
                </c:pt>
                <c:pt idx="16">
                  <c:v>19.260393873085338</c:v>
                </c:pt>
                <c:pt idx="17">
                  <c:v>19.441810344827587</c:v>
                </c:pt>
                <c:pt idx="18">
                  <c:v>22.882352941176471</c:v>
                </c:pt>
                <c:pt idx="19">
                  <c:v>28.826666666666668</c:v>
                </c:pt>
                <c:pt idx="20">
                  <c:v>27.115027829313544</c:v>
                </c:pt>
                <c:pt idx="21">
                  <c:v>30.248263888888889</c:v>
                </c:pt>
                <c:pt idx="22">
                  <c:v>32.015490533562826</c:v>
                </c:pt>
                <c:pt idx="23">
                  <c:v>31.915936952714535</c:v>
                </c:pt>
                <c:pt idx="24">
                  <c:v>30.673076923076923</c:v>
                </c:pt>
                <c:pt idx="25">
                  <c:v>30.547487001733106</c:v>
                </c:pt>
                <c:pt idx="26">
                  <c:v>29.483648881239244</c:v>
                </c:pt>
                <c:pt idx="27">
                  <c:v>27.828800000000001</c:v>
                </c:pt>
                <c:pt idx="28">
                  <c:v>25.730829420970267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4-464F-B528-ABD50E6CF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700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45"/>
          <c:min val="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610100795569465"/>
              <c:y val="0.354301095080548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5"/>
      </c:valAx>
      <c:spPr>
        <a:solidFill>
          <a:schemeClr val="bg1">
            <a:lumMod val="8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06926318757585"/>
          <c:y val="0.16006691721155034"/>
          <c:w val="0.18445812361934499"/>
          <c:h val="0.12986694733263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</a:t>
            </a:r>
            <a:r>
              <a:rPr lang="en-US" sz="2800" baseline="0"/>
              <a:t> a</a:t>
            </a:r>
            <a:r>
              <a:rPr lang="en-US" sz="2800"/>
              <a:t>ndels% slakt innen de ulike KLASSENE</a:t>
            </a:r>
          </a:p>
        </c:rich>
      </c:tx>
      <c:layout>
        <c:manualLayout>
          <c:xMode val="edge"/>
          <c:yMode val="edge"/>
          <c:x val="0.11121112073071483"/>
          <c:y val="2.51901528833699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90030373379743E-2"/>
          <c:y val="0.14168888456897957"/>
          <c:w val="0.85951077602927284"/>
          <c:h val="0.7282573620761978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Klasse!$I$28:$I$44</c:f>
              <c:numCache>
                <c:formatCode>0.0</c:formatCode>
                <c:ptCount val="17"/>
                <c:pt idx="0">
                  <c:v>0.72442936813660652</c:v>
                </c:pt>
                <c:pt idx="1">
                  <c:v>3.1506928074512746</c:v>
                </c:pt>
                <c:pt idx="2">
                  <c:v>5.6172023227735295</c:v>
                </c:pt>
                <c:pt idx="3">
                  <c:v>11.763353073075375</c:v>
                </c:pt>
                <c:pt idx="4">
                  <c:v>35.45679296268613</c:v>
                </c:pt>
                <c:pt idx="5">
                  <c:v>31.650664060254122</c:v>
                </c:pt>
                <c:pt idx="6">
                  <c:v>0</c:v>
                </c:pt>
                <c:pt idx="7">
                  <c:v>11.21715632725809</c:v>
                </c:pt>
                <c:pt idx="8">
                  <c:v>0</c:v>
                </c:pt>
                <c:pt idx="9">
                  <c:v>0</c:v>
                </c:pt>
                <c:pt idx="10">
                  <c:v>0.41970907836485943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2-4E5B-91AD-5E6B6DCA8F4D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1219145481675738E-3"/>
                  <c:y val="-7.0224063837544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6-4226-96E0-7A279D7924D0}"/>
                </c:ext>
              </c:extLst>
            </c:dLbl>
            <c:dLbl>
              <c:idx val="2"/>
              <c:layout>
                <c:manualLayout>
                  <c:x val="-2.0609572740837869E-3"/>
                  <c:y val="-3.9501035908618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6-4226-96E0-7A279D7924D0}"/>
                </c:ext>
              </c:extLst>
            </c:dLbl>
            <c:dLbl>
              <c:idx val="3"/>
              <c:layout>
                <c:manualLayout>
                  <c:x val="-5.1523931852095048E-3"/>
                  <c:y val="-4.6084541893388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6-4226-96E0-7A279D7924D0}"/>
                </c:ext>
              </c:extLst>
            </c:dLbl>
            <c:dLbl>
              <c:idx val="4"/>
              <c:layout>
                <c:manualLayout>
                  <c:x val="-5.0493453215052816E-2"/>
                  <c:y val="-8.7780079796930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6-4226-96E0-7A279D7924D0}"/>
                </c:ext>
              </c:extLst>
            </c:dLbl>
            <c:dLbl>
              <c:idx val="5"/>
              <c:layout>
                <c:manualLayout>
                  <c:x val="3.2975316385340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6-4226-96E0-7A279D7924D0}"/>
                </c:ext>
              </c:extLst>
            </c:dLbl>
            <c:dLbl>
              <c:idx val="7"/>
              <c:layout>
                <c:manualLayout>
                  <c:x val="-3.0914359111256801E-3"/>
                  <c:y val="-5.4862549873081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6-4226-96E0-7A279D792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Klasse!$I$10:$I$26</c:f>
              <c:numCache>
                <c:formatCode>0.0</c:formatCode>
                <c:ptCount val="17"/>
                <c:pt idx="0">
                  <c:v>0.26760734703807326</c:v>
                </c:pt>
                <c:pt idx="1">
                  <c:v>1.4231845274297528</c:v>
                </c:pt>
                <c:pt idx="2">
                  <c:v>4.5128329886875074</c:v>
                </c:pt>
                <c:pt idx="3">
                  <c:v>12.419413696630579</c:v>
                </c:pt>
                <c:pt idx="4">
                  <c:v>26.462717430969473</c:v>
                </c:pt>
                <c:pt idx="5">
                  <c:v>33.900985281595915</c:v>
                </c:pt>
                <c:pt idx="6">
                  <c:v>10.898917406641528</c:v>
                </c:pt>
                <c:pt idx="7">
                  <c:v>8.5999270161780821</c:v>
                </c:pt>
                <c:pt idx="8">
                  <c:v>0.64469042695535828</c:v>
                </c:pt>
                <c:pt idx="9">
                  <c:v>4.257389611969347E-2</c:v>
                </c:pt>
                <c:pt idx="10">
                  <c:v>4.8655881279649683E-2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0.7602481449945262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C2-4E5B-91AD-5E6B6DCA8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1935441730490074E-2"/>
          <c:h val="0.142849671231077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Kje,</a:t>
            </a:r>
            <a:r>
              <a:rPr lang="nb-NO" baseline="0"/>
              <a:t> m</a:t>
            </a:r>
            <a:r>
              <a:rPr lang="nb-NO"/>
              <a:t>iddel FETTGRUPPE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Klasse!$W$78:$W$88</c:f>
              <c:numCache>
                <c:formatCode>0.00</c:formatCode>
                <c:ptCount val="11"/>
                <c:pt idx="0">
                  <c:v>2.0548780487804876</c:v>
                </c:pt>
                <c:pt idx="1">
                  <c:v>2.3147540983606558</c:v>
                </c:pt>
                <c:pt idx="2">
                  <c:v>2.8925855513307992</c:v>
                </c:pt>
                <c:pt idx="3">
                  <c:v>3.860782865583456</c:v>
                </c:pt>
                <c:pt idx="4">
                  <c:v>4.8875324278956205</c:v>
                </c:pt>
                <c:pt idx="5">
                  <c:v>4.9356749894202281</c:v>
                </c:pt>
                <c:pt idx="6">
                  <c:v>0</c:v>
                </c:pt>
                <c:pt idx="7">
                  <c:v>4.9810486418193314</c:v>
                </c:pt>
                <c:pt idx="8">
                  <c:v>0</c:v>
                </c:pt>
                <c:pt idx="9">
                  <c:v>0</c:v>
                </c:pt>
                <c:pt idx="10">
                  <c:v>4.2550335570469802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7-4727-A679-E265B83691C6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Klasse!$W$62:$W$72</c:f>
              <c:numCache>
                <c:formatCode>0.00</c:formatCode>
                <c:ptCount val="11"/>
                <c:pt idx="0">
                  <c:v>2.0309278350515454</c:v>
                </c:pt>
                <c:pt idx="1">
                  <c:v>2.2450980392156872</c:v>
                </c:pt>
                <c:pt idx="2">
                  <c:v>2.753730651589581</c:v>
                </c:pt>
                <c:pt idx="3">
                  <c:v>3.7497326203208554</c:v>
                </c:pt>
                <c:pt idx="4">
                  <c:v>4.5565309520205846</c:v>
                </c:pt>
                <c:pt idx="5">
                  <c:v>4.9422428330522763</c:v>
                </c:pt>
                <c:pt idx="6">
                  <c:v>0</c:v>
                </c:pt>
                <c:pt idx="7">
                  <c:v>5.2043596730245216</c:v>
                </c:pt>
                <c:pt idx="8">
                  <c:v>0</c:v>
                </c:pt>
                <c:pt idx="9">
                  <c:v>0</c:v>
                </c:pt>
                <c:pt idx="10">
                  <c:v>4.3534482758620694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7-4727-A679-E265B83691C6}"/>
            </c:ext>
          </c:extLst>
        </c:ser>
        <c:ser>
          <c:idx val="1"/>
          <c:order val="2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Klasse!$W$46:$W$56</c:f>
              <c:numCache>
                <c:formatCode>0.00</c:formatCode>
                <c:ptCount val="11"/>
                <c:pt idx="0">
                  <c:v>2.0375000000000001</c:v>
                </c:pt>
                <c:pt idx="1">
                  <c:v>2.1876247504990025</c:v>
                </c:pt>
                <c:pt idx="2">
                  <c:v>2.9168949771689494</c:v>
                </c:pt>
                <c:pt idx="3">
                  <c:v>3.7663817663817665</c:v>
                </c:pt>
                <c:pt idx="4">
                  <c:v>4.5594174114531603</c:v>
                </c:pt>
                <c:pt idx="5">
                  <c:v>4.9751710654936474</c:v>
                </c:pt>
                <c:pt idx="6">
                  <c:v>0</c:v>
                </c:pt>
                <c:pt idx="7">
                  <c:v>5.1040914560770156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67-4727-A679-E265B83691C6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Klasse!$W$28:$W$38</c:f>
              <c:numCache>
                <c:formatCode>0.00</c:formatCode>
                <c:ptCount val="11"/>
                <c:pt idx="0">
                  <c:v>2.0634920634920642</c:v>
                </c:pt>
                <c:pt idx="1">
                  <c:v>2.25</c:v>
                </c:pt>
                <c:pt idx="2">
                  <c:v>2.8249744114636632</c:v>
                </c:pt>
                <c:pt idx="3">
                  <c:v>3.6290322580645151</c:v>
                </c:pt>
                <c:pt idx="4">
                  <c:v>4.3867358521161028</c:v>
                </c:pt>
                <c:pt idx="5">
                  <c:v>4.9407811080835593</c:v>
                </c:pt>
                <c:pt idx="6">
                  <c:v>0</c:v>
                </c:pt>
                <c:pt idx="7">
                  <c:v>5.3193234238851872</c:v>
                </c:pt>
                <c:pt idx="8">
                  <c:v>0</c:v>
                </c:pt>
                <c:pt idx="9">
                  <c:v>0</c:v>
                </c:pt>
                <c:pt idx="10">
                  <c:v>5.4794520547945202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67-4727-A679-E265B83691C6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Klasse!$W$10:$W$20</c:f>
              <c:numCache>
                <c:formatCode>0.00</c:formatCode>
                <c:ptCount val="11"/>
                <c:pt idx="0">
                  <c:v>1.9545454545454548</c:v>
                </c:pt>
                <c:pt idx="1">
                  <c:v>2.2948717948717956</c:v>
                </c:pt>
                <c:pt idx="2">
                  <c:v>2.5687331536388127</c:v>
                </c:pt>
                <c:pt idx="3">
                  <c:v>3.1630754162585704</c:v>
                </c:pt>
                <c:pt idx="4">
                  <c:v>4.3190071247988948</c:v>
                </c:pt>
                <c:pt idx="5">
                  <c:v>4.9036598493003218</c:v>
                </c:pt>
                <c:pt idx="6">
                  <c:v>5.1651785714285694</c:v>
                </c:pt>
                <c:pt idx="7">
                  <c:v>5.6859971711456865</c:v>
                </c:pt>
                <c:pt idx="8">
                  <c:v>6.3867924528301891</c:v>
                </c:pt>
                <c:pt idx="9">
                  <c:v>6.4285714285714306</c:v>
                </c:pt>
                <c:pt idx="10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67-4727-A679-E265B8369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738599234794611E-2"/>
              <c:y val="0.271287604188305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 i P klassene</a:t>
            </a:r>
          </a:p>
        </c:rich>
      </c:tx>
      <c:layout>
        <c:manualLayout>
          <c:xMode val="edge"/>
          <c:yMode val="edge"/>
          <c:x val="0.17348997958421614"/>
          <c:y val="5.5653273185258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15347504099076"/>
          <c:y val="0.18889113302152241"/>
          <c:w val="0.85339045360193855"/>
          <c:h val="0.6965822278034807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Klasse!$W$28:$W$30</c:f>
              <c:numCache>
                <c:formatCode>0.00</c:formatCode>
                <c:ptCount val="3"/>
                <c:pt idx="0">
                  <c:v>2.0634920634920642</c:v>
                </c:pt>
                <c:pt idx="1">
                  <c:v>2.25</c:v>
                </c:pt>
                <c:pt idx="2">
                  <c:v>2.8249744114636632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0-481B-B7B4-47BD492FF1A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Klasse!$W$10:$W$12</c:f>
              <c:numCache>
                <c:formatCode>0.00</c:formatCode>
                <c:ptCount val="3"/>
                <c:pt idx="0">
                  <c:v>1.9545454545454548</c:v>
                </c:pt>
                <c:pt idx="1">
                  <c:v>2.2948717948717956</c:v>
                </c:pt>
                <c:pt idx="2">
                  <c:v>2.5687331536388127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0-481B-B7B4-47BD492F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53989903502943"/>
          <c:y val="0.29304417883871098"/>
          <c:w val="0.15194768605506875"/>
          <c:h val="0.16827015738932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slaktevekt innen KLASSE</a:t>
            </a:r>
          </a:p>
        </c:rich>
      </c:tx>
      <c:layout>
        <c:manualLayout>
          <c:xMode val="edge"/>
          <c:yMode val="edge"/>
          <c:x val="0.17349001931584668"/>
          <c:y val="5.353780082408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Klasse!$P$78:$P$88</c:f>
              <c:numCache>
                <c:formatCode>0.0</c:formatCode>
                <c:ptCount val="11"/>
                <c:pt idx="0">
                  <c:v>5.2243292682926814</c:v>
                </c:pt>
                <c:pt idx="1">
                  <c:v>5.9399672131147581</c:v>
                </c:pt>
                <c:pt idx="2">
                  <c:v>6.5487927756653992</c:v>
                </c:pt>
                <c:pt idx="3">
                  <c:v>7.0073485967503721</c:v>
                </c:pt>
                <c:pt idx="4">
                  <c:v>7.4972318022279874</c:v>
                </c:pt>
                <c:pt idx="5">
                  <c:v>8.7959987304273994</c:v>
                </c:pt>
                <c:pt idx="6">
                  <c:v>0</c:v>
                </c:pt>
                <c:pt idx="7">
                  <c:v>9.0760202147820603</c:v>
                </c:pt>
                <c:pt idx="8">
                  <c:v>0</c:v>
                </c:pt>
                <c:pt idx="9">
                  <c:v>0</c:v>
                </c:pt>
                <c:pt idx="10">
                  <c:v>14.051140939597316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E4F-BAF8-B7D48D4A7F5E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Klasse!$P$62:$P$72</c:f>
              <c:numCache>
                <c:formatCode>0.0</c:formatCode>
                <c:ptCount val="11"/>
                <c:pt idx="0">
                  <c:v>4.8653092783505159</c:v>
                </c:pt>
                <c:pt idx="1">
                  <c:v>5.8650653594771249</c:v>
                </c:pt>
                <c:pt idx="2">
                  <c:v>6.5576420428213886</c:v>
                </c:pt>
                <c:pt idx="3">
                  <c:v>6.6941568627450865</c:v>
                </c:pt>
                <c:pt idx="4">
                  <c:v>7.8186559709399184</c:v>
                </c:pt>
                <c:pt idx="5">
                  <c:v>9.3314228499156862</c:v>
                </c:pt>
                <c:pt idx="6">
                  <c:v>0</c:v>
                </c:pt>
                <c:pt idx="7">
                  <c:v>10.496273841961862</c:v>
                </c:pt>
                <c:pt idx="8">
                  <c:v>0</c:v>
                </c:pt>
                <c:pt idx="9">
                  <c:v>0</c:v>
                </c:pt>
                <c:pt idx="10">
                  <c:v>13.092068965517235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9-4E4F-BAF8-B7D48D4A7F5E}"/>
            </c:ext>
          </c:extLst>
        </c:ser>
        <c:ser>
          <c:idx val="1"/>
          <c:order val="2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Klasse!$P$46:$P$56</c:f>
              <c:numCache>
                <c:formatCode>0.0</c:formatCode>
                <c:ptCount val="11"/>
                <c:pt idx="0">
                  <c:v>5.1662499999999998</c:v>
                </c:pt>
                <c:pt idx="1">
                  <c:v>6.0962075848303421</c:v>
                </c:pt>
                <c:pt idx="2">
                  <c:v>7.1537534246575296</c:v>
                </c:pt>
                <c:pt idx="3">
                  <c:v>7.1856369556369515</c:v>
                </c:pt>
                <c:pt idx="4">
                  <c:v>7.7109566368752258</c:v>
                </c:pt>
                <c:pt idx="5">
                  <c:v>8.8531593352883586</c:v>
                </c:pt>
                <c:pt idx="6">
                  <c:v>0</c:v>
                </c:pt>
                <c:pt idx="7">
                  <c:v>9.494259927797831</c:v>
                </c:pt>
                <c:pt idx="8">
                  <c:v>0</c:v>
                </c:pt>
                <c:pt idx="9">
                  <c:v>0</c:v>
                </c:pt>
                <c:pt idx="10">
                  <c:v>13.026530612244901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9-4E4F-BAF8-B7D48D4A7F5E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Klasse!$P$28:$P$38</c:f>
              <c:numCache>
                <c:formatCode>0.0</c:formatCode>
                <c:ptCount val="11"/>
                <c:pt idx="0">
                  <c:v>4.6261904761904784</c:v>
                </c:pt>
                <c:pt idx="1">
                  <c:v>5.3127737226277407</c:v>
                </c:pt>
                <c:pt idx="2">
                  <c:v>6.1967246673490308</c:v>
                </c:pt>
                <c:pt idx="3">
                  <c:v>6.8542521994134784</c:v>
                </c:pt>
                <c:pt idx="4">
                  <c:v>7.8276147235284483</c:v>
                </c:pt>
                <c:pt idx="5">
                  <c:v>8.6541144414169118</c:v>
                </c:pt>
                <c:pt idx="6">
                  <c:v>0</c:v>
                </c:pt>
                <c:pt idx="7">
                  <c:v>9.5474115838031679</c:v>
                </c:pt>
                <c:pt idx="8">
                  <c:v>0</c:v>
                </c:pt>
                <c:pt idx="9">
                  <c:v>0</c:v>
                </c:pt>
                <c:pt idx="10">
                  <c:v>13.067123287671237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89-4E4F-BAF8-B7D48D4A7F5E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Klasse!$P$10:$P$20</c:f>
              <c:numCache>
                <c:formatCode>0.0</c:formatCode>
                <c:ptCount val="11"/>
                <c:pt idx="0">
                  <c:v>3.3613636363636359</c:v>
                </c:pt>
                <c:pt idx="1">
                  <c:v>4.6290598290598322</c:v>
                </c:pt>
                <c:pt idx="2">
                  <c:v>5.6602425876010782</c:v>
                </c:pt>
                <c:pt idx="3">
                  <c:v>7.0085210577864849</c:v>
                </c:pt>
                <c:pt idx="4">
                  <c:v>7.1432774074925396</c:v>
                </c:pt>
                <c:pt idx="5">
                  <c:v>8.3737172587011344</c:v>
                </c:pt>
                <c:pt idx="6">
                  <c:v>11.26356026785716</c:v>
                </c:pt>
                <c:pt idx="7">
                  <c:v>10.603465346534644</c:v>
                </c:pt>
                <c:pt idx="8">
                  <c:v>15.166037735849059</c:v>
                </c:pt>
                <c:pt idx="9">
                  <c:v>21.857142857142847</c:v>
                </c:pt>
                <c:pt idx="10">
                  <c:v>12.262500000000003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89-4E4F-BAF8-B7D48D4A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7.3011924926921256E-3"/>
              <c:y val="0.315709760453369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59562232244855"/>
          <c:y val="0.21837738962829614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1"/>
          <c:order val="0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Klasse!$P$116:$P$118</c:f>
              <c:numCache>
                <c:formatCode>0.0</c:formatCode>
                <c:ptCount val="3"/>
                <c:pt idx="0">
                  <c:v>0</c:v>
                </c:pt>
                <c:pt idx="1">
                  <c:v>9.2533876719307013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0-4DA9-A04B-F51DBADDE23F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Klasse!$P$68:$P$70</c:f>
              <c:numCache>
                <c:formatCode>0.0</c:formatCode>
                <c:ptCount val="3"/>
                <c:pt idx="0">
                  <c:v>0</c:v>
                </c:pt>
                <c:pt idx="1">
                  <c:v>10.496273841961862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0-4DA9-A04B-F51DBADDE23F}"/>
            </c:ext>
          </c:extLst>
        </c:ser>
        <c:ser>
          <c:idx val="4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Klasse!$P$34:$P$36</c:f>
              <c:numCache>
                <c:formatCode>0.0</c:formatCode>
                <c:ptCount val="3"/>
                <c:pt idx="0">
                  <c:v>0</c:v>
                </c:pt>
                <c:pt idx="1">
                  <c:v>9.5474115838031679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0-4DA9-A04B-F51DBADDE23F}"/>
            </c:ext>
          </c:extLst>
        </c:ser>
        <c:ser>
          <c:idx val="6"/>
          <c:order val="3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Klasse!$P$16:$P$18</c:f>
              <c:numCache>
                <c:formatCode>0.0</c:formatCode>
                <c:ptCount val="3"/>
                <c:pt idx="0">
                  <c:v>11.26356026785716</c:v>
                </c:pt>
                <c:pt idx="1">
                  <c:v>10.603465346534644</c:v>
                </c:pt>
                <c:pt idx="2">
                  <c:v>15.166037735849059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D0-4DA9-A04B-F51DBADDE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387623422072242"/>
          <c:y val="0.17292195975503061"/>
          <c:w val="0.21029433820772403"/>
          <c:h val="0.2041557305336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8552879010594"/>
          <c:y val="0.16558145553163922"/>
          <c:w val="0.80125097156119351"/>
          <c:h val="0.71989190436806361"/>
        </c:manualLayout>
      </c:layout>
      <c:lineChart>
        <c:grouping val="standard"/>
        <c:varyColors val="0"/>
        <c:ser>
          <c:idx val="1"/>
          <c:order val="0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Klasse!$P$119:$P$121</c:f>
              <c:numCache>
                <c:formatCode>0.0</c:formatCode>
                <c:ptCount val="3"/>
                <c:pt idx="0">
                  <c:v>0</c:v>
                </c:pt>
                <c:pt idx="1">
                  <c:v>13.599191919191931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8-469D-B215-07034B0790FA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Klasse!$P$71:$P$73</c:f>
              <c:numCache>
                <c:formatCode>0.0</c:formatCode>
                <c:ptCount val="3"/>
                <c:pt idx="0">
                  <c:v>0</c:v>
                </c:pt>
                <c:pt idx="1">
                  <c:v>13.092068965517235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8-469D-B215-07034B0790FA}"/>
            </c:ext>
          </c:extLst>
        </c:ser>
        <c:ser>
          <c:idx val="4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Klasse!$P$37:$P$39</c:f>
              <c:numCache>
                <c:formatCode>0.0</c:formatCode>
                <c:ptCount val="3"/>
                <c:pt idx="0">
                  <c:v>0</c:v>
                </c:pt>
                <c:pt idx="1">
                  <c:v>13.067123287671237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8-469D-B215-07034B0790FA}"/>
            </c:ext>
          </c:extLst>
        </c:ser>
        <c:ser>
          <c:idx val="6"/>
          <c:order val="3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047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Klasse!$P$19:$P$21</c:f>
              <c:numCache>
                <c:formatCode>0.0</c:formatCode>
                <c:ptCount val="3"/>
                <c:pt idx="0">
                  <c:v>21.857142857142847</c:v>
                </c:pt>
                <c:pt idx="1">
                  <c:v>12.262500000000003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98-469D-B215-07034B079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4594872176124216E-2"/>
              <c:y val="0.43602738935585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17000812065022"/>
          <c:y val="0.16569199722419417"/>
          <c:w val="0.23462081156696205"/>
          <c:h val="0.221933651859710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39062536488193"/>
          <c:y val="0.19436123566061031"/>
          <c:w val="0.82615341109144669"/>
          <c:h val="0.6911119684365615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Klasse!$P$31:$P$33</c:f>
              <c:numCache>
                <c:formatCode>0.0</c:formatCode>
                <c:ptCount val="3"/>
                <c:pt idx="0">
                  <c:v>6.8542521994134784</c:v>
                </c:pt>
                <c:pt idx="1">
                  <c:v>7.8276147235284483</c:v>
                </c:pt>
                <c:pt idx="2">
                  <c:v>8.6541144414169118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7-4C38-B855-D8513DDFC760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Klasse!$P$13:$P$15</c:f>
              <c:numCache>
                <c:formatCode>0.0</c:formatCode>
                <c:ptCount val="3"/>
                <c:pt idx="0">
                  <c:v>7.0085210577864849</c:v>
                </c:pt>
                <c:pt idx="1">
                  <c:v>7.1432774074925396</c:v>
                </c:pt>
                <c:pt idx="2">
                  <c:v>8.3737172587011344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7-4C38-B855-D8513DDF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95902203581783"/>
          <c:y val="0.26834228213857347"/>
          <c:w val="0.18974222066070542"/>
          <c:h val="0.150690636672631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82822572253161"/>
          <c:y val="0.18237127180237225"/>
          <c:w val="0.82471580583555071"/>
          <c:h val="0.7031021417199416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Klasse!$P$28:$P$30</c:f>
              <c:numCache>
                <c:formatCode>0.0</c:formatCode>
                <c:ptCount val="3"/>
                <c:pt idx="0">
                  <c:v>4.6261904761904784</c:v>
                </c:pt>
                <c:pt idx="1">
                  <c:v>5.3127737226277407</c:v>
                </c:pt>
                <c:pt idx="2">
                  <c:v>6.1967246673490308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2-4653-B4D0-81AFB0962DF3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Klasse!$P$10:$P$12</c:f>
              <c:numCache>
                <c:formatCode>0.0</c:formatCode>
                <c:ptCount val="3"/>
                <c:pt idx="0">
                  <c:v>3.3613636363636359</c:v>
                </c:pt>
                <c:pt idx="1">
                  <c:v>4.6290598290598322</c:v>
                </c:pt>
                <c:pt idx="2">
                  <c:v>5.6602425876010782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2-4653-B4D0-81AFB0962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32777889770245"/>
          <c:y val="0.25180905299038497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KLASSENE</a:t>
            </a:r>
          </a:p>
        </c:rich>
      </c:tx>
      <c:layout>
        <c:manualLayout>
          <c:xMode val="edge"/>
          <c:yMode val="edge"/>
          <c:x val="0.10594218876443839"/>
          <c:y val="2.5190188875056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82173813297691E-2"/>
          <c:y val="0.17619314753434567"/>
          <c:w val="0.86506235691692701"/>
          <c:h val="0.688114930775192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Klasse!$G$110:$G$124</c:f>
              <c:numCache>
                <c:formatCode>#,##0</c:formatCode>
                <c:ptCount val="15"/>
                <c:pt idx="0">
                  <c:v>178</c:v>
                </c:pt>
                <c:pt idx="1">
                  <c:v>611</c:v>
                </c:pt>
                <c:pt idx="2">
                  <c:v>1202</c:v>
                </c:pt>
                <c:pt idx="3">
                  <c:v>2728</c:v>
                </c:pt>
                <c:pt idx="4">
                  <c:v>6714</c:v>
                </c:pt>
                <c:pt idx="5">
                  <c:v>5106</c:v>
                </c:pt>
                <c:pt idx="6">
                  <c:v>0</c:v>
                </c:pt>
                <c:pt idx="7">
                  <c:v>1963</c:v>
                </c:pt>
                <c:pt idx="8">
                  <c:v>0</c:v>
                </c:pt>
                <c:pt idx="9">
                  <c:v>0</c:v>
                </c:pt>
                <c:pt idx="10">
                  <c:v>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0-45BF-8A02-D3353FD329BC}"/>
            </c:ext>
          </c:extLst>
        </c:ser>
        <c:ser>
          <c:idx val="0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Klasse!$G$62:$G$76</c:f>
              <c:numCache>
                <c:formatCode>#,##0</c:formatCode>
                <c:ptCount val="15"/>
                <c:pt idx="0">
                  <c:v>194</c:v>
                </c:pt>
                <c:pt idx="1">
                  <c:v>612</c:v>
                </c:pt>
                <c:pt idx="2">
                  <c:v>1078.9000000000001</c:v>
                </c:pt>
                <c:pt idx="3">
                  <c:v>2805</c:v>
                </c:pt>
                <c:pt idx="4">
                  <c:v>6607</c:v>
                </c:pt>
                <c:pt idx="5">
                  <c:v>4744</c:v>
                </c:pt>
                <c:pt idx="6">
                  <c:v>0</c:v>
                </c:pt>
                <c:pt idx="7">
                  <c:v>1468</c:v>
                </c:pt>
                <c:pt idx="8">
                  <c:v>0</c:v>
                </c:pt>
                <c:pt idx="9">
                  <c:v>0</c:v>
                </c:pt>
                <c:pt idx="10">
                  <c:v>116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5BF-8A02-D3353FD329BC}"/>
            </c:ext>
          </c:extLst>
        </c:ser>
        <c:ser>
          <c:idx val="13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Klasse!$G$28:$G$44</c:f>
              <c:numCache>
                <c:formatCode>#,##0</c:formatCode>
                <c:ptCount val="17"/>
                <c:pt idx="0">
                  <c:v>126</c:v>
                </c:pt>
                <c:pt idx="1">
                  <c:v>548</c:v>
                </c:pt>
                <c:pt idx="2">
                  <c:v>977</c:v>
                </c:pt>
                <c:pt idx="3">
                  <c:v>2046</c:v>
                </c:pt>
                <c:pt idx="4">
                  <c:v>6167</c:v>
                </c:pt>
                <c:pt idx="5">
                  <c:v>5505</c:v>
                </c:pt>
                <c:pt idx="6">
                  <c:v>0</c:v>
                </c:pt>
                <c:pt idx="7">
                  <c:v>1951</c:v>
                </c:pt>
                <c:pt idx="8">
                  <c:v>0</c:v>
                </c:pt>
                <c:pt idx="9">
                  <c:v>0</c:v>
                </c:pt>
                <c:pt idx="10">
                  <c:v>73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0-45BF-8A02-D3353FD329BC}"/>
            </c:ext>
          </c:extLst>
        </c:ser>
        <c:ser>
          <c:idx val="1"/>
          <c:order val="3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Klasse!$G$10:$G$26</c:f>
              <c:numCache>
                <c:formatCode>#,##0</c:formatCode>
                <c:ptCount val="17"/>
                <c:pt idx="0">
                  <c:v>44</c:v>
                </c:pt>
                <c:pt idx="1">
                  <c:v>234</c:v>
                </c:pt>
                <c:pt idx="2">
                  <c:v>742</c:v>
                </c:pt>
                <c:pt idx="3">
                  <c:v>2042</c:v>
                </c:pt>
                <c:pt idx="4">
                  <c:v>4351</c:v>
                </c:pt>
                <c:pt idx="5">
                  <c:v>5574</c:v>
                </c:pt>
                <c:pt idx="6">
                  <c:v>1792</c:v>
                </c:pt>
                <c:pt idx="7">
                  <c:v>1414</c:v>
                </c:pt>
                <c:pt idx="8">
                  <c:v>106</c:v>
                </c:pt>
                <c:pt idx="9">
                  <c:v>7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0-45BF-8A02-D3353FD3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33298491033827154"/>
          <c:w val="8.2646688792077372E-2"/>
          <c:h val="0.177253985715480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KLASSENE</a:t>
            </a:r>
          </a:p>
        </c:rich>
      </c:tx>
      <c:layout>
        <c:manualLayout>
          <c:xMode val="edge"/>
          <c:yMode val="edge"/>
          <c:x val="0.1059421493809365"/>
          <c:y val="2.51901400014448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03499010758059E-2"/>
          <c:y val="0.17828580623120593"/>
          <c:w val="0.82087159969370782"/>
          <c:h val="0.681802677490673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Klasse!$G$28:$G$44</c:f>
              <c:numCache>
                <c:formatCode>#,##0</c:formatCode>
                <c:ptCount val="17"/>
                <c:pt idx="0">
                  <c:v>126</c:v>
                </c:pt>
                <c:pt idx="1">
                  <c:v>548</c:v>
                </c:pt>
                <c:pt idx="2">
                  <c:v>977</c:v>
                </c:pt>
                <c:pt idx="3">
                  <c:v>2046</c:v>
                </c:pt>
                <c:pt idx="4">
                  <c:v>6167</c:v>
                </c:pt>
                <c:pt idx="5">
                  <c:v>5505</c:v>
                </c:pt>
                <c:pt idx="6">
                  <c:v>0</c:v>
                </c:pt>
                <c:pt idx="7">
                  <c:v>1951</c:v>
                </c:pt>
                <c:pt idx="8">
                  <c:v>0</c:v>
                </c:pt>
                <c:pt idx="9">
                  <c:v>0</c:v>
                </c:pt>
                <c:pt idx="10">
                  <c:v>73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F-4403-84D4-D245AC545310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0"/>
                  <c:y val="-6.121133865341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E-40C4-95DC-79F1A7665D3A}"/>
                </c:ext>
              </c:extLst>
            </c:dLbl>
            <c:dLbl>
              <c:idx val="4"/>
              <c:layout>
                <c:manualLayout>
                  <c:x val="1.6202963164732107E-2"/>
                  <c:y val="-0.10814003162103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4E-40C4-95DC-79F1A7665D3A}"/>
                </c:ext>
              </c:extLst>
            </c:dLbl>
            <c:dLbl>
              <c:idx val="5"/>
              <c:layout>
                <c:manualLayout>
                  <c:x val="3.0380555933872698E-2"/>
                  <c:y val="-1.224226773068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4E-40C4-95DC-79F1A7665D3A}"/>
                </c:ext>
              </c:extLst>
            </c:dLbl>
            <c:dLbl>
              <c:idx val="7"/>
              <c:layout>
                <c:manualLayout>
                  <c:x val="-7.4262723282372562E-17"/>
                  <c:y val="-5.7130582743190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E-40C4-95DC-79F1A7665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Klasse!$G$10:$G$26</c:f>
              <c:numCache>
                <c:formatCode>#,##0</c:formatCode>
                <c:ptCount val="17"/>
                <c:pt idx="0">
                  <c:v>44</c:v>
                </c:pt>
                <c:pt idx="1">
                  <c:v>234</c:v>
                </c:pt>
                <c:pt idx="2">
                  <c:v>742</c:v>
                </c:pt>
                <c:pt idx="3">
                  <c:v>2042</c:v>
                </c:pt>
                <c:pt idx="4">
                  <c:v>4351</c:v>
                </c:pt>
                <c:pt idx="5">
                  <c:v>5574</c:v>
                </c:pt>
                <c:pt idx="6">
                  <c:v>1792</c:v>
                </c:pt>
                <c:pt idx="7">
                  <c:v>1414</c:v>
                </c:pt>
                <c:pt idx="8">
                  <c:v>106</c:v>
                </c:pt>
                <c:pt idx="9">
                  <c:v>7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F-4403-84D4-D245AC545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1340787712"/>
          <c:y val="0.20788152443646896"/>
          <c:w val="8.0385667105932618E-2"/>
          <c:h val="0.174606605054122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</a:t>
            </a:r>
            <a:r>
              <a:rPr lang="nb-NO" sz="2400" baseline="0"/>
              <a:t> </a:t>
            </a:r>
            <a:r>
              <a:rPr lang="nb-NO" sz="2400"/>
              <a:t>middel LENGDE i cm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52988641157774E-2"/>
          <c:y val="0.13752088287791395"/>
          <c:w val="0.88591827926567135"/>
          <c:h val="0.75659685512807517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dLbls>
            <c:dLbl>
              <c:idx val="0"/>
              <c:layout>
                <c:manualLayout>
                  <c:x val="-3.6625513684972195E-2"/>
                  <c:y val="7.683453803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C-4A16-9E14-8B2F46900E2D}"/>
                </c:ext>
              </c:extLst>
            </c:dLbl>
            <c:dLbl>
              <c:idx val="1"/>
              <c:layout>
                <c:manualLayout>
                  <c:x val="-5.7298024426800077E-2"/>
                  <c:y val="-0.11024585402975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C-4A16-9E14-8B2F46900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0.00</c:formatCode>
                <c:ptCount val="3"/>
                <c:pt idx="0">
                  <c:v>84.286949223667378</c:v>
                </c:pt>
                <c:pt idx="1">
                  <c:v>81.745194734328891</c:v>
                </c:pt>
                <c:pt idx="2">
                  <c:v>84.817073170731717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C-4A16-9E14-8B2F46900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7489327867181593E-2"/>
              <c:y val="0.353234184512798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</a:t>
            </a:r>
            <a:r>
              <a:rPr lang="en-US" sz="2800" baseline="0"/>
              <a:t> a</a:t>
            </a:r>
            <a:r>
              <a:rPr lang="en-US" sz="2800"/>
              <a:t>ndels% slakt innen de ulike KLASSENE</a:t>
            </a:r>
          </a:p>
        </c:rich>
      </c:tx>
      <c:layout>
        <c:manualLayout>
          <c:xMode val="edge"/>
          <c:yMode val="edge"/>
          <c:x val="0.11121111784656787"/>
          <c:y val="2.30330540274468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90030373379743E-2"/>
          <c:y val="0.14168888456897957"/>
          <c:w val="0.85951077602927284"/>
          <c:h val="0.728257362076197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Klasse!$I$110:$I$124</c:f>
              <c:numCache>
                <c:formatCode>0.0</c:formatCode>
                <c:ptCount val="15"/>
                <c:pt idx="0">
                  <c:v>0.95693779904306242</c:v>
                </c:pt>
                <c:pt idx="1">
                  <c:v>3.2847696360410739</c:v>
                </c:pt>
                <c:pt idx="2">
                  <c:v>6.462018171066072</c:v>
                </c:pt>
                <c:pt idx="3">
                  <c:v>14.66587817859255</c:v>
                </c:pt>
                <c:pt idx="4">
                  <c:v>36.094833611096192</c:v>
                </c:pt>
                <c:pt idx="5">
                  <c:v>27.450137089403803</c:v>
                </c:pt>
                <c:pt idx="6">
                  <c:v>0</c:v>
                </c:pt>
                <c:pt idx="7">
                  <c:v>10.5531960647277</c:v>
                </c:pt>
                <c:pt idx="8">
                  <c:v>0</c:v>
                </c:pt>
                <c:pt idx="9">
                  <c:v>0</c:v>
                </c:pt>
                <c:pt idx="10">
                  <c:v>0.53222945002956845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C5F-B573-10753014A76C}"/>
            </c:ext>
          </c:extLst>
        </c:ser>
        <c:ser>
          <c:idx val="0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Klasse!$I$62:$I$76</c:f>
              <c:numCache>
                <c:formatCode>0.0</c:formatCode>
                <c:ptCount val="15"/>
                <c:pt idx="0">
                  <c:v>1.1006530162998769</c:v>
                </c:pt>
                <c:pt idx="1">
                  <c:v>3.47216312358518</c:v>
                </c:pt>
                <c:pt idx="2">
                  <c:v>6.1211058726079246</c:v>
                </c:pt>
                <c:pt idx="3">
                  <c:v>15.914080983098737</c:v>
                </c:pt>
                <c:pt idx="4">
                  <c:v>37.484610714913849</c:v>
                </c:pt>
                <c:pt idx="5">
                  <c:v>26.914937676941321</c:v>
                </c:pt>
                <c:pt idx="6">
                  <c:v>0</c:v>
                </c:pt>
                <c:pt idx="7">
                  <c:v>8.3286527212794823</c:v>
                </c:pt>
                <c:pt idx="8">
                  <c:v>0</c:v>
                </c:pt>
                <c:pt idx="9">
                  <c:v>0</c:v>
                </c:pt>
                <c:pt idx="10">
                  <c:v>0.6581224221174522</c:v>
                </c:pt>
                <c:pt idx="11">
                  <c:v>0</c:v>
                </c:pt>
                <c:pt idx="12">
                  <c:v>0</c:v>
                </c:pt>
                <c:pt idx="13">
                  <c:v>5.6734691561849317E-3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E-4C5F-B573-10753014A76C}"/>
            </c:ext>
          </c:extLst>
        </c:ser>
        <c:ser>
          <c:idx val="13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Klasse!$I$28:$I$44</c:f>
              <c:numCache>
                <c:formatCode>0.0</c:formatCode>
                <c:ptCount val="17"/>
                <c:pt idx="0">
                  <c:v>0.72442936813660652</c:v>
                </c:pt>
                <c:pt idx="1">
                  <c:v>3.1506928074512746</c:v>
                </c:pt>
                <c:pt idx="2">
                  <c:v>5.6172023227735295</c:v>
                </c:pt>
                <c:pt idx="3">
                  <c:v>11.763353073075375</c:v>
                </c:pt>
                <c:pt idx="4">
                  <c:v>35.45679296268613</c:v>
                </c:pt>
                <c:pt idx="5">
                  <c:v>31.650664060254122</c:v>
                </c:pt>
                <c:pt idx="6">
                  <c:v>0</c:v>
                </c:pt>
                <c:pt idx="7">
                  <c:v>11.21715632725809</c:v>
                </c:pt>
                <c:pt idx="8">
                  <c:v>0</c:v>
                </c:pt>
                <c:pt idx="9">
                  <c:v>0</c:v>
                </c:pt>
                <c:pt idx="10">
                  <c:v>0.41970907836485943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C5F-B573-10753014A76C}"/>
            </c:ext>
          </c:extLst>
        </c:ser>
        <c:ser>
          <c:idx val="1"/>
          <c:order val="3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Klasse!$I$10:$I$26</c:f>
              <c:numCache>
                <c:formatCode>0.0</c:formatCode>
                <c:ptCount val="17"/>
                <c:pt idx="0">
                  <c:v>0.26760734703807326</c:v>
                </c:pt>
                <c:pt idx="1">
                  <c:v>1.4231845274297528</c:v>
                </c:pt>
                <c:pt idx="2">
                  <c:v>4.5128329886875074</c:v>
                </c:pt>
                <c:pt idx="3">
                  <c:v>12.419413696630579</c:v>
                </c:pt>
                <c:pt idx="4">
                  <c:v>26.462717430969473</c:v>
                </c:pt>
                <c:pt idx="5">
                  <c:v>33.900985281595915</c:v>
                </c:pt>
                <c:pt idx="6">
                  <c:v>10.898917406641528</c:v>
                </c:pt>
                <c:pt idx="7">
                  <c:v>8.5999270161780821</c:v>
                </c:pt>
                <c:pt idx="8">
                  <c:v>0.64469042695535828</c:v>
                </c:pt>
                <c:pt idx="9">
                  <c:v>4.257389611969347E-2</c:v>
                </c:pt>
                <c:pt idx="10">
                  <c:v>4.8655881279649683E-2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0.7602481449945262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C5F-B573-10753014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93040996682158"/>
          <c:y val="0.20965288126916687"/>
          <c:w val="8.4568553346903372E-2"/>
          <c:h val="0.239452283472222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KROPPSLENGDE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7349001931584668"/>
          <c:y val="5.353780082408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Klasse!$S$28:$S$38</c:f>
              <c:numCache>
                <c:formatCode>0.0</c:formatCode>
                <c:ptCount val="11"/>
                <c:pt idx="0">
                  <c:v>81.399999999999977</c:v>
                </c:pt>
                <c:pt idx="1">
                  <c:v>80.920408163265307</c:v>
                </c:pt>
                <c:pt idx="2">
                  <c:v>85.213793103448253</c:v>
                </c:pt>
                <c:pt idx="3">
                  <c:v>83.51955307262574</c:v>
                </c:pt>
                <c:pt idx="4">
                  <c:v>83.838665132336189</c:v>
                </c:pt>
                <c:pt idx="5">
                  <c:v>84.588146551724307</c:v>
                </c:pt>
                <c:pt idx="6">
                  <c:v>0</c:v>
                </c:pt>
                <c:pt idx="7">
                  <c:v>85.483141762452135</c:v>
                </c:pt>
                <c:pt idx="8">
                  <c:v>0</c:v>
                </c:pt>
                <c:pt idx="9">
                  <c:v>0</c:v>
                </c:pt>
                <c:pt idx="10">
                  <c:v>91.08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D-44D3-9267-F38A405D4310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Klasse!$S$10:$S$20</c:f>
              <c:numCache>
                <c:formatCode>0.0</c:formatCode>
                <c:ptCount val="11"/>
                <c:pt idx="0">
                  <c:v>76.747619047619068</c:v>
                </c:pt>
                <c:pt idx="1">
                  <c:v>75.422065727699504</c:v>
                </c:pt>
                <c:pt idx="2">
                  <c:v>78.621991084695438</c:v>
                </c:pt>
                <c:pt idx="3">
                  <c:v>81.331176470588403</c:v>
                </c:pt>
                <c:pt idx="4">
                  <c:v>79.752516778523457</c:v>
                </c:pt>
                <c:pt idx="5">
                  <c:v>81.47485977564088</c:v>
                </c:pt>
                <c:pt idx="6">
                  <c:v>87.648361581920852</c:v>
                </c:pt>
                <c:pt idx="7">
                  <c:v>82.920322817314684</c:v>
                </c:pt>
                <c:pt idx="8">
                  <c:v>90.512264150943381</c:v>
                </c:pt>
                <c:pt idx="9">
                  <c:v>98.814285714285703</c:v>
                </c:pt>
                <c:pt idx="10">
                  <c:v>80.100000000000023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D-44D3-9267-F38A405D4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7.3011924926921256E-3"/>
              <c:y val="0.315709760453369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24098649849626"/>
          <c:y val="0.53144796975494346"/>
          <c:w val="9.0245036758709457E-2"/>
          <c:h val="0.1244845311886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K-FAKTOR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7349001931584668"/>
          <c:y val="5.353780082408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Klasse!$U$28:$U$38</c:f>
              <c:numCache>
                <c:formatCode>0.00</c:formatCode>
                <c:ptCount val="11"/>
                <c:pt idx="0">
                  <c:v>10.107557037246984</c:v>
                </c:pt>
                <c:pt idx="1">
                  <c:v>10.003555506214024</c:v>
                </c:pt>
                <c:pt idx="2">
                  <c:v>11.083146929490105</c:v>
                </c:pt>
                <c:pt idx="3">
                  <c:v>12.259731199889892</c:v>
                </c:pt>
                <c:pt idx="4">
                  <c:v>13.189870001360642</c:v>
                </c:pt>
                <c:pt idx="5">
                  <c:v>15.325031451688295</c:v>
                </c:pt>
                <c:pt idx="6">
                  <c:v>0</c:v>
                </c:pt>
                <c:pt idx="7">
                  <c:v>16.867305319036404</c:v>
                </c:pt>
                <c:pt idx="8">
                  <c:v>0</c:v>
                </c:pt>
                <c:pt idx="9">
                  <c:v>0</c:v>
                </c:pt>
                <c:pt idx="10">
                  <c:v>17.624473531334452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3-4C93-902A-5A6F6A1EC04F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Klasse!$U$10:$U$20</c:f>
              <c:numCache>
                <c:formatCode>0.00</c:formatCode>
                <c:ptCount val="11"/>
                <c:pt idx="0">
                  <c:v>7.6558533141206384</c:v>
                </c:pt>
                <c:pt idx="1">
                  <c:v>10.48319398550011</c:v>
                </c:pt>
                <c:pt idx="2">
                  <c:v>11.558942081415957</c:v>
                </c:pt>
                <c:pt idx="3">
                  <c:v>12.870743155201367</c:v>
                </c:pt>
                <c:pt idx="4">
                  <c:v>13.965473309860949</c:v>
                </c:pt>
                <c:pt idx="5">
                  <c:v>15.204845127368641</c:v>
                </c:pt>
                <c:pt idx="6">
                  <c:v>16.455162035267055</c:v>
                </c:pt>
                <c:pt idx="7">
                  <c:v>17.811104694235642</c:v>
                </c:pt>
                <c:pt idx="8">
                  <c:v>20.114273983106632</c:v>
                </c:pt>
                <c:pt idx="9">
                  <c:v>22.649767802386481</c:v>
                </c:pt>
                <c:pt idx="10">
                  <c:v>20.465718351369929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3-4C93-902A-5A6F6A1E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7.3011924926921256E-3"/>
              <c:y val="0.315709760453369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24098649849626"/>
          <c:y val="0.53144796975494346"/>
          <c:w val="9.0245036758709457E-2"/>
          <c:h val="0.1244845311886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5.0503708035405742E-2</c:v>
                </c:pt>
                <c:pt idx="2">
                  <c:v>3.4110750089612993E-2</c:v>
                </c:pt>
                <c:pt idx="3">
                  <c:v>7.9598363917965723E-2</c:v>
                </c:pt>
                <c:pt idx="4">
                  <c:v>0.39688151060078974</c:v>
                </c:pt>
                <c:pt idx="5">
                  <c:v>0.29851790524388683</c:v>
                </c:pt>
                <c:pt idx="6">
                  <c:v>0.27171531247260927</c:v>
                </c:pt>
                <c:pt idx="7">
                  <c:v>0</c:v>
                </c:pt>
                <c:pt idx="8">
                  <c:v>0.22988234042678923</c:v>
                </c:pt>
                <c:pt idx="9">
                  <c:v>9.462838341965138E-3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mnd'!$D$14</c:f>
              <c:strCache>
                <c:ptCount val="1"/>
                <c:pt idx="0">
                  <c:v>P-</c:v>
                </c:pt>
              </c:strCache>
            </c:strRef>
          </c:tx>
          <c:marker>
            <c:symbol val="none"/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mnd'!$N$14:$N$25</c:f>
              <c:numCache>
                <c:formatCode>0.0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5.9</c:v>
                </c:pt>
                <c:pt idx="3">
                  <c:v>5.533333333333335</c:v>
                </c:pt>
                <c:pt idx="4">
                  <c:v>2.2157894736842101</c:v>
                </c:pt>
                <c:pt idx="5">
                  <c:v>3.2</c:v>
                </c:pt>
                <c:pt idx="6">
                  <c:v>2.48</c:v>
                </c:pt>
                <c:pt idx="7">
                  <c:v>0</c:v>
                </c:pt>
                <c:pt idx="8">
                  <c:v>6.4833333333333352</c:v>
                </c:pt>
                <c:pt idx="9">
                  <c:v>2.6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mnd'!$BF$4:$BQ$4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mnd'!$V$14:$V$25</c:f>
              <c:numCache>
                <c:formatCode>0.00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2.1052631578947363</c:v>
                </c:pt>
                <c:pt idx="5">
                  <c:v>1.75</c:v>
                </c:pt>
                <c:pt idx="6">
                  <c:v>1.4</c:v>
                </c:pt>
                <c:pt idx="7">
                  <c:v>0</c:v>
                </c:pt>
                <c:pt idx="8">
                  <c:v>2.1666666666666661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0.95193508114856418</c:v>
                </c:pt>
                <c:pt idx="1">
                  <c:v>0.4425719677839503</c:v>
                </c:pt>
                <c:pt idx="2">
                  <c:v>0.22027450481597535</c:v>
                </c:pt>
                <c:pt idx="3">
                  <c:v>1.3929713685644001</c:v>
                </c:pt>
                <c:pt idx="4">
                  <c:v>1.9278448674076367</c:v>
                </c:pt>
                <c:pt idx="5">
                  <c:v>1.361987942675233</c:v>
                </c:pt>
                <c:pt idx="6">
                  <c:v>2.1868700149005171</c:v>
                </c:pt>
                <c:pt idx="7">
                  <c:v>0.9747051085761107</c:v>
                </c:pt>
                <c:pt idx="8">
                  <c:v>0.29429667232015699</c:v>
                </c:pt>
                <c:pt idx="9">
                  <c:v>0.26423156293333433</c:v>
                </c:pt>
                <c:pt idx="10">
                  <c:v>0.64675471461163347</c:v>
                </c:pt>
                <c:pt idx="11">
                  <c:v>0.74772098740141379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mnd'!$N$29:$N$40</c:f>
              <c:numCache>
                <c:formatCode>0.0</c:formatCode>
                <c:ptCount val="12"/>
                <c:pt idx="0">
                  <c:v>4.5750000000000002</c:v>
                </c:pt>
                <c:pt idx="1">
                  <c:v>5.55</c:v>
                </c:pt>
                <c:pt idx="2">
                  <c:v>4.7625000000000002</c:v>
                </c:pt>
                <c:pt idx="3">
                  <c:v>5.0086206896551744</c:v>
                </c:pt>
                <c:pt idx="4">
                  <c:v>3.5258620689655156</c:v>
                </c:pt>
                <c:pt idx="5">
                  <c:v>4.8666666666666654</c:v>
                </c:pt>
                <c:pt idx="6">
                  <c:v>3.6962962962962962</c:v>
                </c:pt>
                <c:pt idx="7">
                  <c:v>6.0266666666666673</c:v>
                </c:pt>
                <c:pt idx="8">
                  <c:v>4.9800000000000004</c:v>
                </c:pt>
                <c:pt idx="9">
                  <c:v>5.1857142857142877</c:v>
                </c:pt>
                <c:pt idx="10">
                  <c:v>6.8666666666666645</c:v>
                </c:pt>
                <c:pt idx="11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mnd'!$V$29:$V$40</c:f>
              <c:numCache>
                <c:formatCode>0.00</c:formatCode>
                <c:ptCount val="12"/>
                <c:pt idx="0">
                  <c:v>2</c:v>
                </c:pt>
                <c:pt idx="1">
                  <c:v>2.1666666666666661</c:v>
                </c:pt>
                <c:pt idx="2">
                  <c:v>2.875</c:v>
                </c:pt>
                <c:pt idx="3">
                  <c:v>2.2241379310344827</c:v>
                </c:pt>
                <c:pt idx="4">
                  <c:v>2.4310344827586206</c:v>
                </c:pt>
                <c:pt idx="5">
                  <c:v>2.0833333333333339</c:v>
                </c:pt>
                <c:pt idx="6">
                  <c:v>2.1111111111111112</c:v>
                </c:pt>
                <c:pt idx="7">
                  <c:v>2.4</c:v>
                </c:pt>
                <c:pt idx="8">
                  <c:v>2.2000000000000002</c:v>
                </c:pt>
                <c:pt idx="9">
                  <c:v>2.5</c:v>
                </c:pt>
                <c:pt idx="10">
                  <c:v>2.2222222222222223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1.6645859342488549</c:v>
                </c:pt>
                <c:pt idx="1">
                  <c:v>1.0685521384333221</c:v>
                </c:pt>
                <c:pt idx="2">
                  <c:v>1.0678399222968675</c:v>
                </c:pt>
                <c:pt idx="3">
                  <c:v>3.7056394961327666</c:v>
                </c:pt>
                <c:pt idx="4">
                  <c:v>2.9817962423522522</c:v>
                </c:pt>
                <c:pt idx="5">
                  <c:v>5.11445129843628</c:v>
                </c:pt>
                <c:pt idx="6">
                  <c:v>7.603646244193178</c:v>
                </c:pt>
                <c:pt idx="7">
                  <c:v>5.2185538998986489</c:v>
                </c:pt>
                <c:pt idx="8">
                  <c:v>2.6451243078414111</c:v>
                </c:pt>
                <c:pt idx="9">
                  <c:v>2.3376850257862318</c:v>
                </c:pt>
                <c:pt idx="10">
                  <c:v>4.6329823973878677</c:v>
                </c:pt>
                <c:pt idx="11">
                  <c:v>1.1779166239885281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</a:t>
            </a:r>
            <a:r>
              <a:rPr lang="nb-NO" sz="2400" baseline="0"/>
              <a:t> </a:t>
            </a:r>
            <a:r>
              <a:rPr lang="nb-NO" sz="2400"/>
              <a:t>middel K-faktor (mg/ml)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52988641157774E-2"/>
          <c:y val="0.13752088287791395"/>
          <c:w val="0.88591827926567135"/>
          <c:h val="0.75659685512807517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dLbls>
            <c:dLbl>
              <c:idx val="0"/>
              <c:layout>
                <c:manualLayout>
                  <c:x val="-3.3734025762474397E-2"/>
                  <c:y val="0.134460464153287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E6-40F8-9545-F858B767E00A}"/>
                </c:ext>
              </c:extLst>
            </c:dLbl>
            <c:dLbl>
              <c:idx val="1"/>
              <c:layout>
                <c:manualLayout>
                  <c:x val="5.7829758449956048E-3"/>
                  <c:y val="5.3357318078013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6-40F8-9545-F858B767E00A}"/>
                </c:ext>
              </c:extLst>
            </c:dLbl>
            <c:dLbl>
              <c:idx val="2"/>
              <c:layout>
                <c:manualLayout>
                  <c:x val="-3.8553172299970698E-2"/>
                  <c:y val="7.470024530921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6-40F8-9545-F858B767E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14.958244642558748</c:v>
                </c:pt>
                <c:pt idx="1">
                  <c:v>14.214667623546388</c:v>
                </c:pt>
                <c:pt idx="2">
                  <c:v>14.780222322733776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E6-40F8-9545-F858B767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7489327867181593E-2"/>
              <c:y val="0.353234184512798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mnd'!$N$44:$N$55</c:f>
              <c:numCache>
                <c:formatCode>0.0</c:formatCode>
                <c:ptCount val="12"/>
                <c:pt idx="0">
                  <c:v>6.4</c:v>
                </c:pt>
                <c:pt idx="1">
                  <c:v>4.7294117647058815</c:v>
                </c:pt>
                <c:pt idx="2">
                  <c:v>4.7358974358974368</c:v>
                </c:pt>
                <c:pt idx="3">
                  <c:v>5.2571428571428562</c:v>
                </c:pt>
                <c:pt idx="4">
                  <c:v>4.2743243243243212</c:v>
                </c:pt>
                <c:pt idx="5">
                  <c:v>5.5518987341772119</c:v>
                </c:pt>
                <c:pt idx="6">
                  <c:v>5.6885245901639356</c:v>
                </c:pt>
                <c:pt idx="7">
                  <c:v>6.5405405405405421</c:v>
                </c:pt>
                <c:pt idx="8">
                  <c:v>6.0486486486486504</c:v>
                </c:pt>
                <c:pt idx="9">
                  <c:v>6.1171428571428521</c:v>
                </c:pt>
                <c:pt idx="10">
                  <c:v>6.81076923076923</c:v>
                </c:pt>
                <c:pt idx="11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mnd'!$V$44:$V$55</c:f>
              <c:numCache>
                <c:formatCode>0.00</c:formatCode>
                <c:ptCount val="12"/>
                <c:pt idx="0">
                  <c:v>2</c:v>
                </c:pt>
                <c:pt idx="1">
                  <c:v>2.1176470588235294</c:v>
                </c:pt>
                <c:pt idx="2">
                  <c:v>3.1282051282051277</c:v>
                </c:pt>
                <c:pt idx="3">
                  <c:v>2.7278911564625856</c:v>
                </c:pt>
                <c:pt idx="4">
                  <c:v>2.6621621621621623</c:v>
                </c:pt>
                <c:pt idx="5">
                  <c:v>2.3797468354430382</c:v>
                </c:pt>
                <c:pt idx="6">
                  <c:v>2.442622950819672</c:v>
                </c:pt>
                <c:pt idx="7">
                  <c:v>2.3513513513513518</c:v>
                </c:pt>
                <c:pt idx="8">
                  <c:v>2.6081081081081088</c:v>
                </c:pt>
                <c:pt idx="9">
                  <c:v>2.5809523809523807</c:v>
                </c:pt>
                <c:pt idx="10">
                  <c:v>2.4615384615384608</c:v>
                </c:pt>
                <c:pt idx="11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5.3162713275072804</c:v>
                </c:pt>
                <c:pt idx="1">
                  <c:v>6.4299194598761318</c:v>
                </c:pt>
                <c:pt idx="2">
                  <c:v>5.7317623116681915</c:v>
                </c:pt>
                <c:pt idx="3">
                  <c:v>12.190057876641719</c:v>
                </c:pt>
                <c:pt idx="4">
                  <c:v>7.4568473844471503</c:v>
                </c:pt>
                <c:pt idx="5">
                  <c:v>13.791294005154098</c:v>
                </c:pt>
                <c:pt idx="6">
                  <c:v>13.051100008765003</c:v>
                </c:pt>
                <c:pt idx="7">
                  <c:v>17.439027020033205</c:v>
                </c:pt>
                <c:pt idx="8">
                  <c:v>8.0748388164309723</c:v>
                </c:pt>
                <c:pt idx="9">
                  <c:v>12.401777557787</c:v>
                </c:pt>
                <c:pt idx="10">
                  <c:v>12.20357075580301</c:v>
                </c:pt>
                <c:pt idx="11">
                  <c:v>6.6680323671002775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mnd'!$N$59:$N$70</c:f>
              <c:numCache>
                <c:formatCode>0.0</c:formatCode>
                <c:ptCount val="12"/>
                <c:pt idx="0">
                  <c:v>6.0117647058823511</c:v>
                </c:pt>
                <c:pt idx="1">
                  <c:v>5.4977272727272721</c:v>
                </c:pt>
                <c:pt idx="2">
                  <c:v>5.6329545454545453</c:v>
                </c:pt>
                <c:pt idx="3">
                  <c:v>5.871131639722865</c:v>
                </c:pt>
                <c:pt idx="4">
                  <c:v>5.6906474820143904</c:v>
                </c:pt>
                <c:pt idx="5">
                  <c:v>6.8364161849710952</c:v>
                </c:pt>
                <c:pt idx="6">
                  <c:v>6.8459770114942513</c:v>
                </c:pt>
                <c:pt idx="7">
                  <c:v>7.8897560975609746</c:v>
                </c:pt>
                <c:pt idx="8">
                  <c:v>8.2812121212121212</c:v>
                </c:pt>
                <c:pt idx="9">
                  <c:v>8.3517156862745061</c:v>
                </c:pt>
                <c:pt idx="10">
                  <c:v>8.1545454545454561</c:v>
                </c:pt>
                <c:pt idx="11">
                  <c:v>8.1375000000000011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mnd'!$V$59:$V$70</c:f>
              <c:numCache>
                <c:formatCode>0.00</c:formatCode>
                <c:ptCount val="12"/>
                <c:pt idx="0">
                  <c:v>3.8823529411764697</c:v>
                </c:pt>
                <c:pt idx="1">
                  <c:v>3.4318181818181812</c:v>
                </c:pt>
                <c:pt idx="2">
                  <c:v>3.8806818181818192</c:v>
                </c:pt>
                <c:pt idx="3">
                  <c:v>3.3787528868360281</c:v>
                </c:pt>
                <c:pt idx="4">
                  <c:v>3.7050359712230225</c:v>
                </c:pt>
                <c:pt idx="5">
                  <c:v>2.8381502890173396</c:v>
                </c:pt>
                <c:pt idx="6">
                  <c:v>2.8735632183908049</c:v>
                </c:pt>
                <c:pt idx="7">
                  <c:v>2.6926829268292689</c:v>
                </c:pt>
                <c:pt idx="8">
                  <c:v>2.8727272727272726</c:v>
                </c:pt>
                <c:pt idx="9">
                  <c:v>3.0514705882352939</c:v>
                </c:pt>
                <c:pt idx="10">
                  <c:v>2.7692307692307705</c:v>
                </c:pt>
                <c:pt idx="11">
                  <c:v>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36.376404494382022</c:v>
                </c:pt>
                <c:pt idx="1">
                  <c:v>27.44610722734642</c:v>
                </c:pt>
                <c:pt idx="2">
                  <c:v>32.866574933802035</c:v>
                </c:pt>
                <c:pt idx="3">
                  <c:v>34.233530091538121</c:v>
                </c:pt>
                <c:pt idx="4">
                  <c:v>28.316223120940474</c:v>
                </c:pt>
                <c:pt idx="5">
                  <c:v>25.249250790022984</c:v>
                </c:pt>
                <c:pt idx="6">
                  <c:v>18.840389166447554</c:v>
                </c:pt>
                <c:pt idx="7">
                  <c:v>18.813749380027176</c:v>
                </c:pt>
                <c:pt idx="8">
                  <c:v>15.005584545288013</c:v>
                </c:pt>
                <c:pt idx="9">
                  <c:v>13.59627892079968</c:v>
                </c:pt>
                <c:pt idx="10">
                  <c:v>14.189882160872388</c:v>
                </c:pt>
                <c:pt idx="11">
                  <c:v>8.9521663423128128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mnd'!$N$74:$N$85</c:f>
              <c:numCache>
                <c:formatCode>0.0</c:formatCode>
                <c:ptCount val="12"/>
                <c:pt idx="0">
                  <c:v>8.7412500000000009</c:v>
                </c:pt>
                <c:pt idx="1">
                  <c:v>6.0738235294117651</c:v>
                </c:pt>
                <c:pt idx="2">
                  <c:v>6.2265060240963859</c:v>
                </c:pt>
                <c:pt idx="3">
                  <c:v>6.3686886708296173</c:v>
                </c:pt>
                <c:pt idx="4">
                  <c:v>6.2838912133891238</c:v>
                </c:pt>
                <c:pt idx="5">
                  <c:v>7.7332142857142916</c:v>
                </c:pt>
                <c:pt idx="6">
                  <c:v>7.412068965517248</c:v>
                </c:pt>
                <c:pt idx="7">
                  <c:v>9.1356020942408449</c:v>
                </c:pt>
                <c:pt idx="8">
                  <c:v>9.6547528517110361</c:v>
                </c:pt>
                <c:pt idx="9">
                  <c:v>9.2697270471464019</c:v>
                </c:pt>
                <c:pt idx="10">
                  <c:v>8.6916666666666629</c:v>
                </c:pt>
                <c:pt idx="11">
                  <c:v>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mnd'!$V$74:$V$85</c:f>
              <c:numCache>
                <c:formatCode>0.00</c:formatCode>
                <c:ptCount val="12"/>
                <c:pt idx="0">
                  <c:v>4.9249999999999998</c:v>
                </c:pt>
                <c:pt idx="1">
                  <c:v>4.3176470588235292</c:v>
                </c:pt>
                <c:pt idx="2">
                  <c:v>4.8028477546549837</c:v>
                </c:pt>
                <c:pt idx="3">
                  <c:v>4.5352363960749322</c:v>
                </c:pt>
                <c:pt idx="4">
                  <c:v>4.4853556485355659</c:v>
                </c:pt>
                <c:pt idx="5">
                  <c:v>3.9607142857142872</c:v>
                </c:pt>
                <c:pt idx="6">
                  <c:v>3.8189655172413799</c:v>
                </c:pt>
                <c:pt idx="7">
                  <c:v>3.3089005235602098</c:v>
                </c:pt>
                <c:pt idx="8">
                  <c:v>3.7946768060836487</c:v>
                </c:pt>
                <c:pt idx="9">
                  <c:v>3.6575682382134</c:v>
                </c:pt>
                <c:pt idx="10">
                  <c:v>3.9935897435897441</c:v>
                </c:pt>
                <c:pt idx="11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42.103620474406995</c:v>
                </c:pt>
                <c:pt idx="1">
                  <c:v>44.907099758113823</c:v>
                </c:pt>
                <c:pt idx="2">
                  <c:v>42.870275082964255</c:v>
                </c:pt>
                <c:pt idx="3">
                  <c:v>34.25079238732755</c:v>
                </c:pt>
                <c:pt idx="4">
                  <c:v>37.380393487749458</c:v>
                </c:pt>
                <c:pt idx="5">
                  <c:v>36.20695686649487</c:v>
                </c:pt>
                <c:pt idx="6">
                  <c:v>28.144447366114449</c:v>
                </c:pt>
                <c:pt idx="7">
                  <c:v>31.663899251719755</c:v>
                </c:pt>
                <c:pt idx="8">
                  <c:v>35.77595631644575</c:v>
                </c:pt>
                <c:pt idx="9">
                  <c:v>25.849198752361161</c:v>
                </c:pt>
                <c:pt idx="10">
                  <c:v>33.782991816145845</c:v>
                </c:pt>
                <c:pt idx="11">
                  <c:v>25.934651234251763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mnd'!$N$89:$N$100</c:f>
              <c:numCache>
                <c:formatCode>0.0</c:formatCode>
                <c:ptCount val="12"/>
                <c:pt idx="0">
                  <c:v>10.65</c:v>
                </c:pt>
                <c:pt idx="1">
                  <c:v>6.839878542510121</c:v>
                </c:pt>
                <c:pt idx="2">
                  <c:v>7.1367661212704485</c:v>
                </c:pt>
                <c:pt idx="3">
                  <c:v>7.0373399014778322</c:v>
                </c:pt>
                <c:pt idx="4">
                  <c:v>7.3023941068139955</c:v>
                </c:pt>
                <c:pt idx="5">
                  <c:v>8.6490250696378865</c:v>
                </c:pt>
                <c:pt idx="6">
                  <c:v>8.919444444444439</c:v>
                </c:pt>
                <c:pt idx="7">
                  <c:v>9.7890000000000015</c:v>
                </c:pt>
                <c:pt idx="8">
                  <c:v>11.169557195571953</c:v>
                </c:pt>
                <c:pt idx="9">
                  <c:v>10.045685997171152</c:v>
                </c:pt>
                <c:pt idx="10">
                  <c:v>9.8417682926829215</c:v>
                </c:pt>
                <c:pt idx="11">
                  <c:v>9.3777777777777782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8.xml"/><Relationship Id="rId39" Type="http://schemas.openxmlformats.org/officeDocument/2006/relationships/chart" Target="../charts/chart121.xml"/><Relationship Id="rId21" Type="http://schemas.openxmlformats.org/officeDocument/2006/relationships/chart" Target="../charts/chart103.xml"/><Relationship Id="rId34" Type="http://schemas.openxmlformats.org/officeDocument/2006/relationships/chart" Target="../charts/chart116.xml"/><Relationship Id="rId42" Type="http://schemas.openxmlformats.org/officeDocument/2006/relationships/chart" Target="../charts/chart124.xml"/><Relationship Id="rId47" Type="http://schemas.openxmlformats.org/officeDocument/2006/relationships/chart" Target="../charts/chart129.xml"/><Relationship Id="rId7" Type="http://schemas.openxmlformats.org/officeDocument/2006/relationships/chart" Target="../charts/chart89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9" Type="http://schemas.openxmlformats.org/officeDocument/2006/relationships/chart" Target="../charts/chart111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24" Type="http://schemas.openxmlformats.org/officeDocument/2006/relationships/chart" Target="../charts/chart106.xml"/><Relationship Id="rId32" Type="http://schemas.openxmlformats.org/officeDocument/2006/relationships/chart" Target="../charts/chart114.xml"/><Relationship Id="rId37" Type="http://schemas.openxmlformats.org/officeDocument/2006/relationships/chart" Target="../charts/chart119.xml"/><Relationship Id="rId40" Type="http://schemas.openxmlformats.org/officeDocument/2006/relationships/chart" Target="../charts/chart122.xml"/><Relationship Id="rId45" Type="http://schemas.openxmlformats.org/officeDocument/2006/relationships/chart" Target="../charts/chart127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chart" Target="../charts/chart105.xml"/><Relationship Id="rId28" Type="http://schemas.openxmlformats.org/officeDocument/2006/relationships/chart" Target="../charts/chart110.xml"/><Relationship Id="rId36" Type="http://schemas.openxmlformats.org/officeDocument/2006/relationships/chart" Target="../charts/chart118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31" Type="http://schemas.openxmlformats.org/officeDocument/2006/relationships/chart" Target="../charts/chart113.xml"/><Relationship Id="rId44" Type="http://schemas.openxmlformats.org/officeDocument/2006/relationships/chart" Target="../charts/chart126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chart" Target="../charts/chart104.xml"/><Relationship Id="rId27" Type="http://schemas.openxmlformats.org/officeDocument/2006/relationships/chart" Target="../charts/chart109.xml"/><Relationship Id="rId30" Type="http://schemas.openxmlformats.org/officeDocument/2006/relationships/chart" Target="../charts/chart112.xml"/><Relationship Id="rId35" Type="http://schemas.openxmlformats.org/officeDocument/2006/relationships/chart" Target="../charts/chart117.xml"/><Relationship Id="rId43" Type="http://schemas.openxmlformats.org/officeDocument/2006/relationships/chart" Target="../charts/chart125.xml"/><Relationship Id="rId8" Type="http://schemas.openxmlformats.org/officeDocument/2006/relationships/chart" Target="../charts/chart90.xml"/><Relationship Id="rId3" Type="http://schemas.openxmlformats.org/officeDocument/2006/relationships/chart" Target="../charts/chart85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7.xml"/><Relationship Id="rId33" Type="http://schemas.openxmlformats.org/officeDocument/2006/relationships/chart" Target="../charts/chart115.xml"/><Relationship Id="rId38" Type="http://schemas.openxmlformats.org/officeDocument/2006/relationships/chart" Target="../charts/chart120.xml"/><Relationship Id="rId46" Type="http://schemas.openxmlformats.org/officeDocument/2006/relationships/chart" Target="../charts/chart128.xml"/><Relationship Id="rId20" Type="http://schemas.openxmlformats.org/officeDocument/2006/relationships/chart" Target="../charts/chart102.xml"/><Relationship Id="rId41" Type="http://schemas.openxmlformats.org/officeDocument/2006/relationships/chart" Target="../charts/chart12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13" Type="http://schemas.openxmlformats.org/officeDocument/2006/relationships/chart" Target="../charts/chart142.xml"/><Relationship Id="rId18" Type="http://schemas.openxmlformats.org/officeDocument/2006/relationships/chart" Target="../charts/chart147.xml"/><Relationship Id="rId3" Type="http://schemas.openxmlformats.org/officeDocument/2006/relationships/chart" Target="../charts/chart132.xml"/><Relationship Id="rId21" Type="http://schemas.openxmlformats.org/officeDocument/2006/relationships/chart" Target="../charts/chart150.xml"/><Relationship Id="rId7" Type="http://schemas.openxmlformats.org/officeDocument/2006/relationships/chart" Target="../charts/chart136.xml"/><Relationship Id="rId12" Type="http://schemas.openxmlformats.org/officeDocument/2006/relationships/chart" Target="../charts/chart141.xml"/><Relationship Id="rId17" Type="http://schemas.openxmlformats.org/officeDocument/2006/relationships/chart" Target="../charts/chart146.xml"/><Relationship Id="rId2" Type="http://schemas.openxmlformats.org/officeDocument/2006/relationships/chart" Target="../charts/chart131.xml"/><Relationship Id="rId16" Type="http://schemas.openxmlformats.org/officeDocument/2006/relationships/chart" Target="../charts/chart145.xml"/><Relationship Id="rId20" Type="http://schemas.openxmlformats.org/officeDocument/2006/relationships/chart" Target="../charts/chart149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1" Type="http://schemas.openxmlformats.org/officeDocument/2006/relationships/chart" Target="../charts/chart140.xml"/><Relationship Id="rId24" Type="http://schemas.openxmlformats.org/officeDocument/2006/relationships/chart" Target="../charts/chart153.xml"/><Relationship Id="rId5" Type="http://schemas.openxmlformats.org/officeDocument/2006/relationships/chart" Target="../charts/chart134.xml"/><Relationship Id="rId15" Type="http://schemas.openxmlformats.org/officeDocument/2006/relationships/chart" Target="../charts/chart144.xml"/><Relationship Id="rId23" Type="http://schemas.openxmlformats.org/officeDocument/2006/relationships/chart" Target="../charts/chart152.xml"/><Relationship Id="rId10" Type="http://schemas.openxmlformats.org/officeDocument/2006/relationships/chart" Target="../charts/chart139.xml"/><Relationship Id="rId19" Type="http://schemas.openxmlformats.org/officeDocument/2006/relationships/chart" Target="../charts/chart148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Relationship Id="rId14" Type="http://schemas.openxmlformats.org/officeDocument/2006/relationships/chart" Target="../charts/chart143.xml"/><Relationship Id="rId22" Type="http://schemas.openxmlformats.org/officeDocument/2006/relationships/chart" Target="../charts/chart151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6.xml"/><Relationship Id="rId18" Type="http://schemas.openxmlformats.org/officeDocument/2006/relationships/chart" Target="../charts/chart171.xml"/><Relationship Id="rId26" Type="http://schemas.openxmlformats.org/officeDocument/2006/relationships/chart" Target="../charts/chart179.xml"/><Relationship Id="rId39" Type="http://schemas.openxmlformats.org/officeDocument/2006/relationships/chart" Target="../charts/chart192.xml"/><Relationship Id="rId21" Type="http://schemas.openxmlformats.org/officeDocument/2006/relationships/chart" Target="../charts/chart174.xml"/><Relationship Id="rId34" Type="http://schemas.openxmlformats.org/officeDocument/2006/relationships/chart" Target="../charts/chart187.xml"/><Relationship Id="rId42" Type="http://schemas.openxmlformats.org/officeDocument/2006/relationships/chart" Target="../charts/chart195.xml"/><Relationship Id="rId47" Type="http://schemas.openxmlformats.org/officeDocument/2006/relationships/chart" Target="../charts/chart200.xml"/><Relationship Id="rId7" Type="http://schemas.openxmlformats.org/officeDocument/2006/relationships/chart" Target="../charts/chart160.xml"/><Relationship Id="rId2" Type="http://schemas.openxmlformats.org/officeDocument/2006/relationships/chart" Target="../charts/chart155.xml"/><Relationship Id="rId16" Type="http://schemas.openxmlformats.org/officeDocument/2006/relationships/chart" Target="../charts/chart169.xml"/><Relationship Id="rId29" Type="http://schemas.openxmlformats.org/officeDocument/2006/relationships/chart" Target="../charts/chart182.xml"/><Relationship Id="rId1" Type="http://schemas.openxmlformats.org/officeDocument/2006/relationships/chart" Target="../charts/chart154.xml"/><Relationship Id="rId6" Type="http://schemas.openxmlformats.org/officeDocument/2006/relationships/chart" Target="../charts/chart159.xml"/><Relationship Id="rId11" Type="http://schemas.openxmlformats.org/officeDocument/2006/relationships/chart" Target="../charts/chart164.xml"/><Relationship Id="rId24" Type="http://schemas.openxmlformats.org/officeDocument/2006/relationships/chart" Target="../charts/chart177.xml"/><Relationship Id="rId32" Type="http://schemas.openxmlformats.org/officeDocument/2006/relationships/chart" Target="../charts/chart185.xml"/><Relationship Id="rId37" Type="http://schemas.openxmlformats.org/officeDocument/2006/relationships/chart" Target="../charts/chart190.xml"/><Relationship Id="rId40" Type="http://schemas.openxmlformats.org/officeDocument/2006/relationships/chart" Target="../charts/chart193.xml"/><Relationship Id="rId45" Type="http://schemas.openxmlformats.org/officeDocument/2006/relationships/chart" Target="../charts/chart198.xml"/><Relationship Id="rId5" Type="http://schemas.openxmlformats.org/officeDocument/2006/relationships/chart" Target="../charts/chart158.xml"/><Relationship Id="rId15" Type="http://schemas.openxmlformats.org/officeDocument/2006/relationships/chart" Target="../charts/chart168.xml"/><Relationship Id="rId23" Type="http://schemas.openxmlformats.org/officeDocument/2006/relationships/chart" Target="../charts/chart176.xml"/><Relationship Id="rId28" Type="http://schemas.openxmlformats.org/officeDocument/2006/relationships/chart" Target="../charts/chart181.xml"/><Relationship Id="rId36" Type="http://schemas.openxmlformats.org/officeDocument/2006/relationships/chart" Target="../charts/chart189.xml"/><Relationship Id="rId10" Type="http://schemas.openxmlformats.org/officeDocument/2006/relationships/chart" Target="../charts/chart163.xml"/><Relationship Id="rId19" Type="http://schemas.openxmlformats.org/officeDocument/2006/relationships/chart" Target="../charts/chart172.xml"/><Relationship Id="rId31" Type="http://schemas.openxmlformats.org/officeDocument/2006/relationships/chart" Target="../charts/chart184.xml"/><Relationship Id="rId44" Type="http://schemas.openxmlformats.org/officeDocument/2006/relationships/chart" Target="../charts/chart197.xml"/><Relationship Id="rId4" Type="http://schemas.openxmlformats.org/officeDocument/2006/relationships/chart" Target="../charts/chart157.xml"/><Relationship Id="rId9" Type="http://schemas.openxmlformats.org/officeDocument/2006/relationships/chart" Target="../charts/chart162.xml"/><Relationship Id="rId14" Type="http://schemas.openxmlformats.org/officeDocument/2006/relationships/chart" Target="../charts/chart167.xml"/><Relationship Id="rId22" Type="http://schemas.openxmlformats.org/officeDocument/2006/relationships/chart" Target="../charts/chart175.xml"/><Relationship Id="rId27" Type="http://schemas.openxmlformats.org/officeDocument/2006/relationships/chart" Target="../charts/chart180.xml"/><Relationship Id="rId30" Type="http://schemas.openxmlformats.org/officeDocument/2006/relationships/chart" Target="../charts/chart183.xml"/><Relationship Id="rId35" Type="http://schemas.openxmlformats.org/officeDocument/2006/relationships/chart" Target="../charts/chart188.xml"/><Relationship Id="rId43" Type="http://schemas.openxmlformats.org/officeDocument/2006/relationships/chart" Target="../charts/chart196.xml"/><Relationship Id="rId48" Type="http://schemas.openxmlformats.org/officeDocument/2006/relationships/chart" Target="../charts/chart201.xml"/><Relationship Id="rId8" Type="http://schemas.openxmlformats.org/officeDocument/2006/relationships/chart" Target="../charts/chart161.xml"/><Relationship Id="rId3" Type="http://schemas.openxmlformats.org/officeDocument/2006/relationships/chart" Target="../charts/chart156.xml"/><Relationship Id="rId12" Type="http://schemas.openxmlformats.org/officeDocument/2006/relationships/chart" Target="../charts/chart165.xml"/><Relationship Id="rId17" Type="http://schemas.openxmlformats.org/officeDocument/2006/relationships/chart" Target="../charts/chart170.xml"/><Relationship Id="rId25" Type="http://schemas.openxmlformats.org/officeDocument/2006/relationships/chart" Target="../charts/chart178.xml"/><Relationship Id="rId33" Type="http://schemas.openxmlformats.org/officeDocument/2006/relationships/chart" Target="../charts/chart186.xml"/><Relationship Id="rId38" Type="http://schemas.openxmlformats.org/officeDocument/2006/relationships/chart" Target="../charts/chart191.xml"/><Relationship Id="rId46" Type="http://schemas.openxmlformats.org/officeDocument/2006/relationships/chart" Target="../charts/chart199.xml"/><Relationship Id="rId20" Type="http://schemas.openxmlformats.org/officeDocument/2006/relationships/chart" Target="../charts/chart173.xml"/><Relationship Id="rId41" Type="http://schemas.openxmlformats.org/officeDocument/2006/relationships/chart" Target="../charts/chart19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Relationship Id="rId6" Type="http://schemas.openxmlformats.org/officeDocument/2006/relationships/chart" Target="../charts/chart207.xml"/><Relationship Id="rId5" Type="http://schemas.openxmlformats.org/officeDocument/2006/relationships/chart" Target="../charts/chart206.xml"/><Relationship Id="rId4" Type="http://schemas.openxmlformats.org/officeDocument/2006/relationships/chart" Target="../charts/chart205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0.xml"/><Relationship Id="rId18" Type="http://schemas.openxmlformats.org/officeDocument/2006/relationships/chart" Target="../charts/chart225.xml"/><Relationship Id="rId26" Type="http://schemas.openxmlformats.org/officeDocument/2006/relationships/chart" Target="../charts/chart233.xml"/><Relationship Id="rId39" Type="http://schemas.openxmlformats.org/officeDocument/2006/relationships/chart" Target="../charts/chart246.xml"/><Relationship Id="rId21" Type="http://schemas.openxmlformats.org/officeDocument/2006/relationships/chart" Target="../charts/chart228.xml"/><Relationship Id="rId34" Type="http://schemas.openxmlformats.org/officeDocument/2006/relationships/chart" Target="../charts/chart241.xml"/><Relationship Id="rId42" Type="http://schemas.openxmlformats.org/officeDocument/2006/relationships/chart" Target="../charts/chart249.xml"/><Relationship Id="rId47" Type="http://schemas.openxmlformats.org/officeDocument/2006/relationships/chart" Target="../charts/chart254.xml"/><Relationship Id="rId50" Type="http://schemas.openxmlformats.org/officeDocument/2006/relationships/chart" Target="../charts/chart257.xml"/><Relationship Id="rId55" Type="http://schemas.openxmlformats.org/officeDocument/2006/relationships/chart" Target="../charts/chart262.xml"/><Relationship Id="rId7" Type="http://schemas.openxmlformats.org/officeDocument/2006/relationships/chart" Target="../charts/chart214.xml"/><Relationship Id="rId2" Type="http://schemas.openxmlformats.org/officeDocument/2006/relationships/chart" Target="../charts/chart209.xml"/><Relationship Id="rId16" Type="http://schemas.openxmlformats.org/officeDocument/2006/relationships/chart" Target="../charts/chart223.xml"/><Relationship Id="rId29" Type="http://schemas.openxmlformats.org/officeDocument/2006/relationships/chart" Target="../charts/chart236.xml"/><Relationship Id="rId11" Type="http://schemas.openxmlformats.org/officeDocument/2006/relationships/chart" Target="../charts/chart218.xml"/><Relationship Id="rId24" Type="http://schemas.openxmlformats.org/officeDocument/2006/relationships/chart" Target="../charts/chart231.xml"/><Relationship Id="rId32" Type="http://schemas.openxmlformats.org/officeDocument/2006/relationships/chart" Target="../charts/chart239.xml"/><Relationship Id="rId37" Type="http://schemas.openxmlformats.org/officeDocument/2006/relationships/chart" Target="../charts/chart244.xml"/><Relationship Id="rId40" Type="http://schemas.openxmlformats.org/officeDocument/2006/relationships/chart" Target="../charts/chart247.xml"/><Relationship Id="rId45" Type="http://schemas.openxmlformats.org/officeDocument/2006/relationships/chart" Target="../charts/chart252.xml"/><Relationship Id="rId53" Type="http://schemas.openxmlformats.org/officeDocument/2006/relationships/chart" Target="../charts/chart260.xml"/><Relationship Id="rId58" Type="http://schemas.openxmlformats.org/officeDocument/2006/relationships/chart" Target="../charts/chart265.xml"/><Relationship Id="rId5" Type="http://schemas.openxmlformats.org/officeDocument/2006/relationships/chart" Target="../charts/chart212.xml"/><Relationship Id="rId19" Type="http://schemas.openxmlformats.org/officeDocument/2006/relationships/chart" Target="../charts/chart226.xml"/><Relationship Id="rId4" Type="http://schemas.openxmlformats.org/officeDocument/2006/relationships/chart" Target="../charts/chart211.xml"/><Relationship Id="rId9" Type="http://schemas.openxmlformats.org/officeDocument/2006/relationships/chart" Target="../charts/chart216.xml"/><Relationship Id="rId14" Type="http://schemas.openxmlformats.org/officeDocument/2006/relationships/chart" Target="../charts/chart221.xml"/><Relationship Id="rId22" Type="http://schemas.openxmlformats.org/officeDocument/2006/relationships/chart" Target="../charts/chart229.xml"/><Relationship Id="rId27" Type="http://schemas.openxmlformats.org/officeDocument/2006/relationships/chart" Target="../charts/chart234.xml"/><Relationship Id="rId30" Type="http://schemas.openxmlformats.org/officeDocument/2006/relationships/chart" Target="../charts/chart237.xml"/><Relationship Id="rId35" Type="http://schemas.openxmlformats.org/officeDocument/2006/relationships/chart" Target="../charts/chart242.xml"/><Relationship Id="rId43" Type="http://schemas.openxmlformats.org/officeDocument/2006/relationships/chart" Target="../charts/chart250.xml"/><Relationship Id="rId48" Type="http://schemas.openxmlformats.org/officeDocument/2006/relationships/chart" Target="../charts/chart255.xml"/><Relationship Id="rId56" Type="http://schemas.openxmlformats.org/officeDocument/2006/relationships/chart" Target="../charts/chart263.xml"/><Relationship Id="rId8" Type="http://schemas.openxmlformats.org/officeDocument/2006/relationships/chart" Target="../charts/chart215.xml"/><Relationship Id="rId51" Type="http://schemas.openxmlformats.org/officeDocument/2006/relationships/chart" Target="../charts/chart258.xml"/><Relationship Id="rId3" Type="http://schemas.openxmlformats.org/officeDocument/2006/relationships/chart" Target="../charts/chart210.xml"/><Relationship Id="rId12" Type="http://schemas.openxmlformats.org/officeDocument/2006/relationships/chart" Target="../charts/chart219.xml"/><Relationship Id="rId17" Type="http://schemas.openxmlformats.org/officeDocument/2006/relationships/chart" Target="../charts/chart224.xml"/><Relationship Id="rId25" Type="http://schemas.openxmlformats.org/officeDocument/2006/relationships/chart" Target="../charts/chart232.xml"/><Relationship Id="rId33" Type="http://schemas.openxmlformats.org/officeDocument/2006/relationships/chart" Target="../charts/chart240.xml"/><Relationship Id="rId38" Type="http://schemas.openxmlformats.org/officeDocument/2006/relationships/chart" Target="../charts/chart245.xml"/><Relationship Id="rId46" Type="http://schemas.openxmlformats.org/officeDocument/2006/relationships/chart" Target="../charts/chart253.xml"/><Relationship Id="rId20" Type="http://schemas.openxmlformats.org/officeDocument/2006/relationships/chart" Target="../charts/chart227.xml"/><Relationship Id="rId41" Type="http://schemas.openxmlformats.org/officeDocument/2006/relationships/chart" Target="../charts/chart248.xml"/><Relationship Id="rId54" Type="http://schemas.openxmlformats.org/officeDocument/2006/relationships/chart" Target="../charts/chart261.xml"/><Relationship Id="rId1" Type="http://schemas.openxmlformats.org/officeDocument/2006/relationships/chart" Target="../charts/chart208.xml"/><Relationship Id="rId6" Type="http://schemas.openxmlformats.org/officeDocument/2006/relationships/chart" Target="../charts/chart213.xml"/><Relationship Id="rId15" Type="http://schemas.openxmlformats.org/officeDocument/2006/relationships/chart" Target="../charts/chart222.xml"/><Relationship Id="rId23" Type="http://schemas.openxmlformats.org/officeDocument/2006/relationships/chart" Target="../charts/chart230.xml"/><Relationship Id="rId28" Type="http://schemas.openxmlformats.org/officeDocument/2006/relationships/chart" Target="../charts/chart235.xml"/><Relationship Id="rId36" Type="http://schemas.openxmlformats.org/officeDocument/2006/relationships/chart" Target="../charts/chart243.xml"/><Relationship Id="rId49" Type="http://schemas.openxmlformats.org/officeDocument/2006/relationships/chart" Target="../charts/chart256.xml"/><Relationship Id="rId57" Type="http://schemas.openxmlformats.org/officeDocument/2006/relationships/chart" Target="../charts/chart264.xml"/><Relationship Id="rId10" Type="http://schemas.openxmlformats.org/officeDocument/2006/relationships/chart" Target="../charts/chart217.xml"/><Relationship Id="rId31" Type="http://schemas.openxmlformats.org/officeDocument/2006/relationships/chart" Target="../charts/chart238.xml"/><Relationship Id="rId44" Type="http://schemas.openxmlformats.org/officeDocument/2006/relationships/chart" Target="../charts/chart251.xml"/><Relationship Id="rId52" Type="http://schemas.openxmlformats.org/officeDocument/2006/relationships/chart" Target="../charts/chart25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7.xml"/><Relationship Id="rId1" Type="http://schemas.openxmlformats.org/officeDocument/2006/relationships/chart" Target="../charts/chart26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Relationship Id="rId6" Type="http://schemas.openxmlformats.org/officeDocument/2006/relationships/chart" Target="../charts/chart273.xml"/><Relationship Id="rId5" Type="http://schemas.openxmlformats.org/officeDocument/2006/relationships/chart" Target="../charts/chart272.xml"/><Relationship Id="rId4" Type="http://schemas.openxmlformats.org/officeDocument/2006/relationships/chart" Target="../charts/chart27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1.xml"/><Relationship Id="rId3" Type="http://schemas.openxmlformats.org/officeDocument/2006/relationships/chart" Target="../charts/chart276.xml"/><Relationship Id="rId7" Type="http://schemas.openxmlformats.org/officeDocument/2006/relationships/chart" Target="../charts/chart280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5" Type="http://schemas.openxmlformats.org/officeDocument/2006/relationships/chart" Target="../charts/chart278.xml"/><Relationship Id="rId4" Type="http://schemas.openxmlformats.org/officeDocument/2006/relationships/chart" Target="../charts/chart27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2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117105</xdr:colOff>
      <xdr:row>0</xdr:row>
      <xdr:rowOff>102744</xdr:rowOff>
    </xdr:from>
    <xdr:to>
      <xdr:col>22</xdr:col>
      <xdr:colOff>796247</xdr:colOff>
      <xdr:row>34</xdr:row>
      <xdr:rowOff>162674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38529</xdr:colOff>
      <xdr:row>37</xdr:row>
      <xdr:rowOff>115585</xdr:rowOff>
    </xdr:from>
    <xdr:to>
      <xdr:col>22</xdr:col>
      <xdr:colOff>757720</xdr:colOff>
      <xdr:row>71</xdr:row>
      <xdr:rowOff>171236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BCDC4AFB-5670-400D-8BF3-1E2730E9E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128428</xdr:rowOff>
    </xdr:from>
    <xdr:to>
      <xdr:col>22</xdr:col>
      <xdr:colOff>766281</xdr:colOff>
      <xdr:row>108</xdr:row>
      <xdr:rowOff>38528</xdr:rowOff>
    </xdr:to>
    <xdr:graphicFrame macro="">
      <xdr:nvGraphicFramePr>
        <xdr:cNvPr id="24" name="Diagram 1025">
          <a:extLst>
            <a:ext uri="{FF2B5EF4-FFF2-40B4-BE49-F238E27FC236}">
              <a16:creationId xmlns:a16="http://schemas.microsoft.com/office/drawing/2014/main" id="{0FDE8B1D-30CD-4EE7-B8FF-775673707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402404</xdr:colOff>
      <xdr:row>112</xdr:row>
      <xdr:rowOff>102742</xdr:rowOff>
    </xdr:from>
    <xdr:to>
      <xdr:col>20</xdr:col>
      <xdr:colOff>642135</xdr:colOff>
      <xdr:row>144</xdr:row>
      <xdr:rowOff>145551</xdr:rowOff>
    </xdr:to>
    <xdr:graphicFrame macro="">
      <xdr:nvGraphicFramePr>
        <xdr:cNvPr id="25" name="Diagram 1025">
          <a:extLst>
            <a:ext uri="{FF2B5EF4-FFF2-40B4-BE49-F238E27FC236}">
              <a16:creationId xmlns:a16="http://schemas.microsoft.com/office/drawing/2014/main" id="{FEE902E3-AC16-4447-A839-537ED4F1F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17123</xdr:colOff>
      <xdr:row>150</xdr:row>
      <xdr:rowOff>0</xdr:rowOff>
    </xdr:from>
    <xdr:to>
      <xdr:col>20</xdr:col>
      <xdr:colOff>762000</xdr:colOff>
      <xdr:row>181</xdr:row>
      <xdr:rowOff>8562</xdr:rowOff>
    </xdr:to>
    <xdr:graphicFrame macro="">
      <xdr:nvGraphicFramePr>
        <xdr:cNvPr id="26" name="Diagram 1025">
          <a:extLst>
            <a:ext uri="{FF2B5EF4-FFF2-40B4-BE49-F238E27FC236}">
              <a16:creationId xmlns:a16="http://schemas.microsoft.com/office/drawing/2014/main" id="{3646EA11-750E-4C1B-9AF1-14A1E54A8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17125</xdr:colOff>
      <xdr:row>260</xdr:row>
      <xdr:rowOff>17125</xdr:rowOff>
    </xdr:from>
    <xdr:to>
      <xdr:col>22</xdr:col>
      <xdr:colOff>179799</xdr:colOff>
      <xdr:row>292</xdr:row>
      <xdr:rowOff>25685</xdr:rowOff>
    </xdr:to>
    <xdr:graphicFrame macro="">
      <xdr:nvGraphicFramePr>
        <xdr:cNvPr id="27" name="Diagram 1031">
          <a:extLst>
            <a:ext uri="{FF2B5EF4-FFF2-40B4-BE49-F238E27FC236}">
              <a16:creationId xmlns:a16="http://schemas.microsoft.com/office/drawing/2014/main" id="{6567ECCD-FF67-47E5-8121-2C0E8C1F0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85618</xdr:colOff>
      <xdr:row>297</xdr:row>
      <xdr:rowOff>34248</xdr:rowOff>
    </xdr:from>
    <xdr:to>
      <xdr:col>22</xdr:col>
      <xdr:colOff>693506</xdr:colOff>
      <xdr:row>330</xdr:row>
      <xdr:rowOff>59932</xdr:rowOff>
    </xdr:to>
    <xdr:graphicFrame macro="">
      <xdr:nvGraphicFramePr>
        <xdr:cNvPr id="28" name="Diagram 1036">
          <a:extLst>
            <a:ext uri="{FF2B5EF4-FFF2-40B4-BE49-F238E27FC236}">
              <a16:creationId xmlns:a16="http://schemas.microsoft.com/office/drawing/2014/main" id="{8FCE6BF3-632A-4A42-A8EA-9ABC2CA1A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186</xdr:row>
      <xdr:rowOff>0</xdr:rowOff>
    </xdr:from>
    <xdr:to>
      <xdr:col>23</xdr:col>
      <xdr:colOff>128427</xdr:colOff>
      <xdr:row>219</xdr:row>
      <xdr:rowOff>128427</xdr:rowOff>
    </xdr:to>
    <xdr:graphicFrame macro="">
      <xdr:nvGraphicFramePr>
        <xdr:cNvPr id="6" name="Diagram 1034">
          <a:extLst>
            <a:ext uri="{FF2B5EF4-FFF2-40B4-BE49-F238E27FC236}">
              <a16:creationId xmlns:a16="http://schemas.microsoft.com/office/drawing/2014/main" id="{6E1658E7-EA74-4AE1-86CF-8242A65A2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222</xdr:row>
      <xdr:rowOff>188359</xdr:rowOff>
    </xdr:from>
    <xdr:to>
      <xdr:col>22</xdr:col>
      <xdr:colOff>770562</xdr:colOff>
      <xdr:row>256</xdr:row>
      <xdr:rowOff>171235</xdr:rowOff>
    </xdr:to>
    <xdr:graphicFrame macro="">
      <xdr:nvGraphicFramePr>
        <xdr:cNvPr id="8" name="Diagram 1034">
          <a:extLst>
            <a:ext uri="{FF2B5EF4-FFF2-40B4-BE49-F238E27FC236}">
              <a16:creationId xmlns:a16="http://schemas.microsoft.com/office/drawing/2014/main" id="{1D46B989-B6AE-4160-A1EF-73F90865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303</xdr:row>
      <xdr:rowOff>0</xdr:rowOff>
    </xdr:from>
    <xdr:to>
      <xdr:col>23</xdr:col>
      <xdr:colOff>484632</xdr:colOff>
      <xdr:row>308</xdr:row>
      <xdr:rowOff>36611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E2D654E9-68A0-441F-B7CA-82CAE35F22BB}"/>
            </a:ext>
          </a:extLst>
        </xdr:cNvPr>
        <xdr:cNvSpPr/>
      </xdr:nvSpPr>
      <xdr:spPr bwMode="auto">
        <a:xfrm>
          <a:off x="14443753" y="57124315"/>
          <a:ext cx="484632" cy="978408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435429</xdr:colOff>
      <xdr:row>6</xdr:row>
      <xdr:rowOff>133978</xdr:rowOff>
    </xdr:from>
    <xdr:to>
      <xdr:col>41</xdr:col>
      <xdr:colOff>1107414</xdr:colOff>
      <xdr:row>22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41868</xdr:colOff>
      <xdr:row>6</xdr:row>
      <xdr:rowOff>0</xdr:rowOff>
    </xdr:from>
    <xdr:to>
      <xdr:col>48</xdr:col>
      <xdr:colOff>125604</xdr:colOff>
      <xdr:row>24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198873</xdr:colOff>
      <xdr:row>6</xdr:row>
      <xdr:rowOff>0</xdr:rowOff>
    </xdr:from>
    <xdr:to>
      <xdr:col>54</xdr:col>
      <xdr:colOff>334945</xdr:colOff>
      <xdr:row>24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471017</xdr:colOff>
      <xdr:row>25</xdr:row>
      <xdr:rowOff>73269</xdr:rowOff>
    </xdr:from>
    <xdr:to>
      <xdr:col>41</xdr:col>
      <xdr:colOff>1015302</xdr:colOff>
      <xdr:row>38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1140907</xdr:colOff>
      <xdr:row>25</xdr:row>
      <xdr:rowOff>83737</xdr:rowOff>
    </xdr:from>
    <xdr:to>
      <xdr:col>48</xdr:col>
      <xdr:colOff>31400</xdr:colOff>
      <xdr:row>38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125605</xdr:colOff>
      <xdr:row>24</xdr:row>
      <xdr:rowOff>136070</xdr:rowOff>
    </xdr:from>
    <xdr:to>
      <xdr:col>54</xdr:col>
      <xdr:colOff>293079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429148</xdr:colOff>
      <xdr:row>39</xdr:row>
      <xdr:rowOff>104670</xdr:rowOff>
    </xdr:from>
    <xdr:to>
      <xdr:col>41</xdr:col>
      <xdr:colOff>1078104</xdr:colOff>
      <xdr:row>61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41</xdr:col>
      <xdr:colOff>1151374</xdr:colOff>
      <xdr:row>38</xdr:row>
      <xdr:rowOff>146539</xdr:rowOff>
    </xdr:from>
    <xdr:to>
      <xdr:col>48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198873</xdr:colOff>
      <xdr:row>38</xdr:row>
      <xdr:rowOff>125605</xdr:rowOff>
    </xdr:from>
    <xdr:to>
      <xdr:col>54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450083</xdr:colOff>
      <xdr:row>60</xdr:row>
      <xdr:rowOff>136071</xdr:rowOff>
    </xdr:from>
    <xdr:to>
      <xdr:col>41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41</xdr:col>
      <xdr:colOff>1172308</xdr:colOff>
      <xdr:row>60</xdr:row>
      <xdr:rowOff>177940</xdr:rowOff>
    </xdr:from>
    <xdr:to>
      <xdr:col>48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48</xdr:col>
      <xdr:colOff>188406</xdr:colOff>
      <xdr:row>60</xdr:row>
      <xdr:rowOff>177939</xdr:rowOff>
    </xdr:from>
    <xdr:to>
      <xdr:col>54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35</xdr:col>
      <xdr:colOff>450082</xdr:colOff>
      <xdr:row>80</xdr:row>
      <xdr:rowOff>94204</xdr:rowOff>
    </xdr:from>
    <xdr:to>
      <xdr:col>41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41</xdr:col>
      <xdr:colOff>1193242</xdr:colOff>
      <xdr:row>80</xdr:row>
      <xdr:rowOff>83737</xdr:rowOff>
    </xdr:from>
    <xdr:to>
      <xdr:col>48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48</xdr:col>
      <xdr:colOff>198873</xdr:colOff>
      <xdr:row>80</xdr:row>
      <xdr:rowOff>62803</xdr:rowOff>
    </xdr:from>
    <xdr:to>
      <xdr:col>54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471017</xdr:colOff>
      <xdr:row>103</xdr:row>
      <xdr:rowOff>104671</xdr:rowOff>
    </xdr:from>
    <xdr:to>
      <xdr:col>41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42</xdr:col>
      <xdr:colOff>10467</xdr:colOff>
      <xdr:row>103</xdr:row>
      <xdr:rowOff>94204</xdr:rowOff>
    </xdr:from>
    <xdr:to>
      <xdr:col>48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48</xdr:col>
      <xdr:colOff>240741</xdr:colOff>
      <xdr:row>103</xdr:row>
      <xdr:rowOff>41868</xdr:rowOff>
    </xdr:from>
    <xdr:to>
      <xdr:col>54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</xdr:col>
      <xdr:colOff>429149</xdr:colOff>
      <xdr:row>123</xdr:row>
      <xdr:rowOff>125605</xdr:rowOff>
    </xdr:from>
    <xdr:to>
      <xdr:col>41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41</xdr:col>
      <xdr:colOff>1172308</xdr:colOff>
      <xdr:row>123</xdr:row>
      <xdr:rowOff>188407</xdr:rowOff>
    </xdr:from>
    <xdr:to>
      <xdr:col>48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48</xdr:col>
      <xdr:colOff>209340</xdr:colOff>
      <xdr:row>123</xdr:row>
      <xdr:rowOff>83737</xdr:rowOff>
    </xdr:from>
    <xdr:to>
      <xdr:col>54</xdr:col>
      <xdr:colOff>293077</xdr:colOff>
      <xdr:row>142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35</xdr:col>
      <xdr:colOff>439616</xdr:colOff>
      <xdr:row>143</xdr:row>
      <xdr:rowOff>157006</xdr:rowOff>
    </xdr:from>
    <xdr:to>
      <xdr:col>41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1172308</xdr:colOff>
      <xdr:row>143</xdr:row>
      <xdr:rowOff>177940</xdr:rowOff>
    </xdr:from>
    <xdr:to>
      <xdr:col>48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48</xdr:col>
      <xdr:colOff>167472</xdr:colOff>
      <xdr:row>143</xdr:row>
      <xdr:rowOff>115138</xdr:rowOff>
    </xdr:from>
    <xdr:to>
      <xdr:col>54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35</xdr:col>
      <xdr:colOff>418682</xdr:colOff>
      <xdr:row>166</xdr:row>
      <xdr:rowOff>146539</xdr:rowOff>
    </xdr:from>
    <xdr:to>
      <xdr:col>41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41</xdr:col>
      <xdr:colOff>1172308</xdr:colOff>
      <xdr:row>166</xdr:row>
      <xdr:rowOff>167473</xdr:rowOff>
    </xdr:from>
    <xdr:to>
      <xdr:col>48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48</xdr:col>
      <xdr:colOff>230274</xdr:colOff>
      <xdr:row>166</xdr:row>
      <xdr:rowOff>167473</xdr:rowOff>
    </xdr:from>
    <xdr:to>
      <xdr:col>54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35</xdr:col>
      <xdr:colOff>439616</xdr:colOff>
      <xdr:row>186</xdr:row>
      <xdr:rowOff>115138</xdr:rowOff>
    </xdr:from>
    <xdr:to>
      <xdr:col>41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41</xdr:col>
      <xdr:colOff>1151374</xdr:colOff>
      <xdr:row>186</xdr:row>
      <xdr:rowOff>104671</xdr:rowOff>
    </xdr:from>
    <xdr:to>
      <xdr:col>48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48</xdr:col>
      <xdr:colOff>146538</xdr:colOff>
      <xdr:row>186</xdr:row>
      <xdr:rowOff>83737</xdr:rowOff>
    </xdr:from>
    <xdr:to>
      <xdr:col>54</xdr:col>
      <xdr:colOff>230275</xdr:colOff>
      <xdr:row>208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439616</xdr:colOff>
      <xdr:row>210</xdr:row>
      <xdr:rowOff>10467</xdr:rowOff>
    </xdr:from>
    <xdr:to>
      <xdr:col>41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41</xdr:col>
      <xdr:colOff>1161841</xdr:colOff>
      <xdr:row>210</xdr:row>
      <xdr:rowOff>20934</xdr:rowOff>
    </xdr:from>
    <xdr:to>
      <xdr:col>48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48</xdr:col>
      <xdr:colOff>157005</xdr:colOff>
      <xdr:row>209</xdr:row>
      <xdr:rowOff>157006</xdr:rowOff>
    </xdr:from>
    <xdr:to>
      <xdr:col>54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29</xdr:col>
      <xdr:colOff>125604</xdr:colOff>
      <xdr:row>205</xdr:row>
      <xdr:rowOff>211436</xdr:rowOff>
    </xdr:from>
    <xdr:to>
      <xdr:col>35</xdr:col>
      <xdr:colOff>835269</xdr:colOff>
      <xdr:row>218</xdr:row>
      <xdr:rowOff>96297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41</xdr:col>
      <xdr:colOff>305638</xdr:colOff>
      <xdr:row>229</xdr:row>
      <xdr:rowOff>186314</xdr:rowOff>
    </xdr:from>
    <xdr:to>
      <xdr:col>47</xdr:col>
      <xdr:colOff>251209</xdr:colOff>
      <xdr:row>255</xdr:row>
      <xdr:rowOff>71176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1151374</xdr:colOff>
      <xdr:row>231</xdr:row>
      <xdr:rowOff>10467</xdr:rowOff>
    </xdr:from>
    <xdr:to>
      <xdr:col>48</xdr:col>
      <xdr:colOff>94203</xdr:colOff>
      <xdr:row>256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48</xdr:col>
      <xdr:colOff>230275</xdr:colOff>
      <xdr:row>230</xdr:row>
      <xdr:rowOff>167473</xdr:rowOff>
    </xdr:from>
    <xdr:to>
      <xdr:col>54</xdr:col>
      <xdr:colOff>314012</xdr:colOff>
      <xdr:row>255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35</xdr:col>
      <xdr:colOff>376814</xdr:colOff>
      <xdr:row>256</xdr:row>
      <xdr:rowOff>167472</xdr:rowOff>
    </xdr:from>
    <xdr:to>
      <xdr:col>41</xdr:col>
      <xdr:colOff>1025770</xdr:colOff>
      <xdr:row>277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41</xdr:col>
      <xdr:colOff>1161841</xdr:colOff>
      <xdr:row>256</xdr:row>
      <xdr:rowOff>167472</xdr:rowOff>
    </xdr:from>
    <xdr:to>
      <xdr:col>48</xdr:col>
      <xdr:colOff>104670</xdr:colOff>
      <xdr:row>276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48</xdr:col>
      <xdr:colOff>198874</xdr:colOff>
      <xdr:row>256</xdr:row>
      <xdr:rowOff>157005</xdr:rowOff>
    </xdr:from>
    <xdr:to>
      <xdr:col>54</xdr:col>
      <xdr:colOff>282611</xdr:colOff>
      <xdr:row>276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29</xdr:col>
      <xdr:colOff>129790</xdr:colOff>
      <xdr:row>223</xdr:row>
      <xdr:rowOff>127700</xdr:rowOff>
    </xdr:from>
    <xdr:to>
      <xdr:col>36</xdr:col>
      <xdr:colOff>324476</xdr:colOff>
      <xdr:row>238</xdr:row>
      <xdr:rowOff>41869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35</xdr:col>
      <xdr:colOff>334946</xdr:colOff>
      <xdr:row>277</xdr:row>
      <xdr:rowOff>167473</xdr:rowOff>
    </xdr:from>
    <xdr:to>
      <xdr:col>41</xdr:col>
      <xdr:colOff>983902</xdr:colOff>
      <xdr:row>301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41</xdr:col>
      <xdr:colOff>1078104</xdr:colOff>
      <xdr:row>277</xdr:row>
      <xdr:rowOff>167473</xdr:rowOff>
    </xdr:from>
    <xdr:to>
      <xdr:col>48</xdr:col>
      <xdr:colOff>20933</xdr:colOff>
      <xdr:row>300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48</xdr:col>
      <xdr:colOff>125604</xdr:colOff>
      <xdr:row>277</xdr:row>
      <xdr:rowOff>157006</xdr:rowOff>
    </xdr:from>
    <xdr:to>
      <xdr:col>54</xdr:col>
      <xdr:colOff>209341</xdr:colOff>
      <xdr:row>300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35</xdr:col>
      <xdr:colOff>355880</xdr:colOff>
      <xdr:row>301</xdr:row>
      <xdr:rowOff>146539</xdr:rowOff>
    </xdr:from>
    <xdr:to>
      <xdr:col>41</xdr:col>
      <xdr:colOff>1004836</xdr:colOff>
      <xdr:row>322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41</xdr:col>
      <xdr:colOff>1119973</xdr:colOff>
      <xdr:row>301</xdr:row>
      <xdr:rowOff>146539</xdr:rowOff>
    </xdr:from>
    <xdr:to>
      <xdr:col>48</xdr:col>
      <xdr:colOff>62802</xdr:colOff>
      <xdr:row>321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48</xdr:col>
      <xdr:colOff>177940</xdr:colOff>
      <xdr:row>301</xdr:row>
      <xdr:rowOff>125605</xdr:rowOff>
    </xdr:from>
    <xdr:to>
      <xdr:col>54</xdr:col>
      <xdr:colOff>261677</xdr:colOff>
      <xdr:row>321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38100</xdr:rowOff>
    </xdr:from>
    <xdr:to>
      <xdr:col>12</xdr:col>
      <xdr:colOff>861060</xdr:colOff>
      <xdr:row>61</xdr:row>
      <xdr:rowOff>3810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32A22A0-4E2B-431B-BE79-8282396AD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152400</xdr:rowOff>
    </xdr:from>
    <xdr:to>
      <xdr:col>12</xdr:col>
      <xdr:colOff>830580</xdr:colOff>
      <xdr:row>29</xdr:row>
      <xdr:rowOff>3810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8E466F4-90FA-4A3A-8971-430F279A0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15240</xdr:rowOff>
    </xdr:from>
    <xdr:to>
      <xdr:col>12</xdr:col>
      <xdr:colOff>830580</xdr:colOff>
      <xdr:row>93</xdr:row>
      <xdr:rowOff>3810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C4800B6-02EC-47F7-8631-DF15EBBCF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182880</xdr:rowOff>
    </xdr:from>
    <xdr:to>
      <xdr:col>12</xdr:col>
      <xdr:colOff>762000</xdr:colOff>
      <xdr:row>125</xdr:row>
      <xdr:rowOff>3810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7B807F4-8E97-4685-809A-893D7AE2F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128</xdr:row>
      <xdr:rowOff>121920</xdr:rowOff>
    </xdr:from>
    <xdr:to>
      <xdr:col>12</xdr:col>
      <xdr:colOff>838200</xdr:colOff>
      <xdr:row>156</xdr:row>
      <xdr:rowOff>171450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A1CDD8C-B59B-408A-8B55-88DBD9F6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891540</xdr:colOff>
      <xdr:row>160</xdr:row>
      <xdr:rowOff>114300</xdr:rowOff>
    </xdr:from>
    <xdr:to>
      <xdr:col>11</xdr:col>
      <xdr:colOff>739140</xdr:colOff>
      <xdr:row>188</xdr:row>
      <xdr:rowOff>179070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81C1FCA3-BAE3-4E3A-B6A8-80F1C1DD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137160</xdr:rowOff>
    </xdr:from>
    <xdr:to>
      <xdr:col>12</xdr:col>
      <xdr:colOff>754380</xdr:colOff>
      <xdr:row>221</xdr:row>
      <xdr:rowOff>3810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960A183-0D27-4729-A803-76AC5FEFA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13</xdr:col>
      <xdr:colOff>647700</xdr:colOff>
      <xdr:row>253</xdr:row>
      <xdr:rowOff>3810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97A5838-171F-4156-BA2B-96AF57E0C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22860</xdr:colOff>
      <xdr:row>0</xdr:row>
      <xdr:rowOff>83820</xdr:rowOff>
    </xdr:from>
    <xdr:to>
      <xdr:col>25</xdr:col>
      <xdr:colOff>830580</xdr:colOff>
      <xdr:row>28</xdr:row>
      <xdr:rowOff>163830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8F4090D-9617-41B7-8680-2285C4CAD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83820</xdr:colOff>
      <xdr:row>12</xdr:row>
      <xdr:rowOff>49530</xdr:rowOff>
    </xdr:from>
    <xdr:to>
      <xdr:col>13</xdr:col>
      <xdr:colOff>762000</xdr:colOff>
      <xdr:row>14</xdr:row>
      <xdr:rowOff>152400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EC05FF9A-4E0B-4370-9837-66FB66BD238E}"/>
            </a:ext>
          </a:extLst>
        </xdr:cNvPr>
        <xdr:cNvSpPr/>
      </xdr:nvSpPr>
      <xdr:spPr bwMode="auto">
        <a:xfrm>
          <a:off x="11971020" y="2335530"/>
          <a:ext cx="678180" cy="48387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33</xdr:row>
      <xdr:rowOff>38100</xdr:rowOff>
    </xdr:from>
    <xdr:to>
      <xdr:col>25</xdr:col>
      <xdr:colOff>777240</xdr:colOff>
      <xdr:row>61</xdr:row>
      <xdr:rowOff>3810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28E0C14-D5C0-41B7-8082-B857874F9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7620</xdr:colOff>
      <xdr:row>64</xdr:row>
      <xdr:rowOff>182880</xdr:rowOff>
    </xdr:from>
    <xdr:to>
      <xdr:col>25</xdr:col>
      <xdr:colOff>830580</xdr:colOff>
      <xdr:row>92</xdr:row>
      <xdr:rowOff>156210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7AA3FA7C-63C5-4A9C-B708-EFA32C648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11430</xdr:colOff>
      <xdr:row>96</xdr:row>
      <xdr:rowOff>182880</xdr:rowOff>
    </xdr:from>
    <xdr:to>
      <xdr:col>25</xdr:col>
      <xdr:colOff>792480</xdr:colOff>
      <xdr:row>124</xdr:row>
      <xdr:rowOff>156210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2044713-D82E-425A-9573-540A11A57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53340</xdr:colOff>
      <xdr:row>128</xdr:row>
      <xdr:rowOff>167640</xdr:rowOff>
    </xdr:from>
    <xdr:to>
      <xdr:col>25</xdr:col>
      <xdr:colOff>784860</xdr:colOff>
      <xdr:row>156</xdr:row>
      <xdr:rowOff>156210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5B7014D7-B4D7-4465-B1E8-77DD40A74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15240</xdr:colOff>
      <xdr:row>160</xdr:row>
      <xdr:rowOff>152400</xdr:rowOff>
    </xdr:from>
    <xdr:to>
      <xdr:col>23</xdr:col>
      <xdr:colOff>815340</xdr:colOff>
      <xdr:row>189</xdr:row>
      <xdr:rowOff>34290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A505276-565C-4213-8DD3-AA582AB77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76200</xdr:colOff>
      <xdr:row>42</xdr:row>
      <xdr:rowOff>133350</xdr:rowOff>
    </xdr:from>
    <xdr:to>
      <xdr:col>13</xdr:col>
      <xdr:colOff>754380</xdr:colOff>
      <xdr:row>45</xdr:row>
      <xdr:rowOff>83820</xdr:rowOff>
    </xdr:to>
    <xdr:sp macro="" textlink="">
      <xdr:nvSpPr>
        <xdr:cNvPr id="20" name="Pil: høyre 19">
          <a:extLst>
            <a:ext uri="{FF2B5EF4-FFF2-40B4-BE49-F238E27FC236}">
              <a16:creationId xmlns:a16="http://schemas.microsoft.com/office/drawing/2014/main" id="{DB85DD5C-BD40-4D0B-B7E0-F1DE743B2CD4}"/>
            </a:ext>
          </a:extLst>
        </xdr:cNvPr>
        <xdr:cNvSpPr/>
      </xdr:nvSpPr>
      <xdr:spPr bwMode="auto">
        <a:xfrm>
          <a:off x="11963400" y="8134350"/>
          <a:ext cx="678180" cy="52197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72390</xdr:colOff>
      <xdr:row>74</xdr:row>
      <xdr:rowOff>68580</xdr:rowOff>
    </xdr:from>
    <xdr:to>
      <xdr:col>13</xdr:col>
      <xdr:colOff>762000</xdr:colOff>
      <xdr:row>77</xdr:row>
      <xdr:rowOff>30480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F64515F5-3286-45AD-8199-2468D61835E8}"/>
            </a:ext>
          </a:extLst>
        </xdr:cNvPr>
        <xdr:cNvSpPr/>
      </xdr:nvSpPr>
      <xdr:spPr bwMode="auto">
        <a:xfrm>
          <a:off x="11959590" y="14165580"/>
          <a:ext cx="689610" cy="54102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106680</xdr:colOff>
      <xdr:row>107</xdr:row>
      <xdr:rowOff>38100</xdr:rowOff>
    </xdr:from>
    <xdr:to>
      <xdr:col>13</xdr:col>
      <xdr:colOff>830580</xdr:colOff>
      <xdr:row>110</xdr:row>
      <xdr:rowOff>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42D79192-AA61-4800-A917-1379A9EC4ED5}"/>
            </a:ext>
          </a:extLst>
        </xdr:cNvPr>
        <xdr:cNvSpPr/>
      </xdr:nvSpPr>
      <xdr:spPr bwMode="auto">
        <a:xfrm>
          <a:off x="11993880" y="20429220"/>
          <a:ext cx="723900" cy="53340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129540</xdr:colOff>
      <xdr:row>139</xdr:row>
      <xdr:rowOff>22860</xdr:rowOff>
    </xdr:from>
    <xdr:to>
      <xdr:col>13</xdr:col>
      <xdr:colOff>792480</xdr:colOff>
      <xdr:row>141</xdr:row>
      <xdr:rowOff>167640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A5BF02D6-492B-424C-B941-1EC5C1CBF619}"/>
            </a:ext>
          </a:extLst>
        </xdr:cNvPr>
        <xdr:cNvSpPr/>
      </xdr:nvSpPr>
      <xdr:spPr bwMode="auto">
        <a:xfrm>
          <a:off x="12016740" y="2650998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192</xdr:row>
      <xdr:rowOff>121920</xdr:rowOff>
    </xdr:from>
    <xdr:to>
      <xdr:col>25</xdr:col>
      <xdr:colOff>762000</xdr:colOff>
      <xdr:row>220</xdr:row>
      <xdr:rowOff>156210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6514F1-A468-41BB-8846-A269C1B86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224</xdr:row>
      <xdr:rowOff>182880</xdr:rowOff>
    </xdr:from>
    <xdr:to>
      <xdr:col>26</xdr:col>
      <xdr:colOff>754380</xdr:colOff>
      <xdr:row>253</xdr:row>
      <xdr:rowOff>3810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FABFDDF5-A516-4C7E-9A60-D59A65BAD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765810</xdr:colOff>
      <xdr:row>235</xdr:row>
      <xdr:rowOff>41910</xdr:rowOff>
    </xdr:from>
    <xdr:to>
      <xdr:col>14</xdr:col>
      <xdr:colOff>647700</xdr:colOff>
      <xdr:row>237</xdr:row>
      <xdr:rowOff>145542</xdr:rowOff>
    </xdr:to>
    <xdr:sp macro="" textlink="">
      <xdr:nvSpPr>
        <xdr:cNvPr id="2" name="Pil: høyre 1">
          <a:extLst>
            <a:ext uri="{FF2B5EF4-FFF2-40B4-BE49-F238E27FC236}">
              <a16:creationId xmlns:a16="http://schemas.microsoft.com/office/drawing/2014/main" id="{5F672EE6-6E0E-4AB4-BC5F-04F3DD7BA87D}"/>
            </a:ext>
          </a:extLst>
        </xdr:cNvPr>
        <xdr:cNvSpPr/>
      </xdr:nvSpPr>
      <xdr:spPr bwMode="auto">
        <a:xfrm>
          <a:off x="12653010" y="44832270"/>
          <a:ext cx="796290" cy="484632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53340</xdr:colOff>
      <xdr:row>0</xdr:row>
      <xdr:rowOff>76200</xdr:rowOff>
    </xdr:from>
    <xdr:to>
      <xdr:col>38</xdr:col>
      <xdr:colOff>838200</xdr:colOff>
      <xdr:row>28</xdr:row>
      <xdr:rowOff>95250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C13CCC7F-A4F9-481E-AABD-3C07B980D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7620</xdr:colOff>
      <xdr:row>32</xdr:row>
      <xdr:rowOff>175260</xdr:rowOff>
    </xdr:from>
    <xdr:to>
      <xdr:col>38</xdr:col>
      <xdr:colOff>822960</xdr:colOff>
      <xdr:row>60</xdr:row>
      <xdr:rowOff>163830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737497FD-216C-4DFD-843E-30420C19D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899160</xdr:colOff>
      <xdr:row>64</xdr:row>
      <xdr:rowOff>156210</xdr:rowOff>
    </xdr:from>
    <xdr:to>
      <xdr:col>38</xdr:col>
      <xdr:colOff>777240</xdr:colOff>
      <xdr:row>92</xdr:row>
      <xdr:rowOff>129540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6E8FB4D7-2671-4A5E-8C49-ACC9BD7B0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76200</xdr:colOff>
      <xdr:row>6</xdr:row>
      <xdr:rowOff>80010</xdr:rowOff>
    </xdr:from>
    <xdr:to>
      <xdr:col>26</xdr:col>
      <xdr:colOff>746760</xdr:colOff>
      <xdr:row>8</xdr:row>
      <xdr:rowOff>152400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6945DAC4-3215-4F62-98F5-838686076C3A}"/>
            </a:ext>
          </a:extLst>
        </xdr:cNvPr>
        <xdr:cNvSpPr/>
      </xdr:nvSpPr>
      <xdr:spPr bwMode="auto">
        <a:xfrm>
          <a:off x="23850600" y="1223010"/>
          <a:ext cx="670560" cy="45339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60960</xdr:colOff>
      <xdr:row>38</xdr:row>
      <xdr:rowOff>182880</xdr:rowOff>
    </xdr:from>
    <xdr:to>
      <xdr:col>26</xdr:col>
      <xdr:colOff>777240</xdr:colOff>
      <xdr:row>41</xdr:row>
      <xdr:rowOff>114300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6E91B2D6-AC8F-435D-9207-90240585683B}"/>
            </a:ext>
          </a:extLst>
        </xdr:cNvPr>
        <xdr:cNvSpPr/>
      </xdr:nvSpPr>
      <xdr:spPr bwMode="auto">
        <a:xfrm>
          <a:off x="23835360" y="7421880"/>
          <a:ext cx="716280" cy="50292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95250</xdr:colOff>
      <xdr:row>71</xdr:row>
      <xdr:rowOff>152400</xdr:rowOff>
    </xdr:from>
    <xdr:to>
      <xdr:col>26</xdr:col>
      <xdr:colOff>777240</xdr:colOff>
      <xdr:row>74</xdr:row>
      <xdr:rowOff>91440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0A6807BE-046E-4A90-AA3B-DE53EDEEC877}"/>
            </a:ext>
          </a:extLst>
        </xdr:cNvPr>
        <xdr:cNvSpPr/>
      </xdr:nvSpPr>
      <xdr:spPr bwMode="auto">
        <a:xfrm>
          <a:off x="23869650" y="13677900"/>
          <a:ext cx="681990" cy="51054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96</xdr:row>
      <xdr:rowOff>175260</xdr:rowOff>
    </xdr:from>
    <xdr:to>
      <xdr:col>38</xdr:col>
      <xdr:colOff>838200</xdr:colOff>
      <xdr:row>124</xdr:row>
      <xdr:rowOff>179070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405DADC-905E-4A59-99EA-FBA2088C3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182880</xdr:colOff>
      <xdr:row>107</xdr:row>
      <xdr:rowOff>15240</xdr:rowOff>
    </xdr:from>
    <xdr:to>
      <xdr:col>26</xdr:col>
      <xdr:colOff>685800</xdr:colOff>
      <xdr:row>110</xdr:row>
      <xdr:rowOff>7620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1963682C-4A0E-4937-9658-F41522A671B4}"/>
            </a:ext>
          </a:extLst>
        </xdr:cNvPr>
        <xdr:cNvSpPr/>
      </xdr:nvSpPr>
      <xdr:spPr bwMode="auto">
        <a:xfrm>
          <a:off x="23957280" y="20406360"/>
          <a:ext cx="502920" cy="5638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128</xdr:row>
      <xdr:rowOff>144780</xdr:rowOff>
    </xdr:from>
    <xdr:to>
      <xdr:col>38</xdr:col>
      <xdr:colOff>701040</xdr:colOff>
      <xdr:row>156</xdr:row>
      <xdr:rowOff>156210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8A9F27EF-CD05-42B7-9697-E8F00825F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15240</xdr:colOff>
      <xdr:row>160</xdr:row>
      <xdr:rowOff>129540</xdr:rowOff>
    </xdr:from>
    <xdr:to>
      <xdr:col>35</xdr:col>
      <xdr:colOff>838200</xdr:colOff>
      <xdr:row>188</xdr:row>
      <xdr:rowOff>133350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46B920E5-412A-4306-812B-5475411B7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152400</xdr:colOff>
      <xdr:row>172</xdr:row>
      <xdr:rowOff>15240</xdr:rowOff>
    </xdr:from>
    <xdr:to>
      <xdr:col>24</xdr:col>
      <xdr:colOff>754380</xdr:colOff>
      <xdr:row>174</xdr:row>
      <xdr:rowOff>121920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ED9D2276-AD58-430A-8D23-C6D28B20A4D3}"/>
            </a:ext>
          </a:extLst>
        </xdr:cNvPr>
        <xdr:cNvSpPr/>
      </xdr:nvSpPr>
      <xdr:spPr bwMode="auto">
        <a:xfrm>
          <a:off x="22098000" y="32788860"/>
          <a:ext cx="601980" cy="49530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60960</xdr:colOff>
      <xdr:row>192</xdr:row>
      <xdr:rowOff>160020</xdr:rowOff>
    </xdr:from>
    <xdr:to>
      <xdr:col>38</xdr:col>
      <xdr:colOff>899160</xdr:colOff>
      <xdr:row>220</xdr:row>
      <xdr:rowOff>95250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DF3579E1-5B70-4E8F-AA6C-3345BFB58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49530</xdr:colOff>
      <xdr:row>204</xdr:row>
      <xdr:rowOff>38100</xdr:rowOff>
    </xdr:from>
    <xdr:to>
      <xdr:col>26</xdr:col>
      <xdr:colOff>830580</xdr:colOff>
      <xdr:row>206</xdr:row>
      <xdr:rowOff>140970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F03A223F-DCFC-4162-9069-E8BE091FAC90}"/>
            </a:ext>
          </a:extLst>
        </xdr:cNvPr>
        <xdr:cNvSpPr/>
      </xdr:nvSpPr>
      <xdr:spPr bwMode="auto">
        <a:xfrm>
          <a:off x="23823930" y="38915340"/>
          <a:ext cx="781050" cy="48387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887730</xdr:colOff>
      <xdr:row>224</xdr:row>
      <xdr:rowOff>83820</xdr:rowOff>
    </xdr:from>
    <xdr:to>
      <xdr:col>39</xdr:col>
      <xdr:colOff>792480</xdr:colOff>
      <xdr:row>252</xdr:row>
      <xdr:rowOff>133350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E0471AC8-4124-4889-9EBA-A46F67E49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137160</xdr:colOff>
      <xdr:row>236</xdr:row>
      <xdr:rowOff>60960</xdr:rowOff>
    </xdr:from>
    <xdr:to>
      <xdr:col>28</xdr:col>
      <xdr:colOff>3810</xdr:colOff>
      <xdr:row>238</xdr:row>
      <xdr:rowOff>163830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6F9DC798-DE70-47BB-A427-C341A37EA7EC}"/>
            </a:ext>
          </a:extLst>
        </xdr:cNvPr>
        <xdr:cNvSpPr/>
      </xdr:nvSpPr>
      <xdr:spPr bwMode="auto">
        <a:xfrm>
          <a:off x="24825960" y="45041820"/>
          <a:ext cx="781050" cy="48387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137</xdr:row>
      <xdr:rowOff>0</xdr:rowOff>
    </xdr:from>
    <xdr:to>
      <xdr:col>26</xdr:col>
      <xdr:colOff>662940</xdr:colOff>
      <xdr:row>139</xdr:row>
      <xdr:rowOff>144780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CE59F936-8E1A-4516-A77C-FC98C70990FC}"/>
            </a:ext>
          </a:extLst>
        </xdr:cNvPr>
        <xdr:cNvSpPr/>
      </xdr:nvSpPr>
      <xdr:spPr bwMode="auto">
        <a:xfrm>
          <a:off x="23774400" y="2610612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769620</xdr:colOff>
      <xdr:row>109</xdr:row>
      <xdr:rowOff>45720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DA144228-0A22-4F33-B734-8E042BCD927B}"/>
            </a:ext>
          </a:extLst>
        </xdr:cNvPr>
        <xdr:cNvSpPr/>
      </xdr:nvSpPr>
      <xdr:spPr bwMode="auto">
        <a:xfrm>
          <a:off x="35661600" y="20200620"/>
          <a:ext cx="769620" cy="61722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144780</xdr:colOff>
      <xdr:row>172</xdr:row>
      <xdr:rowOff>7620</xdr:rowOff>
    </xdr:from>
    <xdr:to>
      <xdr:col>12</xdr:col>
      <xdr:colOff>807720</xdr:colOff>
      <xdr:row>174</xdr:row>
      <xdr:rowOff>144780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B226499F-397C-4F28-ACFC-A4115D8EDB25}"/>
            </a:ext>
          </a:extLst>
        </xdr:cNvPr>
        <xdr:cNvSpPr/>
      </xdr:nvSpPr>
      <xdr:spPr bwMode="auto">
        <a:xfrm>
          <a:off x="11117580" y="3278124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202</xdr:row>
      <xdr:rowOff>0</xdr:rowOff>
    </xdr:from>
    <xdr:to>
      <xdr:col>13</xdr:col>
      <xdr:colOff>662940</xdr:colOff>
      <xdr:row>204</xdr:row>
      <xdr:rowOff>144780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9E1C13B3-7624-442E-A7A1-B1D6803F4F31}"/>
            </a:ext>
          </a:extLst>
        </xdr:cNvPr>
        <xdr:cNvSpPr/>
      </xdr:nvSpPr>
      <xdr:spPr bwMode="auto">
        <a:xfrm>
          <a:off x="11887200" y="3849624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160020</xdr:colOff>
      <xdr:row>72</xdr:row>
      <xdr:rowOff>0</xdr:rowOff>
    </xdr:from>
    <xdr:to>
      <xdr:col>39</xdr:col>
      <xdr:colOff>842010</xdr:colOff>
      <xdr:row>74</xdr:row>
      <xdr:rowOff>129540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90545AEE-3C80-4E88-8BB8-F3A8BE69EDAB}"/>
            </a:ext>
          </a:extLst>
        </xdr:cNvPr>
        <xdr:cNvSpPr/>
      </xdr:nvSpPr>
      <xdr:spPr bwMode="auto">
        <a:xfrm>
          <a:off x="35821620" y="13716000"/>
          <a:ext cx="681990" cy="51054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36</xdr:col>
      <xdr:colOff>373380</xdr:colOff>
      <xdr:row>170</xdr:row>
      <xdr:rowOff>129540</xdr:rowOff>
    </xdr:from>
    <xdr:to>
      <xdr:col>37</xdr:col>
      <xdr:colOff>60960</xdr:colOff>
      <xdr:row>173</xdr:row>
      <xdr:rowOff>45720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2824FA14-D5D1-445E-BD44-633EF6D5D0B5}"/>
            </a:ext>
          </a:extLst>
        </xdr:cNvPr>
        <xdr:cNvSpPr/>
      </xdr:nvSpPr>
      <xdr:spPr bwMode="auto">
        <a:xfrm>
          <a:off x="33291780" y="32522160"/>
          <a:ext cx="60198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45720</xdr:rowOff>
    </xdr:from>
    <xdr:to>
      <xdr:col>12</xdr:col>
      <xdr:colOff>868679</xdr:colOff>
      <xdr:row>29</xdr:row>
      <xdr:rowOff>167640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19151C-CB12-48D2-849C-0C7CA0C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60960</xdr:colOff>
      <xdr:row>200</xdr:row>
      <xdr:rowOff>22860</xdr:rowOff>
    </xdr:from>
    <xdr:to>
      <xdr:col>8</xdr:col>
      <xdr:colOff>838200</xdr:colOff>
      <xdr:row>220</xdr:row>
      <xdr:rowOff>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891C4B00-05CA-4958-8F84-BBD11CBF0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45720</xdr:colOff>
      <xdr:row>220</xdr:row>
      <xdr:rowOff>121920</xdr:rowOff>
    </xdr:from>
    <xdr:to>
      <xdr:col>8</xdr:col>
      <xdr:colOff>815340</xdr:colOff>
      <xdr:row>239</xdr:row>
      <xdr:rowOff>106680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46524A3-066A-49C7-B97F-2A37D4A78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99060</xdr:colOff>
      <xdr:row>20</xdr:row>
      <xdr:rowOff>91440</xdr:rowOff>
    </xdr:from>
    <xdr:to>
      <xdr:col>23</xdr:col>
      <xdr:colOff>845820</xdr:colOff>
      <xdr:row>40</xdr:row>
      <xdr:rowOff>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27459264-5FAD-4EE8-8D70-8F62F582D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121920</xdr:colOff>
      <xdr:row>40</xdr:row>
      <xdr:rowOff>152401</xdr:rowOff>
    </xdr:from>
    <xdr:to>
      <xdr:col>23</xdr:col>
      <xdr:colOff>891540</xdr:colOff>
      <xdr:row>60</xdr:row>
      <xdr:rowOff>160021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81C9FE30-30E3-453A-A8F2-E00B8662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198120</xdr:colOff>
      <xdr:row>61</xdr:row>
      <xdr:rowOff>60960</xdr:rowOff>
    </xdr:from>
    <xdr:to>
      <xdr:col>24</xdr:col>
      <xdr:colOff>91439</xdr:colOff>
      <xdr:row>80</xdr:row>
      <xdr:rowOff>175260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1964D0F-CB8E-4339-9A89-415F32AE9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243840</xdr:colOff>
      <xdr:row>81</xdr:row>
      <xdr:rowOff>38099</xdr:rowOff>
    </xdr:from>
    <xdr:to>
      <xdr:col>24</xdr:col>
      <xdr:colOff>167640</xdr:colOff>
      <xdr:row>100</xdr:row>
      <xdr:rowOff>144780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281940</xdr:colOff>
      <xdr:row>101</xdr:row>
      <xdr:rowOff>60960</xdr:rowOff>
    </xdr:from>
    <xdr:to>
      <xdr:col>24</xdr:col>
      <xdr:colOff>167640</xdr:colOff>
      <xdr:row>121</xdr:row>
      <xdr:rowOff>60960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76201</xdr:colOff>
      <xdr:row>139</xdr:row>
      <xdr:rowOff>175261</xdr:rowOff>
    </xdr:from>
    <xdr:to>
      <xdr:col>27</xdr:col>
      <xdr:colOff>899161</xdr:colOff>
      <xdr:row>159</xdr:row>
      <xdr:rowOff>137161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7620</xdr:colOff>
      <xdr:row>200</xdr:row>
      <xdr:rowOff>76200</xdr:rowOff>
    </xdr:from>
    <xdr:to>
      <xdr:col>17</xdr:col>
      <xdr:colOff>883920</xdr:colOff>
      <xdr:row>219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</xdr:colOff>
      <xdr:row>220</xdr:row>
      <xdr:rowOff>76201</xdr:rowOff>
    </xdr:from>
    <xdr:to>
      <xdr:col>17</xdr:col>
      <xdr:colOff>769620</xdr:colOff>
      <xdr:row>239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76200</xdr:colOff>
      <xdr:row>277</xdr:row>
      <xdr:rowOff>114300</xdr:rowOff>
    </xdr:from>
    <xdr:to>
      <xdr:col>17</xdr:col>
      <xdr:colOff>899160</xdr:colOff>
      <xdr:row>297</xdr:row>
      <xdr:rowOff>68580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53340</xdr:colOff>
      <xdr:row>0</xdr:row>
      <xdr:rowOff>30480</xdr:rowOff>
    </xdr:from>
    <xdr:to>
      <xdr:col>26</xdr:col>
      <xdr:colOff>822960</xdr:colOff>
      <xdr:row>19</xdr:row>
      <xdr:rowOff>137160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20</xdr:row>
      <xdr:rowOff>30480</xdr:rowOff>
    </xdr:from>
    <xdr:to>
      <xdr:col>26</xdr:col>
      <xdr:colOff>754380</xdr:colOff>
      <xdr:row>39</xdr:row>
      <xdr:rowOff>167640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22860</xdr:colOff>
      <xdr:row>40</xdr:row>
      <xdr:rowOff>53340</xdr:rowOff>
    </xdr:from>
    <xdr:to>
      <xdr:col>26</xdr:col>
      <xdr:colOff>769620</xdr:colOff>
      <xdr:row>59</xdr:row>
      <xdr:rowOff>160020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1</xdr:colOff>
      <xdr:row>60</xdr:row>
      <xdr:rowOff>53341</xdr:rowOff>
    </xdr:from>
    <xdr:to>
      <xdr:col>26</xdr:col>
      <xdr:colOff>822960</xdr:colOff>
      <xdr:row>79</xdr:row>
      <xdr:rowOff>182881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15240</xdr:colOff>
      <xdr:row>80</xdr:row>
      <xdr:rowOff>76200</xdr:rowOff>
    </xdr:from>
    <xdr:to>
      <xdr:col>26</xdr:col>
      <xdr:colOff>822960</xdr:colOff>
      <xdr:row>99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15</xdr:col>
      <xdr:colOff>0</xdr:colOff>
      <xdr:row>0</xdr:row>
      <xdr:rowOff>0</xdr:rowOff>
    </xdr:from>
    <xdr:to>
      <xdr:col>23</xdr:col>
      <xdr:colOff>855511</xdr:colOff>
      <xdr:row>19</xdr:row>
      <xdr:rowOff>152400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D6F9AEA1-05DC-4372-AC45-E34DD425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609599</xdr:colOff>
      <xdr:row>62</xdr:row>
      <xdr:rowOff>121920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8C0E8C3E-303F-4DCA-8CB9-184B1F219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64</xdr:row>
      <xdr:rowOff>167640</xdr:rowOff>
    </xdr:from>
    <xdr:to>
      <xdr:col>13</xdr:col>
      <xdr:colOff>609599</xdr:colOff>
      <xdr:row>94</xdr:row>
      <xdr:rowOff>99060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81F0675D-157D-4482-ACA5-00FF02E74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609599</xdr:colOff>
      <xdr:row>126</xdr:row>
      <xdr:rowOff>121920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7DA6A1FA-52B4-4905-AAA5-C9006FDE0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609599</xdr:colOff>
      <xdr:row>158</xdr:row>
      <xdr:rowOff>121920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FCD52D9C-5A9F-48A6-88FA-603D6894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609599</xdr:colOff>
      <xdr:row>190</xdr:row>
      <xdr:rowOff>121920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504FBCCE-2B1E-4B66-8124-2BD452669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676090</xdr:colOff>
      <xdr:row>1</xdr:row>
      <xdr:rowOff>37353</xdr:rowOff>
    </xdr:from>
    <xdr:to>
      <xdr:col>13</xdr:col>
      <xdr:colOff>601382</xdr:colOff>
      <xdr:row>28</xdr:row>
      <xdr:rowOff>164353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440765</xdr:colOff>
      <xdr:row>149</xdr:row>
      <xdr:rowOff>130736</xdr:rowOff>
    </xdr:from>
    <xdr:to>
      <xdr:col>13</xdr:col>
      <xdr:colOff>623794</xdr:colOff>
      <xdr:row>178</xdr:row>
      <xdr:rowOff>78442</xdr:rowOff>
    </xdr:to>
    <xdr:graphicFrame macro="">
      <xdr:nvGraphicFramePr>
        <xdr:cNvPr id="23" name="Diagram 3">
          <a:extLst>
            <a:ext uri="{FF2B5EF4-FFF2-40B4-BE49-F238E27FC236}">
              <a16:creationId xmlns:a16="http://schemas.microsoft.com/office/drawing/2014/main" id="{8BEBDB93-5E3D-4CE5-98DE-83C589B6E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892735</xdr:colOff>
      <xdr:row>119</xdr:row>
      <xdr:rowOff>3735</xdr:rowOff>
    </xdr:from>
    <xdr:to>
      <xdr:col>12</xdr:col>
      <xdr:colOff>862852</xdr:colOff>
      <xdr:row>146</xdr:row>
      <xdr:rowOff>149412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C4E7B0CC-C21E-45BA-ACBF-1B64BC2CC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903942</xdr:colOff>
      <xdr:row>88</xdr:row>
      <xdr:rowOff>164353</xdr:rowOff>
    </xdr:from>
    <xdr:to>
      <xdr:col>13</xdr:col>
      <xdr:colOff>384736</xdr:colOff>
      <xdr:row>117</xdr:row>
      <xdr:rowOff>190500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3C1D6A53-90B3-4156-A783-58000B620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885263</xdr:colOff>
      <xdr:row>58</xdr:row>
      <xdr:rowOff>112057</xdr:rowOff>
    </xdr:from>
    <xdr:to>
      <xdr:col>13</xdr:col>
      <xdr:colOff>220380</xdr:colOff>
      <xdr:row>87</xdr:row>
      <xdr:rowOff>156882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2C28104C-1A6A-418F-B19E-109731383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765733</xdr:colOff>
      <xdr:row>29</xdr:row>
      <xdr:rowOff>134471</xdr:rowOff>
    </xdr:from>
    <xdr:to>
      <xdr:col>13</xdr:col>
      <xdr:colOff>560293</xdr:colOff>
      <xdr:row>57</xdr:row>
      <xdr:rowOff>138207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825FA9AB-7FBF-40C6-967D-B14F23B0E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439615</xdr:colOff>
      <xdr:row>0</xdr:row>
      <xdr:rowOff>73270</xdr:rowOff>
    </xdr:from>
    <xdr:to>
      <xdr:col>36</xdr:col>
      <xdr:colOff>1119973</xdr:colOff>
      <xdr:row>17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1172308</xdr:colOff>
      <xdr:row>0</xdr:row>
      <xdr:rowOff>73269</xdr:rowOff>
    </xdr:from>
    <xdr:to>
      <xdr:col>43</xdr:col>
      <xdr:colOff>94203</xdr:colOff>
      <xdr:row>17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146539</xdr:colOff>
      <xdr:row>0</xdr:row>
      <xdr:rowOff>52336</xdr:rowOff>
    </xdr:from>
    <xdr:to>
      <xdr:col>49</xdr:col>
      <xdr:colOff>293078</xdr:colOff>
      <xdr:row>17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439615</xdr:colOff>
      <xdr:row>17</xdr:row>
      <xdr:rowOff>31401</xdr:rowOff>
    </xdr:from>
    <xdr:to>
      <xdr:col>36</xdr:col>
      <xdr:colOff>1088571</xdr:colOff>
      <xdr:row>36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1151374</xdr:colOff>
      <xdr:row>17</xdr:row>
      <xdr:rowOff>41868</xdr:rowOff>
    </xdr:from>
    <xdr:to>
      <xdr:col>43</xdr:col>
      <xdr:colOff>73269</xdr:colOff>
      <xdr:row>37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136072</xdr:colOff>
      <xdr:row>17</xdr:row>
      <xdr:rowOff>83736</xdr:rowOff>
    </xdr:from>
    <xdr:to>
      <xdr:col>49</xdr:col>
      <xdr:colOff>282612</xdr:colOff>
      <xdr:row>37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200967</xdr:colOff>
      <xdr:row>40</xdr:row>
      <xdr:rowOff>108857</xdr:rowOff>
    </xdr:from>
    <xdr:to>
      <xdr:col>30</xdr:col>
      <xdr:colOff>337035</xdr:colOff>
      <xdr:row>53</xdr:row>
      <xdr:rowOff>90017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439615</xdr:colOff>
      <xdr:row>37</xdr:row>
      <xdr:rowOff>20934</xdr:rowOff>
    </xdr:from>
    <xdr:to>
      <xdr:col>36</xdr:col>
      <xdr:colOff>1088571</xdr:colOff>
      <xdr:row>59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1151374</xdr:colOff>
      <xdr:row>37</xdr:row>
      <xdr:rowOff>146539</xdr:rowOff>
    </xdr:from>
    <xdr:to>
      <xdr:col>43</xdr:col>
      <xdr:colOff>94203</xdr:colOff>
      <xdr:row>59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198873</xdr:colOff>
      <xdr:row>37</xdr:row>
      <xdr:rowOff>125605</xdr:rowOff>
    </xdr:from>
    <xdr:to>
      <xdr:col>49</xdr:col>
      <xdr:colOff>282610</xdr:colOff>
      <xdr:row>59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173752</xdr:colOff>
      <xdr:row>55</xdr:row>
      <xdr:rowOff>52333</xdr:rowOff>
    </xdr:from>
    <xdr:to>
      <xdr:col>30</xdr:col>
      <xdr:colOff>414493</xdr:colOff>
      <xdr:row>68</xdr:row>
      <xdr:rowOff>87921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450083</xdr:colOff>
      <xdr:row>59</xdr:row>
      <xdr:rowOff>136071</xdr:rowOff>
    </xdr:from>
    <xdr:to>
      <xdr:col>36</xdr:col>
      <xdr:colOff>1099039</xdr:colOff>
      <xdr:row>79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1172308</xdr:colOff>
      <xdr:row>59</xdr:row>
      <xdr:rowOff>177940</xdr:rowOff>
    </xdr:from>
    <xdr:to>
      <xdr:col>43</xdr:col>
      <xdr:colOff>115137</xdr:colOff>
      <xdr:row>78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188406</xdr:colOff>
      <xdr:row>59</xdr:row>
      <xdr:rowOff>177939</xdr:rowOff>
    </xdr:from>
    <xdr:to>
      <xdr:col>49</xdr:col>
      <xdr:colOff>272143</xdr:colOff>
      <xdr:row>78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169567</xdr:colOff>
      <xdr:row>69</xdr:row>
      <xdr:rowOff>171660</xdr:rowOff>
    </xdr:from>
    <xdr:to>
      <xdr:col>30</xdr:col>
      <xdr:colOff>410308</xdr:colOff>
      <xdr:row>83</xdr:row>
      <xdr:rowOff>16746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450082</xdr:colOff>
      <xdr:row>79</xdr:row>
      <xdr:rowOff>94204</xdr:rowOff>
    </xdr:from>
    <xdr:to>
      <xdr:col>36</xdr:col>
      <xdr:colOff>1099038</xdr:colOff>
      <xdr:row>98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</xdr:col>
      <xdr:colOff>1193242</xdr:colOff>
      <xdr:row>79</xdr:row>
      <xdr:rowOff>83737</xdr:rowOff>
    </xdr:from>
    <xdr:to>
      <xdr:col>43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198873</xdr:colOff>
      <xdr:row>79</xdr:row>
      <xdr:rowOff>62803</xdr:rowOff>
    </xdr:from>
    <xdr:to>
      <xdr:col>49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23</xdr:col>
      <xdr:colOff>253301</xdr:colOff>
      <xdr:row>85</xdr:row>
      <xdr:rowOff>18841</xdr:rowOff>
    </xdr:from>
    <xdr:to>
      <xdr:col>30</xdr:col>
      <xdr:colOff>494042</xdr:colOff>
      <xdr:row>98</xdr:row>
      <xdr:rowOff>79550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471017</xdr:colOff>
      <xdr:row>101</xdr:row>
      <xdr:rowOff>104671</xdr:rowOff>
    </xdr:from>
    <xdr:to>
      <xdr:col>36</xdr:col>
      <xdr:colOff>1119973</xdr:colOff>
      <xdr:row>120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37</xdr:col>
      <xdr:colOff>10467</xdr:colOff>
      <xdr:row>101</xdr:row>
      <xdr:rowOff>94204</xdr:rowOff>
    </xdr:from>
    <xdr:to>
      <xdr:col>43</xdr:col>
      <xdr:colOff>157005</xdr:colOff>
      <xdr:row>119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43</xdr:col>
      <xdr:colOff>240741</xdr:colOff>
      <xdr:row>101</xdr:row>
      <xdr:rowOff>41868</xdr:rowOff>
    </xdr:from>
    <xdr:to>
      <xdr:col>49</xdr:col>
      <xdr:colOff>324478</xdr:colOff>
      <xdr:row>119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23</xdr:col>
      <xdr:colOff>177939</xdr:colOff>
      <xdr:row>99</xdr:row>
      <xdr:rowOff>186313</xdr:rowOff>
    </xdr:from>
    <xdr:to>
      <xdr:col>30</xdr:col>
      <xdr:colOff>418680</xdr:colOff>
      <xdr:row>112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30</xdr:col>
      <xdr:colOff>429149</xdr:colOff>
      <xdr:row>120</xdr:row>
      <xdr:rowOff>125605</xdr:rowOff>
    </xdr:from>
    <xdr:to>
      <xdr:col>36</xdr:col>
      <xdr:colOff>1078105</xdr:colOff>
      <xdr:row>140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36</xdr:col>
      <xdr:colOff>1172308</xdr:colOff>
      <xdr:row>120</xdr:row>
      <xdr:rowOff>188407</xdr:rowOff>
    </xdr:from>
    <xdr:to>
      <xdr:col>43</xdr:col>
      <xdr:colOff>115137</xdr:colOff>
      <xdr:row>140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261675</xdr:colOff>
      <xdr:row>120</xdr:row>
      <xdr:rowOff>136072</xdr:rowOff>
    </xdr:from>
    <xdr:to>
      <xdr:col>49</xdr:col>
      <xdr:colOff>345412</xdr:colOff>
      <xdr:row>139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</xdr:col>
      <xdr:colOff>253302</xdr:colOff>
      <xdr:row>114</xdr:row>
      <xdr:rowOff>33495</xdr:rowOff>
    </xdr:from>
    <xdr:to>
      <xdr:col>30</xdr:col>
      <xdr:colOff>494043</xdr:colOff>
      <xdr:row>126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30</xdr:col>
      <xdr:colOff>439616</xdr:colOff>
      <xdr:row>140</xdr:row>
      <xdr:rowOff>157006</xdr:rowOff>
    </xdr:from>
    <xdr:to>
      <xdr:col>36</xdr:col>
      <xdr:colOff>1088572</xdr:colOff>
      <xdr:row>163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36</xdr:col>
      <xdr:colOff>1172308</xdr:colOff>
      <xdr:row>140</xdr:row>
      <xdr:rowOff>177940</xdr:rowOff>
    </xdr:from>
    <xdr:to>
      <xdr:col>43</xdr:col>
      <xdr:colOff>115137</xdr:colOff>
      <xdr:row>163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43</xdr:col>
      <xdr:colOff>167472</xdr:colOff>
      <xdr:row>140</xdr:row>
      <xdr:rowOff>115138</xdr:rowOff>
    </xdr:from>
    <xdr:to>
      <xdr:col>49</xdr:col>
      <xdr:colOff>251209</xdr:colOff>
      <xdr:row>162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23</xdr:col>
      <xdr:colOff>207247</xdr:colOff>
      <xdr:row>128</xdr:row>
      <xdr:rowOff>2093</xdr:rowOff>
    </xdr:from>
    <xdr:to>
      <xdr:col>30</xdr:col>
      <xdr:colOff>447988</xdr:colOff>
      <xdr:row>141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30</xdr:col>
      <xdr:colOff>418682</xdr:colOff>
      <xdr:row>163</xdr:row>
      <xdr:rowOff>146539</xdr:rowOff>
    </xdr:from>
    <xdr:to>
      <xdr:col>36</xdr:col>
      <xdr:colOff>1067638</xdr:colOff>
      <xdr:row>183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1172308</xdr:colOff>
      <xdr:row>163</xdr:row>
      <xdr:rowOff>167473</xdr:rowOff>
    </xdr:from>
    <xdr:to>
      <xdr:col>43</xdr:col>
      <xdr:colOff>115137</xdr:colOff>
      <xdr:row>182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43</xdr:col>
      <xdr:colOff>230274</xdr:colOff>
      <xdr:row>163</xdr:row>
      <xdr:rowOff>167473</xdr:rowOff>
    </xdr:from>
    <xdr:to>
      <xdr:col>49</xdr:col>
      <xdr:colOff>314011</xdr:colOff>
      <xdr:row>182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23</xdr:col>
      <xdr:colOff>167473</xdr:colOff>
      <xdr:row>143</xdr:row>
      <xdr:rowOff>8375</xdr:rowOff>
    </xdr:from>
    <xdr:to>
      <xdr:col>30</xdr:col>
      <xdr:colOff>389373</xdr:colOff>
      <xdr:row>156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30</xdr:col>
      <xdr:colOff>439616</xdr:colOff>
      <xdr:row>183</xdr:row>
      <xdr:rowOff>115138</xdr:rowOff>
    </xdr:from>
    <xdr:to>
      <xdr:col>36</xdr:col>
      <xdr:colOff>1088572</xdr:colOff>
      <xdr:row>206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36</xdr:col>
      <xdr:colOff>1151374</xdr:colOff>
      <xdr:row>183</xdr:row>
      <xdr:rowOff>104671</xdr:rowOff>
    </xdr:from>
    <xdr:to>
      <xdr:col>43</xdr:col>
      <xdr:colOff>94203</xdr:colOff>
      <xdr:row>206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146538</xdr:colOff>
      <xdr:row>183</xdr:row>
      <xdr:rowOff>73270</xdr:rowOff>
    </xdr:from>
    <xdr:to>
      <xdr:col>49</xdr:col>
      <xdr:colOff>230275</xdr:colOff>
      <xdr:row>205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23</xdr:col>
      <xdr:colOff>217715</xdr:colOff>
      <xdr:row>158</xdr:row>
      <xdr:rowOff>60712</xdr:rowOff>
    </xdr:from>
    <xdr:to>
      <xdr:col>30</xdr:col>
      <xdr:colOff>450082</xdr:colOff>
      <xdr:row>170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30</xdr:col>
      <xdr:colOff>439616</xdr:colOff>
      <xdr:row>207</xdr:row>
      <xdr:rowOff>10467</xdr:rowOff>
    </xdr:from>
    <xdr:to>
      <xdr:col>36</xdr:col>
      <xdr:colOff>1088572</xdr:colOff>
      <xdr:row>227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36</xdr:col>
      <xdr:colOff>1161841</xdr:colOff>
      <xdr:row>207</xdr:row>
      <xdr:rowOff>20934</xdr:rowOff>
    </xdr:from>
    <xdr:to>
      <xdr:col>43</xdr:col>
      <xdr:colOff>104670</xdr:colOff>
      <xdr:row>227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43</xdr:col>
      <xdr:colOff>157005</xdr:colOff>
      <xdr:row>206</xdr:row>
      <xdr:rowOff>157006</xdr:rowOff>
    </xdr:from>
    <xdr:to>
      <xdr:col>49</xdr:col>
      <xdr:colOff>240742</xdr:colOff>
      <xdr:row>226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25</xdr:col>
      <xdr:colOff>100484</xdr:colOff>
      <xdr:row>218</xdr:row>
      <xdr:rowOff>14655</xdr:rowOff>
    </xdr:from>
    <xdr:to>
      <xdr:col>31</xdr:col>
      <xdr:colOff>1040422</xdr:colOff>
      <xdr:row>232</xdr:row>
      <xdr:rowOff>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30</xdr:col>
      <xdr:colOff>439616</xdr:colOff>
      <xdr:row>227</xdr:row>
      <xdr:rowOff>157005</xdr:rowOff>
    </xdr:from>
    <xdr:to>
      <xdr:col>36</xdr:col>
      <xdr:colOff>1088572</xdr:colOff>
      <xdr:row>252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36</xdr:col>
      <xdr:colOff>1151374</xdr:colOff>
      <xdr:row>228</xdr:row>
      <xdr:rowOff>10467</xdr:rowOff>
    </xdr:from>
    <xdr:to>
      <xdr:col>43</xdr:col>
      <xdr:colOff>94203</xdr:colOff>
      <xdr:row>252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230275</xdr:colOff>
      <xdr:row>227</xdr:row>
      <xdr:rowOff>167473</xdr:rowOff>
    </xdr:from>
    <xdr:to>
      <xdr:col>49</xdr:col>
      <xdr:colOff>314012</xdr:colOff>
      <xdr:row>251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25</xdr:col>
      <xdr:colOff>18840</xdr:colOff>
      <xdr:row>252</xdr:row>
      <xdr:rowOff>83736</xdr:rowOff>
    </xdr:from>
    <xdr:to>
      <xdr:col>31</xdr:col>
      <xdr:colOff>958778</xdr:colOff>
      <xdr:row>271</xdr:row>
      <xdr:rowOff>10467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30</xdr:col>
      <xdr:colOff>376814</xdr:colOff>
      <xdr:row>252</xdr:row>
      <xdr:rowOff>167472</xdr:rowOff>
    </xdr:from>
    <xdr:to>
      <xdr:col>36</xdr:col>
      <xdr:colOff>1025770</xdr:colOff>
      <xdr:row>271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36</xdr:col>
      <xdr:colOff>1161841</xdr:colOff>
      <xdr:row>252</xdr:row>
      <xdr:rowOff>167472</xdr:rowOff>
    </xdr:from>
    <xdr:to>
      <xdr:col>43</xdr:col>
      <xdr:colOff>104670</xdr:colOff>
      <xdr:row>270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43</xdr:col>
      <xdr:colOff>198874</xdr:colOff>
      <xdr:row>252</xdr:row>
      <xdr:rowOff>157005</xdr:rowOff>
    </xdr:from>
    <xdr:to>
      <xdr:col>49</xdr:col>
      <xdr:colOff>282611</xdr:colOff>
      <xdr:row>270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25</xdr:col>
      <xdr:colOff>255397</xdr:colOff>
      <xdr:row>271</xdr:row>
      <xdr:rowOff>177940</xdr:rowOff>
    </xdr:from>
    <xdr:to>
      <xdr:col>32</xdr:col>
      <xdr:colOff>98390</xdr:colOff>
      <xdr:row>291</xdr:row>
      <xdr:rowOff>100484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30</xdr:col>
      <xdr:colOff>334946</xdr:colOff>
      <xdr:row>271</xdr:row>
      <xdr:rowOff>167473</xdr:rowOff>
    </xdr:from>
    <xdr:to>
      <xdr:col>36</xdr:col>
      <xdr:colOff>983902</xdr:colOff>
      <xdr:row>291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36</xdr:col>
      <xdr:colOff>1078104</xdr:colOff>
      <xdr:row>271</xdr:row>
      <xdr:rowOff>167473</xdr:rowOff>
    </xdr:from>
    <xdr:to>
      <xdr:col>43</xdr:col>
      <xdr:colOff>20933</xdr:colOff>
      <xdr:row>290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43</xdr:col>
      <xdr:colOff>125604</xdr:colOff>
      <xdr:row>271</xdr:row>
      <xdr:rowOff>157006</xdr:rowOff>
    </xdr:from>
    <xdr:to>
      <xdr:col>49</xdr:col>
      <xdr:colOff>209341</xdr:colOff>
      <xdr:row>290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25</xdr:col>
      <xdr:colOff>376813</xdr:colOff>
      <xdr:row>292</xdr:row>
      <xdr:rowOff>62803</xdr:rowOff>
    </xdr:from>
    <xdr:to>
      <xdr:col>32</xdr:col>
      <xdr:colOff>219806</xdr:colOff>
      <xdr:row>310</xdr:row>
      <xdr:rowOff>182126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30</xdr:col>
      <xdr:colOff>355880</xdr:colOff>
      <xdr:row>291</xdr:row>
      <xdr:rowOff>146539</xdr:rowOff>
    </xdr:from>
    <xdr:to>
      <xdr:col>36</xdr:col>
      <xdr:colOff>1004836</xdr:colOff>
      <xdr:row>310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36</xdr:col>
      <xdr:colOff>1119973</xdr:colOff>
      <xdr:row>291</xdr:row>
      <xdr:rowOff>146539</xdr:rowOff>
    </xdr:from>
    <xdr:to>
      <xdr:col>43</xdr:col>
      <xdr:colOff>62802</xdr:colOff>
      <xdr:row>309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43</xdr:col>
      <xdr:colOff>177940</xdr:colOff>
      <xdr:row>291</xdr:row>
      <xdr:rowOff>125605</xdr:rowOff>
    </xdr:from>
    <xdr:to>
      <xdr:col>49</xdr:col>
      <xdr:colOff>261677</xdr:colOff>
      <xdr:row>309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499110</xdr:colOff>
      <xdr:row>28</xdr:row>
      <xdr:rowOff>175260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68BCC49-1FBB-4A8F-8A77-BE093F9CD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205740</xdr:colOff>
      <xdr:row>35</xdr:row>
      <xdr:rowOff>64770</xdr:rowOff>
    </xdr:from>
    <xdr:to>
      <xdr:col>12</xdr:col>
      <xdr:colOff>876300</xdr:colOff>
      <xdr:row>62</xdr:row>
      <xdr:rowOff>156210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7194C21-5331-4969-9025-4006C970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619649</xdr:colOff>
      <xdr:row>0</xdr:row>
      <xdr:rowOff>175845</xdr:rowOff>
    </xdr:from>
    <xdr:to>
      <xdr:col>15</xdr:col>
      <xdr:colOff>766186</xdr:colOff>
      <xdr:row>29</xdr:row>
      <xdr:rowOff>188405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16</xdr:col>
      <xdr:colOff>146537</xdr:colOff>
      <xdr:row>64</xdr:row>
      <xdr:rowOff>128517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A99F9B4-A71E-4156-ACC2-C18315C14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68</xdr:row>
      <xdr:rowOff>8283</xdr:rowOff>
    </xdr:from>
    <xdr:to>
      <xdr:col>15</xdr:col>
      <xdr:colOff>579784</xdr:colOff>
      <xdr:row>99</xdr:row>
      <xdr:rowOff>78821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9BDDAD4-7684-4E05-BC0C-D65E24EDD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15</xdr:col>
      <xdr:colOff>579783</xdr:colOff>
      <xdr:row>134</xdr:row>
      <xdr:rowOff>70538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51551A4-91DF-434D-867D-688BEA417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15</xdr:col>
      <xdr:colOff>579783</xdr:colOff>
      <xdr:row>169</xdr:row>
      <xdr:rowOff>70538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8CECEF6-084B-4499-AB99-7DE7F6972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15</xdr:col>
      <xdr:colOff>579783</xdr:colOff>
      <xdr:row>204</xdr:row>
      <xdr:rowOff>70538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DAF8526-EFAA-4284-AE22-055D1BB52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804582</xdr:colOff>
      <xdr:row>1</xdr:row>
      <xdr:rowOff>35859</xdr:rowOff>
    </xdr:from>
    <xdr:to>
      <xdr:col>16</xdr:col>
      <xdr:colOff>488575</xdr:colOff>
      <xdr:row>32</xdr:row>
      <xdr:rowOff>179294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887506</xdr:colOff>
      <xdr:row>223</xdr:row>
      <xdr:rowOff>17929</xdr:rowOff>
    </xdr:from>
    <xdr:to>
      <xdr:col>16</xdr:col>
      <xdr:colOff>797859</xdr:colOff>
      <xdr:row>258</xdr:row>
      <xdr:rowOff>80682</xdr:rowOff>
    </xdr:to>
    <xdr:graphicFrame macro="">
      <xdr:nvGraphicFramePr>
        <xdr:cNvPr id="39" name="Diagram 9">
          <a:extLst>
            <a:ext uri="{FF2B5EF4-FFF2-40B4-BE49-F238E27FC236}">
              <a16:creationId xmlns:a16="http://schemas.microsoft.com/office/drawing/2014/main" id="{85105E12-366A-468B-96C2-EB4965154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146</xdr:row>
      <xdr:rowOff>161365</xdr:rowOff>
    </xdr:from>
    <xdr:to>
      <xdr:col>16</xdr:col>
      <xdr:colOff>824753</xdr:colOff>
      <xdr:row>182</xdr:row>
      <xdr:rowOff>35859</xdr:rowOff>
    </xdr:to>
    <xdr:graphicFrame macro="">
      <xdr:nvGraphicFramePr>
        <xdr:cNvPr id="41" name="Diagram 9">
          <a:extLst>
            <a:ext uri="{FF2B5EF4-FFF2-40B4-BE49-F238E27FC236}">
              <a16:creationId xmlns:a16="http://schemas.microsoft.com/office/drawing/2014/main" id="{04431493-64C3-45FB-9896-180E3B027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896471</xdr:colOff>
      <xdr:row>72</xdr:row>
      <xdr:rowOff>26895</xdr:rowOff>
    </xdr:from>
    <xdr:to>
      <xdr:col>16</xdr:col>
      <xdr:colOff>569259</xdr:colOff>
      <xdr:row>107</xdr:row>
      <xdr:rowOff>26895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06DC6134-28D7-477F-9BEF-45A632731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900953</xdr:colOff>
      <xdr:row>36</xdr:row>
      <xdr:rowOff>210670</xdr:rowOff>
    </xdr:from>
    <xdr:to>
      <xdr:col>16</xdr:col>
      <xdr:colOff>806824</xdr:colOff>
      <xdr:row>71</xdr:row>
      <xdr:rowOff>13446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7C0FACF1-C34F-4BBA-811F-97E3A538C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891988</xdr:colOff>
      <xdr:row>109</xdr:row>
      <xdr:rowOff>8964</xdr:rowOff>
    </xdr:from>
    <xdr:to>
      <xdr:col>16</xdr:col>
      <xdr:colOff>797859</xdr:colOff>
      <xdr:row>143</xdr:row>
      <xdr:rowOff>103094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642005E9-76B5-4CB8-8311-CCC9F0C5E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22411</xdr:colOff>
      <xdr:row>184</xdr:row>
      <xdr:rowOff>161366</xdr:rowOff>
    </xdr:from>
    <xdr:to>
      <xdr:col>16</xdr:col>
      <xdr:colOff>842682</xdr:colOff>
      <xdr:row>219</xdr:row>
      <xdr:rowOff>85165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F2D465F-8370-4062-B6B0-1B37C4D52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869576</xdr:colOff>
      <xdr:row>261</xdr:row>
      <xdr:rowOff>8966</xdr:rowOff>
    </xdr:from>
    <xdr:to>
      <xdr:col>16</xdr:col>
      <xdr:colOff>779929</xdr:colOff>
      <xdr:row>296</xdr:row>
      <xdr:rowOff>71719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2B85D4AB-BEEE-4E0C-8096-CD75D67C1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437148</xdr:colOff>
      <xdr:row>1</xdr:row>
      <xdr:rowOff>19218</xdr:rowOff>
    </xdr:from>
    <xdr:to>
      <xdr:col>14</xdr:col>
      <xdr:colOff>573506</xdr:colOff>
      <xdr:row>30</xdr:row>
      <xdr:rowOff>160422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E6D564A-93F5-41A5-86CA-D5D89CEED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92241</xdr:colOff>
      <xdr:row>197</xdr:row>
      <xdr:rowOff>0</xdr:rowOff>
    </xdr:from>
    <xdr:to>
      <xdr:col>14</xdr:col>
      <xdr:colOff>629652</xdr:colOff>
      <xdr:row>197</xdr:row>
      <xdr:rowOff>0</xdr:rowOff>
    </xdr:to>
    <xdr:graphicFrame macro="">
      <xdr:nvGraphicFramePr>
        <xdr:cNvPr id="10" name="Diagram 7">
          <a:extLst>
            <a:ext uri="{FF2B5EF4-FFF2-40B4-BE49-F238E27FC236}">
              <a16:creationId xmlns:a16="http://schemas.microsoft.com/office/drawing/2014/main" id="{315736A3-0A96-4002-B402-9D773B548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818147</xdr:colOff>
      <xdr:row>165</xdr:row>
      <xdr:rowOff>104275</xdr:rowOff>
    </xdr:from>
    <xdr:to>
      <xdr:col>14</xdr:col>
      <xdr:colOff>376989</xdr:colOff>
      <xdr:row>196</xdr:row>
      <xdr:rowOff>168444</xdr:rowOff>
    </xdr:to>
    <xdr:graphicFrame macro="">
      <xdr:nvGraphicFramePr>
        <xdr:cNvPr id="11" name="Diagram 7">
          <a:extLst>
            <a:ext uri="{FF2B5EF4-FFF2-40B4-BE49-F238E27FC236}">
              <a16:creationId xmlns:a16="http://schemas.microsoft.com/office/drawing/2014/main" id="{E17147AC-967B-4382-BDB2-3DB06B51A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4011</xdr:colOff>
      <xdr:row>98</xdr:row>
      <xdr:rowOff>0</xdr:rowOff>
    </xdr:from>
    <xdr:to>
      <xdr:col>13</xdr:col>
      <xdr:colOff>842211</xdr:colOff>
      <xdr:row>98</xdr:row>
      <xdr:rowOff>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24042834-A556-4BB6-9026-619778E98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882315</xdr:colOff>
      <xdr:row>66</xdr:row>
      <xdr:rowOff>36095</xdr:rowOff>
    </xdr:from>
    <xdr:to>
      <xdr:col>13</xdr:col>
      <xdr:colOff>906378</xdr:colOff>
      <xdr:row>96</xdr:row>
      <xdr:rowOff>188496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1B7E65D6-42C1-464E-9DF6-EBB22ECF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850230</xdr:colOff>
      <xdr:row>65</xdr:row>
      <xdr:rowOff>0</xdr:rowOff>
    </xdr:from>
    <xdr:to>
      <xdr:col>13</xdr:col>
      <xdr:colOff>749969</xdr:colOff>
      <xdr:row>65</xdr:row>
      <xdr:rowOff>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FBEBAE4-C8F7-4706-B763-A7E9A2AD4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649705</xdr:colOff>
      <xdr:row>33</xdr:row>
      <xdr:rowOff>32084</xdr:rowOff>
    </xdr:from>
    <xdr:to>
      <xdr:col>14</xdr:col>
      <xdr:colOff>216569</xdr:colOff>
      <xdr:row>65</xdr:row>
      <xdr:rowOff>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B13B072-9A6A-4684-9C87-E8CC133C4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537410</xdr:colOff>
      <xdr:row>32</xdr:row>
      <xdr:rowOff>0</xdr:rowOff>
    </xdr:from>
    <xdr:to>
      <xdr:col>14</xdr:col>
      <xdr:colOff>256674</xdr:colOff>
      <xdr:row>32</xdr:row>
      <xdr:rowOff>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482594C-C95F-4B88-8BF9-6AB7306B3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99</xdr:row>
      <xdr:rowOff>0</xdr:rowOff>
    </xdr:from>
    <xdr:to>
      <xdr:col>13</xdr:col>
      <xdr:colOff>838200</xdr:colOff>
      <xdr:row>129</xdr:row>
      <xdr:rowOff>124325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4EC408-B52A-4F34-A528-5342301E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914399</xdr:colOff>
      <xdr:row>132</xdr:row>
      <xdr:rowOff>0</xdr:rowOff>
    </xdr:from>
    <xdr:to>
      <xdr:col>14</xdr:col>
      <xdr:colOff>818146</xdr:colOff>
      <xdr:row>162</xdr:row>
      <xdr:rowOff>168442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EF71098-EAEA-4AE9-90C0-EBC14433B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178</xdr:row>
      <xdr:rowOff>0</xdr:rowOff>
    </xdr:from>
    <xdr:to>
      <xdr:col>15</xdr:col>
      <xdr:colOff>484632</xdr:colOff>
      <xdr:row>183</xdr:row>
      <xdr:rowOff>15881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516A54F1-026F-4AF6-BB1B-897F931E7BA6}"/>
            </a:ext>
          </a:extLst>
        </xdr:cNvPr>
        <xdr:cNvSpPr/>
      </xdr:nvSpPr>
      <xdr:spPr bwMode="auto">
        <a:xfrm>
          <a:off x="13716000" y="34650947"/>
          <a:ext cx="484632" cy="978408"/>
        </a:xfrm>
        <a:prstGeom prst="up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217714</xdr:colOff>
      <xdr:row>1</xdr:row>
      <xdr:rowOff>25121</xdr:rowOff>
    </xdr:from>
    <xdr:to>
      <xdr:col>24</xdr:col>
      <xdr:colOff>33494</xdr:colOff>
      <xdr:row>34</xdr:row>
      <xdr:rowOff>75362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125604</xdr:colOff>
      <xdr:row>176</xdr:row>
      <xdr:rowOff>8373</xdr:rowOff>
    </xdr:from>
    <xdr:to>
      <xdr:col>22</xdr:col>
      <xdr:colOff>644769</xdr:colOff>
      <xdr:row>207</xdr:row>
      <xdr:rowOff>100484</xdr:rowOff>
    </xdr:to>
    <xdr:graphicFrame macro="">
      <xdr:nvGraphicFramePr>
        <xdr:cNvPr id="11" name="Diagram 33">
          <a:extLst>
            <a:ext uri="{FF2B5EF4-FFF2-40B4-BE49-F238E27FC236}">
              <a16:creationId xmlns:a16="http://schemas.microsoft.com/office/drawing/2014/main" id="{9C5E5496-6E0F-49C1-9F48-AD0569C9B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71</xdr:row>
      <xdr:rowOff>50242</xdr:rowOff>
    </xdr:from>
    <xdr:to>
      <xdr:col>23</xdr:col>
      <xdr:colOff>209342</xdr:colOff>
      <xdr:row>103</xdr:row>
      <xdr:rowOff>142350</xdr:rowOff>
    </xdr:to>
    <xdr:graphicFrame macro="">
      <xdr:nvGraphicFramePr>
        <xdr:cNvPr id="12" name="Diagram 34">
          <a:extLst>
            <a:ext uri="{FF2B5EF4-FFF2-40B4-BE49-F238E27FC236}">
              <a16:creationId xmlns:a16="http://schemas.microsoft.com/office/drawing/2014/main" id="{C8DA2E0B-329E-4DE7-BC2E-D37C97013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184219</xdr:colOff>
      <xdr:row>35</xdr:row>
      <xdr:rowOff>167473</xdr:rowOff>
    </xdr:from>
    <xdr:to>
      <xdr:col>24</xdr:col>
      <xdr:colOff>318197</xdr:colOff>
      <xdr:row>68</xdr:row>
      <xdr:rowOff>50241</xdr:rowOff>
    </xdr:to>
    <xdr:graphicFrame macro="">
      <xdr:nvGraphicFramePr>
        <xdr:cNvPr id="13" name="Diagram 28">
          <a:extLst>
            <a:ext uri="{FF2B5EF4-FFF2-40B4-BE49-F238E27FC236}">
              <a16:creationId xmlns:a16="http://schemas.microsoft.com/office/drawing/2014/main" id="{723FFD4F-3659-4CD0-AC80-84963CFAB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427055</xdr:colOff>
      <xdr:row>7</xdr:row>
      <xdr:rowOff>142352</xdr:rowOff>
    </xdr:from>
    <xdr:to>
      <xdr:col>25</xdr:col>
      <xdr:colOff>384149</xdr:colOff>
      <xdr:row>12</xdr:row>
      <xdr:rowOff>157793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22DF5CE2-A08F-4286-B45E-6F355127B8A7}"/>
            </a:ext>
          </a:extLst>
        </xdr:cNvPr>
        <xdr:cNvSpPr/>
      </xdr:nvSpPr>
      <xdr:spPr bwMode="auto">
        <a:xfrm>
          <a:off x="14662220" y="1507253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318198</xdr:colOff>
      <xdr:row>137</xdr:row>
      <xdr:rowOff>142351</xdr:rowOff>
    </xdr:to>
    <xdr:graphicFrame macro="">
      <xdr:nvGraphicFramePr>
        <xdr:cNvPr id="3" name="Diagram 37">
          <a:extLst>
            <a:ext uri="{FF2B5EF4-FFF2-40B4-BE49-F238E27FC236}">
              <a16:creationId xmlns:a16="http://schemas.microsoft.com/office/drawing/2014/main" id="{5E9647AE-9C1A-41F1-B8CB-1DCC30A07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23</xdr:col>
      <xdr:colOff>318198</xdr:colOff>
      <xdr:row>172</xdr:row>
      <xdr:rowOff>142352</xdr:rowOff>
    </xdr:to>
    <xdr:graphicFrame macro="">
      <xdr:nvGraphicFramePr>
        <xdr:cNvPr id="5" name="Diagram 37">
          <a:extLst>
            <a:ext uri="{FF2B5EF4-FFF2-40B4-BE49-F238E27FC236}">
              <a16:creationId xmlns:a16="http://schemas.microsoft.com/office/drawing/2014/main" id="{2FF00DBE-9B74-4C4A-B5E2-CA8ABEF44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484632</xdr:colOff>
      <xdr:row>189</xdr:row>
      <xdr:rowOff>15441</xdr:rowOff>
    </xdr:to>
    <xdr:sp macro="" textlink="">
      <xdr:nvSpPr>
        <xdr:cNvPr id="7" name="Pil: opp 6">
          <a:extLst>
            <a:ext uri="{FF2B5EF4-FFF2-40B4-BE49-F238E27FC236}">
              <a16:creationId xmlns:a16="http://schemas.microsoft.com/office/drawing/2014/main" id="{F0E51672-9D25-4C5F-9E1E-CBD896072B87}"/>
            </a:ext>
          </a:extLst>
        </xdr:cNvPr>
        <xdr:cNvSpPr/>
      </xdr:nvSpPr>
      <xdr:spPr bwMode="auto">
        <a:xfrm>
          <a:off x="14235165" y="35470681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715818</xdr:colOff>
      <xdr:row>0</xdr:row>
      <xdr:rowOff>0</xdr:rowOff>
    </xdr:from>
    <xdr:to>
      <xdr:col>14</xdr:col>
      <xdr:colOff>153939</xdr:colOff>
      <xdr:row>0</xdr:row>
      <xdr:rowOff>0</xdr:rowOff>
    </xdr:to>
    <xdr:graphicFrame macro="">
      <xdr:nvGraphicFramePr>
        <xdr:cNvPr id="36" name="Diagram 7">
          <a:extLst>
            <a:ext uri="{FF2B5EF4-FFF2-40B4-BE49-F238E27FC236}">
              <a16:creationId xmlns:a16="http://schemas.microsoft.com/office/drawing/2014/main" id="{CA87F306-4FA1-4A06-A2B2-FFC8DB08D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873606</xdr:colOff>
      <xdr:row>289</xdr:row>
      <xdr:rowOff>23127</xdr:rowOff>
    </xdr:from>
    <xdr:to>
      <xdr:col>13</xdr:col>
      <xdr:colOff>681182</xdr:colOff>
      <xdr:row>318</xdr:row>
      <xdr:rowOff>150090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8BD29854-F64B-4A46-A5F8-DD00ED34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908241</xdr:colOff>
      <xdr:row>256</xdr:row>
      <xdr:rowOff>192423</xdr:rowOff>
    </xdr:from>
    <xdr:to>
      <xdr:col>13</xdr:col>
      <xdr:colOff>754302</xdr:colOff>
      <xdr:row>285</xdr:row>
      <xdr:rowOff>192423</xdr:rowOff>
    </xdr:to>
    <xdr:graphicFrame macro="">
      <xdr:nvGraphicFramePr>
        <xdr:cNvPr id="39" name="Diagram 7">
          <a:extLst>
            <a:ext uri="{FF2B5EF4-FFF2-40B4-BE49-F238E27FC236}">
              <a16:creationId xmlns:a16="http://schemas.microsoft.com/office/drawing/2014/main" id="{E6F575E0-9888-4C89-8E3D-1D78B563A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7696</xdr:colOff>
      <xdr:row>256</xdr:row>
      <xdr:rowOff>0</xdr:rowOff>
    </xdr:from>
    <xdr:to>
      <xdr:col>13</xdr:col>
      <xdr:colOff>900545</xdr:colOff>
      <xdr:row>256</xdr:row>
      <xdr:rowOff>0</xdr:rowOff>
    </xdr:to>
    <xdr:graphicFrame macro="">
      <xdr:nvGraphicFramePr>
        <xdr:cNvPr id="40" name="Diagram 7">
          <a:extLst>
            <a:ext uri="{FF2B5EF4-FFF2-40B4-BE49-F238E27FC236}">
              <a16:creationId xmlns:a16="http://schemas.microsoft.com/office/drawing/2014/main" id="{F5B5D5A8-01F7-4313-8691-2D70DD6C9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30786</xdr:colOff>
      <xdr:row>193</xdr:row>
      <xdr:rowOff>61574</xdr:rowOff>
    </xdr:from>
    <xdr:to>
      <xdr:col>13</xdr:col>
      <xdr:colOff>523392</xdr:colOff>
      <xdr:row>222</xdr:row>
      <xdr:rowOff>30786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DEED5904-066F-44E2-8FCD-84CDAA878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915938</xdr:colOff>
      <xdr:row>193</xdr:row>
      <xdr:rowOff>0</xdr:rowOff>
    </xdr:from>
    <xdr:to>
      <xdr:col>14</xdr:col>
      <xdr:colOff>130847</xdr:colOff>
      <xdr:row>193</xdr:row>
      <xdr:rowOff>0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50431C44-C49A-42F5-B5D9-4BD9BAA3E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46181</xdr:colOff>
      <xdr:row>97</xdr:row>
      <xdr:rowOff>115453</xdr:rowOff>
    </xdr:from>
    <xdr:to>
      <xdr:col>13</xdr:col>
      <xdr:colOff>846666</xdr:colOff>
      <xdr:row>126</xdr:row>
      <xdr:rowOff>146241</xdr:rowOff>
    </xdr:to>
    <xdr:graphicFrame macro="">
      <xdr:nvGraphicFramePr>
        <xdr:cNvPr id="47" name="Diagram 7">
          <a:extLst>
            <a:ext uri="{FF2B5EF4-FFF2-40B4-BE49-F238E27FC236}">
              <a16:creationId xmlns:a16="http://schemas.microsoft.com/office/drawing/2014/main" id="{EDD5F9B3-B30C-4A06-A010-0F05100A7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13</xdr:col>
      <xdr:colOff>769697</xdr:colOff>
      <xdr:row>96</xdr:row>
      <xdr:rowOff>138545</xdr:rowOff>
    </xdr:to>
    <xdr:graphicFrame macro="">
      <xdr:nvGraphicFramePr>
        <xdr:cNvPr id="48" name="Diagram 7">
          <a:extLst>
            <a:ext uri="{FF2B5EF4-FFF2-40B4-BE49-F238E27FC236}">
              <a16:creationId xmlns:a16="http://schemas.microsoft.com/office/drawing/2014/main" id="{4453161A-3CC1-439E-BA17-93748ABD8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892847</xdr:colOff>
      <xdr:row>65</xdr:row>
      <xdr:rowOff>61575</xdr:rowOff>
    </xdr:from>
    <xdr:to>
      <xdr:col>13</xdr:col>
      <xdr:colOff>638848</xdr:colOff>
      <xdr:row>94</xdr:row>
      <xdr:rowOff>61575</xdr:rowOff>
    </xdr:to>
    <xdr:graphicFrame macro="">
      <xdr:nvGraphicFramePr>
        <xdr:cNvPr id="49" name="Diagram 7">
          <a:extLst>
            <a:ext uri="{FF2B5EF4-FFF2-40B4-BE49-F238E27FC236}">
              <a16:creationId xmlns:a16="http://schemas.microsoft.com/office/drawing/2014/main" id="{B749C4AE-E896-4081-B8BB-380E751FC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915938</xdr:colOff>
      <xdr:row>65</xdr:row>
      <xdr:rowOff>0</xdr:rowOff>
    </xdr:from>
    <xdr:to>
      <xdr:col>13</xdr:col>
      <xdr:colOff>761999</xdr:colOff>
      <xdr:row>65</xdr:row>
      <xdr:rowOff>0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8DEC8A0B-DA43-400D-BE58-302A7BF51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23091</xdr:colOff>
      <xdr:row>33</xdr:row>
      <xdr:rowOff>100060</xdr:rowOff>
    </xdr:from>
    <xdr:to>
      <xdr:col>14</xdr:col>
      <xdr:colOff>223212</xdr:colOff>
      <xdr:row>62</xdr:row>
      <xdr:rowOff>161637</xdr:rowOff>
    </xdr:to>
    <xdr:graphicFrame macro="">
      <xdr:nvGraphicFramePr>
        <xdr:cNvPr id="51" name="Diagram 7">
          <a:extLst>
            <a:ext uri="{FF2B5EF4-FFF2-40B4-BE49-F238E27FC236}">
              <a16:creationId xmlns:a16="http://schemas.microsoft.com/office/drawing/2014/main" id="{80CE86FC-3372-4AD6-AAD1-37AED8FA0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508000</xdr:colOff>
      <xdr:row>33</xdr:row>
      <xdr:rowOff>0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8183F8BC-116A-46DF-9BA4-E2188FD71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892848</xdr:colOff>
      <xdr:row>2</xdr:row>
      <xdr:rowOff>34636</xdr:rowOff>
    </xdr:from>
    <xdr:to>
      <xdr:col>13</xdr:col>
      <xdr:colOff>738909</xdr:colOff>
      <xdr:row>30</xdr:row>
      <xdr:rowOff>188575</xdr:rowOff>
    </xdr:to>
    <xdr:graphicFrame macro="">
      <xdr:nvGraphicFramePr>
        <xdr:cNvPr id="53" name="Diagram 7">
          <a:extLst>
            <a:ext uri="{FF2B5EF4-FFF2-40B4-BE49-F238E27FC236}">
              <a16:creationId xmlns:a16="http://schemas.microsoft.com/office/drawing/2014/main" id="{338E801B-CDA7-4641-8DC7-858420073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13</xdr:col>
      <xdr:colOff>885152</xdr:colOff>
      <xdr:row>225</xdr:row>
      <xdr:rowOff>38484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D99BB4B0-1E96-4535-9D42-6AFF116DF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7697</xdr:colOff>
      <xdr:row>224</xdr:row>
      <xdr:rowOff>177031</xdr:rowOff>
    </xdr:from>
    <xdr:to>
      <xdr:col>13</xdr:col>
      <xdr:colOff>900546</xdr:colOff>
      <xdr:row>254</xdr:row>
      <xdr:rowOff>7697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25B62072-EE1E-418C-887C-D923EAC04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14</xdr:col>
      <xdr:colOff>53878</xdr:colOff>
      <xdr:row>159</xdr:row>
      <xdr:rowOff>15394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06A237CF-47D9-4730-90F8-CB3AB31D7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162</xdr:row>
      <xdr:rowOff>0</xdr:rowOff>
    </xdr:from>
    <xdr:to>
      <xdr:col>14</xdr:col>
      <xdr:colOff>53878</xdr:colOff>
      <xdr:row>191</xdr:row>
      <xdr:rowOff>15394</xdr:rowOff>
    </xdr:to>
    <xdr:graphicFrame macro="">
      <xdr:nvGraphicFramePr>
        <xdr:cNvPr id="9" name="Diagram 7">
          <a:extLst>
            <a:ext uri="{FF2B5EF4-FFF2-40B4-BE49-F238E27FC236}">
              <a16:creationId xmlns:a16="http://schemas.microsoft.com/office/drawing/2014/main" id="{38D493A0-EFD9-4530-B404-A9BF5994F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484632</xdr:colOff>
      <xdr:row>301</xdr:row>
      <xdr:rowOff>16286</xdr:rowOff>
    </xdr:to>
    <xdr:sp macro="" textlink="">
      <xdr:nvSpPr>
        <xdr:cNvPr id="10" name="Pil: opp 9">
          <a:extLst>
            <a:ext uri="{FF2B5EF4-FFF2-40B4-BE49-F238E27FC236}">
              <a16:creationId xmlns:a16="http://schemas.microsoft.com/office/drawing/2014/main" id="{6CC22FC5-7F45-4AC9-B46B-8C36D10E1494}"/>
            </a:ext>
          </a:extLst>
        </xdr:cNvPr>
        <xdr:cNvSpPr/>
      </xdr:nvSpPr>
      <xdr:spPr bwMode="auto">
        <a:xfrm>
          <a:off x="12823152" y="111521394"/>
          <a:ext cx="48463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487797</xdr:colOff>
      <xdr:row>1</xdr:row>
      <xdr:rowOff>97415</xdr:rowOff>
    </xdr:from>
    <xdr:to>
      <xdr:col>16</xdr:col>
      <xdr:colOff>848591</xdr:colOff>
      <xdr:row>32</xdr:row>
      <xdr:rowOff>173182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844261</xdr:colOff>
      <xdr:row>217</xdr:row>
      <xdr:rowOff>12987</xdr:rowOff>
    </xdr:from>
    <xdr:to>
      <xdr:col>15</xdr:col>
      <xdr:colOff>796636</xdr:colOff>
      <xdr:row>250</xdr:row>
      <xdr:rowOff>151532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0929442-DBDF-491A-B077-BD63C0555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9178</xdr:colOff>
      <xdr:row>180</xdr:row>
      <xdr:rowOff>64944</xdr:rowOff>
    </xdr:from>
    <xdr:to>
      <xdr:col>15</xdr:col>
      <xdr:colOff>917862</xdr:colOff>
      <xdr:row>214</xdr:row>
      <xdr:rowOff>12989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3EC8406-6558-4FB6-B22D-2478983B1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913534</xdr:colOff>
      <xdr:row>143</xdr:row>
      <xdr:rowOff>90921</xdr:rowOff>
    </xdr:from>
    <xdr:to>
      <xdr:col>16</xdr:col>
      <xdr:colOff>17318</xdr:colOff>
      <xdr:row>177</xdr:row>
      <xdr:rowOff>73603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B0C6A016-9D79-47A0-915B-028F87CD8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809625</xdr:colOff>
      <xdr:row>106</xdr:row>
      <xdr:rowOff>82262</xdr:rowOff>
    </xdr:from>
    <xdr:to>
      <xdr:col>15</xdr:col>
      <xdr:colOff>714374</xdr:colOff>
      <xdr:row>140</xdr:row>
      <xdr:rowOff>82262</xdr:rowOff>
    </xdr:to>
    <xdr:graphicFrame macro="">
      <xdr:nvGraphicFramePr>
        <xdr:cNvPr id="18" name="Diagram 8">
          <a:extLst>
            <a:ext uri="{FF2B5EF4-FFF2-40B4-BE49-F238E27FC236}">
              <a16:creationId xmlns:a16="http://schemas.microsoft.com/office/drawing/2014/main" id="{65DF7ECE-B3CE-4DA2-BA25-CB1E4E733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779838</xdr:colOff>
      <xdr:row>70</xdr:row>
      <xdr:rowOff>186170</xdr:rowOff>
    </xdr:from>
    <xdr:to>
      <xdr:col>15</xdr:col>
      <xdr:colOff>805295</xdr:colOff>
      <xdr:row>102</xdr:row>
      <xdr:rowOff>160193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E0D48A9B-E978-4279-8A1B-0AC184E7D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37</xdr:row>
      <xdr:rowOff>77932</xdr:rowOff>
    </xdr:from>
    <xdr:to>
      <xdr:col>15</xdr:col>
      <xdr:colOff>597477</xdr:colOff>
      <xdr:row>69</xdr:row>
      <xdr:rowOff>103909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B5392171-7389-4532-B52E-706708B50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254</xdr:row>
      <xdr:rowOff>0</xdr:rowOff>
    </xdr:from>
    <xdr:to>
      <xdr:col>15</xdr:col>
      <xdr:colOff>870239</xdr:colOff>
      <xdr:row>287</xdr:row>
      <xdr:rowOff>138545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B145A45-B0A6-48C2-A51D-2B65F8E94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291</xdr:row>
      <xdr:rowOff>0</xdr:rowOff>
    </xdr:from>
    <xdr:to>
      <xdr:col>15</xdr:col>
      <xdr:colOff>870239</xdr:colOff>
      <xdr:row>324</xdr:row>
      <xdr:rowOff>138545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822A84C-711A-411F-848E-615652A0F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467314</xdr:colOff>
      <xdr:row>0</xdr:row>
      <xdr:rowOff>153970</xdr:rowOff>
    </xdr:from>
    <xdr:to>
      <xdr:col>15</xdr:col>
      <xdr:colOff>88232</xdr:colOff>
      <xdr:row>30</xdr:row>
      <xdr:rowOff>96253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906379</xdr:colOff>
      <xdr:row>31</xdr:row>
      <xdr:rowOff>176462</xdr:rowOff>
    </xdr:from>
    <xdr:to>
      <xdr:col>15</xdr:col>
      <xdr:colOff>527297</xdr:colOff>
      <xdr:row>63</xdr:row>
      <xdr:rowOff>66610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D4C7101-62B0-4F2A-A14F-1F34F52E8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910389</xdr:colOff>
      <xdr:row>64</xdr:row>
      <xdr:rowOff>160420</xdr:rowOff>
    </xdr:from>
    <xdr:to>
      <xdr:col>15</xdr:col>
      <xdr:colOff>531307</xdr:colOff>
      <xdr:row>96</xdr:row>
      <xdr:rowOff>58589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4996226A-B501-446F-843B-905CB4EA8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677779</xdr:colOff>
      <xdr:row>98</xdr:row>
      <xdr:rowOff>32081</xdr:rowOff>
    </xdr:from>
    <xdr:to>
      <xdr:col>14</xdr:col>
      <xdr:colOff>898358</xdr:colOff>
      <xdr:row>129</xdr:row>
      <xdr:rowOff>94681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4236E27C-9880-4BA6-A779-B2282C9D6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906379</xdr:colOff>
      <xdr:row>131</xdr:row>
      <xdr:rowOff>8021</xdr:rowOff>
    </xdr:from>
    <xdr:to>
      <xdr:col>15</xdr:col>
      <xdr:colOff>212558</xdr:colOff>
      <xdr:row>162</xdr:row>
      <xdr:rowOff>70621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C8ECFE1-69CF-4F1A-91B9-CAA6CD1F6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866273</xdr:colOff>
      <xdr:row>163</xdr:row>
      <xdr:rowOff>160420</xdr:rowOff>
    </xdr:from>
    <xdr:to>
      <xdr:col>15</xdr:col>
      <xdr:colOff>172452</xdr:colOff>
      <xdr:row>195</xdr:row>
      <xdr:rowOff>30515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EBB31571-51AD-4CF8-AF25-E0F3704EA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445169</xdr:colOff>
      <xdr:row>0</xdr:row>
      <xdr:rowOff>156409</xdr:rowOff>
    </xdr:from>
    <xdr:to>
      <xdr:col>14</xdr:col>
      <xdr:colOff>509337</xdr:colOff>
      <xdr:row>29</xdr:row>
      <xdr:rowOff>36094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719667</xdr:colOff>
      <xdr:row>30</xdr:row>
      <xdr:rowOff>127000</xdr:rowOff>
    </xdr:from>
    <xdr:to>
      <xdr:col>14</xdr:col>
      <xdr:colOff>783835</xdr:colOff>
      <xdr:row>61</xdr:row>
      <xdr:rowOff>58904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E4318566-60AD-4A3E-A5EA-0562121F9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769696</xdr:colOff>
      <xdr:row>62</xdr:row>
      <xdr:rowOff>107757</xdr:rowOff>
    </xdr:from>
    <xdr:to>
      <xdr:col>14</xdr:col>
      <xdr:colOff>833864</xdr:colOff>
      <xdr:row>93</xdr:row>
      <xdr:rowOff>39661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C4FE8A5-8135-416F-8652-A06B57941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858211</xdr:colOff>
      <xdr:row>94</xdr:row>
      <xdr:rowOff>177031</xdr:rowOff>
    </xdr:from>
    <xdr:to>
      <xdr:col>15</xdr:col>
      <xdr:colOff>6440</xdr:colOff>
      <xdr:row>125</xdr:row>
      <xdr:rowOff>108934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DC371D6-F9F9-4715-BC36-3058E9435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0</xdr:rowOff>
    </xdr:from>
    <xdr:to>
      <xdr:col>15</xdr:col>
      <xdr:colOff>64168</xdr:colOff>
      <xdr:row>157</xdr:row>
      <xdr:rowOff>124327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FA285DC9-275D-43A1-87C8-8E3C61A22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159</xdr:row>
      <xdr:rowOff>0</xdr:rowOff>
    </xdr:from>
    <xdr:to>
      <xdr:col>15</xdr:col>
      <xdr:colOff>64168</xdr:colOff>
      <xdr:row>189</xdr:row>
      <xdr:rowOff>124328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B534F659-D1FD-43F7-B422-DBD5FE5E3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191</xdr:row>
      <xdr:rowOff>0</xdr:rowOff>
    </xdr:from>
    <xdr:to>
      <xdr:col>15</xdr:col>
      <xdr:colOff>64168</xdr:colOff>
      <xdr:row>221</xdr:row>
      <xdr:rowOff>124328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0AEEEE46-63A0-48ED-A1B8-9EEAE87D9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444678</xdr:colOff>
      <xdr:row>1</xdr:row>
      <xdr:rowOff>97277</xdr:rowOff>
    </xdr:from>
    <xdr:to>
      <xdr:col>28</xdr:col>
      <xdr:colOff>93223</xdr:colOff>
      <xdr:row>33</xdr:row>
      <xdr:rowOff>20266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251298</xdr:colOff>
      <xdr:row>133</xdr:row>
      <xdr:rowOff>48638</xdr:rowOff>
    </xdr:from>
    <xdr:to>
      <xdr:col>27</xdr:col>
      <xdr:colOff>381001</xdr:colOff>
      <xdr:row>164</xdr:row>
      <xdr:rowOff>186447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EB6063E4-CAA0-413E-93CD-275247222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299936</xdr:colOff>
      <xdr:row>100</xdr:row>
      <xdr:rowOff>32426</xdr:rowOff>
    </xdr:from>
    <xdr:to>
      <xdr:col>28</xdr:col>
      <xdr:colOff>648510</xdr:colOff>
      <xdr:row>131</xdr:row>
      <xdr:rowOff>64850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4BD20F90-C0EB-4A4B-BB9E-37B679FE1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162127</xdr:colOff>
      <xdr:row>67</xdr:row>
      <xdr:rowOff>129702</xdr:rowOff>
    </xdr:from>
    <xdr:to>
      <xdr:col>28</xdr:col>
      <xdr:colOff>380999</xdr:colOff>
      <xdr:row>98</xdr:row>
      <xdr:rowOff>154022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319E6451-75DF-4983-AE41-CCFB0A668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33</xdr:row>
      <xdr:rowOff>166181</xdr:rowOff>
    </xdr:from>
    <xdr:to>
      <xdr:col>28</xdr:col>
      <xdr:colOff>21438</xdr:colOff>
      <xdr:row>65</xdr:row>
      <xdr:rowOff>113490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04910BC-2AC4-43F3-98CC-76E16F67C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633641</xdr:colOff>
      <xdr:row>1</xdr:row>
      <xdr:rowOff>152400</xdr:rowOff>
    </xdr:from>
    <xdr:to>
      <xdr:col>14</xdr:col>
      <xdr:colOff>156411</xdr:colOff>
      <xdr:row>30</xdr:row>
      <xdr:rowOff>36095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C5363009-074C-49FA-9275-BAEBAE747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32084</xdr:colOff>
      <xdr:row>261</xdr:row>
      <xdr:rowOff>176463</xdr:rowOff>
    </xdr:from>
    <xdr:to>
      <xdr:col>14</xdr:col>
      <xdr:colOff>244642</xdr:colOff>
      <xdr:row>292</xdr:row>
      <xdr:rowOff>168442</xdr:rowOff>
    </xdr:to>
    <xdr:graphicFrame macro="">
      <xdr:nvGraphicFramePr>
        <xdr:cNvPr id="17" name="Diagram 3">
          <a:extLst>
            <a:ext uri="{FF2B5EF4-FFF2-40B4-BE49-F238E27FC236}">
              <a16:creationId xmlns:a16="http://schemas.microsoft.com/office/drawing/2014/main" id="{158C4882-8FF0-4F34-BAC5-E2829F988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8021</xdr:colOff>
      <xdr:row>229</xdr:row>
      <xdr:rowOff>8022</xdr:rowOff>
    </xdr:from>
    <xdr:to>
      <xdr:col>10</xdr:col>
      <xdr:colOff>854242</xdr:colOff>
      <xdr:row>259</xdr:row>
      <xdr:rowOff>80211</xdr:rowOff>
    </xdr:to>
    <xdr:graphicFrame macro="">
      <xdr:nvGraphicFramePr>
        <xdr:cNvPr id="23" name="Diagram 3">
          <a:extLst>
            <a:ext uri="{FF2B5EF4-FFF2-40B4-BE49-F238E27FC236}">
              <a16:creationId xmlns:a16="http://schemas.microsoft.com/office/drawing/2014/main" id="{6D3D67CA-33DE-46A4-97F7-0CDB639F7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8020</xdr:colOff>
      <xdr:row>196</xdr:row>
      <xdr:rowOff>8020</xdr:rowOff>
    </xdr:from>
    <xdr:to>
      <xdr:col>14</xdr:col>
      <xdr:colOff>168441</xdr:colOff>
      <xdr:row>227</xdr:row>
      <xdr:rowOff>44115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50B6F3A0-E6D0-4CAB-8972-0320D78F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870285</xdr:colOff>
      <xdr:row>163</xdr:row>
      <xdr:rowOff>24063</xdr:rowOff>
    </xdr:from>
    <xdr:to>
      <xdr:col>7</xdr:col>
      <xdr:colOff>870285</xdr:colOff>
      <xdr:row>192</xdr:row>
      <xdr:rowOff>156410</xdr:rowOff>
    </xdr:to>
    <xdr:graphicFrame macro="">
      <xdr:nvGraphicFramePr>
        <xdr:cNvPr id="25" name="Diagram 3">
          <a:extLst>
            <a:ext uri="{FF2B5EF4-FFF2-40B4-BE49-F238E27FC236}">
              <a16:creationId xmlns:a16="http://schemas.microsoft.com/office/drawing/2014/main" id="{757280B8-C90C-42C0-AF72-A39E4FD1F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120315</xdr:colOff>
      <xdr:row>162</xdr:row>
      <xdr:rowOff>156410</xdr:rowOff>
    </xdr:from>
    <xdr:to>
      <xdr:col>15</xdr:col>
      <xdr:colOff>256674</xdr:colOff>
      <xdr:row>192</xdr:row>
      <xdr:rowOff>100262</xdr:rowOff>
    </xdr:to>
    <xdr:graphicFrame macro="">
      <xdr:nvGraphicFramePr>
        <xdr:cNvPr id="26" name="Diagram 3">
          <a:extLst>
            <a:ext uri="{FF2B5EF4-FFF2-40B4-BE49-F238E27FC236}">
              <a16:creationId xmlns:a16="http://schemas.microsoft.com/office/drawing/2014/main" id="{1D560762-CEAE-4DB1-84CA-7EEAA654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866272</xdr:colOff>
      <xdr:row>129</xdr:row>
      <xdr:rowOff>152399</xdr:rowOff>
    </xdr:from>
    <xdr:to>
      <xdr:col>15</xdr:col>
      <xdr:colOff>188493</xdr:colOff>
      <xdr:row>160</xdr:row>
      <xdr:rowOff>84220</xdr:rowOff>
    </xdr:to>
    <xdr:graphicFrame macro="">
      <xdr:nvGraphicFramePr>
        <xdr:cNvPr id="27" name="Diagram 3">
          <a:extLst>
            <a:ext uri="{FF2B5EF4-FFF2-40B4-BE49-F238E27FC236}">
              <a16:creationId xmlns:a16="http://schemas.microsoft.com/office/drawing/2014/main" id="{C28898D7-E304-4395-B5B4-19FA27CD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866272</xdr:colOff>
      <xdr:row>130</xdr:row>
      <xdr:rowOff>8021</xdr:rowOff>
    </xdr:from>
    <xdr:to>
      <xdr:col>7</xdr:col>
      <xdr:colOff>433135</xdr:colOff>
      <xdr:row>160</xdr:row>
      <xdr:rowOff>148389</xdr:rowOff>
    </xdr:to>
    <xdr:graphicFrame macro="">
      <xdr:nvGraphicFramePr>
        <xdr:cNvPr id="28" name="Diagram 3">
          <a:extLst>
            <a:ext uri="{FF2B5EF4-FFF2-40B4-BE49-F238E27FC236}">
              <a16:creationId xmlns:a16="http://schemas.microsoft.com/office/drawing/2014/main" id="{599A7EAC-1149-49DD-B911-42842A318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906379</xdr:colOff>
      <xdr:row>97</xdr:row>
      <xdr:rowOff>16043</xdr:rowOff>
    </xdr:from>
    <xdr:to>
      <xdr:col>14</xdr:col>
      <xdr:colOff>749968</xdr:colOff>
      <xdr:row>128</xdr:row>
      <xdr:rowOff>60159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DFEEB1BB-B415-407D-A339-353D196F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64</xdr:row>
      <xdr:rowOff>160420</xdr:rowOff>
    </xdr:from>
    <xdr:to>
      <xdr:col>14</xdr:col>
      <xdr:colOff>653716</xdr:colOff>
      <xdr:row>95</xdr:row>
      <xdr:rowOff>200525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4C8F2F6A-FB20-4E34-AD69-867186A38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577516</xdr:colOff>
      <xdr:row>62</xdr:row>
      <xdr:rowOff>184484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595F3611-A98F-49E3-836F-A245CE5DF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295</xdr:row>
      <xdr:rowOff>16041</xdr:rowOff>
    </xdr:from>
    <xdr:to>
      <xdr:col>14</xdr:col>
      <xdr:colOff>160421</xdr:colOff>
      <xdr:row>326</xdr:row>
      <xdr:rowOff>52137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354141B9-4378-4A8D-9114-9B4E3768C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64168</xdr:colOff>
      <xdr:row>327</xdr:row>
      <xdr:rowOff>160421</xdr:rowOff>
    </xdr:from>
    <xdr:to>
      <xdr:col>14</xdr:col>
      <xdr:colOff>224589</xdr:colOff>
      <xdr:row>359</xdr:row>
      <xdr:rowOff>4011</xdr:rowOff>
    </xdr:to>
    <xdr:graphicFrame macro="">
      <xdr:nvGraphicFramePr>
        <xdr:cNvPr id="14" name="Diagram 3">
          <a:extLst>
            <a:ext uri="{FF2B5EF4-FFF2-40B4-BE49-F238E27FC236}">
              <a16:creationId xmlns:a16="http://schemas.microsoft.com/office/drawing/2014/main" id="{01815DFA-C466-4008-95BA-794E7CF65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559"/>
  <sheetViews>
    <sheetView workbookViewId="0">
      <pane xSplit="3" ySplit="1" topLeftCell="AD3531" activePane="bottomRight" state="frozen"/>
      <selection pane="topRight" activeCell="D1" sqref="D1"/>
      <selection pane="bottomLeft" activeCell="A2" sqref="A2"/>
      <selection pane="bottomRight" sqref="A1:AL3559"/>
    </sheetView>
  </sheetViews>
  <sheetFormatPr baseColWidth="10" defaultColWidth="8.90625" defaultRowHeight="15"/>
  <cols>
    <col min="1" max="34" width="13" customWidth="1"/>
  </cols>
  <sheetData>
    <row r="1" spans="1:38" ht="15.6">
      <c r="A1" s="382" t="s">
        <v>407</v>
      </c>
      <c r="B1" s="382" t="s">
        <v>408</v>
      </c>
      <c r="C1" s="382" t="s">
        <v>9</v>
      </c>
      <c r="D1" s="382" t="s">
        <v>62</v>
      </c>
      <c r="E1" s="382" t="s">
        <v>23</v>
      </c>
      <c r="F1" s="382" t="s">
        <v>440</v>
      </c>
      <c r="G1" s="382" t="s">
        <v>78</v>
      </c>
      <c r="H1" s="382" t="s">
        <v>25</v>
      </c>
      <c r="I1" s="382" t="s">
        <v>26</v>
      </c>
      <c r="J1" s="382" t="s">
        <v>41</v>
      </c>
      <c r="K1" s="382" t="s">
        <v>42</v>
      </c>
      <c r="L1" s="382" t="s">
        <v>27</v>
      </c>
      <c r="M1" s="382" t="s">
        <v>103</v>
      </c>
      <c r="N1" s="382" t="s">
        <v>652</v>
      </c>
      <c r="O1" s="382" t="s">
        <v>677</v>
      </c>
      <c r="P1" s="382" t="s">
        <v>556</v>
      </c>
      <c r="Q1" s="382" t="s">
        <v>63</v>
      </c>
      <c r="R1" s="382" t="s">
        <v>69</v>
      </c>
      <c r="S1" s="382" t="s">
        <v>10</v>
      </c>
      <c r="T1" s="382" t="s">
        <v>11</v>
      </c>
      <c r="U1" s="382" t="s">
        <v>12</v>
      </c>
      <c r="V1" s="382" t="s">
        <v>13</v>
      </c>
      <c r="W1" s="382" t="s">
        <v>14</v>
      </c>
      <c r="X1" s="382" t="s">
        <v>453</v>
      </c>
      <c r="Y1" s="382" t="s">
        <v>15</v>
      </c>
      <c r="Z1" s="382" t="s">
        <v>16</v>
      </c>
      <c r="AA1" s="382" t="s">
        <v>17</v>
      </c>
      <c r="AB1" s="382" t="s">
        <v>18</v>
      </c>
      <c r="AC1" s="382" t="s">
        <v>19</v>
      </c>
      <c r="AD1" s="382" t="s">
        <v>20</v>
      </c>
      <c r="AE1" s="382" t="s">
        <v>21</v>
      </c>
      <c r="AF1" s="382" t="s">
        <v>24</v>
      </c>
      <c r="AG1" s="382" t="s">
        <v>70</v>
      </c>
      <c r="AH1" s="382" t="s">
        <v>549</v>
      </c>
      <c r="AI1" s="382" t="s">
        <v>634</v>
      </c>
      <c r="AJ1" s="382" t="s">
        <v>635</v>
      </c>
      <c r="AK1" s="382" t="s">
        <v>636</v>
      </c>
      <c r="AL1" s="382" t="s">
        <v>542</v>
      </c>
    </row>
    <row r="2" spans="1:38" ht="15.6">
      <c r="A2" s="382">
        <v>1</v>
      </c>
      <c r="B2" s="382">
        <v>1</v>
      </c>
      <c r="C2" s="382">
        <v>1996</v>
      </c>
      <c r="D2" s="382">
        <v>99</v>
      </c>
      <c r="E2" s="382">
        <v>99</v>
      </c>
      <c r="F2" s="382">
        <v>99</v>
      </c>
      <c r="G2" s="382">
        <v>99</v>
      </c>
      <c r="H2" s="382">
        <v>99</v>
      </c>
      <c r="I2" s="382">
        <v>99</v>
      </c>
      <c r="J2" s="382">
        <v>999</v>
      </c>
      <c r="K2" s="382">
        <v>99</v>
      </c>
      <c r="L2" s="382">
        <v>99</v>
      </c>
      <c r="M2" s="382">
        <v>99</v>
      </c>
      <c r="N2" s="382">
        <v>99</v>
      </c>
      <c r="O2" s="382">
        <v>99</v>
      </c>
      <c r="P2" s="382">
        <v>9999</v>
      </c>
      <c r="Q2" s="382">
        <v>497</v>
      </c>
      <c r="R2" s="382">
        <v>9393</v>
      </c>
      <c r="S2" s="382">
        <v>5.1782178217821775</v>
      </c>
      <c r="T2" s="382">
        <v>2.8547854785478557</v>
      </c>
      <c r="U2" s="382">
        <v>4.1460662195251752</v>
      </c>
      <c r="V2" s="382">
        <v>0</v>
      </c>
      <c r="W2" s="382">
        <v>0</v>
      </c>
      <c r="X2" s="382">
        <v>7.4523581390397123E-2</v>
      </c>
      <c r="Y2" s="382">
        <v>0</v>
      </c>
      <c r="Z2" s="382">
        <v>1.9887004375351924</v>
      </c>
      <c r="AA2" s="382">
        <v>11.989756650976503</v>
      </c>
      <c r="AB2" s="382">
        <v>1.4782545792087696</v>
      </c>
      <c r="AC2" s="382">
        <v>-5.9861396093437902</v>
      </c>
      <c r="AD2" s="382">
        <v>5.9493681386152657</v>
      </c>
      <c r="AE2" s="382">
        <v>-16.836131104146375</v>
      </c>
      <c r="AF2" s="382">
        <v>100</v>
      </c>
      <c r="AG2" s="382">
        <v>100</v>
      </c>
      <c r="AH2" s="382">
        <v>0</v>
      </c>
      <c r="AI2" s="382"/>
      <c r="AJ2" s="382"/>
      <c r="AK2" s="382"/>
      <c r="AL2" s="382"/>
    </row>
    <row r="3" spans="1:38" ht="15.6">
      <c r="A3" s="382">
        <v>1</v>
      </c>
      <c r="B3" s="382">
        <v>2</v>
      </c>
      <c r="C3" s="382">
        <v>1997</v>
      </c>
      <c r="D3" s="382">
        <v>99</v>
      </c>
      <c r="E3" s="382">
        <v>99</v>
      </c>
      <c r="F3" s="382">
        <v>99</v>
      </c>
      <c r="G3" s="382">
        <v>99</v>
      </c>
      <c r="H3" s="382">
        <v>99</v>
      </c>
      <c r="I3" s="382">
        <v>99</v>
      </c>
      <c r="J3" s="382">
        <v>999</v>
      </c>
      <c r="K3" s="382">
        <v>99</v>
      </c>
      <c r="L3" s="382">
        <v>99</v>
      </c>
      <c r="M3" s="382">
        <v>99</v>
      </c>
      <c r="N3" s="382">
        <v>99</v>
      </c>
      <c r="O3" s="382">
        <v>99</v>
      </c>
      <c r="P3" s="382">
        <v>9999</v>
      </c>
      <c r="Q3" s="382">
        <v>459</v>
      </c>
      <c r="R3" s="382">
        <v>9062</v>
      </c>
      <c r="S3" s="382">
        <v>4.7543588611785488</v>
      </c>
      <c r="T3" s="382">
        <v>2.7421099095122483</v>
      </c>
      <c r="U3" s="382">
        <v>4.298322666078132</v>
      </c>
      <c r="V3" s="382">
        <v>0</v>
      </c>
      <c r="W3" s="382">
        <v>0</v>
      </c>
      <c r="X3" s="382">
        <v>6.621054954756124E-2</v>
      </c>
      <c r="Y3" s="382">
        <v>0</v>
      </c>
      <c r="Z3" s="382">
        <v>2.1126582765749022</v>
      </c>
      <c r="AA3" s="382">
        <v>11.22617821706039</v>
      </c>
      <c r="AB3" s="382">
        <v>1.3557430283662979</v>
      </c>
      <c r="AC3" s="382">
        <v>-11.455792892675056</v>
      </c>
      <c r="AD3" s="382">
        <v>10.409246682519788</v>
      </c>
      <c r="AE3" s="382">
        <v>-9.9107240934216776</v>
      </c>
      <c r="AF3" s="382">
        <v>100</v>
      </c>
      <c r="AG3" s="382">
        <v>100</v>
      </c>
      <c r="AH3" s="382">
        <v>0</v>
      </c>
      <c r="AI3" s="382"/>
      <c r="AJ3" s="382"/>
      <c r="AK3" s="382"/>
      <c r="AL3" s="382"/>
    </row>
    <row r="4" spans="1:38" ht="15.6">
      <c r="A4" s="382">
        <v>1</v>
      </c>
      <c r="B4" s="382">
        <v>3</v>
      </c>
      <c r="C4" s="382">
        <v>1998</v>
      </c>
      <c r="D4" s="382">
        <v>99</v>
      </c>
      <c r="E4" s="382">
        <v>99</v>
      </c>
      <c r="F4" s="382">
        <v>99</v>
      </c>
      <c r="G4" s="382">
        <v>99</v>
      </c>
      <c r="H4" s="382">
        <v>99</v>
      </c>
      <c r="I4" s="382">
        <v>99</v>
      </c>
      <c r="J4" s="382">
        <v>999</v>
      </c>
      <c r="K4" s="382">
        <v>99</v>
      </c>
      <c r="L4" s="382">
        <v>99</v>
      </c>
      <c r="M4" s="382">
        <v>99</v>
      </c>
      <c r="N4" s="382">
        <v>99</v>
      </c>
      <c r="O4" s="382">
        <v>99</v>
      </c>
      <c r="P4" s="382">
        <v>9999</v>
      </c>
      <c r="Q4" s="382">
        <v>474</v>
      </c>
      <c r="R4" s="382">
        <v>9476.25</v>
      </c>
      <c r="S4" s="382">
        <v>4.613428307611132</v>
      </c>
      <c r="T4" s="382">
        <v>2.8655850151695033</v>
      </c>
      <c r="U4" s="382">
        <v>4.3717398760058126</v>
      </c>
      <c r="V4" s="382">
        <v>0</v>
      </c>
      <c r="W4" s="382">
        <v>0</v>
      </c>
      <c r="X4" s="382">
        <v>1.055269753330695E-2</v>
      </c>
      <c r="Y4" s="382">
        <v>0</v>
      </c>
      <c r="Z4" s="382">
        <v>1.9897662256681077</v>
      </c>
      <c r="AA4" s="382">
        <v>9.9459994365933824</v>
      </c>
      <c r="AB4" s="382">
        <v>1.4961543001034214</v>
      </c>
      <c r="AC4" s="382">
        <v>-16.793404494594725</v>
      </c>
      <c r="AD4" s="382">
        <v>16.381964307684811</v>
      </c>
      <c r="AE4" s="382">
        <v>3.8054383298994567</v>
      </c>
      <c r="AF4" s="382">
        <v>100</v>
      </c>
      <c r="AG4" s="382">
        <v>100</v>
      </c>
      <c r="AH4" s="382">
        <v>6.3316185199841682E-2</v>
      </c>
      <c r="AI4" s="382"/>
      <c r="AJ4" s="382"/>
      <c r="AK4" s="382"/>
      <c r="AL4" s="382"/>
    </row>
    <row r="5" spans="1:38" ht="15.6">
      <c r="A5" s="382">
        <v>1</v>
      </c>
      <c r="B5" s="382">
        <v>4</v>
      </c>
      <c r="C5" s="382">
        <v>1999</v>
      </c>
      <c r="D5" s="382">
        <v>99</v>
      </c>
      <c r="E5" s="382">
        <v>99</v>
      </c>
      <c r="F5" s="382">
        <v>99</v>
      </c>
      <c r="G5" s="382">
        <v>99</v>
      </c>
      <c r="H5" s="382">
        <v>99</v>
      </c>
      <c r="I5" s="382">
        <v>99</v>
      </c>
      <c r="J5" s="382">
        <v>999</v>
      </c>
      <c r="K5" s="382">
        <v>99</v>
      </c>
      <c r="L5" s="382">
        <v>99</v>
      </c>
      <c r="M5" s="382">
        <v>99</v>
      </c>
      <c r="N5" s="382">
        <v>99</v>
      </c>
      <c r="O5" s="382">
        <v>99</v>
      </c>
      <c r="P5" s="382">
        <v>9999</v>
      </c>
      <c r="Q5" s="382">
        <v>407</v>
      </c>
      <c r="R5" s="382">
        <v>6942</v>
      </c>
      <c r="S5" s="382">
        <v>3.7247191011235952</v>
      </c>
      <c r="T5" s="382">
        <v>3.3251224430999713</v>
      </c>
      <c r="U5" s="382">
        <v>4.7086142322097349</v>
      </c>
      <c r="V5" s="382">
        <v>0</v>
      </c>
      <c r="W5" s="382">
        <v>0</v>
      </c>
      <c r="X5" s="382">
        <v>0.10083549409392106</v>
      </c>
      <c r="Y5" s="382">
        <v>0</v>
      </c>
      <c r="Z5" s="382">
        <v>2.3595330607153473</v>
      </c>
      <c r="AA5" s="382">
        <v>1.443597125066318</v>
      </c>
      <c r="AB5" s="382">
        <v>1.5496302402764603</v>
      </c>
      <c r="AC5" s="382">
        <v>32.83168266803937</v>
      </c>
      <c r="AD5" s="382">
        <v>9.8261897547929564</v>
      </c>
      <c r="AE5" s="382">
        <v>43.589876392568634</v>
      </c>
      <c r="AF5" s="382">
        <v>100</v>
      </c>
      <c r="AG5" s="382">
        <v>100</v>
      </c>
      <c r="AH5" s="382">
        <v>0.38893690579083851</v>
      </c>
      <c r="AI5" s="382"/>
      <c r="AJ5" s="382"/>
      <c r="AK5" s="382"/>
      <c r="AL5" s="382"/>
    </row>
    <row r="6" spans="1:38" ht="15.6">
      <c r="A6" s="382">
        <v>1</v>
      </c>
      <c r="B6" s="382">
        <v>5</v>
      </c>
      <c r="C6" s="382">
        <v>2000</v>
      </c>
      <c r="D6" s="382">
        <v>99</v>
      </c>
      <c r="E6" s="382">
        <v>99</v>
      </c>
      <c r="F6" s="382">
        <v>99</v>
      </c>
      <c r="G6" s="382">
        <v>99</v>
      </c>
      <c r="H6" s="382">
        <v>99</v>
      </c>
      <c r="I6" s="382">
        <v>99</v>
      </c>
      <c r="J6" s="382">
        <v>999</v>
      </c>
      <c r="K6" s="382">
        <v>99</v>
      </c>
      <c r="L6" s="382">
        <v>99</v>
      </c>
      <c r="M6" s="382">
        <v>99</v>
      </c>
      <c r="N6" s="382">
        <v>99</v>
      </c>
      <c r="O6" s="382">
        <v>99</v>
      </c>
      <c r="P6" s="382">
        <v>9999</v>
      </c>
      <c r="Q6" s="382">
        <v>439</v>
      </c>
      <c r="R6" s="382">
        <v>8832</v>
      </c>
      <c r="S6" s="382">
        <v>3.7504528985507246</v>
      </c>
      <c r="T6" s="382">
        <v>3.529778079710145</v>
      </c>
      <c r="U6" s="382">
        <v>4.7708106884057955</v>
      </c>
      <c r="V6" s="382">
        <v>0</v>
      </c>
      <c r="W6" s="382">
        <v>0</v>
      </c>
      <c r="X6" s="382">
        <v>7.9257246376811599E-2</v>
      </c>
      <c r="Y6" s="382">
        <v>2.2644927536231881E-2</v>
      </c>
      <c r="Z6" s="382">
        <v>2.0966721981636671</v>
      </c>
      <c r="AA6" s="382">
        <v>1.3898244902589256</v>
      </c>
      <c r="AB6" s="382">
        <v>1.5335974820608134</v>
      </c>
      <c r="AC6" s="382">
        <v>25.540635561917345</v>
      </c>
      <c r="AD6" s="382">
        <v>11.311285804286452</v>
      </c>
      <c r="AE6" s="382">
        <v>50.27745363185187</v>
      </c>
      <c r="AF6" s="382">
        <v>100</v>
      </c>
      <c r="AG6" s="382">
        <v>100</v>
      </c>
      <c r="AH6" s="382">
        <v>0.47554347826086951</v>
      </c>
      <c r="AI6" s="382"/>
      <c r="AJ6" s="382"/>
      <c r="AK6" s="382"/>
      <c r="AL6" s="382"/>
    </row>
    <row r="7" spans="1:38" ht="15.6">
      <c r="A7" s="382">
        <v>1</v>
      </c>
      <c r="B7" s="382">
        <v>6</v>
      </c>
      <c r="C7" s="382">
        <v>2001</v>
      </c>
      <c r="D7" s="382">
        <v>99</v>
      </c>
      <c r="E7" s="382">
        <v>99</v>
      </c>
      <c r="F7" s="382">
        <v>99</v>
      </c>
      <c r="G7" s="382">
        <v>99</v>
      </c>
      <c r="H7" s="382">
        <v>99</v>
      </c>
      <c r="I7" s="382">
        <v>99</v>
      </c>
      <c r="J7" s="382">
        <v>999</v>
      </c>
      <c r="K7" s="382">
        <v>99</v>
      </c>
      <c r="L7" s="382">
        <v>99</v>
      </c>
      <c r="M7" s="382">
        <v>99</v>
      </c>
      <c r="N7" s="382">
        <v>99</v>
      </c>
      <c r="O7" s="382">
        <v>99</v>
      </c>
      <c r="P7" s="382">
        <v>9999</v>
      </c>
      <c r="Q7" s="382">
        <v>413</v>
      </c>
      <c r="R7" s="382">
        <v>8740</v>
      </c>
      <c r="S7" s="382">
        <v>3.6275743707093824</v>
      </c>
      <c r="T7" s="382">
        <v>3.3029748283752856</v>
      </c>
      <c r="U7" s="382">
        <v>5.0215675057208315</v>
      </c>
      <c r="V7" s="382">
        <v>0</v>
      </c>
      <c r="W7" s="382">
        <v>0</v>
      </c>
      <c r="X7" s="382">
        <v>0.13729977116704803</v>
      </c>
      <c r="Y7" s="382">
        <v>0</v>
      </c>
      <c r="Z7" s="382">
        <v>2.2772726603264619</v>
      </c>
      <c r="AA7" s="382">
        <v>1.3206143505110164</v>
      </c>
      <c r="AB7" s="382">
        <v>1.5444490791788699</v>
      </c>
      <c r="AC7" s="382">
        <v>23.54072913299316</v>
      </c>
      <c r="AD7" s="382">
        <v>12.317574533224104</v>
      </c>
      <c r="AE7" s="382">
        <v>40.542265806913683</v>
      </c>
      <c r="AF7" s="382">
        <v>100</v>
      </c>
      <c r="AG7" s="382">
        <v>100</v>
      </c>
      <c r="AH7" s="382">
        <v>0.38901601830663624</v>
      </c>
      <c r="AI7" s="382"/>
      <c r="AJ7" s="382"/>
      <c r="AK7" s="382"/>
      <c r="AL7" s="382"/>
    </row>
    <row r="8" spans="1:38" ht="15.6">
      <c r="A8" s="382">
        <v>1</v>
      </c>
      <c r="B8" s="382">
        <v>7</v>
      </c>
      <c r="C8" s="382">
        <v>2002</v>
      </c>
      <c r="D8" s="382">
        <v>99</v>
      </c>
      <c r="E8" s="382">
        <v>99</v>
      </c>
      <c r="F8" s="382">
        <v>99</v>
      </c>
      <c r="G8" s="382">
        <v>99</v>
      </c>
      <c r="H8" s="382">
        <v>99</v>
      </c>
      <c r="I8" s="382">
        <v>99</v>
      </c>
      <c r="J8" s="382">
        <v>999</v>
      </c>
      <c r="K8" s="382">
        <v>99</v>
      </c>
      <c r="L8" s="382">
        <v>99</v>
      </c>
      <c r="M8" s="382">
        <v>99</v>
      </c>
      <c r="N8" s="382">
        <v>99</v>
      </c>
      <c r="O8" s="382">
        <v>99</v>
      </c>
      <c r="P8" s="382">
        <v>9999</v>
      </c>
      <c r="Q8" s="382">
        <v>379</v>
      </c>
      <c r="R8" s="382">
        <v>8415</v>
      </c>
      <c r="S8" s="382">
        <v>3.8929292929292929</v>
      </c>
      <c r="T8" s="382">
        <v>3.2645276292335126</v>
      </c>
      <c r="U8" s="382">
        <v>5.4254188948306723</v>
      </c>
      <c r="V8" s="382">
        <v>0</v>
      </c>
      <c r="W8" s="382">
        <v>1.1883541295306003E-2</v>
      </c>
      <c r="X8" s="382">
        <v>0.16636957813428399</v>
      </c>
      <c r="Y8" s="382">
        <v>0</v>
      </c>
      <c r="Z8" s="382">
        <v>2.511790211217606</v>
      </c>
      <c r="AA8" s="382">
        <v>1.4772800757519948</v>
      </c>
      <c r="AB8" s="382">
        <v>1.5178541901389691</v>
      </c>
      <c r="AC8" s="382">
        <v>15.401844450365676</v>
      </c>
      <c r="AD8" s="382">
        <v>8.4863140653931737</v>
      </c>
      <c r="AE8" s="382">
        <v>37.767608648126846</v>
      </c>
      <c r="AF8" s="382">
        <v>100</v>
      </c>
      <c r="AG8" s="382">
        <v>100</v>
      </c>
      <c r="AH8" s="382">
        <v>0.41592394533570998</v>
      </c>
      <c r="AI8" s="382"/>
      <c r="AJ8" s="382"/>
      <c r="AK8" s="382"/>
      <c r="AL8" s="382"/>
    </row>
    <row r="9" spans="1:38" ht="15.6">
      <c r="A9" s="382">
        <v>1</v>
      </c>
      <c r="B9" s="382">
        <v>8</v>
      </c>
      <c r="C9" s="382">
        <v>2003</v>
      </c>
      <c r="D9" s="382">
        <v>99</v>
      </c>
      <c r="E9" s="382">
        <v>99</v>
      </c>
      <c r="F9" s="382">
        <v>99</v>
      </c>
      <c r="G9" s="382">
        <v>99</v>
      </c>
      <c r="H9" s="382">
        <v>99</v>
      </c>
      <c r="I9" s="382">
        <v>99</v>
      </c>
      <c r="J9" s="382">
        <v>999</v>
      </c>
      <c r="K9" s="382">
        <v>99</v>
      </c>
      <c r="L9" s="382">
        <v>99</v>
      </c>
      <c r="M9" s="382">
        <v>99</v>
      </c>
      <c r="N9" s="382">
        <v>99</v>
      </c>
      <c r="O9" s="382">
        <v>99</v>
      </c>
      <c r="P9" s="382">
        <v>9999</v>
      </c>
      <c r="Q9" s="382">
        <v>385</v>
      </c>
      <c r="R9" s="382">
        <v>8825</v>
      </c>
      <c r="S9" s="382">
        <v>3.8430594900849848</v>
      </c>
      <c r="T9" s="382">
        <v>3.0372804532577886</v>
      </c>
      <c r="U9" s="382">
        <v>5.3798640226628844</v>
      </c>
      <c r="V9" s="382">
        <v>0</v>
      </c>
      <c r="W9" s="382">
        <v>0</v>
      </c>
      <c r="X9" s="382">
        <v>0.1586402266288951</v>
      </c>
      <c r="Y9" s="382">
        <v>0</v>
      </c>
      <c r="Z9" s="382">
        <v>2.5578685318580026</v>
      </c>
      <c r="AA9" s="382">
        <v>1.5087145305539276</v>
      </c>
      <c r="AB9" s="382">
        <v>1.4661713155170919</v>
      </c>
      <c r="AC9" s="382">
        <v>17.257533121656643</v>
      </c>
      <c r="AD9" s="382">
        <v>9.6008854577022777</v>
      </c>
      <c r="AE9" s="382">
        <v>33.500161391771442</v>
      </c>
      <c r="AF9" s="382">
        <v>100</v>
      </c>
      <c r="AG9" s="382">
        <v>100</v>
      </c>
      <c r="AH9" s="382">
        <v>0.2719546742209632</v>
      </c>
      <c r="AI9" s="382"/>
      <c r="AJ9" s="382"/>
      <c r="AK9" s="382"/>
      <c r="AL9" s="382"/>
    </row>
    <row r="10" spans="1:38" ht="15.6">
      <c r="A10" s="382">
        <v>1</v>
      </c>
      <c r="B10" s="382">
        <v>9</v>
      </c>
      <c r="C10" s="382">
        <v>2004</v>
      </c>
      <c r="D10" s="382">
        <v>99</v>
      </c>
      <c r="E10" s="382">
        <v>99</v>
      </c>
      <c r="F10" s="382">
        <v>99</v>
      </c>
      <c r="G10" s="382">
        <v>99</v>
      </c>
      <c r="H10" s="382">
        <v>99</v>
      </c>
      <c r="I10" s="382">
        <v>99</v>
      </c>
      <c r="J10" s="382">
        <v>999</v>
      </c>
      <c r="K10" s="382">
        <v>99</v>
      </c>
      <c r="L10" s="382">
        <v>99</v>
      </c>
      <c r="M10" s="382">
        <v>99</v>
      </c>
      <c r="N10" s="382">
        <v>99</v>
      </c>
      <c r="O10" s="382">
        <v>99</v>
      </c>
      <c r="P10" s="382">
        <v>9999</v>
      </c>
      <c r="Q10" s="382">
        <v>474</v>
      </c>
      <c r="R10" s="382">
        <v>9705</v>
      </c>
      <c r="S10" s="382">
        <v>3.9967027305512626</v>
      </c>
      <c r="T10" s="382">
        <v>3.0168985059247801</v>
      </c>
      <c r="U10" s="382">
        <v>5.6964657393096401</v>
      </c>
      <c r="V10" s="382">
        <v>0</v>
      </c>
      <c r="W10" s="382">
        <v>0</v>
      </c>
      <c r="X10" s="382">
        <v>0.30911901081916543</v>
      </c>
      <c r="Y10" s="382">
        <v>1.0303967027305516E-2</v>
      </c>
      <c r="Z10" s="382">
        <v>2.8355851059039119</v>
      </c>
      <c r="AA10" s="382">
        <v>1.52532779519019</v>
      </c>
      <c r="AB10" s="382">
        <v>1.4588015182531644</v>
      </c>
      <c r="AC10" s="382">
        <v>21.026013917258325</v>
      </c>
      <c r="AD10" s="382">
        <v>7.5694577983598732</v>
      </c>
      <c r="AE10" s="382">
        <v>35.501321371889411</v>
      </c>
      <c r="AF10" s="382">
        <v>100</v>
      </c>
      <c r="AG10" s="382">
        <v>100</v>
      </c>
      <c r="AH10" s="382">
        <v>0.43276661514683151</v>
      </c>
      <c r="AI10" s="382"/>
      <c r="AJ10" s="382"/>
      <c r="AK10" s="382"/>
      <c r="AL10" s="382"/>
    </row>
    <row r="11" spans="1:38" ht="15.6">
      <c r="A11" s="382">
        <v>1</v>
      </c>
      <c r="B11" s="382">
        <v>10</v>
      </c>
      <c r="C11" s="382">
        <v>2005</v>
      </c>
      <c r="D11" s="382">
        <v>99</v>
      </c>
      <c r="E11" s="382">
        <v>99</v>
      </c>
      <c r="F11" s="382">
        <v>99</v>
      </c>
      <c r="G11" s="382">
        <v>99</v>
      </c>
      <c r="H11" s="382">
        <v>99</v>
      </c>
      <c r="I11" s="382">
        <v>99</v>
      </c>
      <c r="J11" s="382">
        <v>999</v>
      </c>
      <c r="K11" s="382">
        <v>99</v>
      </c>
      <c r="L11" s="382">
        <v>99</v>
      </c>
      <c r="M11" s="382">
        <v>99</v>
      </c>
      <c r="N11" s="382">
        <v>99</v>
      </c>
      <c r="O11" s="382">
        <v>99</v>
      </c>
      <c r="P11" s="382">
        <v>9999</v>
      </c>
      <c r="Q11" s="382">
        <v>434</v>
      </c>
      <c r="R11" s="382">
        <v>9534</v>
      </c>
      <c r="S11" s="382">
        <v>4.0895741556534508</v>
      </c>
      <c r="T11" s="382">
        <v>3.0580029368575627</v>
      </c>
      <c r="U11" s="382">
        <v>5.6600692259282708</v>
      </c>
      <c r="V11" s="382">
        <v>0</v>
      </c>
      <c r="W11" s="382">
        <v>0</v>
      </c>
      <c r="X11" s="382">
        <v>0.43003985735263256</v>
      </c>
      <c r="Y11" s="382">
        <v>0</v>
      </c>
      <c r="Z11" s="382">
        <v>2.8040122358257622</v>
      </c>
      <c r="AA11" s="382">
        <v>1.6285392520784716</v>
      </c>
      <c r="AB11" s="382">
        <v>1.520537136660767</v>
      </c>
      <c r="AC11" s="382">
        <v>17.339484961119179</v>
      </c>
      <c r="AD11" s="382">
        <v>10.625992430971884</v>
      </c>
      <c r="AE11" s="382">
        <v>34.790128033560698</v>
      </c>
      <c r="AF11" s="382">
        <v>100</v>
      </c>
      <c r="AG11" s="382">
        <v>100</v>
      </c>
      <c r="AH11" s="382">
        <v>0.20977554017201597</v>
      </c>
      <c r="AI11" s="382"/>
      <c r="AJ11" s="382"/>
      <c r="AK11" s="382"/>
      <c r="AL11" s="382"/>
    </row>
    <row r="12" spans="1:38" ht="15.6">
      <c r="A12" s="382">
        <v>1</v>
      </c>
      <c r="B12" s="382">
        <v>11</v>
      </c>
      <c r="C12" s="382">
        <v>2006</v>
      </c>
      <c r="D12" s="382">
        <v>99</v>
      </c>
      <c r="E12" s="382">
        <v>99</v>
      </c>
      <c r="F12" s="382">
        <v>99</v>
      </c>
      <c r="G12" s="382">
        <v>99</v>
      </c>
      <c r="H12" s="382">
        <v>99</v>
      </c>
      <c r="I12" s="382">
        <v>99</v>
      </c>
      <c r="J12" s="382">
        <v>999</v>
      </c>
      <c r="K12" s="382">
        <v>99</v>
      </c>
      <c r="L12" s="382">
        <v>99</v>
      </c>
      <c r="M12" s="382">
        <v>99</v>
      </c>
      <c r="N12" s="382">
        <v>99</v>
      </c>
      <c r="O12" s="382">
        <v>99</v>
      </c>
      <c r="P12" s="382">
        <v>9999</v>
      </c>
      <c r="Q12" s="382">
        <v>431</v>
      </c>
      <c r="R12" s="382">
        <v>9361</v>
      </c>
      <c r="S12" s="382">
        <v>4.0486059181711367</v>
      </c>
      <c r="T12" s="382">
        <v>3.1260549086636038</v>
      </c>
      <c r="U12" s="382">
        <v>5.6519175301784079</v>
      </c>
      <c r="V12" s="382">
        <v>0</v>
      </c>
      <c r="W12" s="382">
        <v>0</v>
      </c>
      <c r="X12" s="382">
        <v>0.49140049140049136</v>
      </c>
      <c r="Y12" s="382">
        <v>0</v>
      </c>
      <c r="Z12" s="382">
        <v>2.79123699480192</v>
      </c>
      <c r="AA12" s="382">
        <v>1.5100307107055877</v>
      </c>
      <c r="AB12" s="382">
        <v>1.5017439994294453</v>
      </c>
      <c r="AC12" s="382">
        <v>23.099280373366632</v>
      </c>
      <c r="AD12" s="382">
        <v>7.7493279488532814</v>
      </c>
      <c r="AE12" s="382">
        <v>30.472591393354342</v>
      </c>
      <c r="AF12" s="382">
        <v>100</v>
      </c>
      <c r="AG12" s="382">
        <v>100</v>
      </c>
      <c r="AH12" s="382">
        <v>8.5460955026172417E-2</v>
      </c>
      <c r="AI12" s="382"/>
      <c r="AJ12" s="382"/>
      <c r="AK12" s="382"/>
      <c r="AL12" s="382"/>
    </row>
    <row r="13" spans="1:38" ht="15.6">
      <c r="A13" s="382">
        <v>1</v>
      </c>
      <c r="B13" s="382">
        <v>12</v>
      </c>
      <c r="C13" s="382">
        <v>2007</v>
      </c>
      <c r="D13" s="382">
        <v>99</v>
      </c>
      <c r="E13" s="382">
        <v>99</v>
      </c>
      <c r="F13" s="382">
        <v>99</v>
      </c>
      <c r="G13" s="382">
        <v>99</v>
      </c>
      <c r="H13" s="382">
        <v>99</v>
      </c>
      <c r="I13" s="382">
        <v>99</v>
      </c>
      <c r="J13" s="382">
        <v>999</v>
      </c>
      <c r="K13" s="382">
        <v>99</v>
      </c>
      <c r="L13" s="382">
        <v>99</v>
      </c>
      <c r="M13" s="382">
        <v>99</v>
      </c>
      <c r="N13" s="382">
        <v>99</v>
      </c>
      <c r="O13" s="382">
        <v>99</v>
      </c>
      <c r="P13" s="382">
        <v>9999</v>
      </c>
      <c r="Q13" s="382">
        <v>428</v>
      </c>
      <c r="R13" s="382">
        <v>9104</v>
      </c>
      <c r="S13" s="382">
        <v>4.3142574692442883</v>
      </c>
      <c r="T13" s="382">
        <v>3.3288664323374344</v>
      </c>
      <c r="U13" s="382">
        <v>6.0871045694200427</v>
      </c>
      <c r="V13" s="382">
        <v>0</v>
      </c>
      <c r="W13" s="382">
        <v>0</v>
      </c>
      <c r="X13" s="382">
        <v>0.49428822495606323</v>
      </c>
      <c r="Y13" s="382">
        <v>1.0984182776801407E-2</v>
      </c>
      <c r="Z13" s="382">
        <v>2.8460021538493696</v>
      </c>
      <c r="AA13" s="382">
        <v>1.5877216360129196</v>
      </c>
      <c r="AB13" s="382">
        <v>1.5502485025858028</v>
      </c>
      <c r="AC13" s="382">
        <v>19.465988834343602</v>
      </c>
      <c r="AD13" s="382">
        <v>10.279370242105438</v>
      </c>
      <c r="AE13" s="382">
        <v>43.823651244104383</v>
      </c>
      <c r="AF13" s="382">
        <v>100</v>
      </c>
      <c r="AG13" s="382">
        <v>100</v>
      </c>
      <c r="AH13" s="382">
        <v>0.31854130052724083</v>
      </c>
      <c r="AI13" s="382"/>
      <c r="AJ13" s="382"/>
      <c r="AK13" s="382"/>
      <c r="AL13" s="382"/>
    </row>
    <row r="14" spans="1:38" ht="15.6">
      <c r="A14" s="382">
        <v>1</v>
      </c>
      <c r="B14" s="382">
        <v>13</v>
      </c>
      <c r="C14" s="382">
        <v>2008</v>
      </c>
      <c r="D14" s="382">
        <v>99</v>
      </c>
      <c r="E14" s="382">
        <v>99</v>
      </c>
      <c r="F14" s="382">
        <v>99</v>
      </c>
      <c r="G14" s="382">
        <v>99</v>
      </c>
      <c r="H14" s="382">
        <v>99</v>
      </c>
      <c r="I14" s="382">
        <v>99</v>
      </c>
      <c r="J14" s="382">
        <v>999</v>
      </c>
      <c r="K14" s="382">
        <v>99</v>
      </c>
      <c r="L14" s="382">
        <v>99</v>
      </c>
      <c r="M14" s="382">
        <v>99</v>
      </c>
      <c r="N14" s="382">
        <v>99</v>
      </c>
      <c r="O14" s="382">
        <v>99</v>
      </c>
      <c r="P14" s="382">
        <v>9999</v>
      </c>
      <c r="Q14" s="382">
        <v>462</v>
      </c>
      <c r="R14" s="382">
        <v>10849</v>
      </c>
      <c r="S14" s="382">
        <v>4.3836298276338814</v>
      </c>
      <c r="T14" s="382">
        <v>3.5749838694810574</v>
      </c>
      <c r="U14" s="382">
        <v>5.8487602544013262</v>
      </c>
      <c r="V14" s="382">
        <v>0</v>
      </c>
      <c r="W14" s="382">
        <v>9.2174393953359766E-3</v>
      </c>
      <c r="X14" s="382">
        <v>0.62678587888284643</v>
      </c>
      <c r="Y14" s="382">
        <v>0</v>
      </c>
      <c r="Z14" s="382">
        <v>2.8098379016573785</v>
      </c>
      <c r="AA14" s="382">
        <v>1.5560126826173419</v>
      </c>
      <c r="AB14" s="382">
        <v>1.5338155553451955</v>
      </c>
      <c r="AC14" s="382">
        <v>26.06446939544545</v>
      </c>
      <c r="AD14" s="382">
        <v>19.843205240812157</v>
      </c>
      <c r="AE14" s="382">
        <v>44.379122754087192</v>
      </c>
      <c r="AF14" s="382">
        <v>100</v>
      </c>
      <c r="AG14" s="382">
        <v>100</v>
      </c>
      <c r="AH14" s="382">
        <v>8.2956954558023779E-2</v>
      </c>
      <c r="AI14" s="382"/>
      <c r="AJ14" s="382"/>
      <c r="AK14" s="382"/>
      <c r="AL14" s="382"/>
    </row>
    <row r="15" spans="1:38" ht="15.6">
      <c r="A15" s="382">
        <v>1</v>
      </c>
      <c r="B15" s="382">
        <v>14</v>
      </c>
      <c r="C15" s="382">
        <v>2009</v>
      </c>
      <c r="D15" s="382">
        <v>99</v>
      </c>
      <c r="E15" s="382">
        <v>99</v>
      </c>
      <c r="F15" s="382">
        <v>99</v>
      </c>
      <c r="G15" s="382">
        <v>99</v>
      </c>
      <c r="H15" s="382">
        <v>99</v>
      </c>
      <c r="I15" s="382">
        <v>99</v>
      </c>
      <c r="J15" s="382">
        <v>999</v>
      </c>
      <c r="K15" s="382">
        <v>99</v>
      </c>
      <c r="L15" s="382">
        <v>99</v>
      </c>
      <c r="M15" s="382">
        <v>99</v>
      </c>
      <c r="N15" s="382">
        <v>99</v>
      </c>
      <c r="O15" s="382">
        <v>99</v>
      </c>
      <c r="P15" s="382">
        <v>9999</v>
      </c>
      <c r="Q15" s="382">
        <v>471</v>
      </c>
      <c r="R15" s="382">
        <v>11747</v>
      </c>
      <c r="S15" s="382">
        <v>4.5239635651655741</v>
      </c>
      <c r="T15" s="382">
        <v>3.592406571890697</v>
      </c>
      <c r="U15" s="382">
        <v>6.1727504894866803</v>
      </c>
      <c r="V15" s="382">
        <v>0</v>
      </c>
      <c r="W15" s="382">
        <v>0</v>
      </c>
      <c r="X15" s="382">
        <v>0.60440963650293678</v>
      </c>
      <c r="Y15" s="382">
        <v>8.512811781731508E-3</v>
      </c>
      <c r="Z15" s="382">
        <v>2.7468183910954127</v>
      </c>
      <c r="AA15" s="382">
        <v>1.6747541873913077</v>
      </c>
      <c r="AB15" s="382">
        <v>1.5163040227314404</v>
      </c>
      <c r="AC15" s="382">
        <v>24.435685235264543</v>
      </c>
      <c r="AD15" s="382">
        <v>16.725388458054937</v>
      </c>
      <c r="AE15" s="382">
        <v>47.647921865216517</v>
      </c>
      <c r="AF15" s="382">
        <v>100</v>
      </c>
      <c r="AG15" s="382">
        <v>100</v>
      </c>
      <c r="AH15" s="382">
        <v>0.17876904741636165</v>
      </c>
      <c r="AI15" s="382"/>
      <c r="AJ15" s="382"/>
      <c r="AK15" s="382"/>
      <c r="AL15" s="382"/>
    </row>
    <row r="16" spans="1:38" ht="15.6">
      <c r="A16" s="382">
        <v>1</v>
      </c>
      <c r="B16" s="382">
        <v>15</v>
      </c>
      <c r="C16" s="382">
        <v>2010</v>
      </c>
      <c r="D16" s="382">
        <v>99</v>
      </c>
      <c r="E16" s="382">
        <v>99</v>
      </c>
      <c r="F16" s="382">
        <v>99</v>
      </c>
      <c r="G16" s="382">
        <v>99</v>
      </c>
      <c r="H16" s="382">
        <v>99</v>
      </c>
      <c r="I16" s="382">
        <v>99</v>
      </c>
      <c r="J16" s="382">
        <v>999</v>
      </c>
      <c r="K16" s="382">
        <v>99</v>
      </c>
      <c r="L16" s="382">
        <v>99</v>
      </c>
      <c r="M16" s="382">
        <v>99</v>
      </c>
      <c r="N16" s="382">
        <v>99</v>
      </c>
      <c r="O16" s="382">
        <v>99</v>
      </c>
      <c r="P16" s="382">
        <v>9999</v>
      </c>
      <c r="Q16" s="382">
        <v>519</v>
      </c>
      <c r="R16" s="382">
        <v>10939</v>
      </c>
      <c r="S16" s="382">
        <v>4.8398391077795058</v>
      </c>
      <c r="T16" s="382">
        <v>3.5133010330011896</v>
      </c>
      <c r="U16" s="382">
        <v>6.2383490264192396</v>
      </c>
      <c r="V16" s="382">
        <v>0</v>
      </c>
      <c r="W16" s="382">
        <v>1.8283206874485779E-2</v>
      </c>
      <c r="X16" s="382">
        <v>0.81360270591461759</v>
      </c>
      <c r="Y16" s="382">
        <v>2.7424810311728672E-2</v>
      </c>
      <c r="Z16" s="382">
        <v>2.9072961070274421</v>
      </c>
      <c r="AA16" s="382">
        <v>1.1289230839378812</v>
      </c>
      <c r="AB16" s="382">
        <v>1.603110113152977</v>
      </c>
      <c r="AC16" s="382">
        <v>46.209142023621567</v>
      </c>
      <c r="AD16" s="382">
        <v>14.47735066615191</v>
      </c>
      <c r="AE16" s="382">
        <v>63.227418385373888</v>
      </c>
      <c r="AF16" s="382">
        <v>100</v>
      </c>
      <c r="AG16" s="382">
        <v>100</v>
      </c>
      <c r="AH16" s="382">
        <v>0.23768168936831527</v>
      </c>
      <c r="AI16" s="382"/>
      <c r="AJ16" s="382"/>
      <c r="AK16" s="382"/>
      <c r="AL16" s="382"/>
    </row>
    <row r="17" spans="1:37" ht="15.6">
      <c r="A17" s="382">
        <v>1</v>
      </c>
      <c r="B17" s="382">
        <v>16</v>
      </c>
      <c r="C17" s="382">
        <v>2011</v>
      </c>
      <c r="D17" s="382">
        <v>99</v>
      </c>
      <c r="E17" s="382">
        <v>99</v>
      </c>
      <c r="F17" s="382">
        <v>99</v>
      </c>
      <c r="G17" s="382">
        <v>99</v>
      </c>
      <c r="H17" s="382">
        <v>99</v>
      </c>
      <c r="I17" s="382">
        <v>99</v>
      </c>
      <c r="J17" s="382">
        <v>999</v>
      </c>
      <c r="K17" s="382">
        <v>99</v>
      </c>
      <c r="L17" s="382">
        <v>99</v>
      </c>
      <c r="M17" s="382">
        <v>99</v>
      </c>
      <c r="N17" s="382">
        <v>99</v>
      </c>
      <c r="O17" s="382">
        <v>99</v>
      </c>
      <c r="P17" s="382">
        <v>9999</v>
      </c>
      <c r="Q17" s="382">
        <v>474</v>
      </c>
      <c r="R17" s="382">
        <v>9493</v>
      </c>
      <c r="S17" s="382">
        <v>4.4770883809122495</v>
      </c>
      <c r="T17" s="382">
        <v>3.6740756346781849</v>
      </c>
      <c r="U17" s="382">
        <v>6.4522574528599987</v>
      </c>
      <c r="V17" s="382">
        <v>1.0534077741493732E-2</v>
      </c>
      <c r="W17" s="382">
        <v>0</v>
      </c>
      <c r="X17" s="382">
        <v>0.91646476350995487</v>
      </c>
      <c r="Y17" s="382">
        <v>3.1602233224481205E-2</v>
      </c>
      <c r="Z17" s="382">
        <v>2.9635556374928824</v>
      </c>
      <c r="AA17" s="382">
        <v>1.6313667574776625</v>
      </c>
      <c r="AB17" s="382">
        <v>1.5829729071814076</v>
      </c>
      <c r="AC17" s="382">
        <v>22.551779633568472</v>
      </c>
      <c r="AD17" s="382">
        <v>12.77178393930142</v>
      </c>
      <c r="AE17" s="382">
        <v>42.635902536680753</v>
      </c>
      <c r="AF17" s="382">
        <v>100</v>
      </c>
      <c r="AG17" s="382">
        <v>100</v>
      </c>
      <c r="AH17" s="382">
        <v>0.34762456546929321</v>
      </c>
      <c r="AI17" s="382"/>
      <c r="AJ17" s="382"/>
      <c r="AK17" s="382"/>
    </row>
    <row r="18" spans="1:37" ht="15.6">
      <c r="A18" s="382">
        <v>1</v>
      </c>
      <c r="B18" s="382">
        <v>17</v>
      </c>
      <c r="C18" s="382">
        <v>2012</v>
      </c>
      <c r="D18" s="382">
        <v>99</v>
      </c>
      <c r="E18" s="382">
        <v>99</v>
      </c>
      <c r="F18" s="382">
        <v>99</v>
      </c>
      <c r="G18" s="382">
        <v>99</v>
      </c>
      <c r="H18" s="382">
        <v>99</v>
      </c>
      <c r="I18" s="382">
        <v>99</v>
      </c>
      <c r="J18" s="382">
        <v>999</v>
      </c>
      <c r="K18" s="382">
        <v>99</v>
      </c>
      <c r="L18" s="382">
        <v>99</v>
      </c>
      <c r="M18" s="382">
        <v>99</v>
      </c>
      <c r="N18" s="382">
        <v>99</v>
      </c>
      <c r="O18" s="382">
        <v>99</v>
      </c>
      <c r="P18" s="382">
        <v>9999</v>
      </c>
      <c r="Q18" s="382">
        <v>457</v>
      </c>
      <c r="R18" s="382">
        <v>8802</v>
      </c>
      <c r="S18" s="382">
        <v>4.9258123153828679</v>
      </c>
      <c r="T18" s="382">
        <v>3.8143603726425823</v>
      </c>
      <c r="U18" s="382">
        <v>6.9037718700295212</v>
      </c>
      <c r="V18" s="382">
        <v>0</v>
      </c>
      <c r="W18" s="382">
        <v>0</v>
      </c>
      <c r="X18" s="382">
        <v>1.0679391047489202</v>
      </c>
      <c r="Y18" s="382">
        <v>0</v>
      </c>
      <c r="Z18" s="382">
        <v>3.0812860015796661</v>
      </c>
      <c r="AA18" s="382">
        <v>1.5608739825512004</v>
      </c>
      <c r="AB18" s="382">
        <v>1.5707457104510811</v>
      </c>
      <c r="AC18" s="382">
        <v>22.349268308637768</v>
      </c>
      <c r="AD18" s="382">
        <v>18.364763489827311</v>
      </c>
      <c r="AE18" s="382">
        <v>38.673342088391507</v>
      </c>
      <c r="AF18" s="382">
        <v>100</v>
      </c>
      <c r="AG18" s="382">
        <v>100</v>
      </c>
      <c r="AH18" s="382">
        <v>0.39763690070438529</v>
      </c>
      <c r="AI18" s="382"/>
      <c r="AJ18" s="382"/>
      <c r="AK18" s="382"/>
    </row>
    <row r="19" spans="1:37" ht="15.6">
      <c r="A19" s="382">
        <v>1</v>
      </c>
      <c r="B19" s="382">
        <v>18</v>
      </c>
      <c r="C19" s="382">
        <v>2013</v>
      </c>
      <c r="D19" s="382">
        <v>99</v>
      </c>
      <c r="E19" s="382">
        <v>99</v>
      </c>
      <c r="F19" s="382">
        <v>99</v>
      </c>
      <c r="G19" s="382">
        <v>99</v>
      </c>
      <c r="H19" s="382">
        <v>99</v>
      </c>
      <c r="I19" s="382">
        <v>99</v>
      </c>
      <c r="J19" s="382">
        <v>999</v>
      </c>
      <c r="K19" s="382">
        <v>99</v>
      </c>
      <c r="L19" s="382">
        <v>99</v>
      </c>
      <c r="M19" s="382">
        <v>99</v>
      </c>
      <c r="N19" s="382">
        <v>99</v>
      </c>
      <c r="O19" s="382">
        <v>99</v>
      </c>
      <c r="P19" s="382">
        <v>9999</v>
      </c>
      <c r="Q19" s="382">
        <v>464</v>
      </c>
      <c r="R19" s="382">
        <v>9021</v>
      </c>
      <c r="S19" s="382">
        <v>4.9025606917193212</v>
      </c>
      <c r="T19" s="382">
        <v>4.0084247866090248</v>
      </c>
      <c r="U19" s="382">
        <v>7.0776554705686578</v>
      </c>
      <c r="V19" s="382">
        <v>1.1085245538188669E-2</v>
      </c>
      <c r="W19" s="382">
        <v>0</v>
      </c>
      <c r="X19" s="382">
        <v>1.6295310941137349</v>
      </c>
      <c r="Y19" s="382">
        <v>4.4340982152754678E-2</v>
      </c>
      <c r="Z19" s="382">
        <v>3.3661215837346488</v>
      </c>
      <c r="AA19" s="382">
        <v>1.5921375535996365</v>
      </c>
      <c r="AB19" s="382">
        <v>1.5484403872544812</v>
      </c>
      <c r="AC19" s="382">
        <v>22.284277985777347</v>
      </c>
      <c r="AD19" s="382">
        <v>15.12398554083544</v>
      </c>
      <c r="AE19" s="382">
        <v>42.677676164515667</v>
      </c>
      <c r="AF19" s="382">
        <v>100</v>
      </c>
      <c r="AG19" s="382">
        <v>100</v>
      </c>
      <c r="AH19" s="382">
        <v>0.53209178583305616</v>
      </c>
      <c r="AI19" s="382"/>
      <c r="AJ19" s="382"/>
      <c r="AK19" s="382"/>
    </row>
    <row r="20" spans="1:37" ht="15.6">
      <c r="A20" s="382">
        <v>1</v>
      </c>
      <c r="B20" s="382">
        <v>19</v>
      </c>
      <c r="C20" s="382">
        <v>2014</v>
      </c>
      <c r="D20" s="382">
        <v>99</v>
      </c>
      <c r="E20" s="382">
        <v>99</v>
      </c>
      <c r="F20" s="382">
        <v>99</v>
      </c>
      <c r="G20" s="382">
        <v>99</v>
      </c>
      <c r="H20" s="382">
        <v>99</v>
      </c>
      <c r="I20" s="382">
        <v>99</v>
      </c>
      <c r="J20" s="382">
        <v>999</v>
      </c>
      <c r="K20" s="382">
        <v>99</v>
      </c>
      <c r="L20" s="382">
        <v>99</v>
      </c>
      <c r="M20" s="382">
        <v>99</v>
      </c>
      <c r="N20" s="382">
        <v>99</v>
      </c>
      <c r="O20" s="382">
        <v>99</v>
      </c>
      <c r="P20" s="382">
        <v>9999</v>
      </c>
      <c r="Q20" s="382">
        <v>476</v>
      </c>
      <c r="R20" s="382">
        <v>10892</v>
      </c>
      <c r="S20" s="382">
        <v>4.9128718325376415</v>
      </c>
      <c r="T20" s="382">
        <v>3.9361917003305176</v>
      </c>
      <c r="U20" s="382">
        <v>7.4747062063900129</v>
      </c>
      <c r="V20" s="382">
        <v>1.8362100624311425E-2</v>
      </c>
      <c r="W20" s="382">
        <v>1.8362100624311425E-2</v>
      </c>
      <c r="X20" s="382">
        <v>3.0297466030113842</v>
      </c>
      <c r="Y20" s="382">
        <v>0.20198310686742568</v>
      </c>
      <c r="Z20" s="382">
        <v>3.5607435662729112</v>
      </c>
      <c r="AA20" s="382">
        <v>1.545559647639138</v>
      </c>
      <c r="AB20" s="382">
        <v>1.6272856247646597</v>
      </c>
      <c r="AC20" s="382">
        <v>25.669804870113992</v>
      </c>
      <c r="AD20" s="382">
        <v>19.480630998734156</v>
      </c>
      <c r="AE20" s="382">
        <v>43.043727429392739</v>
      </c>
      <c r="AF20" s="382">
        <v>100</v>
      </c>
      <c r="AG20" s="382">
        <v>100</v>
      </c>
      <c r="AH20" s="382">
        <v>0.7161219243481457</v>
      </c>
      <c r="AI20" s="382"/>
      <c r="AJ20" s="382"/>
      <c r="AK20" s="382"/>
    </row>
    <row r="21" spans="1:37" ht="15.6">
      <c r="A21" s="382">
        <v>1</v>
      </c>
      <c r="B21" s="382">
        <v>20</v>
      </c>
      <c r="C21" s="382">
        <v>2015</v>
      </c>
      <c r="D21" s="382">
        <v>99</v>
      </c>
      <c r="E21" s="382">
        <v>99</v>
      </c>
      <c r="F21" s="382">
        <v>99</v>
      </c>
      <c r="G21" s="382">
        <v>99</v>
      </c>
      <c r="H21" s="382">
        <v>99</v>
      </c>
      <c r="I21" s="382">
        <v>99</v>
      </c>
      <c r="J21" s="382">
        <v>999</v>
      </c>
      <c r="K21" s="382">
        <v>99</v>
      </c>
      <c r="L21" s="382">
        <v>99</v>
      </c>
      <c r="M21" s="382">
        <v>99</v>
      </c>
      <c r="N21" s="382">
        <v>99</v>
      </c>
      <c r="O21" s="382">
        <v>99</v>
      </c>
      <c r="P21" s="382">
        <v>9999</v>
      </c>
      <c r="Q21" s="382">
        <v>525</v>
      </c>
      <c r="R21" s="382">
        <v>15134</v>
      </c>
      <c r="S21" s="382">
        <v>4.9417867054314799</v>
      </c>
      <c r="T21" s="382">
        <v>3.8180256376371089</v>
      </c>
      <c r="U21" s="382">
        <v>7.4115699748909618</v>
      </c>
      <c r="V21" s="382">
        <v>1.9822915290075321E-2</v>
      </c>
      <c r="W21" s="382">
        <v>6.6076384300251092E-3</v>
      </c>
      <c r="X21" s="382">
        <v>2.1673054050482361</v>
      </c>
      <c r="Y21" s="382">
        <v>0.13876040703052731</v>
      </c>
      <c r="Z21" s="382">
        <v>3.222422558058657</v>
      </c>
      <c r="AA21" s="382">
        <v>1.4637985168811067</v>
      </c>
      <c r="AB21" s="382">
        <v>1.6041203925459349</v>
      </c>
      <c r="AC21" s="382">
        <v>27.416008089297179</v>
      </c>
      <c r="AD21" s="382">
        <v>14.659935722288877</v>
      </c>
      <c r="AE21" s="382">
        <v>34.515936286453432</v>
      </c>
      <c r="AF21" s="382">
        <v>100</v>
      </c>
      <c r="AG21" s="382">
        <v>100</v>
      </c>
      <c r="AH21" s="382">
        <v>0.27752081406105461</v>
      </c>
      <c r="AI21" s="382"/>
      <c r="AJ21" s="382"/>
      <c r="AK21" s="382"/>
    </row>
    <row r="22" spans="1:37" ht="15.6">
      <c r="A22" s="382">
        <v>1</v>
      </c>
      <c r="B22" s="382">
        <v>21</v>
      </c>
      <c r="C22" s="382">
        <v>2016</v>
      </c>
      <c r="D22" s="382">
        <v>99</v>
      </c>
      <c r="E22" s="382">
        <v>99</v>
      </c>
      <c r="F22" s="382">
        <v>99</v>
      </c>
      <c r="G22" s="382">
        <v>99</v>
      </c>
      <c r="H22" s="382">
        <v>99</v>
      </c>
      <c r="I22" s="382">
        <v>99</v>
      </c>
      <c r="J22" s="382">
        <v>999</v>
      </c>
      <c r="K22" s="382">
        <v>99</v>
      </c>
      <c r="L22" s="382">
        <v>99</v>
      </c>
      <c r="M22" s="382">
        <v>99</v>
      </c>
      <c r="N22" s="382">
        <v>99</v>
      </c>
      <c r="O22" s="382">
        <v>99</v>
      </c>
      <c r="P22" s="382">
        <v>9999</v>
      </c>
      <c r="Q22" s="382">
        <v>539</v>
      </c>
      <c r="R22" s="382">
        <v>14615</v>
      </c>
      <c r="S22" s="382">
        <v>5.1490933971946644</v>
      </c>
      <c r="T22" s="382">
        <v>3.9845364351693489</v>
      </c>
      <c r="U22" s="382">
        <v>7.623079028395459</v>
      </c>
      <c r="V22" s="382">
        <v>2.0526855969893953E-2</v>
      </c>
      <c r="W22" s="382">
        <v>3.4211426616489911E-2</v>
      </c>
      <c r="X22" s="382">
        <v>2.4495381457406764</v>
      </c>
      <c r="Y22" s="382">
        <v>0.1163188504960657</v>
      </c>
      <c r="Z22" s="382">
        <v>3.3165384045666504</v>
      </c>
      <c r="AA22" s="382">
        <v>1.5252044946263845</v>
      </c>
      <c r="AB22" s="382">
        <v>1.6084047390530036</v>
      </c>
      <c r="AC22" s="382">
        <v>26.687961111767425</v>
      </c>
      <c r="AD22" s="382">
        <v>19.399511820929654</v>
      </c>
      <c r="AE22" s="382">
        <v>35.472040276412358</v>
      </c>
      <c r="AF22" s="382">
        <v>100</v>
      </c>
      <c r="AG22" s="382">
        <v>100</v>
      </c>
      <c r="AH22" s="382">
        <v>0.54054054054054068</v>
      </c>
      <c r="AI22" s="382"/>
      <c r="AJ22" s="382"/>
      <c r="AK22" s="382"/>
    </row>
    <row r="23" spans="1:37" ht="15.6">
      <c r="A23" s="382">
        <v>1</v>
      </c>
      <c r="B23" s="382">
        <v>22</v>
      </c>
      <c r="C23" s="382">
        <v>2017</v>
      </c>
      <c r="D23" s="382">
        <v>99</v>
      </c>
      <c r="E23" s="382">
        <v>99</v>
      </c>
      <c r="F23" s="382">
        <v>99</v>
      </c>
      <c r="G23" s="382">
        <v>99</v>
      </c>
      <c r="H23" s="382">
        <v>99</v>
      </c>
      <c r="I23" s="382">
        <v>99</v>
      </c>
      <c r="J23" s="382">
        <v>999</v>
      </c>
      <c r="K23" s="382">
        <v>99</v>
      </c>
      <c r="L23" s="382">
        <v>99</v>
      </c>
      <c r="M23" s="382">
        <v>99</v>
      </c>
      <c r="N23" s="382">
        <v>99</v>
      </c>
      <c r="O23" s="382">
        <v>99</v>
      </c>
      <c r="P23" s="382">
        <v>9999</v>
      </c>
      <c r="Q23" s="382">
        <v>576</v>
      </c>
      <c r="R23" s="382">
        <v>17423</v>
      </c>
      <c r="S23" s="382">
        <v>4.9942604603110814</v>
      </c>
      <c r="T23" s="382">
        <v>4.0319118406703778</v>
      </c>
      <c r="U23" s="382">
        <v>7.5411123227917107</v>
      </c>
      <c r="V23" s="382">
        <v>1.7218619066750842E-2</v>
      </c>
      <c r="W23" s="382">
        <v>1.1479079377833903E-2</v>
      </c>
      <c r="X23" s="382">
        <v>1.8883085576536756</v>
      </c>
      <c r="Y23" s="382">
        <v>0.10905125408942203</v>
      </c>
      <c r="Z23" s="382">
        <v>3.1193675751572512</v>
      </c>
      <c r="AA23" s="382">
        <v>1.9309884546485363</v>
      </c>
      <c r="AB23" s="382">
        <v>1.5897323257054756</v>
      </c>
      <c r="AC23" s="382">
        <v>20.229023534322859</v>
      </c>
      <c r="AD23" s="382">
        <v>13.204800971381296</v>
      </c>
      <c r="AE23" s="382">
        <v>26.888603110698359</v>
      </c>
      <c r="AF23" s="382">
        <v>100</v>
      </c>
      <c r="AG23" s="382">
        <v>100</v>
      </c>
      <c r="AH23" s="382">
        <v>0.63134936578086454</v>
      </c>
      <c r="AI23" s="382"/>
      <c r="AJ23" s="382"/>
      <c r="AK23" s="382"/>
    </row>
    <row r="24" spans="1:37" ht="15.6">
      <c r="A24" s="382">
        <v>1</v>
      </c>
      <c r="B24" s="382">
        <v>23</v>
      </c>
      <c r="C24" s="382">
        <v>2018</v>
      </c>
      <c r="D24" s="382">
        <v>99</v>
      </c>
      <c r="E24" s="382">
        <v>99</v>
      </c>
      <c r="F24" s="382">
        <v>99</v>
      </c>
      <c r="G24" s="382">
        <v>99</v>
      </c>
      <c r="H24" s="382">
        <v>99</v>
      </c>
      <c r="I24" s="382">
        <v>99</v>
      </c>
      <c r="J24" s="382">
        <v>999</v>
      </c>
      <c r="K24" s="382">
        <v>99</v>
      </c>
      <c r="L24" s="382">
        <v>99</v>
      </c>
      <c r="M24" s="382">
        <v>99</v>
      </c>
      <c r="N24" s="382">
        <v>99</v>
      </c>
      <c r="O24" s="382">
        <v>99</v>
      </c>
      <c r="P24" s="382">
        <v>9999</v>
      </c>
      <c r="Q24" s="382">
        <v>581</v>
      </c>
      <c r="R24" s="382">
        <v>18601</v>
      </c>
      <c r="S24" s="382">
        <v>5.2103112735874415</v>
      </c>
      <c r="T24" s="382">
        <v>4.2245578194720714</v>
      </c>
      <c r="U24" s="382">
        <v>7.8268394172356128</v>
      </c>
      <c r="V24" s="382">
        <v>3.7632385355626047E-2</v>
      </c>
      <c r="W24" s="382">
        <v>2.1504220203214876E-2</v>
      </c>
      <c r="X24" s="382">
        <v>2.3815923875060485</v>
      </c>
      <c r="Y24" s="382">
        <v>0.12902532121928928</v>
      </c>
      <c r="Z24" s="382">
        <v>3.2983385965377927</v>
      </c>
      <c r="AA24" s="382">
        <v>1.4918242559535497</v>
      </c>
      <c r="AB24" s="382">
        <v>1.5363807058300611</v>
      </c>
      <c r="AC24" s="382">
        <v>28.367242698143873</v>
      </c>
      <c r="AD24" s="382">
        <v>17.421207974116776</v>
      </c>
      <c r="AE24" s="382">
        <v>36.575614667515325</v>
      </c>
      <c r="AF24" s="382">
        <v>100</v>
      </c>
      <c r="AG24" s="382">
        <v>100</v>
      </c>
      <c r="AH24" s="382">
        <v>0.77415192731573579</v>
      </c>
      <c r="AI24" s="382"/>
      <c r="AJ24" s="382"/>
      <c r="AK24" s="382"/>
    </row>
    <row r="25" spans="1:37" ht="15.6">
      <c r="A25" s="382">
        <v>1</v>
      </c>
      <c r="B25" s="382">
        <v>24</v>
      </c>
      <c r="C25" s="382">
        <v>2019</v>
      </c>
      <c r="D25" s="382">
        <v>99</v>
      </c>
      <c r="E25" s="382">
        <v>99</v>
      </c>
      <c r="F25" s="382">
        <v>99</v>
      </c>
      <c r="G25" s="382">
        <v>99</v>
      </c>
      <c r="H25" s="382">
        <v>99</v>
      </c>
      <c r="I25" s="382">
        <v>99</v>
      </c>
      <c r="J25" s="382">
        <v>999</v>
      </c>
      <c r="K25" s="382">
        <v>99</v>
      </c>
      <c r="L25" s="382">
        <v>99</v>
      </c>
      <c r="M25" s="382">
        <v>99</v>
      </c>
      <c r="N25" s="382">
        <v>99</v>
      </c>
      <c r="O25" s="382">
        <v>99</v>
      </c>
      <c r="P25" s="382">
        <v>9999</v>
      </c>
      <c r="Q25" s="382">
        <v>571</v>
      </c>
      <c r="R25" s="382">
        <v>18224</v>
      </c>
      <c r="S25" s="382">
        <v>5.0784679543459186</v>
      </c>
      <c r="T25" s="382">
        <v>4.3462467076382794</v>
      </c>
      <c r="U25" s="382">
        <v>7.9620676031606781</v>
      </c>
      <c r="V25" s="382">
        <v>1.646180860403863E-2</v>
      </c>
      <c r="W25" s="382">
        <v>1.646180860403863E-2</v>
      </c>
      <c r="X25" s="382">
        <v>2.6558384547848997</v>
      </c>
      <c r="Y25" s="382">
        <v>0.13718173836698855</v>
      </c>
      <c r="Z25" s="382">
        <v>3.4010402634183698</v>
      </c>
      <c r="AA25" s="382">
        <v>1.4350090707009997</v>
      </c>
      <c r="AB25" s="382">
        <v>1.6887919935362341</v>
      </c>
      <c r="AC25" s="382">
        <v>38.600759552704744</v>
      </c>
      <c r="AD25" s="382">
        <v>21.015406933385329</v>
      </c>
      <c r="AE25" s="382">
        <v>36.854990708975087</v>
      </c>
      <c r="AF25" s="382">
        <v>100</v>
      </c>
      <c r="AG25" s="382">
        <v>100</v>
      </c>
      <c r="AH25" s="382">
        <v>0.72980684811237939</v>
      </c>
      <c r="AI25" s="382"/>
      <c r="AJ25" s="382"/>
      <c r="AK25" s="382"/>
    </row>
    <row r="26" spans="1:37" ht="15.6">
      <c r="A26" s="382">
        <v>1</v>
      </c>
      <c r="B26" s="382">
        <v>25</v>
      </c>
      <c r="C26" s="382">
        <v>2020</v>
      </c>
      <c r="D26" s="382">
        <v>99</v>
      </c>
      <c r="E26" s="382">
        <v>99</v>
      </c>
      <c r="F26" s="382">
        <v>99</v>
      </c>
      <c r="G26" s="382">
        <v>99</v>
      </c>
      <c r="H26" s="382">
        <v>99</v>
      </c>
      <c r="I26" s="382">
        <v>99</v>
      </c>
      <c r="J26" s="382">
        <v>999</v>
      </c>
      <c r="K26" s="382">
        <v>99</v>
      </c>
      <c r="L26" s="382">
        <v>99</v>
      </c>
      <c r="M26" s="382">
        <v>99</v>
      </c>
      <c r="N26" s="382">
        <v>99</v>
      </c>
      <c r="O26" s="382">
        <v>99</v>
      </c>
      <c r="P26" s="382">
        <v>9999</v>
      </c>
      <c r="Q26" s="382">
        <v>572</v>
      </c>
      <c r="R26" s="382">
        <v>17545</v>
      </c>
      <c r="S26" s="382">
        <v>5.1750356226845264</v>
      </c>
      <c r="T26" s="382">
        <v>4.5095468794528353</v>
      </c>
      <c r="U26" s="382">
        <v>7.8373103448275936</v>
      </c>
      <c r="V26" s="382">
        <v>5.6996295240809344E-3</v>
      </c>
      <c r="W26" s="382">
        <v>2.8498147620404674E-2</v>
      </c>
      <c r="X26" s="382">
        <v>2.1943573667711598</v>
      </c>
      <c r="Y26" s="382">
        <v>6.8395554288971219E-2</v>
      </c>
      <c r="Z26" s="382">
        <v>3.1771550960162442</v>
      </c>
      <c r="AA26" s="382">
        <v>1.4876611460733862</v>
      </c>
      <c r="AB26" s="382">
        <v>1.8162160360275452</v>
      </c>
      <c r="AC26" s="382">
        <v>31.489621815130999</v>
      </c>
      <c r="AD26" s="382">
        <v>8.6680470979918187</v>
      </c>
      <c r="AE26" s="382">
        <v>31.243868837436377</v>
      </c>
      <c r="AF26" s="382">
        <v>100</v>
      </c>
      <c r="AG26" s="382">
        <v>100</v>
      </c>
      <c r="AH26" s="382">
        <v>0.66115702479338867</v>
      </c>
      <c r="AI26" s="382"/>
      <c r="AJ26" s="382"/>
      <c r="AK26" s="382"/>
    </row>
    <row r="27" spans="1:37" ht="15.6">
      <c r="A27" s="382">
        <v>1</v>
      </c>
      <c r="B27" s="382">
        <v>26</v>
      </c>
      <c r="C27" s="382">
        <v>2021</v>
      </c>
      <c r="D27" s="382">
        <v>99</v>
      </c>
      <c r="E27" s="382">
        <v>99</v>
      </c>
      <c r="F27" s="382">
        <v>99</v>
      </c>
      <c r="G27" s="382">
        <v>99</v>
      </c>
      <c r="H27" s="382">
        <v>99</v>
      </c>
      <c r="I27" s="382">
        <v>99</v>
      </c>
      <c r="J27" s="382">
        <v>999</v>
      </c>
      <c r="K27" s="382">
        <v>99</v>
      </c>
      <c r="L27" s="382">
        <v>99</v>
      </c>
      <c r="M27" s="382">
        <v>99</v>
      </c>
      <c r="N27" s="382">
        <v>99</v>
      </c>
      <c r="O27" s="382">
        <v>99</v>
      </c>
      <c r="P27" s="382">
        <v>9999</v>
      </c>
      <c r="Q27" s="382">
        <v>577</v>
      </c>
      <c r="R27" s="382">
        <v>17625.900000000001</v>
      </c>
      <c r="S27" s="382">
        <v>5.1292529743162047</v>
      </c>
      <c r="T27" s="382">
        <v>4.3660181891421139</v>
      </c>
      <c r="U27" s="382">
        <v>8.127317186640088</v>
      </c>
      <c r="V27" s="382">
        <v>1.1346938312369863E-2</v>
      </c>
      <c r="W27" s="382">
        <v>1.7020407468554797E-2</v>
      </c>
      <c r="X27" s="382">
        <v>2.8764488621857609</v>
      </c>
      <c r="Y27" s="382">
        <v>6.8081629874219188E-2</v>
      </c>
      <c r="Z27" s="382">
        <v>3.379669773966663</v>
      </c>
      <c r="AA27" s="382">
        <v>1.4615490346751023</v>
      </c>
      <c r="AB27" s="382">
        <v>1.7751637534553939</v>
      </c>
      <c r="AC27" s="382">
        <v>38.743716447162093</v>
      </c>
      <c r="AD27" s="382">
        <v>19.245212866809378</v>
      </c>
      <c r="AE27" s="382">
        <v>37.850997458653616</v>
      </c>
      <c r="AF27" s="382">
        <v>100</v>
      </c>
      <c r="AG27" s="382">
        <v>100</v>
      </c>
      <c r="AH27" s="382">
        <v>0.67514282958600702</v>
      </c>
      <c r="AI27" s="382"/>
      <c r="AJ27" s="382"/>
      <c r="AK27" s="382"/>
    </row>
    <row r="28" spans="1:37" s="468" customFormat="1" ht="15.6">
      <c r="A28" s="382">
        <v>1</v>
      </c>
      <c r="B28" s="382">
        <v>27</v>
      </c>
      <c r="C28" s="382">
        <v>2022</v>
      </c>
      <c r="D28" s="382">
        <v>99</v>
      </c>
      <c r="E28" s="382">
        <v>99</v>
      </c>
      <c r="F28" s="382">
        <v>99</v>
      </c>
      <c r="G28" s="382">
        <v>99</v>
      </c>
      <c r="H28" s="382">
        <v>99</v>
      </c>
      <c r="I28" s="382">
        <v>99</v>
      </c>
      <c r="J28" s="382">
        <v>999</v>
      </c>
      <c r="K28" s="382">
        <v>99</v>
      </c>
      <c r="L28" s="382">
        <v>99</v>
      </c>
      <c r="M28" s="382">
        <v>99</v>
      </c>
      <c r="N28" s="382">
        <v>99</v>
      </c>
      <c r="O28" s="382">
        <v>99</v>
      </c>
      <c r="P28" s="382">
        <v>9999</v>
      </c>
      <c r="Q28" s="382">
        <v>581</v>
      </c>
      <c r="R28" s="382">
        <v>17130</v>
      </c>
      <c r="S28" s="382">
        <v>5.2276123759486284</v>
      </c>
      <c r="T28" s="382">
        <v>4.4272621132516052</v>
      </c>
      <c r="U28" s="382">
        <v>8.073487448920023</v>
      </c>
      <c r="V28" s="382">
        <v>1.1675423234092236E-2</v>
      </c>
      <c r="W28" s="382">
        <v>2.3350846468184472E-2</v>
      </c>
      <c r="X28" s="382">
        <v>2.4109748978400463</v>
      </c>
      <c r="Y28" s="382">
        <v>5.8377116170461187E-2</v>
      </c>
      <c r="Z28" s="382">
        <v>3.2196735036217619</v>
      </c>
      <c r="AA28" s="382">
        <v>1.4621022886653676</v>
      </c>
      <c r="AB28" s="382">
        <v>1.6053011384390299</v>
      </c>
      <c r="AC28" s="382">
        <v>28.537600911222761</v>
      </c>
      <c r="AD28" s="382">
        <v>16.993340529292677</v>
      </c>
      <c r="AE28" s="382">
        <v>40.643377173569554</v>
      </c>
      <c r="AF28" s="382">
        <v>100</v>
      </c>
      <c r="AG28" s="382">
        <v>100</v>
      </c>
      <c r="AH28" s="382">
        <v>0.72971395213076484</v>
      </c>
      <c r="AI28" s="382">
        <v>321</v>
      </c>
      <c r="AJ28" s="382">
        <v>83.825233644859807</v>
      </c>
      <c r="AK28" s="382">
        <v>14.958244642558748</v>
      </c>
    </row>
    <row r="29" spans="1:37" ht="15.6">
      <c r="A29" s="382">
        <v>1</v>
      </c>
      <c r="B29" s="382">
        <v>28</v>
      </c>
      <c r="C29" s="382">
        <v>2023</v>
      </c>
      <c r="D29" s="382">
        <v>99</v>
      </c>
      <c r="E29" s="382">
        <v>99</v>
      </c>
      <c r="F29" s="382">
        <v>99</v>
      </c>
      <c r="G29" s="382">
        <v>99</v>
      </c>
      <c r="H29" s="382">
        <v>99</v>
      </c>
      <c r="I29" s="382">
        <v>99</v>
      </c>
      <c r="J29" s="382">
        <v>999</v>
      </c>
      <c r="K29" s="382">
        <v>99</v>
      </c>
      <c r="L29" s="382">
        <v>99</v>
      </c>
      <c r="M29" s="382">
        <v>99</v>
      </c>
      <c r="N29" s="382">
        <v>99</v>
      </c>
      <c r="O29" s="382">
        <v>99</v>
      </c>
      <c r="P29" s="382">
        <v>9999</v>
      </c>
      <c r="Q29" s="382">
        <v>625</v>
      </c>
      <c r="R29" s="382">
        <v>17393</v>
      </c>
      <c r="S29" s="382">
        <v>5.32472833898695</v>
      </c>
      <c r="T29" s="382">
        <v>4.4102799977002221</v>
      </c>
      <c r="U29" s="382">
        <v>7.9955729316391695</v>
      </c>
      <c r="V29" s="382">
        <v>0</v>
      </c>
      <c r="W29" s="382">
        <v>8.0492152015178509E-2</v>
      </c>
      <c r="X29" s="382">
        <v>2.2077847409877536</v>
      </c>
      <c r="Y29" s="382">
        <v>4.0246076007589254E-2</v>
      </c>
      <c r="Z29" s="382">
        <v>3.1293344032890968</v>
      </c>
      <c r="AA29" s="382">
        <v>1.4537847706383706</v>
      </c>
      <c r="AB29" s="382">
        <v>1.6098544118332518</v>
      </c>
      <c r="AC29" s="382">
        <v>33.981052349661873</v>
      </c>
      <c r="AD29" s="382">
        <v>20.407084050420934</v>
      </c>
      <c r="AE29" s="382">
        <v>44.562526933799887</v>
      </c>
      <c r="AF29" s="382">
        <v>100</v>
      </c>
      <c r="AG29" s="382">
        <v>100</v>
      </c>
      <c r="AH29" s="382">
        <v>0.86816535387799698</v>
      </c>
      <c r="AI29" s="382">
        <v>2383</v>
      </c>
      <c r="AJ29" s="382">
        <v>84.286949223667378</v>
      </c>
      <c r="AK29" s="382">
        <v>14.214667623546388</v>
      </c>
    </row>
    <row r="30" spans="1:37" ht="15.6">
      <c r="A30" s="382">
        <v>1</v>
      </c>
      <c r="B30" s="382">
        <v>29</v>
      </c>
      <c r="C30" s="382">
        <v>2024</v>
      </c>
      <c r="D30" s="382">
        <v>99</v>
      </c>
      <c r="E30" s="382">
        <v>99</v>
      </c>
      <c r="F30" s="382">
        <v>99</v>
      </c>
      <c r="G30" s="382">
        <v>99</v>
      </c>
      <c r="H30" s="382">
        <v>99</v>
      </c>
      <c r="I30" s="382">
        <v>99</v>
      </c>
      <c r="J30" s="382">
        <v>999</v>
      </c>
      <c r="K30" s="382">
        <v>99</v>
      </c>
      <c r="L30" s="382">
        <v>99</v>
      </c>
      <c r="M30" s="382">
        <v>99</v>
      </c>
      <c r="N30" s="382">
        <v>99</v>
      </c>
      <c r="O30" s="382">
        <v>99</v>
      </c>
      <c r="P30" s="382">
        <v>9999</v>
      </c>
      <c r="Q30" s="382">
        <v>639</v>
      </c>
      <c r="R30" s="382">
        <v>16442</v>
      </c>
      <c r="S30" s="382">
        <v>5.5390463447269189</v>
      </c>
      <c r="T30" s="382">
        <v>4.4792604306045476</v>
      </c>
      <c r="U30" s="382">
        <v>8.2440579004987242</v>
      </c>
      <c r="V30" s="382">
        <v>1.2163970319912421E-2</v>
      </c>
      <c r="W30" s="382">
        <v>3.649191095973725E-2</v>
      </c>
      <c r="X30" s="382">
        <v>2.6821554555406881</v>
      </c>
      <c r="Y30" s="382">
        <v>9.1229777399343126E-2</v>
      </c>
      <c r="Z30" s="382">
        <v>3.2775977713880948</v>
      </c>
      <c r="AA30" s="382">
        <v>1.4352469623743589</v>
      </c>
      <c r="AB30" s="382">
        <v>1.4008492177990319</v>
      </c>
      <c r="AC30" s="382">
        <v>45.400136334178363</v>
      </c>
      <c r="AD30" s="382">
        <v>23.244705433880984</v>
      </c>
      <c r="AE30" s="382">
        <v>57.152533740160479</v>
      </c>
      <c r="AF30" s="382">
        <v>100</v>
      </c>
      <c r="AG30" s="382">
        <v>100</v>
      </c>
      <c r="AH30" s="382">
        <v>1.8610874589466</v>
      </c>
      <c r="AI30" s="382">
        <v>14661</v>
      </c>
      <c r="AJ30" s="382">
        <v>81.745194734328891</v>
      </c>
      <c r="AK30" s="382">
        <v>14.780222322733776</v>
      </c>
    </row>
    <row r="31" spans="1:37" ht="15.6">
      <c r="A31" s="382">
        <v>2</v>
      </c>
      <c r="B31" s="382">
        <v>1</v>
      </c>
      <c r="C31" s="382">
        <v>2024</v>
      </c>
      <c r="D31" s="382">
        <v>1</v>
      </c>
      <c r="E31" s="382">
        <v>99</v>
      </c>
      <c r="F31" s="382">
        <v>99</v>
      </c>
      <c r="G31" s="382">
        <v>99</v>
      </c>
      <c r="H31" s="382">
        <v>99</v>
      </c>
      <c r="I31" s="382">
        <v>99</v>
      </c>
      <c r="J31" s="382">
        <v>999</v>
      </c>
      <c r="K31" s="382">
        <v>99</v>
      </c>
      <c r="L31" s="382">
        <v>99</v>
      </c>
      <c r="M31" s="382">
        <v>99</v>
      </c>
      <c r="N31" s="382">
        <v>99</v>
      </c>
      <c r="O31" s="382">
        <v>99</v>
      </c>
      <c r="P31" s="382">
        <v>9999</v>
      </c>
      <c r="Q31" s="382">
        <v>24</v>
      </c>
      <c r="R31" s="382">
        <v>205</v>
      </c>
      <c r="S31" s="382">
        <v>5.3219512195121954</v>
      </c>
      <c r="T31" s="382">
        <v>4.7121951219512193</v>
      </c>
      <c r="U31" s="382">
        <v>9.3775609756097573</v>
      </c>
      <c r="V31" s="382">
        <v>0</v>
      </c>
      <c r="W31" s="382">
        <v>0</v>
      </c>
      <c r="X31" s="382">
        <v>4.3902439024390247</v>
      </c>
      <c r="Y31" s="382">
        <v>0.48780487804878048</v>
      </c>
      <c r="Z31" s="382">
        <v>3.2196930473964045</v>
      </c>
      <c r="AA31" s="382">
        <v>1.4223841536474204</v>
      </c>
      <c r="AB31" s="382">
        <v>1.2840855381338496</v>
      </c>
      <c r="AC31" s="382">
        <v>29.502899814489322</v>
      </c>
      <c r="AD31" s="382">
        <v>35.72393590347869</v>
      </c>
      <c r="AE31" s="382">
        <v>41.395516808456826</v>
      </c>
      <c r="AF31" s="382">
        <v>1.2468069577910232</v>
      </c>
      <c r="AG31" s="382">
        <v>1.4182346136594357</v>
      </c>
      <c r="AH31" s="382">
        <v>3.4146341463414642</v>
      </c>
      <c r="AI31" s="382">
        <v>41</v>
      </c>
      <c r="AJ31" s="382">
        <v>84.817073170731717</v>
      </c>
      <c r="AK31" s="382">
        <v>16.184952370517603</v>
      </c>
    </row>
    <row r="32" spans="1:37" ht="15.6">
      <c r="A32" s="382">
        <v>2</v>
      </c>
      <c r="B32" s="382">
        <v>2</v>
      </c>
      <c r="C32" s="382">
        <v>2024</v>
      </c>
      <c r="D32" s="382">
        <v>2</v>
      </c>
      <c r="E32" s="382">
        <v>99</v>
      </c>
      <c r="F32" s="382">
        <v>99</v>
      </c>
      <c r="G32" s="382">
        <v>99</v>
      </c>
      <c r="H32" s="382">
        <v>99</v>
      </c>
      <c r="I32" s="382">
        <v>99</v>
      </c>
      <c r="J32" s="382">
        <v>999</v>
      </c>
      <c r="K32" s="382">
        <v>99</v>
      </c>
      <c r="L32" s="382">
        <v>99</v>
      </c>
      <c r="M32" s="382">
        <v>99</v>
      </c>
      <c r="N32" s="382">
        <v>99</v>
      </c>
      <c r="O32" s="382">
        <v>99</v>
      </c>
      <c r="P32" s="382">
        <v>9999</v>
      </c>
      <c r="Q32" s="382">
        <v>46</v>
      </c>
      <c r="R32" s="382">
        <v>1161</v>
      </c>
      <c r="S32" s="382">
        <v>5.7614125753660641</v>
      </c>
      <c r="T32" s="382">
        <v>4.73557278208441</v>
      </c>
      <c r="U32" s="382">
        <v>6.4807924203273002</v>
      </c>
      <c r="V32" s="382">
        <v>8.6132644272179135E-2</v>
      </c>
      <c r="W32" s="382">
        <v>0</v>
      </c>
      <c r="X32" s="382">
        <v>0.17226528854435827</v>
      </c>
      <c r="Y32" s="382">
        <v>0.17226528854435827</v>
      </c>
      <c r="Z32" s="382">
        <v>2.272257444488611</v>
      </c>
      <c r="AA32" s="382">
        <v>1.4083885769255813</v>
      </c>
      <c r="AB32" s="382">
        <v>1.382747406841996</v>
      </c>
      <c r="AC32" s="382">
        <v>17.343209376065722</v>
      </c>
      <c r="AD32" s="382">
        <v>20.697420684218223</v>
      </c>
      <c r="AE32" s="382">
        <v>44.659912711528506</v>
      </c>
      <c r="AF32" s="382">
        <v>7.0611847707091604</v>
      </c>
      <c r="AG32" s="382">
        <v>5.5509159800750716</v>
      </c>
      <c r="AH32" s="382">
        <v>1.1197243755383288</v>
      </c>
      <c r="AI32" s="382">
        <v>1050</v>
      </c>
      <c r="AJ32" s="382">
        <v>74.010190476190445</v>
      </c>
      <c r="AK32" s="382">
        <v>15.268158287545303</v>
      </c>
    </row>
    <row r="33" spans="1:37" ht="15.6">
      <c r="A33" s="382">
        <v>2</v>
      </c>
      <c r="B33" s="382">
        <v>3</v>
      </c>
      <c r="C33" s="382">
        <v>2024</v>
      </c>
      <c r="D33" s="382">
        <v>3</v>
      </c>
      <c r="E33" s="382">
        <v>99</v>
      </c>
      <c r="F33" s="382">
        <v>99</v>
      </c>
      <c r="G33" s="382">
        <v>99</v>
      </c>
      <c r="H33" s="382">
        <v>99</v>
      </c>
      <c r="I33" s="382">
        <v>99</v>
      </c>
      <c r="J33" s="382">
        <v>999</v>
      </c>
      <c r="K33" s="382">
        <v>99</v>
      </c>
      <c r="L33" s="382">
        <v>99</v>
      </c>
      <c r="M33" s="382">
        <v>99</v>
      </c>
      <c r="N33" s="382">
        <v>99</v>
      </c>
      <c r="O33" s="382">
        <v>99</v>
      </c>
      <c r="P33" s="382">
        <v>9999</v>
      </c>
      <c r="Q33" s="382">
        <v>74</v>
      </c>
      <c r="R33" s="382">
        <v>2541</v>
      </c>
      <c r="S33" s="382">
        <v>5.6469893742621009</v>
      </c>
      <c r="T33" s="382">
        <v>5.1176702085792991</v>
      </c>
      <c r="U33" s="382">
        <v>6.8070051160960308</v>
      </c>
      <c r="V33" s="382">
        <v>0</v>
      </c>
      <c r="W33" s="382">
        <v>0</v>
      </c>
      <c r="X33" s="382">
        <v>0.47225501770956319</v>
      </c>
      <c r="Y33" s="382">
        <v>0</v>
      </c>
      <c r="Z33" s="382">
        <v>1.9591333759555236</v>
      </c>
      <c r="AA33" s="382">
        <v>1.2696855223806596</v>
      </c>
      <c r="AB33" s="382">
        <v>1.2439252796655855</v>
      </c>
      <c r="AC33" s="382">
        <v>37.038388660405531</v>
      </c>
      <c r="AD33" s="382">
        <v>22.345017318562363</v>
      </c>
      <c r="AE33" s="382">
        <v>41.052869972288597</v>
      </c>
      <c r="AF33" s="382">
        <v>15.45432429144873</v>
      </c>
      <c r="AG33" s="382">
        <v>12.760422814514044</v>
      </c>
      <c r="AH33" s="382">
        <v>0.4329004329004329</v>
      </c>
      <c r="AI33" s="382">
        <v>1834</v>
      </c>
      <c r="AJ33" s="382">
        <v>76.351962922573549</v>
      </c>
      <c r="AK33" s="382">
        <v>15.451318926111355</v>
      </c>
    </row>
    <row r="34" spans="1:37" ht="15.6">
      <c r="A34" s="382">
        <v>2</v>
      </c>
      <c r="B34" s="382">
        <v>4</v>
      </c>
      <c r="C34" s="382">
        <v>2024</v>
      </c>
      <c r="D34" s="382">
        <v>4</v>
      </c>
      <c r="E34" s="382">
        <v>99</v>
      </c>
      <c r="F34" s="382">
        <v>99</v>
      </c>
      <c r="G34" s="382">
        <v>99</v>
      </c>
      <c r="H34" s="382">
        <v>99</v>
      </c>
      <c r="I34" s="382">
        <v>99</v>
      </c>
      <c r="J34" s="382">
        <v>999</v>
      </c>
      <c r="K34" s="382">
        <v>99</v>
      </c>
      <c r="L34" s="382">
        <v>99</v>
      </c>
      <c r="M34" s="382">
        <v>99</v>
      </c>
      <c r="N34" s="382">
        <v>99</v>
      </c>
      <c r="O34" s="382">
        <v>99</v>
      </c>
      <c r="P34" s="382">
        <v>9999</v>
      </c>
      <c r="Q34" s="382">
        <v>89</v>
      </c>
      <c r="R34" s="382">
        <v>3145</v>
      </c>
      <c r="S34" s="382">
        <v>5.2864864864864876</v>
      </c>
      <c r="T34" s="382">
        <v>4.574880763116056</v>
      </c>
      <c r="U34" s="382">
        <v>6.6310651828298894</v>
      </c>
      <c r="V34" s="382">
        <v>0</v>
      </c>
      <c r="W34" s="382">
        <v>0</v>
      </c>
      <c r="X34" s="382">
        <v>9.5389507154213043E-2</v>
      </c>
      <c r="Y34" s="382">
        <v>0</v>
      </c>
      <c r="Z34" s="382">
        <v>1.6781959929232697</v>
      </c>
      <c r="AA34" s="382">
        <v>1.2577108025511872</v>
      </c>
      <c r="AB34" s="382">
        <v>1.2782409888312127</v>
      </c>
      <c r="AC34" s="382">
        <v>41.106765433231161</v>
      </c>
      <c r="AD34" s="382">
        <v>35.743686102905173</v>
      </c>
      <c r="AE34" s="382">
        <v>58.860436591622246</v>
      </c>
      <c r="AF34" s="382">
        <v>19.12784332806228</v>
      </c>
      <c r="AG34" s="382">
        <v>15.385381500979738</v>
      </c>
      <c r="AH34" s="382">
        <v>1.1446740858505564</v>
      </c>
      <c r="AI34" s="382">
        <v>2748</v>
      </c>
      <c r="AJ34" s="382">
        <v>76.276419213973739</v>
      </c>
      <c r="AK34" s="382">
        <v>14.923064052090311</v>
      </c>
    </row>
    <row r="35" spans="1:37" ht="15.6">
      <c r="A35" s="382">
        <v>2</v>
      </c>
      <c r="B35" s="382">
        <v>5</v>
      </c>
      <c r="C35" s="382">
        <v>2024</v>
      </c>
      <c r="D35" s="382">
        <v>5</v>
      </c>
      <c r="E35" s="382">
        <v>99</v>
      </c>
      <c r="F35" s="382">
        <v>99</v>
      </c>
      <c r="G35" s="382">
        <v>99</v>
      </c>
      <c r="H35" s="382">
        <v>99</v>
      </c>
      <c r="I35" s="382">
        <v>99</v>
      </c>
      <c r="J35" s="382">
        <v>999</v>
      </c>
      <c r="K35" s="382">
        <v>99</v>
      </c>
      <c r="L35" s="382">
        <v>99</v>
      </c>
      <c r="M35" s="382">
        <v>99</v>
      </c>
      <c r="N35" s="382">
        <v>99</v>
      </c>
      <c r="O35" s="382">
        <v>99</v>
      </c>
      <c r="P35" s="382">
        <v>9999</v>
      </c>
      <c r="Q35" s="382">
        <v>71</v>
      </c>
      <c r="R35" s="382">
        <v>1553</v>
      </c>
      <c r="S35" s="382">
        <v>5.3863490019317437</v>
      </c>
      <c r="T35" s="382">
        <v>4.4925949774629759</v>
      </c>
      <c r="U35" s="382">
        <v>6.8304571796522922</v>
      </c>
      <c r="V35" s="382">
        <v>0</v>
      </c>
      <c r="W35" s="382">
        <v>0</v>
      </c>
      <c r="X35" s="382">
        <v>0.57952350289761745</v>
      </c>
      <c r="Y35" s="382">
        <v>0</v>
      </c>
      <c r="Z35" s="382">
        <v>2.6103476015718248</v>
      </c>
      <c r="AA35" s="382">
        <v>1.4643632371015303</v>
      </c>
      <c r="AB35" s="382">
        <v>1.3547191234967555</v>
      </c>
      <c r="AC35" s="382">
        <v>58.977870322566162</v>
      </c>
      <c r="AD35" s="382">
        <v>43.347835436061857</v>
      </c>
      <c r="AE35" s="382">
        <v>55.875717879983249</v>
      </c>
      <c r="AF35" s="382">
        <v>9.4453229534119938</v>
      </c>
      <c r="AG35" s="382">
        <v>7.8257424632309647</v>
      </c>
      <c r="AH35" s="382">
        <v>2.4468770122343861</v>
      </c>
      <c r="AI35" s="382">
        <v>1405</v>
      </c>
      <c r="AJ35" s="382">
        <v>77.05202846975088</v>
      </c>
      <c r="AK35" s="382">
        <v>14.447078902864602</v>
      </c>
    </row>
    <row r="36" spans="1:37" ht="15.6">
      <c r="A36" s="382">
        <v>2</v>
      </c>
      <c r="B36" s="382">
        <v>6</v>
      </c>
      <c r="C36" s="382">
        <v>2024</v>
      </c>
      <c r="D36" s="382">
        <v>6</v>
      </c>
      <c r="E36" s="382">
        <v>99</v>
      </c>
      <c r="F36" s="382">
        <v>99</v>
      </c>
      <c r="G36" s="382">
        <v>99</v>
      </c>
      <c r="H36" s="382">
        <v>99</v>
      </c>
      <c r="I36" s="382">
        <v>99</v>
      </c>
      <c r="J36" s="382">
        <v>999</v>
      </c>
      <c r="K36" s="382">
        <v>99</v>
      </c>
      <c r="L36" s="382">
        <v>99</v>
      </c>
      <c r="M36" s="382">
        <v>99</v>
      </c>
      <c r="N36" s="382">
        <v>99</v>
      </c>
      <c r="O36" s="382">
        <v>99</v>
      </c>
      <c r="P36" s="382">
        <v>9999</v>
      </c>
      <c r="Q36" s="382">
        <v>66</v>
      </c>
      <c r="R36" s="382">
        <v>1075</v>
      </c>
      <c r="S36" s="382">
        <v>5.2167441860465118</v>
      </c>
      <c r="T36" s="382">
        <v>4</v>
      </c>
      <c r="U36" s="382">
        <v>7.9773953488371996</v>
      </c>
      <c r="V36" s="382">
        <v>0</v>
      </c>
      <c r="W36" s="382">
        <v>0</v>
      </c>
      <c r="X36" s="382">
        <v>0.372093023255814</v>
      </c>
      <c r="Y36" s="382">
        <v>0</v>
      </c>
      <c r="Z36" s="382">
        <v>2.3924650529832006</v>
      </c>
      <c r="AA36" s="382">
        <v>1.3831203699660544</v>
      </c>
      <c r="AB36" s="382">
        <v>1.4155284985589505</v>
      </c>
      <c r="AC36" s="382">
        <v>54.52156633025001</v>
      </c>
      <c r="AD36" s="382">
        <v>46.102320601195714</v>
      </c>
      <c r="AE36" s="382">
        <v>59.581368952965349</v>
      </c>
      <c r="AF36" s="382">
        <v>6.5381340469529263</v>
      </c>
      <c r="AG36" s="382">
        <v>6.326651360985851</v>
      </c>
      <c r="AH36" s="382">
        <v>0.93023255813953509</v>
      </c>
      <c r="AI36" s="382">
        <v>995</v>
      </c>
      <c r="AJ36" s="382">
        <v>80.735577889447242</v>
      </c>
      <c r="AK36" s="382">
        <v>14.412815580329516</v>
      </c>
    </row>
    <row r="37" spans="1:37" ht="15.6">
      <c r="A37" s="382">
        <v>2</v>
      </c>
      <c r="B37" s="382">
        <v>7</v>
      </c>
      <c r="C37" s="382">
        <v>2024</v>
      </c>
      <c r="D37" s="382">
        <v>7</v>
      </c>
      <c r="E37" s="382">
        <v>99</v>
      </c>
      <c r="F37" s="382">
        <v>99</v>
      </c>
      <c r="G37" s="382">
        <v>99</v>
      </c>
      <c r="H37" s="382">
        <v>99</v>
      </c>
      <c r="I37" s="382">
        <v>99</v>
      </c>
      <c r="J37" s="382">
        <v>999</v>
      </c>
      <c r="K37" s="382">
        <v>99</v>
      </c>
      <c r="L37" s="382">
        <v>99</v>
      </c>
      <c r="M37" s="382">
        <v>99</v>
      </c>
      <c r="N37" s="382">
        <v>99</v>
      </c>
      <c r="O37" s="382">
        <v>99</v>
      </c>
      <c r="P37" s="382">
        <v>9999</v>
      </c>
      <c r="Q37" s="382">
        <v>35</v>
      </c>
      <c r="R37" s="382">
        <v>561</v>
      </c>
      <c r="S37" s="382">
        <v>5.2085561497326198</v>
      </c>
      <c r="T37" s="382">
        <v>3.9269162210338679</v>
      </c>
      <c r="U37" s="382">
        <v>8.1347593582887718</v>
      </c>
      <c r="V37" s="382">
        <v>0</v>
      </c>
      <c r="W37" s="382">
        <v>0</v>
      </c>
      <c r="X37" s="382">
        <v>2.4955436720142599</v>
      </c>
      <c r="Y37" s="382">
        <v>0</v>
      </c>
      <c r="Z37" s="382">
        <v>3.1097661679704105</v>
      </c>
      <c r="AA37" s="382">
        <v>1.6528476644650043</v>
      </c>
      <c r="AB37" s="382">
        <v>1.4552159336876589</v>
      </c>
      <c r="AC37" s="382">
        <v>69.367684437203195</v>
      </c>
      <c r="AD37" s="382">
        <v>51.073591511796565</v>
      </c>
      <c r="AE37" s="382">
        <v>72.520409247681769</v>
      </c>
      <c r="AF37" s="382">
        <v>3.4119936747354345</v>
      </c>
      <c r="AG37" s="382">
        <v>3.3667579499043896</v>
      </c>
      <c r="AH37" s="382">
        <v>4.9910873440285197</v>
      </c>
      <c r="AI37" s="382">
        <v>561</v>
      </c>
      <c r="AJ37" s="382">
        <v>82.254723707664951</v>
      </c>
      <c r="AK37" s="382">
        <v>14.020248590359484</v>
      </c>
    </row>
    <row r="38" spans="1:37" ht="15.6">
      <c r="A38" s="382">
        <v>2</v>
      </c>
      <c r="B38" s="382">
        <v>8</v>
      </c>
      <c r="C38" s="382">
        <v>2024</v>
      </c>
      <c r="D38" s="382">
        <v>8</v>
      </c>
      <c r="E38" s="382">
        <v>99</v>
      </c>
      <c r="F38" s="382">
        <v>99</v>
      </c>
      <c r="G38" s="382">
        <v>99</v>
      </c>
      <c r="H38" s="382">
        <v>99</v>
      </c>
      <c r="I38" s="382">
        <v>99</v>
      </c>
      <c r="J38" s="382">
        <v>999</v>
      </c>
      <c r="K38" s="382">
        <v>99</v>
      </c>
      <c r="L38" s="382">
        <v>99</v>
      </c>
      <c r="M38" s="382">
        <v>99</v>
      </c>
      <c r="N38" s="382">
        <v>99</v>
      </c>
      <c r="O38" s="382">
        <v>99</v>
      </c>
      <c r="P38" s="382">
        <v>9999</v>
      </c>
      <c r="Q38" s="382">
        <v>81</v>
      </c>
      <c r="R38" s="382">
        <v>992</v>
      </c>
      <c r="S38" s="382">
        <v>5.3377016129032251</v>
      </c>
      <c r="T38" s="382">
        <v>3.71875</v>
      </c>
      <c r="U38" s="382">
        <v>9.3493951612903174</v>
      </c>
      <c r="V38" s="382">
        <v>0</v>
      </c>
      <c r="W38" s="382">
        <v>0</v>
      </c>
      <c r="X38" s="382">
        <v>1.411290322580645</v>
      </c>
      <c r="Y38" s="382">
        <v>0</v>
      </c>
      <c r="Z38" s="382">
        <v>2.4273350158829605</v>
      </c>
      <c r="AA38" s="382">
        <v>1.4728284861703398</v>
      </c>
      <c r="AB38" s="382">
        <v>1.2678289998985948</v>
      </c>
      <c r="AC38" s="382">
        <v>62.472444644464943</v>
      </c>
      <c r="AD38" s="382">
        <v>46.991907658888977</v>
      </c>
      <c r="AE38" s="382">
        <v>69.382912107147263</v>
      </c>
      <c r="AF38" s="382">
        <v>6.0333292786765611</v>
      </c>
      <c r="AG38" s="382">
        <v>6.8422590240562799</v>
      </c>
      <c r="AH38" s="382">
        <v>3.0241935483870974</v>
      </c>
      <c r="AI38" s="382">
        <v>976</v>
      </c>
      <c r="AJ38" s="382">
        <v>86.576844262295054</v>
      </c>
      <c r="AK38" s="382">
        <v>14.168857058861621</v>
      </c>
    </row>
    <row r="39" spans="1:37" ht="15.6">
      <c r="A39" s="382">
        <v>2</v>
      </c>
      <c r="B39" s="382">
        <v>9</v>
      </c>
      <c r="C39" s="382">
        <v>2024</v>
      </c>
      <c r="D39" s="382">
        <v>9</v>
      </c>
      <c r="E39" s="382">
        <v>99</v>
      </c>
      <c r="F39" s="382">
        <v>99</v>
      </c>
      <c r="G39" s="382">
        <v>99</v>
      </c>
      <c r="H39" s="382">
        <v>99</v>
      </c>
      <c r="I39" s="382">
        <v>99</v>
      </c>
      <c r="J39" s="382">
        <v>999</v>
      </c>
      <c r="K39" s="382">
        <v>99</v>
      </c>
      <c r="L39" s="382">
        <v>99</v>
      </c>
      <c r="M39" s="382">
        <v>99</v>
      </c>
      <c r="N39" s="382">
        <v>99</v>
      </c>
      <c r="O39" s="382">
        <v>99</v>
      </c>
      <c r="P39" s="382">
        <v>9999</v>
      </c>
      <c r="Q39" s="382">
        <v>131</v>
      </c>
      <c r="R39" s="382">
        <v>1562</v>
      </c>
      <c r="S39" s="382">
        <v>5.7944942381562115</v>
      </c>
      <c r="T39" s="382">
        <v>4.3380281690140849</v>
      </c>
      <c r="U39" s="382">
        <v>10.83335467349551</v>
      </c>
      <c r="V39" s="382">
        <v>6.4020486555697836E-2</v>
      </c>
      <c r="W39" s="382">
        <v>0.19206145966709351</v>
      </c>
      <c r="X39" s="382">
        <v>8.1946222791293248</v>
      </c>
      <c r="Y39" s="382">
        <v>0.32010243277848921</v>
      </c>
      <c r="Z39" s="382">
        <v>3.6991946576145129</v>
      </c>
      <c r="AA39" s="382">
        <v>1.5234052450414539</v>
      </c>
      <c r="AB39" s="382">
        <v>1.4168189303537724</v>
      </c>
      <c r="AC39" s="382">
        <v>52.96941006918059</v>
      </c>
      <c r="AD39" s="382">
        <v>33.824727524356554</v>
      </c>
      <c r="AE39" s="382">
        <v>59.36716298586235</v>
      </c>
      <c r="AF39" s="382">
        <v>9.5000608198515994</v>
      </c>
      <c r="AG39" s="382">
        <v>12.483843457116544</v>
      </c>
      <c r="AH39" s="382">
        <v>2.4327784891165178</v>
      </c>
      <c r="AI39" s="382">
        <v>1499</v>
      </c>
      <c r="AJ39" s="382">
        <v>90.419813208805834</v>
      </c>
      <c r="AK39" s="382">
        <v>14.574704513444496</v>
      </c>
    </row>
    <row r="40" spans="1:37" ht="15.6">
      <c r="A40" s="382">
        <v>2</v>
      </c>
      <c r="B40" s="382">
        <v>10</v>
      </c>
      <c r="C40" s="382">
        <v>2024</v>
      </c>
      <c r="D40" s="382">
        <v>10</v>
      </c>
      <c r="E40" s="382">
        <v>99</v>
      </c>
      <c r="F40" s="382">
        <v>99</v>
      </c>
      <c r="G40" s="382">
        <v>99</v>
      </c>
      <c r="H40" s="382">
        <v>99</v>
      </c>
      <c r="I40" s="382">
        <v>99</v>
      </c>
      <c r="J40" s="382">
        <v>999</v>
      </c>
      <c r="K40" s="382">
        <v>99</v>
      </c>
      <c r="L40" s="382">
        <v>99</v>
      </c>
      <c r="M40" s="382">
        <v>99</v>
      </c>
      <c r="N40" s="382">
        <v>99</v>
      </c>
      <c r="O40" s="382">
        <v>99</v>
      </c>
      <c r="P40" s="382">
        <v>9999</v>
      </c>
      <c r="Q40" s="382">
        <v>267</v>
      </c>
      <c r="R40" s="382">
        <v>2602</v>
      </c>
      <c r="S40" s="382">
        <v>5.8604919292851632</v>
      </c>
      <c r="T40" s="382">
        <v>4.3451191391237529</v>
      </c>
      <c r="U40" s="382">
        <v>10.559531129900062</v>
      </c>
      <c r="V40" s="382">
        <v>0</v>
      </c>
      <c r="W40" s="382">
        <v>0.11529592621060722</v>
      </c>
      <c r="X40" s="382">
        <v>6.6102997694081447</v>
      </c>
      <c r="Y40" s="382">
        <v>0.11529592621060722</v>
      </c>
      <c r="Z40" s="382">
        <v>3.7602316798205262</v>
      </c>
      <c r="AA40" s="382">
        <v>1.5012624165430137</v>
      </c>
      <c r="AB40" s="382">
        <v>1.427209374951284</v>
      </c>
      <c r="AC40" s="382">
        <v>53.675259821370894</v>
      </c>
      <c r="AD40" s="382">
        <v>43.606735949961653</v>
      </c>
      <c r="AE40" s="382">
        <v>68.846974587639906</v>
      </c>
      <c r="AF40" s="382">
        <v>15.825325386206053</v>
      </c>
      <c r="AG40" s="382">
        <v>20.270116740244077</v>
      </c>
      <c r="AH40" s="382">
        <v>1.3451191391237509</v>
      </c>
      <c r="AI40" s="382">
        <v>2544</v>
      </c>
      <c r="AJ40" s="382">
        <v>88.253419811320896</v>
      </c>
      <c r="AK40" s="382">
        <v>14.912575705178355</v>
      </c>
    </row>
    <row r="41" spans="1:37" ht="15.6">
      <c r="A41" s="382">
        <v>2</v>
      </c>
      <c r="B41" s="382">
        <v>11</v>
      </c>
      <c r="C41" s="382">
        <v>2024</v>
      </c>
      <c r="D41" s="382">
        <v>11</v>
      </c>
      <c r="E41" s="382">
        <v>99</v>
      </c>
      <c r="F41" s="382">
        <v>99</v>
      </c>
      <c r="G41" s="382">
        <v>99</v>
      </c>
      <c r="H41" s="382">
        <v>99</v>
      </c>
      <c r="I41" s="382">
        <v>99</v>
      </c>
      <c r="J41" s="382">
        <v>999</v>
      </c>
      <c r="K41" s="382">
        <v>99</v>
      </c>
      <c r="L41" s="382">
        <v>99</v>
      </c>
      <c r="M41" s="382">
        <v>99</v>
      </c>
      <c r="N41" s="382">
        <v>99</v>
      </c>
      <c r="O41" s="382">
        <v>99</v>
      </c>
      <c r="P41" s="382">
        <v>9999</v>
      </c>
      <c r="Q41" s="382">
        <v>123</v>
      </c>
      <c r="R41" s="382">
        <v>953</v>
      </c>
      <c r="S41" s="382">
        <v>5.5498426023085008</v>
      </c>
      <c r="T41" s="382">
        <v>4.3200419727177355</v>
      </c>
      <c r="U41" s="382">
        <v>10.026652675760753</v>
      </c>
      <c r="V41" s="382">
        <v>0</v>
      </c>
      <c r="W41" s="382">
        <v>0</v>
      </c>
      <c r="X41" s="382">
        <v>7.1353620146904513</v>
      </c>
      <c r="Y41" s="382">
        <v>0.10493179433368312</v>
      </c>
      <c r="Z41" s="382">
        <v>3.6576506404798192</v>
      </c>
      <c r="AA41" s="382">
        <v>1.5378684354159931</v>
      </c>
      <c r="AB41" s="382">
        <v>1.4642960262129689</v>
      </c>
      <c r="AC41" s="382">
        <v>62.38344665999405</v>
      </c>
      <c r="AD41" s="382">
        <v>49.531608085687346</v>
      </c>
      <c r="AE41" s="382">
        <v>71.680249705324954</v>
      </c>
      <c r="AF41" s="382">
        <v>5.7961318574382679</v>
      </c>
      <c r="AG41" s="382">
        <v>7.0494168889728259</v>
      </c>
      <c r="AH41" s="382">
        <v>5.9811122770199363</v>
      </c>
      <c r="AI41" s="382">
        <v>921</v>
      </c>
      <c r="AJ41" s="382">
        <v>87.756786102062946</v>
      </c>
      <c r="AK41" s="382">
        <v>14.33944498242831</v>
      </c>
    </row>
    <row r="42" spans="1:37" ht="15.6">
      <c r="A42" s="382">
        <v>2</v>
      </c>
      <c r="B42" s="382">
        <v>12</v>
      </c>
      <c r="C42" s="382">
        <v>2024</v>
      </c>
      <c r="D42" s="382">
        <v>12</v>
      </c>
      <c r="E42" s="382">
        <v>99</v>
      </c>
      <c r="F42" s="382">
        <v>99</v>
      </c>
      <c r="G42" s="382">
        <v>99</v>
      </c>
      <c r="H42" s="382">
        <v>99</v>
      </c>
      <c r="I42" s="382">
        <v>99</v>
      </c>
      <c r="J42" s="382">
        <v>999</v>
      </c>
      <c r="K42" s="382">
        <v>99</v>
      </c>
      <c r="L42" s="382">
        <v>99</v>
      </c>
      <c r="M42" s="382">
        <v>99</v>
      </c>
      <c r="N42" s="382">
        <v>99</v>
      </c>
      <c r="O42" s="382">
        <v>99</v>
      </c>
      <c r="P42" s="382">
        <v>9999</v>
      </c>
      <c r="Q42" s="382">
        <v>22</v>
      </c>
      <c r="R42" s="382">
        <v>92</v>
      </c>
      <c r="S42" s="382">
        <v>5.858695652173914</v>
      </c>
      <c r="T42" s="382">
        <v>4.6086956521739131</v>
      </c>
      <c r="U42" s="382">
        <v>10.611956521739131</v>
      </c>
      <c r="V42" s="382">
        <v>0</v>
      </c>
      <c r="W42" s="382">
        <v>0</v>
      </c>
      <c r="X42" s="382">
        <v>6.5217391304347823</v>
      </c>
      <c r="Y42" s="382">
        <v>3.2608695652173911</v>
      </c>
      <c r="Z42" s="382">
        <v>3.777100405915947</v>
      </c>
      <c r="AA42" s="382">
        <v>1.9200403173933296</v>
      </c>
      <c r="AB42" s="382">
        <v>1.1605519839164471</v>
      </c>
      <c r="AC42" s="382">
        <v>-13.420927391474256</v>
      </c>
      <c r="AD42" s="382">
        <v>29.440901397841035</v>
      </c>
      <c r="AE42" s="382">
        <v>39.956762162873623</v>
      </c>
      <c r="AF42" s="382">
        <v>0.55954263471597154</v>
      </c>
      <c r="AG42" s="382">
        <v>0.72025720626077161</v>
      </c>
      <c r="AH42" s="382">
        <v>3.2608695652173911</v>
      </c>
      <c r="AI42" s="382">
        <v>87</v>
      </c>
      <c r="AJ42" s="382">
        <v>86.518390804597701</v>
      </c>
      <c r="AK42" s="382">
        <v>15.248580469150138</v>
      </c>
    </row>
    <row r="43" spans="1:37" ht="15.6">
      <c r="A43" s="382">
        <v>2</v>
      </c>
      <c r="B43" s="382">
        <v>13</v>
      </c>
      <c r="C43" s="382">
        <v>2023</v>
      </c>
      <c r="D43" s="382">
        <v>1</v>
      </c>
      <c r="E43" s="382">
        <v>99</v>
      </c>
      <c r="F43" s="382">
        <v>99</v>
      </c>
      <c r="G43" s="382">
        <v>99</v>
      </c>
      <c r="H43" s="382">
        <v>99</v>
      </c>
      <c r="I43" s="382">
        <v>99</v>
      </c>
      <c r="J43" s="382">
        <v>999</v>
      </c>
      <c r="K43" s="382">
        <v>99</v>
      </c>
      <c r="L43" s="382">
        <v>99</v>
      </c>
      <c r="M43" s="382">
        <v>99</v>
      </c>
      <c r="N43" s="382">
        <v>99</v>
      </c>
      <c r="O43" s="382">
        <v>99</v>
      </c>
      <c r="P43" s="382">
        <v>9999</v>
      </c>
      <c r="Q43" s="382">
        <v>26</v>
      </c>
      <c r="R43" s="382">
        <v>202</v>
      </c>
      <c r="S43" s="382">
        <v>5.3019801980198036</v>
      </c>
      <c r="T43" s="382">
        <v>4.6584158415841586</v>
      </c>
      <c r="U43" s="382">
        <v>9.3212871287128678</v>
      </c>
      <c r="V43" s="382">
        <v>0</v>
      </c>
      <c r="W43" s="382">
        <v>0</v>
      </c>
      <c r="X43" s="382">
        <v>4.4554455445544567</v>
      </c>
      <c r="Y43" s="382">
        <v>0</v>
      </c>
      <c r="Z43" s="382">
        <v>3.1193570559186674</v>
      </c>
      <c r="AA43" s="382">
        <v>1.6176305981537114</v>
      </c>
      <c r="AB43" s="382">
        <v>1.5276829881308132</v>
      </c>
      <c r="AC43" s="382">
        <v>58.452860612929307</v>
      </c>
      <c r="AD43" s="382">
        <v>34.403270418127782</v>
      </c>
      <c r="AE43" s="382">
        <v>40.833656706770554</v>
      </c>
      <c r="AF43" s="382">
        <v>1.1613867647904337</v>
      </c>
      <c r="AG43" s="382">
        <v>1.3539516923497312</v>
      </c>
      <c r="AH43" s="382">
        <v>2.9702970297029703</v>
      </c>
      <c r="AI43" s="382">
        <v>0</v>
      </c>
      <c r="AJ43" s="382"/>
      <c r="AK43" s="382"/>
    </row>
    <row r="44" spans="1:37" ht="15.6">
      <c r="A44" s="382">
        <v>2</v>
      </c>
      <c r="B44" s="382">
        <v>14</v>
      </c>
      <c r="C44" s="382">
        <v>2023</v>
      </c>
      <c r="D44" s="382">
        <v>2</v>
      </c>
      <c r="E44" s="382">
        <v>99</v>
      </c>
      <c r="F44" s="382">
        <v>99</v>
      </c>
      <c r="G44" s="382">
        <v>99</v>
      </c>
      <c r="H44" s="382">
        <v>99</v>
      </c>
      <c r="I44" s="382">
        <v>99</v>
      </c>
      <c r="J44" s="382">
        <v>999</v>
      </c>
      <c r="K44" s="382">
        <v>99</v>
      </c>
      <c r="L44" s="382">
        <v>99</v>
      </c>
      <c r="M44" s="382">
        <v>99</v>
      </c>
      <c r="N44" s="382">
        <v>99</v>
      </c>
      <c r="O44" s="382">
        <v>99</v>
      </c>
      <c r="P44" s="382">
        <v>9999</v>
      </c>
      <c r="Q44" s="382">
        <v>46</v>
      </c>
      <c r="R44" s="382">
        <v>1297</v>
      </c>
      <c r="S44" s="382">
        <v>5.441788743253662</v>
      </c>
      <c r="T44" s="382">
        <v>4.7818041634541251</v>
      </c>
      <c r="U44" s="382">
        <v>6.828989976869698</v>
      </c>
      <c r="V44" s="382">
        <v>0</v>
      </c>
      <c r="W44" s="382">
        <v>0</v>
      </c>
      <c r="X44" s="382">
        <v>1.4649190439475712</v>
      </c>
      <c r="Y44" s="382">
        <v>0</v>
      </c>
      <c r="Z44" s="382">
        <v>2.7424656691925642</v>
      </c>
      <c r="AA44" s="382">
        <v>1.3252354790289702</v>
      </c>
      <c r="AB44" s="382">
        <v>1.3418277096398696</v>
      </c>
      <c r="AC44" s="382">
        <v>18.793382510611934</v>
      </c>
      <c r="AD44" s="382">
        <v>19.380534734430395</v>
      </c>
      <c r="AE44" s="382">
        <v>35.814924803409781</v>
      </c>
      <c r="AF44" s="382">
        <v>7.4570229402633252</v>
      </c>
      <c r="AG44" s="382">
        <v>6.3690163734027498</v>
      </c>
      <c r="AH44" s="382">
        <v>1.8504240555127212</v>
      </c>
      <c r="AI44" s="382">
        <v>33</v>
      </c>
      <c r="AJ44" s="382">
        <v>89.209090909090889</v>
      </c>
      <c r="AK44" s="382">
        <v>12.059135636598633</v>
      </c>
    </row>
    <row r="45" spans="1:37" ht="15.6">
      <c r="A45" s="382">
        <v>2</v>
      </c>
      <c r="B45" s="382">
        <v>15</v>
      </c>
      <c r="C45" s="382">
        <v>2023</v>
      </c>
      <c r="D45" s="382">
        <v>3</v>
      </c>
      <c r="E45" s="382">
        <v>99</v>
      </c>
      <c r="F45" s="382">
        <v>99</v>
      </c>
      <c r="G45" s="382">
        <v>99</v>
      </c>
      <c r="H45" s="382">
        <v>99</v>
      </c>
      <c r="I45" s="382">
        <v>99</v>
      </c>
      <c r="J45" s="382">
        <v>999</v>
      </c>
      <c r="K45" s="382">
        <v>99</v>
      </c>
      <c r="L45" s="382">
        <v>99</v>
      </c>
      <c r="M45" s="382">
        <v>99</v>
      </c>
      <c r="N45" s="382">
        <v>99</v>
      </c>
      <c r="O45" s="382">
        <v>99</v>
      </c>
      <c r="P45" s="382">
        <v>9999</v>
      </c>
      <c r="Q45" s="382">
        <v>122</v>
      </c>
      <c r="R45" s="382">
        <v>3695</v>
      </c>
      <c r="S45" s="382">
        <v>5.3312584573748287</v>
      </c>
      <c r="T45" s="382">
        <v>4.759675236806495</v>
      </c>
      <c r="U45" s="382">
        <v>6.5824086603518355</v>
      </c>
      <c r="V45" s="382">
        <v>0</v>
      </c>
      <c r="W45" s="382">
        <v>0</v>
      </c>
      <c r="X45" s="382">
        <v>0.73071718538565633</v>
      </c>
      <c r="Y45" s="382">
        <v>5.4127198917456008E-2</v>
      </c>
      <c r="Z45" s="382">
        <v>2.237274134194378</v>
      </c>
      <c r="AA45" s="382">
        <v>1.3580352408305951</v>
      </c>
      <c r="AB45" s="382">
        <v>1.3695501281543221</v>
      </c>
      <c r="AC45" s="382">
        <v>33.36773865830903</v>
      </c>
      <c r="AD45" s="382">
        <v>22.909804023157495</v>
      </c>
      <c r="AE45" s="382">
        <v>40.367113899994493</v>
      </c>
      <c r="AF45" s="382">
        <v>21.244178692577481</v>
      </c>
      <c r="AG45" s="382">
        <v>17.489411578591628</v>
      </c>
      <c r="AH45" s="382">
        <v>0.10825439783491202</v>
      </c>
      <c r="AI45" s="382">
        <v>12</v>
      </c>
      <c r="AJ45" s="382">
        <v>88.816666666666634</v>
      </c>
      <c r="AK45" s="382">
        <v>14.56886006918578</v>
      </c>
    </row>
    <row r="46" spans="1:37" ht="15.6">
      <c r="A46" s="382">
        <v>2</v>
      </c>
      <c r="B46" s="382">
        <v>16</v>
      </c>
      <c r="C46" s="382">
        <v>2023</v>
      </c>
      <c r="D46" s="382">
        <v>4</v>
      </c>
      <c r="E46" s="382">
        <v>99</v>
      </c>
      <c r="F46" s="382">
        <v>99</v>
      </c>
      <c r="G46" s="382">
        <v>99</v>
      </c>
      <c r="H46" s="382">
        <v>99</v>
      </c>
      <c r="I46" s="382">
        <v>99</v>
      </c>
      <c r="J46" s="382">
        <v>999</v>
      </c>
      <c r="K46" s="382">
        <v>99</v>
      </c>
      <c r="L46" s="382">
        <v>99</v>
      </c>
      <c r="M46" s="382">
        <v>99</v>
      </c>
      <c r="N46" s="382">
        <v>99</v>
      </c>
      <c r="O46" s="382">
        <v>99</v>
      </c>
      <c r="P46" s="382">
        <v>9999</v>
      </c>
      <c r="Q46" s="382">
        <v>78</v>
      </c>
      <c r="R46" s="382">
        <v>2751</v>
      </c>
      <c r="S46" s="382">
        <v>5.3845874227553612</v>
      </c>
      <c r="T46" s="382">
        <v>4.6175936023264246</v>
      </c>
      <c r="U46" s="382">
        <v>6.4471828426026958</v>
      </c>
      <c r="V46" s="382">
        <v>0</v>
      </c>
      <c r="W46" s="382">
        <v>0</v>
      </c>
      <c r="X46" s="382">
        <v>0.21810250817884405</v>
      </c>
      <c r="Y46" s="382">
        <v>3.6350418029807346E-2</v>
      </c>
      <c r="Z46" s="382">
        <v>1.8103237676159056</v>
      </c>
      <c r="AA46" s="382">
        <v>1.2659891968630317</v>
      </c>
      <c r="AB46" s="382">
        <v>1.6742873904909197</v>
      </c>
      <c r="AC46" s="382">
        <v>32.820298967382257</v>
      </c>
      <c r="AD46" s="382">
        <v>34.704205768529469</v>
      </c>
      <c r="AE46" s="382">
        <v>49.468972524874687</v>
      </c>
      <c r="AF46" s="382">
        <v>15.816707870982588</v>
      </c>
      <c r="AG46" s="382">
        <v>12.7537086440349</v>
      </c>
      <c r="AH46" s="382">
        <v>0</v>
      </c>
      <c r="AI46" s="382">
        <v>42</v>
      </c>
      <c r="AJ46" s="382">
        <v>78.130952380952394</v>
      </c>
      <c r="AK46" s="382">
        <v>15.483780257067322</v>
      </c>
    </row>
    <row r="47" spans="1:37" ht="15.6">
      <c r="A47" s="382">
        <v>2</v>
      </c>
      <c r="B47" s="382">
        <v>17</v>
      </c>
      <c r="C47" s="382">
        <v>2023</v>
      </c>
      <c r="D47" s="382">
        <v>5</v>
      </c>
      <c r="E47" s="382">
        <v>99</v>
      </c>
      <c r="F47" s="382">
        <v>99</v>
      </c>
      <c r="G47" s="382">
        <v>99</v>
      </c>
      <c r="H47" s="382">
        <v>99</v>
      </c>
      <c r="I47" s="382">
        <v>99</v>
      </c>
      <c r="J47" s="382">
        <v>999</v>
      </c>
      <c r="K47" s="382">
        <v>99</v>
      </c>
      <c r="L47" s="382">
        <v>99</v>
      </c>
      <c r="M47" s="382">
        <v>99</v>
      </c>
      <c r="N47" s="382">
        <v>99</v>
      </c>
      <c r="O47" s="382">
        <v>99</v>
      </c>
      <c r="P47" s="382">
        <v>9999</v>
      </c>
      <c r="Q47" s="382">
        <v>57</v>
      </c>
      <c r="R47" s="382">
        <v>1454</v>
      </c>
      <c r="S47" s="382">
        <v>5.5006877579092173</v>
      </c>
      <c r="T47" s="382">
        <v>4.5398899587345261</v>
      </c>
      <c r="U47" s="382">
        <v>6.560178817056399</v>
      </c>
      <c r="V47" s="382">
        <v>0</v>
      </c>
      <c r="W47" s="382">
        <v>6.8775790921595595E-2</v>
      </c>
      <c r="X47" s="382">
        <v>0.41265474552957354</v>
      </c>
      <c r="Y47" s="382">
        <v>0</v>
      </c>
      <c r="Z47" s="382">
        <v>2.1670637519523535</v>
      </c>
      <c r="AA47" s="382">
        <v>1.5272624123230969</v>
      </c>
      <c r="AB47" s="382">
        <v>1.4744934509847223</v>
      </c>
      <c r="AC47" s="382">
        <v>23.97808992283996</v>
      </c>
      <c r="AD47" s="382">
        <v>20.698670066636399</v>
      </c>
      <c r="AE47" s="382">
        <v>52.773122894796877</v>
      </c>
      <c r="AF47" s="382">
        <v>8.3596849307192507</v>
      </c>
      <c r="AG47" s="382">
        <v>6.8589241157140117</v>
      </c>
      <c r="AH47" s="382">
        <v>0.75653370013755183</v>
      </c>
      <c r="AI47" s="382">
        <v>468</v>
      </c>
      <c r="AJ47" s="382">
        <v>76.532692307692287</v>
      </c>
      <c r="AK47" s="382">
        <v>14.37052227693477</v>
      </c>
    </row>
    <row r="48" spans="1:37" ht="15.6">
      <c r="A48" s="382">
        <v>2</v>
      </c>
      <c r="B48" s="382">
        <v>18</v>
      </c>
      <c r="C48" s="382">
        <v>2023</v>
      </c>
      <c r="D48" s="382">
        <v>6</v>
      </c>
      <c r="E48" s="382">
        <v>99</v>
      </c>
      <c r="F48" s="382">
        <v>99</v>
      </c>
      <c r="G48" s="382">
        <v>99</v>
      </c>
      <c r="H48" s="382">
        <v>99</v>
      </c>
      <c r="I48" s="382">
        <v>99</v>
      </c>
      <c r="J48" s="382">
        <v>999</v>
      </c>
      <c r="K48" s="382">
        <v>99</v>
      </c>
      <c r="L48" s="382">
        <v>99</v>
      </c>
      <c r="M48" s="382">
        <v>99</v>
      </c>
      <c r="N48" s="382">
        <v>99</v>
      </c>
      <c r="O48" s="382">
        <v>99</v>
      </c>
      <c r="P48" s="382">
        <v>9999</v>
      </c>
      <c r="Q48" s="382">
        <v>88</v>
      </c>
      <c r="R48" s="382">
        <v>1409</v>
      </c>
      <c r="S48" s="382">
        <v>5.1383960255500387</v>
      </c>
      <c r="T48" s="382">
        <v>4.2256919801277508</v>
      </c>
      <c r="U48" s="382">
        <v>7.8409510290986484</v>
      </c>
      <c r="V48" s="382">
        <v>0</v>
      </c>
      <c r="W48" s="382">
        <v>7.0972320794890006E-2</v>
      </c>
      <c r="X48" s="382">
        <v>0.49680624556422998</v>
      </c>
      <c r="Y48" s="382">
        <v>7.0972320794890006E-2</v>
      </c>
      <c r="Z48" s="382">
        <v>2.7342538585448382</v>
      </c>
      <c r="AA48" s="382">
        <v>1.425712570714107</v>
      </c>
      <c r="AB48" s="382">
        <v>1.6331879917971179</v>
      </c>
      <c r="AC48" s="382">
        <v>45.939851414502193</v>
      </c>
      <c r="AD48" s="382">
        <v>44.848937946997559</v>
      </c>
      <c r="AE48" s="382">
        <v>53.584263531155663</v>
      </c>
      <c r="AF48" s="382">
        <v>8.1009601563847529</v>
      </c>
      <c r="AG48" s="382">
        <v>7.9443002293858305</v>
      </c>
      <c r="AH48" s="382">
        <v>0.70972320794890009</v>
      </c>
      <c r="AI48" s="382">
        <v>448</v>
      </c>
      <c r="AJ48" s="382">
        <v>78.847991071428609</v>
      </c>
      <c r="AK48" s="382">
        <v>14.811627947202998</v>
      </c>
    </row>
    <row r="49" spans="1:37" ht="15.6">
      <c r="A49" s="382">
        <v>2</v>
      </c>
      <c r="B49" s="382">
        <v>19</v>
      </c>
      <c r="C49" s="382">
        <v>2023</v>
      </c>
      <c r="D49" s="382">
        <v>7</v>
      </c>
      <c r="E49" s="382">
        <v>99</v>
      </c>
      <c r="F49" s="382">
        <v>99</v>
      </c>
      <c r="G49" s="382">
        <v>99</v>
      </c>
      <c r="H49" s="382">
        <v>99</v>
      </c>
      <c r="I49" s="382">
        <v>99</v>
      </c>
      <c r="J49" s="382">
        <v>999</v>
      </c>
      <c r="K49" s="382">
        <v>99</v>
      </c>
      <c r="L49" s="382">
        <v>99</v>
      </c>
      <c r="M49" s="382">
        <v>99</v>
      </c>
      <c r="N49" s="382">
        <v>99</v>
      </c>
      <c r="O49" s="382">
        <v>99</v>
      </c>
      <c r="P49" s="382">
        <v>9999</v>
      </c>
      <c r="Q49" s="382">
        <v>21</v>
      </c>
      <c r="R49" s="382">
        <v>306</v>
      </c>
      <c r="S49" s="382">
        <v>4.8202614379084956</v>
      </c>
      <c r="T49" s="382">
        <v>4.2189542483660132</v>
      </c>
      <c r="U49" s="382">
        <v>7.7091503267973804</v>
      </c>
      <c r="V49" s="382">
        <v>0</v>
      </c>
      <c r="W49" s="382">
        <v>0</v>
      </c>
      <c r="X49" s="382">
        <v>0</v>
      </c>
      <c r="Y49" s="382">
        <v>0</v>
      </c>
      <c r="Z49" s="382">
        <v>2.069822368594131</v>
      </c>
      <c r="AA49" s="382">
        <v>1.5833223725987673</v>
      </c>
      <c r="AB49" s="382">
        <v>1.5533329813172581</v>
      </c>
      <c r="AC49" s="382">
        <v>69.893088820067561</v>
      </c>
      <c r="AD49" s="382">
        <v>44.904906394612809</v>
      </c>
      <c r="AE49" s="382">
        <v>60.065336427493477</v>
      </c>
      <c r="AF49" s="382">
        <v>1.7593284654746164</v>
      </c>
      <c r="AG49" s="382">
        <v>1.6963046589054196</v>
      </c>
      <c r="AH49" s="382">
        <v>0</v>
      </c>
      <c r="AI49" s="382">
        <v>95</v>
      </c>
      <c r="AJ49" s="382">
        <v>112.44315789473681</v>
      </c>
      <c r="AK49" s="382">
        <v>5.8892463954580228</v>
      </c>
    </row>
    <row r="50" spans="1:37" ht="15.6">
      <c r="A50" s="382">
        <v>2</v>
      </c>
      <c r="B50" s="382">
        <v>20</v>
      </c>
      <c r="C50" s="382">
        <v>2023</v>
      </c>
      <c r="D50" s="382">
        <v>8</v>
      </c>
      <c r="E50" s="382">
        <v>99</v>
      </c>
      <c r="F50" s="382">
        <v>99</v>
      </c>
      <c r="G50" s="382">
        <v>99</v>
      </c>
      <c r="H50" s="382">
        <v>99</v>
      </c>
      <c r="I50" s="382">
        <v>99</v>
      </c>
      <c r="J50" s="382">
        <v>999</v>
      </c>
      <c r="K50" s="382">
        <v>99</v>
      </c>
      <c r="L50" s="382">
        <v>99</v>
      </c>
      <c r="M50" s="382">
        <v>99</v>
      </c>
      <c r="N50" s="382">
        <v>99</v>
      </c>
      <c r="O50" s="382">
        <v>99</v>
      </c>
      <c r="P50" s="382">
        <v>9999</v>
      </c>
      <c r="Q50" s="382">
        <v>82</v>
      </c>
      <c r="R50" s="382">
        <v>1151</v>
      </c>
      <c r="S50" s="382">
        <v>4.7002606429192006</v>
      </c>
      <c r="T50" s="382">
        <v>3.3119026933101643</v>
      </c>
      <c r="U50" s="382">
        <v>9.2212858384013821</v>
      </c>
      <c r="V50" s="382">
        <v>0</v>
      </c>
      <c r="W50" s="382">
        <v>0.17376194613379675</v>
      </c>
      <c r="X50" s="382">
        <v>3.214596003475239</v>
      </c>
      <c r="Y50" s="382">
        <v>0</v>
      </c>
      <c r="Z50" s="382">
        <v>3.0777089452761057</v>
      </c>
      <c r="AA50" s="382">
        <v>1.4564604637165248</v>
      </c>
      <c r="AB50" s="382">
        <v>1.5941429866695045</v>
      </c>
      <c r="AC50" s="382">
        <v>56.722247477425377</v>
      </c>
      <c r="AD50" s="382">
        <v>38.609816793751328</v>
      </c>
      <c r="AE50" s="382">
        <v>43.279706363797942</v>
      </c>
      <c r="AF50" s="382">
        <v>6.6176047835336078</v>
      </c>
      <c r="AG50" s="382">
        <v>7.6320766249361744</v>
      </c>
      <c r="AH50" s="382">
        <v>0.78192875760208513</v>
      </c>
      <c r="AI50">
        <v>150</v>
      </c>
      <c r="AJ50">
        <v>87.97799999999998</v>
      </c>
      <c r="AK50">
        <v>14.467236128761996</v>
      </c>
    </row>
    <row r="51" spans="1:37" ht="15.6">
      <c r="A51" s="382">
        <v>2</v>
      </c>
      <c r="B51" s="382">
        <v>21</v>
      </c>
      <c r="C51" s="382">
        <v>2023</v>
      </c>
      <c r="D51" s="382">
        <v>9</v>
      </c>
      <c r="E51" s="382">
        <v>99</v>
      </c>
      <c r="F51" s="382">
        <v>99</v>
      </c>
      <c r="G51" s="382">
        <v>99</v>
      </c>
      <c r="H51" s="382">
        <v>99</v>
      </c>
      <c r="I51" s="382">
        <v>99</v>
      </c>
      <c r="J51" s="382">
        <v>999</v>
      </c>
      <c r="K51" s="382">
        <v>99</v>
      </c>
      <c r="L51" s="382">
        <v>99</v>
      </c>
      <c r="M51" s="382">
        <v>99</v>
      </c>
      <c r="N51" s="382">
        <v>99</v>
      </c>
      <c r="O51" s="382">
        <v>99</v>
      </c>
      <c r="P51" s="382">
        <v>9999</v>
      </c>
      <c r="Q51" s="382">
        <v>135</v>
      </c>
      <c r="R51" s="382">
        <v>1958</v>
      </c>
      <c r="S51" s="382">
        <v>5.2185903983656781</v>
      </c>
      <c r="T51" s="382">
        <v>3.8866189989785496</v>
      </c>
      <c r="U51" s="382">
        <v>10.323850868232881</v>
      </c>
      <c r="V51" s="382">
        <v>0</v>
      </c>
      <c r="W51" s="382">
        <v>5.1072522982635343E-2</v>
      </c>
      <c r="X51" s="382">
        <v>6.6394279877425921</v>
      </c>
      <c r="Y51" s="382">
        <v>5.1072522982635343E-2</v>
      </c>
      <c r="Z51" s="382">
        <v>3.4681209912038797</v>
      </c>
      <c r="AA51" s="382">
        <v>1.5748994016707181</v>
      </c>
      <c r="AB51" s="382">
        <v>1.6124562085213343</v>
      </c>
      <c r="AC51" s="382">
        <v>45.373791084214915</v>
      </c>
      <c r="AD51" s="382">
        <v>47.833125136873434</v>
      </c>
      <c r="AE51" s="382">
        <v>37.096385720973394</v>
      </c>
      <c r="AF51" s="382">
        <v>11.257402403265685</v>
      </c>
      <c r="AG51" s="382">
        <v>14.535511659847405</v>
      </c>
      <c r="AH51" s="382">
        <v>0.51072522982635349</v>
      </c>
      <c r="AI51">
        <v>396</v>
      </c>
      <c r="AJ51">
        <v>86.294696969696901</v>
      </c>
      <c r="AK51">
        <v>14.281103566448484</v>
      </c>
    </row>
    <row r="52" spans="1:37" ht="15.6">
      <c r="A52" s="382">
        <v>2</v>
      </c>
      <c r="B52" s="382">
        <v>22</v>
      </c>
      <c r="C52" s="382">
        <v>2023</v>
      </c>
      <c r="D52" s="382">
        <v>10</v>
      </c>
      <c r="E52" s="382">
        <v>99</v>
      </c>
      <c r="F52" s="382">
        <v>99</v>
      </c>
      <c r="G52" s="382">
        <v>99</v>
      </c>
      <c r="H52" s="382">
        <v>99</v>
      </c>
      <c r="I52" s="382">
        <v>99</v>
      </c>
      <c r="J52" s="382">
        <v>999</v>
      </c>
      <c r="K52" s="382">
        <v>99</v>
      </c>
      <c r="L52" s="382">
        <v>99</v>
      </c>
      <c r="M52" s="382">
        <v>99</v>
      </c>
      <c r="N52" s="382">
        <v>99</v>
      </c>
      <c r="O52" s="382">
        <v>99</v>
      </c>
      <c r="P52" s="382">
        <v>9999</v>
      </c>
      <c r="Q52" s="382">
        <v>231</v>
      </c>
      <c r="R52" s="382">
        <v>2070</v>
      </c>
      <c r="S52" s="382">
        <v>5.5294685990338177</v>
      </c>
      <c r="T52" s="382">
        <v>4.3826086956521744</v>
      </c>
      <c r="U52" s="382">
        <v>10.240386473429938</v>
      </c>
      <c r="V52" s="382">
        <v>0</v>
      </c>
      <c r="W52" s="382">
        <v>0.24154589371980673</v>
      </c>
      <c r="X52" s="382">
        <v>4.3478260869565215</v>
      </c>
      <c r="Y52" s="382">
        <v>9.661835748792269E-2</v>
      </c>
      <c r="Z52" s="382">
        <v>3.063976741724189</v>
      </c>
      <c r="AA52" s="382">
        <v>1.5900813359105499</v>
      </c>
      <c r="AB52" s="382">
        <v>1.7330230927825587</v>
      </c>
      <c r="AC52" s="382">
        <v>53.534415312556909</v>
      </c>
      <c r="AD52" s="382">
        <v>38.906268022019454</v>
      </c>
      <c r="AE52" s="382">
        <v>38.98293363351879</v>
      </c>
      <c r="AF52" s="382">
        <v>11.901339619387109</v>
      </c>
      <c r="AG52" s="382">
        <v>15.242724729806479</v>
      </c>
      <c r="AH52" s="382">
        <v>2.4637681159420288</v>
      </c>
      <c r="AI52">
        <v>554</v>
      </c>
      <c r="AJ52">
        <v>87.089169675090261</v>
      </c>
      <c r="AK52">
        <v>14.819794597342138</v>
      </c>
    </row>
    <row r="53" spans="1:37" ht="15.6">
      <c r="A53" s="382">
        <v>2</v>
      </c>
      <c r="B53" s="382">
        <v>23</v>
      </c>
      <c r="C53" s="382">
        <v>2023</v>
      </c>
      <c r="D53" s="382">
        <v>11</v>
      </c>
      <c r="E53" s="382">
        <v>99</v>
      </c>
      <c r="F53" s="382">
        <v>99</v>
      </c>
      <c r="G53" s="382">
        <v>99</v>
      </c>
      <c r="H53" s="382">
        <v>99</v>
      </c>
      <c r="I53" s="382">
        <v>99</v>
      </c>
      <c r="J53" s="382">
        <v>999</v>
      </c>
      <c r="K53" s="382">
        <v>99</v>
      </c>
      <c r="L53" s="382">
        <v>99</v>
      </c>
      <c r="M53" s="382">
        <v>99</v>
      </c>
      <c r="N53" s="382">
        <v>99</v>
      </c>
      <c r="O53" s="382">
        <v>99</v>
      </c>
      <c r="P53" s="382">
        <v>9999</v>
      </c>
      <c r="Q53" s="382">
        <v>135</v>
      </c>
      <c r="R53" s="382">
        <v>1001</v>
      </c>
      <c r="S53" s="382">
        <v>5.6393606393606399</v>
      </c>
      <c r="T53" s="382">
        <v>4.5304695304695315</v>
      </c>
      <c r="U53" s="382">
        <v>10.31608391608391</v>
      </c>
      <c r="V53" s="382">
        <v>0</v>
      </c>
      <c r="W53" s="382">
        <v>0.29970029970029977</v>
      </c>
      <c r="X53" s="382">
        <v>5.2947052947052953</v>
      </c>
      <c r="Y53" s="382">
        <v>0</v>
      </c>
      <c r="Z53" s="382">
        <v>3.2187622804942633</v>
      </c>
      <c r="AA53" s="382">
        <v>1.4369218650862088</v>
      </c>
      <c r="AB53" s="382">
        <v>1.616387320956622</v>
      </c>
      <c r="AC53" s="382">
        <v>48.426233666157216</v>
      </c>
      <c r="AD53" s="382">
        <v>44.129665625220944</v>
      </c>
      <c r="AE53" s="382">
        <v>43.119279851311745</v>
      </c>
      <c r="AF53" s="382">
        <v>5.7551888690852646</v>
      </c>
      <c r="AG53" s="382">
        <v>7.4254855573212897</v>
      </c>
      <c r="AH53" s="382">
        <v>2.5974025974025969</v>
      </c>
      <c r="AI53">
        <v>161</v>
      </c>
      <c r="AJ53">
        <v>87.221739130434784</v>
      </c>
      <c r="AK53">
        <v>14.633480542937685</v>
      </c>
    </row>
    <row r="54" spans="1:37" ht="15.6">
      <c r="A54" s="382">
        <v>2</v>
      </c>
      <c r="B54" s="382">
        <v>24</v>
      </c>
      <c r="C54" s="382">
        <v>2023</v>
      </c>
      <c r="D54" s="382">
        <v>12</v>
      </c>
      <c r="E54" s="382">
        <v>99</v>
      </c>
      <c r="F54" s="382">
        <v>99</v>
      </c>
      <c r="G54" s="382">
        <v>99</v>
      </c>
      <c r="H54" s="382">
        <v>99</v>
      </c>
      <c r="I54" s="382">
        <v>99</v>
      </c>
      <c r="J54" s="382">
        <v>999</v>
      </c>
      <c r="K54" s="382">
        <v>99</v>
      </c>
      <c r="L54" s="382">
        <v>99</v>
      </c>
      <c r="M54" s="382">
        <v>99</v>
      </c>
      <c r="N54" s="382">
        <v>99</v>
      </c>
      <c r="O54" s="382">
        <v>99</v>
      </c>
      <c r="P54" s="382">
        <v>9999</v>
      </c>
      <c r="Q54" s="382">
        <v>15</v>
      </c>
      <c r="R54" s="382">
        <v>99</v>
      </c>
      <c r="S54" s="382">
        <v>5.4545454545454541</v>
      </c>
      <c r="T54" s="382">
        <v>4.0404040404040407</v>
      </c>
      <c r="U54" s="382">
        <v>9.8131313131313149</v>
      </c>
      <c r="V54" s="382">
        <v>0</v>
      </c>
      <c r="W54" s="382">
        <v>1.0101010101010102</v>
      </c>
      <c r="X54" s="382">
        <v>0</v>
      </c>
      <c r="Y54" s="382">
        <v>0</v>
      </c>
      <c r="Z54" s="382">
        <v>2.2982051171587403</v>
      </c>
      <c r="AA54" s="382">
        <v>1.5908369392008122</v>
      </c>
      <c r="AB54" s="382">
        <v>1.803023229479942</v>
      </c>
      <c r="AC54" s="382">
        <v>57.247846802296557</v>
      </c>
      <c r="AD54" s="382">
        <v>46.083512801134141</v>
      </c>
      <c r="AE54" s="382">
        <v>55.352867594589121</v>
      </c>
      <c r="AF54" s="382">
        <v>0.56919450353590539</v>
      </c>
      <c r="AG54" s="382">
        <v>0.69858413570437272</v>
      </c>
      <c r="AH54" s="382">
        <v>0</v>
      </c>
      <c r="AI54">
        <v>24</v>
      </c>
      <c r="AJ54">
        <v>86.741666666666688</v>
      </c>
      <c r="AK54">
        <v>14.100217491116544</v>
      </c>
    </row>
    <row r="55" spans="1:37" ht="15.6">
      <c r="A55" s="382">
        <v>2</v>
      </c>
      <c r="B55" s="382">
        <v>25</v>
      </c>
      <c r="C55" s="382">
        <v>2022</v>
      </c>
      <c r="D55" s="382">
        <v>1</v>
      </c>
      <c r="E55" s="382">
        <v>99</v>
      </c>
      <c r="F55" s="382">
        <v>99</v>
      </c>
      <c r="G55" s="382">
        <v>99</v>
      </c>
      <c r="H55" s="382">
        <v>99</v>
      </c>
      <c r="I55" s="382">
        <v>99</v>
      </c>
      <c r="J55" s="382">
        <v>999</v>
      </c>
      <c r="K55" s="382">
        <v>99</v>
      </c>
      <c r="L55" s="382">
        <v>99</v>
      </c>
      <c r="M55" s="382">
        <v>99</v>
      </c>
      <c r="N55" s="382">
        <v>99</v>
      </c>
      <c r="O55" s="382">
        <v>99</v>
      </c>
      <c r="P55" s="382">
        <v>9999</v>
      </c>
      <c r="Q55" s="382">
        <v>27</v>
      </c>
      <c r="R55" s="382">
        <v>237</v>
      </c>
      <c r="S55" s="382">
        <v>5.1983122362869203</v>
      </c>
      <c r="T55" s="382">
        <v>4.6329113924050622</v>
      </c>
      <c r="U55" s="382">
        <v>9.3347679324894557</v>
      </c>
      <c r="V55" s="382">
        <v>0.42194092827004198</v>
      </c>
      <c r="W55" s="382">
        <v>0.42194092827004198</v>
      </c>
      <c r="X55" s="382">
        <v>6.7510548523206717</v>
      </c>
      <c r="Y55" s="382">
        <v>2.1097046413502101</v>
      </c>
      <c r="Z55" s="382">
        <v>4.1218436906655844</v>
      </c>
      <c r="AA55" s="382">
        <v>1.2387541803708031</v>
      </c>
      <c r="AB55" s="382">
        <v>1.3423691053259184</v>
      </c>
      <c r="AC55" s="382">
        <v>64.971419121219185</v>
      </c>
      <c r="AD55" s="382">
        <v>57.214059650976949</v>
      </c>
      <c r="AE55" s="382">
        <v>58.425196319378415</v>
      </c>
      <c r="AF55" s="382">
        <v>1.3835376532399297</v>
      </c>
      <c r="AG55" s="382">
        <v>1.5996808071564455</v>
      </c>
      <c r="AH55" s="382">
        <v>0</v>
      </c>
      <c r="AI55">
        <v>1</v>
      </c>
      <c r="AJ55">
        <v>100.5</v>
      </c>
      <c r="AK55">
        <v>19.407430558403249</v>
      </c>
    </row>
    <row r="56" spans="1:37" ht="15.6">
      <c r="A56" s="382">
        <v>2</v>
      </c>
      <c r="B56" s="382">
        <v>26</v>
      </c>
      <c r="C56" s="382">
        <v>2022</v>
      </c>
      <c r="D56" s="382">
        <v>2</v>
      </c>
      <c r="E56" s="382">
        <v>99</v>
      </c>
      <c r="F56" s="382">
        <v>99</v>
      </c>
      <c r="G56" s="382">
        <v>99</v>
      </c>
      <c r="H56" s="382">
        <v>99</v>
      </c>
      <c r="I56" s="382">
        <v>99</v>
      </c>
      <c r="J56" s="382">
        <v>999</v>
      </c>
      <c r="K56" s="382">
        <v>99</v>
      </c>
      <c r="L56" s="382">
        <v>99</v>
      </c>
      <c r="M56" s="382">
        <v>99</v>
      </c>
      <c r="N56" s="382">
        <v>99</v>
      </c>
      <c r="O56" s="382">
        <v>99</v>
      </c>
      <c r="P56" s="382">
        <v>9999</v>
      </c>
      <c r="Q56" s="382">
        <v>45</v>
      </c>
      <c r="R56" s="382">
        <v>1296</v>
      </c>
      <c r="S56" s="382">
        <v>5.5030864197530862</v>
      </c>
      <c r="T56" s="382">
        <v>4.9282407407407405</v>
      </c>
      <c r="U56" s="382">
        <v>6.9053240740740689</v>
      </c>
      <c r="V56" s="382">
        <v>0</v>
      </c>
      <c r="W56" s="382">
        <v>0</v>
      </c>
      <c r="X56" s="382">
        <v>0.92592592592592604</v>
      </c>
      <c r="Y56" s="382">
        <v>0</v>
      </c>
      <c r="Z56" s="382">
        <v>2.5687661663137558</v>
      </c>
      <c r="AA56" s="382">
        <v>1.4087435448823451</v>
      </c>
      <c r="AB56" s="382">
        <v>1.1674357216849749</v>
      </c>
      <c r="AC56" s="382">
        <v>-6.6903940714720109</v>
      </c>
      <c r="AD56" s="382">
        <v>6.2882530700412644</v>
      </c>
      <c r="AE56" s="382">
        <v>27.952530579097402</v>
      </c>
      <c r="AF56" s="382">
        <v>7.5656742556917695</v>
      </c>
      <c r="AG56" s="382">
        <v>6.4709870306938226</v>
      </c>
      <c r="AH56" s="382">
        <v>0.23148148148148151</v>
      </c>
      <c r="AI56">
        <v>4</v>
      </c>
      <c r="AJ56">
        <v>88.35</v>
      </c>
      <c r="AK56">
        <v>13.419418485420922</v>
      </c>
    </row>
    <row r="57" spans="1:37" ht="15.6">
      <c r="A57" s="382">
        <v>2</v>
      </c>
      <c r="B57" s="382">
        <v>27</v>
      </c>
      <c r="C57" s="382">
        <v>2022</v>
      </c>
      <c r="D57" s="382">
        <v>3</v>
      </c>
      <c r="E57" s="382">
        <v>99</v>
      </c>
      <c r="F57" s="382">
        <v>99</v>
      </c>
      <c r="G57" s="382">
        <v>99</v>
      </c>
      <c r="H57" s="382">
        <v>99</v>
      </c>
      <c r="I57" s="382">
        <v>99</v>
      </c>
      <c r="J57" s="382">
        <v>999</v>
      </c>
      <c r="K57" s="382">
        <v>99</v>
      </c>
      <c r="L57" s="382">
        <v>99</v>
      </c>
      <c r="M57" s="382">
        <v>99</v>
      </c>
      <c r="N57" s="382">
        <v>99</v>
      </c>
      <c r="O57" s="382">
        <v>99</v>
      </c>
      <c r="P57" s="382">
        <v>9999</v>
      </c>
      <c r="Q57" s="382">
        <v>113</v>
      </c>
      <c r="R57" s="382">
        <v>3523</v>
      </c>
      <c r="S57" s="382">
        <v>5.3201816633550951</v>
      </c>
      <c r="T57" s="382">
        <v>4.9452171444791375</v>
      </c>
      <c r="U57" s="382">
        <v>6.4317343173431807</v>
      </c>
      <c r="V57" s="382">
        <v>0</v>
      </c>
      <c r="W57" s="382">
        <v>0</v>
      </c>
      <c r="X57" s="382">
        <v>0.90831677547544676</v>
      </c>
      <c r="Y57" s="382">
        <v>2.8384899233607711E-2</v>
      </c>
      <c r="Z57" s="382">
        <v>2.3532906224497872</v>
      </c>
      <c r="AA57" s="382">
        <v>1.2671570298623915</v>
      </c>
      <c r="AB57" s="382">
        <v>1.4689932666270229</v>
      </c>
      <c r="AC57" s="382">
        <v>19.636329366239654</v>
      </c>
      <c r="AD57" s="382">
        <v>23.622207816423678</v>
      </c>
      <c r="AE57" s="382">
        <v>26.285893649830353</v>
      </c>
      <c r="AF57" s="382">
        <v>20.566258026853472</v>
      </c>
      <c r="AG57" s="382">
        <v>16.38408536181506</v>
      </c>
      <c r="AH57" s="382">
        <v>0.22707919386886169</v>
      </c>
      <c r="AI57">
        <v>15</v>
      </c>
      <c r="AJ57">
        <v>81.233333333333348</v>
      </c>
      <c r="AK57">
        <v>15.054795785288547</v>
      </c>
    </row>
    <row r="58" spans="1:37" ht="15.6">
      <c r="A58" s="382">
        <v>2</v>
      </c>
      <c r="B58" s="382">
        <v>28</v>
      </c>
      <c r="C58" s="382">
        <v>2022</v>
      </c>
      <c r="D58" s="382">
        <v>4</v>
      </c>
      <c r="E58" s="382">
        <v>99</v>
      </c>
      <c r="F58" s="382">
        <v>99</v>
      </c>
      <c r="G58" s="382">
        <v>99</v>
      </c>
      <c r="H58" s="382">
        <v>99</v>
      </c>
      <c r="I58" s="382">
        <v>99</v>
      </c>
      <c r="J58" s="382">
        <v>999</v>
      </c>
      <c r="K58" s="382">
        <v>99</v>
      </c>
      <c r="L58" s="382">
        <v>99</v>
      </c>
      <c r="M58" s="382">
        <v>99</v>
      </c>
      <c r="N58" s="382">
        <v>99</v>
      </c>
      <c r="O58" s="382">
        <v>99</v>
      </c>
      <c r="P58" s="382">
        <v>9999</v>
      </c>
      <c r="Q58" s="382">
        <v>87</v>
      </c>
      <c r="R58" s="382">
        <v>3050</v>
      </c>
      <c r="S58" s="382">
        <v>5.2416393442622953</v>
      </c>
      <c r="T58" s="382">
        <v>4.5563934426229507</v>
      </c>
      <c r="U58" s="382">
        <v>6.6028524590163817</v>
      </c>
      <c r="V58" s="382">
        <v>0</v>
      </c>
      <c r="W58" s="382">
        <v>6.5573770491803282E-2</v>
      </c>
      <c r="X58" s="382">
        <v>3.2786885245901641E-2</v>
      </c>
      <c r="Y58" s="382">
        <v>0</v>
      </c>
      <c r="Z58" s="382">
        <v>1.9135517730304248</v>
      </c>
      <c r="AA58" s="382">
        <v>1.1183875693038339</v>
      </c>
      <c r="AB58" s="382">
        <v>1.3647554669416659</v>
      </c>
      <c r="AC58" s="382">
        <v>44.58820164305407</v>
      </c>
      <c r="AD58" s="382">
        <v>26.831318312857341</v>
      </c>
      <c r="AE58" s="382">
        <v>41.993878023213377</v>
      </c>
      <c r="AF58" s="382">
        <v>17.805020431990659</v>
      </c>
      <c r="AG58" s="382">
        <v>14.561727343483124</v>
      </c>
      <c r="AH58" s="382">
        <v>9.836065573770493E-2</v>
      </c>
      <c r="AI58">
        <v>99</v>
      </c>
      <c r="AJ58">
        <v>78.961616161616149</v>
      </c>
      <c r="AK58">
        <v>13.852106898123637</v>
      </c>
    </row>
    <row r="59" spans="1:37" ht="15.6">
      <c r="A59" s="382">
        <v>2</v>
      </c>
      <c r="B59" s="382">
        <v>29</v>
      </c>
      <c r="C59" s="382">
        <v>2022</v>
      </c>
      <c r="D59" s="382">
        <v>5</v>
      </c>
      <c r="E59" s="382">
        <v>99</v>
      </c>
      <c r="F59" s="382">
        <v>99</v>
      </c>
      <c r="G59" s="382">
        <v>99</v>
      </c>
      <c r="H59" s="382">
        <v>99</v>
      </c>
      <c r="I59" s="382">
        <v>99</v>
      </c>
      <c r="J59" s="382">
        <v>999</v>
      </c>
      <c r="K59" s="382">
        <v>99</v>
      </c>
      <c r="L59" s="382">
        <v>99</v>
      </c>
      <c r="M59" s="382">
        <v>99</v>
      </c>
      <c r="N59" s="382">
        <v>99</v>
      </c>
      <c r="O59" s="382">
        <v>99</v>
      </c>
      <c r="P59" s="382">
        <v>9999</v>
      </c>
      <c r="Q59" s="382">
        <v>67</v>
      </c>
      <c r="R59" s="382">
        <v>1539</v>
      </c>
      <c r="S59" s="382">
        <v>5.363222871994803</v>
      </c>
      <c r="T59" s="382">
        <v>4.3801169590643276</v>
      </c>
      <c r="U59" s="382">
        <v>6.9892787524366451</v>
      </c>
      <c r="V59" s="382">
        <v>0</v>
      </c>
      <c r="W59" s="382">
        <v>0</v>
      </c>
      <c r="X59" s="382">
        <v>0.51981806367771288</v>
      </c>
      <c r="Y59" s="382">
        <v>0</v>
      </c>
      <c r="Z59" s="382">
        <v>2.5715281545518058</v>
      </c>
      <c r="AA59" s="382">
        <v>1.4320109078239038</v>
      </c>
      <c r="AB59" s="382">
        <v>1.5640186611052596</v>
      </c>
      <c r="AC59" s="382">
        <v>31.861610752989524</v>
      </c>
      <c r="AD59" s="382">
        <v>22.813135811445861</v>
      </c>
      <c r="AE59" s="382">
        <v>42.255959908167689</v>
      </c>
      <c r="AF59" s="382">
        <v>8.9842381786339711</v>
      </c>
      <c r="AG59" s="382">
        <v>7.7777225029508577</v>
      </c>
      <c r="AH59" s="382">
        <v>0</v>
      </c>
      <c r="AI59">
        <v>25</v>
      </c>
      <c r="AJ59">
        <v>87.588000000000022</v>
      </c>
      <c r="AK59">
        <v>16.309013437146131</v>
      </c>
    </row>
    <row r="60" spans="1:37" ht="15.6">
      <c r="A60" s="382">
        <v>2</v>
      </c>
      <c r="B60" s="382">
        <v>30</v>
      </c>
      <c r="C60" s="382">
        <v>2022</v>
      </c>
      <c r="D60" s="382">
        <v>6</v>
      </c>
      <c r="E60" s="382">
        <v>99</v>
      </c>
      <c r="F60" s="382">
        <v>99</v>
      </c>
      <c r="G60" s="382">
        <v>99</v>
      </c>
      <c r="H60" s="382">
        <v>99</v>
      </c>
      <c r="I60" s="382">
        <v>99</v>
      </c>
      <c r="J60" s="382">
        <v>999</v>
      </c>
      <c r="K60" s="382">
        <v>99</v>
      </c>
      <c r="L60" s="382">
        <v>99</v>
      </c>
      <c r="M60" s="382">
        <v>99</v>
      </c>
      <c r="N60" s="382">
        <v>99</v>
      </c>
      <c r="O60" s="382">
        <v>99</v>
      </c>
      <c r="P60" s="382">
        <v>9999</v>
      </c>
      <c r="Q60" s="382">
        <v>70</v>
      </c>
      <c r="R60" s="382">
        <v>1073</v>
      </c>
      <c r="S60" s="382">
        <v>4.8928238583410995</v>
      </c>
      <c r="T60" s="382">
        <v>3.9440820130475305</v>
      </c>
      <c r="U60" s="382">
        <v>7.7602982292637508</v>
      </c>
      <c r="V60" s="382">
        <v>0</v>
      </c>
      <c r="W60" s="382">
        <v>0</v>
      </c>
      <c r="X60" s="382">
        <v>0.18639328984156567</v>
      </c>
      <c r="Y60" s="382">
        <v>0</v>
      </c>
      <c r="Z60" s="382">
        <v>2.4557763665496632</v>
      </c>
      <c r="AA60" s="382">
        <v>1.6706095855785861</v>
      </c>
      <c r="AB60" s="382">
        <v>1.6722740182624076</v>
      </c>
      <c r="AC60" s="382">
        <v>44.449650507971242</v>
      </c>
      <c r="AD60" s="382">
        <v>26.622306516616831</v>
      </c>
      <c r="AE60" s="382">
        <v>46.121648031152752</v>
      </c>
      <c r="AF60" s="382">
        <v>6.2638645650904845</v>
      </c>
      <c r="AG60" s="382">
        <v>6.0208747954791271</v>
      </c>
      <c r="AH60" s="382">
        <v>0.46598322460391423</v>
      </c>
      <c r="AI60">
        <v>42</v>
      </c>
      <c r="AJ60">
        <v>84.933333333333294</v>
      </c>
      <c r="AK60">
        <v>16.674414530741284</v>
      </c>
    </row>
    <row r="61" spans="1:37" ht="15.6">
      <c r="A61" s="382">
        <v>2</v>
      </c>
      <c r="B61" s="382">
        <v>31</v>
      </c>
      <c r="C61" s="382">
        <v>2022</v>
      </c>
      <c r="D61" s="382">
        <v>7</v>
      </c>
      <c r="E61" s="382">
        <v>99</v>
      </c>
      <c r="F61" s="382">
        <v>99</v>
      </c>
      <c r="G61" s="382">
        <v>99</v>
      </c>
      <c r="H61" s="382">
        <v>99</v>
      </c>
      <c r="I61" s="382">
        <v>99</v>
      </c>
      <c r="J61" s="382">
        <v>999</v>
      </c>
      <c r="K61" s="382">
        <v>99</v>
      </c>
      <c r="L61" s="382">
        <v>99</v>
      </c>
      <c r="M61" s="382">
        <v>99</v>
      </c>
      <c r="N61" s="382">
        <v>99</v>
      </c>
      <c r="O61" s="382">
        <v>99</v>
      </c>
      <c r="P61" s="382">
        <v>9999</v>
      </c>
      <c r="Q61" s="382">
        <v>14</v>
      </c>
      <c r="R61" s="382">
        <v>127</v>
      </c>
      <c r="S61" s="382">
        <v>4.9606299212598435</v>
      </c>
      <c r="T61" s="382">
        <v>4.149606299212599</v>
      </c>
      <c r="U61" s="382">
        <v>9.2031496062992133</v>
      </c>
      <c r="V61" s="382">
        <v>0</v>
      </c>
      <c r="W61" s="382">
        <v>0</v>
      </c>
      <c r="X61" s="382">
        <v>2.3622047244094486</v>
      </c>
      <c r="Y61" s="382">
        <v>0</v>
      </c>
      <c r="Z61" s="382">
        <v>2.8248318745281633</v>
      </c>
      <c r="AA61" s="382">
        <v>1.0529416970433043</v>
      </c>
      <c r="AB61" s="382">
        <v>1.6365834402225623</v>
      </c>
      <c r="AC61" s="382">
        <v>36.245388004111447</v>
      </c>
      <c r="AD61" s="382">
        <v>24.941680336154143</v>
      </c>
      <c r="AE61" s="382">
        <v>25.473190238851377</v>
      </c>
      <c r="AF61" s="382">
        <v>0.7413893753648565</v>
      </c>
      <c r="AG61" s="382">
        <v>0.84512639440793613</v>
      </c>
      <c r="AH61" s="382">
        <v>0</v>
      </c>
      <c r="AI61">
        <v>0</v>
      </c>
    </row>
    <row r="62" spans="1:37" ht="15.6">
      <c r="A62" s="382">
        <v>2</v>
      </c>
      <c r="B62" s="382">
        <v>32</v>
      </c>
      <c r="C62" s="382">
        <v>2022</v>
      </c>
      <c r="D62" s="382">
        <v>8</v>
      </c>
      <c r="E62" s="382">
        <v>99</v>
      </c>
      <c r="F62" s="382">
        <v>99</v>
      </c>
      <c r="G62" s="382">
        <v>99</v>
      </c>
      <c r="H62" s="382">
        <v>99</v>
      </c>
      <c r="I62" s="382">
        <v>99</v>
      </c>
      <c r="J62" s="382">
        <v>999</v>
      </c>
      <c r="K62" s="382">
        <v>99</v>
      </c>
      <c r="L62" s="382">
        <v>99</v>
      </c>
      <c r="M62" s="382">
        <v>99</v>
      </c>
      <c r="N62" s="382">
        <v>99</v>
      </c>
      <c r="O62" s="382">
        <v>99</v>
      </c>
      <c r="P62" s="382">
        <v>9999</v>
      </c>
      <c r="Q62" s="382">
        <v>85</v>
      </c>
      <c r="R62" s="382">
        <v>1287</v>
      </c>
      <c r="S62" s="382">
        <v>4.9487179487179489</v>
      </c>
      <c r="T62" s="382">
        <v>3.7078477078477095</v>
      </c>
      <c r="U62" s="382">
        <v>9.6432012432012488</v>
      </c>
      <c r="V62" s="382">
        <v>0</v>
      </c>
      <c r="W62" s="382">
        <v>0</v>
      </c>
      <c r="X62" s="382">
        <v>1.6317016317016313</v>
      </c>
      <c r="Y62" s="382">
        <v>0</v>
      </c>
      <c r="Z62" s="382">
        <v>2.8415331792472438</v>
      </c>
      <c r="AA62" s="382">
        <v>1.3358412848531409</v>
      </c>
      <c r="AB62" s="382">
        <v>1.6462976139929737</v>
      </c>
      <c r="AC62" s="382">
        <v>49.439740381713442</v>
      </c>
      <c r="AD62" s="382">
        <v>39.21609918243653</v>
      </c>
      <c r="AE62" s="382">
        <v>39.914277436849822</v>
      </c>
      <c r="AF62" s="382">
        <v>7.5131348511383518</v>
      </c>
      <c r="AG62" s="382">
        <v>8.9739002872330698</v>
      </c>
      <c r="AH62" s="382">
        <v>1.1655011655011656</v>
      </c>
      <c r="AI62">
        <v>68</v>
      </c>
      <c r="AJ62">
        <v>85.938235294117618</v>
      </c>
      <c r="AK62">
        <v>15.521175255553183</v>
      </c>
    </row>
    <row r="63" spans="1:37" ht="15.6">
      <c r="A63" s="382">
        <v>2</v>
      </c>
      <c r="B63" s="382">
        <v>33</v>
      </c>
      <c r="C63" s="382">
        <v>2022</v>
      </c>
      <c r="D63" s="382">
        <v>9</v>
      </c>
      <c r="E63" s="382">
        <v>99</v>
      </c>
      <c r="F63" s="382">
        <v>99</v>
      </c>
      <c r="G63" s="382">
        <v>99</v>
      </c>
      <c r="H63" s="382">
        <v>99</v>
      </c>
      <c r="I63" s="382">
        <v>99</v>
      </c>
      <c r="J63" s="382">
        <v>999</v>
      </c>
      <c r="K63" s="382">
        <v>99</v>
      </c>
      <c r="L63" s="382">
        <v>99</v>
      </c>
      <c r="M63" s="382">
        <v>99</v>
      </c>
      <c r="N63" s="382">
        <v>99</v>
      </c>
      <c r="O63" s="382">
        <v>99</v>
      </c>
      <c r="P63" s="382">
        <v>9999</v>
      </c>
      <c r="Q63" s="382">
        <v>125</v>
      </c>
      <c r="R63" s="382">
        <v>1743</v>
      </c>
      <c r="S63" s="382">
        <v>4.9730349971313839</v>
      </c>
      <c r="T63" s="382">
        <v>3.8542742398164096</v>
      </c>
      <c r="U63" s="382">
        <v>10.067699368904176</v>
      </c>
      <c r="V63" s="382">
        <v>0</v>
      </c>
      <c r="W63" s="382">
        <v>0</v>
      </c>
      <c r="X63" s="382">
        <v>7.57314974182444</v>
      </c>
      <c r="Y63" s="382">
        <v>0</v>
      </c>
      <c r="Z63" s="382">
        <v>3.6756952011794506</v>
      </c>
      <c r="AA63" s="382">
        <v>1.8768347527058753</v>
      </c>
      <c r="AB63" s="382">
        <v>1.7478756316461561</v>
      </c>
      <c r="AC63" s="382">
        <v>42.297226685565555</v>
      </c>
      <c r="AD63" s="382">
        <v>48.035449609755617</v>
      </c>
      <c r="AE63" s="382">
        <v>43.462911085310552</v>
      </c>
      <c r="AF63" s="382">
        <v>10.175131348511384</v>
      </c>
      <c r="AG63" s="382">
        <v>12.688465065939804</v>
      </c>
      <c r="AH63" s="382">
        <v>1.89328743545611</v>
      </c>
      <c r="AI63">
        <v>9</v>
      </c>
      <c r="AJ63">
        <v>90.155555555555551</v>
      </c>
      <c r="AK63">
        <v>14.870761715402361</v>
      </c>
    </row>
    <row r="64" spans="1:37" ht="15.6">
      <c r="A64" s="382">
        <v>2</v>
      </c>
      <c r="B64" s="382">
        <v>34</v>
      </c>
      <c r="C64" s="382">
        <v>2022</v>
      </c>
      <c r="D64" s="382">
        <v>10</v>
      </c>
      <c r="E64" s="382">
        <v>99</v>
      </c>
      <c r="F64" s="382">
        <v>99</v>
      </c>
      <c r="G64" s="382">
        <v>99</v>
      </c>
      <c r="H64" s="382">
        <v>99</v>
      </c>
      <c r="I64" s="382">
        <v>99</v>
      </c>
      <c r="J64" s="382">
        <v>999</v>
      </c>
      <c r="K64" s="382">
        <v>99</v>
      </c>
      <c r="L64" s="382">
        <v>99</v>
      </c>
      <c r="M64" s="382">
        <v>99</v>
      </c>
      <c r="N64" s="382">
        <v>99</v>
      </c>
      <c r="O64" s="382">
        <v>99</v>
      </c>
      <c r="P64" s="382">
        <v>9999</v>
      </c>
      <c r="Q64" s="382">
        <v>205</v>
      </c>
      <c r="R64" s="382">
        <v>2078</v>
      </c>
      <c r="S64" s="382">
        <v>5.4730510105871035</v>
      </c>
      <c r="T64" s="382">
        <v>4.3517805582290654</v>
      </c>
      <c r="U64" s="382">
        <v>10.473339749759383</v>
      </c>
      <c r="V64" s="382">
        <v>0</v>
      </c>
      <c r="W64" s="382">
        <v>0</v>
      </c>
      <c r="X64" s="382">
        <v>5.8710298363811351</v>
      </c>
      <c r="Y64" s="382">
        <v>0</v>
      </c>
      <c r="Z64" s="382">
        <v>3.15700963378085</v>
      </c>
      <c r="AA64" s="382">
        <v>1.6686532547528121</v>
      </c>
      <c r="AB64" s="382">
        <v>1.6997775447406911</v>
      </c>
      <c r="AC64" s="382">
        <v>43.793647252350382</v>
      </c>
      <c r="AD64" s="382">
        <v>33.726939725569203</v>
      </c>
      <c r="AE64" s="382">
        <v>41.826196887485928</v>
      </c>
      <c r="AF64" s="382">
        <v>12.130764740221837</v>
      </c>
      <c r="AG64" s="382">
        <v>15.736646814969671</v>
      </c>
      <c r="AH64" s="382">
        <v>2.0692974013474497</v>
      </c>
      <c r="AI64">
        <v>35</v>
      </c>
      <c r="AJ64">
        <v>86.2</v>
      </c>
      <c r="AK64">
        <v>14.81656827236152</v>
      </c>
    </row>
    <row r="65" spans="1:37" ht="15.6">
      <c r="A65" s="382">
        <v>2</v>
      </c>
      <c r="B65" s="382">
        <v>35</v>
      </c>
      <c r="C65" s="382">
        <v>2022</v>
      </c>
      <c r="D65" s="382">
        <v>11</v>
      </c>
      <c r="E65" s="382">
        <v>99</v>
      </c>
      <c r="F65" s="382">
        <v>99</v>
      </c>
      <c r="G65" s="382">
        <v>99</v>
      </c>
      <c r="H65" s="382">
        <v>99</v>
      </c>
      <c r="I65" s="382">
        <v>99</v>
      </c>
      <c r="J65" s="382">
        <v>999</v>
      </c>
      <c r="K65" s="382">
        <v>99</v>
      </c>
      <c r="L65" s="382">
        <v>99</v>
      </c>
      <c r="M65" s="382">
        <v>99</v>
      </c>
      <c r="N65" s="382">
        <v>99</v>
      </c>
      <c r="O65" s="382">
        <v>99</v>
      </c>
      <c r="P65" s="382">
        <v>9999</v>
      </c>
      <c r="Q65" s="382">
        <v>120</v>
      </c>
      <c r="R65" s="382">
        <v>1001</v>
      </c>
      <c r="S65" s="382">
        <v>4.9990009990009998</v>
      </c>
      <c r="T65" s="382">
        <v>4.2467532467532472</v>
      </c>
      <c r="U65" s="382">
        <v>10.614985014985018</v>
      </c>
      <c r="V65" s="382">
        <v>9.9900099900099917E-2</v>
      </c>
      <c r="W65" s="382">
        <v>9.9900099900099917E-2</v>
      </c>
      <c r="X65" s="382">
        <v>5.8941058941058957</v>
      </c>
      <c r="Y65" s="382">
        <v>0.39960039960039967</v>
      </c>
      <c r="Z65" s="382">
        <v>3.2263610800646996</v>
      </c>
      <c r="AA65" s="382">
        <v>1.5468052219346804</v>
      </c>
      <c r="AB65" s="382">
        <v>1.812392667407114</v>
      </c>
      <c r="AC65" s="382">
        <v>51.272006451848945</v>
      </c>
      <c r="AD65" s="382">
        <v>42.909248235106055</v>
      </c>
      <c r="AE65" s="382">
        <v>51.430244112865935</v>
      </c>
      <c r="AF65" s="382">
        <v>5.8435493286631637</v>
      </c>
      <c r="AG65" s="382">
        <v>7.6830723959796128</v>
      </c>
      <c r="AH65" s="382">
        <v>1.1988011988011991</v>
      </c>
      <c r="AI65">
        <v>23</v>
      </c>
      <c r="AJ65">
        <v>86.486956521739145</v>
      </c>
      <c r="AK65">
        <v>13.71406510865334</v>
      </c>
    </row>
    <row r="66" spans="1:37" ht="15.6">
      <c r="A66" s="382">
        <v>2</v>
      </c>
      <c r="B66" s="382">
        <v>36</v>
      </c>
      <c r="C66" s="382">
        <v>2022</v>
      </c>
      <c r="D66" s="382">
        <v>12</v>
      </c>
      <c r="E66" s="382">
        <v>99</v>
      </c>
      <c r="F66" s="382">
        <v>99</v>
      </c>
      <c r="G66" s="382">
        <v>99</v>
      </c>
      <c r="H66" s="382">
        <v>99</v>
      </c>
      <c r="I66" s="382">
        <v>99</v>
      </c>
      <c r="J66" s="382">
        <v>999</v>
      </c>
      <c r="K66" s="382">
        <v>99</v>
      </c>
      <c r="L66" s="382">
        <v>99</v>
      </c>
      <c r="M66" s="382">
        <v>99</v>
      </c>
      <c r="N66" s="382">
        <v>99</v>
      </c>
      <c r="O66" s="382">
        <v>99</v>
      </c>
      <c r="P66" s="382">
        <v>9999</v>
      </c>
      <c r="Q66" s="382">
        <v>31</v>
      </c>
      <c r="R66" s="382">
        <v>176</v>
      </c>
      <c r="S66" s="382">
        <v>5.1534090909090899</v>
      </c>
      <c r="T66" s="382">
        <v>4.2670454545454541</v>
      </c>
      <c r="U66" s="382">
        <v>9.8829545454545435</v>
      </c>
      <c r="V66" s="382">
        <v>0</v>
      </c>
      <c r="W66" s="382">
        <v>0</v>
      </c>
      <c r="X66" s="382">
        <v>2.8409090909090904</v>
      </c>
      <c r="Y66" s="382">
        <v>0</v>
      </c>
      <c r="Z66" s="382">
        <v>3.5017924498134176</v>
      </c>
      <c r="AA66" s="382">
        <v>1.8842317498625496</v>
      </c>
      <c r="AB66" s="382">
        <v>1.8066305648731529</v>
      </c>
      <c r="AC66" s="382">
        <v>70.324073294949713</v>
      </c>
      <c r="AD66" s="382">
        <v>62.409484973094358</v>
      </c>
      <c r="AE66" s="382">
        <v>62.723259312922735</v>
      </c>
      <c r="AF66" s="382">
        <v>1.0274372446001172</v>
      </c>
      <c r="AG66" s="382">
        <v>1.2577111998914816</v>
      </c>
      <c r="AH66" s="382">
        <v>1.7045454545454548</v>
      </c>
      <c r="AI66">
        <v>0</v>
      </c>
    </row>
    <row r="67" spans="1:37" ht="15.6">
      <c r="A67" s="382">
        <v>2</v>
      </c>
      <c r="B67" s="382">
        <v>37</v>
      </c>
      <c r="C67" s="382">
        <v>2021</v>
      </c>
      <c r="D67" s="382">
        <v>1</v>
      </c>
      <c r="E67" s="382">
        <v>99</v>
      </c>
      <c r="F67" s="382">
        <v>99</v>
      </c>
      <c r="G67" s="382">
        <v>99</v>
      </c>
      <c r="H67" s="382">
        <v>99</v>
      </c>
      <c r="I67" s="382">
        <v>99</v>
      </c>
      <c r="J67" s="382">
        <v>999</v>
      </c>
      <c r="K67" s="382">
        <v>99</v>
      </c>
      <c r="L67" s="382">
        <v>99</v>
      </c>
      <c r="M67" s="382">
        <v>99</v>
      </c>
      <c r="N67" s="382">
        <v>99</v>
      </c>
      <c r="O67" s="382">
        <v>99</v>
      </c>
      <c r="P67" s="382">
        <v>9999</v>
      </c>
      <c r="Q67" s="382">
        <v>32</v>
      </c>
      <c r="R67" s="382">
        <v>252</v>
      </c>
      <c r="S67" s="382">
        <v>5.1309523809523805</v>
      </c>
      <c r="T67" s="382">
        <v>4.3571428571428559</v>
      </c>
      <c r="U67" s="382">
        <v>8.412579365079365</v>
      </c>
      <c r="V67" s="382">
        <v>0</v>
      </c>
      <c r="W67" s="382">
        <v>0</v>
      </c>
      <c r="X67" s="382">
        <v>2.3809523809523818</v>
      </c>
      <c r="Y67" s="382">
        <v>0</v>
      </c>
      <c r="Z67" s="382">
        <v>3.4020254374467127</v>
      </c>
      <c r="AA67" s="382">
        <v>1.2858796189993136</v>
      </c>
      <c r="AB67" s="382">
        <v>1.3942300925673683</v>
      </c>
      <c r="AC67" s="382">
        <v>50.00869823006019</v>
      </c>
      <c r="AD67" s="382">
        <v>51.579859520368338</v>
      </c>
      <c r="AE67" s="382">
        <v>60.473916788107886</v>
      </c>
      <c r="AF67" s="382">
        <v>1.429714227358603</v>
      </c>
      <c r="AG67" s="382">
        <v>1.4798960260599421</v>
      </c>
      <c r="AH67" s="382">
        <v>0</v>
      </c>
    </row>
    <row r="68" spans="1:37" ht="15.6">
      <c r="A68" s="382">
        <v>2</v>
      </c>
      <c r="B68" s="382">
        <v>38</v>
      </c>
      <c r="C68" s="382">
        <v>2021</v>
      </c>
      <c r="D68" s="382">
        <v>2</v>
      </c>
      <c r="E68" s="382">
        <v>99</v>
      </c>
      <c r="F68" s="382">
        <v>99</v>
      </c>
      <c r="G68" s="382">
        <v>99</v>
      </c>
      <c r="H68" s="382">
        <v>99</v>
      </c>
      <c r="I68" s="382">
        <v>99</v>
      </c>
      <c r="J68" s="382">
        <v>999</v>
      </c>
      <c r="K68" s="382">
        <v>99</v>
      </c>
      <c r="L68" s="382">
        <v>99</v>
      </c>
      <c r="M68" s="382">
        <v>99</v>
      </c>
      <c r="N68" s="382">
        <v>99</v>
      </c>
      <c r="O68" s="382">
        <v>99</v>
      </c>
      <c r="P68" s="382">
        <v>9999</v>
      </c>
      <c r="Q68" s="382">
        <v>50</v>
      </c>
      <c r="R68" s="382">
        <v>1131</v>
      </c>
      <c r="S68" s="382">
        <v>5.5340406719717068</v>
      </c>
      <c r="T68" s="382">
        <v>4.8249336870026553</v>
      </c>
      <c r="U68" s="382">
        <v>7.3053934571175985</v>
      </c>
      <c r="V68" s="382">
        <v>0</v>
      </c>
      <c r="W68" s="382">
        <v>0.17683465959328029</v>
      </c>
      <c r="X68" s="382">
        <v>3.8019451812555265</v>
      </c>
      <c r="Y68" s="382">
        <v>0.17683465959328029</v>
      </c>
      <c r="Z68" s="382">
        <v>3.4825633744215723</v>
      </c>
      <c r="AA68" s="382">
        <v>1.4021076197291229</v>
      </c>
      <c r="AB68" s="382">
        <v>1.5659215838422973</v>
      </c>
      <c r="AC68" s="382">
        <v>34.609695040649477</v>
      </c>
      <c r="AD68" s="382">
        <v>20.763058006948594</v>
      </c>
      <c r="AE68" s="382">
        <v>39.655884227722851</v>
      </c>
      <c r="AF68" s="382">
        <v>6.4166936156451602</v>
      </c>
      <c r="AG68" s="382">
        <v>5.767766961663451</v>
      </c>
      <c r="AH68" s="382">
        <v>0</v>
      </c>
    </row>
    <row r="69" spans="1:37" ht="15.6">
      <c r="A69" s="382">
        <v>2</v>
      </c>
      <c r="B69" s="382">
        <v>39</v>
      </c>
      <c r="C69" s="382">
        <v>2021</v>
      </c>
      <c r="D69" s="382">
        <v>3</v>
      </c>
      <c r="E69" s="382">
        <v>99</v>
      </c>
      <c r="F69" s="382">
        <v>99</v>
      </c>
      <c r="G69" s="382">
        <v>99</v>
      </c>
      <c r="H69" s="382">
        <v>99</v>
      </c>
      <c r="I69" s="382">
        <v>99</v>
      </c>
      <c r="J69" s="382">
        <v>999</v>
      </c>
      <c r="K69" s="382">
        <v>99</v>
      </c>
      <c r="L69" s="382">
        <v>99</v>
      </c>
      <c r="M69" s="382">
        <v>99</v>
      </c>
      <c r="N69" s="382">
        <v>99</v>
      </c>
      <c r="O69" s="382">
        <v>99</v>
      </c>
      <c r="P69" s="382">
        <v>9999</v>
      </c>
      <c r="Q69" s="382">
        <v>118</v>
      </c>
      <c r="R69" s="382">
        <v>3475</v>
      </c>
      <c r="S69" s="382">
        <v>5.1666187050359724</v>
      </c>
      <c r="T69" s="382">
        <v>4.8964028776978408</v>
      </c>
      <c r="U69" s="382">
        <v>6.3901582733812887</v>
      </c>
      <c r="V69" s="382">
        <v>0</v>
      </c>
      <c r="W69" s="382">
        <v>0</v>
      </c>
      <c r="X69" s="382">
        <v>1.1223021582733812</v>
      </c>
      <c r="Y69" s="382">
        <v>0</v>
      </c>
      <c r="Z69" s="382">
        <v>2.4400796904636168</v>
      </c>
      <c r="AA69" s="382">
        <v>1.3750634015241867</v>
      </c>
      <c r="AB69" s="382">
        <v>1.8752998828558596</v>
      </c>
      <c r="AC69" s="382">
        <v>43.018994831174552</v>
      </c>
      <c r="AD69" s="382">
        <v>32.971293091817813</v>
      </c>
      <c r="AE69" s="382">
        <v>40.777278028868849</v>
      </c>
      <c r="AF69" s="382">
        <v>19.715305317742633</v>
      </c>
      <c r="AG69" s="382">
        <v>15.501292553895494</v>
      </c>
      <c r="AH69" s="382">
        <v>0.31654676258992809</v>
      </c>
    </row>
    <row r="70" spans="1:37" ht="15.6">
      <c r="A70" s="382">
        <v>2</v>
      </c>
      <c r="B70" s="382">
        <v>40</v>
      </c>
      <c r="C70" s="382">
        <v>2021</v>
      </c>
      <c r="D70" s="382">
        <v>4</v>
      </c>
      <c r="E70" s="382">
        <v>99</v>
      </c>
      <c r="F70" s="382">
        <v>99</v>
      </c>
      <c r="G70" s="382">
        <v>99</v>
      </c>
      <c r="H70" s="382">
        <v>99</v>
      </c>
      <c r="I70" s="382">
        <v>99</v>
      </c>
      <c r="J70" s="382">
        <v>999</v>
      </c>
      <c r="K70" s="382">
        <v>99</v>
      </c>
      <c r="L70" s="382">
        <v>99</v>
      </c>
      <c r="M70" s="382">
        <v>99</v>
      </c>
      <c r="N70" s="382">
        <v>99</v>
      </c>
      <c r="O70" s="382">
        <v>99</v>
      </c>
      <c r="P70" s="382">
        <v>9999</v>
      </c>
      <c r="Q70" s="382">
        <v>93</v>
      </c>
      <c r="R70" s="382">
        <v>3646</v>
      </c>
      <c r="S70" s="382">
        <v>4.989029072956666</v>
      </c>
      <c r="T70" s="382">
        <v>4.424026330224903</v>
      </c>
      <c r="U70" s="382">
        <v>6.7593609434997308</v>
      </c>
      <c r="V70" s="382">
        <v>0</v>
      </c>
      <c r="W70" s="382">
        <v>0</v>
      </c>
      <c r="X70" s="382">
        <v>0.35655512890839286</v>
      </c>
      <c r="Y70" s="382">
        <v>2.7427317608337901E-2</v>
      </c>
      <c r="Z70" s="382">
        <v>2.2655837246830179</v>
      </c>
      <c r="AA70" s="382">
        <v>1.1615953103770844</v>
      </c>
      <c r="AB70" s="382">
        <v>1.671323696959937</v>
      </c>
      <c r="AC70" s="382">
        <v>49.843680988264175</v>
      </c>
      <c r="AD70" s="382">
        <v>24.197732042696877</v>
      </c>
      <c r="AE70" s="382">
        <v>34.046928514334297</v>
      </c>
      <c r="AF70" s="382">
        <v>20.685468543450263</v>
      </c>
      <c r="AG70" s="382">
        <v>17.203776468873457</v>
      </c>
      <c r="AH70" s="382">
        <v>0.16456390565002749</v>
      </c>
    </row>
    <row r="71" spans="1:37" ht="15.6">
      <c r="A71" s="382">
        <v>2</v>
      </c>
      <c r="B71" s="382">
        <v>41</v>
      </c>
      <c r="C71" s="382">
        <v>2021</v>
      </c>
      <c r="D71" s="382">
        <v>5</v>
      </c>
      <c r="E71" s="382">
        <v>99</v>
      </c>
      <c r="F71" s="382">
        <v>99</v>
      </c>
      <c r="G71" s="382">
        <v>99</v>
      </c>
      <c r="H71" s="382">
        <v>99</v>
      </c>
      <c r="I71" s="382">
        <v>99</v>
      </c>
      <c r="J71" s="382">
        <v>999</v>
      </c>
      <c r="K71" s="382">
        <v>99</v>
      </c>
      <c r="L71" s="382">
        <v>99</v>
      </c>
      <c r="M71" s="382">
        <v>99</v>
      </c>
      <c r="N71" s="382">
        <v>99</v>
      </c>
      <c r="O71" s="382">
        <v>99</v>
      </c>
      <c r="P71" s="382">
        <v>9999</v>
      </c>
      <c r="Q71" s="382">
        <v>60</v>
      </c>
      <c r="R71" s="382">
        <v>1402</v>
      </c>
      <c r="S71" s="382">
        <v>5.1412268188302415</v>
      </c>
      <c r="T71" s="382">
        <v>4.3345221112696164</v>
      </c>
      <c r="U71" s="382">
        <v>6.9172467902995773</v>
      </c>
      <c r="V71" s="382">
        <v>0</v>
      </c>
      <c r="W71" s="382">
        <v>0</v>
      </c>
      <c r="X71" s="382">
        <v>0.57061340941512118</v>
      </c>
      <c r="Y71" s="382">
        <v>0</v>
      </c>
      <c r="Z71" s="382">
        <v>2.4232398604477461</v>
      </c>
      <c r="AA71" s="382">
        <v>1.2589301805990352</v>
      </c>
      <c r="AB71" s="382">
        <v>1.5328335043103014</v>
      </c>
      <c r="AC71" s="382">
        <v>49.298388119073842</v>
      </c>
      <c r="AD71" s="382">
        <v>29.37908000728946</v>
      </c>
      <c r="AE71" s="382">
        <v>35.253039355036918</v>
      </c>
      <c r="AF71" s="382">
        <v>7.9542037569712756</v>
      </c>
      <c r="AG71" s="382">
        <v>6.7699080943639762</v>
      </c>
      <c r="AH71" s="382">
        <v>1.0699001426533523</v>
      </c>
    </row>
    <row r="72" spans="1:37" ht="15.6">
      <c r="A72" s="382">
        <v>2</v>
      </c>
      <c r="B72" s="382">
        <v>42</v>
      </c>
      <c r="C72" s="382">
        <v>2021</v>
      </c>
      <c r="D72" s="382">
        <v>6</v>
      </c>
      <c r="E72" s="382">
        <v>99</v>
      </c>
      <c r="F72" s="382">
        <v>99</v>
      </c>
      <c r="G72" s="382">
        <v>99</v>
      </c>
      <c r="H72" s="382">
        <v>99</v>
      </c>
      <c r="I72" s="382">
        <v>99</v>
      </c>
      <c r="J72" s="382">
        <v>999</v>
      </c>
      <c r="K72" s="382">
        <v>99</v>
      </c>
      <c r="L72" s="382">
        <v>99</v>
      </c>
      <c r="M72" s="382">
        <v>99</v>
      </c>
      <c r="N72" s="382">
        <v>99</v>
      </c>
      <c r="O72" s="382">
        <v>99</v>
      </c>
      <c r="P72" s="382">
        <v>9999</v>
      </c>
      <c r="Q72" s="382">
        <v>88</v>
      </c>
      <c r="R72" s="382">
        <v>1268</v>
      </c>
      <c r="S72" s="382">
        <v>5.1072555205047312</v>
      </c>
      <c r="T72" s="382">
        <v>4.0299684542586753</v>
      </c>
      <c r="U72" s="382">
        <v>8.1749290220820257</v>
      </c>
      <c r="V72" s="382">
        <v>0</v>
      </c>
      <c r="W72" s="382">
        <v>0</v>
      </c>
      <c r="X72" s="382">
        <v>2.2082018927444795</v>
      </c>
      <c r="Y72" s="382">
        <v>0</v>
      </c>
      <c r="Z72" s="382">
        <v>3.239150453038961</v>
      </c>
      <c r="AA72" s="382">
        <v>1.3013621985954742</v>
      </c>
      <c r="AB72" s="382">
        <v>1.8058049575594224</v>
      </c>
      <c r="AC72" s="382">
        <v>33.788514678241548</v>
      </c>
      <c r="AD72" s="382">
        <v>38.829978968465944</v>
      </c>
      <c r="AE72" s="382">
        <v>39.86579973908637</v>
      </c>
      <c r="AF72" s="382">
        <v>7.1939588900424942</v>
      </c>
      <c r="AG72" s="382">
        <v>7.2361028815938049</v>
      </c>
      <c r="AH72" s="382">
        <v>0</v>
      </c>
    </row>
    <row r="73" spans="1:37" ht="15.6">
      <c r="A73" s="382">
        <v>2</v>
      </c>
      <c r="B73" s="382">
        <v>43</v>
      </c>
      <c r="C73" s="382">
        <v>2021</v>
      </c>
      <c r="D73" s="382">
        <v>7</v>
      </c>
      <c r="E73" s="382">
        <v>99</v>
      </c>
      <c r="F73" s="382">
        <v>99</v>
      </c>
      <c r="G73" s="382">
        <v>99</v>
      </c>
      <c r="H73" s="382">
        <v>99</v>
      </c>
      <c r="I73" s="382">
        <v>99</v>
      </c>
      <c r="J73" s="382">
        <v>999</v>
      </c>
      <c r="K73" s="382">
        <v>99</v>
      </c>
      <c r="L73" s="382">
        <v>99</v>
      </c>
      <c r="M73" s="382">
        <v>99</v>
      </c>
      <c r="N73" s="382">
        <v>99</v>
      </c>
      <c r="O73" s="382">
        <v>99</v>
      </c>
      <c r="P73" s="382">
        <v>9999</v>
      </c>
      <c r="Q73" s="382">
        <v>22</v>
      </c>
      <c r="R73" s="382">
        <v>373</v>
      </c>
      <c r="S73" s="382">
        <v>4.8739946380697052</v>
      </c>
      <c r="T73" s="382">
        <v>3.8176943699731889</v>
      </c>
      <c r="U73" s="382">
        <v>9.3236461126005352</v>
      </c>
      <c r="V73" s="382">
        <v>0</v>
      </c>
      <c r="W73" s="382">
        <v>0</v>
      </c>
      <c r="X73" s="382">
        <v>1.8766756032171588</v>
      </c>
      <c r="Y73" s="382">
        <v>0</v>
      </c>
      <c r="Z73" s="382">
        <v>3.0267741086494344</v>
      </c>
      <c r="AA73" s="382">
        <v>1.5123067514320678</v>
      </c>
      <c r="AB73" s="382">
        <v>1.6662581227983142</v>
      </c>
      <c r="AC73" s="382">
        <v>48.815387491337887</v>
      </c>
      <c r="AD73" s="382">
        <v>25.191480704320114</v>
      </c>
      <c r="AE73" s="382">
        <v>59.19987790934276</v>
      </c>
      <c r="AF73" s="382">
        <v>2.1162039952569787</v>
      </c>
      <c r="AG73" s="382">
        <v>2.427706056099463</v>
      </c>
      <c r="AH73" s="382">
        <v>0</v>
      </c>
    </row>
    <row r="74" spans="1:37" ht="15.6">
      <c r="A74" s="382">
        <v>2</v>
      </c>
      <c r="B74" s="382">
        <v>44</v>
      </c>
      <c r="C74" s="382">
        <v>2021</v>
      </c>
      <c r="D74" s="382">
        <v>8</v>
      </c>
      <c r="E74" s="382">
        <v>99</v>
      </c>
      <c r="F74" s="382">
        <v>99</v>
      </c>
      <c r="G74" s="382">
        <v>99</v>
      </c>
      <c r="H74" s="382">
        <v>99</v>
      </c>
      <c r="I74" s="382">
        <v>99</v>
      </c>
      <c r="J74" s="382">
        <v>999</v>
      </c>
      <c r="K74" s="382">
        <v>99</v>
      </c>
      <c r="L74" s="382">
        <v>99</v>
      </c>
      <c r="M74" s="382">
        <v>99</v>
      </c>
      <c r="N74" s="382">
        <v>99</v>
      </c>
      <c r="O74" s="382">
        <v>99</v>
      </c>
      <c r="P74" s="382">
        <v>9999</v>
      </c>
      <c r="Q74" s="382">
        <v>72</v>
      </c>
      <c r="R74" s="382">
        <v>1050</v>
      </c>
      <c r="S74" s="382">
        <v>5.017142857142856</v>
      </c>
      <c r="T74" s="382">
        <v>3.5114285714285702</v>
      </c>
      <c r="U74" s="382">
        <v>10.26777142857145</v>
      </c>
      <c r="V74" s="382">
        <v>0</v>
      </c>
      <c r="W74" s="382">
        <v>0</v>
      </c>
      <c r="X74" s="382">
        <v>4.0952380952380949</v>
      </c>
      <c r="Y74" s="382">
        <v>0</v>
      </c>
      <c r="Z74" s="382">
        <v>2.9522578905842058</v>
      </c>
      <c r="AA74" s="382">
        <v>1.3265391522488064</v>
      </c>
      <c r="AB74" s="382">
        <v>1.728297498956114</v>
      </c>
      <c r="AC74" s="382">
        <v>45.197590789222495</v>
      </c>
      <c r="AD74" s="382">
        <v>20.684964353162535</v>
      </c>
      <c r="AE74" s="382">
        <v>35.383993713314823</v>
      </c>
      <c r="AF74" s="382">
        <v>5.9571426139941801</v>
      </c>
      <c r="AG74" s="382">
        <v>7.5260479347898492</v>
      </c>
      <c r="AH74" s="382">
        <v>0</v>
      </c>
    </row>
    <row r="75" spans="1:37" ht="15.6">
      <c r="A75" s="382">
        <v>2</v>
      </c>
      <c r="B75" s="382">
        <v>45</v>
      </c>
      <c r="C75" s="382">
        <v>2021</v>
      </c>
      <c r="D75" s="382">
        <v>9</v>
      </c>
      <c r="E75" s="382">
        <v>99</v>
      </c>
      <c r="F75" s="382">
        <v>99</v>
      </c>
      <c r="G75" s="382">
        <v>99</v>
      </c>
      <c r="H75" s="382">
        <v>99</v>
      </c>
      <c r="I75" s="382">
        <v>99</v>
      </c>
      <c r="J75" s="382">
        <v>999</v>
      </c>
      <c r="K75" s="382">
        <v>99</v>
      </c>
      <c r="L75" s="382">
        <v>99</v>
      </c>
      <c r="M75" s="382">
        <v>99</v>
      </c>
      <c r="N75" s="382">
        <v>99</v>
      </c>
      <c r="O75" s="382">
        <v>99</v>
      </c>
      <c r="P75" s="382">
        <v>9999</v>
      </c>
      <c r="Q75" s="382">
        <v>141</v>
      </c>
      <c r="R75" s="382">
        <v>1787</v>
      </c>
      <c r="S75" s="382">
        <v>5.1740346950195857</v>
      </c>
      <c r="T75" s="382">
        <v>3.9087856743144926</v>
      </c>
      <c r="U75" s="382">
        <v>10.757806379406812</v>
      </c>
      <c r="V75" s="382">
        <v>0</v>
      </c>
      <c r="W75" s="382">
        <v>0</v>
      </c>
      <c r="X75" s="382">
        <v>7.218802462227198</v>
      </c>
      <c r="Y75" s="382">
        <v>5.5959709009513157E-2</v>
      </c>
      <c r="Z75" s="382">
        <v>3.3750873893643991</v>
      </c>
      <c r="AA75" s="382">
        <v>1.6631351671270778</v>
      </c>
      <c r="AB75" s="382">
        <v>1.7664617962219331</v>
      </c>
      <c r="AC75" s="382">
        <v>41.337155700400544</v>
      </c>
      <c r="AD75" s="382">
        <v>41.499914769252221</v>
      </c>
      <c r="AE75" s="382">
        <v>46.235888958883884</v>
      </c>
      <c r="AF75" s="382">
        <v>10.138489382102476</v>
      </c>
      <c r="AG75" s="382">
        <v>13.419914991335483</v>
      </c>
      <c r="AH75" s="382">
        <v>1.9026301063234472</v>
      </c>
    </row>
    <row r="76" spans="1:37" ht="15.6">
      <c r="A76" s="382">
        <v>2</v>
      </c>
      <c r="B76" s="382">
        <v>46</v>
      </c>
      <c r="C76" s="382">
        <v>2021</v>
      </c>
      <c r="D76" s="382">
        <v>10</v>
      </c>
      <c r="E76" s="382">
        <v>99</v>
      </c>
      <c r="F76" s="382">
        <v>99</v>
      </c>
      <c r="G76" s="382">
        <v>99</v>
      </c>
      <c r="H76" s="382">
        <v>99</v>
      </c>
      <c r="I76" s="382">
        <v>99</v>
      </c>
      <c r="J76" s="382">
        <v>999</v>
      </c>
      <c r="K76" s="382">
        <v>99</v>
      </c>
      <c r="L76" s="382">
        <v>99</v>
      </c>
      <c r="M76" s="382">
        <v>99</v>
      </c>
      <c r="N76" s="382">
        <v>99</v>
      </c>
      <c r="O76" s="382">
        <v>99</v>
      </c>
      <c r="P76" s="382">
        <v>9999</v>
      </c>
      <c r="Q76" s="382">
        <v>181</v>
      </c>
      <c r="R76" s="382">
        <v>1617</v>
      </c>
      <c r="S76" s="382">
        <v>5.4978354978354993</v>
      </c>
      <c r="T76" s="382">
        <v>4.2987012987012978</v>
      </c>
      <c r="U76" s="382">
        <v>10.67575757575757</v>
      </c>
      <c r="V76" s="382">
        <v>6.1842918985776145E-2</v>
      </c>
      <c r="W76" s="382">
        <v>6.1842918985776145E-2</v>
      </c>
      <c r="X76" s="382">
        <v>6.24613481756339</v>
      </c>
      <c r="Y76" s="382">
        <v>6.1842918985776145E-2</v>
      </c>
      <c r="Z76" s="382">
        <v>3.1752564061630539</v>
      </c>
      <c r="AA76" s="382">
        <v>1.9153777372790173</v>
      </c>
      <c r="AB76" s="382">
        <v>1.7923646333279253</v>
      </c>
      <c r="AC76" s="382">
        <v>47.032195925574314</v>
      </c>
      <c r="AD76" s="382">
        <v>44.531602968241721</v>
      </c>
      <c r="AE76" s="382">
        <v>24.09448947864502</v>
      </c>
      <c r="AF76" s="382">
        <v>9.1739996255510317</v>
      </c>
      <c r="AG76" s="382">
        <v>12.050642758654575</v>
      </c>
      <c r="AH76" s="382">
        <v>1.2987012987012985</v>
      </c>
    </row>
    <row r="77" spans="1:37" ht="15.6">
      <c r="A77" s="382">
        <v>2</v>
      </c>
      <c r="B77" s="382">
        <v>47</v>
      </c>
      <c r="C77" s="382">
        <v>2021</v>
      </c>
      <c r="D77" s="382">
        <v>11</v>
      </c>
      <c r="E77" s="382">
        <v>99</v>
      </c>
      <c r="F77" s="382">
        <v>99</v>
      </c>
      <c r="G77" s="382">
        <v>99</v>
      </c>
      <c r="H77" s="382">
        <v>99</v>
      </c>
      <c r="I77" s="382">
        <v>99</v>
      </c>
      <c r="J77" s="382">
        <v>999</v>
      </c>
      <c r="K77" s="382">
        <v>99</v>
      </c>
      <c r="L77" s="382">
        <v>99</v>
      </c>
      <c r="M77" s="382">
        <v>99</v>
      </c>
      <c r="N77" s="382">
        <v>99</v>
      </c>
      <c r="O77" s="382">
        <v>99</v>
      </c>
      <c r="P77" s="382">
        <v>9999</v>
      </c>
      <c r="Q77" s="382">
        <v>146</v>
      </c>
      <c r="R77" s="382">
        <v>1368.9</v>
      </c>
      <c r="S77" s="382">
        <v>4.8956826649134335</v>
      </c>
      <c r="T77" s="382">
        <v>4.4064577397910734</v>
      </c>
      <c r="U77" s="382">
        <v>9.7458689458689474</v>
      </c>
      <c r="V77" s="382">
        <v>7.3051355102637147E-2</v>
      </c>
      <c r="W77" s="382">
        <v>0</v>
      </c>
      <c r="X77" s="382">
        <v>5.9171597633136104</v>
      </c>
      <c r="Y77" s="382">
        <v>0.51135948571846013</v>
      </c>
      <c r="Z77" s="382">
        <v>3.7591984958744913</v>
      </c>
      <c r="AA77" s="382">
        <v>1.7590448526382538</v>
      </c>
      <c r="AB77" s="382">
        <v>1.6881206710201455</v>
      </c>
      <c r="AC77" s="382">
        <v>46.833257094096439</v>
      </c>
      <c r="AD77" s="382">
        <v>32.09155344083775</v>
      </c>
      <c r="AE77" s="382">
        <v>43.352431802024469</v>
      </c>
      <c r="AF77" s="382">
        <v>7.7664119279015518</v>
      </c>
      <c r="AG77" s="382">
        <v>9.3130895584318729</v>
      </c>
      <c r="AH77" s="382">
        <v>2.3376433632843887</v>
      </c>
    </row>
    <row r="78" spans="1:37" ht="15.6">
      <c r="A78" s="382">
        <v>2</v>
      </c>
      <c r="B78" s="382">
        <v>48</v>
      </c>
      <c r="C78" s="382">
        <v>2021</v>
      </c>
      <c r="D78" s="382">
        <v>12</v>
      </c>
      <c r="E78" s="382">
        <v>99</v>
      </c>
      <c r="F78" s="382">
        <v>99</v>
      </c>
      <c r="G78" s="382">
        <v>99</v>
      </c>
      <c r="H78" s="382">
        <v>99</v>
      </c>
      <c r="I78" s="382">
        <v>99</v>
      </c>
      <c r="J78" s="382">
        <v>999</v>
      </c>
      <c r="K78" s="382">
        <v>99</v>
      </c>
      <c r="L78" s="382">
        <v>99</v>
      </c>
      <c r="M78" s="382">
        <v>99</v>
      </c>
      <c r="N78" s="382">
        <v>99</v>
      </c>
      <c r="O78" s="382">
        <v>99</v>
      </c>
      <c r="P78" s="382">
        <v>9999</v>
      </c>
      <c r="Q78" s="382">
        <v>21</v>
      </c>
      <c r="R78" s="382">
        <v>256</v>
      </c>
      <c r="S78" s="382">
        <v>4.3125</v>
      </c>
      <c r="T78" s="382">
        <v>3.86328125</v>
      </c>
      <c r="U78" s="382">
        <v>7.2960546874999981</v>
      </c>
      <c r="V78" s="382">
        <v>0</v>
      </c>
      <c r="W78" s="382">
        <v>0</v>
      </c>
      <c r="X78" s="382">
        <v>3.515625</v>
      </c>
      <c r="Y78" s="382">
        <v>0</v>
      </c>
      <c r="Z78" s="382">
        <v>3.454255592762979</v>
      </c>
      <c r="AA78" s="382">
        <v>1.4934753931685651</v>
      </c>
      <c r="AB78" s="382">
        <v>1.8773057112251152</v>
      </c>
      <c r="AC78" s="382">
        <v>57.347314259372574</v>
      </c>
      <c r="AD78" s="382">
        <v>51.304219850223276</v>
      </c>
      <c r="AE78" s="382">
        <v>67.42426773092113</v>
      </c>
      <c r="AF78" s="382">
        <v>1.4524081039833427</v>
      </c>
      <c r="AG78" s="382">
        <v>1.3038557142386438</v>
      </c>
      <c r="AH78" s="382">
        <v>0</v>
      </c>
    </row>
    <row r="79" spans="1:37" ht="15.6">
      <c r="A79" s="382">
        <v>2</v>
      </c>
      <c r="B79" s="382">
        <v>49</v>
      </c>
      <c r="C79" s="382">
        <v>2020</v>
      </c>
      <c r="D79" s="382">
        <v>1</v>
      </c>
      <c r="E79" s="382">
        <v>99</v>
      </c>
      <c r="F79" s="382">
        <v>99</v>
      </c>
      <c r="G79" s="382">
        <v>99</v>
      </c>
      <c r="H79" s="382">
        <v>99</v>
      </c>
      <c r="I79" s="382">
        <v>99</v>
      </c>
      <c r="J79" s="382">
        <v>999</v>
      </c>
      <c r="K79" s="382">
        <v>99</v>
      </c>
      <c r="L79" s="382">
        <v>99</v>
      </c>
      <c r="M79" s="382">
        <v>99</v>
      </c>
      <c r="N79" s="382">
        <v>99</v>
      </c>
      <c r="O79" s="382">
        <v>99</v>
      </c>
      <c r="P79" s="382">
        <v>9999</v>
      </c>
      <c r="Q79" s="382">
        <v>40</v>
      </c>
      <c r="R79" s="382">
        <v>474</v>
      </c>
      <c r="S79" s="382">
        <v>5.5316455696202524</v>
      </c>
      <c r="T79" s="382">
        <v>4.3544303797468356</v>
      </c>
      <c r="U79" s="382">
        <v>8.2775316455696242</v>
      </c>
      <c r="V79" s="382">
        <v>0</v>
      </c>
      <c r="W79" s="382">
        <v>0</v>
      </c>
      <c r="X79" s="382">
        <v>4.4303797468354409</v>
      </c>
      <c r="Y79" s="382">
        <v>0.42194092827004198</v>
      </c>
      <c r="Z79" s="382">
        <v>3.6410183731069279</v>
      </c>
      <c r="AA79" s="382">
        <v>1.3072544395555727</v>
      </c>
      <c r="AB79" s="382">
        <v>1.5953887243746827</v>
      </c>
      <c r="AC79" s="382">
        <v>28.053174282047031</v>
      </c>
      <c r="AD79" s="382">
        <v>0.49011159172262192</v>
      </c>
      <c r="AE79" s="382">
        <v>16.15307383393997</v>
      </c>
      <c r="AF79" s="382">
        <v>2.7016243944143641</v>
      </c>
      <c r="AG79" s="382">
        <v>2.853374491411663</v>
      </c>
      <c r="AH79" s="382">
        <v>0</v>
      </c>
    </row>
    <row r="80" spans="1:37" ht="15.6">
      <c r="A80" s="382">
        <v>2</v>
      </c>
      <c r="B80" s="382">
        <v>50</v>
      </c>
      <c r="C80" s="382">
        <v>2020</v>
      </c>
      <c r="D80" s="382">
        <v>2</v>
      </c>
      <c r="E80" s="382">
        <v>99</v>
      </c>
      <c r="F80" s="382">
        <v>99</v>
      </c>
      <c r="G80" s="382">
        <v>99</v>
      </c>
      <c r="H80" s="382">
        <v>99</v>
      </c>
      <c r="I80" s="382">
        <v>99</v>
      </c>
      <c r="J80" s="382">
        <v>999</v>
      </c>
      <c r="K80" s="382">
        <v>99</v>
      </c>
      <c r="L80" s="382">
        <v>99</v>
      </c>
      <c r="M80" s="382">
        <v>99</v>
      </c>
      <c r="N80" s="382">
        <v>99</v>
      </c>
      <c r="O80" s="382">
        <v>99</v>
      </c>
      <c r="P80" s="382">
        <v>9999</v>
      </c>
      <c r="Q80" s="382">
        <v>51</v>
      </c>
      <c r="R80" s="382">
        <v>1118</v>
      </c>
      <c r="S80" s="382">
        <v>5.6019677996422175</v>
      </c>
      <c r="T80" s="382">
        <v>4.8980322003577825</v>
      </c>
      <c r="U80" s="382">
        <v>7.1498747763864001</v>
      </c>
      <c r="V80" s="382">
        <v>0</v>
      </c>
      <c r="W80" s="382">
        <v>0</v>
      </c>
      <c r="X80" s="382">
        <v>0.80500894454382821</v>
      </c>
      <c r="Y80" s="382">
        <v>8.9445438282647588E-2</v>
      </c>
      <c r="Z80" s="382">
        <v>2.7859182031722192</v>
      </c>
      <c r="AA80" s="382">
        <v>1.2765518707629819</v>
      </c>
      <c r="AB80" s="382">
        <v>1.403540014183402</v>
      </c>
      <c r="AC80" s="382">
        <v>4.4362011957443608</v>
      </c>
      <c r="AD80" s="382">
        <v>10.726544363250888</v>
      </c>
      <c r="AE80" s="382">
        <v>7.3198295728571949</v>
      </c>
      <c r="AF80" s="382">
        <v>6.3721858079224845</v>
      </c>
      <c r="AG80" s="382">
        <v>5.8132610007693479</v>
      </c>
      <c r="AH80" s="382">
        <v>0</v>
      </c>
    </row>
    <row r="81" spans="1:34" ht="15.6">
      <c r="A81" s="382">
        <v>2</v>
      </c>
      <c r="B81" s="382">
        <v>51</v>
      </c>
      <c r="C81" s="382">
        <v>2020</v>
      </c>
      <c r="D81" s="382">
        <v>3</v>
      </c>
      <c r="E81" s="382">
        <v>99</v>
      </c>
      <c r="F81" s="382">
        <v>99</v>
      </c>
      <c r="G81" s="382">
        <v>99</v>
      </c>
      <c r="H81" s="382">
        <v>99</v>
      </c>
      <c r="I81" s="382">
        <v>99</v>
      </c>
      <c r="J81" s="382">
        <v>999</v>
      </c>
      <c r="K81" s="382">
        <v>99</v>
      </c>
      <c r="L81" s="382">
        <v>99</v>
      </c>
      <c r="M81" s="382">
        <v>99</v>
      </c>
      <c r="N81" s="382">
        <v>99</v>
      </c>
      <c r="O81" s="382">
        <v>99</v>
      </c>
      <c r="P81" s="382">
        <v>9999</v>
      </c>
      <c r="Q81" s="382">
        <v>122</v>
      </c>
      <c r="R81" s="382">
        <v>3528</v>
      </c>
      <c r="S81" s="382">
        <v>5.3849206349206362</v>
      </c>
      <c r="T81" s="382">
        <v>5.1641156462585043</v>
      </c>
      <c r="U81" s="382">
        <v>6.3206916099773203</v>
      </c>
      <c r="V81" s="382">
        <v>0</v>
      </c>
      <c r="W81" s="382">
        <v>8.5034013605442174E-2</v>
      </c>
      <c r="X81" s="382">
        <v>0.68027210884353739</v>
      </c>
      <c r="Y81" s="382">
        <v>5.6689342403628121E-2</v>
      </c>
      <c r="Z81" s="382">
        <v>2.0659711025340277</v>
      </c>
      <c r="AA81" s="382">
        <v>1.300322410937375</v>
      </c>
      <c r="AB81" s="382">
        <v>1.8833602009413608</v>
      </c>
      <c r="AC81" s="382">
        <v>31.129542175437312</v>
      </c>
      <c r="AD81" s="382">
        <v>24.048074474996017</v>
      </c>
      <c r="AE81" s="382">
        <v>25.337206371344809</v>
      </c>
      <c r="AF81" s="382">
        <v>20.108292960957527</v>
      </c>
      <c r="AG81" s="382">
        <v>16.217083797526502</v>
      </c>
      <c r="AH81" s="382">
        <v>5.6689342403628121E-2</v>
      </c>
    </row>
    <row r="82" spans="1:34" ht="15.6">
      <c r="A82" s="382">
        <v>2</v>
      </c>
      <c r="B82" s="382">
        <v>52</v>
      </c>
      <c r="C82" s="382">
        <v>2020</v>
      </c>
      <c r="D82" s="382">
        <v>4</v>
      </c>
      <c r="E82" s="382">
        <v>99</v>
      </c>
      <c r="F82" s="382">
        <v>99</v>
      </c>
      <c r="G82" s="382">
        <v>99</v>
      </c>
      <c r="H82" s="382">
        <v>99</v>
      </c>
      <c r="I82" s="382">
        <v>99</v>
      </c>
      <c r="J82" s="382">
        <v>999</v>
      </c>
      <c r="K82" s="382">
        <v>99</v>
      </c>
      <c r="L82" s="382">
        <v>99</v>
      </c>
      <c r="M82" s="382">
        <v>99</v>
      </c>
      <c r="N82" s="382">
        <v>99</v>
      </c>
      <c r="O82" s="382">
        <v>99</v>
      </c>
      <c r="P82" s="382">
        <v>9999</v>
      </c>
      <c r="Q82" s="382">
        <v>88</v>
      </c>
      <c r="R82" s="382">
        <v>3349</v>
      </c>
      <c r="S82" s="382">
        <v>5.0985368766796064</v>
      </c>
      <c r="T82" s="382">
        <v>4.9399820842042388</v>
      </c>
      <c r="U82" s="382">
        <v>6.3408062108091903</v>
      </c>
      <c r="V82" s="382">
        <v>2.9859659599880569E-2</v>
      </c>
      <c r="W82" s="382">
        <v>0</v>
      </c>
      <c r="X82" s="382">
        <v>0.17915795759928346</v>
      </c>
      <c r="Y82" s="382">
        <v>2.9859659599880569E-2</v>
      </c>
      <c r="Z82" s="382">
        <v>1.9117330690582413</v>
      </c>
      <c r="AA82" s="382">
        <v>1.1614236934593676</v>
      </c>
      <c r="AB82" s="382">
        <v>1.8616636910821625</v>
      </c>
      <c r="AC82" s="382">
        <v>45.977051373277362</v>
      </c>
      <c r="AD82" s="382">
        <v>26.096524609398912</v>
      </c>
      <c r="AE82" s="382">
        <v>31.18024678852948</v>
      </c>
      <c r="AF82" s="382">
        <v>19.08805927614705</v>
      </c>
      <c r="AG82" s="382">
        <v>15.443268096479835</v>
      </c>
      <c r="AH82" s="382">
        <v>0</v>
      </c>
    </row>
    <row r="83" spans="1:34" ht="15.6">
      <c r="A83" s="382">
        <v>2</v>
      </c>
      <c r="B83" s="382">
        <v>53</v>
      </c>
      <c r="C83" s="382">
        <v>2020</v>
      </c>
      <c r="D83" s="382">
        <v>5</v>
      </c>
      <c r="E83" s="382">
        <v>99</v>
      </c>
      <c r="F83" s="382">
        <v>99</v>
      </c>
      <c r="G83" s="382">
        <v>99</v>
      </c>
      <c r="H83" s="382">
        <v>99</v>
      </c>
      <c r="I83" s="382">
        <v>99</v>
      </c>
      <c r="J83" s="382">
        <v>999</v>
      </c>
      <c r="K83" s="382">
        <v>99</v>
      </c>
      <c r="L83" s="382">
        <v>99</v>
      </c>
      <c r="M83" s="382">
        <v>99</v>
      </c>
      <c r="N83" s="382">
        <v>99</v>
      </c>
      <c r="O83" s="382">
        <v>99</v>
      </c>
      <c r="P83" s="382">
        <v>9999</v>
      </c>
      <c r="Q83" s="382">
        <v>93</v>
      </c>
      <c r="R83" s="382">
        <v>2022</v>
      </c>
      <c r="S83" s="382">
        <v>4.9386745796241343</v>
      </c>
      <c r="T83" s="382">
        <v>4.2299703264094948</v>
      </c>
      <c r="U83" s="382">
        <v>6.8856033630069264</v>
      </c>
      <c r="V83" s="382">
        <v>0</v>
      </c>
      <c r="W83" s="382">
        <v>0</v>
      </c>
      <c r="X83" s="382">
        <v>0.34619188921859551</v>
      </c>
      <c r="Y83" s="382">
        <v>0</v>
      </c>
      <c r="Z83" s="382">
        <v>2.562280239680141</v>
      </c>
      <c r="AA83" s="382">
        <v>1.5813570853515002</v>
      </c>
      <c r="AB83" s="382">
        <v>1.5841174795546122</v>
      </c>
      <c r="AC83" s="382">
        <v>40.980046747923929</v>
      </c>
      <c r="AD83" s="382">
        <v>22.916997219281505</v>
      </c>
      <c r="AE83" s="382">
        <v>33.651364420525873</v>
      </c>
      <c r="AF83" s="382">
        <v>11.52465089769165</v>
      </c>
      <c r="AG83" s="382">
        <v>10.125179619944239</v>
      </c>
      <c r="AH83" s="382">
        <v>0.69238377843719101</v>
      </c>
    </row>
    <row r="84" spans="1:34" ht="15.6">
      <c r="A84" s="382">
        <v>2</v>
      </c>
      <c r="B84" s="382">
        <v>54</v>
      </c>
      <c r="C84" s="382">
        <v>2020</v>
      </c>
      <c r="D84" s="382">
        <v>6</v>
      </c>
      <c r="E84" s="382">
        <v>99</v>
      </c>
      <c r="F84" s="382">
        <v>99</v>
      </c>
      <c r="G84" s="382">
        <v>99</v>
      </c>
      <c r="H84" s="382">
        <v>99</v>
      </c>
      <c r="I84" s="382">
        <v>99</v>
      </c>
      <c r="J84" s="382">
        <v>999</v>
      </c>
      <c r="K84" s="382">
        <v>99</v>
      </c>
      <c r="L84" s="382">
        <v>99</v>
      </c>
      <c r="M84" s="382">
        <v>99</v>
      </c>
      <c r="N84" s="382">
        <v>99</v>
      </c>
      <c r="O84" s="382">
        <v>99</v>
      </c>
      <c r="P84" s="382">
        <v>9999</v>
      </c>
      <c r="Q84" s="382">
        <v>83</v>
      </c>
      <c r="R84" s="382">
        <v>961</v>
      </c>
      <c r="S84" s="382">
        <v>5.2715920915712786</v>
      </c>
      <c r="T84" s="382">
        <v>4.5067637877211242</v>
      </c>
      <c r="U84" s="382">
        <v>8.2526118626430716</v>
      </c>
      <c r="V84" s="382">
        <v>0</v>
      </c>
      <c r="W84" s="382">
        <v>0.1040582726326743</v>
      </c>
      <c r="X84" s="382">
        <v>0.41623309053069718</v>
      </c>
      <c r="Y84" s="382">
        <v>0</v>
      </c>
      <c r="Z84" s="382">
        <v>2.8671124430165005</v>
      </c>
      <c r="AA84" s="382">
        <v>1.6656268062661097</v>
      </c>
      <c r="AB84" s="382">
        <v>1.8865331486339436</v>
      </c>
      <c r="AC84" s="382">
        <v>22.101622971612265</v>
      </c>
      <c r="AD84" s="382">
        <v>33.493900362532443</v>
      </c>
      <c r="AE84" s="382">
        <v>21.946948698289724</v>
      </c>
      <c r="AF84" s="382">
        <v>5.4773439726417772</v>
      </c>
      <c r="AG84" s="382">
        <v>5.7675901368678657</v>
      </c>
      <c r="AH84" s="382">
        <v>0</v>
      </c>
    </row>
    <row r="85" spans="1:34" ht="15.6">
      <c r="A85" s="382">
        <v>2</v>
      </c>
      <c r="B85" s="382">
        <v>55</v>
      </c>
      <c r="C85" s="382">
        <v>2020</v>
      </c>
      <c r="D85" s="382">
        <v>7</v>
      </c>
      <c r="E85" s="382">
        <v>99</v>
      </c>
      <c r="F85" s="382">
        <v>99</v>
      </c>
      <c r="G85" s="382">
        <v>99</v>
      </c>
      <c r="H85" s="382">
        <v>99</v>
      </c>
      <c r="I85" s="382">
        <v>99</v>
      </c>
      <c r="J85" s="382">
        <v>999</v>
      </c>
      <c r="K85" s="382">
        <v>99</v>
      </c>
      <c r="L85" s="382">
        <v>99</v>
      </c>
      <c r="M85" s="382">
        <v>99</v>
      </c>
      <c r="N85" s="382">
        <v>99</v>
      </c>
      <c r="O85" s="382">
        <v>99</v>
      </c>
      <c r="P85" s="382">
        <v>9999</v>
      </c>
      <c r="Q85" s="382">
        <v>30</v>
      </c>
      <c r="R85" s="382">
        <v>396</v>
      </c>
      <c r="S85" s="382">
        <v>5.4090909090909101</v>
      </c>
      <c r="T85" s="382">
        <v>4.1363636363636367</v>
      </c>
      <c r="U85" s="382">
        <v>8.2928535353535384</v>
      </c>
      <c r="V85" s="382">
        <v>0</v>
      </c>
      <c r="W85" s="382">
        <v>0</v>
      </c>
      <c r="X85" s="382">
        <v>0.50505050505050508</v>
      </c>
      <c r="Y85" s="382">
        <v>0</v>
      </c>
      <c r="Z85" s="382">
        <v>2.5488291407328711</v>
      </c>
      <c r="AA85" s="382">
        <v>1.5664790931612502</v>
      </c>
      <c r="AB85" s="382">
        <v>1.7134615295427964</v>
      </c>
      <c r="AC85" s="382">
        <v>51.275411781797558</v>
      </c>
      <c r="AD85" s="382">
        <v>34.279269588579957</v>
      </c>
      <c r="AE85" s="382">
        <v>30.097639400776568</v>
      </c>
      <c r="AF85" s="382">
        <v>2.2570532915360499</v>
      </c>
      <c r="AG85" s="382">
        <v>2.3882443778112061</v>
      </c>
      <c r="AH85" s="382">
        <v>3.2828282828282829</v>
      </c>
    </row>
    <row r="86" spans="1:34" ht="15.6">
      <c r="A86" s="382">
        <v>2</v>
      </c>
      <c r="B86" s="382">
        <v>56</v>
      </c>
      <c r="C86" s="382">
        <v>2020</v>
      </c>
      <c r="D86" s="382">
        <v>8</v>
      </c>
      <c r="E86" s="382">
        <v>99</v>
      </c>
      <c r="F86" s="382">
        <v>99</v>
      </c>
      <c r="G86" s="382">
        <v>99</v>
      </c>
      <c r="H86" s="382">
        <v>99</v>
      </c>
      <c r="I86" s="382">
        <v>99</v>
      </c>
      <c r="J86" s="382">
        <v>999</v>
      </c>
      <c r="K86" s="382">
        <v>99</v>
      </c>
      <c r="L86" s="382">
        <v>99</v>
      </c>
      <c r="M86" s="382">
        <v>99</v>
      </c>
      <c r="N86" s="382">
        <v>99</v>
      </c>
      <c r="O86" s="382">
        <v>99</v>
      </c>
      <c r="P86" s="382">
        <v>9999</v>
      </c>
      <c r="Q86" s="382">
        <v>82</v>
      </c>
      <c r="R86" s="382">
        <v>1047</v>
      </c>
      <c r="S86" s="382">
        <v>4.651384909264566</v>
      </c>
      <c r="T86" s="382">
        <v>3.209169054441261</v>
      </c>
      <c r="U86" s="382">
        <v>9.4231041069722874</v>
      </c>
      <c r="V86" s="382">
        <v>0</v>
      </c>
      <c r="W86" s="382">
        <v>0</v>
      </c>
      <c r="X86" s="382">
        <v>3.342884431709646</v>
      </c>
      <c r="Y86" s="382">
        <v>0</v>
      </c>
      <c r="Z86" s="382">
        <v>3.0149102589916619</v>
      </c>
      <c r="AA86" s="382">
        <v>2.0657195410867075</v>
      </c>
      <c r="AB86" s="382">
        <v>1.6162947643041079</v>
      </c>
      <c r="AC86" s="382">
        <v>71.78665329660744</v>
      </c>
      <c r="AD86" s="382">
        <v>52.27994775184311</v>
      </c>
      <c r="AE86" s="382">
        <v>55.792165112329485</v>
      </c>
      <c r="AF86" s="382">
        <v>5.9675121117127397</v>
      </c>
      <c r="AG86" s="382">
        <v>7.1749727156586482</v>
      </c>
      <c r="AH86" s="382">
        <v>0</v>
      </c>
    </row>
    <row r="87" spans="1:34" ht="15.6">
      <c r="A87" s="382">
        <v>2</v>
      </c>
      <c r="B87" s="382">
        <v>57</v>
      </c>
      <c r="C87" s="382">
        <v>2020</v>
      </c>
      <c r="D87" s="382">
        <v>9</v>
      </c>
      <c r="E87" s="382">
        <v>99</v>
      </c>
      <c r="F87" s="382">
        <v>99</v>
      </c>
      <c r="G87" s="382">
        <v>99</v>
      </c>
      <c r="H87" s="382">
        <v>99</v>
      </c>
      <c r="I87" s="382">
        <v>99</v>
      </c>
      <c r="J87" s="382">
        <v>999</v>
      </c>
      <c r="K87" s="382">
        <v>99</v>
      </c>
      <c r="L87" s="382">
        <v>99</v>
      </c>
      <c r="M87" s="382">
        <v>99</v>
      </c>
      <c r="N87" s="382">
        <v>99</v>
      </c>
      <c r="O87" s="382">
        <v>99</v>
      </c>
      <c r="P87" s="382">
        <v>9999</v>
      </c>
      <c r="Q87" s="382">
        <v>113</v>
      </c>
      <c r="R87" s="382">
        <v>1500</v>
      </c>
      <c r="S87" s="382">
        <v>4.8893333333333322</v>
      </c>
      <c r="T87" s="382">
        <v>3.83</v>
      </c>
      <c r="U87" s="382">
        <v>10.474466666666657</v>
      </c>
      <c r="V87" s="382">
        <v>0</v>
      </c>
      <c r="W87" s="382">
        <v>0</v>
      </c>
      <c r="X87" s="382">
        <v>5.4666666666666677</v>
      </c>
      <c r="Y87" s="382">
        <v>0.2</v>
      </c>
      <c r="Z87" s="382">
        <v>3.1974627726093319</v>
      </c>
      <c r="AA87" s="382">
        <v>1.4536458379613051</v>
      </c>
      <c r="AB87" s="382">
        <v>1.7265862272125303</v>
      </c>
      <c r="AC87" s="382">
        <v>23.494679587127401</v>
      </c>
      <c r="AD87" s="382">
        <v>31.012145075244021</v>
      </c>
      <c r="AE87" s="382">
        <v>29.265553618672193</v>
      </c>
      <c r="AF87" s="382">
        <v>8.5494442861214015</v>
      </c>
      <c r="AG87" s="382">
        <v>11.426224719122368</v>
      </c>
      <c r="AH87" s="382">
        <v>2.8</v>
      </c>
    </row>
    <row r="88" spans="1:34" ht="15.6">
      <c r="A88" s="382">
        <v>2</v>
      </c>
      <c r="B88" s="382">
        <v>58</v>
      </c>
      <c r="C88" s="382">
        <v>2020</v>
      </c>
      <c r="D88" s="382">
        <v>10</v>
      </c>
      <c r="E88" s="382">
        <v>99</v>
      </c>
      <c r="F88" s="382">
        <v>99</v>
      </c>
      <c r="G88" s="382">
        <v>99</v>
      </c>
      <c r="H88" s="382">
        <v>99</v>
      </c>
      <c r="I88" s="382">
        <v>99</v>
      </c>
      <c r="J88" s="382">
        <v>999</v>
      </c>
      <c r="K88" s="382">
        <v>99</v>
      </c>
      <c r="L88" s="382">
        <v>99</v>
      </c>
      <c r="M88" s="382">
        <v>99</v>
      </c>
      <c r="N88" s="382">
        <v>99</v>
      </c>
      <c r="O88" s="382">
        <v>99</v>
      </c>
      <c r="P88" s="382">
        <v>9999</v>
      </c>
      <c r="Q88" s="382">
        <v>189</v>
      </c>
      <c r="R88" s="382">
        <v>1737</v>
      </c>
      <c r="S88" s="382">
        <v>5.2642487046632116</v>
      </c>
      <c r="T88" s="382">
        <v>4.192861255037422</v>
      </c>
      <c r="U88" s="382">
        <v>9.9820379965457686</v>
      </c>
      <c r="V88" s="382">
        <v>0</v>
      </c>
      <c r="W88" s="382">
        <v>0</v>
      </c>
      <c r="X88" s="382">
        <v>5.296488198042602</v>
      </c>
      <c r="Y88" s="382">
        <v>0</v>
      </c>
      <c r="Z88" s="382">
        <v>3.3892401779991381</v>
      </c>
      <c r="AA88" s="382">
        <v>1.4891103170362268</v>
      </c>
      <c r="AB88" s="382">
        <v>1.6267042309223485</v>
      </c>
      <c r="AC88" s="382">
        <v>52.309074252772099</v>
      </c>
      <c r="AD88" s="382">
        <v>26.761697638903577</v>
      </c>
      <c r="AE88" s="382">
        <v>34.544012499803209</v>
      </c>
      <c r="AF88" s="382">
        <v>9.9002564833285831</v>
      </c>
      <c r="AG88" s="382">
        <v>12.60952189514305</v>
      </c>
      <c r="AH88" s="382">
        <v>1.3241220495106505</v>
      </c>
    </row>
    <row r="89" spans="1:34" ht="15.6">
      <c r="A89" s="382">
        <v>2</v>
      </c>
      <c r="B89" s="382">
        <v>59</v>
      </c>
      <c r="C89" s="382">
        <v>2020</v>
      </c>
      <c r="D89" s="382">
        <v>11</v>
      </c>
      <c r="E89" s="382">
        <v>99</v>
      </c>
      <c r="F89" s="382">
        <v>99</v>
      </c>
      <c r="G89" s="382">
        <v>99</v>
      </c>
      <c r="H89" s="382">
        <v>99</v>
      </c>
      <c r="I89" s="382">
        <v>99</v>
      </c>
      <c r="J89" s="382">
        <v>999</v>
      </c>
      <c r="K89" s="382">
        <v>99</v>
      </c>
      <c r="L89" s="382">
        <v>99</v>
      </c>
      <c r="M89" s="382">
        <v>99</v>
      </c>
      <c r="N89" s="382">
        <v>99</v>
      </c>
      <c r="O89" s="382">
        <v>99</v>
      </c>
      <c r="P89" s="382">
        <v>9999</v>
      </c>
      <c r="Q89" s="382">
        <v>125</v>
      </c>
      <c r="R89" s="382">
        <v>1325</v>
      </c>
      <c r="S89" s="382">
        <v>4.9916981132075486</v>
      </c>
      <c r="T89" s="382">
        <v>4.1622641509433977</v>
      </c>
      <c r="U89" s="382">
        <v>9.6766415094339688</v>
      </c>
      <c r="V89" s="382">
        <v>0</v>
      </c>
      <c r="W89" s="382">
        <v>0</v>
      </c>
      <c r="X89" s="382">
        <v>5.8113207547169807</v>
      </c>
      <c r="Y89" s="382">
        <v>0.22641509433962256</v>
      </c>
      <c r="Z89" s="382">
        <v>3.697732293821109</v>
      </c>
      <c r="AA89" s="382">
        <v>1.6020997258304102</v>
      </c>
      <c r="AB89" s="382">
        <v>1.5695482363002871</v>
      </c>
      <c r="AC89" s="382">
        <v>49.284194967988839</v>
      </c>
      <c r="AD89" s="382">
        <v>27.047121545925037</v>
      </c>
      <c r="AE89" s="382">
        <v>39.701703250052695</v>
      </c>
      <c r="AF89" s="382">
        <v>7.5520091194072387</v>
      </c>
      <c r="AG89" s="382">
        <v>9.3243832015290238</v>
      </c>
      <c r="AH89" s="382">
        <v>1.3584905660377351</v>
      </c>
    </row>
    <row r="90" spans="1:34" ht="15.6">
      <c r="A90" s="382">
        <v>2</v>
      </c>
      <c r="B90" s="382">
        <v>60</v>
      </c>
      <c r="C90" s="382">
        <v>2020</v>
      </c>
      <c r="D90" s="382">
        <v>12</v>
      </c>
      <c r="E90" s="382">
        <v>99</v>
      </c>
      <c r="F90" s="382">
        <v>99</v>
      </c>
      <c r="G90" s="382">
        <v>99</v>
      </c>
      <c r="H90" s="382">
        <v>99</v>
      </c>
      <c r="I90" s="382">
        <v>99</v>
      </c>
      <c r="J90" s="382">
        <v>999</v>
      </c>
      <c r="K90" s="382">
        <v>99</v>
      </c>
      <c r="L90" s="382">
        <v>99</v>
      </c>
      <c r="M90" s="382">
        <v>99</v>
      </c>
      <c r="N90" s="382">
        <v>99</v>
      </c>
      <c r="O90" s="382">
        <v>99</v>
      </c>
      <c r="P90" s="382">
        <v>9999</v>
      </c>
      <c r="Q90" s="382">
        <v>20</v>
      </c>
      <c r="R90" s="382">
        <v>88</v>
      </c>
      <c r="S90" s="382">
        <v>7.75</v>
      </c>
      <c r="T90" s="382">
        <v>4.4545454545454541</v>
      </c>
      <c r="U90" s="382">
        <v>13.389545454545452</v>
      </c>
      <c r="V90" s="382">
        <v>0</v>
      </c>
      <c r="W90" s="382">
        <v>1.1363636363636365</v>
      </c>
      <c r="X90" s="382">
        <v>29.54545454545455</v>
      </c>
      <c r="Y90" s="382">
        <v>0</v>
      </c>
      <c r="Z90" s="382">
        <v>4.2788621334444468</v>
      </c>
      <c r="AA90" s="382">
        <v>2.375299024237886</v>
      </c>
      <c r="AB90" s="382">
        <v>1.8396460313498253</v>
      </c>
      <c r="AC90" s="382">
        <v>32.74057568370047</v>
      </c>
      <c r="AD90" s="382">
        <v>30.295677724809337</v>
      </c>
      <c r="AE90" s="382">
        <v>-30.426404270361481</v>
      </c>
      <c r="AF90" s="382">
        <v>0.50156739811912221</v>
      </c>
      <c r="AG90" s="382">
        <v>0.85689594773624145</v>
      </c>
      <c r="AH90" s="382">
        <v>4.5454545454545459</v>
      </c>
    </row>
    <row r="91" spans="1:34" ht="15.6">
      <c r="A91" s="382">
        <v>2</v>
      </c>
      <c r="B91" s="382">
        <v>61</v>
      </c>
      <c r="C91" s="382">
        <v>2019</v>
      </c>
      <c r="D91" s="382">
        <v>1</v>
      </c>
      <c r="E91" s="382">
        <v>99</v>
      </c>
      <c r="F91" s="382">
        <v>99</v>
      </c>
      <c r="G91" s="382">
        <v>99</v>
      </c>
      <c r="H91" s="382">
        <v>99</v>
      </c>
      <c r="I91" s="382">
        <v>99</v>
      </c>
      <c r="J91" s="382">
        <v>999</v>
      </c>
      <c r="K91" s="382">
        <v>99</v>
      </c>
      <c r="L91" s="382">
        <v>99</v>
      </c>
      <c r="M91" s="382">
        <v>99</v>
      </c>
      <c r="N91" s="382">
        <v>99</v>
      </c>
      <c r="O91" s="382">
        <v>99</v>
      </c>
      <c r="P91" s="382">
        <v>9999</v>
      </c>
      <c r="Q91" s="382">
        <v>40</v>
      </c>
      <c r="R91" s="382">
        <v>554</v>
      </c>
      <c r="S91" s="382">
        <v>4.4223826714801424</v>
      </c>
      <c r="T91" s="382">
        <v>3.8953068592057751</v>
      </c>
      <c r="U91" s="382">
        <v>6.4247292418772588</v>
      </c>
      <c r="V91" s="382">
        <v>0</v>
      </c>
      <c r="W91" s="382">
        <v>0</v>
      </c>
      <c r="X91" s="382">
        <v>2.1660649819494577</v>
      </c>
      <c r="Y91" s="382">
        <v>0</v>
      </c>
      <c r="Z91" s="382">
        <v>3.6527056411237502</v>
      </c>
      <c r="AA91" s="382">
        <v>1.2554304099440798</v>
      </c>
      <c r="AB91" s="382">
        <v>1.6266773058790662</v>
      </c>
      <c r="AC91" s="382">
        <v>60.847112193706543</v>
      </c>
      <c r="AD91" s="382">
        <v>61.576333148001488</v>
      </c>
      <c r="AE91" s="382">
        <v>63.153484706805848</v>
      </c>
      <c r="AF91" s="382">
        <v>3.0399473222124671</v>
      </c>
      <c r="AG91" s="382">
        <v>2.4529857605117322</v>
      </c>
      <c r="AH91" s="382">
        <v>0</v>
      </c>
    </row>
    <row r="92" spans="1:34" ht="15.6">
      <c r="A92" s="382">
        <v>2</v>
      </c>
      <c r="B92" s="382">
        <v>62</v>
      </c>
      <c r="C92" s="382">
        <v>2019</v>
      </c>
      <c r="D92" s="382">
        <v>2</v>
      </c>
      <c r="E92" s="382">
        <v>99</v>
      </c>
      <c r="F92" s="382">
        <v>99</v>
      </c>
      <c r="G92" s="382">
        <v>99</v>
      </c>
      <c r="H92" s="382">
        <v>99</v>
      </c>
      <c r="I92" s="382">
        <v>99</v>
      </c>
      <c r="J92" s="382">
        <v>999</v>
      </c>
      <c r="K92" s="382">
        <v>99</v>
      </c>
      <c r="L92" s="382">
        <v>99</v>
      </c>
      <c r="M92" s="382">
        <v>99</v>
      </c>
      <c r="N92" s="382">
        <v>99</v>
      </c>
      <c r="O92" s="382">
        <v>99</v>
      </c>
      <c r="P92" s="382">
        <v>9999</v>
      </c>
      <c r="Q92" s="382">
        <v>52</v>
      </c>
      <c r="R92" s="382">
        <v>1460</v>
      </c>
      <c r="S92" s="382">
        <v>5.5794520547945217</v>
      </c>
      <c r="T92" s="382">
        <v>4.3589041095890408</v>
      </c>
      <c r="U92" s="382">
        <v>6.8239109589041052</v>
      </c>
      <c r="V92" s="382">
        <v>0</v>
      </c>
      <c r="W92" s="382">
        <v>0</v>
      </c>
      <c r="X92" s="382">
        <v>0.95890410958904093</v>
      </c>
      <c r="Y92" s="382">
        <v>0.13698630136986301</v>
      </c>
      <c r="Z92" s="382">
        <v>2.6627931272720193</v>
      </c>
      <c r="AA92" s="382">
        <v>1.3405640710250191</v>
      </c>
      <c r="AB92" s="382">
        <v>1.3628973585648743</v>
      </c>
      <c r="AC92" s="382">
        <v>22.738944261064301</v>
      </c>
      <c r="AD92" s="382">
        <v>22.862494645599888</v>
      </c>
      <c r="AE92" s="382">
        <v>16.396175304420201</v>
      </c>
      <c r="AF92" s="382">
        <v>8.011413520632134</v>
      </c>
      <c r="AG92" s="382">
        <v>6.8662030071249776</v>
      </c>
      <c r="AH92" s="382">
        <v>0.41095890410958896</v>
      </c>
    </row>
    <row r="93" spans="1:34" ht="15.6">
      <c r="A93" s="382">
        <v>2</v>
      </c>
      <c r="B93" s="382">
        <v>63</v>
      </c>
      <c r="C93" s="382">
        <v>2019</v>
      </c>
      <c r="D93" s="382">
        <v>3</v>
      </c>
      <c r="E93" s="382">
        <v>99</v>
      </c>
      <c r="F93" s="382">
        <v>99</v>
      </c>
      <c r="G93" s="382">
        <v>99</v>
      </c>
      <c r="H93" s="382">
        <v>99</v>
      </c>
      <c r="I93" s="382">
        <v>99</v>
      </c>
      <c r="J93" s="382">
        <v>999</v>
      </c>
      <c r="K93" s="382">
        <v>99</v>
      </c>
      <c r="L93" s="382">
        <v>99</v>
      </c>
      <c r="M93" s="382">
        <v>99</v>
      </c>
      <c r="N93" s="382">
        <v>99</v>
      </c>
      <c r="O93" s="382">
        <v>99</v>
      </c>
      <c r="P93" s="382">
        <v>9999</v>
      </c>
      <c r="Q93" s="382">
        <v>105</v>
      </c>
      <c r="R93" s="382">
        <v>3258</v>
      </c>
      <c r="S93" s="382">
        <v>5.1341313689379993</v>
      </c>
      <c r="T93" s="382">
        <v>4.7642725598526701</v>
      </c>
      <c r="U93" s="382">
        <v>6.2013443830570987</v>
      </c>
      <c r="V93" s="382">
        <v>3.0693677102516876E-2</v>
      </c>
      <c r="W93" s="382">
        <v>0</v>
      </c>
      <c r="X93" s="382">
        <v>1.9337016574585633</v>
      </c>
      <c r="Y93" s="382">
        <v>9.2081031307550645E-2</v>
      </c>
      <c r="Z93" s="382">
        <v>2.8072729094865223</v>
      </c>
      <c r="AA93" s="382">
        <v>1.2349007748845036</v>
      </c>
      <c r="AB93" s="382">
        <v>1.5465918615188321</v>
      </c>
      <c r="AC93" s="382">
        <v>40.658323815370515</v>
      </c>
      <c r="AD93" s="382">
        <v>23.899515377848985</v>
      </c>
      <c r="AE93" s="382">
        <v>33.861666583328471</v>
      </c>
      <c r="AF93" s="382">
        <v>17.877524143985955</v>
      </c>
      <c r="AG93" s="382">
        <v>13.924107337303372</v>
      </c>
      <c r="AH93" s="382">
        <v>3.0693677102516876E-2</v>
      </c>
    </row>
    <row r="94" spans="1:34" ht="15.6">
      <c r="A94" s="382">
        <v>2</v>
      </c>
      <c r="B94" s="382">
        <v>64</v>
      </c>
      <c r="C94" s="382">
        <v>2019</v>
      </c>
      <c r="D94" s="382">
        <v>4</v>
      </c>
      <c r="E94" s="382">
        <v>99</v>
      </c>
      <c r="F94" s="382">
        <v>99</v>
      </c>
      <c r="G94" s="382">
        <v>99</v>
      </c>
      <c r="H94" s="382">
        <v>99</v>
      </c>
      <c r="I94" s="382">
        <v>99</v>
      </c>
      <c r="J94" s="382">
        <v>999</v>
      </c>
      <c r="K94" s="382">
        <v>99</v>
      </c>
      <c r="L94" s="382">
        <v>99</v>
      </c>
      <c r="M94" s="382">
        <v>99</v>
      </c>
      <c r="N94" s="382">
        <v>99</v>
      </c>
      <c r="O94" s="382">
        <v>99</v>
      </c>
      <c r="P94" s="382">
        <v>9999</v>
      </c>
      <c r="Q94" s="382">
        <v>106</v>
      </c>
      <c r="R94" s="382">
        <v>3136</v>
      </c>
      <c r="S94" s="382">
        <v>5.0073341836734686</v>
      </c>
      <c r="T94" s="382">
        <v>4.4882015306122449</v>
      </c>
      <c r="U94" s="382">
        <v>6.7789700255102083</v>
      </c>
      <c r="V94" s="382">
        <v>0</v>
      </c>
      <c r="W94" s="382">
        <v>9.566326530612243E-2</v>
      </c>
      <c r="X94" s="382">
        <v>0.8609693877551019</v>
      </c>
      <c r="Y94" s="382">
        <v>0.25510204081632654</v>
      </c>
      <c r="Z94" s="382">
        <v>2.422602089552782</v>
      </c>
      <c r="AA94" s="382">
        <v>1.2349645890795629</v>
      </c>
      <c r="AB94" s="382">
        <v>1.6422323595188102</v>
      </c>
      <c r="AC94" s="382">
        <v>30.01068067644287</v>
      </c>
      <c r="AD94" s="382">
        <v>34.235299376551801</v>
      </c>
      <c r="AE94" s="382">
        <v>37.967399560925458</v>
      </c>
      <c r="AF94" s="382">
        <v>17.208077260755051</v>
      </c>
      <c r="AG94" s="382">
        <v>14.651098905642939</v>
      </c>
      <c r="AH94" s="382">
        <v>9.566326530612243E-2</v>
      </c>
    </row>
    <row r="95" spans="1:34" ht="15.6">
      <c r="A95" s="382">
        <v>2</v>
      </c>
      <c r="B95" s="382">
        <v>65</v>
      </c>
      <c r="C95" s="382">
        <v>2019</v>
      </c>
      <c r="D95" s="382">
        <v>5</v>
      </c>
      <c r="E95" s="382">
        <v>99</v>
      </c>
      <c r="F95" s="382">
        <v>99</v>
      </c>
      <c r="G95" s="382">
        <v>99</v>
      </c>
      <c r="H95" s="382">
        <v>99</v>
      </c>
      <c r="I95" s="382">
        <v>99</v>
      </c>
      <c r="J95" s="382">
        <v>999</v>
      </c>
      <c r="K95" s="382">
        <v>99</v>
      </c>
      <c r="L95" s="382">
        <v>99</v>
      </c>
      <c r="M95" s="382">
        <v>99</v>
      </c>
      <c r="N95" s="382">
        <v>99</v>
      </c>
      <c r="O95" s="382">
        <v>99</v>
      </c>
      <c r="P95" s="382">
        <v>9999</v>
      </c>
      <c r="Q95" s="382">
        <v>75</v>
      </c>
      <c r="R95" s="382">
        <v>1947</v>
      </c>
      <c r="S95" s="382">
        <v>4.8531073446327682</v>
      </c>
      <c r="T95" s="382">
        <v>4.5963020030816644</v>
      </c>
      <c r="U95" s="382">
        <v>7.1585516178736563</v>
      </c>
      <c r="V95" s="382">
        <v>0</v>
      </c>
      <c r="W95" s="382">
        <v>0</v>
      </c>
      <c r="X95" s="382">
        <v>0.20544427324088327</v>
      </c>
      <c r="Y95" s="382">
        <v>5.1361068310220817E-2</v>
      </c>
      <c r="Z95" s="382">
        <v>2.7364406450692225</v>
      </c>
      <c r="AA95" s="382">
        <v>1.4805690095262976</v>
      </c>
      <c r="AB95" s="382">
        <v>1.7236821968024716</v>
      </c>
      <c r="AC95" s="382">
        <v>41.014749364306198</v>
      </c>
      <c r="AD95" s="382">
        <v>33.210811807146257</v>
      </c>
      <c r="AE95" s="382">
        <v>46.822992286238112</v>
      </c>
      <c r="AF95" s="382">
        <v>10.683713784021071</v>
      </c>
      <c r="AG95" s="382">
        <v>9.6055346934184822</v>
      </c>
      <c r="AH95" s="382">
        <v>0</v>
      </c>
    </row>
    <row r="96" spans="1:34" ht="15.6">
      <c r="A96" s="382">
        <v>2</v>
      </c>
      <c r="B96" s="382">
        <v>66</v>
      </c>
      <c r="C96" s="382">
        <v>2019</v>
      </c>
      <c r="D96" s="382">
        <v>6</v>
      </c>
      <c r="E96" s="382">
        <v>99</v>
      </c>
      <c r="F96" s="382">
        <v>99</v>
      </c>
      <c r="G96" s="382">
        <v>99</v>
      </c>
      <c r="H96" s="382">
        <v>99</v>
      </c>
      <c r="I96" s="382">
        <v>99</v>
      </c>
      <c r="J96" s="382">
        <v>999</v>
      </c>
      <c r="K96" s="382">
        <v>99</v>
      </c>
      <c r="L96" s="382">
        <v>99</v>
      </c>
      <c r="M96" s="382">
        <v>99</v>
      </c>
      <c r="N96" s="382">
        <v>99</v>
      </c>
      <c r="O96" s="382">
        <v>99</v>
      </c>
      <c r="P96" s="382">
        <v>9999</v>
      </c>
      <c r="Q96" s="382">
        <v>87</v>
      </c>
      <c r="R96" s="382">
        <v>1300</v>
      </c>
      <c r="S96" s="382">
        <v>4.8907692307692319</v>
      </c>
      <c r="T96" s="382">
        <v>4.7</v>
      </c>
      <c r="U96" s="382">
        <v>8.1306307692307644</v>
      </c>
      <c r="V96" s="382">
        <v>0</v>
      </c>
      <c r="W96" s="382">
        <v>0</v>
      </c>
      <c r="X96" s="382">
        <v>0.84615384615384626</v>
      </c>
      <c r="Y96" s="382">
        <v>7.69230769230769E-2</v>
      </c>
      <c r="Z96" s="382">
        <v>2.8300576621971878</v>
      </c>
      <c r="AA96" s="382">
        <v>1.4550942953238537</v>
      </c>
      <c r="AB96" s="382">
        <v>1.682717582227766</v>
      </c>
      <c r="AC96" s="382">
        <v>50.176879621892652</v>
      </c>
      <c r="AD96" s="382">
        <v>26.316055898678513</v>
      </c>
      <c r="AE96" s="382">
        <v>43.429817280410958</v>
      </c>
      <c r="AF96" s="382">
        <v>7.1334503950834049</v>
      </c>
      <c r="AG96" s="382">
        <v>7.2844710901503396</v>
      </c>
      <c r="AH96" s="382">
        <v>1.0769230769230764</v>
      </c>
    </row>
    <row r="97" spans="1:34" ht="15.6">
      <c r="A97" s="382">
        <v>2</v>
      </c>
      <c r="B97" s="382">
        <v>67</v>
      </c>
      <c r="C97" s="382">
        <v>2019</v>
      </c>
      <c r="D97" s="382">
        <v>7</v>
      </c>
      <c r="E97" s="382">
        <v>99</v>
      </c>
      <c r="F97" s="382">
        <v>99</v>
      </c>
      <c r="G97" s="382">
        <v>99</v>
      </c>
      <c r="H97" s="382">
        <v>99</v>
      </c>
      <c r="I97" s="382">
        <v>99</v>
      </c>
      <c r="J97" s="382">
        <v>999</v>
      </c>
      <c r="K97" s="382">
        <v>99</v>
      </c>
      <c r="L97" s="382">
        <v>99</v>
      </c>
      <c r="M97" s="382">
        <v>99</v>
      </c>
      <c r="N97" s="382">
        <v>99</v>
      </c>
      <c r="O97" s="382">
        <v>99</v>
      </c>
      <c r="P97" s="382">
        <v>9999</v>
      </c>
      <c r="Q97" s="382">
        <v>29</v>
      </c>
      <c r="R97" s="382">
        <v>286</v>
      </c>
      <c r="S97" s="382">
        <v>5.3671328671328684</v>
      </c>
      <c r="T97" s="382">
        <v>3.9300699300699304</v>
      </c>
      <c r="U97" s="382">
        <v>9.3093706293706315</v>
      </c>
      <c r="V97" s="382">
        <v>0</v>
      </c>
      <c r="W97" s="382">
        <v>0</v>
      </c>
      <c r="X97" s="382">
        <v>1.7482517482517479</v>
      </c>
      <c r="Y97" s="382">
        <v>0</v>
      </c>
      <c r="Z97" s="382">
        <v>2.6507296044788089</v>
      </c>
      <c r="AA97" s="382">
        <v>1.384796378648627</v>
      </c>
      <c r="AB97" s="382">
        <v>1.6793703017781403</v>
      </c>
      <c r="AC97" s="382">
        <v>35.053050320914913</v>
      </c>
      <c r="AD97" s="382">
        <v>37.085905028918461</v>
      </c>
      <c r="AE97" s="382">
        <v>31.775232918579476</v>
      </c>
      <c r="AF97" s="382">
        <v>1.5693590869183494</v>
      </c>
      <c r="AG97" s="382">
        <v>1.8349185310727625</v>
      </c>
      <c r="AH97" s="382">
        <v>0</v>
      </c>
    </row>
    <row r="98" spans="1:34" ht="15.6">
      <c r="A98" s="382">
        <v>2</v>
      </c>
      <c r="B98" s="382">
        <v>68</v>
      </c>
      <c r="C98" s="382">
        <v>2019</v>
      </c>
      <c r="D98" s="382">
        <v>8</v>
      </c>
      <c r="E98" s="382">
        <v>99</v>
      </c>
      <c r="F98" s="382">
        <v>99</v>
      </c>
      <c r="G98" s="382">
        <v>99</v>
      </c>
      <c r="H98" s="382">
        <v>99</v>
      </c>
      <c r="I98" s="382">
        <v>99</v>
      </c>
      <c r="J98" s="382">
        <v>999</v>
      </c>
      <c r="K98" s="382">
        <v>99</v>
      </c>
      <c r="L98" s="382">
        <v>99</v>
      </c>
      <c r="M98" s="382">
        <v>99</v>
      </c>
      <c r="N98" s="382">
        <v>99</v>
      </c>
      <c r="O98" s="382">
        <v>99</v>
      </c>
      <c r="P98" s="382">
        <v>9999</v>
      </c>
      <c r="Q98" s="382">
        <v>105</v>
      </c>
      <c r="R98" s="382">
        <v>1730</v>
      </c>
      <c r="S98" s="382">
        <v>4.9485549132947995</v>
      </c>
      <c r="T98" s="382">
        <v>3.6265895953757239</v>
      </c>
      <c r="U98" s="382">
        <v>9.8781907514450857</v>
      </c>
      <c r="V98" s="382">
        <v>0</v>
      </c>
      <c r="W98" s="382">
        <v>0</v>
      </c>
      <c r="X98" s="382">
        <v>2.601156069364162</v>
      </c>
      <c r="Y98" s="382">
        <v>0</v>
      </c>
      <c r="Z98" s="382">
        <v>2.8511420120475597</v>
      </c>
      <c r="AA98" s="382">
        <v>1.4557880068790816</v>
      </c>
      <c r="AB98" s="382">
        <v>1.6906367235423487</v>
      </c>
      <c r="AC98" s="382">
        <v>58.871487787790606</v>
      </c>
      <c r="AD98" s="382">
        <v>44.093901089341003</v>
      </c>
      <c r="AE98" s="382">
        <v>37.289974704040461</v>
      </c>
      <c r="AF98" s="382">
        <v>9.4929762949956125</v>
      </c>
      <c r="AG98" s="382">
        <v>11.777522537448464</v>
      </c>
      <c r="AH98" s="382">
        <v>1.3294797687861271</v>
      </c>
    </row>
    <row r="99" spans="1:34" ht="15.6">
      <c r="A99" s="382">
        <v>2</v>
      </c>
      <c r="B99" s="382">
        <v>69</v>
      </c>
      <c r="C99" s="382">
        <v>2019</v>
      </c>
      <c r="D99" s="382">
        <v>9</v>
      </c>
      <c r="E99" s="382">
        <v>99</v>
      </c>
      <c r="F99" s="382">
        <v>99</v>
      </c>
      <c r="G99" s="382">
        <v>99</v>
      </c>
      <c r="H99" s="382">
        <v>99</v>
      </c>
      <c r="I99" s="382">
        <v>99</v>
      </c>
      <c r="J99" s="382">
        <v>999</v>
      </c>
      <c r="K99" s="382">
        <v>99</v>
      </c>
      <c r="L99" s="382">
        <v>99</v>
      </c>
      <c r="M99" s="382">
        <v>99</v>
      </c>
      <c r="N99" s="382">
        <v>99</v>
      </c>
      <c r="O99" s="382">
        <v>99</v>
      </c>
      <c r="P99" s="382">
        <v>9999</v>
      </c>
      <c r="Q99" s="382">
        <v>120</v>
      </c>
      <c r="R99" s="382">
        <v>1484</v>
      </c>
      <c r="S99" s="382">
        <v>5.0902964959568733</v>
      </c>
      <c r="T99" s="382">
        <v>3.6819407008086249</v>
      </c>
      <c r="U99" s="382">
        <v>10.460094339622648</v>
      </c>
      <c r="V99" s="382">
        <v>0</v>
      </c>
      <c r="W99" s="382">
        <v>0</v>
      </c>
      <c r="X99" s="382">
        <v>6.9407008086253361</v>
      </c>
      <c r="Y99" s="382">
        <v>0.20215633423180596</v>
      </c>
      <c r="Z99" s="382">
        <v>3.3046781537684722</v>
      </c>
      <c r="AA99" s="382">
        <v>1.4354719420653002</v>
      </c>
      <c r="AB99" s="382">
        <v>1.7335822117492177</v>
      </c>
      <c r="AC99" s="382">
        <v>45.348675362859282</v>
      </c>
      <c r="AD99" s="382">
        <v>48.262325439814099</v>
      </c>
      <c r="AE99" s="382">
        <v>30.290713816658393</v>
      </c>
      <c r="AF99" s="382">
        <v>8.1431079894644451</v>
      </c>
      <c r="AG99" s="382">
        <v>10.69793451059375</v>
      </c>
      <c r="AH99" s="382">
        <v>3.0997304582210252</v>
      </c>
    </row>
    <row r="100" spans="1:34" ht="15.6">
      <c r="A100" s="382">
        <v>2</v>
      </c>
      <c r="B100" s="382">
        <v>70</v>
      </c>
      <c r="C100" s="382">
        <v>2019</v>
      </c>
      <c r="D100" s="382">
        <v>10</v>
      </c>
      <c r="E100" s="382">
        <v>99</v>
      </c>
      <c r="F100" s="382">
        <v>99</v>
      </c>
      <c r="G100" s="382">
        <v>99</v>
      </c>
      <c r="H100" s="382">
        <v>99</v>
      </c>
      <c r="I100" s="382">
        <v>99</v>
      </c>
      <c r="J100" s="382">
        <v>999</v>
      </c>
      <c r="K100" s="382">
        <v>99</v>
      </c>
      <c r="L100" s="382">
        <v>99</v>
      </c>
      <c r="M100" s="382">
        <v>99</v>
      </c>
      <c r="N100" s="382">
        <v>99</v>
      </c>
      <c r="O100" s="382">
        <v>99</v>
      </c>
      <c r="P100" s="382">
        <v>9999</v>
      </c>
      <c r="Q100" s="382">
        <v>196</v>
      </c>
      <c r="R100" s="382">
        <v>1611</v>
      </c>
      <c r="S100" s="382">
        <v>5.08504034761018</v>
      </c>
      <c r="T100" s="382">
        <v>4.1949099937926748</v>
      </c>
      <c r="U100" s="382">
        <v>10.543314711359384</v>
      </c>
      <c r="V100" s="382">
        <v>6.2073246430788327E-2</v>
      </c>
      <c r="W100" s="382">
        <v>0</v>
      </c>
      <c r="X100" s="382">
        <v>7.5108628181253891</v>
      </c>
      <c r="Y100" s="382">
        <v>0.37243947858473009</v>
      </c>
      <c r="Z100" s="382">
        <v>3.5123095674329483</v>
      </c>
      <c r="AA100" s="382">
        <v>1.7245712990042201</v>
      </c>
      <c r="AB100" s="382">
        <v>1.9047456597987296</v>
      </c>
      <c r="AC100" s="382">
        <v>58.759186842765203</v>
      </c>
      <c r="AD100" s="382">
        <v>43.40265070120941</v>
      </c>
      <c r="AE100" s="382">
        <v>39.78320362466507</v>
      </c>
      <c r="AF100" s="382">
        <v>8.8399912203687432</v>
      </c>
      <c r="AG100" s="382">
        <v>11.705855077769405</v>
      </c>
      <c r="AH100" s="382">
        <v>0.49658597144630656</v>
      </c>
    </row>
    <row r="101" spans="1:34" ht="15.6">
      <c r="A101" s="382">
        <v>2</v>
      </c>
      <c r="B101" s="382">
        <v>71</v>
      </c>
      <c r="C101" s="382">
        <v>2019</v>
      </c>
      <c r="D101" s="382">
        <v>11</v>
      </c>
      <c r="E101" s="382">
        <v>99</v>
      </c>
      <c r="F101" s="382">
        <v>99</v>
      </c>
      <c r="G101" s="382">
        <v>99</v>
      </c>
      <c r="H101" s="382">
        <v>99</v>
      </c>
      <c r="I101" s="382">
        <v>99</v>
      </c>
      <c r="J101" s="382">
        <v>999</v>
      </c>
      <c r="K101" s="382">
        <v>99</v>
      </c>
      <c r="L101" s="382">
        <v>99</v>
      </c>
      <c r="M101" s="382">
        <v>99</v>
      </c>
      <c r="N101" s="382">
        <v>99</v>
      </c>
      <c r="O101" s="382">
        <v>99</v>
      </c>
      <c r="P101" s="382">
        <v>9999</v>
      </c>
      <c r="Q101" s="382">
        <v>109</v>
      </c>
      <c r="R101" s="382">
        <v>1121</v>
      </c>
      <c r="S101" s="382">
        <v>5.496877787689562</v>
      </c>
      <c r="T101" s="382">
        <v>4.5182872435325612</v>
      </c>
      <c r="U101" s="382">
        <v>9.2683942908117682</v>
      </c>
      <c r="V101" s="382">
        <v>0</v>
      </c>
      <c r="W101" s="382">
        <v>0</v>
      </c>
      <c r="X101" s="382">
        <v>3.925066904549511</v>
      </c>
      <c r="Y101" s="382">
        <v>0</v>
      </c>
      <c r="Z101" s="382">
        <v>3.804968430149807</v>
      </c>
      <c r="AA101" s="382">
        <v>1.5816293364582965</v>
      </c>
      <c r="AB101" s="382">
        <v>1.4367035043522396</v>
      </c>
      <c r="AC101" s="382">
        <v>34.982695274914953</v>
      </c>
      <c r="AD101" s="382">
        <v>15.502151406982538</v>
      </c>
      <c r="AE101" s="382">
        <v>38.916499276542488</v>
      </c>
      <c r="AF101" s="382">
        <v>6.1512291483757693</v>
      </c>
      <c r="AG101" s="382">
        <v>7.1604537868592244</v>
      </c>
      <c r="AH101" s="382">
        <v>2.4977698483496877</v>
      </c>
    </row>
    <row r="102" spans="1:34" ht="15.6">
      <c r="A102" s="382">
        <v>2</v>
      </c>
      <c r="B102" s="382">
        <v>72</v>
      </c>
      <c r="C102" s="382">
        <v>2019</v>
      </c>
      <c r="D102" s="382">
        <v>12</v>
      </c>
      <c r="E102" s="382">
        <v>99</v>
      </c>
      <c r="F102" s="382">
        <v>99</v>
      </c>
      <c r="G102" s="382">
        <v>99</v>
      </c>
      <c r="H102" s="382">
        <v>99</v>
      </c>
      <c r="I102" s="382">
        <v>99</v>
      </c>
      <c r="J102" s="382">
        <v>999</v>
      </c>
      <c r="K102" s="382">
        <v>99</v>
      </c>
      <c r="L102" s="382">
        <v>99</v>
      </c>
      <c r="M102" s="382">
        <v>99</v>
      </c>
      <c r="N102" s="382">
        <v>99</v>
      </c>
      <c r="O102" s="382">
        <v>99</v>
      </c>
      <c r="P102" s="382">
        <v>9999</v>
      </c>
      <c r="Q102" s="382">
        <v>24</v>
      </c>
      <c r="R102" s="382">
        <v>337</v>
      </c>
      <c r="S102" s="382">
        <v>5.0830860534124627</v>
      </c>
      <c r="T102" s="382">
        <v>3.9851632047477743</v>
      </c>
      <c r="U102" s="382">
        <v>8.7788724035608343</v>
      </c>
      <c r="V102" s="382">
        <v>0.29673590504451047</v>
      </c>
      <c r="W102" s="382">
        <v>0</v>
      </c>
      <c r="X102" s="382">
        <v>10.385756676557863</v>
      </c>
      <c r="Y102" s="382">
        <v>0.29673590504451047</v>
      </c>
      <c r="Z102" s="382">
        <v>4.7527943276986608</v>
      </c>
      <c r="AA102" s="382">
        <v>2.0130682772169566</v>
      </c>
      <c r="AB102" s="382">
        <v>1.6938760495641529</v>
      </c>
      <c r="AC102" s="382">
        <v>63.34808308399716</v>
      </c>
      <c r="AD102" s="382">
        <v>33.484771974127625</v>
      </c>
      <c r="AE102" s="382">
        <v>57.818880232511248</v>
      </c>
      <c r="AF102" s="382">
        <v>1.8492098331870059</v>
      </c>
      <c r="AG102" s="382">
        <v>2.0389147621045587</v>
      </c>
      <c r="AH102" s="382">
        <v>1.1869436201780419</v>
      </c>
    </row>
    <row r="103" spans="1:34" ht="15.6">
      <c r="A103" s="382">
        <v>2</v>
      </c>
      <c r="B103" s="382">
        <v>73</v>
      </c>
      <c r="C103" s="382">
        <v>2018</v>
      </c>
      <c r="D103" s="382">
        <v>1</v>
      </c>
      <c r="E103" s="382">
        <v>99</v>
      </c>
      <c r="F103" s="382">
        <v>99</v>
      </c>
      <c r="G103" s="382">
        <v>99</v>
      </c>
      <c r="H103" s="382">
        <v>99</v>
      </c>
      <c r="I103" s="382">
        <v>99</v>
      </c>
      <c r="J103" s="382">
        <v>999</v>
      </c>
      <c r="K103" s="382">
        <v>99</v>
      </c>
      <c r="L103" s="382">
        <v>99</v>
      </c>
      <c r="M103" s="382">
        <v>99</v>
      </c>
      <c r="N103" s="382">
        <v>99</v>
      </c>
      <c r="O103" s="382">
        <v>99</v>
      </c>
      <c r="P103" s="382">
        <v>9999</v>
      </c>
      <c r="Q103" s="382">
        <v>39</v>
      </c>
      <c r="R103" s="382">
        <v>788</v>
      </c>
      <c r="S103" s="382">
        <v>4.5939086294416258</v>
      </c>
      <c r="T103" s="382">
        <v>3.2512690355329954</v>
      </c>
      <c r="U103" s="382">
        <v>6.4003807106598973</v>
      </c>
      <c r="V103" s="382">
        <v>0</v>
      </c>
      <c r="W103" s="382">
        <v>0</v>
      </c>
      <c r="X103" s="382">
        <v>1.3959390862944161</v>
      </c>
      <c r="Y103" s="382">
        <v>0</v>
      </c>
      <c r="Z103" s="382">
        <v>3.4641363962480818</v>
      </c>
      <c r="AA103" s="382">
        <v>1.1964683444477919</v>
      </c>
      <c r="AB103" s="382">
        <v>1.4911961313788236</v>
      </c>
      <c r="AC103" s="382">
        <v>55.272379594097664</v>
      </c>
      <c r="AD103" s="382">
        <v>51.01057278765812</v>
      </c>
      <c r="AE103" s="382">
        <v>58.495723895156978</v>
      </c>
      <c r="AF103" s="382">
        <v>4.2363313800333309</v>
      </c>
      <c r="AG103" s="382">
        <v>3.4642506640701001</v>
      </c>
      <c r="AH103" s="382">
        <v>1.3959390862944161</v>
      </c>
    </row>
    <row r="104" spans="1:34" ht="15.6">
      <c r="A104" s="382">
        <v>2</v>
      </c>
      <c r="B104" s="382">
        <v>74</v>
      </c>
      <c r="C104" s="382">
        <v>2018</v>
      </c>
      <c r="D104" s="382">
        <v>2</v>
      </c>
      <c r="E104" s="382">
        <v>99</v>
      </c>
      <c r="F104" s="382">
        <v>99</v>
      </c>
      <c r="G104" s="382">
        <v>99</v>
      </c>
      <c r="H104" s="382">
        <v>99</v>
      </c>
      <c r="I104" s="382">
        <v>99</v>
      </c>
      <c r="J104" s="382">
        <v>999</v>
      </c>
      <c r="K104" s="382">
        <v>99</v>
      </c>
      <c r="L104" s="382">
        <v>99</v>
      </c>
      <c r="M104" s="382">
        <v>99</v>
      </c>
      <c r="N104" s="382">
        <v>99</v>
      </c>
      <c r="O104" s="382">
        <v>99</v>
      </c>
      <c r="P104" s="382">
        <v>9999</v>
      </c>
      <c r="Q104" s="382">
        <v>59</v>
      </c>
      <c r="R104" s="382">
        <v>1525</v>
      </c>
      <c r="S104" s="382">
        <v>5.716065573770492</v>
      </c>
      <c r="T104" s="382">
        <v>4.6281967213114754</v>
      </c>
      <c r="U104" s="382">
        <v>6.6617704918032796</v>
      </c>
      <c r="V104" s="382">
        <v>6.5573770491803282E-2</v>
      </c>
      <c r="W104" s="382">
        <v>6.5573770491803282E-2</v>
      </c>
      <c r="X104" s="382">
        <v>1.5737704918032789</v>
      </c>
      <c r="Y104" s="382">
        <v>0.13114754098360659</v>
      </c>
      <c r="Z104" s="382">
        <v>2.7414034002794461</v>
      </c>
      <c r="AA104" s="382">
        <v>1.1840625796052304</v>
      </c>
      <c r="AB104" s="382">
        <v>1.1929265683043102</v>
      </c>
      <c r="AC104" s="382">
        <v>18.303455977673838</v>
      </c>
      <c r="AD104" s="382">
        <v>13.190252999142039</v>
      </c>
      <c r="AE104" s="382">
        <v>38.810821511402402</v>
      </c>
      <c r="AF104" s="382">
        <v>8.1984839524756712</v>
      </c>
      <c r="AG104" s="382">
        <v>6.9780936544901264</v>
      </c>
      <c r="AH104" s="382">
        <v>0.45901639344262302</v>
      </c>
    </row>
    <row r="105" spans="1:34" ht="15.6">
      <c r="A105" s="382">
        <v>2</v>
      </c>
      <c r="B105" s="382">
        <v>75</v>
      </c>
      <c r="C105" s="382">
        <v>2018</v>
      </c>
      <c r="D105" s="382">
        <v>3</v>
      </c>
      <c r="E105" s="382">
        <v>99</v>
      </c>
      <c r="F105" s="382">
        <v>99</v>
      </c>
      <c r="G105" s="382">
        <v>99</v>
      </c>
      <c r="H105" s="382">
        <v>99</v>
      </c>
      <c r="I105" s="382">
        <v>99</v>
      </c>
      <c r="J105" s="382">
        <v>999</v>
      </c>
      <c r="K105" s="382">
        <v>99</v>
      </c>
      <c r="L105" s="382">
        <v>99</v>
      </c>
      <c r="M105" s="382">
        <v>99</v>
      </c>
      <c r="N105" s="382">
        <v>99</v>
      </c>
      <c r="O105" s="382">
        <v>99</v>
      </c>
      <c r="P105" s="382">
        <v>9999</v>
      </c>
      <c r="Q105" s="382">
        <v>95</v>
      </c>
      <c r="R105" s="382">
        <v>2648</v>
      </c>
      <c r="S105" s="382">
        <v>5.7405589123867076</v>
      </c>
      <c r="T105" s="382">
        <v>4.4663897280966749</v>
      </c>
      <c r="U105" s="382">
        <v>5.8802114803625294</v>
      </c>
      <c r="V105" s="382">
        <v>0</v>
      </c>
      <c r="W105" s="382">
        <v>0</v>
      </c>
      <c r="X105" s="382">
        <v>1.0574018126888218</v>
      </c>
      <c r="Y105" s="382">
        <v>3.776435045317221E-2</v>
      </c>
      <c r="Z105" s="382">
        <v>2.1790927636281725</v>
      </c>
      <c r="AA105" s="382">
        <v>1.440245338911891</v>
      </c>
      <c r="AB105" s="382">
        <v>1.3360853737907743</v>
      </c>
      <c r="AC105" s="382">
        <v>32.599559882480705</v>
      </c>
      <c r="AD105" s="382">
        <v>19.914817109970048</v>
      </c>
      <c r="AE105" s="382">
        <v>7.7599459721187998</v>
      </c>
      <c r="AF105" s="382">
        <v>14.235793774528249</v>
      </c>
      <c r="AG105" s="382">
        <v>10.695182758025705</v>
      </c>
      <c r="AH105" s="382">
        <v>0</v>
      </c>
    </row>
    <row r="106" spans="1:34" ht="15.6">
      <c r="A106" s="382">
        <v>2</v>
      </c>
      <c r="B106" s="382">
        <v>76</v>
      </c>
      <c r="C106" s="382">
        <v>2018</v>
      </c>
      <c r="D106" s="382">
        <v>4</v>
      </c>
      <c r="E106" s="382">
        <v>99</v>
      </c>
      <c r="F106" s="382">
        <v>99</v>
      </c>
      <c r="G106" s="382">
        <v>99</v>
      </c>
      <c r="H106" s="382">
        <v>99</v>
      </c>
      <c r="I106" s="382">
        <v>99</v>
      </c>
      <c r="J106" s="382">
        <v>999</v>
      </c>
      <c r="K106" s="382">
        <v>99</v>
      </c>
      <c r="L106" s="382">
        <v>99</v>
      </c>
      <c r="M106" s="382">
        <v>99</v>
      </c>
      <c r="N106" s="382">
        <v>99</v>
      </c>
      <c r="O106" s="382">
        <v>99</v>
      </c>
      <c r="P106" s="382">
        <v>9999</v>
      </c>
      <c r="Q106" s="382">
        <v>126</v>
      </c>
      <c r="R106" s="382">
        <v>3726</v>
      </c>
      <c r="S106" s="382">
        <v>5.2388620504562553</v>
      </c>
      <c r="T106" s="382">
        <v>4.5925925925925917</v>
      </c>
      <c r="U106" s="382">
        <v>6.478234031132585</v>
      </c>
      <c r="V106" s="382">
        <v>0</v>
      </c>
      <c r="W106" s="382">
        <v>0</v>
      </c>
      <c r="X106" s="382">
        <v>0.26838432635534099</v>
      </c>
      <c r="Y106" s="382">
        <v>0</v>
      </c>
      <c r="Z106" s="382">
        <v>1.9283046364046119</v>
      </c>
      <c r="AA106" s="382">
        <v>1.2971553971237029</v>
      </c>
      <c r="AB106" s="382">
        <v>1.4050323208905424</v>
      </c>
      <c r="AC106" s="382">
        <v>24.850864380441465</v>
      </c>
      <c r="AD106" s="382">
        <v>25.821380263184793</v>
      </c>
      <c r="AE106" s="382">
        <v>42.492652548656849</v>
      </c>
      <c r="AF106" s="382">
        <v>20.031181119294665</v>
      </c>
      <c r="AG106" s="382">
        <v>16.579703797810598</v>
      </c>
      <c r="AH106" s="382">
        <v>0</v>
      </c>
    </row>
    <row r="107" spans="1:34" ht="15.6">
      <c r="A107" s="382">
        <v>2</v>
      </c>
      <c r="B107" s="382">
        <v>77</v>
      </c>
      <c r="C107" s="382">
        <v>2018</v>
      </c>
      <c r="D107" s="382">
        <v>5</v>
      </c>
      <c r="E107" s="382">
        <v>99</v>
      </c>
      <c r="F107" s="382">
        <v>99</v>
      </c>
      <c r="G107" s="382">
        <v>99</v>
      </c>
      <c r="H107" s="382">
        <v>99</v>
      </c>
      <c r="I107" s="382">
        <v>99</v>
      </c>
      <c r="J107" s="382">
        <v>999</v>
      </c>
      <c r="K107" s="382">
        <v>99</v>
      </c>
      <c r="L107" s="382">
        <v>99</v>
      </c>
      <c r="M107" s="382">
        <v>99</v>
      </c>
      <c r="N107" s="382">
        <v>99</v>
      </c>
      <c r="O107" s="382">
        <v>99</v>
      </c>
      <c r="P107" s="382">
        <v>9999</v>
      </c>
      <c r="Q107" s="382">
        <v>78</v>
      </c>
      <c r="R107" s="382">
        <v>1660</v>
      </c>
      <c r="S107" s="382">
        <v>5.2644578313253012</v>
      </c>
      <c r="T107" s="382">
        <v>4.320481927710845</v>
      </c>
      <c r="U107" s="382">
        <v>6.9307228915662487</v>
      </c>
      <c r="V107" s="382">
        <v>0</v>
      </c>
      <c r="W107" s="382">
        <v>6.0240963855421679E-2</v>
      </c>
      <c r="X107" s="382">
        <v>0.12048192771084336</v>
      </c>
      <c r="Y107" s="382">
        <v>0</v>
      </c>
      <c r="Z107" s="382">
        <v>2.7482560880712694</v>
      </c>
      <c r="AA107" s="382">
        <v>1.3834005187254172</v>
      </c>
      <c r="AB107" s="382">
        <v>1.4293615590678463</v>
      </c>
      <c r="AC107" s="382">
        <v>35.134461370174343</v>
      </c>
      <c r="AD107" s="382">
        <v>32.901228192393866</v>
      </c>
      <c r="AE107" s="382">
        <v>38.974194002199745</v>
      </c>
      <c r="AF107" s="382">
        <v>8.9242513843341751</v>
      </c>
      <c r="AG107" s="382">
        <v>7.9024891226581566</v>
      </c>
      <c r="AH107" s="382">
        <v>0</v>
      </c>
    </row>
    <row r="108" spans="1:34" ht="15.6">
      <c r="A108" s="382">
        <v>2</v>
      </c>
      <c r="B108" s="382">
        <v>78</v>
      </c>
      <c r="C108" s="382">
        <v>2018</v>
      </c>
      <c r="D108" s="382">
        <v>6</v>
      </c>
      <c r="E108" s="382">
        <v>99</v>
      </c>
      <c r="F108" s="382">
        <v>99</v>
      </c>
      <c r="G108" s="382">
        <v>99</v>
      </c>
      <c r="H108" s="382">
        <v>99</v>
      </c>
      <c r="I108" s="382">
        <v>99</v>
      </c>
      <c r="J108" s="382">
        <v>999</v>
      </c>
      <c r="K108" s="382">
        <v>99</v>
      </c>
      <c r="L108" s="382">
        <v>99</v>
      </c>
      <c r="M108" s="382">
        <v>99</v>
      </c>
      <c r="N108" s="382">
        <v>99</v>
      </c>
      <c r="O108" s="382">
        <v>99</v>
      </c>
      <c r="P108" s="382">
        <v>9999</v>
      </c>
      <c r="Q108" s="382">
        <v>96</v>
      </c>
      <c r="R108" s="382">
        <v>1506</v>
      </c>
      <c r="S108" s="382">
        <v>5.2051792828685279</v>
      </c>
      <c r="T108" s="382">
        <v>4.405710491367862</v>
      </c>
      <c r="U108" s="382">
        <v>7.8614873837981376</v>
      </c>
      <c r="V108" s="382">
        <v>6.6401062416998682E-2</v>
      </c>
      <c r="W108" s="382">
        <v>0</v>
      </c>
      <c r="X108" s="382">
        <v>1.0624169986719787</v>
      </c>
      <c r="Y108" s="382">
        <v>0.13280212483399736</v>
      </c>
      <c r="Z108" s="382">
        <v>2.8094516850134887</v>
      </c>
      <c r="AA108" s="382">
        <v>1.3909209503187479</v>
      </c>
      <c r="AB108" s="382">
        <v>1.3696363186146956</v>
      </c>
      <c r="AC108" s="382">
        <v>41.714293079088243</v>
      </c>
      <c r="AD108" s="382">
        <v>20.658079737886798</v>
      </c>
      <c r="AE108" s="382">
        <v>32.716306794127817</v>
      </c>
      <c r="AF108" s="382">
        <v>8.0963389065104003</v>
      </c>
      <c r="AG108" s="382">
        <v>8.1321798973315236</v>
      </c>
      <c r="AH108" s="382">
        <v>1.0624169986719787</v>
      </c>
    </row>
    <row r="109" spans="1:34" ht="15.6">
      <c r="A109" s="382">
        <v>2</v>
      </c>
      <c r="B109" s="382">
        <v>79</v>
      </c>
      <c r="C109" s="382">
        <v>2018</v>
      </c>
      <c r="D109" s="382">
        <v>7</v>
      </c>
      <c r="E109" s="382">
        <v>99</v>
      </c>
      <c r="F109" s="382">
        <v>99</v>
      </c>
      <c r="G109" s="382">
        <v>99</v>
      </c>
      <c r="H109" s="382">
        <v>99</v>
      </c>
      <c r="I109" s="382">
        <v>99</v>
      </c>
      <c r="J109" s="382">
        <v>999</v>
      </c>
      <c r="K109" s="382">
        <v>99</v>
      </c>
      <c r="L109" s="382">
        <v>99</v>
      </c>
      <c r="M109" s="382">
        <v>99</v>
      </c>
      <c r="N109" s="382">
        <v>99</v>
      </c>
      <c r="O109" s="382">
        <v>99</v>
      </c>
      <c r="P109" s="382">
        <v>9999</v>
      </c>
      <c r="Q109" s="382">
        <v>30</v>
      </c>
      <c r="R109" s="382">
        <v>379</v>
      </c>
      <c r="S109" s="382">
        <v>5.0316622691292876</v>
      </c>
      <c r="T109" s="382">
        <v>3.8680738786279689</v>
      </c>
      <c r="U109" s="382">
        <v>8.9654353562005245</v>
      </c>
      <c r="V109" s="382">
        <v>0</v>
      </c>
      <c r="W109" s="382">
        <v>0</v>
      </c>
      <c r="X109" s="382">
        <v>0</v>
      </c>
      <c r="Y109" s="382">
        <v>0</v>
      </c>
      <c r="Z109" s="382">
        <v>2.4040517706584432</v>
      </c>
      <c r="AA109" s="382">
        <v>1.3192506595883891</v>
      </c>
      <c r="AB109" s="382">
        <v>1.4703792108043747</v>
      </c>
      <c r="AC109" s="382">
        <v>66.006991430360856</v>
      </c>
      <c r="AD109" s="382">
        <v>48.448500475729375</v>
      </c>
      <c r="AE109" s="382">
        <v>46.734319912806178</v>
      </c>
      <c r="AF109" s="382">
        <v>2.0375248642546095</v>
      </c>
      <c r="AG109" s="382">
        <v>2.3339302729144031</v>
      </c>
      <c r="AH109" s="382">
        <v>0</v>
      </c>
    </row>
    <row r="110" spans="1:34" ht="15.6">
      <c r="A110" s="382">
        <v>2</v>
      </c>
      <c r="B110" s="382">
        <v>80</v>
      </c>
      <c r="C110" s="382">
        <v>2018</v>
      </c>
      <c r="D110" s="382">
        <v>8</v>
      </c>
      <c r="E110" s="382">
        <v>99</v>
      </c>
      <c r="F110" s="382">
        <v>99</v>
      </c>
      <c r="G110" s="382">
        <v>99</v>
      </c>
      <c r="H110" s="382">
        <v>99</v>
      </c>
      <c r="I110" s="382">
        <v>99</v>
      </c>
      <c r="J110" s="382">
        <v>999</v>
      </c>
      <c r="K110" s="382">
        <v>99</v>
      </c>
      <c r="L110" s="382">
        <v>99</v>
      </c>
      <c r="M110" s="382">
        <v>99</v>
      </c>
      <c r="N110" s="382">
        <v>99</v>
      </c>
      <c r="O110" s="382">
        <v>99</v>
      </c>
      <c r="P110" s="382">
        <v>9999</v>
      </c>
      <c r="Q110" s="382">
        <v>110</v>
      </c>
      <c r="R110" s="382">
        <v>1570</v>
      </c>
      <c r="S110" s="382">
        <v>4.7662420382165616</v>
      </c>
      <c r="T110" s="382">
        <v>3.7133757961783447</v>
      </c>
      <c r="U110" s="382">
        <v>9.1512738853503226</v>
      </c>
      <c r="V110" s="382">
        <v>0</v>
      </c>
      <c r="W110" s="382">
        <v>0</v>
      </c>
      <c r="X110" s="382">
        <v>3.3121019108280256</v>
      </c>
      <c r="Y110" s="382">
        <v>0.19108280254777077</v>
      </c>
      <c r="Z110" s="382">
        <v>3.0163569426116523</v>
      </c>
      <c r="AA110" s="382">
        <v>1.5383030662334081</v>
      </c>
      <c r="AB110" s="382">
        <v>1.6427837001653101</v>
      </c>
      <c r="AC110" s="382">
        <v>60.581620064381589</v>
      </c>
      <c r="AD110" s="382">
        <v>37.566664338664701</v>
      </c>
      <c r="AE110" s="382">
        <v>42.817626429825332</v>
      </c>
      <c r="AF110" s="382">
        <v>8.4404064297618433</v>
      </c>
      <c r="AG110" s="382">
        <v>9.8686668813377985</v>
      </c>
      <c r="AH110" s="382">
        <v>0.76433121019108308</v>
      </c>
    </row>
    <row r="111" spans="1:34" ht="15.6">
      <c r="A111" s="382">
        <v>2</v>
      </c>
      <c r="B111" s="382">
        <v>81</v>
      </c>
      <c r="C111" s="382">
        <v>2018</v>
      </c>
      <c r="D111" s="382">
        <v>9</v>
      </c>
      <c r="E111" s="382">
        <v>99</v>
      </c>
      <c r="F111" s="382">
        <v>99</v>
      </c>
      <c r="G111" s="382">
        <v>99</v>
      </c>
      <c r="H111" s="382">
        <v>99</v>
      </c>
      <c r="I111" s="382">
        <v>99</v>
      </c>
      <c r="J111" s="382">
        <v>999</v>
      </c>
      <c r="K111" s="382">
        <v>99</v>
      </c>
      <c r="L111" s="382">
        <v>99</v>
      </c>
      <c r="M111" s="382">
        <v>99</v>
      </c>
      <c r="N111" s="382">
        <v>99</v>
      </c>
      <c r="O111" s="382">
        <v>99</v>
      </c>
      <c r="P111" s="382">
        <v>9999</v>
      </c>
      <c r="Q111" s="382">
        <v>129</v>
      </c>
      <c r="R111" s="382">
        <v>1627</v>
      </c>
      <c r="S111" s="382">
        <v>4.9108789182544559</v>
      </c>
      <c r="T111" s="382">
        <v>3.622618315918869</v>
      </c>
      <c r="U111" s="382">
        <v>10.709219422249518</v>
      </c>
      <c r="V111" s="382">
        <v>6.1462814996926865E-2</v>
      </c>
      <c r="W111" s="382">
        <v>6.1462814996926865E-2</v>
      </c>
      <c r="X111" s="382">
        <v>5.4701905347264912</v>
      </c>
      <c r="Y111" s="382">
        <v>0.24585125998770743</v>
      </c>
      <c r="Z111" s="382">
        <v>3.2494566430255576</v>
      </c>
      <c r="AA111" s="382">
        <v>1.5258633722655821</v>
      </c>
      <c r="AB111" s="382">
        <v>1.6531223639151245</v>
      </c>
      <c r="AC111" s="382">
        <v>57.985824368157289</v>
      </c>
      <c r="AD111" s="382">
        <v>41.276067200549925</v>
      </c>
      <c r="AE111" s="382">
        <v>37.969702865131993</v>
      </c>
      <c r="AF111" s="382">
        <v>8.7468415676576505</v>
      </c>
      <c r="AG111" s="382">
        <v>11.968029571862971</v>
      </c>
      <c r="AH111" s="382">
        <v>3.503380454824832</v>
      </c>
    </row>
    <row r="112" spans="1:34" ht="15.6">
      <c r="A112" s="382">
        <v>2</v>
      </c>
      <c r="B112" s="382">
        <v>82</v>
      </c>
      <c r="C112" s="382">
        <v>2018</v>
      </c>
      <c r="D112" s="382">
        <v>10</v>
      </c>
      <c r="E112" s="382">
        <v>99</v>
      </c>
      <c r="F112" s="382">
        <v>99</v>
      </c>
      <c r="G112" s="382">
        <v>99</v>
      </c>
      <c r="H112" s="382">
        <v>99</v>
      </c>
      <c r="I112" s="382">
        <v>99</v>
      </c>
      <c r="J112" s="382">
        <v>999</v>
      </c>
      <c r="K112" s="382">
        <v>99</v>
      </c>
      <c r="L112" s="382">
        <v>99</v>
      </c>
      <c r="M112" s="382">
        <v>99</v>
      </c>
      <c r="N112" s="382">
        <v>99</v>
      </c>
      <c r="O112" s="382">
        <v>99</v>
      </c>
      <c r="P112" s="382">
        <v>9999</v>
      </c>
      <c r="Q112" s="382">
        <v>185</v>
      </c>
      <c r="R112" s="382">
        <v>2080</v>
      </c>
      <c r="S112" s="382">
        <v>5.0591346153846164</v>
      </c>
      <c r="T112" s="382">
        <v>4.1057692307692308</v>
      </c>
      <c r="U112" s="382">
        <v>10.373100961538476</v>
      </c>
      <c r="V112" s="382">
        <v>9.6153846153846118E-2</v>
      </c>
      <c r="W112" s="382">
        <v>0</v>
      </c>
      <c r="X112" s="382">
        <v>6.7788461538461551</v>
      </c>
      <c r="Y112" s="382">
        <v>0.24038461538461528</v>
      </c>
      <c r="Z112" s="382">
        <v>3.4462902922226566</v>
      </c>
      <c r="AA112" s="382">
        <v>1.8802780126767471</v>
      </c>
      <c r="AB112" s="382">
        <v>1.768138249635046</v>
      </c>
      <c r="AC112" s="382">
        <v>53.33167500484619</v>
      </c>
      <c r="AD112" s="382">
        <v>34.537078318387508</v>
      </c>
      <c r="AE112" s="382">
        <v>27.692679274953832</v>
      </c>
      <c r="AF112" s="382">
        <v>11.182194505671738</v>
      </c>
      <c r="AG112" s="382">
        <v>14.820034805295878</v>
      </c>
      <c r="AH112" s="382">
        <v>0.52884615384615397</v>
      </c>
    </row>
    <row r="113" spans="1:34" ht="15.6">
      <c r="A113" s="382">
        <v>2</v>
      </c>
      <c r="B113" s="382">
        <v>83</v>
      </c>
      <c r="C113" s="382">
        <v>2018</v>
      </c>
      <c r="D113" s="382">
        <v>11</v>
      </c>
      <c r="E113" s="382">
        <v>99</v>
      </c>
      <c r="F113" s="382">
        <v>99</v>
      </c>
      <c r="G113" s="382">
        <v>99</v>
      </c>
      <c r="H113" s="382">
        <v>99</v>
      </c>
      <c r="I113" s="382">
        <v>99</v>
      </c>
      <c r="J113" s="382">
        <v>999</v>
      </c>
      <c r="K113" s="382">
        <v>99</v>
      </c>
      <c r="L113" s="382">
        <v>99</v>
      </c>
      <c r="M113" s="382">
        <v>99</v>
      </c>
      <c r="N113" s="382">
        <v>99</v>
      </c>
      <c r="O113" s="382">
        <v>99</v>
      </c>
      <c r="P113" s="382">
        <v>9999</v>
      </c>
      <c r="Q113" s="382">
        <v>115</v>
      </c>
      <c r="R113" s="382">
        <v>818</v>
      </c>
      <c r="S113" s="382">
        <v>5.0244498777506115</v>
      </c>
      <c r="T113" s="382">
        <v>4.1968215158924194</v>
      </c>
      <c r="U113" s="382">
        <v>9.8159535452322686</v>
      </c>
      <c r="V113" s="382">
        <v>0</v>
      </c>
      <c r="W113" s="382">
        <v>0.12224938875305624</v>
      </c>
      <c r="X113" s="382">
        <v>6.1124694376528108</v>
      </c>
      <c r="Y113" s="382">
        <v>0.24449877750611249</v>
      </c>
      <c r="Z113" s="382">
        <v>3.5441792402246977</v>
      </c>
      <c r="AA113" s="382">
        <v>1.4971492888850559</v>
      </c>
      <c r="AB113" s="382">
        <v>1.6344816424594899</v>
      </c>
      <c r="AC113" s="382">
        <v>45.41796271189331</v>
      </c>
      <c r="AD113" s="382">
        <v>36.879365022130223</v>
      </c>
      <c r="AE113" s="382">
        <v>36.572136831892088</v>
      </c>
      <c r="AF113" s="382">
        <v>4.3976130315574444</v>
      </c>
      <c r="AG113" s="382">
        <v>5.5152230583161774</v>
      </c>
      <c r="AH113" s="382">
        <v>2.56723716381418</v>
      </c>
    </row>
    <row r="114" spans="1:34" ht="15.6">
      <c r="A114" s="382">
        <v>2</v>
      </c>
      <c r="B114" s="382">
        <v>84</v>
      </c>
      <c r="C114" s="382">
        <v>2018</v>
      </c>
      <c r="D114" s="382">
        <v>12</v>
      </c>
      <c r="E114" s="382">
        <v>99</v>
      </c>
      <c r="F114" s="382">
        <v>99</v>
      </c>
      <c r="G114" s="382">
        <v>99</v>
      </c>
      <c r="H114" s="382">
        <v>99</v>
      </c>
      <c r="I114" s="382">
        <v>99</v>
      </c>
      <c r="J114" s="382">
        <v>999</v>
      </c>
      <c r="K114" s="382">
        <v>99</v>
      </c>
      <c r="L114" s="382">
        <v>99</v>
      </c>
      <c r="M114" s="382">
        <v>99</v>
      </c>
      <c r="N114" s="382">
        <v>99</v>
      </c>
      <c r="O114" s="382">
        <v>99</v>
      </c>
      <c r="P114" s="382">
        <v>9999</v>
      </c>
      <c r="Q114" s="382">
        <v>37</v>
      </c>
      <c r="R114" s="382">
        <v>274</v>
      </c>
      <c r="S114" s="382">
        <v>4.6277372262773744</v>
      </c>
      <c r="T114" s="382">
        <v>3.8394160583941601</v>
      </c>
      <c r="U114" s="382">
        <v>9.2570802919708068</v>
      </c>
      <c r="V114" s="382">
        <v>0.72992700729927051</v>
      </c>
      <c r="W114" s="382">
        <v>0</v>
      </c>
      <c r="X114" s="382">
        <v>7.299270072992706</v>
      </c>
      <c r="Y114" s="382">
        <v>1.8248175182481765</v>
      </c>
      <c r="Z114" s="382">
        <v>4.7156727597973553</v>
      </c>
      <c r="AA114" s="382">
        <v>1.7613336821025971</v>
      </c>
      <c r="AB114" s="382">
        <v>1.5484090098975491</v>
      </c>
      <c r="AC114" s="382">
        <v>61.960912340511982</v>
      </c>
      <c r="AD114" s="382">
        <v>30.766454342672962</v>
      </c>
      <c r="AE114" s="382">
        <v>32.333727539944057</v>
      </c>
      <c r="AF114" s="382">
        <v>1.4730390839202188</v>
      </c>
      <c r="AG114" s="382">
        <v>1.7422155158865813</v>
      </c>
      <c r="AH114" s="382">
        <v>3.2846715328467146</v>
      </c>
    </row>
    <row r="115" spans="1:34" ht="15.6">
      <c r="A115" s="382">
        <v>2</v>
      </c>
      <c r="B115" s="382">
        <v>85</v>
      </c>
      <c r="C115" s="382">
        <v>2017</v>
      </c>
      <c r="D115" s="382">
        <v>1</v>
      </c>
      <c r="E115" s="382">
        <v>99</v>
      </c>
      <c r="F115" s="382">
        <v>99</v>
      </c>
      <c r="G115" s="382">
        <v>99</v>
      </c>
      <c r="H115" s="382">
        <v>99</v>
      </c>
      <c r="I115" s="382">
        <v>99</v>
      </c>
      <c r="J115" s="382">
        <v>999</v>
      </c>
      <c r="K115" s="382">
        <v>99</v>
      </c>
      <c r="L115" s="382">
        <v>99</v>
      </c>
      <c r="M115" s="382">
        <v>99</v>
      </c>
      <c r="N115" s="382">
        <v>99</v>
      </c>
      <c r="O115" s="382">
        <v>99</v>
      </c>
      <c r="P115" s="382">
        <v>9999</v>
      </c>
      <c r="Q115" s="382">
        <v>55</v>
      </c>
      <c r="R115" s="382">
        <v>514</v>
      </c>
      <c r="S115" s="382">
        <v>4.910505836575874</v>
      </c>
      <c r="T115" s="382">
        <v>4.1322957198443593</v>
      </c>
      <c r="U115" s="382">
        <v>7.7951361867704287</v>
      </c>
      <c r="V115" s="382">
        <v>0</v>
      </c>
      <c r="W115" s="382">
        <v>0</v>
      </c>
      <c r="X115" s="382">
        <v>6.2256809338521393</v>
      </c>
      <c r="Y115" s="382">
        <v>0.19455252918287935</v>
      </c>
      <c r="Z115" s="382">
        <v>4.409284032792872</v>
      </c>
      <c r="AA115" s="382">
        <v>1.4760627434931677</v>
      </c>
      <c r="AB115" s="382">
        <v>1.6284221021897141</v>
      </c>
      <c r="AC115" s="382">
        <v>37.433818979338206</v>
      </c>
      <c r="AD115" s="382">
        <v>32.185212213211926</v>
      </c>
      <c r="AE115" s="382">
        <v>26.63630365528531</v>
      </c>
      <c r="AF115" s="382">
        <v>2.9501234001033119</v>
      </c>
      <c r="AG115" s="382">
        <v>3.0494988918385739</v>
      </c>
      <c r="AH115" s="382">
        <v>1.7509727626459148</v>
      </c>
    </row>
    <row r="116" spans="1:34" ht="15.6">
      <c r="A116" s="382">
        <v>2</v>
      </c>
      <c r="B116" s="382">
        <v>86</v>
      </c>
      <c r="C116" s="382">
        <v>2017</v>
      </c>
      <c r="D116" s="382">
        <v>2</v>
      </c>
      <c r="E116" s="382">
        <v>99</v>
      </c>
      <c r="F116" s="382">
        <v>99</v>
      </c>
      <c r="G116" s="382">
        <v>99</v>
      </c>
      <c r="H116" s="382">
        <v>99</v>
      </c>
      <c r="I116" s="382">
        <v>99</v>
      </c>
      <c r="J116" s="382">
        <v>999</v>
      </c>
      <c r="K116" s="382">
        <v>99</v>
      </c>
      <c r="L116" s="382">
        <v>99</v>
      </c>
      <c r="M116" s="382">
        <v>99</v>
      </c>
      <c r="N116" s="382">
        <v>99</v>
      </c>
      <c r="O116" s="382">
        <v>99</v>
      </c>
      <c r="P116" s="382">
        <v>9999</v>
      </c>
      <c r="Q116" s="382">
        <v>71</v>
      </c>
      <c r="R116" s="382">
        <v>1645</v>
      </c>
      <c r="S116" s="382">
        <v>5.2936170212765932</v>
      </c>
      <c r="T116" s="382">
        <v>4.3750759878419458</v>
      </c>
      <c r="U116" s="382">
        <v>6.4032218844984881</v>
      </c>
      <c r="V116" s="382">
        <v>6.0790273556231018E-2</v>
      </c>
      <c r="W116" s="382">
        <v>0</v>
      </c>
      <c r="X116" s="382">
        <v>1.1550151975683891</v>
      </c>
      <c r="Y116" s="382">
        <v>0.30395136778115506</v>
      </c>
      <c r="Z116" s="382">
        <v>2.5179396368056546</v>
      </c>
      <c r="AA116" s="382">
        <v>1.2997972670359652</v>
      </c>
      <c r="AB116" s="382">
        <v>1.4273869499417973</v>
      </c>
      <c r="AC116" s="382">
        <v>18.504561937519409</v>
      </c>
      <c r="AD116" s="382">
        <v>20.180332173862549</v>
      </c>
      <c r="AE116" s="382">
        <v>23.553093902147079</v>
      </c>
      <c r="AF116" s="382">
        <v>9.4415427882683769</v>
      </c>
      <c r="AG116" s="382">
        <v>8.0168933729511238</v>
      </c>
      <c r="AH116" s="382">
        <v>0</v>
      </c>
    </row>
    <row r="117" spans="1:34" ht="15.6">
      <c r="A117" s="382">
        <v>2</v>
      </c>
      <c r="B117" s="382">
        <v>87</v>
      </c>
      <c r="C117" s="382">
        <v>2017</v>
      </c>
      <c r="D117" s="382">
        <v>3</v>
      </c>
      <c r="E117" s="382">
        <v>99</v>
      </c>
      <c r="F117" s="382">
        <v>99</v>
      </c>
      <c r="G117" s="382">
        <v>99</v>
      </c>
      <c r="H117" s="382">
        <v>99</v>
      </c>
      <c r="I117" s="382">
        <v>99</v>
      </c>
      <c r="J117" s="382">
        <v>999</v>
      </c>
      <c r="K117" s="382">
        <v>99</v>
      </c>
      <c r="L117" s="382">
        <v>99</v>
      </c>
      <c r="M117" s="382">
        <v>99</v>
      </c>
      <c r="N117" s="382">
        <v>99</v>
      </c>
      <c r="O117" s="382">
        <v>99</v>
      </c>
      <c r="P117" s="382">
        <v>9999</v>
      </c>
      <c r="Q117" s="382">
        <v>117</v>
      </c>
      <c r="R117" s="382">
        <v>3212</v>
      </c>
      <c r="S117" s="382">
        <v>5.4274595267745971</v>
      </c>
      <c r="T117" s="382">
        <v>4.373287671232875</v>
      </c>
      <c r="U117" s="382">
        <v>5.8193337484433423</v>
      </c>
      <c r="V117" s="382">
        <v>0</v>
      </c>
      <c r="W117" s="382">
        <v>3.1133250311332503E-2</v>
      </c>
      <c r="X117" s="382">
        <v>0.43586550435865506</v>
      </c>
      <c r="Y117" s="382">
        <v>6.2266500622665005E-2</v>
      </c>
      <c r="Z117" s="382">
        <v>1.9951832856049465</v>
      </c>
      <c r="AA117" s="382">
        <v>3.2000592533108905</v>
      </c>
      <c r="AB117" s="382">
        <v>1.2810803643060973</v>
      </c>
      <c r="AC117" s="382">
        <v>2.6690244207871281</v>
      </c>
      <c r="AD117" s="382">
        <v>16.577896598285264</v>
      </c>
      <c r="AE117" s="382">
        <v>7.2182386485227603</v>
      </c>
      <c r="AF117" s="382">
        <v>18.435401480801236</v>
      </c>
      <c r="AG117" s="382">
        <v>14.226250639323911</v>
      </c>
      <c r="AH117" s="382">
        <v>0.15566625155666253</v>
      </c>
    </row>
    <row r="118" spans="1:34" ht="15.6">
      <c r="A118" s="382">
        <v>2</v>
      </c>
      <c r="B118" s="382">
        <v>88</v>
      </c>
      <c r="C118" s="382">
        <v>2017</v>
      </c>
      <c r="D118" s="382">
        <v>4</v>
      </c>
      <c r="E118" s="382">
        <v>99</v>
      </c>
      <c r="F118" s="382">
        <v>99</v>
      </c>
      <c r="G118" s="382">
        <v>99</v>
      </c>
      <c r="H118" s="382">
        <v>99</v>
      </c>
      <c r="I118" s="382">
        <v>99</v>
      </c>
      <c r="J118" s="382">
        <v>999</v>
      </c>
      <c r="K118" s="382">
        <v>99</v>
      </c>
      <c r="L118" s="382">
        <v>99</v>
      </c>
      <c r="M118" s="382">
        <v>99</v>
      </c>
      <c r="N118" s="382">
        <v>99</v>
      </c>
      <c r="O118" s="382">
        <v>99</v>
      </c>
      <c r="P118" s="382">
        <v>9999</v>
      </c>
      <c r="Q118" s="382">
        <v>83</v>
      </c>
      <c r="R118" s="382">
        <v>2775</v>
      </c>
      <c r="S118" s="382">
        <v>4.8248648648648658</v>
      </c>
      <c r="T118" s="382">
        <v>4.4717117117117118</v>
      </c>
      <c r="U118" s="382">
        <v>6.26738738738739</v>
      </c>
      <c r="V118" s="382">
        <v>0</v>
      </c>
      <c r="W118" s="382">
        <v>0</v>
      </c>
      <c r="X118" s="382">
        <v>0.14414414414414409</v>
      </c>
      <c r="Y118" s="382">
        <v>3.6036036036036022E-2</v>
      </c>
      <c r="Z118" s="382">
        <v>1.8358274819886355</v>
      </c>
      <c r="AA118" s="382">
        <v>1.3009884425637461</v>
      </c>
      <c r="AB118" s="382">
        <v>1.5219155034931295</v>
      </c>
      <c r="AC118" s="382">
        <v>40.01262860615816</v>
      </c>
      <c r="AD118" s="382">
        <v>34.395641029276128</v>
      </c>
      <c r="AE118" s="382">
        <v>36.168121421773954</v>
      </c>
      <c r="AF118" s="382">
        <v>15.927222636744538</v>
      </c>
      <c r="AG118" s="382">
        <v>13.23704912443069</v>
      </c>
      <c r="AH118" s="382">
        <v>3.6036036036036022E-2</v>
      </c>
    </row>
    <row r="119" spans="1:34" ht="15.6">
      <c r="A119" s="382">
        <v>2</v>
      </c>
      <c r="B119" s="382">
        <v>89</v>
      </c>
      <c r="C119" s="382">
        <v>2017</v>
      </c>
      <c r="D119" s="382">
        <v>5</v>
      </c>
      <c r="E119" s="382">
        <v>99</v>
      </c>
      <c r="F119" s="382">
        <v>99</v>
      </c>
      <c r="G119" s="382">
        <v>99</v>
      </c>
      <c r="H119" s="382">
        <v>99</v>
      </c>
      <c r="I119" s="382">
        <v>99</v>
      </c>
      <c r="J119" s="382">
        <v>999</v>
      </c>
      <c r="K119" s="382">
        <v>99</v>
      </c>
      <c r="L119" s="382">
        <v>99</v>
      </c>
      <c r="M119" s="382">
        <v>99</v>
      </c>
      <c r="N119" s="382">
        <v>99</v>
      </c>
      <c r="O119" s="382">
        <v>99</v>
      </c>
      <c r="P119" s="382">
        <v>9999</v>
      </c>
      <c r="Q119" s="382">
        <v>82</v>
      </c>
      <c r="R119" s="382">
        <v>2050</v>
      </c>
      <c r="S119" s="382">
        <v>5.1614634146341469</v>
      </c>
      <c r="T119" s="382">
        <v>4.3414634146341475</v>
      </c>
      <c r="U119" s="382">
        <v>6.8665365853658482</v>
      </c>
      <c r="V119" s="382">
        <v>4.878048780487805E-2</v>
      </c>
      <c r="W119" s="382">
        <v>4.878048780487805E-2</v>
      </c>
      <c r="X119" s="382">
        <v>0.4390243902439025</v>
      </c>
      <c r="Y119" s="382">
        <v>9.7560975609756101E-2</v>
      </c>
      <c r="Z119" s="382">
        <v>2.6401851754861272</v>
      </c>
      <c r="AA119" s="382">
        <v>1.4689560935436679</v>
      </c>
      <c r="AB119" s="382">
        <v>1.4744946401338532</v>
      </c>
      <c r="AC119" s="382">
        <v>38.199585576618702</v>
      </c>
      <c r="AD119" s="382">
        <v>30.228894382151758</v>
      </c>
      <c r="AE119" s="382">
        <v>42.136867994603215</v>
      </c>
      <c r="AF119" s="382">
        <v>11.766056362279741</v>
      </c>
      <c r="AG119" s="382">
        <v>10.71354636011592</v>
      </c>
      <c r="AH119" s="382">
        <v>0</v>
      </c>
    </row>
    <row r="120" spans="1:34" ht="15.6">
      <c r="A120" s="382">
        <v>2</v>
      </c>
      <c r="B120" s="382">
        <v>90</v>
      </c>
      <c r="C120" s="382">
        <v>2017</v>
      </c>
      <c r="D120" s="382">
        <v>6</v>
      </c>
      <c r="E120" s="382">
        <v>99</v>
      </c>
      <c r="F120" s="382">
        <v>99</v>
      </c>
      <c r="G120" s="382">
        <v>99</v>
      </c>
      <c r="H120" s="382">
        <v>99</v>
      </c>
      <c r="I120" s="382">
        <v>99</v>
      </c>
      <c r="J120" s="382">
        <v>999</v>
      </c>
      <c r="K120" s="382">
        <v>99</v>
      </c>
      <c r="L120" s="382">
        <v>99</v>
      </c>
      <c r="M120" s="382">
        <v>99</v>
      </c>
      <c r="N120" s="382">
        <v>99</v>
      </c>
      <c r="O120" s="382">
        <v>99</v>
      </c>
      <c r="P120" s="382">
        <v>9999</v>
      </c>
      <c r="Q120" s="382">
        <v>111</v>
      </c>
      <c r="R120" s="382">
        <v>1537</v>
      </c>
      <c r="S120" s="382">
        <v>4.5107351984385158</v>
      </c>
      <c r="T120" s="382">
        <v>3.7143786597267394</v>
      </c>
      <c r="U120" s="382">
        <v>7.8867273910214655</v>
      </c>
      <c r="V120" s="382">
        <v>0</v>
      </c>
      <c r="W120" s="382">
        <v>0</v>
      </c>
      <c r="X120" s="382">
        <v>1.561483409238777</v>
      </c>
      <c r="Y120" s="382">
        <v>0</v>
      </c>
      <c r="Z120" s="382">
        <v>2.8061426763600434</v>
      </c>
      <c r="AA120" s="382">
        <v>1.5482003885859867</v>
      </c>
      <c r="AB120" s="382">
        <v>1.6462753907174843</v>
      </c>
      <c r="AC120" s="382">
        <v>51.798483777768141</v>
      </c>
      <c r="AD120" s="382">
        <v>47.224775304382405</v>
      </c>
      <c r="AE120" s="382">
        <v>49.680594941509128</v>
      </c>
      <c r="AF120" s="382">
        <v>8.8216725018653506</v>
      </c>
      <c r="AG120" s="382">
        <v>9.225976643366856</v>
      </c>
      <c r="AH120" s="382">
        <v>0.71567989590110603</v>
      </c>
    </row>
    <row r="121" spans="1:34" ht="15.6">
      <c r="A121" s="382">
        <v>2</v>
      </c>
      <c r="B121" s="382">
        <v>91</v>
      </c>
      <c r="C121" s="382">
        <v>2017</v>
      </c>
      <c r="D121" s="382">
        <v>7</v>
      </c>
      <c r="E121" s="382">
        <v>99</v>
      </c>
      <c r="F121" s="382">
        <v>99</v>
      </c>
      <c r="G121" s="382">
        <v>99</v>
      </c>
      <c r="H121" s="382">
        <v>99</v>
      </c>
      <c r="I121" s="382">
        <v>99</v>
      </c>
      <c r="J121" s="382">
        <v>999</v>
      </c>
      <c r="K121" s="382">
        <v>99</v>
      </c>
      <c r="L121" s="382">
        <v>99</v>
      </c>
      <c r="M121" s="382">
        <v>99</v>
      </c>
      <c r="N121" s="382">
        <v>99</v>
      </c>
      <c r="O121" s="382">
        <v>99</v>
      </c>
      <c r="P121" s="382">
        <v>9999</v>
      </c>
      <c r="Q121" s="382">
        <v>18</v>
      </c>
      <c r="R121" s="382">
        <v>252</v>
      </c>
      <c r="S121" s="382">
        <v>4.904761904761906</v>
      </c>
      <c r="T121" s="382">
        <v>3.6190476190476177</v>
      </c>
      <c r="U121" s="382">
        <v>8.141269841269839</v>
      </c>
      <c r="V121" s="382">
        <v>0</v>
      </c>
      <c r="W121" s="382">
        <v>0</v>
      </c>
      <c r="X121" s="382">
        <v>1.5873015873015868</v>
      </c>
      <c r="Y121" s="382">
        <v>0</v>
      </c>
      <c r="Z121" s="382">
        <v>2.4974199334535432</v>
      </c>
      <c r="AA121" s="382">
        <v>1.1157499537009483</v>
      </c>
      <c r="AB121" s="382">
        <v>1.4952684255340549</v>
      </c>
      <c r="AC121" s="382">
        <v>57.731727041198617</v>
      </c>
      <c r="AD121" s="382">
        <v>45.902270748310279</v>
      </c>
      <c r="AE121" s="382">
        <v>50.629267883838686</v>
      </c>
      <c r="AF121" s="382">
        <v>1.4463640016070705</v>
      </c>
      <c r="AG121" s="382">
        <v>1.5614725151611093</v>
      </c>
      <c r="AH121" s="382">
        <v>1.5873015873015868</v>
      </c>
    </row>
    <row r="122" spans="1:34" ht="15.6">
      <c r="A122" s="382">
        <v>2</v>
      </c>
      <c r="B122" s="382">
        <v>92</v>
      </c>
      <c r="C122" s="382">
        <v>2017</v>
      </c>
      <c r="D122" s="382">
        <v>8</v>
      </c>
      <c r="E122" s="382">
        <v>99</v>
      </c>
      <c r="F122" s="382">
        <v>99</v>
      </c>
      <c r="G122" s="382">
        <v>99</v>
      </c>
      <c r="H122" s="382">
        <v>99</v>
      </c>
      <c r="I122" s="382">
        <v>99</v>
      </c>
      <c r="J122" s="382">
        <v>999</v>
      </c>
      <c r="K122" s="382">
        <v>99</v>
      </c>
      <c r="L122" s="382">
        <v>99</v>
      </c>
      <c r="M122" s="382">
        <v>99</v>
      </c>
      <c r="N122" s="382">
        <v>99</v>
      </c>
      <c r="O122" s="382">
        <v>99</v>
      </c>
      <c r="P122" s="382">
        <v>9999</v>
      </c>
      <c r="Q122" s="382">
        <v>99</v>
      </c>
      <c r="R122" s="382">
        <v>1444</v>
      </c>
      <c r="S122" s="382">
        <v>4.7202216066481997</v>
      </c>
      <c r="T122" s="382">
        <v>3.0242382271468138</v>
      </c>
      <c r="U122" s="382">
        <v>8.7429362880886377</v>
      </c>
      <c r="V122" s="382">
        <v>0</v>
      </c>
      <c r="W122" s="382">
        <v>0</v>
      </c>
      <c r="X122" s="382">
        <v>1.3850415512465373</v>
      </c>
      <c r="Y122" s="382">
        <v>6.9252077562326861E-2</v>
      </c>
      <c r="Z122" s="382">
        <v>2.7002177441360224</v>
      </c>
      <c r="AA122" s="382">
        <v>1.4203140207888869</v>
      </c>
      <c r="AB122" s="382">
        <v>1.6003271094920724</v>
      </c>
      <c r="AC122" s="382">
        <v>54.540706439922864</v>
      </c>
      <c r="AD122" s="382">
        <v>15.864097363629178</v>
      </c>
      <c r="AE122" s="382">
        <v>19.401595028033874</v>
      </c>
      <c r="AF122" s="382">
        <v>8.2878953107960722</v>
      </c>
      <c r="AG122" s="382">
        <v>9.6087337733505382</v>
      </c>
      <c r="AH122" s="382">
        <v>0.2077562326869806</v>
      </c>
    </row>
    <row r="123" spans="1:34" ht="15.6">
      <c r="A123" s="382">
        <v>2</v>
      </c>
      <c r="B123" s="382">
        <v>93</v>
      </c>
      <c r="C123" s="382">
        <v>2017</v>
      </c>
      <c r="D123" s="382">
        <v>9</v>
      </c>
      <c r="E123" s="382">
        <v>99</v>
      </c>
      <c r="F123" s="382">
        <v>99</v>
      </c>
      <c r="G123" s="382">
        <v>99</v>
      </c>
      <c r="H123" s="382">
        <v>99</v>
      </c>
      <c r="I123" s="382">
        <v>99</v>
      </c>
      <c r="J123" s="382">
        <v>999</v>
      </c>
      <c r="K123" s="382">
        <v>99</v>
      </c>
      <c r="L123" s="382">
        <v>99</v>
      </c>
      <c r="M123" s="382">
        <v>99</v>
      </c>
      <c r="N123" s="382">
        <v>99</v>
      </c>
      <c r="O123" s="382">
        <v>99</v>
      </c>
      <c r="P123" s="382">
        <v>9999</v>
      </c>
      <c r="Q123" s="382">
        <v>131</v>
      </c>
      <c r="R123" s="382">
        <v>1409</v>
      </c>
      <c r="S123" s="382">
        <v>4.5471965933286009</v>
      </c>
      <c r="T123" s="382">
        <v>3.4173172462739529</v>
      </c>
      <c r="U123" s="382">
        <v>9.9402413058906962</v>
      </c>
      <c r="V123" s="382">
        <v>0</v>
      </c>
      <c r="W123" s="382">
        <v>0</v>
      </c>
      <c r="X123" s="382">
        <v>5.3229240596167511</v>
      </c>
      <c r="Y123" s="382">
        <v>7.0972320794890006E-2</v>
      </c>
      <c r="Z123" s="382">
        <v>3.2787840185256649</v>
      </c>
      <c r="AA123" s="382">
        <v>1.7749761694426149</v>
      </c>
      <c r="AB123" s="382">
        <v>1.6565712019252912</v>
      </c>
      <c r="AC123" s="382">
        <v>48.896964450558897</v>
      </c>
      <c r="AD123" s="382">
        <v>41.134485689088507</v>
      </c>
      <c r="AE123" s="382">
        <v>41.304695878772549</v>
      </c>
      <c r="AF123" s="382">
        <v>8.0870114216839806</v>
      </c>
      <c r="AG123" s="382">
        <v>10.659812708541358</v>
      </c>
      <c r="AH123" s="382">
        <v>1.9162526614620301</v>
      </c>
    </row>
    <row r="124" spans="1:34" ht="15.6">
      <c r="A124" s="382">
        <v>2</v>
      </c>
      <c r="B124" s="382">
        <v>94</v>
      </c>
      <c r="C124" s="382">
        <v>2017</v>
      </c>
      <c r="D124" s="382">
        <v>10</v>
      </c>
      <c r="E124" s="382">
        <v>99</v>
      </c>
      <c r="F124" s="382">
        <v>99</v>
      </c>
      <c r="G124" s="382">
        <v>99</v>
      </c>
      <c r="H124" s="382">
        <v>99</v>
      </c>
      <c r="I124" s="382">
        <v>99</v>
      </c>
      <c r="J124" s="382">
        <v>999</v>
      </c>
      <c r="K124" s="382">
        <v>99</v>
      </c>
      <c r="L124" s="382">
        <v>99</v>
      </c>
      <c r="M124" s="382">
        <v>99</v>
      </c>
      <c r="N124" s="382">
        <v>99</v>
      </c>
      <c r="O124" s="382">
        <v>99</v>
      </c>
      <c r="P124" s="382">
        <v>9999</v>
      </c>
      <c r="Q124" s="382">
        <v>171</v>
      </c>
      <c r="R124" s="382">
        <v>1459</v>
      </c>
      <c r="S124" s="382">
        <v>4.9458533241946556</v>
      </c>
      <c r="T124" s="382">
        <v>3.6970527758738863</v>
      </c>
      <c r="U124" s="382">
        <v>9.9074708704592176</v>
      </c>
      <c r="V124" s="382">
        <v>0</v>
      </c>
      <c r="W124" s="382">
        <v>0</v>
      </c>
      <c r="X124" s="382">
        <v>3.7011651816312554</v>
      </c>
      <c r="Y124" s="382">
        <v>6.854009595613432E-2</v>
      </c>
      <c r="Z124" s="382">
        <v>3.22433649470043</v>
      </c>
      <c r="AA124" s="382">
        <v>1.4778980341889221</v>
      </c>
      <c r="AB124" s="382">
        <v>1.7059540387340346</v>
      </c>
      <c r="AC124" s="382">
        <v>50.08697903298772</v>
      </c>
      <c r="AD124" s="382">
        <v>28.786376536142729</v>
      </c>
      <c r="AE124" s="382">
        <v>35.750395114429409</v>
      </c>
      <c r="AF124" s="382">
        <v>8.3739884061298273</v>
      </c>
      <c r="AG124" s="382">
        <v>11.001698774933624</v>
      </c>
      <c r="AH124" s="382">
        <v>1.0966415352981491</v>
      </c>
    </row>
    <row r="125" spans="1:34" ht="15.6">
      <c r="A125" s="382">
        <v>2</v>
      </c>
      <c r="B125" s="382">
        <v>95</v>
      </c>
      <c r="C125" s="382">
        <v>2017</v>
      </c>
      <c r="D125" s="382">
        <v>11</v>
      </c>
      <c r="E125" s="382">
        <v>99</v>
      </c>
      <c r="F125" s="382">
        <v>99</v>
      </c>
      <c r="G125" s="382">
        <v>99</v>
      </c>
      <c r="H125" s="382">
        <v>99</v>
      </c>
      <c r="I125" s="382">
        <v>99</v>
      </c>
      <c r="J125" s="382">
        <v>999</v>
      </c>
      <c r="K125" s="382">
        <v>99</v>
      </c>
      <c r="L125" s="382">
        <v>99</v>
      </c>
      <c r="M125" s="382">
        <v>99</v>
      </c>
      <c r="N125" s="382">
        <v>99</v>
      </c>
      <c r="O125" s="382">
        <v>99</v>
      </c>
      <c r="P125" s="382">
        <v>9999</v>
      </c>
      <c r="Q125" s="382">
        <v>113</v>
      </c>
      <c r="R125" s="382">
        <v>920</v>
      </c>
      <c r="S125" s="382">
        <v>5.1804347826086961</v>
      </c>
      <c r="T125" s="382">
        <v>3.9119565217391306</v>
      </c>
      <c r="U125" s="382">
        <v>10.238369565217406</v>
      </c>
      <c r="V125" s="382">
        <v>0</v>
      </c>
      <c r="W125" s="382">
        <v>0</v>
      </c>
      <c r="X125" s="382">
        <v>5.7608695652173916</v>
      </c>
      <c r="Y125" s="382">
        <v>0.10869565217391304</v>
      </c>
      <c r="Z125" s="382">
        <v>3.4122151982360842</v>
      </c>
      <c r="AA125" s="382">
        <v>1.5982489827821196</v>
      </c>
      <c r="AB125" s="382">
        <v>1.6029417515865023</v>
      </c>
      <c r="AC125" s="382">
        <v>50.29874123956192</v>
      </c>
      <c r="AD125" s="382">
        <v>40.03381711942567</v>
      </c>
      <c r="AE125" s="382">
        <v>41.096163697414305</v>
      </c>
      <c r="AF125" s="382">
        <v>5.280376513803593</v>
      </c>
      <c r="AG125" s="382">
        <v>7.1690281058964045</v>
      </c>
      <c r="AH125" s="382">
        <v>1.9565217391304348</v>
      </c>
    </row>
    <row r="126" spans="1:34" ht="15.6">
      <c r="A126" s="382">
        <v>2</v>
      </c>
      <c r="B126" s="382">
        <v>96</v>
      </c>
      <c r="C126" s="382">
        <v>2017</v>
      </c>
      <c r="D126" s="382">
        <v>12</v>
      </c>
      <c r="E126" s="382">
        <v>99</v>
      </c>
      <c r="F126" s="382">
        <v>99</v>
      </c>
      <c r="G126" s="382">
        <v>99</v>
      </c>
      <c r="H126" s="382">
        <v>99</v>
      </c>
      <c r="I126" s="382">
        <v>99</v>
      </c>
      <c r="J126" s="382">
        <v>999</v>
      </c>
      <c r="K126" s="382">
        <v>99</v>
      </c>
      <c r="L126" s="382">
        <v>99</v>
      </c>
      <c r="M126" s="382">
        <v>99</v>
      </c>
      <c r="N126" s="382">
        <v>99</v>
      </c>
      <c r="O126" s="382">
        <v>99</v>
      </c>
      <c r="P126" s="382">
        <v>9999</v>
      </c>
      <c r="Q126" s="382">
        <v>34</v>
      </c>
      <c r="R126" s="382">
        <v>206</v>
      </c>
      <c r="S126" s="382">
        <v>4.8834951456310653</v>
      </c>
      <c r="T126" s="382">
        <v>3.762135922330097</v>
      </c>
      <c r="U126" s="382">
        <v>9.7587378640776734</v>
      </c>
      <c r="V126" s="382">
        <v>0.48543689320388361</v>
      </c>
      <c r="W126" s="382">
        <v>0</v>
      </c>
      <c r="X126" s="382">
        <v>10.194174757281557</v>
      </c>
      <c r="Y126" s="382">
        <v>1.9417475728155345</v>
      </c>
      <c r="Z126" s="382">
        <v>4.398863087806359</v>
      </c>
      <c r="AA126" s="382">
        <v>1.5378775619689307</v>
      </c>
      <c r="AB126" s="382">
        <v>1.6536876417499691</v>
      </c>
      <c r="AC126" s="382">
        <v>32.80129723491968</v>
      </c>
      <c r="AD126" s="382">
        <v>31.643200027937151</v>
      </c>
      <c r="AE126" s="382">
        <v>29.450920266169877</v>
      </c>
      <c r="AF126" s="382">
        <v>1.1823451759168917</v>
      </c>
      <c r="AG126" s="382">
        <v>1.5300390900898704</v>
      </c>
      <c r="AH126" s="382">
        <v>7.7669902912621378</v>
      </c>
    </row>
    <row r="127" spans="1:34" ht="15.6">
      <c r="A127" s="382">
        <v>2</v>
      </c>
      <c r="B127" s="382">
        <v>97</v>
      </c>
      <c r="C127" s="382">
        <v>2016</v>
      </c>
      <c r="D127" s="382">
        <v>1</v>
      </c>
      <c r="E127" s="382">
        <v>99</v>
      </c>
      <c r="F127" s="382">
        <v>99</v>
      </c>
      <c r="G127" s="382">
        <v>99</v>
      </c>
      <c r="H127" s="382">
        <v>99</v>
      </c>
      <c r="I127" s="382">
        <v>99</v>
      </c>
      <c r="J127" s="382">
        <v>999</v>
      </c>
      <c r="K127" s="382">
        <v>99</v>
      </c>
      <c r="L127" s="382">
        <v>99</v>
      </c>
      <c r="M127" s="382">
        <v>99</v>
      </c>
      <c r="N127" s="382">
        <v>99</v>
      </c>
      <c r="O127" s="382">
        <v>99</v>
      </c>
      <c r="P127" s="382">
        <v>9999</v>
      </c>
      <c r="Q127" s="382">
        <v>56</v>
      </c>
      <c r="R127" s="382">
        <v>445</v>
      </c>
      <c r="S127" s="382">
        <v>4.7078651685393247</v>
      </c>
      <c r="T127" s="382">
        <v>3.4966292134831476</v>
      </c>
      <c r="U127" s="382">
        <v>7.8710112359550655</v>
      </c>
      <c r="V127" s="382">
        <v>0</v>
      </c>
      <c r="W127" s="382">
        <v>0</v>
      </c>
      <c r="X127" s="382">
        <v>9.4382022471910112</v>
      </c>
      <c r="Y127" s="382">
        <v>0.44943820224719105</v>
      </c>
      <c r="Z127" s="382">
        <v>4.8845999790084953</v>
      </c>
      <c r="AA127" s="382">
        <v>1.7430584459120761</v>
      </c>
      <c r="AB127" s="382">
        <v>1.8207573086834217</v>
      </c>
      <c r="AC127" s="382">
        <v>51.154314297961555</v>
      </c>
      <c r="AD127" s="382">
        <v>29.196535665243019</v>
      </c>
      <c r="AE127" s="382">
        <v>26.521583978001019</v>
      </c>
      <c r="AF127" s="382">
        <v>3.0448169688676021</v>
      </c>
      <c r="AG127" s="382">
        <v>3.1438462705309087</v>
      </c>
      <c r="AH127" s="382">
        <v>0.22471910112359553</v>
      </c>
    </row>
    <row r="128" spans="1:34" ht="15.6">
      <c r="A128" s="382">
        <v>2</v>
      </c>
      <c r="B128" s="382">
        <v>98</v>
      </c>
      <c r="C128" s="382">
        <v>2016</v>
      </c>
      <c r="D128" s="382">
        <v>2</v>
      </c>
      <c r="E128" s="382">
        <v>99</v>
      </c>
      <c r="F128" s="382">
        <v>99</v>
      </c>
      <c r="G128" s="382">
        <v>99</v>
      </c>
      <c r="H128" s="382">
        <v>99</v>
      </c>
      <c r="I128" s="382">
        <v>99</v>
      </c>
      <c r="J128" s="382">
        <v>999</v>
      </c>
      <c r="K128" s="382">
        <v>99</v>
      </c>
      <c r="L128" s="382">
        <v>99</v>
      </c>
      <c r="M128" s="382">
        <v>99</v>
      </c>
      <c r="N128" s="382">
        <v>99</v>
      </c>
      <c r="O128" s="382">
        <v>99</v>
      </c>
      <c r="P128" s="382">
        <v>9999</v>
      </c>
      <c r="Q128" s="382">
        <v>51</v>
      </c>
      <c r="R128" s="382">
        <v>1057</v>
      </c>
      <c r="S128" s="382">
        <v>5.4995269631031238</v>
      </c>
      <c r="T128" s="382">
        <v>4.1920529801324493</v>
      </c>
      <c r="U128" s="382">
        <v>6.0508041627246953</v>
      </c>
      <c r="V128" s="382">
        <v>0</v>
      </c>
      <c r="W128" s="382">
        <v>0</v>
      </c>
      <c r="X128" s="382">
        <v>0.75685903500473029</v>
      </c>
      <c r="Y128" s="382">
        <v>0</v>
      </c>
      <c r="Z128" s="382">
        <v>2.0450789670610074</v>
      </c>
      <c r="AA128" s="382">
        <v>1.2919405817877088</v>
      </c>
      <c r="AB128" s="382">
        <v>1.3783064639769345</v>
      </c>
      <c r="AC128" s="382">
        <v>24.845851331555473</v>
      </c>
      <c r="AD128" s="382">
        <v>16.680687730375634</v>
      </c>
      <c r="AE128" s="382">
        <v>21.44290202915392</v>
      </c>
      <c r="AF128" s="382">
        <v>7.232295586725968</v>
      </c>
      <c r="AG128" s="382">
        <v>5.7406205654184097</v>
      </c>
      <c r="AH128" s="382">
        <v>0.94607379375591283</v>
      </c>
    </row>
    <row r="129" spans="1:34" ht="15.6">
      <c r="A129" s="382">
        <v>2</v>
      </c>
      <c r="B129" s="382">
        <v>99</v>
      </c>
      <c r="C129" s="382">
        <v>2016</v>
      </c>
      <c r="D129" s="382">
        <v>3</v>
      </c>
      <c r="E129" s="382">
        <v>99</v>
      </c>
      <c r="F129" s="382">
        <v>99</v>
      </c>
      <c r="G129" s="382">
        <v>99</v>
      </c>
      <c r="H129" s="382">
        <v>99</v>
      </c>
      <c r="I129" s="382">
        <v>99</v>
      </c>
      <c r="J129" s="382">
        <v>999</v>
      </c>
      <c r="K129" s="382">
        <v>99</v>
      </c>
      <c r="L129" s="382">
        <v>99</v>
      </c>
      <c r="M129" s="382">
        <v>99</v>
      </c>
      <c r="N129" s="382">
        <v>99</v>
      </c>
      <c r="O129" s="382">
        <v>99</v>
      </c>
      <c r="P129" s="382">
        <v>9999</v>
      </c>
      <c r="Q129" s="382">
        <v>82</v>
      </c>
      <c r="R129" s="382">
        <v>1533</v>
      </c>
      <c r="S129" s="382">
        <v>5.7012393998695376</v>
      </c>
      <c r="T129" s="382">
        <v>4.1350293542074361</v>
      </c>
      <c r="U129" s="382">
        <v>6.3298108284409684</v>
      </c>
      <c r="V129" s="382">
        <v>0</v>
      </c>
      <c r="W129" s="382">
        <v>0.13046314416177429</v>
      </c>
      <c r="X129" s="382">
        <v>2.7397260273972601</v>
      </c>
      <c r="Y129" s="382">
        <v>0.39138943248532304</v>
      </c>
      <c r="Z129" s="382">
        <v>3.1644312821256921</v>
      </c>
      <c r="AA129" s="382">
        <v>1.4427920233566629</v>
      </c>
      <c r="AB129" s="382">
        <v>1.5275356778217344</v>
      </c>
      <c r="AC129" s="382">
        <v>10.480696715492986</v>
      </c>
      <c r="AD129" s="382">
        <v>30.230398525023116</v>
      </c>
      <c r="AE129" s="382">
        <v>22.045895759145242</v>
      </c>
      <c r="AF129" s="382">
        <v>10.48922340061581</v>
      </c>
      <c r="AG129" s="382">
        <v>8.7097089792507596</v>
      </c>
      <c r="AH129" s="382">
        <v>0</v>
      </c>
    </row>
    <row r="130" spans="1:34" ht="15.6">
      <c r="A130" s="382">
        <v>2</v>
      </c>
      <c r="B130" s="382">
        <v>100</v>
      </c>
      <c r="C130" s="382">
        <v>2016</v>
      </c>
      <c r="D130" s="382">
        <v>4</v>
      </c>
      <c r="E130" s="382">
        <v>99</v>
      </c>
      <c r="F130" s="382">
        <v>99</v>
      </c>
      <c r="G130" s="382">
        <v>99</v>
      </c>
      <c r="H130" s="382">
        <v>99</v>
      </c>
      <c r="I130" s="382">
        <v>99</v>
      </c>
      <c r="J130" s="382">
        <v>999</v>
      </c>
      <c r="K130" s="382">
        <v>99</v>
      </c>
      <c r="L130" s="382">
        <v>99</v>
      </c>
      <c r="M130" s="382">
        <v>99</v>
      </c>
      <c r="N130" s="382">
        <v>99</v>
      </c>
      <c r="O130" s="382">
        <v>99</v>
      </c>
      <c r="P130" s="382">
        <v>9999</v>
      </c>
      <c r="Q130" s="382">
        <v>106</v>
      </c>
      <c r="R130" s="382">
        <v>3479</v>
      </c>
      <c r="S130" s="382">
        <v>5.301523426271916</v>
      </c>
      <c r="T130" s="382">
        <v>4.2779534348950836</v>
      </c>
      <c r="U130" s="382">
        <v>6.2880425409600527</v>
      </c>
      <c r="V130" s="382">
        <v>0</v>
      </c>
      <c r="W130" s="382">
        <v>0</v>
      </c>
      <c r="X130" s="382">
        <v>0.60362173038229361</v>
      </c>
      <c r="Y130" s="382">
        <v>2.8743891922966378E-2</v>
      </c>
      <c r="Z130" s="382">
        <v>2.236231390864472</v>
      </c>
      <c r="AA130" s="382">
        <v>1.2847863771934158</v>
      </c>
      <c r="AB130" s="382">
        <v>1.398498253034818</v>
      </c>
      <c r="AC130" s="382">
        <v>28.839572988017196</v>
      </c>
      <c r="AD130" s="382">
        <v>27.172189933685441</v>
      </c>
      <c r="AE130" s="382">
        <v>38.64084446823999</v>
      </c>
      <c r="AF130" s="382">
        <v>23.804310639753677</v>
      </c>
      <c r="AG130" s="382">
        <v>19.635440929241479</v>
      </c>
      <c r="AH130" s="382">
        <v>0</v>
      </c>
    </row>
    <row r="131" spans="1:34" ht="15.6">
      <c r="A131" s="382">
        <v>2</v>
      </c>
      <c r="B131" s="382">
        <v>101</v>
      </c>
      <c r="C131" s="382">
        <v>2016</v>
      </c>
      <c r="D131" s="382">
        <v>5</v>
      </c>
      <c r="E131" s="382">
        <v>99</v>
      </c>
      <c r="F131" s="382">
        <v>99</v>
      </c>
      <c r="G131" s="382">
        <v>99</v>
      </c>
      <c r="H131" s="382">
        <v>99</v>
      </c>
      <c r="I131" s="382">
        <v>99</v>
      </c>
      <c r="J131" s="382">
        <v>999</v>
      </c>
      <c r="K131" s="382">
        <v>99</v>
      </c>
      <c r="L131" s="382">
        <v>99</v>
      </c>
      <c r="M131" s="382">
        <v>99</v>
      </c>
      <c r="N131" s="382">
        <v>99</v>
      </c>
      <c r="O131" s="382">
        <v>99</v>
      </c>
      <c r="P131" s="382">
        <v>9999</v>
      </c>
      <c r="Q131" s="382">
        <v>87</v>
      </c>
      <c r="R131" s="382">
        <v>1804</v>
      </c>
      <c r="S131" s="382">
        <v>5.479490022172949</v>
      </c>
      <c r="T131" s="382">
        <v>4.216740576496675</v>
      </c>
      <c r="U131" s="382">
        <v>6.5656319290465692</v>
      </c>
      <c r="V131" s="382">
        <v>0</v>
      </c>
      <c r="W131" s="382">
        <v>5.5432372505543219E-2</v>
      </c>
      <c r="X131" s="382">
        <v>0.6651884700665186</v>
      </c>
      <c r="Y131" s="382">
        <v>0</v>
      </c>
      <c r="Z131" s="382">
        <v>2.3871316573804355</v>
      </c>
      <c r="AA131" s="382">
        <v>1.5525247891984228</v>
      </c>
      <c r="AB131" s="382">
        <v>1.4364309742503889</v>
      </c>
      <c r="AC131" s="382">
        <v>40.303933252293312</v>
      </c>
      <c r="AD131" s="382">
        <v>34.314545475717658</v>
      </c>
      <c r="AE131" s="382">
        <v>38.043371769300805</v>
      </c>
      <c r="AF131" s="382">
        <v>12.343482723229556</v>
      </c>
      <c r="AG131" s="382">
        <v>10.631237585415484</v>
      </c>
      <c r="AH131" s="382">
        <v>0</v>
      </c>
    </row>
    <row r="132" spans="1:34" ht="15.6">
      <c r="A132" s="382">
        <v>2</v>
      </c>
      <c r="B132" s="382">
        <v>102</v>
      </c>
      <c r="C132" s="382">
        <v>2016</v>
      </c>
      <c r="D132" s="382">
        <v>6</v>
      </c>
      <c r="E132" s="382">
        <v>99</v>
      </c>
      <c r="F132" s="382">
        <v>99</v>
      </c>
      <c r="G132" s="382">
        <v>99</v>
      </c>
      <c r="H132" s="382">
        <v>99</v>
      </c>
      <c r="I132" s="382">
        <v>99</v>
      </c>
      <c r="J132" s="382">
        <v>999</v>
      </c>
      <c r="K132" s="382">
        <v>99</v>
      </c>
      <c r="L132" s="382">
        <v>99</v>
      </c>
      <c r="M132" s="382">
        <v>99</v>
      </c>
      <c r="N132" s="382">
        <v>99</v>
      </c>
      <c r="O132" s="382">
        <v>99</v>
      </c>
      <c r="P132" s="382">
        <v>9999</v>
      </c>
      <c r="Q132" s="382">
        <v>86</v>
      </c>
      <c r="R132" s="382">
        <v>1177</v>
      </c>
      <c r="S132" s="382">
        <v>4.807136788445197</v>
      </c>
      <c r="T132" s="382">
        <v>4.0084961767204748</v>
      </c>
      <c r="U132" s="382">
        <v>7.4524214103653312</v>
      </c>
      <c r="V132" s="382">
        <v>0</v>
      </c>
      <c r="W132" s="382">
        <v>0</v>
      </c>
      <c r="X132" s="382">
        <v>0.50977060322854717</v>
      </c>
      <c r="Y132" s="382">
        <v>0</v>
      </c>
      <c r="Z132" s="382">
        <v>2.6289117956638033</v>
      </c>
      <c r="AA132" s="382">
        <v>1.3644410132560179</v>
      </c>
      <c r="AB132" s="382">
        <v>1.4747708484449158</v>
      </c>
      <c r="AC132" s="382">
        <v>51.344256148710734</v>
      </c>
      <c r="AD132" s="382">
        <v>41.377609973653449</v>
      </c>
      <c r="AE132" s="382">
        <v>52.817368606353917</v>
      </c>
      <c r="AF132" s="382">
        <v>8.0533698255217256</v>
      </c>
      <c r="AG132" s="382">
        <v>7.8730793016507246</v>
      </c>
      <c r="AH132" s="382">
        <v>0.25488530161427359</v>
      </c>
    </row>
    <row r="133" spans="1:34" ht="15.6">
      <c r="A133" s="382">
        <v>2</v>
      </c>
      <c r="B133" s="382">
        <v>103</v>
      </c>
      <c r="C133" s="382">
        <v>2016</v>
      </c>
      <c r="D133" s="382">
        <v>7</v>
      </c>
      <c r="E133" s="382">
        <v>99</v>
      </c>
      <c r="F133" s="382">
        <v>99</v>
      </c>
      <c r="G133" s="382">
        <v>99</v>
      </c>
      <c r="H133" s="382">
        <v>99</v>
      </c>
      <c r="I133" s="382">
        <v>99</v>
      </c>
      <c r="J133" s="382">
        <v>999</v>
      </c>
      <c r="K133" s="382">
        <v>99</v>
      </c>
      <c r="L133" s="382">
        <v>99</v>
      </c>
      <c r="M133" s="382">
        <v>99</v>
      </c>
      <c r="N133" s="382">
        <v>99</v>
      </c>
      <c r="O133" s="382">
        <v>99</v>
      </c>
      <c r="P133" s="382">
        <v>9999</v>
      </c>
      <c r="Q133" s="382">
        <v>13</v>
      </c>
      <c r="R133" s="382">
        <v>169</v>
      </c>
      <c r="S133" s="382">
        <v>4.9171597633136095</v>
      </c>
      <c r="T133" s="382">
        <v>3.9526627218934904</v>
      </c>
      <c r="U133" s="382">
        <v>7.8094674556212995</v>
      </c>
      <c r="V133" s="382">
        <v>0</v>
      </c>
      <c r="W133" s="382">
        <v>0</v>
      </c>
      <c r="X133" s="382">
        <v>0</v>
      </c>
      <c r="Y133" s="382">
        <v>0</v>
      </c>
      <c r="Z133" s="382">
        <v>1.8622135649186204</v>
      </c>
      <c r="AA133" s="382">
        <v>1.4159702732445929</v>
      </c>
      <c r="AB133" s="382">
        <v>1.5027023030817721</v>
      </c>
      <c r="AC133" s="382">
        <v>71.412504556134223</v>
      </c>
      <c r="AD133" s="382">
        <v>45.13977442577805</v>
      </c>
      <c r="AE133" s="382">
        <v>52.652904945605158</v>
      </c>
      <c r="AF133" s="382">
        <v>1.1563462196373584</v>
      </c>
      <c r="AG133" s="382">
        <v>1.1846195134604836</v>
      </c>
      <c r="AH133" s="382">
        <v>0</v>
      </c>
    </row>
    <row r="134" spans="1:34" ht="15.6">
      <c r="A134" s="382">
        <v>2</v>
      </c>
      <c r="B134" s="382">
        <v>104</v>
      </c>
      <c r="C134" s="382">
        <v>2016</v>
      </c>
      <c r="D134" s="382">
        <v>8</v>
      </c>
      <c r="E134" s="382">
        <v>99</v>
      </c>
      <c r="F134" s="382">
        <v>99</v>
      </c>
      <c r="G134" s="382">
        <v>99</v>
      </c>
      <c r="H134" s="382">
        <v>99</v>
      </c>
      <c r="I134" s="382">
        <v>99</v>
      </c>
      <c r="J134" s="382">
        <v>999</v>
      </c>
      <c r="K134" s="382">
        <v>99</v>
      </c>
      <c r="L134" s="382">
        <v>99</v>
      </c>
      <c r="M134" s="382">
        <v>99</v>
      </c>
      <c r="N134" s="382">
        <v>99</v>
      </c>
      <c r="O134" s="382">
        <v>99</v>
      </c>
      <c r="P134" s="382">
        <v>9999</v>
      </c>
      <c r="Q134" s="382">
        <v>101</v>
      </c>
      <c r="R134" s="382">
        <v>1506</v>
      </c>
      <c r="S134" s="382">
        <v>4.5624169986719778</v>
      </c>
      <c r="T134" s="382">
        <v>3.2490039840637448</v>
      </c>
      <c r="U134" s="382">
        <v>8.8604913678618775</v>
      </c>
      <c r="V134" s="382">
        <v>0</v>
      </c>
      <c r="W134" s="382">
        <v>0</v>
      </c>
      <c r="X134" s="382">
        <v>1.4608233731739713</v>
      </c>
      <c r="Y134" s="382">
        <v>0</v>
      </c>
      <c r="Z134" s="382">
        <v>2.9572742416787405</v>
      </c>
      <c r="AA134" s="382">
        <v>1.6221067413383674</v>
      </c>
      <c r="AB134" s="382">
        <v>1.7563437487752649</v>
      </c>
      <c r="AC134" s="382">
        <v>66.01554884064555</v>
      </c>
      <c r="AD134" s="382">
        <v>20.399965662029235</v>
      </c>
      <c r="AE134" s="382">
        <v>24.917348116290498</v>
      </c>
      <c r="AF134" s="382">
        <v>10.304481696886763</v>
      </c>
      <c r="AG134" s="382">
        <v>11.977151330251056</v>
      </c>
      <c r="AH134" s="382">
        <v>0.6640106241699868</v>
      </c>
    </row>
    <row r="135" spans="1:34" ht="15.6">
      <c r="A135" s="382">
        <v>2</v>
      </c>
      <c r="B135" s="382">
        <v>105</v>
      </c>
      <c r="C135" s="382">
        <v>2016</v>
      </c>
      <c r="D135" s="382">
        <v>9</v>
      </c>
      <c r="E135" s="382">
        <v>99</v>
      </c>
      <c r="F135" s="382">
        <v>99</v>
      </c>
      <c r="G135" s="382">
        <v>99</v>
      </c>
      <c r="H135" s="382">
        <v>99</v>
      </c>
      <c r="I135" s="382">
        <v>99</v>
      </c>
      <c r="J135" s="382">
        <v>999</v>
      </c>
      <c r="K135" s="382">
        <v>99</v>
      </c>
      <c r="L135" s="382">
        <v>99</v>
      </c>
      <c r="M135" s="382">
        <v>99</v>
      </c>
      <c r="N135" s="382">
        <v>99</v>
      </c>
      <c r="O135" s="382">
        <v>99</v>
      </c>
      <c r="P135" s="382">
        <v>9999</v>
      </c>
      <c r="Q135" s="382">
        <v>117</v>
      </c>
      <c r="R135" s="382">
        <v>1109</v>
      </c>
      <c r="S135" s="382">
        <v>4.7799819657348941</v>
      </c>
      <c r="T135" s="382">
        <v>3.5671776375112718</v>
      </c>
      <c r="U135" s="382">
        <v>9.5070333633904482</v>
      </c>
      <c r="V135" s="382">
        <v>0</v>
      </c>
      <c r="W135" s="382">
        <v>9.0171325518485126E-2</v>
      </c>
      <c r="X135" s="382">
        <v>1.8935978358881875</v>
      </c>
      <c r="Y135" s="382">
        <v>0</v>
      </c>
      <c r="Z135" s="382">
        <v>2.7773665186411254</v>
      </c>
      <c r="AA135" s="382">
        <v>1.6199599232592219</v>
      </c>
      <c r="AB135" s="382">
        <v>1.700857807766754</v>
      </c>
      <c r="AC135" s="382">
        <v>30.736021991249928</v>
      </c>
      <c r="AD135" s="382">
        <v>36.343665204399841</v>
      </c>
      <c r="AE135" s="382">
        <v>28.419187735040239</v>
      </c>
      <c r="AF135" s="382">
        <v>7.5880944235374628</v>
      </c>
      <c r="AG135" s="382">
        <v>9.463402724858252</v>
      </c>
      <c r="AH135" s="382">
        <v>2.7051397655545539</v>
      </c>
    </row>
    <row r="136" spans="1:34" ht="15.6">
      <c r="A136" s="382">
        <v>2</v>
      </c>
      <c r="B136" s="382">
        <v>106</v>
      </c>
      <c r="C136" s="382">
        <v>2016</v>
      </c>
      <c r="D136" s="382">
        <v>10</v>
      </c>
      <c r="E136" s="382">
        <v>99</v>
      </c>
      <c r="F136" s="382">
        <v>99</v>
      </c>
      <c r="G136" s="382">
        <v>99</v>
      </c>
      <c r="H136" s="382">
        <v>99</v>
      </c>
      <c r="I136" s="382">
        <v>99</v>
      </c>
      <c r="J136" s="382">
        <v>999</v>
      </c>
      <c r="K136" s="382">
        <v>99</v>
      </c>
      <c r="L136" s="382">
        <v>99</v>
      </c>
      <c r="M136" s="382">
        <v>99</v>
      </c>
      <c r="N136" s="382">
        <v>99</v>
      </c>
      <c r="O136" s="382">
        <v>99</v>
      </c>
      <c r="P136" s="382">
        <v>9999</v>
      </c>
      <c r="Q136" s="382">
        <v>142</v>
      </c>
      <c r="R136" s="382">
        <v>1422</v>
      </c>
      <c r="S136" s="382">
        <v>4.7313642756680734</v>
      </c>
      <c r="T136" s="382">
        <v>3.7939521800281288</v>
      </c>
      <c r="U136" s="382">
        <v>10.398523206751049</v>
      </c>
      <c r="V136" s="382">
        <v>0.14064697609001403</v>
      </c>
      <c r="W136" s="382">
        <v>7.0323488045007002E-2</v>
      </c>
      <c r="X136" s="382">
        <v>7.1026722925457131</v>
      </c>
      <c r="Y136" s="382">
        <v>0.35161744022503499</v>
      </c>
      <c r="Z136" s="382">
        <v>3.695976724938868</v>
      </c>
      <c r="AA136" s="382">
        <v>1.6635796629167001</v>
      </c>
      <c r="AB136" s="382">
        <v>1.9053976163718576</v>
      </c>
      <c r="AC136" s="382">
        <v>55.230504573211505</v>
      </c>
      <c r="AD136" s="382">
        <v>35.087995222910898</v>
      </c>
      <c r="AE136" s="382">
        <v>32.885487472507599</v>
      </c>
      <c r="AF136" s="382">
        <v>9.7297297297297316</v>
      </c>
      <c r="AG136" s="382">
        <v>13.272172571363944</v>
      </c>
      <c r="AH136" s="382">
        <v>0.14064697609001403</v>
      </c>
    </row>
    <row r="137" spans="1:34" ht="15.6">
      <c r="A137" s="382">
        <v>2</v>
      </c>
      <c r="B137" s="382">
        <v>107</v>
      </c>
      <c r="C137" s="382">
        <v>2016</v>
      </c>
      <c r="D137" s="382">
        <v>11</v>
      </c>
      <c r="E137" s="382">
        <v>99</v>
      </c>
      <c r="F137" s="382">
        <v>99</v>
      </c>
      <c r="G137" s="382">
        <v>99</v>
      </c>
      <c r="H137" s="382">
        <v>99</v>
      </c>
      <c r="I137" s="382">
        <v>99</v>
      </c>
      <c r="J137" s="382">
        <v>999</v>
      </c>
      <c r="K137" s="382">
        <v>99</v>
      </c>
      <c r="L137" s="382">
        <v>99</v>
      </c>
      <c r="M137" s="382">
        <v>99</v>
      </c>
      <c r="N137" s="382">
        <v>99</v>
      </c>
      <c r="O137" s="382">
        <v>99</v>
      </c>
      <c r="P137" s="382">
        <v>9999</v>
      </c>
      <c r="Q137" s="382">
        <v>102</v>
      </c>
      <c r="R137" s="382">
        <v>847</v>
      </c>
      <c r="S137" s="382">
        <v>5.337662337662338</v>
      </c>
      <c r="T137" s="382">
        <v>4.1617473435655263</v>
      </c>
      <c r="U137" s="382">
        <v>10.226682408500592</v>
      </c>
      <c r="V137" s="382">
        <v>0.1180637544273908</v>
      </c>
      <c r="W137" s="382">
        <v>0</v>
      </c>
      <c r="X137" s="382">
        <v>8.7367178276269151</v>
      </c>
      <c r="Y137" s="382">
        <v>0.23612750885478159</v>
      </c>
      <c r="Z137" s="382">
        <v>4.1463283679123375</v>
      </c>
      <c r="AA137" s="382">
        <v>1.5555167359228923</v>
      </c>
      <c r="AB137" s="382">
        <v>1.6772808622375217</v>
      </c>
      <c r="AC137" s="382">
        <v>54.236372380178089</v>
      </c>
      <c r="AD137" s="382">
        <v>32.892644633852967</v>
      </c>
      <c r="AE137" s="382">
        <v>35.737188930276659</v>
      </c>
      <c r="AF137" s="382">
        <v>5.7954156688333907</v>
      </c>
      <c r="AG137" s="382">
        <v>7.7747948367894431</v>
      </c>
      <c r="AH137" s="382">
        <v>2.715466351829988</v>
      </c>
    </row>
    <row r="138" spans="1:34" ht="15.6">
      <c r="A138" s="382">
        <v>2</v>
      </c>
      <c r="B138" s="382">
        <v>108</v>
      </c>
      <c r="C138" s="382">
        <v>2016</v>
      </c>
      <c r="D138" s="382">
        <v>12</v>
      </c>
      <c r="E138" s="382">
        <v>99</v>
      </c>
      <c r="F138" s="382">
        <v>99</v>
      </c>
      <c r="G138" s="382">
        <v>99</v>
      </c>
      <c r="H138" s="382">
        <v>99</v>
      </c>
      <c r="I138" s="382">
        <v>99</v>
      </c>
      <c r="J138" s="382">
        <v>999</v>
      </c>
      <c r="K138" s="382">
        <v>99</v>
      </c>
      <c r="L138" s="382">
        <v>99</v>
      </c>
      <c r="M138" s="382">
        <v>99</v>
      </c>
      <c r="N138" s="382">
        <v>99</v>
      </c>
      <c r="O138" s="382">
        <v>99</v>
      </c>
      <c r="P138" s="382">
        <v>9999</v>
      </c>
      <c r="Q138" s="382">
        <v>17</v>
      </c>
      <c r="R138" s="382">
        <v>67</v>
      </c>
      <c r="S138" s="382">
        <v>5.477611940298508</v>
      </c>
      <c r="T138" s="382">
        <v>3.9253731343283591</v>
      </c>
      <c r="U138" s="382">
        <v>9.8761194029850756</v>
      </c>
      <c r="V138" s="382">
        <v>0</v>
      </c>
      <c r="W138" s="382">
        <v>0</v>
      </c>
      <c r="X138" s="382">
        <v>13.432835820895528</v>
      </c>
      <c r="Y138" s="382">
        <v>1.4925373134328361</v>
      </c>
      <c r="Z138" s="382">
        <v>4.7596591359277562</v>
      </c>
      <c r="AA138" s="382">
        <v>1.489848323996154</v>
      </c>
      <c r="AB138" s="382">
        <v>1.773043869243881</v>
      </c>
      <c r="AC138" s="382">
        <v>54.08537878017124</v>
      </c>
      <c r="AD138" s="382">
        <v>39.171080367705223</v>
      </c>
      <c r="AE138" s="382">
        <v>29.600290490013876</v>
      </c>
      <c r="AF138" s="382">
        <v>0.45843311666096487</v>
      </c>
      <c r="AG138" s="382">
        <v>0.59392539176905712</v>
      </c>
      <c r="AH138" s="382">
        <v>0</v>
      </c>
    </row>
    <row r="139" spans="1:34" ht="15.6">
      <c r="A139" s="382">
        <v>2</v>
      </c>
      <c r="B139" s="382">
        <v>109</v>
      </c>
      <c r="C139" s="382">
        <v>2015</v>
      </c>
      <c r="D139" s="382">
        <v>1</v>
      </c>
      <c r="E139" s="382">
        <v>99</v>
      </c>
      <c r="F139" s="382">
        <v>99</v>
      </c>
      <c r="G139" s="382">
        <v>99</v>
      </c>
      <c r="H139" s="382">
        <v>99</v>
      </c>
      <c r="I139" s="382">
        <v>99</v>
      </c>
      <c r="J139" s="382">
        <v>999</v>
      </c>
      <c r="K139" s="382">
        <v>99</v>
      </c>
      <c r="L139" s="382">
        <v>99</v>
      </c>
      <c r="M139" s="382">
        <v>99</v>
      </c>
      <c r="N139" s="382">
        <v>99</v>
      </c>
      <c r="O139" s="382">
        <v>99</v>
      </c>
      <c r="P139" s="382">
        <v>9999</v>
      </c>
      <c r="Q139" s="382">
        <v>59</v>
      </c>
      <c r="R139" s="382">
        <v>492</v>
      </c>
      <c r="S139" s="382">
        <v>4.4349593495934965</v>
      </c>
      <c r="T139" s="382">
        <v>3.4979674796747977</v>
      </c>
      <c r="U139" s="382">
        <v>7.4743902439024401</v>
      </c>
      <c r="V139" s="382">
        <v>0</v>
      </c>
      <c r="W139" s="382">
        <v>0</v>
      </c>
      <c r="X139" s="382">
        <v>9.7560975609756095</v>
      </c>
      <c r="Y139" s="382">
        <v>1.0162601626016259</v>
      </c>
      <c r="Z139" s="382">
        <v>5.1651775949668064</v>
      </c>
      <c r="AA139" s="382">
        <v>1.6422512676170551</v>
      </c>
      <c r="AB139" s="382">
        <v>1.743161999080977</v>
      </c>
      <c r="AC139" s="382">
        <v>58.520169142333266</v>
      </c>
      <c r="AD139" s="382">
        <v>71.636309077219025</v>
      </c>
      <c r="AE139" s="382">
        <v>56.901776383116243</v>
      </c>
      <c r="AF139" s="382">
        <v>3.2509581075723526</v>
      </c>
      <c r="AG139" s="382">
        <v>3.2785131416008504</v>
      </c>
      <c r="AH139" s="382">
        <v>2.4390243902439024</v>
      </c>
    </row>
    <row r="140" spans="1:34" ht="15.6">
      <c r="A140" s="382">
        <v>2</v>
      </c>
      <c r="B140" s="382">
        <v>110</v>
      </c>
      <c r="C140" s="382">
        <v>2015</v>
      </c>
      <c r="D140" s="382">
        <v>2</v>
      </c>
      <c r="E140" s="382">
        <v>99</v>
      </c>
      <c r="F140" s="382">
        <v>99</v>
      </c>
      <c r="G140" s="382">
        <v>99</v>
      </c>
      <c r="H140" s="382">
        <v>99</v>
      </c>
      <c r="I140" s="382">
        <v>99</v>
      </c>
      <c r="J140" s="382">
        <v>999</v>
      </c>
      <c r="K140" s="382">
        <v>99</v>
      </c>
      <c r="L140" s="382">
        <v>99</v>
      </c>
      <c r="M140" s="382">
        <v>99</v>
      </c>
      <c r="N140" s="382">
        <v>99</v>
      </c>
      <c r="O140" s="382">
        <v>99</v>
      </c>
      <c r="P140" s="382">
        <v>9999</v>
      </c>
      <c r="Q140" s="382">
        <v>52</v>
      </c>
      <c r="R140" s="382">
        <v>1223</v>
      </c>
      <c r="S140" s="382">
        <v>5.1520850367947668</v>
      </c>
      <c r="T140" s="382">
        <v>3.8331970564186433</v>
      </c>
      <c r="U140" s="382">
        <v>5.8076042518397379</v>
      </c>
      <c r="V140" s="382">
        <v>0</v>
      </c>
      <c r="W140" s="382">
        <v>0</v>
      </c>
      <c r="X140" s="382">
        <v>1.3082583810302535</v>
      </c>
      <c r="Y140" s="382">
        <v>0</v>
      </c>
      <c r="Z140" s="382">
        <v>2.301501390665007</v>
      </c>
      <c r="AA140" s="382">
        <v>1.5577496461441696</v>
      </c>
      <c r="AB140" s="382">
        <v>1.5324167391929626</v>
      </c>
      <c r="AC140" s="382">
        <v>15.86637299693303</v>
      </c>
      <c r="AD140" s="382">
        <v>25.315625982523045</v>
      </c>
      <c r="AE140" s="382">
        <v>6.6117030106358037</v>
      </c>
      <c r="AF140" s="382">
        <v>8.0811417999207062</v>
      </c>
      <c r="AG140" s="382">
        <v>6.3322715208702745</v>
      </c>
      <c r="AH140" s="382">
        <v>0</v>
      </c>
    </row>
    <row r="141" spans="1:34" ht="15.6">
      <c r="A141" s="382">
        <v>2</v>
      </c>
      <c r="B141" s="382">
        <v>111</v>
      </c>
      <c r="C141" s="382">
        <v>2015</v>
      </c>
      <c r="D141" s="382">
        <v>3</v>
      </c>
      <c r="E141" s="382">
        <v>99</v>
      </c>
      <c r="F141" s="382">
        <v>99</v>
      </c>
      <c r="G141" s="382">
        <v>99</v>
      </c>
      <c r="H141" s="382">
        <v>99</v>
      </c>
      <c r="I141" s="382">
        <v>99</v>
      </c>
      <c r="J141" s="382">
        <v>999</v>
      </c>
      <c r="K141" s="382">
        <v>99</v>
      </c>
      <c r="L141" s="382">
        <v>99</v>
      </c>
      <c r="M141" s="382">
        <v>99</v>
      </c>
      <c r="N141" s="382">
        <v>99</v>
      </c>
      <c r="O141" s="382">
        <v>99</v>
      </c>
      <c r="P141" s="382">
        <v>9999</v>
      </c>
      <c r="Q141" s="382">
        <v>105</v>
      </c>
      <c r="R141" s="382">
        <v>3156</v>
      </c>
      <c r="S141" s="382">
        <v>5.1213561470215474</v>
      </c>
      <c r="T141" s="382">
        <v>4.2357414448669202</v>
      </c>
      <c r="U141" s="382">
        <v>6.0046261089987301</v>
      </c>
      <c r="V141" s="382">
        <v>0</v>
      </c>
      <c r="W141" s="382">
        <v>0</v>
      </c>
      <c r="X141" s="382">
        <v>0.76045627376425851</v>
      </c>
      <c r="Y141" s="382">
        <v>9.5057034220532313E-2</v>
      </c>
      <c r="Z141" s="382">
        <v>2.3322457490788806</v>
      </c>
      <c r="AA141" s="382">
        <v>1.2940000709733133</v>
      </c>
      <c r="AB141" s="382">
        <v>1.3458625944959277</v>
      </c>
      <c r="AC141" s="382">
        <v>17.665126312240773</v>
      </c>
      <c r="AD141" s="382">
        <v>23.652172840675902</v>
      </c>
      <c r="AE141" s="382">
        <v>33.435298402513524</v>
      </c>
      <c r="AF141" s="382">
        <v>20.853706885159248</v>
      </c>
      <c r="AG141" s="382">
        <v>16.895032126290605</v>
      </c>
      <c r="AH141" s="382">
        <v>0.22179974651457535</v>
      </c>
    </row>
    <row r="142" spans="1:34" ht="15.6">
      <c r="A142" s="382">
        <v>2</v>
      </c>
      <c r="B142" s="382">
        <v>112</v>
      </c>
      <c r="C142" s="382">
        <v>2015</v>
      </c>
      <c r="D142" s="382">
        <v>4</v>
      </c>
      <c r="E142" s="382">
        <v>99</v>
      </c>
      <c r="F142" s="382">
        <v>99</v>
      </c>
      <c r="G142" s="382">
        <v>99</v>
      </c>
      <c r="H142" s="382">
        <v>99</v>
      </c>
      <c r="I142" s="382">
        <v>99</v>
      </c>
      <c r="J142" s="382">
        <v>999</v>
      </c>
      <c r="K142" s="382">
        <v>99</v>
      </c>
      <c r="L142" s="382">
        <v>99</v>
      </c>
      <c r="M142" s="382">
        <v>99</v>
      </c>
      <c r="N142" s="382">
        <v>99</v>
      </c>
      <c r="O142" s="382">
        <v>99</v>
      </c>
      <c r="P142" s="382">
        <v>9999</v>
      </c>
      <c r="Q142" s="382">
        <v>98</v>
      </c>
      <c r="R142" s="382">
        <v>2698</v>
      </c>
      <c r="S142" s="382">
        <v>4.9236471460341003</v>
      </c>
      <c r="T142" s="382">
        <v>4.1471460340993342</v>
      </c>
      <c r="U142" s="382">
        <v>6.1883246849518159</v>
      </c>
      <c r="V142" s="382">
        <v>0</v>
      </c>
      <c r="W142" s="382">
        <v>0</v>
      </c>
      <c r="X142" s="382">
        <v>0.25945144551519639</v>
      </c>
      <c r="Y142" s="382">
        <v>0</v>
      </c>
      <c r="Z142" s="382">
        <v>1.8905212262455835</v>
      </c>
      <c r="AA142" s="382">
        <v>1.2087939624347128</v>
      </c>
      <c r="AB142" s="382">
        <v>1.404031976533197</v>
      </c>
      <c r="AC142" s="382">
        <v>33.020189849109222</v>
      </c>
      <c r="AD142" s="382">
        <v>15.466648212974652</v>
      </c>
      <c r="AE142" s="382">
        <v>47.178623799484143</v>
      </c>
      <c r="AF142" s="382">
        <v>17.827408484207744</v>
      </c>
      <c r="AG142" s="382">
        <v>14.885077300125621</v>
      </c>
      <c r="AH142" s="382">
        <v>0</v>
      </c>
    </row>
    <row r="143" spans="1:34" ht="15.6">
      <c r="A143" s="382">
        <v>2</v>
      </c>
      <c r="B143" s="382">
        <v>113</v>
      </c>
      <c r="C143" s="382">
        <v>2015</v>
      </c>
      <c r="D143" s="382">
        <v>5</v>
      </c>
      <c r="E143" s="382">
        <v>99</v>
      </c>
      <c r="F143" s="382">
        <v>99</v>
      </c>
      <c r="G143" s="382">
        <v>99</v>
      </c>
      <c r="H143" s="382">
        <v>99</v>
      </c>
      <c r="I143" s="382">
        <v>99</v>
      </c>
      <c r="J143" s="382">
        <v>999</v>
      </c>
      <c r="K143" s="382">
        <v>99</v>
      </c>
      <c r="L143" s="382">
        <v>99</v>
      </c>
      <c r="M143" s="382">
        <v>99</v>
      </c>
      <c r="N143" s="382">
        <v>99</v>
      </c>
      <c r="O143" s="382">
        <v>99</v>
      </c>
      <c r="P143" s="382">
        <v>9999</v>
      </c>
      <c r="Q143" s="382">
        <v>69</v>
      </c>
      <c r="R143" s="382">
        <v>1334</v>
      </c>
      <c r="S143" s="382">
        <v>5.1604197901049487</v>
      </c>
      <c r="T143" s="382">
        <v>4.002248875562219</v>
      </c>
      <c r="U143" s="382">
        <v>6.1056971514242884</v>
      </c>
      <c r="V143" s="382">
        <v>0</v>
      </c>
      <c r="W143" s="382">
        <v>0</v>
      </c>
      <c r="X143" s="382">
        <v>0.29985007496251881</v>
      </c>
      <c r="Y143" s="382">
        <v>0</v>
      </c>
      <c r="Z143" s="382">
        <v>1.9419454035223989</v>
      </c>
      <c r="AA143" s="382">
        <v>1.745774544237743</v>
      </c>
      <c r="AB143" s="382">
        <v>1.4521331188057855</v>
      </c>
      <c r="AC143" s="382">
        <v>33.060750817441701</v>
      </c>
      <c r="AD143" s="382">
        <v>15.383012031037229</v>
      </c>
      <c r="AE143" s="382">
        <v>44.843279371849249</v>
      </c>
      <c r="AF143" s="382">
        <v>8.8145896656534983</v>
      </c>
      <c r="AG143" s="382">
        <v>7.2615134438295872</v>
      </c>
      <c r="AH143" s="382">
        <v>0</v>
      </c>
    </row>
    <row r="144" spans="1:34" ht="15.6">
      <c r="A144" s="382">
        <v>2</v>
      </c>
      <c r="B144" s="382">
        <v>114</v>
      </c>
      <c r="C144" s="382">
        <v>2015</v>
      </c>
      <c r="D144" s="382">
        <v>6</v>
      </c>
      <c r="E144" s="382">
        <v>99</v>
      </c>
      <c r="F144" s="382">
        <v>99</v>
      </c>
      <c r="G144" s="382">
        <v>99</v>
      </c>
      <c r="H144" s="382">
        <v>99</v>
      </c>
      <c r="I144" s="382">
        <v>99</v>
      </c>
      <c r="J144" s="382">
        <v>999</v>
      </c>
      <c r="K144" s="382">
        <v>99</v>
      </c>
      <c r="L144" s="382">
        <v>99</v>
      </c>
      <c r="M144" s="382">
        <v>99</v>
      </c>
      <c r="N144" s="382">
        <v>99</v>
      </c>
      <c r="O144" s="382">
        <v>99</v>
      </c>
      <c r="P144" s="382">
        <v>9999</v>
      </c>
      <c r="Q144" s="382">
        <v>90</v>
      </c>
      <c r="R144" s="382">
        <v>1474</v>
      </c>
      <c r="S144" s="382">
        <v>4.9090909090909092</v>
      </c>
      <c r="T144" s="382">
        <v>3.6255088195386698</v>
      </c>
      <c r="U144" s="382">
        <v>7.7559701492537378</v>
      </c>
      <c r="V144" s="382">
        <v>0</v>
      </c>
      <c r="W144" s="382">
        <v>0</v>
      </c>
      <c r="X144" s="382">
        <v>1.1533242876526459</v>
      </c>
      <c r="Y144" s="382">
        <v>6.7842605156037988E-2</v>
      </c>
      <c r="Z144" s="382">
        <v>2.8019464622649797</v>
      </c>
      <c r="AA144" s="382">
        <v>1.3290967188553422</v>
      </c>
      <c r="AB144" s="382">
        <v>1.6218657004602053</v>
      </c>
      <c r="AC144" s="382">
        <v>40.409809096058346</v>
      </c>
      <c r="AD144" s="382">
        <v>31.093845024710888</v>
      </c>
      <c r="AE144" s="382">
        <v>26.36822052621406</v>
      </c>
      <c r="AF144" s="382">
        <v>9.739659045857012</v>
      </c>
      <c r="AG144" s="382">
        <v>10.19224065609491</v>
      </c>
      <c r="AH144" s="382">
        <v>0</v>
      </c>
    </row>
    <row r="145" spans="1:34" ht="15.6">
      <c r="A145" s="382">
        <v>2</v>
      </c>
      <c r="B145" s="382">
        <v>115</v>
      </c>
      <c r="C145" s="382">
        <v>2015</v>
      </c>
      <c r="D145" s="382">
        <v>7</v>
      </c>
      <c r="E145" s="382">
        <v>99</v>
      </c>
      <c r="F145" s="382">
        <v>99</v>
      </c>
      <c r="G145" s="382">
        <v>99</v>
      </c>
      <c r="H145" s="382">
        <v>99</v>
      </c>
      <c r="I145" s="382">
        <v>99</v>
      </c>
      <c r="J145" s="382">
        <v>999</v>
      </c>
      <c r="K145" s="382">
        <v>99</v>
      </c>
      <c r="L145" s="382">
        <v>99</v>
      </c>
      <c r="M145" s="382">
        <v>99</v>
      </c>
      <c r="N145" s="382">
        <v>99</v>
      </c>
      <c r="O145" s="382">
        <v>99</v>
      </c>
      <c r="P145" s="382">
        <v>9999</v>
      </c>
      <c r="Q145" s="382">
        <v>28</v>
      </c>
      <c r="R145" s="382">
        <v>387</v>
      </c>
      <c r="S145" s="382">
        <v>4.4263565891472867</v>
      </c>
      <c r="T145" s="382">
        <v>3.0284237726098198</v>
      </c>
      <c r="U145" s="382">
        <v>7.1382428940568472</v>
      </c>
      <c r="V145" s="382">
        <v>0</v>
      </c>
      <c r="W145" s="382">
        <v>0</v>
      </c>
      <c r="X145" s="382">
        <v>0.25839793281653745</v>
      </c>
      <c r="Y145" s="382">
        <v>0</v>
      </c>
      <c r="Z145" s="382">
        <v>2.0319883753456689</v>
      </c>
      <c r="AA145" s="382">
        <v>1.4074838388291044</v>
      </c>
      <c r="AB145" s="382">
        <v>1.4365902590351776</v>
      </c>
      <c r="AC145" s="382">
        <v>59.412735408144151</v>
      </c>
      <c r="AD145" s="382">
        <v>46.435066423846962</v>
      </c>
      <c r="AE145" s="382">
        <v>55.1191239426133</v>
      </c>
      <c r="AF145" s="382">
        <v>2.5571560724197169</v>
      </c>
      <c r="AG145" s="382">
        <v>2.4628521655714226</v>
      </c>
      <c r="AH145" s="382">
        <v>0</v>
      </c>
    </row>
    <row r="146" spans="1:34" ht="15.6">
      <c r="A146" s="382">
        <v>2</v>
      </c>
      <c r="B146" s="382">
        <v>116</v>
      </c>
      <c r="C146" s="382">
        <v>2015</v>
      </c>
      <c r="D146" s="382">
        <v>8</v>
      </c>
      <c r="E146" s="382">
        <v>99</v>
      </c>
      <c r="F146" s="382">
        <v>99</v>
      </c>
      <c r="G146" s="382">
        <v>99</v>
      </c>
      <c r="H146" s="382">
        <v>99</v>
      </c>
      <c r="I146" s="382">
        <v>99</v>
      </c>
      <c r="J146" s="382">
        <v>999</v>
      </c>
      <c r="K146" s="382">
        <v>99</v>
      </c>
      <c r="L146" s="382">
        <v>99</v>
      </c>
      <c r="M146" s="382">
        <v>99</v>
      </c>
      <c r="N146" s="382">
        <v>99</v>
      </c>
      <c r="O146" s="382">
        <v>99</v>
      </c>
      <c r="P146" s="382">
        <v>9999</v>
      </c>
      <c r="Q146" s="382">
        <v>76</v>
      </c>
      <c r="R146" s="382">
        <v>907</v>
      </c>
      <c r="S146" s="382">
        <v>4.9206174200661508</v>
      </c>
      <c r="T146" s="382">
        <v>3.3186328555678073</v>
      </c>
      <c r="U146" s="382">
        <v>9.4180815876515975</v>
      </c>
      <c r="V146" s="382">
        <v>0.33076074972436598</v>
      </c>
      <c r="W146" s="382">
        <v>0.1102535832414553</v>
      </c>
      <c r="X146" s="382">
        <v>3.7486218302094816</v>
      </c>
      <c r="Y146" s="382">
        <v>0.77177508269018735</v>
      </c>
      <c r="Z146" s="382">
        <v>3.5962591524958554</v>
      </c>
      <c r="AA146" s="382">
        <v>1.563180420050154</v>
      </c>
      <c r="AB146" s="382">
        <v>1.7497566706688268</v>
      </c>
      <c r="AC146" s="382">
        <v>52.233968272032008</v>
      </c>
      <c r="AD146" s="382">
        <v>43.828856625819512</v>
      </c>
      <c r="AE146" s="382">
        <v>33.938129237011573</v>
      </c>
      <c r="AF146" s="382">
        <v>5.9931280560327744</v>
      </c>
      <c r="AG146" s="382">
        <v>7.6156292375544652</v>
      </c>
      <c r="AH146" s="382">
        <v>0.44101433296582121</v>
      </c>
    </row>
    <row r="147" spans="1:34" ht="15.6">
      <c r="A147" s="382">
        <v>2</v>
      </c>
      <c r="B147" s="382">
        <v>117</v>
      </c>
      <c r="C147" s="382">
        <v>2015</v>
      </c>
      <c r="D147" s="382">
        <v>9</v>
      </c>
      <c r="E147" s="382">
        <v>99</v>
      </c>
      <c r="F147" s="382">
        <v>99</v>
      </c>
      <c r="G147" s="382">
        <v>99</v>
      </c>
      <c r="H147" s="382">
        <v>99</v>
      </c>
      <c r="I147" s="382">
        <v>99</v>
      </c>
      <c r="J147" s="382">
        <v>999</v>
      </c>
      <c r="K147" s="382">
        <v>99</v>
      </c>
      <c r="L147" s="382">
        <v>99</v>
      </c>
      <c r="M147" s="382">
        <v>99</v>
      </c>
      <c r="N147" s="382">
        <v>99</v>
      </c>
      <c r="O147" s="382">
        <v>99</v>
      </c>
      <c r="P147" s="382">
        <v>9999</v>
      </c>
      <c r="Q147" s="382">
        <v>117</v>
      </c>
      <c r="R147" s="382">
        <v>1223</v>
      </c>
      <c r="S147" s="382">
        <v>4.520850367947669</v>
      </c>
      <c r="T147" s="382">
        <v>3.3450531479967287</v>
      </c>
      <c r="U147" s="382">
        <v>9.2638593622240286</v>
      </c>
      <c r="V147" s="382">
        <v>0</v>
      </c>
      <c r="W147" s="382">
        <v>0</v>
      </c>
      <c r="X147" s="382">
        <v>2.3712183156173343</v>
      </c>
      <c r="Y147" s="382">
        <v>0.16353229762878169</v>
      </c>
      <c r="Z147" s="382">
        <v>2.828190436982946</v>
      </c>
      <c r="AA147" s="382">
        <v>1.3794480023485585</v>
      </c>
      <c r="AB147" s="382">
        <v>1.5880758583148262</v>
      </c>
      <c r="AC147" s="382">
        <v>46.836343555993949</v>
      </c>
      <c r="AD147" s="382">
        <v>36.578670667271425</v>
      </c>
      <c r="AE147" s="382">
        <v>45.655682932614909</v>
      </c>
      <c r="AF147" s="382">
        <v>8.0811417999207062</v>
      </c>
      <c r="AG147" s="382">
        <v>10.100769658017922</v>
      </c>
      <c r="AH147" s="382">
        <v>0.32706459525756337</v>
      </c>
    </row>
    <row r="148" spans="1:34" ht="15.6">
      <c r="A148" s="382">
        <v>2</v>
      </c>
      <c r="B148" s="382">
        <v>118</v>
      </c>
      <c r="C148" s="382">
        <v>2015</v>
      </c>
      <c r="D148" s="382">
        <v>10</v>
      </c>
      <c r="E148" s="382">
        <v>99</v>
      </c>
      <c r="F148" s="382">
        <v>99</v>
      </c>
      <c r="G148" s="382">
        <v>99</v>
      </c>
      <c r="H148" s="382">
        <v>99</v>
      </c>
      <c r="I148" s="382">
        <v>99</v>
      </c>
      <c r="J148" s="382">
        <v>999</v>
      </c>
      <c r="K148" s="382">
        <v>99</v>
      </c>
      <c r="L148" s="382">
        <v>99</v>
      </c>
      <c r="M148" s="382">
        <v>99</v>
      </c>
      <c r="N148" s="382">
        <v>99</v>
      </c>
      <c r="O148" s="382">
        <v>99</v>
      </c>
      <c r="P148" s="382">
        <v>9999</v>
      </c>
      <c r="Q148" s="382">
        <v>155</v>
      </c>
      <c r="R148" s="382">
        <v>1513</v>
      </c>
      <c r="S148" s="382">
        <v>4.789160608063451</v>
      </c>
      <c r="T148" s="382">
        <v>3.2240581625908793</v>
      </c>
      <c r="U148" s="382">
        <v>10.20812954395241</v>
      </c>
      <c r="V148" s="382">
        <v>0</v>
      </c>
      <c r="W148" s="382">
        <v>0</v>
      </c>
      <c r="X148" s="382">
        <v>5.9484467944481167</v>
      </c>
      <c r="Y148" s="382">
        <v>0.13218770654329148</v>
      </c>
      <c r="Z148" s="382">
        <v>3.4135852773697497</v>
      </c>
      <c r="AA148" s="382">
        <v>1.700227859612238</v>
      </c>
      <c r="AB148" s="382">
        <v>1.9206059510876776</v>
      </c>
      <c r="AC148" s="382">
        <v>42.912902315057821</v>
      </c>
      <c r="AD148" s="382">
        <v>10.309475136132306</v>
      </c>
      <c r="AE148" s="382">
        <v>12.497833616642772</v>
      </c>
      <c r="AF148" s="382">
        <v>9.99735694462799</v>
      </c>
      <c r="AG148" s="382">
        <v>13.769594719288349</v>
      </c>
      <c r="AH148" s="382">
        <v>0.46265697290152008</v>
      </c>
    </row>
    <row r="149" spans="1:34" ht="15.6">
      <c r="A149" s="382">
        <v>2</v>
      </c>
      <c r="B149" s="382">
        <v>119</v>
      </c>
      <c r="C149" s="382">
        <v>2015</v>
      </c>
      <c r="D149" s="382">
        <v>11</v>
      </c>
      <c r="E149" s="382">
        <v>99</v>
      </c>
      <c r="F149" s="382">
        <v>99</v>
      </c>
      <c r="G149" s="382">
        <v>99</v>
      </c>
      <c r="H149" s="382">
        <v>99</v>
      </c>
      <c r="I149" s="382">
        <v>99</v>
      </c>
      <c r="J149" s="382">
        <v>999</v>
      </c>
      <c r="K149" s="382">
        <v>99</v>
      </c>
      <c r="L149" s="382">
        <v>99</v>
      </c>
      <c r="M149" s="382">
        <v>99</v>
      </c>
      <c r="N149" s="382">
        <v>99</v>
      </c>
      <c r="O149" s="382">
        <v>99</v>
      </c>
      <c r="P149" s="382">
        <v>9999</v>
      </c>
      <c r="Q149" s="382">
        <v>85</v>
      </c>
      <c r="R149" s="382">
        <v>590</v>
      </c>
      <c r="S149" s="382">
        <v>5.340677966101695</v>
      </c>
      <c r="T149" s="382">
        <v>4.1322033898305088</v>
      </c>
      <c r="U149" s="382">
        <v>11.466440677966093</v>
      </c>
      <c r="V149" s="382">
        <v>0</v>
      </c>
      <c r="W149" s="382">
        <v>0</v>
      </c>
      <c r="X149" s="382">
        <v>9.3220338983050883</v>
      </c>
      <c r="Y149" s="382">
        <v>0.16949152542372875</v>
      </c>
      <c r="Z149" s="382">
        <v>3.2552006695476439</v>
      </c>
      <c r="AA149" s="382">
        <v>1.6095708075228519</v>
      </c>
      <c r="AB149" s="382">
        <v>1.8000414946221068</v>
      </c>
      <c r="AC149" s="382">
        <v>52.655848873332033</v>
      </c>
      <c r="AD149" s="382">
        <v>47.36965371907921</v>
      </c>
      <c r="AE149" s="382">
        <v>37.991444359390627</v>
      </c>
      <c r="AF149" s="382">
        <v>3.8985066737148144</v>
      </c>
      <c r="AG149" s="382">
        <v>6.031380079827608</v>
      </c>
      <c r="AH149" s="382">
        <v>1.35593220338983</v>
      </c>
    </row>
    <row r="150" spans="1:34" ht="15.6">
      <c r="A150" s="382">
        <v>2</v>
      </c>
      <c r="B150" s="382">
        <v>120</v>
      </c>
      <c r="C150" s="382">
        <v>2015</v>
      </c>
      <c r="D150" s="382">
        <v>12</v>
      </c>
      <c r="E150" s="382">
        <v>99</v>
      </c>
      <c r="F150" s="382">
        <v>99</v>
      </c>
      <c r="G150" s="382">
        <v>99</v>
      </c>
      <c r="H150" s="382">
        <v>99</v>
      </c>
      <c r="I150" s="382">
        <v>99</v>
      </c>
      <c r="J150" s="382">
        <v>999</v>
      </c>
      <c r="K150" s="382">
        <v>99</v>
      </c>
      <c r="L150" s="382">
        <v>99</v>
      </c>
      <c r="M150" s="382">
        <v>99</v>
      </c>
      <c r="N150" s="382">
        <v>99</v>
      </c>
      <c r="O150" s="382">
        <v>99</v>
      </c>
      <c r="P150" s="382">
        <v>9999</v>
      </c>
      <c r="Q150" s="382">
        <v>17</v>
      </c>
      <c r="R150" s="382">
        <v>137</v>
      </c>
      <c r="S150" s="382">
        <v>4.6496350364963517</v>
      </c>
      <c r="T150" s="382">
        <v>3.9708029197080306</v>
      </c>
      <c r="U150" s="382">
        <v>9.6211678832116725</v>
      </c>
      <c r="V150" s="382">
        <v>0</v>
      </c>
      <c r="W150" s="382">
        <v>0</v>
      </c>
      <c r="X150" s="382">
        <v>2.1897810218978111</v>
      </c>
      <c r="Y150" s="382">
        <v>0</v>
      </c>
      <c r="Z150" s="382">
        <v>2.9355965498007661</v>
      </c>
      <c r="AA150" s="382">
        <v>1.2532657536545837</v>
      </c>
      <c r="AB150" s="382">
        <v>1.6386820672002662</v>
      </c>
      <c r="AC150" s="382">
        <v>65.593957743338308</v>
      </c>
      <c r="AD150" s="382">
        <v>61.723840827846381</v>
      </c>
      <c r="AE150" s="382">
        <v>61.344930311299855</v>
      </c>
      <c r="AF150" s="382">
        <v>0.90524646491343985</v>
      </c>
      <c r="AG150" s="382">
        <v>1.1751259509283944</v>
      </c>
      <c r="AH150" s="382">
        <v>0</v>
      </c>
    </row>
    <row r="151" spans="1:34" ht="15.6">
      <c r="A151" s="382">
        <v>2</v>
      </c>
      <c r="B151" s="382">
        <v>121</v>
      </c>
      <c r="C151" s="382">
        <v>2014</v>
      </c>
      <c r="D151" s="382">
        <v>1</v>
      </c>
      <c r="E151" s="382">
        <v>99</v>
      </c>
      <c r="F151" s="382">
        <v>99</v>
      </c>
      <c r="G151" s="382">
        <v>99</v>
      </c>
      <c r="H151" s="382">
        <v>99</v>
      </c>
      <c r="I151" s="382">
        <v>99</v>
      </c>
      <c r="J151" s="382">
        <v>999</v>
      </c>
      <c r="K151" s="382">
        <v>99</v>
      </c>
      <c r="L151" s="382">
        <v>99</v>
      </c>
      <c r="M151" s="382">
        <v>99</v>
      </c>
      <c r="N151" s="382">
        <v>99</v>
      </c>
      <c r="O151" s="382">
        <v>99</v>
      </c>
      <c r="P151" s="382">
        <v>9999</v>
      </c>
      <c r="Q151" s="382">
        <v>66</v>
      </c>
      <c r="R151" s="382">
        <v>526</v>
      </c>
      <c r="S151" s="382">
        <v>4.403041825095058</v>
      </c>
      <c r="T151" s="382">
        <v>3.7509505703422064</v>
      </c>
      <c r="U151" s="382">
        <v>7.4986692015209124</v>
      </c>
      <c r="V151" s="382">
        <v>0</v>
      </c>
      <c r="W151" s="382">
        <v>0.19011406844106463</v>
      </c>
      <c r="X151" s="382">
        <v>3.6121673003802304</v>
      </c>
      <c r="Y151" s="382">
        <v>0.19011406844106463</v>
      </c>
      <c r="Z151" s="382">
        <v>4.2471706234881763</v>
      </c>
      <c r="AA151" s="382">
        <v>1.9375002186090129</v>
      </c>
      <c r="AB151" s="382">
        <v>1.6328230962711188</v>
      </c>
      <c r="AC151" s="382">
        <v>57.794638680853865</v>
      </c>
      <c r="AD151" s="382">
        <v>64.478877604988497</v>
      </c>
      <c r="AE151" s="382">
        <v>65.49068882072936</v>
      </c>
      <c r="AF151" s="382">
        <v>4.8292324641939057</v>
      </c>
      <c r="AG151" s="382">
        <v>4.8447143936276733</v>
      </c>
      <c r="AH151" s="382">
        <v>1.1406844106463883</v>
      </c>
    </row>
    <row r="152" spans="1:34" ht="15.6">
      <c r="A152" s="382">
        <v>2</v>
      </c>
      <c r="B152" s="382">
        <v>122</v>
      </c>
      <c r="C152" s="382">
        <v>2014</v>
      </c>
      <c r="D152" s="382">
        <v>2</v>
      </c>
      <c r="E152" s="382">
        <v>99</v>
      </c>
      <c r="F152" s="382">
        <v>99</v>
      </c>
      <c r="G152" s="382">
        <v>99</v>
      </c>
      <c r="H152" s="382">
        <v>99</v>
      </c>
      <c r="I152" s="382">
        <v>99</v>
      </c>
      <c r="J152" s="382">
        <v>999</v>
      </c>
      <c r="K152" s="382">
        <v>99</v>
      </c>
      <c r="L152" s="382">
        <v>99</v>
      </c>
      <c r="M152" s="382">
        <v>99</v>
      </c>
      <c r="N152" s="382">
        <v>99</v>
      </c>
      <c r="O152" s="382">
        <v>99</v>
      </c>
      <c r="P152" s="382">
        <v>9999</v>
      </c>
      <c r="Q152" s="382">
        <v>44</v>
      </c>
      <c r="R152" s="382">
        <v>897</v>
      </c>
      <c r="S152" s="382">
        <v>5.6421404682274243</v>
      </c>
      <c r="T152" s="382">
        <v>4.2341137123745822</v>
      </c>
      <c r="U152" s="382">
        <v>8.0084726867335601</v>
      </c>
      <c r="V152" s="382">
        <v>0</v>
      </c>
      <c r="W152" s="382">
        <v>0</v>
      </c>
      <c r="X152" s="382">
        <v>16.38795986622074</v>
      </c>
      <c r="Y152" s="382">
        <v>1.4492753623188404</v>
      </c>
      <c r="Z152" s="382">
        <v>5.6669960827178318</v>
      </c>
      <c r="AA152" s="382">
        <v>1.6547378315931116</v>
      </c>
      <c r="AB152" s="382">
        <v>2.0622519432335364</v>
      </c>
      <c r="AC152" s="382">
        <v>38.591351044632354</v>
      </c>
      <c r="AD152" s="382">
        <v>64.528260127814946</v>
      </c>
      <c r="AE152" s="382">
        <v>37.051630857557626</v>
      </c>
      <c r="AF152" s="382">
        <v>8.2354021300036742</v>
      </c>
      <c r="AG152" s="382">
        <v>8.8234896732154695</v>
      </c>
      <c r="AH152" s="382">
        <v>0.11148272017837237</v>
      </c>
    </row>
    <row r="153" spans="1:34" ht="15.6">
      <c r="A153" s="382">
        <v>2</v>
      </c>
      <c r="B153" s="382">
        <v>123</v>
      </c>
      <c r="C153" s="382">
        <v>2014</v>
      </c>
      <c r="D153" s="382">
        <v>3</v>
      </c>
      <c r="E153" s="382">
        <v>99</v>
      </c>
      <c r="F153" s="382">
        <v>99</v>
      </c>
      <c r="G153" s="382">
        <v>99</v>
      </c>
      <c r="H153" s="382">
        <v>99</v>
      </c>
      <c r="I153" s="382">
        <v>99</v>
      </c>
      <c r="J153" s="382">
        <v>999</v>
      </c>
      <c r="K153" s="382">
        <v>99</v>
      </c>
      <c r="L153" s="382">
        <v>99</v>
      </c>
      <c r="M153" s="382">
        <v>99</v>
      </c>
      <c r="N153" s="382">
        <v>99</v>
      </c>
      <c r="O153" s="382">
        <v>99</v>
      </c>
      <c r="P153" s="382">
        <v>9999</v>
      </c>
      <c r="Q153" s="382">
        <v>74</v>
      </c>
      <c r="R153" s="382">
        <v>1418</v>
      </c>
      <c r="S153" s="382">
        <v>5.210860366713681</v>
      </c>
      <c r="T153" s="382">
        <v>4.547249647390692</v>
      </c>
      <c r="U153" s="382">
        <v>5.7633286318758739</v>
      </c>
      <c r="V153" s="382">
        <v>7.052186177715089E-2</v>
      </c>
      <c r="W153" s="382">
        <v>0</v>
      </c>
      <c r="X153" s="382">
        <v>2.0451339915373765</v>
      </c>
      <c r="Y153" s="382">
        <v>0.14104372355430181</v>
      </c>
      <c r="Z153" s="382">
        <v>2.8695218967588696</v>
      </c>
      <c r="AA153" s="382">
        <v>1.2209827339638957</v>
      </c>
      <c r="AB153" s="382">
        <v>1.1333308603164272</v>
      </c>
      <c r="AC153" s="382">
        <v>37.496093698257823</v>
      </c>
      <c r="AD153" s="382">
        <v>19.456931848236</v>
      </c>
      <c r="AE153" s="382">
        <v>40.076129340954878</v>
      </c>
      <c r="AF153" s="382">
        <v>13.018729342636798</v>
      </c>
      <c r="AG153" s="382">
        <v>10.03801534124756</v>
      </c>
      <c r="AH153" s="382">
        <v>0</v>
      </c>
    </row>
    <row r="154" spans="1:34" ht="15.6">
      <c r="A154" s="382">
        <v>2</v>
      </c>
      <c r="B154" s="382">
        <v>124</v>
      </c>
      <c r="C154" s="382">
        <v>2014</v>
      </c>
      <c r="D154" s="382">
        <v>4</v>
      </c>
      <c r="E154" s="382">
        <v>99</v>
      </c>
      <c r="F154" s="382">
        <v>99</v>
      </c>
      <c r="G154" s="382">
        <v>99</v>
      </c>
      <c r="H154" s="382">
        <v>99</v>
      </c>
      <c r="I154" s="382">
        <v>99</v>
      </c>
      <c r="J154" s="382">
        <v>999</v>
      </c>
      <c r="K154" s="382">
        <v>99</v>
      </c>
      <c r="L154" s="382">
        <v>99</v>
      </c>
      <c r="M154" s="382">
        <v>99</v>
      </c>
      <c r="N154" s="382">
        <v>99</v>
      </c>
      <c r="O154" s="382">
        <v>99</v>
      </c>
      <c r="P154" s="382">
        <v>9999</v>
      </c>
      <c r="Q154" s="382">
        <v>65</v>
      </c>
      <c r="R154" s="382">
        <v>2052</v>
      </c>
      <c r="S154" s="382">
        <v>5.1057504873294333</v>
      </c>
      <c r="T154" s="382">
        <v>4.2144249512670564</v>
      </c>
      <c r="U154" s="382">
        <v>5.5565789473684228</v>
      </c>
      <c r="V154" s="382">
        <v>0</v>
      </c>
      <c r="W154" s="382">
        <v>0</v>
      </c>
      <c r="X154" s="382">
        <v>0.38986354775828447</v>
      </c>
      <c r="Y154" s="382">
        <v>0</v>
      </c>
      <c r="Z154" s="382">
        <v>1.9668997265279369</v>
      </c>
      <c r="AA154" s="382">
        <v>1.4613360305807972</v>
      </c>
      <c r="AB154" s="382">
        <v>1.4788392103469867</v>
      </c>
      <c r="AC154" s="382">
        <v>38.743583986740475</v>
      </c>
      <c r="AD154" s="382">
        <v>19.262204355870058</v>
      </c>
      <c r="AE154" s="382">
        <v>49.395667802326493</v>
      </c>
      <c r="AF154" s="382">
        <v>18.83951524054352</v>
      </c>
      <c r="AG154" s="382">
        <v>14.004999109495243</v>
      </c>
      <c r="AH154" s="382">
        <v>0</v>
      </c>
    </row>
    <row r="155" spans="1:34" ht="15.6">
      <c r="A155" s="382">
        <v>2</v>
      </c>
      <c r="B155" s="382">
        <v>125</v>
      </c>
      <c r="C155" s="382">
        <v>2014</v>
      </c>
      <c r="D155" s="382">
        <v>5</v>
      </c>
      <c r="E155" s="382">
        <v>99</v>
      </c>
      <c r="F155" s="382">
        <v>99</v>
      </c>
      <c r="G155" s="382">
        <v>99</v>
      </c>
      <c r="H155" s="382">
        <v>99</v>
      </c>
      <c r="I155" s="382">
        <v>99</v>
      </c>
      <c r="J155" s="382">
        <v>999</v>
      </c>
      <c r="K155" s="382">
        <v>99</v>
      </c>
      <c r="L155" s="382">
        <v>99</v>
      </c>
      <c r="M155" s="382">
        <v>99</v>
      </c>
      <c r="N155" s="382">
        <v>99</v>
      </c>
      <c r="O155" s="382">
        <v>99</v>
      </c>
      <c r="P155" s="382">
        <v>9999</v>
      </c>
      <c r="Q155" s="382">
        <v>53</v>
      </c>
      <c r="R155" s="382">
        <v>1065</v>
      </c>
      <c r="S155" s="382">
        <v>5.4769953051643192</v>
      </c>
      <c r="T155" s="382">
        <v>4.3126760563380282</v>
      </c>
      <c r="U155" s="382">
        <v>6.2455399061032857</v>
      </c>
      <c r="V155" s="382">
        <v>0</v>
      </c>
      <c r="W155" s="382">
        <v>0</v>
      </c>
      <c r="X155" s="382">
        <v>0.28169014084507038</v>
      </c>
      <c r="Y155" s="382">
        <v>0</v>
      </c>
      <c r="Z155" s="382">
        <v>1.926933225843132</v>
      </c>
      <c r="AA155" s="382">
        <v>1.5448495026679627</v>
      </c>
      <c r="AB155" s="382">
        <v>1.3387959250249155</v>
      </c>
      <c r="AC155" s="382">
        <v>28.336794780946896</v>
      </c>
      <c r="AD155" s="382">
        <v>25.956206794456168</v>
      </c>
      <c r="AE155" s="382">
        <v>27.564707496332446</v>
      </c>
      <c r="AF155" s="382">
        <v>9.7778185824458319</v>
      </c>
      <c r="AG155" s="382">
        <v>8.1699205915408193</v>
      </c>
      <c r="AH155" s="382">
        <v>0</v>
      </c>
    </row>
    <row r="156" spans="1:34" ht="15.6">
      <c r="A156" s="382">
        <v>2</v>
      </c>
      <c r="B156" s="382">
        <v>126</v>
      </c>
      <c r="C156" s="382">
        <v>2014</v>
      </c>
      <c r="D156" s="382">
        <v>6</v>
      </c>
      <c r="E156" s="382">
        <v>99</v>
      </c>
      <c r="F156" s="382">
        <v>99</v>
      </c>
      <c r="G156" s="382">
        <v>99</v>
      </c>
      <c r="H156" s="382">
        <v>99</v>
      </c>
      <c r="I156" s="382">
        <v>99</v>
      </c>
      <c r="J156" s="382">
        <v>999</v>
      </c>
      <c r="K156" s="382">
        <v>99</v>
      </c>
      <c r="L156" s="382">
        <v>99</v>
      </c>
      <c r="M156" s="382">
        <v>99</v>
      </c>
      <c r="N156" s="382">
        <v>99</v>
      </c>
      <c r="O156" s="382">
        <v>99</v>
      </c>
      <c r="P156" s="382">
        <v>9999</v>
      </c>
      <c r="Q156" s="382">
        <v>63</v>
      </c>
      <c r="R156" s="382">
        <v>712</v>
      </c>
      <c r="S156" s="382">
        <v>5.0126404494382015</v>
      </c>
      <c r="T156" s="382">
        <v>4.0617977528089888</v>
      </c>
      <c r="U156" s="382">
        <v>7.3966292134831484</v>
      </c>
      <c r="V156" s="382">
        <v>0</v>
      </c>
      <c r="W156" s="382">
        <v>0</v>
      </c>
      <c r="X156" s="382">
        <v>0.5617977528089888</v>
      </c>
      <c r="Y156" s="382">
        <v>0</v>
      </c>
      <c r="Z156" s="382">
        <v>2.7473971109013839</v>
      </c>
      <c r="AA156" s="382">
        <v>1.5383150694008889</v>
      </c>
      <c r="AB156" s="382">
        <v>1.4808140501868916</v>
      </c>
      <c r="AC156" s="382">
        <v>32.847274594688372</v>
      </c>
      <c r="AD156" s="382">
        <v>8.6632794979135745</v>
      </c>
      <c r="AE156" s="382">
        <v>36.650930246120289</v>
      </c>
      <c r="AF156" s="382">
        <v>6.5369078222548689</v>
      </c>
      <c r="AG156" s="382">
        <v>6.4686265959994858</v>
      </c>
      <c r="AH156" s="382">
        <v>0</v>
      </c>
    </row>
    <row r="157" spans="1:34" ht="15.6">
      <c r="A157" s="382">
        <v>2</v>
      </c>
      <c r="B157" s="382">
        <v>127</v>
      </c>
      <c r="C157" s="382">
        <v>2014</v>
      </c>
      <c r="D157" s="382">
        <v>7</v>
      </c>
      <c r="E157" s="382">
        <v>99</v>
      </c>
      <c r="F157" s="382">
        <v>99</v>
      </c>
      <c r="G157" s="382">
        <v>99</v>
      </c>
      <c r="H157" s="382">
        <v>99</v>
      </c>
      <c r="I157" s="382">
        <v>99</v>
      </c>
      <c r="J157" s="382">
        <v>999</v>
      </c>
      <c r="K157" s="382">
        <v>99</v>
      </c>
      <c r="L157" s="382">
        <v>99</v>
      </c>
      <c r="M157" s="382">
        <v>99</v>
      </c>
      <c r="N157" s="382">
        <v>99</v>
      </c>
      <c r="O157" s="382">
        <v>99</v>
      </c>
      <c r="P157" s="382">
        <v>9999</v>
      </c>
      <c r="Q157" s="382">
        <v>27</v>
      </c>
      <c r="R157" s="382">
        <v>181</v>
      </c>
      <c r="S157" s="382">
        <v>4.7569060773480656</v>
      </c>
      <c r="T157" s="382">
        <v>3.9060773480662991</v>
      </c>
      <c r="U157" s="382">
        <v>8.516574585635361</v>
      </c>
      <c r="V157" s="382">
        <v>0</v>
      </c>
      <c r="W157" s="382">
        <v>0</v>
      </c>
      <c r="X157" s="382">
        <v>2.2099447513812156</v>
      </c>
      <c r="Y157" s="382">
        <v>0</v>
      </c>
      <c r="Z157" s="382">
        <v>2.8382064566986287</v>
      </c>
      <c r="AA157" s="382">
        <v>1.5220367776451722</v>
      </c>
      <c r="AB157" s="382">
        <v>1.4780218879298099</v>
      </c>
      <c r="AC157" s="382">
        <v>33.43540010643396</v>
      </c>
      <c r="AD157" s="382">
        <v>43.973322444541552</v>
      </c>
      <c r="AE157" s="382">
        <v>33.859224648058664</v>
      </c>
      <c r="AF157" s="382">
        <v>1.6617701065001835</v>
      </c>
      <c r="AG157" s="382">
        <v>1.8933973677907503</v>
      </c>
      <c r="AH157" s="382">
        <v>0</v>
      </c>
    </row>
    <row r="158" spans="1:34" ht="15.6">
      <c r="A158" s="382">
        <v>2</v>
      </c>
      <c r="B158" s="382">
        <v>128</v>
      </c>
      <c r="C158" s="382">
        <v>2014</v>
      </c>
      <c r="D158" s="382">
        <v>8</v>
      </c>
      <c r="E158" s="382">
        <v>99</v>
      </c>
      <c r="F158" s="382">
        <v>99</v>
      </c>
      <c r="G158" s="382">
        <v>99</v>
      </c>
      <c r="H158" s="382">
        <v>99</v>
      </c>
      <c r="I158" s="382">
        <v>99</v>
      </c>
      <c r="J158" s="382">
        <v>999</v>
      </c>
      <c r="K158" s="382">
        <v>99</v>
      </c>
      <c r="L158" s="382">
        <v>99</v>
      </c>
      <c r="M158" s="382">
        <v>99</v>
      </c>
      <c r="N158" s="382">
        <v>99</v>
      </c>
      <c r="O158" s="382">
        <v>99</v>
      </c>
      <c r="P158" s="382">
        <v>9999</v>
      </c>
      <c r="Q158" s="382">
        <v>91</v>
      </c>
      <c r="R158" s="382">
        <v>972</v>
      </c>
      <c r="S158" s="382">
        <v>4.5339506172839492</v>
      </c>
      <c r="T158" s="382">
        <v>3.0257201646090541</v>
      </c>
      <c r="U158" s="382">
        <v>9.1295267489711929</v>
      </c>
      <c r="V158" s="382">
        <v>0</v>
      </c>
      <c r="W158" s="382">
        <v>0</v>
      </c>
      <c r="X158" s="382">
        <v>0.82304526748971185</v>
      </c>
      <c r="Y158" s="382">
        <v>0</v>
      </c>
      <c r="Z158" s="382">
        <v>2.6959393680950998</v>
      </c>
      <c r="AA158" s="382">
        <v>1.4781953008163653</v>
      </c>
      <c r="AB158" s="382">
        <v>1.580604209328863</v>
      </c>
      <c r="AC158" s="382">
        <v>58.612400855661647</v>
      </c>
      <c r="AD158" s="382">
        <v>22.319757161122556</v>
      </c>
      <c r="AE158" s="382">
        <v>15.352177780240252</v>
      </c>
      <c r="AF158" s="382">
        <v>8.9239809034153463</v>
      </c>
      <c r="AG158" s="382">
        <v>10.899655466778038</v>
      </c>
      <c r="AH158" s="382">
        <v>1.2345679012345681</v>
      </c>
    </row>
    <row r="159" spans="1:34" ht="15.6">
      <c r="A159" s="382">
        <v>2</v>
      </c>
      <c r="B159" s="382">
        <v>129</v>
      </c>
      <c r="C159" s="382">
        <v>2014</v>
      </c>
      <c r="D159" s="382">
        <v>9</v>
      </c>
      <c r="E159" s="382">
        <v>99</v>
      </c>
      <c r="F159" s="382">
        <v>99</v>
      </c>
      <c r="G159" s="382">
        <v>99</v>
      </c>
      <c r="H159" s="382">
        <v>99</v>
      </c>
      <c r="I159" s="382">
        <v>99</v>
      </c>
      <c r="J159" s="382">
        <v>999</v>
      </c>
      <c r="K159" s="382">
        <v>99</v>
      </c>
      <c r="L159" s="382">
        <v>99</v>
      </c>
      <c r="M159" s="382">
        <v>99</v>
      </c>
      <c r="N159" s="382">
        <v>99</v>
      </c>
      <c r="O159" s="382">
        <v>99</v>
      </c>
      <c r="P159" s="382">
        <v>9999</v>
      </c>
      <c r="Q159" s="382">
        <v>84</v>
      </c>
      <c r="R159" s="382">
        <v>819</v>
      </c>
      <c r="S159" s="382">
        <v>4.4737484737484756</v>
      </c>
      <c r="T159" s="382">
        <v>3.0512820512820502</v>
      </c>
      <c r="U159" s="382">
        <v>9.3369963369963358</v>
      </c>
      <c r="V159" s="382">
        <v>0</v>
      </c>
      <c r="W159" s="382">
        <v>0</v>
      </c>
      <c r="X159" s="382">
        <v>2.3199023199023205</v>
      </c>
      <c r="Y159" s="382">
        <v>0.1221001221001221</v>
      </c>
      <c r="Z159" s="382">
        <v>2.9638664421532153</v>
      </c>
      <c r="AA159" s="382">
        <v>1.5517863951264748</v>
      </c>
      <c r="AB159" s="382">
        <v>1.6873609575408453</v>
      </c>
      <c r="AC159" s="382">
        <v>53.908795069747931</v>
      </c>
      <c r="AD159" s="382">
        <v>39.623568323861448</v>
      </c>
      <c r="AE159" s="382">
        <v>37.915910788368365</v>
      </c>
      <c r="AF159" s="382">
        <v>7.5192802056555283</v>
      </c>
      <c r="AG159" s="382">
        <v>9.3926757518623845</v>
      </c>
      <c r="AH159" s="382">
        <v>2.3199023199023205</v>
      </c>
    </row>
    <row r="160" spans="1:34" ht="15.6">
      <c r="A160" s="382">
        <v>2</v>
      </c>
      <c r="B160" s="382">
        <v>130</v>
      </c>
      <c r="C160" s="382">
        <v>2014</v>
      </c>
      <c r="D160" s="382">
        <v>10</v>
      </c>
      <c r="E160" s="382">
        <v>99</v>
      </c>
      <c r="F160" s="382">
        <v>99</v>
      </c>
      <c r="G160" s="382">
        <v>99</v>
      </c>
      <c r="H160" s="382">
        <v>99</v>
      </c>
      <c r="I160" s="382">
        <v>99</v>
      </c>
      <c r="J160" s="382">
        <v>999</v>
      </c>
      <c r="K160" s="382">
        <v>99</v>
      </c>
      <c r="L160" s="382">
        <v>99</v>
      </c>
      <c r="M160" s="382">
        <v>99</v>
      </c>
      <c r="N160" s="382">
        <v>99</v>
      </c>
      <c r="O160" s="382">
        <v>99</v>
      </c>
      <c r="P160" s="382">
        <v>9999</v>
      </c>
      <c r="Q160" s="382">
        <v>133</v>
      </c>
      <c r="R160" s="382">
        <v>1578</v>
      </c>
      <c r="S160" s="382">
        <v>4.3827629911280095</v>
      </c>
      <c r="T160" s="382">
        <v>3.6292775665399239</v>
      </c>
      <c r="U160" s="382">
        <v>8.7796577946767975</v>
      </c>
      <c r="V160" s="382">
        <v>6.3371356147021551E-2</v>
      </c>
      <c r="W160" s="382">
        <v>6.3371356147021551E-2</v>
      </c>
      <c r="X160" s="382">
        <v>2.0912547528517105</v>
      </c>
      <c r="Y160" s="382">
        <v>0.1267427122940431</v>
      </c>
      <c r="Z160" s="382">
        <v>3.342389821389796</v>
      </c>
      <c r="AA160" s="382">
        <v>1.3813007850968502</v>
      </c>
      <c r="AB160" s="382">
        <v>1.6717528304902389</v>
      </c>
      <c r="AC160" s="382">
        <v>35.393978223775875</v>
      </c>
      <c r="AD160" s="382">
        <v>26.908427892282582</v>
      </c>
      <c r="AE160" s="382">
        <v>42.287473489386095</v>
      </c>
      <c r="AF160" s="382">
        <v>14.487697392581712</v>
      </c>
      <c r="AG160" s="382">
        <v>17.016993287436499</v>
      </c>
      <c r="AH160" s="382">
        <v>1.8377693282636252</v>
      </c>
    </row>
    <row r="161" spans="1:34" ht="15.6">
      <c r="A161" s="382">
        <v>2</v>
      </c>
      <c r="B161" s="382">
        <v>131</v>
      </c>
      <c r="C161" s="382">
        <v>2014</v>
      </c>
      <c r="D161" s="382">
        <v>11</v>
      </c>
      <c r="E161" s="382">
        <v>99</v>
      </c>
      <c r="F161" s="382">
        <v>99</v>
      </c>
      <c r="G161" s="382">
        <v>99</v>
      </c>
      <c r="H161" s="382">
        <v>99</v>
      </c>
      <c r="I161" s="382">
        <v>99</v>
      </c>
      <c r="J161" s="382">
        <v>999</v>
      </c>
      <c r="K161" s="382">
        <v>99</v>
      </c>
      <c r="L161" s="382">
        <v>99</v>
      </c>
      <c r="M161" s="382">
        <v>99</v>
      </c>
      <c r="N161" s="382">
        <v>99</v>
      </c>
      <c r="O161" s="382">
        <v>99</v>
      </c>
      <c r="P161" s="382">
        <v>9999</v>
      </c>
      <c r="Q161" s="382">
        <v>89</v>
      </c>
      <c r="R161" s="382">
        <v>597</v>
      </c>
      <c r="S161" s="382">
        <v>4.4472361809045227</v>
      </c>
      <c r="T161" s="382">
        <v>3.8525963149078737</v>
      </c>
      <c r="U161" s="382">
        <v>10.131490787269678</v>
      </c>
      <c r="V161" s="382">
        <v>0</v>
      </c>
      <c r="W161" s="382">
        <v>0</v>
      </c>
      <c r="X161" s="382">
        <v>8.7102177554438853</v>
      </c>
      <c r="Y161" s="382">
        <v>0.50251256281407031</v>
      </c>
      <c r="Z161" s="382">
        <v>4.0509005912264717</v>
      </c>
      <c r="AA161" s="382">
        <v>1.4409586073297425</v>
      </c>
      <c r="AB161" s="382">
        <v>1.6314684302947435</v>
      </c>
      <c r="AC161" s="382">
        <v>40.237412945927254</v>
      </c>
      <c r="AD161" s="382">
        <v>30.927994992566823</v>
      </c>
      <c r="AE161" s="382">
        <v>52.537955603437744</v>
      </c>
      <c r="AF161" s="382">
        <v>5.4810870363569588</v>
      </c>
      <c r="AG161" s="382">
        <v>7.4292662854896845</v>
      </c>
      <c r="AH161" s="382">
        <v>1.8425460636515911</v>
      </c>
    </row>
    <row r="162" spans="1:34" ht="15.6">
      <c r="A162" s="382">
        <v>2</v>
      </c>
      <c r="B162" s="382">
        <v>132</v>
      </c>
      <c r="C162" s="382">
        <v>2014</v>
      </c>
      <c r="D162" s="382">
        <v>12</v>
      </c>
      <c r="E162" s="382">
        <v>99</v>
      </c>
      <c r="F162" s="382">
        <v>99</v>
      </c>
      <c r="G162" s="382">
        <v>99</v>
      </c>
      <c r="H162" s="382">
        <v>99</v>
      </c>
      <c r="I162" s="382">
        <v>99</v>
      </c>
      <c r="J162" s="382">
        <v>999</v>
      </c>
      <c r="K162" s="382">
        <v>99</v>
      </c>
      <c r="L162" s="382">
        <v>99</v>
      </c>
      <c r="M162" s="382">
        <v>99</v>
      </c>
      <c r="N162" s="382">
        <v>99</v>
      </c>
      <c r="O162" s="382">
        <v>99</v>
      </c>
      <c r="P162" s="382">
        <v>9999</v>
      </c>
      <c r="Q162" s="382">
        <v>8</v>
      </c>
      <c r="R162" s="382">
        <v>75</v>
      </c>
      <c r="S162" s="382">
        <v>4.84</v>
      </c>
      <c r="T162" s="382">
        <v>4.626666666666666</v>
      </c>
      <c r="U162" s="382">
        <v>11.053333333333329</v>
      </c>
      <c r="V162" s="382">
        <v>0</v>
      </c>
      <c r="W162" s="382">
        <v>0</v>
      </c>
      <c r="X162" s="382">
        <v>5.3333333333333321</v>
      </c>
      <c r="Y162" s="382">
        <v>0</v>
      </c>
      <c r="Z162" s="382">
        <v>2.7932458220182244</v>
      </c>
      <c r="AA162" s="382">
        <v>0.90979851249237365</v>
      </c>
      <c r="AB162" s="382">
        <v>1.1974788330302761</v>
      </c>
      <c r="AC162" s="382">
        <v>54.219163574514958</v>
      </c>
      <c r="AD162" s="382">
        <v>11.75670423039902</v>
      </c>
      <c r="AE162" s="382">
        <v>39.799370746729174</v>
      </c>
      <c r="AF162" s="382">
        <v>0.68857877341167828</v>
      </c>
      <c r="AG162" s="382">
        <v>1.0182461355164008</v>
      </c>
      <c r="AH162" s="382">
        <v>0</v>
      </c>
    </row>
    <row r="163" spans="1:34" ht="15.6">
      <c r="A163" s="382">
        <v>2</v>
      </c>
      <c r="B163" s="382">
        <v>133</v>
      </c>
      <c r="C163" s="382">
        <v>2013</v>
      </c>
      <c r="D163" s="382">
        <v>1</v>
      </c>
      <c r="E163" s="382">
        <v>99</v>
      </c>
      <c r="F163" s="382">
        <v>99</v>
      </c>
      <c r="G163" s="382">
        <v>99</v>
      </c>
      <c r="H163" s="382">
        <v>99</v>
      </c>
      <c r="I163" s="382">
        <v>99</v>
      </c>
      <c r="J163" s="382">
        <v>999</v>
      </c>
      <c r="K163" s="382">
        <v>99</v>
      </c>
      <c r="L163" s="382">
        <v>99</v>
      </c>
      <c r="M163" s="382">
        <v>99</v>
      </c>
      <c r="N163" s="382">
        <v>99</v>
      </c>
      <c r="O163" s="382">
        <v>99</v>
      </c>
      <c r="P163" s="382">
        <v>9999</v>
      </c>
      <c r="Q163" s="382">
        <v>47</v>
      </c>
      <c r="R163" s="382">
        <v>563</v>
      </c>
      <c r="S163" s="382">
        <v>3.9857904085257534</v>
      </c>
      <c r="T163" s="382">
        <v>3.2468916518650088</v>
      </c>
      <c r="U163" s="382">
        <v>5.181047957371228</v>
      </c>
      <c r="V163" s="382">
        <v>0</v>
      </c>
      <c r="W163" s="382">
        <v>0</v>
      </c>
      <c r="X163" s="382">
        <v>2.4866785079928952</v>
      </c>
      <c r="Y163" s="382">
        <v>0.177619893428064</v>
      </c>
      <c r="Z163" s="382">
        <v>4.108506680455613</v>
      </c>
      <c r="AA163" s="382">
        <v>1.7850207213389999</v>
      </c>
      <c r="AB163" s="382">
        <v>1.4999597747068016</v>
      </c>
      <c r="AC163" s="382">
        <v>42.09555141006561</v>
      </c>
      <c r="AD163" s="382">
        <v>60.711328295110363</v>
      </c>
      <c r="AE163" s="382">
        <v>72.506845650976643</v>
      </c>
      <c r="AF163" s="382">
        <v>6.24099323800022</v>
      </c>
      <c r="AG163" s="382">
        <v>4.5685870698521915</v>
      </c>
      <c r="AH163" s="382">
        <v>0</v>
      </c>
    </row>
    <row r="164" spans="1:34" ht="15.6">
      <c r="A164" s="382">
        <v>2</v>
      </c>
      <c r="B164" s="382">
        <v>134</v>
      </c>
      <c r="C164" s="382">
        <v>2013</v>
      </c>
      <c r="D164" s="382">
        <v>2</v>
      </c>
      <c r="E164" s="382">
        <v>99</v>
      </c>
      <c r="F164" s="382">
        <v>99</v>
      </c>
      <c r="G164" s="382">
        <v>99</v>
      </c>
      <c r="H164" s="382">
        <v>99</v>
      </c>
      <c r="I164" s="382">
        <v>99</v>
      </c>
      <c r="J164" s="382">
        <v>999</v>
      </c>
      <c r="K164" s="382">
        <v>99</v>
      </c>
      <c r="L164" s="382">
        <v>99</v>
      </c>
      <c r="M164" s="382">
        <v>99</v>
      </c>
      <c r="N164" s="382">
        <v>99</v>
      </c>
      <c r="O164" s="382">
        <v>99</v>
      </c>
      <c r="P164" s="382">
        <v>9999</v>
      </c>
      <c r="Q164" s="382">
        <v>35</v>
      </c>
      <c r="R164" s="382">
        <v>811</v>
      </c>
      <c r="S164" s="382">
        <v>5.3464858199753378</v>
      </c>
      <c r="T164" s="382">
        <v>4.325524044389641</v>
      </c>
      <c r="U164" s="382">
        <v>5.02675709001233</v>
      </c>
      <c r="V164" s="382">
        <v>0</v>
      </c>
      <c r="W164" s="382">
        <v>0</v>
      </c>
      <c r="X164" s="382">
        <v>0.24660912453760783</v>
      </c>
      <c r="Y164" s="382">
        <v>0</v>
      </c>
      <c r="Z164" s="382">
        <v>1.7984269640958701</v>
      </c>
      <c r="AA164" s="382">
        <v>1.4279392360611061</v>
      </c>
      <c r="AB164" s="382">
        <v>1.5176973490312995</v>
      </c>
      <c r="AC164" s="382">
        <v>36.197581930887303</v>
      </c>
      <c r="AD164" s="382">
        <v>5.6078883777339845</v>
      </c>
      <c r="AE164" s="382">
        <v>36.159195330645311</v>
      </c>
      <c r="AF164" s="382">
        <v>8.9901341314710113</v>
      </c>
      <c r="AG164" s="382">
        <v>6.3850551462210028</v>
      </c>
      <c r="AH164" s="382">
        <v>0</v>
      </c>
    </row>
    <row r="165" spans="1:34" ht="15.6">
      <c r="A165" s="382">
        <v>2</v>
      </c>
      <c r="B165" s="382">
        <v>135</v>
      </c>
      <c r="C165" s="382">
        <v>2013</v>
      </c>
      <c r="D165" s="382">
        <v>3</v>
      </c>
      <c r="E165" s="382">
        <v>99</v>
      </c>
      <c r="F165" s="382">
        <v>99</v>
      </c>
      <c r="G165" s="382">
        <v>99</v>
      </c>
      <c r="H165" s="382">
        <v>99</v>
      </c>
      <c r="I165" s="382">
        <v>99</v>
      </c>
      <c r="J165" s="382">
        <v>999</v>
      </c>
      <c r="K165" s="382">
        <v>99</v>
      </c>
      <c r="L165" s="382">
        <v>99</v>
      </c>
      <c r="M165" s="382">
        <v>99</v>
      </c>
      <c r="N165" s="382">
        <v>99</v>
      </c>
      <c r="O165" s="382">
        <v>99</v>
      </c>
      <c r="P165" s="382">
        <v>9999</v>
      </c>
      <c r="Q165" s="382">
        <v>65</v>
      </c>
      <c r="R165" s="382">
        <v>1276</v>
      </c>
      <c r="S165" s="382">
        <v>5.1410658307210007</v>
      </c>
      <c r="T165" s="382">
        <v>4.4224137931034484</v>
      </c>
      <c r="U165" s="382">
        <v>5.2278213166144161</v>
      </c>
      <c r="V165" s="382">
        <v>0</v>
      </c>
      <c r="W165" s="382">
        <v>0</v>
      </c>
      <c r="X165" s="382">
        <v>0.70532915360501547</v>
      </c>
      <c r="Y165" s="382">
        <v>0</v>
      </c>
      <c r="Z165" s="382">
        <v>2.2296945724846662</v>
      </c>
      <c r="AA165" s="382">
        <v>1.3304394324585422</v>
      </c>
      <c r="AB165" s="382">
        <v>1.2404238093870927</v>
      </c>
      <c r="AC165" s="382">
        <v>27.490927429898314</v>
      </c>
      <c r="AD165" s="382">
        <v>20.841025136133837</v>
      </c>
      <c r="AE165" s="382">
        <v>47.438901168350803</v>
      </c>
      <c r="AF165" s="382">
        <v>14.144773306728748</v>
      </c>
      <c r="AG165" s="382">
        <v>10.447859141927644</v>
      </c>
      <c r="AH165" s="382">
        <v>0</v>
      </c>
    </row>
    <row r="166" spans="1:34" ht="15.6">
      <c r="A166" s="382">
        <v>2</v>
      </c>
      <c r="B166" s="382">
        <v>136</v>
      </c>
      <c r="C166" s="382">
        <v>2013</v>
      </c>
      <c r="D166" s="382">
        <v>4</v>
      </c>
      <c r="E166" s="382">
        <v>99</v>
      </c>
      <c r="F166" s="382">
        <v>99</v>
      </c>
      <c r="G166" s="382">
        <v>99</v>
      </c>
      <c r="H166" s="382">
        <v>99</v>
      </c>
      <c r="I166" s="382">
        <v>99</v>
      </c>
      <c r="J166" s="382">
        <v>999</v>
      </c>
      <c r="K166" s="382">
        <v>99</v>
      </c>
      <c r="L166" s="382">
        <v>99</v>
      </c>
      <c r="M166" s="382">
        <v>99</v>
      </c>
      <c r="N166" s="382">
        <v>99</v>
      </c>
      <c r="O166" s="382">
        <v>99</v>
      </c>
      <c r="P166" s="382">
        <v>9999</v>
      </c>
      <c r="Q166" s="382">
        <v>79</v>
      </c>
      <c r="R166" s="382">
        <v>1639</v>
      </c>
      <c r="S166" s="382">
        <v>5.334960341671751</v>
      </c>
      <c r="T166" s="382">
        <v>4.3288590604026851</v>
      </c>
      <c r="U166" s="382">
        <v>5.8100061012812718</v>
      </c>
      <c r="V166" s="382">
        <v>0</v>
      </c>
      <c r="W166" s="382">
        <v>0</v>
      </c>
      <c r="X166" s="382">
        <v>6.1012812690665039E-2</v>
      </c>
      <c r="Y166" s="382">
        <v>0</v>
      </c>
      <c r="Z166" s="382">
        <v>1.8358766004201073</v>
      </c>
      <c r="AA166" s="382">
        <v>1.4556923196901062</v>
      </c>
      <c r="AB166" s="382">
        <v>1.4002843271034344</v>
      </c>
      <c r="AC166" s="382">
        <v>43.256357789493855</v>
      </c>
      <c r="AD166" s="382">
        <v>11.942843926142158</v>
      </c>
      <c r="AE166" s="382">
        <v>33.956508467300274</v>
      </c>
      <c r="AF166" s="382">
        <v>18.168717437091235</v>
      </c>
      <c r="AG166" s="382">
        <v>14.914594190252934</v>
      </c>
      <c r="AH166" s="382">
        <v>0</v>
      </c>
    </row>
    <row r="167" spans="1:34" ht="15.6">
      <c r="A167" s="382">
        <v>2</v>
      </c>
      <c r="B167" s="382">
        <v>137</v>
      </c>
      <c r="C167" s="382">
        <v>2013</v>
      </c>
      <c r="D167" s="382">
        <v>5</v>
      </c>
      <c r="E167" s="382">
        <v>99</v>
      </c>
      <c r="F167" s="382">
        <v>99</v>
      </c>
      <c r="G167" s="382">
        <v>99</v>
      </c>
      <c r="H167" s="382">
        <v>99</v>
      </c>
      <c r="I167" s="382">
        <v>99</v>
      </c>
      <c r="J167" s="382">
        <v>999</v>
      </c>
      <c r="K167" s="382">
        <v>99</v>
      </c>
      <c r="L167" s="382">
        <v>99</v>
      </c>
      <c r="M167" s="382">
        <v>99</v>
      </c>
      <c r="N167" s="382">
        <v>99</v>
      </c>
      <c r="O167" s="382">
        <v>99</v>
      </c>
      <c r="P167" s="382">
        <v>9999</v>
      </c>
      <c r="Q167" s="382">
        <v>53</v>
      </c>
      <c r="R167" s="382">
        <v>760</v>
      </c>
      <c r="S167" s="382">
        <v>5.3776315789473692</v>
      </c>
      <c r="T167" s="382">
        <v>3.9723684210526322</v>
      </c>
      <c r="U167" s="382">
        <v>6.3722368421052593</v>
      </c>
      <c r="V167" s="382">
        <v>0</v>
      </c>
      <c r="W167" s="382">
        <v>0</v>
      </c>
      <c r="X167" s="382">
        <v>1.0526315789473681</v>
      </c>
      <c r="Y167" s="382">
        <v>0</v>
      </c>
      <c r="Z167" s="382">
        <v>2.8886311175675474</v>
      </c>
      <c r="AA167" s="382">
        <v>1.6069830088030557</v>
      </c>
      <c r="AB167" s="382">
        <v>1.4574760704192964</v>
      </c>
      <c r="AC167" s="382">
        <v>24.994093170723559</v>
      </c>
      <c r="AD167" s="382">
        <v>-8.3940480783080851</v>
      </c>
      <c r="AE167" s="382">
        <v>34.265247438056591</v>
      </c>
      <c r="AF167" s="382">
        <v>8.4247866090233892</v>
      </c>
      <c r="AG167" s="382">
        <v>7.5851015693167696</v>
      </c>
      <c r="AH167" s="382">
        <v>0</v>
      </c>
    </row>
    <row r="168" spans="1:34" ht="15.6">
      <c r="A168" s="382">
        <v>2</v>
      </c>
      <c r="B168" s="382">
        <v>138</v>
      </c>
      <c r="C168" s="382">
        <v>2013</v>
      </c>
      <c r="D168" s="382">
        <v>6</v>
      </c>
      <c r="E168" s="382">
        <v>99</v>
      </c>
      <c r="F168" s="382">
        <v>99</v>
      </c>
      <c r="G168" s="382">
        <v>99</v>
      </c>
      <c r="H168" s="382">
        <v>99</v>
      </c>
      <c r="I168" s="382">
        <v>99</v>
      </c>
      <c r="J168" s="382">
        <v>999</v>
      </c>
      <c r="K168" s="382">
        <v>99</v>
      </c>
      <c r="L168" s="382">
        <v>99</v>
      </c>
      <c r="M168" s="382">
        <v>99</v>
      </c>
      <c r="N168" s="382">
        <v>99</v>
      </c>
      <c r="O168" s="382">
        <v>99</v>
      </c>
      <c r="P168" s="382">
        <v>9999</v>
      </c>
      <c r="Q168" s="382">
        <v>62</v>
      </c>
      <c r="R168" s="382">
        <v>690</v>
      </c>
      <c r="S168" s="382">
        <v>4.792753623188406</v>
      </c>
      <c r="T168" s="382">
        <v>3.9391304347826086</v>
      </c>
      <c r="U168" s="382">
        <v>7.4168115942028994</v>
      </c>
      <c r="V168" s="382">
        <v>0.14492753623188404</v>
      </c>
      <c r="W168" s="382">
        <v>0</v>
      </c>
      <c r="X168" s="382">
        <v>1.0144927536231885</v>
      </c>
      <c r="Y168" s="382">
        <v>0.14492753623188404</v>
      </c>
      <c r="Z168" s="382">
        <v>2.6391602159896754</v>
      </c>
      <c r="AA168" s="382">
        <v>1.5167488915994063</v>
      </c>
      <c r="AB168" s="382">
        <v>1.4965871698300144</v>
      </c>
      <c r="AC168" s="382">
        <v>46.491299510250087</v>
      </c>
      <c r="AD168" s="382">
        <v>27.486944258696504</v>
      </c>
      <c r="AE168" s="382">
        <v>36.091991840219301</v>
      </c>
      <c r="AF168" s="382">
        <v>7.6488194213501854</v>
      </c>
      <c r="AG168" s="382">
        <v>8.0153453077981247</v>
      </c>
      <c r="AH168" s="382">
        <v>0</v>
      </c>
    </row>
    <row r="169" spans="1:34" ht="15.6">
      <c r="A169" s="382">
        <v>2</v>
      </c>
      <c r="B169" s="382">
        <v>139</v>
      </c>
      <c r="C169" s="382">
        <v>2013</v>
      </c>
      <c r="D169" s="382">
        <v>7</v>
      </c>
      <c r="E169" s="382">
        <v>99</v>
      </c>
      <c r="F169" s="382">
        <v>99</v>
      </c>
      <c r="G169" s="382">
        <v>99</v>
      </c>
      <c r="H169" s="382">
        <v>99</v>
      </c>
      <c r="I169" s="382">
        <v>99</v>
      </c>
      <c r="J169" s="382">
        <v>999</v>
      </c>
      <c r="K169" s="382">
        <v>99</v>
      </c>
      <c r="L169" s="382">
        <v>99</v>
      </c>
      <c r="M169" s="382">
        <v>99</v>
      </c>
      <c r="N169" s="382">
        <v>99</v>
      </c>
      <c r="O169" s="382">
        <v>99</v>
      </c>
      <c r="P169" s="382">
        <v>9999</v>
      </c>
      <c r="Q169" s="382">
        <v>14</v>
      </c>
      <c r="R169" s="382">
        <v>116</v>
      </c>
      <c r="S169" s="382">
        <v>4.25</v>
      </c>
      <c r="T169" s="382">
        <v>3.4482758620689653</v>
      </c>
      <c r="U169" s="382">
        <v>8.0068965517241395</v>
      </c>
      <c r="V169" s="382">
        <v>0</v>
      </c>
      <c r="W169" s="382">
        <v>0</v>
      </c>
      <c r="X169" s="382">
        <v>0.86206896551724133</v>
      </c>
      <c r="Y169" s="382">
        <v>0</v>
      </c>
      <c r="Z169" s="382">
        <v>2.8328651311644593</v>
      </c>
      <c r="AA169" s="382">
        <v>1.4964037349362087</v>
      </c>
      <c r="AB169" s="382">
        <v>1.499107939260977</v>
      </c>
      <c r="AC169" s="382">
        <v>23.305152334848025</v>
      </c>
      <c r="AD169" s="382">
        <v>28.691452368319343</v>
      </c>
      <c r="AE169" s="382">
        <v>66.866650870065385</v>
      </c>
      <c r="AF169" s="382">
        <v>1.2858884824298857</v>
      </c>
      <c r="AG169" s="382">
        <v>1.4547156326955788</v>
      </c>
      <c r="AH169" s="382">
        <v>0</v>
      </c>
    </row>
    <row r="170" spans="1:34" ht="15.6">
      <c r="A170" s="382">
        <v>2</v>
      </c>
      <c r="B170" s="382">
        <v>140</v>
      </c>
      <c r="C170" s="382">
        <v>2013</v>
      </c>
      <c r="D170" s="382">
        <v>8</v>
      </c>
      <c r="E170" s="382">
        <v>99</v>
      </c>
      <c r="F170" s="382">
        <v>99</v>
      </c>
      <c r="G170" s="382">
        <v>99</v>
      </c>
      <c r="H170" s="382">
        <v>99</v>
      </c>
      <c r="I170" s="382">
        <v>99</v>
      </c>
      <c r="J170" s="382">
        <v>999</v>
      </c>
      <c r="K170" s="382">
        <v>99</v>
      </c>
      <c r="L170" s="382">
        <v>99</v>
      </c>
      <c r="M170" s="382">
        <v>99</v>
      </c>
      <c r="N170" s="382">
        <v>99</v>
      </c>
      <c r="O170" s="382">
        <v>99</v>
      </c>
      <c r="P170" s="382">
        <v>9999</v>
      </c>
      <c r="Q170" s="382">
        <v>80</v>
      </c>
      <c r="R170" s="382">
        <v>803</v>
      </c>
      <c r="S170" s="382">
        <v>4.7521793275217927</v>
      </c>
      <c r="T170" s="382">
        <v>3.3574097135740981</v>
      </c>
      <c r="U170" s="382">
        <v>8.880199252801992</v>
      </c>
      <c r="V170" s="382">
        <v>0</v>
      </c>
      <c r="W170" s="382">
        <v>0</v>
      </c>
      <c r="X170" s="382">
        <v>1.3698630136986301</v>
      </c>
      <c r="Y170" s="382">
        <v>0</v>
      </c>
      <c r="Z170" s="382">
        <v>2.9555391920031124</v>
      </c>
      <c r="AA170" s="382">
        <v>1.610861207818767</v>
      </c>
      <c r="AB170" s="382">
        <v>1.642532220353506</v>
      </c>
      <c r="AC170" s="382">
        <v>43.056148510436721</v>
      </c>
      <c r="AD170" s="382">
        <v>43.41169854551697</v>
      </c>
      <c r="AE170" s="382">
        <v>29.045927274513524</v>
      </c>
      <c r="AF170" s="382">
        <v>8.9014521671655</v>
      </c>
      <c r="AG170" s="382">
        <v>11.168482163679627</v>
      </c>
      <c r="AH170" s="382">
        <v>1.3698630136986301</v>
      </c>
    </row>
    <row r="171" spans="1:34" ht="15.6">
      <c r="A171" s="382">
        <v>2</v>
      </c>
      <c r="B171" s="382">
        <v>141</v>
      </c>
      <c r="C171" s="382">
        <v>2013</v>
      </c>
      <c r="D171" s="382">
        <v>9</v>
      </c>
      <c r="E171" s="382">
        <v>99</v>
      </c>
      <c r="F171" s="382">
        <v>99</v>
      </c>
      <c r="G171" s="382">
        <v>99</v>
      </c>
      <c r="H171" s="382">
        <v>99</v>
      </c>
      <c r="I171" s="382">
        <v>99</v>
      </c>
      <c r="J171" s="382">
        <v>999</v>
      </c>
      <c r="K171" s="382">
        <v>99</v>
      </c>
      <c r="L171" s="382">
        <v>99</v>
      </c>
      <c r="M171" s="382">
        <v>99</v>
      </c>
      <c r="N171" s="382">
        <v>99</v>
      </c>
      <c r="O171" s="382">
        <v>99</v>
      </c>
      <c r="P171" s="382">
        <v>9999</v>
      </c>
      <c r="Q171" s="382">
        <v>85</v>
      </c>
      <c r="R171" s="382">
        <v>667</v>
      </c>
      <c r="S171" s="382">
        <v>4.6386806596701646</v>
      </c>
      <c r="T171" s="382">
        <v>3.7661169415292353</v>
      </c>
      <c r="U171" s="382">
        <v>9.180059970014991</v>
      </c>
      <c r="V171" s="382">
        <v>0</v>
      </c>
      <c r="W171" s="382">
        <v>0</v>
      </c>
      <c r="X171" s="382">
        <v>2.6986506746626686</v>
      </c>
      <c r="Y171" s="382">
        <v>0.29985007496251881</v>
      </c>
      <c r="Z171" s="382">
        <v>3.2408109738949031</v>
      </c>
      <c r="AA171" s="382">
        <v>1.5822867132253062</v>
      </c>
      <c r="AB171" s="382">
        <v>1.8001808350269812</v>
      </c>
      <c r="AC171" s="382">
        <v>34.657575231516198</v>
      </c>
      <c r="AD171" s="382">
        <v>33.482036643966616</v>
      </c>
      <c r="AE171" s="382">
        <v>38.509407714028391</v>
      </c>
      <c r="AF171" s="382">
        <v>7.3938587739718447</v>
      </c>
      <c r="AG171" s="382">
        <v>9.5901908813073895</v>
      </c>
      <c r="AH171" s="382">
        <v>1.6491754122938533</v>
      </c>
    </row>
    <row r="172" spans="1:34" ht="15.6">
      <c r="A172" s="382">
        <v>2</v>
      </c>
      <c r="B172" s="382">
        <v>142</v>
      </c>
      <c r="C172" s="382">
        <v>2013</v>
      </c>
      <c r="D172" s="382">
        <v>10</v>
      </c>
      <c r="E172" s="382">
        <v>99</v>
      </c>
      <c r="F172" s="382">
        <v>99</v>
      </c>
      <c r="G172" s="382">
        <v>99</v>
      </c>
      <c r="H172" s="382">
        <v>99</v>
      </c>
      <c r="I172" s="382">
        <v>99</v>
      </c>
      <c r="J172" s="382">
        <v>999</v>
      </c>
      <c r="K172" s="382">
        <v>99</v>
      </c>
      <c r="L172" s="382">
        <v>99</v>
      </c>
      <c r="M172" s="382">
        <v>99</v>
      </c>
      <c r="N172" s="382">
        <v>99</v>
      </c>
      <c r="O172" s="382">
        <v>99</v>
      </c>
      <c r="P172" s="382">
        <v>9999</v>
      </c>
      <c r="Q172" s="382">
        <v>104</v>
      </c>
      <c r="R172" s="382">
        <v>1021</v>
      </c>
      <c r="S172" s="382">
        <v>4.3937316356513207</v>
      </c>
      <c r="T172" s="382">
        <v>4.0881488736532807</v>
      </c>
      <c r="U172" s="382">
        <v>9.58834476003919</v>
      </c>
      <c r="V172" s="382">
        <v>0</v>
      </c>
      <c r="W172" s="382">
        <v>0</v>
      </c>
      <c r="X172" s="382">
        <v>3.1341821743388842</v>
      </c>
      <c r="Y172" s="382">
        <v>0</v>
      </c>
      <c r="Z172" s="382">
        <v>3.5505322748173023</v>
      </c>
      <c r="AA172" s="382">
        <v>1.4936102501331483</v>
      </c>
      <c r="AB172" s="382">
        <v>1.5679411259695213</v>
      </c>
      <c r="AC172" s="382">
        <v>38.738469251495317</v>
      </c>
      <c r="AD172" s="382">
        <v>27.29182313779938</v>
      </c>
      <c r="AE172" s="382">
        <v>43.560539065440096</v>
      </c>
      <c r="AF172" s="382">
        <v>11.318035694490632</v>
      </c>
      <c r="AG172" s="382">
        <v>15.332934570844028</v>
      </c>
      <c r="AH172" s="382">
        <v>1.6650342801175313</v>
      </c>
    </row>
    <row r="173" spans="1:34" ht="15.6">
      <c r="A173" s="382">
        <v>2</v>
      </c>
      <c r="B173" s="382">
        <v>143</v>
      </c>
      <c r="C173" s="382">
        <v>2013</v>
      </c>
      <c r="D173" s="382">
        <v>11</v>
      </c>
      <c r="E173" s="382">
        <v>99</v>
      </c>
      <c r="F173" s="382">
        <v>99</v>
      </c>
      <c r="G173" s="382">
        <v>99</v>
      </c>
      <c r="H173" s="382">
        <v>99</v>
      </c>
      <c r="I173" s="382">
        <v>99</v>
      </c>
      <c r="J173" s="382">
        <v>999</v>
      </c>
      <c r="K173" s="382">
        <v>99</v>
      </c>
      <c r="L173" s="382">
        <v>99</v>
      </c>
      <c r="M173" s="382">
        <v>99</v>
      </c>
      <c r="N173" s="382">
        <v>99</v>
      </c>
      <c r="O173" s="382">
        <v>99</v>
      </c>
      <c r="P173" s="382">
        <v>9999</v>
      </c>
      <c r="Q173" s="382">
        <v>72</v>
      </c>
      <c r="R173" s="382">
        <v>582</v>
      </c>
      <c r="S173" s="382">
        <v>4.5635738831615118</v>
      </c>
      <c r="T173" s="382">
        <v>3.807560137457044</v>
      </c>
      <c r="U173" s="382">
        <v>10.132474226804119</v>
      </c>
      <c r="V173" s="382">
        <v>0</v>
      </c>
      <c r="W173" s="382">
        <v>0</v>
      </c>
      <c r="X173" s="382">
        <v>7.5601374570446751</v>
      </c>
      <c r="Y173" s="382">
        <v>0</v>
      </c>
      <c r="Z173" s="382">
        <v>3.6332079103907935</v>
      </c>
      <c r="AA173" s="382">
        <v>1.8384719143724964</v>
      </c>
      <c r="AB173" s="382">
        <v>1.6363812305226597</v>
      </c>
      <c r="AC173" s="382">
        <v>55.435351261344806</v>
      </c>
      <c r="AD173" s="382">
        <v>41.860259767426321</v>
      </c>
      <c r="AE173" s="382">
        <v>47.981850363607805</v>
      </c>
      <c r="AF173" s="382">
        <v>6.4516129032258052</v>
      </c>
      <c r="AG173" s="382">
        <v>9.2362226072018689</v>
      </c>
      <c r="AH173" s="382">
        <v>1.5463917525773196</v>
      </c>
    </row>
    <row r="174" spans="1:34" ht="15.6">
      <c r="A174" s="382">
        <v>2</v>
      </c>
      <c r="B174" s="382">
        <v>144</v>
      </c>
      <c r="C174" s="382">
        <v>2013</v>
      </c>
      <c r="D174" s="382">
        <v>12</v>
      </c>
      <c r="E174" s="382">
        <v>99</v>
      </c>
      <c r="F174" s="382">
        <v>99</v>
      </c>
      <c r="G174" s="382">
        <v>99</v>
      </c>
      <c r="H174" s="382">
        <v>99</v>
      </c>
      <c r="I174" s="382">
        <v>99</v>
      </c>
      <c r="J174" s="382">
        <v>999</v>
      </c>
      <c r="K174" s="382">
        <v>99</v>
      </c>
      <c r="L174" s="382">
        <v>99</v>
      </c>
      <c r="M174" s="382">
        <v>99</v>
      </c>
      <c r="N174" s="382">
        <v>99</v>
      </c>
      <c r="O174" s="382">
        <v>99</v>
      </c>
      <c r="P174" s="382">
        <v>9999</v>
      </c>
      <c r="Q174" s="382">
        <v>14</v>
      </c>
      <c r="R174" s="382">
        <v>93</v>
      </c>
      <c r="S174" s="382">
        <v>4.3333333333333321</v>
      </c>
      <c r="T174" s="382">
        <v>3.774193548387097</v>
      </c>
      <c r="U174" s="382">
        <v>8.9311827956989287</v>
      </c>
      <c r="V174" s="382">
        <v>0</v>
      </c>
      <c r="W174" s="382">
        <v>0</v>
      </c>
      <c r="X174" s="382">
        <v>0</v>
      </c>
      <c r="Y174" s="382">
        <v>0</v>
      </c>
      <c r="Z174" s="382">
        <v>2.9888674625217546</v>
      </c>
      <c r="AA174" s="382">
        <v>1.5121965319542576</v>
      </c>
      <c r="AB174" s="382">
        <v>1.6404105980762731</v>
      </c>
      <c r="AC174" s="382">
        <v>34.813318389522102</v>
      </c>
      <c r="AD174" s="382">
        <v>-18.651228248964937</v>
      </c>
      <c r="AE174" s="382">
        <v>9.969745756754028</v>
      </c>
      <c r="AF174" s="382">
        <v>1.0309278350515465</v>
      </c>
      <c r="AG174" s="382">
        <v>1.3009117189028299</v>
      </c>
      <c r="AH174" s="382">
        <v>0</v>
      </c>
    </row>
    <row r="175" spans="1:34" ht="15.6">
      <c r="A175" s="382">
        <v>2</v>
      </c>
      <c r="B175" s="382">
        <v>145</v>
      </c>
      <c r="C175" s="382">
        <v>2012</v>
      </c>
      <c r="D175" s="382">
        <v>1</v>
      </c>
      <c r="E175" s="382">
        <v>99</v>
      </c>
      <c r="F175" s="382">
        <v>99</v>
      </c>
      <c r="G175" s="382">
        <v>99</v>
      </c>
      <c r="H175" s="382">
        <v>99</v>
      </c>
      <c r="I175" s="382">
        <v>99</v>
      </c>
      <c r="J175" s="382">
        <v>999</v>
      </c>
      <c r="K175" s="382">
        <v>99</v>
      </c>
      <c r="L175" s="382">
        <v>99</v>
      </c>
      <c r="M175" s="382">
        <v>99</v>
      </c>
      <c r="N175" s="382">
        <v>99</v>
      </c>
      <c r="O175" s="382">
        <v>99</v>
      </c>
      <c r="P175" s="382">
        <v>9999</v>
      </c>
      <c r="Q175" s="382">
        <v>52</v>
      </c>
      <c r="R175" s="382">
        <v>391</v>
      </c>
      <c r="S175" s="382">
        <v>4.0792838874680308</v>
      </c>
      <c r="T175" s="382">
        <v>3.4194373401534528</v>
      </c>
      <c r="U175" s="382">
        <v>6.891815856777499</v>
      </c>
      <c r="V175" s="382">
        <v>0</v>
      </c>
      <c r="W175" s="382">
        <v>0</v>
      </c>
      <c r="X175" s="382">
        <v>1.5345268542199488</v>
      </c>
      <c r="Y175" s="382">
        <v>0</v>
      </c>
      <c r="Z175" s="382">
        <v>4.1147460511962883</v>
      </c>
      <c r="AA175" s="382">
        <v>1.657766499997138</v>
      </c>
      <c r="AB175" s="382">
        <v>1.5873640072768556</v>
      </c>
      <c r="AC175" s="382">
        <v>35.60216269561375</v>
      </c>
      <c r="AD175" s="382">
        <v>49.45629039813641</v>
      </c>
      <c r="AE175" s="382">
        <v>55.49546794185548</v>
      </c>
      <c r="AF175" s="382">
        <v>4.4421722335832774</v>
      </c>
      <c r="AG175" s="382">
        <v>4.43447924037718</v>
      </c>
      <c r="AH175" s="382">
        <v>0.25575447570332477</v>
      </c>
    </row>
    <row r="176" spans="1:34" ht="15.6">
      <c r="A176" s="382">
        <v>2</v>
      </c>
      <c r="B176" s="382">
        <v>146</v>
      </c>
      <c r="C176" s="382">
        <v>2012</v>
      </c>
      <c r="D176" s="382">
        <v>2</v>
      </c>
      <c r="E176" s="382">
        <v>99</v>
      </c>
      <c r="F176" s="382">
        <v>99</v>
      </c>
      <c r="G176" s="382">
        <v>99</v>
      </c>
      <c r="H176" s="382">
        <v>99</v>
      </c>
      <c r="I176" s="382">
        <v>99</v>
      </c>
      <c r="J176" s="382">
        <v>999</v>
      </c>
      <c r="K176" s="382">
        <v>99</v>
      </c>
      <c r="L176" s="382">
        <v>99</v>
      </c>
      <c r="M176" s="382">
        <v>99</v>
      </c>
      <c r="N176" s="382">
        <v>99</v>
      </c>
      <c r="O176" s="382">
        <v>99</v>
      </c>
      <c r="P176" s="382">
        <v>9999</v>
      </c>
      <c r="Q176" s="382">
        <v>58</v>
      </c>
      <c r="R176" s="382">
        <v>978</v>
      </c>
      <c r="S176" s="382">
        <v>5.3282208588957056</v>
      </c>
      <c r="T176" s="382">
        <v>3.7791411042944785</v>
      </c>
      <c r="U176" s="382">
        <v>5.1030674846625788</v>
      </c>
      <c r="V176" s="382">
        <v>0</v>
      </c>
      <c r="W176" s="382">
        <v>0</v>
      </c>
      <c r="X176" s="382">
        <v>1.4314928425357876</v>
      </c>
      <c r="Y176" s="382">
        <v>0</v>
      </c>
      <c r="Z176" s="382">
        <v>2.4665680348819525</v>
      </c>
      <c r="AA176" s="382">
        <v>1.7577293822082503</v>
      </c>
      <c r="AB176" s="382">
        <v>1.7214793890250459</v>
      </c>
      <c r="AC176" s="382">
        <v>36.911558370940405</v>
      </c>
      <c r="AD176" s="382">
        <v>43.050287961693471</v>
      </c>
      <c r="AE176" s="382">
        <v>41.424838989320158</v>
      </c>
      <c r="AF176" s="382">
        <v>11.111111111111112</v>
      </c>
      <c r="AG176" s="382">
        <v>8.2130103510128905</v>
      </c>
      <c r="AH176" s="382">
        <v>0</v>
      </c>
    </row>
    <row r="177" spans="1:34" ht="15.6">
      <c r="A177" s="382">
        <v>2</v>
      </c>
      <c r="B177" s="382">
        <v>147</v>
      </c>
      <c r="C177" s="382">
        <v>2012</v>
      </c>
      <c r="D177" s="382">
        <v>3</v>
      </c>
      <c r="E177" s="382">
        <v>99</v>
      </c>
      <c r="F177" s="382">
        <v>99</v>
      </c>
      <c r="G177" s="382">
        <v>99</v>
      </c>
      <c r="H177" s="382">
        <v>99</v>
      </c>
      <c r="I177" s="382">
        <v>99</v>
      </c>
      <c r="J177" s="382">
        <v>999</v>
      </c>
      <c r="K177" s="382">
        <v>99</v>
      </c>
      <c r="L177" s="382">
        <v>99</v>
      </c>
      <c r="M177" s="382">
        <v>99</v>
      </c>
      <c r="N177" s="382">
        <v>99</v>
      </c>
      <c r="O177" s="382">
        <v>99</v>
      </c>
      <c r="P177" s="382">
        <v>9999</v>
      </c>
      <c r="Q177" s="382">
        <v>77</v>
      </c>
      <c r="R177" s="382">
        <v>1549</v>
      </c>
      <c r="S177" s="382">
        <v>5.2834086507424143</v>
      </c>
      <c r="T177" s="382">
        <v>4.1517107811491281</v>
      </c>
      <c r="U177" s="382">
        <v>5.3838605551969057</v>
      </c>
      <c r="V177" s="382">
        <v>0</v>
      </c>
      <c r="W177" s="382">
        <v>0</v>
      </c>
      <c r="X177" s="382">
        <v>0.45190445448676558</v>
      </c>
      <c r="Y177" s="382">
        <v>0</v>
      </c>
      <c r="Z177" s="382">
        <v>1.9413905078217604</v>
      </c>
      <c r="AA177" s="382">
        <v>1.4225391246698005</v>
      </c>
      <c r="AB177" s="382">
        <v>1.3553204263170484</v>
      </c>
      <c r="AC177" s="382">
        <v>32.772901647059072</v>
      </c>
      <c r="AD177" s="382">
        <v>19.72876290358553</v>
      </c>
      <c r="AE177" s="382">
        <v>40.295079142616942</v>
      </c>
      <c r="AF177" s="382">
        <v>17.598273119745517</v>
      </c>
      <c r="AG177" s="382">
        <v>13.723896193657758</v>
      </c>
      <c r="AH177" s="382">
        <v>0</v>
      </c>
    </row>
    <row r="178" spans="1:34" ht="15.6">
      <c r="A178" s="382">
        <v>2</v>
      </c>
      <c r="B178" s="382">
        <v>148</v>
      </c>
      <c r="C178" s="382">
        <v>2012</v>
      </c>
      <c r="D178" s="382">
        <v>4</v>
      </c>
      <c r="E178" s="382">
        <v>99</v>
      </c>
      <c r="F178" s="382">
        <v>99</v>
      </c>
      <c r="G178" s="382">
        <v>99</v>
      </c>
      <c r="H178" s="382">
        <v>99</v>
      </c>
      <c r="I178" s="382">
        <v>99</v>
      </c>
      <c r="J178" s="382">
        <v>999</v>
      </c>
      <c r="K178" s="382">
        <v>99</v>
      </c>
      <c r="L178" s="382">
        <v>99</v>
      </c>
      <c r="M178" s="382">
        <v>99</v>
      </c>
      <c r="N178" s="382">
        <v>99</v>
      </c>
      <c r="O178" s="382">
        <v>99</v>
      </c>
      <c r="P178" s="382">
        <v>9999</v>
      </c>
      <c r="Q178" s="382">
        <v>55</v>
      </c>
      <c r="R178" s="382">
        <v>1376</v>
      </c>
      <c r="S178" s="382">
        <v>5.0305232558139563</v>
      </c>
      <c r="T178" s="382">
        <v>4.4774709302325553</v>
      </c>
      <c r="U178" s="382">
        <v>5.4444767441860513</v>
      </c>
      <c r="V178" s="382">
        <v>0</v>
      </c>
      <c r="W178" s="382">
        <v>0</v>
      </c>
      <c r="X178" s="382">
        <v>0</v>
      </c>
      <c r="Y178" s="382">
        <v>0</v>
      </c>
      <c r="Z178" s="382">
        <v>1.7046316060222011</v>
      </c>
      <c r="AA178" s="382">
        <v>1.4046015592177152</v>
      </c>
      <c r="AB178" s="382">
        <v>1.1542708859815876</v>
      </c>
      <c r="AC178" s="382">
        <v>33.407194809947754</v>
      </c>
      <c r="AD178" s="382">
        <v>9.5581083076529207</v>
      </c>
      <c r="AE178" s="382">
        <v>41.371100555871251</v>
      </c>
      <c r="AF178" s="382">
        <v>15.632810724835259</v>
      </c>
      <c r="AG178" s="382">
        <v>12.328401928678408</v>
      </c>
      <c r="AH178" s="382">
        <v>0</v>
      </c>
    </row>
    <row r="179" spans="1:34" ht="15.6">
      <c r="A179" s="382">
        <v>2</v>
      </c>
      <c r="B179" s="382">
        <v>149</v>
      </c>
      <c r="C179" s="382">
        <v>2012</v>
      </c>
      <c r="D179" s="382">
        <v>5</v>
      </c>
      <c r="E179" s="382">
        <v>99</v>
      </c>
      <c r="F179" s="382">
        <v>99</v>
      </c>
      <c r="G179" s="382">
        <v>99</v>
      </c>
      <c r="H179" s="382">
        <v>99</v>
      </c>
      <c r="I179" s="382">
        <v>99</v>
      </c>
      <c r="J179" s="382">
        <v>999</v>
      </c>
      <c r="K179" s="382">
        <v>99</v>
      </c>
      <c r="L179" s="382">
        <v>99</v>
      </c>
      <c r="M179" s="382">
        <v>99</v>
      </c>
      <c r="N179" s="382">
        <v>99</v>
      </c>
      <c r="O179" s="382">
        <v>99</v>
      </c>
      <c r="P179" s="382">
        <v>9999</v>
      </c>
      <c r="Q179" s="382">
        <v>64</v>
      </c>
      <c r="R179" s="382">
        <v>1064</v>
      </c>
      <c r="S179" s="382">
        <v>5.1757518796992485</v>
      </c>
      <c r="T179" s="382">
        <v>3.4379699248120308</v>
      </c>
      <c r="U179" s="382">
        <v>6.4525375939849612</v>
      </c>
      <c r="V179" s="382">
        <v>0</v>
      </c>
      <c r="W179" s="382">
        <v>0</v>
      </c>
      <c r="X179" s="382">
        <v>9.3984962406015018E-2</v>
      </c>
      <c r="Y179" s="382">
        <v>0</v>
      </c>
      <c r="Z179" s="382">
        <v>2.1196789080893197</v>
      </c>
      <c r="AA179" s="382">
        <v>1.47285411589437</v>
      </c>
      <c r="AB179" s="382">
        <v>1.5953132765144604</v>
      </c>
      <c r="AC179" s="382">
        <v>42.539650583372129</v>
      </c>
      <c r="AD179" s="382">
        <v>30.612181478289354</v>
      </c>
      <c r="AE179" s="382">
        <v>37.043359612939305</v>
      </c>
      <c r="AF179" s="382">
        <v>12.088161781413316</v>
      </c>
      <c r="AG179" s="382">
        <v>11.298072967235502</v>
      </c>
      <c r="AH179" s="382">
        <v>0</v>
      </c>
    </row>
    <row r="180" spans="1:34" ht="15.6">
      <c r="A180" s="382">
        <v>2</v>
      </c>
      <c r="B180" s="382">
        <v>150</v>
      </c>
      <c r="C180" s="382">
        <v>2012</v>
      </c>
      <c r="D180" s="382">
        <v>6</v>
      </c>
      <c r="E180" s="382">
        <v>99</v>
      </c>
      <c r="F180" s="382">
        <v>99</v>
      </c>
      <c r="G180" s="382">
        <v>99</v>
      </c>
      <c r="H180" s="382">
        <v>99</v>
      </c>
      <c r="I180" s="382">
        <v>99</v>
      </c>
      <c r="J180" s="382">
        <v>999</v>
      </c>
      <c r="K180" s="382">
        <v>99</v>
      </c>
      <c r="L180" s="382">
        <v>99</v>
      </c>
      <c r="M180" s="382">
        <v>99</v>
      </c>
      <c r="N180" s="382">
        <v>99</v>
      </c>
      <c r="O180" s="382">
        <v>99</v>
      </c>
      <c r="P180" s="382">
        <v>9999</v>
      </c>
      <c r="Q180" s="382">
        <v>67</v>
      </c>
      <c r="R180" s="382">
        <v>510</v>
      </c>
      <c r="S180" s="382">
        <v>4.62156862745098</v>
      </c>
      <c r="T180" s="382">
        <v>3.3</v>
      </c>
      <c r="U180" s="382">
        <v>7.1378431372549036</v>
      </c>
      <c r="V180" s="382">
        <v>0</v>
      </c>
      <c r="W180" s="382">
        <v>0</v>
      </c>
      <c r="X180" s="382">
        <v>0.19607843137254899</v>
      </c>
      <c r="Y180" s="382">
        <v>0</v>
      </c>
      <c r="Z180" s="382">
        <v>2.5617547706222497</v>
      </c>
      <c r="AA180" s="382">
        <v>1.5236454898117249</v>
      </c>
      <c r="AB180" s="382">
        <v>1.5101616586624484</v>
      </c>
      <c r="AC180" s="382">
        <v>32.803788173096294</v>
      </c>
      <c r="AD180" s="382">
        <v>30.537472567038662</v>
      </c>
      <c r="AE180" s="382">
        <v>37.23098260791285</v>
      </c>
      <c r="AF180" s="382">
        <v>5.7941376959781872</v>
      </c>
      <c r="AG180" s="382">
        <v>5.9905869962315084</v>
      </c>
      <c r="AH180" s="382">
        <v>0</v>
      </c>
    </row>
    <row r="181" spans="1:34" ht="15.6">
      <c r="A181" s="382">
        <v>2</v>
      </c>
      <c r="B181" s="382">
        <v>151</v>
      </c>
      <c r="C181" s="382">
        <v>2012</v>
      </c>
      <c r="D181" s="382">
        <v>7</v>
      </c>
      <c r="E181" s="382">
        <v>99</v>
      </c>
      <c r="F181" s="382">
        <v>99</v>
      </c>
      <c r="G181" s="382">
        <v>99</v>
      </c>
      <c r="H181" s="382">
        <v>99</v>
      </c>
      <c r="I181" s="382">
        <v>99</v>
      </c>
      <c r="J181" s="382">
        <v>999</v>
      </c>
      <c r="K181" s="382">
        <v>99</v>
      </c>
      <c r="L181" s="382">
        <v>99</v>
      </c>
      <c r="M181" s="382">
        <v>99</v>
      </c>
      <c r="N181" s="382">
        <v>99</v>
      </c>
      <c r="O181" s="382">
        <v>99</v>
      </c>
      <c r="P181" s="382">
        <v>9999</v>
      </c>
      <c r="Q181" s="382">
        <v>14</v>
      </c>
      <c r="R181" s="382">
        <v>122</v>
      </c>
      <c r="S181" s="382">
        <v>4.5</v>
      </c>
      <c r="T181" s="382">
        <v>3.2295081967213122</v>
      </c>
      <c r="U181" s="382">
        <v>7.8827868852459009</v>
      </c>
      <c r="V181" s="382">
        <v>0</v>
      </c>
      <c r="W181" s="382">
        <v>0</v>
      </c>
      <c r="X181" s="382">
        <v>1.6393442622950822</v>
      </c>
      <c r="Y181" s="382">
        <v>0</v>
      </c>
      <c r="Z181" s="382">
        <v>3.8670040214774906</v>
      </c>
      <c r="AA181" s="382">
        <v>1.8387896946044713</v>
      </c>
      <c r="AB181" s="382">
        <v>1.5245901639344261</v>
      </c>
      <c r="AC181" s="382">
        <v>15.763796490141541</v>
      </c>
      <c r="AD181" s="382">
        <v>74.101149920384699</v>
      </c>
      <c r="AE181" s="382">
        <v>14.911631775599901</v>
      </c>
      <c r="AF181" s="382">
        <v>1.3860486253124296</v>
      </c>
      <c r="AG181" s="382">
        <v>1.5826023993285836</v>
      </c>
      <c r="AH181" s="382">
        <v>0</v>
      </c>
    </row>
    <row r="182" spans="1:34" ht="15.6">
      <c r="A182" s="382">
        <v>2</v>
      </c>
      <c r="B182" s="382">
        <v>152</v>
      </c>
      <c r="C182" s="382">
        <v>2012</v>
      </c>
      <c r="D182" s="382">
        <v>8</v>
      </c>
      <c r="E182" s="382">
        <v>99</v>
      </c>
      <c r="F182" s="382">
        <v>99</v>
      </c>
      <c r="G182" s="382">
        <v>99</v>
      </c>
      <c r="H182" s="382">
        <v>99</v>
      </c>
      <c r="I182" s="382">
        <v>99</v>
      </c>
      <c r="J182" s="382">
        <v>999</v>
      </c>
      <c r="K182" s="382">
        <v>99</v>
      </c>
      <c r="L182" s="382">
        <v>99</v>
      </c>
      <c r="M182" s="382">
        <v>99</v>
      </c>
      <c r="N182" s="382">
        <v>99</v>
      </c>
      <c r="O182" s="382">
        <v>99</v>
      </c>
      <c r="P182" s="382">
        <v>9999</v>
      </c>
      <c r="Q182" s="382">
        <v>76</v>
      </c>
      <c r="R182" s="382">
        <v>866</v>
      </c>
      <c r="S182" s="382">
        <v>4.6189376443418011</v>
      </c>
      <c r="T182" s="382">
        <v>3.115473441108545</v>
      </c>
      <c r="U182" s="382">
        <v>8.5248267898383272</v>
      </c>
      <c r="V182" s="382">
        <v>0</v>
      </c>
      <c r="W182" s="382">
        <v>0</v>
      </c>
      <c r="X182" s="382">
        <v>1.0392609699769055</v>
      </c>
      <c r="Y182" s="382">
        <v>0</v>
      </c>
      <c r="Z182" s="382">
        <v>2.4621232842804761</v>
      </c>
      <c r="AA182" s="382">
        <v>1.536413080247514</v>
      </c>
      <c r="AB182" s="382">
        <v>1.5084261623194932</v>
      </c>
      <c r="AC182" s="382">
        <v>55.315234945885393</v>
      </c>
      <c r="AD182" s="382">
        <v>40.180692898002654</v>
      </c>
      <c r="AE182" s="382">
        <v>37.623406290451811</v>
      </c>
      <c r="AF182" s="382">
        <v>9.8386730288570803</v>
      </c>
      <c r="AG182" s="382">
        <v>12.148863692464644</v>
      </c>
      <c r="AH182" s="382">
        <v>0.57736720554272514</v>
      </c>
    </row>
    <row r="183" spans="1:34" ht="15.6">
      <c r="A183" s="382">
        <v>2</v>
      </c>
      <c r="B183" s="382">
        <v>153</v>
      </c>
      <c r="C183" s="382">
        <v>2012</v>
      </c>
      <c r="D183" s="382">
        <v>9</v>
      </c>
      <c r="E183" s="382">
        <v>99</v>
      </c>
      <c r="F183" s="382">
        <v>99</v>
      </c>
      <c r="G183" s="382">
        <v>99</v>
      </c>
      <c r="H183" s="382">
        <v>99</v>
      </c>
      <c r="I183" s="382">
        <v>99</v>
      </c>
      <c r="J183" s="382">
        <v>999</v>
      </c>
      <c r="K183" s="382">
        <v>99</v>
      </c>
      <c r="L183" s="382">
        <v>99</v>
      </c>
      <c r="M183" s="382">
        <v>99</v>
      </c>
      <c r="N183" s="382">
        <v>99</v>
      </c>
      <c r="O183" s="382">
        <v>99</v>
      </c>
      <c r="P183" s="382">
        <v>9999</v>
      </c>
      <c r="Q183" s="382">
        <v>68</v>
      </c>
      <c r="R183" s="382">
        <v>484</v>
      </c>
      <c r="S183" s="382">
        <v>4.7747933884297513</v>
      </c>
      <c r="T183" s="382">
        <v>3.3181818181818188</v>
      </c>
      <c r="U183" s="382">
        <v>9.9084710743801576</v>
      </c>
      <c r="V183" s="382">
        <v>0</v>
      </c>
      <c r="W183" s="382">
        <v>0</v>
      </c>
      <c r="X183" s="382">
        <v>3.3057851239669431</v>
      </c>
      <c r="Y183" s="382">
        <v>0</v>
      </c>
      <c r="Z183" s="382">
        <v>3.098145029055972</v>
      </c>
      <c r="AA183" s="382">
        <v>1.5801274136164061</v>
      </c>
      <c r="AB183" s="382">
        <v>1.6964961460474108</v>
      </c>
      <c r="AC183" s="382">
        <v>41.116801179236411</v>
      </c>
      <c r="AD183" s="382">
        <v>39.140515532122038</v>
      </c>
      <c r="AE183" s="382">
        <v>29.186640371039257</v>
      </c>
      <c r="AF183" s="382">
        <v>5.4987502840263556</v>
      </c>
      <c r="AG183" s="382">
        <v>7.891947932265861</v>
      </c>
      <c r="AH183" s="382">
        <v>0</v>
      </c>
    </row>
    <row r="184" spans="1:34" ht="15.6">
      <c r="A184" s="382">
        <v>2</v>
      </c>
      <c r="B184" s="382">
        <v>154</v>
      </c>
      <c r="C184" s="382">
        <v>2012</v>
      </c>
      <c r="D184" s="382">
        <v>10</v>
      </c>
      <c r="E184" s="382">
        <v>99</v>
      </c>
      <c r="F184" s="382">
        <v>99</v>
      </c>
      <c r="G184" s="382">
        <v>99</v>
      </c>
      <c r="H184" s="382">
        <v>99</v>
      </c>
      <c r="I184" s="382">
        <v>99</v>
      </c>
      <c r="J184" s="382">
        <v>999</v>
      </c>
      <c r="K184" s="382">
        <v>99</v>
      </c>
      <c r="L184" s="382">
        <v>99</v>
      </c>
      <c r="M184" s="382">
        <v>99</v>
      </c>
      <c r="N184" s="382">
        <v>99</v>
      </c>
      <c r="O184" s="382">
        <v>99</v>
      </c>
      <c r="P184" s="382">
        <v>9999</v>
      </c>
      <c r="Q184" s="382">
        <v>108</v>
      </c>
      <c r="R184" s="382">
        <v>789</v>
      </c>
      <c r="S184" s="382">
        <v>4.5209125475285159</v>
      </c>
      <c r="T184" s="382">
        <v>3.996197718631179</v>
      </c>
      <c r="U184" s="382">
        <v>9.7409378960709674</v>
      </c>
      <c r="V184" s="382">
        <v>0</v>
      </c>
      <c r="W184" s="382">
        <v>0</v>
      </c>
      <c r="X184" s="382">
        <v>3.0418250950570345</v>
      </c>
      <c r="Y184" s="382">
        <v>0</v>
      </c>
      <c r="Z184" s="382">
        <v>3.2285614845884631</v>
      </c>
      <c r="AA184" s="382">
        <v>1.4101321491371439</v>
      </c>
      <c r="AB184" s="382">
        <v>1.6648869813074747</v>
      </c>
      <c r="AC184" s="382">
        <v>54.268698653602407</v>
      </c>
      <c r="AD184" s="382">
        <v>41.601331196288349</v>
      </c>
      <c r="AE184" s="382">
        <v>40.141726088667653</v>
      </c>
      <c r="AF184" s="382">
        <v>8.9638718473074306</v>
      </c>
      <c r="AG184" s="382">
        <v>12.647654154392992</v>
      </c>
      <c r="AH184" s="382">
        <v>0.63371356147021551</v>
      </c>
    </row>
    <row r="185" spans="1:34" ht="15.6">
      <c r="A185" s="382">
        <v>2</v>
      </c>
      <c r="B185" s="382">
        <v>155</v>
      </c>
      <c r="C185" s="382">
        <v>2012</v>
      </c>
      <c r="D185" s="382">
        <v>11</v>
      </c>
      <c r="E185" s="382">
        <v>99</v>
      </c>
      <c r="F185" s="382">
        <v>99</v>
      </c>
      <c r="G185" s="382">
        <v>99</v>
      </c>
      <c r="H185" s="382">
        <v>99</v>
      </c>
      <c r="I185" s="382">
        <v>99</v>
      </c>
      <c r="J185" s="382">
        <v>999</v>
      </c>
      <c r="K185" s="382">
        <v>99</v>
      </c>
      <c r="L185" s="382">
        <v>99</v>
      </c>
      <c r="M185" s="382">
        <v>99</v>
      </c>
      <c r="N185" s="382">
        <v>99</v>
      </c>
      <c r="O185" s="382">
        <v>99</v>
      </c>
      <c r="P185" s="382">
        <v>9999</v>
      </c>
      <c r="Q185" s="382">
        <v>74</v>
      </c>
      <c r="R185" s="382">
        <v>644</v>
      </c>
      <c r="S185" s="382">
        <v>4.6692546583850945</v>
      </c>
      <c r="T185" s="382">
        <v>4.0916149068322971</v>
      </c>
      <c r="U185" s="382">
        <v>8.7622670807453478</v>
      </c>
      <c r="V185" s="382">
        <v>0</v>
      </c>
      <c r="W185" s="382">
        <v>0</v>
      </c>
      <c r="X185" s="382">
        <v>1.7080745341614911</v>
      </c>
      <c r="Y185" s="382">
        <v>0</v>
      </c>
      <c r="Z185" s="382">
        <v>3.3493285435506248</v>
      </c>
      <c r="AA185" s="382">
        <v>1.5823910882797338</v>
      </c>
      <c r="AB185" s="382">
        <v>1.5651457577515275</v>
      </c>
      <c r="AC185" s="382">
        <v>36.487026596518795</v>
      </c>
      <c r="AD185" s="382">
        <v>8.2354509233703617</v>
      </c>
      <c r="AE185" s="382">
        <v>34.640869404443478</v>
      </c>
      <c r="AF185" s="382">
        <v>7.316518972960691</v>
      </c>
      <c r="AG185" s="382">
        <v>9.2861256932216563</v>
      </c>
      <c r="AH185" s="382">
        <v>3.7267080745341623</v>
      </c>
    </row>
    <row r="186" spans="1:34" ht="15.6">
      <c r="A186" s="382">
        <v>2</v>
      </c>
      <c r="B186" s="382">
        <v>156</v>
      </c>
      <c r="C186" s="382">
        <v>2012</v>
      </c>
      <c r="D186" s="382">
        <v>12</v>
      </c>
      <c r="E186" s="382">
        <v>99</v>
      </c>
      <c r="F186" s="382">
        <v>99</v>
      </c>
      <c r="G186" s="382">
        <v>99</v>
      </c>
      <c r="H186" s="382">
        <v>99</v>
      </c>
      <c r="I186" s="382">
        <v>99</v>
      </c>
      <c r="J186" s="382">
        <v>999</v>
      </c>
      <c r="K186" s="382">
        <v>99</v>
      </c>
      <c r="L186" s="382">
        <v>99</v>
      </c>
      <c r="M186" s="382">
        <v>99</v>
      </c>
      <c r="N186" s="382">
        <v>99</v>
      </c>
      <c r="O186" s="382">
        <v>99</v>
      </c>
      <c r="P186" s="382">
        <v>9999</v>
      </c>
      <c r="Q186" s="382">
        <v>11</v>
      </c>
      <c r="R186" s="382">
        <v>29</v>
      </c>
      <c r="S186" s="382">
        <v>5.0689655172413772</v>
      </c>
      <c r="T186" s="382">
        <v>4.2068965517241388</v>
      </c>
      <c r="U186" s="382">
        <v>9.5206896551724167</v>
      </c>
      <c r="V186" s="382">
        <v>0</v>
      </c>
      <c r="W186" s="382">
        <v>0</v>
      </c>
      <c r="X186" s="382">
        <v>10.344827586206899</v>
      </c>
      <c r="Y186" s="382">
        <v>0</v>
      </c>
      <c r="Z186" s="382">
        <v>3.7399409280181688</v>
      </c>
      <c r="AA186" s="382">
        <v>1.9285698557392503</v>
      </c>
      <c r="AB186" s="382">
        <v>1.6479728476342796</v>
      </c>
      <c r="AC186" s="382">
        <v>36.840296451865754</v>
      </c>
      <c r="AD186" s="382">
        <v>49.836466415660006</v>
      </c>
      <c r="AE186" s="382">
        <v>53.79940394668855</v>
      </c>
      <c r="AF186" s="382">
        <v>0.32947057486934794</v>
      </c>
      <c r="AG186" s="382">
        <v>0.45435845113301643</v>
      </c>
      <c r="AH186" s="382">
        <v>0</v>
      </c>
    </row>
    <row r="187" spans="1:34" ht="15.6">
      <c r="A187" s="382">
        <v>2</v>
      </c>
      <c r="B187" s="382">
        <v>157</v>
      </c>
      <c r="C187" s="382">
        <v>2011</v>
      </c>
      <c r="D187" s="382">
        <v>1</v>
      </c>
      <c r="E187" s="382">
        <v>99</v>
      </c>
      <c r="F187" s="382">
        <v>99</v>
      </c>
      <c r="G187" s="382">
        <v>99</v>
      </c>
      <c r="H187" s="382">
        <v>99</v>
      </c>
      <c r="I187" s="382">
        <v>99</v>
      </c>
      <c r="J187" s="382">
        <v>999</v>
      </c>
      <c r="K187" s="382">
        <v>99</v>
      </c>
      <c r="L187" s="382">
        <v>99</v>
      </c>
      <c r="M187" s="382">
        <v>99</v>
      </c>
      <c r="N187" s="382">
        <v>99</v>
      </c>
      <c r="O187" s="382">
        <v>99</v>
      </c>
      <c r="P187" s="382">
        <v>9999</v>
      </c>
      <c r="Q187" s="382">
        <v>47</v>
      </c>
      <c r="R187" s="382">
        <v>514</v>
      </c>
      <c r="S187" s="382">
        <v>4.0856031128404657</v>
      </c>
      <c r="T187" s="382">
        <v>3.4785992217898829</v>
      </c>
      <c r="U187" s="382">
        <v>5.9540856031128397</v>
      </c>
      <c r="V187" s="382">
        <v>0.19455252918287935</v>
      </c>
      <c r="W187" s="382">
        <v>0</v>
      </c>
      <c r="X187" s="382">
        <v>1.3618677042801559</v>
      </c>
      <c r="Y187" s="382">
        <v>0.3891050583657587</v>
      </c>
      <c r="Z187" s="382">
        <v>3.5637868473102059</v>
      </c>
      <c r="AA187" s="382">
        <v>1.6855032288041978</v>
      </c>
      <c r="AB187" s="382">
        <v>1.6681174828689651</v>
      </c>
      <c r="AC187" s="382">
        <v>32.156308826305349</v>
      </c>
      <c r="AD187" s="382">
        <v>25.460990777521204</v>
      </c>
      <c r="AE187" s="382">
        <v>36.462225461191451</v>
      </c>
      <c r="AF187" s="382">
        <v>5.4145159591277778</v>
      </c>
      <c r="AG187" s="382">
        <v>4.9964670126077344</v>
      </c>
      <c r="AH187" s="382">
        <v>0.19455252918287935</v>
      </c>
    </row>
    <row r="188" spans="1:34" ht="15.6">
      <c r="A188" s="382">
        <v>2</v>
      </c>
      <c r="B188" s="382">
        <v>158</v>
      </c>
      <c r="C188" s="382">
        <v>2011</v>
      </c>
      <c r="D188" s="382">
        <v>2</v>
      </c>
      <c r="E188" s="382">
        <v>99</v>
      </c>
      <c r="F188" s="382">
        <v>99</v>
      </c>
      <c r="G188" s="382">
        <v>99</v>
      </c>
      <c r="H188" s="382">
        <v>99</v>
      </c>
      <c r="I188" s="382">
        <v>99</v>
      </c>
      <c r="J188" s="382">
        <v>999</v>
      </c>
      <c r="K188" s="382">
        <v>99</v>
      </c>
      <c r="L188" s="382">
        <v>99</v>
      </c>
      <c r="M188" s="382">
        <v>99</v>
      </c>
      <c r="N188" s="382">
        <v>99</v>
      </c>
      <c r="O188" s="382">
        <v>99</v>
      </c>
      <c r="P188" s="382">
        <v>9999</v>
      </c>
      <c r="Q188" s="382">
        <v>50</v>
      </c>
      <c r="R188" s="382">
        <v>961</v>
      </c>
      <c r="S188" s="382">
        <v>4.7034339229968793</v>
      </c>
      <c r="T188" s="382">
        <v>3.8647242455775239</v>
      </c>
      <c r="U188" s="382">
        <v>5.1495317377731515</v>
      </c>
      <c r="V188" s="382">
        <v>0</v>
      </c>
      <c r="W188" s="382">
        <v>0</v>
      </c>
      <c r="X188" s="382">
        <v>2.4973985431841834</v>
      </c>
      <c r="Y188" s="382">
        <v>0.1040582726326743</v>
      </c>
      <c r="Z188" s="382">
        <v>3.0781534069561034</v>
      </c>
      <c r="AA188" s="382">
        <v>1.7480414692461013</v>
      </c>
      <c r="AB188" s="382">
        <v>1.4868183043187595</v>
      </c>
      <c r="AC188" s="382">
        <v>39.127039501758929</v>
      </c>
      <c r="AD188" s="382">
        <v>35.101889626526642</v>
      </c>
      <c r="AE188" s="382">
        <v>63.197052545086734</v>
      </c>
      <c r="AF188" s="382">
        <v>10.123248709575476</v>
      </c>
      <c r="AG188" s="382">
        <v>8.0793413623356098</v>
      </c>
      <c r="AH188" s="382">
        <v>0</v>
      </c>
    </row>
    <row r="189" spans="1:34" ht="15.6">
      <c r="A189" s="382">
        <v>2</v>
      </c>
      <c r="B189" s="382">
        <v>159</v>
      </c>
      <c r="C189" s="382">
        <v>2011</v>
      </c>
      <c r="D189" s="382">
        <v>3</v>
      </c>
      <c r="E189" s="382">
        <v>99</v>
      </c>
      <c r="F189" s="382">
        <v>99</v>
      </c>
      <c r="G189" s="382">
        <v>99</v>
      </c>
      <c r="H189" s="382">
        <v>99</v>
      </c>
      <c r="I189" s="382">
        <v>99</v>
      </c>
      <c r="J189" s="382">
        <v>999</v>
      </c>
      <c r="K189" s="382">
        <v>99</v>
      </c>
      <c r="L189" s="382">
        <v>99</v>
      </c>
      <c r="M189" s="382">
        <v>99</v>
      </c>
      <c r="N189" s="382">
        <v>99</v>
      </c>
      <c r="O189" s="382">
        <v>99</v>
      </c>
      <c r="P189" s="382">
        <v>9999</v>
      </c>
      <c r="Q189" s="382">
        <v>85</v>
      </c>
      <c r="R189" s="382">
        <v>1653</v>
      </c>
      <c r="S189" s="382">
        <v>4.4307320024198438</v>
      </c>
      <c r="T189" s="382">
        <v>3.646098003629763</v>
      </c>
      <c r="U189" s="382">
        <v>5.0408348457350316</v>
      </c>
      <c r="V189" s="382">
        <v>0</v>
      </c>
      <c r="W189" s="382">
        <v>0</v>
      </c>
      <c r="X189" s="382">
        <v>0.42347247428917117</v>
      </c>
      <c r="Y189" s="382">
        <v>0</v>
      </c>
      <c r="Z189" s="382">
        <v>2.0244951344104472</v>
      </c>
      <c r="AA189" s="382">
        <v>1.5919714659449722</v>
      </c>
      <c r="AB189" s="382">
        <v>1.6008103158545324</v>
      </c>
      <c r="AC189" s="382">
        <v>24.49406565437264</v>
      </c>
      <c r="AD189" s="382">
        <v>15.082580516055041</v>
      </c>
      <c r="AE189" s="382">
        <v>49.731493907817594</v>
      </c>
      <c r="AF189" s="382">
        <v>17.412830506689147</v>
      </c>
      <c r="AG189" s="382">
        <v>13.603797341051491</v>
      </c>
      <c r="AH189" s="382">
        <v>0</v>
      </c>
    </row>
    <row r="190" spans="1:34" ht="15.6">
      <c r="A190" s="382">
        <v>2</v>
      </c>
      <c r="B190" s="382">
        <v>160</v>
      </c>
      <c r="C190" s="382">
        <v>2011</v>
      </c>
      <c r="D190" s="382">
        <v>4</v>
      </c>
      <c r="E190" s="382">
        <v>99</v>
      </c>
      <c r="F190" s="382">
        <v>99</v>
      </c>
      <c r="G190" s="382">
        <v>99</v>
      </c>
      <c r="H190" s="382">
        <v>99</v>
      </c>
      <c r="I190" s="382">
        <v>99</v>
      </c>
      <c r="J190" s="382">
        <v>999</v>
      </c>
      <c r="K190" s="382">
        <v>99</v>
      </c>
      <c r="L190" s="382">
        <v>99</v>
      </c>
      <c r="M190" s="382">
        <v>99</v>
      </c>
      <c r="N190" s="382">
        <v>99</v>
      </c>
      <c r="O190" s="382">
        <v>99</v>
      </c>
      <c r="P190" s="382">
        <v>9999</v>
      </c>
      <c r="Q190" s="382">
        <v>60</v>
      </c>
      <c r="R190" s="382">
        <v>1249</v>
      </c>
      <c r="S190" s="382">
        <v>4.5596477181745394</v>
      </c>
      <c r="T190" s="382">
        <v>4.3947157726180945</v>
      </c>
      <c r="U190" s="382">
        <v>5.0056044835868736</v>
      </c>
      <c r="V190" s="382">
        <v>0</v>
      </c>
      <c r="W190" s="382">
        <v>0</v>
      </c>
      <c r="X190" s="382">
        <v>0.56044835868694964</v>
      </c>
      <c r="Y190" s="382">
        <v>0</v>
      </c>
      <c r="Z190" s="382">
        <v>2.0364415754752496</v>
      </c>
      <c r="AA190" s="382">
        <v>1.5574933786364538</v>
      </c>
      <c r="AB190" s="382">
        <v>1.2276521507014595</v>
      </c>
      <c r="AC190" s="382">
        <v>27.855107216835233</v>
      </c>
      <c r="AD190" s="382">
        <v>9.8777205044947198</v>
      </c>
      <c r="AE190" s="382">
        <v>40.830280449364544</v>
      </c>
      <c r="AF190" s="382">
        <v>13.157063099125672</v>
      </c>
      <c r="AG190" s="382">
        <v>10.207133630513528</v>
      </c>
      <c r="AH190" s="382">
        <v>0</v>
      </c>
    </row>
    <row r="191" spans="1:34" ht="15.6">
      <c r="A191" s="382">
        <v>2</v>
      </c>
      <c r="B191" s="382">
        <v>161</v>
      </c>
      <c r="C191" s="382">
        <v>2011</v>
      </c>
      <c r="D191" s="382">
        <v>5</v>
      </c>
      <c r="E191" s="382">
        <v>99</v>
      </c>
      <c r="F191" s="382">
        <v>99</v>
      </c>
      <c r="G191" s="382">
        <v>99</v>
      </c>
      <c r="H191" s="382">
        <v>99</v>
      </c>
      <c r="I191" s="382">
        <v>99</v>
      </c>
      <c r="J191" s="382">
        <v>999</v>
      </c>
      <c r="K191" s="382">
        <v>99</v>
      </c>
      <c r="L191" s="382">
        <v>99</v>
      </c>
      <c r="M191" s="382">
        <v>99</v>
      </c>
      <c r="N191" s="382">
        <v>99</v>
      </c>
      <c r="O191" s="382">
        <v>99</v>
      </c>
      <c r="P191" s="382">
        <v>9999</v>
      </c>
      <c r="Q191" s="382">
        <v>71</v>
      </c>
      <c r="R191" s="382">
        <v>1549</v>
      </c>
      <c r="S191" s="382">
        <v>5.1200774693350564</v>
      </c>
      <c r="T191" s="382">
        <v>3.7721110393802464</v>
      </c>
      <c r="U191" s="382">
        <v>5.9123176242737197</v>
      </c>
      <c r="V191" s="382">
        <v>0</v>
      </c>
      <c r="W191" s="382">
        <v>0</v>
      </c>
      <c r="X191" s="382">
        <v>6.4557779212395111E-2</v>
      </c>
      <c r="Y191" s="382">
        <v>0</v>
      </c>
      <c r="Z191" s="382">
        <v>1.7043860518962797</v>
      </c>
      <c r="AA191" s="382">
        <v>1.5383342610470661</v>
      </c>
      <c r="AB191" s="382">
        <v>1.4829687733610113</v>
      </c>
      <c r="AC191" s="382">
        <v>40.915216156181401</v>
      </c>
      <c r="AD191" s="382">
        <v>16.812218946138398</v>
      </c>
      <c r="AE191" s="382">
        <v>45.60010182934132</v>
      </c>
      <c r="AF191" s="382">
        <v>16.317286421573787</v>
      </c>
      <c r="AG191" s="382">
        <v>14.951818149759472</v>
      </c>
      <c r="AH191" s="382">
        <v>0</v>
      </c>
    </row>
    <row r="192" spans="1:34" ht="15.6">
      <c r="A192" s="382">
        <v>2</v>
      </c>
      <c r="B192" s="382">
        <v>162</v>
      </c>
      <c r="C192" s="382">
        <v>2011</v>
      </c>
      <c r="D192" s="382">
        <v>6</v>
      </c>
      <c r="E192" s="382">
        <v>99</v>
      </c>
      <c r="F192" s="382">
        <v>99</v>
      </c>
      <c r="G192" s="382">
        <v>99</v>
      </c>
      <c r="H192" s="382">
        <v>99</v>
      </c>
      <c r="I192" s="382">
        <v>99</v>
      </c>
      <c r="J192" s="382">
        <v>999</v>
      </c>
      <c r="K192" s="382">
        <v>99</v>
      </c>
      <c r="L192" s="382">
        <v>99</v>
      </c>
      <c r="M192" s="382">
        <v>99</v>
      </c>
      <c r="N192" s="382">
        <v>99</v>
      </c>
      <c r="O192" s="382">
        <v>99</v>
      </c>
      <c r="P192" s="382">
        <v>9999</v>
      </c>
      <c r="Q192" s="382">
        <v>81</v>
      </c>
      <c r="R192" s="382">
        <v>823</v>
      </c>
      <c r="S192" s="382">
        <v>4.7047387606318356</v>
      </c>
      <c r="T192" s="382">
        <v>3.3426488456865129</v>
      </c>
      <c r="U192" s="382">
        <v>6.9987849331713283</v>
      </c>
      <c r="V192" s="382">
        <v>0</v>
      </c>
      <c r="W192" s="382">
        <v>0</v>
      </c>
      <c r="X192" s="382">
        <v>0.60753341433778862</v>
      </c>
      <c r="Y192" s="382">
        <v>0</v>
      </c>
      <c r="Z192" s="382">
        <v>2.4919941764814446</v>
      </c>
      <c r="AA192" s="382">
        <v>1.4595608116346874</v>
      </c>
      <c r="AB192" s="382">
        <v>1.76896872068752</v>
      </c>
      <c r="AC192" s="382">
        <v>44.824996953337497</v>
      </c>
      <c r="AD192" s="382">
        <v>32.658306936299475</v>
      </c>
      <c r="AE192" s="382">
        <v>34.837281073267675</v>
      </c>
      <c r="AF192" s="382">
        <v>8.6695459812493425</v>
      </c>
      <c r="AG192" s="382">
        <v>9.4038851106458523</v>
      </c>
      <c r="AH192" s="382">
        <v>0</v>
      </c>
    </row>
    <row r="193" spans="1:34" ht="15.6">
      <c r="A193" s="382">
        <v>2</v>
      </c>
      <c r="B193" s="382">
        <v>163</v>
      </c>
      <c r="C193" s="382">
        <v>2011</v>
      </c>
      <c r="D193" s="382">
        <v>7</v>
      </c>
      <c r="E193" s="382">
        <v>99</v>
      </c>
      <c r="F193" s="382">
        <v>99</v>
      </c>
      <c r="G193" s="382">
        <v>99</v>
      </c>
      <c r="H193" s="382">
        <v>99</v>
      </c>
      <c r="I193" s="382">
        <v>99</v>
      </c>
      <c r="J193" s="382">
        <v>999</v>
      </c>
      <c r="K193" s="382">
        <v>99</v>
      </c>
      <c r="L193" s="382">
        <v>99</v>
      </c>
      <c r="M193" s="382">
        <v>99</v>
      </c>
      <c r="N193" s="382">
        <v>99</v>
      </c>
      <c r="O193" s="382">
        <v>99</v>
      </c>
      <c r="P193" s="382">
        <v>9999</v>
      </c>
      <c r="Q193" s="382">
        <v>19</v>
      </c>
      <c r="R193" s="382">
        <v>113</v>
      </c>
      <c r="S193" s="382">
        <v>4.946902654867257</v>
      </c>
      <c r="T193" s="382">
        <v>3.7345132743362823</v>
      </c>
      <c r="U193" s="382">
        <v>8.7522123893805297</v>
      </c>
      <c r="V193" s="382">
        <v>0</v>
      </c>
      <c r="W193" s="382">
        <v>0</v>
      </c>
      <c r="X193" s="382">
        <v>3.5398230088495577</v>
      </c>
      <c r="Y193" s="382">
        <v>0</v>
      </c>
      <c r="Z193" s="382">
        <v>3.1021287964775199</v>
      </c>
      <c r="AA193" s="382">
        <v>1.6661157624507226</v>
      </c>
      <c r="AB193" s="382">
        <v>1.6130973839721436</v>
      </c>
      <c r="AC193" s="382">
        <v>39.639891358437502</v>
      </c>
      <c r="AD193" s="382">
        <v>33.542195095065608</v>
      </c>
      <c r="AE193" s="382">
        <v>32.732042917695246</v>
      </c>
      <c r="AF193" s="382">
        <v>1.190350784788792</v>
      </c>
      <c r="AG193" s="382">
        <v>1.614660134449434</v>
      </c>
      <c r="AH193" s="382">
        <v>3.5398230088495577</v>
      </c>
    </row>
    <row r="194" spans="1:34" ht="15.6">
      <c r="A194" s="382">
        <v>2</v>
      </c>
      <c r="B194" s="382">
        <v>164</v>
      </c>
      <c r="C194" s="382">
        <v>2011</v>
      </c>
      <c r="D194" s="382">
        <v>8</v>
      </c>
      <c r="E194" s="382">
        <v>99</v>
      </c>
      <c r="F194" s="382">
        <v>99</v>
      </c>
      <c r="G194" s="382">
        <v>99</v>
      </c>
      <c r="H194" s="382">
        <v>99</v>
      </c>
      <c r="I194" s="382">
        <v>99</v>
      </c>
      <c r="J194" s="382">
        <v>999</v>
      </c>
      <c r="K194" s="382">
        <v>99</v>
      </c>
      <c r="L194" s="382">
        <v>99</v>
      </c>
      <c r="M194" s="382">
        <v>99</v>
      </c>
      <c r="N194" s="382">
        <v>99</v>
      </c>
      <c r="O194" s="382">
        <v>99</v>
      </c>
      <c r="P194" s="382">
        <v>9999</v>
      </c>
      <c r="Q194" s="382">
        <v>85</v>
      </c>
      <c r="R194" s="382">
        <v>702</v>
      </c>
      <c r="S194" s="382">
        <v>4.0512820512820493</v>
      </c>
      <c r="T194" s="382">
        <v>2.8361823361823366</v>
      </c>
      <c r="U194" s="382">
        <v>8.2910256410256409</v>
      </c>
      <c r="V194" s="382">
        <v>0</v>
      </c>
      <c r="W194" s="382">
        <v>0</v>
      </c>
      <c r="X194" s="382">
        <v>1.2820512820512819</v>
      </c>
      <c r="Y194" s="382">
        <v>0</v>
      </c>
      <c r="Z194" s="382">
        <v>2.8989077080216599</v>
      </c>
      <c r="AA194" s="382">
        <v>1.516365540762058</v>
      </c>
      <c r="AB194" s="382">
        <v>1.4501011697984911</v>
      </c>
      <c r="AC194" s="382">
        <v>49.37443445604805</v>
      </c>
      <c r="AD194" s="382">
        <v>36.04766155304047</v>
      </c>
      <c r="AE194" s="382">
        <v>34.781796377595491</v>
      </c>
      <c r="AF194" s="382">
        <v>7.3949225745286</v>
      </c>
      <c r="AG194" s="382">
        <v>9.5023320328979217</v>
      </c>
      <c r="AH194" s="382">
        <v>0.28490028490028496</v>
      </c>
    </row>
    <row r="195" spans="1:34" ht="15.6">
      <c r="A195" s="382">
        <v>2</v>
      </c>
      <c r="B195" s="382">
        <v>165</v>
      </c>
      <c r="C195" s="382">
        <v>2011</v>
      </c>
      <c r="D195" s="382">
        <v>9</v>
      </c>
      <c r="E195" s="382">
        <v>99</v>
      </c>
      <c r="F195" s="382">
        <v>99</v>
      </c>
      <c r="G195" s="382">
        <v>99</v>
      </c>
      <c r="H195" s="382">
        <v>99</v>
      </c>
      <c r="I195" s="382">
        <v>99</v>
      </c>
      <c r="J195" s="382">
        <v>999</v>
      </c>
      <c r="K195" s="382">
        <v>99</v>
      </c>
      <c r="L195" s="382">
        <v>99</v>
      </c>
      <c r="M195" s="382">
        <v>99</v>
      </c>
      <c r="N195" s="382">
        <v>99</v>
      </c>
      <c r="O195" s="382">
        <v>99</v>
      </c>
      <c r="P195" s="382">
        <v>9999</v>
      </c>
      <c r="Q195" s="382">
        <v>88</v>
      </c>
      <c r="R195" s="382">
        <v>707</v>
      </c>
      <c r="S195" s="382">
        <v>3.8811881188118806</v>
      </c>
      <c r="T195" s="382">
        <v>3.4031117397454027</v>
      </c>
      <c r="U195" s="382">
        <v>9.1937765205091981</v>
      </c>
      <c r="V195" s="382">
        <v>0</v>
      </c>
      <c r="W195" s="382">
        <v>0</v>
      </c>
      <c r="X195" s="382">
        <v>1.8387553041018387</v>
      </c>
      <c r="Y195" s="382">
        <v>0</v>
      </c>
      <c r="Z195" s="382">
        <v>2.7747682642617071</v>
      </c>
      <c r="AA195" s="382">
        <v>1.3950913147505799</v>
      </c>
      <c r="AB195" s="382">
        <v>1.5858787890261703</v>
      </c>
      <c r="AC195" s="382">
        <v>35.189439259041258</v>
      </c>
      <c r="AD195" s="382">
        <v>36.163032891956675</v>
      </c>
      <c r="AE195" s="382">
        <v>34.641458151389351</v>
      </c>
      <c r="AF195" s="382">
        <v>7.4475929632360707</v>
      </c>
      <c r="AG195" s="382">
        <v>10.612023128332989</v>
      </c>
      <c r="AH195" s="382">
        <v>0.84865629420084865</v>
      </c>
    </row>
    <row r="196" spans="1:34" ht="15.6">
      <c r="A196" s="382">
        <v>2</v>
      </c>
      <c r="B196" s="382">
        <v>166</v>
      </c>
      <c r="C196" s="382">
        <v>2011</v>
      </c>
      <c r="D196" s="382">
        <v>10</v>
      </c>
      <c r="E196" s="382">
        <v>99</v>
      </c>
      <c r="F196" s="382">
        <v>99</v>
      </c>
      <c r="G196" s="382">
        <v>99</v>
      </c>
      <c r="H196" s="382">
        <v>99</v>
      </c>
      <c r="I196" s="382">
        <v>99</v>
      </c>
      <c r="J196" s="382">
        <v>999</v>
      </c>
      <c r="K196" s="382">
        <v>99</v>
      </c>
      <c r="L196" s="382">
        <v>99</v>
      </c>
      <c r="M196" s="382">
        <v>99</v>
      </c>
      <c r="N196" s="382">
        <v>99</v>
      </c>
      <c r="O196" s="382">
        <v>99</v>
      </c>
      <c r="P196" s="382">
        <v>9999</v>
      </c>
      <c r="Q196" s="382">
        <v>86</v>
      </c>
      <c r="R196" s="382">
        <v>673</v>
      </c>
      <c r="S196" s="382">
        <v>3.9777117384843992</v>
      </c>
      <c r="T196" s="382">
        <v>3.396731054977713</v>
      </c>
      <c r="U196" s="382">
        <v>8.6105497771173862</v>
      </c>
      <c r="V196" s="382">
        <v>0</v>
      </c>
      <c r="W196" s="382">
        <v>0</v>
      </c>
      <c r="X196" s="382">
        <v>0.74294205052005957</v>
      </c>
      <c r="Y196" s="382">
        <v>0</v>
      </c>
      <c r="Z196" s="382">
        <v>2.7988150476584237</v>
      </c>
      <c r="AA196" s="382">
        <v>1.729331642222617</v>
      </c>
      <c r="AB196" s="382">
        <v>1.5945080374855971</v>
      </c>
      <c r="AC196" s="382">
        <v>42.428609039159845</v>
      </c>
      <c r="AD196" s="382">
        <v>21.451656608208278</v>
      </c>
      <c r="AE196" s="382">
        <v>29.527156900192647</v>
      </c>
      <c r="AF196" s="382">
        <v>7.0894343200252816</v>
      </c>
      <c r="AG196" s="382">
        <v>9.4608635117502811</v>
      </c>
      <c r="AH196" s="382">
        <v>1.0401188707280833</v>
      </c>
    </row>
    <row r="197" spans="1:34" ht="15.6">
      <c r="A197" s="382">
        <v>2</v>
      </c>
      <c r="B197" s="382">
        <v>167</v>
      </c>
      <c r="C197" s="382">
        <v>2011</v>
      </c>
      <c r="D197" s="382">
        <v>11</v>
      </c>
      <c r="E197" s="382">
        <v>99</v>
      </c>
      <c r="F197" s="382">
        <v>99</v>
      </c>
      <c r="G197" s="382">
        <v>99</v>
      </c>
      <c r="H197" s="382">
        <v>99</v>
      </c>
      <c r="I197" s="382">
        <v>99</v>
      </c>
      <c r="J197" s="382">
        <v>999</v>
      </c>
      <c r="K197" s="382">
        <v>99</v>
      </c>
      <c r="L197" s="382">
        <v>99</v>
      </c>
      <c r="M197" s="382">
        <v>99</v>
      </c>
      <c r="N197" s="382">
        <v>99</v>
      </c>
      <c r="O197" s="382">
        <v>99</v>
      </c>
      <c r="P197" s="382">
        <v>9999</v>
      </c>
      <c r="Q197" s="382">
        <v>66</v>
      </c>
      <c r="R197" s="382">
        <v>464</v>
      </c>
      <c r="S197" s="382">
        <v>3.9202586206896552</v>
      </c>
      <c r="T197" s="382">
        <v>3.941810344827585</v>
      </c>
      <c r="U197" s="382">
        <v>8.1030172413793142</v>
      </c>
      <c r="V197" s="382">
        <v>0</v>
      </c>
      <c r="W197" s="382">
        <v>0</v>
      </c>
      <c r="X197" s="382">
        <v>0.86206896551724133</v>
      </c>
      <c r="Y197" s="382">
        <v>0</v>
      </c>
      <c r="Z197" s="382">
        <v>3.5013223412924672</v>
      </c>
      <c r="AA197" s="382">
        <v>1.6295027595742719</v>
      </c>
      <c r="AB197" s="382">
        <v>1.6422682480379605</v>
      </c>
      <c r="AC197" s="382">
        <v>36.263633938973037</v>
      </c>
      <c r="AD197" s="382">
        <v>23.5295877299633</v>
      </c>
      <c r="AE197" s="382">
        <v>43.556927208027041</v>
      </c>
      <c r="AF197" s="382">
        <v>4.8878120720530918</v>
      </c>
      <c r="AG197" s="382">
        <v>6.1383207012163661</v>
      </c>
      <c r="AH197" s="382">
        <v>2.8017241379310343</v>
      </c>
    </row>
    <row r="198" spans="1:34" ht="15.6">
      <c r="A198" s="382">
        <v>2</v>
      </c>
      <c r="B198" s="382">
        <v>168</v>
      </c>
      <c r="C198" s="382">
        <v>2011</v>
      </c>
      <c r="D198" s="382">
        <v>12</v>
      </c>
      <c r="E198" s="382">
        <v>99</v>
      </c>
      <c r="F198" s="382">
        <v>99</v>
      </c>
      <c r="G198" s="382">
        <v>99</v>
      </c>
      <c r="H198" s="382">
        <v>99</v>
      </c>
      <c r="I198" s="382">
        <v>99</v>
      </c>
      <c r="J198" s="382">
        <v>999</v>
      </c>
      <c r="K198" s="382">
        <v>99</v>
      </c>
      <c r="L198" s="382">
        <v>99</v>
      </c>
      <c r="M198" s="382">
        <v>99</v>
      </c>
      <c r="N198" s="382">
        <v>99</v>
      </c>
      <c r="O198" s="382">
        <v>99</v>
      </c>
      <c r="P198" s="382">
        <v>9999</v>
      </c>
      <c r="Q198" s="382">
        <v>14</v>
      </c>
      <c r="R198" s="382">
        <v>85</v>
      </c>
      <c r="S198" s="382">
        <v>4.8941176470588239</v>
      </c>
      <c r="T198" s="382">
        <v>3.9058823529411759</v>
      </c>
      <c r="U198" s="382">
        <v>10.3</v>
      </c>
      <c r="V198" s="382">
        <v>0</v>
      </c>
      <c r="W198" s="382">
        <v>0</v>
      </c>
      <c r="X198" s="382">
        <v>1.1764705882352939</v>
      </c>
      <c r="Y198" s="382">
        <v>0</v>
      </c>
      <c r="Z198" s="382">
        <v>2.3737783235617798</v>
      </c>
      <c r="AA198" s="382">
        <v>1.2273695393642317</v>
      </c>
      <c r="AB198" s="382">
        <v>1.4440427679161498</v>
      </c>
      <c r="AC198" s="382">
        <v>48.254017682268277</v>
      </c>
      <c r="AD198" s="382">
        <v>43.038625715022391</v>
      </c>
      <c r="AE198" s="382">
        <v>43.247370142466906</v>
      </c>
      <c r="AF198" s="382">
        <v>0.89539660802696719</v>
      </c>
      <c r="AG198" s="382">
        <v>1.4293578844393129</v>
      </c>
      <c r="AH198" s="382">
        <v>0</v>
      </c>
    </row>
    <row r="199" spans="1:34" ht="15.6">
      <c r="A199" s="382">
        <v>2</v>
      </c>
      <c r="B199" s="382">
        <v>169</v>
      </c>
      <c r="C199" s="382">
        <v>2010</v>
      </c>
      <c r="D199" s="382">
        <v>1</v>
      </c>
      <c r="E199" s="382">
        <v>99</v>
      </c>
      <c r="F199" s="382">
        <v>99</v>
      </c>
      <c r="G199" s="382">
        <v>99</v>
      </c>
      <c r="H199" s="382">
        <v>99</v>
      </c>
      <c r="I199" s="382">
        <v>99</v>
      </c>
      <c r="J199" s="382">
        <v>999</v>
      </c>
      <c r="K199" s="382">
        <v>99</v>
      </c>
      <c r="L199" s="382">
        <v>99</v>
      </c>
      <c r="M199" s="382">
        <v>99</v>
      </c>
      <c r="N199" s="382">
        <v>99</v>
      </c>
      <c r="O199" s="382">
        <v>99</v>
      </c>
      <c r="P199" s="382">
        <v>9999</v>
      </c>
      <c r="Q199" s="382">
        <v>49</v>
      </c>
      <c r="R199" s="382">
        <v>808</v>
      </c>
      <c r="S199" s="382">
        <v>3.9381188118811878</v>
      </c>
      <c r="T199" s="382">
        <v>2.7982673267326734</v>
      </c>
      <c r="U199" s="382">
        <v>4.7545792079207949</v>
      </c>
      <c r="V199" s="382">
        <v>0</v>
      </c>
      <c r="W199" s="382">
        <v>0</v>
      </c>
      <c r="X199" s="382">
        <v>0.86633663366336655</v>
      </c>
      <c r="Y199" s="382">
        <v>0</v>
      </c>
      <c r="Z199" s="382">
        <v>3.1919420236495437</v>
      </c>
      <c r="AA199" s="382">
        <v>1.2181110298052635</v>
      </c>
      <c r="AB199" s="382">
        <v>1.3752216627168599</v>
      </c>
      <c r="AC199" s="382">
        <v>58.757289374229885</v>
      </c>
      <c r="AD199" s="382">
        <v>48.936702880407616</v>
      </c>
      <c r="AE199" s="382">
        <v>60.575502450461187</v>
      </c>
      <c r="AF199" s="382">
        <v>7.3864155772922562</v>
      </c>
      <c r="AG199" s="382">
        <v>5.6295820859215757</v>
      </c>
      <c r="AH199" s="382">
        <v>0</v>
      </c>
    </row>
    <row r="200" spans="1:34" ht="15.6">
      <c r="A200" s="382">
        <v>2</v>
      </c>
      <c r="B200" s="382">
        <v>170</v>
      </c>
      <c r="C200" s="382">
        <v>2010</v>
      </c>
      <c r="D200" s="382">
        <v>2</v>
      </c>
      <c r="E200" s="382">
        <v>99</v>
      </c>
      <c r="F200" s="382">
        <v>99</v>
      </c>
      <c r="G200" s="382">
        <v>99</v>
      </c>
      <c r="H200" s="382">
        <v>99</v>
      </c>
      <c r="I200" s="382">
        <v>99</v>
      </c>
      <c r="J200" s="382">
        <v>999</v>
      </c>
      <c r="K200" s="382">
        <v>99</v>
      </c>
      <c r="L200" s="382">
        <v>99</v>
      </c>
      <c r="M200" s="382">
        <v>99</v>
      </c>
      <c r="N200" s="382">
        <v>99</v>
      </c>
      <c r="O200" s="382">
        <v>99</v>
      </c>
      <c r="P200" s="382">
        <v>9999</v>
      </c>
      <c r="Q200" s="382">
        <v>59</v>
      </c>
      <c r="R200" s="382">
        <v>1151</v>
      </c>
      <c r="S200" s="382">
        <v>5.0738488271068629</v>
      </c>
      <c r="T200" s="382">
        <v>3.8818418766290193</v>
      </c>
      <c r="U200" s="382">
        <v>4.8941789748045181</v>
      </c>
      <c r="V200" s="382">
        <v>0</v>
      </c>
      <c r="W200" s="382">
        <v>8.6880973066898362E-2</v>
      </c>
      <c r="X200" s="382">
        <v>0.43440486533449185</v>
      </c>
      <c r="Y200" s="382">
        <v>8.6880973066898362E-2</v>
      </c>
      <c r="Z200" s="382">
        <v>2.2032183629323074</v>
      </c>
      <c r="AA200" s="382">
        <v>1.1410981532680522</v>
      </c>
      <c r="AB200" s="382">
        <v>1.4719888185243104</v>
      </c>
      <c r="AC200" s="382">
        <v>59.476981612359573</v>
      </c>
      <c r="AD200" s="382">
        <v>31.400052852224619</v>
      </c>
      <c r="AE200" s="382">
        <v>68.537345410188976</v>
      </c>
      <c r="AF200" s="382">
        <v>10.52198555626657</v>
      </c>
      <c r="AG200" s="382">
        <v>8.254825157199523</v>
      </c>
      <c r="AH200" s="382">
        <v>0</v>
      </c>
    </row>
    <row r="201" spans="1:34" ht="15.6">
      <c r="A201" s="382">
        <v>2</v>
      </c>
      <c r="B201" s="382">
        <v>171</v>
      </c>
      <c r="C201" s="382">
        <v>2010</v>
      </c>
      <c r="D201" s="382">
        <v>3</v>
      </c>
      <c r="E201" s="382">
        <v>99</v>
      </c>
      <c r="F201" s="382">
        <v>99</v>
      </c>
      <c r="G201" s="382">
        <v>99</v>
      </c>
      <c r="H201" s="382">
        <v>99</v>
      </c>
      <c r="I201" s="382">
        <v>99</v>
      </c>
      <c r="J201" s="382">
        <v>999</v>
      </c>
      <c r="K201" s="382">
        <v>99</v>
      </c>
      <c r="L201" s="382">
        <v>99</v>
      </c>
      <c r="M201" s="382">
        <v>99</v>
      </c>
      <c r="N201" s="382">
        <v>99</v>
      </c>
      <c r="O201" s="382">
        <v>99</v>
      </c>
      <c r="P201" s="382">
        <v>9999</v>
      </c>
      <c r="Q201" s="382">
        <v>114</v>
      </c>
      <c r="R201" s="382">
        <v>2277</v>
      </c>
      <c r="S201" s="382">
        <v>5.0114185331576628</v>
      </c>
      <c r="T201" s="382">
        <v>3.5718050065876152</v>
      </c>
      <c r="U201" s="382">
        <v>5.2062362758014951</v>
      </c>
      <c r="V201" s="382">
        <v>0</v>
      </c>
      <c r="W201" s="382">
        <v>4.3917435221783055E-2</v>
      </c>
      <c r="X201" s="382">
        <v>0.43917435221783058</v>
      </c>
      <c r="Y201" s="382">
        <v>0</v>
      </c>
      <c r="Z201" s="382">
        <v>1.98643527369186</v>
      </c>
      <c r="AA201" s="382">
        <v>0.57989410317693746</v>
      </c>
      <c r="AB201" s="382">
        <v>1.5467406451548829</v>
      </c>
      <c r="AC201" s="382">
        <v>82.508516860532893</v>
      </c>
      <c r="AD201" s="382">
        <v>13.644497673960577</v>
      </c>
      <c r="AE201" s="382">
        <v>114.72755342473403</v>
      </c>
      <c r="AF201" s="382">
        <v>20.815431026602077</v>
      </c>
      <c r="AG201" s="382">
        <v>17.371591690076254</v>
      </c>
      <c r="AH201" s="382">
        <v>0</v>
      </c>
    </row>
    <row r="202" spans="1:34" ht="15.6">
      <c r="A202" s="382">
        <v>2</v>
      </c>
      <c r="B202" s="382">
        <v>172</v>
      </c>
      <c r="C202" s="382">
        <v>2010</v>
      </c>
      <c r="D202" s="382">
        <v>4</v>
      </c>
      <c r="E202" s="382">
        <v>99</v>
      </c>
      <c r="F202" s="382">
        <v>99</v>
      </c>
      <c r="G202" s="382">
        <v>99</v>
      </c>
      <c r="H202" s="382">
        <v>99</v>
      </c>
      <c r="I202" s="382">
        <v>99</v>
      </c>
      <c r="J202" s="382">
        <v>999</v>
      </c>
      <c r="K202" s="382">
        <v>99</v>
      </c>
      <c r="L202" s="382">
        <v>99</v>
      </c>
      <c r="M202" s="382">
        <v>99</v>
      </c>
      <c r="N202" s="382">
        <v>99</v>
      </c>
      <c r="O202" s="382">
        <v>99</v>
      </c>
      <c r="P202" s="382">
        <v>9999</v>
      </c>
      <c r="Q202" s="382">
        <v>96</v>
      </c>
      <c r="R202" s="382">
        <v>2005</v>
      </c>
      <c r="S202" s="382">
        <v>4.9750623441396513</v>
      </c>
      <c r="T202" s="382">
        <v>4.060349127182044</v>
      </c>
      <c r="U202" s="382">
        <v>5.0983541147132119</v>
      </c>
      <c r="V202" s="382">
        <v>0</v>
      </c>
      <c r="W202" s="382">
        <v>0</v>
      </c>
      <c r="X202" s="382">
        <v>0</v>
      </c>
      <c r="Y202" s="382">
        <v>0</v>
      </c>
      <c r="Z202" s="382">
        <v>1.5010062408104587</v>
      </c>
      <c r="AA202" s="382">
        <v>1.2131353244033407</v>
      </c>
      <c r="AB202" s="382">
        <v>1.399981787485914</v>
      </c>
      <c r="AC202" s="382">
        <v>57.914146866149608</v>
      </c>
      <c r="AD202" s="382">
        <v>-4.9225628146236886</v>
      </c>
      <c r="AE202" s="382">
        <v>45.048910280803113</v>
      </c>
      <c r="AF202" s="382">
        <v>18.328914891671999</v>
      </c>
      <c r="AG202" s="382">
        <v>14.979491891274044</v>
      </c>
      <c r="AH202" s="382">
        <v>0</v>
      </c>
    </row>
    <row r="203" spans="1:34" ht="15.6">
      <c r="A203" s="382">
        <v>2</v>
      </c>
      <c r="B203" s="382">
        <v>173</v>
      </c>
      <c r="C203" s="382">
        <v>2010</v>
      </c>
      <c r="D203" s="382">
        <v>5</v>
      </c>
      <c r="E203" s="382">
        <v>99</v>
      </c>
      <c r="F203" s="382">
        <v>99</v>
      </c>
      <c r="G203" s="382">
        <v>99</v>
      </c>
      <c r="H203" s="382">
        <v>99</v>
      </c>
      <c r="I203" s="382">
        <v>99</v>
      </c>
      <c r="J203" s="382">
        <v>999</v>
      </c>
      <c r="K203" s="382">
        <v>99</v>
      </c>
      <c r="L203" s="382">
        <v>99</v>
      </c>
      <c r="M203" s="382">
        <v>99</v>
      </c>
      <c r="N203" s="382">
        <v>99</v>
      </c>
      <c r="O203" s="382">
        <v>99</v>
      </c>
      <c r="P203" s="382">
        <v>9999</v>
      </c>
      <c r="Q203" s="382">
        <v>69</v>
      </c>
      <c r="R203" s="382">
        <v>1088</v>
      </c>
      <c r="S203" s="382">
        <v>5.4457720588235299</v>
      </c>
      <c r="T203" s="382">
        <v>3.6332720588235303</v>
      </c>
      <c r="U203" s="382">
        <v>5.9914522058823527</v>
      </c>
      <c r="V203" s="382">
        <v>0</v>
      </c>
      <c r="W203" s="382">
        <v>0</v>
      </c>
      <c r="X203" s="382">
        <v>9.1911764705882373E-2</v>
      </c>
      <c r="Y203" s="382">
        <v>0</v>
      </c>
      <c r="Z203" s="382">
        <v>2.0075799617606225</v>
      </c>
      <c r="AA203" s="382">
        <v>1.2144959888226687</v>
      </c>
      <c r="AB203" s="382">
        <v>1.6311184450757548</v>
      </c>
      <c r="AC203" s="382">
        <v>56.802957080977443</v>
      </c>
      <c r="AD203" s="382">
        <v>24.357185833899443</v>
      </c>
      <c r="AE203" s="382">
        <v>45.509063257360545</v>
      </c>
      <c r="AF203" s="382">
        <v>9.9460645397202647</v>
      </c>
      <c r="AG203" s="382">
        <v>9.552426463153548</v>
      </c>
      <c r="AH203" s="382">
        <v>0</v>
      </c>
    </row>
    <row r="204" spans="1:34" ht="15.6">
      <c r="A204" s="382">
        <v>2</v>
      </c>
      <c r="B204" s="382">
        <v>174</v>
      </c>
      <c r="C204" s="382">
        <v>2010</v>
      </c>
      <c r="D204" s="382">
        <v>6</v>
      </c>
      <c r="E204" s="382">
        <v>99</v>
      </c>
      <c r="F204" s="382">
        <v>99</v>
      </c>
      <c r="G204" s="382">
        <v>99</v>
      </c>
      <c r="H204" s="382">
        <v>99</v>
      </c>
      <c r="I204" s="382">
        <v>99</v>
      </c>
      <c r="J204" s="382">
        <v>999</v>
      </c>
      <c r="K204" s="382">
        <v>99</v>
      </c>
      <c r="L204" s="382">
        <v>99</v>
      </c>
      <c r="M204" s="382">
        <v>99</v>
      </c>
      <c r="N204" s="382">
        <v>99</v>
      </c>
      <c r="O204" s="382">
        <v>99</v>
      </c>
      <c r="P204" s="382">
        <v>9999</v>
      </c>
      <c r="Q204" s="382">
        <v>93</v>
      </c>
      <c r="R204" s="382">
        <v>677</v>
      </c>
      <c r="S204" s="382">
        <v>4.9423929098966033</v>
      </c>
      <c r="T204" s="382">
        <v>3.2407680945347126</v>
      </c>
      <c r="U204" s="382">
        <v>6.9568685376661721</v>
      </c>
      <c r="V204" s="382">
        <v>0</v>
      </c>
      <c r="W204" s="382">
        <v>0</v>
      </c>
      <c r="X204" s="382">
        <v>1.3293943870014771</v>
      </c>
      <c r="Y204" s="382">
        <v>0</v>
      </c>
      <c r="Z204" s="382">
        <v>2.6897860752164298</v>
      </c>
      <c r="AA204" s="382">
        <v>0.8267618700612962</v>
      </c>
      <c r="AB204" s="382">
        <v>1.6313738990523805</v>
      </c>
      <c r="AC204" s="382">
        <v>112.4273758229439</v>
      </c>
      <c r="AD204" s="382">
        <v>41.061947491128144</v>
      </c>
      <c r="AE204" s="382">
        <v>69.037756136937233</v>
      </c>
      <c r="AF204" s="382">
        <v>6.1888655270134381</v>
      </c>
      <c r="AG204" s="382">
        <v>6.9016856361177155</v>
      </c>
      <c r="AH204" s="382">
        <v>0</v>
      </c>
    </row>
    <row r="205" spans="1:34" ht="15.6">
      <c r="A205" s="382">
        <v>2</v>
      </c>
      <c r="B205" s="382">
        <v>175</v>
      </c>
      <c r="C205" s="382">
        <v>2010</v>
      </c>
      <c r="D205" s="382">
        <v>7</v>
      </c>
      <c r="E205" s="382">
        <v>99</v>
      </c>
      <c r="F205" s="382">
        <v>99</v>
      </c>
      <c r="G205" s="382">
        <v>99</v>
      </c>
      <c r="H205" s="382">
        <v>99</v>
      </c>
      <c r="I205" s="382">
        <v>99</v>
      </c>
      <c r="J205" s="382">
        <v>999</v>
      </c>
      <c r="K205" s="382">
        <v>99</v>
      </c>
      <c r="L205" s="382">
        <v>99</v>
      </c>
      <c r="M205" s="382">
        <v>99</v>
      </c>
      <c r="N205" s="382">
        <v>99</v>
      </c>
      <c r="O205" s="382">
        <v>99</v>
      </c>
      <c r="P205" s="382">
        <v>9999</v>
      </c>
      <c r="Q205" s="382">
        <v>24</v>
      </c>
      <c r="R205" s="382">
        <v>276</v>
      </c>
      <c r="S205" s="382">
        <v>4.7355072463768124</v>
      </c>
      <c r="T205" s="382">
        <v>3.4239130434782603</v>
      </c>
      <c r="U205" s="382">
        <v>7.8590579710144892</v>
      </c>
      <c r="V205" s="382">
        <v>0</v>
      </c>
      <c r="W205" s="382">
        <v>0</v>
      </c>
      <c r="X205" s="382">
        <v>1.0869565217391304</v>
      </c>
      <c r="Y205" s="382">
        <v>0</v>
      </c>
      <c r="Z205" s="382">
        <v>3.0438982413815641</v>
      </c>
      <c r="AA205" s="382">
        <v>0.94349801844892878</v>
      </c>
      <c r="AB205" s="382">
        <v>1.562006065596514</v>
      </c>
      <c r="AC205" s="382">
        <v>80.93270582975515</v>
      </c>
      <c r="AD205" s="382">
        <v>58.813542876071885</v>
      </c>
      <c r="AE205" s="382">
        <v>64.644741576695665</v>
      </c>
      <c r="AF205" s="382">
        <v>2.5230825486790391</v>
      </c>
      <c r="AG205" s="382">
        <v>3.1785736789891148</v>
      </c>
      <c r="AH205" s="382">
        <v>0</v>
      </c>
    </row>
    <row r="206" spans="1:34" ht="15.6">
      <c r="A206" s="382">
        <v>2</v>
      </c>
      <c r="B206" s="382">
        <v>176</v>
      </c>
      <c r="C206" s="382">
        <v>2010</v>
      </c>
      <c r="D206" s="382">
        <v>8</v>
      </c>
      <c r="E206" s="382">
        <v>99</v>
      </c>
      <c r="F206" s="382">
        <v>99</v>
      </c>
      <c r="G206" s="382">
        <v>99</v>
      </c>
      <c r="H206" s="382">
        <v>99</v>
      </c>
      <c r="I206" s="382">
        <v>99</v>
      </c>
      <c r="J206" s="382">
        <v>999</v>
      </c>
      <c r="K206" s="382">
        <v>99</v>
      </c>
      <c r="L206" s="382">
        <v>99</v>
      </c>
      <c r="M206" s="382">
        <v>99</v>
      </c>
      <c r="N206" s="382">
        <v>99</v>
      </c>
      <c r="O206" s="382">
        <v>99</v>
      </c>
      <c r="P206" s="382">
        <v>9999</v>
      </c>
      <c r="Q206" s="382">
        <v>56</v>
      </c>
      <c r="R206" s="382">
        <v>364</v>
      </c>
      <c r="S206" s="382">
        <v>5.0247252747252737</v>
      </c>
      <c r="T206" s="382">
        <v>2.8653846153846154</v>
      </c>
      <c r="U206" s="382">
        <v>9.4271978021977993</v>
      </c>
      <c r="V206" s="382">
        <v>0</v>
      </c>
      <c r="W206" s="382">
        <v>0</v>
      </c>
      <c r="X206" s="382">
        <v>5.4945054945054927</v>
      </c>
      <c r="Y206" s="382">
        <v>0.54945054945054927</v>
      </c>
      <c r="Z206" s="382">
        <v>3.5711684076838552</v>
      </c>
      <c r="AA206" s="382">
        <v>1.0853386979930235</v>
      </c>
      <c r="AB206" s="382">
        <v>1.4126623665834359</v>
      </c>
      <c r="AC206" s="382">
        <v>88.915640280508114</v>
      </c>
      <c r="AD206" s="382">
        <v>35.278716000994201</v>
      </c>
      <c r="AE206" s="382">
        <v>46.98364984248947</v>
      </c>
      <c r="AF206" s="382">
        <v>3.3275436511564118</v>
      </c>
      <c r="AG206" s="382">
        <v>5.0284798208709391</v>
      </c>
      <c r="AH206" s="382">
        <v>0.54945054945054927</v>
      </c>
    </row>
    <row r="207" spans="1:34" ht="15.6">
      <c r="A207" s="382">
        <v>2</v>
      </c>
      <c r="B207" s="382">
        <v>177</v>
      </c>
      <c r="C207" s="382">
        <v>2010</v>
      </c>
      <c r="D207" s="382">
        <v>9</v>
      </c>
      <c r="E207" s="382">
        <v>99</v>
      </c>
      <c r="F207" s="382">
        <v>99</v>
      </c>
      <c r="G207" s="382">
        <v>99</v>
      </c>
      <c r="H207" s="382">
        <v>99</v>
      </c>
      <c r="I207" s="382">
        <v>99</v>
      </c>
      <c r="J207" s="382">
        <v>999</v>
      </c>
      <c r="K207" s="382">
        <v>99</v>
      </c>
      <c r="L207" s="382">
        <v>99</v>
      </c>
      <c r="M207" s="382">
        <v>99</v>
      </c>
      <c r="N207" s="382">
        <v>99</v>
      </c>
      <c r="O207" s="382">
        <v>99</v>
      </c>
      <c r="P207" s="382">
        <v>9999</v>
      </c>
      <c r="Q207" s="382">
        <v>111</v>
      </c>
      <c r="R207" s="382">
        <v>884</v>
      </c>
      <c r="S207" s="382">
        <v>4.1742081447963804</v>
      </c>
      <c r="T207" s="382">
        <v>2.6266968325791855</v>
      </c>
      <c r="U207" s="382">
        <v>8.7823529411764749</v>
      </c>
      <c r="V207" s="382">
        <v>0</v>
      </c>
      <c r="W207" s="382">
        <v>0</v>
      </c>
      <c r="X207" s="382">
        <v>2.0361990950226247</v>
      </c>
      <c r="Y207" s="382">
        <v>0</v>
      </c>
      <c r="Z207" s="382">
        <v>3.0684212460654261</v>
      </c>
      <c r="AA207" s="382">
        <v>1.5915401152896511</v>
      </c>
      <c r="AB207" s="382">
        <v>1.8102304654252639</v>
      </c>
      <c r="AC207" s="382">
        <v>77.996201945469977</v>
      </c>
      <c r="AD207" s="382">
        <v>42.671727030715111</v>
      </c>
      <c r="AE207" s="382">
        <v>49.334968894523527</v>
      </c>
      <c r="AF207" s="382">
        <v>8.0811774385227189</v>
      </c>
      <c r="AG207" s="382">
        <v>11.376688310451311</v>
      </c>
      <c r="AH207" s="382">
        <v>0.56561085972850655</v>
      </c>
    </row>
    <row r="208" spans="1:34" ht="15.6">
      <c r="A208" s="382">
        <v>2</v>
      </c>
      <c r="B208" s="382">
        <v>178</v>
      </c>
      <c r="C208" s="382">
        <v>2010</v>
      </c>
      <c r="D208" s="382">
        <v>10</v>
      </c>
      <c r="E208" s="382">
        <v>99</v>
      </c>
      <c r="F208" s="382">
        <v>99</v>
      </c>
      <c r="G208" s="382">
        <v>99</v>
      </c>
      <c r="H208" s="382">
        <v>99</v>
      </c>
      <c r="I208" s="382">
        <v>99</v>
      </c>
      <c r="J208" s="382">
        <v>999</v>
      </c>
      <c r="K208" s="382">
        <v>99</v>
      </c>
      <c r="L208" s="382">
        <v>99</v>
      </c>
      <c r="M208" s="382">
        <v>99</v>
      </c>
      <c r="N208" s="382">
        <v>99</v>
      </c>
      <c r="O208" s="382">
        <v>99</v>
      </c>
      <c r="P208" s="382">
        <v>9999</v>
      </c>
      <c r="Q208" s="382">
        <v>108</v>
      </c>
      <c r="R208" s="382">
        <v>757</v>
      </c>
      <c r="S208" s="382">
        <v>4.6076618229854684</v>
      </c>
      <c r="T208" s="382">
        <v>3.6050198150594448</v>
      </c>
      <c r="U208" s="382">
        <v>9.2640686922060862</v>
      </c>
      <c r="V208" s="382">
        <v>0</v>
      </c>
      <c r="W208" s="382">
        <v>0</v>
      </c>
      <c r="X208" s="382">
        <v>0.26420079260237794</v>
      </c>
      <c r="Y208" s="382">
        <v>0</v>
      </c>
      <c r="Z208" s="382">
        <v>2.6204164029290391</v>
      </c>
      <c r="AA208" s="382">
        <v>0.869622035928312</v>
      </c>
      <c r="AB208" s="382">
        <v>1.5995792563964304</v>
      </c>
      <c r="AC208" s="382">
        <v>72.893120198469859</v>
      </c>
      <c r="AD208" s="382">
        <v>36.619965600093934</v>
      </c>
      <c r="AE208" s="382">
        <v>90.473174918638847</v>
      </c>
      <c r="AF208" s="382">
        <v>6.9201938019928706</v>
      </c>
      <c r="AG208" s="382">
        <v>10.276621342207736</v>
      </c>
      <c r="AH208" s="382">
        <v>1.0568031704095115</v>
      </c>
    </row>
    <row r="209" spans="1:34" ht="15.6">
      <c r="A209" s="382">
        <v>2</v>
      </c>
      <c r="B209" s="382">
        <v>179</v>
      </c>
      <c r="C209" s="382">
        <v>2010</v>
      </c>
      <c r="D209" s="382">
        <v>11</v>
      </c>
      <c r="E209" s="382">
        <v>99</v>
      </c>
      <c r="F209" s="382">
        <v>99</v>
      </c>
      <c r="G209" s="382">
        <v>99</v>
      </c>
      <c r="H209" s="382">
        <v>99</v>
      </c>
      <c r="I209" s="382">
        <v>99</v>
      </c>
      <c r="J209" s="382">
        <v>999</v>
      </c>
      <c r="K209" s="382">
        <v>99</v>
      </c>
      <c r="L209" s="382">
        <v>99</v>
      </c>
      <c r="M209" s="382">
        <v>99</v>
      </c>
      <c r="N209" s="382">
        <v>99</v>
      </c>
      <c r="O209" s="382">
        <v>99</v>
      </c>
      <c r="P209" s="382">
        <v>9999</v>
      </c>
      <c r="Q209" s="382">
        <v>83</v>
      </c>
      <c r="R209" s="382">
        <v>423</v>
      </c>
      <c r="S209" s="382">
        <v>4.4657210401891252</v>
      </c>
      <c r="T209" s="382">
        <v>3.3475177304964552</v>
      </c>
      <c r="U209" s="382">
        <v>8.4345153664302597</v>
      </c>
      <c r="V209" s="382">
        <v>0</v>
      </c>
      <c r="W209" s="382">
        <v>0</v>
      </c>
      <c r="X209" s="382">
        <v>1.4184397163120563</v>
      </c>
      <c r="Y209" s="382">
        <v>0</v>
      </c>
      <c r="Z209" s="382">
        <v>2.7636684068467181</v>
      </c>
      <c r="AA209" s="382">
        <v>0.24433513338448495</v>
      </c>
      <c r="AB209" s="382">
        <v>1.5482124929881222</v>
      </c>
      <c r="AC209" s="382">
        <v>345.86050605089719</v>
      </c>
      <c r="AD209" s="382">
        <v>31.284781315458009</v>
      </c>
      <c r="AE209" s="382">
        <v>315.9350553018574</v>
      </c>
      <c r="AF209" s="382">
        <v>3.8668982539537433</v>
      </c>
      <c r="AG209" s="382">
        <v>5.2282122409743081</v>
      </c>
      <c r="AH209" s="382">
        <v>2.1276595744680855</v>
      </c>
    </row>
    <row r="210" spans="1:34" ht="15.6">
      <c r="A210" s="382">
        <v>2</v>
      </c>
      <c r="B210" s="382">
        <v>180</v>
      </c>
      <c r="C210" s="382">
        <v>2010</v>
      </c>
      <c r="D210" s="382">
        <v>12</v>
      </c>
      <c r="E210" s="382">
        <v>99</v>
      </c>
      <c r="F210" s="382">
        <v>99</v>
      </c>
      <c r="G210" s="382">
        <v>99</v>
      </c>
      <c r="H210" s="382">
        <v>99</v>
      </c>
      <c r="I210" s="382">
        <v>99</v>
      </c>
      <c r="J210" s="382">
        <v>999</v>
      </c>
      <c r="K210" s="382">
        <v>99</v>
      </c>
      <c r="L210" s="382">
        <v>99</v>
      </c>
      <c r="M210" s="382">
        <v>99</v>
      </c>
      <c r="N210" s="382">
        <v>99</v>
      </c>
      <c r="O210" s="382">
        <v>99</v>
      </c>
      <c r="P210" s="382">
        <v>9999</v>
      </c>
      <c r="Q210" s="382">
        <v>23</v>
      </c>
      <c r="R210" s="382">
        <v>229</v>
      </c>
      <c r="S210" s="382">
        <v>4.6331877729257664</v>
      </c>
      <c r="T210" s="382">
        <v>3.6113537117903936</v>
      </c>
      <c r="U210" s="382">
        <v>6.6209606986899523</v>
      </c>
      <c r="V210" s="382">
        <v>0</v>
      </c>
      <c r="W210" s="382">
        <v>0</v>
      </c>
      <c r="X210" s="382">
        <v>3.4934497816593875</v>
      </c>
      <c r="Y210" s="382">
        <v>0</v>
      </c>
      <c r="Z210" s="382">
        <v>3.8798772032105031</v>
      </c>
      <c r="AA210" s="382">
        <v>0.93730956825910228</v>
      </c>
      <c r="AB210" s="382">
        <v>1.6930508886531419</v>
      </c>
      <c r="AC210" s="382">
        <v>44.388121562034563</v>
      </c>
      <c r="AD210" s="382">
        <v>25.412162959021735</v>
      </c>
      <c r="AE210" s="382">
        <v>84.301364043238479</v>
      </c>
      <c r="AF210" s="382">
        <v>2.0934271871286225</v>
      </c>
      <c r="AG210" s="382">
        <v>2.2218216827639563</v>
      </c>
      <c r="AH210" s="382">
        <v>0.87336244541484687</v>
      </c>
    </row>
    <row r="211" spans="1:34" ht="15.6">
      <c r="A211" s="382">
        <v>2</v>
      </c>
      <c r="B211" s="382">
        <v>181</v>
      </c>
      <c r="C211" s="382">
        <v>2009</v>
      </c>
      <c r="D211" s="382">
        <v>1</v>
      </c>
      <c r="E211" s="382">
        <v>99</v>
      </c>
      <c r="F211" s="382">
        <v>99</v>
      </c>
      <c r="G211" s="382">
        <v>99</v>
      </c>
      <c r="H211" s="382">
        <v>99</v>
      </c>
      <c r="I211" s="382">
        <v>99</v>
      </c>
      <c r="J211" s="382">
        <v>999</v>
      </c>
      <c r="K211" s="382">
        <v>99</v>
      </c>
      <c r="L211" s="382">
        <v>99</v>
      </c>
      <c r="M211" s="382">
        <v>99</v>
      </c>
      <c r="N211" s="382">
        <v>99</v>
      </c>
      <c r="O211" s="382">
        <v>99</v>
      </c>
      <c r="P211" s="382">
        <v>9999</v>
      </c>
      <c r="Q211" s="382">
        <v>62</v>
      </c>
      <c r="R211" s="382">
        <v>953</v>
      </c>
      <c r="S211" s="382">
        <v>4.0346274921301157</v>
      </c>
      <c r="T211" s="382">
        <v>3.2402938090241338</v>
      </c>
      <c r="U211" s="382">
        <v>5.0112277019937039</v>
      </c>
      <c r="V211" s="382">
        <v>0</v>
      </c>
      <c r="W211" s="382">
        <v>0</v>
      </c>
      <c r="X211" s="382">
        <v>1.5739769150052461</v>
      </c>
      <c r="Y211" s="382">
        <v>0.10493179433368312</v>
      </c>
      <c r="Z211" s="382">
        <v>3.469242739762711</v>
      </c>
      <c r="AA211" s="382">
        <v>1.5987459975557825</v>
      </c>
      <c r="AB211" s="382">
        <v>1.515215836852686</v>
      </c>
      <c r="AC211" s="382">
        <v>38.712148897384175</v>
      </c>
      <c r="AD211" s="382">
        <v>47.086275830332816</v>
      </c>
      <c r="AE211" s="382">
        <v>54.235274631199317</v>
      </c>
      <c r="AF211" s="382">
        <v>8.1127096279901263</v>
      </c>
      <c r="AG211" s="382">
        <v>6.5861458834691993</v>
      </c>
      <c r="AH211" s="382">
        <v>0.10493179433368312</v>
      </c>
    </row>
    <row r="212" spans="1:34" ht="15.6">
      <c r="A212" s="382">
        <v>2</v>
      </c>
      <c r="B212" s="382">
        <v>182</v>
      </c>
      <c r="C212" s="382">
        <v>2009</v>
      </c>
      <c r="D212" s="382">
        <v>2</v>
      </c>
      <c r="E212" s="382">
        <v>99</v>
      </c>
      <c r="F212" s="382">
        <v>99</v>
      </c>
      <c r="G212" s="382">
        <v>99</v>
      </c>
      <c r="H212" s="382">
        <v>99</v>
      </c>
      <c r="I212" s="382">
        <v>99</v>
      </c>
      <c r="J212" s="382">
        <v>999</v>
      </c>
      <c r="K212" s="382">
        <v>99</v>
      </c>
      <c r="L212" s="382">
        <v>99</v>
      </c>
      <c r="M212" s="382">
        <v>99</v>
      </c>
      <c r="N212" s="382">
        <v>99</v>
      </c>
      <c r="O212" s="382">
        <v>99</v>
      </c>
      <c r="P212" s="382">
        <v>9999</v>
      </c>
      <c r="Q212" s="382">
        <v>49</v>
      </c>
      <c r="R212" s="382">
        <v>1204</v>
      </c>
      <c r="S212" s="382">
        <v>4.4435215946843858</v>
      </c>
      <c r="T212" s="382">
        <v>3.4551495016611304</v>
      </c>
      <c r="U212" s="382">
        <v>4.5735049833887027</v>
      </c>
      <c r="V212" s="382">
        <v>0</v>
      </c>
      <c r="W212" s="382">
        <v>0</v>
      </c>
      <c r="X212" s="382">
        <v>8.3056478405315617E-2</v>
      </c>
      <c r="Y212" s="382">
        <v>0</v>
      </c>
      <c r="Z212" s="382">
        <v>1.7885722532580826</v>
      </c>
      <c r="AA212" s="382">
        <v>1.6167621421484659</v>
      </c>
      <c r="AB212" s="382">
        <v>1.4993293276657913</v>
      </c>
      <c r="AC212" s="382">
        <v>52.956897608637696</v>
      </c>
      <c r="AD212" s="382">
        <v>44.268951555365469</v>
      </c>
      <c r="AE212" s="382">
        <v>54.134450731518733</v>
      </c>
      <c r="AF212" s="382">
        <v>10.249425385204736</v>
      </c>
      <c r="AG212" s="382">
        <v>7.5939887989871933</v>
      </c>
      <c r="AH212" s="382">
        <v>0</v>
      </c>
    </row>
    <row r="213" spans="1:34" ht="15.6">
      <c r="A213" s="382">
        <v>2</v>
      </c>
      <c r="B213" s="382">
        <v>183</v>
      </c>
      <c r="C213" s="382">
        <v>2009</v>
      </c>
      <c r="D213" s="382">
        <v>3</v>
      </c>
      <c r="E213" s="382">
        <v>99</v>
      </c>
      <c r="F213" s="382">
        <v>99</v>
      </c>
      <c r="G213" s="382">
        <v>99</v>
      </c>
      <c r="H213" s="382">
        <v>99</v>
      </c>
      <c r="I213" s="382">
        <v>99</v>
      </c>
      <c r="J213" s="382">
        <v>999</v>
      </c>
      <c r="K213" s="382">
        <v>99</v>
      </c>
      <c r="L213" s="382">
        <v>99</v>
      </c>
      <c r="M213" s="382">
        <v>99</v>
      </c>
      <c r="N213" s="382">
        <v>99</v>
      </c>
      <c r="O213" s="382">
        <v>99</v>
      </c>
      <c r="P213" s="382">
        <v>9999</v>
      </c>
      <c r="Q213" s="382">
        <v>103</v>
      </c>
      <c r="R213" s="382">
        <v>2230</v>
      </c>
      <c r="S213" s="382">
        <v>4.7789237668161437</v>
      </c>
      <c r="T213" s="382">
        <v>3.813004484304932</v>
      </c>
      <c r="U213" s="382">
        <v>5.3288789237668146</v>
      </c>
      <c r="V213" s="382">
        <v>0</v>
      </c>
      <c r="W213" s="382">
        <v>0</v>
      </c>
      <c r="X213" s="382">
        <v>0.13452914798206278</v>
      </c>
      <c r="Y213" s="382">
        <v>0</v>
      </c>
      <c r="Z213" s="382">
        <v>2.0264174795643846</v>
      </c>
      <c r="AA213" s="382">
        <v>1.6922415173174588</v>
      </c>
      <c r="AB213" s="382">
        <v>1.4776394442942256</v>
      </c>
      <c r="AC213" s="382">
        <v>33.780663286183206</v>
      </c>
      <c r="AD213" s="382">
        <v>23.080251588599562</v>
      </c>
      <c r="AE213" s="382">
        <v>46.067697176708577</v>
      </c>
      <c r="AF213" s="382">
        <v>18.983570273261257</v>
      </c>
      <c r="AG213" s="382">
        <v>16.388342230797139</v>
      </c>
      <c r="AH213" s="382">
        <v>0</v>
      </c>
    </row>
    <row r="214" spans="1:34" ht="15.6">
      <c r="A214" s="382">
        <v>2</v>
      </c>
      <c r="B214" s="382">
        <v>184</v>
      </c>
      <c r="C214" s="382">
        <v>2009</v>
      </c>
      <c r="D214" s="382">
        <v>4</v>
      </c>
      <c r="E214" s="382">
        <v>99</v>
      </c>
      <c r="F214" s="382">
        <v>99</v>
      </c>
      <c r="G214" s="382">
        <v>99</v>
      </c>
      <c r="H214" s="382">
        <v>99</v>
      </c>
      <c r="I214" s="382">
        <v>99</v>
      </c>
      <c r="J214" s="382">
        <v>999</v>
      </c>
      <c r="K214" s="382">
        <v>99</v>
      </c>
      <c r="L214" s="382">
        <v>99</v>
      </c>
      <c r="M214" s="382">
        <v>99</v>
      </c>
      <c r="N214" s="382">
        <v>99</v>
      </c>
      <c r="O214" s="382">
        <v>99</v>
      </c>
      <c r="P214" s="382">
        <v>9999</v>
      </c>
      <c r="Q214" s="382">
        <v>84</v>
      </c>
      <c r="R214" s="382">
        <v>2568</v>
      </c>
      <c r="S214" s="382">
        <v>5.0992990654205617</v>
      </c>
      <c r="T214" s="382">
        <v>4.0245327102803747</v>
      </c>
      <c r="U214" s="382">
        <v>5.5223130841121408</v>
      </c>
      <c r="V214" s="382">
        <v>0</v>
      </c>
      <c r="W214" s="382">
        <v>0</v>
      </c>
      <c r="X214" s="382">
        <v>3.8940809968847342E-2</v>
      </c>
      <c r="Y214" s="382">
        <v>0</v>
      </c>
      <c r="Z214" s="382">
        <v>1.5130290146506427</v>
      </c>
      <c r="AA214" s="382">
        <v>1.6702079284529339</v>
      </c>
      <c r="AB214" s="382">
        <v>1.4177137104570472</v>
      </c>
      <c r="AC214" s="382">
        <v>31.489370974651809</v>
      </c>
      <c r="AD214" s="382">
        <v>10.327631862510627</v>
      </c>
      <c r="AE214" s="382">
        <v>37.392757813739699</v>
      </c>
      <c r="AF214" s="382">
        <v>21.860900655486503</v>
      </c>
      <c r="AG214" s="382">
        <v>19.557365541646597</v>
      </c>
      <c r="AH214" s="382">
        <v>0</v>
      </c>
    </row>
    <row r="215" spans="1:34" ht="15.6">
      <c r="A215" s="382">
        <v>2</v>
      </c>
      <c r="B215" s="382">
        <v>185</v>
      </c>
      <c r="C215" s="382">
        <v>2009</v>
      </c>
      <c r="D215" s="382">
        <v>5</v>
      </c>
      <c r="E215" s="382">
        <v>99</v>
      </c>
      <c r="F215" s="382">
        <v>99</v>
      </c>
      <c r="G215" s="382">
        <v>99</v>
      </c>
      <c r="H215" s="382">
        <v>99</v>
      </c>
      <c r="I215" s="382">
        <v>99</v>
      </c>
      <c r="J215" s="382">
        <v>999</v>
      </c>
      <c r="K215" s="382">
        <v>99</v>
      </c>
      <c r="L215" s="382">
        <v>99</v>
      </c>
      <c r="M215" s="382">
        <v>99</v>
      </c>
      <c r="N215" s="382">
        <v>99</v>
      </c>
      <c r="O215" s="382">
        <v>99</v>
      </c>
      <c r="P215" s="382">
        <v>9999</v>
      </c>
      <c r="Q215" s="382">
        <v>72</v>
      </c>
      <c r="R215" s="382">
        <v>1328</v>
      </c>
      <c r="S215" s="382">
        <v>4.6664156626506035</v>
      </c>
      <c r="T215" s="382">
        <v>3.8094879518072271</v>
      </c>
      <c r="U215" s="382">
        <v>5.8326807228915634</v>
      </c>
      <c r="V215" s="382">
        <v>0</v>
      </c>
      <c r="W215" s="382">
        <v>0</v>
      </c>
      <c r="X215" s="382">
        <v>0</v>
      </c>
      <c r="Y215" s="382">
        <v>0</v>
      </c>
      <c r="Z215" s="382">
        <v>1.6997390073899248</v>
      </c>
      <c r="AA215" s="382">
        <v>1.3849508871272951</v>
      </c>
      <c r="AB215" s="382">
        <v>1.4677251812536865</v>
      </c>
      <c r="AC215" s="382">
        <v>51.349408567222277</v>
      </c>
      <c r="AD215" s="382">
        <v>28.552982964633024</v>
      </c>
      <c r="AE215" s="382">
        <v>35.251587827450301</v>
      </c>
      <c r="AF215" s="382">
        <v>11.305014046139441</v>
      </c>
      <c r="AG215" s="382">
        <v>10.682197119621357</v>
      </c>
      <c r="AH215" s="382">
        <v>0</v>
      </c>
    </row>
    <row r="216" spans="1:34" ht="15.6">
      <c r="A216" s="382">
        <v>2</v>
      </c>
      <c r="B216" s="382">
        <v>186</v>
      </c>
      <c r="C216" s="382">
        <v>2009</v>
      </c>
      <c r="D216" s="382">
        <v>6</v>
      </c>
      <c r="E216" s="382">
        <v>99</v>
      </c>
      <c r="F216" s="382">
        <v>99</v>
      </c>
      <c r="G216" s="382">
        <v>99</v>
      </c>
      <c r="H216" s="382">
        <v>99</v>
      </c>
      <c r="I216" s="382">
        <v>99</v>
      </c>
      <c r="J216" s="382">
        <v>999</v>
      </c>
      <c r="K216" s="382">
        <v>99</v>
      </c>
      <c r="L216" s="382">
        <v>99</v>
      </c>
      <c r="M216" s="382">
        <v>99</v>
      </c>
      <c r="N216" s="382">
        <v>99</v>
      </c>
      <c r="O216" s="382">
        <v>99</v>
      </c>
      <c r="P216" s="382">
        <v>9999</v>
      </c>
      <c r="Q216" s="382">
        <v>66</v>
      </c>
      <c r="R216" s="382">
        <v>715</v>
      </c>
      <c r="S216" s="382">
        <v>4.4167832167832177</v>
      </c>
      <c r="T216" s="382">
        <v>3.611188811188812</v>
      </c>
      <c r="U216" s="382">
        <v>6.4338461538461518</v>
      </c>
      <c r="V216" s="382">
        <v>0</v>
      </c>
      <c r="W216" s="382">
        <v>0</v>
      </c>
      <c r="X216" s="382">
        <v>0.13986013986013984</v>
      </c>
      <c r="Y216" s="382">
        <v>0</v>
      </c>
      <c r="Z216" s="382">
        <v>2.4926299541286698</v>
      </c>
      <c r="AA216" s="382">
        <v>1.739624025531906</v>
      </c>
      <c r="AB216" s="382">
        <v>1.5126092352673477</v>
      </c>
      <c r="AC216" s="382">
        <v>50.313133330245847</v>
      </c>
      <c r="AD216" s="382">
        <v>40.685578703893306</v>
      </c>
      <c r="AE216" s="382">
        <v>47.988257931641314</v>
      </c>
      <c r="AF216" s="382">
        <v>6.0866604239380271</v>
      </c>
      <c r="AG216" s="382">
        <v>6.3441146414420979</v>
      </c>
      <c r="AH216" s="382">
        <v>0</v>
      </c>
    </row>
    <row r="217" spans="1:34" ht="15.6">
      <c r="A217" s="382">
        <v>2</v>
      </c>
      <c r="B217" s="382">
        <v>187</v>
      </c>
      <c r="C217" s="382">
        <v>2009</v>
      </c>
      <c r="D217" s="382">
        <v>7</v>
      </c>
      <c r="E217" s="382">
        <v>99</v>
      </c>
      <c r="F217" s="382">
        <v>99</v>
      </c>
      <c r="G217" s="382">
        <v>99</v>
      </c>
      <c r="H217" s="382">
        <v>99</v>
      </c>
      <c r="I217" s="382">
        <v>99</v>
      </c>
      <c r="J217" s="382">
        <v>999</v>
      </c>
      <c r="K217" s="382">
        <v>99</v>
      </c>
      <c r="L217" s="382">
        <v>99</v>
      </c>
      <c r="M217" s="382">
        <v>99</v>
      </c>
      <c r="N217" s="382">
        <v>99</v>
      </c>
      <c r="O217" s="382">
        <v>99</v>
      </c>
      <c r="P217" s="382">
        <v>9999</v>
      </c>
      <c r="Q217" s="382">
        <v>22</v>
      </c>
      <c r="R217" s="382">
        <v>224</v>
      </c>
      <c r="S217" s="382">
        <v>4.5357142857142847</v>
      </c>
      <c r="T217" s="382">
        <v>3.0580357142857153</v>
      </c>
      <c r="U217" s="382">
        <v>7.3321428571428511</v>
      </c>
      <c r="V217" s="382">
        <v>0</v>
      </c>
      <c r="W217" s="382">
        <v>0</v>
      </c>
      <c r="X217" s="382">
        <v>0</v>
      </c>
      <c r="Y217" s="382">
        <v>0</v>
      </c>
      <c r="Z217" s="382">
        <v>2.3962662282673777</v>
      </c>
      <c r="AA217" s="382">
        <v>1.6686637694605253</v>
      </c>
      <c r="AB217" s="382">
        <v>1.433411165769634</v>
      </c>
      <c r="AC217" s="382">
        <v>56.375487600542094</v>
      </c>
      <c r="AD217" s="382">
        <v>53.051801102345699</v>
      </c>
      <c r="AE217" s="382">
        <v>53.573287687552721</v>
      </c>
      <c r="AF217" s="382">
        <v>1.9068698391078576</v>
      </c>
      <c r="AG217" s="382">
        <v>2.265026278662774</v>
      </c>
      <c r="AH217" s="382">
        <v>0</v>
      </c>
    </row>
    <row r="218" spans="1:34" ht="15.6">
      <c r="A218" s="382">
        <v>2</v>
      </c>
      <c r="B218" s="382">
        <v>188</v>
      </c>
      <c r="C218" s="382">
        <v>2009</v>
      </c>
      <c r="D218" s="382">
        <v>8</v>
      </c>
      <c r="E218" s="382">
        <v>99</v>
      </c>
      <c r="F218" s="382">
        <v>99</v>
      </c>
      <c r="G218" s="382">
        <v>99</v>
      </c>
      <c r="H218" s="382">
        <v>99</v>
      </c>
      <c r="I218" s="382">
        <v>99</v>
      </c>
      <c r="J218" s="382">
        <v>999</v>
      </c>
      <c r="K218" s="382">
        <v>99</v>
      </c>
      <c r="L218" s="382">
        <v>99</v>
      </c>
      <c r="M218" s="382">
        <v>99</v>
      </c>
      <c r="N218" s="382">
        <v>99</v>
      </c>
      <c r="O218" s="382">
        <v>99</v>
      </c>
      <c r="P218" s="382">
        <v>9999</v>
      </c>
      <c r="Q218" s="382">
        <v>50</v>
      </c>
      <c r="R218" s="382">
        <v>377</v>
      </c>
      <c r="S218" s="382">
        <v>4.4827586206896548</v>
      </c>
      <c r="T218" s="382">
        <v>3.3846153846153846</v>
      </c>
      <c r="U218" s="382">
        <v>9.8323607427055641</v>
      </c>
      <c r="V218" s="382">
        <v>0</v>
      </c>
      <c r="W218" s="382">
        <v>0</v>
      </c>
      <c r="X218" s="382">
        <v>3.4482758620689653</v>
      </c>
      <c r="Y218" s="382">
        <v>0</v>
      </c>
      <c r="Z218" s="382">
        <v>2.9300624190755764</v>
      </c>
      <c r="AA218" s="382">
        <v>1.5724231001632525</v>
      </c>
      <c r="AB218" s="382">
        <v>1.6182241053865281</v>
      </c>
      <c r="AC218" s="382">
        <v>43.340901511223642</v>
      </c>
      <c r="AD218" s="382">
        <v>40.23998554503909</v>
      </c>
      <c r="AE218" s="382">
        <v>35.025943729814259</v>
      </c>
      <c r="AF218" s="382">
        <v>3.2093300417127786</v>
      </c>
      <c r="AG218" s="382">
        <v>5.1120308145075324</v>
      </c>
      <c r="AH218" s="382">
        <v>1.0610079575596816</v>
      </c>
    </row>
    <row r="219" spans="1:34" ht="15.6">
      <c r="A219" s="382">
        <v>2</v>
      </c>
      <c r="B219" s="382">
        <v>189</v>
      </c>
      <c r="C219" s="382">
        <v>2009</v>
      </c>
      <c r="D219" s="382">
        <v>9</v>
      </c>
      <c r="E219" s="382">
        <v>99</v>
      </c>
      <c r="F219" s="382">
        <v>99</v>
      </c>
      <c r="G219" s="382">
        <v>99</v>
      </c>
      <c r="H219" s="382">
        <v>99</v>
      </c>
      <c r="I219" s="382">
        <v>99</v>
      </c>
      <c r="J219" s="382">
        <v>999</v>
      </c>
      <c r="K219" s="382">
        <v>99</v>
      </c>
      <c r="L219" s="382">
        <v>99</v>
      </c>
      <c r="M219" s="382">
        <v>99</v>
      </c>
      <c r="N219" s="382">
        <v>99</v>
      </c>
      <c r="O219" s="382">
        <v>99</v>
      </c>
      <c r="P219" s="382">
        <v>9999</v>
      </c>
      <c r="Q219" s="382">
        <v>98</v>
      </c>
      <c r="R219" s="382">
        <v>779</v>
      </c>
      <c r="S219" s="382">
        <v>3.9961489088575095</v>
      </c>
      <c r="T219" s="382">
        <v>2.9614890885750969</v>
      </c>
      <c r="U219" s="382">
        <v>8.8353016688061583</v>
      </c>
      <c r="V219" s="382">
        <v>0</v>
      </c>
      <c r="W219" s="382">
        <v>0</v>
      </c>
      <c r="X219" s="382">
        <v>1.283697047496791</v>
      </c>
      <c r="Y219" s="382">
        <v>0</v>
      </c>
      <c r="Z219" s="382">
        <v>2.8184927563043378</v>
      </c>
      <c r="AA219" s="382">
        <v>1.5456213554711715</v>
      </c>
      <c r="AB219" s="382">
        <v>1.4406730137512227</v>
      </c>
      <c r="AC219" s="382">
        <v>43.084528124792179</v>
      </c>
      <c r="AD219" s="382">
        <v>35.921755577178409</v>
      </c>
      <c r="AE219" s="382">
        <v>46.977516220447214</v>
      </c>
      <c r="AF219" s="382">
        <v>6.6314803779688427</v>
      </c>
      <c r="AG219" s="382">
        <v>9.4918998831906247</v>
      </c>
      <c r="AH219" s="382">
        <v>0.64184852374839552</v>
      </c>
    </row>
    <row r="220" spans="1:34" ht="15.6">
      <c r="A220" s="382">
        <v>2</v>
      </c>
      <c r="B220" s="382">
        <v>190</v>
      </c>
      <c r="C220" s="382">
        <v>2009</v>
      </c>
      <c r="D220" s="382">
        <v>10</v>
      </c>
      <c r="E220" s="382">
        <v>99</v>
      </c>
      <c r="F220" s="382">
        <v>99</v>
      </c>
      <c r="G220" s="382">
        <v>99</v>
      </c>
      <c r="H220" s="382">
        <v>99</v>
      </c>
      <c r="I220" s="382">
        <v>99</v>
      </c>
      <c r="J220" s="382">
        <v>999</v>
      </c>
      <c r="K220" s="382">
        <v>99</v>
      </c>
      <c r="L220" s="382">
        <v>99</v>
      </c>
      <c r="M220" s="382">
        <v>99</v>
      </c>
      <c r="N220" s="382">
        <v>99</v>
      </c>
      <c r="O220" s="382">
        <v>99</v>
      </c>
      <c r="P220" s="382">
        <v>9999</v>
      </c>
      <c r="Q220" s="382">
        <v>109</v>
      </c>
      <c r="R220" s="382">
        <v>936</v>
      </c>
      <c r="S220" s="382">
        <v>3.641025641025641</v>
      </c>
      <c r="T220" s="382">
        <v>3.0384615384615379</v>
      </c>
      <c r="U220" s="382">
        <v>8.4771367521367527</v>
      </c>
      <c r="V220" s="382">
        <v>0</v>
      </c>
      <c r="W220" s="382">
        <v>0</v>
      </c>
      <c r="X220" s="382">
        <v>1.7094017094017093</v>
      </c>
      <c r="Y220" s="382">
        <v>0</v>
      </c>
      <c r="Z220" s="382">
        <v>3.170781861588321</v>
      </c>
      <c r="AA220" s="382">
        <v>1.5294071163518448</v>
      </c>
      <c r="AB220" s="382">
        <v>1.4590622297904403</v>
      </c>
      <c r="AC220" s="382">
        <v>52.183078380589563</v>
      </c>
      <c r="AD220" s="382">
        <v>33.046891019363017</v>
      </c>
      <c r="AE220" s="382">
        <v>44.23469570966369</v>
      </c>
      <c r="AF220" s="382">
        <v>7.9679918277006863</v>
      </c>
      <c r="AG220" s="382">
        <v>10.942570330417469</v>
      </c>
      <c r="AH220" s="382">
        <v>1.1752136752136753</v>
      </c>
    </row>
    <row r="221" spans="1:34" ht="15.6">
      <c r="A221" s="382">
        <v>2</v>
      </c>
      <c r="B221" s="382">
        <v>191</v>
      </c>
      <c r="C221" s="382">
        <v>2009</v>
      </c>
      <c r="D221" s="382">
        <v>11</v>
      </c>
      <c r="E221" s="382">
        <v>99</v>
      </c>
      <c r="F221" s="382">
        <v>99</v>
      </c>
      <c r="G221" s="382">
        <v>99</v>
      </c>
      <c r="H221" s="382">
        <v>99</v>
      </c>
      <c r="I221" s="382">
        <v>99</v>
      </c>
      <c r="J221" s="382">
        <v>999</v>
      </c>
      <c r="K221" s="382">
        <v>99</v>
      </c>
      <c r="L221" s="382">
        <v>99</v>
      </c>
      <c r="M221" s="382">
        <v>99</v>
      </c>
      <c r="N221" s="382">
        <v>99</v>
      </c>
      <c r="O221" s="382">
        <v>99</v>
      </c>
      <c r="P221" s="382">
        <v>9999</v>
      </c>
      <c r="Q221" s="382">
        <v>57</v>
      </c>
      <c r="R221" s="382">
        <v>403</v>
      </c>
      <c r="S221" s="382">
        <v>3.5905707196029781</v>
      </c>
      <c r="T221" s="382">
        <v>3.0570719602977654</v>
      </c>
      <c r="U221" s="382">
        <v>8.1419354838709648</v>
      </c>
      <c r="V221" s="382">
        <v>0</v>
      </c>
      <c r="W221" s="382">
        <v>0</v>
      </c>
      <c r="X221" s="382">
        <v>2.2332506203473952</v>
      </c>
      <c r="Y221" s="382">
        <v>0</v>
      </c>
      <c r="Z221" s="382">
        <v>3.1200310531327502</v>
      </c>
      <c r="AA221" s="382">
        <v>1.4654365017906357</v>
      </c>
      <c r="AB221" s="382">
        <v>1.4486130484199311</v>
      </c>
      <c r="AC221" s="382">
        <v>45.914444163304864</v>
      </c>
      <c r="AD221" s="382">
        <v>16.016694804896144</v>
      </c>
      <c r="AE221" s="382">
        <v>46.336976016730837</v>
      </c>
      <c r="AF221" s="382">
        <v>3.4306631480377971</v>
      </c>
      <c r="AG221" s="382">
        <v>4.5250878138993516</v>
      </c>
      <c r="AH221" s="382">
        <v>0</v>
      </c>
    </row>
    <row r="222" spans="1:34" ht="15.6">
      <c r="A222" s="382">
        <v>2</v>
      </c>
      <c r="B222" s="382">
        <v>192</v>
      </c>
      <c r="C222" s="382">
        <v>2009</v>
      </c>
      <c r="D222" s="382">
        <v>12</v>
      </c>
      <c r="E222" s="382">
        <v>99</v>
      </c>
      <c r="F222" s="382">
        <v>99</v>
      </c>
      <c r="G222" s="382">
        <v>99</v>
      </c>
      <c r="H222" s="382">
        <v>99</v>
      </c>
      <c r="I222" s="382">
        <v>99</v>
      </c>
      <c r="J222" s="382">
        <v>999</v>
      </c>
      <c r="K222" s="382">
        <v>99</v>
      </c>
      <c r="L222" s="382">
        <v>99</v>
      </c>
      <c r="M222" s="382">
        <v>99</v>
      </c>
      <c r="N222" s="382">
        <v>99</v>
      </c>
      <c r="O222" s="382">
        <v>99</v>
      </c>
      <c r="P222" s="382">
        <v>9999</v>
      </c>
      <c r="Q222" s="382">
        <v>8</v>
      </c>
      <c r="R222" s="382">
        <v>30</v>
      </c>
      <c r="S222" s="382">
        <v>5.5666666666666647</v>
      </c>
      <c r="T222" s="382">
        <v>4.3</v>
      </c>
      <c r="U222" s="382">
        <v>12.356666666666664</v>
      </c>
      <c r="V222" s="382">
        <v>0</v>
      </c>
      <c r="W222" s="382">
        <v>0</v>
      </c>
      <c r="X222" s="382">
        <v>6.6666666666666687</v>
      </c>
      <c r="Y222" s="382">
        <v>0</v>
      </c>
      <c r="Z222" s="382">
        <v>2.2738635745258775</v>
      </c>
      <c r="AA222" s="382">
        <v>1.0857664983268223</v>
      </c>
      <c r="AB222" s="382">
        <v>1.6763054614240218</v>
      </c>
      <c r="AC222" s="382">
        <v>23.271864867144139</v>
      </c>
      <c r="AD222" s="382">
        <v>48.526157724200864</v>
      </c>
      <c r="AE222" s="382">
        <v>5.3111326203024491</v>
      </c>
      <c r="AF222" s="382">
        <v>0.25538435345194527</v>
      </c>
      <c r="AG222" s="382">
        <v>0.51123066335867684</v>
      </c>
      <c r="AH222" s="382">
        <v>0</v>
      </c>
    </row>
    <row r="223" spans="1:34" ht="15.6">
      <c r="A223" s="382">
        <v>2</v>
      </c>
      <c r="B223" s="382">
        <v>193</v>
      </c>
      <c r="C223" s="382">
        <v>2008</v>
      </c>
      <c r="D223" s="382">
        <v>1</v>
      </c>
      <c r="E223" s="382">
        <v>99</v>
      </c>
      <c r="F223" s="382">
        <v>99</v>
      </c>
      <c r="G223" s="382">
        <v>99</v>
      </c>
      <c r="H223" s="382">
        <v>99</v>
      </c>
      <c r="I223" s="382">
        <v>99</v>
      </c>
      <c r="J223" s="382">
        <v>999</v>
      </c>
      <c r="K223" s="382">
        <v>99</v>
      </c>
      <c r="L223" s="382">
        <v>99</v>
      </c>
      <c r="M223" s="382">
        <v>99</v>
      </c>
      <c r="N223" s="382">
        <v>99</v>
      </c>
      <c r="O223" s="382">
        <v>99</v>
      </c>
      <c r="P223" s="382">
        <v>9999</v>
      </c>
      <c r="Q223" s="382">
        <v>57</v>
      </c>
      <c r="R223" s="382">
        <v>973</v>
      </c>
      <c r="S223" s="382">
        <v>3.7142857142857153</v>
      </c>
      <c r="T223" s="382">
        <v>3.4295991778006174</v>
      </c>
      <c r="U223" s="382">
        <v>4.5728674203494339</v>
      </c>
      <c r="V223" s="382">
        <v>0</v>
      </c>
      <c r="W223" s="382">
        <v>0</v>
      </c>
      <c r="X223" s="382">
        <v>0.61664953751284712</v>
      </c>
      <c r="Y223" s="382">
        <v>0</v>
      </c>
      <c r="Z223" s="382">
        <v>2.9635059685773686</v>
      </c>
      <c r="AA223" s="382">
        <v>1.5161248503135765</v>
      </c>
      <c r="AB223" s="382">
        <v>1.5160760812543124</v>
      </c>
      <c r="AC223" s="382">
        <v>42.66173658650559</v>
      </c>
      <c r="AD223" s="382">
        <v>33.922226728276449</v>
      </c>
      <c r="AE223" s="382">
        <v>54.479269037070736</v>
      </c>
      <c r="AF223" s="382">
        <v>8.968568531661905</v>
      </c>
      <c r="AG223" s="382">
        <v>7.0120971046377445</v>
      </c>
      <c r="AH223" s="382">
        <v>0.20554984583761565</v>
      </c>
    </row>
    <row r="224" spans="1:34" ht="15.6">
      <c r="A224" s="382">
        <v>2</v>
      </c>
      <c r="B224" s="382">
        <v>194</v>
      </c>
      <c r="C224" s="382">
        <v>2008</v>
      </c>
      <c r="D224" s="382">
        <v>2</v>
      </c>
      <c r="E224" s="382">
        <v>99</v>
      </c>
      <c r="F224" s="382">
        <v>99</v>
      </c>
      <c r="G224" s="382">
        <v>99</v>
      </c>
      <c r="H224" s="382">
        <v>99</v>
      </c>
      <c r="I224" s="382">
        <v>99</v>
      </c>
      <c r="J224" s="382">
        <v>999</v>
      </c>
      <c r="K224" s="382">
        <v>99</v>
      </c>
      <c r="L224" s="382">
        <v>99</v>
      </c>
      <c r="M224" s="382">
        <v>99</v>
      </c>
      <c r="N224" s="382">
        <v>99</v>
      </c>
      <c r="O224" s="382">
        <v>99</v>
      </c>
      <c r="P224" s="382">
        <v>9999</v>
      </c>
      <c r="Q224" s="382">
        <v>72</v>
      </c>
      <c r="R224" s="382">
        <v>1542</v>
      </c>
      <c r="S224" s="382">
        <v>4.5051880674448759</v>
      </c>
      <c r="T224" s="382">
        <v>3.4870298313878081</v>
      </c>
      <c r="U224" s="382">
        <v>4.5015564202334657</v>
      </c>
      <c r="V224" s="382">
        <v>0</v>
      </c>
      <c r="W224" s="382">
        <v>0</v>
      </c>
      <c r="X224" s="382">
        <v>0.19455252918287935</v>
      </c>
      <c r="Y224" s="382">
        <v>0</v>
      </c>
      <c r="Z224" s="382">
        <v>1.8761138091882497</v>
      </c>
      <c r="AA224" s="382">
        <v>1.4999910279585635</v>
      </c>
      <c r="AB224" s="382">
        <v>1.519275331689762</v>
      </c>
      <c r="AC224" s="382">
        <v>27.496441817072263</v>
      </c>
      <c r="AD224" s="382">
        <v>30.588523856426196</v>
      </c>
      <c r="AE224" s="382">
        <v>51.552970236941405</v>
      </c>
      <c r="AF224" s="382">
        <v>14.213291547608076</v>
      </c>
      <c r="AG224" s="382">
        <v>10.939401007356617</v>
      </c>
      <c r="AH224" s="382">
        <v>0</v>
      </c>
    </row>
    <row r="225" spans="1:34" ht="15.6">
      <c r="A225" s="382">
        <v>2</v>
      </c>
      <c r="B225" s="382">
        <v>195</v>
      </c>
      <c r="C225" s="382">
        <v>2008</v>
      </c>
      <c r="D225" s="382">
        <v>3</v>
      </c>
      <c r="E225" s="382">
        <v>99</v>
      </c>
      <c r="F225" s="382">
        <v>99</v>
      </c>
      <c r="G225" s="382">
        <v>99</v>
      </c>
      <c r="H225" s="382">
        <v>99</v>
      </c>
      <c r="I225" s="382">
        <v>99</v>
      </c>
      <c r="J225" s="382">
        <v>999</v>
      </c>
      <c r="K225" s="382">
        <v>99</v>
      </c>
      <c r="L225" s="382">
        <v>99</v>
      </c>
      <c r="M225" s="382">
        <v>99</v>
      </c>
      <c r="N225" s="382">
        <v>99</v>
      </c>
      <c r="O225" s="382">
        <v>99</v>
      </c>
      <c r="P225" s="382">
        <v>9999</v>
      </c>
      <c r="Q225" s="382">
        <v>89</v>
      </c>
      <c r="R225" s="382">
        <v>1947</v>
      </c>
      <c r="S225" s="382">
        <v>4.6831022085259377</v>
      </c>
      <c r="T225" s="382">
        <v>3.6363636363636358</v>
      </c>
      <c r="U225" s="382">
        <v>4.7194144838212653</v>
      </c>
      <c r="V225" s="382">
        <v>0</v>
      </c>
      <c r="W225" s="382">
        <v>0</v>
      </c>
      <c r="X225" s="382">
        <v>0.35952747817154601</v>
      </c>
      <c r="Y225" s="382">
        <v>0</v>
      </c>
      <c r="Z225" s="382">
        <v>1.6604227363337611</v>
      </c>
      <c r="AA225" s="382">
        <v>1.5446569543612747</v>
      </c>
      <c r="AB225" s="382">
        <v>1.5044097915893868</v>
      </c>
      <c r="AC225" s="382">
        <v>39.001234793634843</v>
      </c>
      <c r="AD225" s="382">
        <v>21.863697222380964</v>
      </c>
      <c r="AE225" s="382">
        <v>42.074585405684154</v>
      </c>
      <c r="AF225" s="382">
        <v>17.946354502719149</v>
      </c>
      <c r="AG225" s="382">
        <v>14.481066360719412</v>
      </c>
      <c r="AH225" s="382">
        <v>0</v>
      </c>
    </row>
    <row r="226" spans="1:34" ht="15.6">
      <c r="A226" s="382">
        <v>2</v>
      </c>
      <c r="B226" s="382">
        <v>196</v>
      </c>
      <c r="C226" s="382">
        <v>2008</v>
      </c>
      <c r="D226" s="382">
        <v>4</v>
      </c>
      <c r="E226" s="382">
        <v>99</v>
      </c>
      <c r="F226" s="382">
        <v>99</v>
      </c>
      <c r="G226" s="382">
        <v>99</v>
      </c>
      <c r="H226" s="382">
        <v>99</v>
      </c>
      <c r="I226" s="382">
        <v>99</v>
      </c>
      <c r="J226" s="382">
        <v>999</v>
      </c>
      <c r="K226" s="382">
        <v>99</v>
      </c>
      <c r="L226" s="382">
        <v>99</v>
      </c>
      <c r="M226" s="382">
        <v>99</v>
      </c>
      <c r="N226" s="382">
        <v>99</v>
      </c>
      <c r="O226" s="382">
        <v>99</v>
      </c>
      <c r="P226" s="382">
        <v>9999</v>
      </c>
      <c r="Q226" s="382">
        <v>106</v>
      </c>
      <c r="R226" s="382">
        <v>2363</v>
      </c>
      <c r="S226" s="382">
        <v>4.6055861193398222</v>
      </c>
      <c r="T226" s="382">
        <v>3.8243757934828606</v>
      </c>
      <c r="U226" s="382">
        <v>5.015150232754972</v>
      </c>
      <c r="V226" s="382">
        <v>0</v>
      </c>
      <c r="W226" s="382">
        <v>0</v>
      </c>
      <c r="X226" s="382">
        <v>0.38087177316969967</v>
      </c>
      <c r="Y226" s="382">
        <v>0</v>
      </c>
      <c r="Z226" s="382">
        <v>1.7081341360354423</v>
      </c>
      <c r="AA226" s="382">
        <v>1.6133182296773818</v>
      </c>
      <c r="AB226" s="382">
        <v>1.4717132490931228</v>
      </c>
      <c r="AC226" s="382">
        <v>33.998220970853559</v>
      </c>
      <c r="AD226" s="382">
        <v>8.6626388698637271</v>
      </c>
      <c r="AE226" s="382">
        <v>40.518492039476222</v>
      </c>
      <c r="AF226" s="382">
        <v>21.780809291178912</v>
      </c>
      <c r="AG226" s="382">
        <v>18.676441850056424</v>
      </c>
      <c r="AH226" s="382">
        <v>0</v>
      </c>
    </row>
    <row r="227" spans="1:34" ht="15.6">
      <c r="A227" s="382">
        <v>2</v>
      </c>
      <c r="B227" s="382">
        <v>197</v>
      </c>
      <c r="C227" s="382">
        <v>2008</v>
      </c>
      <c r="D227" s="382">
        <v>5</v>
      </c>
      <c r="E227" s="382">
        <v>99</v>
      </c>
      <c r="F227" s="382">
        <v>99</v>
      </c>
      <c r="G227" s="382">
        <v>99</v>
      </c>
      <c r="H227" s="382">
        <v>99</v>
      </c>
      <c r="I227" s="382">
        <v>99</v>
      </c>
      <c r="J227" s="382">
        <v>999</v>
      </c>
      <c r="K227" s="382">
        <v>99</v>
      </c>
      <c r="L227" s="382">
        <v>99</v>
      </c>
      <c r="M227" s="382">
        <v>99</v>
      </c>
      <c r="N227" s="382">
        <v>99</v>
      </c>
      <c r="O227" s="382">
        <v>99</v>
      </c>
      <c r="P227" s="382">
        <v>9999</v>
      </c>
      <c r="Q227" s="382">
        <v>65</v>
      </c>
      <c r="R227" s="382">
        <v>1041</v>
      </c>
      <c r="S227" s="382">
        <v>4.4207492795389047</v>
      </c>
      <c r="T227" s="382">
        <v>3.4476464937560034</v>
      </c>
      <c r="U227" s="382">
        <v>5.8780019212295915</v>
      </c>
      <c r="V227" s="382">
        <v>0</v>
      </c>
      <c r="W227" s="382">
        <v>0</v>
      </c>
      <c r="X227" s="382">
        <v>9.6061479346781956E-2</v>
      </c>
      <c r="Y227" s="382">
        <v>0</v>
      </c>
      <c r="Z227" s="382">
        <v>1.7746659503542817</v>
      </c>
      <c r="AA227" s="382">
        <v>1.5815069041758176</v>
      </c>
      <c r="AB227" s="382">
        <v>1.5162889926498906</v>
      </c>
      <c r="AC227" s="382">
        <v>50.762416919296086</v>
      </c>
      <c r="AD227" s="382">
        <v>43.457678794365194</v>
      </c>
      <c r="AE227" s="382">
        <v>43.460853294633793</v>
      </c>
      <c r="AF227" s="382">
        <v>9.5953544105447506</v>
      </c>
      <c r="AG227" s="382">
        <v>9.6433276808734689</v>
      </c>
      <c r="AH227" s="382">
        <v>0</v>
      </c>
    </row>
    <row r="228" spans="1:34" ht="15.6">
      <c r="A228" s="382">
        <v>2</v>
      </c>
      <c r="B228" s="382">
        <v>198</v>
      </c>
      <c r="C228" s="382">
        <v>2008</v>
      </c>
      <c r="D228" s="382">
        <v>6</v>
      </c>
      <c r="E228" s="382">
        <v>99</v>
      </c>
      <c r="F228" s="382">
        <v>99</v>
      </c>
      <c r="G228" s="382">
        <v>99</v>
      </c>
      <c r="H228" s="382">
        <v>99</v>
      </c>
      <c r="I228" s="382">
        <v>99</v>
      </c>
      <c r="J228" s="382">
        <v>999</v>
      </c>
      <c r="K228" s="382">
        <v>99</v>
      </c>
      <c r="L228" s="382">
        <v>99</v>
      </c>
      <c r="M228" s="382">
        <v>99</v>
      </c>
      <c r="N228" s="382">
        <v>99</v>
      </c>
      <c r="O228" s="382">
        <v>99</v>
      </c>
      <c r="P228" s="382">
        <v>9999</v>
      </c>
      <c r="Q228" s="382">
        <v>63</v>
      </c>
      <c r="R228" s="382">
        <v>455</v>
      </c>
      <c r="S228" s="382">
        <v>4.0395604395604394</v>
      </c>
      <c r="T228" s="382">
        <v>3.2659340659340659</v>
      </c>
      <c r="U228" s="382">
        <v>6.7290109890109875</v>
      </c>
      <c r="V228" s="382">
        <v>0</v>
      </c>
      <c r="W228" s="382">
        <v>0.21978021978021972</v>
      </c>
      <c r="X228" s="382">
        <v>0</v>
      </c>
      <c r="Y228" s="382">
        <v>0</v>
      </c>
      <c r="Z228" s="382">
        <v>2.275979226495648</v>
      </c>
      <c r="AA228" s="382">
        <v>1.6396782799475251</v>
      </c>
      <c r="AB228" s="382">
        <v>1.5806675304460915</v>
      </c>
      <c r="AC228" s="382">
        <v>48.379068067634208</v>
      </c>
      <c r="AD228" s="382">
        <v>38.853472465139525</v>
      </c>
      <c r="AE228" s="382">
        <v>43.943828129881886</v>
      </c>
      <c r="AF228" s="382">
        <v>4.193934924877869</v>
      </c>
      <c r="AG228" s="382">
        <v>4.8251309626622438</v>
      </c>
      <c r="AH228" s="382">
        <v>0</v>
      </c>
    </row>
    <row r="229" spans="1:34" ht="15.6">
      <c r="A229" s="382">
        <v>2</v>
      </c>
      <c r="B229" s="382">
        <v>199</v>
      </c>
      <c r="C229" s="382">
        <v>2008</v>
      </c>
      <c r="D229" s="382">
        <v>7</v>
      </c>
      <c r="E229" s="382">
        <v>99</v>
      </c>
      <c r="F229" s="382">
        <v>99</v>
      </c>
      <c r="G229" s="382">
        <v>99</v>
      </c>
      <c r="H229" s="382">
        <v>99</v>
      </c>
      <c r="I229" s="382">
        <v>99</v>
      </c>
      <c r="J229" s="382">
        <v>999</v>
      </c>
      <c r="K229" s="382">
        <v>99</v>
      </c>
      <c r="L229" s="382">
        <v>99</v>
      </c>
      <c r="M229" s="382">
        <v>99</v>
      </c>
      <c r="N229" s="382">
        <v>99</v>
      </c>
      <c r="O229" s="382">
        <v>99</v>
      </c>
      <c r="P229" s="382">
        <v>9999</v>
      </c>
      <c r="Q229" s="382">
        <v>27</v>
      </c>
      <c r="R229" s="382">
        <v>202</v>
      </c>
      <c r="S229" s="382">
        <v>4.1188118811881189</v>
      </c>
      <c r="T229" s="382">
        <v>3.1584158415841581</v>
      </c>
      <c r="U229" s="382">
        <v>7.1272277227722753</v>
      </c>
      <c r="V229" s="382">
        <v>0</v>
      </c>
      <c r="W229" s="382">
        <v>0</v>
      </c>
      <c r="X229" s="382">
        <v>0</v>
      </c>
      <c r="Y229" s="382">
        <v>0</v>
      </c>
      <c r="Z229" s="382">
        <v>2.3801159048289224</v>
      </c>
      <c r="AA229" s="382">
        <v>1.4021703736317204</v>
      </c>
      <c r="AB229" s="382">
        <v>1.4605890122547611</v>
      </c>
      <c r="AC229" s="382">
        <v>68.627637867294851</v>
      </c>
      <c r="AD229" s="382">
        <v>38.182628172363827</v>
      </c>
      <c r="AE229" s="382">
        <v>46.942326722457203</v>
      </c>
      <c r="AF229" s="382">
        <v>1.8619227578578672</v>
      </c>
      <c r="AG229" s="382">
        <v>2.2689163036694757</v>
      </c>
      <c r="AH229" s="382">
        <v>0</v>
      </c>
    </row>
    <row r="230" spans="1:34" ht="15.6">
      <c r="A230" s="382">
        <v>2</v>
      </c>
      <c r="B230" s="382">
        <v>200</v>
      </c>
      <c r="C230" s="382">
        <v>2008</v>
      </c>
      <c r="D230" s="382">
        <v>8</v>
      </c>
      <c r="E230" s="382">
        <v>99</v>
      </c>
      <c r="F230" s="382">
        <v>99</v>
      </c>
      <c r="G230" s="382">
        <v>99</v>
      </c>
      <c r="H230" s="382">
        <v>99</v>
      </c>
      <c r="I230" s="382">
        <v>99</v>
      </c>
      <c r="J230" s="382">
        <v>999</v>
      </c>
      <c r="K230" s="382">
        <v>99</v>
      </c>
      <c r="L230" s="382">
        <v>99</v>
      </c>
      <c r="M230" s="382">
        <v>99</v>
      </c>
      <c r="N230" s="382">
        <v>99</v>
      </c>
      <c r="O230" s="382">
        <v>99</v>
      </c>
      <c r="P230" s="382">
        <v>9999</v>
      </c>
      <c r="Q230" s="382">
        <v>63</v>
      </c>
      <c r="R230" s="382">
        <v>411</v>
      </c>
      <c r="S230" s="382">
        <v>4.2043795620437949</v>
      </c>
      <c r="T230" s="382">
        <v>3.1776155717761556</v>
      </c>
      <c r="U230" s="382">
        <v>8.7620437956204391</v>
      </c>
      <c r="V230" s="382">
        <v>0</v>
      </c>
      <c r="W230" s="382">
        <v>0</v>
      </c>
      <c r="X230" s="382">
        <v>1.9464720194647205</v>
      </c>
      <c r="Y230" s="382">
        <v>0</v>
      </c>
      <c r="Z230" s="382">
        <v>2.7825612154613872</v>
      </c>
      <c r="AA230" s="382">
        <v>1.4472325438509579</v>
      </c>
      <c r="AB230" s="382">
        <v>1.507510849614023</v>
      </c>
      <c r="AC230" s="382">
        <v>48.944906347887724</v>
      </c>
      <c r="AD230" s="382">
        <v>10.108288680358237</v>
      </c>
      <c r="AE230" s="382">
        <v>35.472857404527005</v>
      </c>
      <c r="AF230" s="382">
        <v>3.788367591483087</v>
      </c>
      <c r="AG230" s="382">
        <v>5.6753638902372119</v>
      </c>
      <c r="AH230" s="382">
        <v>0</v>
      </c>
    </row>
    <row r="231" spans="1:34" ht="15.6">
      <c r="A231" s="382">
        <v>2</v>
      </c>
      <c r="B231" s="382">
        <v>201</v>
      </c>
      <c r="C231" s="382">
        <v>2008</v>
      </c>
      <c r="D231" s="382">
        <v>9</v>
      </c>
      <c r="E231" s="382">
        <v>99</v>
      </c>
      <c r="F231" s="382">
        <v>99</v>
      </c>
      <c r="G231" s="382">
        <v>99</v>
      </c>
      <c r="H231" s="382">
        <v>99</v>
      </c>
      <c r="I231" s="382">
        <v>99</v>
      </c>
      <c r="J231" s="382">
        <v>999</v>
      </c>
      <c r="K231" s="382">
        <v>99</v>
      </c>
      <c r="L231" s="382">
        <v>99</v>
      </c>
      <c r="M231" s="382">
        <v>99</v>
      </c>
      <c r="N231" s="382">
        <v>99</v>
      </c>
      <c r="O231" s="382">
        <v>99</v>
      </c>
      <c r="P231" s="382">
        <v>9999</v>
      </c>
      <c r="Q231" s="382">
        <v>79</v>
      </c>
      <c r="R231" s="382">
        <v>441</v>
      </c>
      <c r="S231" s="382">
        <v>4.0113378684807248</v>
      </c>
      <c r="T231" s="382">
        <v>2.9501133786848071</v>
      </c>
      <c r="U231" s="382">
        <v>8.9999999999999982</v>
      </c>
      <c r="V231" s="382">
        <v>0</v>
      </c>
      <c r="W231" s="382">
        <v>0</v>
      </c>
      <c r="X231" s="382">
        <v>2.4943310657596376</v>
      </c>
      <c r="Y231" s="382">
        <v>0</v>
      </c>
      <c r="Z231" s="382">
        <v>3.2331755344059552</v>
      </c>
      <c r="AA231" s="382">
        <v>1.6197080660348095</v>
      </c>
      <c r="AB231" s="382">
        <v>1.416538605121066</v>
      </c>
      <c r="AC231" s="382">
        <v>54.104282522705937</v>
      </c>
      <c r="AD231" s="382">
        <v>28.379836790153838</v>
      </c>
      <c r="AE231" s="382">
        <v>35.406399272104757</v>
      </c>
      <c r="AF231" s="382">
        <v>4.0648907733431647</v>
      </c>
      <c r="AG231" s="382">
        <v>6.2550036877572763</v>
      </c>
      <c r="AH231" s="382">
        <v>0.22675736961451248</v>
      </c>
    </row>
    <row r="232" spans="1:34" ht="15.6">
      <c r="A232" s="382">
        <v>2</v>
      </c>
      <c r="B232" s="382">
        <v>202</v>
      </c>
      <c r="C232" s="382">
        <v>2008</v>
      </c>
      <c r="D232" s="382">
        <v>10</v>
      </c>
      <c r="E232" s="382">
        <v>99</v>
      </c>
      <c r="F232" s="382">
        <v>99</v>
      </c>
      <c r="G232" s="382">
        <v>99</v>
      </c>
      <c r="H232" s="382">
        <v>99</v>
      </c>
      <c r="I232" s="382">
        <v>99</v>
      </c>
      <c r="J232" s="382">
        <v>999</v>
      </c>
      <c r="K232" s="382">
        <v>99</v>
      </c>
      <c r="L232" s="382">
        <v>99</v>
      </c>
      <c r="M232" s="382">
        <v>99</v>
      </c>
      <c r="N232" s="382">
        <v>99</v>
      </c>
      <c r="O232" s="382">
        <v>99</v>
      </c>
      <c r="P232" s="382">
        <v>9999</v>
      </c>
      <c r="Q232" s="382">
        <v>105</v>
      </c>
      <c r="R232" s="382">
        <v>780</v>
      </c>
      <c r="S232" s="382">
        <v>4.083333333333333</v>
      </c>
      <c r="T232" s="382">
        <v>3.8807692307692312</v>
      </c>
      <c r="U232" s="382">
        <v>9.4902564102564018</v>
      </c>
      <c r="V232" s="382">
        <v>0</v>
      </c>
      <c r="W232" s="382">
        <v>0</v>
      </c>
      <c r="X232" s="382">
        <v>1.5384615384615381</v>
      </c>
      <c r="Y232" s="382">
        <v>0</v>
      </c>
      <c r="Z232" s="382">
        <v>3.0565159377702678</v>
      </c>
      <c r="AA232" s="382">
        <v>1.2534993752534092</v>
      </c>
      <c r="AB232" s="382">
        <v>1.6771127274550499</v>
      </c>
      <c r="AC232" s="382">
        <v>40.537235701969799</v>
      </c>
      <c r="AD232" s="382">
        <v>34.833997560235147</v>
      </c>
      <c r="AE232" s="382">
        <v>45.967019586648085</v>
      </c>
      <c r="AF232" s="382">
        <v>7.1896027283620612</v>
      </c>
      <c r="AG232" s="382">
        <v>11.665920710066622</v>
      </c>
      <c r="AH232" s="382">
        <v>0.64102564102564097</v>
      </c>
    </row>
    <row r="233" spans="1:34" ht="15.6">
      <c r="A233" s="382">
        <v>2</v>
      </c>
      <c r="B233" s="382">
        <v>203</v>
      </c>
      <c r="C233" s="382">
        <v>2008</v>
      </c>
      <c r="D233" s="382">
        <v>11</v>
      </c>
      <c r="E233" s="382">
        <v>99</v>
      </c>
      <c r="F233" s="382">
        <v>99</v>
      </c>
      <c r="G233" s="382">
        <v>99</v>
      </c>
      <c r="H233" s="382">
        <v>99</v>
      </c>
      <c r="I233" s="382">
        <v>99</v>
      </c>
      <c r="J233" s="382">
        <v>999</v>
      </c>
      <c r="K233" s="382">
        <v>99</v>
      </c>
      <c r="L233" s="382">
        <v>99</v>
      </c>
      <c r="M233" s="382">
        <v>99</v>
      </c>
      <c r="N233" s="382">
        <v>99</v>
      </c>
      <c r="O233" s="382">
        <v>99</v>
      </c>
      <c r="P233" s="382">
        <v>9999</v>
      </c>
      <c r="Q233" s="382">
        <v>60</v>
      </c>
      <c r="R233" s="382">
        <v>626</v>
      </c>
      <c r="S233" s="382">
        <v>4.3913738019169326</v>
      </c>
      <c r="T233" s="382">
        <v>3.6884984025559095</v>
      </c>
      <c r="U233" s="382">
        <v>8.0116613418530314</v>
      </c>
      <c r="V233" s="382">
        <v>0</v>
      </c>
      <c r="W233" s="382">
        <v>0</v>
      </c>
      <c r="X233" s="382">
        <v>1.7571884984025563</v>
      </c>
      <c r="Y233" s="382">
        <v>0</v>
      </c>
      <c r="Z233" s="382">
        <v>3.2959857645431545</v>
      </c>
      <c r="AA233" s="382">
        <v>1.4114510120134045</v>
      </c>
      <c r="AB233" s="382">
        <v>1.5398109861280518</v>
      </c>
      <c r="AC233" s="382">
        <v>47.734678099112578</v>
      </c>
      <c r="AD233" s="382">
        <v>44.527599793248839</v>
      </c>
      <c r="AE233" s="382">
        <v>47.284420758854147</v>
      </c>
      <c r="AF233" s="382">
        <v>5.7701170614803212</v>
      </c>
      <c r="AG233" s="382">
        <v>7.9039354989188864</v>
      </c>
      <c r="AH233" s="382">
        <v>0.15974440894568692</v>
      </c>
    </row>
    <row r="234" spans="1:34" ht="15.6">
      <c r="A234" s="382">
        <v>2</v>
      </c>
      <c r="B234" s="382">
        <v>204</v>
      </c>
      <c r="C234" s="382">
        <v>2008</v>
      </c>
      <c r="D234" s="382">
        <v>12</v>
      </c>
      <c r="E234" s="382">
        <v>99</v>
      </c>
      <c r="F234" s="382">
        <v>99</v>
      </c>
      <c r="G234" s="382">
        <v>99</v>
      </c>
      <c r="H234" s="382">
        <v>99</v>
      </c>
      <c r="I234" s="382">
        <v>99</v>
      </c>
      <c r="J234" s="382">
        <v>999</v>
      </c>
      <c r="K234" s="382">
        <v>99</v>
      </c>
      <c r="L234" s="382">
        <v>99</v>
      </c>
      <c r="M234" s="382">
        <v>99</v>
      </c>
      <c r="N234" s="382">
        <v>99</v>
      </c>
      <c r="O234" s="382">
        <v>99</v>
      </c>
      <c r="P234" s="382">
        <v>9999</v>
      </c>
      <c r="Q234" s="382">
        <v>8</v>
      </c>
      <c r="R234" s="382">
        <v>68</v>
      </c>
      <c r="S234" s="382">
        <v>4.3088235294117645</v>
      </c>
      <c r="T234" s="382">
        <v>4.3823529411764701</v>
      </c>
      <c r="U234" s="382">
        <v>6.0970588235294123</v>
      </c>
      <c r="V234" s="382">
        <v>0</v>
      </c>
      <c r="W234" s="382">
        <v>0</v>
      </c>
      <c r="X234" s="382">
        <v>0</v>
      </c>
      <c r="Y234" s="382">
        <v>0</v>
      </c>
      <c r="Z234" s="382">
        <v>2.5004688141741456</v>
      </c>
      <c r="AA234" s="382">
        <v>1.1279517217085095</v>
      </c>
      <c r="AB234" s="382">
        <v>1.2130347427824264</v>
      </c>
      <c r="AC234" s="382">
        <v>6.8626722156094448</v>
      </c>
      <c r="AD234" s="382">
        <v>1.3946214573228872</v>
      </c>
      <c r="AE234" s="382">
        <v>49.409151633717073</v>
      </c>
      <c r="AF234" s="382">
        <v>0.62678587888284643</v>
      </c>
      <c r="AG234" s="382">
        <v>0.65339494304463763</v>
      </c>
      <c r="AH234" s="382">
        <v>0</v>
      </c>
    </row>
    <row r="235" spans="1:34" ht="15.6">
      <c r="A235" s="382">
        <v>2</v>
      </c>
      <c r="B235" s="382">
        <v>205</v>
      </c>
      <c r="C235" s="382">
        <v>2007</v>
      </c>
      <c r="D235" s="382">
        <v>1</v>
      </c>
      <c r="E235" s="382">
        <v>99</v>
      </c>
      <c r="F235" s="382">
        <v>99</v>
      </c>
      <c r="G235" s="382">
        <v>99</v>
      </c>
      <c r="H235" s="382">
        <v>99</v>
      </c>
      <c r="I235" s="382">
        <v>99</v>
      </c>
      <c r="J235" s="382">
        <v>999</v>
      </c>
      <c r="K235" s="382">
        <v>99</v>
      </c>
      <c r="L235" s="382">
        <v>99</v>
      </c>
      <c r="M235" s="382">
        <v>99</v>
      </c>
      <c r="N235" s="382">
        <v>99</v>
      </c>
      <c r="O235" s="382">
        <v>99</v>
      </c>
      <c r="P235" s="382">
        <v>9999</v>
      </c>
      <c r="Q235" s="382">
        <v>54</v>
      </c>
      <c r="R235" s="382">
        <v>746</v>
      </c>
      <c r="S235" s="382">
        <v>3.6447721179624657</v>
      </c>
      <c r="T235" s="382">
        <v>2.9584450402144769</v>
      </c>
      <c r="U235" s="382">
        <v>5.0993297587131377</v>
      </c>
      <c r="V235" s="382">
        <v>0</v>
      </c>
      <c r="W235" s="382">
        <v>0</v>
      </c>
      <c r="X235" s="382">
        <v>0.53619302949061665</v>
      </c>
      <c r="Y235" s="382">
        <v>0</v>
      </c>
      <c r="Z235" s="382">
        <v>3.1520940026774218</v>
      </c>
      <c r="AA235" s="382">
        <v>1.4418415258284412</v>
      </c>
      <c r="AB235" s="382">
        <v>1.429163780065182</v>
      </c>
      <c r="AC235" s="382">
        <v>39.656330020504825</v>
      </c>
      <c r="AD235" s="382">
        <v>42.16416389981687</v>
      </c>
      <c r="AE235" s="382">
        <v>61.603599443417558</v>
      </c>
      <c r="AF235" s="382">
        <v>8.1942003514938495</v>
      </c>
      <c r="AG235" s="382">
        <v>6.8645000631575153</v>
      </c>
      <c r="AH235" s="382">
        <v>0.26809651474530832</v>
      </c>
    </row>
    <row r="236" spans="1:34" ht="15.6">
      <c r="A236" s="382">
        <v>2</v>
      </c>
      <c r="B236" s="382">
        <v>206</v>
      </c>
      <c r="C236" s="382">
        <v>2007</v>
      </c>
      <c r="D236" s="382">
        <v>2</v>
      </c>
      <c r="E236" s="382">
        <v>99</v>
      </c>
      <c r="F236" s="382">
        <v>99</v>
      </c>
      <c r="G236" s="382">
        <v>99</v>
      </c>
      <c r="H236" s="382">
        <v>99</v>
      </c>
      <c r="I236" s="382">
        <v>99</v>
      </c>
      <c r="J236" s="382">
        <v>999</v>
      </c>
      <c r="K236" s="382">
        <v>99</v>
      </c>
      <c r="L236" s="382">
        <v>99</v>
      </c>
      <c r="M236" s="382">
        <v>99</v>
      </c>
      <c r="N236" s="382">
        <v>99</v>
      </c>
      <c r="O236" s="382">
        <v>99</v>
      </c>
      <c r="P236" s="382">
        <v>9999</v>
      </c>
      <c r="Q236" s="382">
        <v>46</v>
      </c>
      <c r="R236" s="382">
        <v>887</v>
      </c>
      <c r="S236" s="382">
        <v>4.5377677564825252</v>
      </c>
      <c r="T236" s="382">
        <v>3.4813979706877114</v>
      </c>
      <c r="U236" s="382">
        <v>4.5870349492671911</v>
      </c>
      <c r="V236" s="382">
        <v>0</v>
      </c>
      <c r="W236" s="382">
        <v>0</v>
      </c>
      <c r="X236" s="382">
        <v>0.11273957158962795</v>
      </c>
      <c r="Y236" s="382">
        <v>0</v>
      </c>
      <c r="Z236" s="382">
        <v>1.7908891627182251</v>
      </c>
      <c r="AA236" s="382">
        <v>1.7863584228982621</v>
      </c>
      <c r="AB236" s="382">
        <v>1.5051370384546425</v>
      </c>
      <c r="AC236" s="382">
        <v>44.106153694688345</v>
      </c>
      <c r="AD236" s="382">
        <v>35.155071640311405</v>
      </c>
      <c r="AE236" s="382">
        <v>63.708325105772651</v>
      </c>
      <c r="AF236" s="382">
        <v>9.7429701230228449</v>
      </c>
      <c r="AG236" s="382">
        <v>7.3419708753631552</v>
      </c>
      <c r="AH236" s="382">
        <v>0</v>
      </c>
    </row>
    <row r="237" spans="1:34" ht="15.6">
      <c r="A237" s="382">
        <v>2</v>
      </c>
      <c r="B237" s="382">
        <v>207</v>
      </c>
      <c r="C237" s="382">
        <v>2007</v>
      </c>
      <c r="D237" s="382">
        <v>3</v>
      </c>
      <c r="E237" s="382">
        <v>99</v>
      </c>
      <c r="F237" s="382">
        <v>99</v>
      </c>
      <c r="G237" s="382">
        <v>99</v>
      </c>
      <c r="H237" s="382">
        <v>99</v>
      </c>
      <c r="I237" s="382">
        <v>99</v>
      </c>
      <c r="J237" s="382">
        <v>999</v>
      </c>
      <c r="K237" s="382">
        <v>99</v>
      </c>
      <c r="L237" s="382">
        <v>99</v>
      </c>
      <c r="M237" s="382">
        <v>99</v>
      </c>
      <c r="N237" s="382">
        <v>99</v>
      </c>
      <c r="O237" s="382">
        <v>99</v>
      </c>
      <c r="P237" s="382">
        <v>9999</v>
      </c>
      <c r="Q237" s="382">
        <v>96</v>
      </c>
      <c r="R237" s="382">
        <v>1830</v>
      </c>
      <c r="S237" s="382">
        <v>4.5213114754098358</v>
      </c>
      <c r="T237" s="382">
        <v>3.3568306010928959</v>
      </c>
      <c r="U237" s="382">
        <v>5.0665027322404388</v>
      </c>
      <c r="V237" s="382">
        <v>0</v>
      </c>
      <c r="W237" s="382">
        <v>0</v>
      </c>
      <c r="X237" s="382">
        <v>0.32786885245901642</v>
      </c>
      <c r="Y237" s="382">
        <v>0</v>
      </c>
      <c r="Z237" s="382">
        <v>2.0633301929078618</v>
      </c>
      <c r="AA237" s="382">
        <v>1.5143518970207663</v>
      </c>
      <c r="AB237" s="382">
        <v>1.5210705206140371</v>
      </c>
      <c r="AC237" s="382">
        <v>8.8204532313507578</v>
      </c>
      <c r="AD237" s="382">
        <v>6.5078807381335553</v>
      </c>
      <c r="AE237" s="382">
        <v>43.925436089861755</v>
      </c>
      <c r="AF237" s="382">
        <v>20.101054481546569</v>
      </c>
      <c r="AG237" s="382">
        <v>16.730786581734847</v>
      </c>
      <c r="AH237" s="382">
        <v>0.21857923497267764</v>
      </c>
    </row>
    <row r="238" spans="1:34" ht="15.6">
      <c r="A238" s="382">
        <v>2</v>
      </c>
      <c r="B238" s="382">
        <v>208</v>
      </c>
      <c r="C238" s="382">
        <v>2007</v>
      </c>
      <c r="D238" s="382">
        <v>4</v>
      </c>
      <c r="E238" s="382">
        <v>99</v>
      </c>
      <c r="F238" s="382">
        <v>99</v>
      </c>
      <c r="G238" s="382">
        <v>99</v>
      </c>
      <c r="H238" s="382">
        <v>99</v>
      </c>
      <c r="I238" s="382">
        <v>99</v>
      </c>
      <c r="J238" s="382">
        <v>999</v>
      </c>
      <c r="K238" s="382">
        <v>99</v>
      </c>
      <c r="L238" s="382">
        <v>99</v>
      </c>
      <c r="M238" s="382">
        <v>99</v>
      </c>
      <c r="N238" s="382">
        <v>99</v>
      </c>
      <c r="O238" s="382">
        <v>99</v>
      </c>
      <c r="P238" s="382">
        <v>9999</v>
      </c>
      <c r="Q238" s="382">
        <v>78</v>
      </c>
      <c r="R238" s="382">
        <v>1825</v>
      </c>
      <c r="S238" s="382">
        <v>4.5747945205479441</v>
      </c>
      <c r="T238" s="382">
        <v>3.6849315068493151</v>
      </c>
      <c r="U238" s="382">
        <v>5.0164383561643797</v>
      </c>
      <c r="V238" s="382">
        <v>0</v>
      </c>
      <c r="W238" s="382">
        <v>0</v>
      </c>
      <c r="X238" s="382">
        <v>0.1095890410958904</v>
      </c>
      <c r="Y238" s="382">
        <v>0</v>
      </c>
      <c r="Z238" s="382">
        <v>1.4991626611399556</v>
      </c>
      <c r="AA238" s="382">
        <v>1.54565950776443</v>
      </c>
      <c r="AB238" s="382">
        <v>1.4885564610636848</v>
      </c>
      <c r="AC238" s="382">
        <v>44.86426086170016</v>
      </c>
      <c r="AD238" s="382">
        <v>7.7677228525486477</v>
      </c>
      <c r="AE238" s="382">
        <v>29.566989649299678</v>
      </c>
      <c r="AF238" s="382">
        <v>20.046133567662565</v>
      </c>
      <c r="AG238" s="382">
        <v>16.520201382247315</v>
      </c>
      <c r="AH238" s="382">
        <v>0.27397260273972601</v>
      </c>
    </row>
    <row r="239" spans="1:34" ht="15.6">
      <c r="A239" s="382">
        <v>2</v>
      </c>
      <c r="B239" s="382">
        <v>209</v>
      </c>
      <c r="C239" s="382">
        <v>2007</v>
      </c>
      <c r="D239" s="382">
        <v>5</v>
      </c>
      <c r="E239" s="382">
        <v>99</v>
      </c>
      <c r="F239" s="382">
        <v>99</v>
      </c>
      <c r="G239" s="382">
        <v>99</v>
      </c>
      <c r="H239" s="382">
        <v>99</v>
      </c>
      <c r="I239" s="382">
        <v>99</v>
      </c>
      <c r="J239" s="382">
        <v>999</v>
      </c>
      <c r="K239" s="382">
        <v>99</v>
      </c>
      <c r="L239" s="382">
        <v>99</v>
      </c>
      <c r="M239" s="382">
        <v>99</v>
      </c>
      <c r="N239" s="382">
        <v>99</v>
      </c>
      <c r="O239" s="382">
        <v>99</v>
      </c>
      <c r="P239" s="382">
        <v>9999</v>
      </c>
      <c r="Q239" s="382">
        <v>66</v>
      </c>
      <c r="R239" s="382">
        <v>975</v>
      </c>
      <c r="S239" s="382">
        <v>4.5671794871794882</v>
      </c>
      <c r="T239" s="382">
        <v>3.4123076923076927</v>
      </c>
      <c r="U239" s="382">
        <v>5.6869743589743562</v>
      </c>
      <c r="V239" s="382">
        <v>0</v>
      </c>
      <c r="W239" s="382">
        <v>0</v>
      </c>
      <c r="X239" s="382">
        <v>0</v>
      </c>
      <c r="Y239" s="382">
        <v>0</v>
      </c>
      <c r="Z239" s="382">
        <v>1.7272668715332973</v>
      </c>
      <c r="AA239" s="382">
        <v>1.663900189187808</v>
      </c>
      <c r="AB239" s="382">
        <v>1.5755348486058938</v>
      </c>
      <c r="AC239" s="382">
        <v>29.25979238790044</v>
      </c>
      <c r="AD239" s="382">
        <v>1.9121712568464937</v>
      </c>
      <c r="AE239" s="382">
        <v>32.042082782168819</v>
      </c>
      <c r="AF239" s="382">
        <v>10.709578207381371</v>
      </c>
      <c r="AG239" s="382">
        <v>10.005593951314577</v>
      </c>
      <c r="AH239" s="382">
        <v>0</v>
      </c>
    </row>
    <row r="240" spans="1:34" ht="15.6">
      <c r="A240" s="382">
        <v>2</v>
      </c>
      <c r="B240" s="382">
        <v>210</v>
      </c>
      <c r="C240" s="382">
        <v>2007</v>
      </c>
      <c r="D240" s="382">
        <v>6</v>
      </c>
      <c r="E240" s="382">
        <v>99</v>
      </c>
      <c r="F240" s="382">
        <v>99</v>
      </c>
      <c r="G240" s="382">
        <v>99</v>
      </c>
      <c r="H240" s="382">
        <v>99</v>
      </c>
      <c r="I240" s="382">
        <v>99</v>
      </c>
      <c r="J240" s="382">
        <v>999</v>
      </c>
      <c r="K240" s="382">
        <v>99</v>
      </c>
      <c r="L240" s="382">
        <v>99</v>
      </c>
      <c r="M240" s="382">
        <v>99</v>
      </c>
      <c r="N240" s="382">
        <v>99</v>
      </c>
      <c r="O240" s="382">
        <v>99</v>
      </c>
      <c r="P240" s="382">
        <v>9999</v>
      </c>
      <c r="Q240" s="382">
        <v>60</v>
      </c>
      <c r="R240" s="382">
        <v>497</v>
      </c>
      <c r="S240" s="382">
        <v>4.2635814889336006</v>
      </c>
      <c r="T240" s="382">
        <v>2.9698189134808843</v>
      </c>
      <c r="U240" s="382">
        <v>6.9513078470824956</v>
      </c>
      <c r="V240" s="382">
        <v>0</v>
      </c>
      <c r="W240" s="382">
        <v>0</v>
      </c>
      <c r="X240" s="382">
        <v>0.20120724346076463</v>
      </c>
      <c r="Y240" s="382">
        <v>0</v>
      </c>
      <c r="Z240" s="382">
        <v>2.323756087441692</v>
      </c>
      <c r="AA240" s="382">
        <v>1.4974631968952477</v>
      </c>
      <c r="AB240" s="382">
        <v>1.4961703518432774</v>
      </c>
      <c r="AC240" s="382">
        <v>49.702993307025501</v>
      </c>
      <c r="AD240" s="382">
        <v>41.730080569345155</v>
      </c>
      <c r="AE240" s="382">
        <v>45.797015351873199</v>
      </c>
      <c r="AF240" s="382">
        <v>5.4591388400703007</v>
      </c>
      <c r="AG240" s="382">
        <v>6.234188065034199</v>
      </c>
      <c r="AH240" s="382">
        <v>0</v>
      </c>
    </row>
    <row r="241" spans="1:34" ht="15.6">
      <c r="A241" s="382">
        <v>2</v>
      </c>
      <c r="B241" s="382">
        <v>211</v>
      </c>
      <c r="C241" s="382">
        <v>2007</v>
      </c>
      <c r="D241" s="382">
        <v>7</v>
      </c>
      <c r="E241" s="382">
        <v>99</v>
      </c>
      <c r="F241" s="382">
        <v>99</v>
      </c>
      <c r="G241" s="382">
        <v>99</v>
      </c>
      <c r="H241" s="382">
        <v>99</v>
      </c>
      <c r="I241" s="382">
        <v>99</v>
      </c>
      <c r="J241" s="382">
        <v>999</v>
      </c>
      <c r="K241" s="382">
        <v>99</v>
      </c>
      <c r="L241" s="382">
        <v>99</v>
      </c>
      <c r="M241" s="382">
        <v>99</v>
      </c>
      <c r="N241" s="382">
        <v>99</v>
      </c>
      <c r="O241" s="382">
        <v>99</v>
      </c>
      <c r="P241" s="382">
        <v>9999</v>
      </c>
      <c r="Q241" s="382">
        <v>20</v>
      </c>
      <c r="R241" s="382">
        <v>139</v>
      </c>
      <c r="S241" s="382">
        <v>3.3597122302158282</v>
      </c>
      <c r="T241" s="382">
        <v>2.7769784172661871</v>
      </c>
      <c r="U241" s="382">
        <v>7.0064748201438887</v>
      </c>
      <c r="V241" s="382">
        <v>0</v>
      </c>
      <c r="W241" s="382">
        <v>0</v>
      </c>
      <c r="X241" s="382">
        <v>0</v>
      </c>
      <c r="Y241" s="382">
        <v>0</v>
      </c>
      <c r="Z241" s="382">
        <v>2.2599168709831838</v>
      </c>
      <c r="AA241" s="382">
        <v>1.324952526607686</v>
      </c>
      <c r="AB241" s="382">
        <v>1.3142449508752518</v>
      </c>
      <c r="AC241" s="382">
        <v>50.47419401357952</v>
      </c>
      <c r="AD241" s="382">
        <v>17.488716722992471</v>
      </c>
      <c r="AE241" s="382">
        <v>34.767083011727486</v>
      </c>
      <c r="AF241" s="382">
        <v>1.5268014059753956</v>
      </c>
      <c r="AG241" s="382">
        <v>1.7574029629896972</v>
      </c>
      <c r="AH241" s="382">
        <v>0</v>
      </c>
    </row>
    <row r="242" spans="1:34" ht="15.6">
      <c r="A242" s="382">
        <v>2</v>
      </c>
      <c r="B242" s="382">
        <v>212</v>
      </c>
      <c r="C242" s="382">
        <v>2007</v>
      </c>
      <c r="D242" s="382">
        <v>8</v>
      </c>
      <c r="E242" s="382">
        <v>99</v>
      </c>
      <c r="F242" s="382">
        <v>99</v>
      </c>
      <c r="G242" s="382">
        <v>99</v>
      </c>
      <c r="H242" s="382">
        <v>99</v>
      </c>
      <c r="I242" s="382">
        <v>99</v>
      </c>
      <c r="J242" s="382">
        <v>999</v>
      </c>
      <c r="K242" s="382">
        <v>99</v>
      </c>
      <c r="L242" s="382">
        <v>99</v>
      </c>
      <c r="M242" s="382">
        <v>99</v>
      </c>
      <c r="N242" s="382">
        <v>99</v>
      </c>
      <c r="O242" s="382">
        <v>99</v>
      </c>
      <c r="P242" s="382">
        <v>9999</v>
      </c>
      <c r="Q242" s="382">
        <v>65</v>
      </c>
      <c r="R242" s="382">
        <v>461</v>
      </c>
      <c r="S242" s="382">
        <v>3.9934924078091094</v>
      </c>
      <c r="T242" s="382">
        <v>2.7114967462039039</v>
      </c>
      <c r="U242" s="382">
        <v>9.5800433839479524</v>
      </c>
      <c r="V242" s="382">
        <v>0</v>
      </c>
      <c r="W242" s="382">
        <v>0</v>
      </c>
      <c r="X242" s="382">
        <v>1.7353579175704985</v>
      </c>
      <c r="Y242" s="382">
        <v>0</v>
      </c>
      <c r="Z242" s="382">
        <v>3.135479011494624</v>
      </c>
      <c r="AA242" s="382">
        <v>1.4497965129290189</v>
      </c>
      <c r="AB242" s="382">
        <v>1.2777327629621531</v>
      </c>
      <c r="AC242" s="382">
        <v>54.172123584378554</v>
      </c>
      <c r="AD242" s="382">
        <v>21.968942222311743</v>
      </c>
      <c r="AE242" s="382">
        <v>29.290418182748301</v>
      </c>
      <c r="AF242" s="382">
        <v>5.0637082601054484</v>
      </c>
      <c r="AG242" s="382">
        <v>7.9693956728079902</v>
      </c>
      <c r="AH242" s="382">
        <v>0.21691973969631231</v>
      </c>
    </row>
    <row r="243" spans="1:34" ht="15.6">
      <c r="A243" s="382">
        <v>2</v>
      </c>
      <c r="B243" s="382">
        <v>213</v>
      </c>
      <c r="C243" s="382">
        <v>2007</v>
      </c>
      <c r="D243" s="382">
        <v>9</v>
      </c>
      <c r="E243" s="382">
        <v>99</v>
      </c>
      <c r="F243" s="382">
        <v>99</v>
      </c>
      <c r="G243" s="382">
        <v>99</v>
      </c>
      <c r="H243" s="382">
        <v>99</v>
      </c>
      <c r="I243" s="382">
        <v>99</v>
      </c>
      <c r="J243" s="382">
        <v>999</v>
      </c>
      <c r="K243" s="382">
        <v>99</v>
      </c>
      <c r="L243" s="382">
        <v>99</v>
      </c>
      <c r="M243" s="382">
        <v>99</v>
      </c>
      <c r="N243" s="382">
        <v>99</v>
      </c>
      <c r="O243" s="382">
        <v>99</v>
      </c>
      <c r="P243" s="382">
        <v>9999</v>
      </c>
      <c r="Q243" s="382">
        <v>71</v>
      </c>
      <c r="R243" s="382">
        <v>415</v>
      </c>
      <c r="S243" s="382">
        <v>4.0481927710843371</v>
      </c>
      <c r="T243" s="382">
        <v>2.9590361445783127</v>
      </c>
      <c r="U243" s="382">
        <v>9.3997590361445784</v>
      </c>
      <c r="V243" s="382">
        <v>0</v>
      </c>
      <c r="W243" s="382">
        <v>0</v>
      </c>
      <c r="X243" s="382">
        <v>2.1686746987951806</v>
      </c>
      <c r="Y243" s="382">
        <v>0.24096385542168672</v>
      </c>
      <c r="Z243" s="382">
        <v>2.9627201665547047</v>
      </c>
      <c r="AA243" s="382">
        <v>1.6229054301247703</v>
      </c>
      <c r="AB243" s="382">
        <v>1.5036530733379396</v>
      </c>
      <c r="AC243" s="382">
        <v>37.576496342149362</v>
      </c>
      <c r="AD243" s="382">
        <v>47.014442897006205</v>
      </c>
      <c r="AE243" s="382">
        <v>26.346822575578003</v>
      </c>
      <c r="AF243" s="382">
        <v>4.5584358523725825</v>
      </c>
      <c r="AG243" s="382">
        <v>7.039175704206289</v>
      </c>
      <c r="AH243" s="382">
        <v>0.24096385542168672</v>
      </c>
    </row>
    <row r="244" spans="1:34" ht="15.6">
      <c r="A244" s="382">
        <v>2</v>
      </c>
      <c r="B244" s="382">
        <v>214</v>
      </c>
      <c r="C244" s="382">
        <v>2007</v>
      </c>
      <c r="D244" s="382">
        <v>10</v>
      </c>
      <c r="E244" s="382">
        <v>99</v>
      </c>
      <c r="F244" s="382">
        <v>99</v>
      </c>
      <c r="G244" s="382">
        <v>99</v>
      </c>
      <c r="H244" s="382">
        <v>99</v>
      </c>
      <c r="I244" s="382">
        <v>99</v>
      </c>
      <c r="J244" s="382">
        <v>999</v>
      </c>
      <c r="K244" s="382">
        <v>99</v>
      </c>
      <c r="L244" s="382">
        <v>99</v>
      </c>
      <c r="M244" s="382">
        <v>99</v>
      </c>
      <c r="N244" s="382">
        <v>99</v>
      </c>
      <c r="O244" s="382">
        <v>99</v>
      </c>
      <c r="P244" s="382">
        <v>9999</v>
      </c>
      <c r="Q244" s="382">
        <v>102</v>
      </c>
      <c r="R244" s="382">
        <v>882</v>
      </c>
      <c r="S244" s="382">
        <v>4.0668934240362802</v>
      </c>
      <c r="T244" s="382">
        <v>3.4104308390022662</v>
      </c>
      <c r="U244" s="382">
        <v>8.3667800453514776</v>
      </c>
      <c r="V244" s="382">
        <v>0</v>
      </c>
      <c r="W244" s="382">
        <v>0</v>
      </c>
      <c r="X244" s="382">
        <v>1.0204081632653061</v>
      </c>
      <c r="Y244" s="382">
        <v>0</v>
      </c>
      <c r="Z244" s="382">
        <v>3.2392884103047654</v>
      </c>
      <c r="AA244" s="382">
        <v>1.4681243868960621</v>
      </c>
      <c r="AB244" s="382">
        <v>1.7041446196472112</v>
      </c>
      <c r="AC244" s="382">
        <v>23.925569162756776</v>
      </c>
      <c r="AD244" s="382">
        <v>21.247928774532348</v>
      </c>
      <c r="AE244" s="382">
        <v>51.425146824508737</v>
      </c>
      <c r="AF244" s="382">
        <v>9.6880492091388408</v>
      </c>
      <c r="AG244" s="382">
        <v>13.316310879333061</v>
      </c>
      <c r="AH244" s="382">
        <v>1.1337868480725624</v>
      </c>
    </row>
    <row r="245" spans="1:34" ht="15.6">
      <c r="A245" s="382">
        <v>2</v>
      </c>
      <c r="B245" s="382">
        <v>215</v>
      </c>
      <c r="C245" s="382">
        <v>2007</v>
      </c>
      <c r="D245" s="382">
        <v>11</v>
      </c>
      <c r="E245" s="382">
        <v>99</v>
      </c>
      <c r="F245" s="382">
        <v>99</v>
      </c>
      <c r="G245" s="382">
        <v>99</v>
      </c>
      <c r="H245" s="382">
        <v>99</v>
      </c>
      <c r="I245" s="382">
        <v>99</v>
      </c>
      <c r="J245" s="382">
        <v>999</v>
      </c>
      <c r="K245" s="382">
        <v>99</v>
      </c>
      <c r="L245" s="382">
        <v>99</v>
      </c>
      <c r="M245" s="382">
        <v>99</v>
      </c>
      <c r="N245" s="382">
        <v>99</v>
      </c>
      <c r="O245" s="382">
        <v>99</v>
      </c>
      <c r="P245" s="382">
        <v>9999</v>
      </c>
      <c r="Q245" s="382">
        <v>52</v>
      </c>
      <c r="R245" s="382">
        <v>366</v>
      </c>
      <c r="S245" s="382">
        <v>4.0409836065573748</v>
      </c>
      <c r="T245" s="382">
        <v>3.3278688524590154</v>
      </c>
      <c r="U245" s="382">
        <v>8.0953551912568358</v>
      </c>
      <c r="V245" s="382">
        <v>0</v>
      </c>
      <c r="W245" s="382">
        <v>0</v>
      </c>
      <c r="X245" s="382">
        <v>1.3661202185792352</v>
      </c>
      <c r="Y245" s="382">
        <v>0</v>
      </c>
      <c r="Z245" s="382">
        <v>3.2348774285379416</v>
      </c>
      <c r="AA245" s="382">
        <v>1.5771465950395722</v>
      </c>
      <c r="AB245" s="382">
        <v>1.751389563622368</v>
      </c>
      <c r="AC245" s="382">
        <v>35.815052528780789</v>
      </c>
      <c r="AD245" s="382">
        <v>13.057457644286298</v>
      </c>
      <c r="AE245" s="382">
        <v>49.762574978466034</v>
      </c>
      <c r="AF245" s="382">
        <v>4.0202108963093135</v>
      </c>
      <c r="AG245" s="382">
        <v>5.3465543064402645</v>
      </c>
      <c r="AH245" s="382">
        <v>1.6393442622950822</v>
      </c>
    </row>
    <row r="246" spans="1:34" ht="15.6">
      <c r="A246" s="382">
        <v>2</v>
      </c>
      <c r="B246" s="382">
        <v>216</v>
      </c>
      <c r="C246" s="382">
        <v>2007</v>
      </c>
      <c r="D246" s="382">
        <v>12</v>
      </c>
      <c r="E246" s="382">
        <v>99</v>
      </c>
      <c r="F246" s="382">
        <v>99</v>
      </c>
      <c r="G246" s="382">
        <v>99</v>
      </c>
      <c r="H246" s="382">
        <v>99</v>
      </c>
      <c r="I246" s="382">
        <v>99</v>
      </c>
      <c r="J246" s="382">
        <v>999</v>
      </c>
      <c r="K246" s="382">
        <v>99</v>
      </c>
      <c r="L246" s="382">
        <v>99</v>
      </c>
      <c r="M246" s="382">
        <v>99</v>
      </c>
      <c r="N246" s="382">
        <v>99</v>
      </c>
      <c r="O246" s="382">
        <v>99</v>
      </c>
      <c r="P246" s="382">
        <v>9999</v>
      </c>
      <c r="Q246" s="382">
        <v>12</v>
      </c>
      <c r="R246" s="382">
        <v>81</v>
      </c>
      <c r="S246" s="382">
        <v>3.506172839506172</v>
      </c>
      <c r="T246" s="382">
        <v>3.0864197530864201</v>
      </c>
      <c r="U246" s="382">
        <v>5.9790123456790099</v>
      </c>
      <c r="V246" s="382">
        <v>0</v>
      </c>
      <c r="W246" s="382">
        <v>0</v>
      </c>
      <c r="X246" s="382">
        <v>0</v>
      </c>
      <c r="Y246" s="382">
        <v>0</v>
      </c>
      <c r="Z246" s="382">
        <v>2.2828245472282456</v>
      </c>
      <c r="AA246" s="382">
        <v>1.1013286789216892</v>
      </c>
      <c r="AB246" s="382">
        <v>1.6039883228554779</v>
      </c>
      <c r="AC246" s="382">
        <v>38.773531150786567</v>
      </c>
      <c r="AD246" s="382">
        <v>9.9284402554260165</v>
      </c>
      <c r="AE246" s="382">
        <v>45.046961740161365</v>
      </c>
      <c r="AF246" s="382">
        <v>0.88971880492091393</v>
      </c>
      <c r="AG246" s="382">
        <v>0.873919555371095</v>
      </c>
      <c r="AH246" s="382">
        <v>0</v>
      </c>
    </row>
    <row r="247" spans="1:34" ht="15.6">
      <c r="A247" s="382">
        <v>2</v>
      </c>
      <c r="B247" s="382">
        <v>217</v>
      </c>
      <c r="C247" s="382">
        <v>2006</v>
      </c>
      <c r="D247" s="382">
        <v>1</v>
      </c>
      <c r="E247" s="382">
        <v>99</v>
      </c>
      <c r="F247" s="382">
        <v>99</v>
      </c>
      <c r="G247" s="382">
        <v>99</v>
      </c>
      <c r="H247" s="382">
        <v>99</v>
      </c>
      <c r="I247" s="382">
        <v>99</v>
      </c>
      <c r="J247" s="382">
        <v>999</v>
      </c>
      <c r="K247" s="382">
        <v>99</v>
      </c>
      <c r="L247" s="382">
        <v>99</v>
      </c>
      <c r="M247" s="382">
        <v>99</v>
      </c>
      <c r="N247" s="382">
        <v>99</v>
      </c>
      <c r="O247" s="382">
        <v>99</v>
      </c>
      <c r="P247" s="382">
        <v>9999</v>
      </c>
      <c r="Q247" s="382">
        <v>57</v>
      </c>
      <c r="R247" s="382">
        <v>934</v>
      </c>
      <c r="S247" s="382">
        <v>3.5396145610278378</v>
      </c>
      <c r="T247" s="382">
        <v>3.2687366167023559</v>
      </c>
      <c r="U247" s="382">
        <v>4.4467880085653109</v>
      </c>
      <c r="V247" s="382">
        <v>0</v>
      </c>
      <c r="W247" s="382">
        <v>0</v>
      </c>
      <c r="X247" s="382">
        <v>0.53533190578158452</v>
      </c>
      <c r="Y247" s="382">
        <v>0</v>
      </c>
      <c r="Z247" s="382">
        <v>3.1537791076035124</v>
      </c>
      <c r="AA247" s="382">
        <v>1.4994768042736004</v>
      </c>
      <c r="AB247" s="382">
        <v>1.4777243592114755</v>
      </c>
      <c r="AC247" s="382">
        <v>48.015966321974446</v>
      </c>
      <c r="AD247" s="382">
        <v>20.640743372135464</v>
      </c>
      <c r="AE247" s="382">
        <v>53.323004148605882</v>
      </c>
      <c r="AF247" s="382">
        <v>9.9775664993056257</v>
      </c>
      <c r="AG247" s="382">
        <v>7.8501009306791438</v>
      </c>
      <c r="AH247" s="382">
        <v>0</v>
      </c>
    </row>
    <row r="248" spans="1:34" ht="15.6">
      <c r="A248" s="382">
        <v>2</v>
      </c>
      <c r="B248" s="382">
        <v>218</v>
      </c>
      <c r="C248" s="382">
        <v>2006</v>
      </c>
      <c r="D248" s="382">
        <v>2</v>
      </c>
      <c r="E248" s="382">
        <v>99</v>
      </c>
      <c r="F248" s="382">
        <v>99</v>
      </c>
      <c r="G248" s="382">
        <v>99</v>
      </c>
      <c r="H248" s="382">
        <v>99</v>
      </c>
      <c r="I248" s="382">
        <v>99</v>
      </c>
      <c r="J248" s="382">
        <v>999</v>
      </c>
      <c r="K248" s="382">
        <v>99</v>
      </c>
      <c r="L248" s="382">
        <v>99</v>
      </c>
      <c r="M248" s="382">
        <v>99</v>
      </c>
      <c r="N248" s="382">
        <v>99</v>
      </c>
      <c r="O248" s="382">
        <v>99</v>
      </c>
      <c r="P248" s="382">
        <v>9999</v>
      </c>
      <c r="Q248" s="382">
        <v>59</v>
      </c>
      <c r="R248" s="382">
        <v>1008</v>
      </c>
      <c r="S248" s="382">
        <v>4.3591269841269842</v>
      </c>
      <c r="T248" s="382">
        <v>3.024801587301587</v>
      </c>
      <c r="U248" s="382">
        <v>4.8206349206349213</v>
      </c>
      <c r="V248" s="382">
        <v>0</v>
      </c>
      <c r="W248" s="382">
        <v>0</v>
      </c>
      <c r="X248" s="382">
        <v>0.99206349206349242</v>
      </c>
      <c r="Y248" s="382">
        <v>0</v>
      </c>
      <c r="Z248" s="382">
        <v>2.4042890729032793</v>
      </c>
      <c r="AA248" s="382">
        <v>1.5131683987324902</v>
      </c>
      <c r="AB248" s="382">
        <v>1.4714141104535878</v>
      </c>
      <c r="AC248" s="382">
        <v>32.80515070394911</v>
      </c>
      <c r="AD248" s="382">
        <v>29.390976295121344</v>
      </c>
      <c r="AE248" s="382">
        <v>27.002598177612313</v>
      </c>
      <c r="AF248" s="382">
        <v>10.768080333297728</v>
      </c>
      <c r="AG248" s="382">
        <v>9.1843137847870633</v>
      </c>
      <c r="AH248" s="382">
        <v>0</v>
      </c>
    </row>
    <row r="249" spans="1:34" ht="15.6">
      <c r="A249" s="382">
        <v>2</v>
      </c>
      <c r="B249" s="382">
        <v>219</v>
      </c>
      <c r="C249" s="382">
        <v>2006</v>
      </c>
      <c r="D249" s="382">
        <v>3</v>
      </c>
      <c r="E249" s="382">
        <v>99</v>
      </c>
      <c r="F249" s="382">
        <v>99</v>
      </c>
      <c r="G249" s="382">
        <v>99</v>
      </c>
      <c r="H249" s="382">
        <v>99</v>
      </c>
      <c r="I249" s="382">
        <v>99</v>
      </c>
      <c r="J249" s="382">
        <v>999</v>
      </c>
      <c r="K249" s="382">
        <v>99</v>
      </c>
      <c r="L249" s="382">
        <v>99</v>
      </c>
      <c r="M249" s="382">
        <v>99</v>
      </c>
      <c r="N249" s="382">
        <v>99</v>
      </c>
      <c r="O249" s="382">
        <v>99</v>
      </c>
      <c r="P249" s="382">
        <v>9999</v>
      </c>
      <c r="Q249" s="382">
        <v>93</v>
      </c>
      <c r="R249" s="382">
        <v>2063</v>
      </c>
      <c r="S249" s="382">
        <v>4.1817741153659718</v>
      </c>
      <c r="T249" s="382">
        <v>3.0508967523024717</v>
      </c>
      <c r="U249" s="382">
        <v>4.6162384876393618</v>
      </c>
      <c r="V249" s="382">
        <v>0</v>
      </c>
      <c r="W249" s="382">
        <v>0</v>
      </c>
      <c r="X249" s="382">
        <v>9.6946194861851687E-2</v>
      </c>
      <c r="Y249" s="382">
        <v>0</v>
      </c>
      <c r="Z249" s="382">
        <v>1.6878778563929948</v>
      </c>
      <c r="AA249" s="382">
        <v>1.5569391381028828</v>
      </c>
      <c r="AB249" s="382">
        <v>1.4762058243927341</v>
      </c>
      <c r="AC249" s="382">
        <v>43.335821944181859</v>
      </c>
      <c r="AD249" s="382">
        <v>15.648841149447597</v>
      </c>
      <c r="AE249" s="382">
        <v>19.485593439140413</v>
      </c>
      <c r="AF249" s="382">
        <v>22.038243777374216</v>
      </c>
      <c r="AG249" s="382">
        <v>17.99987147404153</v>
      </c>
      <c r="AH249" s="382">
        <v>0</v>
      </c>
    </row>
    <row r="250" spans="1:34" ht="15.6">
      <c r="A250" s="382">
        <v>2</v>
      </c>
      <c r="B250" s="382">
        <v>220</v>
      </c>
      <c r="C250" s="382">
        <v>2006</v>
      </c>
      <c r="D250" s="382">
        <v>4</v>
      </c>
      <c r="E250" s="382">
        <v>99</v>
      </c>
      <c r="F250" s="382">
        <v>99</v>
      </c>
      <c r="G250" s="382">
        <v>99</v>
      </c>
      <c r="H250" s="382">
        <v>99</v>
      </c>
      <c r="I250" s="382">
        <v>99</v>
      </c>
      <c r="J250" s="382">
        <v>999</v>
      </c>
      <c r="K250" s="382">
        <v>99</v>
      </c>
      <c r="L250" s="382">
        <v>99</v>
      </c>
      <c r="M250" s="382">
        <v>99</v>
      </c>
      <c r="N250" s="382">
        <v>99</v>
      </c>
      <c r="O250" s="382">
        <v>99</v>
      </c>
      <c r="P250" s="382">
        <v>9999</v>
      </c>
      <c r="Q250" s="382">
        <v>77</v>
      </c>
      <c r="R250" s="382">
        <v>1984</v>
      </c>
      <c r="S250" s="382">
        <v>4.3422379032258052</v>
      </c>
      <c r="T250" s="382">
        <v>3.6587701612903216</v>
      </c>
      <c r="U250" s="382">
        <v>4.8079637096774208</v>
      </c>
      <c r="V250" s="382">
        <v>0</v>
      </c>
      <c r="W250" s="382">
        <v>0</v>
      </c>
      <c r="X250" s="382">
        <v>0</v>
      </c>
      <c r="Y250" s="382">
        <v>0</v>
      </c>
      <c r="Z250" s="382">
        <v>1.4828580616299951</v>
      </c>
      <c r="AA250" s="382">
        <v>1.4355474930117724</v>
      </c>
      <c r="AB250" s="382">
        <v>1.494611861497495</v>
      </c>
      <c r="AC250" s="382">
        <v>41.421753498282989</v>
      </c>
      <c r="AD250" s="382">
        <v>7.39325776054896</v>
      </c>
      <c r="AE250" s="382">
        <v>27.172601740305527</v>
      </c>
      <c r="AF250" s="382">
        <v>21.194316846490764</v>
      </c>
      <c r="AG250" s="382">
        <v>18.029545849745595</v>
      </c>
      <c r="AH250" s="382">
        <v>0</v>
      </c>
    </row>
    <row r="251" spans="1:34" ht="15.6">
      <c r="A251" s="382">
        <v>2</v>
      </c>
      <c r="B251" s="382">
        <v>221</v>
      </c>
      <c r="C251" s="382">
        <v>2006</v>
      </c>
      <c r="D251" s="382">
        <v>5</v>
      </c>
      <c r="E251" s="382">
        <v>99</v>
      </c>
      <c r="F251" s="382">
        <v>99</v>
      </c>
      <c r="G251" s="382">
        <v>99</v>
      </c>
      <c r="H251" s="382">
        <v>99</v>
      </c>
      <c r="I251" s="382">
        <v>99</v>
      </c>
      <c r="J251" s="382">
        <v>999</v>
      </c>
      <c r="K251" s="382">
        <v>99</v>
      </c>
      <c r="L251" s="382">
        <v>99</v>
      </c>
      <c r="M251" s="382">
        <v>99</v>
      </c>
      <c r="N251" s="382">
        <v>99</v>
      </c>
      <c r="O251" s="382">
        <v>99</v>
      </c>
      <c r="P251" s="382">
        <v>9999</v>
      </c>
      <c r="Q251" s="382">
        <v>74</v>
      </c>
      <c r="R251" s="382">
        <v>906</v>
      </c>
      <c r="S251" s="382">
        <v>3.976821192052979</v>
      </c>
      <c r="T251" s="382">
        <v>3.057395143487859</v>
      </c>
      <c r="U251" s="382">
        <v>5.3532008830022066</v>
      </c>
      <c r="V251" s="382">
        <v>0</v>
      </c>
      <c r="W251" s="382">
        <v>0</v>
      </c>
      <c r="X251" s="382">
        <v>0</v>
      </c>
      <c r="Y251" s="382">
        <v>0</v>
      </c>
      <c r="Z251" s="382">
        <v>1.55414979541149</v>
      </c>
      <c r="AA251" s="382">
        <v>1.4167529820606797</v>
      </c>
      <c r="AB251" s="382">
        <v>1.381450533589045</v>
      </c>
      <c r="AC251" s="382">
        <v>27.285810836728327</v>
      </c>
      <c r="AD251" s="382">
        <v>12.11380900679762</v>
      </c>
      <c r="AE251" s="382">
        <v>31.818484338429929</v>
      </c>
      <c r="AF251" s="382">
        <v>9.6784531567140242</v>
      </c>
      <c r="AG251" s="382">
        <v>9.1669249786420099</v>
      </c>
      <c r="AH251" s="382">
        <v>0</v>
      </c>
    </row>
    <row r="252" spans="1:34" ht="15.6">
      <c r="A252" s="382">
        <v>2</v>
      </c>
      <c r="B252" s="382">
        <v>222</v>
      </c>
      <c r="C252" s="382">
        <v>2006</v>
      </c>
      <c r="D252" s="382">
        <v>6</v>
      </c>
      <c r="E252" s="382">
        <v>99</v>
      </c>
      <c r="F252" s="382">
        <v>99</v>
      </c>
      <c r="G252" s="382">
        <v>99</v>
      </c>
      <c r="H252" s="382">
        <v>99</v>
      </c>
      <c r="I252" s="382">
        <v>99</v>
      </c>
      <c r="J252" s="382">
        <v>999</v>
      </c>
      <c r="K252" s="382">
        <v>99</v>
      </c>
      <c r="L252" s="382">
        <v>99</v>
      </c>
      <c r="M252" s="382">
        <v>99</v>
      </c>
      <c r="N252" s="382">
        <v>99</v>
      </c>
      <c r="O252" s="382">
        <v>99</v>
      </c>
      <c r="P252" s="382">
        <v>9999</v>
      </c>
      <c r="Q252" s="382">
        <v>65</v>
      </c>
      <c r="R252" s="382">
        <v>603</v>
      </c>
      <c r="S252" s="382">
        <v>4.0995024875621882</v>
      </c>
      <c r="T252" s="382">
        <v>2.8955223880597005</v>
      </c>
      <c r="U252" s="382">
        <v>6.3003316749585423</v>
      </c>
      <c r="V252" s="382">
        <v>0</v>
      </c>
      <c r="W252" s="382">
        <v>0</v>
      </c>
      <c r="X252" s="382">
        <v>0</v>
      </c>
      <c r="Y252" s="382">
        <v>0</v>
      </c>
      <c r="Z252" s="382">
        <v>2.2219543537968023</v>
      </c>
      <c r="AA252" s="382">
        <v>1.4569726278778163</v>
      </c>
      <c r="AB252" s="382">
        <v>1.4319372527919196</v>
      </c>
      <c r="AC252" s="382">
        <v>40.734432002664398</v>
      </c>
      <c r="AD252" s="382">
        <v>21.282624003487729</v>
      </c>
      <c r="AE252" s="382">
        <v>21.244931655777847</v>
      </c>
      <c r="AF252" s="382">
        <v>6.4416194850977453</v>
      </c>
      <c r="AG252" s="382">
        <v>7.1806318940946099</v>
      </c>
      <c r="AH252" s="382">
        <v>0</v>
      </c>
    </row>
    <row r="253" spans="1:34" ht="15.6">
      <c r="A253" s="382">
        <v>2</v>
      </c>
      <c r="B253" s="382">
        <v>223</v>
      </c>
      <c r="C253" s="382">
        <v>2006</v>
      </c>
      <c r="D253" s="382">
        <v>7</v>
      </c>
      <c r="E253" s="382">
        <v>99</v>
      </c>
      <c r="F253" s="382">
        <v>99</v>
      </c>
      <c r="G253" s="382">
        <v>99</v>
      </c>
      <c r="H253" s="382">
        <v>99</v>
      </c>
      <c r="I253" s="382">
        <v>99</v>
      </c>
      <c r="J253" s="382">
        <v>999</v>
      </c>
      <c r="K253" s="382">
        <v>99</v>
      </c>
      <c r="L253" s="382">
        <v>99</v>
      </c>
      <c r="M253" s="382">
        <v>99</v>
      </c>
      <c r="N253" s="382">
        <v>99</v>
      </c>
      <c r="O253" s="382">
        <v>99</v>
      </c>
      <c r="P253" s="382">
        <v>9999</v>
      </c>
      <c r="Q253" s="382">
        <v>18</v>
      </c>
      <c r="R253" s="382">
        <v>122</v>
      </c>
      <c r="S253" s="382">
        <v>3.4344262295081975</v>
      </c>
      <c r="T253" s="382">
        <v>2.7868852459016402</v>
      </c>
      <c r="U253" s="382">
        <v>7.6377049180327887</v>
      </c>
      <c r="V253" s="382">
        <v>0</v>
      </c>
      <c r="W253" s="382">
        <v>0</v>
      </c>
      <c r="X253" s="382">
        <v>0.81967213114754112</v>
      </c>
      <c r="Y253" s="382">
        <v>0</v>
      </c>
      <c r="Z253" s="382">
        <v>2.6100790726308718</v>
      </c>
      <c r="AA253" s="382">
        <v>1.3549405946570936</v>
      </c>
      <c r="AB253" s="382">
        <v>1.3744119946703721</v>
      </c>
      <c r="AC253" s="382">
        <v>48.904866717937182</v>
      </c>
      <c r="AD253" s="382">
        <v>59.083341603693746</v>
      </c>
      <c r="AE253" s="382">
        <v>42.384502045972461</v>
      </c>
      <c r="AF253" s="382">
        <v>1.303279564149129</v>
      </c>
      <c r="AG253" s="382">
        <v>1.7611836484739425</v>
      </c>
      <c r="AH253" s="382">
        <v>0</v>
      </c>
    </row>
    <row r="254" spans="1:34" ht="15.6">
      <c r="A254" s="382">
        <v>2</v>
      </c>
      <c r="B254" s="382">
        <v>224</v>
      </c>
      <c r="C254" s="382">
        <v>2006</v>
      </c>
      <c r="D254" s="382">
        <v>8</v>
      </c>
      <c r="E254" s="382">
        <v>99</v>
      </c>
      <c r="F254" s="382">
        <v>99</v>
      </c>
      <c r="G254" s="382">
        <v>99</v>
      </c>
      <c r="H254" s="382">
        <v>99</v>
      </c>
      <c r="I254" s="382">
        <v>99</v>
      </c>
      <c r="J254" s="382">
        <v>999</v>
      </c>
      <c r="K254" s="382">
        <v>99</v>
      </c>
      <c r="L254" s="382">
        <v>99</v>
      </c>
      <c r="M254" s="382">
        <v>99</v>
      </c>
      <c r="N254" s="382">
        <v>99</v>
      </c>
      <c r="O254" s="382">
        <v>99</v>
      </c>
      <c r="P254" s="382">
        <v>9999</v>
      </c>
      <c r="Q254" s="382">
        <v>69</v>
      </c>
      <c r="R254" s="382">
        <v>526</v>
      </c>
      <c r="S254" s="382">
        <v>3.5741444866920138</v>
      </c>
      <c r="T254" s="382">
        <v>2.2585551330798483</v>
      </c>
      <c r="U254" s="382">
        <v>8.4813688212927811</v>
      </c>
      <c r="V254" s="382">
        <v>0</v>
      </c>
      <c r="W254" s="382">
        <v>0</v>
      </c>
      <c r="X254" s="382">
        <v>0.76045627376425851</v>
      </c>
      <c r="Y254" s="382">
        <v>0</v>
      </c>
      <c r="Z254" s="382">
        <v>2.9005759931619943</v>
      </c>
      <c r="AA254" s="382">
        <v>1.4266664360697656</v>
      </c>
      <c r="AB254" s="382">
        <v>1.1995218485760459</v>
      </c>
      <c r="AC254" s="382">
        <v>58.273742425722986</v>
      </c>
      <c r="AD254" s="382">
        <v>19.197374083645038</v>
      </c>
      <c r="AE254" s="382">
        <v>17.765462454695211</v>
      </c>
      <c r="AF254" s="382">
        <v>5.6190577929708363</v>
      </c>
      <c r="AG254" s="382">
        <v>8.4320589102510795</v>
      </c>
      <c r="AH254" s="382">
        <v>0</v>
      </c>
    </row>
    <row r="255" spans="1:34" ht="15.6">
      <c r="A255" s="382">
        <v>2</v>
      </c>
      <c r="B255" s="382">
        <v>225</v>
      </c>
      <c r="C255" s="382">
        <v>2006</v>
      </c>
      <c r="D255" s="382">
        <v>9</v>
      </c>
      <c r="E255" s="382">
        <v>99</v>
      </c>
      <c r="F255" s="382">
        <v>99</v>
      </c>
      <c r="G255" s="382">
        <v>99</v>
      </c>
      <c r="H255" s="382">
        <v>99</v>
      </c>
      <c r="I255" s="382">
        <v>99</v>
      </c>
      <c r="J255" s="382">
        <v>999</v>
      </c>
      <c r="K255" s="382">
        <v>99</v>
      </c>
      <c r="L255" s="382">
        <v>99</v>
      </c>
      <c r="M255" s="382">
        <v>99</v>
      </c>
      <c r="N255" s="382">
        <v>99</v>
      </c>
      <c r="O255" s="382">
        <v>99</v>
      </c>
      <c r="P255" s="382">
        <v>9999</v>
      </c>
      <c r="Q255" s="382">
        <v>59</v>
      </c>
      <c r="R255" s="382">
        <v>271</v>
      </c>
      <c r="S255" s="382">
        <v>3.4797047970479702</v>
      </c>
      <c r="T255" s="382">
        <v>2.6642066420664201</v>
      </c>
      <c r="U255" s="382">
        <v>8.8911439114391175</v>
      </c>
      <c r="V255" s="382">
        <v>0</v>
      </c>
      <c r="W255" s="382">
        <v>0</v>
      </c>
      <c r="X255" s="382">
        <v>0.73800738007380062</v>
      </c>
      <c r="Y255" s="382">
        <v>0</v>
      </c>
      <c r="Z255" s="382">
        <v>3.0094186376250502</v>
      </c>
      <c r="AA255" s="382">
        <v>1.4006302961553956</v>
      </c>
      <c r="AB255" s="382">
        <v>1.3507450512444672</v>
      </c>
      <c r="AC255" s="382">
        <v>52.618216249038049</v>
      </c>
      <c r="AD255" s="382">
        <v>40.213572424036634</v>
      </c>
      <c r="AE255" s="382">
        <v>34.455230597787114</v>
      </c>
      <c r="AF255" s="382">
        <v>2.8949898515115913</v>
      </c>
      <c r="AG255" s="382">
        <v>4.55416613114184</v>
      </c>
      <c r="AH255" s="382">
        <v>0.36900369003690031</v>
      </c>
    </row>
    <row r="256" spans="1:34" ht="15.6">
      <c r="A256" s="382">
        <v>2</v>
      </c>
      <c r="B256" s="382">
        <v>226</v>
      </c>
      <c r="C256" s="382">
        <v>2006</v>
      </c>
      <c r="D256" s="382">
        <v>10</v>
      </c>
      <c r="E256" s="382">
        <v>99</v>
      </c>
      <c r="F256" s="382">
        <v>99</v>
      </c>
      <c r="G256" s="382">
        <v>99</v>
      </c>
      <c r="H256" s="382">
        <v>99</v>
      </c>
      <c r="I256" s="382">
        <v>99</v>
      </c>
      <c r="J256" s="382">
        <v>999</v>
      </c>
      <c r="K256" s="382">
        <v>99</v>
      </c>
      <c r="L256" s="382">
        <v>99</v>
      </c>
      <c r="M256" s="382">
        <v>99</v>
      </c>
      <c r="N256" s="382">
        <v>99</v>
      </c>
      <c r="O256" s="382">
        <v>99</v>
      </c>
      <c r="P256" s="382">
        <v>9999</v>
      </c>
      <c r="Q256" s="382">
        <v>85</v>
      </c>
      <c r="R256" s="382">
        <v>532</v>
      </c>
      <c r="S256" s="382">
        <v>3.6033834586466176</v>
      </c>
      <c r="T256" s="382">
        <v>2.8984962406015038</v>
      </c>
      <c r="U256" s="382">
        <v>9.3146616541353406</v>
      </c>
      <c r="V256" s="382">
        <v>0</v>
      </c>
      <c r="W256" s="382">
        <v>0</v>
      </c>
      <c r="X256" s="382">
        <v>2.8195488721804511</v>
      </c>
      <c r="Y256" s="382">
        <v>0</v>
      </c>
      <c r="Z256" s="382">
        <v>3.4502548775573838</v>
      </c>
      <c r="AA256" s="382">
        <v>1.3990557434427757</v>
      </c>
      <c r="AB256" s="382">
        <v>1.4628988094456825</v>
      </c>
      <c r="AC256" s="382">
        <v>24.096168424257705</v>
      </c>
      <c r="AD256" s="382">
        <v>34.961669062442539</v>
      </c>
      <c r="AE256" s="382">
        <v>47.076374887246573</v>
      </c>
      <c r="AF256" s="382">
        <v>5.6831535092404684</v>
      </c>
      <c r="AG256" s="382">
        <v>9.3661402142603301</v>
      </c>
      <c r="AH256" s="382">
        <v>0.75187969924812015</v>
      </c>
    </row>
    <row r="257" spans="1:34" ht="15.6">
      <c r="A257" s="382">
        <v>2</v>
      </c>
      <c r="B257" s="382">
        <v>227</v>
      </c>
      <c r="C257" s="382">
        <v>2006</v>
      </c>
      <c r="D257" s="382">
        <v>11</v>
      </c>
      <c r="E257" s="382">
        <v>99</v>
      </c>
      <c r="F257" s="382">
        <v>99</v>
      </c>
      <c r="G257" s="382">
        <v>99</v>
      </c>
      <c r="H257" s="382">
        <v>99</v>
      </c>
      <c r="I257" s="382">
        <v>99</v>
      </c>
      <c r="J257" s="382">
        <v>999</v>
      </c>
      <c r="K257" s="382">
        <v>99</v>
      </c>
      <c r="L257" s="382">
        <v>99</v>
      </c>
      <c r="M257" s="382">
        <v>99</v>
      </c>
      <c r="N257" s="382">
        <v>99</v>
      </c>
      <c r="O257" s="382">
        <v>99</v>
      </c>
      <c r="P257" s="382">
        <v>9999</v>
      </c>
      <c r="Q257" s="382">
        <v>58</v>
      </c>
      <c r="R257" s="382">
        <v>361</v>
      </c>
      <c r="S257" s="382">
        <v>4.2603878116343505</v>
      </c>
      <c r="T257" s="382">
        <v>3.1689750692520775</v>
      </c>
      <c r="U257" s="382">
        <v>8.1772853185595515</v>
      </c>
      <c r="V257" s="382">
        <v>0</v>
      </c>
      <c r="W257" s="382">
        <v>0</v>
      </c>
      <c r="X257" s="382">
        <v>1.3850415512465373</v>
      </c>
      <c r="Y257" s="382">
        <v>0</v>
      </c>
      <c r="Z257" s="382">
        <v>3.19505926562202</v>
      </c>
      <c r="AA257" s="382">
        <v>1.5103736817312476</v>
      </c>
      <c r="AB257" s="382">
        <v>1.772905123892937</v>
      </c>
      <c r="AC257" s="382">
        <v>6.1268473119040578</v>
      </c>
      <c r="AD257" s="382">
        <v>27.23292996025566</v>
      </c>
      <c r="AE257" s="382">
        <v>32.080974211124129</v>
      </c>
      <c r="AF257" s="382">
        <v>3.8564255955560305</v>
      </c>
      <c r="AG257" s="382">
        <v>5.5795386674126162</v>
      </c>
      <c r="AH257" s="382">
        <v>0.83102493074792239</v>
      </c>
    </row>
    <row r="258" spans="1:34" ht="15.6">
      <c r="A258" s="382">
        <v>2</v>
      </c>
      <c r="B258" s="382">
        <v>228</v>
      </c>
      <c r="C258" s="382">
        <v>2006</v>
      </c>
      <c r="D258" s="382">
        <v>12</v>
      </c>
      <c r="E258" s="382">
        <v>99</v>
      </c>
      <c r="F258" s="382">
        <v>99</v>
      </c>
      <c r="G258" s="382">
        <v>99</v>
      </c>
      <c r="H258" s="382">
        <v>99</v>
      </c>
      <c r="I258" s="382">
        <v>99</v>
      </c>
      <c r="J258" s="382">
        <v>999</v>
      </c>
      <c r="K258" s="382">
        <v>99</v>
      </c>
      <c r="L258" s="382">
        <v>99</v>
      </c>
      <c r="M258" s="382">
        <v>99</v>
      </c>
      <c r="N258" s="382">
        <v>99</v>
      </c>
      <c r="O258" s="382">
        <v>99</v>
      </c>
      <c r="P258" s="382">
        <v>9999</v>
      </c>
      <c r="Q258" s="382">
        <v>5</v>
      </c>
      <c r="R258" s="382">
        <v>51</v>
      </c>
      <c r="S258" s="382">
        <v>3.6274509803921569</v>
      </c>
      <c r="T258" s="382">
        <v>3.0588235294117645</v>
      </c>
      <c r="U258" s="382">
        <v>9.290196078431368</v>
      </c>
      <c r="V258" s="382">
        <v>0</v>
      </c>
      <c r="W258" s="382">
        <v>0</v>
      </c>
      <c r="X258" s="382">
        <v>3.9215686274509798</v>
      </c>
      <c r="Y258" s="382">
        <v>0</v>
      </c>
      <c r="Z258" s="382">
        <v>4.4653021724139803</v>
      </c>
      <c r="AA258" s="382">
        <v>1.5461626669581423</v>
      </c>
      <c r="AB258" s="382">
        <v>1.4336538361122284</v>
      </c>
      <c r="AC258" s="382">
        <v>21.815371682290078</v>
      </c>
      <c r="AD258" s="382">
        <v>-47.06796513100776</v>
      </c>
      <c r="AE258" s="382">
        <v>28.410184974595808</v>
      </c>
      <c r="AF258" s="382">
        <v>0.54481358829184912</v>
      </c>
      <c r="AG258" s="382">
        <v>0.89552351647022299</v>
      </c>
      <c r="AH258" s="382">
        <v>0</v>
      </c>
    </row>
    <row r="259" spans="1:34" ht="15.6">
      <c r="A259" s="382">
        <v>2</v>
      </c>
      <c r="B259" s="382">
        <v>229</v>
      </c>
      <c r="C259" s="382">
        <v>2005</v>
      </c>
      <c r="D259" s="382">
        <v>1</v>
      </c>
      <c r="E259" s="382">
        <v>99</v>
      </c>
      <c r="F259" s="382">
        <v>99</v>
      </c>
      <c r="G259" s="382">
        <v>99</v>
      </c>
      <c r="H259" s="382">
        <v>99</v>
      </c>
      <c r="I259" s="382">
        <v>99</v>
      </c>
      <c r="J259" s="382">
        <v>999</v>
      </c>
      <c r="K259" s="382">
        <v>99</v>
      </c>
      <c r="L259" s="382">
        <v>99</v>
      </c>
      <c r="M259" s="382">
        <v>99</v>
      </c>
      <c r="N259" s="382">
        <v>99</v>
      </c>
      <c r="O259" s="382">
        <v>99</v>
      </c>
      <c r="P259" s="382">
        <v>9999</v>
      </c>
      <c r="Q259" s="382">
        <v>45</v>
      </c>
      <c r="R259" s="382">
        <v>607</v>
      </c>
      <c r="S259" s="382">
        <v>3.7710049423393746</v>
      </c>
      <c r="T259" s="382">
        <v>3.6194398682042848</v>
      </c>
      <c r="U259" s="382">
        <v>4.4749588138385503</v>
      </c>
      <c r="V259" s="382">
        <v>0</v>
      </c>
      <c r="W259" s="382">
        <v>0</v>
      </c>
      <c r="X259" s="382">
        <v>0.98846787479406895</v>
      </c>
      <c r="Y259" s="382">
        <v>0</v>
      </c>
      <c r="Z259" s="382">
        <v>3.1452166485019362</v>
      </c>
      <c r="AA259" s="382">
        <v>1.4172215008645055</v>
      </c>
      <c r="AB259" s="382">
        <v>1.610862329848578</v>
      </c>
      <c r="AC259" s="382">
        <v>8.5530801059408095</v>
      </c>
      <c r="AD259" s="382">
        <v>-1.9927511291303861</v>
      </c>
      <c r="AE259" s="382">
        <v>62.067632485533608</v>
      </c>
      <c r="AF259" s="382">
        <v>6.3666876442206828</v>
      </c>
      <c r="AG259" s="382">
        <v>5.033624828818211</v>
      </c>
      <c r="AH259" s="382">
        <v>0</v>
      </c>
    </row>
    <row r="260" spans="1:34" ht="15.6">
      <c r="A260" s="382">
        <v>2</v>
      </c>
      <c r="B260" s="382">
        <v>230</v>
      </c>
      <c r="C260" s="382">
        <v>2005</v>
      </c>
      <c r="D260" s="382">
        <v>2</v>
      </c>
      <c r="E260" s="382">
        <v>99</v>
      </c>
      <c r="F260" s="382">
        <v>99</v>
      </c>
      <c r="G260" s="382">
        <v>99</v>
      </c>
      <c r="H260" s="382">
        <v>99</v>
      </c>
      <c r="I260" s="382">
        <v>99</v>
      </c>
      <c r="J260" s="382">
        <v>999</v>
      </c>
      <c r="K260" s="382">
        <v>99</v>
      </c>
      <c r="L260" s="382">
        <v>99</v>
      </c>
      <c r="M260" s="382">
        <v>99</v>
      </c>
      <c r="N260" s="382">
        <v>99</v>
      </c>
      <c r="O260" s="382">
        <v>99</v>
      </c>
      <c r="P260" s="382">
        <v>9999</v>
      </c>
      <c r="Q260" s="382">
        <v>45</v>
      </c>
      <c r="R260" s="382">
        <v>1146</v>
      </c>
      <c r="S260" s="382">
        <v>4.1082024432809776</v>
      </c>
      <c r="T260" s="382">
        <v>2.3359511343804527</v>
      </c>
      <c r="U260" s="382">
        <v>4.0257417102966837</v>
      </c>
      <c r="V260" s="382">
        <v>0</v>
      </c>
      <c r="W260" s="382">
        <v>0</v>
      </c>
      <c r="X260" s="382">
        <v>0</v>
      </c>
      <c r="Y260" s="382">
        <v>0</v>
      </c>
      <c r="Z260" s="382">
        <v>1.5571348536602845</v>
      </c>
      <c r="AA260" s="382">
        <v>1.8730622091366724</v>
      </c>
      <c r="AB260" s="382">
        <v>1.0916383820311084</v>
      </c>
      <c r="AC260" s="382">
        <v>58.514457028462189</v>
      </c>
      <c r="AD260" s="382">
        <v>24.819747214914848</v>
      </c>
      <c r="AE260" s="382">
        <v>3.0445984717828471</v>
      </c>
      <c r="AF260" s="382">
        <v>12.020138451856516</v>
      </c>
      <c r="AG260" s="382">
        <v>8.549360581582599</v>
      </c>
      <c r="AH260" s="382">
        <v>0</v>
      </c>
    </row>
    <row r="261" spans="1:34" ht="15.6">
      <c r="A261" s="382">
        <v>2</v>
      </c>
      <c r="B261" s="382">
        <v>231</v>
      </c>
      <c r="C261" s="382">
        <v>2005</v>
      </c>
      <c r="D261" s="382">
        <v>3</v>
      </c>
      <c r="E261" s="382">
        <v>99</v>
      </c>
      <c r="F261" s="382">
        <v>99</v>
      </c>
      <c r="G261" s="382">
        <v>99</v>
      </c>
      <c r="H261" s="382">
        <v>99</v>
      </c>
      <c r="I261" s="382">
        <v>99</v>
      </c>
      <c r="J261" s="382">
        <v>999</v>
      </c>
      <c r="K261" s="382">
        <v>99</v>
      </c>
      <c r="L261" s="382">
        <v>99</v>
      </c>
      <c r="M261" s="382">
        <v>99</v>
      </c>
      <c r="N261" s="382">
        <v>99</v>
      </c>
      <c r="O261" s="382">
        <v>99</v>
      </c>
      <c r="P261" s="382">
        <v>9999</v>
      </c>
      <c r="Q261" s="382">
        <v>80</v>
      </c>
      <c r="R261" s="382">
        <v>1760</v>
      </c>
      <c r="S261" s="382">
        <v>4.709090909090909</v>
      </c>
      <c r="T261" s="382">
        <v>3.3329545454545446</v>
      </c>
      <c r="U261" s="382">
        <v>4.776534090909089</v>
      </c>
      <c r="V261" s="382">
        <v>0</v>
      </c>
      <c r="W261" s="382">
        <v>0</v>
      </c>
      <c r="X261" s="382">
        <v>5.6818181818181809E-2</v>
      </c>
      <c r="Y261" s="382">
        <v>0</v>
      </c>
      <c r="Z261" s="382">
        <v>1.4468933918828244</v>
      </c>
      <c r="AA261" s="382">
        <v>1.653002527333792</v>
      </c>
      <c r="AB261" s="382">
        <v>1.5065932061585088</v>
      </c>
      <c r="AC261" s="382">
        <v>28.217288862371674</v>
      </c>
      <c r="AD261" s="382">
        <v>13.130181673855578</v>
      </c>
      <c r="AE261" s="382">
        <v>30.377363991187181</v>
      </c>
      <c r="AF261" s="382">
        <v>18.460247535137405</v>
      </c>
      <c r="AG261" s="382">
        <v>15.578608345332269</v>
      </c>
      <c r="AH261" s="382">
        <v>0</v>
      </c>
    </row>
    <row r="262" spans="1:34" ht="15.6">
      <c r="A262" s="382">
        <v>2</v>
      </c>
      <c r="B262" s="382">
        <v>232</v>
      </c>
      <c r="C262" s="382">
        <v>2005</v>
      </c>
      <c r="D262" s="382">
        <v>4</v>
      </c>
      <c r="E262" s="382">
        <v>99</v>
      </c>
      <c r="F262" s="382">
        <v>99</v>
      </c>
      <c r="G262" s="382">
        <v>99</v>
      </c>
      <c r="H262" s="382">
        <v>99</v>
      </c>
      <c r="I262" s="382">
        <v>99</v>
      </c>
      <c r="J262" s="382">
        <v>999</v>
      </c>
      <c r="K262" s="382">
        <v>99</v>
      </c>
      <c r="L262" s="382">
        <v>99</v>
      </c>
      <c r="M262" s="382">
        <v>99</v>
      </c>
      <c r="N262" s="382">
        <v>99</v>
      </c>
      <c r="O262" s="382">
        <v>99</v>
      </c>
      <c r="P262" s="382">
        <v>9999</v>
      </c>
      <c r="Q262" s="382">
        <v>99</v>
      </c>
      <c r="R262" s="382">
        <v>2418</v>
      </c>
      <c r="S262" s="382">
        <v>4.10752688172043</v>
      </c>
      <c r="T262" s="382">
        <v>3.3469809760132341</v>
      </c>
      <c r="U262" s="382">
        <v>4.5538047973531874</v>
      </c>
      <c r="V262" s="382">
        <v>0</v>
      </c>
      <c r="W262" s="382">
        <v>0</v>
      </c>
      <c r="X262" s="382">
        <v>8.2712985938792394E-2</v>
      </c>
      <c r="Y262" s="382">
        <v>0</v>
      </c>
      <c r="Z262" s="382">
        <v>1.5452681308771301</v>
      </c>
      <c r="AA262" s="382">
        <v>1.5065397843732422</v>
      </c>
      <c r="AB262" s="382">
        <v>1.5032200014215003</v>
      </c>
      <c r="AC262" s="382">
        <v>21.460016455410265</v>
      </c>
      <c r="AD262" s="382">
        <v>-7.6279805292502258</v>
      </c>
      <c r="AE262" s="382">
        <v>42.25358319968003</v>
      </c>
      <c r="AF262" s="382">
        <v>25.361862806796719</v>
      </c>
      <c r="AG262" s="382">
        <v>20.404869253248989</v>
      </c>
      <c r="AH262" s="382">
        <v>0.24813895781637724</v>
      </c>
    </row>
    <row r="263" spans="1:34" ht="15.6">
      <c r="A263" s="382">
        <v>2</v>
      </c>
      <c r="B263" s="382">
        <v>233</v>
      </c>
      <c r="C263" s="382">
        <v>2005</v>
      </c>
      <c r="D263" s="382">
        <v>5</v>
      </c>
      <c r="E263" s="382">
        <v>99</v>
      </c>
      <c r="F263" s="382">
        <v>99</v>
      </c>
      <c r="G263" s="382">
        <v>99</v>
      </c>
      <c r="H263" s="382">
        <v>99</v>
      </c>
      <c r="I263" s="382">
        <v>99</v>
      </c>
      <c r="J263" s="382">
        <v>999</v>
      </c>
      <c r="K263" s="382">
        <v>99</v>
      </c>
      <c r="L263" s="382">
        <v>99</v>
      </c>
      <c r="M263" s="382">
        <v>99</v>
      </c>
      <c r="N263" s="382">
        <v>99</v>
      </c>
      <c r="O263" s="382">
        <v>99</v>
      </c>
      <c r="P263" s="382">
        <v>9999</v>
      </c>
      <c r="Q263" s="382">
        <v>64</v>
      </c>
      <c r="R263" s="382">
        <v>739</v>
      </c>
      <c r="S263" s="382">
        <v>4.1136671177266564</v>
      </c>
      <c r="T263" s="382">
        <v>3.0663058186738841</v>
      </c>
      <c r="U263" s="382">
        <v>5.4477672530446553</v>
      </c>
      <c r="V263" s="382">
        <v>0</v>
      </c>
      <c r="W263" s="382">
        <v>0</v>
      </c>
      <c r="X263" s="382">
        <v>0</v>
      </c>
      <c r="Y263" s="382">
        <v>0</v>
      </c>
      <c r="Z263" s="382">
        <v>1.6920509114179307</v>
      </c>
      <c r="AA263" s="382">
        <v>1.5875240771984089</v>
      </c>
      <c r="AB263" s="382">
        <v>1.6425297392631819</v>
      </c>
      <c r="AC263" s="382">
        <v>36.018058129761371</v>
      </c>
      <c r="AD263" s="382">
        <v>-0.75665263279859907</v>
      </c>
      <c r="AE263" s="382">
        <v>41.953151258613822</v>
      </c>
      <c r="AF263" s="382">
        <v>7.7512062093559875</v>
      </c>
      <c r="AG263" s="382">
        <v>7.4604683570810399</v>
      </c>
      <c r="AH263" s="382">
        <v>0</v>
      </c>
    </row>
    <row r="264" spans="1:34" ht="15.6">
      <c r="A264" s="382">
        <v>2</v>
      </c>
      <c r="B264" s="382">
        <v>234</v>
      </c>
      <c r="C264" s="382">
        <v>2005</v>
      </c>
      <c r="D264" s="382">
        <v>6</v>
      </c>
      <c r="E264" s="382">
        <v>99</v>
      </c>
      <c r="F264" s="382">
        <v>99</v>
      </c>
      <c r="G264" s="382">
        <v>99</v>
      </c>
      <c r="H264" s="382">
        <v>99</v>
      </c>
      <c r="I264" s="382">
        <v>99</v>
      </c>
      <c r="J264" s="382">
        <v>999</v>
      </c>
      <c r="K264" s="382">
        <v>99</v>
      </c>
      <c r="L264" s="382">
        <v>99</v>
      </c>
      <c r="M264" s="382">
        <v>99</v>
      </c>
      <c r="N264" s="382">
        <v>99</v>
      </c>
      <c r="O264" s="382">
        <v>99</v>
      </c>
      <c r="P264" s="382">
        <v>9999</v>
      </c>
      <c r="Q264" s="382">
        <v>70</v>
      </c>
      <c r="R264" s="382">
        <v>694</v>
      </c>
      <c r="S264" s="382">
        <v>3.9726224783861666</v>
      </c>
      <c r="T264" s="382">
        <v>2.678674351585014</v>
      </c>
      <c r="U264" s="382">
        <v>6.1749279538904922</v>
      </c>
      <c r="V264" s="382">
        <v>0</v>
      </c>
      <c r="W264" s="382">
        <v>0</v>
      </c>
      <c r="X264" s="382">
        <v>0</v>
      </c>
      <c r="Y264" s="382">
        <v>0</v>
      </c>
      <c r="Z264" s="382">
        <v>2.2097712487392367</v>
      </c>
      <c r="AA264" s="382">
        <v>1.5430796647334004</v>
      </c>
      <c r="AB264" s="382">
        <v>1.3057975250297649</v>
      </c>
      <c r="AC264" s="382">
        <v>40.103464224854129</v>
      </c>
      <c r="AD264" s="382">
        <v>33.802406145090998</v>
      </c>
      <c r="AE264" s="382">
        <v>40.181982779320549</v>
      </c>
      <c r="AF264" s="382">
        <v>7.27921124396895</v>
      </c>
      <c r="AG264" s="382">
        <v>7.9413525168124179</v>
      </c>
      <c r="AH264" s="382">
        <v>0</v>
      </c>
    </row>
    <row r="265" spans="1:34" ht="15.6">
      <c r="A265" s="382">
        <v>2</v>
      </c>
      <c r="B265" s="382">
        <v>235</v>
      </c>
      <c r="C265" s="382">
        <v>2005</v>
      </c>
      <c r="D265" s="382">
        <v>7</v>
      </c>
      <c r="E265" s="382">
        <v>99</v>
      </c>
      <c r="F265" s="382">
        <v>99</v>
      </c>
      <c r="G265" s="382">
        <v>99</v>
      </c>
      <c r="H265" s="382">
        <v>99</v>
      </c>
      <c r="I265" s="382">
        <v>99</v>
      </c>
      <c r="J265" s="382">
        <v>999</v>
      </c>
      <c r="K265" s="382">
        <v>99</v>
      </c>
      <c r="L265" s="382">
        <v>99</v>
      </c>
      <c r="M265" s="382">
        <v>99</v>
      </c>
      <c r="N265" s="382">
        <v>99</v>
      </c>
      <c r="O265" s="382">
        <v>99</v>
      </c>
      <c r="P265" s="382">
        <v>9999</v>
      </c>
      <c r="Q265" s="382">
        <v>30</v>
      </c>
      <c r="R265" s="382">
        <v>231</v>
      </c>
      <c r="S265" s="382">
        <v>4.0173160173160163</v>
      </c>
      <c r="T265" s="382">
        <v>2.0865800865800859</v>
      </c>
      <c r="U265" s="382">
        <v>7.3277056277056252</v>
      </c>
      <c r="V265" s="382">
        <v>0</v>
      </c>
      <c r="W265" s="382">
        <v>0</v>
      </c>
      <c r="X265" s="382">
        <v>1.7316017316017316</v>
      </c>
      <c r="Y265" s="382">
        <v>0</v>
      </c>
      <c r="Z265" s="382">
        <v>3.1540550989202125</v>
      </c>
      <c r="AA265" s="382">
        <v>1.5541185833547988</v>
      </c>
      <c r="AB265" s="382">
        <v>1.5377900574857923</v>
      </c>
      <c r="AC265" s="382">
        <v>58.772692603052846</v>
      </c>
      <c r="AD265" s="382">
        <v>58.348630265770254</v>
      </c>
      <c r="AE265" s="382">
        <v>52.285819101433262</v>
      </c>
      <c r="AF265" s="382">
        <v>2.4229074889867843</v>
      </c>
      <c r="AG265" s="382">
        <v>3.13677309124198</v>
      </c>
      <c r="AH265" s="382">
        <v>0</v>
      </c>
    </row>
    <row r="266" spans="1:34" ht="15.6">
      <c r="A266" s="382">
        <v>2</v>
      </c>
      <c r="B266" s="382">
        <v>236</v>
      </c>
      <c r="C266" s="382">
        <v>2005</v>
      </c>
      <c r="D266" s="382">
        <v>8</v>
      </c>
      <c r="E266" s="382">
        <v>99</v>
      </c>
      <c r="F266" s="382">
        <v>99</v>
      </c>
      <c r="G266" s="382">
        <v>99</v>
      </c>
      <c r="H266" s="382">
        <v>99</v>
      </c>
      <c r="I266" s="382">
        <v>99</v>
      </c>
      <c r="J266" s="382">
        <v>999</v>
      </c>
      <c r="K266" s="382">
        <v>99</v>
      </c>
      <c r="L266" s="382">
        <v>99</v>
      </c>
      <c r="M266" s="382">
        <v>99</v>
      </c>
      <c r="N266" s="382">
        <v>99</v>
      </c>
      <c r="O266" s="382">
        <v>99</v>
      </c>
      <c r="P266" s="382">
        <v>9999</v>
      </c>
      <c r="Q266" s="382">
        <v>57</v>
      </c>
      <c r="R266" s="382">
        <v>425</v>
      </c>
      <c r="S266" s="382">
        <v>4.131764705882353</v>
      </c>
      <c r="T266" s="382">
        <v>2.5411764705882351</v>
      </c>
      <c r="U266" s="382">
        <v>8.5056470588235342</v>
      </c>
      <c r="V266" s="382">
        <v>0</v>
      </c>
      <c r="W266" s="382">
        <v>0</v>
      </c>
      <c r="X266" s="382">
        <v>0.70588235294117652</v>
      </c>
      <c r="Y266" s="382">
        <v>0</v>
      </c>
      <c r="Z266" s="382">
        <v>2.8523041035208552</v>
      </c>
      <c r="AA266" s="382">
        <v>1.4063897681406798</v>
      </c>
      <c r="AB266" s="382">
        <v>1.1877110083881377</v>
      </c>
      <c r="AC266" s="382">
        <v>17.47841906256285</v>
      </c>
      <c r="AD266" s="382">
        <v>34.199798190299006</v>
      </c>
      <c r="AE266" s="382">
        <v>21.649697673933876</v>
      </c>
      <c r="AF266" s="382">
        <v>4.457730228655338</v>
      </c>
      <c r="AG266" s="382">
        <v>6.6988367977377132</v>
      </c>
      <c r="AH266" s="382">
        <v>0.94117647058823517</v>
      </c>
    </row>
    <row r="267" spans="1:34" ht="15.6">
      <c r="A267" s="382">
        <v>2</v>
      </c>
      <c r="B267" s="382">
        <v>237</v>
      </c>
      <c r="C267" s="382">
        <v>2005</v>
      </c>
      <c r="D267" s="382">
        <v>9</v>
      </c>
      <c r="E267" s="382">
        <v>99</v>
      </c>
      <c r="F267" s="382">
        <v>99</v>
      </c>
      <c r="G267" s="382">
        <v>99</v>
      </c>
      <c r="H267" s="382">
        <v>99</v>
      </c>
      <c r="I267" s="382">
        <v>99</v>
      </c>
      <c r="J267" s="382">
        <v>999</v>
      </c>
      <c r="K267" s="382">
        <v>99</v>
      </c>
      <c r="L267" s="382">
        <v>99</v>
      </c>
      <c r="M267" s="382">
        <v>99</v>
      </c>
      <c r="N267" s="382">
        <v>99</v>
      </c>
      <c r="O267" s="382">
        <v>99</v>
      </c>
      <c r="P267" s="382">
        <v>9999</v>
      </c>
      <c r="Q267" s="382">
        <v>70</v>
      </c>
      <c r="R267" s="382">
        <v>330</v>
      </c>
      <c r="S267" s="382">
        <v>3.7545454545454553</v>
      </c>
      <c r="T267" s="382">
        <v>2.8424242424242423</v>
      </c>
      <c r="U267" s="382">
        <v>9.1530303030303006</v>
      </c>
      <c r="V267" s="382">
        <v>0</v>
      </c>
      <c r="W267" s="382">
        <v>0</v>
      </c>
      <c r="X267" s="382">
        <v>1.5151515151515151</v>
      </c>
      <c r="Y267" s="382">
        <v>0</v>
      </c>
      <c r="Z267" s="382">
        <v>2.9773701888589481</v>
      </c>
      <c r="AA267" s="382">
        <v>1.5888991632461098</v>
      </c>
      <c r="AB267" s="382">
        <v>1.49119238500915</v>
      </c>
      <c r="AC267" s="382">
        <v>43.121917372773005</v>
      </c>
      <c r="AD267" s="382">
        <v>28.16497497808253</v>
      </c>
      <c r="AE267" s="382">
        <v>19.086693733480818</v>
      </c>
      <c r="AF267" s="382">
        <v>3.4612964128382626</v>
      </c>
      <c r="AG267" s="382">
        <v>5.5973433698212283</v>
      </c>
      <c r="AH267" s="382">
        <v>0</v>
      </c>
    </row>
    <row r="268" spans="1:34" ht="15.6">
      <c r="A268" s="382">
        <v>2</v>
      </c>
      <c r="B268" s="382">
        <v>238</v>
      </c>
      <c r="C268" s="382">
        <v>2005</v>
      </c>
      <c r="D268" s="382">
        <v>10</v>
      </c>
      <c r="E268" s="382">
        <v>99</v>
      </c>
      <c r="F268" s="382">
        <v>99</v>
      </c>
      <c r="G268" s="382">
        <v>99</v>
      </c>
      <c r="H268" s="382">
        <v>99</v>
      </c>
      <c r="I268" s="382">
        <v>99</v>
      </c>
      <c r="J268" s="382">
        <v>999</v>
      </c>
      <c r="K268" s="382">
        <v>99</v>
      </c>
      <c r="L268" s="382">
        <v>99</v>
      </c>
      <c r="M268" s="382">
        <v>99</v>
      </c>
      <c r="N268" s="382">
        <v>99</v>
      </c>
      <c r="O268" s="382">
        <v>99</v>
      </c>
      <c r="P268" s="382">
        <v>9999</v>
      </c>
      <c r="Q268" s="382">
        <v>87</v>
      </c>
      <c r="R268" s="382">
        <v>533</v>
      </c>
      <c r="S268" s="382">
        <v>3.4221388367729846</v>
      </c>
      <c r="T268" s="382">
        <v>2.992495309568481</v>
      </c>
      <c r="U268" s="382">
        <v>9.5455909943714818</v>
      </c>
      <c r="V268" s="382">
        <v>0</v>
      </c>
      <c r="W268" s="382">
        <v>0</v>
      </c>
      <c r="X268" s="382">
        <v>2.4390243902439024</v>
      </c>
      <c r="Y268" s="382">
        <v>0</v>
      </c>
      <c r="Z268" s="382">
        <v>3.3212268972298777</v>
      </c>
      <c r="AA268" s="382">
        <v>1.4182003511083421</v>
      </c>
      <c r="AB268" s="382">
        <v>1.5411613157607846</v>
      </c>
      <c r="AC268" s="382">
        <v>66.653256778501557</v>
      </c>
      <c r="AD268" s="382">
        <v>43.922324143955315</v>
      </c>
      <c r="AE268" s="382">
        <v>40.146144699091053</v>
      </c>
      <c r="AF268" s="382">
        <v>5.590518145584225</v>
      </c>
      <c r="AG268" s="382">
        <v>9.4282945197736989</v>
      </c>
      <c r="AH268" s="382">
        <v>1.6885553470919323</v>
      </c>
    </row>
    <row r="269" spans="1:34" ht="15.6">
      <c r="A269" s="382">
        <v>2</v>
      </c>
      <c r="B269" s="382">
        <v>239</v>
      </c>
      <c r="C269" s="382">
        <v>2005</v>
      </c>
      <c r="D269" s="382">
        <v>11</v>
      </c>
      <c r="E269" s="382">
        <v>99</v>
      </c>
      <c r="F269" s="382">
        <v>99</v>
      </c>
      <c r="G269" s="382">
        <v>99</v>
      </c>
      <c r="H269" s="382">
        <v>99</v>
      </c>
      <c r="I269" s="382">
        <v>99</v>
      </c>
      <c r="J269" s="382">
        <v>999</v>
      </c>
      <c r="K269" s="382">
        <v>99</v>
      </c>
      <c r="L269" s="382">
        <v>99</v>
      </c>
      <c r="M269" s="382">
        <v>99</v>
      </c>
      <c r="N269" s="382">
        <v>99</v>
      </c>
      <c r="O269" s="382">
        <v>99</v>
      </c>
      <c r="P269" s="382">
        <v>9999</v>
      </c>
      <c r="Q269" s="382">
        <v>70</v>
      </c>
      <c r="R269" s="382">
        <v>548</v>
      </c>
      <c r="S269" s="382">
        <v>3.6113138686131374</v>
      </c>
      <c r="T269" s="382">
        <v>3.339416058394161</v>
      </c>
      <c r="U269" s="382">
        <v>8.9523722627737143</v>
      </c>
      <c r="V269" s="382">
        <v>0</v>
      </c>
      <c r="W269" s="382">
        <v>0</v>
      </c>
      <c r="X269" s="382">
        <v>1.2773722627737227</v>
      </c>
      <c r="Y269" s="382">
        <v>0</v>
      </c>
      <c r="Z269" s="382">
        <v>3.0856587615624953</v>
      </c>
      <c r="AA269" s="382">
        <v>1.5580084224907724</v>
      </c>
      <c r="AB269" s="382">
        <v>1.6713933897774522</v>
      </c>
      <c r="AC269" s="382">
        <v>45.22889149083953</v>
      </c>
      <c r="AD269" s="382">
        <v>51.77073328562232</v>
      </c>
      <c r="AE269" s="382">
        <v>57.273026312412554</v>
      </c>
      <c r="AF269" s="382">
        <v>5.7478498007132384</v>
      </c>
      <c r="AG269" s="382">
        <v>9.0912123284244153</v>
      </c>
      <c r="AH269" s="382">
        <v>0</v>
      </c>
    </row>
    <row r="270" spans="1:34" ht="15.6">
      <c r="A270" s="382">
        <v>2</v>
      </c>
      <c r="B270" s="382">
        <v>240</v>
      </c>
      <c r="C270" s="382">
        <v>2005</v>
      </c>
      <c r="D270" s="382">
        <v>12</v>
      </c>
      <c r="E270" s="382">
        <v>99</v>
      </c>
      <c r="F270" s="382">
        <v>99</v>
      </c>
      <c r="G270" s="382">
        <v>99</v>
      </c>
      <c r="H270" s="382">
        <v>99</v>
      </c>
      <c r="I270" s="382">
        <v>99</v>
      </c>
      <c r="J270" s="382">
        <v>999</v>
      </c>
      <c r="K270" s="382">
        <v>99</v>
      </c>
      <c r="L270" s="382">
        <v>99</v>
      </c>
      <c r="M270" s="382">
        <v>99</v>
      </c>
      <c r="N270" s="382">
        <v>99</v>
      </c>
      <c r="O270" s="382">
        <v>99</v>
      </c>
      <c r="P270" s="382">
        <v>9999</v>
      </c>
      <c r="Q270" s="382">
        <v>9</v>
      </c>
      <c r="R270" s="382">
        <v>103</v>
      </c>
      <c r="S270" s="382">
        <v>2.4271844660194182</v>
      </c>
      <c r="T270" s="382">
        <v>2.6407766990291273</v>
      </c>
      <c r="U270" s="382">
        <v>5.6543689320388317</v>
      </c>
      <c r="V270" s="382">
        <v>0</v>
      </c>
      <c r="W270" s="382">
        <v>0</v>
      </c>
      <c r="X270" s="382">
        <v>0</v>
      </c>
      <c r="Y270" s="382">
        <v>0</v>
      </c>
      <c r="Z270" s="382">
        <v>2.9161011575349272</v>
      </c>
      <c r="AA270" s="382">
        <v>1.2664601055627445</v>
      </c>
      <c r="AB270" s="382">
        <v>1.2295264613129375</v>
      </c>
      <c r="AC270" s="382">
        <v>71.034038236472597</v>
      </c>
      <c r="AD270" s="382">
        <v>55.405473243793239</v>
      </c>
      <c r="AE270" s="382">
        <v>74.074907361167121</v>
      </c>
      <c r="AF270" s="382">
        <v>1.0803440318858819</v>
      </c>
      <c r="AG270" s="382">
        <v>1.0792560101254376</v>
      </c>
      <c r="AH270" s="382">
        <v>0.97087378640776723</v>
      </c>
    </row>
    <row r="271" spans="1:34" ht="15.6">
      <c r="A271" s="382">
        <v>2</v>
      </c>
      <c r="B271" s="382">
        <v>241</v>
      </c>
      <c r="C271" s="382">
        <v>2004</v>
      </c>
      <c r="D271" s="382">
        <v>1</v>
      </c>
      <c r="E271" s="382">
        <v>99</v>
      </c>
      <c r="F271" s="382">
        <v>99</v>
      </c>
      <c r="G271" s="382">
        <v>99</v>
      </c>
      <c r="H271" s="382">
        <v>99</v>
      </c>
      <c r="I271" s="382">
        <v>99</v>
      </c>
      <c r="J271" s="382">
        <v>999</v>
      </c>
      <c r="K271" s="382">
        <v>99</v>
      </c>
      <c r="L271" s="382">
        <v>99</v>
      </c>
      <c r="M271" s="382">
        <v>99</v>
      </c>
      <c r="N271" s="382">
        <v>99</v>
      </c>
      <c r="O271" s="382">
        <v>99</v>
      </c>
      <c r="P271" s="382">
        <v>9999</v>
      </c>
      <c r="Q271" s="382">
        <v>51</v>
      </c>
      <c r="R271" s="382">
        <v>695</v>
      </c>
      <c r="S271" s="382">
        <v>3.4748201438848918</v>
      </c>
      <c r="T271" s="382">
        <v>3.1007194244604301</v>
      </c>
      <c r="U271" s="382">
        <v>4.95410071942446</v>
      </c>
      <c r="V271" s="382">
        <v>0</v>
      </c>
      <c r="W271" s="382">
        <v>0</v>
      </c>
      <c r="X271" s="382">
        <v>0</v>
      </c>
      <c r="Y271" s="382">
        <v>0</v>
      </c>
      <c r="Z271" s="382">
        <v>3.5036519104043489</v>
      </c>
      <c r="AA271" s="382">
        <v>1.3599139586187139</v>
      </c>
      <c r="AB271" s="382">
        <v>1.5634998741698587</v>
      </c>
      <c r="AC271" s="382">
        <v>46.733315444673885</v>
      </c>
      <c r="AD271" s="382">
        <v>12.009223154806078</v>
      </c>
      <c r="AE271" s="382">
        <v>63.121459608772646</v>
      </c>
      <c r="AF271" s="382">
        <v>7.16125708397733</v>
      </c>
      <c r="AG271" s="382">
        <v>6.2280000434120426</v>
      </c>
      <c r="AH271" s="382">
        <v>0</v>
      </c>
    </row>
    <row r="272" spans="1:34" ht="15.6">
      <c r="A272" s="382">
        <v>2</v>
      </c>
      <c r="B272" s="382">
        <v>242</v>
      </c>
      <c r="C272" s="382">
        <v>2004</v>
      </c>
      <c r="D272" s="382">
        <v>2</v>
      </c>
      <c r="E272" s="382">
        <v>99</v>
      </c>
      <c r="F272" s="382">
        <v>99</v>
      </c>
      <c r="G272" s="382">
        <v>99</v>
      </c>
      <c r="H272" s="382">
        <v>99</v>
      </c>
      <c r="I272" s="382">
        <v>99</v>
      </c>
      <c r="J272" s="382">
        <v>999</v>
      </c>
      <c r="K272" s="382">
        <v>99</v>
      </c>
      <c r="L272" s="382">
        <v>99</v>
      </c>
      <c r="M272" s="382">
        <v>99</v>
      </c>
      <c r="N272" s="382">
        <v>99</v>
      </c>
      <c r="O272" s="382">
        <v>99</v>
      </c>
      <c r="P272" s="382">
        <v>9999</v>
      </c>
      <c r="Q272" s="382">
        <v>63</v>
      </c>
      <c r="R272" s="382">
        <v>1165</v>
      </c>
      <c r="S272" s="382">
        <v>4.1605150214592284</v>
      </c>
      <c r="T272" s="382">
        <v>2.3931330472102998</v>
      </c>
      <c r="U272" s="382">
        <v>4.5998283261802557</v>
      </c>
      <c r="V272" s="382">
        <v>0</v>
      </c>
      <c r="W272" s="382">
        <v>0</v>
      </c>
      <c r="X272" s="382">
        <v>0</v>
      </c>
      <c r="Y272" s="382">
        <v>0</v>
      </c>
      <c r="Z272" s="382">
        <v>1.8523155594826433</v>
      </c>
      <c r="AA272" s="382">
        <v>1.6225301311835141</v>
      </c>
      <c r="AB272" s="382">
        <v>1.0457127123254468</v>
      </c>
      <c r="AC272" s="382">
        <v>44.318298095449101</v>
      </c>
      <c r="AD272" s="382">
        <v>24.890556712345582</v>
      </c>
      <c r="AE272" s="382">
        <v>22.284309046275141</v>
      </c>
      <c r="AF272" s="382">
        <v>12.004121586810925</v>
      </c>
      <c r="AG272" s="382">
        <v>9.6931853947420716</v>
      </c>
      <c r="AH272" s="382">
        <v>0</v>
      </c>
    </row>
    <row r="273" spans="1:34" ht="15.6">
      <c r="A273" s="382">
        <v>2</v>
      </c>
      <c r="B273" s="382">
        <v>243</v>
      </c>
      <c r="C273" s="382">
        <v>2004</v>
      </c>
      <c r="D273" s="382">
        <v>3</v>
      </c>
      <c r="E273" s="382">
        <v>99</v>
      </c>
      <c r="F273" s="382">
        <v>99</v>
      </c>
      <c r="G273" s="382">
        <v>99</v>
      </c>
      <c r="H273" s="382">
        <v>99</v>
      </c>
      <c r="I273" s="382">
        <v>99</v>
      </c>
      <c r="J273" s="382">
        <v>999</v>
      </c>
      <c r="K273" s="382">
        <v>99</v>
      </c>
      <c r="L273" s="382">
        <v>99</v>
      </c>
      <c r="M273" s="382">
        <v>99</v>
      </c>
      <c r="N273" s="382">
        <v>99</v>
      </c>
      <c r="O273" s="382">
        <v>99</v>
      </c>
      <c r="P273" s="382">
        <v>9999</v>
      </c>
      <c r="Q273" s="382">
        <v>124</v>
      </c>
      <c r="R273" s="382">
        <v>2513</v>
      </c>
      <c r="S273" s="382">
        <v>4.1412654198169525</v>
      </c>
      <c r="T273" s="382">
        <v>3.1404695582968558</v>
      </c>
      <c r="U273" s="382">
        <v>4.6172304019100654</v>
      </c>
      <c r="V273" s="382">
        <v>0</v>
      </c>
      <c r="W273" s="382">
        <v>0</v>
      </c>
      <c r="X273" s="382">
        <v>0</v>
      </c>
      <c r="Y273" s="382">
        <v>0</v>
      </c>
      <c r="Z273" s="382">
        <v>1.6398834219915648</v>
      </c>
      <c r="AA273" s="382">
        <v>1.4241466578726072</v>
      </c>
      <c r="AB273" s="382">
        <v>1.494839810435352</v>
      </c>
      <c r="AC273" s="382">
        <v>32.496174264466482</v>
      </c>
      <c r="AD273" s="382">
        <v>-8.7866581833735609</v>
      </c>
      <c r="AE273" s="382">
        <v>25.648055653149605</v>
      </c>
      <c r="AF273" s="382">
        <v>25.893869139618754</v>
      </c>
      <c r="AG273" s="382">
        <v>20.988094247542687</v>
      </c>
      <c r="AH273" s="382">
        <v>0</v>
      </c>
    </row>
    <row r="274" spans="1:34" ht="15.6">
      <c r="A274" s="382">
        <v>2</v>
      </c>
      <c r="B274" s="382">
        <v>244</v>
      </c>
      <c r="C274" s="382">
        <v>2004</v>
      </c>
      <c r="D274" s="382">
        <v>4</v>
      </c>
      <c r="E274" s="382">
        <v>99</v>
      </c>
      <c r="F274" s="382">
        <v>99</v>
      </c>
      <c r="G274" s="382">
        <v>99</v>
      </c>
      <c r="H274" s="382">
        <v>99</v>
      </c>
      <c r="I274" s="382">
        <v>99</v>
      </c>
      <c r="J274" s="382">
        <v>999</v>
      </c>
      <c r="K274" s="382">
        <v>99</v>
      </c>
      <c r="L274" s="382">
        <v>99</v>
      </c>
      <c r="M274" s="382">
        <v>99</v>
      </c>
      <c r="N274" s="382">
        <v>99</v>
      </c>
      <c r="O274" s="382">
        <v>99</v>
      </c>
      <c r="P274" s="382">
        <v>9999</v>
      </c>
      <c r="Q274" s="382">
        <v>81</v>
      </c>
      <c r="R274" s="382">
        <v>1966</v>
      </c>
      <c r="S274" s="382">
        <v>4.2416073245167851</v>
      </c>
      <c r="T274" s="382">
        <v>3.4064089521871819</v>
      </c>
      <c r="U274" s="382">
        <v>4.5762461851475091</v>
      </c>
      <c r="V274" s="382">
        <v>0</v>
      </c>
      <c r="W274" s="382">
        <v>0</v>
      </c>
      <c r="X274" s="382">
        <v>0</v>
      </c>
      <c r="Y274" s="382">
        <v>0</v>
      </c>
      <c r="Z274" s="382">
        <v>1.3647876460620252</v>
      </c>
      <c r="AA274" s="382">
        <v>1.553756403943287</v>
      </c>
      <c r="AB274" s="382">
        <v>1.4916313256974221</v>
      </c>
      <c r="AC274" s="382">
        <v>35.811569318690324</v>
      </c>
      <c r="AD274" s="382">
        <v>4.1695805946051365</v>
      </c>
      <c r="AE274" s="382">
        <v>47.711465771097409</v>
      </c>
      <c r="AF274" s="382">
        <v>20.257599175682639</v>
      </c>
      <c r="AG274" s="382">
        <v>16.273908277591076</v>
      </c>
      <c r="AH274" s="382">
        <v>0.25432349949135297</v>
      </c>
    </row>
    <row r="275" spans="1:34" ht="15.6">
      <c r="A275" s="382">
        <v>2</v>
      </c>
      <c r="B275" s="382">
        <v>245</v>
      </c>
      <c r="C275" s="382">
        <v>2004</v>
      </c>
      <c r="D275" s="382">
        <v>5</v>
      </c>
      <c r="E275" s="382">
        <v>99</v>
      </c>
      <c r="F275" s="382">
        <v>99</v>
      </c>
      <c r="G275" s="382">
        <v>99</v>
      </c>
      <c r="H275" s="382">
        <v>99</v>
      </c>
      <c r="I275" s="382">
        <v>99</v>
      </c>
      <c r="J275" s="382">
        <v>999</v>
      </c>
      <c r="K275" s="382">
        <v>99</v>
      </c>
      <c r="L275" s="382">
        <v>99</v>
      </c>
      <c r="M275" s="382">
        <v>99</v>
      </c>
      <c r="N275" s="382">
        <v>99</v>
      </c>
      <c r="O275" s="382">
        <v>99</v>
      </c>
      <c r="P275" s="382">
        <v>9999</v>
      </c>
      <c r="Q275" s="382">
        <v>77</v>
      </c>
      <c r="R275" s="382">
        <v>979</v>
      </c>
      <c r="S275" s="382">
        <v>4.1777323799795711</v>
      </c>
      <c r="T275" s="382">
        <v>3.1297242083758934</v>
      </c>
      <c r="U275" s="382">
        <v>5.64392236976507</v>
      </c>
      <c r="V275" s="382">
        <v>0</v>
      </c>
      <c r="W275" s="382">
        <v>0</v>
      </c>
      <c r="X275" s="382">
        <v>0</v>
      </c>
      <c r="Y275" s="382">
        <v>0</v>
      </c>
      <c r="Z275" s="382">
        <v>2.0111312653316165</v>
      </c>
      <c r="AA275" s="382">
        <v>1.6757217785006311</v>
      </c>
      <c r="AB275" s="382">
        <v>1.4598910734746235</v>
      </c>
      <c r="AC275" s="382">
        <v>50.654536725739248</v>
      </c>
      <c r="AD275" s="382">
        <v>28.876594036491479</v>
      </c>
      <c r="AE275" s="382">
        <v>40.644217797727286</v>
      </c>
      <c r="AF275" s="382">
        <v>10.087583719732095</v>
      </c>
      <c r="AG275" s="382">
        <v>9.9945373180764179</v>
      </c>
      <c r="AH275" s="382">
        <v>0</v>
      </c>
    </row>
    <row r="276" spans="1:34" ht="15.6">
      <c r="A276" s="382">
        <v>2</v>
      </c>
      <c r="B276" s="382">
        <v>246</v>
      </c>
      <c r="C276" s="382">
        <v>2004</v>
      </c>
      <c r="D276" s="382">
        <v>6</v>
      </c>
      <c r="E276" s="382">
        <v>99</v>
      </c>
      <c r="F276" s="382">
        <v>99</v>
      </c>
      <c r="G276" s="382">
        <v>99</v>
      </c>
      <c r="H276" s="382">
        <v>99</v>
      </c>
      <c r="I276" s="382">
        <v>99</v>
      </c>
      <c r="J276" s="382">
        <v>999</v>
      </c>
      <c r="K276" s="382">
        <v>99</v>
      </c>
      <c r="L276" s="382">
        <v>99</v>
      </c>
      <c r="M276" s="382">
        <v>99</v>
      </c>
      <c r="N276" s="382">
        <v>99</v>
      </c>
      <c r="O276" s="382">
        <v>99</v>
      </c>
      <c r="P276" s="382">
        <v>9999</v>
      </c>
      <c r="Q276" s="382">
        <v>56</v>
      </c>
      <c r="R276" s="382">
        <v>517</v>
      </c>
      <c r="S276" s="382">
        <v>3.9400386847195361</v>
      </c>
      <c r="T276" s="382">
        <v>2.76595744680851</v>
      </c>
      <c r="U276" s="382">
        <v>5.962862669245653</v>
      </c>
      <c r="V276" s="382">
        <v>0</v>
      </c>
      <c r="W276" s="382">
        <v>0</v>
      </c>
      <c r="X276" s="382">
        <v>0.19342359767891679</v>
      </c>
      <c r="Y276" s="382">
        <v>0</v>
      </c>
      <c r="Z276" s="382">
        <v>2.0511104522972925</v>
      </c>
      <c r="AA276" s="382">
        <v>1.6273420552692013</v>
      </c>
      <c r="AB276" s="382">
        <v>1.3125497879946701</v>
      </c>
      <c r="AC276" s="382">
        <v>54.735102463300471</v>
      </c>
      <c r="AD276" s="382">
        <v>43.855461884170474</v>
      </c>
      <c r="AE276" s="382">
        <v>34.75019063512525</v>
      </c>
      <c r="AF276" s="382">
        <v>5.3271509531169503</v>
      </c>
      <c r="AG276" s="382">
        <v>5.5762767662370116</v>
      </c>
      <c r="AH276" s="382">
        <v>0.19342359767891679</v>
      </c>
    </row>
    <row r="277" spans="1:34" ht="15.6">
      <c r="A277" s="382">
        <v>2</v>
      </c>
      <c r="B277" s="382">
        <v>247</v>
      </c>
      <c r="C277" s="382">
        <v>2004</v>
      </c>
      <c r="D277" s="382">
        <v>7</v>
      </c>
      <c r="E277" s="382">
        <v>99</v>
      </c>
      <c r="F277" s="382">
        <v>99</v>
      </c>
      <c r="G277" s="382">
        <v>99</v>
      </c>
      <c r="H277" s="382">
        <v>99</v>
      </c>
      <c r="I277" s="382">
        <v>99</v>
      </c>
      <c r="J277" s="382">
        <v>999</v>
      </c>
      <c r="K277" s="382">
        <v>99</v>
      </c>
      <c r="L277" s="382">
        <v>99</v>
      </c>
      <c r="M277" s="382">
        <v>99</v>
      </c>
      <c r="N277" s="382">
        <v>99</v>
      </c>
      <c r="O277" s="382">
        <v>99</v>
      </c>
      <c r="P277" s="382">
        <v>9999</v>
      </c>
      <c r="Q277" s="382">
        <v>24</v>
      </c>
      <c r="R277" s="382">
        <v>181</v>
      </c>
      <c r="S277" s="382">
        <v>3.7458563535911593</v>
      </c>
      <c r="T277" s="382">
        <v>2.4640883977900545</v>
      </c>
      <c r="U277" s="382">
        <v>6.7585635359116054</v>
      </c>
      <c r="V277" s="382">
        <v>0</v>
      </c>
      <c r="W277" s="382">
        <v>0</v>
      </c>
      <c r="X277" s="382">
        <v>0</v>
      </c>
      <c r="Y277" s="382">
        <v>0</v>
      </c>
      <c r="Z277" s="382">
        <v>2.3013798725517596</v>
      </c>
      <c r="AA277" s="382">
        <v>1.5019497314957972</v>
      </c>
      <c r="AB277" s="382">
        <v>1.0848442986930544</v>
      </c>
      <c r="AC277" s="382">
        <v>63.102733957152921</v>
      </c>
      <c r="AD277" s="382">
        <v>68.087267673510155</v>
      </c>
      <c r="AE277" s="382">
        <v>48.945141345945189</v>
      </c>
      <c r="AF277" s="382">
        <v>1.8650180319422971</v>
      </c>
      <c r="AG277" s="382">
        <v>2.2127479460677737</v>
      </c>
      <c r="AH277" s="382">
        <v>0</v>
      </c>
    </row>
    <row r="278" spans="1:34" ht="15.6">
      <c r="A278" s="382">
        <v>2</v>
      </c>
      <c r="B278" s="382">
        <v>248</v>
      </c>
      <c r="C278" s="382">
        <v>2004</v>
      </c>
      <c r="D278" s="382">
        <v>8</v>
      </c>
      <c r="E278" s="382">
        <v>99</v>
      </c>
      <c r="F278" s="382">
        <v>99</v>
      </c>
      <c r="G278" s="382">
        <v>99</v>
      </c>
      <c r="H278" s="382">
        <v>99</v>
      </c>
      <c r="I278" s="382">
        <v>99</v>
      </c>
      <c r="J278" s="382">
        <v>999</v>
      </c>
      <c r="K278" s="382">
        <v>99</v>
      </c>
      <c r="L278" s="382">
        <v>99</v>
      </c>
      <c r="M278" s="382">
        <v>99</v>
      </c>
      <c r="N278" s="382">
        <v>99</v>
      </c>
      <c r="O278" s="382">
        <v>99</v>
      </c>
      <c r="P278" s="382">
        <v>9999</v>
      </c>
      <c r="Q278" s="382">
        <v>71</v>
      </c>
      <c r="R278" s="382">
        <v>385</v>
      </c>
      <c r="S278" s="382">
        <v>3.8233766233766242</v>
      </c>
      <c r="T278" s="382">
        <v>2.784415584415584</v>
      </c>
      <c r="U278" s="382">
        <v>8.9890909090909048</v>
      </c>
      <c r="V278" s="382">
        <v>0</v>
      </c>
      <c r="W278" s="382">
        <v>0</v>
      </c>
      <c r="X278" s="382">
        <v>1.8181818181818179</v>
      </c>
      <c r="Y278" s="382">
        <v>0</v>
      </c>
      <c r="Z278" s="382">
        <v>2.7404209468184848</v>
      </c>
      <c r="AA278" s="382">
        <v>1.3211463050902177</v>
      </c>
      <c r="AB278" s="382">
        <v>1.4004697667387658</v>
      </c>
      <c r="AC278" s="382">
        <v>56.106107756154245</v>
      </c>
      <c r="AD278" s="382">
        <v>29.947196751909004</v>
      </c>
      <c r="AE278" s="382">
        <v>29.668586457689479</v>
      </c>
      <c r="AF278" s="382">
        <v>3.9670273055126226</v>
      </c>
      <c r="AG278" s="382">
        <v>6.2600164242224707</v>
      </c>
      <c r="AH278" s="382">
        <v>4.4155844155844148</v>
      </c>
    </row>
    <row r="279" spans="1:34" ht="15.6">
      <c r="A279" s="382">
        <v>2</v>
      </c>
      <c r="B279" s="382">
        <v>249</v>
      </c>
      <c r="C279" s="382">
        <v>2004</v>
      </c>
      <c r="D279" s="382">
        <v>9</v>
      </c>
      <c r="E279" s="382">
        <v>99</v>
      </c>
      <c r="F279" s="382">
        <v>99</v>
      </c>
      <c r="G279" s="382">
        <v>99</v>
      </c>
      <c r="H279" s="382">
        <v>99</v>
      </c>
      <c r="I279" s="382">
        <v>99</v>
      </c>
      <c r="J279" s="382">
        <v>999</v>
      </c>
      <c r="K279" s="382">
        <v>99</v>
      </c>
      <c r="L279" s="382">
        <v>99</v>
      </c>
      <c r="M279" s="382">
        <v>99</v>
      </c>
      <c r="N279" s="382">
        <v>99</v>
      </c>
      <c r="O279" s="382">
        <v>99</v>
      </c>
      <c r="P279" s="382">
        <v>9999</v>
      </c>
      <c r="Q279" s="382">
        <v>67</v>
      </c>
      <c r="R279" s="382">
        <v>473</v>
      </c>
      <c r="S279" s="382">
        <v>3.1564482029598313</v>
      </c>
      <c r="T279" s="382">
        <v>2.8118393234672303</v>
      </c>
      <c r="U279" s="382">
        <v>9.4602536997885824</v>
      </c>
      <c r="V279" s="382">
        <v>0</v>
      </c>
      <c r="W279" s="382">
        <v>0</v>
      </c>
      <c r="X279" s="382">
        <v>1.2684989429175477</v>
      </c>
      <c r="Y279" s="382">
        <v>0</v>
      </c>
      <c r="Z279" s="382">
        <v>3.0209391765765865</v>
      </c>
      <c r="AA279" s="382">
        <v>1.3105708074718461</v>
      </c>
      <c r="AB279" s="382">
        <v>1.3749908320190869</v>
      </c>
      <c r="AC279" s="382">
        <v>56.114292359166321</v>
      </c>
      <c r="AD279" s="382">
        <v>44.813408566369858</v>
      </c>
      <c r="AE279" s="382">
        <v>36.243494274398302</v>
      </c>
      <c r="AF279" s="382">
        <v>4.8737764039155085</v>
      </c>
      <c r="AG279" s="382">
        <v>8.0939943057871879</v>
      </c>
      <c r="AH279" s="382">
        <v>2.3255813953488378</v>
      </c>
    </row>
    <row r="280" spans="1:34" ht="15.6">
      <c r="A280" s="382">
        <v>2</v>
      </c>
      <c r="B280" s="382">
        <v>250</v>
      </c>
      <c r="C280" s="382">
        <v>2004</v>
      </c>
      <c r="D280" s="382">
        <v>10</v>
      </c>
      <c r="E280" s="382">
        <v>99</v>
      </c>
      <c r="F280" s="382">
        <v>99</v>
      </c>
      <c r="G280" s="382">
        <v>99</v>
      </c>
      <c r="H280" s="382">
        <v>99</v>
      </c>
      <c r="I280" s="382">
        <v>99</v>
      </c>
      <c r="J280" s="382">
        <v>999</v>
      </c>
      <c r="K280" s="382">
        <v>99</v>
      </c>
      <c r="L280" s="382">
        <v>99</v>
      </c>
      <c r="M280" s="382">
        <v>99</v>
      </c>
      <c r="N280" s="382">
        <v>99</v>
      </c>
      <c r="O280" s="382">
        <v>99</v>
      </c>
      <c r="P280" s="382">
        <v>9999</v>
      </c>
      <c r="Q280" s="382">
        <v>84</v>
      </c>
      <c r="R280" s="382">
        <v>471</v>
      </c>
      <c r="S280" s="382">
        <v>3.4033970276008501</v>
      </c>
      <c r="T280" s="382">
        <v>2.8853503184713367</v>
      </c>
      <c r="U280" s="382">
        <v>9.926751592356684</v>
      </c>
      <c r="V280" s="382">
        <v>0</v>
      </c>
      <c r="W280" s="382">
        <v>0</v>
      </c>
      <c r="X280" s="382">
        <v>2.1231422505307855</v>
      </c>
      <c r="Y280" s="382">
        <v>0.21231422505307856</v>
      </c>
      <c r="Z280" s="382">
        <v>3.5390280581633977</v>
      </c>
      <c r="AA280" s="382">
        <v>1.2220154637060907</v>
      </c>
      <c r="AB280" s="382">
        <v>1.5528953282921338</v>
      </c>
      <c r="AC280" s="382">
        <v>34.812595459719653</v>
      </c>
      <c r="AD280" s="382">
        <v>26.762460785004496</v>
      </c>
      <c r="AE280" s="382">
        <v>31.414611808824919</v>
      </c>
      <c r="AF280" s="382">
        <v>4.853168469860897</v>
      </c>
      <c r="AG280" s="382">
        <v>8.4572083886535392</v>
      </c>
      <c r="AH280" s="382">
        <v>1.6985138004246283</v>
      </c>
    </row>
    <row r="281" spans="1:34" ht="15.6">
      <c r="A281" s="382">
        <v>2</v>
      </c>
      <c r="B281" s="382">
        <v>251</v>
      </c>
      <c r="C281" s="382">
        <v>2004</v>
      </c>
      <c r="D281" s="382">
        <v>11</v>
      </c>
      <c r="E281" s="382">
        <v>99</v>
      </c>
      <c r="F281" s="382">
        <v>99</v>
      </c>
      <c r="G281" s="382">
        <v>99</v>
      </c>
      <c r="H281" s="382">
        <v>99</v>
      </c>
      <c r="I281" s="382">
        <v>99</v>
      </c>
      <c r="J281" s="382">
        <v>999</v>
      </c>
      <c r="K281" s="382">
        <v>99</v>
      </c>
      <c r="L281" s="382">
        <v>99</v>
      </c>
      <c r="M281" s="382">
        <v>99</v>
      </c>
      <c r="N281" s="382">
        <v>99</v>
      </c>
      <c r="O281" s="382">
        <v>99</v>
      </c>
      <c r="P281" s="382">
        <v>9999</v>
      </c>
      <c r="Q281" s="382">
        <v>54</v>
      </c>
      <c r="R281" s="382">
        <v>327</v>
      </c>
      <c r="S281" s="382">
        <v>3.932721712538227</v>
      </c>
      <c r="T281" s="382">
        <v>2.8715596330275241</v>
      </c>
      <c r="U281" s="382">
        <v>9.4113149847094846</v>
      </c>
      <c r="V281" s="382">
        <v>0</v>
      </c>
      <c r="W281" s="382">
        <v>0</v>
      </c>
      <c r="X281" s="382">
        <v>1.8348623853211012</v>
      </c>
      <c r="Y281" s="382">
        <v>0</v>
      </c>
      <c r="Z281" s="382">
        <v>2.8119057358214357</v>
      </c>
      <c r="AA281" s="382">
        <v>1.4404805918165395</v>
      </c>
      <c r="AB281" s="382">
        <v>1.4553555053853755</v>
      </c>
      <c r="AC281" s="382">
        <v>55.646826046712995</v>
      </c>
      <c r="AD281" s="382">
        <v>21.183489993620874</v>
      </c>
      <c r="AE281" s="382">
        <v>24.24039163797779</v>
      </c>
      <c r="AF281" s="382">
        <v>3.3693972179289031</v>
      </c>
      <c r="AG281" s="382">
        <v>5.5666899403446202</v>
      </c>
      <c r="AH281" s="382">
        <v>0</v>
      </c>
    </row>
    <row r="282" spans="1:34" ht="15.6">
      <c r="A282" s="382">
        <v>2</v>
      </c>
      <c r="B282" s="382">
        <v>252</v>
      </c>
      <c r="C282" s="382">
        <v>2004</v>
      </c>
      <c r="D282" s="382">
        <v>12</v>
      </c>
      <c r="E282" s="382">
        <v>99</v>
      </c>
      <c r="F282" s="382">
        <v>99</v>
      </c>
      <c r="G282" s="382">
        <v>99</v>
      </c>
      <c r="H282" s="382">
        <v>99</v>
      </c>
      <c r="I282" s="382">
        <v>99</v>
      </c>
      <c r="J282" s="382">
        <v>999</v>
      </c>
      <c r="K282" s="382">
        <v>99</v>
      </c>
      <c r="L282" s="382">
        <v>99</v>
      </c>
      <c r="M282" s="382">
        <v>99</v>
      </c>
      <c r="N282" s="382">
        <v>99</v>
      </c>
      <c r="O282" s="382">
        <v>99</v>
      </c>
      <c r="P282" s="382">
        <v>9999</v>
      </c>
      <c r="Q282" s="382">
        <v>7</v>
      </c>
      <c r="R282" s="382">
        <v>33</v>
      </c>
      <c r="S282" s="382">
        <v>3.6666666666666656</v>
      </c>
      <c r="T282" s="382">
        <v>3.2424242424242422</v>
      </c>
      <c r="U282" s="382">
        <v>10.978787878787879</v>
      </c>
      <c r="V282" s="382">
        <v>0</v>
      </c>
      <c r="W282" s="382">
        <v>0</v>
      </c>
      <c r="X282" s="382">
        <v>0</v>
      </c>
      <c r="Y282" s="382">
        <v>0</v>
      </c>
      <c r="Z282" s="382">
        <v>2.0624724168230935</v>
      </c>
      <c r="AA282" s="382">
        <v>1.091750517251626</v>
      </c>
      <c r="AB282" s="382">
        <v>1.4570685188086443</v>
      </c>
      <c r="AC282" s="382">
        <v>8.8372975151645097</v>
      </c>
      <c r="AD282" s="382">
        <v>-7.9966432005011008</v>
      </c>
      <c r="AE282" s="382">
        <v>16.509532366614277</v>
      </c>
      <c r="AF282" s="382">
        <v>0.34003091190108198</v>
      </c>
      <c r="AG282" s="382">
        <v>0.65534094732310488</v>
      </c>
      <c r="AH282" s="382">
        <v>0</v>
      </c>
    </row>
    <row r="283" spans="1:34" ht="15.6">
      <c r="A283" s="382">
        <v>2</v>
      </c>
      <c r="B283" s="382">
        <v>253</v>
      </c>
      <c r="C283" s="382">
        <v>2003</v>
      </c>
      <c r="D283" s="382">
        <v>1</v>
      </c>
      <c r="E283" s="382">
        <v>99</v>
      </c>
      <c r="F283" s="382">
        <v>99</v>
      </c>
      <c r="G283" s="382">
        <v>99</v>
      </c>
      <c r="H283" s="382">
        <v>99</v>
      </c>
      <c r="I283" s="382">
        <v>99</v>
      </c>
      <c r="J283" s="382">
        <v>999</v>
      </c>
      <c r="K283" s="382">
        <v>99</v>
      </c>
      <c r="L283" s="382">
        <v>99</v>
      </c>
      <c r="M283" s="382">
        <v>99</v>
      </c>
      <c r="N283" s="382">
        <v>99</v>
      </c>
      <c r="O283" s="382">
        <v>99</v>
      </c>
      <c r="P283" s="382">
        <v>9999</v>
      </c>
      <c r="Q283" s="382">
        <v>24</v>
      </c>
      <c r="R283" s="382">
        <v>453</v>
      </c>
      <c r="S283" s="382">
        <v>3.2472406181015447</v>
      </c>
      <c r="T283" s="382">
        <v>3.4370860927152318</v>
      </c>
      <c r="U283" s="382">
        <v>3.6964679911699778</v>
      </c>
      <c r="V283" s="382">
        <v>0</v>
      </c>
      <c r="W283" s="382">
        <v>0</v>
      </c>
      <c r="X283" s="382">
        <v>0</v>
      </c>
      <c r="Y283" s="382">
        <v>0</v>
      </c>
      <c r="Z283" s="382">
        <v>2.2465840386672422</v>
      </c>
      <c r="AA283" s="382">
        <v>1.3174906333763809</v>
      </c>
      <c r="AB283" s="382">
        <v>1.7998386938039397</v>
      </c>
      <c r="AC283" s="382">
        <v>39.020754552091887</v>
      </c>
      <c r="AD283" s="382">
        <v>9.5921435441633598</v>
      </c>
      <c r="AE283" s="382">
        <v>73.641497718972019</v>
      </c>
      <c r="AF283" s="382">
        <v>5.1331444759206786</v>
      </c>
      <c r="AG283" s="382">
        <v>3.5269486681003359</v>
      </c>
      <c r="AH283" s="382">
        <v>0</v>
      </c>
    </row>
    <row r="284" spans="1:34" ht="15.6">
      <c r="A284" s="382">
        <v>2</v>
      </c>
      <c r="B284" s="382">
        <v>254</v>
      </c>
      <c r="C284" s="382">
        <v>2003</v>
      </c>
      <c r="D284" s="382">
        <v>2</v>
      </c>
      <c r="E284" s="382">
        <v>99</v>
      </c>
      <c r="F284" s="382">
        <v>99</v>
      </c>
      <c r="G284" s="382">
        <v>99</v>
      </c>
      <c r="H284" s="382">
        <v>99</v>
      </c>
      <c r="I284" s="382">
        <v>99</v>
      </c>
      <c r="J284" s="382">
        <v>999</v>
      </c>
      <c r="K284" s="382">
        <v>99</v>
      </c>
      <c r="L284" s="382">
        <v>99</v>
      </c>
      <c r="M284" s="382">
        <v>99</v>
      </c>
      <c r="N284" s="382">
        <v>99</v>
      </c>
      <c r="O284" s="382">
        <v>99</v>
      </c>
      <c r="P284" s="382">
        <v>9999</v>
      </c>
      <c r="Q284" s="382">
        <v>40</v>
      </c>
      <c r="R284" s="382">
        <v>1474</v>
      </c>
      <c r="S284" s="382">
        <v>4.2157394843962006</v>
      </c>
      <c r="T284" s="382">
        <v>3.2598371777476256</v>
      </c>
      <c r="U284" s="382">
        <v>4.1782903663500655</v>
      </c>
      <c r="V284" s="382">
        <v>0</v>
      </c>
      <c r="W284" s="382">
        <v>0</v>
      </c>
      <c r="X284" s="382">
        <v>0</v>
      </c>
      <c r="Y284" s="382">
        <v>0</v>
      </c>
      <c r="Z284" s="382">
        <v>1.3657233737466159</v>
      </c>
      <c r="AA284" s="382">
        <v>1.4686675220554779</v>
      </c>
      <c r="AB284" s="382">
        <v>1.4806491207601389</v>
      </c>
      <c r="AC284" s="382">
        <v>68.617500898975479</v>
      </c>
      <c r="AD284" s="382">
        <v>20.214142968415587</v>
      </c>
      <c r="AE284" s="382">
        <v>32.707111647894678</v>
      </c>
      <c r="AF284" s="382">
        <v>16.702549575070822</v>
      </c>
      <c r="AG284" s="382">
        <v>12.972094032305961</v>
      </c>
      <c r="AH284" s="382">
        <v>6.7842605156037988E-2</v>
      </c>
    </row>
    <row r="285" spans="1:34" ht="15.6">
      <c r="A285" s="382">
        <v>2</v>
      </c>
      <c r="B285" s="382">
        <v>255</v>
      </c>
      <c r="C285" s="382">
        <v>2003</v>
      </c>
      <c r="D285" s="382">
        <v>3</v>
      </c>
      <c r="E285" s="382">
        <v>99</v>
      </c>
      <c r="F285" s="382">
        <v>99</v>
      </c>
      <c r="G285" s="382">
        <v>99</v>
      </c>
      <c r="H285" s="382">
        <v>99</v>
      </c>
      <c r="I285" s="382">
        <v>99</v>
      </c>
      <c r="J285" s="382">
        <v>999</v>
      </c>
      <c r="K285" s="382">
        <v>99</v>
      </c>
      <c r="L285" s="382">
        <v>99</v>
      </c>
      <c r="M285" s="382">
        <v>99</v>
      </c>
      <c r="N285" s="382">
        <v>99</v>
      </c>
      <c r="O285" s="382">
        <v>99</v>
      </c>
      <c r="P285" s="382">
        <v>9999</v>
      </c>
      <c r="Q285" s="382">
        <v>86</v>
      </c>
      <c r="R285" s="382">
        <v>1618</v>
      </c>
      <c r="S285" s="382">
        <v>3.889987639060569</v>
      </c>
      <c r="T285" s="382">
        <v>2.6773794808405449</v>
      </c>
      <c r="U285" s="382">
        <v>4.24406674907293</v>
      </c>
      <c r="V285" s="382">
        <v>0</v>
      </c>
      <c r="W285" s="382">
        <v>0</v>
      </c>
      <c r="X285" s="382">
        <v>6.1804697156983938E-2</v>
      </c>
      <c r="Y285" s="382">
        <v>0</v>
      </c>
      <c r="Z285" s="382">
        <v>1.7474523289697148</v>
      </c>
      <c r="AA285" s="382">
        <v>1.7831129637875387</v>
      </c>
      <c r="AB285" s="382">
        <v>1.2675448780704364</v>
      </c>
      <c r="AC285" s="382">
        <v>43.122665146842969</v>
      </c>
      <c r="AD285" s="382">
        <v>7.1767623600361841</v>
      </c>
      <c r="AE285" s="382">
        <v>15.219551068254779</v>
      </c>
      <c r="AF285" s="382">
        <v>18.334277620396605</v>
      </c>
      <c r="AG285" s="382">
        <v>14.4635436303244</v>
      </c>
      <c r="AH285" s="382">
        <v>0</v>
      </c>
    </row>
    <row r="286" spans="1:34" ht="15.6">
      <c r="A286" s="382">
        <v>2</v>
      </c>
      <c r="B286" s="382">
        <v>256</v>
      </c>
      <c r="C286" s="382">
        <v>2003</v>
      </c>
      <c r="D286" s="382">
        <v>4</v>
      </c>
      <c r="E286" s="382">
        <v>99</v>
      </c>
      <c r="F286" s="382">
        <v>99</v>
      </c>
      <c r="G286" s="382">
        <v>99</v>
      </c>
      <c r="H286" s="382">
        <v>99</v>
      </c>
      <c r="I286" s="382">
        <v>99</v>
      </c>
      <c r="J286" s="382">
        <v>999</v>
      </c>
      <c r="K286" s="382">
        <v>99</v>
      </c>
      <c r="L286" s="382">
        <v>99</v>
      </c>
      <c r="M286" s="382">
        <v>99</v>
      </c>
      <c r="N286" s="382">
        <v>99</v>
      </c>
      <c r="O286" s="382">
        <v>99</v>
      </c>
      <c r="P286" s="382">
        <v>9999</v>
      </c>
      <c r="Q286" s="382">
        <v>77</v>
      </c>
      <c r="R286" s="382">
        <v>1830</v>
      </c>
      <c r="S286" s="382">
        <v>4.1142076502732241</v>
      </c>
      <c r="T286" s="382">
        <v>3.1710382513661197</v>
      </c>
      <c r="U286" s="382">
        <v>4.3742076502732274</v>
      </c>
      <c r="V286" s="382">
        <v>0</v>
      </c>
      <c r="W286" s="382">
        <v>0</v>
      </c>
      <c r="X286" s="382">
        <v>0</v>
      </c>
      <c r="Y286" s="382">
        <v>0</v>
      </c>
      <c r="Z286" s="382">
        <v>1.3400641451682405</v>
      </c>
      <c r="AA286" s="382">
        <v>1.3361576510115758</v>
      </c>
      <c r="AB286" s="382">
        <v>1.4634835728274298</v>
      </c>
      <c r="AC286" s="382">
        <v>38.141948407467247</v>
      </c>
      <c r="AD286" s="382">
        <v>10.442482893533317</v>
      </c>
      <c r="AE286" s="382">
        <v>34.211690486908154</v>
      </c>
      <c r="AF286" s="382">
        <v>20.736543909348441</v>
      </c>
      <c r="AG286" s="382">
        <v>16.860267959635461</v>
      </c>
      <c r="AH286" s="382">
        <v>0.32786885245901642</v>
      </c>
    </row>
    <row r="287" spans="1:34" ht="15.6">
      <c r="A287" s="382">
        <v>2</v>
      </c>
      <c r="B287" s="382">
        <v>257</v>
      </c>
      <c r="C287" s="382">
        <v>2003</v>
      </c>
      <c r="D287" s="382">
        <v>5</v>
      </c>
      <c r="E287" s="382">
        <v>99</v>
      </c>
      <c r="F287" s="382">
        <v>99</v>
      </c>
      <c r="G287" s="382">
        <v>99</v>
      </c>
      <c r="H287" s="382">
        <v>99</v>
      </c>
      <c r="I287" s="382">
        <v>99</v>
      </c>
      <c r="J287" s="382">
        <v>999</v>
      </c>
      <c r="K287" s="382">
        <v>99</v>
      </c>
      <c r="L287" s="382">
        <v>99</v>
      </c>
      <c r="M287" s="382">
        <v>99</v>
      </c>
      <c r="N287" s="382">
        <v>99</v>
      </c>
      <c r="O287" s="382">
        <v>99</v>
      </c>
      <c r="P287" s="382">
        <v>9999</v>
      </c>
      <c r="Q287" s="382">
        <v>68</v>
      </c>
      <c r="R287" s="382">
        <v>960</v>
      </c>
      <c r="S287" s="382">
        <v>4.083333333333333</v>
      </c>
      <c r="T287" s="382">
        <v>3.1760416666666678</v>
      </c>
      <c r="U287" s="382">
        <v>5.1877083333333296</v>
      </c>
      <c r="V287" s="382">
        <v>0</v>
      </c>
      <c r="W287" s="382">
        <v>0</v>
      </c>
      <c r="X287" s="382">
        <v>0</v>
      </c>
      <c r="Y287" s="382">
        <v>0</v>
      </c>
      <c r="Z287" s="382">
        <v>1.69733091890295</v>
      </c>
      <c r="AA287" s="382">
        <v>1.393187791441709</v>
      </c>
      <c r="AB287" s="382">
        <v>1.5435514239130121</v>
      </c>
      <c r="AC287" s="382">
        <v>31.460259124483962</v>
      </c>
      <c r="AD287" s="382">
        <v>7.7402758329409984</v>
      </c>
      <c r="AE287" s="382">
        <v>29.737703567121262</v>
      </c>
      <c r="AF287" s="382">
        <v>10.878186968838529</v>
      </c>
      <c r="AG287" s="382">
        <v>10.489644524857139</v>
      </c>
      <c r="AH287" s="382">
        <v>0</v>
      </c>
    </row>
    <row r="288" spans="1:34" ht="15.6">
      <c r="A288" s="382">
        <v>2</v>
      </c>
      <c r="B288" s="382">
        <v>258</v>
      </c>
      <c r="C288" s="382">
        <v>2003</v>
      </c>
      <c r="D288" s="382">
        <v>6</v>
      </c>
      <c r="E288" s="382">
        <v>99</v>
      </c>
      <c r="F288" s="382">
        <v>99</v>
      </c>
      <c r="G288" s="382">
        <v>99</v>
      </c>
      <c r="H288" s="382">
        <v>99</v>
      </c>
      <c r="I288" s="382">
        <v>99</v>
      </c>
      <c r="J288" s="382">
        <v>999</v>
      </c>
      <c r="K288" s="382">
        <v>99</v>
      </c>
      <c r="L288" s="382">
        <v>99</v>
      </c>
      <c r="M288" s="382">
        <v>99</v>
      </c>
      <c r="N288" s="382">
        <v>99</v>
      </c>
      <c r="O288" s="382">
        <v>99</v>
      </c>
      <c r="P288" s="382">
        <v>9999</v>
      </c>
      <c r="Q288" s="382">
        <v>52</v>
      </c>
      <c r="R288" s="382">
        <v>459</v>
      </c>
      <c r="S288" s="382">
        <v>4.2701525054466227</v>
      </c>
      <c r="T288" s="382">
        <v>3.0740740740740744</v>
      </c>
      <c r="U288" s="382">
        <v>6.3529411764705879</v>
      </c>
      <c r="V288" s="382">
        <v>0</v>
      </c>
      <c r="W288" s="382">
        <v>0</v>
      </c>
      <c r="X288" s="382">
        <v>0</v>
      </c>
      <c r="Y288" s="382">
        <v>0</v>
      </c>
      <c r="Z288" s="382">
        <v>1.8041971940612032</v>
      </c>
      <c r="AA288" s="382">
        <v>1.5928086546391227</v>
      </c>
      <c r="AB288" s="382">
        <v>1.4548255527205125</v>
      </c>
      <c r="AC288" s="382">
        <v>46.490781525269746</v>
      </c>
      <c r="AD288" s="382">
        <v>39.492700224485475</v>
      </c>
      <c r="AE288" s="382">
        <v>53.102976761063985</v>
      </c>
      <c r="AF288" s="382">
        <v>5.2011331444759215</v>
      </c>
      <c r="AG288" s="382">
        <v>6.1418825417620608</v>
      </c>
      <c r="AH288" s="382">
        <v>0</v>
      </c>
    </row>
    <row r="289" spans="1:34" ht="15.6">
      <c r="A289" s="382">
        <v>2</v>
      </c>
      <c r="B289" s="382">
        <v>259</v>
      </c>
      <c r="C289" s="382">
        <v>2003</v>
      </c>
      <c r="D289" s="382">
        <v>7</v>
      </c>
      <c r="E289" s="382">
        <v>99</v>
      </c>
      <c r="F289" s="382">
        <v>99</v>
      </c>
      <c r="G289" s="382">
        <v>99</v>
      </c>
      <c r="H289" s="382">
        <v>99</v>
      </c>
      <c r="I289" s="382">
        <v>99</v>
      </c>
      <c r="J289" s="382">
        <v>999</v>
      </c>
      <c r="K289" s="382">
        <v>99</v>
      </c>
      <c r="L289" s="382">
        <v>99</v>
      </c>
      <c r="M289" s="382">
        <v>99</v>
      </c>
      <c r="N289" s="382">
        <v>99</v>
      </c>
      <c r="O289" s="382">
        <v>99</v>
      </c>
      <c r="P289" s="382">
        <v>9999</v>
      </c>
      <c r="Q289" s="382">
        <v>22</v>
      </c>
      <c r="R289" s="382">
        <v>231</v>
      </c>
      <c r="S289" s="382">
        <v>3.545454545454545</v>
      </c>
      <c r="T289" s="382">
        <v>2.7922077922077921</v>
      </c>
      <c r="U289" s="382">
        <v>6.3463203463203444</v>
      </c>
      <c r="V289" s="382">
        <v>0</v>
      </c>
      <c r="W289" s="382">
        <v>0</v>
      </c>
      <c r="X289" s="382">
        <v>0.86580086580086579</v>
      </c>
      <c r="Y289" s="382">
        <v>0</v>
      </c>
      <c r="Z289" s="382">
        <v>2.5185496859809757</v>
      </c>
      <c r="AA289" s="382">
        <v>1.4222607563978185</v>
      </c>
      <c r="AB289" s="382">
        <v>1.3225090512312698</v>
      </c>
      <c r="AC289" s="382">
        <v>66.005640773136534</v>
      </c>
      <c r="AD289" s="382">
        <v>49.625095781918816</v>
      </c>
      <c r="AE289" s="382">
        <v>50.904897099192787</v>
      </c>
      <c r="AF289" s="382">
        <v>2.6175637393767701</v>
      </c>
      <c r="AG289" s="382">
        <v>3.0877914287459487</v>
      </c>
      <c r="AH289" s="382">
        <v>1.7316017316017316</v>
      </c>
    </row>
    <row r="290" spans="1:34" ht="15.6">
      <c r="A290" s="382">
        <v>2</v>
      </c>
      <c r="B290" s="382">
        <v>260</v>
      </c>
      <c r="C290" s="382">
        <v>2003</v>
      </c>
      <c r="D290" s="382">
        <v>8</v>
      </c>
      <c r="E290" s="382">
        <v>99</v>
      </c>
      <c r="F290" s="382">
        <v>99</v>
      </c>
      <c r="G290" s="382">
        <v>99</v>
      </c>
      <c r="H290" s="382">
        <v>99</v>
      </c>
      <c r="I290" s="382">
        <v>99</v>
      </c>
      <c r="J290" s="382">
        <v>999</v>
      </c>
      <c r="K290" s="382">
        <v>99</v>
      </c>
      <c r="L290" s="382">
        <v>99</v>
      </c>
      <c r="M290" s="382">
        <v>99</v>
      </c>
      <c r="N290" s="382">
        <v>99</v>
      </c>
      <c r="O290" s="382">
        <v>99</v>
      </c>
      <c r="P290" s="382">
        <v>9999</v>
      </c>
      <c r="Q290" s="382">
        <v>60</v>
      </c>
      <c r="R290" s="382">
        <v>695</v>
      </c>
      <c r="S290" s="382">
        <v>3.5223021582733818</v>
      </c>
      <c r="T290" s="382">
        <v>2.8863309352517992</v>
      </c>
      <c r="U290" s="382">
        <v>8.536402877697844</v>
      </c>
      <c r="V290" s="382">
        <v>0</v>
      </c>
      <c r="W290" s="382">
        <v>0</v>
      </c>
      <c r="X290" s="382">
        <v>0.1438848920863309</v>
      </c>
      <c r="Y290" s="382">
        <v>0</v>
      </c>
      <c r="Z290" s="382">
        <v>2.2678005720988352</v>
      </c>
      <c r="AA290" s="382">
        <v>1.3147772831867119</v>
      </c>
      <c r="AB290" s="382">
        <v>1.3030236799942445</v>
      </c>
      <c r="AC290" s="382">
        <v>39.511946191785846</v>
      </c>
      <c r="AD290" s="382">
        <v>33.464866430335974</v>
      </c>
      <c r="AE290" s="382">
        <v>33.616687426457759</v>
      </c>
      <c r="AF290" s="382">
        <v>7.8753541076487252</v>
      </c>
      <c r="AG290" s="382">
        <v>12.496077072622079</v>
      </c>
      <c r="AH290" s="382">
        <v>0.1438848920863309</v>
      </c>
    </row>
    <row r="291" spans="1:34" ht="15.6">
      <c r="A291" s="382">
        <v>2</v>
      </c>
      <c r="B291" s="382">
        <v>261</v>
      </c>
      <c r="C291" s="382">
        <v>2003</v>
      </c>
      <c r="D291" s="382">
        <v>9</v>
      </c>
      <c r="E291" s="382">
        <v>99</v>
      </c>
      <c r="F291" s="382">
        <v>99</v>
      </c>
      <c r="G291" s="382">
        <v>99</v>
      </c>
      <c r="H291" s="382">
        <v>99</v>
      </c>
      <c r="I291" s="382">
        <v>99</v>
      </c>
      <c r="J291" s="382">
        <v>999</v>
      </c>
      <c r="K291" s="382">
        <v>99</v>
      </c>
      <c r="L291" s="382">
        <v>99</v>
      </c>
      <c r="M291" s="382">
        <v>99</v>
      </c>
      <c r="N291" s="382">
        <v>99</v>
      </c>
      <c r="O291" s="382">
        <v>99</v>
      </c>
      <c r="P291" s="382">
        <v>9999</v>
      </c>
      <c r="Q291" s="382">
        <v>50</v>
      </c>
      <c r="R291" s="382">
        <v>223</v>
      </c>
      <c r="S291" s="382">
        <v>2.7309417040358746</v>
      </c>
      <c r="T291" s="382">
        <v>2.7130044843049319</v>
      </c>
      <c r="U291" s="382">
        <v>8.3228699551569498</v>
      </c>
      <c r="V291" s="382">
        <v>0</v>
      </c>
      <c r="W291" s="382">
        <v>0</v>
      </c>
      <c r="X291" s="382">
        <v>0.44843049327354256</v>
      </c>
      <c r="Y291" s="382">
        <v>0</v>
      </c>
      <c r="Z291" s="382">
        <v>2.3919271582081159</v>
      </c>
      <c r="AA291" s="382">
        <v>0.98840021632584163</v>
      </c>
      <c r="AB291" s="382">
        <v>1.2874563634827658</v>
      </c>
      <c r="AC291" s="382">
        <v>39.33370757990064</v>
      </c>
      <c r="AD291" s="382">
        <v>26.54084811959456</v>
      </c>
      <c r="AE291" s="382">
        <v>40.447997502943743</v>
      </c>
      <c r="AF291" s="382">
        <v>2.5269121813031155</v>
      </c>
      <c r="AG291" s="382">
        <v>3.9092366246606272</v>
      </c>
      <c r="AH291" s="382">
        <v>2.6905829596412554</v>
      </c>
    </row>
    <row r="292" spans="1:34" ht="15.6">
      <c r="A292" s="382">
        <v>2</v>
      </c>
      <c r="B292" s="382">
        <v>262</v>
      </c>
      <c r="C292" s="382">
        <v>2003</v>
      </c>
      <c r="D292" s="382">
        <v>10</v>
      </c>
      <c r="E292" s="382">
        <v>99</v>
      </c>
      <c r="F292" s="382">
        <v>99</v>
      </c>
      <c r="G292" s="382">
        <v>99</v>
      </c>
      <c r="H292" s="382">
        <v>99</v>
      </c>
      <c r="I292" s="382">
        <v>99</v>
      </c>
      <c r="J292" s="382">
        <v>999</v>
      </c>
      <c r="K292" s="382">
        <v>99</v>
      </c>
      <c r="L292" s="382">
        <v>99</v>
      </c>
      <c r="M292" s="382">
        <v>99</v>
      </c>
      <c r="N292" s="382">
        <v>99</v>
      </c>
      <c r="O292" s="382">
        <v>99</v>
      </c>
      <c r="P292" s="382">
        <v>9999</v>
      </c>
      <c r="Q292" s="382">
        <v>65</v>
      </c>
      <c r="R292" s="382">
        <v>463</v>
      </c>
      <c r="S292" s="382">
        <v>2.8423326133909281</v>
      </c>
      <c r="T292" s="382">
        <v>2.8185745140388776</v>
      </c>
      <c r="U292" s="382">
        <v>8.32073434125269</v>
      </c>
      <c r="V292" s="382">
        <v>0</v>
      </c>
      <c r="W292" s="382">
        <v>0</v>
      </c>
      <c r="X292" s="382">
        <v>0.86393088552915742</v>
      </c>
      <c r="Y292" s="382">
        <v>0</v>
      </c>
      <c r="Z292" s="382">
        <v>2.7801832492100194</v>
      </c>
      <c r="AA292" s="382">
        <v>1.1604444303702801</v>
      </c>
      <c r="AB292" s="382">
        <v>1.4949593196999744</v>
      </c>
      <c r="AC292" s="382">
        <v>59.107072270326803</v>
      </c>
      <c r="AD292" s="382">
        <v>44.812130455537265</v>
      </c>
      <c r="AE292" s="382">
        <v>46.905675339609679</v>
      </c>
      <c r="AF292" s="382">
        <v>5.2464589235127486</v>
      </c>
      <c r="AG292" s="382">
        <v>8.1144041468238441</v>
      </c>
      <c r="AH292" s="382">
        <v>0.86393088552915742</v>
      </c>
    </row>
    <row r="293" spans="1:34" ht="15.6">
      <c r="A293" s="382">
        <v>2</v>
      </c>
      <c r="B293" s="382">
        <v>263</v>
      </c>
      <c r="C293" s="382">
        <v>2003</v>
      </c>
      <c r="D293" s="382">
        <v>11</v>
      </c>
      <c r="E293" s="382">
        <v>99</v>
      </c>
      <c r="F293" s="382">
        <v>99</v>
      </c>
      <c r="G293" s="382">
        <v>99</v>
      </c>
      <c r="H293" s="382">
        <v>99</v>
      </c>
      <c r="I293" s="382">
        <v>99</v>
      </c>
      <c r="J293" s="382">
        <v>999</v>
      </c>
      <c r="K293" s="382">
        <v>99</v>
      </c>
      <c r="L293" s="382">
        <v>99</v>
      </c>
      <c r="M293" s="382">
        <v>99</v>
      </c>
      <c r="N293" s="382">
        <v>99</v>
      </c>
      <c r="O293" s="382">
        <v>99</v>
      </c>
      <c r="P293" s="382">
        <v>9999</v>
      </c>
      <c r="Q293" s="382">
        <v>45</v>
      </c>
      <c r="R293" s="382">
        <v>375</v>
      </c>
      <c r="S293" s="382">
        <v>3.1893333333333338</v>
      </c>
      <c r="T293" s="382">
        <v>3.1146666666666665</v>
      </c>
      <c r="U293" s="382">
        <v>8.9095999999999975</v>
      </c>
      <c r="V293" s="382">
        <v>0</v>
      </c>
      <c r="W293" s="382">
        <v>0</v>
      </c>
      <c r="X293" s="382">
        <v>1.333333333333333</v>
      </c>
      <c r="Y293" s="382">
        <v>0</v>
      </c>
      <c r="Z293" s="382">
        <v>3.1246740373997461</v>
      </c>
      <c r="AA293" s="382">
        <v>1.0826600985022439</v>
      </c>
      <c r="AB293" s="382">
        <v>1.5883486882783497</v>
      </c>
      <c r="AC293" s="382">
        <v>41.606042473867433</v>
      </c>
      <c r="AD293" s="382">
        <v>6.2105191907284762</v>
      </c>
      <c r="AE293" s="382">
        <v>42.002340249575475</v>
      </c>
      <c r="AF293" s="382">
        <v>4.2492917847025504</v>
      </c>
      <c r="AG293" s="382">
        <v>7.0372578053090642</v>
      </c>
      <c r="AH293" s="382">
        <v>0.53333333333333321</v>
      </c>
    </row>
    <row r="294" spans="1:34" ht="15.6">
      <c r="A294" s="382">
        <v>2</v>
      </c>
      <c r="B294" s="382">
        <v>264</v>
      </c>
      <c r="C294" s="382">
        <v>2003</v>
      </c>
      <c r="D294" s="382">
        <v>12</v>
      </c>
      <c r="E294" s="382">
        <v>99</v>
      </c>
      <c r="F294" s="382">
        <v>99</v>
      </c>
      <c r="G294" s="382">
        <v>99</v>
      </c>
      <c r="H294" s="382">
        <v>99</v>
      </c>
      <c r="I294" s="382">
        <v>99</v>
      </c>
      <c r="J294" s="382">
        <v>999</v>
      </c>
      <c r="K294" s="382">
        <v>99</v>
      </c>
      <c r="L294" s="382">
        <v>99</v>
      </c>
      <c r="M294" s="382">
        <v>99</v>
      </c>
      <c r="N294" s="382">
        <v>99</v>
      </c>
      <c r="O294" s="382">
        <v>99</v>
      </c>
      <c r="P294" s="382">
        <v>9999</v>
      </c>
      <c r="Q294" s="382">
        <v>11</v>
      </c>
      <c r="R294" s="382">
        <v>44</v>
      </c>
      <c r="S294" s="382">
        <v>3.1590909090909096</v>
      </c>
      <c r="T294" s="382">
        <v>2.6818181818181817</v>
      </c>
      <c r="U294" s="382">
        <v>9.7204545454545439</v>
      </c>
      <c r="V294" s="382">
        <v>0</v>
      </c>
      <c r="W294" s="382">
        <v>0</v>
      </c>
      <c r="X294" s="382">
        <v>0</v>
      </c>
      <c r="Y294" s="382">
        <v>0</v>
      </c>
      <c r="Z294" s="382">
        <v>2.4488011487492538</v>
      </c>
      <c r="AA294" s="382">
        <v>1.3304678230228544</v>
      </c>
      <c r="AB294" s="382">
        <v>1.257210607812667</v>
      </c>
      <c r="AC294" s="382">
        <v>65.681218567073813</v>
      </c>
      <c r="AD294" s="382">
        <v>16.5998818129321</v>
      </c>
      <c r="AE294" s="382">
        <v>54.658222083720112</v>
      </c>
      <c r="AF294" s="382">
        <v>0.49858356940509913</v>
      </c>
      <c r="AG294" s="382">
        <v>0.90085156485309825</v>
      </c>
      <c r="AH294" s="382">
        <v>0</v>
      </c>
    </row>
    <row r="295" spans="1:34" ht="15.6">
      <c r="A295" s="382">
        <v>2</v>
      </c>
      <c r="B295" s="382">
        <v>265</v>
      </c>
      <c r="C295" s="382">
        <v>2002</v>
      </c>
      <c r="D295" s="382">
        <v>1</v>
      </c>
      <c r="E295" s="382">
        <v>99</v>
      </c>
      <c r="F295" s="382">
        <v>99</v>
      </c>
      <c r="G295" s="382">
        <v>99</v>
      </c>
      <c r="H295" s="382">
        <v>99</v>
      </c>
      <c r="I295" s="382">
        <v>99</v>
      </c>
      <c r="J295" s="382">
        <v>999</v>
      </c>
      <c r="K295" s="382">
        <v>99</v>
      </c>
      <c r="L295" s="382">
        <v>99</v>
      </c>
      <c r="M295" s="382">
        <v>99</v>
      </c>
      <c r="N295" s="382">
        <v>99</v>
      </c>
      <c r="O295" s="382">
        <v>99</v>
      </c>
      <c r="P295" s="382">
        <v>9999</v>
      </c>
      <c r="Q295" s="382">
        <v>20</v>
      </c>
      <c r="R295" s="382">
        <v>449</v>
      </c>
      <c r="S295" s="382">
        <v>3.3986636971046775</v>
      </c>
      <c r="T295" s="382">
        <v>3.1291759465478841</v>
      </c>
      <c r="U295" s="382">
        <v>3.815367483296213</v>
      </c>
      <c r="V295" s="382">
        <v>0</v>
      </c>
      <c r="W295" s="382">
        <v>0</v>
      </c>
      <c r="X295" s="382">
        <v>0</v>
      </c>
      <c r="Y295" s="382">
        <v>0</v>
      </c>
      <c r="Z295" s="382">
        <v>2.0015383640189777</v>
      </c>
      <c r="AA295" s="382">
        <v>1.3261455091351213</v>
      </c>
      <c r="AB295" s="382">
        <v>1.4534405806159889</v>
      </c>
      <c r="AC295" s="382">
        <v>38.827931712936703</v>
      </c>
      <c r="AD295" s="382">
        <v>43.753751296081056</v>
      </c>
      <c r="AE295" s="382">
        <v>64.346491775061381</v>
      </c>
      <c r="AF295" s="382">
        <v>5.3357100415923924</v>
      </c>
      <c r="AG295" s="382">
        <v>3.7522806971431328</v>
      </c>
      <c r="AH295" s="382">
        <v>0.22271714922048996</v>
      </c>
    </row>
    <row r="296" spans="1:34" ht="15.6">
      <c r="A296" s="382">
        <v>2</v>
      </c>
      <c r="B296" s="382">
        <v>266</v>
      </c>
      <c r="C296" s="382">
        <v>2002</v>
      </c>
      <c r="D296" s="382">
        <v>2</v>
      </c>
      <c r="E296" s="382">
        <v>99</v>
      </c>
      <c r="F296" s="382">
        <v>99</v>
      </c>
      <c r="G296" s="382">
        <v>99</v>
      </c>
      <c r="H296" s="382">
        <v>99</v>
      </c>
      <c r="I296" s="382">
        <v>99</v>
      </c>
      <c r="J296" s="382">
        <v>999</v>
      </c>
      <c r="K296" s="382">
        <v>99</v>
      </c>
      <c r="L296" s="382">
        <v>99</v>
      </c>
      <c r="M296" s="382">
        <v>99</v>
      </c>
      <c r="N296" s="382">
        <v>99</v>
      </c>
      <c r="O296" s="382">
        <v>99</v>
      </c>
      <c r="P296" s="382">
        <v>9999</v>
      </c>
      <c r="Q296" s="382">
        <v>50</v>
      </c>
      <c r="R296" s="382">
        <v>1068</v>
      </c>
      <c r="S296" s="382">
        <v>4.1076779026217221</v>
      </c>
      <c r="T296" s="382">
        <v>3.2162921348314613</v>
      </c>
      <c r="U296" s="382">
        <v>4.4506554307116097</v>
      </c>
      <c r="V296" s="382">
        <v>0</v>
      </c>
      <c r="W296" s="382">
        <v>0</v>
      </c>
      <c r="X296" s="382">
        <v>0.2808988764044944</v>
      </c>
      <c r="Y296" s="382">
        <v>0</v>
      </c>
      <c r="Z296" s="382">
        <v>1.7280321397556762</v>
      </c>
      <c r="AA296" s="382">
        <v>1.7488939900371645</v>
      </c>
      <c r="AB296" s="382">
        <v>1.4729256081830844</v>
      </c>
      <c r="AC296" s="382">
        <v>62.698064236253742</v>
      </c>
      <c r="AD296" s="382">
        <v>45.663835063032678</v>
      </c>
      <c r="AE296" s="382">
        <v>48.784051974905054</v>
      </c>
      <c r="AF296" s="382">
        <v>12.691622103386804</v>
      </c>
      <c r="AG296" s="382">
        <v>10.411368768741138</v>
      </c>
      <c r="AH296" s="382">
        <v>0.2808988764044944</v>
      </c>
    </row>
    <row r="297" spans="1:34" ht="15.6">
      <c r="A297" s="382">
        <v>2</v>
      </c>
      <c r="B297" s="382">
        <v>267</v>
      </c>
      <c r="C297" s="382">
        <v>2002</v>
      </c>
      <c r="D297" s="382">
        <v>3</v>
      </c>
      <c r="E297" s="382">
        <v>99</v>
      </c>
      <c r="F297" s="382">
        <v>99</v>
      </c>
      <c r="G297" s="382">
        <v>99</v>
      </c>
      <c r="H297" s="382">
        <v>99</v>
      </c>
      <c r="I297" s="382">
        <v>99</v>
      </c>
      <c r="J297" s="382">
        <v>999</v>
      </c>
      <c r="K297" s="382">
        <v>99</v>
      </c>
      <c r="L297" s="382">
        <v>99</v>
      </c>
      <c r="M297" s="382">
        <v>99</v>
      </c>
      <c r="N297" s="382">
        <v>99</v>
      </c>
      <c r="O297" s="382">
        <v>99</v>
      </c>
      <c r="P297" s="382">
        <v>9999</v>
      </c>
      <c r="Q297" s="382">
        <v>76</v>
      </c>
      <c r="R297" s="382">
        <v>1324</v>
      </c>
      <c r="S297" s="382">
        <v>4.2930513595166158</v>
      </c>
      <c r="T297" s="382">
        <v>2.9705438066465257</v>
      </c>
      <c r="U297" s="382">
        <v>4.402341389728095</v>
      </c>
      <c r="V297" s="382">
        <v>0</v>
      </c>
      <c r="W297" s="382">
        <v>0</v>
      </c>
      <c r="X297" s="382">
        <v>0</v>
      </c>
      <c r="Y297" s="382">
        <v>0</v>
      </c>
      <c r="Z297" s="382">
        <v>1.4580443441250137</v>
      </c>
      <c r="AA297" s="382">
        <v>1.4728910040287779</v>
      </c>
      <c r="AB297" s="382">
        <v>1.4061397545799923</v>
      </c>
      <c r="AC297" s="382">
        <v>48.910430526887644</v>
      </c>
      <c r="AD297" s="382">
        <v>3.1568183972838497</v>
      </c>
      <c r="AE297" s="382">
        <v>17.92147300402161</v>
      </c>
      <c r="AF297" s="382">
        <v>15.733808674985147</v>
      </c>
      <c r="AG297" s="382">
        <v>12.7668662071322</v>
      </c>
      <c r="AH297" s="382">
        <v>0</v>
      </c>
    </row>
    <row r="298" spans="1:34" ht="15.6">
      <c r="A298" s="382">
        <v>2</v>
      </c>
      <c r="B298" s="382">
        <v>268</v>
      </c>
      <c r="C298" s="382">
        <v>2002</v>
      </c>
      <c r="D298" s="382">
        <v>4</v>
      </c>
      <c r="E298" s="382">
        <v>99</v>
      </c>
      <c r="F298" s="382">
        <v>99</v>
      </c>
      <c r="G298" s="382">
        <v>99</v>
      </c>
      <c r="H298" s="382">
        <v>99</v>
      </c>
      <c r="I298" s="382">
        <v>99</v>
      </c>
      <c r="J298" s="382">
        <v>999</v>
      </c>
      <c r="K298" s="382">
        <v>99</v>
      </c>
      <c r="L298" s="382">
        <v>99</v>
      </c>
      <c r="M298" s="382">
        <v>99</v>
      </c>
      <c r="N298" s="382">
        <v>99</v>
      </c>
      <c r="O298" s="382">
        <v>99</v>
      </c>
      <c r="P298" s="382">
        <v>9999</v>
      </c>
      <c r="Q298" s="382">
        <v>106</v>
      </c>
      <c r="R298" s="382">
        <v>2796</v>
      </c>
      <c r="S298" s="382">
        <v>4.1813304721030056</v>
      </c>
      <c r="T298" s="382">
        <v>3.7467811158798279</v>
      </c>
      <c r="U298" s="382">
        <v>4.4639127324749674</v>
      </c>
      <c r="V298" s="382">
        <v>0</v>
      </c>
      <c r="W298" s="382">
        <v>0</v>
      </c>
      <c r="X298" s="382">
        <v>3.5765379113018601E-2</v>
      </c>
      <c r="Y298" s="382">
        <v>0</v>
      </c>
      <c r="Z298" s="382">
        <v>1.2948490440000029</v>
      </c>
      <c r="AA298" s="382">
        <v>1.3368692542460583</v>
      </c>
      <c r="AB298" s="382">
        <v>1.49734159159905</v>
      </c>
      <c r="AC298" s="382">
        <v>32.977204152849211</v>
      </c>
      <c r="AD298" s="382">
        <v>-1.1612268211196364</v>
      </c>
      <c r="AE298" s="382">
        <v>30.898965350102522</v>
      </c>
      <c r="AF298" s="382">
        <v>33.226381461675579</v>
      </c>
      <c r="AG298" s="382">
        <v>27.337919916591645</v>
      </c>
      <c r="AH298" s="382">
        <v>0.42918454935622319</v>
      </c>
    </row>
    <row r="299" spans="1:34" ht="15.6">
      <c r="A299" s="382">
        <v>2</v>
      </c>
      <c r="B299" s="382">
        <v>269</v>
      </c>
      <c r="C299" s="382">
        <v>2002</v>
      </c>
      <c r="D299" s="382">
        <v>5</v>
      </c>
      <c r="E299" s="382">
        <v>99</v>
      </c>
      <c r="F299" s="382">
        <v>99</v>
      </c>
      <c r="G299" s="382">
        <v>99</v>
      </c>
      <c r="H299" s="382">
        <v>99</v>
      </c>
      <c r="I299" s="382">
        <v>99</v>
      </c>
      <c r="J299" s="382">
        <v>999</v>
      </c>
      <c r="K299" s="382">
        <v>99</v>
      </c>
      <c r="L299" s="382">
        <v>99</v>
      </c>
      <c r="M299" s="382">
        <v>99</v>
      </c>
      <c r="N299" s="382">
        <v>99</v>
      </c>
      <c r="O299" s="382">
        <v>99</v>
      </c>
      <c r="P299" s="382">
        <v>9999</v>
      </c>
      <c r="Q299" s="382">
        <v>50</v>
      </c>
      <c r="R299" s="382">
        <v>552</v>
      </c>
      <c r="S299" s="382">
        <v>3.8152173913043472</v>
      </c>
      <c r="T299" s="382">
        <v>3.0724637681159415</v>
      </c>
      <c r="U299" s="382">
        <v>5.1858695652173932</v>
      </c>
      <c r="V299" s="382">
        <v>0</v>
      </c>
      <c r="W299" s="382">
        <v>0</v>
      </c>
      <c r="X299" s="382">
        <v>0</v>
      </c>
      <c r="Y299" s="382">
        <v>0</v>
      </c>
      <c r="Z299" s="382">
        <v>1.6897012120150949</v>
      </c>
      <c r="AA299" s="382">
        <v>1.4187871005894412</v>
      </c>
      <c r="AB299" s="382">
        <v>1.4440667271478027</v>
      </c>
      <c r="AC299" s="382">
        <v>56.838584806157506</v>
      </c>
      <c r="AD299" s="382">
        <v>11.705760633275696</v>
      </c>
      <c r="AE299" s="382">
        <v>32.308339453108879</v>
      </c>
      <c r="AF299" s="382">
        <v>6.5597147950089116</v>
      </c>
      <c r="AG299" s="382">
        <v>6.2700827293455896</v>
      </c>
      <c r="AH299" s="382">
        <v>1.8115942028985503</v>
      </c>
    </row>
    <row r="300" spans="1:34" ht="15.6">
      <c r="A300" s="382">
        <v>2</v>
      </c>
      <c r="B300" s="382">
        <v>270</v>
      </c>
      <c r="C300" s="382">
        <v>2002</v>
      </c>
      <c r="D300" s="382">
        <v>6</v>
      </c>
      <c r="E300" s="382">
        <v>99</v>
      </c>
      <c r="F300" s="382">
        <v>99</v>
      </c>
      <c r="G300" s="382">
        <v>99</v>
      </c>
      <c r="H300" s="382">
        <v>99</v>
      </c>
      <c r="I300" s="382">
        <v>99</v>
      </c>
      <c r="J300" s="382">
        <v>999</v>
      </c>
      <c r="K300" s="382">
        <v>99</v>
      </c>
      <c r="L300" s="382">
        <v>99</v>
      </c>
      <c r="M300" s="382">
        <v>99</v>
      </c>
      <c r="N300" s="382">
        <v>99</v>
      </c>
      <c r="O300" s="382">
        <v>99</v>
      </c>
      <c r="P300" s="382">
        <v>9999</v>
      </c>
      <c r="Q300" s="382">
        <v>62</v>
      </c>
      <c r="R300" s="382">
        <v>451</v>
      </c>
      <c r="S300" s="382">
        <v>3.5365853658536595</v>
      </c>
      <c r="T300" s="382">
        <v>2.9113082039911302</v>
      </c>
      <c r="U300" s="382">
        <v>5.7297117516629692</v>
      </c>
      <c r="V300" s="382">
        <v>0</v>
      </c>
      <c r="W300" s="382">
        <v>0</v>
      </c>
      <c r="X300" s="382">
        <v>0</v>
      </c>
      <c r="Y300" s="382">
        <v>0</v>
      </c>
      <c r="Z300" s="382">
        <v>1.9571246061526764</v>
      </c>
      <c r="AA300" s="382">
        <v>1.536074951301674</v>
      </c>
      <c r="AB300" s="382">
        <v>1.4035529260838382</v>
      </c>
      <c r="AC300" s="382">
        <v>57.905917580071822</v>
      </c>
      <c r="AD300" s="382">
        <v>43.288710287227637</v>
      </c>
      <c r="AE300" s="382">
        <v>58.463495286529152</v>
      </c>
      <c r="AF300" s="382">
        <v>5.3594771241830061</v>
      </c>
      <c r="AG300" s="382">
        <v>5.6600715366806176</v>
      </c>
      <c r="AH300" s="382">
        <v>1.3303769401330372</v>
      </c>
    </row>
    <row r="301" spans="1:34" ht="15.6">
      <c r="A301" s="382">
        <v>2</v>
      </c>
      <c r="B301" s="382">
        <v>271</v>
      </c>
      <c r="C301" s="382">
        <v>2002</v>
      </c>
      <c r="D301" s="382">
        <v>7</v>
      </c>
      <c r="E301" s="382">
        <v>99</v>
      </c>
      <c r="F301" s="382">
        <v>99</v>
      </c>
      <c r="G301" s="382">
        <v>99</v>
      </c>
      <c r="H301" s="382">
        <v>99</v>
      </c>
      <c r="I301" s="382">
        <v>99</v>
      </c>
      <c r="J301" s="382">
        <v>999</v>
      </c>
      <c r="K301" s="382">
        <v>99</v>
      </c>
      <c r="L301" s="382">
        <v>99</v>
      </c>
      <c r="M301" s="382">
        <v>99</v>
      </c>
      <c r="N301" s="382">
        <v>99</v>
      </c>
      <c r="O301" s="382">
        <v>99</v>
      </c>
      <c r="P301" s="382">
        <v>9999</v>
      </c>
      <c r="Q301" s="382">
        <v>18</v>
      </c>
      <c r="R301" s="382">
        <v>238</v>
      </c>
      <c r="S301" s="382">
        <v>3.4747899159663871</v>
      </c>
      <c r="T301" s="382">
        <v>2.6680672268907561</v>
      </c>
      <c r="U301" s="382">
        <v>7.2924369747899149</v>
      </c>
      <c r="V301" s="382">
        <v>0</v>
      </c>
      <c r="W301" s="382">
        <v>0</v>
      </c>
      <c r="X301" s="382">
        <v>0</v>
      </c>
      <c r="Y301" s="382">
        <v>0</v>
      </c>
      <c r="Z301" s="382">
        <v>2.3190174558018195</v>
      </c>
      <c r="AA301" s="382">
        <v>1.1326861423365118</v>
      </c>
      <c r="AB301" s="382">
        <v>1.2780915902734062</v>
      </c>
      <c r="AC301" s="382">
        <v>55.434627456252947</v>
      </c>
      <c r="AD301" s="382">
        <v>30.45063980551582</v>
      </c>
      <c r="AE301" s="382">
        <v>39.909907194174885</v>
      </c>
      <c r="AF301" s="382">
        <v>2.8282828282828278</v>
      </c>
      <c r="AG301" s="382">
        <v>3.8015634685433528</v>
      </c>
      <c r="AH301" s="382">
        <v>0</v>
      </c>
    </row>
    <row r="302" spans="1:34" ht="15.6">
      <c r="A302" s="382">
        <v>2</v>
      </c>
      <c r="B302" s="382">
        <v>272</v>
      </c>
      <c r="C302" s="382">
        <v>2002</v>
      </c>
      <c r="D302" s="382">
        <v>8</v>
      </c>
      <c r="E302" s="382">
        <v>99</v>
      </c>
      <c r="F302" s="382">
        <v>99</v>
      </c>
      <c r="G302" s="382">
        <v>99</v>
      </c>
      <c r="H302" s="382">
        <v>99</v>
      </c>
      <c r="I302" s="382">
        <v>99</v>
      </c>
      <c r="J302" s="382">
        <v>999</v>
      </c>
      <c r="K302" s="382">
        <v>99</v>
      </c>
      <c r="L302" s="382">
        <v>99</v>
      </c>
      <c r="M302" s="382">
        <v>99</v>
      </c>
      <c r="N302" s="382">
        <v>99</v>
      </c>
      <c r="O302" s="382">
        <v>99</v>
      </c>
      <c r="P302" s="382">
        <v>9999</v>
      </c>
      <c r="Q302" s="382">
        <v>55</v>
      </c>
      <c r="R302" s="382">
        <v>684</v>
      </c>
      <c r="S302" s="382">
        <v>3.6140350877192975</v>
      </c>
      <c r="T302" s="382">
        <v>3.0423976608187129</v>
      </c>
      <c r="U302" s="382">
        <v>8.7336257309941505</v>
      </c>
      <c r="V302" s="382">
        <v>0</v>
      </c>
      <c r="W302" s="382">
        <v>0</v>
      </c>
      <c r="X302" s="382">
        <v>0.29239766081871349</v>
      </c>
      <c r="Y302" s="382">
        <v>0</v>
      </c>
      <c r="Z302" s="382">
        <v>2.4923410775929686</v>
      </c>
      <c r="AA302" s="382">
        <v>1.2152210007402755</v>
      </c>
      <c r="AB302" s="382">
        <v>1.5530438269461626</v>
      </c>
      <c r="AC302" s="382">
        <v>55.500238124590759</v>
      </c>
      <c r="AD302" s="382">
        <v>45.231110116644736</v>
      </c>
      <c r="AE302" s="382">
        <v>37.275562477382969</v>
      </c>
      <c r="AF302" s="382">
        <v>8.1283422459893053</v>
      </c>
      <c r="AG302" s="382">
        <v>13.08468532402874</v>
      </c>
      <c r="AH302" s="382">
        <v>0</v>
      </c>
    </row>
    <row r="303" spans="1:34" ht="15.6">
      <c r="A303" s="382">
        <v>2</v>
      </c>
      <c r="B303" s="382">
        <v>273</v>
      </c>
      <c r="C303" s="382">
        <v>2002</v>
      </c>
      <c r="D303" s="382">
        <v>9</v>
      </c>
      <c r="E303" s="382">
        <v>99</v>
      </c>
      <c r="F303" s="382">
        <v>99</v>
      </c>
      <c r="G303" s="382">
        <v>99</v>
      </c>
      <c r="H303" s="382">
        <v>99</v>
      </c>
      <c r="I303" s="382">
        <v>99</v>
      </c>
      <c r="J303" s="382">
        <v>999</v>
      </c>
      <c r="K303" s="382">
        <v>99</v>
      </c>
      <c r="L303" s="382">
        <v>99</v>
      </c>
      <c r="M303" s="382">
        <v>99</v>
      </c>
      <c r="N303" s="382">
        <v>99</v>
      </c>
      <c r="O303" s="382">
        <v>99</v>
      </c>
      <c r="P303" s="382">
        <v>9999</v>
      </c>
      <c r="Q303" s="382">
        <v>43</v>
      </c>
      <c r="R303" s="382">
        <v>301</v>
      </c>
      <c r="S303" s="382">
        <v>2.7973421926910302</v>
      </c>
      <c r="T303" s="382">
        <v>3.0498338870431896</v>
      </c>
      <c r="U303" s="382">
        <v>8.980066445182727</v>
      </c>
      <c r="V303" s="382">
        <v>0</v>
      </c>
      <c r="W303" s="382">
        <v>0</v>
      </c>
      <c r="X303" s="382">
        <v>0.33222591362126247</v>
      </c>
      <c r="Y303" s="382">
        <v>0</v>
      </c>
      <c r="Z303" s="382">
        <v>2.3677935947233562</v>
      </c>
      <c r="AA303" s="382">
        <v>1.0669263360195975</v>
      </c>
      <c r="AB303" s="382">
        <v>1.4630016153645589</v>
      </c>
      <c r="AC303" s="382">
        <v>41.199649042903971</v>
      </c>
      <c r="AD303" s="382">
        <v>35.782357157600678</v>
      </c>
      <c r="AE303" s="382">
        <v>27.464909385166528</v>
      </c>
      <c r="AF303" s="382">
        <v>3.5769459298871058</v>
      </c>
      <c r="AG303" s="382">
        <v>5.9205036042133505</v>
      </c>
      <c r="AH303" s="382">
        <v>0</v>
      </c>
    </row>
    <row r="304" spans="1:34" ht="15.6">
      <c r="A304" s="382">
        <v>2</v>
      </c>
      <c r="B304" s="382">
        <v>274</v>
      </c>
      <c r="C304" s="382">
        <v>2002</v>
      </c>
      <c r="D304" s="382">
        <v>10</v>
      </c>
      <c r="E304" s="382">
        <v>99</v>
      </c>
      <c r="F304" s="382">
        <v>99</v>
      </c>
      <c r="G304" s="382">
        <v>99</v>
      </c>
      <c r="H304" s="382">
        <v>99</v>
      </c>
      <c r="I304" s="382">
        <v>99</v>
      </c>
      <c r="J304" s="382">
        <v>999</v>
      </c>
      <c r="K304" s="382">
        <v>99</v>
      </c>
      <c r="L304" s="382">
        <v>99</v>
      </c>
      <c r="M304" s="382">
        <v>99</v>
      </c>
      <c r="N304" s="382">
        <v>99</v>
      </c>
      <c r="O304" s="382">
        <v>99</v>
      </c>
      <c r="P304" s="382">
        <v>9999</v>
      </c>
      <c r="Q304" s="382">
        <v>63</v>
      </c>
      <c r="R304" s="382">
        <v>330</v>
      </c>
      <c r="S304" s="382">
        <v>2.8727272727272726</v>
      </c>
      <c r="T304" s="382">
        <v>2.7181818181818178</v>
      </c>
      <c r="U304" s="382">
        <v>8.8348484848484876</v>
      </c>
      <c r="V304" s="382">
        <v>0</v>
      </c>
      <c r="W304" s="382">
        <v>0.30303030303030304</v>
      </c>
      <c r="X304" s="382">
        <v>1.5151515151515151</v>
      </c>
      <c r="Y304" s="382">
        <v>0</v>
      </c>
      <c r="Z304" s="382">
        <v>2.8520642404385943</v>
      </c>
      <c r="AA304" s="382">
        <v>1.397676150826626</v>
      </c>
      <c r="AB304" s="382">
        <v>1.4384239155692395</v>
      </c>
      <c r="AC304" s="382">
        <v>50.329189557158529</v>
      </c>
      <c r="AD304" s="382">
        <v>47.557435710811248</v>
      </c>
      <c r="AE304" s="382">
        <v>53.080758484714543</v>
      </c>
      <c r="AF304" s="382">
        <v>3.9215686274509798</v>
      </c>
      <c r="AG304" s="382">
        <v>6.385952000771006</v>
      </c>
      <c r="AH304" s="382">
        <v>0.30303030303030304</v>
      </c>
    </row>
    <row r="305" spans="1:34" ht="15.6">
      <c r="A305" s="382">
        <v>2</v>
      </c>
      <c r="B305" s="382">
        <v>275</v>
      </c>
      <c r="C305" s="382">
        <v>2002</v>
      </c>
      <c r="D305" s="382">
        <v>11</v>
      </c>
      <c r="E305" s="382">
        <v>99</v>
      </c>
      <c r="F305" s="382">
        <v>99</v>
      </c>
      <c r="G305" s="382">
        <v>99</v>
      </c>
      <c r="H305" s="382">
        <v>99</v>
      </c>
      <c r="I305" s="382">
        <v>99</v>
      </c>
      <c r="J305" s="382">
        <v>999</v>
      </c>
      <c r="K305" s="382">
        <v>99</v>
      </c>
      <c r="L305" s="382">
        <v>99</v>
      </c>
      <c r="M305" s="382">
        <v>99</v>
      </c>
      <c r="N305" s="382">
        <v>99</v>
      </c>
      <c r="O305" s="382">
        <v>99</v>
      </c>
      <c r="P305" s="382">
        <v>9999</v>
      </c>
      <c r="Q305" s="382">
        <v>40</v>
      </c>
      <c r="R305" s="382">
        <v>203</v>
      </c>
      <c r="S305" s="382">
        <v>3.1280788177339898</v>
      </c>
      <c r="T305" s="382">
        <v>3.083743842364532</v>
      </c>
      <c r="U305" s="382">
        <v>9.6793103448275826</v>
      </c>
      <c r="V305" s="382">
        <v>0</v>
      </c>
      <c r="W305" s="382">
        <v>0</v>
      </c>
      <c r="X305" s="382">
        <v>0.9852216748768472</v>
      </c>
      <c r="Y305" s="382">
        <v>0</v>
      </c>
      <c r="Z305" s="382">
        <v>2.5936575762613754</v>
      </c>
      <c r="AA305" s="382">
        <v>1.2568432399262672</v>
      </c>
      <c r="AB305" s="382">
        <v>1.8590430753638123</v>
      </c>
      <c r="AC305" s="382">
        <v>57.036878950717082</v>
      </c>
      <c r="AD305" s="382">
        <v>33.637981599103497</v>
      </c>
      <c r="AE305" s="382">
        <v>54.989366393073837</v>
      </c>
      <c r="AF305" s="382">
        <v>2.4123588829471174</v>
      </c>
      <c r="AG305" s="382">
        <v>4.3038096677465045</v>
      </c>
      <c r="AH305" s="382">
        <v>0.9852216748768472</v>
      </c>
    </row>
    <row r="306" spans="1:34" ht="15.6">
      <c r="A306" s="382">
        <v>2</v>
      </c>
      <c r="B306" s="382">
        <v>276</v>
      </c>
      <c r="C306" s="382">
        <v>2002</v>
      </c>
      <c r="D306" s="382">
        <v>12</v>
      </c>
      <c r="E306" s="382">
        <v>99</v>
      </c>
      <c r="F306" s="382">
        <v>99</v>
      </c>
      <c r="G306" s="382">
        <v>99</v>
      </c>
      <c r="H306" s="382">
        <v>99</v>
      </c>
      <c r="I306" s="382">
        <v>99</v>
      </c>
      <c r="J306" s="382">
        <v>999</v>
      </c>
      <c r="K306" s="382">
        <v>99</v>
      </c>
      <c r="L306" s="382">
        <v>99</v>
      </c>
      <c r="M306" s="382">
        <v>99</v>
      </c>
      <c r="N306" s="382">
        <v>99</v>
      </c>
      <c r="O306" s="382">
        <v>99</v>
      </c>
      <c r="P306" s="382">
        <v>9999</v>
      </c>
      <c r="Q306" s="382">
        <v>5</v>
      </c>
      <c r="R306" s="382">
        <v>19</v>
      </c>
      <c r="S306" s="382">
        <v>2.4210526315789473</v>
      </c>
      <c r="T306" s="382">
        <v>2.9473684210526314</v>
      </c>
      <c r="U306" s="382">
        <v>7.3263157894736866</v>
      </c>
      <c r="V306" s="382">
        <v>0</v>
      </c>
      <c r="W306" s="382">
        <v>0</v>
      </c>
      <c r="X306" s="382">
        <v>0</v>
      </c>
      <c r="Y306" s="382">
        <v>0</v>
      </c>
      <c r="Z306" s="382">
        <v>2.4189693554037182</v>
      </c>
      <c r="AA306" s="382">
        <v>0.93559941234900956</v>
      </c>
      <c r="AB306" s="382">
        <v>1.3944885578412398</v>
      </c>
      <c r="AC306" s="382">
        <v>52.067889768704013</v>
      </c>
      <c r="AD306" s="382">
        <v>-19.462374380229651</v>
      </c>
      <c r="AE306" s="382">
        <v>5.7326003622562389</v>
      </c>
      <c r="AF306" s="382">
        <v>0.22578728461081399</v>
      </c>
      <c r="AG306" s="382">
        <v>0.30489607906270744</v>
      </c>
      <c r="AH306" s="382">
        <v>0</v>
      </c>
    </row>
    <row r="307" spans="1:34" ht="15.6">
      <c r="A307" s="382">
        <v>2</v>
      </c>
      <c r="B307" s="382">
        <v>277</v>
      </c>
      <c r="C307" s="382">
        <v>2001</v>
      </c>
      <c r="D307" s="382">
        <v>1</v>
      </c>
      <c r="E307" s="382">
        <v>99</v>
      </c>
      <c r="F307" s="382">
        <v>99</v>
      </c>
      <c r="G307" s="382">
        <v>99</v>
      </c>
      <c r="H307" s="382">
        <v>99</v>
      </c>
      <c r="I307" s="382">
        <v>99</v>
      </c>
      <c r="J307" s="382">
        <v>999</v>
      </c>
      <c r="K307" s="382">
        <v>99</v>
      </c>
      <c r="L307" s="382">
        <v>99</v>
      </c>
      <c r="M307" s="382">
        <v>99</v>
      </c>
      <c r="N307" s="382">
        <v>99</v>
      </c>
      <c r="O307" s="382">
        <v>99</v>
      </c>
      <c r="P307" s="382">
        <v>9999</v>
      </c>
      <c r="Q307" s="382">
        <v>26</v>
      </c>
      <c r="R307" s="382">
        <v>538</v>
      </c>
      <c r="S307" s="382">
        <v>3.2174721189591078</v>
      </c>
      <c r="T307" s="382">
        <v>3.46096654275093</v>
      </c>
      <c r="U307" s="382">
        <v>3.456505576208178</v>
      </c>
      <c r="V307" s="382">
        <v>0</v>
      </c>
      <c r="W307" s="382">
        <v>0</v>
      </c>
      <c r="X307" s="382">
        <v>0.3717472118959107</v>
      </c>
      <c r="Y307" s="382">
        <v>0</v>
      </c>
      <c r="Z307" s="382">
        <v>1.6482401510986859</v>
      </c>
      <c r="AA307" s="382">
        <v>1.3644148234906197</v>
      </c>
      <c r="AB307" s="382">
        <v>1.5106070429750476</v>
      </c>
      <c r="AC307" s="382">
        <v>32.010009060605952</v>
      </c>
      <c r="AD307" s="382">
        <v>19.684927444155889</v>
      </c>
      <c r="AE307" s="382">
        <v>66.289793410242893</v>
      </c>
      <c r="AF307" s="382">
        <v>6.1556064073226544</v>
      </c>
      <c r="AG307" s="382">
        <v>4.2371008350706907</v>
      </c>
      <c r="AH307" s="382">
        <v>0.18587360594795535</v>
      </c>
    </row>
    <row r="308" spans="1:34" ht="15.6">
      <c r="A308" s="382">
        <v>2</v>
      </c>
      <c r="B308" s="382">
        <v>278</v>
      </c>
      <c r="C308" s="382">
        <v>2001</v>
      </c>
      <c r="D308" s="382">
        <v>2</v>
      </c>
      <c r="E308" s="382">
        <v>99</v>
      </c>
      <c r="F308" s="382">
        <v>99</v>
      </c>
      <c r="G308" s="382">
        <v>99</v>
      </c>
      <c r="H308" s="382">
        <v>99</v>
      </c>
      <c r="I308" s="382">
        <v>99</v>
      </c>
      <c r="J308" s="382">
        <v>999</v>
      </c>
      <c r="K308" s="382">
        <v>99</v>
      </c>
      <c r="L308" s="382">
        <v>99</v>
      </c>
      <c r="M308" s="382">
        <v>99</v>
      </c>
      <c r="N308" s="382">
        <v>99</v>
      </c>
      <c r="O308" s="382">
        <v>99</v>
      </c>
      <c r="P308" s="382">
        <v>9999</v>
      </c>
      <c r="Q308" s="382">
        <v>39</v>
      </c>
      <c r="R308" s="382">
        <v>974</v>
      </c>
      <c r="S308" s="382">
        <v>3.7792607802874754</v>
      </c>
      <c r="T308" s="382">
        <v>2.6396303901437377</v>
      </c>
      <c r="U308" s="382">
        <v>4.1728952772073908</v>
      </c>
      <c r="V308" s="382">
        <v>0</v>
      </c>
      <c r="W308" s="382">
        <v>0</v>
      </c>
      <c r="X308" s="382">
        <v>0.20533880903490756</v>
      </c>
      <c r="Y308" s="382">
        <v>0</v>
      </c>
      <c r="Z308" s="382">
        <v>1.469387989251008</v>
      </c>
      <c r="AA308" s="382">
        <v>1.5027493857552869</v>
      </c>
      <c r="AB308" s="382">
        <v>1.5368539917411308</v>
      </c>
      <c r="AC308" s="382">
        <v>58.570056291465491</v>
      </c>
      <c r="AD308" s="382">
        <v>25.482199114687344</v>
      </c>
      <c r="AE308" s="382">
        <v>60.615481187093522</v>
      </c>
      <c r="AF308" s="382">
        <v>11.144164759725401</v>
      </c>
      <c r="AG308" s="382">
        <v>9.2607402850404998</v>
      </c>
      <c r="AH308" s="382">
        <v>0.10266940451745378</v>
      </c>
    </row>
    <row r="309" spans="1:34" ht="15.6">
      <c r="A309" s="382">
        <v>2</v>
      </c>
      <c r="B309" s="382">
        <v>279</v>
      </c>
      <c r="C309" s="382">
        <v>2001</v>
      </c>
      <c r="D309" s="382">
        <v>3</v>
      </c>
      <c r="E309" s="382">
        <v>99</v>
      </c>
      <c r="F309" s="382">
        <v>99</v>
      </c>
      <c r="G309" s="382">
        <v>99</v>
      </c>
      <c r="H309" s="382">
        <v>99</v>
      </c>
      <c r="I309" s="382">
        <v>99</v>
      </c>
      <c r="J309" s="382">
        <v>999</v>
      </c>
      <c r="K309" s="382">
        <v>99</v>
      </c>
      <c r="L309" s="382">
        <v>99</v>
      </c>
      <c r="M309" s="382">
        <v>99</v>
      </c>
      <c r="N309" s="382">
        <v>99</v>
      </c>
      <c r="O309" s="382">
        <v>99</v>
      </c>
      <c r="P309" s="382">
        <v>9999</v>
      </c>
      <c r="Q309" s="382">
        <v>112</v>
      </c>
      <c r="R309" s="382">
        <v>2566</v>
      </c>
      <c r="S309" s="382">
        <v>3.8752922837100545</v>
      </c>
      <c r="T309" s="382">
        <v>3.2938425565081846</v>
      </c>
      <c r="U309" s="382">
        <v>4.3524551831644551</v>
      </c>
      <c r="V309" s="382">
        <v>0</v>
      </c>
      <c r="W309" s="382">
        <v>0</v>
      </c>
      <c r="X309" s="382">
        <v>3.8971161340607935E-2</v>
      </c>
      <c r="Y309" s="382">
        <v>0</v>
      </c>
      <c r="Z309" s="382">
        <v>1.4204386504192599</v>
      </c>
      <c r="AA309" s="382">
        <v>1.2407245153489972</v>
      </c>
      <c r="AB309" s="382">
        <v>1.4868143130196743</v>
      </c>
      <c r="AC309" s="382">
        <v>38.164319536944845</v>
      </c>
      <c r="AD309" s="382">
        <v>10.096470445169089</v>
      </c>
      <c r="AE309" s="382">
        <v>37.984646811943485</v>
      </c>
      <c r="AF309" s="382">
        <v>29.359267734553779</v>
      </c>
      <c r="AG309" s="382">
        <v>25.447212823404762</v>
      </c>
      <c r="AH309" s="382">
        <v>0</v>
      </c>
    </row>
    <row r="310" spans="1:34" ht="15.6">
      <c r="A310" s="382">
        <v>2</v>
      </c>
      <c r="B310" s="382">
        <v>280</v>
      </c>
      <c r="C310" s="382">
        <v>2001</v>
      </c>
      <c r="D310" s="382">
        <v>4</v>
      </c>
      <c r="E310" s="382">
        <v>99</v>
      </c>
      <c r="F310" s="382">
        <v>99</v>
      </c>
      <c r="G310" s="382">
        <v>99</v>
      </c>
      <c r="H310" s="382">
        <v>99</v>
      </c>
      <c r="I310" s="382">
        <v>99</v>
      </c>
      <c r="J310" s="382">
        <v>999</v>
      </c>
      <c r="K310" s="382">
        <v>99</v>
      </c>
      <c r="L310" s="382">
        <v>99</v>
      </c>
      <c r="M310" s="382">
        <v>99</v>
      </c>
      <c r="N310" s="382">
        <v>99</v>
      </c>
      <c r="O310" s="382">
        <v>99</v>
      </c>
      <c r="P310" s="382">
        <v>9999</v>
      </c>
      <c r="Q310" s="382">
        <v>100</v>
      </c>
      <c r="R310" s="382">
        <v>2215</v>
      </c>
      <c r="S310" s="382">
        <v>3.723250564334085</v>
      </c>
      <c r="T310" s="382">
        <v>3.7503386004514687</v>
      </c>
      <c r="U310" s="382">
        <v>4.4358916478555299</v>
      </c>
      <c r="V310" s="382">
        <v>0</v>
      </c>
      <c r="W310" s="382">
        <v>0</v>
      </c>
      <c r="X310" s="382">
        <v>0</v>
      </c>
      <c r="Y310" s="382">
        <v>0</v>
      </c>
      <c r="Z310" s="382">
        <v>1.1532379803299999</v>
      </c>
      <c r="AA310" s="382">
        <v>1.2500749586440012</v>
      </c>
      <c r="AB310" s="382">
        <v>1.4905173925651956</v>
      </c>
      <c r="AC310" s="382">
        <v>42.104895520498097</v>
      </c>
      <c r="AD310" s="382">
        <v>19.350371085073903</v>
      </c>
      <c r="AE310" s="382">
        <v>28.711505312346699</v>
      </c>
      <c r="AF310" s="382">
        <v>25.34324942791762</v>
      </c>
      <c r="AG310" s="382">
        <v>22.387413559360656</v>
      </c>
      <c r="AH310" s="382">
        <v>0.54176072234762973</v>
      </c>
    </row>
    <row r="311" spans="1:34" ht="15.6">
      <c r="A311" s="382">
        <v>2</v>
      </c>
      <c r="B311" s="382">
        <v>281</v>
      </c>
      <c r="C311" s="382">
        <v>2001</v>
      </c>
      <c r="D311" s="382">
        <v>5</v>
      </c>
      <c r="E311" s="382">
        <v>99</v>
      </c>
      <c r="F311" s="382">
        <v>99</v>
      </c>
      <c r="G311" s="382">
        <v>99</v>
      </c>
      <c r="H311" s="382">
        <v>99</v>
      </c>
      <c r="I311" s="382">
        <v>99</v>
      </c>
      <c r="J311" s="382">
        <v>999</v>
      </c>
      <c r="K311" s="382">
        <v>99</v>
      </c>
      <c r="L311" s="382">
        <v>99</v>
      </c>
      <c r="M311" s="382">
        <v>99</v>
      </c>
      <c r="N311" s="382">
        <v>99</v>
      </c>
      <c r="O311" s="382">
        <v>99</v>
      </c>
      <c r="P311" s="382">
        <v>9999</v>
      </c>
      <c r="Q311" s="382">
        <v>58</v>
      </c>
      <c r="R311" s="382">
        <v>600</v>
      </c>
      <c r="S311" s="382">
        <v>3.665</v>
      </c>
      <c r="T311" s="382">
        <v>3.5983333333333345</v>
      </c>
      <c r="U311" s="382">
        <v>4.8410000000000002</v>
      </c>
      <c r="V311" s="382">
        <v>0</v>
      </c>
      <c r="W311" s="382">
        <v>0</v>
      </c>
      <c r="X311" s="382">
        <v>0</v>
      </c>
      <c r="Y311" s="382">
        <v>0</v>
      </c>
      <c r="Z311" s="382">
        <v>1.6320699535661243</v>
      </c>
      <c r="AA311" s="382">
        <v>1.2053111631441897</v>
      </c>
      <c r="AB311" s="382">
        <v>1.5886043840078279</v>
      </c>
      <c r="AC311" s="382">
        <v>34.49495957035905</v>
      </c>
      <c r="AD311" s="382">
        <v>9.0369286147898116</v>
      </c>
      <c r="AE311" s="382">
        <v>39.366499055324034</v>
      </c>
      <c r="AF311" s="382">
        <v>6.864988558352402</v>
      </c>
      <c r="AG311" s="382">
        <v>6.6181345910659992</v>
      </c>
      <c r="AH311" s="382">
        <v>1</v>
      </c>
    </row>
    <row r="312" spans="1:34" ht="15.6">
      <c r="A312" s="382">
        <v>2</v>
      </c>
      <c r="B312" s="382">
        <v>282</v>
      </c>
      <c r="C312" s="382">
        <v>2001</v>
      </c>
      <c r="D312" s="382">
        <v>6</v>
      </c>
      <c r="E312" s="382">
        <v>99</v>
      </c>
      <c r="F312" s="382">
        <v>99</v>
      </c>
      <c r="G312" s="382">
        <v>99</v>
      </c>
      <c r="H312" s="382">
        <v>99</v>
      </c>
      <c r="I312" s="382">
        <v>99</v>
      </c>
      <c r="J312" s="382">
        <v>999</v>
      </c>
      <c r="K312" s="382">
        <v>99</v>
      </c>
      <c r="L312" s="382">
        <v>99</v>
      </c>
      <c r="M312" s="382">
        <v>99</v>
      </c>
      <c r="N312" s="382">
        <v>99</v>
      </c>
      <c r="O312" s="382">
        <v>99</v>
      </c>
      <c r="P312" s="382">
        <v>9999</v>
      </c>
      <c r="Q312" s="382">
        <v>51</v>
      </c>
      <c r="R312" s="382">
        <v>370</v>
      </c>
      <c r="S312" s="382">
        <v>3.0189189189189176</v>
      </c>
      <c r="T312" s="382">
        <v>2.3729729729729736</v>
      </c>
      <c r="U312" s="382">
        <v>5.2937837837837804</v>
      </c>
      <c r="V312" s="382">
        <v>0</v>
      </c>
      <c r="W312" s="382">
        <v>0</v>
      </c>
      <c r="X312" s="382">
        <v>0.27027027027027034</v>
      </c>
      <c r="Y312" s="382">
        <v>0</v>
      </c>
      <c r="Z312" s="382">
        <v>2.247710969386238</v>
      </c>
      <c r="AA312" s="382">
        <v>1.5655648903377626</v>
      </c>
      <c r="AB312" s="382">
        <v>1.0686310132654686</v>
      </c>
      <c r="AC312" s="382">
        <v>58.635906982751678</v>
      </c>
      <c r="AD312" s="382">
        <v>11.60732829200844</v>
      </c>
      <c r="AE312" s="382">
        <v>42.872879810537761</v>
      </c>
      <c r="AF312" s="382">
        <v>4.2334096109839825</v>
      </c>
      <c r="AG312" s="382">
        <v>4.4629003041799074</v>
      </c>
      <c r="AH312" s="382">
        <v>1.0810810810810811</v>
      </c>
    </row>
    <row r="313" spans="1:34" ht="15.6">
      <c r="A313" s="382">
        <v>2</v>
      </c>
      <c r="B313" s="382">
        <v>283</v>
      </c>
      <c r="C313" s="382">
        <v>2001</v>
      </c>
      <c r="D313" s="382">
        <v>7</v>
      </c>
      <c r="E313" s="382">
        <v>99</v>
      </c>
      <c r="F313" s="382">
        <v>99</v>
      </c>
      <c r="G313" s="382">
        <v>99</v>
      </c>
      <c r="H313" s="382">
        <v>99</v>
      </c>
      <c r="I313" s="382">
        <v>99</v>
      </c>
      <c r="J313" s="382">
        <v>999</v>
      </c>
      <c r="K313" s="382">
        <v>99</v>
      </c>
      <c r="L313" s="382">
        <v>99</v>
      </c>
      <c r="M313" s="382">
        <v>99</v>
      </c>
      <c r="N313" s="382">
        <v>99</v>
      </c>
      <c r="O313" s="382">
        <v>99</v>
      </c>
      <c r="P313" s="382">
        <v>9999</v>
      </c>
      <c r="Q313" s="382">
        <v>28</v>
      </c>
      <c r="R313" s="382">
        <v>192</v>
      </c>
      <c r="S313" s="382">
        <v>3.2708333333333335</v>
      </c>
      <c r="T313" s="382">
        <v>2.7239583333333339</v>
      </c>
      <c r="U313" s="382">
        <v>6.4354166666666641</v>
      </c>
      <c r="V313" s="382">
        <v>0</v>
      </c>
      <c r="W313" s="382">
        <v>0</v>
      </c>
      <c r="X313" s="382">
        <v>0</v>
      </c>
      <c r="Y313" s="382">
        <v>0</v>
      </c>
      <c r="Z313" s="382">
        <v>2.5360927611299218</v>
      </c>
      <c r="AA313" s="382">
        <v>1.4718127050983381</v>
      </c>
      <c r="AB313" s="382">
        <v>1.4655235691032813</v>
      </c>
      <c r="AC313" s="382">
        <v>35.728929458240451</v>
      </c>
      <c r="AD313" s="382">
        <v>20.049839845454407</v>
      </c>
      <c r="AE313" s="382">
        <v>43.066212212886199</v>
      </c>
      <c r="AF313" s="382">
        <v>2.1967963386727689</v>
      </c>
      <c r="AG313" s="382">
        <v>2.8153160850792345</v>
      </c>
      <c r="AH313" s="382">
        <v>0</v>
      </c>
    </row>
    <row r="314" spans="1:34" ht="15.6">
      <c r="A314" s="382">
        <v>2</v>
      </c>
      <c r="B314" s="382">
        <v>284</v>
      </c>
      <c r="C314" s="382">
        <v>2001</v>
      </c>
      <c r="D314" s="382">
        <v>8</v>
      </c>
      <c r="E314" s="382">
        <v>99</v>
      </c>
      <c r="F314" s="382">
        <v>99</v>
      </c>
      <c r="G314" s="382">
        <v>99</v>
      </c>
      <c r="H314" s="382">
        <v>99</v>
      </c>
      <c r="I314" s="382">
        <v>99</v>
      </c>
      <c r="J314" s="382">
        <v>999</v>
      </c>
      <c r="K314" s="382">
        <v>99</v>
      </c>
      <c r="L314" s="382">
        <v>99</v>
      </c>
      <c r="M314" s="382">
        <v>99</v>
      </c>
      <c r="N314" s="382">
        <v>99</v>
      </c>
      <c r="O314" s="382">
        <v>99</v>
      </c>
      <c r="P314" s="382">
        <v>9999</v>
      </c>
      <c r="Q314" s="382">
        <v>48</v>
      </c>
      <c r="R314" s="382">
        <v>268</v>
      </c>
      <c r="S314" s="382">
        <v>3.742537313432837</v>
      </c>
      <c r="T314" s="382">
        <v>3.417910447761193</v>
      </c>
      <c r="U314" s="382">
        <v>8.2194029850746269</v>
      </c>
      <c r="V314" s="382">
        <v>0</v>
      </c>
      <c r="W314" s="382">
        <v>0</v>
      </c>
      <c r="X314" s="382">
        <v>0.74626865671641807</v>
      </c>
      <c r="Y314" s="382">
        <v>0</v>
      </c>
      <c r="Z314" s="382">
        <v>2.7273484365440761</v>
      </c>
      <c r="AA314" s="382">
        <v>1.2266248356419656</v>
      </c>
      <c r="AB314" s="382">
        <v>1.6764323680118176</v>
      </c>
      <c r="AC314" s="382">
        <v>51.990989880586554</v>
      </c>
      <c r="AD314" s="382">
        <v>35.771457279608654</v>
      </c>
      <c r="AE314" s="382">
        <v>40.978894999204698</v>
      </c>
      <c r="AF314" s="382">
        <v>3.0663615560640722</v>
      </c>
      <c r="AG314" s="382">
        <v>5.0190824475659959</v>
      </c>
      <c r="AH314" s="382">
        <v>0</v>
      </c>
    </row>
    <row r="315" spans="1:34" ht="15.6">
      <c r="A315" s="382">
        <v>2</v>
      </c>
      <c r="B315" s="382">
        <v>285</v>
      </c>
      <c r="C315" s="382">
        <v>2001</v>
      </c>
      <c r="D315" s="382">
        <v>9</v>
      </c>
      <c r="E315" s="382">
        <v>99</v>
      </c>
      <c r="F315" s="382">
        <v>99</v>
      </c>
      <c r="G315" s="382">
        <v>99</v>
      </c>
      <c r="H315" s="382">
        <v>99</v>
      </c>
      <c r="I315" s="382">
        <v>99</v>
      </c>
      <c r="J315" s="382">
        <v>999</v>
      </c>
      <c r="K315" s="382">
        <v>99</v>
      </c>
      <c r="L315" s="382">
        <v>99</v>
      </c>
      <c r="M315" s="382">
        <v>99</v>
      </c>
      <c r="N315" s="382">
        <v>99</v>
      </c>
      <c r="O315" s="382">
        <v>99</v>
      </c>
      <c r="P315" s="382">
        <v>9999</v>
      </c>
      <c r="Q315" s="382">
        <v>55</v>
      </c>
      <c r="R315" s="382">
        <v>368</v>
      </c>
      <c r="S315" s="382">
        <v>3.2201086956521738</v>
      </c>
      <c r="T315" s="382">
        <v>3.7717391304347823</v>
      </c>
      <c r="U315" s="382">
        <v>8.9404891304347824</v>
      </c>
      <c r="V315" s="382">
        <v>0</v>
      </c>
      <c r="W315" s="382">
        <v>0</v>
      </c>
      <c r="X315" s="382">
        <v>0.54347826086956519</v>
      </c>
      <c r="Y315" s="382">
        <v>0</v>
      </c>
      <c r="Z315" s="382">
        <v>2.6659929180348998</v>
      </c>
      <c r="AA315" s="382">
        <v>1.01238417970437</v>
      </c>
      <c r="AB315" s="382">
        <v>1.5061703586707498</v>
      </c>
      <c r="AC315" s="382">
        <v>62.696156750119002</v>
      </c>
      <c r="AD315" s="382">
        <v>51.973376026492737</v>
      </c>
      <c r="AE315" s="382">
        <v>41.610161624447109</v>
      </c>
      <c r="AF315" s="382">
        <v>4.2105263157894726</v>
      </c>
      <c r="AG315" s="382">
        <v>7.496496804402069</v>
      </c>
      <c r="AH315" s="382">
        <v>1.902173913043478</v>
      </c>
    </row>
    <row r="316" spans="1:34" ht="15.6">
      <c r="A316" s="382">
        <v>2</v>
      </c>
      <c r="B316" s="382">
        <v>286</v>
      </c>
      <c r="C316" s="382">
        <v>2001</v>
      </c>
      <c r="D316" s="382">
        <v>10</v>
      </c>
      <c r="E316" s="382">
        <v>99</v>
      </c>
      <c r="F316" s="382">
        <v>99</v>
      </c>
      <c r="G316" s="382">
        <v>99</v>
      </c>
      <c r="H316" s="382">
        <v>99</v>
      </c>
      <c r="I316" s="382">
        <v>99</v>
      </c>
      <c r="J316" s="382">
        <v>999</v>
      </c>
      <c r="K316" s="382">
        <v>99</v>
      </c>
      <c r="L316" s="382">
        <v>99</v>
      </c>
      <c r="M316" s="382">
        <v>99</v>
      </c>
      <c r="N316" s="382">
        <v>99</v>
      </c>
      <c r="O316" s="382">
        <v>99</v>
      </c>
      <c r="P316" s="382">
        <v>9999</v>
      </c>
      <c r="Q316" s="382">
        <v>71</v>
      </c>
      <c r="R316" s="382">
        <v>356</v>
      </c>
      <c r="S316" s="382">
        <v>2.9550561797752808</v>
      </c>
      <c r="T316" s="382">
        <v>2.6516853932584263</v>
      </c>
      <c r="U316" s="382">
        <v>8.5115168539325818</v>
      </c>
      <c r="V316" s="382">
        <v>0</v>
      </c>
      <c r="W316" s="382">
        <v>0</v>
      </c>
      <c r="X316" s="382">
        <v>0.5617977528089888</v>
      </c>
      <c r="Y316" s="382">
        <v>0</v>
      </c>
      <c r="Z316" s="382">
        <v>2.6772359031614403</v>
      </c>
      <c r="AA316" s="382">
        <v>1.177123826307926</v>
      </c>
      <c r="AB316" s="382">
        <v>1.3034192164578475</v>
      </c>
      <c r="AC316" s="382">
        <v>66.278306784374863</v>
      </c>
      <c r="AD316" s="382">
        <v>36.950345592597259</v>
      </c>
      <c r="AE316" s="382">
        <v>44.01765564973924</v>
      </c>
      <c r="AF316" s="382">
        <v>4.0732265446224254</v>
      </c>
      <c r="AG316" s="382">
        <v>6.904086491905626</v>
      </c>
      <c r="AH316" s="382">
        <v>0</v>
      </c>
    </row>
    <row r="317" spans="1:34" ht="15.6">
      <c r="A317" s="382">
        <v>2</v>
      </c>
      <c r="B317" s="382">
        <v>287</v>
      </c>
      <c r="C317" s="382">
        <v>2001</v>
      </c>
      <c r="D317" s="382">
        <v>11</v>
      </c>
      <c r="E317" s="382">
        <v>99</v>
      </c>
      <c r="F317" s="382">
        <v>99</v>
      </c>
      <c r="G317" s="382">
        <v>99</v>
      </c>
      <c r="H317" s="382">
        <v>99</v>
      </c>
      <c r="I317" s="382">
        <v>99</v>
      </c>
      <c r="J317" s="382">
        <v>999</v>
      </c>
      <c r="K317" s="382">
        <v>99</v>
      </c>
      <c r="L317" s="382">
        <v>99</v>
      </c>
      <c r="M317" s="382">
        <v>99</v>
      </c>
      <c r="N317" s="382">
        <v>99</v>
      </c>
      <c r="O317" s="382">
        <v>99</v>
      </c>
      <c r="P317" s="382">
        <v>9999</v>
      </c>
      <c r="Q317" s="382">
        <v>38</v>
      </c>
      <c r="R317" s="382">
        <v>184</v>
      </c>
      <c r="S317" s="382">
        <v>3.2336956521739126</v>
      </c>
      <c r="T317" s="382">
        <v>3.0108695652173911</v>
      </c>
      <c r="U317" s="382">
        <v>8.804347826086957</v>
      </c>
      <c r="V317" s="382">
        <v>0</v>
      </c>
      <c r="W317" s="382">
        <v>0</v>
      </c>
      <c r="X317" s="382">
        <v>0</v>
      </c>
      <c r="Y317" s="382">
        <v>0</v>
      </c>
      <c r="Z317" s="382">
        <v>2.1984141044555723</v>
      </c>
      <c r="AA317" s="382">
        <v>1.2444465483580349</v>
      </c>
      <c r="AB317" s="382">
        <v>1.4520941790138475</v>
      </c>
      <c r="AC317" s="382">
        <v>47.580127026572683</v>
      </c>
      <c r="AD317" s="382">
        <v>33.571106092576521</v>
      </c>
      <c r="AE317" s="382">
        <v>44.671748723615273</v>
      </c>
      <c r="AF317" s="382">
        <v>2.1052631578947363</v>
      </c>
      <c r="AG317" s="382">
        <v>3.6911719470932041</v>
      </c>
      <c r="AH317" s="382">
        <v>0.54347826086956519</v>
      </c>
    </row>
    <row r="318" spans="1:34" ht="15.6">
      <c r="A318" s="382">
        <v>2</v>
      </c>
      <c r="B318" s="382">
        <v>288</v>
      </c>
      <c r="C318" s="382">
        <v>2001</v>
      </c>
      <c r="D318" s="382">
        <v>12</v>
      </c>
      <c r="E318" s="382">
        <v>99</v>
      </c>
      <c r="F318" s="382">
        <v>99</v>
      </c>
      <c r="G318" s="382">
        <v>99</v>
      </c>
      <c r="H318" s="382">
        <v>99</v>
      </c>
      <c r="I318" s="382">
        <v>99</v>
      </c>
      <c r="J318" s="382">
        <v>999</v>
      </c>
      <c r="K318" s="382">
        <v>99</v>
      </c>
      <c r="L318" s="382">
        <v>99</v>
      </c>
      <c r="M318" s="382">
        <v>99</v>
      </c>
      <c r="N318" s="382">
        <v>99</v>
      </c>
      <c r="O318" s="382">
        <v>99</v>
      </c>
      <c r="P318" s="382">
        <v>9999</v>
      </c>
      <c r="Q318" s="382">
        <v>18</v>
      </c>
      <c r="R318" s="382">
        <v>109</v>
      </c>
      <c r="S318" s="382">
        <v>2.9633027522935778</v>
      </c>
      <c r="T318" s="382">
        <v>2.8807339449541289</v>
      </c>
      <c r="U318" s="382">
        <v>6.68532110091743</v>
      </c>
      <c r="V318" s="382">
        <v>0</v>
      </c>
      <c r="W318" s="382">
        <v>0</v>
      </c>
      <c r="X318" s="382">
        <v>0</v>
      </c>
      <c r="Y318" s="382">
        <v>0</v>
      </c>
      <c r="Z318" s="382">
        <v>2.8147979114343711</v>
      </c>
      <c r="AA318" s="382">
        <v>1.0573170607990039</v>
      </c>
      <c r="AB318" s="382">
        <v>1.3662026032283501</v>
      </c>
      <c r="AC318" s="382">
        <v>56.301503754057983</v>
      </c>
      <c r="AD318" s="382">
        <v>41.918488202212451</v>
      </c>
      <c r="AE318" s="382">
        <v>30.817699962012597</v>
      </c>
      <c r="AF318" s="382">
        <v>1.2471395881006864</v>
      </c>
      <c r="AG318" s="382">
        <v>1.660343825831369</v>
      </c>
      <c r="AH318" s="382">
        <v>1.8348623853211012</v>
      </c>
    </row>
    <row r="319" spans="1:34" ht="15.6">
      <c r="A319" s="382">
        <v>2</v>
      </c>
      <c r="B319" s="382">
        <v>289</v>
      </c>
      <c r="C319" s="382">
        <v>2000</v>
      </c>
      <c r="D319" s="382">
        <v>1</v>
      </c>
      <c r="E319" s="382">
        <v>99</v>
      </c>
      <c r="F319" s="382">
        <v>99</v>
      </c>
      <c r="G319" s="382">
        <v>99</v>
      </c>
      <c r="H319" s="382">
        <v>99</v>
      </c>
      <c r="I319" s="382">
        <v>99</v>
      </c>
      <c r="J319" s="382">
        <v>999</v>
      </c>
      <c r="K319" s="382">
        <v>99</v>
      </c>
      <c r="L319" s="382">
        <v>99</v>
      </c>
      <c r="M319" s="382">
        <v>99</v>
      </c>
      <c r="N319" s="382">
        <v>99</v>
      </c>
      <c r="O319" s="382">
        <v>99</v>
      </c>
      <c r="P319" s="382">
        <v>9999</v>
      </c>
      <c r="Q319" s="382">
        <v>35</v>
      </c>
      <c r="R319" s="382">
        <v>498</v>
      </c>
      <c r="S319" s="382">
        <v>3.1425702811245002</v>
      </c>
      <c r="T319" s="382">
        <v>3.0180722891566272</v>
      </c>
      <c r="U319" s="382">
        <v>3.5558232931726881</v>
      </c>
      <c r="V319" s="382">
        <v>0</v>
      </c>
      <c r="W319" s="382">
        <v>0</v>
      </c>
      <c r="X319" s="382">
        <v>0</v>
      </c>
      <c r="Y319" s="382">
        <v>0</v>
      </c>
      <c r="Z319" s="382">
        <v>2.064146075495517</v>
      </c>
      <c r="AA319" s="382">
        <v>1.3132606879895543</v>
      </c>
      <c r="AB319" s="382">
        <v>1.4204737524929023</v>
      </c>
      <c r="AC319" s="382">
        <v>45.944828803129937</v>
      </c>
      <c r="AD319" s="382">
        <v>43.118145431063006</v>
      </c>
      <c r="AE319" s="382">
        <v>47.440162993274754</v>
      </c>
      <c r="AF319" s="382">
        <v>5.6385869565217392</v>
      </c>
      <c r="AG319" s="382">
        <v>4.202602062853912</v>
      </c>
      <c r="AH319" s="382">
        <v>0</v>
      </c>
    </row>
    <row r="320" spans="1:34" ht="15.6">
      <c r="A320" s="382">
        <v>2</v>
      </c>
      <c r="B320" s="382">
        <v>290</v>
      </c>
      <c r="C320" s="382">
        <v>2000</v>
      </c>
      <c r="D320" s="382">
        <v>2</v>
      </c>
      <c r="E320" s="382">
        <v>99</v>
      </c>
      <c r="F320" s="382">
        <v>99</v>
      </c>
      <c r="G320" s="382">
        <v>99</v>
      </c>
      <c r="H320" s="382">
        <v>99</v>
      </c>
      <c r="I320" s="382">
        <v>99</v>
      </c>
      <c r="J320" s="382">
        <v>999</v>
      </c>
      <c r="K320" s="382">
        <v>99</v>
      </c>
      <c r="L320" s="382">
        <v>99</v>
      </c>
      <c r="M320" s="382">
        <v>99</v>
      </c>
      <c r="N320" s="382">
        <v>99</v>
      </c>
      <c r="O320" s="382">
        <v>99</v>
      </c>
      <c r="P320" s="382">
        <v>9999</v>
      </c>
      <c r="Q320" s="382">
        <v>54</v>
      </c>
      <c r="R320" s="382">
        <v>1075</v>
      </c>
      <c r="S320" s="382">
        <v>3.6390697674418608</v>
      </c>
      <c r="T320" s="382">
        <v>3.4437209302325593</v>
      </c>
      <c r="U320" s="382">
        <v>3.9581395348837214</v>
      </c>
      <c r="V320" s="382">
        <v>0</v>
      </c>
      <c r="W320" s="382">
        <v>0</v>
      </c>
      <c r="X320" s="382">
        <v>0</v>
      </c>
      <c r="Y320" s="382">
        <v>0</v>
      </c>
      <c r="Z320" s="382">
        <v>1.6538992064757652</v>
      </c>
      <c r="AA320" s="382">
        <v>1.5401477035079711</v>
      </c>
      <c r="AB320" s="382">
        <v>1.516834254188046</v>
      </c>
      <c r="AC320" s="382">
        <v>45.822644128803248</v>
      </c>
      <c r="AD320" s="382">
        <v>28.1057332704911</v>
      </c>
      <c r="AE320" s="382">
        <v>55.713388255537218</v>
      </c>
      <c r="AF320" s="382">
        <v>12.17164855072464</v>
      </c>
      <c r="AG320" s="382">
        <v>10.098301207049587</v>
      </c>
      <c r="AH320" s="382">
        <v>0</v>
      </c>
    </row>
    <row r="321" spans="1:34" ht="15.6">
      <c r="A321" s="382">
        <v>2</v>
      </c>
      <c r="B321" s="382">
        <v>291</v>
      </c>
      <c r="C321" s="382">
        <v>2000</v>
      </c>
      <c r="D321" s="382">
        <v>3</v>
      </c>
      <c r="E321" s="382">
        <v>99</v>
      </c>
      <c r="F321" s="382">
        <v>99</v>
      </c>
      <c r="G321" s="382">
        <v>99</v>
      </c>
      <c r="H321" s="382">
        <v>99</v>
      </c>
      <c r="I321" s="382">
        <v>99</v>
      </c>
      <c r="J321" s="382">
        <v>999</v>
      </c>
      <c r="K321" s="382">
        <v>99</v>
      </c>
      <c r="L321" s="382">
        <v>99</v>
      </c>
      <c r="M321" s="382">
        <v>99</v>
      </c>
      <c r="N321" s="382">
        <v>99</v>
      </c>
      <c r="O321" s="382">
        <v>99</v>
      </c>
      <c r="P321" s="382">
        <v>9999</v>
      </c>
      <c r="Q321" s="382">
        <v>123</v>
      </c>
      <c r="R321" s="382">
        <v>2488</v>
      </c>
      <c r="S321" s="382">
        <v>4.176848874598071</v>
      </c>
      <c r="T321" s="382">
        <v>3.7154340836012847</v>
      </c>
      <c r="U321" s="382">
        <v>4.2772508038585189</v>
      </c>
      <c r="V321" s="382">
        <v>0</v>
      </c>
      <c r="W321" s="382">
        <v>0</v>
      </c>
      <c r="X321" s="382">
        <v>4.0192926045016064E-2</v>
      </c>
      <c r="Y321" s="382">
        <v>0</v>
      </c>
      <c r="Z321" s="382">
        <v>1.2985355954784057</v>
      </c>
      <c r="AA321" s="382">
        <v>1.3863984569167618</v>
      </c>
      <c r="AB321" s="382">
        <v>1.4871539062356249</v>
      </c>
      <c r="AC321" s="382">
        <v>50.519113391071187</v>
      </c>
      <c r="AD321" s="382">
        <v>21.970330220294837</v>
      </c>
      <c r="AE321" s="382">
        <v>49.81178105276679</v>
      </c>
      <c r="AF321" s="382">
        <v>28.170289855072461</v>
      </c>
      <c r="AG321" s="382">
        <v>25.255958116376075</v>
      </c>
      <c r="AH321" s="382">
        <v>0.16077170418006426</v>
      </c>
    </row>
    <row r="322" spans="1:34" ht="15.6">
      <c r="A322" s="382">
        <v>2</v>
      </c>
      <c r="B322" s="382">
        <v>292</v>
      </c>
      <c r="C322" s="382">
        <v>2000</v>
      </c>
      <c r="D322" s="382">
        <v>4</v>
      </c>
      <c r="E322" s="382">
        <v>99</v>
      </c>
      <c r="F322" s="382">
        <v>99</v>
      </c>
      <c r="G322" s="382">
        <v>99</v>
      </c>
      <c r="H322" s="382">
        <v>99</v>
      </c>
      <c r="I322" s="382">
        <v>99</v>
      </c>
      <c r="J322" s="382">
        <v>999</v>
      </c>
      <c r="K322" s="382">
        <v>99</v>
      </c>
      <c r="L322" s="382">
        <v>99</v>
      </c>
      <c r="M322" s="382">
        <v>99</v>
      </c>
      <c r="N322" s="382">
        <v>99</v>
      </c>
      <c r="O322" s="382">
        <v>99</v>
      </c>
      <c r="P322" s="382">
        <v>9999</v>
      </c>
      <c r="Q322" s="382">
        <v>98</v>
      </c>
      <c r="R322" s="382">
        <v>2391</v>
      </c>
      <c r="S322" s="382">
        <v>4.0100376411543275</v>
      </c>
      <c r="T322" s="382">
        <v>4.0489335006273528</v>
      </c>
      <c r="U322" s="382">
        <v>4.3810957758260196</v>
      </c>
      <c r="V322" s="382">
        <v>0</v>
      </c>
      <c r="W322" s="382">
        <v>0</v>
      </c>
      <c r="X322" s="382">
        <v>0</v>
      </c>
      <c r="Y322" s="382">
        <v>0</v>
      </c>
      <c r="Z322" s="382">
        <v>1.1689281175438575</v>
      </c>
      <c r="AA322" s="382">
        <v>1.1521186086597328</v>
      </c>
      <c r="AB322" s="382">
        <v>1.4031205558317696</v>
      </c>
      <c r="AC322" s="382">
        <v>47.053520056297032</v>
      </c>
      <c r="AD322" s="382">
        <v>5.4955184978443317</v>
      </c>
      <c r="AE322" s="382">
        <v>39.010305990709504</v>
      </c>
      <c r="AF322" s="382">
        <v>27.072010869565226</v>
      </c>
      <c r="AG322" s="382">
        <v>24.860569871700559</v>
      </c>
      <c r="AH322" s="382">
        <v>0.20911752404851527</v>
      </c>
    </row>
    <row r="323" spans="1:34" ht="15.6">
      <c r="A323" s="382">
        <v>2</v>
      </c>
      <c r="B323" s="382">
        <v>293</v>
      </c>
      <c r="C323" s="382">
        <v>2000</v>
      </c>
      <c r="D323" s="382">
        <v>5</v>
      </c>
      <c r="E323" s="382">
        <v>99</v>
      </c>
      <c r="F323" s="382">
        <v>99</v>
      </c>
      <c r="G323" s="382">
        <v>99</v>
      </c>
      <c r="H323" s="382">
        <v>99</v>
      </c>
      <c r="I323" s="382">
        <v>99</v>
      </c>
      <c r="J323" s="382">
        <v>999</v>
      </c>
      <c r="K323" s="382">
        <v>99</v>
      </c>
      <c r="L323" s="382">
        <v>99</v>
      </c>
      <c r="M323" s="382">
        <v>99</v>
      </c>
      <c r="N323" s="382">
        <v>99</v>
      </c>
      <c r="O323" s="382">
        <v>99</v>
      </c>
      <c r="P323" s="382">
        <v>9999</v>
      </c>
      <c r="Q323" s="382">
        <v>65</v>
      </c>
      <c r="R323" s="382">
        <v>716</v>
      </c>
      <c r="S323" s="382">
        <v>3.3645251396648055</v>
      </c>
      <c r="T323" s="382">
        <v>2.9818435754189943</v>
      </c>
      <c r="U323" s="382">
        <v>4.701675977653629</v>
      </c>
      <c r="V323" s="382">
        <v>0</v>
      </c>
      <c r="W323" s="382">
        <v>0</v>
      </c>
      <c r="X323" s="382">
        <v>0.27932960893854758</v>
      </c>
      <c r="Y323" s="382">
        <v>0.27932960893854758</v>
      </c>
      <c r="Z323" s="382">
        <v>2.0831386091285244</v>
      </c>
      <c r="AA323" s="382">
        <v>1.3689794237956312</v>
      </c>
      <c r="AB323" s="382">
        <v>1.4273681520382677</v>
      </c>
      <c r="AC323" s="382">
        <v>40.416996502423594</v>
      </c>
      <c r="AD323" s="382">
        <v>19.076078295859528</v>
      </c>
      <c r="AE323" s="382">
        <v>51.300369732754447</v>
      </c>
      <c r="AF323" s="382">
        <v>8.1068840579710137</v>
      </c>
      <c r="AG323" s="382">
        <v>7.9894056835280178</v>
      </c>
      <c r="AH323" s="382">
        <v>0.83798882681564257</v>
      </c>
    </row>
    <row r="324" spans="1:34" ht="15.6">
      <c r="A324" s="382">
        <v>2</v>
      </c>
      <c r="B324" s="382">
        <v>294</v>
      </c>
      <c r="C324" s="382">
        <v>2000</v>
      </c>
      <c r="D324" s="382">
        <v>6</v>
      </c>
      <c r="E324" s="382">
        <v>99</v>
      </c>
      <c r="F324" s="382">
        <v>99</v>
      </c>
      <c r="G324" s="382">
        <v>99</v>
      </c>
      <c r="H324" s="382">
        <v>99</v>
      </c>
      <c r="I324" s="382">
        <v>99</v>
      </c>
      <c r="J324" s="382">
        <v>999</v>
      </c>
      <c r="K324" s="382">
        <v>99</v>
      </c>
      <c r="L324" s="382">
        <v>99</v>
      </c>
      <c r="M324" s="382">
        <v>99</v>
      </c>
      <c r="N324" s="382">
        <v>99</v>
      </c>
      <c r="O324" s="382">
        <v>99</v>
      </c>
      <c r="P324" s="382">
        <v>9999</v>
      </c>
      <c r="Q324" s="382">
        <v>50</v>
      </c>
      <c r="R324" s="382">
        <v>390</v>
      </c>
      <c r="S324" s="382">
        <v>3.074358974358975</v>
      </c>
      <c r="T324" s="382">
        <v>2.5256410256410255</v>
      </c>
      <c r="U324" s="382">
        <v>5.5305128205128193</v>
      </c>
      <c r="V324" s="382">
        <v>0</v>
      </c>
      <c r="W324" s="382">
        <v>0</v>
      </c>
      <c r="X324" s="382">
        <v>0</v>
      </c>
      <c r="Y324" s="382">
        <v>0</v>
      </c>
      <c r="Z324" s="382">
        <v>2.3101930752011741</v>
      </c>
      <c r="AA324" s="382">
        <v>1.4718239075131077</v>
      </c>
      <c r="AB324" s="382">
        <v>1.5201582152337099</v>
      </c>
      <c r="AC324" s="382">
        <v>53.029736269107353</v>
      </c>
      <c r="AD324" s="382">
        <v>40.817367569346118</v>
      </c>
      <c r="AE324" s="382">
        <v>49.250779935574528</v>
      </c>
      <c r="AF324" s="382">
        <v>4.4157608695652177</v>
      </c>
      <c r="AG324" s="382">
        <v>5.1189249996440065</v>
      </c>
      <c r="AH324" s="382">
        <v>0.51282051282051277</v>
      </c>
    </row>
    <row r="325" spans="1:34" ht="15.6">
      <c r="A325" s="382">
        <v>2</v>
      </c>
      <c r="B325" s="382">
        <v>295</v>
      </c>
      <c r="C325" s="382">
        <v>2000</v>
      </c>
      <c r="D325" s="382">
        <v>7</v>
      </c>
      <c r="E325" s="382">
        <v>99</v>
      </c>
      <c r="F325" s="382">
        <v>99</v>
      </c>
      <c r="G325" s="382">
        <v>99</v>
      </c>
      <c r="H325" s="382">
        <v>99</v>
      </c>
      <c r="I325" s="382">
        <v>99</v>
      </c>
      <c r="J325" s="382">
        <v>999</v>
      </c>
      <c r="K325" s="382">
        <v>99</v>
      </c>
      <c r="L325" s="382">
        <v>99</v>
      </c>
      <c r="M325" s="382">
        <v>99</v>
      </c>
      <c r="N325" s="382">
        <v>99</v>
      </c>
      <c r="O325" s="382">
        <v>99</v>
      </c>
      <c r="P325" s="382">
        <v>9999</v>
      </c>
      <c r="Q325" s="382">
        <v>28</v>
      </c>
      <c r="R325" s="382">
        <v>228</v>
      </c>
      <c r="S325" s="382">
        <v>3.3026315789473686</v>
      </c>
      <c r="T325" s="382">
        <v>2.4210526315789473</v>
      </c>
      <c r="U325" s="382">
        <v>5.7302631578947354</v>
      </c>
      <c r="V325" s="382">
        <v>0</v>
      </c>
      <c r="W325" s="382">
        <v>0</v>
      </c>
      <c r="X325" s="382">
        <v>0</v>
      </c>
      <c r="Y325" s="382">
        <v>0</v>
      </c>
      <c r="Z325" s="382">
        <v>2.0373929680320755</v>
      </c>
      <c r="AA325" s="382">
        <v>1.337906227951811</v>
      </c>
      <c r="AB325" s="382">
        <v>1.2275688199674319</v>
      </c>
      <c r="AC325" s="382">
        <v>50.686412664887264</v>
      </c>
      <c r="AD325" s="382">
        <v>48.066798580542361</v>
      </c>
      <c r="AE325" s="382">
        <v>51.526718888336006</v>
      </c>
      <c r="AF325" s="382">
        <v>2.5815217391304346</v>
      </c>
      <c r="AG325" s="382">
        <v>3.1006887255018278</v>
      </c>
      <c r="AH325" s="382">
        <v>0</v>
      </c>
    </row>
    <row r="326" spans="1:34" ht="15.6">
      <c r="A326" s="382">
        <v>2</v>
      </c>
      <c r="B326" s="382">
        <v>296</v>
      </c>
      <c r="C326" s="382">
        <v>2000</v>
      </c>
      <c r="D326" s="382">
        <v>8</v>
      </c>
      <c r="E326" s="382">
        <v>99</v>
      </c>
      <c r="F326" s="382">
        <v>99</v>
      </c>
      <c r="G326" s="382">
        <v>99</v>
      </c>
      <c r="H326" s="382">
        <v>99</v>
      </c>
      <c r="I326" s="382">
        <v>99</v>
      </c>
      <c r="J326" s="382">
        <v>999</v>
      </c>
      <c r="K326" s="382">
        <v>99</v>
      </c>
      <c r="L326" s="382">
        <v>99</v>
      </c>
      <c r="M326" s="382">
        <v>99</v>
      </c>
      <c r="N326" s="382">
        <v>99</v>
      </c>
      <c r="O326" s="382">
        <v>99</v>
      </c>
      <c r="P326" s="382">
        <v>9999</v>
      </c>
      <c r="Q326" s="382">
        <v>39</v>
      </c>
      <c r="R326" s="382">
        <v>300</v>
      </c>
      <c r="S326" s="382">
        <v>3.1333333333333324</v>
      </c>
      <c r="T326" s="382">
        <v>2.98</v>
      </c>
      <c r="U326" s="382">
        <v>6.6906666666666688</v>
      </c>
      <c r="V326" s="382">
        <v>0</v>
      </c>
      <c r="W326" s="382">
        <v>0</v>
      </c>
      <c r="X326" s="382">
        <v>0</v>
      </c>
      <c r="Y326" s="382">
        <v>0</v>
      </c>
      <c r="Z326" s="382">
        <v>2.4126844431508712</v>
      </c>
      <c r="AA326" s="382">
        <v>1.4031710119899452</v>
      </c>
      <c r="AB326" s="382">
        <v>1.4420818284688284</v>
      </c>
      <c r="AC326" s="382">
        <v>56.209196088944807</v>
      </c>
      <c r="AD326" s="382">
        <v>35.519140514884349</v>
      </c>
      <c r="AE326" s="382">
        <v>50.869272714965938</v>
      </c>
      <c r="AF326" s="382">
        <v>3.3967391304347827</v>
      </c>
      <c r="AG326" s="382">
        <v>4.7636451663431085</v>
      </c>
      <c r="AH326" s="382">
        <v>1</v>
      </c>
    </row>
    <row r="327" spans="1:34" ht="15.6">
      <c r="A327" s="382">
        <v>2</v>
      </c>
      <c r="B327" s="382">
        <v>297</v>
      </c>
      <c r="C327" s="382">
        <v>2000</v>
      </c>
      <c r="D327" s="382">
        <v>9</v>
      </c>
      <c r="E327" s="382">
        <v>99</v>
      </c>
      <c r="F327" s="382">
        <v>99</v>
      </c>
      <c r="G327" s="382">
        <v>99</v>
      </c>
      <c r="H327" s="382">
        <v>99</v>
      </c>
      <c r="I327" s="382">
        <v>99</v>
      </c>
      <c r="J327" s="382">
        <v>999</v>
      </c>
      <c r="K327" s="382">
        <v>99</v>
      </c>
      <c r="L327" s="382">
        <v>99</v>
      </c>
      <c r="M327" s="382">
        <v>99</v>
      </c>
      <c r="N327" s="382">
        <v>99</v>
      </c>
      <c r="O327" s="382">
        <v>99</v>
      </c>
      <c r="P327" s="382">
        <v>9999</v>
      </c>
      <c r="Q327" s="382">
        <v>63</v>
      </c>
      <c r="R327" s="382">
        <v>238</v>
      </c>
      <c r="S327" s="382">
        <v>3.3571428571428554</v>
      </c>
      <c r="T327" s="382">
        <v>3.2563025210084038</v>
      </c>
      <c r="U327" s="382">
        <v>8.3890756302520995</v>
      </c>
      <c r="V327" s="382">
        <v>0</v>
      </c>
      <c r="W327" s="382">
        <v>0</v>
      </c>
      <c r="X327" s="382">
        <v>0</v>
      </c>
      <c r="Y327" s="382">
        <v>0</v>
      </c>
      <c r="Z327" s="382">
        <v>2.1625261417166288</v>
      </c>
      <c r="AA327" s="382">
        <v>1.0584649919840059</v>
      </c>
      <c r="AB327" s="382">
        <v>1.5330607960153957</v>
      </c>
      <c r="AC327" s="382">
        <v>20.087038308549804</v>
      </c>
      <c r="AD327" s="382">
        <v>30.260457233262393</v>
      </c>
      <c r="AE327" s="382">
        <v>41.225810183416442</v>
      </c>
      <c r="AF327" s="382">
        <v>2.6947463768115938</v>
      </c>
      <c r="AG327" s="382">
        <v>4.7384884112797181</v>
      </c>
      <c r="AH327" s="382">
        <v>2.521008403361344</v>
      </c>
    </row>
    <row r="328" spans="1:34" ht="15.6">
      <c r="A328" s="382">
        <v>2</v>
      </c>
      <c r="B328" s="382">
        <v>298</v>
      </c>
      <c r="C328" s="382">
        <v>2000</v>
      </c>
      <c r="D328" s="382">
        <v>10</v>
      </c>
      <c r="E328" s="382">
        <v>99</v>
      </c>
      <c r="F328" s="382">
        <v>99</v>
      </c>
      <c r="G328" s="382">
        <v>99</v>
      </c>
      <c r="H328" s="382">
        <v>99</v>
      </c>
      <c r="I328" s="382">
        <v>99</v>
      </c>
      <c r="J328" s="382">
        <v>999</v>
      </c>
      <c r="K328" s="382">
        <v>99</v>
      </c>
      <c r="L328" s="382">
        <v>99</v>
      </c>
      <c r="M328" s="382">
        <v>99</v>
      </c>
      <c r="N328" s="382">
        <v>99</v>
      </c>
      <c r="O328" s="382">
        <v>99</v>
      </c>
      <c r="P328" s="382">
        <v>9999</v>
      </c>
      <c r="Q328" s="382">
        <v>57</v>
      </c>
      <c r="R328" s="382">
        <v>202</v>
      </c>
      <c r="S328" s="382">
        <v>2.7574257425742581</v>
      </c>
      <c r="T328" s="382">
        <v>3.267326732673268</v>
      </c>
      <c r="U328" s="382">
        <v>8.6242574257425719</v>
      </c>
      <c r="V328" s="382">
        <v>0</v>
      </c>
      <c r="W328" s="382">
        <v>0</v>
      </c>
      <c r="X328" s="382">
        <v>1.98019801980198</v>
      </c>
      <c r="Y328" s="382">
        <v>0</v>
      </c>
      <c r="Z328" s="382">
        <v>2.7996208535855409</v>
      </c>
      <c r="AA328" s="382">
        <v>1.0223101905360992</v>
      </c>
      <c r="AB328" s="382">
        <v>1.7112967065936395</v>
      </c>
      <c r="AC328" s="382">
        <v>64.61901776474113</v>
      </c>
      <c r="AD328" s="382">
        <v>13.762458994025485</v>
      </c>
      <c r="AE328" s="382">
        <v>3.1406885042339154</v>
      </c>
      <c r="AF328" s="382">
        <v>2.2871376811594204</v>
      </c>
      <c r="AG328" s="382">
        <v>4.1344889618803951</v>
      </c>
      <c r="AH328" s="382">
        <v>0</v>
      </c>
    </row>
    <row r="329" spans="1:34" ht="15.6">
      <c r="A329" s="382">
        <v>2</v>
      </c>
      <c r="B329" s="382">
        <v>299</v>
      </c>
      <c r="C329" s="382">
        <v>2000</v>
      </c>
      <c r="D329" s="382">
        <v>11</v>
      </c>
      <c r="E329" s="382">
        <v>99</v>
      </c>
      <c r="F329" s="382">
        <v>99</v>
      </c>
      <c r="G329" s="382">
        <v>99</v>
      </c>
      <c r="H329" s="382">
        <v>99</v>
      </c>
      <c r="I329" s="382">
        <v>99</v>
      </c>
      <c r="J329" s="382">
        <v>999</v>
      </c>
      <c r="K329" s="382">
        <v>99</v>
      </c>
      <c r="L329" s="382">
        <v>99</v>
      </c>
      <c r="M329" s="382">
        <v>99</v>
      </c>
      <c r="N329" s="382">
        <v>99</v>
      </c>
      <c r="O329" s="382">
        <v>99</v>
      </c>
      <c r="P329" s="382">
        <v>9999</v>
      </c>
      <c r="Q329" s="382">
        <v>42</v>
      </c>
      <c r="R329" s="382">
        <v>226</v>
      </c>
      <c r="S329" s="382">
        <v>3.2920353982300874</v>
      </c>
      <c r="T329" s="382">
        <v>3.3407079646017706</v>
      </c>
      <c r="U329" s="382">
        <v>7.480088495575222</v>
      </c>
      <c r="V329" s="382">
        <v>0</v>
      </c>
      <c r="W329" s="382">
        <v>0</v>
      </c>
      <c r="X329" s="382">
        <v>0</v>
      </c>
      <c r="Y329" s="382">
        <v>0</v>
      </c>
      <c r="Z329" s="382">
        <v>2.9974180616684607</v>
      </c>
      <c r="AA329" s="382">
        <v>1.3249238811276536</v>
      </c>
      <c r="AB329" s="382">
        <v>1.543994197805457</v>
      </c>
      <c r="AC329" s="382">
        <v>44.290023984353162</v>
      </c>
      <c r="AD329" s="382">
        <v>29.230830780994328</v>
      </c>
      <c r="AE329" s="382">
        <v>67.163781427474404</v>
      </c>
      <c r="AF329" s="382">
        <v>2.5588768115942031</v>
      </c>
      <c r="AG329" s="382">
        <v>4.0120277768548354</v>
      </c>
      <c r="AH329" s="382">
        <v>1.3274336283185839</v>
      </c>
    </row>
    <row r="330" spans="1:34" ht="15.6">
      <c r="A330" s="382">
        <v>2</v>
      </c>
      <c r="B330" s="382">
        <v>300</v>
      </c>
      <c r="C330" s="382">
        <v>2000</v>
      </c>
      <c r="D330" s="382">
        <v>12</v>
      </c>
      <c r="E330" s="382">
        <v>99</v>
      </c>
      <c r="F330" s="382">
        <v>99</v>
      </c>
      <c r="G330" s="382">
        <v>99</v>
      </c>
      <c r="H330" s="382">
        <v>99</v>
      </c>
      <c r="I330" s="382">
        <v>99</v>
      </c>
      <c r="J330" s="382">
        <v>999</v>
      </c>
      <c r="K330" s="382">
        <v>99</v>
      </c>
      <c r="L330" s="382">
        <v>99</v>
      </c>
      <c r="M330" s="382">
        <v>99</v>
      </c>
      <c r="N330" s="382">
        <v>99</v>
      </c>
      <c r="O330" s="382">
        <v>99</v>
      </c>
      <c r="P330" s="382">
        <v>9999</v>
      </c>
      <c r="Q330" s="382">
        <v>11</v>
      </c>
      <c r="R330" s="382">
        <v>80</v>
      </c>
      <c r="S330" s="382">
        <v>3.3250000000000002</v>
      </c>
      <c r="T330" s="382">
        <v>3.6124999999999998</v>
      </c>
      <c r="U330" s="382">
        <v>9.0850000000000009</v>
      </c>
      <c r="V330" s="382">
        <v>0</v>
      </c>
      <c r="W330" s="382">
        <v>0</v>
      </c>
      <c r="X330" s="382">
        <v>0</v>
      </c>
      <c r="Y330" s="382">
        <v>0</v>
      </c>
      <c r="Z330" s="382">
        <v>2.4275038619948757</v>
      </c>
      <c r="AA330" s="382">
        <v>1.0096410253154335</v>
      </c>
      <c r="AB330" s="382">
        <v>1.4957753006384351</v>
      </c>
      <c r="AC330" s="382">
        <v>50.792410811212193</v>
      </c>
      <c r="AD330" s="382">
        <v>-17.407393127913341</v>
      </c>
      <c r="AE330" s="382">
        <v>17.443926558505904</v>
      </c>
      <c r="AF330" s="382">
        <v>0.90579710144927517</v>
      </c>
      <c r="AG330" s="382">
        <v>1.7248990169879299</v>
      </c>
      <c r="AH330" s="382">
        <v>16.25</v>
      </c>
    </row>
    <row r="331" spans="1:34" ht="15.6">
      <c r="A331" s="382">
        <v>2</v>
      </c>
      <c r="B331" s="382">
        <v>301</v>
      </c>
      <c r="C331" s="382">
        <v>1999</v>
      </c>
      <c r="D331" s="382">
        <v>1</v>
      </c>
      <c r="E331" s="382">
        <v>99</v>
      </c>
      <c r="F331" s="382">
        <v>99</v>
      </c>
      <c r="G331" s="382">
        <v>99</v>
      </c>
      <c r="H331" s="382">
        <v>99</v>
      </c>
      <c r="I331" s="382">
        <v>99</v>
      </c>
      <c r="J331" s="382">
        <v>999</v>
      </c>
      <c r="K331" s="382">
        <v>99</v>
      </c>
      <c r="L331" s="382">
        <v>99</v>
      </c>
      <c r="M331" s="382">
        <v>99</v>
      </c>
      <c r="N331" s="382">
        <v>99</v>
      </c>
      <c r="O331" s="382">
        <v>99</v>
      </c>
      <c r="P331" s="382">
        <v>9999</v>
      </c>
      <c r="Q331" s="382">
        <v>39</v>
      </c>
      <c r="R331" s="382">
        <v>502</v>
      </c>
      <c r="S331" s="382">
        <v>3.1972111553784854</v>
      </c>
      <c r="T331" s="382">
        <v>2.7031872509960158</v>
      </c>
      <c r="U331" s="382">
        <v>3.3531872509960152</v>
      </c>
      <c r="V331" s="382">
        <v>0</v>
      </c>
      <c r="W331" s="382">
        <v>0</v>
      </c>
      <c r="X331" s="382">
        <v>0.19920318725099595</v>
      </c>
      <c r="Y331" s="382">
        <v>0</v>
      </c>
      <c r="Z331" s="382">
        <v>1.9916708537402119</v>
      </c>
      <c r="AA331" s="382">
        <v>1.3008395202350815</v>
      </c>
      <c r="AB331" s="382">
        <v>1.5947966314280817</v>
      </c>
      <c r="AC331" s="382">
        <v>41.921642539069531</v>
      </c>
      <c r="AD331" s="382">
        <v>17.524212469625756</v>
      </c>
      <c r="AE331" s="382">
        <v>20.873522755921066</v>
      </c>
      <c r="AF331" s="382">
        <v>7.2313454335926259</v>
      </c>
      <c r="AG331" s="382">
        <v>5.1497222154237745</v>
      </c>
      <c r="AH331" s="382">
        <v>0</v>
      </c>
    </row>
    <row r="332" spans="1:34" ht="15.6">
      <c r="A332" s="382">
        <v>2</v>
      </c>
      <c r="B332" s="382">
        <v>302</v>
      </c>
      <c r="C332" s="382">
        <v>1999</v>
      </c>
      <c r="D332" s="382">
        <v>2</v>
      </c>
      <c r="E332" s="382">
        <v>99</v>
      </c>
      <c r="F332" s="382">
        <v>99</v>
      </c>
      <c r="G332" s="382">
        <v>99</v>
      </c>
      <c r="H332" s="382">
        <v>99</v>
      </c>
      <c r="I332" s="382">
        <v>99</v>
      </c>
      <c r="J332" s="382">
        <v>999</v>
      </c>
      <c r="K332" s="382">
        <v>99</v>
      </c>
      <c r="L332" s="382">
        <v>99</v>
      </c>
      <c r="M332" s="382">
        <v>99</v>
      </c>
      <c r="N332" s="382">
        <v>99</v>
      </c>
      <c r="O332" s="382">
        <v>99</v>
      </c>
      <c r="P332" s="382">
        <v>9999</v>
      </c>
      <c r="Q332" s="382">
        <v>52</v>
      </c>
      <c r="R332" s="382">
        <v>1064</v>
      </c>
      <c r="S332" s="382">
        <v>3.6898496240601504</v>
      </c>
      <c r="T332" s="382">
        <v>3.145676691729324</v>
      </c>
      <c r="U332" s="382">
        <v>3.6499060150375944</v>
      </c>
      <c r="V332" s="382">
        <v>0</v>
      </c>
      <c r="W332" s="382">
        <v>0</v>
      </c>
      <c r="X332" s="382">
        <v>0</v>
      </c>
      <c r="Y332" s="382">
        <v>0</v>
      </c>
      <c r="Z332" s="382">
        <v>1.284852464615482</v>
      </c>
      <c r="AA332" s="382">
        <v>1.521663852380911</v>
      </c>
      <c r="AB332" s="382">
        <v>1.4565834834790425</v>
      </c>
      <c r="AC332" s="382">
        <v>75.797425523051373</v>
      </c>
      <c r="AD332" s="382">
        <v>47.199240065291811</v>
      </c>
      <c r="AE332" s="382">
        <v>53.643852499345009</v>
      </c>
      <c r="AF332" s="382">
        <v>15.326995102275999</v>
      </c>
      <c r="AG332" s="382">
        <v>11.880797376343031</v>
      </c>
      <c r="AH332" s="382">
        <v>0</v>
      </c>
    </row>
    <row r="333" spans="1:34" ht="15.6">
      <c r="A333" s="382">
        <v>2</v>
      </c>
      <c r="B333" s="382">
        <v>303</v>
      </c>
      <c r="C333" s="382">
        <v>1999</v>
      </c>
      <c r="D333" s="382">
        <v>3</v>
      </c>
      <c r="E333" s="382">
        <v>99</v>
      </c>
      <c r="F333" s="382">
        <v>99</v>
      </c>
      <c r="G333" s="382">
        <v>99</v>
      </c>
      <c r="H333" s="382">
        <v>99</v>
      </c>
      <c r="I333" s="382">
        <v>99</v>
      </c>
      <c r="J333" s="382">
        <v>999</v>
      </c>
      <c r="K333" s="382">
        <v>99</v>
      </c>
      <c r="L333" s="382">
        <v>99</v>
      </c>
      <c r="M333" s="382">
        <v>99</v>
      </c>
      <c r="N333" s="382">
        <v>99</v>
      </c>
      <c r="O333" s="382">
        <v>99</v>
      </c>
      <c r="P333" s="382">
        <v>9999</v>
      </c>
      <c r="Q333" s="382">
        <v>101</v>
      </c>
      <c r="R333" s="382">
        <v>1991</v>
      </c>
      <c r="S333" s="382">
        <v>3.9131089904570553</v>
      </c>
      <c r="T333" s="382">
        <v>3.5565042692114504</v>
      </c>
      <c r="U333" s="382">
        <v>3.9897036664992465</v>
      </c>
      <c r="V333" s="382">
        <v>0</v>
      </c>
      <c r="W333" s="382">
        <v>0</v>
      </c>
      <c r="X333" s="382">
        <v>0</v>
      </c>
      <c r="Y333" s="382">
        <v>0</v>
      </c>
      <c r="Z333" s="382">
        <v>1.4113942092285663</v>
      </c>
      <c r="AA333" s="382">
        <v>1.5370802510984789</v>
      </c>
      <c r="AB333" s="382">
        <v>1.5222101338082279</v>
      </c>
      <c r="AC333" s="382">
        <v>62.697693960327143</v>
      </c>
      <c r="AD333" s="382">
        <v>27.653932136163043</v>
      </c>
      <c r="AE333" s="382">
        <v>40.96364591488819</v>
      </c>
      <c r="AF333" s="382">
        <v>28.680495534428118</v>
      </c>
      <c r="AG333" s="382">
        <v>24.301561467485744</v>
      </c>
      <c r="AH333" s="382">
        <v>5.0226017076845826E-2</v>
      </c>
    </row>
    <row r="334" spans="1:34" ht="15.6">
      <c r="A334" s="382">
        <v>2</v>
      </c>
      <c r="B334" s="382">
        <v>304</v>
      </c>
      <c r="C334" s="382">
        <v>1999</v>
      </c>
      <c r="D334" s="382">
        <v>4</v>
      </c>
      <c r="E334" s="382">
        <v>99</v>
      </c>
      <c r="F334" s="382">
        <v>99</v>
      </c>
      <c r="G334" s="382">
        <v>99</v>
      </c>
      <c r="H334" s="382">
        <v>99</v>
      </c>
      <c r="I334" s="382">
        <v>99</v>
      </c>
      <c r="J334" s="382">
        <v>999</v>
      </c>
      <c r="K334" s="382">
        <v>99</v>
      </c>
      <c r="L334" s="382">
        <v>99</v>
      </c>
      <c r="M334" s="382">
        <v>99</v>
      </c>
      <c r="N334" s="382">
        <v>99</v>
      </c>
      <c r="O334" s="382">
        <v>99</v>
      </c>
      <c r="P334" s="382">
        <v>9999</v>
      </c>
      <c r="Q334" s="382">
        <v>110</v>
      </c>
      <c r="R334" s="382">
        <v>1621</v>
      </c>
      <c r="S334" s="382">
        <v>3.8025909932140656</v>
      </c>
      <c r="T334" s="382">
        <v>3.6742751388032073</v>
      </c>
      <c r="U334" s="382">
        <v>4.2600246761258447</v>
      </c>
      <c r="V334" s="382">
        <v>0</v>
      </c>
      <c r="W334" s="382">
        <v>0</v>
      </c>
      <c r="X334" s="382">
        <v>0</v>
      </c>
      <c r="Y334" s="382">
        <v>0</v>
      </c>
      <c r="Z334" s="382">
        <v>1.4691752794880253</v>
      </c>
      <c r="AA334" s="382">
        <v>1.1980935704160329</v>
      </c>
      <c r="AB334" s="382">
        <v>1.5923198757952564</v>
      </c>
      <c r="AC334" s="382">
        <v>39.123403807760994</v>
      </c>
      <c r="AD334" s="382">
        <v>-6.9539996926650769</v>
      </c>
      <c r="AE334" s="382">
        <v>38.958243808566195</v>
      </c>
      <c r="AF334" s="382">
        <v>23.350619418035155</v>
      </c>
      <c r="AG334" s="382">
        <v>21.126006510193591</v>
      </c>
      <c r="AH334" s="382">
        <v>0.12338062924120916</v>
      </c>
    </row>
    <row r="335" spans="1:34" ht="15.6">
      <c r="A335" s="382">
        <v>2</v>
      </c>
      <c r="B335" s="382">
        <v>305</v>
      </c>
      <c r="C335" s="382">
        <v>1999</v>
      </c>
      <c r="D335" s="382">
        <v>5</v>
      </c>
      <c r="E335" s="382">
        <v>99</v>
      </c>
      <c r="F335" s="382">
        <v>99</v>
      </c>
      <c r="G335" s="382">
        <v>99</v>
      </c>
      <c r="H335" s="382">
        <v>99</v>
      </c>
      <c r="I335" s="382">
        <v>99</v>
      </c>
      <c r="J335" s="382">
        <v>999</v>
      </c>
      <c r="K335" s="382">
        <v>99</v>
      </c>
      <c r="L335" s="382">
        <v>99</v>
      </c>
      <c r="M335" s="382">
        <v>99</v>
      </c>
      <c r="N335" s="382">
        <v>99</v>
      </c>
      <c r="O335" s="382">
        <v>99</v>
      </c>
      <c r="P335" s="382">
        <v>9999</v>
      </c>
      <c r="Q335" s="382">
        <v>59</v>
      </c>
      <c r="R335" s="382">
        <v>437</v>
      </c>
      <c r="S335" s="382">
        <v>3.7848970251716247</v>
      </c>
      <c r="T335" s="382">
        <v>3.2425629290617848</v>
      </c>
      <c r="U335" s="382">
        <v>4.6283752860411909</v>
      </c>
      <c r="V335" s="382">
        <v>0</v>
      </c>
      <c r="W335" s="382">
        <v>0</v>
      </c>
      <c r="X335" s="382">
        <v>0</v>
      </c>
      <c r="Y335" s="382">
        <v>0</v>
      </c>
      <c r="Z335" s="382">
        <v>1.9126988291692613</v>
      </c>
      <c r="AA335" s="382">
        <v>1.5380604746631803</v>
      </c>
      <c r="AB335" s="382">
        <v>1.4777436024245725</v>
      </c>
      <c r="AC335" s="382">
        <v>63.999350990250896</v>
      </c>
      <c r="AD335" s="382">
        <v>25.809559763512237</v>
      </c>
      <c r="AE335" s="382">
        <v>55.253639586591191</v>
      </c>
      <c r="AF335" s="382">
        <v>6.2950158455776446</v>
      </c>
      <c r="AG335" s="382">
        <v>6.1877432144692719</v>
      </c>
      <c r="AH335" s="382">
        <v>1.6018306636155604</v>
      </c>
    </row>
    <row r="336" spans="1:34" ht="15.6">
      <c r="A336" s="382">
        <v>2</v>
      </c>
      <c r="B336" s="382">
        <v>306</v>
      </c>
      <c r="C336" s="382">
        <v>1999</v>
      </c>
      <c r="D336" s="382">
        <v>6</v>
      </c>
      <c r="E336" s="382">
        <v>99</v>
      </c>
      <c r="F336" s="382">
        <v>99</v>
      </c>
      <c r="G336" s="382">
        <v>99</v>
      </c>
      <c r="H336" s="382">
        <v>99</v>
      </c>
      <c r="I336" s="382">
        <v>99</v>
      </c>
      <c r="J336" s="382">
        <v>999</v>
      </c>
      <c r="K336" s="382">
        <v>99</v>
      </c>
      <c r="L336" s="382">
        <v>99</v>
      </c>
      <c r="M336" s="382">
        <v>99</v>
      </c>
      <c r="N336" s="382">
        <v>99</v>
      </c>
      <c r="O336" s="382">
        <v>99</v>
      </c>
      <c r="P336" s="382">
        <v>9999</v>
      </c>
      <c r="Q336" s="382">
        <v>61</v>
      </c>
      <c r="R336" s="382">
        <v>324</v>
      </c>
      <c r="S336" s="382">
        <v>3.5401234567901239</v>
      </c>
      <c r="T336" s="382">
        <v>2.8518518518518512</v>
      </c>
      <c r="U336" s="382">
        <v>5.441049382716046</v>
      </c>
      <c r="V336" s="382">
        <v>0</v>
      </c>
      <c r="W336" s="382">
        <v>0</v>
      </c>
      <c r="X336" s="382">
        <v>0</v>
      </c>
      <c r="Y336" s="382">
        <v>0</v>
      </c>
      <c r="Z336" s="382">
        <v>1.9744229061617404</v>
      </c>
      <c r="AA336" s="382">
        <v>1.5893923008473996</v>
      </c>
      <c r="AB336" s="382">
        <v>1.4833321773704289</v>
      </c>
      <c r="AC336" s="382">
        <v>28.563063072365487</v>
      </c>
      <c r="AD336" s="382">
        <v>20.77868423711945</v>
      </c>
      <c r="AE336" s="382">
        <v>56.0214139649892</v>
      </c>
      <c r="AF336" s="382">
        <v>4.6672428694900594</v>
      </c>
      <c r="AG336" s="382">
        <v>5.3932426148461809</v>
      </c>
      <c r="AH336" s="382">
        <v>0.92592592592592604</v>
      </c>
    </row>
    <row r="337" spans="1:34" ht="15.6">
      <c r="A337" s="382">
        <v>2</v>
      </c>
      <c r="B337" s="382">
        <v>307</v>
      </c>
      <c r="C337" s="382">
        <v>1999</v>
      </c>
      <c r="D337" s="382">
        <v>7</v>
      </c>
      <c r="E337" s="382">
        <v>99</v>
      </c>
      <c r="F337" s="382">
        <v>99</v>
      </c>
      <c r="G337" s="382">
        <v>99</v>
      </c>
      <c r="H337" s="382">
        <v>99</v>
      </c>
      <c r="I337" s="382">
        <v>99</v>
      </c>
      <c r="J337" s="382">
        <v>999</v>
      </c>
      <c r="K337" s="382">
        <v>99</v>
      </c>
      <c r="L337" s="382">
        <v>99</v>
      </c>
      <c r="M337" s="382">
        <v>99</v>
      </c>
      <c r="N337" s="382">
        <v>99</v>
      </c>
      <c r="O337" s="382">
        <v>99</v>
      </c>
      <c r="P337" s="382">
        <v>9999</v>
      </c>
      <c r="Q337" s="382">
        <v>27</v>
      </c>
      <c r="R337" s="382">
        <v>74</v>
      </c>
      <c r="S337" s="382">
        <v>4.1891891891891904</v>
      </c>
      <c r="T337" s="382">
        <v>3.2702702702702702</v>
      </c>
      <c r="U337" s="382">
        <v>6.6864864864864844</v>
      </c>
      <c r="V337" s="382">
        <v>0</v>
      </c>
      <c r="W337" s="382">
        <v>0</v>
      </c>
      <c r="X337" s="382">
        <v>0</v>
      </c>
      <c r="Y337" s="382">
        <v>0</v>
      </c>
      <c r="Z337" s="382">
        <v>2.0716440999468078</v>
      </c>
      <c r="AA337" s="382">
        <v>1.4857492029064596</v>
      </c>
      <c r="AB337" s="382">
        <v>1.4731589270174748</v>
      </c>
      <c r="AC337" s="382">
        <v>37.182244458157811</v>
      </c>
      <c r="AD337" s="382">
        <v>28.547167406284618</v>
      </c>
      <c r="AE337" s="382">
        <v>43.352145456922045</v>
      </c>
      <c r="AF337" s="382">
        <v>1.0659752232785937</v>
      </c>
      <c r="AG337" s="382">
        <v>1.5137423823392639</v>
      </c>
      <c r="AH337" s="382">
        <v>0</v>
      </c>
    </row>
    <row r="338" spans="1:34" ht="15.6">
      <c r="A338" s="382">
        <v>2</v>
      </c>
      <c r="B338" s="382">
        <v>308</v>
      </c>
      <c r="C338" s="382">
        <v>1999</v>
      </c>
      <c r="D338" s="382">
        <v>8</v>
      </c>
      <c r="E338" s="382">
        <v>99</v>
      </c>
      <c r="F338" s="382">
        <v>99</v>
      </c>
      <c r="G338" s="382">
        <v>99</v>
      </c>
      <c r="H338" s="382">
        <v>99</v>
      </c>
      <c r="I338" s="382">
        <v>99</v>
      </c>
      <c r="J338" s="382">
        <v>999</v>
      </c>
      <c r="K338" s="382">
        <v>99</v>
      </c>
      <c r="L338" s="382">
        <v>99</v>
      </c>
      <c r="M338" s="382">
        <v>99</v>
      </c>
      <c r="N338" s="382">
        <v>99</v>
      </c>
      <c r="O338" s="382">
        <v>99</v>
      </c>
      <c r="P338" s="382">
        <v>9999</v>
      </c>
      <c r="Q338" s="382">
        <v>45</v>
      </c>
      <c r="R338" s="382">
        <v>274</v>
      </c>
      <c r="S338" s="382">
        <v>3.5985401459854027</v>
      </c>
      <c r="T338" s="382">
        <v>2.6934306569343063</v>
      </c>
      <c r="U338" s="382">
        <v>7.8875912408759117</v>
      </c>
      <c r="V338" s="382">
        <v>0</v>
      </c>
      <c r="W338" s="382">
        <v>0</v>
      </c>
      <c r="X338" s="382">
        <v>0</v>
      </c>
      <c r="Y338" s="382">
        <v>0</v>
      </c>
      <c r="Z338" s="382">
        <v>2.1220409283350588</v>
      </c>
      <c r="AA338" s="382">
        <v>1.3560346550197671</v>
      </c>
      <c r="AB338" s="382">
        <v>1.2818898218117392</v>
      </c>
      <c r="AC338" s="382">
        <v>56.976860162402019</v>
      </c>
      <c r="AD338" s="382">
        <v>28.169342779275276</v>
      </c>
      <c r="AE338" s="382">
        <v>15.175056062261747</v>
      </c>
      <c r="AF338" s="382">
        <v>3.9469893402477672</v>
      </c>
      <c r="AG338" s="382">
        <v>6.6117624024082797</v>
      </c>
      <c r="AH338" s="382">
        <v>1.4598540145985412</v>
      </c>
    </row>
    <row r="339" spans="1:34" ht="15.6">
      <c r="A339" s="382">
        <v>2</v>
      </c>
      <c r="B339" s="382">
        <v>309</v>
      </c>
      <c r="C339" s="382">
        <v>1999</v>
      </c>
      <c r="D339" s="382">
        <v>9</v>
      </c>
      <c r="E339" s="382">
        <v>99</v>
      </c>
      <c r="F339" s="382">
        <v>99</v>
      </c>
      <c r="G339" s="382">
        <v>99</v>
      </c>
      <c r="H339" s="382">
        <v>99</v>
      </c>
      <c r="I339" s="382">
        <v>99</v>
      </c>
      <c r="J339" s="382">
        <v>999</v>
      </c>
      <c r="K339" s="382">
        <v>99</v>
      </c>
      <c r="L339" s="382">
        <v>99</v>
      </c>
      <c r="M339" s="382">
        <v>99</v>
      </c>
      <c r="N339" s="382">
        <v>99</v>
      </c>
      <c r="O339" s="382">
        <v>99</v>
      </c>
      <c r="P339" s="382">
        <v>9999</v>
      </c>
      <c r="Q339" s="382">
        <v>51</v>
      </c>
      <c r="R339" s="382">
        <v>250</v>
      </c>
      <c r="S339" s="382">
        <v>3.48</v>
      </c>
      <c r="T339" s="382">
        <v>3.0079999999999991</v>
      </c>
      <c r="U339" s="382">
        <v>9.06</v>
      </c>
      <c r="V339" s="382">
        <v>0</v>
      </c>
      <c r="W339" s="382">
        <v>0</v>
      </c>
      <c r="X339" s="382">
        <v>0.8</v>
      </c>
      <c r="Y339" s="382">
        <v>0</v>
      </c>
      <c r="Z339" s="382">
        <v>2.4893854663350194</v>
      </c>
      <c r="AA339" s="382">
        <v>1.4372195378577339</v>
      </c>
      <c r="AB339" s="382">
        <v>1.4421983220070675</v>
      </c>
      <c r="AC339" s="382">
        <v>47.593580612324473</v>
      </c>
      <c r="AD339" s="382">
        <v>41.43293302764576</v>
      </c>
      <c r="AE339" s="382">
        <v>50.761411380498842</v>
      </c>
      <c r="AF339" s="382">
        <v>3.6012676462114674</v>
      </c>
      <c r="AG339" s="382">
        <v>6.9293178981374988</v>
      </c>
      <c r="AH339" s="382">
        <v>3.2</v>
      </c>
    </row>
    <row r="340" spans="1:34" ht="15.6">
      <c r="A340" s="382">
        <v>2</v>
      </c>
      <c r="B340" s="382">
        <v>310</v>
      </c>
      <c r="C340" s="382">
        <v>1999</v>
      </c>
      <c r="D340" s="382">
        <v>10</v>
      </c>
      <c r="E340" s="382">
        <v>99</v>
      </c>
      <c r="F340" s="382">
        <v>99</v>
      </c>
      <c r="G340" s="382">
        <v>99</v>
      </c>
      <c r="H340" s="382">
        <v>99</v>
      </c>
      <c r="I340" s="382">
        <v>99</v>
      </c>
      <c r="J340" s="382">
        <v>999</v>
      </c>
      <c r="K340" s="382">
        <v>99</v>
      </c>
      <c r="L340" s="382">
        <v>99</v>
      </c>
      <c r="M340" s="382">
        <v>99</v>
      </c>
      <c r="N340" s="382">
        <v>99</v>
      </c>
      <c r="O340" s="382">
        <v>99</v>
      </c>
      <c r="P340" s="382">
        <v>9999</v>
      </c>
      <c r="Q340" s="382">
        <v>62</v>
      </c>
      <c r="R340" s="382">
        <v>207</v>
      </c>
      <c r="S340" s="382">
        <v>3.0338164251207722</v>
      </c>
      <c r="T340" s="382">
        <v>2.9130434782608696</v>
      </c>
      <c r="U340" s="382">
        <v>9.0990338164251217</v>
      </c>
      <c r="V340" s="382">
        <v>0</v>
      </c>
      <c r="W340" s="382">
        <v>0</v>
      </c>
      <c r="X340" s="382">
        <v>1.4492753623188404</v>
      </c>
      <c r="Y340" s="382">
        <v>0</v>
      </c>
      <c r="Z340" s="382">
        <v>3.017821307383997</v>
      </c>
      <c r="AA340" s="382">
        <v>1.286802735585344</v>
      </c>
      <c r="AB340" s="382">
        <v>1.3803919883815252</v>
      </c>
      <c r="AC340" s="382">
        <v>53.63014790587836</v>
      </c>
      <c r="AD340" s="382">
        <v>54.258852727669591</v>
      </c>
      <c r="AE340" s="382">
        <v>60.270118671106701</v>
      </c>
      <c r="AF340" s="382">
        <v>2.9818496110630943</v>
      </c>
      <c r="AG340" s="382">
        <v>5.7621943757801262</v>
      </c>
      <c r="AH340" s="382">
        <v>0.9661835748792269</v>
      </c>
    </row>
    <row r="341" spans="1:34" ht="15.6">
      <c r="A341" s="382">
        <v>2</v>
      </c>
      <c r="B341" s="382">
        <v>311</v>
      </c>
      <c r="C341" s="382">
        <v>1999</v>
      </c>
      <c r="D341" s="382">
        <v>11</v>
      </c>
      <c r="E341" s="382">
        <v>99</v>
      </c>
      <c r="F341" s="382">
        <v>99</v>
      </c>
      <c r="G341" s="382">
        <v>99</v>
      </c>
      <c r="H341" s="382">
        <v>99</v>
      </c>
      <c r="I341" s="382">
        <v>99</v>
      </c>
      <c r="J341" s="382">
        <v>999</v>
      </c>
      <c r="K341" s="382">
        <v>99</v>
      </c>
      <c r="L341" s="382">
        <v>99</v>
      </c>
      <c r="M341" s="382">
        <v>99</v>
      </c>
      <c r="N341" s="382">
        <v>99</v>
      </c>
      <c r="O341" s="382">
        <v>99</v>
      </c>
      <c r="P341" s="382">
        <v>9999</v>
      </c>
      <c r="Q341" s="382">
        <v>17</v>
      </c>
      <c r="R341" s="382">
        <v>101</v>
      </c>
      <c r="S341" s="382">
        <v>3.6534653465346527</v>
      </c>
      <c r="T341" s="382">
        <v>3.0990099009900991</v>
      </c>
      <c r="U341" s="382">
        <v>7.9029702970297055</v>
      </c>
      <c r="V341" s="382">
        <v>0</v>
      </c>
      <c r="W341" s="382">
        <v>0</v>
      </c>
      <c r="X341" s="382">
        <v>0</v>
      </c>
      <c r="Y341" s="382">
        <v>0</v>
      </c>
      <c r="Z341" s="382">
        <v>2.2582940834697598</v>
      </c>
      <c r="AA341" s="382">
        <v>1.4585741278464048</v>
      </c>
      <c r="AB341" s="382">
        <v>1.4454089180906655</v>
      </c>
      <c r="AC341" s="382">
        <v>-7.0325361220268059</v>
      </c>
      <c r="AD341" s="382">
        <v>26.380216343364395</v>
      </c>
      <c r="AE341" s="382">
        <v>36.380348789560813</v>
      </c>
      <c r="AF341" s="382">
        <v>1.4549121290694329</v>
      </c>
      <c r="AG341" s="382">
        <v>2.441934457524658</v>
      </c>
      <c r="AH341" s="382">
        <v>0</v>
      </c>
    </row>
    <row r="342" spans="1:34" ht="15.6">
      <c r="A342" s="382">
        <v>2</v>
      </c>
      <c r="B342" s="382">
        <v>312</v>
      </c>
      <c r="C342" s="382">
        <v>1999</v>
      </c>
      <c r="D342" s="382">
        <v>12</v>
      </c>
      <c r="E342" s="382">
        <v>99</v>
      </c>
      <c r="F342" s="382">
        <v>99</v>
      </c>
      <c r="G342" s="382">
        <v>99</v>
      </c>
      <c r="H342" s="382">
        <v>99</v>
      </c>
      <c r="I342" s="382">
        <v>99</v>
      </c>
      <c r="J342" s="382">
        <v>999</v>
      </c>
      <c r="K342" s="382">
        <v>99</v>
      </c>
      <c r="L342" s="382">
        <v>99</v>
      </c>
      <c r="M342" s="382">
        <v>99</v>
      </c>
      <c r="N342" s="382">
        <v>99</v>
      </c>
      <c r="O342" s="382">
        <v>99</v>
      </c>
      <c r="P342" s="382">
        <v>9999</v>
      </c>
      <c r="Q342" s="382">
        <v>12</v>
      </c>
      <c r="R342" s="382">
        <v>97</v>
      </c>
      <c r="S342" s="382">
        <v>4.1958762886597949</v>
      </c>
      <c r="T342" s="382">
        <v>3.6391752577319574</v>
      </c>
      <c r="U342" s="382">
        <v>9.1051546391752574</v>
      </c>
      <c r="V342" s="382">
        <v>0</v>
      </c>
      <c r="W342" s="382">
        <v>0</v>
      </c>
      <c r="X342" s="382">
        <v>1.0309278350515465</v>
      </c>
      <c r="Y342" s="382">
        <v>0</v>
      </c>
      <c r="Z342" s="382">
        <v>2.7597389363317082</v>
      </c>
      <c r="AA342" s="382">
        <v>1.1982734594676516</v>
      </c>
      <c r="AB342" s="382">
        <v>1.4935294599154187</v>
      </c>
      <c r="AC342" s="382">
        <v>21.355412671120888</v>
      </c>
      <c r="AD342" s="382">
        <v>-18.888874501237812</v>
      </c>
      <c r="AE342" s="382">
        <v>28.719249718822393</v>
      </c>
      <c r="AF342" s="382">
        <v>1.397291846730049</v>
      </c>
      <c r="AG342" s="382">
        <v>2.701975085048582</v>
      </c>
      <c r="AH342" s="382">
        <v>0</v>
      </c>
    </row>
    <row r="343" spans="1:34" ht="15.6">
      <c r="A343" s="382">
        <v>2</v>
      </c>
      <c r="B343" s="382">
        <v>313</v>
      </c>
      <c r="C343" s="382">
        <v>1998</v>
      </c>
      <c r="D343" s="382">
        <v>1</v>
      </c>
      <c r="E343" s="382">
        <v>99</v>
      </c>
      <c r="F343" s="382">
        <v>99</v>
      </c>
      <c r="G343" s="382">
        <v>99</v>
      </c>
      <c r="H343" s="382">
        <v>99</v>
      </c>
      <c r="I343" s="382">
        <v>99</v>
      </c>
      <c r="J343" s="382">
        <v>999</v>
      </c>
      <c r="K343" s="382">
        <v>99</v>
      </c>
      <c r="L343" s="382">
        <v>99</v>
      </c>
      <c r="M343" s="382">
        <v>99</v>
      </c>
      <c r="N343" s="382">
        <v>99</v>
      </c>
      <c r="O343" s="382">
        <v>99</v>
      </c>
      <c r="P343" s="382">
        <v>9999</v>
      </c>
      <c r="Q343" s="382">
        <v>38</v>
      </c>
      <c r="R343" s="382">
        <v>417</v>
      </c>
      <c r="S343" s="382">
        <v>2.8920863309352511</v>
      </c>
      <c r="T343" s="382">
        <v>2.8081534772182248</v>
      </c>
      <c r="U343" s="382">
        <v>4.0139088729016796</v>
      </c>
      <c r="V343" s="382">
        <v>0</v>
      </c>
      <c r="W343" s="382">
        <v>0</v>
      </c>
      <c r="X343" s="382">
        <v>0</v>
      </c>
      <c r="Y343" s="382">
        <v>0</v>
      </c>
      <c r="Z343" s="382">
        <v>2.02742546725373</v>
      </c>
      <c r="AA343" s="382"/>
      <c r="AB343" s="382">
        <v>1.7081075383405664</v>
      </c>
      <c r="AC343" s="382"/>
      <c r="AD343" s="382">
        <v>35.940311041055566</v>
      </c>
      <c r="AE343" s="382"/>
      <c r="AF343" s="382">
        <v>4.4004748713890001</v>
      </c>
      <c r="AG343" s="382">
        <v>4.0402918820016556</v>
      </c>
      <c r="AH343" s="382">
        <v>0</v>
      </c>
    </row>
    <row r="344" spans="1:34" ht="15.6">
      <c r="A344" s="382">
        <v>2</v>
      </c>
      <c r="B344" s="382">
        <v>314</v>
      </c>
      <c r="C344" s="382">
        <v>1998</v>
      </c>
      <c r="D344" s="382">
        <v>2</v>
      </c>
      <c r="E344" s="382">
        <v>99</v>
      </c>
      <c r="F344" s="382">
        <v>99</v>
      </c>
      <c r="G344" s="382">
        <v>99</v>
      </c>
      <c r="H344" s="382">
        <v>99</v>
      </c>
      <c r="I344" s="382">
        <v>99</v>
      </c>
      <c r="J344" s="382">
        <v>999</v>
      </c>
      <c r="K344" s="382">
        <v>99</v>
      </c>
      <c r="L344" s="382">
        <v>99</v>
      </c>
      <c r="M344" s="382">
        <v>99</v>
      </c>
      <c r="N344" s="382">
        <v>99</v>
      </c>
      <c r="O344" s="382">
        <v>99</v>
      </c>
      <c r="P344" s="382">
        <v>9999</v>
      </c>
      <c r="Q344" s="382">
        <v>53</v>
      </c>
      <c r="R344" s="382">
        <v>1341</v>
      </c>
      <c r="S344" s="382">
        <v>5.4780014914243118</v>
      </c>
      <c r="T344" s="382">
        <v>2.230425055928412</v>
      </c>
      <c r="U344" s="382">
        <v>3.5935123042505608</v>
      </c>
      <c r="V344" s="382">
        <v>0</v>
      </c>
      <c r="W344" s="382">
        <v>0</v>
      </c>
      <c r="X344" s="382">
        <v>0</v>
      </c>
      <c r="Y344" s="382">
        <v>0</v>
      </c>
      <c r="Z344" s="382">
        <v>1.2831360599841921</v>
      </c>
      <c r="AA344" s="382">
        <v>14.044262644650098</v>
      </c>
      <c r="AB344" s="382">
        <v>1.261427602208629</v>
      </c>
      <c r="AC344" s="382">
        <v>-28.217369601431805</v>
      </c>
      <c r="AD344" s="382">
        <v>7.2611488760988898</v>
      </c>
      <c r="AE344" s="382">
        <v>7.4222495317676751</v>
      </c>
      <c r="AF344" s="382">
        <v>14.151167392164622</v>
      </c>
      <c r="AG344" s="382">
        <v>11.63207226083032</v>
      </c>
      <c r="AH344" s="382">
        <v>0</v>
      </c>
    </row>
    <row r="345" spans="1:34" ht="15.6">
      <c r="A345" s="382">
        <v>2</v>
      </c>
      <c r="B345" s="382">
        <v>315</v>
      </c>
      <c r="C345" s="382">
        <v>1998</v>
      </c>
      <c r="D345" s="382">
        <v>3</v>
      </c>
      <c r="E345" s="382">
        <v>99</v>
      </c>
      <c r="F345" s="382">
        <v>99</v>
      </c>
      <c r="G345" s="382">
        <v>99</v>
      </c>
      <c r="H345" s="382">
        <v>99</v>
      </c>
      <c r="I345" s="382">
        <v>99</v>
      </c>
      <c r="J345" s="382">
        <v>999</v>
      </c>
      <c r="K345" s="382">
        <v>99</v>
      </c>
      <c r="L345" s="382">
        <v>99</v>
      </c>
      <c r="M345" s="382">
        <v>99</v>
      </c>
      <c r="N345" s="382">
        <v>99</v>
      </c>
      <c r="O345" s="382">
        <v>99</v>
      </c>
      <c r="P345" s="382">
        <v>9999</v>
      </c>
      <c r="Q345" s="382">
        <v>127</v>
      </c>
      <c r="R345" s="382">
        <v>2475</v>
      </c>
      <c r="S345" s="382">
        <v>3.7579797979797975</v>
      </c>
      <c r="T345" s="382">
        <v>2.8864646464646455</v>
      </c>
      <c r="U345" s="382">
        <v>3.7771717171717176</v>
      </c>
      <c r="V345" s="382">
        <v>0</v>
      </c>
      <c r="W345" s="382">
        <v>0</v>
      </c>
      <c r="X345" s="382">
        <v>0</v>
      </c>
      <c r="Y345" s="382">
        <v>0</v>
      </c>
      <c r="Z345" s="382">
        <v>1.371648746452429</v>
      </c>
      <c r="AA345" s="382">
        <v>3.6803068547400257</v>
      </c>
      <c r="AB345" s="382">
        <v>1.491402507933159</v>
      </c>
      <c r="AC345" s="382">
        <v>-61.572856962194329</v>
      </c>
      <c r="AD345" s="382">
        <v>27.109801966464005</v>
      </c>
      <c r="AE345" s="382">
        <v>56.548327679614893</v>
      </c>
      <c r="AF345" s="382">
        <v>26.117926394934695</v>
      </c>
      <c r="AG345" s="382">
        <v>22.565819487927158</v>
      </c>
      <c r="AH345" s="382">
        <v>0</v>
      </c>
    </row>
    <row r="346" spans="1:34" ht="15.6">
      <c r="A346" s="382">
        <v>2</v>
      </c>
      <c r="B346" s="382">
        <v>316</v>
      </c>
      <c r="C346" s="382">
        <v>1998</v>
      </c>
      <c r="D346" s="382">
        <v>4</v>
      </c>
      <c r="E346" s="382">
        <v>99</v>
      </c>
      <c r="F346" s="382">
        <v>99</v>
      </c>
      <c r="G346" s="382">
        <v>99</v>
      </c>
      <c r="H346" s="382">
        <v>99</v>
      </c>
      <c r="I346" s="382">
        <v>99</v>
      </c>
      <c r="J346" s="382">
        <v>999</v>
      </c>
      <c r="K346" s="382">
        <v>99</v>
      </c>
      <c r="L346" s="382">
        <v>99</v>
      </c>
      <c r="M346" s="382">
        <v>99</v>
      </c>
      <c r="N346" s="382">
        <v>99</v>
      </c>
      <c r="O346" s="382">
        <v>99</v>
      </c>
      <c r="P346" s="382">
        <v>9999</v>
      </c>
      <c r="Q346" s="382">
        <v>138</v>
      </c>
      <c r="R346" s="382">
        <v>3244</v>
      </c>
      <c r="S346" s="382">
        <v>4.6827990135635007</v>
      </c>
      <c r="T346" s="382">
        <v>3.1045006165228122</v>
      </c>
      <c r="U346" s="382">
        <v>4.0595561035758303</v>
      </c>
      <c r="V346" s="382">
        <v>0</v>
      </c>
      <c r="W346" s="382">
        <v>0</v>
      </c>
      <c r="X346" s="382">
        <v>0</v>
      </c>
      <c r="Y346" s="382">
        <v>0</v>
      </c>
      <c r="Z346" s="382">
        <v>1.3906298372546957</v>
      </c>
      <c r="AA346" s="382">
        <v>8.745768752970946</v>
      </c>
      <c r="AB346" s="382">
        <v>1.4776984022882989</v>
      </c>
      <c r="AC346" s="382">
        <v>-12.765307546530517</v>
      </c>
      <c r="AD346" s="382">
        <v>13.591113179674577</v>
      </c>
      <c r="AE346" s="382">
        <v>6.7133828986108837</v>
      </c>
      <c r="AF346" s="382">
        <v>34.232950798047753</v>
      </c>
      <c r="AG346" s="382">
        <v>31.788392790331084</v>
      </c>
      <c r="AH346" s="382">
        <v>0.15413070283600491</v>
      </c>
    </row>
    <row r="347" spans="1:34" ht="15.6">
      <c r="A347" s="382">
        <v>2</v>
      </c>
      <c r="B347" s="382">
        <v>317</v>
      </c>
      <c r="C347" s="382">
        <v>1998</v>
      </c>
      <c r="D347" s="382">
        <v>5</v>
      </c>
      <c r="E347" s="382">
        <v>99</v>
      </c>
      <c r="F347" s="382">
        <v>99</v>
      </c>
      <c r="G347" s="382">
        <v>99</v>
      </c>
      <c r="H347" s="382">
        <v>99</v>
      </c>
      <c r="I347" s="382">
        <v>99</v>
      </c>
      <c r="J347" s="382">
        <v>999</v>
      </c>
      <c r="K347" s="382">
        <v>99</v>
      </c>
      <c r="L347" s="382">
        <v>99</v>
      </c>
      <c r="M347" s="382">
        <v>99</v>
      </c>
      <c r="N347" s="382">
        <v>99</v>
      </c>
      <c r="O347" s="382">
        <v>99</v>
      </c>
      <c r="P347" s="382">
        <v>9999</v>
      </c>
      <c r="Q347" s="382">
        <v>71</v>
      </c>
      <c r="R347" s="382">
        <v>615.25</v>
      </c>
      <c r="S347" s="382">
        <v>5.6643640796424224</v>
      </c>
      <c r="T347" s="382">
        <v>3.0572937830150346</v>
      </c>
      <c r="U347" s="382">
        <v>4.7211702559935</v>
      </c>
      <c r="V347" s="382">
        <v>0</v>
      </c>
      <c r="W347" s="382">
        <v>0</v>
      </c>
      <c r="X347" s="382">
        <v>0</v>
      </c>
      <c r="Y347" s="382">
        <v>0</v>
      </c>
      <c r="Z347" s="382">
        <v>1.7655126612962522</v>
      </c>
      <c r="AA347" s="382">
        <v>15.380821590129612</v>
      </c>
      <c r="AB347" s="382">
        <v>1.5976060891244972</v>
      </c>
      <c r="AC347" s="382">
        <v>-2.52238538186359</v>
      </c>
      <c r="AD347" s="382">
        <v>7.9630697105746977</v>
      </c>
      <c r="AE347" s="382">
        <v>-19.076766208881718</v>
      </c>
      <c r="AF347" s="382">
        <v>6.4925471573671025</v>
      </c>
      <c r="AG347" s="382">
        <v>7.0114923107003291</v>
      </c>
      <c r="AH347" s="382">
        <v>0</v>
      </c>
    </row>
    <row r="348" spans="1:34" ht="15.6">
      <c r="A348" s="382">
        <v>2</v>
      </c>
      <c r="B348" s="382">
        <v>318</v>
      </c>
      <c r="C348" s="382">
        <v>1998</v>
      </c>
      <c r="D348" s="382">
        <v>6</v>
      </c>
      <c r="E348" s="382">
        <v>99</v>
      </c>
      <c r="F348" s="382">
        <v>99</v>
      </c>
      <c r="G348" s="382">
        <v>99</v>
      </c>
      <c r="H348" s="382">
        <v>99</v>
      </c>
      <c r="I348" s="382">
        <v>99</v>
      </c>
      <c r="J348" s="382">
        <v>999</v>
      </c>
      <c r="K348" s="382">
        <v>99</v>
      </c>
      <c r="L348" s="382">
        <v>99</v>
      </c>
      <c r="M348" s="382">
        <v>99</v>
      </c>
      <c r="N348" s="382">
        <v>99</v>
      </c>
      <c r="O348" s="382">
        <v>99</v>
      </c>
      <c r="P348" s="382">
        <v>9999</v>
      </c>
      <c r="Q348" s="382">
        <v>65</v>
      </c>
      <c r="R348" s="382">
        <v>417</v>
      </c>
      <c r="S348" s="382">
        <v>9.5155875299760169</v>
      </c>
      <c r="T348" s="382">
        <v>2.7553956834532376</v>
      </c>
      <c r="U348" s="382">
        <v>5.101678657074344</v>
      </c>
      <c r="V348" s="382">
        <v>0</v>
      </c>
      <c r="W348" s="382">
        <v>0</v>
      </c>
      <c r="X348" s="382">
        <v>0</v>
      </c>
      <c r="Y348" s="382">
        <v>0</v>
      </c>
      <c r="Z348" s="382">
        <v>2.1257043516317125</v>
      </c>
      <c r="AA348" s="382">
        <v>23.593092513041842</v>
      </c>
      <c r="AB348" s="382">
        <v>1.6759589787321734</v>
      </c>
      <c r="AC348" s="382">
        <v>-33.672717486862943</v>
      </c>
      <c r="AD348" s="382">
        <v>44.603884141001856</v>
      </c>
      <c r="AE348" s="382">
        <v>-40.15602739866307</v>
      </c>
      <c r="AF348" s="382">
        <v>4.4004748713890001</v>
      </c>
      <c r="AG348" s="382">
        <v>5.1352114647928815</v>
      </c>
      <c r="AH348" s="382">
        <v>0</v>
      </c>
    </row>
    <row r="349" spans="1:34" ht="15.6">
      <c r="A349" s="382">
        <v>2</v>
      </c>
      <c r="B349" s="382">
        <v>319</v>
      </c>
      <c r="C349" s="382">
        <v>1998</v>
      </c>
      <c r="D349" s="382">
        <v>7</v>
      </c>
      <c r="E349" s="382">
        <v>99</v>
      </c>
      <c r="F349" s="382">
        <v>99</v>
      </c>
      <c r="G349" s="382">
        <v>99</v>
      </c>
      <c r="H349" s="382">
        <v>99</v>
      </c>
      <c r="I349" s="382">
        <v>99</v>
      </c>
      <c r="J349" s="382">
        <v>999</v>
      </c>
      <c r="K349" s="382">
        <v>99</v>
      </c>
      <c r="L349" s="382">
        <v>99</v>
      </c>
      <c r="M349" s="382">
        <v>99</v>
      </c>
      <c r="N349" s="382">
        <v>99</v>
      </c>
      <c r="O349" s="382">
        <v>99</v>
      </c>
      <c r="P349" s="382">
        <v>9999</v>
      </c>
      <c r="Q349" s="382">
        <v>27</v>
      </c>
      <c r="R349" s="382">
        <v>192</v>
      </c>
      <c r="S349" s="382">
        <v>2.25</v>
      </c>
      <c r="T349" s="382">
        <v>3.171875</v>
      </c>
      <c r="U349" s="382">
        <v>5.5729166666666679</v>
      </c>
      <c r="V349" s="382">
        <v>0</v>
      </c>
      <c r="W349" s="382">
        <v>0</v>
      </c>
      <c r="X349" s="382">
        <v>0</v>
      </c>
      <c r="Y349" s="382">
        <v>0</v>
      </c>
      <c r="Z349" s="382">
        <v>1.7428113762124537</v>
      </c>
      <c r="AA349" s="382"/>
      <c r="AB349" s="382">
        <v>1.484868339070841</v>
      </c>
      <c r="AC349" s="382"/>
      <c r="AD349" s="382">
        <v>-32.223204212735794</v>
      </c>
      <c r="AE349" s="382"/>
      <c r="AF349" s="382">
        <v>2.0261179263949343</v>
      </c>
      <c r="AG349" s="382">
        <v>2.5828129488240958</v>
      </c>
      <c r="AH349" s="382">
        <v>0</v>
      </c>
    </row>
    <row r="350" spans="1:34" ht="15.6">
      <c r="A350" s="382">
        <v>2</v>
      </c>
      <c r="B350" s="382">
        <v>320</v>
      </c>
      <c r="C350" s="382">
        <v>1998</v>
      </c>
      <c r="D350" s="382">
        <v>8</v>
      </c>
      <c r="E350" s="382">
        <v>99</v>
      </c>
      <c r="F350" s="382">
        <v>99</v>
      </c>
      <c r="G350" s="382">
        <v>99</v>
      </c>
      <c r="H350" s="382">
        <v>99</v>
      </c>
      <c r="I350" s="382">
        <v>99</v>
      </c>
      <c r="J350" s="382">
        <v>999</v>
      </c>
      <c r="K350" s="382">
        <v>99</v>
      </c>
      <c r="L350" s="382">
        <v>99</v>
      </c>
      <c r="M350" s="382">
        <v>99</v>
      </c>
      <c r="N350" s="382">
        <v>99</v>
      </c>
      <c r="O350" s="382">
        <v>99</v>
      </c>
      <c r="P350" s="382">
        <v>9999</v>
      </c>
      <c r="Q350" s="382">
        <v>35</v>
      </c>
      <c r="R350" s="382">
        <v>170</v>
      </c>
      <c r="S350" s="382">
        <v>4.8764705882352946</v>
      </c>
      <c r="T350" s="382">
        <v>2.3176470588235296</v>
      </c>
      <c r="U350" s="382">
        <v>7.0047058823529404</v>
      </c>
      <c r="V350" s="382">
        <v>0</v>
      </c>
      <c r="W350" s="382">
        <v>0</v>
      </c>
      <c r="X350" s="382">
        <v>0</v>
      </c>
      <c r="Y350" s="382">
        <v>0</v>
      </c>
      <c r="Z350" s="382">
        <v>2.1322954150455367</v>
      </c>
      <c r="AA350" s="382">
        <v>12.793933737691043</v>
      </c>
      <c r="AB350" s="382">
        <v>1.0083389335160522</v>
      </c>
      <c r="AC350" s="382">
        <v>-34.748033805983063</v>
      </c>
      <c r="AD350" s="382">
        <v>37.986578162344749</v>
      </c>
      <c r="AE350" s="382">
        <v>-1.3373460460792144</v>
      </c>
      <c r="AF350" s="382">
        <v>1.7939585806621821</v>
      </c>
      <c r="AG350" s="382">
        <v>2.874405289214705</v>
      </c>
      <c r="AH350" s="382">
        <v>0</v>
      </c>
    </row>
    <row r="351" spans="1:34" ht="15.6">
      <c r="A351" s="382">
        <v>2</v>
      </c>
      <c r="B351" s="382">
        <v>321</v>
      </c>
      <c r="C351" s="382">
        <v>1998</v>
      </c>
      <c r="D351" s="382">
        <v>9</v>
      </c>
      <c r="E351" s="382">
        <v>99</v>
      </c>
      <c r="F351" s="382">
        <v>99</v>
      </c>
      <c r="G351" s="382">
        <v>99</v>
      </c>
      <c r="H351" s="382">
        <v>99</v>
      </c>
      <c r="I351" s="382">
        <v>99</v>
      </c>
      <c r="J351" s="382">
        <v>999</v>
      </c>
      <c r="K351" s="382">
        <v>99</v>
      </c>
      <c r="L351" s="382">
        <v>99</v>
      </c>
      <c r="M351" s="382">
        <v>99</v>
      </c>
      <c r="N351" s="382">
        <v>99</v>
      </c>
      <c r="O351" s="382">
        <v>99</v>
      </c>
      <c r="P351" s="382">
        <v>9999</v>
      </c>
      <c r="Q351" s="382">
        <v>63</v>
      </c>
      <c r="R351" s="382">
        <v>229</v>
      </c>
      <c r="S351" s="382">
        <v>1.1834061135371181</v>
      </c>
      <c r="T351" s="382">
        <v>2.7423580786026198</v>
      </c>
      <c r="U351" s="382">
        <v>8.5633187772925741</v>
      </c>
      <c r="V351" s="382">
        <v>0</v>
      </c>
      <c r="W351" s="382">
        <v>0</v>
      </c>
      <c r="X351" s="382">
        <v>0</v>
      </c>
      <c r="Y351" s="382">
        <v>0</v>
      </c>
      <c r="Z351" s="382">
        <v>2.0347975852137243</v>
      </c>
      <c r="AA351" s="382"/>
      <c r="AB351" s="382">
        <v>1.1854266577324315</v>
      </c>
      <c r="AC351" s="382"/>
      <c r="AD351" s="382">
        <v>35.272593334778527</v>
      </c>
      <c r="AE351" s="382"/>
      <c r="AF351" s="382">
        <v>2.4165677351272921</v>
      </c>
      <c r="AG351" s="382">
        <v>4.7335478435925689</v>
      </c>
      <c r="AH351" s="382">
        <v>0</v>
      </c>
    </row>
    <row r="352" spans="1:34" ht="15.6">
      <c r="A352" s="382">
        <v>2</v>
      </c>
      <c r="B352" s="382">
        <v>322</v>
      </c>
      <c r="C352" s="382">
        <v>1998</v>
      </c>
      <c r="D352" s="382">
        <v>10</v>
      </c>
      <c r="E352" s="382">
        <v>99</v>
      </c>
      <c r="F352" s="382">
        <v>99</v>
      </c>
      <c r="G352" s="382">
        <v>99</v>
      </c>
      <c r="H352" s="382">
        <v>99</v>
      </c>
      <c r="I352" s="382">
        <v>99</v>
      </c>
      <c r="J352" s="382">
        <v>999</v>
      </c>
      <c r="K352" s="382">
        <v>99</v>
      </c>
      <c r="L352" s="382">
        <v>99</v>
      </c>
      <c r="M352" s="382">
        <v>99</v>
      </c>
      <c r="N352" s="382">
        <v>99</v>
      </c>
      <c r="O352" s="382">
        <v>99</v>
      </c>
      <c r="P352" s="382">
        <v>9999</v>
      </c>
      <c r="Q352" s="382">
        <v>84</v>
      </c>
      <c r="R352" s="382">
        <v>236</v>
      </c>
      <c r="S352" s="382">
        <v>4.8983050847457639</v>
      </c>
      <c r="T352" s="382">
        <v>2.8474576271186445</v>
      </c>
      <c r="U352" s="382">
        <v>8.4614406779661007</v>
      </c>
      <c r="V352" s="382">
        <v>0</v>
      </c>
      <c r="W352" s="382">
        <v>0</v>
      </c>
      <c r="X352" s="382">
        <v>0.4237288135593219</v>
      </c>
      <c r="Y352" s="382">
        <v>0</v>
      </c>
      <c r="Z352" s="382">
        <v>2.6028171750011353</v>
      </c>
      <c r="AA352" s="382">
        <v>13.93896491458294</v>
      </c>
      <c r="AB352" s="382">
        <v>1.4119773287904087</v>
      </c>
      <c r="AC352" s="382">
        <v>-19.680949146887965</v>
      </c>
      <c r="AD352" s="382">
        <v>39.686467617810877</v>
      </c>
      <c r="AE352" s="382">
        <v>-24.342331209690645</v>
      </c>
      <c r="AF352" s="382">
        <v>2.49043661786044</v>
      </c>
      <c r="AG352" s="382">
        <v>4.8202048387914367</v>
      </c>
      <c r="AH352" s="382">
        <v>0</v>
      </c>
    </row>
    <row r="353" spans="1:35" ht="15.6">
      <c r="A353" s="382">
        <v>2</v>
      </c>
      <c r="B353" s="382">
        <v>323</v>
      </c>
      <c r="C353" s="382">
        <v>1998</v>
      </c>
      <c r="D353" s="382">
        <v>11</v>
      </c>
      <c r="E353" s="382">
        <v>99</v>
      </c>
      <c r="F353" s="382">
        <v>99</v>
      </c>
      <c r="G353" s="382">
        <v>99</v>
      </c>
      <c r="H353" s="382">
        <v>99</v>
      </c>
      <c r="I353" s="382">
        <v>99</v>
      </c>
      <c r="J353" s="382">
        <v>999</v>
      </c>
      <c r="K353" s="382">
        <v>99</v>
      </c>
      <c r="L353" s="382">
        <v>99</v>
      </c>
      <c r="M353" s="382">
        <v>99</v>
      </c>
      <c r="N353" s="382">
        <v>99</v>
      </c>
      <c r="O353" s="382">
        <v>99</v>
      </c>
      <c r="P353" s="382">
        <v>9999</v>
      </c>
      <c r="Q353" s="382">
        <v>25</v>
      </c>
      <c r="R353" s="382">
        <v>78</v>
      </c>
      <c r="S353" s="382">
        <v>2.7948717948717952</v>
      </c>
      <c r="T353" s="382">
        <v>2.6153846153846159</v>
      </c>
      <c r="U353" s="382">
        <v>7.9961538461538479</v>
      </c>
      <c r="V353" s="382">
        <v>0</v>
      </c>
      <c r="W353" s="382">
        <v>0</v>
      </c>
      <c r="X353" s="382">
        <v>0</v>
      </c>
      <c r="Y353" s="382">
        <v>0</v>
      </c>
      <c r="Z353" s="382">
        <v>2.6961721349831409</v>
      </c>
      <c r="AA353" s="382">
        <v>1.2543153649882064</v>
      </c>
      <c r="AB353" s="382">
        <v>1.2113858267710478</v>
      </c>
      <c r="AC353" s="382">
        <v>42.890519641720118</v>
      </c>
      <c r="AD353" s="382">
        <v>31.632056720084119</v>
      </c>
      <c r="AE353" s="382">
        <v>20.964057245932253</v>
      </c>
      <c r="AF353" s="382">
        <v>0.8231104075979423</v>
      </c>
      <c r="AG353" s="382">
        <v>1.5055144263379339</v>
      </c>
      <c r="AH353" s="382">
        <v>0</v>
      </c>
    </row>
    <row r="354" spans="1:35" ht="15.6">
      <c r="A354" s="382">
        <v>2</v>
      </c>
      <c r="B354" s="382">
        <v>324</v>
      </c>
      <c r="C354" s="382">
        <v>1998</v>
      </c>
      <c r="D354" s="382">
        <v>12</v>
      </c>
      <c r="E354" s="382">
        <v>99</v>
      </c>
      <c r="F354" s="382">
        <v>99</v>
      </c>
      <c r="G354" s="382">
        <v>99</v>
      </c>
      <c r="H354" s="382">
        <v>99</v>
      </c>
      <c r="I354" s="382">
        <v>99</v>
      </c>
      <c r="J354" s="382">
        <v>999</v>
      </c>
      <c r="K354" s="382">
        <v>99</v>
      </c>
      <c r="L354" s="382">
        <v>99</v>
      </c>
      <c r="M354" s="382">
        <v>99</v>
      </c>
      <c r="N354" s="382">
        <v>99</v>
      </c>
      <c r="O354" s="382">
        <v>99</v>
      </c>
      <c r="P354" s="382">
        <v>9999</v>
      </c>
      <c r="Q354" s="382">
        <v>11</v>
      </c>
      <c r="R354" s="382">
        <v>62</v>
      </c>
      <c r="S354" s="382">
        <v>5.0806451612903212</v>
      </c>
      <c r="T354" s="382">
        <v>3.8870967741935489</v>
      </c>
      <c r="U354" s="382">
        <v>8.754838709677415</v>
      </c>
      <c r="V354" s="382">
        <v>0</v>
      </c>
      <c r="W354" s="382">
        <v>0</v>
      </c>
      <c r="X354" s="382">
        <v>0</v>
      </c>
      <c r="Y354" s="382">
        <v>0</v>
      </c>
      <c r="Z354" s="382">
        <v>2.5343242033200566</v>
      </c>
      <c r="AA354" s="382">
        <v>1.6781171005390956</v>
      </c>
      <c r="AB354" s="382">
        <v>1.4491915288908324</v>
      </c>
      <c r="AC354" s="382">
        <v>-5.6030908004744573</v>
      </c>
      <c r="AD354" s="382">
        <v>-15.728923440316956</v>
      </c>
      <c r="AE354" s="382">
        <v>51.442651862262736</v>
      </c>
      <c r="AF354" s="382">
        <v>0.65426724706503125</v>
      </c>
      <c r="AG354" s="382">
        <v>1.3102344566558122</v>
      </c>
      <c r="AH354" s="382">
        <v>1.6129032258064513</v>
      </c>
      <c r="AI354" s="382"/>
    </row>
    <row r="355" spans="1:35" ht="15.6">
      <c r="A355" s="382">
        <v>2</v>
      </c>
      <c r="B355" s="382">
        <v>325</v>
      </c>
      <c r="C355" s="382">
        <v>1997</v>
      </c>
      <c r="D355" s="382">
        <v>1</v>
      </c>
      <c r="E355" s="382">
        <v>99</v>
      </c>
      <c r="F355" s="382">
        <v>99</v>
      </c>
      <c r="G355" s="382">
        <v>99</v>
      </c>
      <c r="H355" s="382">
        <v>99</v>
      </c>
      <c r="I355" s="382">
        <v>99</v>
      </c>
      <c r="J355" s="382">
        <v>999</v>
      </c>
      <c r="K355" s="382">
        <v>99</v>
      </c>
      <c r="L355" s="382">
        <v>99</v>
      </c>
      <c r="M355" s="382">
        <v>99</v>
      </c>
      <c r="N355" s="382">
        <v>99</v>
      </c>
      <c r="O355" s="382">
        <v>99</v>
      </c>
      <c r="P355" s="382">
        <v>9999</v>
      </c>
      <c r="Q355" s="382">
        <v>28</v>
      </c>
      <c r="R355" s="382">
        <v>443</v>
      </c>
      <c r="S355" s="382">
        <v>5.7900677200902928</v>
      </c>
      <c r="T355" s="382">
        <v>2.6749435665914225</v>
      </c>
      <c r="U355" s="382">
        <v>3.5198645598194154</v>
      </c>
      <c r="V355" s="382">
        <v>0</v>
      </c>
      <c r="W355" s="382">
        <v>0</v>
      </c>
      <c r="X355" s="382">
        <v>0</v>
      </c>
      <c r="Y355" s="382">
        <v>0</v>
      </c>
      <c r="Z355" s="382">
        <v>1.6338029090250052</v>
      </c>
      <c r="AA355" s="382">
        <v>14.226439974641337</v>
      </c>
      <c r="AB355" s="382">
        <v>1.3228260615592389</v>
      </c>
      <c r="AC355" s="382">
        <v>-11.030218387195742</v>
      </c>
      <c r="AD355" s="382">
        <v>0.93589245544629995</v>
      </c>
      <c r="AE355" s="382">
        <v>-23.680730598902073</v>
      </c>
      <c r="AF355" s="382">
        <v>4.8885455749282718</v>
      </c>
      <c r="AG355" s="382">
        <v>4.0031937234605195</v>
      </c>
      <c r="AH355" s="382">
        <v>0</v>
      </c>
      <c r="AI355" s="382"/>
    </row>
    <row r="356" spans="1:35" ht="15.6">
      <c r="A356" s="382">
        <v>2</v>
      </c>
      <c r="B356" s="382">
        <v>326</v>
      </c>
      <c r="C356" s="382">
        <v>1997</v>
      </c>
      <c r="D356" s="382">
        <v>2</v>
      </c>
      <c r="E356" s="382">
        <v>99</v>
      </c>
      <c r="F356" s="382">
        <v>99</v>
      </c>
      <c r="G356" s="382">
        <v>99</v>
      </c>
      <c r="H356" s="382">
        <v>99</v>
      </c>
      <c r="I356" s="382">
        <v>99</v>
      </c>
      <c r="J356" s="382">
        <v>999</v>
      </c>
      <c r="K356" s="382">
        <v>99</v>
      </c>
      <c r="L356" s="382">
        <v>99</v>
      </c>
      <c r="M356" s="382">
        <v>99</v>
      </c>
      <c r="N356" s="382">
        <v>99</v>
      </c>
      <c r="O356" s="382">
        <v>99</v>
      </c>
      <c r="P356" s="382">
        <v>9999</v>
      </c>
      <c r="Q356" s="382">
        <v>61</v>
      </c>
      <c r="R356" s="382">
        <v>1489</v>
      </c>
      <c r="S356" s="382">
        <v>2.1551376762928145</v>
      </c>
      <c r="T356" s="382">
        <v>2.6843519140362657</v>
      </c>
      <c r="U356" s="382">
        <v>3.354197447951643</v>
      </c>
      <c r="V356" s="382">
        <v>0</v>
      </c>
      <c r="W356" s="382">
        <v>0</v>
      </c>
      <c r="X356" s="382">
        <v>0</v>
      </c>
      <c r="Y356" s="382">
        <v>0</v>
      </c>
      <c r="Z356" s="382">
        <v>1.2160545330014028</v>
      </c>
      <c r="AA356" s="382"/>
      <c r="AB356" s="382">
        <v>1.2561856085551462</v>
      </c>
      <c r="AC356" s="382"/>
      <c r="AD356" s="382">
        <v>15.478572742738212</v>
      </c>
      <c r="AE356" s="382"/>
      <c r="AF356" s="382">
        <v>16.431251379386449</v>
      </c>
      <c r="AG356" s="382">
        <v>12.822132195505157</v>
      </c>
      <c r="AH356" s="382">
        <v>0</v>
      </c>
      <c r="AI356" s="382"/>
    </row>
    <row r="357" spans="1:35" ht="15.6">
      <c r="A357" s="382">
        <v>2</v>
      </c>
      <c r="B357" s="382">
        <v>327</v>
      </c>
      <c r="C357" s="382">
        <v>1997</v>
      </c>
      <c r="D357" s="382">
        <v>3</v>
      </c>
      <c r="E357" s="382">
        <v>99</v>
      </c>
      <c r="F357" s="382">
        <v>99</v>
      </c>
      <c r="G357" s="382">
        <v>99</v>
      </c>
      <c r="H357" s="382">
        <v>99</v>
      </c>
      <c r="I357" s="382">
        <v>99</v>
      </c>
      <c r="J357" s="382">
        <v>999</v>
      </c>
      <c r="K357" s="382">
        <v>99</v>
      </c>
      <c r="L357" s="382">
        <v>99</v>
      </c>
      <c r="M357" s="382">
        <v>99</v>
      </c>
      <c r="N357" s="382">
        <v>99</v>
      </c>
      <c r="O357" s="382">
        <v>99</v>
      </c>
      <c r="P357" s="382">
        <v>9999</v>
      </c>
      <c r="Q357" s="382">
        <v>117</v>
      </c>
      <c r="R357" s="382">
        <v>2214</v>
      </c>
      <c r="S357" s="382">
        <v>5.900180668473352</v>
      </c>
      <c r="T357" s="382">
        <v>2.7466124661246609</v>
      </c>
      <c r="U357" s="382">
        <v>3.5799457994579993</v>
      </c>
      <c r="V357" s="382">
        <v>0</v>
      </c>
      <c r="W357" s="382">
        <v>0</v>
      </c>
      <c r="X357" s="382">
        <v>4.5167118337850039E-2</v>
      </c>
      <c r="Y357" s="382">
        <v>0</v>
      </c>
      <c r="Z357" s="382">
        <v>1.2149662737478049</v>
      </c>
      <c r="AA357" s="382">
        <v>14.68002117326728</v>
      </c>
      <c r="AB357" s="382">
        <v>1.4593017835067397</v>
      </c>
      <c r="AC357" s="382">
        <v>-21.487960598909197</v>
      </c>
      <c r="AD357" s="382">
        <v>14.870981687822752</v>
      </c>
      <c r="AE357" s="382">
        <v>-24.208511085329391</v>
      </c>
      <c r="AF357" s="382">
        <v>24.431692783050096</v>
      </c>
      <c r="AG357" s="382">
        <v>20.348434202621743</v>
      </c>
      <c r="AH357" s="382">
        <v>0</v>
      </c>
      <c r="AI357" s="382"/>
    </row>
    <row r="358" spans="1:35" ht="15.6">
      <c r="A358" s="382">
        <v>2</v>
      </c>
      <c r="B358" s="382">
        <v>328</v>
      </c>
      <c r="C358" s="382">
        <v>1997</v>
      </c>
      <c r="D358" s="382">
        <v>4</v>
      </c>
      <c r="E358" s="382">
        <v>99</v>
      </c>
      <c r="F358" s="382">
        <v>99</v>
      </c>
      <c r="G358" s="382">
        <v>99</v>
      </c>
      <c r="H358" s="382">
        <v>99</v>
      </c>
      <c r="I358" s="382">
        <v>99</v>
      </c>
      <c r="J358" s="382">
        <v>999</v>
      </c>
      <c r="K358" s="382">
        <v>99</v>
      </c>
      <c r="L358" s="382">
        <v>99</v>
      </c>
      <c r="M358" s="382">
        <v>99</v>
      </c>
      <c r="N358" s="382">
        <v>99</v>
      </c>
      <c r="O358" s="382">
        <v>99</v>
      </c>
      <c r="P358" s="382">
        <v>9999</v>
      </c>
      <c r="Q358" s="382">
        <v>127</v>
      </c>
      <c r="R358" s="382">
        <v>2610</v>
      </c>
      <c r="S358" s="382">
        <v>5.4517241379310324</v>
      </c>
      <c r="T358" s="382">
        <v>2.8348659003831407</v>
      </c>
      <c r="U358" s="382">
        <v>3.7057854406130279</v>
      </c>
      <c r="V358" s="382">
        <v>0</v>
      </c>
      <c r="W358" s="382">
        <v>0</v>
      </c>
      <c r="X358" s="382">
        <v>0</v>
      </c>
      <c r="Y358" s="382">
        <v>0</v>
      </c>
      <c r="Z358" s="382">
        <v>1.0757662581094818</v>
      </c>
      <c r="AA358" s="382">
        <v>13.532172777957078</v>
      </c>
      <c r="AB358" s="382">
        <v>1.3653943058215028</v>
      </c>
      <c r="AC358" s="382">
        <v>-18.027710874584351</v>
      </c>
      <c r="AD358" s="382">
        <v>20.541420758539751</v>
      </c>
      <c r="AE358" s="382">
        <v>-11.270883013085538</v>
      </c>
      <c r="AF358" s="382">
        <v>28.80158905318914</v>
      </c>
      <c r="AG358" s="382">
        <v>24.831199905523295</v>
      </c>
      <c r="AH358" s="382">
        <v>0</v>
      </c>
      <c r="AI358" s="382"/>
    </row>
    <row r="359" spans="1:35" ht="15.6">
      <c r="A359" s="382">
        <v>2</v>
      </c>
      <c r="B359" s="382">
        <v>329</v>
      </c>
      <c r="C359" s="382">
        <v>1997</v>
      </c>
      <c r="D359" s="382">
        <v>5</v>
      </c>
      <c r="E359" s="382">
        <v>99</v>
      </c>
      <c r="F359" s="382">
        <v>99</v>
      </c>
      <c r="G359" s="382">
        <v>99</v>
      </c>
      <c r="H359" s="382">
        <v>99</v>
      </c>
      <c r="I359" s="382">
        <v>99</v>
      </c>
      <c r="J359" s="382">
        <v>999</v>
      </c>
      <c r="K359" s="382">
        <v>99</v>
      </c>
      <c r="L359" s="382">
        <v>99</v>
      </c>
      <c r="M359" s="382">
        <v>99</v>
      </c>
      <c r="N359" s="382">
        <v>99</v>
      </c>
      <c r="O359" s="382">
        <v>99</v>
      </c>
      <c r="P359" s="382">
        <v>9999</v>
      </c>
      <c r="Q359" s="382">
        <v>90</v>
      </c>
      <c r="R359" s="382">
        <v>691</v>
      </c>
      <c r="S359" s="382">
        <v>2.9290882778581762</v>
      </c>
      <c r="T359" s="382">
        <v>3.1765557163531111</v>
      </c>
      <c r="U359" s="382">
        <v>4.7636758321273511</v>
      </c>
      <c r="V359" s="382">
        <v>0</v>
      </c>
      <c r="W359" s="382">
        <v>0</v>
      </c>
      <c r="X359" s="382">
        <v>0</v>
      </c>
      <c r="Y359" s="382">
        <v>0</v>
      </c>
      <c r="Z359" s="382">
        <v>1.6760178407676538</v>
      </c>
      <c r="AA359" s="382"/>
      <c r="AB359" s="382">
        <v>1.344151830225615</v>
      </c>
      <c r="AC359" s="382"/>
      <c r="AD359" s="382">
        <v>-4.218438900983009</v>
      </c>
      <c r="AE359" s="382"/>
      <c r="AF359" s="382">
        <v>7.6252482895608047</v>
      </c>
      <c r="AG359" s="382">
        <v>8.4507873914673102</v>
      </c>
      <c r="AH359" s="382">
        <v>0</v>
      </c>
      <c r="AI359" s="382"/>
    </row>
    <row r="360" spans="1:35" ht="15.6">
      <c r="A360" s="382">
        <v>2</v>
      </c>
      <c r="B360" s="382">
        <v>330</v>
      </c>
      <c r="C360" s="382">
        <v>1997</v>
      </c>
      <c r="D360" s="382">
        <v>6</v>
      </c>
      <c r="E360" s="382">
        <v>99</v>
      </c>
      <c r="F360" s="382">
        <v>99</v>
      </c>
      <c r="G360" s="382">
        <v>99</v>
      </c>
      <c r="H360" s="382">
        <v>99</v>
      </c>
      <c r="I360" s="382">
        <v>99</v>
      </c>
      <c r="J360" s="382">
        <v>999</v>
      </c>
      <c r="K360" s="382">
        <v>99</v>
      </c>
      <c r="L360" s="382">
        <v>99</v>
      </c>
      <c r="M360" s="382">
        <v>99</v>
      </c>
      <c r="N360" s="382">
        <v>99</v>
      </c>
      <c r="O360" s="382">
        <v>99</v>
      </c>
      <c r="P360" s="382">
        <v>9999</v>
      </c>
      <c r="Q360" s="382">
        <v>68</v>
      </c>
      <c r="R360" s="382">
        <v>377</v>
      </c>
      <c r="S360" s="382">
        <v>5.9442970822281191</v>
      </c>
      <c r="T360" s="382">
        <v>2.3448275862068968</v>
      </c>
      <c r="U360" s="382">
        <v>5.2734748010610044</v>
      </c>
      <c r="V360" s="382">
        <v>0</v>
      </c>
      <c r="W360" s="382">
        <v>0</v>
      </c>
      <c r="X360" s="382">
        <v>0</v>
      </c>
      <c r="Y360" s="382">
        <v>0</v>
      </c>
      <c r="Z360" s="382">
        <v>1.8669644776403425</v>
      </c>
      <c r="AA360" s="382">
        <v>15.402455128173644</v>
      </c>
      <c r="AB360" s="382">
        <v>1.1914509953213621</v>
      </c>
      <c r="AC360" s="382">
        <v>-19.510808112010377</v>
      </c>
      <c r="AD360" s="382">
        <v>29.84128391218287</v>
      </c>
      <c r="AE360" s="382">
        <v>-26.086249161491203</v>
      </c>
      <c r="AF360" s="382">
        <v>4.1602295299050978</v>
      </c>
      <c r="AG360" s="382">
        <v>5.1040527426485296</v>
      </c>
      <c r="AH360" s="382">
        <v>0</v>
      </c>
      <c r="AI360" s="382"/>
    </row>
    <row r="361" spans="1:35" ht="15.6">
      <c r="A361" s="382">
        <v>2</v>
      </c>
      <c r="B361" s="382">
        <v>331</v>
      </c>
      <c r="C361" s="382">
        <v>1997</v>
      </c>
      <c r="D361" s="382">
        <v>7</v>
      </c>
      <c r="E361" s="382">
        <v>99</v>
      </c>
      <c r="F361" s="382">
        <v>99</v>
      </c>
      <c r="G361" s="382">
        <v>99</v>
      </c>
      <c r="H361" s="382">
        <v>99</v>
      </c>
      <c r="I361" s="382">
        <v>99</v>
      </c>
      <c r="J361" s="382">
        <v>999</v>
      </c>
      <c r="K361" s="382">
        <v>99</v>
      </c>
      <c r="L361" s="382">
        <v>99</v>
      </c>
      <c r="M361" s="382">
        <v>99</v>
      </c>
      <c r="N361" s="382">
        <v>99</v>
      </c>
      <c r="O361" s="382">
        <v>99</v>
      </c>
      <c r="P361" s="382">
        <v>9999</v>
      </c>
      <c r="Q361" s="382">
        <v>33</v>
      </c>
      <c r="R361" s="382">
        <v>205</v>
      </c>
      <c r="S361" s="382">
        <v>3.0829268292682923</v>
      </c>
      <c r="T361" s="382">
        <v>2.4390243902439024</v>
      </c>
      <c r="U361" s="382">
        <v>6.1117073170731748</v>
      </c>
      <c r="V361" s="382">
        <v>0</v>
      </c>
      <c r="W361" s="382">
        <v>0</v>
      </c>
      <c r="X361" s="382">
        <v>0</v>
      </c>
      <c r="Y361" s="382">
        <v>0</v>
      </c>
      <c r="Z361" s="382">
        <v>2.2328936737424652</v>
      </c>
      <c r="AA361" s="382">
        <v>6.8309161774914449</v>
      </c>
      <c r="AB361" s="382">
        <v>1.0603446399650811</v>
      </c>
      <c r="AC361" s="382">
        <v>2.7120643394754529</v>
      </c>
      <c r="AD361" s="382">
        <v>35.817610207566439</v>
      </c>
      <c r="AE361" s="382">
        <v>1.1136942428212722</v>
      </c>
      <c r="AF361" s="382">
        <v>2.2621937762083419</v>
      </c>
      <c r="AG361" s="382">
        <v>3.2165724466899777</v>
      </c>
      <c r="AH361" s="382">
        <v>0</v>
      </c>
      <c r="AI361" s="382"/>
    </row>
    <row r="362" spans="1:35" ht="15.6">
      <c r="A362" s="382">
        <v>2</v>
      </c>
      <c r="B362" s="382">
        <v>332</v>
      </c>
      <c r="C362" s="382">
        <v>1997</v>
      </c>
      <c r="D362" s="382">
        <v>8</v>
      </c>
      <c r="E362" s="382">
        <v>99</v>
      </c>
      <c r="F362" s="382">
        <v>99</v>
      </c>
      <c r="G362" s="382">
        <v>99</v>
      </c>
      <c r="H362" s="382">
        <v>99</v>
      </c>
      <c r="I362" s="382">
        <v>99</v>
      </c>
      <c r="J362" s="382">
        <v>999</v>
      </c>
      <c r="K362" s="382">
        <v>99</v>
      </c>
      <c r="L362" s="382">
        <v>99</v>
      </c>
      <c r="M362" s="382">
        <v>99</v>
      </c>
      <c r="N362" s="382">
        <v>99</v>
      </c>
      <c r="O362" s="382">
        <v>99</v>
      </c>
      <c r="P362" s="382">
        <v>9999</v>
      </c>
      <c r="Q362" s="382">
        <v>38</v>
      </c>
      <c r="R362" s="382">
        <v>219</v>
      </c>
      <c r="S362" s="382">
        <v>3.1780821917808222</v>
      </c>
      <c r="T362" s="382">
        <v>2.031963470319635</v>
      </c>
      <c r="U362" s="382">
        <v>6.5228310502283122</v>
      </c>
      <c r="V362" s="382">
        <v>0</v>
      </c>
      <c r="W362" s="382">
        <v>0</v>
      </c>
      <c r="X362" s="382">
        <v>0</v>
      </c>
      <c r="Y362" s="382">
        <v>0</v>
      </c>
      <c r="Z362" s="382">
        <v>1.9487331615504155</v>
      </c>
      <c r="AA362" s="382">
        <v>6.6675986087838552</v>
      </c>
      <c r="AB362" s="382">
        <v>0.82974457121460243</v>
      </c>
      <c r="AC362" s="382">
        <v>-31.473388109864647</v>
      </c>
      <c r="AD362" s="382">
        <v>10.234095558229701</v>
      </c>
      <c r="AE362" s="382">
        <v>5.0968642354190354</v>
      </c>
      <c r="AF362" s="382">
        <v>2.4166850584859847</v>
      </c>
      <c r="AG362" s="382">
        <v>3.667390645779101</v>
      </c>
      <c r="AH362" s="382">
        <v>0</v>
      </c>
      <c r="AI362" s="382"/>
    </row>
    <row r="363" spans="1:35" ht="15.6">
      <c r="A363" s="382">
        <v>2</v>
      </c>
      <c r="B363" s="382">
        <v>333</v>
      </c>
      <c r="C363" s="382">
        <v>1997</v>
      </c>
      <c r="D363" s="382">
        <v>9</v>
      </c>
      <c r="E363" s="382">
        <v>99</v>
      </c>
      <c r="F363" s="382">
        <v>99</v>
      </c>
      <c r="G363" s="382">
        <v>99</v>
      </c>
      <c r="H363" s="382">
        <v>99</v>
      </c>
      <c r="I363" s="382">
        <v>99</v>
      </c>
      <c r="J363" s="382">
        <v>999</v>
      </c>
      <c r="K363" s="382">
        <v>99</v>
      </c>
      <c r="L363" s="382">
        <v>99</v>
      </c>
      <c r="M363" s="382">
        <v>99</v>
      </c>
      <c r="N363" s="382">
        <v>99</v>
      </c>
      <c r="O363" s="382">
        <v>99</v>
      </c>
      <c r="P363" s="382">
        <v>9999</v>
      </c>
      <c r="Q363" s="382">
        <v>72</v>
      </c>
      <c r="R363" s="382">
        <v>350</v>
      </c>
      <c r="S363" s="382">
        <v>4.5857142857142845</v>
      </c>
      <c r="T363" s="382">
        <v>2.9257142857142848</v>
      </c>
      <c r="U363" s="382">
        <v>8.9714285714285751</v>
      </c>
      <c r="V363" s="382">
        <v>0</v>
      </c>
      <c r="W363" s="382">
        <v>0</v>
      </c>
      <c r="X363" s="382">
        <v>0.85714285714285698</v>
      </c>
      <c r="Y363" s="382">
        <v>0</v>
      </c>
      <c r="Z363" s="382">
        <v>2.3088984916834039</v>
      </c>
      <c r="AA363" s="382">
        <v>8.9220318908432805</v>
      </c>
      <c r="AB363" s="382">
        <v>1.385711340203055</v>
      </c>
      <c r="AC363" s="382">
        <v>-9.6968185576785029</v>
      </c>
      <c r="AD363" s="382">
        <v>41.592389212636625</v>
      </c>
      <c r="AE363" s="382">
        <v>-1.4506325757975251</v>
      </c>
      <c r="AF363" s="382">
        <v>3.8622820569410736</v>
      </c>
      <c r="AG363" s="382">
        <v>8.0613277058077504</v>
      </c>
      <c r="AH363" s="382">
        <v>0</v>
      </c>
      <c r="AI363" s="382"/>
    </row>
    <row r="364" spans="1:35" ht="15.6">
      <c r="A364" s="382">
        <v>2</v>
      </c>
      <c r="B364" s="382">
        <v>334</v>
      </c>
      <c r="C364" s="382">
        <v>1997</v>
      </c>
      <c r="D364" s="382">
        <v>10</v>
      </c>
      <c r="E364" s="382">
        <v>99</v>
      </c>
      <c r="F364" s="382">
        <v>99</v>
      </c>
      <c r="G364" s="382">
        <v>99</v>
      </c>
      <c r="H364" s="382">
        <v>99</v>
      </c>
      <c r="I364" s="382">
        <v>99</v>
      </c>
      <c r="J364" s="382">
        <v>999</v>
      </c>
      <c r="K364" s="382">
        <v>99</v>
      </c>
      <c r="L364" s="382">
        <v>99</v>
      </c>
      <c r="M364" s="382">
        <v>99</v>
      </c>
      <c r="N364" s="382">
        <v>99</v>
      </c>
      <c r="O364" s="382">
        <v>99</v>
      </c>
      <c r="P364" s="382">
        <v>9999</v>
      </c>
      <c r="Q364" s="382">
        <v>86</v>
      </c>
      <c r="R364" s="382">
        <v>323</v>
      </c>
      <c r="S364" s="382">
        <v>4.2879256965944279</v>
      </c>
      <c r="T364" s="382">
        <v>2.5820433436532499</v>
      </c>
      <c r="U364" s="382">
        <v>8.7628482972136261</v>
      </c>
      <c r="V364" s="382">
        <v>0</v>
      </c>
      <c r="W364" s="382">
        <v>0</v>
      </c>
      <c r="X364" s="382">
        <v>0.61919504643962875</v>
      </c>
      <c r="Y364" s="382">
        <v>0</v>
      </c>
      <c r="Z364" s="382">
        <v>2.4974130141736564</v>
      </c>
      <c r="AA364" s="382">
        <v>11.963078249685623</v>
      </c>
      <c r="AB364" s="382">
        <v>1.3079606835926352</v>
      </c>
      <c r="AC364" s="382">
        <v>-4.9506271096562315</v>
      </c>
      <c r="AD364" s="382">
        <v>43.075617627274411</v>
      </c>
      <c r="AE364" s="382">
        <v>-24.695605416174278</v>
      </c>
      <c r="AF364" s="382">
        <v>3.5643345839770455</v>
      </c>
      <c r="AG364" s="382">
        <v>7.2664910632223778</v>
      </c>
      <c r="AH364" s="382">
        <v>0</v>
      </c>
      <c r="AI364" s="382"/>
    </row>
    <row r="365" spans="1:35" ht="15.6">
      <c r="A365" s="382">
        <v>2</v>
      </c>
      <c r="B365" s="382">
        <v>335</v>
      </c>
      <c r="C365" s="382">
        <v>1997</v>
      </c>
      <c r="D365" s="382">
        <v>11</v>
      </c>
      <c r="E365" s="382">
        <v>99</v>
      </c>
      <c r="F365" s="382">
        <v>99</v>
      </c>
      <c r="G365" s="382">
        <v>99</v>
      </c>
      <c r="H365" s="382">
        <v>99</v>
      </c>
      <c r="I365" s="382">
        <v>99</v>
      </c>
      <c r="J365" s="382">
        <v>999</v>
      </c>
      <c r="K365" s="382">
        <v>99</v>
      </c>
      <c r="L365" s="382">
        <v>99</v>
      </c>
      <c r="M365" s="382">
        <v>99</v>
      </c>
      <c r="N365" s="382">
        <v>99</v>
      </c>
      <c r="O365" s="382">
        <v>99</v>
      </c>
      <c r="P365" s="382">
        <v>9999</v>
      </c>
      <c r="Q365" s="382">
        <v>25</v>
      </c>
      <c r="R365" s="382">
        <v>87</v>
      </c>
      <c r="S365" s="382">
        <v>14.586206896551722</v>
      </c>
      <c r="T365" s="382">
        <v>2.1954022988505746</v>
      </c>
      <c r="U365" s="382">
        <v>6.7942528735632175</v>
      </c>
      <c r="V365" s="382">
        <v>0</v>
      </c>
      <c r="W365" s="382">
        <v>0</v>
      </c>
      <c r="X365" s="382">
        <v>0</v>
      </c>
      <c r="Y365" s="382">
        <v>0</v>
      </c>
      <c r="Z365" s="382">
        <v>3.3726880142998823</v>
      </c>
      <c r="AA365" s="382">
        <v>32.131036209733686</v>
      </c>
      <c r="AB365" s="382">
        <v>1.2114310001154389</v>
      </c>
      <c r="AC365" s="382">
        <v>-38.605240128079359</v>
      </c>
      <c r="AD365" s="382">
        <v>61.496653852958609</v>
      </c>
      <c r="AE365" s="382">
        <v>-50.642218770719126</v>
      </c>
      <c r="AF365" s="382">
        <v>0.96005296843963772</v>
      </c>
      <c r="AG365" s="382">
        <v>1.5175321041092225</v>
      </c>
      <c r="AH365" s="382">
        <v>0</v>
      </c>
      <c r="AI365" s="382"/>
    </row>
    <row r="366" spans="1:35" ht="15.6">
      <c r="A366" s="382">
        <v>2</v>
      </c>
      <c r="B366" s="382">
        <v>336</v>
      </c>
      <c r="C366" s="382">
        <v>1997</v>
      </c>
      <c r="D366" s="382">
        <v>12</v>
      </c>
      <c r="E366" s="382">
        <v>99</v>
      </c>
      <c r="F366" s="382">
        <v>99</v>
      </c>
      <c r="G366" s="382">
        <v>99</v>
      </c>
      <c r="H366" s="382">
        <v>99</v>
      </c>
      <c r="I366" s="382">
        <v>99</v>
      </c>
      <c r="J366" s="382">
        <v>999</v>
      </c>
      <c r="K366" s="382">
        <v>99</v>
      </c>
      <c r="L366" s="382">
        <v>99</v>
      </c>
      <c r="M366" s="382">
        <v>99</v>
      </c>
      <c r="N366" s="382">
        <v>99</v>
      </c>
      <c r="O366" s="382">
        <v>99</v>
      </c>
      <c r="P366" s="382">
        <v>9999</v>
      </c>
      <c r="Q366" s="382">
        <v>10</v>
      </c>
      <c r="R366" s="382">
        <v>54</v>
      </c>
      <c r="S366" s="382">
        <v>3.0740740740740744</v>
      </c>
      <c r="T366" s="382">
        <v>2.1111111111111112</v>
      </c>
      <c r="U366" s="382">
        <v>5.1277777777777773</v>
      </c>
      <c r="V366" s="382">
        <v>0</v>
      </c>
      <c r="W366" s="382">
        <v>0</v>
      </c>
      <c r="X366" s="382">
        <v>0</v>
      </c>
      <c r="Y366" s="382">
        <v>0</v>
      </c>
      <c r="Z366" s="382">
        <v>1.9888966480295576</v>
      </c>
      <c r="AA366" s="382">
        <v>1.1030572305063284</v>
      </c>
      <c r="AB366" s="382">
        <v>0.5665577237325311</v>
      </c>
      <c r="AC366" s="382">
        <v>3.3670372240932993</v>
      </c>
      <c r="AD366" s="382">
        <v>40.647375579012447</v>
      </c>
      <c r="AE366" s="382">
        <v>-10.206649807169148</v>
      </c>
      <c r="AF366" s="382">
        <v>0.59589494592805103</v>
      </c>
      <c r="AG366" s="382">
        <v>0.71088587316502094</v>
      </c>
      <c r="AH366" s="382">
        <v>0</v>
      </c>
      <c r="AI366" s="382"/>
    </row>
    <row r="367" spans="1:35" s="468" customFormat="1" ht="15.6">
      <c r="A367" s="382">
        <v>2</v>
      </c>
      <c r="B367" s="382">
        <v>337</v>
      </c>
      <c r="C367" s="382">
        <v>1996</v>
      </c>
      <c r="D367" s="382">
        <v>1</v>
      </c>
      <c r="E367" s="382">
        <v>99</v>
      </c>
      <c r="F367" s="382">
        <v>99</v>
      </c>
      <c r="G367" s="382">
        <v>99</v>
      </c>
      <c r="H367" s="382">
        <v>99</v>
      </c>
      <c r="I367" s="382">
        <v>99</v>
      </c>
      <c r="J367" s="382">
        <v>999</v>
      </c>
      <c r="K367" s="382">
        <v>99</v>
      </c>
      <c r="L367" s="382">
        <v>99</v>
      </c>
      <c r="M367" s="382">
        <v>99</v>
      </c>
      <c r="N367" s="382">
        <v>99</v>
      </c>
      <c r="O367" s="382">
        <v>99</v>
      </c>
      <c r="P367" s="382">
        <v>9999</v>
      </c>
      <c r="Q367" s="382">
        <v>20</v>
      </c>
      <c r="R367" s="382">
        <v>214</v>
      </c>
      <c r="S367" s="382">
        <v>3.1728971962616823</v>
      </c>
      <c r="T367" s="382">
        <v>2.7850467289719631</v>
      </c>
      <c r="U367" s="382">
        <v>3.0976635514018698</v>
      </c>
      <c r="V367" s="382">
        <v>0</v>
      </c>
      <c r="W367" s="382">
        <v>0</v>
      </c>
      <c r="X367" s="382">
        <v>0</v>
      </c>
      <c r="Y367" s="382">
        <v>0</v>
      </c>
      <c r="Z367" s="382">
        <v>2.4495553971714314</v>
      </c>
      <c r="AA367" s="382">
        <v>1.3301022442224493</v>
      </c>
      <c r="AB367" s="382">
        <v>1.872217124276248</v>
      </c>
      <c r="AC367" s="382">
        <v>29.514179018961581</v>
      </c>
      <c r="AD367" s="382">
        <v>-0.93817395759187872</v>
      </c>
      <c r="AE367" s="382">
        <v>-11.080027316589812</v>
      </c>
      <c r="AF367" s="382">
        <v>2.2782923453635684</v>
      </c>
      <c r="AG367" s="382">
        <v>1.7021877567789652</v>
      </c>
      <c r="AH367" s="382">
        <v>0</v>
      </c>
      <c r="AI367" s="382"/>
    </row>
    <row r="368" spans="1:35" s="468" customFormat="1" ht="15.6">
      <c r="A368" s="382">
        <v>2</v>
      </c>
      <c r="B368" s="382">
        <v>338</v>
      </c>
      <c r="C368" s="382">
        <v>1996</v>
      </c>
      <c r="D368" s="382">
        <v>2</v>
      </c>
      <c r="E368" s="382">
        <v>99</v>
      </c>
      <c r="F368" s="382">
        <v>99</v>
      </c>
      <c r="G368" s="382">
        <v>99</v>
      </c>
      <c r="H368" s="382">
        <v>99</v>
      </c>
      <c r="I368" s="382">
        <v>99</v>
      </c>
      <c r="J368" s="382">
        <v>999</v>
      </c>
      <c r="K368" s="382">
        <v>99</v>
      </c>
      <c r="L368" s="382">
        <v>99</v>
      </c>
      <c r="M368" s="382">
        <v>99</v>
      </c>
      <c r="N368" s="382">
        <v>99</v>
      </c>
      <c r="O368" s="382">
        <v>99</v>
      </c>
      <c r="P368" s="382">
        <v>9999</v>
      </c>
      <c r="Q368" s="382">
        <v>85</v>
      </c>
      <c r="R368" s="382">
        <v>1852</v>
      </c>
      <c r="S368" s="382">
        <v>4.4794816414686824</v>
      </c>
      <c r="T368" s="382">
        <v>2.8947084233261338</v>
      </c>
      <c r="U368" s="382">
        <v>3.4042116630669561</v>
      </c>
      <c r="V368" s="382">
        <v>0</v>
      </c>
      <c r="W368" s="382">
        <v>0</v>
      </c>
      <c r="X368" s="382">
        <v>0</v>
      </c>
      <c r="Y368" s="382">
        <v>0</v>
      </c>
      <c r="Z368" s="382">
        <v>1.0871222729154717</v>
      </c>
      <c r="AA368" s="382">
        <v>9.4845678297568519</v>
      </c>
      <c r="AB368" s="382">
        <v>1.4601377458299269</v>
      </c>
      <c r="AC368" s="382">
        <v>-0.98326826602998396</v>
      </c>
      <c r="AD368" s="382">
        <v>12.511910832053378</v>
      </c>
      <c r="AE368" s="382">
        <v>-9.7688229189161575</v>
      </c>
      <c r="AF368" s="382">
        <v>19.716810390716496</v>
      </c>
      <c r="AG368" s="382">
        <v>16.188886606409216</v>
      </c>
      <c r="AH368" s="382">
        <v>0</v>
      </c>
      <c r="AI368" s="382"/>
    </row>
    <row r="369" spans="1:37" s="468" customFormat="1" ht="15.6">
      <c r="A369" s="382">
        <v>2</v>
      </c>
      <c r="B369" s="382">
        <v>339</v>
      </c>
      <c r="C369" s="382">
        <v>1996</v>
      </c>
      <c r="D369" s="382">
        <v>3</v>
      </c>
      <c r="E369" s="382">
        <v>99</v>
      </c>
      <c r="F369" s="382">
        <v>99</v>
      </c>
      <c r="G369" s="382">
        <v>99</v>
      </c>
      <c r="H369" s="382">
        <v>99</v>
      </c>
      <c r="I369" s="382">
        <v>99</v>
      </c>
      <c r="J369" s="382">
        <v>999</v>
      </c>
      <c r="K369" s="382">
        <v>99</v>
      </c>
      <c r="L369" s="382">
        <v>99</v>
      </c>
      <c r="M369" s="382">
        <v>99</v>
      </c>
      <c r="N369" s="382">
        <v>99</v>
      </c>
      <c r="O369" s="382">
        <v>99</v>
      </c>
      <c r="P369" s="382">
        <v>9999</v>
      </c>
      <c r="Q369" s="382">
        <v>140</v>
      </c>
      <c r="R369" s="382">
        <v>2969</v>
      </c>
      <c r="S369" s="382">
        <v>5.3785786460087586</v>
      </c>
      <c r="T369" s="382">
        <v>3.0687100033681367</v>
      </c>
      <c r="U369" s="382">
        <v>3.5976759851801954</v>
      </c>
      <c r="V369" s="382">
        <v>0</v>
      </c>
      <c r="W369" s="382">
        <v>0</v>
      </c>
      <c r="X369" s="382">
        <v>0</v>
      </c>
      <c r="Y369" s="382">
        <v>0</v>
      </c>
      <c r="Z369" s="382">
        <v>1.1746907159947571</v>
      </c>
      <c r="AA369" s="382">
        <v>11.392510637243181</v>
      </c>
      <c r="AB369" s="382">
        <v>1.5667459524524288</v>
      </c>
      <c r="AC369" s="382">
        <v>-10.568069186468049</v>
      </c>
      <c r="AD369" s="382">
        <v>14.217339262285504</v>
      </c>
      <c r="AE369" s="382">
        <v>-17.98165204414984</v>
      </c>
      <c r="AF369" s="382">
        <v>31.608644735441288</v>
      </c>
      <c r="AG369" s="382">
        <v>27.427845110928523</v>
      </c>
      <c r="AH369" s="382">
        <v>0</v>
      </c>
      <c r="AI369" s="382"/>
    </row>
    <row r="370" spans="1:37" s="468" customFormat="1" ht="15.6">
      <c r="A370" s="382">
        <v>2</v>
      </c>
      <c r="B370" s="382">
        <v>340</v>
      </c>
      <c r="C370" s="382">
        <v>1996</v>
      </c>
      <c r="D370" s="382">
        <v>4</v>
      </c>
      <c r="E370" s="382">
        <v>99</v>
      </c>
      <c r="F370" s="382">
        <v>99</v>
      </c>
      <c r="G370" s="382">
        <v>99</v>
      </c>
      <c r="H370" s="382">
        <v>99</v>
      </c>
      <c r="I370" s="382">
        <v>99</v>
      </c>
      <c r="J370" s="382">
        <v>999</v>
      </c>
      <c r="K370" s="382">
        <v>99</v>
      </c>
      <c r="L370" s="382">
        <v>99</v>
      </c>
      <c r="M370" s="382">
        <v>99</v>
      </c>
      <c r="N370" s="382">
        <v>99</v>
      </c>
      <c r="O370" s="382">
        <v>99</v>
      </c>
      <c r="P370" s="382">
        <v>9999</v>
      </c>
      <c r="Q370" s="382">
        <v>136</v>
      </c>
      <c r="R370" s="382">
        <v>2330</v>
      </c>
      <c r="S370" s="382">
        <v>5.6025751072961372</v>
      </c>
      <c r="T370" s="382">
        <v>2.7974248927038623</v>
      </c>
      <c r="U370" s="382">
        <v>3.8432188841201662</v>
      </c>
      <c r="V370" s="382">
        <v>0</v>
      </c>
      <c r="W370" s="382">
        <v>0</v>
      </c>
      <c r="X370" s="382">
        <v>4.2918454935622317E-2</v>
      </c>
      <c r="Y370" s="382">
        <v>0</v>
      </c>
      <c r="Z370" s="382">
        <v>1.3346420745320577</v>
      </c>
      <c r="AA370" s="382">
        <v>13.474662035612344</v>
      </c>
      <c r="AB370" s="382">
        <v>1.4097125615392199</v>
      </c>
      <c r="AC370" s="382">
        <v>-7.4324653272011805</v>
      </c>
      <c r="AD370" s="382">
        <v>0.8759355556945998</v>
      </c>
      <c r="AE370" s="382">
        <v>-19.310264452630815</v>
      </c>
      <c r="AF370" s="382">
        <v>24.805706377089315</v>
      </c>
      <c r="AG370" s="382">
        <v>22.993785949055024</v>
      </c>
      <c r="AH370" s="382">
        <v>0</v>
      </c>
      <c r="AI370" s="382"/>
    </row>
    <row r="371" spans="1:37" s="468" customFormat="1" ht="15.6">
      <c r="A371" s="382">
        <v>2</v>
      </c>
      <c r="B371" s="382">
        <v>341</v>
      </c>
      <c r="C371" s="382">
        <v>1996</v>
      </c>
      <c r="D371" s="382">
        <v>5</v>
      </c>
      <c r="E371" s="382">
        <v>99</v>
      </c>
      <c r="F371" s="382">
        <v>99</v>
      </c>
      <c r="G371" s="382">
        <v>99</v>
      </c>
      <c r="H371" s="382">
        <v>99</v>
      </c>
      <c r="I371" s="382">
        <v>99</v>
      </c>
      <c r="J371" s="382">
        <v>999</v>
      </c>
      <c r="K371" s="382">
        <v>99</v>
      </c>
      <c r="L371" s="382">
        <v>99</v>
      </c>
      <c r="M371" s="382">
        <v>99</v>
      </c>
      <c r="N371" s="382">
        <v>99</v>
      </c>
      <c r="O371" s="382">
        <v>99</v>
      </c>
      <c r="P371" s="382">
        <v>9999</v>
      </c>
      <c r="Q371" s="382">
        <v>89</v>
      </c>
      <c r="R371" s="382">
        <v>659</v>
      </c>
      <c r="S371" s="382">
        <v>5.1714719271623668</v>
      </c>
      <c r="T371" s="382">
        <v>2.8770864946889225</v>
      </c>
      <c r="U371" s="382">
        <v>4.5789074355083441</v>
      </c>
      <c r="V371" s="382">
        <v>0</v>
      </c>
      <c r="W371" s="382">
        <v>0</v>
      </c>
      <c r="X371" s="382">
        <v>0</v>
      </c>
      <c r="Y371" s="382">
        <v>0</v>
      </c>
      <c r="Z371" s="382">
        <v>1.6092000356417939</v>
      </c>
      <c r="AA371" s="382">
        <v>11.736589458944872</v>
      </c>
      <c r="AB371" s="382">
        <v>1.4486894323581243</v>
      </c>
      <c r="AC371" s="382">
        <v>-7.297932818609512</v>
      </c>
      <c r="AD371" s="382">
        <v>16.584951247662989</v>
      </c>
      <c r="AE371" s="382">
        <v>-18.894741824700027</v>
      </c>
      <c r="AF371" s="382">
        <v>7.0158628766102415</v>
      </c>
      <c r="AG371" s="382">
        <v>7.7483052588331933</v>
      </c>
      <c r="AH371" s="382">
        <v>0</v>
      </c>
      <c r="AI371" s="382"/>
    </row>
    <row r="372" spans="1:37" s="468" customFormat="1" ht="15.6">
      <c r="A372" s="382">
        <v>2</v>
      </c>
      <c r="B372" s="382">
        <v>342</v>
      </c>
      <c r="C372" s="382">
        <v>1996</v>
      </c>
      <c r="D372" s="382">
        <v>6</v>
      </c>
      <c r="E372" s="382">
        <v>99</v>
      </c>
      <c r="F372" s="382">
        <v>99</v>
      </c>
      <c r="G372" s="382">
        <v>99</v>
      </c>
      <c r="H372" s="382">
        <v>99</v>
      </c>
      <c r="I372" s="382">
        <v>99</v>
      </c>
      <c r="J372" s="382">
        <v>999</v>
      </c>
      <c r="K372" s="382">
        <v>99</v>
      </c>
      <c r="L372" s="382">
        <v>99</v>
      </c>
      <c r="M372" s="382">
        <v>99</v>
      </c>
      <c r="N372" s="382">
        <v>99</v>
      </c>
      <c r="O372" s="382">
        <v>99</v>
      </c>
      <c r="P372" s="382">
        <v>9999</v>
      </c>
      <c r="Q372" s="382">
        <v>59</v>
      </c>
      <c r="R372" s="382">
        <v>423</v>
      </c>
      <c r="S372" s="382">
        <v>3.9338061465721039</v>
      </c>
      <c r="T372" s="382">
        <v>2.2884160756501193</v>
      </c>
      <c r="U372" s="382">
        <v>5.0333333333333323</v>
      </c>
      <c r="V372" s="382">
        <v>0</v>
      </c>
      <c r="W372" s="382">
        <v>0</v>
      </c>
      <c r="X372" s="382">
        <v>0</v>
      </c>
      <c r="Y372" s="382">
        <v>0</v>
      </c>
      <c r="Z372" s="382">
        <v>1.6377491328717677</v>
      </c>
      <c r="AA372" s="382">
        <v>8.1693289295166895</v>
      </c>
      <c r="AB372" s="382">
        <v>0.9261287774711725</v>
      </c>
      <c r="AC372" s="382">
        <v>-5.3886285097648283</v>
      </c>
      <c r="AD372" s="382">
        <v>15.996659824849463</v>
      </c>
      <c r="AE372" s="382">
        <v>1.8459093953197765</v>
      </c>
      <c r="AF372" s="382">
        <v>4.5033535611625668</v>
      </c>
      <c r="AG372" s="382">
        <v>5.467080936729662</v>
      </c>
      <c r="AH372" s="382">
        <v>0</v>
      </c>
      <c r="AI372" s="382"/>
    </row>
    <row r="373" spans="1:37" s="468" customFormat="1" ht="15.6">
      <c r="A373" s="382">
        <v>2</v>
      </c>
      <c r="B373" s="382">
        <v>343</v>
      </c>
      <c r="C373" s="382">
        <v>1996</v>
      </c>
      <c r="D373" s="382">
        <v>7</v>
      </c>
      <c r="E373" s="382">
        <v>99</v>
      </c>
      <c r="F373" s="382">
        <v>99</v>
      </c>
      <c r="G373" s="382">
        <v>99</v>
      </c>
      <c r="H373" s="382">
        <v>99</v>
      </c>
      <c r="I373" s="382">
        <v>99</v>
      </c>
      <c r="J373" s="382">
        <v>999</v>
      </c>
      <c r="K373" s="382">
        <v>99</v>
      </c>
      <c r="L373" s="382">
        <v>99</v>
      </c>
      <c r="M373" s="382">
        <v>99</v>
      </c>
      <c r="N373" s="382">
        <v>99</v>
      </c>
      <c r="O373" s="382">
        <v>99</v>
      </c>
      <c r="P373" s="382">
        <v>9999</v>
      </c>
      <c r="Q373" s="382">
        <v>33</v>
      </c>
      <c r="R373" s="382">
        <v>97</v>
      </c>
      <c r="S373" s="382">
        <v>4.7525773195876289</v>
      </c>
      <c r="T373" s="382">
        <v>2.1546391752577319</v>
      </c>
      <c r="U373" s="382">
        <v>6.3804123711340228</v>
      </c>
      <c r="V373" s="382">
        <v>0</v>
      </c>
      <c r="W373" s="382">
        <v>0</v>
      </c>
      <c r="X373" s="382">
        <v>0</v>
      </c>
      <c r="Y373" s="382">
        <v>0</v>
      </c>
      <c r="Z373" s="382">
        <v>2.1192606751722338</v>
      </c>
      <c r="AA373" s="382">
        <v>13.795286007830221</v>
      </c>
      <c r="AB373" s="382">
        <v>1.1606983872195937</v>
      </c>
      <c r="AC373" s="382">
        <v>-15.969334888512163</v>
      </c>
      <c r="AD373" s="382">
        <v>0.75179947705685568</v>
      </c>
      <c r="AE373" s="382">
        <v>-23.325604953206483</v>
      </c>
      <c r="AF373" s="382">
        <v>1.0326839135526455</v>
      </c>
      <c r="AG373" s="382">
        <v>1.5892050123253909</v>
      </c>
      <c r="AH373" s="382">
        <v>0</v>
      </c>
      <c r="AI373" s="382"/>
    </row>
    <row r="374" spans="1:37" s="468" customFormat="1" ht="15.6">
      <c r="A374" s="382">
        <v>2</v>
      </c>
      <c r="B374" s="382">
        <v>344</v>
      </c>
      <c r="C374" s="382">
        <v>1996</v>
      </c>
      <c r="D374" s="382">
        <v>8</v>
      </c>
      <c r="E374" s="382">
        <v>99</v>
      </c>
      <c r="F374" s="382">
        <v>99</v>
      </c>
      <c r="G374" s="382">
        <v>99</v>
      </c>
      <c r="H374" s="382">
        <v>99</v>
      </c>
      <c r="I374" s="382">
        <v>99</v>
      </c>
      <c r="J374" s="382">
        <v>999</v>
      </c>
      <c r="K374" s="382">
        <v>99</v>
      </c>
      <c r="L374" s="382">
        <v>99</v>
      </c>
      <c r="M374" s="382">
        <v>99</v>
      </c>
      <c r="N374" s="382">
        <v>99</v>
      </c>
      <c r="O374" s="382">
        <v>99</v>
      </c>
      <c r="P374" s="382">
        <v>9999</v>
      </c>
      <c r="Q374" s="382">
        <v>41</v>
      </c>
      <c r="R374" s="382">
        <v>143</v>
      </c>
      <c r="S374" s="382">
        <v>4.3286713286713274</v>
      </c>
      <c r="T374" s="382">
        <v>2.1608391608391604</v>
      </c>
      <c r="U374" s="382">
        <v>6.9300699300699309</v>
      </c>
      <c r="V374" s="382">
        <v>0</v>
      </c>
      <c r="W374" s="382">
        <v>0</v>
      </c>
      <c r="X374" s="382">
        <v>0</v>
      </c>
      <c r="Y374" s="382">
        <v>0</v>
      </c>
      <c r="Z374" s="382">
        <v>2.229617389016211</v>
      </c>
      <c r="AA374" s="382">
        <v>11.333332374467671</v>
      </c>
      <c r="AB374" s="382">
        <v>0.89011942037143099</v>
      </c>
      <c r="AC374" s="382">
        <v>1.4857399844055237</v>
      </c>
      <c r="AD374" s="382">
        <v>24.174782837862796</v>
      </c>
      <c r="AE374" s="382">
        <v>-26.380350440546689</v>
      </c>
      <c r="AF374" s="382">
        <v>1.5224103055466842</v>
      </c>
      <c r="AG374" s="382">
        <v>2.5446795398520967</v>
      </c>
      <c r="AH374" s="382">
        <v>0</v>
      </c>
      <c r="AI374" s="382"/>
    </row>
    <row r="375" spans="1:37" s="468" customFormat="1" ht="15.6">
      <c r="A375" s="382">
        <v>2</v>
      </c>
      <c r="B375" s="382">
        <v>345</v>
      </c>
      <c r="C375" s="382">
        <v>1996</v>
      </c>
      <c r="D375" s="382">
        <v>9</v>
      </c>
      <c r="E375" s="382">
        <v>99</v>
      </c>
      <c r="F375" s="382">
        <v>99</v>
      </c>
      <c r="G375" s="382">
        <v>99</v>
      </c>
      <c r="H375" s="382">
        <v>99</v>
      </c>
      <c r="I375" s="382">
        <v>99</v>
      </c>
      <c r="J375" s="382">
        <v>999</v>
      </c>
      <c r="K375" s="382">
        <v>99</v>
      </c>
      <c r="L375" s="382">
        <v>99</v>
      </c>
      <c r="M375" s="382">
        <v>99</v>
      </c>
      <c r="N375" s="382">
        <v>99</v>
      </c>
      <c r="O375" s="382">
        <v>99</v>
      </c>
      <c r="P375" s="382">
        <v>9999</v>
      </c>
      <c r="Q375" s="382">
        <v>65</v>
      </c>
      <c r="R375" s="382">
        <v>260</v>
      </c>
      <c r="S375" s="382">
        <v>5.6307692307692303</v>
      </c>
      <c r="T375" s="382">
        <v>2.5499999999999998</v>
      </c>
      <c r="U375" s="382">
        <v>8.1369230769230754</v>
      </c>
      <c r="V375" s="382">
        <v>0</v>
      </c>
      <c r="W375" s="382">
        <v>0</v>
      </c>
      <c r="X375" s="382">
        <v>1.1538461538461535</v>
      </c>
      <c r="Y375" s="382">
        <v>0</v>
      </c>
      <c r="Z375" s="382">
        <v>3.1141769739133358</v>
      </c>
      <c r="AA375" s="382">
        <v>15.599131367107724</v>
      </c>
      <c r="AB375" s="382">
        <v>1.5545837929268305</v>
      </c>
      <c r="AC375" s="382">
        <v>-9.550414311352414</v>
      </c>
      <c r="AD375" s="382">
        <v>50.894367351950677</v>
      </c>
      <c r="AE375" s="382">
        <v>-16.656514023273377</v>
      </c>
      <c r="AF375" s="382">
        <v>2.7680187373576071</v>
      </c>
      <c r="AG375" s="382">
        <v>5.432415776499588</v>
      </c>
      <c r="AH375" s="382">
        <v>0</v>
      </c>
      <c r="AI375" s="382"/>
    </row>
    <row r="376" spans="1:37" s="468" customFormat="1" ht="15.6">
      <c r="A376" s="382">
        <v>2</v>
      </c>
      <c r="B376" s="382">
        <v>346</v>
      </c>
      <c r="C376" s="382">
        <v>1996</v>
      </c>
      <c r="D376" s="382">
        <v>10</v>
      </c>
      <c r="E376" s="382">
        <v>99</v>
      </c>
      <c r="F376" s="382">
        <v>99</v>
      </c>
      <c r="G376" s="382">
        <v>99</v>
      </c>
      <c r="H376" s="382">
        <v>99</v>
      </c>
      <c r="I376" s="382">
        <v>99</v>
      </c>
      <c r="J376" s="382">
        <v>999</v>
      </c>
      <c r="K376" s="382">
        <v>99</v>
      </c>
      <c r="L376" s="382">
        <v>99</v>
      </c>
      <c r="M376" s="382">
        <v>99</v>
      </c>
      <c r="N376" s="382">
        <v>99</v>
      </c>
      <c r="O376" s="382">
        <v>99</v>
      </c>
      <c r="P376" s="382">
        <v>9999</v>
      </c>
      <c r="Q376" s="382">
        <v>93</v>
      </c>
      <c r="R376" s="382">
        <v>329</v>
      </c>
      <c r="S376" s="382">
        <v>4.4984802431610946</v>
      </c>
      <c r="T376" s="382">
        <v>2.7264437689969601</v>
      </c>
      <c r="U376" s="382">
        <v>8.1139817629179287</v>
      </c>
      <c r="V376" s="382">
        <v>0</v>
      </c>
      <c r="W376" s="382">
        <v>0</v>
      </c>
      <c r="X376" s="382">
        <v>0.91185410334346528</v>
      </c>
      <c r="Y376" s="382">
        <v>0</v>
      </c>
      <c r="Z376" s="382">
        <v>3.1553764046444006</v>
      </c>
      <c r="AA376" s="382">
        <v>11.875525806963616</v>
      </c>
      <c r="AB376" s="382">
        <v>1.3474956386119388</v>
      </c>
      <c r="AC376" s="382">
        <v>-18.357843939432719</v>
      </c>
      <c r="AD376" s="382">
        <v>52.089418763709347</v>
      </c>
      <c r="AE376" s="382">
        <v>-23.764499754526042</v>
      </c>
      <c r="AF376" s="382">
        <v>3.5026083253486644</v>
      </c>
      <c r="AG376" s="382">
        <v>6.8547144617912883</v>
      </c>
      <c r="AH376" s="382">
        <v>0</v>
      </c>
      <c r="AI376" s="382"/>
    </row>
    <row r="377" spans="1:37" s="468" customFormat="1" ht="15.6">
      <c r="A377" s="382">
        <v>2</v>
      </c>
      <c r="B377" s="382">
        <v>347</v>
      </c>
      <c r="C377" s="382">
        <v>1996</v>
      </c>
      <c r="D377" s="382">
        <v>11</v>
      </c>
      <c r="E377" s="382">
        <v>99</v>
      </c>
      <c r="F377" s="382">
        <v>99</v>
      </c>
      <c r="G377" s="382">
        <v>99</v>
      </c>
      <c r="H377" s="382">
        <v>99</v>
      </c>
      <c r="I377" s="382">
        <v>99</v>
      </c>
      <c r="J377" s="382">
        <v>999</v>
      </c>
      <c r="K377" s="382">
        <v>99</v>
      </c>
      <c r="L377" s="382">
        <v>99</v>
      </c>
      <c r="M377" s="382">
        <v>99</v>
      </c>
      <c r="N377" s="382">
        <v>99</v>
      </c>
      <c r="O377" s="382">
        <v>99</v>
      </c>
      <c r="P377" s="382">
        <v>9999</v>
      </c>
      <c r="Q377" s="382">
        <v>29</v>
      </c>
      <c r="R377" s="382">
        <v>94</v>
      </c>
      <c r="S377" s="382">
        <v>14.531914893617021</v>
      </c>
      <c r="T377" s="382">
        <v>2.5</v>
      </c>
      <c r="U377" s="382">
        <v>6.5840425531914866</v>
      </c>
      <c r="V377" s="382">
        <v>0</v>
      </c>
      <c r="W377" s="382">
        <v>0</v>
      </c>
      <c r="X377" s="382">
        <v>0</v>
      </c>
      <c r="Y377" s="382">
        <v>0</v>
      </c>
      <c r="Z377" s="382">
        <v>2.9653424756997739</v>
      </c>
      <c r="AA377" s="382">
        <v>30.770496413361158</v>
      </c>
      <c r="AB377" s="382">
        <v>1.5557033026761398</v>
      </c>
      <c r="AC377" s="382">
        <v>-27.607465174583457</v>
      </c>
      <c r="AD377" s="382">
        <v>55.195534848114512</v>
      </c>
      <c r="AE377" s="382">
        <v>-52.780619578367421</v>
      </c>
      <c r="AF377" s="382">
        <v>1.0007452358139037</v>
      </c>
      <c r="AG377" s="382">
        <v>1.58920501232539</v>
      </c>
      <c r="AH377" s="382">
        <v>0</v>
      </c>
      <c r="AI377" s="382"/>
    </row>
    <row r="378" spans="1:37" s="468" customFormat="1" ht="15.6">
      <c r="A378" s="382">
        <v>2</v>
      </c>
      <c r="B378" s="382">
        <v>348</v>
      </c>
      <c r="C378" s="382">
        <v>1996</v>
      </c>
      <c r="D378" s="382">
        <v>12</v>
      </c>
      <c r="E378" s="382">
        <v>99</v>
      </c>
      <c r="F378" s="382">
        <v>99</v>
      </c>
      <c r="G378" s="382">
        <v>99</v>
      </c>
      <c r="H378" s="382">
        <v>99</v>
      </c>
      <c r="I378" s="382">
        <v>99</v>
      </c>
      <c r="J378" s="382">
        <v>999</v>
      </c>
      <c r="K378" s="382">
        <v>99</v>
      </c>
      <c r="L378" s="382">
        <v>99</v>
      </c>
      <c r="M378" s="382">
        <v>99</v>
      </c>
      <c r="N378" s="382">
        <v>99</v>
      </c>
      <c r="O378" s="382">
        <v>99</v>
      </c>
      <c r="P378" s="382">
        <v>9999</v>
      </c>
      <c r="Q378" s="382">
        <v>9</v>
      </c>
      <c r="R378" s="382">
        <v>23</v>
      </c>
      <c r="S378" s="382">
        <v>7.7826086956521747</v>
      </c>
      <c r="T378" s="382">
        <v>2.2608695652173911</v>
      </c>
      <c r="U378" s="382">
        <v>7.8173913043478258</v>
      </c>
      <c r="V378" s="382">
        <v>0</v>
      </c>
      <c r="W378" s="382">
        <v>0</v>
      </c>
      <c r="X378" s="382">
        <v>0</v>
      </c>
      <c r="Y378" s="382">
        <v>0</v>
      </c>
      <c r="Z378" s="382">
        <v>3.075096629646545</v>
      </c>
      <c r="AA378" s="382">
        <v>19.500181764457498</v>
      </c>
      <c r="AB378" s="382">
        <v>0.84531400414015612</v>
      </c>
      <c r="AC378" s="382">
        <v>-35.695714502413281</v>
      </c>
      <c r="AD378" s="382">
        <v>48.49848968035689</v>
      </c>
      <c r="AE378" s="382">
        <v>-4.4037111916092195</v>
      </c>
      <c r="AF378" s="382">
        <v>0.24486319599701911</v>
      </c>
      <c r="AG378" s="382">
        <v>0.46168857847165162</v>
      </c>
      <c r="AH378" s="382">
        <v>0</v>
      </c>
      <c r="AI378" s="382"/>
    </row>
    <row r="379" spans="1:37" ht="15.6">
      <c r="A379" s="382">
        <v>3</v>
      </c>
      <c r="B379" s="382">
        <v>1</v>
      </c>
      <c r="C379" s="382">
        <v>2024</v>
      </c>
      <c r="D379" s="382">
        <v>99</v>
      </c>
      <c r="E379" s="382">
        <v>1</v>
      </c>
      <c r="F379" s="382">
        <v>99</v>
      </c>
      <c r="G379" s="382">
        <v>99</v>
      </c>
      <c r="H379" s="382">
        <v>99</v>
      </c>
      <c r="I379" s="382">
        <v>99</v>
      </c>
      <c r="J379" s="382">
        <v>999</v>
      </c>
      <c r="K379" s="382">
        <v>99</v>
      </c>
      <c r="L379" s="382">
        <v>99</v>
      </c>
      <c r="M379" s="382">
        <v>99</v>
      </c>
      <c r="N379" s="382">
        <v>99</v>
      </c>
      <c r="O379" s="382">
        <v>99</v>
      </c>
      <c r="P379" s="382">
        <v>9999</v>
      </c>
      <c r="Q379" s="382">
        <v>1</v>
      </c>
      <c r="R379" s="382">
        <v>4</v>
      </c>
      <c r="S379" s="382">
        <v>6</v>
      </c>
      <c r="T379" s="382">
        <v>5</v>
      </c>
      <c r="U379" s="382">
        <v>7.4249999999999998</v>
      </c>
      <c r="V379" s="382">
        <v>0</v>
      </c>
      <c r="W379" s="382">
        <v>0</v>
      </c>
      <c r="X379" s="382">
        <v>0</v>
      </c>
      <c r="Y379" s="382">
        <v>0</v>
      </c>
      <c r="Z379" s="382">
        <v>0.90932667397366485</v>
      </c>
      <c r="AA379" s="382">
        <v>0</v>
      </c>
      <c r="AB379" s="382">
        <v>0</v>
      </c>
      <c r="AC379" s="382"/>
      <c r="AD379" s="382"/>
      <c r="AE379" s="382"/>
      <c r="AF379" s="382">
        <v>2.4327940639824842E-2</v>
      </c>
      <c r="AG379" s="382">
        <v>2.1910928020019347E-2</v>
      </c>
      <c r="AH379" s="382">
        <v>0</v>
      </c>
      <c r="AI379" s="382">
        <v>0</v>
      </c>
    </row>
    <row r="380" spans="1:37" ht="15.6">
      <c r="A380" s="382">
        <v>3</v>
      </c>
      <c r="B380" s="382">
        <v>2</v>
      </c>
      <c r="C380" s="382">
        <v>2024</v>
      </c>
      <c r="D380" s="382">
        <v>99</v>
      </c>
      <c r="E380" s="382">
        <v>2</v>
      </c>
      <c r="F380" s="382">
        <v>99</v>
      </c>
      <c r="G380" s="382">
        <v>99</v>
      </c>
      <c r="H380" s="382">
        <v>99</v>
      </c>
      <c r="I380" s="382">
        <v>99</v>
      </c>
      <c r="J380" s="382">
        <v>999</v>
      </c>
      <c r="K380" s="382">
        <v>99</v>
      </c>
      <c r="L380" s="382">
        <v>99</v>
      </c>
      <c r="M380" s="382">
        <v>99</v>
      </c>
      <c r="N380" s="382">
        <v>99</v>
      </c>
      <c r="O380" s="382">
        <v>99</v>
      </c>
      <c r="P380" s="382">
        <v>9999</v>
      </c>
      <c r="Q380" s="382">
        <v>9</v>
      </c>
      <c r="R380" s="382">
        <v>60</v>
      </c>
      <c r="S380" s="382">
        <v>5.65</v>
      </c>
      <c r="T380" s="382">
        <v>4.8833333333333346</v>
      </c>
      <c r="U380" s="382">
        <v>10.014999999999999</v>
      </c>
      <c r="V380" s="382">
        <v>0</v>
      </c>
      <c r="W380" s="382">
        <v>0</v>
      </c>
      <c r="X380" s="382">
        <v>11.666666666666664</v>
      </c>
      <c r="Y380" s="382">
        <v>0</v>
      </c>
      <c r="Z380" s="382">
        <v>3.7155001906428087</v>
      </c>
      <c r="AA380" s="382">
        <v>1.4239030865898137</v>
      </c>
      <c r="AB380" s="382">
        <v>1.6440971855567263</v>
      </c>
      <c r="AC380" s="382">
        <v>32.547258279171821</v>
      </c>
      <c r="AD380" s="382">
        <v>31.732359178879239</v>
      </c>
      <c r="AE380" s="382">
        <v>21.749638695400179</v>
      </c>
      <c r="AF380" s="382">
        <v>0.3649191095973725</v>
      </c>
      <c r="AG380" s="382">
        <v>0.44330897802119962</v>
      </c>
      <c r="AH380" s="382">
        <v>1.6666666666666672</v>
      </c>
      <c r="AI380" s="382">
        <v>20</v>
      </c>
      <c r="AJ380">
        <v>79.170000000000016</v>
      </c>
      <c r="AK380">
        <v>17.5219964927395</v>
      </c>
    </row>
    <row r="381" spans="1:37" ht="15.6">
      <c r="A381" s="382">
        <v>3</v>
      </c>
      <c r="B381" s="382">
        <v>3</v>
      </c>
      <c r="C381" s="382">
        <v>2024</v>
      </c>
      <c r="D381" s="382">
        <v>99</v>
      </c>
      <c r="E381" s="382">
        <v>3</v>
      </c>
      <c r="F381" s="382">
        <v>99</v>
      </c>
      <c r="G381" s="382">
        <v>99</v>
      </c>
      <c r="H381" s="382">
        <v>99</v>
      </c>
      <c r="I381" s="382">
        <v>99</v>
      </c>
      <c r="J381" s="382">
        <v>999</v>
      </c>
      <c r="K381" s="382">
        <v>99</v>
      </c>
      <c r="L381" s="382">
        <v>99</v>
      </c>
      <c r="M381" s="382">
        <v>99</v>
      </c>
      <c r="N381" s="382">
        <v>99</v>
      </c>
      <c r="O381" s="382">
        <v>99</v>
      </c>
      <c r="P381" s="382">
        <v>9999</v>
      </c>
      <c r="Q381" s="382">
        <v>1</v>
      </c>
      <c r="R381" s="382">
        <v>1</v>
      </c>
      <c r="S381" s="382">
        <v>8</v>
      </c>
      <c r="T381" s="382">
        <v>5</v>
      </c>
      <c r="U381" s="382">
        <v>13</v>
      </c>
      <c r="V381" s="382">
        <v>0</v>
      </c>
      <c r="W381" s="382">
        <v>0</v>
      </c>
      <c r="X381" s="382">
        <v>0</v>
      </c>
      <c r="Y381" s="382">
        <v>0</v>
      </c>
      <c r="Z381" s="382">
        <v>0</v>
      </c>
      <c r="AA381" s="382">
        <v>0</v>
      </c>
      <c r="AB381" s="382">
        <v>0</v>
      </c>
      <c r="AC381" s="382"/>
      <c r="AD381" s="382"/>
      <c r="AE381" s="382"/>
      <c r="AF381" s="382">
        <v>6.0819851599562096E-3</v>
      </c>
      <c r="AG381" s="382">
        <v>9.5906418942845618E-3</v>
      </c>
      <c r="AH381" s="382">
        <v>0</v>
      </c>
      <c r="AI381" s="382">
        <v>0</v>
      </c>
    </row>
    <row r="382" spans="1:37" ht="15.6">
      <c r="A382" s="382">
        <v>3</v>
      </c>
      <c r="B382" s="382">
        <v>4</v>
      </c>
      <c r="C382" s="382">
        <v>2024</v>
      </c>
      <c r="D382" s="382">
        <v>99</v>
      </c>
      <c r="E382" s="382">
        <v>4</v>
      </c>
      <c r="F382" s="382">
        <v>99</v>
      </c>
      <c r="G382" s="382">
        <v>99</v>
      </c>
      <c r="H382" s="382">
        <v>99</v>
      </c>
      <c r="I382" s="382">
        <v>99</v>
      </c>
      <c r="J382" s="382">
        <v>999</v>
      </c>
      <c r="K382" s="382">
        <v>99</v>
      </c>
      <c r="L382" s="382">
        <v>99</v>
      </c>
      <c r="M382" s="382">
        <v>99</v>
      </c>
      <c r="N382" s="382">
        <v>99</v>
      </c>
      <c r="O382" s="382">
        <v>99</v>
      </c>
      <c r="P382" s="382">
        <v>9999</v>
      </c>
      <c r="Q382" s="382">
        <v>11</v>
      </c>
      <c r="R382" s="382">
        <v>127</v>
      </c>
      <c r="S382" s="382">
        <v>5.062992125984251</v>
      </c>
      <c r="T382" s="382">
        <v>4.6377952755905509</v>
      </c>
      <c r="U382" s="382">
        <v>9.1755905511811022</v>
      </c>
      <c r="V382" s="382">
        <v>0</v>
      </c>
      <c r="W382" s="382">
        <v>0</v>
      </c>
      <c r="X382" s="382">
        <v>1.5748031496062995</v>
      </c>
      <c r="Y382" s="382">
        <v>0.78740157480314976</v>
      </c>
      <c r="Z382" s="382">
        <v>3.0950230949600339</v>
      </c>
      <c r="AA382" s="382">
        <v>1.3206299588177517</v>
      </c>
      <c r="AB382" s="382">
        <v>1.1130527740286875</v>
      </c>
      <c r="AC382" s="382">
        <v>26.602966094513199</v>
      </c>
      <c r="AD382" s="382">
        <v>37.845746141215578</v>
      </c>
      <c r="AE382" s="382">
        <v>52.441075537447645</v>
      </c>
      <c r="AF382" s="382">
        <v>0.77241211531443876</v>
      </c>
      <c r="AG382" s="382">
        <v>0.85969038456998437</v>
      </c>
      <c r="AH382" s="382">
        <v>0.78740157480314976</v>
      </c>
      <c r="AI382" s="382">
        <v>21</v>
      </c>
      <c r="AJ382" s="382">
        <v>90.195238095238111</v>
      </c>
      <c r="AK382" s="382">
        <v>14.911577016020576</v>
      </c>
    </row>
    <row r="383" spans="1:37" ht="15.6">
      <c r="A383" s="382">
        <v>3</v>
      </c>
      <c r="B383" s="382">
        <v>5</v>
      </c>
      <c r="C383" s="382">
        <v>2024</v>
      </c>
      <c r="D383" s="382">
        <v>99</v>
      </c>
      <c r="E383" s="382">
        <v>5</v>
      </c>
      <c r="F383" s="382">
        <v>99</v>
      </c>
      <c r="G383" s="382">
        <v>99</v>
      </c>
      <c r="H383" s="382">
        <v>99</v>
      </c>
      <c r="I383" s="382">
        <v>99</v>
      </c>
      <c r="J383" s="382">
        <v>999</v>
      </c>
      <c r="K383" s="382">
        <v>99</v>
      </c>
      <c r="L383" s="382">
        <v>99</v>
      </c>
      <c r="M383" s="382">
        <v>99</v>
      </c>
      <c r="N383" s="382">
        <v>99</v>
      </c>
      <c r="O383" s="382">
        <v>99</v>
      </c>
      <c r="P383" s="382">
        <v>9999</v>
      </c>
      <c r="Q383" s="382">
        <v>6</v>
      </c>
      <c r="R383" s="382">
        <v>25</v>
      </c>
      <c r="S383" s="382">
        <v>5.52</v>
      </c>
      <c r="T383" s="382">
        <v>4</v>
      </c>
      <c r="U383" s="382">
        <v>8.4160000000000004</v>
      </c>
      <c r="V383" s="382">
        <v>0</v>
      </c>
      <c r="W383" s="382">
        <v>0</v>
      </c>
      <c r="X383" s="382">
        <v>0</v>
      </c>
      <c r="Y383" s="382">
        <v>0</v>
      </c>
      <c r="Z383" s="382">
        <v>1.0783988130557298</v>
      </c>
      <c r="AA383" s="382">
        <v>1.6998823488700636</v>
      </c>
      <c r="AB383" s="382">
        <v>1.2</v>
      </c>
      <c r="AC383" s="382">
        <v>45.805280133789488</v>
      </c>
      <c r="AD383" s="382">
        <v>55.328943192729469</v>
      </c>
      <c r="AE383" s="382">
        <v>64.710360733564045</v>
      </c>
      <c r="AF383" s="382">
        <v>0.15204962899890528</v>
      </c>
      <c r="AG383" s="382">
        <v>0.15522085035057476</v>
      </c>
      <c r="AH383" s="382">
        <v>20</v>
      </c>
      <c r="AI383" s="382">
        <v>12</v>
      </c>
      <c r="AJ383" s="382">
        <v>89.90833333333336</v>
      </c>
      <c r="AK383" s="382">
        <v>11.448517239801522</v>
      </c>
    </row>
    <row r="384" spans="1:37" ht="15.6">
      <c r="A384" s="382">
        <v>3</v>
      </c>
      <c r="B384" s="382">
        <v>6</v>
      </c>
      <c r="C384" s="382">
        <v>2024</v>
      </c>
      <c r="D384" s="382">
        <v>99</v>
      </c>
      <c r="E384" s="382">
        <v>6</v>
      </c>
      <c r="F384" s="382">
        <v>99</v>
      </c>
      <c r="G384" s="382">
        <v>99</v>
      </c>
      <c r="H384" s="382">
        <v>99</v>
      </c>
      <c r="I384" s="382">
        <v>99</v>
      </c>
      <c r="J384" s="382">
        <v>999</v>
      </c>
      <c r="K384" s="382">
        <v>99</v>
      </c>
      <c r="L384" s="382">
        <v>99</v>
      </c>
      <c r="M384" s="382">
        <v>99</v>
      </c>
      <c r="N384" s="382">
        <v>99</v>
      </c>
      <c r="O384" s="382">
        <v>99</v>
      </c>
      <c r="P384" s="382">
        <v>9999</v>
      </c>
      <c r="Q384" s="382">
        <v>8</v>
      </c>
      <c r="R384" s="382">
        <v>36</v>
      </c>
      <c r="S384" s="382">
        <v>6.25</v>
      </c>
      <c r="T384" s="382">
        <v>4.8611111111111116</v>
      </c>
      <c r="U384" s="382">
        <v>6.4805555555555561</v>
      </c>
      <c r="V384" s="382">
        <v>0</v>
      </c>
      <c r="W384" s="382">
        <v>0</v>
      </c>
      <c r="X384" s="382">
        <v>0</v>
      </c>
      <c r="Y384" s="382">
        <v>0</v>
      </c>
      <c r="Z384" s="382">
        <v>2.1911209009247123</v>
      </c>
      <c r="AA384" s="382">
        <v>0.92421137553411803</v>
      </c>
      <c r="AB384" s="382">
        <v>0.53503778567384219</v>
      </c>
      <c r="AC384" s="382">
        <v>34.806944351374007</v>
      </c>
      <c r="AD384" s="382">
        <v>-2.3628635967411515</v>
      </c>
      <c r="AE384" s="382">
        <v>7.0218532442202779</v>
      </c>
      <c r="AF384" s="382">
        <v>0.21895146575842353</v>
      </c>
      <c r="AG384" s="382">
        <v>0.1721151349181991</v>
      </c>
      <c r="AH384" s="382">
        <v>0</v>
      </c>
      <c r="AI384" s="382">
        <v>31</v>
      </c>
      <c r="AJ384" s="382">
        <v>71.812903225806437</v>
      </c>
      <c r="AK384" s="382">
        <v>15.971163640234453</v>
      </c>
    </row>
    <row r="385" spans="1:37" ht="15.6">
      <c r="A385" s="382">
        <v>3</v>
      </c>
      <c r="B385" s="382">
        <v>7</v>
      </c>
      <c r="C385" s="382">
        <v>2024</v>
      </c>
      <c r="D385" s="382">
        <v>99</v>
      </c>
      <c r="E385" s="382">
        <v>7</v>
      </c>
      <c r="F385" s="382">
        <v>99</v>
      </c>
      <c r="G385" s="382">
        <v>99</v>
      </c>
      <c r="H385" s="382">
        <v>99</v>
      </c>
      <c r="I385" s="382">
        <v>99</v>
      </c>
      <c r="J385" s="382">
        <v>999</v>
      </c>
      <c r="K385" s="382">
        <v>99</v>
      </c>
      <c r="L385" s="382">
        <v>99</v>
      </c>
      <c r="M385" s="382">
        <v>99</v>
      </c>
      <c r="N385" s="382">
        <v>99</v>
      </c>
      <c r="O385" s="382">
        <v>99</v>
      </c>
      <c r="P385" s="382">
        <v>9999</v>
      </c>
      <c r="Q385" s="382">
        <v>21</v>
      </c>
      <c r="R385" s="382">
        <v>869</v>
      </c>
      <c r="S385" s="382">
        <v>5.7376294591484447</v>
      </c>
      <c r="T385" s="382">
        <v>4.7445339470655936</v>
      </c>
      <c r="U385" s="382">
        <v>6.4077100115074792</v>
      </c>
      <c r="V385" s="382">
        <v>0</v>
      </c>
      <c r="W385" s="382">
        <v>0</v>
      </c>
      <c r="X385" s="382">
        <v>0</v>
      </c>
      <c r="Y385" s="382">
        <v>0</v>
      </c>
      <c r="Z385" s="382">
        <v>2.1606477161770434</v>
      </c>
      <c r="AA385" s="382">
        <v>1.4352858508836013</v>
      </c>
      <c r="AB385" s="382">
        <v>1.3222389806820731</v>
      </c>
      <c r="AC385" s="382">
        <v>15.14929546283768</v>
      </c>
      <c r="AD385" s="382">
        <v>27.547759865464737</v>
      </c>
      <c r="AE385" s="382">
        <v>39.398587461058192</v>
      </c>
      <c r="AF385" s="382">
        <v>5.2852451040019446</v>
      </c>
      <c r="AG385" s="382">
        <v>4.1079670199957494</v>
      </c>
      <c r="AH385" s="382">
        <v>1.4959723820483313</v>
      </c>
      <c r="AI385" s="382">
        <v>785</v>
      </c>
      <c r="AJ385" s="382">
        <v>73.787261146496803</v>
      </c>
      <c r="AK385" s="382">
        <v>15.391754942098848</v>
      </c>
    </row>
    <row r="386" spans="1:37" ht="15.6">
      <c r="A386" s="382">
        <v>3</v>
      </c>
      <c r="B386" s="382">
        <v>8</v>
      </c>
      <c r="C386" s="382">
        <v>2024</v>
      </c>
      <c r="D386" s="382">
        <v>99</v>
      </c>
      <c r="E386" s="382">
        <v>8</v>
      </c>
      <c r="F386" s="382">
        <v>99</v>
      </c>
      <c r="G386" s="382">
        <v>99</v>
      </c>
      <c r="H386" s="382">
        <v>99</v>
      </c>
      <c r="I386" s="382">
        <v>99</v>
      </c>
      <c r="J386" s="382">
        <v>999</v>
      </c>
      <c r="K386" s="382">
        <v>99</v>
      </c>
      <c r="L386" s="382">
        <v>99</v>
      </c>
      <c r="M386" s="382">
        <v>99</v>
      </c>
      <c r="N386" s="382">
        <v>99</v>
      </c>
      <c r="O386" s="382">
        <v>99</v>
      </c>
      <c r="P386" s="382">
        <v>9999</v>
      </c>
      <c r="Q386" s="382">
        <v>10</v>
      </c>
      <c r="R386" s="382">
        <v>219</v>
      </c>
      <c r="S386" s="382">
        <v>5.9726027397260264</v>
      </c>
      <c r="T386" s="382">
        <v>4.9269406392694082</v>
      </c>
      <c r="U386" s="382">
        <v>6.6296803652968013</v>
      </c>
      <c r="V386" s="382">
        <v>0.45662100456621008</v>
      </c>
      <c r="W386" s="382">
        <v>0</v>
      </c>
      <c r="X386" s="382">
        <v>0.91324200913242015</v>
      </c>
      <c r="Y386" s="382">
        <v>0.91324200913242015</v>
      </c>
      <c r="Z386" s="382">
        <v>2.612786505340837</v>
      </c>
      <c r="AA386" s="382">
        <v>1.2746843398995653</v>
      </c>
      <c r="AB386" s="382">
        <v>1.6088100061056645</v>
      </c>
      <c r="AC386" s="382">
        <v>25.128111025968742</v>
      </c>
      <c r="AD386" s="382">
        <v>7.5252861884815854</v>
      </c>
      <c r="AE386" s="382">
        <v>59.130809481579369</v>
      </c>
      <c r="AF386" s="382">
        <v>1.3319547500304101</v>
      </c>
      <c r="AG386" s="382">
        <v>1.0711271512547509</v>
      </c>
      <c r="AH386" s="382">
        <v>0</v>
      </c>
      <c r="AI386" s="382">
        <v>198</v>
      </c>
      <c r="AJ386" s="382">
        <v>73.675252525252517</v>
      </c>
      <c r="AK386" s="382">
        <v>15.101637676275494</v>
      </c>
    </row>
    <row r="387" spans="1:37" ht="15.6">
      <c r="A387" s="382">
        <v>3</v>
      </c>
      <c r="B387" s="382">
        <v>9</v>
      </c>
      <c r="C387" s="382">
        <v>2024</v>
      </c>
      <c r="D387" s="382">
        <v>99</v>
      </c>
      <c r="E387" s="382">
        <v>9</v>
      </c>
      <c r="F387" s="382">
        <v>99</v>
      </c>
      <c r="G387" s="382">
        <v>99</v>
      </c>
      <c r="H387" s="382">
        <v>99</v>
      </c>
      <c r="I387" s="382">
        <v>99</v>
      </c>
      <c r="J387" s="382">
        <v>999</v>
      </c>
      <c r="K387" s="382">
        <v>99</v>
      </c>
      <c r="L387" s="382">
        <v>99</v>
      </c>
      <c r="M387" s="382">
        <v>99</v>
      </c>
      <c r="N387" s="382">
        <v>99</v>
      </c>
      <c r="O387" s="382">
        <v>99</v>
      </c>
      <c r="P387" s="382">
        <v>9999</v>
      </c>
      <c r="Q387" s="382">
        <v>3</v>
      </c>
      <c r="R387" s="382">
        <v>25</v>
      </c>
      <c r="S387" s="382">
        <v>4.3600000000000003</v>
      </c>
      <c r="T387" s="382">
        <v>3.2</v>
      </c>
      <c r="U387" s="382">
        <v>6.952</v>
      </c>
      <c r="V387" s="382">
        <v>0</v>
      </c>
      <c r="W387" s="382">
        <v>0</v>
      </c>
      <c r="X387" s="382">
        <v>0</v>
      </c>
      <c r="Y387" s="382">
        <v>0</v>
      </c>
      <c r="Z387" s="382">
        <v>2.9076616034194873</v>
      </c>
      <c r="AA387" s="382">
        <v>1.0537551897855577</v>
      </c>
      <c r="AB387" s="382">
        <v>0.93808315196468484</v>
      </c>
      <c r="AC387" s="382">
        <v>62.705707722221845</v>
      </c>
      <c r="AD387" s="382">
        <v>57.691143780734187</v>
      </c>
      <c r="AE387" s="382">
        <v>45.320735714122733</v>
      </c>
      <c r="AF387" s="382">
        <v>0.15204962899890528</v>
      </c>
      <c r="AG387" s="382">
        <v>0.12821950470974289</v>
      </c>
      <c r="AH387" s="382">
        <v>0</v>
      </c>
      <c r="AI387" s="382">
        <v>24</v>
      </c>
      <c r="AJ387" s="382">
        <v>78.954166666666652</v>
      </c>
      <c r="AK387" s="382">
        <v>13.601084697814072</v>
      </c>
    </row>
    <row r="388" spans="1:37" ht="15.6">
      <c r="A388" s="382">
        <v>3</v>
      </c>
      <c r="B388" s="382">
        <v>10</v>
      </c>
      <c r="C388" s="382">
        <v>2024</v>
      </c>
      <c r="D388" s="382">
        <v>99</v>
      </c>
      <c r="E388" s="382">
        <v>10</v>
      </c>
      <c r="F388" s="382">
        <v>99</v>
      </c>
      <c r="G388" s="382">
        <v>99</v>
      </c>
      <c r="H388" s="382">
        <v>99</v>
      </c>
      <c r="I388" s="382">
        <v>99</v>
      </c>
      <c r="J388" s="382">
        <v>999</v>
      </c>
      <c r="K388" s="382">
        <v>99</v>
      </c>
      <c r="L388" s="382">
        <v>99</v>
      </c>
      <c r="M388" s="382">
        <v>99</v>
      </c>
      <c r="N388" s="382">
        <v>99</v>
      </c>
      <c r="O388" s="382">
        <v>99</v>
      </c>
      <c r="P388" s="382">
        <v>9999</v>
      </c>
      <c r="Q388" s="382">
        <v>11</v>
      </c>
      <c r="R388" s="382">
        <v>178</v>
      </c>
      <c r="S388" s="382">
        <v>5.9943820224719104</v>
      </c>
      <c r="T388" s="382">
        <v>4.5842696629213471</v>
      </c>
      <c r="U388" s="382">
        <v>8.19325842696629</v>
      </c>
      <c r="V388" s="382">
        <v>0</v>
      </c>
      <c r="W388" s="382">
        <v>0</v>
      </c>
      <c r="X388" s="382">
        <v>1.1235955056179776</v>
      </c>
      <c r="Y388" s="382">
        <v>0</v>
      </c>
      <c r="Z388" s="382">
        <v>2.7300161646148204</v>
      </c>
      <c r="AA388" s="382">
        <v>1.2474566980899142</v>
      </c>
      <c r="AB388" s="382">
        <v>0.77617600176047508</v>
      </c>
      <c r="AC388" s="382">
        <v>34.492869907554443</v>
      </c>
      <c r="AD388" s="382">
        <v>31.126251460535158</v>
      </c>
      <c r="AE388" s="382">
        <v>41.534779193109955</v>
      </c>
      <c r="AF388" s="382">
        <v>1.0825933584722052</v>
      </c>
      <c r="AG388" s="382">
        <v>1.0759224722018927</v>
      </c>
      <c r="AH388" s="382">
        <v>0</v>
      </c>
      <c r="AI388" s="382">
        <v>131</v>
      </c>
      <c r="AJ388" s="382">
        <v>77.472519083969502</v>
      </c>
      <c r="AK388" s="382">
        <v>15.264285802617337</v>
      </c>
    </row>
    <row r="389" spans="1:37" ht="15.6">
      <c r="A389" s="382">
        <v>3</v>
      </c>
      <c r="B389" s="382">
        <v>11</v>
      </c>
      <c r="C389" s="382">
        <v>2024</v>
      </c>
      <c r="D389" s="382">
        <v>99</v>
      </c>
      <c r="E389" s="382">
        <v>11</v>
      </c>
      <c r="F389" s="382">
        <v>99</v>
      </c>
      <c r="G389" s="382">
        <v>99</v>
      </c>
      <c r="H389" s="382">
        <v>99</v>
      </c>
      <c r="I389" s="382">
        <v>99</v>
      </c>
      <c r="J389" s="382">
        <v>999</v>
      </c>
      <c r="K389" s="382">
        <v>99</v>
      </c>
      <c r="L389" s="382">
        <v>99</v>
      </c>
      <c r="M389" s="382">
        <v>99</v>
      </c>
      <c r="N389" s="382">
        <v>99</v>
      </c>
      <c r="O389" s="382">
        <v>99</v>
      </c>
      <c r="P389" s="382">
        <v>9999</v>
      </c>
      <c r="Q389" s="382">
        <v>49</v>
      </c>
      <c r="R389" s="382">
        <v>2012</v>
      </c>
      <c r="S389" s="382">
        <v>5.673956262425448</v>
      </c>
      <c r="T389" s="382">
        <v>5.208747514910538</v>
      </c>
      <c r="U389" s="382">
        <v>6.7459741550695851</v>
      </c>
      <c r="V389" s="382">
        <v>0</v>
      </c>
      <c r="W389" s="382">
        <v>0</v>
      </c>
      <c r="X389" s="382">
        <v>0.29821073558648103</v>
      </c>
      <c r="Y389" s="382">
        <v>0</v>
      </c>
      <c r="Z389" s="382">
        <v>1.6146904790913914</v>
      </c>
      <c r="AA389" s="382">
        <v>1.2572088962549604</v>
      </c>
      <c r="AB389" s="382">
        <v>1.2900302144306228</v>
      </c>
      <c r="AC389" s="382">
        <v>36.185759591491653</v>
      </c>
      <c r="AD389" s="382">
        <v>28.487050300103562</v>
      </c>
      <c r="AE389" s="382">
        <v>43.483873992051755</v>
      </c>
      <c r="AF389" s="382">
        <v>12.236954141831896</v>
      </c>
      <c r="AG389" s="382">
        <v>10.013294105148844</v>
      </c>
      <c r="AH389" s="382">
        <v>0.49701789264413521</v>
      </c>
      <c r="AI389" s="382">
        <v>1616</v>
      </c>
      <c r="AJ389" s="382">
        <v>76.141955445544454</v>
      </c>
      <c r="AK389" s="382">
        <v>15.458566299271942</v>
      </c>
    </row>
    <row r="390" spans="1:37" ht="15.6">
      <c r="A390" s="382">
        <v>3</v>
      </c>
      <c r="B390" s="382">
        <v>12</v>
      </c>
      <c r="C390" s="382">
        <v>2024</v>
      </c>
      <c r="D390" s="382">
        <v>99</v>
      </c>
      <c r="E390" s="382">
        <v>12</v>
      </c>
      <c r="F390" s="382">
        <v>99</v>
      </c>
      <c r="G390" s="382">
        <v>99</v>
      </c>
      <c r="H390" s="382">
        <v>99</v>
      </c>
      <c r="I390" s="382">
        <v>99</v>
      </c>
      <c r="J390" s="382">
        <v>999</v>
      </c>
      <c r="K390" s="382">
        <v>99</v>
      </c>
      <c r="L390" s="382">
        <v>99</v>
      </c>
      <c r="M390" s="382">
        <v>99</v>
      </c>
      <c r="N390" s="382">
        <v>99</v>
      </c>
      <c r="O390" s="382">
        <v>99</v>
      </c>
      <c r="P390" s="382">
        <v>9999</v>
      </c>
      <c r="Q390" s="382">
        <v>20</v>
      </c>
      <c r="R390" s="382">
        <v>351</v>
      </c>
      <c r="S390" s="382">
        <v>5.316239316239316</v>
      </c>
      <c r="T390" s="382">
        <v>4.866096866096866</v>
      </c>
      <c r="U390" s="382">
        <v>6.4538461538461522</v>
      </c>
      <c r="V390" s="382">
        <v>0</v>
      </c>
      <c r="W390" s="382">
        <v>0</v>
      </c>
      <c r="X390" s="382">
        <v>1.1396011396011398</v>
      </c>
      <c r="Y390" s="382">
        <v>0</v>
      </c>
      <c r="Z390" s="382">
        <v>2.8179179983238076</v>
      </c>
      <c r="AA390" s="382">
        <v>1.2831334464128172</v>
      </c>
      <c r="AB390" s="382">
        <v>1.0496323501059981</v>
      </c>
      <c r="AC390" s="382">
        <v>41.809872261213549</v>
      </c>
      <c r="AD390" s="382">
        <v>17.726286596447473</v>
      </c>
      <c r="AE390" s="382">
        <v>32.970654804444877</v>
      </c>
      <c r="AF390" s="382">
        <v>2.1347767911446298</v>
      </c>
      <c r="AG390" s="382">
        <v>1.6712062371632939</v>
      </c>
      <c r="AH390" s="382">
        <v>0.28490028490028496</v>
      </c>
      <c r="AI390" s="382">
        <v>87</v>
      </c>
      <c r="AJ390" s="382">
        <v>78.565517241379339</v>
      </c>
      <c r="AK390" s="382">
        <v>15.598325640481836</v>
      </c>
    </row>
    <row r="391" spans="1:37" ht="15.6">
      <c r="A391" s="382">
        <v>3</v>
      </c>
      <c r="B391" s="382">
        <v>13</v>
      </c>
      <c r="C391" s="382">
        <v>2024</v>
      </c>
      <c r="D391" s="382">
        <v>99</v>
      </c>
      <c r="E391" s="382">
        <v>13</v>
      </c>
      <c r="F391" s="382">
        <v>99</v>
      </c>
      <c r="G391" s="382">
        <v>99</v>
      </c>
      <c r="H391" s="382">
        <v>99</v>
      </c>
      <c r="I391" s="382">
        <v>99</v>
      </c>
      <c r="J391" s="382">
        <v>999</v>
      </c>
      <c r="K391" s="382">
        <v>99</v>
      </c>
      <c r="L391" s="382">
        <v>99</v>
      </c>
      <c r="M391" s="382">
        <v>99</v>
      </c>
      <c r="N391" s="382">
        <v>99</v>
      </c>
      <c r="O391" s="382">
        <v>99</v>
      </c>
      <c r="P391" s="382">
        <v>9999</v>
      </c>
      <c r="Q391" s="382"/>
      <c r="R391" s="382">
        <v>0</v>
      </c>
      <c r="S391" s="382"/>
      <c r="T391" s="382"/>
      <c r="U391" s="382"/>
      <c r="V391" s="382"/>
      <c r="W391" s="382"/>
      <c r="X391" s="382"/>
      <c r="Y391" s="382"/>
      <c r="Z391" s="382"/>
      <c r="AA391" s="382"/>
      <c r="AB391" s="382"/>
      <c r="AC391" s="382"/>
      <c r="AD391" s="382"/>
      <c r="AE391" s="382"/>
      <c r="AF391" s="382"/>
      <c r="AG391" s="382"/>
      <c r="AH391" s="382"/>
      <c r="AI391" s="382"/>
      <c r="AJ391" s="382"/>
      <c r="AK391" s="382"/>
    </row>
    <row r="392" spans="1:37" ht="15.6">
      <c r="A392" s="382">
        <v>3</v>
      </c>
      <c r="B392" s="382">
        <v>14</v>
      </c>
      <c r="C392" s="382">
        <v>2024</v>
      </c>
      <c r="D392" s="382">
        <v>99</v>
      </c>
      <c r="E392" s="382">
        <v>14</v>
      </c>
      <c r="F392" s="382">
        <v>99</v>
      </c>
      <c r="G392" s="382">
        <v>99</v>
      </c>
      <c r="H392" s="382">
        <v>99</v>
      </c>
      <c r="I392" s="382">
        <v>99</v>
      </c>
      <c r="J392" s="382">
        <v>999</v>
      </c>
      <c r="K392" s="382">
        <v>99</v>
      </c>
      <c r="L392" s="382">
        <v>99</v>
      </c>
      <c r="M392" s="382">
        <v>99</v>
      </c>
      <c r="N392" s="382">
        <v>99</v>
      </c>
      <c r="O392" s="382">
        <v>99</v>
      </c>
      <c r="P392" s="382">
        <v>9999</v>
      </c>
      <c r="Q392" s="382">
        <v>8</v>
      </c>
      <c r="R392" s="382">
        <v>137</v>
      </c>
      <c r="S392" s="382">
        <v>5.3503649635036483</v>
      </c>
      <c r="T392" s="382">
        <v>3.8759124087591248</v>
      </c>
      <c r="U392" s="382">
        <v>6.8481751824817509</v>
      </c>
      <c r="V392" s="382">
        <v>0</v>
      </c>
      <c r="W392" s="382">
        <v>0</v>
      </c>
      <c r="X392" s="382">
        <v>0.72992700729927051</v>
      </c>
      <c r="Y392" s="382">
        <v>0</v>
      </c>
      <c r="Z392" s="382">
        <v>2.0257143352040723</v>
      </c>
      <c r="AA392" s="382">
        <v>1.2237983283831819</v>
      </c>
      <c r="AB392" s="382">
        <v>1.5015576120817899</v>
      </c>
      <c r="AC392" s="382">
        <v>51.493258146803242</v>
      </c>
      <c r="AD392" s="382">
        <v>50.422515879779048</v>
      </c>
      <c r="AE392" s="382">
        <v>75.453790232315654</v>
      </c>
      <c r="AF392" s="382">
        <v>0.83323196691400081</v>
      </c>
      <c r="AG392" s="382">
        <v>0.69214924809367484</v>
      </c>
      <c r="AH392" s="382">
        <v>0</v>
      </c>
      <c r="AI392" s="382">
        <v>33</v>
      </c>
      <c r="AJ392" s="382">
        <v>84.321212121212127</v>
      </c>
      <c r="AK392" s="382">
        <v>15.420918089733622</v>
      </c>
    </row>
    <row r="393" spans="1:37" ht="15.6">
      <c r="A393" s="382">
        <v>3</v>
      </c>
      <c r="B393" s="382">
        <v>15</v>
      </c>
      <c r="C393" s="382">
        <v>2024</v>
      </c>
      <c r="D393" s="382">
        <v>99</v>
      </c>
      <c r="E393" s="382">
        <v>15</v>
      </c>
      <c r="F393" s="382">
        <v>99</v>
      </c>
      <c r="G393" s="382">
        <v>99</v>
      </c>
      <c r="H393" s="382">
        <v>99</v>
      </c>
      <c r="I393" s="382">
        <v>99</v>
      </c>
      <c r="J393" s="382">
        <v>999</v>
      </c>
      <c r="K393" s="382">
        <v>99</v>
      </c>
      <c r="L393" s="382">
        <v>99</v>
      </c>
      <c r="M393" s="382">
        <v>99</v>
      </c>
      <c r="N393" s="382">
        <v>99</v>
      </c>
      <c r="O393" s="382">
        <v>99</v>
      </c>
      <c r="P393" s="382">
        <v>9999</v>
      </c>
      <c r="Q393" s="382">
        <v>28</v>
      </c>
      <c r="R393" s="382">
        <v>729</v>
      </c>
      <c r="S393" s="382">
        <v>5.356652949245543</v>
      </c>
      <c r="T393" s="382">
        <v>4.8216735253772276</v>
      </c>
      <c r="U393" s="382">
        <v>6.0253772290809318</v>
      </c>
      <c r="V393" s="382">
        <v>0</v>
      </c>
      <c r="W393" s="382">
        <v>0</v>
      </c>
      <c r="X393" s="382">
        <v>0</v>
      </c>
      <c r="Y393" s="382">
        <v>0</v>
      </c>
      <c r="Z393" s="382">
        <v>1.7745110887018751</v>
      </c>
      <c r="AA393" s="382">
        <v>1.0932328527024462</v>
      </c>
      <c r="AB393" s="382">
        <v>1.2040270553148262</v>
      </c>
      <c r="AC393" s="382">
        <v>35.574356675167245</v>
      </c>
      <c r="AD393" s="382">
        <v>26.70852081630078</v>
      </c>
      <c r="AE393" s="382">
        <v>54.124778648390432</v>
      </c>
      <c r="AF393" s="382">
        <v>4.4337671816080757</v>
      </c>
      <c r="AG393" s="382">
        <v>3.2405303477419181</v>
      </c>
      <c r="AH393" s="382">
        <v>1.7832647462277094</v>
      </c>
      <c r="AI393" s="382">
        <v>530</v>
      </c>
      <c r="AJ393" s="382">
        <v>74.365660377358523</v>
      </c>
      <c r="AK393" s="382">
        <v>14.608474188281775</v>
      </c>
    </row>
    <row r="394" spans="1:37" ht="15.6">
      <c r="A394" s="382">
        <v>3</v>
      </c>
      <c r="B394" s="382">
        <v>16</v>
      </c>
      <c r="C394" s="382">
        <v>2024</v>
      </c>
      <c r="D394" s="382">
        <v>99</v>
      </c>
      <c r="E394" s="382">
        <v>16</v>
      </c>
      <c r="F394" s="382">
        <v>99</v>
      </c>
      <c r="G394" s="382">
        <v>99</v>
      </c>
      <c r="H394" s="382">
        <v>99</v>
      </c>
      <c r="I394" s="382">
        <v>99</v>
      </c>
      <c r="J394" s="382">
        <v>999</v>
      </c>
      <c r="K394" s="382">
        <v>99</v>
      </c>
      <c r="L394" s="382">
        <v>99</v>
      </c>
      <c r="M394" s="382">
        <v>99</v>
      </c>
      <c r="N394" s="382">
        <v>99</v>
      </c>
      <c r="O394" s="382">
        <v>99</v>
      </c>
      <c r="P394" s="382">
        <v>9999</v>
      </c>
      <c r="Q394" s="382">
        <v>4</v>
      </c>
      <c r="R394" s="382">
        <v>37</v>
      </c>
      <c r="S394" s="382">
        <v>5.621621621621621</v>
      </c>
      <c r="T394" s="382">
        <v>4.8648648648648658</v>
      </c>
      <c r="U394" s="382">
        <v>6.9378378378378391</v>
      </c>
      <c r="V394" s="382">
        <v>0</v>
      </c>
      <c r="W394" s="382">
        <v>0</v>
      </c>
      <c r="X394" s="382">
        <v>0</v>
      </c>
      <c r="Y394" s="382">
        <v>0</v>
      </c>
      <c r="Z394" s="382">
        <v>1.1678928475819803</v>
      </c>
      <c r="AA394" s="382">
        <v>0.58593198347780018</v>
      </c>
      <c r="AB394" s="382">
        <v>0.47432239931849474</v>
      </c>
      <c r="AC394" s="382">
        <v>34.083584846902284</v>
      </c>
      <c r="AD394" s="382">
        <v>-5.4195314492993711</v>
      </c>
      <c r="AE394" s="382">
        <v>20.500776712449877</v>
      </c>
      <c r="AF394" s="382">
        <v>0.22503345091837976</v>
      </c>
      <c r="AG394" s="382">
        <v>0.18937829032791137</v>
      </c>
      <c r="AH394" s="382">
        <v>0</v>
      </c>
      <c r="AI394" s="382">
        <v>14</v>
      </c>
      <c r="AJ394" s="382">
        <v>79.942857142857179</v>
      </c>
      <c r="AK394" s="382">
        <v>13.785648668378444</v>
      </c>
    </row>
    <row r="395" spans="1:37" ht="15.6">
      <c r="A395" s="382">
        <v>3</v>
      </c>
      <c r="B395" s="382">
        <v>17</v>
      </c>
      <c r="C395" s="382">
        <v>2024</v>
      </c>
      <c r="D395" s="382">
        <v>99</v>
      </c>
      <c r="E395" s="382">
        <v>17</v>
      </c>
      <c r="F395" s="382">
        <v>99</v>
      </c>
      <c r="G395" s="382">
        <v>99</v>
      </c>
      <c r="H395" s="382">
        <v>99</v>
      </c>
      <c r="I395" s="382">
        <v>99</v>
      </c>
      <c r="J395" s="382">
        <v>999</v>
      </c>
      <c r="K395" s="382">
        <v>99</v>
      </c>
      <c r="L395" s="382">
        <v>99</v>
      </c>
      <c r="M395" s="382">
        <v>99</v>
      </c>
      <c r="N395" s="382">
        <v>99</v>
      </c>
      <c r="O395" s="382">
        <v>99</v>
      </c>
      <c r="P395" s="382">
        <v>9999</v>
      </c>
      <c r="Q395" s="382">
        <v>61</v>
      </c>
      <c r="R395" s="382">
        <v>2221</v>
      </c>
      <c r="S395" s="382">
        <v>5.2575416479063506</v>
      </c>
      <c r="T395" s="382">
        <v>4.5312922107158942</v>
      </c>
      <c r="U395" s="382">
        <v>6.7885637100405223</v>
      </c>
      <c r="V395" s="382">
        <v>0</v>
      </c>
      <c r="W395" s="382">
        <v>0</v>
      </c>
      <c r="X395" s="382">
        <v>9.0049527239982011E-2</v>
      </c>
      <c r="Y395" s="382">
        <v>0</v>
      </c>
      <c r="Z395" s="382">
        <v>1.5663057191011109</v>
      </c>
      <c r="AA395" s="382">
        <v>1.3191155430923096</v>
      </c>
      <c r="AB395" s="382">
        <v>1.2768635578674148</v>
      </c>
      <c r="AC395" s="382">
        <v>45.550017502237353</v>
      </c>
      <c r="AD395" s="382">
        <v>42.913871957897214</v>
      </c>
      <c r="AE395" s="382">
        <v>60.228874012008525</v>
      </c>
      <c r="AF395" s="382">
        <v>13.508089040262744</v>
      </c>
      <c r="AG395" s="382">
        <v>11.123226468991232</v>
      </c>
      <c r="AH395" s="382">
        <v>1.0355695632597932</v>
      </c>
      <c r="AI395" s="382">
        <v>2150</v>
      </c>
      <c r="AJ395" s="382">
        <v>76.513860465116238</v>
      </c>
      <c r="AK395" s="382">
        <v>15.004294069749964</v>
      </c>
    </row>
    <row r="396" spans="1:37" ht="15.6">
      <c r="A396" s="382">
        <v>3</v>
      </c>
      <c r="B396" s="382">
        <v>18</v>
      </c>
      <c r="C396" s="382">
        <v>2024</v>
      </c>
      <c r="D396" s="382">
        <v>99</v>
      </c>
      <c r="E396" s="382">
        <v>18</v>
      </c>
      <c r="F396" s="382">
        <v>99</v>
      </c>
      <c r="G396" s="382">
        <v>99</v>
      </c>
      <c r="H396" s="382">
        <v>99</v>
      </c>
      <c r="I396" s="382">
        <v>99</v>
      </c>
      <c r="J396" s="382">
        <v>999</v>
      </c>
      <c r="K396" s="382">
        <v>99</v>
      </c>
      <c r="L396" s="382">
        <v>99</v>
      </c>
      <c r="M396" s="382">
        <v>99</v>
      </c>
      <c r="N396" s="382">
        <v>99</v>
      </c>
      <c r="O396" s="382">
        <v>99</v>
      </c>
      <c r="P396" s="382">
        <v>9999</v>
      </c>
      <c r="Q396" s="382">
        <v>6</v>
      </c>
      <c r="R396" s="382">
        <v>115</v>
      </c>
      <c r="S396" s="382">
        <v>5.7391304347826084</v>
      </c>
      <c r="T396" s="382">
        <v>4.8782608695652172</v>
      </c>
      <c r="U396" s="382">
        <v>6.8130434782608678</v>
      </c>
      <c r="V396" s="382">
        <v>0</v>
      </c>
      <c r="W396" s="382">
        <v>0</v>
      </c>
      <c r="X396" s="382">
        <v>0</v>
      </c>
      <c r="Y396" s="382">
        <v>0</v>
      </c>
      <c r="Z396" s="382">
        <v>1.9889486730925503</v>
      </c>
      <c r="AA396" s="382">
        <v>1.0720720005163444</v>
      </c>
      <c r="AB396" s="382">
        <v>0.90551763804833441</v>
      </c>
      <c r="AC396" s="382">
        <v>26.74859022023098</v>
      </c>
      <c r="AD396" s="382">
        <v>21.525197592441881</v>
      </c>
      <c r="AE396" s="382">
        <v>23.600764976508323</v>
      </c>
      <c r="AF396" s="382">
        <v>0.69942829339496437</v>
      </c>
      <c r="AG396" s="382">
        <v>0.57802060955168877</v>
      </c>
      <c r="AH396" s="382">
        <v>0</v>
      </c>
      <c r="AI396" s="382">
        <v>100</v>
      </c>
      <c r="AJ396" s="382">
        <v>78.23399999999998</v>
      </c>
      <c r="AK396" s="382">
        <v>13.909658402110242</v>
      </c>
    </row>
    <row r="397" spans="1:37" ht="15.6">
      <c r="A397" s="382">
        <v>3</v>
      </c>
      <c r="B397" s="382">
        <v>19</v>
      </c>
      <c r="C397" s="382">
        <v>2024</v>
      </c>
      <c r="D397" s="382">
        <v>99</v>
      </c>
      <c r="E397" s="382">
        <v>19</v>
      </c>
      <c r="F397" s="382">
        <v>99</v>
      </c>
      <c r="G397" s="382">
        <v>99</v>
      </c>
      <c r="H397" s="382">
        <v>99</v>
      </c>
      <c r="I397" s="382">
        <v>99</v>
      </c>
      <c r="J397" s="382">
        <v>999</v>
      </c>
      <c r="K397" s="382">
        <v>99</v>
      </c>
      <c r="L397" s="382">
        <v>99</v>
      </c>
      <c r="M397" s="382">
        <v>99</v>
      </c>
      <c r="N397" s="382">
        <v>99</v>
      </c>
      <c r="O397" s="382">
        <v>99</v>
      </c>
      <c r="P397" s="382">
        <v>9999</v>
      </c>
      <c r="Q397" s="382">
        <v>14</v>
      </c>
      <c r="R397" s="382">
        <v>265</v>
      </c>
      <c r="S397" s="382">
        <v>5.4566037735849058</v>
      </c>
      <c r="T397" s="382">
        <v>4.4981132075471688</v>
      </c>
      <c r="U397" s="382">
        <v>7.4705660377358498</v>
      </c>
      <c r="V397" s="382">
        <v>0</v>
      </c>
      <c r="W397" s="382">
        <v>0</v>
      </c>
      <c r="X397" s="382">
        <v>0</v>
      </c>
      <c r="Y397" s="382">
        <v>0</v>
      </c>
      <c r="Z397" s="382">
        <v>2.6529089872620304</v>
      </c>
      <c r="AA397" s="382">
        <v>1.0200831327502713</v>
      </c>
      <c r="AB397" s="382">
        <v>1.2771564177836388</v>
      </c>
      <c r="AC397" s="382">
        <v>44.476897620953032</v>
      </c>
      <c r="AD397" s="382">
        <v>22.484971736692632</v>
      </c>
      <c r="AE397" s="382">
        <v>30.334618065470902</v>
      </c>
      <c r="AF397" s="382">
        <v>1.6117260673883949</v>
      </c>
      <c r="AG397" s="382">
        <v>1.4605072121627041</v>
      </c>
      <c r="AH397" s="382">
        <v>6.0377358490566015</v>
      </c>
      <c r="AI397" s="382">
        <v>264</v>
      </c>
      <c r="AJ397" s="382">
        <v>78.171590909090881</v>
      </c>
      <c r="AK397" s="382">
        <v>15.006479439535299</v>
      </c>
    </row>
    <row r="398" spans="1:37" ht="15.6">
      <c r="A398" s="382">
        <v>3</v>
      </c>
      <c r="B398" s="382">
        <v>20</v>
      </c>
      <c r="C398" s="382">
        <v>2024</v>
      </c>
      <c r="D398" s="382">
        <v>99</v>
      </c>
      <c r="E398" s="382">
        <v>20</v>
      </c>
      <c r="F398" s="382">
        <v>99</v>
      </c>
      <c r="G398" s="382">
        <v>99</v>
      </c>
      <c r="H398" s="382">
        <v>99</v>
      </c>
      <c r="I398" s="382">
        <v>99</v>
      </c>
      <c r="J398" s="382">
        <v>999</v>
      </c>
      <c r="K398" s="382">
        <v>99</v>
      </c>
      <c r="L398" s="382">
        <v>99</v>
      </c>
      <c r="M398" s="382">
        <v>99</v>
      </c>
      <c r="N398" s="382">
        <v>99</v>
      </c>
      <c r="O398" s="382">
        <v>99</v>
      </c>
      <c r="P398" s="382">
        <v>9999</v>
      </c>
      <c r="Q398" s="382">
        <v>20</v>
      </c>
      <c r="R398" s="382">
        <v>458</v>
      </c>
      <c r="S398">
        <v>5.4563318777292595</v>
      </c>
      <c r="T398">
        <v>4.676855895196506</v>
      </c>
      <c r="U398">
        <v>6.7266375545851522</v>
      </c>
      <c r="V398">
        <v>0</v>
      </c>
      <c r="W398">
        <v>0</v>
      </c>
      <c r="X398">
        <v>0.21834061135371172</v>
      </c>
      <c r="Y398">
        <v>0</v>
      </c>
      <c r="Z398">
        <v>1.5900447810521652</v>
      </c>
      <c r="AA398">
        <v>1.179914360701994</v>
      </c>
      <c r="AB398">
        <v>1.1485463306096741</v>
      </c>
      <c r="AC398">
        <v>48.405844126615278</v>
      </c>
      <c r="AD398">
        <v>43.332684511811848</v>
      </c>
      <c r="AE398">
        <v>39.881900577267096</v>
      </c>
      <c r="AF398">
        <v>2.7855492032599445</v>
      </c>
      <c r="AG398">
        <v>2.2728345806086061</v>
      </c>
      <c r="AH398">
        <v>3.0567685589519646</v>
      </c>
      <c r="AI398">
        <v>332</v>
      </c>
      <c r="AJ398">
        <v>77.423192771084317</v>
      </c>
      <c r="AK398">
        <v>14.956757360636388</v>
      </c>
    </row>
    <row r="399" spans="1:37" ht="15.6">
      <c r="A399" s="382">
        <v>3</v>
      </c>
      <c r="B399" s="382">
        <v>21</v>
      </c>
      <c r="C399" s="382">
        <v>2024</v>
      </c>
      <c r="D399" s="382">
        <v>99</v>
      </c>
      <c r="E399" s="382">
        <v>21</v>
      </c>
      <c r="F399" s="382">
        <v>99</v>
      </c>
      <c r="G399" s="382">
        <v>99</v>
      </c>
      <c r="H399" s="382">
        <v>99</v>
      </c>
      <c r="I399" s="382">
        <v>99</v>
      </c>
      <c r="J399" s="382">
        <v>999</v>
      </c>
      <c r="K399" s="382">
        <v>99</v>
      </c>
      <c r="L399" s="382">
        <v>99</v>
      </c>
      <c r="M399" s="382">
        <v>99</v>
      </c>
      <c r="N399" s="382">
        <v>99</v>
      </c>
      <c r="O399" s="382">
        <v>99</v>
      </c>
      <c r="P399" s="382">
        <v>9999</v>
      </c>
      <c r="Q399" s="382">
        <v>11</v>
      </c>
      <c r="R399" s="382">
        <v>189</v>
      </c>
      <c r="S399">
        <v>5.2486772486772475</v>
      </c>
      <c r="T399">
        <v>4.0687830687830688</v>
      </c>
      <c r="U399">
        <v>7.9497354497354493</v>
      </c>
      <c r="V399">
        <v>0</v>
      </c>
      <c r="W399">
        <v>0</v>
      </c>
      <c r="X399">
        <v>0.52910052910052907</v>
      </c>
      <c r="Y399">
        <v>0</v>
      </c>
      <c r="Z399">
        <v>2.8299349243480658</v>
      </c>
      <c r="AA399">
        <v>1.8477960120589043</v>
      </c>
      <c r="AB399">
        <v>1.3917858424512459</v>
      </c>
      <c r="AC399">
        <v>78.554710849021674</v>
      </c>
      <c r="AD399">
        <v>58.980264511957103</v>
      </c>
      <c r="AE399">
        <v>64.553425404467916</v>
      </c>
      <c r="AF399">
        <v>1.1494951952317238</v>
      </c>
      <c r="AG399">
        <v>1.1084568804740429</v>
      </c>
      <c r="AH399">
        <v>1.0582010582010581</v>
      </c>
      <c r="AI399">
        <v>187</v>
      </c>
      <c r="AJ399">
        <v>79.747593582887674</v>
      </c>
      <c r="AK399">
        <v>15.315900432110508</v>
      </c>
    </row>
    <row r="400" spans="1:37" ht="15.6">
      <c r="A400" s="382">
        <v>3</v>
      </c>
      <c r="B400" s="382">
        <v>22</v>
      </c>
      <c r="C400" s="382">
        <v>2024</v>
      </c>
      <c r="D400" s="382">
        <v>99</v>
      </c>
      <c r="E400" s="382">
        <v>22</v>
      </c>
      <c r="F400" s="382">
        <v>99</v>
      </c>
      <c r="G400" s="382">
        <v>99</v>
      </c>
      <c r="H400" s="382">
        <v>99</v>
      </c>
      <c r="I400" s="382">
        <v>99</v>
      </c>
      <c r="J400" s="382">
        <v>999</v>
      </c>
      <c r="K400" s="382">
        <v>99</v>
      </c>
      <c r="L400" s="382">
        <v>99</v>
      </c>
      <c r="M400" s="382">
        <v>99</v>
      </c>
      <c r="N400" s="382">
        <v>99</v>
      </c>
      <c r="O400" s="382">
        <v>99</v>
      </c>
      <c r="P400" s="382">
        <v>9999</v>
      </c>
      <c r="Q400" s="382">
        <v>29</v>
      </c>
      <c r="R400" s="382">
        <v>547</v>
      </c>
      <c r="S400">
        <v>5.2486288848263252</v>
      </c>
      <c r="T400">
        <v>4.407678244972578</v>
      </c>
      <c r="U400">
        <v>6.3091407678244975</v>
      </c>
      <c r="V400">
        <v>0</v>
      </c>
      <c r="W400">
        <v>0</v>
      </c>
      <c r="X400">
        <v>1.2797074954296159</v>
      </c>
      <c r="Y400">
        <v>0</v>
      </c>
      <c r="Z400">
        <v>3.0950967580664153</v>
      </c>
      <c r="AA400">
        <v>1.7210315726254748</v>
      </c>
      <c r="AB400">
        <v>1.5464104519403674</v>
      </c>
      <c r="AC400">
        <v>64.880826849324393</v>
      </c>
      <c r="AD400">
        <v>54.698493992727776</v>
      </c>
      <c r="AE400">
        <v>67.836070916385836</v>
      </c>
      <c r="AF400">
        <v>3.3268458824960461</v>
      </c>
      <c r="AG400">
        <v>2.5460203262588808</v>
      </c>
      <c r="AH400">
        <v>1.0968921389396713</v>
      </c>
      <c r="AI400">
        <v>543</v>
      </c>
      <c r="AJ400">
        <v>75.446224677716359</v>
      </c>
      <c r="AK400">
        <v>13.666150439805538</v>
      </c>
    </row>
    <row r="401" spans="1:37" ht="15.6">
      <c r="A401" s="382">
        <v>3</v>
      </c>
      <c r="B401" s="382">
        <v>23</v>
      </c>
      <c r="C401" s="382">
        <v>2024</v>
      </c>
      <c r="D401" s="382">
        <v>99</v>
      </c>
      <c r="E401" s="382">
        <v>23</v>
      </c>
      <c r="F401" s="382">
        <v>99</v>
      </c>
      <c r="G401" s="382">
        <v>99</v>
      </c>
      <c r="H401" s="382">
        <v>99</v>
      </c>
      <c r="I401" s="382">
        <v>99</v>
      </c>
      <c r="J401" s="382">
        <v>999</v>
      </c>
      <c r="K401" s="382">
        <v>99</v>
      </c>
      <c r="L401" s="382">
        <v>99</v>
      </c>
      <c r="M401" s="382">
        <v>99</v>
      </c>
      <c r="N401" s="382">
        <v>99</v>
      </c>
      <c r="O401" s="382">
        <v>99</v>
      </c>
      <c r="P401" s="382">
        <v>9999</v>
      </c>
      <c r="Q401" s="382">
        <v>13</v>
      </c>
      <c r="R401" s="382">
        <v>195</v>
      </c>
      <c r="S401">
        <v>5.2666666666666648</v>
      </c>
      <c r="T401">
        <v>4.4512820512820506</v>
      </c>
      <c r="U401">
        <v>8.5825641025640991</v>
      </c>
      <c r="V401">
        <v>0</v>
      </c>
      <c r="W401">
        <v>0</v>
      </c>
      <c r="X401">
        <v>0.51282051282051277</v>
      </c>
      <c r="Y401">
        <v>0</v>
      </c>
      <c r="Z401">
        <v>2.6524113054106757</v>
      </c>
      <c r="AA401">
        <v>1.4288839706951035</v>
      </c>
      <c r="AB401">
        <v>1.414734150050414</v>
      </c>
      <c r="AC401">
        <v>57.23672366282949</v>
      </c>
      <c r="AD401">
        <v>58.004303343472721</v>
      </c>
      <c r="AE401">
        <v>62.795319935814803</v>
      </c>
      <c r="AF401">
        <v>1.1859871061914611</v>
      </c>
      <c r="AG401">
        <v>1.2346844826365111</v>
      </c>
      <c r="AH401">
        <v>1.0256410256410255</v>
      </c>
      <c r="AI401">
        <v>117</v>
      </c>
      <c r="AJ401">
        <v>80.925641025641013</v>
      </c>
      <c r="AK401">
        <v>14.279327088324344</v>
      </c>
    </row>
    <row r="402" spans="1:37" ht="15.6">
      <c r="A402" s="382">
        <v>3</v>
      </c>
      <c r="B402" s="382">
        <v>24</v>
      </c>
      <c r="C402" s="382">
        <v>2024</v>
      </c>
      <c r="D402" s="382">
        <v>99</v>
      </c>
      <c r="E402" s="382">
        <v>24</v>
      </c>
      <c r="F402" s="382">
        <v>99</v>
      </c>
      <c r="G402" s="382">
        <v>99</v>
      </c>
      <c r="H402" s="382">
        <v>99</v>
      </c>
      <c r="I402" s="382">
        <v>99</v>
      </c>
      <c r="J402" s="382">
        <v>999</v>
      </c>
      <c r="K402" s="382">
        <v>99</v>
      </c>
      <c r="L402" s="382">
        <v>99</v>
      </c>
      <c r="M402" s="382">
        <v>99</v>
      </c>
      <c r="N402" s="382">
        <v>99</v>
      </c>
      <c r="O402" s="382">
        <v>99</v>
      </c>
      <c r="P402" s="382">
        <v>9999</v>
      </c>
      <c r="Q402" s="382">
        <v>22</v>
      </c>
      <c r="R402" s="382">
        <v>354</v>
      </c>
      <c r="S402">
        <v>5.3615819209039532</v>
      </c>
      <c r="T402">
        <v>4.3926553672316375</v>
      </c>
      <c r="U402">
        <v>7.686158192090395</v>
      </c>
      <c r="V402">
        <v>0</v>
      </c>
      <c r="W402">
        <v>0</v>
      </c>
      <c r="X402">
        <v>0</v>
      </c>
      <c r="Y402">
        <v>0</v>
      </c>
      <c r="Z402">
        <v>1.8141488604768967</v>
      </c>
      <c r="AA402">
        <v>1.2232649584383593</v>
      </c>
      <c r="AB402">
        <v>1.2649344056984857</v>
      </c>
      <c r="AC402">
        <v>45.758107064174723</v>
      </c>
      <c r="AD402">
        <v>44.429516564401638</v>
      </c>
      <c r="AE402">
        <v>62.936127517058239</v>
      </c>
      <c r="AF402">
        <v>2.1530227466244982</v>
      </c>
      <c r="AG402">
        <v>2.0073213484737598</v>
      </c>
      <c r="AH402">
        <v>1.9774011299435024</v>
      </c>
      <c r="AI402">
        <v>353</v>
      </c>
      <c r="AJ402">
        <v>79.590934844192688</v>
      </c>
      <c r="AK402">
        <v>14.688158293866202</v>
      </c>
    </row>
    <row r="403" spans="1:37" ht="15.6">
      <c r="A403" s="382">
        <v>3</v>
      </c>
      <c r="B403" s="382">
        <v>25</v>
      </c>
      <c r="C403" s="382">
        <v>2024</v>
      </c>
      <c r="D403" s="382">
        <v>99</v>
      </c>
      <c r="E403" s="382">
        <v>25</v>
      </c>
      <c r="F403" s="382">
        <v>99</v>
      </c>
      <c r="G403" s="382">
        <v>99</v>
      </c>
      <c r="H403" s="382">
        <v>99</v>
      </c>
      <c r="I403" s="382">
        <v>99</v>
      </c>
      <c r="J403" s="382">
        <v>999</v>
      </c>
      <c r="K403" s="382">
        <v>99</v>
      </c>
      <c r="L403" s="382">
        <v>99</v>
      </c>
      <c r="M403" s="382">
        <v>99</v>
      </c>
      <c r="N403" s="382">
        <v>99</v>
      </c>
      <c r="O403" s="382">
        <v>99</v>
      </c>
      <c r="P403" s="382">
        <v>9999</v>
      </c>
      <c r="Q403" s="382">
        <v>19</v>
      </c>
      <c r="R403" s="382">
        <v>356</v>
      </c>
      <c r="S403">
        <v>4.9438202247191008</v>
      </c>
      <c r="T403">
        <v>3.5983146067415746</v>
      </c>
      <c r="U403">
        <v>7.5244382022471923</v>
      </c>
      <c r="V403">
        <v>0</v>
      </c>
      <c r="W403">
        <v>0</v>
      </c>
      <c r="X403">
        <v>0.5617977528089888</v>
      </c>
      <c r="Y403">
        <v>0</v>
      </c>
      <c r="Z403">
        <v>2.6643175800811214</v>
      </c>
      <c r="AA403">
        <v>1.4445523435648937</v>
      </c>
      <c r="AB403">
        <v>1.4374202359541417</v>
      </c>
      <c r="AC403">
        <v>65.575766986097946</v>
      </c>
      <c r="AD403">
        <v>49.691960965333678</v>
      </c>
      <c r="AE403">
        <v>58.706874797675503</v>
      </c>
      <c r="AF403">
        <v>2.1651867169444103</v>
      </c>
      <c r="AG403">
        <v>1.9761886494015448</v>
      </c>
      <c r="AH403">
        <v>0</v>
      </c>
      <c r="AI403">
        <v>356</v>
      </c>
      <c r="AJ403">
        <v>80.192977528089855</v>
      </c>
      <c r="AK403">
        <v>14.049614528031675</v>
      </c>
    </row>
    <row r="404" spans="1:37" ht="15.6">
      <c r="A404" s="382">
        <v>3</v>
      </c>
      <c r="B404" s="382">
        <v>26</v>
      </c>
      <c r="C404" s="382">
        <v>2024</v>
      </c>
      <c r="D404" s="382">
        <v>99</v>
      </c>
      <c r="E404" s="382">
        <v>26</v>
      </c>
      <c r="F404" s="382">
        <v>99</v>
      </c>
      <c r="G404" s="382">
        <v>99</v>
      </c>
      <c r="H404" s="382">
        <v>99</v>
      </c>
      <c r="I404" s="382">
        <v>99</v>
      </c>
      <c r="J404" s="382">
        <v>999</v>
      </c>
      <c r="K404" s="382">
        <v>99</v>
      </c>
      <c r="L404" s="382">
        <v>99</v>
      </c>
      <c r="M404" s="382">
        <v>99</v>
      </c>
      <c r="N404" s="382">
        <v>99</v>
      </c>
      <c r="O404" s="382">
        <v>99</v>
      </c>
      <c r="P404" s="382">
        <v>9999</v>
      </c>
      <c r="Q404" s="382">
        <v>14</v>
      </c>
      <c r="R404" s="382">
        <v>170</v>
      </c>
      <c r="S404">
        <v>5.4294117647058817</v>
      </c>
      <c r="T404">
        <v>3.5058823529411764</v>
      </c>
      <c r="U404">
        <v>8.8382352941176485</v>
      </c>
      <c r="V404">
        <v>0</v>
      </c>
      <c r="W404">
        <v>0</v>
      </c>
      <c r="X404">
        <v>0.58823529411764708</v>
      </c>
      <c r="Y404">
        <v>0</v>
      </c>
      <c r="Z404">
        <v>2.1539040758970902</v>
      </c>
      <c r="AA404">
        <v>1.421790381622182</v>
      </c>
      <c r="AB404">
        <v>1.2567327331735088</v>
      </c>
      <c r="AC404">
        <v>36.958482652813075</v>
      </c>
      <c r="AD404">
        <v>45.70306866209966</v>
      </c>
      <c r="AE404">
        <v>59.93939776140504</v>
      </c>
      <c r="AF404">
        <v>1.0339374771925556</v>
      </c>
      <c r="AG404">
        <v>1.1084568804740429</v>
      </c>
      <c r="AH404">
        <v>0.58823529411764708</v>
      </c>
      <c r="AI404">
        <v>169</v>
      </c>
      <c r="AJ404">
        <v>84.137869822485214</v>
      </c>
      <c r="AK404">
        <v>14.695192801064326</v>
      </c>
    </row>
    <row r="405" spans="1:37" ht="15.6">
      <c r="A405" s="382">
        <v>3</v>
      </c>
      <c r="B405" s="382">
        <v>27</v>
      </c>
      <c r="C405" s="382">
        <v>2024</v>
      </c>
      <c r="D405" s="382">
        <v>99</v>
      </c>
      <c r="E405" s="382">
        <v>27</v>
      </c>
      <c r="F405" s="382">
        <v>99</v>
      </c>
      <c r="G405" s="382">
        <v>99</v>
      </c>
      <c r="H405" s="382">
        <v>99</v>
      </c>
      <c r="I405" s="382">
        <v>99</v>
      </c>
      <c r="J405" s="382">
        <v>999</v>
      </c>
      <c r="K405" s="382">
        <v>99</v>
      </c>
      <c r="L405" s="382">
        <v>99</v>
      </c>
      <c r="M405" s="382">
        <v>99</v>
      </c>
      <c r="N405" s="382">
        <v>99</v>
      </c>
      <c r="O405" s="382">
        <v>99</v>
      </c>
      <c r="P405" s="382">
        <v>9999</v>
      </c>
      <c r="Q405" s="382">
        <v>24</v>
      </c>
      <c r="R405" s="382">
        <v>325</v>
      </c>
      <c r="S405">
        <v>5.2553846153846147</v>
      </c>
      <c r="T405">
        <v>4.1753846153846146</v>
      </c>
      <c r="U405">
        <v>7.8172307692307745</v>
      </c>
      <c r="V405">
        <v>0</v>
      </c>
      <c r="W405">
        <v>0</v>
      </c>
      <c r="X405">
        <v>2.7692307692307705</v>
      </c>
      <c r="Y405">
        <v>0</v>
      </c>
      <c r="Z405">
        <v>3.3051118950881504</v>
      </c>
      <c r="AA405">
        <v>1.5067061138820237</v>
      </c>
      <c r="AB405">
        <v>1.4707434822335748</v>
      </c>
      <c r="AC405">
        <v>67.396143272763183</v>
      </c>
      <c r="AD405">
        <v>50.367760100054653</v>
      </c>
      <c r="AE405">
        <v>71.292436652629988</v>
      </c>
      <c r="AF405">
        <v>1.976645176985768</v>
      </c>
      <c r="AG405">
        <v>1.8743065228168752</v>
      </c>
      <c r="AH405">
        <v>4.3076923076923057</v>
      </c>
      <c r="AI405">
        <v>325</v>
      </c>
      <c r="AJ405">
        <v>81.042769230769295</v>
      </c>
      <c r="AK405">
        <v>13.909929137881797</v>
      </c>
    </row>
    <row r="406" spans="1:37" ht="15.6">
      <c r="A406" s="382">
        <v>3</v>
      </c>
      <c r="B406" s="382">
        <v>28</v>
      </c>
      <c r="C406" s="382">
        <v>2024</v>
      </c>
      <c r="D406" s="382">
        <v>99</v>
      </c>
      <c r="E406" s="382">
        <v>28</v>
      </c>
      <c r="F406" s="382">
        <v>99</v>
      </c>
      <c r="G406" s="382">
        <v>99</v>
      </c>
      <c r="H406" s="382">
        <v>99</v>
      </c>
      <c r="I406" s="382">
        <v>99</v>
      </c>
      <c r="J406" s="382">
        <v>999</v>
      </c>
      <c r="K406" s="382">
        <v>99</v>
      </c>
      <c r="L406" s="382">
        <v>99</v>
      </c>
      <c r="M406" s="382">
        <v>99</v>
      </c>
      <c r="N406" s="382">
        <v>99</v>
      </c>
      <c r="O406" s="382">
        <v>99</v>
      </c>
      <c r="P406" s="382">
        <v>9999</v>
      </c>
      <c r="Q406" s="382">
        <v>5</v>
      </c>
      <c r="R406" s="382">
        <v>122</v>
      </c>
      <c r="S406">
        <v>5.5655737704918007</v>
      </c>
      <c r="T406">
        <v>3.6311475409836063</v>
      </c>
      <c r="U406">
        <v>8.8426229508196723</v>
      </c>
      <c r="V406">
        <v>0</v>
      </c>
      <c r="W406">
        <v>0</v>
      </c>
      <c r="X406">
        <v>0</v>
      </c>
      <c r="Y406">
        <v>0</v>
      </c>
      <c r="Z406">
        <v>2.2461594921980232</v>
      </c>
      <c r="AA406">
        <v>2.0565278111420082</v>
      </c>
      <c r="AB406">
        <v>1.5481391244728164</v>
      </c>
      <c r="AC406">
        <v>88.200885969922254</v>
      </c>
      <c r="AD406">
        <v>72.086291319653824</v>
      </c>
      <c r="AE406">
        <v>82.500576412339186</v>
      </c>
      <c r="AF406">
        <v>0.74200218951465757</v>
      </c>
      <c r="AG406">
        <v>0.79587572888878366</v>
      </c>
      <c r="AH406">
        <v>5.7377049180327884</v>
      </c>
      <c r="AI406">
        <v>122</v>
      </c>
      <c r="AJ406">
        <v>83.784426229508199</v>
      </c>
      <c r="AK406">
        <v>14.956433914439579</v>
      </c>
    </row>
    <row r="407" spans="1:37" ht="15.6">
      <c r="A407" s="382">
        <v>3</v>
      </c>
      <c r="B407" s="382">
        <v>29</v>
      </c>
      <c r="C407" s="382">
        <v>2024</v>
      </c>
      <c r="D407" s="382">
        <v>99</v>
      </c>
      <c r="E407" s="382">
        <v>29</v>
      </c>
      <c r="F407" s="382">
        <v>99</v>
      </c>
      <c r="G407" s="382">
        <v>99</v>
      </c>
      <c r="H407" s="382">
        <v>99</v>
      </c>
      <c r="I407" s="382">
        <v>99</v>
      </c>
      <c r="J407" s="382">
        <v>999</v>
      </c>
      <c r="K407" s="382">
        <v>99</v>
      </c>
      <c r="L407" s="382">
        <v>99</v>
      </c>
      <c r="M407" s="382">
        <v>99</v>
      </c>
      <c r="N407" s="382">
        <v>99</v>
      </c>
      <c r="O407" s="382">
        <v>99</v>
      </c>
      <c r="P407" s="382">
        <v>9999</v>
      </c>
      <c r="Q407" s="382">
        <v>2</v>
      </c>
      <c r="R407" s="382">
        <v>19</v>
      </c>
      <c r="S407">
        <v>6.0526315789473681</v>
      </c>
      <c r="T407">
        <v>4.8421052631578947</v>
      </c>
      <c r="U407">
        <v>12.531578947368422</v>
      </c>
      <c r="V407">
        <v>0</v>
      </c>
      <c r="W407">
        <v>0</v>
      </c>
      <c r="X407">
        <v>26.315789473684205</v>
      </c>
      <c r="Y407">
        <v>0</v>
      </c>
      <c r="Z407">
        <v>3.8893989024931153</v>
      </c>
      <c r="AA407">
        <v>0.75906342641347424</v>
      </c>
      <c r="AB407">
        <v>0.8743814592545347</v>
      </c>
      <c r="AC407">
        <v>78.562145520614138</v>
      </c>
      <c r="AD407">
        <v>7.5751688775026818</v>
      </c>
      <c r="AE407">
        <v>40.901559501768006</v>
      </c>
      <c r="AF407">
        <v>0.11555771803916798</v>
      </c>
      <c r="AG407">
        <v>0.17565629500224267</v>
      </c>
      <c r="AH407">
        <v>0</v>
      </c>
      <c r="AI407">
        <v>19</v>
      </c>
      <c r="AJ407">
        <v>92.389473684210557</v>
      </c>
      <c r="AK407">
        <v>15.376873470638612</v>
      </c>
    </row>
    <row r="408" spans="1:37" ht="15.6">
      <c r="A408" s="382">
        <v>3</v>
      </c>
      <c r="B408" s="382">
        <v>30</v>
      </c>
      <c r="C408" s="382">
        <v>2024</v>
      </c>
      <c r="D408" s="382">
        <v>99</v>
      </c>
      <c r="E408" s="382">
        <v>30</v>
      </c>
      <c r="F408" s="382">
        <v>99</v>
      </c>
      <c r="G408" s="382">
        <v>99</v>
      </c>
      <c r="H408" s="382">
        <v>99</v>
      </c>
      <c r="I408" s="382">
        <v>99</v>
      </c>
      <c r="J408" s="382">
        <v>999</v>
      </c>
      <c r="K408" s="382">
        <v>99</v>
      </c>
      <c r="L408" s="382">
        <v>99</v>
      </c>
      <c r="M408" s="382">
        <v>99</v>
      </c>
      <c r="N408" s="382">
        <v>99</v>
      </c>
      <c r="O408" s="382">
        <v>99</v>
      </c>
      <c r="P408" s="382">
        <v>9999</v>
      </c>
      <c r="Q408" s="382">
        <v>1</v>
      </c>
      <c r="R408" s="382">
        <v>9</v>
      </c>
      <c r="S408">
        <v>2.6666666666666661</v>
      </c>
      <c r="T408">
        <v>3</v>
      </c>
      <c r="U408">
        <v>4.3333333333333321</v>
      </c>
      <c r="V408">
        <v>0</v>
      </c>
      <c r="W408">
        <v>0</v>
      </c>
      <c r="X408">
        <v>0</v>
      </c>
      <c r="Y408">
        <v>0</v>
      </c>
      <c r="Z408">
        <v>2.1302060411560606</v>
      </c>
      <c r="AA408">
        <v>1.1547005383792519</v>
      </c>
      <c r="AB408">
        <v>1.2472191289246477</v>
      </c>
      <c r="AC408">
        <v>99.377757180697941</v>
      </c>
      <c r="AD408">
        <v>93.678760069446241</v>
      </c>
      <c r="AE408">
        <v>92.582009977255169</v>
      </c>
      <c r="AF408">
        <v>5.4737866439605883E-2</v>
      </c>
      <c r="AG408">
        <v>2.8771925682853701E-2</v>
      </c>
      <c r="AH408">
        <v>66.666666666666686</v>
      </c>
      <c r="AI408">
        <v>9</v>
      </c>
      <c r="AJ408">
        <v>74.3888888888889</v>
      </c>
      <c r="AK408">
        <v>9.6956495691758242</v>
      </c>
    </row>
    <row r="409" spans="1:37" ht="15.6">
      <c r="A409" s="382">
        <v>3</v>
      </c>
      <c r="B409" s="382">
        <v>31</v>
      </c>
      <c r="C409" s="382">
        <v>2024</v>
      </c>
      <c r="D409" s="382">
        <v>99</v>
      </c>
      <c r="E409" s="382">
        <v>31</v>
      </c>
      <c r="F409" s="382">
        <v>99</v>
      </c>
      <c r="G409" s="382">
        <v>99</v>
      </c>
      <c r="H409" s="382">
        <v>99</v>
      </c>
      <c r="I409" s="382">
        <v>99</v>
      </c>
      <c r="J409" s="382">
        <v>999</v>
      </c>
      <c r="K409" s="382">
        <v>99</v>
      </c>
      <c r="L409" s="382">
        <v>99</v>
      </c>
      <c r="M409" s="382">
        <v>99</v>
      </c>
      <c r="N409" s="382">
        <v>99</v>
      </c>
      <c r="O409" s="382">
        <v>99</v>
      </c>
      <c r="P409" s="382">
        <v>9999</v>
      </c>
      <c r="Q409" s="382">
        <v>4</v>
      </c>
      <c r="R409" s="382">
        <v>86</v>
      </c>
      <c r="S409">
        <v>4.6046511627906996</v>
      </c>
      <c r="T409">
        <v>3.3023255813953498</v>
      </c>
      <c r="U409">
        <v>7.7569767441860451</v>
      </c>
      <c r="V409">
        <v>0</v>
      </c>
      <c r="W409">
        <v>0</v>
      </c>
      <c r="X409">
        <v>0</v>
      </c>
      <c r="Y409">
        <v>0</v>
      </c>
      <c r="Z409">
        <v>1.9520139092190776</v>
      </c>
      <c r="AA409">
        <v>1.2601132264320061</v>
      </c>
      <c r="AB409">
        <v>0.940926898797391</v>
      </c>
      <c r="AC409">
        <v>67.711887763755726</v>
      </c>
      <c r="AD409">
        <v>57.306067546954395</v>
      </c>
      <c r="AE409">
        <v>66.961271276364315</v>
      </c>
      <c r="AF409">
        <v>0.52305072375623429</v>
      </c>
      <c r="AG409">
        <v>0.49214747751363319</v>
      </c>
      <c r="AH409">
        <v>1.1627906976744189</v>
      </c>
      <c r="AI409">
        <v>86</v>
      </c>
      <c r="AJ409">
        <v>83.248837209302366</v>
      </c>
      <c r="AK409">
        <v>13.261931508764411</v>
      </c>
    </row>
    <row r="410" spans="1:37" ht="15.6">
      <c r="A410" s="382">
        <v>3</v>
      </c>
      <c r="B410" s="382">
        <v>32</v>
      </c>
      <c r="C410" s="382">
        <v>2024</v>
      </c>
      <c r="D410" s="382">
        <v>99</v>
      </c>
      <c r="E410" s="382">
        <v>32</v>
      </c>
      <c r="F410" s="382">
        <v>99</v>
      </c>
      <c r="G410" s="382">
        <v>99</v>
      </c>
      <c r="H410" s="382">
        <v>99</v>
      </c>
      <c r="I410" s="382">
        <v>99</v>
      </c>
      <c r="J410" s="382">
        <v>999</v>
      </c>
      <c r="K410" s="382">
        <v>99</v>
      </c>
      <c r="L410" s="382">
        <v>99</v>
      </c>
      <c r="M410" s="382">
        <v>99</v>
      </c>
      <c r="N410" s="382">
        <v>99</v>
      </c>
      <c r="O410" s="382">
        <v>99</v>
      </c>
      <c r="P410" s="382">
        <v>9999</v>
      </c>
      <c r="Q410" s="382">
        <v>11</v>
      </c>
      <c r="R410" s="382">
        <v>135</v>
      </c>
      <c r="S410">
        <v>5.9407407407407398</v>
      </c>
      <c r="T410">
        <v>4</v>
      </c>
      <c r="U410">
        <v>9.0562962962962956</v>
      </c>
      <c r="V410">
        <v>0</v>
      </c>
      <c r="W410">
        <v>0</v>
      </c>
      <c r="X410">
        <v>0</v>
      </c>
      <c r="Y410">
        <v>0</v>
      </c>
      <c r="Z410">
        <v>2.2603050402924527</v>
      </c>
      <c r="AA410">
        <v>1.1531789425433399</v>
      </c>
      <c r="AB410">
        <v>0.91893658347268126</v>
      </c>
      <c r="AC410">
        <v>69.0430614220179</v>
      </c>
      <c r="AD410">
        <v>62.266990522275883</v>
      </c>
      <c r="AE410">
        <v>68.50307430651678</v>
      </c>
      <c r="AF410">
        <v>0.82106799659408847</v>
      </c>
      <c r="AG410">
        <v>0.9019629830732544</v>
      </c>
      <c r="AH410">
        <v>0</v>
      </c>
      <c r="AI410">
        <v>134</v>
      </c>
      <c r="AJ410">
        <v>84.566417910447782</v>
      </c>
      <c r="AK410">
        <v>14.844023405151884</v>
      </c>
    </row>
    <row r="411" spans="1:37" ht="15.6">
      <c r="A411" s="382">
        <v>3</v>
      </c>
      <c r="B411" s="382">
        <v>33</v>
      </c>
      <c r="C411" s="382">
        <v>2024</v>
      </c>
      <c r="D411" s="382">
        <v>99</v>
      </c>
      <c r="E411" s="382">
        <v>33</v>
      </c>
      <c r="F411" s="382">
        <v>99</v>
      </c>
      <c r="G411" s="382">
        <v>99</v>
      </c>
      <c r="H411" s="382">
        <v>99</v>
      </c>
      <c r="I411" s="382">
        <v>99</v>
      </c>
      <c r="J411" s="382">
        <v>999</v>
      </c>
      <c r="K411" s="382">
        <v>99</v>
      </c>
      <c r="L411" s="382">
        <v>99</v>
      </c>
      <c r="M411" s="382">
        <v>99</v>
      </c>
      <c r="N411" s="382">
        <v>99</v>
      </c>
      <c r="O411" s="382">
        <v>99</v>
      </c>
      <c r="P411" s="382">
        <v>9999</v>
      </c>
      <c r="Q411" s="382">
        <v>15</v>
      </c>
      <c r="R411" s="382">
        <v>231</v>
      </c>
      <c r="S411">
        <v>4.6450216450216439</v>
      </c>
      <c r="T411">
        <v>3.4415584415584406</v>
      </c>
      <c r="U411">
        <v>8.7800865800865768</v>
      </c>
      <c r="V411">
        <v>0</v>
      </c>
      <c r="W411">
        <v>0</v>
      </c>
      <c r="X411">
        <v>0</v>
      </c>
      <c r="Y411">
        <v>0</v>
      </c>
      <c r="Z411">
        <v>2.1023058854015515</v>
      </c>
      <c r="AA411">
        <v>1.457762881465678</v>
      </c>
      <c r="AB411">
        <v>1.2041793004823349</v>
      </c>
      <c r="AC411">
        <v>62.967034164008943</v>
      </c>
      <c r="AD411">
        <v>44.688128519351451</v>
      </c>
      <c r="AE411">
        <v>74.280732480958306</v>
      </c>
      <c r="AF411">
        <v>1.4049385719498844</v>
      </c>
      <c r="AG411">
        <v>1.4962876838452268</v>
      </c>
      <c r="AH411">
        <v>1.7316017316017316</v>
      </c>
      <c r="AI411">
        <v>226</v>
      </c>
      <c r="AJ411">
        <v>87.31106194690264</v>
      </c>
      <c r="AK411">
        <v>13.018992842534324</v>
      </c>
    </row>
    <row r="412" spans="1:37" ht="15.6">
      <c r="A412" s="382">
        <v>3</v>
      </c>
      <c r="B412" s="382">
        <v>34</v>
      </c>
      <c r="C412" s="382">
        <v>2024</v>
      </c>
      <c r="D412" s="382">
        <v>99</v>
      </c>
      <c r="E412" s="382">
        <v>34</v>
      </c>
      <c r="F412" s="382">
        <v>99</v>
      </c>
      <c r="G412" s="382">
        <v>99</v>
      </c>
      <c r="H412" s="382">
        <v>99</v>
      </c>
      <c r="I412" s="382">
        <v>99</v>
      </c>
      <c r="J412" s="382">
        <v>999</v>
      </c>
      <c r="K412" s="382">
        <v>99</v>
      </c>
      <c r="L412" s="382">
        <v>99</v>
      </c>
      <c r="M412" s="382">
        <v>99</v>
      </c>
      <c r="N412" s="382">
        <v>99</v>
      </c>
      <c r="O412" s="382">
        <v>99</v>
      </c>
      <c r="P412" s="382">
        <v>9999</v>
      </c>
      <c r="Q412" s="382">
        <v>28</v>
      </c>
      <c r="R412" s="382">
        <v>419</v>
      </c>
      <c r="S412">
        <v>5.3412887828162283</v>
      </c>
      <c r="T412">
        <v>3.610978520286396</v>
      </c>
      <c r="U412">
        <v>9.5930787589498792</v>
      </c>
      <c r="V412">
        <v>0</v>
      </c>
      <c r="W412">
        <v>0</v>
      </c>
      <c r="X412">
        <v>2.3866348448687345</v>
      </c>
      <c r="Y412">
        <v>0</v>
      </c>
      <c r="Z412">
        <v>2.4963314029813155</v>
      </c>
      <c r="AA412">
        <v>1.4575911930495324</v>
      </c>
      <c r="AB412">
        <v>1.3123149932632021</v>
      </c>
      <c r="AC412">
        <v>63.32142491513163</v>
      </c>
      <c r="AD412">
        <v>50.441157139349599</v>
      </c>
      <c r="AE412">
        <v>71.073067356531794</v>
      </c>
      <c r="AF412">
        <v>2.5483517820216517</v>
      </c>
      <c r="AG412">
        <v>2.9653526995443702</v>
      </c>
      <c r="AH412">
        <v>5.7279236276849614</v>
      </c>
      <c r="AI412">
        <v>414</v>
      </c>
      <c r="AJ412">
        <v>86.811835748792234</v>
      </c>
      <c r="AK412">
        <v>14.3766962375825</v>
      </c>
    </row>
    <row r="413" spans="1:37" ht="15.6">
      <c r="A413" s="382">
        <v>3</v>
      </c>
      <c r="B413" s="382">
        <v>35</v>
      </c>
      <c r="C413" s="382">
        <v>2024</v>
      </c>
      <c r="D413" s="382">
        <v>99</v>
      </c>
      <c r="E413" s="382">
        <v>35</v>
      </c>
      <c r="F413" s="382">
        <v>99</v>
      </c>
      <c r="G413" s="382">
        <v>99</v>
      </c>
      <c r="H413" s="382">
        <v>99</v>
      </c>
      <c r="I413" s="382">
        <v>99</v>
      </c>
      <c r="J413" s="382">
        <v>999</v>
      </c>
      <c r="K413" s="382">
        <v>99</v>
      </c>
      <c r="L413" s="382">
        <v>99</v>
      </c>
      <c r="M413" s="382">
        <v>99</v>
      </c>
      <c r="N413" s="382">
        <v>99</v>
      </c>
      <c r="O413" s="382">
        <v>99</v>
      </c>
      <c r="P413" s="382">
        <v>9999</v>
      </c>
      <c r="Q413" s="382">
        <v>28</v>
      </c>
      <c r="R413" s="382">
        <v>207</v>
      </c>
      <c r="S413">
        <v>5.7101449275362315</v>
      </c>
      <c r="T413">
        <v>4.06280193236715</v>
      </c>
      <c r="U413">
        <v>9.682608695652176</v>
      </c>
      <c r="V413">
        <v>0</v>
      </c>
      <c r="W413">
        <v>0</v>
      </c>
      <c r="X413">
        <v>1.9323671497584536</v>
      </c>
      <c r="Y413">
        <v>0</v>
      </c>
      <c r="Z413">
        <v>2.5901685089684565</v>
      </c>
      <c r="AA413">
        <v>1.3946216491268884</v>
      </c>
      <c r="AB413">
        <v>1.3300386374817581</v>
      </c>
      <c r="AC413">
        <v>62.60893419482629</v>
      </c>
      <c r="AD413">
        <v>37.613036213797642</v>
      </c>
      <c r="AE413">
        <v>58.017902840276477</v>
      </c>
      <c r="AF413">
        <v>1.2589709281109351</v>
      </c>
      <c r="AG413">
        <v>1.4786556575934269</v>
      </c>
      <c r="AH413">
        <v>0.9661835748792269</v>
      </c>
      <c r="AI413">
        <v>202</v>
      </c>
      <c r="AJ413">
        <v>86.607425742574236</v>
      </c>
      <c r="AK413">
        <v>14.581488754389403</v>
      </c>
    </row>
    <row r="414" spans="1:37" ht="15.6">
      <c r="A414" s="382">
        <v>3</v>
      </c>
      <c r="B414" s="382">
        <v>36</v>
      </c>
      <c r="C414" s="382">
        <v>2024</v>
      </c>
      <c r="D414" s="382">
        <v>99</v>
      </c>
      <c r="E414" s="382">
        <v>36</v>
      </c>
      <c r="F414" s="382">
        <v>99</v>
      </c>
      <c r="G414" s="382">
        <v>99</v>
      </c>
      <c r="H414" s="382">
        <v>99</v>
      </c>
      <c r="I414" s="382">
        <v>99</v>
      </c>
      <c r="J414" s="382">
        <v>999</v>
      </c>
      <c r="K414" s="382">
        <v>99</v>
      </c>
      <c r="L414" s="382">
        <v>99</v>
      </c>
      <c r="M414" s="382">
        <v>99</v>
      </c>
      <c r="N414" s="382">
        <v>99</v>
      </c>
      <c r="O414" s="382">
        <v>99</v>
      </c>
      <c r="P414" s="382">
        <v>9999</v>
      </c>
      <c r="Q414" s="382">
        <v>32</v>
      </c>
      <c r="R414" s="382">
        <v>353</v>
      </c>
      <c r="S414">
        <v>5.7223796033994336</v>
      </c>
      <c r="T414">
        <v>4.2096317280453244</v>
      </c>
      <c r="U414">
        <v>10.441926345609062</v>
      </c>
      <c r="V414">
        <v>0</v>
      </c>
      <c r="W414">
        <v>0</v>
      </c>
      <c r="X414">
        <v>0.56657223796033995</v>
      </c>
      <c r="Y414">
        <v>0</v>
      </c>
      <c r="Z414">
        <v>2.6366664345203552</v>
      </c>
      <c r="AA414">
        <v>1.7367818903520371</v>
      </c>
      <c r="AB414">
        <v>1.5739444073791935</v>
      </c>
      <c r="AC414">
        <v>62.363749733562777</v>
      </c>
      <c r="AD414">
        <v>41.551068662136849</v>
      </c>
      <c r="AE414">
        <v>53.426445876391512</v>
      </c>
      <c r="AF414">
        <v>2.1469407614645424</v>
      </c>
      <c r="AG414">
        <v>2.7193158478717621</v>
      </c>
      <c r="AH414">
        <v>3.9660056657223777</v>
      </c>
      <c r="AI414">
        <v>345</v>
      </c>
      <c r="AJ414">
        <v>89.720579710144946</v>
      </c>
      <c r="AK414">
        <v>14.59637245795841</v>
      </c>
    </row>
    <row r="415" spans="1:37" ht="15.6">
      <c r="A415" s="382">
        <v>3</v>
      </c>
      <c r="B415" s="382">
        <v>37</v>
      </c>
      <c r="C415" s="382">
        <v>2024</v>
      </c>
      <c r="D415" s="382">
        <v>99</v>
      </c>
      <c r="E415" s="382">
        <v>37</v>
      </c>
      <c r="F415" s="382">
        <v>99</v>
      </c>
      <c r="G415" s="382">
        <v>99</v>
      </c>
      <c r="H415" s="382">
        <v>99</v>
      </c>
      <c r="I415" s="382">
        <v>99</v>
      </c>
      <c r="J415" s="382">
        <v>999</v>
      </c>
      <c r="K415" s="382">
        <v>99</v>
      </c>
      <c r="L415" s="382">
        <v>99</v>
      </c>
      <c r="M415" s="382">
        <v>99</v>
      </c>
      <c r="N415" s="382">
        <v>99</v>
      </c>
      <c r="O415" s="382">
        <v>99</v>
      </c>
      <c r="P415" s="382">
        <v>9999</v>
      </c>
      <c r="Q415" s="382">
        <v>40</v>
      </c>
      <c r="R415" s="382">
        <v>507</v>
      </c>
      <c r="S415">
        <v>5.9743589743589745</v>
      </c>
      <c r="T415">
        <v>4.32544378698225</v>
      </c>
      <c r="U415">
        <v>11.716962524654836</v>
      </c>
      <c r="V415">
        <v>0.19723865877712032</v>
      </c>
      <c r="W415">
        <v>0</v>
      </c>
      <c r="X415">
        <v>17.159763313609467</v>
      </c>
      <c r="Y415">
        <v>0.39447731755424065</v>
      </c>
      <c r="Z415">
        <v>3.948333511661041</v>
      </c>
      <c r="AA415">
        <v>1.2566718722915724</v>
      </c>
      <c r="AB415">
        <v>1.2927515836758858</v>
      </c>
      <c r="AC415">
        <v>56.436383179936485</v>
      </c>
      <c r="AD415">
        <v>33.819799493051221</v>
      </c>
      <c r="AE415">
        <v>52.234390888057888</v>
      </c>
      <c r="AF415">
        <v>3.0835664760977974</v>
      </c>
      <c r="AG415">
        <v>4.3825544748459588</v>
      </c>
      <c r="AH415">
        <v>1.3806706114398419</v>
      </c>
      <c r="AI415">
        <v>474</v>
      </c>
      <c r="AJ415">
        <v>91.253375527426257</v>
      </c>
      <c r="AK415">
        <v>14.842888928794748</v>
      </c>
    </row>
    <row r="416" spans="1:37" ht="15.6">
      <c r="A416" s="382">
        <v>3</v>
      </c>
      <c r="B416" s="382">
        <v>38</v>
      </c>
      <c r="C416" s="382">
        <v>2024</v>
      </c>
      <c r="D416" s="382">
        <v>99</v>
      </c>
      <c r="E416" s="382">
        <v>38</v>
      </c>
      <c r="F416" s="382">
        <v>99</v>
      </c>
      <c r="G416" s="382">
        <v>99</v>
      </c>
      <c r="H416" s="382">
        <v>99</v>
      </c>
      <c r="I416" s="382">
        <v>99</v>
      </c>
      <c r="J416" s="382">
        <v>999</v>
      </c>
      <c r="K416" s="382">
        <v>99</v>
      </c>
      <c r="L416" s="382">
        <v>99</v>
      </c>
      <c r="M416" s="382">
        <v>99</v>
      </c>
      <c r="N416" s="382">
        <v>99</v>
      </c>
      <c r="O416" s="382">
        <v>99</v>
      </c>
      <c r="P416" s="382">
        <v>9999</v>
      </c>
      <c r="Q416" s="382">
        <v>30</v>
      </c>
      <c r="R416" s="382">
        <v>327</v>
      </c>
      <c r="S416">
        <v>5.663608562691131</v>
      </c>
      <c r="T416">
        <v>4.4097859327217108</v>
      </c>
      <c r="U416">
        <v>10.311009174311923</v>
      </c>
      <c r="V416">
        <v>0</v>
      </c>
      <c r="W416">
        <v>0.3058103975535168</v>
      </c>
      <c r="X416">
        <v>3.0581039755351682</v>
      </c>
      <c r="Y416">
        <v>0</v>
      </c>
      <c r="Z416">
        <v>2.8421792296785502</v>
      </c>
      <c r="AA416">
        <v>1.4807603447076725</v>
      </c>
      <c r="AB416">
        <v>1.2179702936165502</v>
      </c>
      <c r="AC416">
        <v>71.814087053279763</v>
      </c>
      <c r="AD416">
        <v>48.589937298887641</v>
      </c>
      <c r="AE416">
        <v>56.307838602065509</v>
      </c>
      <c r="AF416">
        <v>1.9888091473056808</v>
      </c>
      <c r="AG416">
        <v>2.4874436365353283</v>
      </c>
      <c r="AH416">
        <v>4.2813455657492341</v>
      </c>
      <c r="AI416">
        <v>317</v>
      </c>
      <c r="AJ416">
        <v>89.204416403785515</v>
      </c>
      <c r="AK416">
        <v>14.179036210939104</v>
      </c>
    </row>
    <row r="417" spans="1:37" ht="15.6">
      <c r="A417" s="382">
        <v>3</v>
      </c>
      <c r="B417" s="382">
        <v>39</v>
      </c>
      <c r="C417" s="382">
        <v>2024</v>
      </c>
      <c r="D417" s="382">
        <v>99</v>
      </c>
      <c r="E417" s="382">
        <v>39</v>
      </c>
      <c r="F417" s="382">
        <v>99</v>
      </c>
      <c r="G417" s="382">
        <v>99</v>
      </c>
      <c r="H417" s="382">
        <v>99</v>
      </c>
      <c r="I417" s="382">
        <v>99</v>
      </c>
      <c r="J417" s="382">
        <v>999</v>
      </c>
      <c r="K417" s="382">
        <v>99</v>
      </c>
      <c r="L417" s="382">
        <v>99</v>
      </c>
      <c r="M417" s="382">
        <v>99</v>
      </c>
      <c r="N417" s="382">
        <v>99</v>
      </c>
      <c r="O417" s="382">
        <v>99</v>
      </c>
      <c r="P417" s="382">
        <v>9999</v>
      </c>
      <c r="Q417" s="382">
        <v>27</v>
      </c>
      <c r="R417" s="382">
        <v>284</v>
      </c>
      <c r="S417">
        <v>5.7676056338028188</v>
      </c>
      <c r="T417">
        <v>4.352112676056338</v>
      </c>
      <c r="U417">
        <v>11.79718309859156</v>
      </c>
      <c r="V417">
        <v>0</v>
      </c>
      <c r="W417">
        <v>0.7042253521126759</v>
      </c>
      <c r="X417">
        <v>10.211267605633802</v>
      </c>
      <c r="Y417">
        <v>1.0563380281690138</v>
      </c>
      <c r="Z417">
        <v>3.6338189212439183</v>
      </c>
      <c r="AA417">
        <v>1.5458508435133029</v>
      </c>
      <c r="AB417">
        <v>1.4568786965975868</v>
      </c>
      <c r="AC417">
        <v>71.854574048295888</v>
      </c>
      <c r="AD417">
        <v>71.817609304140305</v>
      </c>
      <c r="AE417">
        <v>73.520716065235277</v>
      </c>
      <c r="AF417">
        <v>1.7272837854275636</v>
      </c>
      <c r="AG417">
        <v>2.4717297386623871</v>
      </c>
      <c r="AH417">
        <v>0.7042253521126759</v>
      </c>
      <c r="AI417">
        <v>273</v>
      </c>
      <c r="AJ417">
        <v>92.772161172161191</v>
      </c>
      <c r="AK417">
        <v>14.528964326520038</v>
      </c>
    </row>
    <row r="418" spans="1:37" ht="15.6">
      <c r="A418" s="382">
        <v>3</v>
      </c>
      <c r="B418" s="382">
        <v>40</v>
      </c>
      <c r="C418" s="382">
        <v>2024</v>
      </c>
      <c r="D418" s="382">
        <v>99</v>
      </c>
      <c r="E418" s="382">
        <v>40</v>
      </c>
      <c r="F418" s="382">
        <v>99</v>
      </c>
      <c r="G418" s="382">
        <v>99</v>
      </c>
      <c r="H418" s="382">
        <v>99</v>
      </c>
      <c r="I418" s="382">
        <v>99</v>
      </c>
      <c r="J418" s="382">
        <v>999</v>
      </c>
      <c r="K418" s="382">
        <v>99</v>
      </c>
      <c r="L418" s="382">
        <v>99</v>
      </c>
      <c r="M418" s="382">
        <v>99</v>
      </c>
      <c r="N418" s="382">
        <v>99</v>
      </c>
      <c r="O418" s="382">
        <v>99</v>
      </c>
      <c r="P418" s="382">
        <v>9999</v>
      </c>
      <c r="Q418" s="382">
        <v>64</v>
      </c>
      <c r="R418" s="382">
        <v>694</v>
      </c>
      <c r="S418">
        <v>5.7824207492795408</v>
      </c>
      <c r="T418">
        <v>4.2247838616714697</v>
      </c>
      <c r="U418">
        <v>9.5923631123919328</v>
      </c>
      <c r="V418">
        <v>0</v>
      </c>
      <c r="W418">
        <v>0</v>
      </c>
      <c r="X418">
        <v>3.8904899135446689</v>
      </c>
      <c r="Y418">
        <v>0</v>
      </c>
      <c r="Z418">
        <v>3.7301809654889886</v>
      </c>
      <c r="AA418">
        <v>1.5060614958593479</v>
      </c>
      <c r="AB418">
        <v>1.3638676767705711</v>
      </c>
      <c r="AC418">
        <v>50.085713385594566</v>
      </c>
      <c r="AD418">
        <v>28.894822428269674</v>
      </c>
      <c r="AE418">
        <v>75.056095895518212</v>
      </c>
      <c r="AF418">
        <v>4.2208977010096085</v>
      </c>
      <c r="AG418">
        <v>4.9112201657262915</v>
      </c>
      <c r="AH418">
        <v>0.14409221902017288</v>
      </c>
      <c r="AI418">
        <v>691</v>
      </c>
      <c r="AJ418">
        <v>86.897539797395098</v>
      </c>
      <c r="AK418">
        <v>14.78465726806192</v>
      </c>
    </row>
    <row r="419" spans="1:37" ht="15.6">
      <c r="A419" s="382">
        <v>3</v>
      </c>
      <c r="B419" s="382">
        <v>41</v>
      </c>
      <c r="C419" s="382">
        <v>2024</v>
      </c>
      <c r="D419" s="382">
        <v>99</v>
      </c>
      <c r="E419" s="382">
        <v>41</v>
      </c>
      <c r="F419" s="382">
        <v>99</v>
      </c>
      <c r="G419" s="382">
        <v>99</v>
      </c>
      <c r="H419" s="382">
        <v>99</v>
      </c>
      <c r="I419" s="382">
        <v>99</v>
      </c>
      <c r="J419" s="382">
        <v>999</v>
      </c>
      <c r="K419" s="382">
        <v>99</v>
      </c>
      <c r="L419" s="382">
        <v>99</v>
      </c>
      <c r="M419" s="382">
        <v>99</v>
      </c>
      <c r="N419" s="382">
        <v>99</v>
      </c>
      <c r="O419" s="382">
        <v>99</v>
      </c>
      <c r="P419" s="382">
        <v>9999</v>
      </c>
      <c r="Q419" s="382">
        <v>75</v>
      </c>
      <c r="R419" s="382">
        <v>916</v>
      </c>
      <c r="S419">
        <v>5.8275109170305681</v>
      </c>
      <c r="T419">
        <v>4.2805676855895207</v>
      </c>
      <c r="U419">
        <v>10.895196506550212</v>
      </c>
      <c r="V419">
        <v>0</v>
      </c>
      <c r="W419">
        <v>0</v>
      </c>
      <c r="X419">
        <v>6.2227074235807889</v>
      </c>
      <c r="Y419">
        <v>0</v>
      </c>
      <c r="Z419">
        <v>3.2859531103595008</v>
      </c>
      <c r="AA419">
        <v>1.4359493629738205</v>
      </c>
      <c r="AB419">
        <v>1.3244814857586149</v>
      </c>
      <c r="AC419">
        <v>52.040329754377936</v>
      </c>
      <c r="AD419">
        <v>54.995087782960113</v>
      </c>
      <c r="AE419">
        <v>63.963646249883645</v>
      </c>
      <c r="AF419">
        <v>5.571098406519889</v>
      </c>
      <c r="AG419">
        <v>7.3626620080738387</v>
      </c>
      <c r="AH419">
        <v>2.6200873362445409</v>
      </c>
      <c r="AI419">
        <v>895</v>
      </c>
      <c r="AJ419">
        <v>89.818100558659197</v>
      </c>
      <c r="AK419">
        <v>14.909235478671462</v>
      </c>
    </row>
    <row r="420" spans="1:37" ht="15.6">
      <c r="A420" s="382">
        <v>3</v>
      </c>
      <c r="B420" s="382">
        <v>42</v>
      </c>
      <c r="C420" s="382">
        <v>2024</v>
      </c>
      <c r="D420" s="382">
        <v>99</v>
      </c>
      <c r="E420" s="382">
        <v>42</v>
      </c>
      <c r="F420" s="382">
        <v>99</v>
      </c>
      <c r="G420" s="382">
        <v>99</v>
      </c>
      <c r="H420" s="382">
        <v>99</v>
      </c>
      <c r="I420" s="382">
        <v>99</v>
      </c>
      <c r="J420" s="382">
        <v>999</v>
      </c>
      <c r="K420" s="382">
        <v>99</v>
      </c>
      <c r="L420" s="382">
        <v>99</v>
      </c>
      <c r="M420" s="382">
        <v>99</v>
      </c>
      <c r="N420" s="382">
        <v>99</v>
      </c>
      <c r="O420" s="382">
        <v>99</v>
      </c>
      <c r="P420" s="382">
        <v>9999</v>
      </c>
      <c r="Q420" s="382">
        <v>56</v>
      </c>
      <c r="R420" s="382">
        <v>394</v>
      </c>
      <c r="S420">
        <v>5.6928934010152306</v>
      </c>
      <c r="T420">
        <v>4.098984771573603</v>
      </c>
      <c r="U420">
        <v>10.125126903553303</v>
      </c>
      <c r="V420">
        <v>0</v>
      </c>
      <c r="W420">
        <v>0</v>
      </c>
      <c r="X420">
        <v>10.152284263959389</v>
      </c>
      <c r="Y420">
        <v>0.76142131979695427</v>
      </c>
      <c r="Z420">
        <v>5.6464806980308992</v>
      </c>
      <c r="AA420">
        <v>1.7595570086840724</v>
      </c>
      <c r="AB420">
        <v>1.3225298725274559</v>
      </c>
      <c r="AC420">
        <v>38.220373368485973</v>
      </c>
      <c r="AD420">
        <v>23.652649130341839</v>
      </c>
      <c r="AE420">
        <v>68.491833466385117</v>
      </c>
      <c r="AF420">
        <v>2.3963021530227464</v>
      </c>
      <c r="AG420">
        <v>2.9430729006822633</v>
      </c>
      <c r="AH420">
        <v>2.2842639593908634</v>
      </c>
      <c r="AI420">
        <v>385</v>
      </c>
      <c r="AJ420">
        <v>86.29376623376622</v>
      </c>
      <c r="AK420">
        <v>14.8510239999716</v>
      </c>
    </row>
    <row r="421" spans="1:37" ht="15.6">
      <c r="A421" s="382">
        <v>3</v>
      </c>
      <c r="B421" s="382">
        <v>43</v>
      </c>
      <c r="C421" s="382">
        <v>2024</v>
      </c>
      <c r="D421" s="382">
        <v>99</v>
      </c>
      <c r="E421" s="382">
        <v>43</v>
      </c>
      <c r="F421" s="382">
        <v>99</v>
      </c>
      <c r="G421" s="382">
        <v>99</v>
      </c>
      <c r="H421" s="382">
        <v>99</v>
      </c>
      <c r="I421" s="382">
        <v>99</v>
      </c>
      <c r="J421" s="382">
        <v>999</v>
      </c>
      <c r="K421" s="382">
        <v>99</v>
      </c>
      <c r="L421" s="382">
        <v>99</v>
      </c>
      <c r="M421" s="382">
        <v>99</v>
      </c>
      <c r="N421" s="382">
        <v>99</v>
      </c>
      <c r="O421" s="382">
        <v>99</v>
      </c>
      <c r="P421" s="382">
        <v>9999</v>
      </c>
      <c r="Q421" s="382">
        <v>56</v>
      </c>
      <c r="R421" s="382">
        <v>472</v>
      </c>
      <c r="S421">
        <v>6.1292372881355925</v>
      </c>
      <c r="T421">
        <v>4.8580508474576281</v>
      </c>
      <c r="U421">
        <v>10.706144067796609</v>
      </c>
      <c r="V421">
        <v>0</v>
      </c>
      <c r="W421">
        <v>0.63559322033898302</v>
      </c>
      <c r="X421">
        <v>5.2966101694915251</v>
      </c>
      <c r="Y421">
        <v>0</v>
      </c>
      <c r="Z421">
        <v>3.0875955286818444</v>
      </c>
      <c r="AA421">
        <v>1.4105508340923929</v>
      </c>
      <c r="AB421">
        <v>1.7058532128689197</v>
      </c>
      <c r="AC421">
        <v>63.387215567724226</v>
      </c>
      <c r="AD421">
        <v>42.200505289111113</v>
      </c>
      <c r="AE421">
        <v>71.290177283590012</v>
      </c>
      <c r="AF421">
        <v>2.870696995499332</v>
      </c>
      <c r="AG421">
        <v>3.7280300526452441</v>
      </c>
      <c r="AH421">
        <v>0</v>
      </c>
      <c r="AI421">
        <v>454</v>
      </c>
      <c r="AJ421">
        <v>88.09207048458147</v>
      </c>
      <c r="AK421">
        <v>15.154967501603441</v>
      </c>
    </row>
    <row r="422" spans="1:37" ht="15.6">
      <c r="A422" s="382">
        <v>3</v>
      </c>
      <c r="B422" s="382">
        <v>44</v>
      </c>
      <c r="C422" s="382">
        <v>2024</v>
      </c>
      <c r="D422" s="382">
        <v>99</v>
      </c>
      <c r="E422" s="382">
        <v>44</v>
      </c>
      <c r="F422" s="382">
        <v>99</v>
      </c>
      <c r="G422" s="382">
        <v>99</v>
      </c>
      <c r="H422" s="382">
        <v>99</v>
      </c>
      <c r="I422" s="382">
        <v>99</v>
      </c>
      <c r="J422" s="382">
        <v>999</v>
      </c>
      <c r="K422" s="382">
        <v>99</v>
      </c>
      <c r="L422" s="382">
        <v>99</v>
      </c>
      <c r="M422" s="382">
        <v>99</v>
      </c>
      <c r="N422" s="382">
        <v>99</v>
      </c>
      <c r="O422" s="382">
        <v>99</v>
      </c>
      <c r="P422" s="382">
        <v>9999</v>
      </c>
      <c r="Q422" s="382">
        <v>48</v>
      </c>
      <c r="R422" s="382">
        <v>259</v>
      </c>
      <c r="S422">
        <v>5.6640926640926637</v>
      </c>
      <c r="T422">
        <v>4.359073359073359</v>
      </c>
      <c r="U422">
        <v>10.505405405405401</v>
      </c>
      <c r="V422">
        <v>0</v>
      </c>
      <c r="W422">
        <v>0</v>
      </c>
      <c r="X422">
        <v>9.2664092664092639</v>
      </c>
      <c r="Y422">
        <v>0</v>
      </c>
      <c r="Z422">
        <v>3.6629694646511721</v>
      </c>
      <c r="AA422">
        <v>1.7550545446606023</v>
      </c>
      <c r="AB422">
        <v>1.5189995915395142</v>
      </c>
      <c r="AC422">
        <v>66.879643140200301</v>
      </c>
      <c r="AD422">
        <v>55.444004589394552</v>
      </c>
      <c r="AE422">
        <v>72.448573699976819</v>
      </c>
      <c r="AF422">
        <v>1.5752341564286585</v>
      </c>
      <c r="AG422">
        <v>2.0073213484737598</v>
      </c>
      <c r="AH422">
        <v>1.93050193050193</v>
      </c>
      <c r="AI422">
        <v>246</v>
      </c>
      <c r="AJ422">
        <v>88.38536585365857</v>
      </c>
      <c r="AK422">
        <v>14.631136795365125</v>
      </c>
    </row>
    <row r="423" spans="1:37" ht="15.6">
      <c r="A423" s="382">
        <v>3</v>
      </c>
      <c r="B423" s="382">
        <v>45</v>
      </c>
      <c r="C423" s="382">
        <v>2024</v>
      </c>
      <c r="D423" s="382">
        <v>99</v>
      </c>
      <c r="E423" s="382">
        <v>45</v>
      </c>
      <c r="F423" s="382">
        <v>99</v>
      </c>
      <c r="G423" s="382">
        <v>99</v>
      </c>
      <c r="H423" s="382">
        <v>99</v>
      </c>
      <c r="I423" s="382">
        <v>99</v>
      </c>
      <c r="J423" s="382">
        <v>999</v>
      </c>
      <c r="K423" s="382">
        <v>99</v>
      </c>
      <c r="L423" s="382">
        <v>99</v>
      </c>
      <c r="M423" s="382">
        <v>99</v>
      </c>
      <c r="N423" s="382">
        <v>99</v>
      </c>
      <c r="O423" s="382">
        <v>99</v>
      </c>
      <c r="P423" s="382">
        <v>9999</v>
      </c>
      <c r="Q423" s="382">
        <v>39</v>
      </c>
      <c r="R423" s="382">
        <v>487</v>
      </c>
      <c r="S423">
        <v>5.359342915811089</v>
      </c>
      <c r="T423">
        <v>4.2073921971252561</v>
      </c>
      <c r="U423">
        <v>9.8640657084188881</v>
      </c>
      <c r="V423">
        <v>0</v>
      </c>
      <c r="W423">
        <v>0</v>
      </c>
      <c r="X423">
        <v>4.5174537987679679</v>
      </c>
      <c r="Y423">
        <v>0.20533880903490756</v>
      </c>
      <c r="Z423">
        <v>3.3901903267419442</v>
      </c>
      <c r="AA423">
        <v>1.498880478687433</v>
      </c>
      <c r="AB423">
        <v>1.5340444511189786</v>
      </c>
      <c r="AC423">
        <v>65.078507341576938</v>
      </c>
      <c r="AD423">
        <v>60.792976345451152</v>
      </c>
      <c r="AE423">
        <v>73.648759794329095</v>
      </c>
      <c r="AF423">
        <v>2.9619267728986745</v>
      </c>
      <c r="AG423">
        <v>3.5439635024433991</v>
      </c>
      <c r="AH423">
        <v>7.1868583162217679</v>
      </c>
      <c r="AI423">
        <v>476</v>
      </c>
      <c r="AJ423">
        <v>88.269957983193279</v>
      </c>
      <c r="AK423">
        <v>13.974799757554262</v>
      </c>
    </row>
    <row r="424" spans="1:37" ht="15.6">
      <c r="A424" s="382">
        <v>3</v>
      </c>
      <c r="B424" s="382">
        <v>46</v>
      </c>
      <c r="C424" s="382">
        <v>2024</v>
      </c>
      <c r="D424" s="382">
        <v>99</v>
      </c>
      <c r="E424" s="382">
        <v>46</v>
      </c>
      <c r="F424" s="382">
        <v>99</v>
      </c>
      <c r="G424" s="382">
        <v>99</v>
      </c>
      <c r="H424" s="382">
        <v>99</v>
      </c>
      <c r="I424" s="382">
        <v>99</v>
      </c>
      <c r="J424" s="382">
        <v>999</v>
      </c>
      <c r="K424" s="382">
        <v>99</v>
      </c>
      <c r="L424" s="382">
        <v>99</v>
      </c>
      <c r="M424" s="382">
        <v>99</v>
      </c>
      <c r="N424" s="382">
        <v>99</v>
      </c>
      <c r="O424" s="382">
        <v>99</v>
      </c>
      <c r="P424" s="382">
        <v>9999</v>
      </c>
      <c r="Q424" s="382">
        <v>29</v>
      </c>
      <c r="R424" s="382">
        <v>116</v>
      </c>
      <c r="S424">
        <v>6.2931034482758639</v>
      </c>
      <c r="T424">
        <v>4.7758620689655196</v>
      </c>
      <c r="U424">
        <v>11.805172413793098</v>
      </c>
      <c r="V424">
        <v>0</v>
      </c>
      <c r="W424">
        <v>0</v>
      </c>
      <c r="X424">
        <v>14.655172413793103</v>
      </c>
      <c r="Y424">
        <v>0</v>
      </c>
      <c r="Z424">
        <v>3.8104403951192207</v>
      </c>
      <c r="AA424">
        <v>1.666181062827818</v>
      </c>
      <c r="AB424">
        <v>1.3201763655464556</v>
      </c>
      <c r="AC424">
        <v>76.774852127144882</v>
      </c>
      <c r="AD424">
        <v>52.719331987411309</v>
      </c>
      <c r="AE424">
        <v>63.732897249637915</v>
      </c>
      <c r="AF424">
        <v>0.70551027855492077</v>
      </c>
      <c r="AG424">
        <v>1.0102634623102524</v>
      </c>
      <c r="AH424">
        <v>9.4827586206896513</v>
      </c>
      <c r="AI424">
        <v>111</v>
      </c>
      <c r="AJ424">
        <v>90.809909909909933</v>
      </c>
      <c r="AK424">
        <v>15.558631942854795</v>
      </c>
    </row>
    <row r="425" spans="1:37" ht="15.6">
      <c r="A425" s="382">
        <v>3</v>
      </c>
      <c r="B425" s="382">
        <v>47</v>
      </c>
      <c r="C425" s="382">
        <v>2024</v>
      </c>
      <c r="D425" s="382">
        <v>99</v>
      </c>
      <c r="E425" s="382">
        <v>47</v>
      </c>
      <c r="F425" s="382">
        <v>99</v>
      </c>
      <c r="G425" s="382">
        <v>99</v>
      </c>
      <c r="H425" s="382">
        <v>99</v>
      </c>
      <c r="I425" s="382">
        <v>99</v>
      </c>
      <c r="J425" s="382">
        <v>999</v>
      </c>
      <c r="K425" s="382">
        <v>99</v>
      </c>
      <c r="L425" s="382">
        <v>99</v>
      </c>
      <c r="M425" s="382">
        <v>99</v>
      </c>
      <c r="N425" s="382">
        <v>99</v>
      </c>
      <c r="O425" s="382">
        <v>99</v>
      </c>
      <c r="P425" s="382">
        <v>9999</v>
      </c>
      <c r="Q425" s="382">
        <v>26</v>
      </c>
      <c r="R425" s="382">
        <v>162</v>
      </c>
      <c r="S425">
        <v>5.4444444444444438</v>
      </c>
      <c r="T425">
        <v>4.0123456790123457</v>
      </c>
      <c r="U425">
        <v>10.129012345679016</v>
      </c>
      <c r="V425">
        <v>0</v>
      </c>
      <c r="W425">
        <v>0</v>
      </c>
      <c r="X425">
        <v>7.4074074074074083</v>
      </c>
      <c r="Y425">
        <v>0</v>
      </c>
      <c r="Z425">
        <v>3.2092013178691445</v>
      </c>
      <c r="AA425">
        <v>1.3379549531991417</v>
      </c>
      <c r="AB425">
        <v>1.2861448487103024</v>
      </c>
      <c r="AC425">
        <v>51.037392442427887</v>
      </c>
      <c r="AD425">
        <v>45.88945615639129</v>
      </c>
      <c r="AE425">
        <v>73.57712237050734</v>
      </c>
      <c r="AF425">
        <v>0.98528159591290621</v>
      </c>
      <c r="AG425">
        <v>1.2105603295639649</v>
      </c>
      <c r="AH425">
        <v>4.9382716049382722</v>
      </c>
      <c r="AI425">
        <v>155</v>
      </c>
      <c r="AJ425">
        <v>88.3</v>
      </c>
      <c r="AK425">
        <v>14.221510712714723</v>
      </c>
    </row>
    <row r="426" spans="1:37" ht="15.6">
      <c r="A426" s="382">
        <v>3</v>
      </c>
      <c r="B426" s="382">
        <v>48</v>
      </c>
      <c r="C426" s="382">
        <v>2024</v>
      </c>
      <c r="D426" s="382">
        <v>99</v>
      </c>
      <c r="E426" s="382">
        <v>48</v>
      </c>
      <c r="F426" s="382">
        <v>99</v>
      </c>
      <c r="G426" s="382">
        <v>99</v>
      </c>
      <c r="H426" s="382">
        <v>99</v>
      </c>
      <c r="I426" s="382">
        <v>99</v>
      </c>
      <c r="J426" s="382">
        <v>999</v>
      </c>
      <c r="K426" s="382">
        <v>99</v>
      </c>
      <c r="L426" s="382">
        <v>99</v>
      </c>
      <c r="M426" s="382">
        <v>99</v>
      </c>
      <c r="N426" s="382">
        <v>99</v>
      </c>
      <c r="O426" s="382">
        <v>99</v>
      </c>
      <c r="P426" s="382">
        <v>9999</v>
      </c>
      <c r="Q426" s="382">
        <v>27</v>
      </c>
      <c r="R426" s="382">
        <v>146</v>
      </c>
      <c r="S426">
        <v>5.9863013698630141</v>
      </c>
      <c r="T426">
        <v>4.7876712328767121</v>
      </c>
      <c r="U426">
        <v>9.5184931506849288</v>
      </c>
      <c r="V426">
        <v>0</v>
      </c>
      <c r="W426">
        <v>0</v>
      </c>
      <c r="X426">
        <v>10.95890410958904</v>
      </c>
      <c r="Y426">
        <v>0</v>
      </c>
      <c r="Z426">
        <v>4.4863873776132994</v>
      </c>
      <c r="AA426">
        <v>1.1466825370097216</v>
      </c>
      <c r="AB426">
        <v>1.3044124490044016</v>
      </c>
      <c r="AC426">
        <v>56.176512226684842</v>
      </c>
      <c r="AD426">
        <v>20.736415355826644</v>
      </c>
      <c r="AE426">
        <v>67.577607234604059</v>
      </c>
      <c r="AF426">
        <v>0.88796983335360702</v>
      </c>
      <c r="AG426">
        <v>1.0252396184990198</v>
      </c>
      <c r="AH426">
        <v>0</v>
      </c>
      <c r="AI426">
        <v>142</v>
      </c>
      <c r="AJ426">
        <v>83.744366197183098</v>
      </c>
      <c r="AK426">
        <v>14.92037918626295</v>
      </c>
    </row>
    <row r="427" spans="1:37" ht="15.6">
      <c r="A427" s="382">
        <v>3</v>
      </c>
      <c r="B427" s="382">
        <v>49</v>
      </c>
      <c r="C427" s="382">
        <v>2024</v>
      </c>
      <c r="D427" s="382">
        <v>99</v>
      </c>
      <c r="E427" s="382">
        <v>49</v>
      </c>
      <c r="F427" s="382">
        <v>99</v>
      </c>
      <c r="G427" s="382">
        <v>99</v>
      </c>
      <c r="H427" s="382">
        <v>99</v>
      </c>
      <c r="I427" s="382">
        <v>99</v>
      </c>
      <c r="J427" s="382">
        <v>999</v>
      </c>
      <c r="K427" s="382">
        <v>99</v>
      </c>
      <c r="L427" s="382">
        <v>99</v>
      </c>
      <c r="M427" s="382">
        <v>99</v>
      </c>
      <c r="N427" s="382">
        <v>99</v>
      </c>
      <c r="O427" s="382">
        <v>99</v>
      </c>
      <c r="P427" s="382">
        <v>9999</v>
      </c>
      <c r="Q427" s="382">
        <v>22</v>
      </c>
      <c r="R427" s="382">
        <v>92</v>
      </c>
      <c r="S427">
        <v>5.858695652173914</v>
      </c>
      <c r="T427">
        <v>4.6086956521739131</v>
      </c>
      <c r="U427">
        <v>10.611956521739131</v>
      </c>
      <c r="V427">
        <v>0</v>
      </c>
      <c r="W427">
        <v>0</v>
      </c>
      <c r="X427">
        <v>6.5217391304347823</v>
      </c>
      <c r="Y427">
        <v>3.2608695652173911</v>
      </c>
      <c r="Z427">
        <v>3.777100405915947</v>
      </c>
      <c r="AA427">
        <v>1.9200403173933296</v>
      </c>
      <c r="AB427">
        <v>1.1605519839164471</v>
      </c>
      <c r="AC427">
        <v>-13.420927391474256</v>
      </c>
      <c r="AD427">
        <v>29.440901397841035</v>
      </c>
      <c r="AE427">
        <v>39.956762162873623</v>
      </c>
      <c r="AF427">
        <v>0.55954263471597154</v>
      </c>
      <c r="AG427">
        <v>0.72025720626077105</v>
      </c>
      <c r="AH427">
        <v>3.2608695652173911</v>
      </c>
      <c r="AI427">
        <v>87</v>
      </c>
      <c r="AJ427">
        <v>86.518390804597701</v>
      </c>
      <c r="AK427">
        <v>15.248580469150138</v>
      </c>
    </row>
    <row r="428" spans="1:37" ht="15.6">
      <c r="A428" s="382">
        <v>3</v>
      </c>
      <c r="B428" s="382">
        <v>50</v>
      </c>
      <c r="C428" s="382">
        <v>2024</v>
      </c>
      <c r="D428" s="382">
        <v>99</v>
      </c>
      <c r="E428" s="382">
        <v>50</v>
      </c>
      <c r="F428" s="382">
        <v>99</v>
      </c>
      <c r="G428" s="382">
        <v>99</v>
      </c>
      <c r="H428" s="382">
        <v>99</v>
      </c>
      <c r="I428" s="382">
        <v>99</v>
      </c>
      <c r="J428" s="382">
        <v>999</v>
      </c>
      <c r="K428" s="382">
        <v>99</v>
      </c>
      <c r="L428" s="382">
        <v>99</v>
      </c>
      <c r="M428" s="382">
        <v>99</v>
      </c>
      <c r="N428" s="382">
        <v>99</v>
      </c>
      <c r="O428" s="382">
        <v>99</v>
      </c>
      <c r="P428" s="382">
        <v>9999</v>
      </c>
      <c r="Q428" s="382"/>
      <c r="R428" s="382">
        <v>0</v>
      </c>
    </row>
    <row r="429" spans="1:37" ht="15.6">
      <c r="A429" s="382">
        <v>3</v>
      </c>
      <c r="B429" s="382">
        <v>51</v>
      </c>
      <c r="C429" s="382">
        <v>2024</v>
      </c>
      <c r="D429" s="382">
        <v>99</v>
      </c>
      <c r="E429" s="382">
        <v>51</v>
      </c>
      <c r="F429" s="382">
        <v>99</v>
      </c>
      <c r="G429" s="382">
        <v>99</v>
      </c>
      <c r="H429" s="382">
        <v>99</v>
      </c>
      <c r="I429" s="382">
        <v>99</v>
      </c>
      <c r="J429" s="382">
        <v>999</v>
      </c>
      <c r="K429" s="382">
        <v>99</v>
      </c>
      <c r="L429" s="382">
        <v>99</v>
      </c>
      <c r="M429" s="382">
        <v>99</v>
      </c>
      <c r="N429" s="382">
        <v>99</v>
      </c>
      <c r="O429" s="382">
        <v>99</v>
      </c>
      <c r="P429" s="382">
        <v>9999</v>
      </c>
      <c r="Q429" s="382"/>
      <c r="R429" s="382">
        <v>0</v>
      </c>
    </row>
    <row r="430" spans="1:37" ht="15.6">
      <c r="A430" s="382">
        <v>3</v>
      </c>
      <c r="B430" s="382">
        <v>52</v>
      </c>
      <c r="C430" s="382">
        <v>2024</v>
      </c>
      <c r="D430" s="382">
        <v>99</v>
      </c>
      <c r="E430" s="382">
        <v>52</v>
      </c>
      <c r="F430" s="382">
        <v>99</v>
      </c>
      <c r="G430" s="382">
        <v>99</v>
      </c>
      <c r="H430" s="382">
        <v>99</v>
      </c>
      <c r="I430" s="382">
        <v>99</v>
      </c>
      <c r="J430" s="382">
        <v>999</v>
      </c>
      <c r="K430" s="382">
        <v>99</v>
      </c>
      <c r="L430" s="382">
        <v>99</v>
      </c>
      <c r="M430" s="382">
        <v>99</v>
      </c>
      <c r="N430" s="382">
        <v>99</v>
      </c>
      <c r="O430" s="382">
        <v>99</v>
      </c>
      <c r="P430" s="382">
        <v>9999</v>
      </c>
      <c r="Q430" s="382"/>
      <c r="R430" s="382">
        <v>0</v>
      </c>
      <c r="S430" s="382"/>
      <c r="T430" s="382"/>
      <c r="U430" s="382"/>
      <c r="V430" s="382"/>
      <c r="W430" s="382"/>
      <c r="X430" s="382"/>
      <c r="Y430" s="382"/>
      <c r="Z430" s="382"/>
      <c r="AA430" s="382"/>
      <c r="AB430" s="382"/>
      <c r="AC430" s="382"/>
      <c r="AD430" s="382"/>
      <c r="AE430" s="382"/>
      <c r="AF430" s="382"/>
      <c r="AG430" s="382"/>
      <c r="AH430" s="382"/>
      <c r="AI430" s="382"/>
      <c r="AJ430" s="382"/>
      <c r="AK430" s="382"/>
    </row>
    <row r="431" spans="1:37" ht="15.6">
      <c r="A431" s="382">
        <v>3</v>
      </c>
      <c r="B431" s="382">
        <v>53</v>
      </c>
      <c r="C431" s="382">
        <v>2023</v>
      </c>
      <c r="D431" s="382">
        <v>99</v>
      </c>
      <c r="E431" s="382">
        <v>1</v>
      </c>
      <c r="F431" s="382">
        <v>99</v>
      </c>
      <c r="G431" s="382">
        <v>99</v>
      </c>
      <c r="H431" s="382">
        <v>99</v>
      </c>
      <c r="I431" s="382">
        <v>99</v>
      </c>
      <c r="J431" s="382">
        <v>999</v>
      </c>
      <c r="K431" s="382">
        <v>99</v>
      </c>
      <c r="L431" s="382">
        <v>99</v>
      </c>
      <c r="M431" s="382">
        <v>99</v>
      </c>
      <c r="N431" s="382">
        <v>99</v>
      </c>
      <c r="O431" s="382">
        <v>99</v>
      </c>
      <c r="P431" s="382">
        <v>9999</v>
      </c>
      <c r="Q431" s="382">
        <v>2</v>
      </c>
      <c r="R431" s="382">
        <v>4</v>
      </c>
      <c r="S431" s="382">
        <v>7.25</v>
      </c>
      <c r="T431" s="382">
        <v>5</v>
      </c>
      <c r="U431" s="382">
        <v>12.174999999999997</v>
      </c>
      <c r="V431" s="382">
        <v>0</v>
      </c>
      <c r="W431" s="382">
        <v>0</v>
      </c>
      <c r="X431" s="382">
        <v>0</v>
      </c>
      <c r="Y431" s="382">
        <v>0</v>
      </c>
      <c r="Z431" s="382">
        <v>0.85256964524903389</v>
      </c>
      <c r="AA431" s="382">
        <v>1.299038105676658</v>
      </c>
      <c r="AB431" s="382">
        <v>0</v>
      </c>
      <c r="AC431" s="382">
        <v>86.341520287383801</v>
      </c>
      <c r="AD431" s="382"/>
      <c r="AE431" s="382"/>
      <c r="AF431" s="382">
        <v>2.2997757718622433E-2</v>
      </c>
      <c r="AG431" s="382">
        <v>3.5019091517038518E-2</v>
      </c>
      <c r="AH431" s="382">
        <v>0</v>
      </c>
      <c r="AI431" s="382">
        <v>0</v>
      </c>
      <c r="AJ431" s="382"/>
      <c r="AK431" s="382"/>
    </row>
    <row r="432" spans="1:37" ht="15.6">
      <c r="A432" s="382">
        <v>3</v>
      </c>
      <c r="B432" s="382">
        <v>54</v>
      </c>
      <c r="C432" s="382">
        <v>2023</v>
      </c>
      <c r="D432" s="382">
        <v>99</v>
      </c>
      <c r="E432" s="382">
        <v>2</v>
      </c>
      <c r="F432" s="382">
        <v>99</v>
      </c>
      <c r="G432" s="382">
        <v>99</v>
      </c>
      <c r="H432" s="382">
        <v>99</v>
      </c>
      <c r="I432" s="382">
        <v>99</v>
      </c>
      <c r="J432" s="382">
        <v>999</v>
      </c>
      <c r="K432" s="382">
        <v>99</v>
      </c>
      <c r="L432" s="382">
        <v>99</v>
      </c>
      <c r="M432" s="382">
        <v>99</v>
      </c>
      <c r="N432" s="382">
        <v>99</v>
      </c>
      <c r="O432" s="382">
        <v>99</v>
      </c>
      <c r="P432" s="382">
        <v>9999</v>
      </c>
      <c r="Q432" s="382">
        <v>15</v>
      </c>
      <c r="R432" s="382">
        <v>133</v>
      </c>
      <c r="S432" s="382">
        <v>5.3909774436090236</v>
      </c>
      <c r="T432" s="382">
        <v>4.6842105263157903</v>
      </c>
      <c r="U432" s="382">
        <v>9.0669172932330824</v>
      </c>
      <c r="V432" s="382">
        <v>0</v>
      </c>
      <c r="W432" s="382">
        <v>0</v>
      </c>
      <c r="X432" s="382">
        <v>6.7669172932330817</v>
      </c>
      <c r="Y432" s="382">
        <v>0</v>
      </c>
      <c r="Z432" s="382">
        <v>3.5233852869616245</v>
      </c>
      <c r="AA432" s="382">
        <v>1.8631148083156048</v>
      </c>
      <c r="AB432" s="382">
        <v>1.5285179861140519</v>
      </c>
      <c r="AC432" s="382">
        <v>60.569881457359152</v>
      </c>
      <c r="AD432" s="382">
        <v>41.228410993309694</v>
      </c>
      <c r="AE432" s="382">
        <v>51.85924885404949</v>
      </c>
      <c r="AF432" s="382">
        <v>0.76467544414419586</v>
      </c>
      <c r="AG432" s="382">
        <v>0.86713598481307552</v>
      </c>
      <c r="AH432" s="382">
        <v>0</v>
      </c>
      <c r="AI432" s="382">
        <v>0</v>
      </c>
      <c r="AJ432" s="382"/>
      <c r="AK432" s="382"/>
    </row>
    <row r="433" spans="1:37" ht="15.6">
      <c r="A433" s="382">
        <v>3</v>
      </c>
      <c r="B433" s="382">
        <v>55</v>
      </c>
      <c r="C433" s="382">
        <v>2023</v>
      </c>
      <c r="D433" s="382">
        <v>99</v>
      </c>
      <c r="E433" s="382">
        <v>3</v>
      </c>
      <c r="F433" s="382">
        <v>99</v>
      </c>
      <c r="G433" s="382">
        <v>99</v>
      </c>
      <c r="H433" s="382">
        <v>99</v>
      </c>
      <c r="I433" s="382">
        <v>99</v>
      </c>
      <c r="J433" s="382">
        <v>999</v>
      </c>
      <c r="K433" s="382">
        <v>99</v>
      </c>
      <c r="L433" s="382">
        <v>99</v>
      </c>
      <c r="M433" s="382">
        <v>99</v>
      </c>
      <c r="N433" s="382">
        <v>99</v>
      </c>
      <c r="O433" s="382">
        <v>99</v>
      </c>
      <c r="P433" s="382">
        <v>9999</v>
      </c>
      <c r="Q433" s="382">
        <v>5</v>
      </c>
      <c r="R433" s="382">
        <v>18</v>
      </c>
      <c r="S433" s="382">
        <v>5.3333333333333321</v>
      </c>
      <c r="T433" s="382">
        <v>3.3333333333333344</v>
      </c>
      <c r="U433" s="382">
        <v>10.677777777777777</v>
      </c>
      <c r="V433" s="382">
        <v>0</v>
      </c>
      <c r="W433" s="382">
        <v>0</v>
      </c>
      <c r="X433" s="382">
        <v>0</v>
      </c>
      <c r="Y433" s="382">
        <v>0</v>
      </c>
      <c r="Z433" s="382">
        <v>2.482730476166104</v>
      </c>
      <c r="AA433" s="382">
        <v>0.66666666666666652</v>
      </c>
      <c r="AB433" s="382">
        <v>1.4907119849998596</v>
      </c>
      <c r="AC433" s="382">
        <v>54.823152338830837</v>
      </c>
      <c r="AD433" s="382">
        <v>68.799553524232749</v>
      </c>
      <c r="AE433" s="382">
        <v>22.360679774997905</v>
      </c>
      <c r="AF433" s="382">
        <v>0.10348990973380096</v>
      </c>
      <c r="AG433" s="382">
        <v>0.13820676364629997</v>
      </c>
      <c r="AH433" s="382">
        <v>33.333333333333343</v>
      </c>
      <c r="AI433" s="382">
        <v>0</v>
      </c>
      <c r="AJ433" s="382"/>
      <c r="AK433" s="382"/>
    </row>
    <row r="434" spans="1:37" ht="15.6">
      <c r="A434" s="382">
        <v>3</v>
      </c>
      <c r="B434" s="382">
        <v>56</v>
      </c>
      <c r="C434" s="382">
        <v>2023</v>
      </c>
      <c r="D434" s="382">
        <v>99</v>
      </c>
      <c r="E434" s="382">
        <v>4</v>
      </c>
      <c r="F434" s="382">
        <v>99</v>
      </c>
      <c r="G434" s="382">
        <v>99</v>
      </c>
      <c r="H434" s="382">
        <v>99</v>
      </c>
      <c r="I434" s="382">
        <v>99</v>
      </c>
      <c r="J434" s="382">
        <v>999</v>
      </c>
      <c r="K434" s="382">
        <v>99</v>
      </c>
      <c r="L434" s="382">
        <v>99</v>
      </c>
      <c r="M434" s="382">
        <v>99</v>
      </c>
      <c r="N434" s="382">
        <v>99</v>
      </c>
      <c r="O434" s="382">
        <v>99</v>
      </c>
      <c r="P434" s="382">
        <v>9999</v>
      </c>
      <c r="Q434" s="382">
        <v>4</v>
      </c>
      <c r="R434" s="382">
        <v>47</v>
      </c>
      <c r="S434" s="382">
        <v>4.8723404255319149</v>
      </c>
      <c r="T434" s="382">
        <v>5.0638297872340408</v>
      </c>
      <c r="U434" s="382">
        <v>9.2787234042553255</v>
      </c>
      <c r="V434" s="382">
        <v>0</v>
      </c>
      <c r="W434" s="382">
        <v>0</v>
      </c>
      <c r="X434" s="382">
        <v>0</v>
      </c>
      <c r="Y434" s="382">
        <v>0</v>
      </c>
      <c r="Z434" s="382">
        <v>1.6386211341756451</v>
      </c>
      <c r="AA434" s="382">
        <v>0.76121463063822736</v>
      </c>
      <c r="AB434" s="382">
        <v>1.3112322500536695</v>
      </c>
      <c r="AC434" s="382">
        <v>44.302430191916969</v>
      </c>
      <c r="AD434" s="382">
        <v>19.967191842223528</v>
      </c>
      <c r="AE434" s="382">
        <v>20.001203310957351</v>
      </c>
      <c r="AF434" s="382">
        <v>0.27022365319381353</v>
      </c>
      <c r="AG434" s="382">
        <v>0.31358985237331649</v>
      </c>
      <c r="AH434" s="382">
        <v>0</v>
      </c>
      <c r="AI434" s="382">
        <v>0</v>
      </c>
      <c r="AJ434" s="382"/>
      <c r="AK434" s="382"/>
    </row>
    <row r="435" spans="1:37" ht="15.6">
      <c r="A435" s="382">
        <v>3</v>
      </c>
      <c r="B435" s="382">
        <v>57</v>
      </c>
      <c r="C435" s="382">
        <v>2023</v>
      </c>
      <c r="D435" s="382">
        <v>99</v>
      </c>
      <c r="E435" s="382">
        <v>5</v>
      </c>
      <c r="F435" s="382">
        <v>99</v>
      </c>
      <c r="G435" s="382">
        <v>99</v>
      </c>
      <c r="H435" s="382">
        <v>99</v>
      </c>
      <c r="I435" s="382">
        <v>99</v>
      </c>
      <c r="J435" s="382">
        <v>999</v>
      </c>
      <c r="K435" s="382">
        <v>99</v>
      </c>
      <c r="L435" s="382">
        <v>99</v>
      </c>
      <c r="M435" s="382">
        <v>99</v>
      </c>
      <c r="N435" s="382">
        <v>99</v>
      </c>
      <c r="O435" s="382">
        <v>99</v>
      </c>
      <c r="P435" s="382">
        <v>9999</v>
      </c>
      <c r="Q435" s="382">
        <v>12</v>
      </c>
      <c r="R435" s="382">
        <v>173</v>
      </c>
      <c r="S435" s="382">
        <v>4.4797687861271669</v>
      </c>
      <c r="T435" s="382">
        <v>4.2543352601156066</v>
      </c>
      <c r="U435" s="382">
        <v>7.4381502890173454</v>
      </c>
      <c r="V435" s="382">
        <v>0</v>
      </c>
      <c r="W435" s="382">
        <v>0</v>
      </c>
      <c r="X435" s="382">
        <v>6.3583815028901762</v>
      </c>
      <c r="Y435" s="382">
        <v>0</v>
      </c>
      <c r="Z435" s="382">
        <v>3.8978044865749006</v>
      </c>
      <c r="AA435" s="382">
        <v>1.5896689420706676</v>
      </c>
      <c r="AB435" s="382">
        <v>1.4836473736097653</v>
      </c>
      <c r="AC435" s="382">
        <v>68.989821842662352</v>
      </c>
      <c r="AD435" s="382">
        <v>14.255675798554716</v>
      </c>
      <c r="AE435" s="382">
        <v>15.168345591215139</v>
      </c>
      <c r="AF435" s="382">
        <v>0.99465302133042</v>
      </c>
      <c r="AG435" s="382">
        <v>0.92530938324692402</v>
      </c>
      <c r="AH435" s="382">
        <v>0</v>
      </c>
      <c r="AI435" s="382">
        <v>28</v>
      </c>
      <c r="AJ435" s="382">
        <v>88.853571428571385</v>
      </c>
      <c r="AK435" s="382">
        <v>11.39975901642616</v>
      </c>
    </row>
    <row r="436" spans="1:37" ht="15.6">
      <c r="A436" s="382">
        <v>3</v>
      </c>
      <c r="B436" s="382">
        <v>58</v>
      </c>
      <c r="C436" s="382">
        <v>2023</v>
      </c>
      <c r="D436" s="382">
        <v>99</v>
      </c>
      <c r="E436" s="382">
        <v>6</v>
      </c>
      <c r="F436" s="382">
        <v>99</v>
      </c>
      <c r="G436" s="382">
        <v>99</v>
      </c>
      <c r="H436" s="382">
        <v>99</v>
      </c>
      <c r="I436" s="382">
        <v>99</v>
      </c>
      <c r="J436" s="382">
        <v>999</v>
      </c>
      <c r="K436" s="382">
        <v>99</v>
      </c>
      <c r="L436" s="382">
        <v>99</v>
      </c>
      <c r="M436" s="382">
        <v>99</v>
      </c>
      <c r="N436" s="382">
        <v>99</v>
      </c>
      <c r="O436" s="382">
        <v>99</v>
      </c>
      <c r="P436" s="382">
        <v>9999</v>
      </c>
      <c r="Q436" s="382">
        <v>2</v>
      </c>
      <c r="R436" s="382">
        <v>15</v>
      </c>
      <c r="S436" s="382">
        <v>5.9333333333333353</v>
      </c>
      <c r="T436" s="382">
        <v>5.6</v>
      </c>
      <c r="U436" s="382">
        <v>15.913333333333332</v>
      </c>
      <c r="V436" s="382">
        <v>0</v>
      </c>
      <c r="W436" s="382">
        <v>0</v>
      </c>
      <c r="X436" s="382">
        <v>33.333333333333343</v>
      </c>
      <c r="Y436" s="382">
        <v>0</v>
      </c>
      <c r="Z436" s="382">
        <v>2.2407935102448704</v>
      </c>
      <c r="AA436" s="382">
        <v>0.67986926847903517</v>
      </c>
      <c r="AB436" s="382">
        <v>1.2000000000000022</v>
      </c>
      <c r="AC436" s="382">
        <v>-24.009884367717461</v>
      </c>
      <c r="AD436" s="382">
        <v>6.3965435761048051</v>
      </c>
      <c r="AE436" s="382">
        <v>4.9029033784547957</v>
      </c>
      <c r="AF436" s="382">
        <v>8.6241591444834106E-2</v>
      </c>
      <c r="AG436" s="382">
        <v>0.17164388388330803</v>
      </c>
      <c r="AH436" s="382">
        <v>0</v>
      </c>
      <c r="AI436" s="382">
        <v>0</v>
      </c>
      <c r="AJ436" s="382"/>
      <c r="AK436" s="382"/>
    </row>
    <row r="437" spans="1:37" ht="15.6">
      <c r="A437" s="382">
        <v>3</v>
      </c>
      <c r="B437" s="382">
        <v>59</v>
      </c>
      <c r="C437" s="382">
        <v>2023</v>
      </c>
      <c r="D437" s="382">
        <v>99</v>
      </c>
      <c r="E437" s="382">
        <v>7</v>
      </c>
      <c r="F437" s="382">
        <v>99</v>
      </c>
      <c r="G437" s="382">
        <v>99</v>
      </c>
      <c r="H437" s="382">
        <v>99</v>
      </c>
      <c r="I437" s="382">
        <v>99</v>
      </c>
      <c r="J437" s="382">
        <v>999</v>
      </c>
      <c r="K437" s="382">
        <v>99</v>
      </c>
      <c r="L437" s="382">
        <v>99</v>
      </c>
      <c r="M437" s="382">
        <v>99</v>
      </c>
      <c r="N437" s="382">
        <v>99</v>
      </c>
      <c r="O437" s="382">
        <v>99</v>
      </c>
      <c r="P437" s="382">
        <v>9999</v>
      </c>
      <c r="Q437" s="382">
        <v>20</v>
      </c>
      <c r="R437" s="382">
        <v>810</v>
      </c>
      <c r="S437" s="382">
        <v>5.8259259259259268</v>
      </c>
      <c r="T437" s="382">
        <v>5.0111111111111111</v>
      </c>
      <c r="U437" s="382">
        <v>6.6906172839506155</v>
      </c>
      <c r="V437" s="382">
        <v>0</v>
      </c>
      <c r="W437" s="382">
        <v>0</v>
      </c>
      <c r="X437" s="382">
        <v>0.37037037037037041</v>
      </c>
      <c r="Y437" s="382">
        <v>0</v>
      </c>
      <c r="Z437" s="382">
        <v>2.349722518778937</v>
      </c>
      <c r="AA437" s="382">
        <v>1.1091402273363584</v>
      </c>
      <c r="AB437" s="382">
        <v>0.98312929458771836</v>
      </c>
      <c r="AC437" s="382">
        <v>-9.6410727896041983</v>
      </c>
      <c r="AD437" s="382">
        <v>18.506348996763737</v>
      </c>
      <c r="AE437" s="382">
        <v>12.404987654965923</v>
      </c>
      <c r="AF437" s="382">
        <v>4.6570459380210432</v>
      </c>
      <c r="AG437" s="382">
        <v>3.896970524998741</v>
      </c>
      <c r="AH437" s="382">
        <v>2.9629629629629632</v>
      </c>
      <c r="AI437" s="382">
        <v>0</v>
      </c>
      <c r="AJ437" s="382"/>
      <c r="AK437" s="382"/>
    </row>
    <row r="438" spans="1:37" ht="15.6">
      <c r="A438" s="382">
        <v>3</v>
      </c>
      <c r="B438" s="382">
        <v>60</v>
      </c>
      <c r="C438" s="382">
        <v>2023</v>
      </c>
      <c r="D438" s="382">
        <v>99</v>
      </c>
      <c r="E438" s="382">
        <v>8</v>
      </c>
      <c r="F438" s="382">
        <v>99</v>
      </c>
      <c r="G438" s="382">
        <v>99</v>
      </c>
      <c r="H438" s="382">
        <v>99</v>
      </c>
      <c r="I438" s="382">
        <v>99</v>
      </c>
      <c r="J438" s="382">
        <v>999</v>
      </c>
      <c r="K438" s="382">
        <v>99</v>
      </c>
      <c r="L438" s="382">
        <v>99</v>
      </c>
      <c r="M438" s="382">
        <v>99</v>
      </c>
      <c r="N438" s="382">
        <v>99</v>
      </c>
      <c r="O438" s="382">
        <v>99</v>
      </c>
      <c r="P438" s="382">
        <v>9999</v>
      </c>
      <c r="Q438" s="382">
        <v>10</v>
      </c>
      <c r="R438" s="382">
        <v>220</v>
      </c>
      <c r="S438" s="382">
        <v>5.168181818181818</v>
      </c>
      <c r="T438" s="382">
        <v>4.9818181818181806</v>
      </c>
      <c r="U438" s="382">
        <v>6.5909090909090899</v>
      </c>
      <c r="V438" s="382">
        <v>0</v>
      </c>
      <c r="W438" s="382">
        <v>0</v>
      </c>
      <c r="X438" s="382">
        <v>0</v>
      </c>
      <c r="Y438" s="382">
        <v>0</v>
      </c>
      <c r="Z438" s="382">
        <v>1.8173429883184129</v>
      </c>
      <c r="AA438" s="382">
        <v>1.0719083931501736</v>
      </c>
      <c r="AB438" s="382">
        <v>1.6095274189639328</v>
      </c>
      <c r="AC438" s="382">
        <v>27.705531896283745</v>
      </c>
      <c r="AD438" s="382">
        <v>5.0447448426850308</v>
      </c>
      <c r="AE438" s="382">
        <v>59.193173654237185</v>
      </c>
      <c r="AF438" s="382">
        <v>1.2648766745242339</v>
      </c>
      <c r="AG438" s="382">
        <v>1.0426628891110039</v>
      </c>
      <c r="AH438" s="382">
        <v>0</v>
      </c>
      <c r="AI438" s="382">
        <v>5</v>
      </c>
      <c r="AJ438" s="382">
        <v>91.2</v>
      </c>
      <c r="AK438" s="382">
        <v>15.751644709564513</v>
      </c>
    </row>
    <row r="439" spans="1:37" ht="15.6">
      <c r="A439" s="382">
        <v>3</v>
      </c>
      <c r="B439" s="382">
        <v>61</v>
      </c>
      <c r="C439" s="382">
        <v>2023</v>
      </c>
      <c r="D439" s="382">
        <v>99</v>
      </c>
      <c r="E439" s="382">
        <v>9</v>
      </c>
      <c r="F439" s="382">
        <v>99</v>
      </c>
      <c r="G439" s="382">
        <v>99</v>
      </c>
      <c r="H439" s="382">
        <v>99</v>
      </c>
      <c r="I439" s="382">
        <v>99</v>
      </c>
      <c r="J439" s="382">
        <v>999</v>
      </c>
      <c r="K439" s="382">
        <v>99</v>
      </c>
      <c r="L439" s="382">
        <v>99</v>
      </c>
      <c r="M439" s="382">
        <v>99</v>
      </c>
      <c r="N439" s="382">
        <v>99</v>
      </c>
      <c r="O439" s="382">
        <v>99</v>
      </c>
      <c r="P439" s="382">
        <v>9999</v>
      </c>
      <c r="Q439" s="382">
        <v>8</v>
      </c>
      <c r="R439" s="382">
        <v>145</v>
      </c>
      <c r="S439" s="382">
        <v>5.0965517241379308</v>
      </c>
      <c r="T439" s="382">
        <v>3.5310344827586202</v>
      </c>
      <c r="U439" s="382">
        <v>6.0337931034482795</v>
      </c>
      <c r="V439" s="382">
        <v>0</v>
      </c>
      <c r="W439" s="382">
        <v>0</v>
      </c>
      <c r="X439" s="382">
        <v>0.68965517241379304</v>
      </c>
      <c r="Y439" s="382">
        <v>0</v>
      </c>
      <c r="Z439" s="382">
        <v>2.6705861603686234</v>
      </c>
      <c r="AA439" s="382">
        <v>1.7511538577553689</v>
      </c>
      <c r="AB439" s="382">
        <v>1.5802888099802741</v>
      </c>
      <c r="AC439" s="382">
        <v>26.282964189686872</v>
      </c>
      <c r="AD439" s="382">
        <v>27.943435195466595</v>
      </c>
      <c r="AE439" s="382">
        <v>69.422233682776053</v>
      </c>
      <c r="AF439" s="382">
        <v>0.8336687173000632</v>
      </c>
      <c r="AG439" s="382">
        <v>0.62912121495394324</v>
      </c>
      <c r="AH439" s="382">
        <v>0</v>
      </c>
      <c r="AI439" s="382">
        <v>0</v>
      </c>
      <c r="AJ439" s="382"/>
      <c r="AK439" s="382"/>
    </row>
    <row r="440" spans="1:37" ht="15.6">
      <c r="A440" s="382">
        <v>3</v>
      </c>
      <c r="B440" s="382">
        <v>62</v>
      </c>
      <c r="C440" s="382">
        <v>2023</v>
      </c>
      <c r="D440" s="382">
        <v>99</v>
      </c>
      <c r="E440" s="382">
        <v>10</v>
      </c>
      <c r="F440" s="382">
        <v>99</v>
      </c>
      <c r="G440" s="382">
        <v>99</v>
      </c>
      <c r="H440" s="382">
        <v>99</v>
      </c>
      <c r="I440" s="382">
        <v>99</v>
      </c>
      <c r="J440" s="382">
        <v>999</v>
      </c>
      <c r="K440" s="382">
        <v>99</v>
      </c>
      <c r="L440" s="382">
        <v>99</v>
      </c>
      <c r="M440" s="382">
        <v>99</v>
      </c>
      <c r="N440" s="382">
        <v>99</v>
      </c>
      <c r="O440" s="382">
        <v>99</v>
      </c>
      <c r="P440" s="382">
        <v>9999</v>
      </c>
      <c r="Q440" s="382">
        <v>28</v>
      </c>
      <c r="R440" s="382">
        <v>479</v>
      </c>
      <c r="S440" s="382">
        <v>5.2400835073068892</v>
      </c>
      <c r="T440" s="382">
        <v>4.6346555323590808</v>
      </c>
      <c r="U440" s="382">
        <v>7.0949895615866394</v>
      </c>
      <c r="V440" s="382">
        <v>0</v>
      </c>
      <c r="W440" s="382">
        <v>0</v>
      </c>
      <c r="X440" s="382">
        <v>1.670146137787057</v>
      </c>
      <c r="Y440" s="382">
        <v>0.20876826722338213</v>
      </c>
      <c r="Z440" s="382">
        <v>2.7507478485685684</v>
      </c>
      <c r="AA440" s="382">
        <v>1.1909456573616344</v>
      </c>
      <c r="AB440" s="382">
        <v>1.4571576402877402</v>
      </c>
      <c r="AC440" s="382">
        <v>39.681129550634424</v>
      </c>
      <c r="AD440" s="382">
        <v>30.658049601588633</v>
      </c>
      <c r="AE440" s="382">
        <v>37.535390562263792</v>
      </c>
      <c r="AF440" s="382">
        <v>2.7539814868050367</v>
      </c>
      <c r="AG440" s="382">
        <v>2.4437860887198246</v>
      </c>
      <c r="AH440" s="382">
        <v>0.41753653444676425</v>
      </c>
      <c r="AI440" s="382">
        <v>2</v>
      </c>
      <c r="AJ440" s="382">
        <v>89.4</v>
      </c>
      <c r="AK440" s="382">
        <v>16.600186914920378</v>
      </c>
    </row>
    <row r="441" spans="1:37" ht="15.6">
      <c r="A441" s="382">
        <v>3</v>
      </c>
      <c r="B441" s="382">
        <v>63</v>
      </c>
      <c r="C441" s="382">
        <v>2023</v>
      </c>
      <c r="D441" s="382">
        <v>99</v>
      </c>
      <c r="E441" s="382">
        <v>11</v>
      </c>
      <c r="F441" s="382">
        <v>99</v>
      </c>
      <c r="G441" s="382">
        <v>99</v>
      </c>
      <c r="H441" s="382">
        <v>99</v>
      </c>
      <c r="I441" s="382">
        <v>99</v>
      </c>
      <c r="J441" s="382">
        <v>999</v>
      </c>
      <c r="K441" s="382">
        <v>99</v>
      </c>
      <c r="L441" s="382">
        <v>99</v>
      </c>
      <c r="M441" s="382">
        <v>99</v>
      </c>
      <c r="N441" s="382">
        <v>99</v>
      </c>
      <c r="O441" s="382">
        <v>99</v>
      </c>
      <c r="P441" s="382">
        <v>9999</v>
      </c>
      <c r="Q441" s="382">
        <v>50</v>
      </c>
      <c r="R441" s="382">
        <v>2192</v>
      </c>
      <c r="S441" s="382">
        <v>5.367244525547445</v>
      </c>
      <c r="T441" s="382">
        <v>4.7992700729926998</v>
      </c>
      <c r="U441" s="382">
        <v>6.4484032846715316</v>
      </c>
      <c r="V441" s="382">
        <v>0</v>
      </c>
      <c r="W441" s="382">
        <v>0</v>
      </c>
      <c r="X441" s="382">
        <v>0.22810218978102204</v>
      </c>
      <c r="Y441" s="382">
        <v>0</v>
      </c>
      <c r="Z441" s="382">
        <v>1.7398341869113163</v>
      </c>
      <c r="AA441" s="382">
        <v>1.3541245719156172</v>
      </c>
      <c r="AB441" s="382">
        <v>1.3635771092607829</v>
      </c>
      <c r="AC441" s="382">
        <v>39.683137679012411</v>
      </c>
      <c r="AD441" s="382">
        <v>27.877207101085006</v>
      </c>
      <c r="AE441" s="382">
        <v>37.692789310284795</v>
      </c>
      <c r="AF441" s="382">
        <v>12.602771229805096</v>
      </c>
      <c r="AG441" s="382">
        <v>10.164093566410436</v>
      </c>
      <c r="AH441" s="382">
        <v>9.1240875912408814E-2</v>
      </c>
      <c r="AI441" s="382">
        <v>0</v>
      </c>
      <c r="AJ441" s="382"/>
      <c r="AK441" s="382"/>
    </row>
    <row r="442" spans="1:37" ht="15.6">
      <c r="A442" s="382">
        <v>3</v>
      </c>
      <c r="B442" s="382">
        <v>64</v>
      </c>
      <c r="C442" s="382">
        <v>2023</v>
      </c>
      <c r="D442" s="382">
        <v>99</v>
      </c>
      <c r="E442" s="382">
        <v>12</v>
      </c>
      <c r="F442" s="382">
        <v>99</v>
      </c>
      <c r="G442" s="382">
        <v>99</v>
      </c>
      <c r="H442" s="382">
        <v>99</v>
      </c>
      <c r="I442" s="382">
        <v>99</v>
      </c>
      <c r="J442" s="382">
        <v>999</v>
      </c>
      <c r="K442" s="382">
        <v>99</v>
      </c>
      <c r="L442" s="382">
        <v>99</v>
      </c>
      <c r="M442" s="382">
        <v>99</v>
      </c>
      <c r="N442" s="382">
        <v>99</v>
      </c>
      <c r="O442" s="382">
        <v>99</v>
      </c>
      <c r="P442" s="382">
        <v>9999</v>
      </c>
      <c r="Q442" s="382">
        <v>23</v>
      </c>
      <c r="R442" s="382">
        <v>243</v>
      </c>
      <c r="S442" s="382">
        <v>5.7242798353909476</v>
      </c>
      <c r="T442" s="382">
        <v>4.6790123456790118</v>
      </c>
      <c r="U442" s="382">
        <v>7.3020576131687251</v>
      </c>
      <c r="V442" s="382">
        <v>0</v>
      </c>
      <c r="W442" s="382">
        <v>0</v>
      </c>
      <c r="X442" s="382">
        <v>4.5267489711934177</v>
      </c>
      <c r="Y442" s="382">
        <v>0.41152263374485593</v>
      </c>
      <c r="Z442" s="382">
        <v>3.6931529188861698</v>
      </c>
      <c r="AA442" s="382">
        <v>1.6411964281982918</v>
      </c>
      <c r="AB442" s="382">
        <v>1.2651761258722889</v>
      </c>
      <c r="AC442" s="382">
        <v>3.3769370823358771</v>
      </c>
      <c r="AD442" s="382">
        <v>23.793990800475356</v>
      </c>
      <c r="AE442" s="382">
        <v>48.05990002136371</v>
      </c>
      <c r="AF442" s="382">
        <v>1.3971137814063133</v>
      </c>
      <c r="AG442" s="382">
        <v>1.2759317451300449</v>
      </c>
      <c r="AH442" s="382">
        <v>0</v>
      </c>
      <c r="AI442" s="382">
        <v>0</v>
      </c>
      <c r="AJ442" s="382"/>
      <c r="AK442" s="382"/>
    </row>
    <row r="443" spans="1:37" ht="15.6">
      <c r="A443" s="382">
        <v>3</v>
      </c>
      <c r="B443" s="382">
        <v>65</v>
      </c>
      <c r="C443" s="382">
        <v>2023</v>
      </c>
      <c r="D443" s="382">
        <v>99</v>
      </c>
      <c r="E443" s="382">
        <v>13</v>
      </c>
      <c r="F443" s="382">
        <v>99</v>
      </c>
      <c r="G443" s="382">
        <v>99</v>
      </c>
      <c r="H443" s="382">
        <v>99</v>
      </c>
      <c r="I443" s="382">
        <v>99</v>
      </c>
      <c r="J443" s="382">
        <v>999</v>
      </c>
      <c r="K443" s="382">
        <v>99</v>
      </c>
      <c r="L443" s="382">
        <v>99</v>
      </c>
      <c r="M443" s="382">
        <v>99</v>
      </c>
      <c r="N443" s="382">
        <v>99</v>
      </c>
      <c r="O443" s="382">
        <v>99</v>
      </c>
      <c r="P443" s="382">
        <v>9999</v>
      </c>
      <c r="Q443" s="382">
        <v>32</v>
      </c>
      <c r="R443" s="382">
        <v>715</v>
      </c>
      <c r="S443" s="382">
        <v>5.0797202797202798</v>
      </c>
      <c r="T443" s="382">
        <v>4.7902097902097909</v>
      </c>
      <c r="U443" s="382">
        <v>6.435804195804196</v>
      </c>
      <c r="V443" s="382">
        <v>0</v>
      </c>
      <c r="W443" s="382">
        <v>0</v>
      </c>
      <c r="X443" s="382">
        <v>0.27972027972027969</v>
      </c>
      <c r="Y443" s="382">
        <v>0</v>
      </c>
      <c r="Z443" s="382">
        <v>2.3728721531863064</v>
      </c>
      <c r="AA443" s="382">
        <v>1.2870826468950547</v>
      </c>
      <c r="AB443" s="382">
        <v>1.3579764195257844</v>
      </c>
      <c r="AC443" s="382">
        <v>47.441216707279501</v>
      </c>
      <c r="AD443" s="382">
        <v>18.189242542973968</v>
      </c>
      <c r="AE443" s="382">
        <v>50.888981394579808</v>
      </c>
      <c r="AF443" s="382">
        <v>4.1108491922037604</v>
      </c>
      <c r="AG443" s="382">
        <v>3.3089086555401326</v>
      </c>
      <c r="AH443" s="382">
        <v>0</v>
      </c>
      <c r="AI443" s="382">
        <v>10</v>
      </c>
      <c r="AJ443" s="382">
        <v>88.7</v>
      </c>
      <c r="AK443" s="382">
        <v>14.162594700038863</v>
      </c>
    </row>
    <row r="444" spans="1:37" ht="15.6">
      <c r="A444" s="382">
        <v>3</v>
      </c>
      <c r="B444" s="382">
        <v>66</v>
      </c>
      <c r="C444" s="382">
        <v>2023</v>
      </c>
      <c r="D444" s="382">
        <v>99</v>
      </c>
      <c r="E444" s="382">
        <v>14</v>
      </c>
      <c r="F444" s="382">
        <v>99</v>
      </c>
      <c r="G444" s="382">
        <v>99</v>
      </c>
      <c r="H444" s="382">
        <v>99</v>
      </c>
      <c r="I444" s="382">
        <v>99</v>
      </c>
      <c r="J444" s="382">
        <v>999</v>
      </c>
      <c r="K444" s="382">
        <v>99</v>
      </c>
      <c r="L444" s="382">
        <v>99</v>
      </c>
      <c r="M444" s="382">
        <v>99</v>
      </c>
      <c r="N444" s="382">
        <v>99</v>
      </c>
      <c r="O444" s="382">
        <v>99</v>
      </c>
      <c r="P444" s="382">
        <v>9999</v>
      </c>
      <c r="Q444" s="382"/>
      <c r="R444" s="382">
        <v>0</v>
      </c>
      <c r="S444" s="382"/>
      <c r="T444" s="382"/>
      <c r="U444" s="382"/>
      <c r="V444" s="382"/>
      <c r="W444" s="382"/>
      <c r="X444" s="382"/>
      <c r="Y444" s="382"/>
      <c r="Z444" s="382"/>
      <c r="AA444" s="382"/>
      <c r="AB444" s="382"/>
      <c r="AC444" s="382"/>
      <c r="AD444" s="382"/>
      <c r="AE444" s="382"/>
      <c r="AF444" s="382"/>
      <c r="AG444" s="382"/>
      <c r="AH444" s="382"/>
      <c r="AI444" s="382"/>
      <c r="AJ444" s="382"/>
      <c r="AK444" s="382"/>
    </row>
    <row r="445" spans="1:37" ht="15.6">
      <c r="A445" s="382">
        <v>3</v>
      </c>
      <c r="B445" s="382">
        <v>67</v>
      </c>
      <c r="C445" s="382">
        <v>2023</v>
      </c>
      <c r="D445" s="382">
        <v>99</v>
      </c>
      <c r="E445" s="382">
        <v>15</v>
      </c>
      <c r="F445" s="382">
        <v>99</v>
      </c>
      <c r="G445" s="382">
        <v>99</v>
      </c>
      <c r="H445" s="382">
        <v>99</v>
      </c>
      <c r="I445" s="382">
        <v>99</v>
      </c>
      <c r="J445" s="382">
        <v>999</v>
      </c>
      <c r="K445" s="382">
        <v>99</v>
      </c>
      <c r="L445" s="382">
        <v>99</v>
      </c>
      <c r="M445" s="382">
        <v>99</v>
      </c>
      <c r="N445" s="382">
        <v>99</v>
      </c>
      <c r="O445" s="382">
        <v>99</v>
      </c>
      <c r="P445" s="382">
        <v>9999</v>
      </c>
      <c r="Q445" s="382">
        <v>15</v>
      </c>
      <c r="R445" s="382">
        <v>338</v>
      </c>
      <c r="S445" s="382">
        <v>4.9408284023668632</v>
      </c>
      <c r="T445" s="382">
        <v>4.005917159763313</v>
      </c>
      <c r="U445" s="382">
        <v>5.6304733727810659</v>
      </c>
      <c r="V445" s="382">
        <v>0</v>
      </c>
      <c r="W445" s="382">
        <v>0</v>
      </c>
      <c r="X445" s="382">
        <v>0.29585798816568054</v>
      </c>
      <c r="Y445" s="382">
        <v>0</v>
      </c>
      <c r="Z445" s="382">
        <v>1.6433982366072657</v>
      </c>
      <c r="AA445" s="382">
        <v>1.4316959034317871</v>
      </c>
      <c r="AB445" s="382">
        <v>1.5384501592660629</v>
      </c>
      <c r="AC445" s="382">
        <v>35.813282008064242</v>
      </c>
      <c r="AD445" s="382">
        <v>29.247663161643072</v>
      </c>
      <c r="AE445" s="382">
        <v>61.401323905700352</v>
      </c>
      <c r="AF445" s="382">
        <v>1.9433105272235955</v>
      </c>
      <c r="AG445" s="382">
        <v>1.368477065011829</v>
      </c>
      <c r="AH445" s="382">
        <v>0</v>
      </c>
      <c r="AI445" s="382">
        <v>0</v>
      </c>
      <c r="AJ445" s="382"/>
      <c r="AK445" s="382"/>
    </row>
    <row r="446" spans="1:37" ht="15.6">
      <c r="A446" s="382">
        <v>3</v>
      </c>
      <c r="B446" s="382">
        <v>68</v>
      </c>
      <c r="C446" s="382">
        <v>2023</v>
      </c>
      <c r="D446" s="382">
        <v>99</v>
      </c>
      <c r="E446" s="382">
        <v>16</v>
      </c>
      <c r="F446" s="382">
        <v>99</v>
      </c>
      <c r="G446" s="382">
        <v>99</v>
      </c>
      <c r="H446" s="382">
        <v>99</v>
      </c>
      <c r="I446" s="382">
        <v>99</v>
      </c>
      <c r="J446" s="382">
        <v>999</v>
      </c>
      <c r="K446" s="382">
        <v>99</v>
      </c>
      <c r="L446" s="382">
        <v>99</v>
      </c>
      <c r="M446" s="382">
        <v>99</v>
      </c>
      <c r="N446" s="382">
        <v>99</v>
      </c>
      <c r="O446" s="382">
        <v>99</v>
      </c>
      <c r="P446" s="382">
        <v>9999</v>
      </c>
      <c r="Q446" s="382">
        <v>10</v>
      </c>
      <c r="R446" s="382">
        <v>265</v>
      </c>
      <c r="S446">
        <v>5.5886792452830196</v>
      </c>
      <c r="T446">
        <v>4.6188679245283009</v>
      </c>
      <c r="U446">
        <v>6.3128301886792473</v>
      </c>
      <c r="V446">
        <v>0</v>
      </c>
      <c r="W446">
        <v>0</v>
      </c>
      <c r="X446">
        <v>0</v>
      </c>
      <c r="Y446">
        <v>0</v>
      </c>
      <c r="Z446">
        <v>1.9238290997711796</v>
      </c>
      <c r="AA446">
        <v>0.97934525246794701</v>
      </c>
      <c r="AB446">
        <v>0.97999934612484763</v>
      </c>
      <c r="AC446">
        <v>59.504835574692592</v>
      </c>
      <c r="AD446">
        <v>15.31086474418791</v>
      </c>
      <c r="AE446">
        <v>32.420369546052093</v>
      </c>
      <c r="AF446">
        <v>1.5236014488587359</v>
      </c>
      <c r="AG446">
        <v>1.2029453428922747</v>
      </c>
      <c r="AH446">
        <v>0</v>
      </c>
      <c r="AI446">
        <v>42</v>
      </c>
      <c r="AJ446">
        <v>78.130952380952394</v>
      </c>
      <c r="AK446">
        <v>15.483780257067322</v>
      </c>
    </row>
    <row r="447" spans="1:37" ht="15.6">
      <c r="A447" s="382">
        <v>3</v>
      </c>
      <c r="B447" s="382">
        <v>69</v>
      </c>
      <c r="C447" s="382">
        <v>2023</v>
      </c>
      <c r="D447" s="382">
        <v>99</v>
      </c>
      <c r="E447" s="382">
        <v>17</v>
      </c>
      <c r="F447" s="382">
        <v>99</v>
      </c>
      <c r="G447" s="382">
        <v>99</v>
      </c>
      <c r="H447" s="382">
        <v>99</v>
      </c>
      <c r="I447" s="382">
        <v>99</v>
      </c>
      <c r="J447" s="382">
        <v>999</v>
      </c>
      <c r="K447" s="382">
        <v>99</v>
      </c>
      <c r="L447" s="382">
        <v>99</v>
      </c>
      <c r="M447" s="382">
        <v>99</v>
      </c>
      <c r="N447" s="382">
        <v>99</v>
      </c>
      <c r="O447" s="382">
        <v>99</v>
      </c>
      <c r="P447" s="382">
        <v>9999</v>
      </c>
      <c r="Q447" s="382">
        <v>57</v>
      </c>
      <c r="R447" s="382">
        <v>2148</v>
      </c>
      <c r="S447">
        <v>5.4292364990689004</v>
      </c>
      <c r="T447">
        <v>4.7136871508379876</v>
      </c>
      <c r="U447">
        <v>6.5922718808193688</v>
      </c>
      <c r="V447">
        <v>0</v>
      </c>
      <c r="W447">
        <v>0</v>
      </c>
      <c r="X447">
        <v>0.23277467411545633</v>
      </c>
      <c r="Y447">
        <v>4.6554934823091261E-2</v>
      </c>
      <c r="Z447">
        <v>1.7853469000844939</v>
      </c>
      <c r="AA447">
        <v>1.2544601893990108</v>
      </c>
      <c r="AB447">
        <v>1.7410208051671419</v>
      </c>
      <c r="AC447">
        <v>28.233066425460859</v>
      </c>
      <c r="AD447">
        <v>35.474901080242667</v>
      </c>
      <c r="AE447">
        <v>47.832595462947118</v>
      </c>
      <c r="AF447">
        <v>12.349795894900248</v>
      </c>
      <c r="AG447">
        <v>10.182286236130787</v>
      </c>
      <c r="AH447">
        <v>0</v>
      </c>
      <c r="AI447">
        <v>0</v>
      </c>
    </row>
    <row r="448" spans="1:37" ht="15.6">
      <c r="A448" s="382">
        <v>3</v>
      </c>
      <c r="B448" s="382">
        <v>70</v>
      </c>
      <c r="C448" s="382">
        <v>2023</v>
      </c>
      <c r="D448" s="382">
        <v>99</v>
      </c>
      <c r="E448" s="382">
        <v>18</v>
      </c>
      <c r="F448" s="382">
        <v>99</v>
      </c>
      <c r="G448" s="382">
        <v>99</v>
      </c>
      <c r="H448" s="382">
        <v>99</v>
      </c>
      <c r="I448" s="382">
        <v>99</v>
      </c>
      <c r="J448" s="382">
        <v>999</v>
      </c>
      <c r="K448" s="382">
        <v>99</v>
      </c>
      <c r="L448" s="382">
        <v>99</v>
      </c>
      <c r="M448" s="382">
        <v>99</v>
      </c>
      <c r="N448" s="382">
        <v>99</v>
      </c>
      <c r="O448" s="382">
        <v>99</v>
      </c>
      <c r="P448" s="382">
        <v>9999</v>
      </c>
      <c r="Q448" s="382">
        <v>4</v>
      </c>
      <c r="R448" s="382">
        <v>85</v>
      </c>
      <c r="S448">
        <v>6.5647058823529392</v>
      </c>
      <c r="T448">
        <v>5.0705882352941183</v>
      </c>
      <c r="U448">
        <v>8.587058823529409</v>
      </c>
      <c r="V448">
        <v>0</v>
      </c>
      <c r="W448">
        <v>0</v>
      </c>
      <c r="X448">
        <v>4.7058823529411757</v>
      </c>
      <c r="Y448">
        <v>0</v>
      </c>
      <c r="Z448">
        <v>3.4612404520818849</v>
      </c>
      <c r="AA448">
        <v>1.1422069331783504</v>
      </c>
      <c r="AB448">
        <v>1.0265674992175751</v>
      </c>
      <c r="AC448">
        <v>61.72450343073956</v>
      </c>
      <c r="AD448">
        <v>43.333849591934069</v>
      </c>
      <c r="AE448">
        <v>29.710712140473241</v>
      </c>
      <c r="AF448">
        <v>0.48870235152072677</v>
      </c>
      <c r="AG448">
        <v>0.52485492604284278</v>
      </c>
      <c r="AH448">
        <v>0</v>
      </c>
      <c r="AI448">
        <v>0</v>
      </c>
    </row>
    <row r="449" spans="1:37" ht="15.6">
      <c r="A449" s="382">
        <v>3</v>
      </c>
      <c r="B449" s="382">
        <v>71</v>
      </c>
      <c r="C449" s="382">
        <v>2023</v>
      </c>
      <c r="D449" s="382">
        <v>99</v>
      </c>
      <c r="E449" s="382">
        <v>19</v>
      </c>
      <c r="F449" s="382">
        <v>99</v>
      </c>
      <c r="G449" s="382">
        <v>99</v>
      </c>
      <c r="H449" s="382">
        <v>99</v>
      </c>
      <c r="I449" s="382">
        <v>99</v>
      </c>
      <c r="J449" s="382">
        <v>999</v>
      </c>
      <c r="K449" s="382">
        <v>99</v>
      </c>
      <c r="L449" s="382">
        <v>99</v>
      </c>
      <c r="M449" s="382">
        <v>99</v>
      </c>
      <c r="N449" s="382">
        <v>99</v>
      </c>
      <c r="O449" s="382">
        <v>99</v>
      </c>
      <c r="P449" s="382">
        <v>9999</v>
      </c>
      <c r="Q449" s="382">
        <v>28</v>
      </c>
      <c r="R449" s="382">
        <v>714</v>
      </c>
      <c r="S449">
        <v>5.2156862745098032</v>
      </c>
      <c r="T449">
        <v>4.4887955182072812</v>
      </c>
      <c r="U449">
        <v>6.213725490196075</v>
      </c>
      <c r="V449">
        <v>0</v>
      </c>
      <c r="W449">
        <v>0.14005602240896359</v>
      </c>
      <c r="X449">
        <v>0</v>
      </c>
      <c r="Y449">
        <v>0</v>
      </c>
      <c r="Z449">
        <v>1.5467257774171757</v>
      </c>
      <c r="AA449">
        <v>1.4728087810363857</v>
      </c>
      <c r="AB449">
        <v>1.4399318981647922</v>
      </c>
      <c r="AC449">
        <v>22.476670668010371</v>
      </c>
      <c r="AD449">
        <v>28.575524131674459</v>
      </c>
      <c r="AE449">
        <v>54.531715763607721</v>
      </c>
      <c r="AF449">
        <v>4.1050997527741044</v>
      </c>
      <c r="AG449">
        <v>3.1902608095378473</v>
      </c>
      <c r="AH449">
        <v>0</v>
      </c>
      <c r="AI449">
        <v>264</v>
      </c>
      <c r="AJ449">
        <v>74.535227272727283</v>
      </c>
      <c r="AK449">
        <v>13.835269299584377</v>
      </c>
    </row>
    <row r="450" spans="1:37" ht="15.6">
      <c r="A450" s="382">
        <v>3</v>
      </c>
      <c r="B450" s="382">
        <v>72</v>
      </c>
      <c r="C450" s="382">
        <v>2023</v>
      </c>
      <c r="D450" s="382">
        <v>99</v>
      </c>
      <c r="E450" s="382">
        <v>20</v>
      </c>
      <c r="F450" s="382">
        <v>99</v>
      </c>
      <c r="G450" s="382">
        <v>99</v>
      </c>
      <c r="H450" s="382">
        <v>99</v>
      </c>
      <c r="I450" s="382">
        <v>99</v>
      </c>
      <c r="J450" s="382">
        <v>999</v>
      </c>
      <c r="K450" s="382">
        <v>99</v>
      </c>
      <c r="L450" s="382">
        <v>99</v>
      </c>
      <c r="M450" s="382">
        <v>99</v>
      </c>
      <c r="N450" s="382">
        <v>99</v>
      </c>
      <c r="O450" s="382">
        <v>99</v>
      </c>
      <c r="P450" s="382">
        <v>9999</v>
      </c>
      <c r="Q450" s="382">
        <v>1</v>
      </c>
      <c r="R450" s="382">
        <v>6</v>
      </c>
      <c r="S450">
        <v>5.833333333333333</v>
      </c>
      <c r="T450">
        <v>5</v>
      </c>
      <c r="U450">
        <v>5.4666666666666677</v>
      </c>
      <c r="V450">
        <v>0</v>
      </c>
      <c r="W450">
        <v>0</v>
      </c>
      <c r="X450">
        <v>0</v>
      </c>
      <c r="Y450">
        <v>0</v>
      </c>
      <c r="Z450">
        <v>1.4907119849998569</v>
      </c>
      <c r="AA450">
        <v>0.37267799624997328</v>
      </c>
      <c r="AB450">
        <v>0</v>
      </c>
      <c r="AC450">
        <v>52.999999999998437</v>
      </c>
      <c r="AF450">
        <v>3.4496636577933643E-2</v>
      </c>
      <c r="AG450">
        <v>2.3585753629545472E-2</v>
      </c>
      <c r="AH450">
        <v>0</v>
      </c>
      <c r="AI450">
        <v>0</v>
      </c>
    </row>
    <row r="451" spans="1:37" ht="15.6">
      <c r="A451" s="382">
        <v>3</v>
      </c>
      <c r="B451" s="382">
        <v>73</v>
      </c>
      <c r="C451" s="382">
        <v>2023</v>
      </c>
      <c r="D451" s="382">
        <v>99</v>
      </c>
      <c r="E451" s="382">
        <v>21</v>
      </c>
      <c r="F451" s="382">
        <v>99</v>
      </c>
      <c r="G451" s="382">
        <v>99</v>
      </c>
      <c r="H451" s="382">
        <v>99</v>
      </c>
      <c r="I451" s="382">
        <v>99</v>
      </c>
      <c r="J451" s="382">
        <v>999</v>
      </c>
      <c r="K451" s="382">
        <v>99</v>
      </c>
      <c r="L451" s="382">
        <v>99</v>
      </c>
      <c r="M451" s="382">
        <v>99</v>
      </c>
      <c r="N451" s="382">
        <v>99</v>
      </c>
      <c r="O451" s="382">
        <v>99</v>
      </c>
      <c r="P451" s="382">
        <v>9999</v>
      </c>
      <c r="Q451" s="382">
        <v>23</v>
      </c>
      <c r="R451" s="382">
        <v>560</v>
      </c>
      <c r="S451">
        <v>5.9</v>
      </c>
      <c r="T451">
        <v>4.6678571428571436</v>
      </c>
      <c r="U451">
        <v>6.8775000000000048</v>
      </c>
      <c r="V451">
        <v>0</v>
      </c>
      <c r="W451">
        <v>0</v>
      </c>
      <c r="X451">
        <v>0.35714285714285721</v>
      </c>
      <c r="Y451">
        <v>0</v>
      </c>
      <c r="Z451">
        <v>2.4477309098719924</v>
      </c>
      <c r="AA451">
        <v>1.3590963384333179</v>
      </c>
      <c r="AB451">
        <v>1.4857786730553519</v>
      </c>
      <c r="AC451">
        <v>1.7359534448098342</v>
      </c>
      <c r="AD451">
        <v>3.2168804845638137</v>
      </c>
      <c r="AE451">
        <v>48.58433531209613</v>
      </c>
      <c r="AF451">
        <v>3.2196860806071403</v>
      </c>
      <c r="AG451">
        <v>2.7694564490497404</v>
      </c>
      <c r="AH451">
        <v>0</v>
      </c>
      <c r="AI451">
        <v>171</v>
      </c>
      <c r="AJ451">
        <v>79.601754385964981</v>
      </c>
      <c r="AK451">
        <v>15.577546991995654</v>
      </c>
    </row>
    <row r="452" spans="1:37" ht="15.6">
      <c r="A452" s="382">
        <v>3</v>
      </c>
      <c r="B452" s="382">
        <v>74</v>
      </c>
      <c r="C452" s="382">
        <v>2023</v>
      </c>
      <c r="D452" s="382">
        <v>99</v>
      </c>
      <c r="E452" s="382">
        <v>22</v>
      </c>
      <c r="F452" s="382">
        <v>99</v>
      </c>
      <c r="G452" s="382">
        <v>99</v>
      </c>
      <c r="H452" s="382">
        <v>99</v>
      </c>
      <c r="I452" s="382">
        <v>99</v>
      </c>
      <c r="J452" s="382">
        <v>999</v>
      </c>
      <c r="K452" s="382">
        <v>99</v>
      </c>
      <c r="L452" s="382">
        <v>99</v>
      </c>
      <c r="M452" s="382">
        <v>99</v>
      </c>
      <c r="N452" s="382">
        <v>99</v>
      </c>
      <c r="O452" s="382">
        <v>99</v>
      </c>
      <c r="P452" s="382">
        <v>9999</v>
      </c>
      <c r="Q452" s="382">
        <v>6</v>
      </c>
      <c r="R452" s="382">
        <v>106</v>
      </c>
      <c r="S452">
        <v>4.5566037735849054</v>
      </c>
      <c r="T452">
        <v>3.8584905660377351</v>
      </c>
      <c r="U452">
        <v>6.0820754716981158</v>
      </c>
      <c r="V452">
        <v>0</v>
      </c>
      <c r="W452">
        <v>0</v>
      </c>
      <c r="X452">
        <v>0</v>
      </c>
      <c r="Y452">
        <v>0</v>
      </c>
      <c r="Z452">
        <v>1.9140886382450344</v>
      </c>
      <c r="AA452">
        <v>1.8937842153543747</v>
      </c>
      <c r="AB452">
        <v>1.6393664172206897</v>
      </c>
      <c r="AC452">
        <v>58.624742444968014</v>
      </c>
      <c r="AD452">
        <v>57.312569824377078</v>
      </c>
      <c r="AE452">
        <v>52.979421268264595</v>
      </c>
      <c r="AF452">
        <v>0.6094405795434944</v>
      </c>
      <c r="AG452">
        <v>0.46358949283438911</v>
      </c>
      <c r="AH452">
        <v>10.377358490566039</v>
      </c>
      <c r="AI452">
        <v>33</v>
      </c>
      <c r="AJ452">
        <v>76.609090909090895</v>
      </c>
      <c r="AK452">
        <v>12.397963481331619</v>
      </c>
    </row>
    <row r="453" spans="1:37" ht="15.6">
      <c r="A453" s="382">
        <v>3</v>
      </c>
      <c r="B453" s="382">
        <v>75</v>
      </c>
      <c r="C453" s="382">
        <v>2023</v>
      </c>
      <c r="D453" s="382">
        <v>99</v>
      </c>
      <c r="E453" s="382">
        <v>23</v>
      </c>
      <c r="F453" s="382">
        <v>99</v>
      </c>
      <c r="G453" s="382">
        <v>99</v>
      </c>
      <c r="H453" s="382">
        <v>99</v>
      </c>
      <c r="I453" s="382">
        <v>99</v>
      </c>
      <c r="J453" s="382">
        <v>999</v>
      </c>
      <c r="K453" s="382">
        <v>99</v>
      </c>
      <c r="L453" s="382">
        <v>99</v>
      </c>
      <c r="M453" s="382">
        <v>99</v>
      </c>
      <c r="N453" s="382">
        <v>99</v>
      </c>
      <c r="O453" s="382">
        <v>99</v>
      </c>
      <c r="P453" s="382">
        <v>9999</v>
      </c>
      <c r="Q453" s="382">
        <v>32</v>
      </c>
      <c r="R453" s="382">
        <v>608</v>
      </c>
      <c r="S453">
        <v>5.5575657894736841</v>
      </c>
      <c r="T453">
        <v>4.5444078947368443</v>
      </c>
      <c r="U453">
        <v>7.6152960526315807</v>
      </c>
      <c r="V453">
        <v>0</v>
      </c>
      <c r="W453">
        <v>0</v>
      </c>
      <c r="X453">
        <v>0.49342105263157904</v>
      </c>
      <c r="Y453">
        <v>0</v>
      </c>
      <c r="Z453">
        <v>2.5892514879045563</v>
      </c>
      <c r="AA453">
        <v>1.1253546205474689</v>
      </c>
      <c r="AB453">
        <v>1.6124520529602004</v>
      </c>
      <c r="AC453">
        <v>49.588593463978391</v>
      </c>
      <c r="AD453">
        <v>42.969017631672621</v>
      </c>
      <c r="AE453">
        <v>49.892436685831747</v>
      </c>
      <c r="AF453">
        <v>3.4956591732306102</v>
      </c>
      <c r="AG453">
        <v>3.3294023743950758</v>
      </c>
      <c r="AH453">
        <v>0.65789473684210542</v>
      </c>
      <c r="AI453">
        <v>320</v>
      </c>
      <c r="AJ453">
        <v>78.396250000000009</v>
      </c>
      <c r="AK453">
        <v>14.950430813420821</v>
      </c>
    </row>
    <row r="454" spans="1:37" ht="15.6">
      <c r="A454" s="382">
        <v>3</v>
      </c>
      <c r="B454" s="382">
        <v>76</v>
      </c>
      <c r="C454" s="382">
        <v>2023</v>
      </c>
      <c r="D454" s="382">
        <v>99</v>
      </c>
      <c r="E454" s="382">
        <v>24</v>
      </c>
      <c r="F454" s="382">
        <v>99</v>
      </c>
      <c r="G454" s="382">
        <v>99</v>
      </c>
      <c r="H454" s="382">
        <v>99</v>
      </c>
      <c r="I454" s="382">
        <v>99</v>
      </c>
      <c r="J454" s="382">
        <v>999</v>
      </c>
      <c r="K454" s="382">
        <v>99</v>
      </c>
      <c r="L454" s="382">
        <v>99</v>
      </c>
      <c r="M454" s="382">
        <v>99</v>
      </c>
      <c r="N454" s="382">
        <v>99</v>
      </c>
      <c r="O454" s="382">
        <v>99</v>
      </c>
      <c r="P454" s="382">
        <v>9999</v>
      </c>
      <c r="Q454" s="382">
        <v>14</v>
      </c>
      <c r="R454" s="382">
        <v>189</v>
      </c>
      <c r="S454">
        <v>5.0846560846560864</v>
      </c>
      <c r="T454">
        <v>3.8095238095238111</v>
      </c>
      <c r="U454">
        <v>8.2783068783068749</v>
      </c>
      <c r="V454">
        <v>0</v>
      </c>
      <c r="W454">
        <v>0</v>
      </c>
      <c r="X454">
        <v>0.52910052910052907</v>
      </c>
      <c r="Y454">
        <v>0</v>
      </c>
      <c r="Z454">
        <v>2.9105728251284191</v>
      </c>
      <c r="AA454">
        <v>1.5199650209103559</v>
      </c>
      <c r="AB454">
        <v>1.8331787195162064</v>
      </c>
      <c r="AC454">
        <v>40.609359969594173</v>
      </c>
      <c r="AD454">
        <v>67.096387481973949</v>
      </c>
      <c r="AE454">
        <v>61.533076595323493</v>
      </c>
      <c r="AF454">
        <v>1.0866440522049101</v>
      </c>
      <c r="AG454">
        <v>1.1250692112435008</v>
      </c>
      <c r="AH454">
        <v>0</v>
      </c>
      <c r="AI454">
        <v>6</v>
      </c>
      <c r="AJ454">
        <v>74.5</v>
      </c>
      <c r="AK454">
        <v>15.707599556249356</v>
      </c>
    </row>
    <row r="455" spans="1:37" ht="15.6">
      <c r="A455" s="382">
        <v>3</v>
      </c>
      <c r="B455" s="382">
        <v>77</v>
      </c>
      <c r="C455" s="382">
        <v>2023</v>
      </c>
      <c r="D455" s="382">
        <v>99</v>
      </c>
      <c r="E455" s="382">
        <v>25</v>
      </c>
      <c r="F455" s="382">
        <v>99</v>
      </c>
      <c r="G455" s="382">
        <v>99</v>
      </c>
      <c r="H455" s="382">
        <v>99</v>
      </c>
      <c r="I455" s="382">
        <v>99</v>
      </c>
      <c r="J455" s="382">
        <v>999</v>
      </c>
      <c r="K455" s="382">
        <v>99</v>
      </c>
      <c r="L455" s="382">
        <v>99</v>
      </c>
      <c r="M455" s="382">
        <v>99</v>
      </c>
      <c r="N455" s="382">
        <v>99</v>
      </c>
      <c r="O455" s="382">
        <v>99</v>
      </c>
      <c r="P455" s="382">
        <v>9999</v>
      </c>
      <c r="Q455" s="382">
        <v>21</v>
      </c>
      <c r="R455" s="382">
        <v>194</v>
      </c>
      <c r="S455">
        <v>4.5103092783505163</v>
      </c>
      <c r="T455">
        <v>3.675257731958764</v>
      </c>
      <c r="U455">
        <v>7.9932989690721694</v>
      </c>
      <c r="V455">
        <v>0</v>
      </c>
      <c r="W455">
        <v>0</v>
      </c>
      <c r="X455">
        <v>0</v>
      </c>
      <c r="Y455">
        <v>0</v>
      </c>
      <c r="Z455">
        <v>2.7636085858478654</v>
      </c>
      <c r="AA455">
        <v>1.6691243791301755</v>
      </c>
      <c r="AB455">
        <v>1.7209162584582036</v>
      </c>
      <c r="AC455">
        <v>60.093054419541865</v>
      </c>
      <c r="AD455">
        <v>42.668066462387621</v>
      </c>
      <c r="AE455">
        <v>62.117435999688446</v>
      </c>
      <c r="AF455">
        <v>1.1153912493531879</v>
      </c>
      <c r="AG455">
        <v>1.1150740290651273</v>
      </c>
      <c r="AH455">
        <v>0</v>
      </c>
      <c r="AI455">
        <v>71</v>
      </c>
      <c r="AJ455">
        <v>79.280281690140853</v>
      </c>
      <c r="AK455">
        <v>13.209662149318788</v>
      </c>
    </row>
    <row r="456" spans="1:37" ht="15.6">
      <c r="A456" s="382">
        <v>3</v>
      </c>
      <c r="B456" s="382">
        <v>78</v>
      </c>
      <c r="C456" s="382">
        <v>2023</v>
      </c>
      <c r="D456" s="382">
        <v>99</v>
      </c>
      <c r="E456" s="382">
        <v>26</v>
      </c>
      <c r="F456" s="382">
        <v>99</v>
      </c>
      <c r="G456" s="382">
        <v>99</v>
      </c>
      <c r="H456" s="382">
        <v>99</v>
      </c>
      <c r="I456" s="382">
        <v>99</v>
      </c>
      <c r="J456" s="382">
        <v>999</v>
      </c>
      <c r="K456" s="382">
        <v>99</v>
      </c>
      <c r="L456" s="382">
        <v>99</v>
      </c>
      <c r="M456" s="382">
        <v>99</v>
      </c>
      <c r="N456" s="382">
        <v>99</v>
      </c>
      <c r="O456" s="382">
        <v>99</v>
      </c>
      <c r="P456" s="382">
        <v>9999</v>
      </c>
      <c r="Q456" s="382">
        <v>27</v>
      </c>
      <c r="R456" s="382">
        <v>401</v>
      </c>
      <c r="S456">
        <v>4.7855361596009995</v>
      </c>
      <c r="T456">
        <v>4.1645885286783058</v>
      </c>
      <c r="U456">
        <v>7.8443890274314221</v>
      </c>
      <c r="V456">
        <v>0</v>
      </c>
      <c r="W456">
        <v>0.24937655860349123</v>
      </c>
      <c r="X456">
        <v>0.74812967581047374</v>
      </c>
      <c r="Y456">
        <v>0.24937655860349123</v>
      </c>
      <c r="Z456">
        <v>2.8310136158356141</v>
      </c>
      <c r="AA456">
        <v>1.4555390032010871</v>
      </c>
      <c r="AB456">
        <v>1.4028268193385256</v>
      </c>
      <c r="AC456">
        <v>48.83967336031516</v>
      </c>
      <c r="AD456">
        <v>45.441260814700946</v>
      </c>
      <c r="AE456">
        <v>43.864094572541589</v>
      </c>
      <c r="AF456">
        <v>2.3055252112918994</v>
      </c>
      <c r="AG456">
        <v>2.2619312993017764</v>
      </c>
      <c r="AH456">
        <v>1.4962593516209477</v>
      </c>
      <c r="AI456">
        <v>51</v>
      </c>
      <c r="AJ456">
        <v>81.592156862745099</v>
      </c>
      <c r="AK456">
        <v>16.065487257120598</v>
      </c>
    </row>
    <row r="457" spans="1:37" ht="15.6">
      <c r="A457" s="382">
        <v>3</v>
      </c>
      <c r="B457" s="382">
        <v>79</v>
      </c>
      <c r="C457" s="382">
        <v>2023</v>
      </c>
      <c r="D457" s="382">
        <v>99</v>
      </c>
      <c r="E457" s="382">
        <v>27</v>
      </c>
      <c r="F457" s="382">
        <v>99</v>
      </c>
      <c r="G457" s="382">
        <v>99</v>
      </c>
      <c r="H457" s="382">
        <v>99</v>
      </c>
      <c r="I457" s="382">
        <v>99</v>
      </c>
      <c r="J457" s="382">
        <v>999</v>
      </c>
      <c r="K457" s="382">
        <v>99</v>
      </c>
      <c r="L457" s="382">
        <v>99</v>
      </c>
      <c r="M457" s="382">
        <v>99</v>
      </c>
      <c r="N457" s="382">
        <v>99</v>
      </c>
      <c r="O457" s="382">
        <v>99</v>
      </c>
      <c r="P457" s="382">
        <v>9999</v>
      </c>
      <c r="Q457" s="382">
        <v>11</v>
      </c>
      <c r="R457" s="382">
        <v>110</v>
      </c>
      <c r="S457">
        <v>5.0636363636363635</v>
      </c>
      <c r="T457">
        <v>4.8727272727272739</v>
      </c>
      <c r="U457">
        <v>7.9345454545454563</v>
      </c>
      <c r="V457">
        <v>0</v>
      </c>
      <c r="W457">
        <v>0</v>
      </c>
      <c r="X457">
        <v>0</v>
      </c>
      <c r="Y457">
        <v>0</v>
      </c>
      <c r="Z457">
        <v>2.1014469631287325</v>
      </c>
      <c r="AA457">
        <v>1.0894308165882911</v>
      </c>
      <c r="AB457">
        <v>1.3287662829522511</v>
      </c>
      <c r="AC457">
        <v>53.908250551527502</v>
      </c>
      <c r="AD457">
        <v>27.374851192383002</v>
      </c>
      <c r="AE457">
        <v>30.703449598625077</v>
      </c>
      <c r="AF457">
        <v>0.63243833726211696</v>
      </c>
      <c r="AG457">
        <v>0.62761115145936874</v>
      </c>
      <c r="AH457">
        <v>0</v>
      </c>
      <c r="AI457">
        <v>84</v>
      </c>
      <c r="AJ457">
        <v>115.59047619047622</v>
      </c>
      <c r="AK457">
        <v>5.1154132927184577</v>
      </c>
    </row>
    <row r="458" spans="1:37" ht="15.6">
      <c r="A458" s="382">
        <v>3</v>
      </c>
      <c r="B458" s="382">
        <v>80</v>
      </c>
      <c r="C458" s="382">
        <v>2023</v>
      </c>
      <c r="D458" s="382">
        <v>99</v>
      </c>
      <c r="E458" s="382">
        <v>28</v>
      </c>
      <c r="F458" s="382">
        <v>99</v>
      </c>
      <c r="G458" s="382">
        <v>99</v>
      </c>
      <c r="H458" s="382">
        <v>99</v>
      </c>
      <c r="I458" s="382">
        <v>99</v>
      </c>
      <c r="J458" s="382">
        <v>999</v>
      </c>
      <c r="K458" s="382">
        <v>99</v>
      </c>
      <c r="L458" s="382">
        <v>99</v>
      </c>
      <c r="M458" s="382">
        <v>99</v>
      </c>
      <c r="N458" s="382">
        <v>99</v>
      </c>
      <c r="O458" s="382">
        <v>99</v>
      </c>
      <c r="P458" s="382">
        <v>9999</v>
      </c>
      <c r="Q458" s="382">
        <v>7</v>
      </c>
      <c r="R458" s="382">
        <v>115</v>
      </c>
      <c r="S458">
        <v>5.3652173913043484</v>
      </c>
      <c r="T458">
        <v>4.3739130434782609</v>
      </c>
      <c r="U458">
        <v>8.1565217391304312</v>
      </c>
      <c r="V458">
        <v>0</v>
      </c>
      <c r="W458">
        <v>0</v>
      </c>
      <c r="X458">
        <v>0</v>
      </c>
      <c r="Y458">
        <v>0</v>
      </c>
      <c r="Z458">
        <v>2.089981503341614</v>
      </c>
      <c r="AA458">
        <v>1.7953100000332225</v>
      </c>
      <c r="AB458">
        <v>1.3413871442277328</v>
      </c>
      <c r="AC458">
        <v>81.535794090433782</v>
      </c>
      <c r="AD458">
        <v>52.254901371343053</v>
      </c>
      <c r="AE458">
        <v>65.824092543679683</v>
      </c>
      <c r="AF458">
        <v>0.66118553441039485</v>
      </c>
      <c r="AG458">
        <v>0.67449502757663549</v>
      </c>
      <c r="AH458">
        <v>0</v>
      </c>
      <c r="AI458">
        <v>0</v>
      </c>
    </row>
    <row r="459" spans="1:37" ht="15.6">
      <c r="A459" s="382">
        <v>3</v>
      </c>
      <c r="B459" s="382">
        <v>81</v>
      </c>
      <c r="C459" s="382">
        <v>2023</v>
      </c>
      <c r="D459" s="382">
        <v>99</v>
      </c>
      <c r="E459" s="382">
        <v>29</v>
      </c>
      <c r="F459" s="382">
        <v>99</v>
      </c>
      <c r="G459" s="382">
        <v>99</v>
      </c>
      <c r="H459" s="382">
        <v>99</v>
      </c>
      <c r="I459" s="382">
        <v>99</v>
      </c>
      <c r="J459" s="382">
        <v>999</v>
      </c>
      <c r="K459" s="382">
        <v>99</v>
      </c>
      <c r="L459" s="382">
        <v>99</v>
      </c>
      <c r="M459" s="382">
        <v>99</v>
      </c>
      <c r="N459" s="382">
        <v>99</v>
      </c>
      <c r="O459" s="382">
        <v>99</v>
      </c>
      <c r="P459" s="382">
        <v>9999</v>
      </c>
      <c r="Q459" s="382">
        <v>1</v>
      </c>
      <c r="R459" s="382">
        <v>6</v>
      </c>
      <c r="S459">
        <v>3.8333333333333344</v>
      </c>
      <c r="T459">
        <v>2</v>
      </c>
      <c r="U459">
        <v>7.5833333333333348</v>
      </c>
      <c r="V459">
        <v>0</v>
      </c>
      <c r="W459">
        <v>0</v>
      </c>
      <c r="X459">
        <v>0</v>
      </c>
      <c r="Y459">
        <v>0</v>
      </c>
      <c r="Z459">
        <v>1.7985333531025238</v>
      </c>
      <c r="AA459">
        <v>0.68718427093627443</v>
      </c>
      <c r="AB459">
        <v>0</v>
      </c>
      <c r="AC459">
        <v>82.034900812887699</v>
      </c>
      <c r="AF459">
        <v>3.4496636577933643E-2</v>
      </c>
      <c r="AG459">
        <v>3.2718042382448742E-2</v>
      </c>
      <c r="AH459">
        <v>0</v>
      </c>
      <c r="AI459">
        <v>6</v>
      </c>
      <c r="AJ459">
        <v>84.9</v>
      </c>
      <c r="AK459">
        <v>12.573259327626015</v>
      </c>
    </row>
    <row r="460" spans="1:37" ht="15.6">
      <c r="A460" s="382">
        <v>3</v>
      </c>
      <c r="B460" s="382">
        <v>82</v>
      </c>
      <c r="C460" s="382">
        <v>2023</v>
      </c>
      <c r="D460" s="382">
        <v>99</v>
      </c>
      <c r="E460" s="382">
        <v>30</v>
      </c>
      <c r="F460" s="382">
        <v>99</v>
      </c>
      <c r="G460" s="382">
        <v>99</v>
      </c>
      <c r="H460" s="382">
        <v>99</v>
      </c>
      <c r="I460" s="382">
        <v>99</v>
      </c>
      <c r="J460" s="382">
        <v>999</v>
      </c>
      <c r="K460" s="382">
        <v>99</v>
      </c>
      <c r="L460" s="382">
        <v>99</v>
      </c>
      <c r="M460" s="382">
        <v>99</v>
      </c>
      <c r="N460" s="382">
        <v>99</v>
      </c>
      <c r="O460" s="382">
        <v>99</v>
      </c>
      <c r="P460" s="382">
        <v>9999</v>
      </c>
      <c r="Q460" s="382">
        <v>3</v>
      </c>
      <c r="R460" s="382">
        <v>75</v>
      </c>
      <c r="S460">
        <v>3.7066666666666657</v>
      </c>
      <c r="T460">
        <v>3.2</v>
      </c>
      <c r="U460">
        <v>6.7026666666666648</v>
      </c>
      <c r="V460">
        <v>0</v>
      </c>
      <c r="W460">
        <v>0</v>
      </c>
      <c r="X460">
        <v>0</v>
      </c>
      <c r="Y460">
        <v>0</v>
      </c>
      <c r="Z460">
        <v>1.6280027300004396</v>
      </c>
      <c r="AA460">
        <v>1.2834675254516137</v>
      </c>
      <c r="AB460">
        <v>1.5491933384829659</v>
      </c>
      <c r="AC460">
        <v>56.382960675217774</v>
      </c>
      <c r="AD460">
        <v>45.708105185494119</v>
      </c>
      <c r="AE460">
        <v>63.972983586558676</v>
      </c>
      <c r="AF460">
        <v>0.43120795722417055</v>
      </c>
      <c r="AG460">
        <v>0.36148043748696657</v>
      </c>
      <c r="AH460">
        <v>0</v>
      </c>
      <c r="AI460">
        <v>5</v>
      </c>
      <c r="AJ460">
        <v>92.62</v>
      </c>
      <c r="AK460">
        <v>10.86882700288119</v>
      </c>
    </row>
    <row r="461" spans="1:37" ht="15.6">
      <c r="A461" s="382">
        <v>3</v>
      </c>
      <c r="B461" s="382">
        <v>83</v>
      </c>
      <c r="C461" s="382">
        <v>2023</v>
      </c>
      <c r="D461" s="382">
        <v>99</v>
      </c>
      <c r="E461" s="382">
        <v>31</v>
      </c>
      <c r="F461" s="382">
        <v>99</v>
      </c>
      <c r="G461" s="382">
        <v>99</v>
      </c>
      <c r="H461" s="382">
        <v>99</v>
      </c>
      <c r="I461" s="382">
        <v>99</v>
      </c>
      <c r="J461" s="382">
        <v>999</v>
      </c>
      <c r="K461" s="382">
        <v>99</v>
      </c>
      <c r="L461" s="382">
        <v>99</v>
      </c>
      <c r="M461" s="382">
        <v>99</v>
      </c>
      <c r="N461" s="382">
        <v>99</v>
      </c>
      <c r="O461" s="382">
        <v>99</v>
      </c>
      <c r="P461" s="382">
        <v>9999</v>
      </c>
      <c r="Q461" s="382">
        <v>9</v>
      </c>
      <c r="R461" s="382">
        <v>191</v>
      </c>
      <c r="S461">
        <v>4.3455497382198951</v>
      </c>
      <c r="T461">
        <v>3.4450261780104703</v>
      </c>
      <c r="U461">
        <v>8.1764397905759179</v>
      </c>
      <c r="V461">
        <v>0</v>
      </c>
      <c r="W461">
        <v>0</v>
      </c>
      <c r="X461">
        <v>0</v>
      </c>
      <c r="Y461">
        <v>0</v>
      </c>
      <c r="Z461">
        <v>2.5822632824689631</v>
      </c>
      <c r="AA461">
        <v>1.8885071492482393</v>
      </c>
      <c r="AB461">
        <v>1.4989922878039981</v>
      </c>
      <c r="AC461">
        <v>78.272238922582019</v>
      </c>
      <c r="AD461">
        <v>55.740657551593088</v>
      </c>
      <c r="AE461">
        <v>65.032790227786151</v>
      </c>
      <c r="AF461">
        <v>1.0981429310642212</v>
      </c>
      <c r="AG461">
        <v>1.1229838854652787</v>
      </c>
      <c r="AH461">
        <v>0</v>
      </c>
      <c r="AI461">
        <v>0</v>
      </c>
    </row>
    <row r="462" spans="1:37" ht="15.6">
      <c r="A462" s="382">
        <v>3</v>
      </c>
      <c r="B462" s="382">
        <v>84</v>
      </c>
      <c r="C462" s="382">
        <v>2023</v>
      </c>
      <c r="D462" s="382">
        <v>99</v>
      </c>
      <c r="E462" s="382">
        <v>32</v>
      </c>
      <c r="F462" s="382">
        <v>99</v>
      </c>
      <c r="G462" s="382">
        <v>99</v>
      </c>
      <c r="H462" s="382">
        <v>99</v>
      </c>
      <c r="I462" s="382">
        <v>99</v>
      </c>
      <c r="J462" s="382">
        <v>999</v>
      </c>
      <c r="K462" s="382">
        <v>99</v>
      </c>
      <c r="L462" s="382">
        <v>99</v>
      </c>
      <c r="M462" s="382">
        <v>99</v>
      </c>
      <c r="N462" s="382">
        <v>99</v>
      </c>
      <c r="O462" s="382">
        <v>99</v>
      </c>
      <c r="P462" s="382">
        <v>9999</v>
      </c>
      <c r="Q462" s="382">
        <v>15</v>
      </c>
      <c r="R462" s="382">
        <v>387</v>
      </c>
      <c r="S462">
        <v>4.4237726098191219</v>
      </c>
      <c r="T462">
        <v>2.8811369509043923</v>
      </c>
      <c r="U462">
        <v>8.0361757105943177</v>
      </c>
      <c r="V462">
        <v>0</v>
      </c>
      <c r="W462">
        <v>0</v>
      </c>
      <c r="X462">
        <v>0</v>
      </c>
      <c r="Y462">
        <v>0</v>
      </c>
      <c r="Z462">
        <v>2.3466692763659656</v>
      </c>
      <c r="AA462">
        <v>1.4292092209992615</v>
      </c>
      <c r="AB462">
        <v>1.4292372513964688</v>
      </c>
      <c r="AC462">
        <v>54.398555164870658</v>
      </c>
      <c r="AD462">
        <v>29.712692948155041</v>
      </c>
      <c r="AE462">
        <v>37.126793718119927</v>
      </c>
      <c r="AF462">
        <v>2.2250330592767202</v>
      </c>
      <c r="AG462">
        <v>2.2363321276794639</v>
      </c>
      <c r="AH462">
        <v>0</v>
      </c>
      <c r="AI462">
        <v>56</v>
      </c>
      <c r="AJ462">
        <v>81.708928571428615</v>
      </c>
      <c r="AK462">
        <v>15.013679376376851</v>
      </c>
    </row>
    <row r="463" spans="1:37" ht="15.6">
      <c r="A463" s="382">
        <v>3</v>
      </c>
      <c r="B463" s="382">
        <v>85</v>
      </c>
      <c r="C463" s="382">
        <v>2023</v>
      </c>
      <c r="D463" s="382">
        <v>99</v>
      </c>
      <c r="E463" s="382">
        <v>33</v>
      </c>
      <c r="F463" s="382">
        <v>99</v>
      </c>
      <c r="G463" s="382">
        <v>99</v>
      </c>
      <c r="H463" s="382">
        <v>99</v>
      </c>
      <c r="I463" s="382">
        <v>99</v>
      </c>
      <c r="J463" s="382">
        <v>999</v>
      </c>
      <c r="K463" s="382">
        <v>99</v>
      </c>
      <c r="L463" s="382">
        <v>99</v>
      </c>
      <c r="M463" s="382">
        <v>99</v>
      </c>
      <c r="N463" s="382">
        <v>99</v>
      </c>
      <c r="O463" s="382">
        <v>99</v>
      </c>
      <c r="P463" s="382">
        <v>9999</v>
      </c>
      <c r="Q463" s="382">
        <v>14</v>
      </c>
      <c r="R463" s="382">
        <v>81</v>
      </c>
      <c r="S463">
        <v>5.3456790123456797</v>
      </c>
      <c r="T463">
        <v>2.9012345679012346</v>
      </c>
      <c r="U463">
        <v>9.4753086419753121</v>
      </c>
      <c r="V463">
        <v>0</v>
      </c>
      <c r="W463">
        <v>0</v>
      </c>
      <c r="X463">
        <v>4.9382716049382722</v>
      </c>
      <c r="Y463">
        <v>0</v>
      </c>
      <c r="Z463">
        <v>3.152444901240528</v>
      </c>
      <c r="AA463">
        <v>1.6113830715071344</v>
      </c>
      <c r="AB463">
        <v>1.6450819955669063</v>
      </c>
      <c r="AC463">
        <v>66.662378375749114</v>
      </c>
      <c r="AD463">
        <v>48.944991009598198</v>
      </c>
      <c r="AE463">
        <v>52.983294067653745</v>
      </c>
      <c r="AF463">
        <v>0.46570459380210416</v>
      </c>
      <c r="AG463">
        <v>0.55189225337427283</v>
      </c>
      <c r="AH463">
        <v>0</v>
      </c>
      <c r="AI463">
        <v>8</v>
      </c>
      <c r="AJ463">
        <v>82.425000000000011</v>
      </c>
      <c r="AK463">
        <v>13.985559756795992</v>
      </c>
    </row>
    <row r="464" spans="1:37" ht="15.6">
      <c r="A464" s="382">
        <v>3</v>
      </c>
      <c r="B464" s="382">
        <v>86</v>
      </c>
      <c r="C464" s="382">
        <v>2023</v>
      </c>
      <c r="D464" s="382">
        <v>99</v>
      </c>
      <c r="E464" s="382">
        <v>34</v>
      </c>
      <c r="F464" s="382">
        <v>99</v>
      </c>
      <c r="G464" s="382">
        <v>99</v>
      </c>
      <c r="H464" s="382">
        <v>99</v>
      </c>
      <c r="I464" s="382">
        <v>99</v>
      </c>
      <c r="J464" s="382">
        <v>999</v>
      </c>
      <c r="K464" s="382">
        <v>99</v>
      </c>
      <c r="L464" s="382">
        <v>99</v>
      </c>
      <c r="M464" s="382">
        <v>99</v>
      </c>
      <c r="N464" s="382">
        <v>99</v>
      </c>
      <c r="O464" s="382">
        <v>99</v>
      </c>
      <c r="P464" s="382">
        <v>9999</v>
      </c>
      <c r="Q464" s="382">
        <v>24</v>
      </c>
      <c r="R464" s="382">
        <v>244</v>
      </c>
      <c r="S464">
        <v>5.024590163934425</v>
      </c>
      <c r="T464">
        <v>3.4754098360655736</v>
      </c>
      <c r="U464">
        <v>11.081147540983617</v>
      </c>
      <c r="V464">
        <v>0</v>
      </c>
      <c r="W464">
        <v>0.40983606557377056</v>
      </c>
      <c r="X464">
        <v>5.7377049180327884</v>
      </c>
      <c r="Y464">
        <v>0</v>
      </c>
      <c r="Z464">
        <v>3.1862494516900939</v>
      </c>
      <c r="AA464">
        <v>1.0159636849236191</v>
      </c>
      <c r="AB464">
        <v>1.5429007955216321</v>
      </c>
      <c r="AC464">
        <v>46.73171199159659</v>
      </c>
      <c r="AD464">
        <v>21.857644650766119</v>
      </c>
      <c r="AE464">
        <v>36.119118695206474</v>
      </c>
      <c r="AF464">
        <v>1.4028632208359684</v>
      </c>
      <c r="AG464">
        <v>1.9442427031574712</v>
      </c>
      <c r="AH464">
        <v>0</v>
      </c>
      <c r="AI464">
        <v>34</v>
      </c>
      <c r="AJ464">
        <v>90.379411764705893</v>
      </c>
      <c r="AK464">
        <v>14.257376225851171</v>
      </c>
    </row>
    <row r="465" spans="1:37" ht="15.6">
      <c r="A465" s="382">
        <v>3</v>
      </c>
      <c r="B465" s="382">
        <v>87</v>
      </c>
      <c r="C465" s="382">
        <v>2023</v>
      </c>
      <c r="D465" s="382">
        <v>99</v>
      </c>
      <c r="E465" s="382">
        <v>35</v>
      </c>
      <c r="F465" s="382">
        <v>99</v>
      </c>
      <c r="G465" s="382">
        <v>99</v>
      </c>
      <c r="H465" s="382">
        <v>99</v>
      </c>
      <c r="I465" s="382">
        <v>99</v>
      </c>
      <c r="J465" s="382">
        <v>999</v>
      </c>
      <c r="K465" s="382">
        <v>99</v>
      </c>
      <c r="L465" s="382">
        <v>99</v>
      </c>
      <c r="M465" s="382">
        <v>99</v>
      </c>
      <c r="N465" s="382">
        <v>99</v>
      </c>
      <c r="O465" s="382">
        <v>99</v>
      </c>
      <c r="P465" s="382">
        <v>9999</v>
      </c>
      <c r="Q465" s="382">
        <v>26</v>
      </c>
      <c r="R465" s="382">
        <v>283</v>
      </c>
      <c r="S465">
        <v>4.7738515901060072</v>
      </c>
      <c r="T465">
        <v>3.9116607773851593</v>
      </c>
      <c r="U465">
        <v>9.8777385159010631</v>
      </c>
      <c r="V465">
        <v>0</v>
      </c>
      <c r="W465">
        <v>0.35335689045936397</v>
      </c>
      <c r="X465">
        <v>6.7137809187279123</v>
      </c>
      <c r="Y465">
        <v>0</v>
      </c>
      <c r="Z465">
        <v>3.0922962254221877</v>
      </c>
      <c r="AA465">
        <v>1.2603304600119236</v>
      </c>
      <c r="AB465">
        <v>1.698878781611566</v>
      </c>
      <c r="AC465">
        <v>48.912468211465239</v>
      </c>
      <c r="AD465">
        <v>42.949740590797376</v>
      </c>
      <c r="AE465">
        <v>38.509478701142903</v>
      </c>
      <c r="AF465">
        <v>1.6270913585925373</v>
      </c>
      <c r="AG465">
        <v>2.0101102346351034</v>
      </c>
      <c r="AH465">
        <v>3.180212014134276</v>
      </c>
      <c r="AI465">
        <v>52</v>
      </c>
      <c r="AJ465">
        <v>94.01346153846157</v>
      </c>
      <c r="AK465">
        <v>14.090078932767089</v>
      </c>
    </row>
    <row r="466" spans="1:37" ht="15.6">
      <c r="A466" s="382">
        <v>3</v>
      </c>
      <c r="B466" s="382">
        <v>88</v>
      </c>
      <c r="C466" s="382">
        <v>2023</v>
      </c>
      <c r="D466" s="382">
        <v>99</v>
      </c>
      <c r="E466" s="382">
        <v>36</v>
      </c>
      <c r="F466" s="382">
        <v>99</v>
      </c>
      <c r="G466" s="382">
        <v>99</v>
      </c>
      <c r="H466" s="382">
        <v>99</v>
      </c>
      <c r="I466" s="382">
        <v>99</v>
      </c>
      <c r="J466" s="382">
        <v>999</v>
      </c>
      <c r="K466" s="382">
        <v>99</v>
      </c>
      <c r="L466" s="382">
        <v>99</v>
      </c>
      <c r="M466" s="382">
        <v>99</v>
      </c>
      <c r="N466" s="382">
        <v>99</v>
      </c>
      <c r="O466" s="382">
        <v>99</v>
      </c>
      <c r="P466" s="382">
        <v>9999</v>
      </c>
      <c r="Q466" s="382">
        <v>34</v>
      </c>
      <c r="R466" s="382">
        <v>395</v>
      </c>
      <c r="S466">
        <v>5.4506329113924048</v>
      </c>
      <c r="T466">
        <v>3.8886075949367096</v>
      </c>
      <c r="U466">
        <v>10.465063291139248</v>
      </c>
      <c r="V466">
        <v>0</v>
      </c>
      <c r="W466">
        <v>0</v>
      </c>
      <c r="X466">
        <v>2.5316455696202529</v>
      </c>
      <c r="Y466">
        <v>0</v>
      </c>
      <c r="Z466">
        <v>3.1678758899650674</v>
      </c>
      <c r="AA466">
        <v>1.4282744672693519</v>
      </c>
      <c r="AB466">
        <v>1.7100586518753411</v>
      </c>
      <c r="AC466">
        <v>54.661495724449395</v>
      </c>
      <c r="AD466">
        <v>49.74554830278224</v>
      </c>
      <c r="AE466">
        <v>44.552776609797959</v>
      </c>
      <c r="AF466">
        <v>2.2710285747139656</v>
      </c>
      <c r="AG466">
        <v>2.9724521273918345</v>
      </c>
      <c r="AH466">
        <v>0</v>
      </c>
      <c r="AI466">
        <v>45</v>
      </c>
      <c r="AJ466">
        <v>87.855555555555554</v>
      </c>
      <c r="AK466">
        <v>15.224276761905879</v>
      </c>
    </row>
    <row r="467" spans="1:37" ht="15.6">
      <c r="A467" s="382">
        <v>3</v>
      </c>
      <c r="B467" s="382">
        <v>89</v>
      </c>
      <c r="C467" s="382">
        <v>2023</v>
      </c>
      <c r="D467" s="382">
        <v>99</v>
      </c>
      <c r="E467" s="382">
        <v>37</v>
      </c>
      <c r="F467" s="382">
        <v>99</v>
      </c>
      <c r="G467" s="382">
        <v>99</v>
      </c>
      <c r="H467" s="382">
        <v>99</v>
      </c>
      <c r="I467" s="382">
        <v>99</v>
      </c>
      <c r="J467" s="382">
        <v>999</v>
      </c>
      <c r="K467" s="382">
        <v>99</v>
      </c>
      <c r="L467" s="382">
        <v>99</v>
      </c>
      <c r="M467" s="382">
        <v>99</v>
      </c>
      <c r="N467" s="382">
        <v>99</v>
      </c>
      <c r="O467" s="382">
        <v>99</v>
      </c>
      <c r="P467" s="382">
        <v>9999</v>
      </c>
      <c r="Q467" s="382">
        <v>35</v>
      </c>
      <c r="R467" s="382">
        <v>685</v>
      </c>
      <c r="S467">
        <v>4.9094890510948916</v>
      </c>
      <c r="T467">
        <v>3.767883211678833</v>
      </c>
      <c r="U467">
        <v>10.523795620437951</v>
      </c>
      <c r="V467">
        <v>0</v>
      </c>
      <c r="W467">
        <v>0.14598540145985411</v>
      </c>
      <c r="X467">
        <v>12.554744525547443</v>
      </c>
      <c r="Y467">
        <v>0.14598540145985411</v>
      </c>
      <c r="Z467">
        <v>3.9271397313029177</v>
      </c>
      <c r="AA467">
        <v>1.4521005782300953</v>
      </c>
      <c r="AB467">
        <v>1.532181990037105</v>
      </c>
      <c r="AC467">
        <v>40.536633384326592</v>
      </c>
      <c r="AD467">
        <v>42.75128830086264</v>
      </c>
      <c r="AE467">
        <v>34.290914025520699</v>
      </c>
      <c r="AF467">
        <v>3.9383660093140929</v>
      </c>
      <c r="AG467">
        <v>5.1836884379471693</v>
      </c>
      <c r="AH467">
        <v>1.0218978102189782</v>
      </c>
      <c r="AI467">
        <v>158</v>
      </c>
      <c r="AJ467">
        <v>86.004430379746779</v>
      </c>
      <c r="AK467">
        <v>13.844896730072771</v>
      </c>
    </row>
    <row r="468" spans="1:37" ht="15.6">
      <c r="A468" s="382">
        <v>3</v>
      </c>
      <c r="B468" s="382">
        <v>90</v>
      </c>
      <c r="C468" s="382">
        <v>2023</v>
      </c>
      <c r="D468" s="382">
        <v>99</v>
      </c>
      <c r="E468" s="382">
        <v>38</v>
      </c>
      <c r="F468" s="382">
        <v>99</v>
      </c>
      <c r="G468" s="382">
        <v>99</v>
      </c>
      <c r="H468" s="382">
        <v>99</v>
      </c>
      <c r="I468" s="382">
        <v>99</v>
      </c>
      <c r="J468" s="382">
        <v>999</v>
      </c>
      <c r="K468" s="382">
        <v>99</v>
      </c>
      <c r="L468" s="382">
        <v>99</v>
      </c>
      <c r="M468" s="382">
        <v>99</v>
      </c>
      <c r="N468" s="382">
        <v>99</v>
      </c>
      <c r="O468" s="382">
        <v>99</v>
      </c>
      <c r="P468" s="382">
        <v>9999</v>
      </c>
      <c r="Q468" s="382">
        <v>30</v>
      </c>
      <c r="R468" s="382">
        <v>442</v>
      </c>
      <c r="S468">
        <v>5.158371040723984</v>
      </c>
      <c r="T468">
        <v>3.7488687782805425</v>
      </c>
      <c r="U468">
        <v>10.045701357466063</v>
      </c>
      <c r="V468">
        <v>0</v>
      </c>
      <c r="W468">
        <v>0</v>
      </c>
      <c r="X468">
        <v>4.9773755656108589</v>
      </c>
      <c r="Y468">
        <v>0</v>
      </c>
      <c r="Z468">
        <v>3.5662942072059809</v>
      </c>
      <c r="AA468">
        <v>1.7624245609151652</v>
      </c>
      <c r="AB468">
        <v>1.6305375084588725</v>
      </c>
      <c r="AC468">
        <v>55.858082979194926</v>
      </c>
      <c r="AD468">
        <v>58.161289041616598</v>
      </c>
      <c r="AE468">
        <v>48.227931635845074</v>
      </c>
      <c r="AF468">
        <v>2.5412522279077794</v>
      </c>
      <c r="AG468">
        <v>3.1928494898142623</v>
      </c>
      <c r="AH468">
        <v>0</v>
      </c>
      <c r="AI468">
        <v>87</v>
      </c>
      <c r="AJ468">
        <v>85.624137931034511</v>
      </c>
      <c r="AK468">
        <v>13.604206242718751</v>
      </c>
    </row>
    <row r="469" spans="1:37" ht="15.6">
      <c r="A469" s="382">
        <v>3</v>
      </c>
      <c r="B469" s="382">
        <v>91</v>
      </c>
      <c r="C469" s="382">
        <v>2023</v>
      </c>
      <c r="D469" s="382">
        <v>99</v>
      </c>
      <c r="E469" s="382">
        <v>39</v>
      </c>
      <c r="F469" s="382">
        <v>99</v>
      </c>
      <c r="G469" s="382">
        <v>99</v>
      </c>
      <c r="H469" s="382">
        <v>99</v>
      </c>
      <c r="I469" s="382">
        <v>99</v>
      </c>
      <c r="J469" s="382">
        <v>999</v>
      </c>
      <c r="K469" s="382">
        <v>99</v>
      </c>
      <c r="L469" s="382">
        <v>99</v>
      </c>
      <c r="M469" s="382">
        <v>99</v>
      </c>
      <c r="N469" s="382">
        <v>99</v>
      </c>
      <c r="O469" s="382">
        <v>99</v>
      </c>
      <c r="P469" s="382">
        <v>9999</v>
      </c>
      <c r="Q469" s="382">
        <v>37</v>
      </c>
      <c r="R469" s="382">
        <v>401</v>
      </c>
      <c r="S469">
        <v>5.6857855361596004</v>
      </c>
      <c r="T469">
        <v>4.201995012468827</v>
      </c>
      <c r="U469">
        <v>10.241147132169582</v>
      </c>
      <c r="V469">
        <v>0</v>
      </c>
      <c r="W469">
        <v>0</v>
      </c>
      <c r="X469">
        <v>2.9925187032418954</v>
      </c>
      <c r="Y469">
        <v>0</v>
      </c>
      <c r="Z469">
        <v>2.7698821388535797</v>
      </c>
      <c r="AA469">
        <v>1.5540221946409529</v>
      </c>
      <c r="AB469">
        <v>1.5906823485975179</v>
      </c>
      <c r="AC469">
        <v>38.861554083173409</v>
      </c>
      <c r="AD469">
        <v>49.324405899764336</v>
      </c>
      <c r="AE469">
        <v>17.296407639504359</v>
      </c>
      <c r="AF469">
        <v>2.3055252112918994</v>
      </c>
      <c r="AG469">
        <v>2.9530370253187321</v>
      </c>
      <c r="AH469">
        <v>0.74812967581047374</v>
      </c>
      <c r="AI469">
        <v>106</v>
      </c>
      <c r="AJ469">
        <v>86.615094339622686</v>
      </c>
      <c r="AK469">
        <v>15.086461618488716</v>
      </c>
    </row>
    <row r="470" spans="1:37" ht="15.6">
      <c r="A470" s="382">
        <v>3</v>
      </c>
      <c r="B470" s="382">
        <v>92</v>
      </c>
      <c r="C470" s="382">
        <v>2023</v>
      </c>
      <c r="D470" s="382">
        <v>99</v>
      </c>
      <c r="E470" s="382">
        <v>40</v>
      </c>
      <c r="F470" s="382">
        <v>99</v>
      </c>
      <c r="G470" s="382">
        <v>99</v>
      </c>
      <c r="H470" s="382">
        <v>99</v>
      </c>
      <c r="I470" s="382">
        <v>99</v>
      </c>
      <c r="J470" s="382">
        <v>999</v>
      </c>
      <c r="K470" s="382">
        <v>99</v>
      </c>
      <c r="L470" s="382">
        <v>99</v>
      </c>
      <c r="M470" s="382">
        <v>99</v>
      </c>
      <c r="N470" s="382">
        <v>99</v>
      </c>
      <c r="O470" s="382">
        <v>99</v>
      </c>
      <c r="P470" s="382">
        <v>9999</v>
      </c>
      <c r="Q470" s="382">
        <v>58</v>
      </c>
      <c r="R470" s="382">
        <v>586</v>
      </c>
      <c r="S470">
        <v>5.2815699658703084</v>
      </c>
      <c r="T470">
        <v>4.5614334470989757</v>
      </c>
      <c r="U470">
        <v>9.9182593856655288</v>
      </c>
      <c r="V470">
        <v>0</v>
      </c>
      <c r="W470">
        <v>0.68259385665529004</v>
      </c>
      <c r="X470">
        <v>2.5597269624573382</v>
      </c>
      <c r="Y470">
        <v>0</v>
      </c>
      <c r="Z470">
        <v>2.831850365475912</v>
      </c>
      <c r="AA470">
        <v>1.3414760321241228</v>
      </c>
      <c r="AB470">
        <v>1.9102241509844236</v>
      </c>
      <c r="AC470">
        <v>45.639134708466713</v>
      </c>
      <c r="AD470">
        <v>25.760436868246082</v>
      </c>
      <c r="AE470">
        <v>49.037393397597569</v>
      </c>
      <c r="AF470">
        <v>3.3691715057781875</v>
      </c>
      <c r="AG470">
        <v>4.1793523984841823</v>
      </c>
      <c r="AH470">
        <v>1.1945392491467577</v>
      </c>
      <c r="AI470">
        <v>264</v>
      </c>
      <c r="AJ470">
        <v>86.014772727272671</v>
      </c>
      <c r="AK470">
        <v>14.942815557270908</v>
      </c>
    </row>
    <row r="471" spans="1:37" ht="15.6">
      <c r="A471" s="382">
        <v>3</v>
      </c>
      <c r="B471" s="382">
        <v>93</v>
      </c>
      <c r="C471" s="382">
        <v>2023</v>
      </c>
      <c r="D471" s="382">
        <v>99</v>
      </c>
      <c r="E471" s="382">
        <v>41</v>
      </c>
      <c r="F471" s="382">
        <v>99</v>
      </c>
      <c r="G471" s="382">
        <v>99</v>
      </c>
      <c r="H471" s="382">
        <v>99</v>
      </c>
      <c r="I471" s="382">
        <v>99</v>
      </c>
      <c r="J471" s="382">
        <v>999</v>
      </c>
      <c r="K471" s="382">
        <v>99</v>
      </c>
      <c r="L471" s="382">
        <v>99</v>
      </c>
      <c r="M471" s="382">
        <v>99</v>
      </c>
      <c r="N471" s="382">
        <v>99</v>
      </c>
      <c r="O471" s="382">
        <v>99</v>
      </c>
      <c r="P471" s="382">
        <v>9999</v>
      </c>
      <c r="Q471" s="382">
        <v>51</v>
      </c>
      <c r="R471" s="382">
        <v>487</v>
      </c>
      <c r="S471">
        <v>5.4168377823408607</v>
      </c>
      <c r="T471">
        <v>4.1478439425051326</v>
      </c>
      <c r="U471">
        <v>10.348459958932239</v>
      </c>
      <c r="V471">
        <v>0</v>
      </c>
      <c r="W471">
        <v>0</v>
      </c>
      <c r="X471">
        <v>4.7227926078028748</v>
      </c>
      <c r="Y471">
        <v>0</v>
      </c>
      <c r="Z471">
        <v>3.2396910723539625</v>
      </c>
      <c r="AA471">
        <v>1.8773380659678316</v>
      </c>
      <c r="AB471">
        <v>1.7616466280658656</v>
      </c>
      <c r="AC471">
        <v>69.983470449145557</v>
      </c>
      <c r="AD471">
        <v>50.36374408257079</v>
      </c>
      <c r="AE471">
        <v>43.709396922303824</v>
      </c>
      <c r="AF471">
        <v>2.7999770022422807</v>
      </c>
      <c r="AG471">
        <v>3.6239366636225694</v>
      </c>
      <c r="AH471">
        <v>2.0533880903490758</v>
      </c>
      <c r="AI471">
        <v>77</v>
      </c>
      <c r="AJ471">
        <v>91.919480519480558</v>
      </c>
      <c r="AK471">
        <v>13.690142882145661</v>
      </c>
    </row>
    <row r="472" spans="1:37" ht="15.6">
      <c r="A472" s="382">
        <v>3</v>
      </c>
      <c r="B472" s="382">
        <v>94</v>
      </c>
      <c r="C472" s="382">
        <v>2023</v>
      </c>
      <c r="D472" s="382">
        <v>99</v>
      </c>
      <c r="E472" s="382">
        <v>42</v>
      </c>
      <c r="F472" s="382">
        <v>99</v>
      </c>
      <c r="G472" s="382">
        <v>99</v>
      </c>
      <c r="H472" s="382">
        <v>99</v>
      </c>
      <c r="I472" s="382">
        <v>99</v>
      </c>
      <c r="J472" s="382">
        <v>999</v>
      </c>
      <c r="K472" s="382">
        <v>99</v>
      </c>
      <c r="L472" s="382">
        <v>99</v>
      </c>
      <c r="M472" s="382">
        <v>99</v>
      </c>
      <c r="N472" s="382">
        <v>99</v>
      </c>
      <c r="O472" s="382">
        <v>99</v>
      </c>
      <c r="P472" s="382">
        <v>9999</v>
      </c>
      <c r="Q472" s="382">
        <v>63</v>
      </c>
      <c r="R472" s="382">
        <v>485</v>
      </c>
      <c r="S472">
        <v>5.5711340206185556</v>
      </c>
      <c r="T472">
        <v>4.3876288659793827</v>
      </c>
      <c r="U472">
        <v>10.197938144329894</v>
      </c>
      <c r="V472">
        <v>0</v>
      </c>
      <c r="W472">
        <v>0</v>
      </c>
      <c r="X472">
        <v>3.9175257731958761</v>
      </c>
      <c r="Y472">
        <v>0</v>
      </c>
      <c r="Z472">
        <v>2.8367390666496566</v>
      </c>
      <c r="AA472">
        <v>1.6275944404091722</v>
      </c>
      <c r="AB472">
        <v>1.5841520371140279</v>
      </c>
      <c r="AC472">
        <v>50.233732228202086</v>
      </c>
      <c r="AD472">
        <v>48.542551613245315</v>
      </c>
      <c r="AE472">
        <v>34.836121579798693</v>
      </c>
      <c r="AF472">
        <v>2.7884781233829696</v>
      </c>
      <c r="AG472">
        <v>3.556559068650361</v>
      </c>
      <c r="AH472">
        <v>1.8556701030927836</v>
      </c>
      <c r="AI472">
        <v>133</v>
      </c>
      <c r="AJ472">
        <v>87.788721804511283</v>
      </c>
      <c r="AK472">
        <v>15.192424600961941</v>
      </c>
    </row>
    <row r="473" spans="1:37" ht="15.6">
      <c r="A473" s="382">
        <v>3</v>
      </c>
      <c r="B473" s="382">
        <v>95</v>
      </c>
      <c r="C473" s="382">
        <v>2023</v>
      </c>
      <c r="D473" s="382">
        <v>99</v>
      </c>
      <c r="E473" s="382">
        <v>43</v>
      </c>
      <c r="F473" s="382">
        <v>99</v>
      </c>
      <c r="G473" s="382">
        <v>99</v>
      </c>
      <c r="H473" s="382">
        <v>99</v>
      </c>
      <c r="I473" s="382">
        <v>99</v>
      </c>
      <c r="J473" s="382">
        <v>999</v>
      </c>
      <c r="K473" s="382">
        <v>99</v>
      </c>
      <c r="L473" s="382">
        <v>99</v>
      </c>
      <c r="M473" s="382">
        <v>99</v>
      </c>
      <c r="N473" s="382">
        <v>99</v>
      </c>
      <c r="O473" s="382">
        <v>99</v>
      </c>
      <c r="P473" s="382">
        <v>9999</v>
      </c>
      <c r="Q473" s="382">
        <v>61</v>
      </c>
      <c r="R473" s="382">
        <v>440</v>
      </c>
      <c r="S473">
        <v>5.9909090909090921</v>
      </c>
      <c r="T473">
        <v>4.2954545454545459</v>
      </c>
      <c r="U473">
        <v>10.383409090909096</v>
      </c>
      <c r="V473">
        <v>0</v>
      </c>
      <c r="W473">
        <v>0.22727272727272724</v>
      </c>
      <c r="X473">
        <v>6.3636363636363633</v>
      </c>
      <c r="Y473">
        <v>0.22727272727272724</v>
      </c>
      <c r="Z473">
        <v>3.2859442002550847</v>
      </c>
      <c r="AA473">
        <v>1.4285749704796704</v>
      </c>
      <c r="AB473">
        <v>1.6317801970762611</v>
      </c>
      <c r="AC473">
        <v>45.778450169144158</v>
      </c>
      <c r="AD473">
        <v>35.526364158202774</v>
      </c>
      <c r="AE473">
        <v>31.801117220127306</v>
      </c>
      <c r="AF473">
        <v>2.5297533490484678</v>
      </c>
      <c r="AG473">
        <v>3.2852509941251351</v>
      </c>
      <c r="AH473">
        <v>5.6818181818181808</v>
      </c>
      <c r="AI473">
        <v>75</v>
      </c>
      <c r="AJ473">
        <v>84.43333333333338</v>
      </c>
      <c r="AK473">
        <v>14.781088368497995</v>
      </c>
    </row>
    <row r="474" spans="1:37" ht="15.6">
      <c r="A474" s="382">
        <v>3</v>
      </c>
      <c r="B474" s="382">
        <v>96</v>
      </c>
      <c r="C474" s="382">
        <v>2023</v>
      </c>
      <c r="D474" s="382">
        <v>99</v>
      </c>
      <c r="E474" s="382">
        <v>44</v>
      </c>
      <c r="F474" s="382">
        <v>99</v>
      </c>
      <c r="G474" s="382">
        <v>99</v>
      </c>
      <c r="H474" s="382">
        <v>99</v>
      </c>
      <c r="I474" s="382">
        <v>99</v>
      </c>
      <c r="J474" s="382">
        <v>999</v>
      </c>
      <c r="K474" s="382">
        <v>99</v>
      </c>
      <c r="L474" s="382">
        <v>99</v>
      </c>
      <c r="M474" s="382">
        <v>99</v>
      </c>
      <c r="N474" s="382">
        <v>99</v>
      </c>
      <c r="O474" s="382">
        <v>99</v>
      </c>
      <c r="P474" s="382">
        <v>9999</v>
      </c>
      <c r="Q474" s="382">
        <v>43</v>
      </c>
      <c r="R474" s="382">
        <v>329</v>
      </c>
      <c r="S474">
        <v>5.735562310030395</v>
      </c>
      <c r="T474">
        <v>4.7112462006079028</v>
      </c>
      <c r="U474">
        <v>11.682370820668696</v>
      </c>
      <c r="V474">
        <v>0</v>
      </c>
      <c r="W474">
        <v>0.91185410334346528</v>
      </c>
      <c r="X474">
        <v>10.030395136778116</v>
      </c>
      <c r="Y474">
        <v>0.30395136778115506</v>
      </c>
      <c r="Z474">
        <v>3.3025355234680882</v>
      </c>
      <c r="AA474">
        <v>1.3368678189209255</v>
      </c>
      <c r="AB474">
        <v>1.5725305231937921</v>
      </c>
      <c r="AC474">
        <v>39.521203275151088</v>
      </c>
      <c r="AD474">
        <v>42.480496058227182</v>
      </c>
      <c r="AE474">
        <v>36.706445808770752</v>
      </c>
      <c r="AF474">
        <v>1.8915655723566951</v>
      </c>
      <c r="AG474">
        <v>2.763775733998719</v>
      </c>
      <c r="AH474">
        <v>0</v>
      </c>
      <c r="AI474">
        <v>44</v>
      </c>
      <c r="AJ474">
        <v>87.652272727272717</v>
      </c>
      <c r="AK474">
        <v>15.749509471065297</v>
      </c>
    </row>
    <row r="475" spans="1:37" ht="15.6">
      <c r="A475" s="382">
        <v>3</v>
      </c>
      <c r="B475" s="382">
        <v>97</v>
      </c>
      <c r="C475" s="382">
        <v>2023</v>
      </c>
      <c r="D475" s="382">
        <v>99</v>
      </c>
      <c r="E475" s="382">
        <v>45</v>
      </c>
      <c r="F475" s="382">
        <v>99</v>
      </c>
      <c r="G475" s="382">
        <v>99</v>
      </c>
      <c r="H475" s="382">
        <v>99</v>
      </c>
      <c r="I475" s="382">
        <v>99</v>
      </c>
      <c r="J475" s="382">
        <v>999</v>
      </c>
      <c r="K475" s="382">
        <v>99</v>
      </c>
      <c r="L475" s="382">
        <v>99</v>
      </c>
      <c r="M475" s="382">
        <v>99</v>
      </c>
      <c r="N475" s="382">
        <v>99</v>
      </c>
      <c r="O475" s="382">
        <v>99</v>
      </c>
      <c r="P475" s="382">
        <v>9999</v>
      </c>
      <c r="Q475" s="382">
        <v>40</v>
      </c>
      <c r="R475" s="382">
        <v>243</v>
      </c>
      <c r="S475">
        <v>5.2510288065843618</v>
      </c>
      <c r="T475">
        <v>4.3621399176954734</v>
      </c>
      <c r="U475">
        <v>9.0934156378600761</v>
      </c>
      <c r="V475">
        <v>0</v>
      </c>
      <c r="W475">
        <v>0</v>
      </c>
      <c r="X475">
        <v>2.8806584362139924</v>
      </c>
      <c r="Y475">
        <v>0</v>
      </c>
      <c r="Z475">
        <v>2.9368171406780172</v>
      </c>
      <c r="AA475">
        <v>1.7611341776715301</v>
      </c>
      <c r="AB475">
        <v>1.6179696763002549</v>
      </c>
      <c r="AC475">
        <v>66.063301506602002</v>
      </c>
      <c r="AD475">
        <v>49.415426539361718</v>
      </c>
      <c r="AE475">
        <v>57.466556333580222</v>
      </c>
      <c r="AF475">
        <v>1.3971137814063133</v>
      </c>
      <c r="AG475">
        <v>1.5889463352197131</v>
      </c>
      <c r="AH475">
        <v>0</v>
      </c>
      <c r="AI475">
        <v>28</v>
      </c>
      <c r="AJ475">
        <v>88.457142857142884</v>
      </c>
      <c r="AK475">
        <v>14.520000284246725</v>
      </c>
    </row>
    <row r="476" spans="1:37" ht="15.6">
      <c r="A476" s="382">
        <v>3</v>
      </c>
      <c r="B476" s="382">
        <v>98</v>
      </c>
      <c r="C476" s="382">
        <v>2023</v>
      </c>
      <c r="D476" s="382">
        <v>99</v>
      </c>
      <c r="E476" s="382">
        <v>46</v>
      </c>
      <c r="F476" s="382">
        <v>99</v>
      </c>
      <c r="G476" s="382">
        <v>99</v>
      </c>
      <c r="H476" s="382">
        <v>99</v>
      </c>
      <c r="I476" s="382">
        <v>99</v>
      </c>
      <c r="J476" s="382">
        <v>999</v>
      </c>
      <c r="K476" s="382">
        <v>99</v>
      </c>
      <c r="L476" s="382">
        <v>99</v>
      </c>
      <c r="M476" s="382">
        <v>99</v>
      </c>
      <c r="N476" s="382">
        <v>99</v>
      </c>
      <c r="O476" s="382">
        <v>99</v>
      </c>
      <c r="P476" s="382">
        <v>9999</v>
      </c>
      <c r="Q476" s="382">
        <v>26</v>
      </c>
      <c r="R476" s="382">
        <v>165</v>
      </c>
      <c r="S476">
        <v>5.5696969696969694</v>
      </c>
      <c r="T476">
        <v>4.5151515151515156</v>
      </c>
      <c r="U476">
        <v>11.083030303030299</v>
      </c>
      <c r="V476">
        <v>0</v>
      </c>
      <c r="W476">
        <v>0</v>
      </c>
      <c r="X476">
        <v>5.4545454545454541</v>
      </c>
      <c r="Y476">
        <v>0</v>
      </c>
      <c r="Z476">
        <v>2.7454562847007904</v>
      </c>
      <c r="AA476">
        <v>1.0223220297025115</v>
      </c>
      <c r="AB476">
        <v>1.4338169470504984</v>
      </c>
      <c r="AC476">
        <v>31.956653311147338</v>
      </c>
      <c r="AD476">
        <v>41.976019053503137</v>
      </c>
      <c r="AE476">
        <v>18.84380162169975</v>
      </c>
      <c r="AF476">
        <v>0.94865750589317521</v>
      </c>
      <c r="AG476">
        <v>1.314977672632615</v>
      </c>
      <c r="AH476">
        <v>1.8181818181818179</v>
      </c>
      <c r="AI476">
        <v>5</v>
      </c>
      <c r="AJ476">
        <v>76.14</v>
      </c>
      <c r="AK476">
        <v>13.512652223738289</v>
      </c>
    </row>
    <row r="477" spans="1:37" ht="15.6">
      <c r="A477" s="382">
        <v>3</v>
      </c>
      <c r="B477" s="382">
        <v>99</v>
      </c>
      <c r="C477" s="382">
        <v>2023</v>
      </c>
      <c r="D477" s="382">
        <v>99</v>
      </c>
      <c r="E477" s="382">
        <v>47</v>
      </c>
      <c r="F477" s="382">
        <v>99</v>
      </c>
      <c r="G477" s="382">
        <v>99</v>
      </c>
      <c r="H477" s="382">
        <v>99</v>
      </c>
      <c r="I477" s="382">
        <v>99</v>
      </c>
      <c r="J477" s="382">
        <v>999</v>
      </c>
      <c r="K477" s="382">
        <v>99</v>
      </c>
      <c r="L477" s="382">
        <v>99</v>
      </c>
      <c r="M477" s="382">
        <v>99</v>
      </c>
      <c r="N477" s="382">
        <v>99</v>
      </c>
      <c r="O477" s="382">
        <v>99</v>
      </c>
      <c r="P477" s="382">
        <v>9999</v>
      </c>
      <c r="Q477" s="382">
        <v>31</v>
      </c>
      <c r="R477" s="382">
        <v>263</v>
      </c>
      <c r="S477">
        <v>5.7338403041825092</v>
      </c>
      <c r="T477">
        <v>4.5361216730038008</v>
      </c>
      <c r="U477">
        <v>9.751330798479092</v>
      </c>
      <c r="V477">
        <v>0</v>
      </c>
      <c r="W477">
        <v>0</v>
      </c>
      <c r="X477">
        <v>2.6615969581749055</v>
      </c>
      <c r="Y477">
        <v>0</v>
      </c>
      <c r="Z477">
        <v>2.9225991311582247</v>
      </c>
      <c r="AA477">
        <v>1.2260927791216925</v>
      </c>
      <c r="AB477">
        <v>1.685779083473137</v>
      </c>
      <c r="AC477">
        <v>41.456007032669071</v>
      </c>
      <c r="AD477">
        <v>50.083404871532032</v>
      </c>
      <c r="AE477">
        <v>39.464380211923761</v>
      </c>
      <c r="AF477">
        <v>1.5121025699994251</v>
      </c>
      <c r="AG477">
        <v>1.8441470658028152</v>
      </c>
      <c r="AH477">
        <v>8.7452471482889749</v>
      </c>
      <c r="AI477">
        <v>74</v>
      </c>
      <c r="AJ477">
        <v>87.433783783783809</v>
      </c>
      <c r="AK477">
        <v>14.491025589022199</v>
      </c>
    </row>
    <row r="478" spans="1:37" ht="15.6">
      <c r="A478" s="382">
        <v>3</v>
      </c>
      <c r="B478" s="382">
        <v>100</v>
      </c>
      <c r="C478" s="382">
        <v>2023</v>
      </c>
      <c r="D478" s="382">
        <v>99</v>
      </c>
      <c r="E478" s="382">
        <v>48</v>
      </c>
      <c r="F478" s="382">
        <v>99</v>
      </c>
      <c r="G478" s="382">
        <v>99</v>
      </c>
      <c r="H478" s="382">
        <v>99</v>
      </c>
      <c r="I478" s="382">
        <v>99</v>
      </c>
      <c r="J478" s="382">
        <v>999</v>
      </c>
      <c r="K478" s="382">
        <v>99</v>
      </c>
      <c r="L478" s="382">
        <v>99</v>
      </c>
      <c r="M478" s="382">
        <v>99</v>
      </c>
      <c r="N478" s="382">
        <v>99</v>
      </c>
      <c r="O478" s="382">
        <v>99</v>
      </c>
      <c r="P478" s="382">
        <v>9999</v>
      </c>
      <c r="Q478" s="382">
        <v>15</v>
      </c>
      <c r="R478" s="382">
        <v>98</v>
      </c>
      <c r="S478" s="382">
        <v>5.4387755102040813</v>
      </c>
      <c r="T478" s="382">
        <v>4.1530612244897958</v>
      </c>
      <c r="U478" s="382">
        <v>9.3275510204081638</v>
      </c>
      <c r="V478" s="382">
        <v>0</v>
      </c>
      <c r="W478" s="382">
        <v>0</v>
      </c>
      <c r="X478" s="382">
        <v>2.0408163265306123</v>
      </c>
      <c r="Y478" s="382">
        <v>0</v>
      </c>
      <c r="Z478" s="382">
        <v>3.1846500660693202</v>
      </c>
      <c r="AA478" s="382">
        <v>1.8847742599125303</v>
      </c>
      <c r="AB478" s="382">
        <v>1.7690770152956827</v>
      </c>
      <c r="AC478" s="382">
        <v>70.009237575718288</v>
      </c>
      <c r="AD478" s="382">
        <v>44.697916275601159</v>
      </c>
      <c r="AE478" s="382">
        <v>60.41647715507947</v>
      </c>
      <c r="AF478" s="382">
        <v>0.56344506410624995</v>
      </c>
      <c r="AG478" s="382">
        <v>0.65730906685266788</v>
      </c>
      <c r="AH478" s="382">
        <v>0</v>
      </c>
      <c r="AI478">
        <v>15</v>
      </c>
      <c r="AJ478">
        <v>87.446666666666644</v>
      </c>
      <c r="AK478">
        <v>13.233372422558638</v>
      </c>
    </row>
    <row r="479" spans="1:37" ht="15.6">
      <c r="A479" s="382">
        <v>3</v>
      </c>
      <c r="B479" s="382">
        <v>101</v>
      </c>
      <c r="C479" s="382">
        <v>2023</v>
      </c>
      <c r="D479" s="382">
        <v>99</v>
      </c>
      <c r="E479" s="382">
        <v>49</v>
      </c>
      <c r="F479" s="382">
        <v>99</v>
      </c>
      <c r="G479" s="382">
        <v>99</v>
      </c>
      <c r="H479" s="382">
        <v>99</v>
      </c>
      <c r="I479" s="382">
        <v>99</v>
      </c>
      <c r="J479" s="382">
        <v>999</v>
      </c>
      <c r="K479" s="382">
        <v>99</v>
      </c>
      <c r="L479" s="382">
        <v>99</v>
      </c>
      <c r="M479" s="382">
        <v>99</v>
      </c>
      <c r="N479" s="382">
        <v>99</v>
      </c>
      <c r="O479" s="382">
        <v>99</v>
      </c>
      <c r="P479" s="382">
        <v>9999</v>
      </c>
      <c r="Q479" s="382">
        <v>14</v>
      </c>
      <c r="R479" s="382">
        <v>74</v>
      </c>
      <c r="S479" s="382">
        <v>5.9054054054054061</v>
      </c>
      <c r="T479" s="382">
        <v>4.6081081081081088</v>
      </c>
      <c r="U479" s="382">
        <v>10.383783783783782</v>
      </c>
      <c r="V479" s="382">
        <v>0</v>
      </c>
      <c r="W479" s="382">
        <v>1.3513513513513515</v>
      </c>
      <c r="X479" s="382">
        <v>0</v>
      </c>
      <c r="Y479" s="382">
        <v>0</v>
      </c>
      <c r="Z479" s="382">
        <v>2.2497463536926312</v>
      </c>
      <c r="AA479" s="382">
        <v>1.4719808213251857</v>
      </c>
      <c r="AB479" s="382">
        <v>1.6588629088851197</v>
      </c>
      <c r="AC479" s="382">
        <v>44.759548532695504</v>
      </c>
      <c r="AD479" s="382">
        <v>29.159526565786322</v>
      </c>
      <c r="AE479" s="382">
        <v>44.415774299585827</v>
      </c>
      <c r="AF479" s="382">
        <v>0.4254585177945151</v>
      </c>
      <c r="AG479" s="382">
        <v>0.55253942344337592</v>
      </c>
      <c r="AH479" s="382">
        <v>0</v>
      </c>
      <c r="AI479">
        <v>24</v>
      </c>
      <c r="AJ479">
        <v>86.741666666666688</v>
      </c>
      <c r="AK479">
        <v>14.100217491116544</v>
      </c>
    </row>
    <row r="480" spans="1:37" ht="15.6">
      <c r="A480" s="382">
        <v>3</v>
      </c>
      <c r="B480" s="382">
        <v>102</v>
      </c>
      <c r="C480" s="382">
        <v>2023</v>
      </c>
      <c r="D480" s="382">
        <v>99</v>
      </c>
      <c r="E480" s="382">
        <v>50</v>
      </c>
      <c r="F480" s="382">
        <v>99</v>
      </c>
      <c r="G480" s="382">
        <v>99</v>
      </c>
      <c r="H480" s="382">
        <v>99</v>
      </c>
      <c r="I480" s="382">
        <v>99</v>
      </c>
      <c r="J480" s="382">
        <v>999</v>
      </c>
      <c r="K480" s="382">
        <v>99</v>
      </c>
      <c r="L480" s="382">
        <v>99</v>
      </c>
      <c r="M480" s="382">
        <v>99</v>
      </c>
      <c r="N480" s="382">
        <v>99</v>
      </c>
      <c r="O480" s="382">
        <v>99</v>
      </c>
      <c r="P480" s="382">
        <v>9999</v>
      </c>
      <c r="Q480" s="382"/>
      <c r="R480" s="382">
        <v>0</v>
      </c>
      <c r="S480" s="382"/>
      <c r="T480" s="382"/>
      <c r="U480" s="382"/>
      <c r="V480" s="382"/>
      <c r="W480" s="382"/>
      <c r="X480" s="382"/>
      <c r="Y480" s="382"/>
      <c r="Z480" s="382"/>
      <c r="AA480" s="382"/>
      <c r="AB480" s="382"/>
      <c r="AC480" s="382"/>
      <c r="AD480" s="382"/>
      <c r="AE480" s="382"/>
      <c r="AF480" s="382"/>
      <c r="AG480" s="382"/>
      <c r="AH480" s="382"/>
    </row>
    <row r="481" spans="1:37" ht="15.6">
      <c r="A481" s="382">
        <v>3</v>
      </c>
      <c r="B481" s="382">
        <v>103</v>
      </c>
      <c r="C481" s="382">
        <v>2023</v>
      </c>
      <c r="D481" s="382">
        <v>99</v>
      </c>
      <c r="E481" s="382">
        <v>51</v>
      </c>
      <c r="F481" s="382">
        <v>99</v>
      </c>
      <c r="G481" s="382">
        <v>99</v>
      </c>
      <c r="H481" s="382">
        <v>99</v>
      </c>
      <c r="I481" s="382">
        <v>99</v>
      </c>
      <c r="J481" s="382">
        <v>999</v>
      </c>
      <c r="K481" s="382">
        <v>99</v>
      </c>
      <c r="L481" s="382">
        <v>99</v>
      </c>
      <c r="M481" s="382">
        <v>99</v>
      </c>
      <c r="N481" s="382">
        <v>99</v>
      </c>
      <c r="O481" s="382">
        <v>99</v>
      </c>
      <c r="P481" s="382">
        <v>9999</v>
      </c>
      <c r="Q481" s="382"/>
      <c r="R481" s="382">
        <v>0</v>
      </c>
      <c r="S481" s="382"/>
      <c r="T481" s="382"/>
      <c r="U481" s="382"/>
      <c r="V481" s="382"/>
      <c r="W481" s="382"/>
      <c r="X481" s="382"/>
      <c r="Y481" s="382"/>
      <c r="Z481" s="382"/>
      <c r="AA481" s="382"/>
      <c r="AB481" s="382"/>
      <c r="AC481" s="382"/>
      <c r="AD481" s="382"/>
      <c r="AE481" s="382"/>
      <c r="AF481" s="382"/>
      <c r="AG481" s="382"/>
      <c r="AH481" s="382"/>
    </row>
    <row r="482" spans="1:37" ht="15.6">
      <c r="A482" s="382">
        <v>3</v>
      </c>
      <c r="B482" s="382">
        <v>104</v>
      </c>
      <c r="C482" s="382">
        <v>2023</v>
      </c>
      <c r="D482" s="382">
        <v>99</v>
      </c>
      <c r="E482" s="382">
        <v>52</v>
      </c>
      <c r="F482" s="382">
        <v>99</v>
      </c>
      <c r="G482" s="382">
        <v>99</v>
      </c>
      <c r="H482" s="382">
        <v>99</v>
      </c>
      <c r="I482" s="382">
        <v>99</v>
      </c>
      <c r="J482" s="382">
        <v>999</v>
      </c>
      <c r="K482" s="382">
        <v>99</v>
      </c>
      <c r="L482" s="382">
        <v>99</v>
      </c>
      <c r="M482" s="382">
        <v>99</v>
      </c>
      <c r="N482" s="382">
        <v>99</v>
      </c>
      <c r="O482" s="382">
        <v>99</v>
      </c>
      <c r="P482" s="382">
        <v>9999</v>
      </c>
      <c r="Q482" s="382"/>
      <c r="R482" s="382">
        <v>0</v>
      </c>
      <c r="S482" s="382"/>
      <c r="T482" s="382"/>
      <c r="U482" s="382"/>
      <c r="V482" s="382"/>
      <c r="W482" s="382"/>
      <c r="X482" s="382"/>
      <c r="Y482" s="382"/>
      <c r="Z482" s="382"/>
      <c r="AA482" s="382"/>
      <c r="AB482" s="382"/>
      <c r="AC482" s="382"/>
      <c r="AD482" s="382"/>
      <c r="AE482" s="382"/>
      <c r="AF482" s="382"/>
      <c r="AG482" s="382"/>
      <c r="AH482" s="382"/>
    </row>
    <row r="483" spans="1:37" ht="15.6">
      <c r="A483" s="382">
        <v>3</v>
      </c>
      <c r="B483" s="382">
        <v>105</v>
      </c>
      <c r="C483" s="382">
        <v>2022</v>
      </c>
      <c r="D483" s="382">
        <v>99</v>
      </c>
      <c r="E483" s="382">
        <v>1</v>
      </c>
      <c r="F483" s="382">
        <v>99</v>
      </c>
      <c r="G483" s="382">
        <v>99</v>
      </c>
      <c r="H483" s="382">
        <v>99</v>
      </c>
      <c r="I483" s="382">
        <v>99</v>
      </c>
      <c r="J483" s="382">
        <v>999</v>
      </c>
      <c r="K483" s="382">
        <v>99</v>
      </c>
      <c r="L483" s="382">
        <v>99</v>
      </c>
      <c r="M483" s="382">
        <v>99</v>
      </c>
      <c r="N483" s="382">
        <v>99</v>
      </c>
      <c r="O483" s="382">
        <v>99</v>
      </c>
      <c r="P483" s="382">
        <v>9999</v>
      </c>
      <c r="Q483" s="382">
        <v>1</v>
      </c>
      <c r="R483" s="382">
        <v>9</v>
      </c>
      <c r="S483" s="382">
        <v>6.6666666666666687</v>
      </c>
      <c r="T483" s="382">
        <v>5.3333333333333321</v>
      </c>
      <c r="U483" s="382">
        <v>10.644444444444444</v>
      </c>
      <c r="V483" s="382">
        <v>0</v>
      </c>
      <c r="W483" s="382">
        <v>0</v>
      </c>
      <c r="X483" s="382">
        <v>0</v>
      </c>
      <c r="Y483" s="382">
        <v>0</v>
      </c>
      <c r="Z483" s="382">
        <v>1.5542851955596075</v>
      </c>
      <c r="AA483" s="382">
        <v>0.94280904158206003</v>
      </c>
      <c r="AB483" s="382">
        <v>0.94280904158206325</v>
      </c>
      <c r="AC483" s="382">
        <v>67.735537388785389</v>
      </c>
      <c r="AD483" s="382">
        <v>10.362526242313836</v>
      </c>
      <c r="AE483" s="382">
        <v>-25.000000000000096</v>
      </c>
      <c r="AF483" s="382">
        <v>5.2539404553415069E-2</v>
      </c>
      <c r="AG483" s="382">
        <v>6.9270284551916736E-2</v>
      </c>
      <c r="AH483" s="382">
        <v>0</v>
      </c>
      <c r="AI483">
        <v>0</v>
      </c>
    </row>
    <row r="484" spans="1:37" ht="15.6">
      <c r="A484" s="382">
        <v>3</v>
      </c>
      <c r="B484" s="382">
        <v>106</v>
      </c>
      <c r="C484" s="382">
        <v>2022</v>
      </c>
      <c r="D484" s="382">
        <v>99</v>
      </c>
      <c r="E484" s="382">
        <v>2</v>
      </c>
      <c r="F484" s="382">
        <v>99</v>
      </c>
      <c r="G484" s="382">
        <v>99</v>
      </c>
      <c r="H484" s="382">
        <v>99</v>
      </c>
      <c r="I484" s="382">
        <v>99</v>
      </c>
      <c r="J484" s="382">
        <v>999</v>
      </c>
      <c r="K484" s="382">
        <v>99</v>
      </c>
      <c r="L484" s="382">
        <v>99</v>
      </c>
      <c r="M484" s="382">
        <v>99</v>
      </c>
      <c r="N484" s="382">
        <v>99</v>
      </c>
      <c r="O484" s="382">
        <v>99</v>
      </c>
      <c r="P484" s="382">
        <v>9999</v>
      </c>
      <c r="Q484" s="382">
        <v>12</v>
      </c>
      <c r="R484" s="382">
        <v>59</v>
      </c>
      <c r="S484" s="382">
        <v>5.2203389830508478</v>
      </c>
      <c r="T484" s="382">
        <v>4.5423728813559316</v>
      </c>
      <c r="U484" s="382">
        <v>10.200677966101695</v>
      </c>
      <c r="V484" s="382">
        <v>0</v>
      </c>
      <c r="W484" s="382">
        <v>0</v>
      </c>
      <c r="X484" s="382">
        <v>5.0847457627118642</v>
      </c>
      <c r="Y484" s="382">
        <v>0</v>
      </c>
      <c r="Z484" s="382">
        <v>3.0939760302812842</v>
      </c>
      <c r="AA484" s="382">
        <v>1.0746350836710052</v>
      </c>
      <c r="AB484" s="382">
        <v>1.0786374628269353</v>
      </c>
      <c r="AC484" s="382">
        <v>27.043638975246324</v>
      </c>
      <c r="AD484" s="382">
        <v>22.376045140693478</v>
      </c>
      <c r="AE484" s="382">
        <v>21.858887100527951</v>
      </c>
      <c r="AF484" s="382">
        <v>0.34442498540572108</v>
      </c>
      <c r="AG484" s="382">
        <v>0.43517357050861755</v>
      </c>
      <c r="AH484" s="382">
        <v>0</v>
      </c>
      <c r="AI484">
        <v>0</v>
      </c>
    </row>
    <row r="485" spans="1:37" ht="15.6">
      <c r="A485" s="382">
        <v>3</v>
      </c>
      <c r="B485" s="382">
        <v>107</v>
      </c>
      <c r="C485" s="382">
        <v>2022</v>
      </c>
      <c r="D485" s="382">
        <v>99</v>
      </c>
      <c r="E485" s="382">
        <v>3</v>
      </c>
      <c r="F485" s="382">
        <v>99</v>
      </c>
      <c r="G485" s="382">
        <v>99</v>
      </c>
      <c r="H485" s="382">
        <v>99</v>
      </c>
      <c r="I485" s="382">
        <v>99</v>
      </c>
      <c r="J485" s="382">
        <v>999</v>
      </c>
      <c r="K485" s="382">
        <v>99</v>
      </c>
      <c r="L485" s="382">
        <v>99</v>
      </c>
      <c r="M485" s="382">
        <v>99</v>
      </c>
      <c r="N485" s="382">
        <v>99</v>
      </c>
      <c r="O485" s="382">
        <v>99</v>
      </c>
      <c r="P485" s="382">
        <v>9999</v>
      </c>
      <c r="Q485" s="382">
        <v>13</v>
      </c>
      <c r="R485" s="382">
        <v>168</v>
      </c>
      <c r="S485" s="382">
        <v>5.095238095238094</v>
      </c>
      <c r="T485" s="382">
        <v>4.625</v>
      </c>
      <c r="U485" s="382">
        <v>8.8988095238095273</v>
      </c>
      <c r="V485" s="382">
        <v>0.59523809523809557</v>
      </c>
      <c r="W485" s="382">
        <v>0.59523809523809557</v>
      </c>
      <c r="X485" s="382">
        <v>7.1428571428571441</v>
      </c>
      <c r="Y485" s="382">
        <v>2.9761904761904776</v>
      </c>
      <c r="Z485" s="382">
        <v>4.392200718796329</v>
      </c>
      <c r="AA485" s="382">
        <v>1.2403825026315347</v>
      </c>
      <c r="AB485" s="382">
        <v>1.4338073690104161</v>
      </c>
      <c r="AC485" s="382">
        <v>73.117477793720496</v>
      </c>
      <c r="AD485" s="382">
        <v>65.862991873577258</v>
      </c>
      <c r="AE485" s="382">
        <v>69.281076048815422</v>
      </c>
      <c r="AF485" s="382">
        <v>0.98073555166374782</v>
      </c>
      <c r="AG485" s="382">
        <v>1.0809924363790762</v>
      </c>
      <c r="AH485" s="382">
        <v>0</v>
      </c>
      <c r="AI485">
        <v>0</v>
      </c>
    </row>
    <row r="486" spans="1:37" ht="15.6">
      <c r="A486" s="382">
        <v>3</v>
      </c>
      <c r="B486" s="382">
        <v>108</v>
      </c>
      <c r="C486" s="382">
        <v>2022</v>
      </c>
      <c r="D486" s="382">
        <v>99</v>
      </c>
      <c r="E486" s="382">
        <v>4</v>
      </c>
      <c r="F486" s="382">
        <v>99</v>
      </c>
      <c r="G486" s="382">
        <v>99</v>
      </c>
      <c r="H486" s="382">
        <v>99</v>
      </c>
      <c r="I486" s="382">
        <v>99</v>
      </c>
      <c r="J486" s="382">
        <v>999</v>
      </c>
      <c r="K486" s="382">
        <v>99</v>
      </c>
      <c r="L486" s="382">
        <v>99</v>
      </c>
      <c r="M486" s="382">
        <v>99</v>
      </c>
      <c r="N486" s="382">
        <v>99</v>
      </c>
      <c r="O486" s="382">
        <v>99</v>
      </c>
      <c r="P486" s="382">
        <v>9999</v>
      </c>
      <c r="Q486" s="382">
        <v>1</v>
      </c>
      <c r="R486" s="382">
        <v>1</v>
      </c>
      <c r="S486" s="382">
        <v>8</v>
      </c>
      <c r="T486" s="382">
        <v>5</v>
      </c>
      <c r="U486" s="382">
        <v>19.7</v>
      </c>
      <c r="V486" s="382">
        <v>0</v>
      </c>
      <c r="W486" s="382">
        <v>0</v>
      </c>
      <c r="X486" s="382">
        <v>100</v>
      </c>
      <c r="Y486" s="382">
        <v>0</v>
      </c>
      <c r="Z486" s="382">
        <v>0</v>
      </c>
      <c r="AA486" s="382">
        <v>0</v>
      </c>
      <c r="AB486" s="382">
        <v>0</v>
      </c>
      <c r="AC486" s="382"/>
      <c r="AD486" s="382"/>
      <c r="AE486" s="382"/>
      <c r="AF486" s="382">
        <v>5.8377116170461188E-3</v>
      </c>
      <c r="AG486" s="382">
        <v>1.4244515716834645E-2</v>
      </c>
      <c r="AH486" s="382">
        <v>0</v>
      </c>
      <c r="AI486">
        <v>1</v>
      </c>
      <c r="AJ486">
        <v>100.5</v>
      </c>
      <c r="AK486">
        <v>19.407430558403249</v>
      </c>
    </row>
    <row r="487" spans="1:37" ht="15.6">
      <c r="A487" s="382">
        <v>3</v>
      </c>
      <c r="B487" s="382">
        <v>109</v>
      </c>
      <c r="C487" s="382">
        <v>2022</v>
      </c>
      <c r="D487" s="382">
        <v>99</v>
      </c>
      <c r="E487" s="382">
        <v>5</v>
      </c>
      <c r="F487" s="382">
        <v>99</v>
      </c>
      <c r="G487" s="382">
        <v>99</v>
      </c>
      <c r="H487" s="382">
        <v>99</v>
      </c>
      <c r="I487" s="382">
        <v>99</v>
      </c>
      <c r="J487" s="382">
        <v>999</v>
      </c>
      <c r="K487" s="382">
        <v>99</v>
      </c>
      <c r="L487" s="382">
        <v>99</v>
      </c>
      <c r="M487" s="382">
        <v>99</v>
      </c>
      <c r="N487" s="382">
        <v>99</v>
      </c>
      <c r="O487" s="382">
        <v>99</v>
      </c>
      <c r="P487" s="382">
        <v>9999</v>
      </c>
      <c r="Q487" s="382">
        <v>5</v>
      </c>
      <c r="R487" s="382">
        <v>67</v>
      </c>
      <c r="S487" s="382">
        <v>4.5522388059701484</v>
      </c>
      <c r="T487" s="382">
        <v>4.0597014925373136</v>
      </c>
      <c r="U487" s="382">
        <v>7.6701492537313456</v>
      </c>
      <c r="V487" s="382">
        <v>0</v>
      </c>
      <c r="W487" s="382">
        <v>0</v>
      </c>
      <c r="X487" s="382">
        <v>1.4925373134328361</v>
      </c>
      <c r="Y487" s="382">
        <v>0</v>
      </c>
      <c r="Z487" s="382">
        <v>3.3816455821677929</v>
      </c>
      <c r="AA487" s="382">
        <v>1.1101106854798242</v>
      </c>
      <c r="AB487" s="382">
        <v>1.3916659941420937</v>
      </c>
      <c r="AC487" s="382">
        <v>61.11071213823368</v>
      </c>
      <c r="AD487" s="382">
        <v>23.570256326556404</v>
      </c>
      <c r="AE487" s="382">
        <v>53.899953857413117</v>
      </c>
      <c r="AF487" s="382">
        <v>0.39112667834208992</v>
      </c>
      <c r="AG487" s="382">
        <v>0.37158663080615856</v>
      </c>
      <c r="AH487" s="382">
        <v>0</v>
      </c>
      <c r="AI487">
        <v>0</v>
      </c>
    </row>
    <row r="488" spans="1:37" ht="15.6">
      <c r="A488" s="382">
        <v>3</v>
      </c>
      <c r="B488" s="382">
        <v>110</v>
      </c>
      <c r="C488" s="382">
        <v>2022</v>
      </c>
      <c r="D488" s="382">
        <v>99</v>
      </c>
      <c r="E488" s="382">
        <v>6</v>
      </c>
      <c r="F488" s="382">
        <v>99</v>
      </c>
      <c r="G488" s="382">
        <v>99</v>
      </c>
      <c r="H488" s="382">
        <v>99</v>
      </c>
      <c r="I488" s="382">
        <v>99</v>
      </c>
      <c r="J488" s="382">
        <v>999</v>
      </c>
      <c r="K488" s="382">
        <v>99</v>
      </c>
      <c r="L488" s="382">
        <v>99</v>
      </c>
      <c r="M488" s="382">
        <v>99</v>
      </c>
      <c r="N488" s="382">
        <v>99</v>
      </c>
      <c r="O488" s="382">
        <v>99</v>
      </c>
      <c r="P488" s="382">
        <v>9999</v>
      </c>
      <c r="Q488" s="382">
        <v>10</v>
      </c>
      <c r="R488" s="382">
        <v>175</v>
      </c>
      <c r="S488" s="382">
        <v>6.017142857142856</v>
      </c>
      <c r="T488" s="382">
        <v>4.5371428571428556</v>
      </c>
      <c r="U488" s="382">
        <v>6.7742857142857114</v>
      </c>
      <c r="V488" s="382">
        <v>0</v>
      </c>
      <c r="W488" s="382">
        <v>0</v>
      </c>
      <c r="X488" s="382">
        <v>1.1428571428571423</v>
      </c>
      <c r="Y488" s="382">
        <v>0</v>
      </c>
      <c r="Z488" s="382">
        <v>3.0715415261621928</v>
      </c>
      <c r="AA488" s="382">
        <v>1.3113756603082816</v>
      </c>
      <c r="AB488" s="382">
        <v>1.2177463292693502</v>
      </c>
      <c r="AC488" s="382">
        <v>-16.871114623359468</v>
      </c>
      <c r="AD488" s="382">
        <v>-16.771938462140412</v>
      </c>
      <c r="AE488" s="382">
        <v>18.746256687608454</v>
      </c>
      <c r="AF488" s="382">
        <v>1.0215995329830705</v>
      </c>
      <c r="AG488" s="382">
        <v>0.85720169453337469</v>
      </c>
      <c r="AH488" s="382">
        <v>0</v>
      </c>
      <c r="AI488">
        <v>0</v>
      </c>
    </row>
    <row r="489" spans="1:37" ht="15.6">
      <c r="A489" s="382">
        <v>3</v>
      </c>
      <c r="B489" s="382">
        <v>111</v>
      </c>
      <c r="C489" s="382">
        <v>2022</v>
      </c>
      <c r="D489" s="382">
        <v>99</v>
      </c>
      <c r="E489" s="382">
        <v>7</v>
      </c>
      <c r="F489" s="382">
        <v>99</v>
      </c>
      <c r="G489" s="382">
        <v>99</v>
      </c>
      <c r="H489" s="382">
        <v>99</v>
      </c>
      <c r="I489" s="382">
        <v>99</v>
      </c>
      <c r="J489" s="382">
        <v>999</v>
      </c>
      <c r="K489" s="382">
        <v>99</v>
      </c>
      <c r="L489" s="382">
        <v>99</v>
      </c>
      <c r="M489" s="382">
        <v>99</v>
      </c>
      <c r="N489" s="382">
        <v>99</v>
      </c>
      <c r="O489" s="382">
        <v>99</v>
      </c>
      <c r="P489" s="382">
        <v>9999</v>
      </c>
      <c r="Q489" s="382">
        <v>19</v>
      </c>
      <c r="R489" s="382">
        <v>724</v>
      </c>
      <c r="S489" s="382">
        <v>5.2900552486187848</v>
      </c>
      <c r="T489" s="382">
        <v>5.0082872928176805</v>
      </c>
      <c r="U489" s="382">
        <v>6.6128453038674024</v>
      </c>
      <c r="V489" s="382">
        <v>0</v>
      </c>
      <c r="W489" s="382">
        <v>0</v>
      </c>
      <c r="X489" s="382">
        <v>0</v>
      </c>
      <c r="Y489" s="382">
        <v>0</v>
      </c>
      <c r="Z489" s="382">
        <v>2.1926580587974489</v>
      </c>
      <c r="AA489" s="382">
        <v>1.4627456575994471</v>
      </c>
      <c r="AB489" s="382">
        <v>1.1037043829652249</v>
      </c>
      <c r="AC489" s="382">
        <v>-29.581054478858999</v>
      </c>
      <c r="AD489" s="382">
        <v>4.5501006006775988</v>
      </c>
      <c r="AE489" s="382">
        <v>25.003956602379859</v>
      </c>
      <c r="AF489" s="382">
        <v>4.2265032107413889</v>
      </c>
      <c r="AG489" s="382">
        <v>3.4618511623090997</v>
      </c>
      <c r="AH489" s="382">
        <v>0</v>
      </c>
      <c r="AI489">
        <v>0</v>
      </c>
    </row>
    <row r="490" spans="1:37" ht="15.6">
      <c r="A490" s="382">
        <v>3</v>
      </c>
      <c r="B490" s="382">
        <v>112</v>
      </c>
      <c r="C490" s="382">
        <v>2022</v>
      </c>
      <c r="D490" s="382">
        <v>99</v>
      </c>
      <c r="E490" s="382">
        <v>8</v>
      </c>
      <c r="F490" s="382">
        <v>99</v>
      </c>
      <c r="G490" s="382">
        <v>99</v>
      </c>
      <c r="H490" s="382">
        <v>99</v>
      </c>
      <c r="I490" s="382">
        <v>99</v>
      </c>
      <c r="J490" s="382">
        <v>999</v>
      </c>
      <c r="K490" s="382">
        <v>99</v>
      </c>
      <c r="L490" s="382">
        <v>99</v>
      </c>
      <c r="M490" s="382">
        <v>99</v>
      </c>
      <c r="N490" s="382">
        <v>99</v>
      </c>
      <c r="O490" s="382">
        <v>99</v>
      </c>
      <c r="P490" s="382">
        <v>9999</v>
      </c>
      <c r="Q490" s="382">
        <v>14</v>
      </c>
      <c r="R490" s="382">
        <v>223</v>
      </c>
      <c r="S490" s="382">
        <v>5.9058295964125556</v>
      </c>
      <c r="T490" s="382">
        <v>4.8789237668161443</v>
      </c>
      <c r="U490" s="382">
        <v>7.5026905829596418</v>
      </c>
      <c r="V490" s="382">
        <v>0</v>
      </c>
      <c r="W490" s="382">
        <v>0</v>
      </c>
      <c r="X490" s="382">
        <v>4.0358744394618844</v>
      </c>
      <c r="Y490" s="382">
        <v>0</v>
      </c>
      <c r="Z490" s="382">
        <v>3.2461210972179848</v>
      </c>
      <c r="AA490" s="382">
        <v>1.2758931128964557</v>
      </c>
      <c r="AB490" s="382">
        <v>0.91261940481506532</v>
      </c>
      <c r="AC490" s="382">
        <v>25.41755410276912</v>
      </c>
      <c r="AD490" s="382">
        <v>26.304020498701956</v>
      </c>
      <c r="AE490" s="382">
        <v>46.390027146330787</v>
      </c>
      <c r="AF490" s="382">
        <v>1.3018096906012839</v>
      </c>
      <c r="AG490" s="382">
        <v>1.209771535321627</v>
      </c>
      <c r="AH490" s="382">
        <v>1.3452914798206277</v>
      </c>
      <c r="AI490">
        <v>4</v>
      </c>
      <c r="AJ490">
        <v>88.35</v>
      </c>
      <c r="AK490">
        <v>13.419418485420922</v>
      </c>
    </row>
    <row r="491" spans="1:37" ht="15.6">
      <c r="A491" s="382">
        <v>3</v>
      </c>
      <c r="B491" s="382">
        <v>113</v>
      </c>
      <c r="C491" s="382">
        <v>2022</v>
      </c>
      <c r="D491" s="382">
        <v>99</v>
      </c>
      <c r="E491" s="382">
        <v>9</v>
      </c>
      <c r="F491" s="382">
        <v>99</v>
      </c>
      <c r="G491" s="382">
        <v>99</v>
      </c>
      <c r="H491" s="382">
        <v>99</v>
      </c>
      <c r="I491" s="382">
        <v>99</v>
      </c>
      <c r="J491" s="382">
        <v>999</v>
      </c>
      <c r="K491" s="382">
        <v>99</v>
      </c>
      <c r="L491" s="382">
        <v>99</v>
      </c>
      <c r="M491" s="382">
        <v>99</v>
      </c>
      <c r="N491" s="382">
        <v>99</v>
      </c>
      <c r="O491" s="382">
        <v>99</v>
      </c>
      <c r="P491" s="382">
        <v>9999</v>
      </c>
      <c r="Q491" s="382">
        <v>14</v>
      </c>
      <c r="R491" s="382">
        <v>247</v>
      </c>
      <c r="S491" s="382">
        <v>6.036437246963561</v>
      </c>
      <c r="T491" s="382">
        <v>4.9514170040485821</v>
      </c>
      <c r="U491" s="382">
        <v>6.5700404858299599</v>
      </c>
      <c r="V491" s="382">
        <v>0</v>
      </c>
      <c r="W491" s="382">
        <v>0</v>
      </c>
      <c r="X491" s="382">
        <v>0.40485829959514158</v>
      </c>
      <c r="Y491" s="382">
        <v>0</v>
      </c>
      <c r="Z491" s="382">
        <v>1.9661490542743756</v>
      </c>
      <c r="AA491" s="382">
        <v>1.2544206282020451</v>
      </c>
      <c r="AB491" s="382">
        <v>1.3756367742284479</v>
      </c>
      <c r="AC491" s="382">
        <v>7.5131295225766479</v>
      </c>
      <c r="AD491" s="382">
        <v>33.805287231026774</v>
      </c>
      <c r="AE491" s="382">
        <v>31.775632191783561</v>
      </c>
      <c r="AF491" s="382">
        <v>1.4419147694103911</v>
      </c>
      <c r="AG491" s="382">
        <v>1.1734010205725522</v>
      </c>
      <c r="AH491" s="382">
        <v>0</v>
      </c>
      <c r="AI491">
        <v>0</v>
      </c>
    </row>
    <row r="492" spans="1:37" ht="15.6">
      <c r="A492" s="382">
        <v>3</v>
      </c>
      <c r="B492" s="382">
        <v>114</v>
      </c>
      <c r="C492" s="382">
        <v>2022</v>
      </c>
      <c r="D492" s="382">
        <v>99</v>
      </c>
      <c r="E492" s="382">
        <v>10</v>
      </c>
      <c r="F492" s="382">
        <v>99</v>
      </c>
      <c r="G492" s="382">
        <v>99</v>
      </c>
      <c r="H492" s="382">
        <v>99</v>
      </c>
      <c r="I492" s="382">
        <v>99</v>
      </c>
      <c r="J492" s="382">
        <v>999</v>
      </c>
      <c r="K492" s="382">
        <v>99</v>
      </c>
      <c r="L492" s="382">
        <v>99</v>
      </c>
      <c r="M492" s="382">
        <v>99</v>
      </c>
      <c r="N492" s="382">
        <v>99</v>
      </c>
      <c r="O492" s="382">
        <v>99</v>
      </c>
      <c r="P492" s="382">
        <v>9999</v>
      </c>
      <c r="Q492" s="382">
        <v>53</v>
      </c>
      <c r="R492" s="382">
        <v>1619</v>
      </c>
      <c r="S492" s="382">
        <v>5.2235948116121058</v>
      </c>
      <c r="T492" s="382">
        <v>4.9888820259419395</v>
      </c>
      <c r="U492" s="382">
        <v>6.5991352686843756</v>
      </c>
      <c r="V492" s="382">
        <v>0</v>
      </c>
      <c r="W492" s="382">
        <v>0</v>
      </c>
      <c r="X492" s="382">
        <v>1.6676961087090796</v>
      </c>
      <c r="Y492" s="382">
        <v>6.1766522544780739E-2</v>
      </c>
      <c r="Z492" s="382">
        <v>2.4074645587917209</v>
      </c>
      <c r="AA492" s="382">
        <v>1.1983771913081347</v>
      </c>
      <c r="AB492" s="382">
        <v>1.4379915039568569</v>
      </c>
      <c r="AC492" s="382">
        <v>21.801230987873435</v>
      </c>
      <c r="AD492" s="382">
        <v>20.414228149691724</v>
      </c>
      <c r="AE492" s="382">
        <v>28.101729252216757</v>
      </c>
      <c r="AF492" s="382">
        <v>9.4512551079976674</v>
      </c>
      <c r="AG492" s="382">
        <v>7.7252997928254548</v>
      </c>
      <c r="AH492" s="382">
        <v>0</v>
      </c>
      <c r="AI492">
        <v>0</v>
      </c>
    </row>
    <row r="493" spans="1:37" ht="15.6">
      <c r="A493" s="382">
        <v>3</v>
      </c>
      <c r="B493" s="382">
        <v>115</v>
      </c>
      <c r="C493" s="382">
        <v>2022</v>
      </c>
      <c r="D493" s="382">
        <v>99</v>
      </c>
      <c r="E493" s="382">
        <v>11</v>
      </c>
      <c r="F493" s="382">
        <v>99</v>
      </c>
      <c r="G493" s="382">
        <v>99</v>
      </c>
      <c r="H493" s="382">
        <v>99</v>
      </c>
      <c r="I493" s="382">
        <v>99</v>
      </c>
      <c r="J493" s="382">
        <v>999</v>
      </c>
      <c r="K493" s="382">
        <v>99</v>
      </c>
      <c r="L493" s="382">
        <v>99</v>
      </c>
      <c r="M493" s="382">
        <v>99</v>
      </c>
      <c r="N493" s="382">
        <v>99</v>
      </c>
      <c r="O493" s="382">
        <v>99</v>
      </c>
      <c r="P493" s="382">
        <v>9999</v>
      </c>
      <c r="Q493" s="382">
        <v>19</v>
      </c>
      <c r="R493" s="382">
        <v>511</v>
      </c>
      <c r="S493" s="382">
        <v>5.0587084148727994</v>
      </c>
      <c r="T493" s="382">
        <v>4.8767123287671241</v>
      </c>
      <c r="U493" s="382">
        <v>6.2377690802348367</v>
      </c>
      <c r="V493" s="382">
        <v>0</v>
      </c>
      <c r="W493" s="382">
        <v>0</v>
      </c>
      <c r="X493" s="382">
        <v>0.78277886497064608</v>
      </c>
      <c r="Y493" s="382">
        <v>0</v>
      </c>
      <c r="Z493" s="382">
        <v>2.5644952951579758</v>
      </c>
      <c r="AA493" s="382">
        <v>1.3094857504507988</v>
      </c>
      <c r="AB493" s="382">
        <v>1.392763571244654</v>
      </c>
      <c r="AC493" s="382">
        <v>27.25874952911003</v>
      </c>
      <c r="AD493" s="382">
        <v>34.483580585236076</v>
      </c>
      <c r="AE493" s="382">
        <v>39.668772809437179</v>
      </c>
      <c r="AF493" s="382">
        <v>2.9830706363105657</v>
      </c>
      <c r="AG493" s="382">
        <v>2.3047915658583986</v>
      </c>
      <c r="AH493" s="382">
        <v>0</v>
      </c>
      <c r="AI493">
        <v>0</v>
      </c>
    </row>
    <row r="494" spans="1:37" ht="15.6">
      <c r="A494" s="382">
        <v>3</v>
      </c>
      <c r="B494" s="382">
        <v>116</v>
      </c>
      <c r="C494" s="382">
        <v>2022</v>
      </c>
      <c r="D494" s="382">
        <v>99</v>
      </c>
      <c r="E494" s="382">
        <v>12</v>
      </c>
      <c r="F494" s="382">
        <v>99</v>
      </c>
      <c r="G494" s="382">
        <v>99</v>
      </c>
      <c r="H494" s="382">
        <v>99</v>
      </c>
      <c r="I494" s="382">
        <v>99</v>
      </c>
      <c r="J494" s="382">
        <v>999</v>
      </c>
      <c r="K494" s="382">
        <v>99</v>
      </c>
      <c r="L494" s="382">
        <v>99</v>
      </c>
      <c r="M494" s="382">
        <v>99</v>
      </c>
      <c r="N494" s="382">
        <v>99</v>
      </c>
      <c r="O494" s="382">
        <v>99</v>
      </c>
      <c r="P494" s="382">
        <v>9999</v>
      </c>
      <c r="Q494" s="382">
        <v>21</v>
      </c>
      <c r="R494" s="382">
        <v>541</v>
      </c>
      <c r="S494" s="382">
        <v>5.8484288354898348</v>
      </c>
      <c r="T494" s="382">
        <v>4.8040665434380783</v>
      </c>
      <c r="U494" s="382">
        <v>6.3489833641404783</v>
      </c>
      <c r="V494" s="382">
        <v>0</v>
      </c>
      <c r="W494" s="382">
        <v>0</v>
      </c>
      <c r="X494" s="382">
        <v>0</v>
      </c>
      <c r="Y494" s="382">
        <v>0</v>
      </c>
      <c r="Z494" s="382">
        <v>2.1588625491662854</v>
      </c>
      <c r="AA494" s="382">
        <v>1.3262396387912823</v>
      </c>
      <c r="AB494" s="382">
        <v>1.47388295595191</v>
      </c>
      <c r="AC494" s="382">
        <v>-0.74135270246677987</v>
      </c>
      <c r="AD494" s="382">
        <v>30.764960073360299</v>
      </c>
      <c r="AE494" s="382">
        <v>9.0716821868732609</v>
      </c>
      <c r="AF494" s="382">
        <v>3.1582019848219498</v>
      </c>
      <c r="AG494" s="382">
        <v>2.4836072377758183</v>
      </c>
      <c r="AH494" s="382">
        <v>1.4787430683918668</v>
      </c>
      <c r="AI494">
        <v>15</v>
      </c>
      <c r="AJ494">
        <v>81.233333333333348</v>
      </c>
      <c r="AK494">
        <v>15.054795785288547</v>
      </c>
    </row>
    <row r="495" spans="1:37" ht="15.6">
      <c r="A495" s="382">
        <v>3</v>
      </c>
      <c r="B495" s="382">
        <v>117</v>
      </c>
      <c r="C495" s="382">
        <v>2022</v>
      </c>
      <c r="D495" s="382">
        <v>99</v>
      </c>
      <c r="E495" s="382">
        <v>13</v>
      </c>
      <c r="F495" s="382">
        <v>99</v>
      </c>
      <c r="G495" s="382">
        <v>99</v>
      </c>
      <c r="H495" s="382">
        <v>99</v>
      </c>
      <c r="I495" s="382">
        <v>99</v>
      </c>
      <c r="J495" s="382">
        <v>999</v>
      </c>
      <c r="K495" s="382">
        <v>99</v>
      </c>
      <c r="L495" s="382">
        <v>99</v>
      </c>
      <c r="M495" s="382">
        <v>99</v>
      </c>
      <c r="N495" s="382">
        <v>99</v>
      </c>
      <c r="O495" s="382">
        <v>99</v>
      </c>
      <c r="P495" s="382">
        <v>9999</v>
      </c>
      <c r="Q495" s="382">
        <v>28</v>
      </c>
      <c r="R495" s="382">
        <v>735</v>
      </c>
      <c r="S495" s="382">
        <v>5.1537414965986397</v>
      </c>
      <c r="T495" s="382">
        <v>5.093877551020408</v>
      </c>
      <c r="U495" s="382">
        <v>6.5307482993197263</v>
      </c>
      <c r="V495" s="382">
        <v>0</v>
      </c>
      <c r="W495" s="382">
        <v>0</v>
      </c>
      <c r="X495" s="382">
        <v>0.1360544217687075</v>
      </c>
      <c r="Y495" s="382">
        <v>0</v>
      </c>
      <c r="Z495" s="382">
        <v>2.405827700198278</v>
      </c>
      <c r="AA495" s="382">
        <v>1.1075665615564732</v>
      </c>
      <c r="AB495" s="382">
        <v>1.5815786692564699</v>
      </c>
      <c r="AC495" s="382">
        <v>31.571514898307846</v>
      </c>
      <c r="AD495" s="382">
        <v>14.609411086249947</v>
      </c>
      <c r="AE495" s="382">
        <v>37.622603179122422</v>
      </c>
      <c r="AF495" s="382">
        <v>4.2907180385288948</v>
      </c>
      <c r="AG495" s="382">
        <v>3.4708172534202024</v>
      </c>
      <c r="AH495" s="382">
        <v>0</v>
      </c>
      <c r="AI495">
        <v>0</v>
      </c>
    </row>
    <row r="496" spans="1:37" ht="15.6">
      <c r="A496" s="382">
        <v>3</v>
      </c>
      <c r="B496" s="382">
        <v>118</v>
      </c>
      <c r="C496" s="382">
        <v>2022</v>
      </c>
      <c r="D496" s="382">
        <v>99</v>
      </c>
      <c r="E496" s="382">
        <v>14</v>
      </c>
      <c r="F496" s="382">
        <v>99</v>
      </c>
      <c r="G496" s="382">
        <v>99</v>
      </c>
      <c r="H496" s="382">
        <v>99</v>
      </c>
      <c r="I496" s="382">
        <v>99</v>
      </c>
      <c r="J496" s="382">
        <v>999</v>
      </c>
      <c r="K496" s="382">
        <v>99</v>
      </c>
      <c r="L496" s="382">
        <v>99</v>
      </c>
      <c r="M496" s="382">
        <v>99</v>
      </c>
      <c r="N496" s="382">
        <v>99</v>
      </c>
      <c r="O496" s="382">
        <v>99</v>
      </c>
      <c r="P496" s="382">
        <v>9999</v>
      </c>
      <c r="Q496" s="382">
        <v>27</v>
      </c>
      <c r="R496" s="382">
        <v>543</v>
      </c>
      <c r="S496" s="382">
        <v>5.0883977900552484</v>
      </c>
      <c r="T496" s="382">
        <v>4.2817679558011053</v>
      </c>
      <c r="U496" s="382">
        <v>5.7574585635359101</v>
      </c>
      <c r="V496" s="382">
        <v>0</v>
      </c>
      <c r="W496" s="382">
        <v>0</v>
      </c>
      <c r="X496" s="382">
        <v>0</v>
      </c>
      <c r="Y496" s="382">
        <v>0</v>
      </c>
      <c r="Z496" s="382">
        <v>1.8011083618583175</v>
      </c>
      <c r="AA496" s="382">
        <v>1.0735021309659749</v>
      </c>
      <c r="AB496" s="382">
        <v>1.4815560375430163</v>
      </c>
      <c r="AC496" s="382">
        <v>41.551325436003445</v>
      </c>
      <c r="AD496" s="382">
        <v>8.8690121107076294</v>
      </c>
      <c r="AE496" s="382">
        <v>25.876670231375758</v>
      </c>
      <c r="AF496" s="382">
        <v>3.169877408056041</v>
      </c>
      <c r="AG496" s="382">
        <v>2.2605395677939168</v>
      </c>
      <c r="AH496" s="382">
        <v>0</v>
      </c>
      <c r="AI496">
        <v>2</v>
      </c>
      <c r="AJ496">
        <v>104.85</v>
      </c>
      <c r="AK496">
        <v>10.189177928106316</v>
      </c>
    </row>
    <row r="497" spans="1:37" ht="15.6">
      <c r="A497" s="382">
        <v>3</v>
      </c>
      <c r="B497" s="382">
        <v>119</v>
      </c>
      <c r="C497" s="382">
        <v>2022</v>
      </c>
      <c r="D497" s="382">
        <v>99</v>
      </c>
      <c r="E497" s="382">
        <v>15</v>
      </c>
      <c r="F497" s="382">
        <v>99</v>
      </c>
      <c r="G497" s="382">
        <v>99</v>
      </c>
      <c r="H497" s="382">
        <v>99</v>
      </c>
      <c r="I497" s="382">
        <v>99</v>
      </c>
      <c r="J497" s="382">
        <v>999</v>
      </c>
      <c r="K497" s="382">
        <v>99</v>
      </c>
      <c r="L497" s="382">
        <v>99</v>
      </c>
      <c r="M497" s="382">
        <v>99</v>
      </c>
      <c r="N497" s="382">
        <v>99</v>
      </c>
      <c r="O497" s="382">
        <v>99</v>
      </c>
      <c r="P497" s="382">
        <v>9999</v>
      </c>
      <c r="Q497" s="382">
        <v>1</v>
      </c>
      <c r="R497" s="382">
        <v>2</v>
      </c>
      <c r="S497" s="382">
        <v>5</v>
      </c>
      <c r="T497" s="382">
        <v>5</v>
      </c>
      <c r="U497" s="382">
        <v>10.199999999999999</v>
      </c>
      <c r="V497" s="382">
        <v>0</v>
      </c>
      <c r="W497" s="382">
        <v>0</v>
      </c>
      <c r="X497" s="382">
        <v>0</v>
      </c>
      <c r="Y497" s="382">
        <v>0</v>
      </c>
      <c r="Z497" s="382">
        <v>0.60000000000001141</v>
      </c>
      <c r="AA497" s="382">
        <v>0</v>
      </c>
      <c r="AB497" s="382">
        <v>0</v>
      </c>
      <c r="AC497" s="382"/>
      <c r="AD497" s="382"/>
      <c r="AE497" s="382"/>
      <c r="AF497" s="382">
        <v>1.1675423234092236E-2</v>
      </c>
      <c r="AG497" s="382">
        <v>1.4750666021493749E-2</v>
      </c>
      <c r="AH497" s="382">
        <v>0</v>
      </c>
    </row>
    <row r="498" spans="1:37" ht="15.6">
      <c r="A498" s="382">
        <v>3</v>
      </c>
      <c r="B498" s="382">
        <v>120</v>
      </c>
      <c r="C498" s="382">
        <v>2022</v>
      </c>
      <c r="D498" s="382">
        <v>99</v>
      </c>
      <c r="E498" s="382">
        <v>16</v>
      </c>
      <c r="F498" s="382">
        <v>99</v>
      </c>
      <c r="G498" s="382">
        <v>99</v>
      </c>
      <c r="H498" s="382">
        <v>99</v>
      </c>
      <c r="I498" s="382">
        <v>99</v>
      </c>
      <c r="J498" s="382">
        <v>999</v>
      </c>
      <c r="K498" s="382">
        <v>99</v>
      </c>
      <c r="L498" s="382">
        <v>99</v>
      </c>
      <c r="M498" s="382">
        <v>99</v>
      </c>
      <c r="N498" s="382">
        <v>99</v>
      </c>
      <c r="O498" s="382">
        <v>99</v>
      </c>
      <c r="P498" s="382">
        <v>9999</v>
      </c>
      <c r="Q498" s="382">
        <v>9</v>
      </c>
      <c r="R498" s="382">
        <v>239</v>
      </c>
      <c r="S498" s="382">
        <v>5.0418410041841009</v>
      </c>
      <c r="T498" s="382">
        <v>3.8451882845188257</v>
      </c>
      <c r="U498" s="382">
        <v>6.57405857740586</v>
      </c>
      <c r="V498" s="382">
        <v>0</v>
      </c>
      <c r="W498" s="382">
        <v>0</v>
      </c>
      <c r="X498" s="382">
        <v>0</v>
      </c>
      <c r="Y498" s="382">
        <v>0</v>
      </c>
      <c r="Z498" s="382">
        <v>2.0130943345794581</v>
      </c>
      <c r="AA498" s="382">
        <v>1.0815717486711975</v>
      </c>
      <c r="AB498" s="382">
        <v>1.286023950217182</v>
      </c>
      <c r="AC498" s="382">
        <v>66.94377353500488</v>
      </c>
      <c r="AD498" s="382">
        <v>21.986498639385474</v>
      </c>
      <c r="AE498" s="382">
        <v>39.270670840500202</v>
      </c>
      <c r="AF498" s="382">
        <v>1.3952130764740223</v>
      </c>
      <c r="AG498" s="382">
        <v>1.1360905124005378</v>
      </c>
      <c r="AH498" s="382">
        <v>0</v>
      </c>
      <c r="AI498">
        <v>97</v>
      </c>
      <c r="AJ498">
        <v>78.427835051546381</v>
      </c>
      <c r="AK498">
        <v>13.92763120678379</v>
      </c>
    </row>
    <row r="499" spans="1:37" ht="15.6">
      <c r="A499" s="382">
        <v>3</v>
      </c>
      <c r="B499" s="382">
        <v>121</v>
      </c>
      <c r="C499" s="382">
        <v>2022</v>
      </c>
      <c r="D499" s="382">
        <v>99</v>
      </c>
      <c r="E499" s="382">
        <v>17</v>
      </c>
      <c r="F499" s="382">
        <v>99</v>
      </c>
      <c r="G499" s="382">
        <v>99</v>
      </c>
      <c r="H499" s="382">
        <v>99</v>
      </c>
      <c r="I499" s="382">
        <v>99</v>
      </c>
      <c r="J499" s="382">
        <v>999</v>
      </c>
      <c r="K499" s="382">
        <v>99</v>
      </c>
      <c r="L499" s="382">
        <v>99</v>
      </c>
      <c r="M499" s="382">
        <v>99</v>
      </c>
      <c r="N499" s="382">
        <v>99</v>
      </c>
      <c r="O499" s="382">
        <v>99</v>
      </c>
      <c r="P499" s="382">
        <v>9999</v>
      </c>
      <c r="Q499" s="382">
        <v>56</v>
      </c>
      <c r="R499" s="382">
        <v>2243</v>
      </c>
      <c r="S499" s="382">
        <v>5.3027195720017852</v>
      </c>
      <c r="T499" s="382">
        <v>4.6977262594739191</v>
      </c>
      <c r="U499" s="382">
        <v>6.7497547926883597</v>
      </c>
      <c r="V499" s="382">
        <v>0</v>
      </c>
      <c r="W499" s="382">
        <v>8.9166295140436891E-2</v>
      </c>
      <c r="X499" s="382">
        <v>0</v>
      </c>
      <c r="Y499" s="382">
        <v>0</v>
      </c>
      <c r="Z499" s="382">
        <v>1.7875189426101348</v>
      </c>
      <c r="AA499" s="382">
        <v>1.1298750637380479</v>
      </c>
      <c r="AB499" s="382">
        <v>1.3123540029065544</v>
      </c>
      <c r="AC499" s="382">
        <v>45.515647237272447</v>
      </c>
      <c r="AD499" s="382">
        <v>31.645954307795744</v>
      </c>
      <c r="AE499" s="382">
        <v>45.769222615291369</v>
      </c>
      <c r="AF499" s="382">
        <v>13.093987157034444</v>
      </c>
      <c r="AG499" s="382">
        <v>10.947091096353368</v>
      </c>
      <c r="AH499" s="382">
        <v>0.13374944271065539</v>
      </c>
      <c r="AI499">
        <v>0</v>
      </c>
    </row>
    <row r="500" spans="1:37" ht="15.6">
      <c r="A500" s="382">
        <v>3</v>
      </c>
      <c r="B500" s="382">
        <v>122</v>
      </c>
      <c r="C500" s="382">
        <v>2022</v>
      </c>
      <c r="D500" s="382">
        <v>99</v>
      </c>
      <c r="E500" s="382">
        <v>18</v>
      </c>
      <c r="F500" s="382">
        <v>99</v>
      </c>
      <c r="G500" s="382">
        <v>99</v>
      </c>
      <c r="H500" s="382">
        <v>99</v>
      </c>
      <c r="I500" s="382">
        <v>99</v>
      </c>
      <c r="J500" s="382">
        <v>999</v>
      </c>
      <c r="K500" s="382">
        <v>99</v>
      </c>
      <c r="L500" s="382">
        <v>99</v>
      </c>
      <c r="M500" s="382">
        <v>99</v>
      </c>
      <c r="N500" s="382">
        <v>99</v>
      </c>
      <c r="O500" s="382">
        <v>99</v>
      </c>
      <c r="P500" s="382">
        <v>9999</v>
      </c>
      <c r="Q500" s="382">
        <v>12</v>
      </c>
      <c r="R500" s="382">
        <v>206</v>
      </c>
      <c r="S500" s="382">
        <v>5.7281553398058236</v>
      </c>
      <c r="T500" s="382">
        <v>4.6359223300970882</v>
      </c>
      <c r="U500" s="382">
        <v>6.0597087378640753</v>
      </c>
      <c r="V500" s="382">
        <v>0</v>
      </c>
      <c r="W500" s="382">
        <v>0</v>
      </c>
      <c r="X500" s="382">
        <v>0.48543689320388361</v>
      </c>
      <c r="Y500" s="382">
        <v>0</v>
      </c>
      <c r="Z500" s="382">
        <v>2.1977653948272926</v>
      </c>
      <c r="AA500" s="382">
        <v>1.6291887000988372</v>
      </c>
      <c r="AB500" s="382">
        <v>1.105358033542482</v>
      </c>
      <c r="AC500" s="382">
        <v>34.482681128026506</v>
      </c>
      <c r="AD500" s="382">
        <v>11.325677319476688</v>
      </c>
      <c r="AE500" s="382">
        <v>40.59915422033415</v>
      </c>
      <c r="AF500" s="382">
        <v>1.2025685931115002</v>
      </c>
      <c r="AG500" s="382">
        <v>0.90261060757993361</v>
      </c>
      <c r="AH500" s="382">
        <v>0</v>
      </c>
      <c r="AI500">
        <v>0</v>
      </c>
    </row>
    <row r="501" spans="1:37" ht="15.6">
      <c r="A501" s="382">
        <v>3</v>
      </c>
      <c r="B501" s="382">
        <v>123</v>
      </c>
      <c r="C501" s="382">
        <v>2022</v>
      </c>
      <c r="D501" s="382">
        <v>99</v>
      </c>
      <c r="E501" s="382">
        <v>19</v>
      </c>
      <c r="F501" s="382">
        <v>99</v>
      </c>
      <c r="G501" s="382">
        <v>99</v>
      </c>
      <c r="H501" s="382">
        <v>99</v>
      </c>
      <c r="I501" s="382">
        <v>99</v>
      </c>
      <c r="J501" s="382">
        <v>999</v>
      </c>
      <c r="K501" s="382">
        <v>99</v>
      </c>
      <c r="L501" s="382">
        <v>99</v>
      </c>
      <c r="M501" s="382">
        <v>99</v>
      </c>
      <c r="N501" s="382">
        <v>99</v>
      </c>
      <c r="O501" s="382">
        <v>99</v>
      </c>
      <c r="P501" s="382">
        <v>9999</v>
      </c>
      <c r="Q501" s="382">
        <v>19</v>
      </c>
      <c r="R501" s="382">
        <v>412</v>
      </c>
      <c r="S501" s="382">
        <v>5.0388349514563089</v>
      </c>
      <c r="T501" s="382">
        <v>4.191747572815534</v>
      </c>
      <c r="U501" s="382">
        <v>7.0419902912621373</v>
      </c>
      <c r="V501" s="382">
        <v>0</v>
      </c>
      <c r="W501" s="382">
        <v>0</v>
      </c>
      <c r="X501" s="382">
        <v>0</v>
      </c>
      <c r="Y501" s="382">
        <v>0</v>
      </c>
      <c r="Z501" s="382">
        <v>2.3404648363928025</v>
      </c>
      <c r="AA501" s="382">
        <v>1.4016102396961545</v>
      </c>
      <c r="AB501" s="382">
        <v>1.4106494594496417</v>
      </c>
      <c r="AC501" s="382">
        <v>40.65962326696296</v>
      </c>
      <c r="AD501" s="382">
        <v>36.933144923315041</v>
      </c>
      <c r="AE501" s="382">
        <v>44.676249332720609</v>
      </c>
      <c r="AF501" s="382">
        <v>2.4051371862230004</v>
      </c>
      <c r="AG501" s="382">
        <v>2.0978483984392073</v>
      </c>
      <c r="AH501" s="382">
        <v>0</v>
      </c>
      <c r="AI501">
        <v>0</v>
      </c>
    </row>
    <row r="502" spans="1:37" ht="15.6">
      <c r="A502" s="382">
        <v>3</v>
      </c>
      <c r="B502" s="382">
        <v>124</v>
      </c>
      <c r="C502" s="382">
        <v>2022</v>
      </c>
      <c r="D502" s="382">
        <v>99</v>
      </c>
      <c r="E502" s="382">
        <v>20</v>
      </c>
      <c r="F502" s="382">
        <v>99</v>
      </c>
      <c r="G502" s="382">
        <v>99</v>
      </c>
      <c r="H502" s="382">
        <v>99</v>
      </c>
      <c r="I502" s="382">
        <v>99</v>
      </c>
      <c r="J502" s="382">
        <v>999</v>
      </c>
      <c r="K502" s="382">
        <v>99</v>
      </c>
      <c r="L502" s="382">
        <v>99</v>
      </c>
      <c r="M502" s="382">
        <v>99</v>
      </c>
      <c r="N502" s="382">
        <v>99</v>
      </c>
      <c r="O502" s="382">
        <v>99</v>
      </c>
      <c r="P502" s="382">
        <v>9999</v>
      </c>
      <c r="Q502" s="382">
        <v>12</v>
      </c>
      <c r="R502" s="382">
        <v>310</v>
      </c>
      <c r="S502" s="382">
        <v>5.1483870967741936</v>
      </c>
      <c r="T502" s="382">
        <v>4.7096774193548399</v>
      </c>
      <c r="U502" s="382">
        <v>7.0822580645161359</v>
      </c>
      <c r="V502" s="382">
        <v>0</v>
      </c>
      <c r="W502" s="382">
        <v>0</v>
      </c>
      <c r="X502" s="382">
        <v>0</v>
      </c>
      <c r="Y502" s="382">
        <v>0</v>
      </c>
      <c r="Z502" s="382">
        <v>1.8594591820020288</v>
      </c>
      <c r="AA502" s="382">
        <v>1.1001087828151623</v>
      </c>
      <c r="AB502" s="382">
        <v>1.5153738682113578</v>
      </c>
      <c r="AC502" s="382">
        <v>54.86439411824999</v>
      </c>
      <c r="AD502" s="382">
        <v>19.633790658296554</v>
      </c>
      <c r="AE502" s="382">
        <v>52.507392344613663</v>
      </c>
      <c r="AF502" s="382">
        <v>1.8096906012842964</v>
      </c>
      <c r="AG502" s="382">
        <v>1.5875042769700756</v>
      </c>
      <c r="AH502" s="382">
        <v>0</v>
      </c>
      <c r="AI502">
        <v>25</v>
      </c>
      <c r="AJ502">
        <v>87.588000000000022</v>
      </c>
      <c r="AK502">
        <v>16.309013437146131</v>
      </c>
    </row>
    <row r="503" spans="1:37" ht="15.6">
      <c r="A503" s="382">
        <v>3</v>
      </c>
      <c r="B503" s="382">
        <v>125</v>
      </c>
      <c r="C503" s="382">
        <v>2022</v>
      </c>
      <c r="D503" s="382">
        <v>99</v>
      </c>
      <c r="E503" s="382">
        <v>21</v>
      </c>
      <c r="F503" s="382">
        <v>99</v>
      </c>
      <c r="G503" s="382">
        <v>99</v>
      </c>
      <c r="H503" s="382">
        <v>99</v>
      </c>
      <c r="I503" s="382">
        <v>99</v>
      </c>
      <c r="J503" s="382">
        <v>999</v>
      </c>
      <c r="K503" s="382">
        <v>99</v>
      </c>
      <c r="L503" s="382">
        <v>99</v>
      </c>
      <c r="M503" s="382">
        <v>99</v>
      </c>
      <c r="N503" s="382">
        <v>99</v>
      </c>
      <c r="O503" s="382">
        <v>99</v>
      </c>
      <c r="P503" s="382">
        <v>9999</v>
      </c>
      <c r="Q503" s="382">
        <v>18</v>
      </c>
      <c r="R503" s="382">
        <v>471</v>
      </c>
      <c r="S503" s="382">
        <v>5.602972399150743</v>
      </c>
      <c r="T503" s="382">
        <v>3.8343949044585992</v>
      </c>
      <c r="U503" s="382">
        <v>7.0853503184713391</v>
      </c>
      <c r="V503" s="382">
        <v>0</v>
      </c>
      <c r="W503" s="382">
        <v>0</v>
      </c>
      <c r="X503" s="382">
        <v>1.0615711252653928</v>
      </c>
      <c r="Y503" s="382">
        <v>0</v>
      </c>
      <c r="Z503" s="382">
        <v>3.096299043172412</v>
      </c>
      <c r="AA503" s="382">
        <v>1.5980055500816319</v>
      </c>
      <c r="AB503" s="382">
        <v>1.5875596533572103</v>
      </c>
      <c r="AC503" s="382">
        <v>26.229152012583842</v>
      </c>
      <c r="AD503" s="382">
        <v>30.699230189213225</v>
      </c>
      <c r="AE503" s="382">
        <v>51.053234788961561</v>
      </c>
      <c r="AF503" s="382">
        <v>2.7495621716287206</v>
      </c>
      <c r="AG503" s="382">
        <v>2.4130354238690659</v>
      </c>
      <c r="AH503" s="382">
        <v>0</v>
      </c>
      <c r="AI503">
        <v>0</v>
      </c>
    </row>
    <row r="504" spans="1:37" ht="15.6">
      <c r="A504" s="382">
        <v>3</v>
      </c>
      <c r="B504" s="382">
        <v>126</v>
      </c>
      <c r="C504" s="382">
        <v>2022</v>
      </c>
      <c r="D504" s="382">
        <v>99</v>
      </c>
      <c r="E504" s="382">
        <v>22</v>
      </c>
      <c r="F504" s="382">
        <v>99</v>
      </c>
      <c r="G504" s="382">
        <v>99</v>
      </c>
      <c r="H504" s="382">
        <v>99</v>
      </c>
      <c r="I504" s="382">
        <v>99</v>
      </c>
      <c r="J504" s="382">
        <v>999</v>
      </c>
      <c r="K504" s="382">
        <v>99</v>
      </c>
      <c r="L504" s="382">
        <v>99</v>
      </c>
      <c r="M504" s="382">
        <v>99</v>
      </c>
      <c r="N504" s="382">
        <v>99</v>
      </c>
      <c r="O504" s="382">
        <v>99</v>
      </c>
      <c r="P504" s="382">
        <v>9999</v>
      </c>
      <c r="Q504" s="382">
        <v>27</v>
      </c>
      <c r="R504" s="382">
        <v>376</v>
      </c>
      <c r="S504" s="382">
        <v>5.6808510638297856</v>
      </c>
      <c r="T504" s="382">
        <v>4.625</v>
      </c>
      <c r="U504" s="382">
        <v>7.5007978723404225</v>
      </c>
      <c r="V504" s="382">
        <v>0</v>
      </c>
      <c r="W504" s="382">
        <v>0</v>
      </c>
      <c r="X504" s="382">
        <v>0.79787234042553212</v>
      </c>
      <c r="Y504" s="382">
        <v>0</v>
      </c>
      <c r="Z504" s="382">
        <v>2.5240069464102941</v>
      </c>
      <c r="AA504" s="382">
        <v>1.4854812670778752</v>
      </c>
      <c r="AB504" s="382">
        <v>1.7027238816147732</v>
      </c>
      <c r="AC504" s="382">
        <v>42.701964111421177</v>
      </c>
      <c r="AD504" s="382">
        <v>14.04222096275199</v>
      </c>
      <c r="AE504" s="382">
        <v>8.5169827420924449</v>
      </c>
      <c r="AF504" s="382">
        <v>2.1949795680093405</v>
      </c>
      <c r="AG504" s="382">
        <v>2.0392795774715089</v>
      </c>
      <c r="AH504" s="382">
        <v>1.3297872340425536</v>
      </c>
      <c r="AI504">
        <v>0</v>
      </c>
    </row>
    <row r="505" spans="1:37" ht="15.6">
      <c r="A505" s="382">
        <v>3</v>
      </c>
      <c r="B505" s="382">
        <v>127</v>
      </c>
      <c r="C505" s="382">
        <v>2022</v>
      </c>
      <c r="D505" s="382">
        <v>99</v>
      </c>
      <c r="E505" s="382">
        <v>23</v>
      </c>
      <c r="F505" s="382">
        <v>99</v>
      </c>
      <c r="G505" s="382">
        <v>99</v>
      </c>
      <c r="H505" s="382">
        <v>99</v>
      </c>
      <c r="I505" s="382">
        <v>99</v>
      </c>
      <c r="J505" s="382">
        <v>999</v>
      </c>
      <c r="K505" s="382">
        <v>99</v>
      </c>
      <c r="L505" s="382">
        <v>99</v>
      </c>
      <c r="M505" s="382">
        <v>99</v>
      </c>
      <c r="N505" s="382">
        <v>99</v>
      </c>
      <c r="O505" s="382">
        <v>99</v>
      </c>
      <c r="P505" s="382">
        <v>9999</v>
      </c>
      <c r="Q505" s="382">
        <v>11</v>
      </c>
      <c r="R505" s="382">
        <v>191</v>
      </c>
      <c r="S505" s="382">
        <v>4.5811518324607317</v>
      </c>
      <c r="T505" s="382">
        <v>3.1780104712041881</v>
      </c>
      <c r="U505" s="382">
        <v>7.52931937172775</v>
      </c>
      <c r="V505" s="382">
        <v>0</v>
      </c>
      <c r="W505" s="382">
        <v>0</v>
      </c>
      <c r="X505" s="382">
        <v>0</v>
      </c>
      <c r="Y505" s="382">
        <v>0</v>
      </c>
      <c r="Z505" s="382">
        <v>2.647883488996468</v>
      </c>
      <c r="AA505" s="382">
        <v>1.8139831308301724</v>
      </c>
      <c r="AB505" s="382">
        <v>1.4650333591238975</v>
      </c>
      <c r="AC505" s="382">
        <v>15.842957458876011</v>
      </c>
      <c r="AD505" s="382">
        <v>-6.8422871637373683</v>
      </c>
      <c r="AE505" s="382">
        <v>64.075343922999124</v>
      </c>
      <c r="AF505" s="382">
        <v>1.1150029188558086</v>
      </c>
      <c r="AG505" s="382">
        <v>1.0398496473289294</v>
      </c>
      <c r="AH505" s="382">
        <v>0</v>
      </c>
      <c r="AI505">
        <v>0</v>
      </c>
    </row>
    <row r="506" spans="1:37" ht="15.6">
      <c r="A506" s="382">
        <v>3</v>
      </c>
      <c r="B506" s="382">
        <v>128</v>
      </c>
      <c r="C506" s="382">
        <v>2022</v>
      </c>
      <c r="D506" s="382">
        <v>99</v>
      </c>
      <c r="E506" s="382">
        <v>24</v>
      </c>
      <c r="F506" s="382">
        <v>99</v>
      </c>
      <c r="G506" s="382">
        <v>99</v>
      </c>
      <c r="H506" s="382">
        <v>99</v>
      </c>
      <c r="I506" s="382">
        <v>99</v>
      </c>
      <c r="J506" s="382">
        <v>999</v>
      </c>
      <c r="K506" s="382">
        <v>99</v>
      </c>
      <c r="L506" s="382">
        <v>99</v>
      </c>
      <c r="M506" s="382">
        <v>99</v>
      </c>
      <c r="N506" s="382">
        <v>99</v>
      </c>
      <c r="O506" s="382">
        <v>99</v>
      </c>
      <c r="P506" s="382">
        <v>9999</v>
      </c>
      <c r="Q506" s="382">
        <v>10</v>
      </c>
      <c r="R506" s="382">
        <v>230</v>
      </c>
      <c r="S506" s="382">
        <v>4.6521739130434785</v>
      </c>
      <c r="T506" s="382">
        <v>3.8956521739130441</v>
      </c>
      <c r="U506" s="382">
        <v>8.3460869565217433</v>
      </c>
      <c r="V506" s="382">
        <v>0</v>
      </c>
      <c r="W506" s="382">
        <v>0</v>
      </c>
      <c r="X506" s="382">
        <v>0</v>
      </c>
      <c r="Y506" s="382">
        <v>0</v>
      </c>
      <c r="Z506" s="382">
        <v>1.9336060907479835</v>
      </c>
      <c r="AA506" s="382">
        <v>1.5211178856118159</v>
      </c>
      <c r="AB506" s="382">
        <v>1.5057796654079711</v>
      </c>
      <c r="AC506" s="382">
        <v>56.747226691411186</v>
      </c>
      <c r="AD506" s="382">
        <v>43.664565167063635</v>
      </c>
      <c r="AE506" s="382">
        <v>67.700634450077359</v>
      </c>
      <c r="AF506" s="382">
        <v>1.3426736719206069</v>
      </c>
      <c r="AG506" s="382">
        <v>1.3880087497480103</v>
      </c>
      <c r="AH506" s="382">
        <v>0</v>
      </c>
      <c r="AI506">
        <v>39</v>
      </c>
      <c r="AJ506">
        <v>84.482051282051216</v>
      </c>
      <c r="AK506">
        <v>16.731495795292659</v>
      </c>
    </row>
    <row r="507" spans="1:37" ht="15.6">
      <c r="A507" s="382">
        <v>3</v>
      </c>
      <c r="B507" s="382">
        <v>129</v>
      </c>
      <c r="C507" s="382">
        <v>2022</v>
      </c>
      <c r="D507" s="382">
        <v>99</v>
      </c>
      <c r="E507" s="382">
        <v>25</v>
      </c>
      <c r="F507" s="382">
        <v>99</v>
      </c>
      <c r="G507" s="382">
        <v>99</v>
      </c>
      <c r="H507" s="382">
        <v>99</v>
      </c>
      <c r="I507" s="382">
        <v>99</v>
      </c>
      <c r="J507" s="382">
        <v>999</v>
      </c>
      <c r="K507" s="382">
        <v>99</v>
      </c>
      <c r="L507" s="382">
        <v>99</v>
      </c>
      <c r="M507" s="382">
        <v>99</v>
      </c>
      <c r="N507" s="382">
        <v>99</v>
      </c>
      <c r="O507" s="382">
        <v>99</v>
      </c>
      <c r="P507" s="382">
        <v>9999</v>
      </c>
      <c r="Q507" s="382">
        <v>26</v>
      </c>
      <c r="R507" s="382">
        <v>339</v>
      </c>
      <c r="S507" s="382">
        <v>4.7050147492625376</v>
      </c>
      <c r="T507" s="382">
        <v>4.5486725663716809</v>
      </c>
      <c r="U507" s="382">
        <v>7.5073746312684353</v>
      </c>
      <c r="V507" s="382">
        <v>0</v>
      </c>
      <c r="W507" s="382">
        <v>0</v>
      </c>
      <c r="X507" s="382">
        <v>0.29498525073746307</v>
      </c>
      <c r="Y507" s="382">
        <v>0</v>
      </c>
      <c r="Z507" s="382">
        <v>2.4476414289405626</v>
      </c>
      <c r="AA507" s="382">
        <v>1.3852376716152743</v>
      </c>
      <c r="AB507" s="382">
        <v>1.8240825088196813</v>
      </c>
      <c r="AC507" s="382">
        <v>68.517172865405328</v>
      </c>
      <c r="AD507" s="382">
        <v>36.882460979717621</v>
      </c>
      <c r="AE507" s="382">
        <v>56.021230832273289</v>
      </c>
      <c r="AF507" s="382">
        <v>1.9789842381786344</v>
      </c>
      <c r="AG507" s="382">
        <v>1.8402178933677249</v>
      </c>
      <c r="AH507" s="382">
        <v>0</v>
      </c>
      <c r="AI507">
        <v>0</v>
      </c>
    </row>
    <row r="508" spans="1:37" ht="15.6">
      <c r="A508" s="382">
        <v>3</v>
      </c>
      <c r="B508" s="382">
        <v>130</v>
      </c>
      <c r="C508" s="382">
        <v>2022</v>
      </c>
      <c r="D508" s="382">
        <v>99</v>
      </c>
      <c r="E508" s="382">
        <v>26</v>
      </c>
      <c r="F508" s="382">
        <v>99</v>
      </c>
      <c r="G508" s="382">
        <v>99</v>
      </c>
      <c r="H508" s="382">
        <v>99</v>
      </c>
      <c r="I508" s="382">
        <v>99</v>
      </c>
      <c r="J508" s="382">
        <v>999</v>
      </c>
      <c r="K508" s="382">
        <v>99</v>
      </c>
      <c r="L508" s="382">
        <v>99</v>
      </c>
      <c r="M508" s="382">
        <v>99</v>
      </c>
      <c r="N508" s="382">
        <v>99</v>
      </c>
      <c r="O508" s="382">
        <v>99</v>
      </c>
      <c r="P508" s="382">
        <v>9999</v>
      </c>
      <c r="Q508" s="382">
        <v>9</v>
      </c>
      <c r="R508" s="382">
        <v>87</v>
      </c>
      <c r="S508" s="382">
        <v>4.3563218390804588</v>
      </c>
      <c r="T508" s="382">
        <v>3.2758620689655178</v>
      </c>
      <c r="U508" s="382">
        <v>8.8310344827586231</v>
      </c>
      <c r="V508" s="382">
        <v>0</v>
      </c>
      <c r="W508" s="382">
        <v>0</v>
      </c>
      <c r="X508" s="382">
        <v>1.149425287356322</v>
      </c>
      <c r="Y508" s="382">
        <v>0</v>
      </c>
      <c r="Z508" s="382">
        <v>3.0808757653578804</v>
      </c>
      <c r="AA508" s="382">
        <v>1.5827882533808171</v>
      </c>
      <c r="AB508" s="382">
        <v>1.4908892291577893</v>
      </c>
      <c r="AC508" s="382">
        <v>65.890755832497902</v>
      </c>
      <c r="AD508" s="382">
        <v>52.214405693847411</v>
      </c>
      <c r="AE508" s="382">
        <v>56.721226661973049</v>
      </c>
      <c r="AF508" s="382">
        <v>0.50788091068301211</v>
      </c>
      <c r="AG508" s="382">
        <v>0.55553611295655136</v>
      </c>
      <c r="AH508" s="382">
        <v>0</v>
      </c>
      <c r="AI508">
        <v>3</v>
      </c>
      <c r="AJ508">
        <v>90.8</v>
      </c>
      <c r="AK508">
        <v>15.932358091573471</v>
      </c>
    </row>
    <row r="509" spans="1:37" ht="15.6">
      <c r="A509" s="382">
        <v>3</v>
      </c>
      <c r="B509" s="382">
        <v>131</v>
      </c>
      <c r="C509" s="382">
        <v>2022</v>
      </c>
      <c r="D509" s="382">
        <v>99</v>
      </c>
      <c r="E509" s="382">
        <v>27</v>
      </c>
      <c r="F509" s="382">
        <v>99</v>
      </c>
      <c r="G509" s="382">
        <v>99</v>
      </c>
      <c r="H509" s="382">
        <v>99</v>
      </c>
      <c r="I509" s="382">
        <v>99</v>
      </c>
      <c r="J509" s="382">
        <v>999</v>
      </c>
      <c r="K509" s="382">
        <v>99</v>
      </c>
      <c r="L509" s="382">
        <v>99</v>
      </c>
      <c r="M509" s="382">
        <v>99</v>
      </c>
      <c r="N509" s="382">
        <v>99</v>
      </c>
      <c r="O509" s="382">
        <v>99</v>
      </c>
      <c r="P509" s="382">
        <v>9999</v>
      </c>
      <c r="Q509" s="382">
        <v>3</v>
      </c>
      <c r="R509" s="382">
        <v>20</v>
      </c>
      <c r="S509" s="382">
        <v>4.75</v>
      </c>
      <c r="T509" s="382">
        <v>5</v>
      </c>
      <c r="U509" s="382">
        <v>8.3899999999999988</v>
      </c>
      <c r="V509" s="382">
        <v>0</v>
      </c>
      <c r="W509" s="382">
        <v>0</v>
      </c>
      <c r="X509" s="382">
        <v>0</v>
      </c>
      <c r="Y509" s="382">
        <v>0</v>
      </c>
      <c r="Z509" s="382">
        <v>2.7511633902769281</v>
      </c>
      <c r="AA509" s="382">
        <v>0.76648548583779486</v>
      </c>
      <c r="AB509" s="382">
        <v>1.8973665961010275</v>
      </c>
      <c r="AC509" s="382">
        <v>56.076491066425277</v>
      </c>
      <c r="AD509" s="382">
        <v>55.747494699952753</v>
      </c>
      <c r="AE509" s="382">
        <v>61.885274775527598</v>
      </c>
      <c r="AF509" s="382">
        <v>0.11675423234092236</v>
      </c>
      <c r="AG509" s="382">
        <v>0.12133145874542405</v>
      </c>
      <c r="AH509" s="382">
        <v>0</v>
      </c>
      <c r="AI509">
        <v>0</v>
      </c>
    </row>
    <row r="510" spans="1:37" ht="15.6">
      <c r="A510" s="382">
        <v>3</v>
      </c>
      <c r="B510" s="382">
        <v>132</v>
      </c>
      <c r="C510" s="382">
        <v>2022</v>
      </c>
      <c r="D510" s="382">
        <v>99</v>
      </c>
      <c r="E510" s="382">
        <v>28</v>
      </c>
      <c r="F510" s="382">
        <v>99</v>
      </c>
      <c r="G510" s="382">
        <v>99</v>
      </c>
      <c r="H510" s="382">
        <v>99</v>
      </c>
      <c r="I510" s="382">
        <v>99</v>
      </c>
      <c r="J510" s="382">
        <v>999</v>
      </c>
      <c r="K510" s="382">
        <v>99</v>
      </c>
      <c r="L510" s="382">
        <v>99</v>
      </c>
      <c r="M510" s="382">
        <v>99</v>
      </c>
      <c r="N510" s="382">
        <v>99</v>
      </c>
      <c r="O510" s="382">
        <v>99</v>
      </c>
      <c r="P510" s="382">
        <v>9999</v>
      </c>
      <c r="Q510" s="382">
        <v>7</v>
      </c>
      <c r="R510" s="382">
        <v>85</v>
      </c>
      <c r="S510">
        <v>5.0235294117647058</v>
      </c>
      <c r="T510">
        <v>3.8</v>
      </c>
      <c r="U510">
        <v>9.8129411764705896</v>
      </c>
      <c r="V510">
        <v>0</v>
      </c>
      <c r="W510">
        <v>0</v>
      </c>
      <c r="X510">
        <v>2.3529411764705879</v>
      </c>
      <c r="Y510">
        <v>0</v>
      </c>
      <c r="Z510">
        <v>2.6286560303606841</v>
      </c>
      <c r="AA510">
        <v>1.1058823529411768</v>
      </c>
      <c r="AB510">
        <v>1.6073361228332761</v>
      </c>
      <c r="AC510">
        <v>40.014832798413806</v>
      </c>
      <c r="AD510">
        <v>39.294265597482593</v>
      </c>
      <c r="AE510">
        <v>23.429806580655857</v>
      </c>
      <c r="AF510">
        <v>0.49620548744892001</v>
      </c>
      <c r="AG510">
        <v>0.60311424159450677</v>
      </c>
      <c r="AH510">
        <v>0</v>
      </c>
      <c r="AI510">
        <v>0</v>
      </c>
    </row>
    <row r="511" spans="1:37" ht="15.6">
      <c r="A511" s="382">
        <v>3</v>
      </c>
      <c r="B511" s="382">
        <v>133</v>
      </c>
      <c r="C511" s="382">
        <v>2022</v>
      </c>
      <c r="D511" s="382">
        <v>99</v>
      </c>
      <c r="E511" s="382">
        <v>29</v>
      </c>
      <c r="F511" s="382">
        <v>99</v>
      </c>
      <c r="G511" s="382">
        <v>99</v>
      </c>
      <c r="H511" s="382">
        <v>99</v>
      </c>
      <c r="I511" s="382">
        <v>99</v>
      </c>
      <c r="J511" s="382">
        <v>999</v>
      </c>
      <c r="K511" s="382">
        <v>99</v>
      </c>
      <c r="L511" s="382">
        <v>99</v>
      </c>
      <c r="M511" s="382">
        <v>99</v>
      </c>
      <c r="N511" s="382">
        <v>99</v>
      </c>
      <c r="O511" s="382">
        <v>99</v>
      </c>
      <c r="P511" s="382">
        <v>9999</v>
      </c>
      <c r="Q511" s="382">
        <v>2</v>
      </c>
      <c r="R511" s="382">
        <v>10</v>
      </c>
      <c r="S511">
        <v>5.4</v>
      </c>
      <c r="T511">
        <v>5</v>
      </c>
      <c r="U511">
        <v>6.3699999999999983</v>
      </c>
      <c r="V511">
        <v>0</v>
      </c>
      <c r="W511">
        <v>0</v>
      </c>
      <c r="X511">
        <v>0</v>
      </c>
      <c r="Y511">
        <v>0</v>
      </c>
      <c r="Z511">
        <v>1.456742942320302</v>
      </c>
      <c r="AA511">
        <v>0.66332495807107827</v>
      </c>
      <c r="AB511">
        <v>0</v>
      </c>
      <c r="AC511">
        <v>35.392956728985823</v>
      </c>
      <c r="AF511">
        <v>5.8377116170461187E-2</v>
      </c>
      <c r="AG511">
        <v>4.6059677723978038E-2</v>
      </c>
      <c r="AH511">
        <v>0</v>
      </c>
      <c r="AI511">
        <v>0</v>
      </c>
    </row>
    <row r="512" spans="1:37" ht="15.6">
      <c r="A512" s="382">
        <v>3</v>
      </c>
      <c r="B512" s="382">
        <v>134</v>
      </c>
      <c r="C512" s="382">
        <v>2022</v>
      </c>
      <c r="D512" s="382">
        <v>99</v>
      </c>
      <c r="E512" s="382">
        <v>30</v>
      </c>
      <c r="F512" s="382">
        <v>99</v>
      </c>
      <c r="G512" s="382">
        <v>99</v>
      </c>
      <c r="H512" s="382">
        <v>99</v>
      </c>
      <c r="I512" s="382">
        <v>99</v>
      </c>
      <c r="J512" s="382">
        <v>999</v>
      </c>
      <c r="K512" s="382">
        <v>99</v>
      </c>
      <c r="L512" s="382">
        <v>99</v>
      </c>
      <c r="M512" s="382">
        <v>99</v>
      </c>
      <c r="N512" s="382">
        <v>99</v>
      </c>
      <c r="O512" s="382">
        <v>99</v>
      </c>
      <c r="P512" s="382">
        <v>9999</v>
      </c>
      <c r="Q512" s="382">
        <v>1</v>
      </c>
      <c r="R512" s="382">
        <v>2</v>
      </c>
      <c r="S512">
        <v>6</v>
      </c>
      <c r="T512">
        <v>5</v>
      </c>
      <c r="U512">
        <v>6.45</v>
      </c>
      <c r="V512">
        <v>0</v>
      </c>
      <c r="W512">
        <v>0</v>
      </c>
      <c r="X512">
        <v>0</v>
      </c>
      <c r="Y512">
        <v>0</v>
      </c>
      <c r="Z512">
        <v>0.45000000000000862</v>
      </c>
      <c r="AA512">
        <v>0</v>
      </c>
      <c r="AB512">
        <v>0</v>
      </c>
      <c r="AF512">
        <v>1.1675423234092236E-2</v>
      </c>
      <c r="AG512">
        <v>9.327627043003401E-3</v>
      </c>
      <c r="AH512">
        <v>0</v>
      </c>
      <c r="AI512">
        <v>0</v>
      </c>
    </row>
    <row r="513" spans="1:37" ht="15.6">
      <c r="A513" s="382">
        <v>3</v>
      </c>
      <c r="B513" s="382">
        <v>135</v>
      </c>
      <c r="C513" s="382">
        <v>2022</v>
      </c>
      <c r="D513" s="382">
        <v>99</v>
      </c>
      <c r="E513" s="382">
        <v>31</v>
      </c>
      <c r="F513" s="382">
        <v>99</v>
      </c>
      <c r="G513" s="382">
        <v>99</v>
      </c>
      <c r="H513" s="382">
        <v>99</v>
      </c>
      <c r="I513" s="382">
        <v>99</v>
      </c>
      <c r="J513" s="382">
        <v>999</v>
      </c>
      <c r="K513" s="382">
        <v>99</v>
      </c>
      <c r="L513" s="382">
        <v>99</v>
      </c>
      <c r="M513" s="382">
        <v>99</v>
      </c>
      <c r="N513" s="382">
        <v>99</v>
      </c>
      <c r="O513" s="382">
        <v>99</v>
      </c>
      <c r="P513" s="382">
        <v>9999</v>
      </c>
      <c r="Q513" s="382">
        <v>17</v>
      </c>
      <c r="R513" s="382">
        <v>294</v>
      </c>
      <c r="S513">
        <v>4.5408163265306092</v>
      </c>
      <c r="T513">
        <v>3.1836734693877555</v>
      </c>
      <c r="U513">
        <v>8.6486394557823161</v>
      </c>
      <c r="V513">
        <v>0</v>
      </c>
      <c r="W513">
        <v>0</v>
      </c>
      <c r="X513">
        <v>3.4013605442176873</v>
      </c>
      <c r="Y513">
        <v>0</v>
      </c>
      <c r="Z513">
        <v>2.6175197637353689</v>
      </c>
      <c r="AA513">
        <v>1.1881074587809817</v>
      </c>
      <c r="AB513">
        <v>1.4869976515875003</v>
      </c>
      <c r="AC513">
        <v>56.257380595748678</v>
      </c>
      <c r="AD513">
        <v>42.852817663973994</v>
      </c>
      <c r="AE513">
        <v>46.359184285212159</v>
      </c>
      <c r="AF513">
        <v>1.716287215411558</v>
      </c>
      <c r="AG513">
        <v>1.838554828080988</v>
      </c>
      <c r="AH513">
        <v>0</v>
      </c>
      <c r="AI513">
        <v>0</v>
      </c>
    </row>
    <row r="514" spans="1:37" ht="15.6">
      <c r="A514" s="382">
        <v>3</v>
      </c>
      <c r="B514" s="382">
        <v>136</v>
      </c>
      <c r="C514" s="382">
        <v>2022</v>
      </c>
      <c r="D514" s="382">
        <v>99</v>
      </c>
      <c r="E514" s="382">
        <v>32</v>
      </c>
      <c r="F514" s="382">
        <v>99</v>
      </c>
      <c r="G514" s="382">
        <v>99</v>
      </c>
      <c r="H514" s="382">
        <v>99</v>
      </c>
      <c r="I514" s="382">
        <v>99</v>
      </c>
      <c r="J514" s="382">
        <v>999</v>
      </c>
      <c r="K514" s="382">
        <v>99</v>
      </c>
      <c r="L514" s="382">
        <v>99</v>
      </c>
      <c r="M514" s="382">
        <v>99</v>
      </c>
      <c r="N514" s="382">
        <v>99</v>
      </c>
      <c r="O514" s="382">
        <v>99</v>
      </c>
      <c r="P514" s="382">
        <v>9999</v>
      </c>
      <c r="Q514" s="382">
        <v>11</v>
      </c>
      <c r="R514" s="382">
        <v>160</v>
      </c>
      <c r="S514">
        <v>5.4312500000000004</v>
      </c>
      <c r="T514">
        <v>4.1124999999999998</v>
      </c>
      <c r="U514">
        <v>9.0856249999999914</v>
      </c>
      <c r="V514">
        <v>0</v>
      </c>
      <c r="W514">
        <v>0</v>
      </c>
      <c r="X514">
        <v>1.25</v>
      </c>
      <c r="Y514">
        <v>0</v>
      </c>
      <c r="Z514">
        <v>2.8324204948021259</v>
      </c>
      <c r="AA514">
        <v>1.4169592222431799</v>
      </c>
      <c r="AB514">
        <v>1.6992185704022902</v>
      </c>
      <c r="AC514">
        <v>72.661123536889349</v>
      </c>
      <c r="AD514">
        <v>54.977069140626178</v>
      </c>
      <c r="AE514">
        <v>56.650376095477</v>
      </c>
      <c r="AF514">
        <v>0.93403385872737887</v>
      </c>
      <c r="AG514">
        <v>1.0511295684041884</v>
      </c>
      <c r="AH514">
        <v>0</v>
      </c>
      <c r="AI514">
        <v>40</v>
      </c>
      <c r="AJ514">
        <v>86.467499999999987</v>
      </c>
      <c r="AK514">
        <v>15.275683768675462</v>
      </c>
    </row>
    <row r="515" spans="1:37" ht="15.6">
      <c r="A515" s="382">
        <v>3</v>
      </c>
      <c r="B515" s="382">
        <v>137</v>
      </c>
      <c r="C515" s="382">
        <v>2022</v>
      </c>
      <c r="D515" s="382">
        <v>99</v>
      </c>
      <c r="E515" s="382">
        <v>33</v>
      </c>
      <c r="F515" s="382">
        <v>99</v>
      </c>
      <c r="G515" s="382">
        <v>99</v>
      </c>
      <c r="H515" s="382">
        <v>99</v>
      </c>
      <c r="I515" s="382">
        <v>99</v>
      </c>
      <c r="J515" s="382">
        <v>999</v>
      </c>
      <c r="K515" s="382">
        <v>99</v>
      </c>
      <c r="L515" s="382">
        <v>99</v>
      </c>
      <c r="M515" s="382">
        <v>99</v>
      </c>
      <c r="N515" s="382">
        <v>99</v>
      </c>
      <c r="O515" s="382">
        <v>99</v>
      </c>
      <c r="P515" s="382">
        <v>9999</v>
      </c>
      <c r="Q515" s="382">
        <v>24</v>
      </c>
      <c r="R515" s="382">
        <v>383</v>
      </c>
      <c r="S515">
        <v>5.148825065274151</v>
      </c>
      <c r="T515">
        <v>3.8407310704960822</v>
      </c>
      <c r="U515">
        <v>10.572584856396867</v>
      </c>
      <c r="V515">
        <v>0</v>
      </c>
      <c r="W515">
        <v>0</v>
      </c>
      <c r="X515">
        <v>1.0443864229765014</v>
      </c>
      <c r="Y515">
        <v>0</v>
      </c>
      <c r="Z515">
        <v>2.8014739411244394</v>
      </c>
      <c r="AA515">
        <v>1.252169888205217</v>
      </c>
      <c r="AB515">
        <v>1.7125588898416362</v>
      </c>
      <c r="AC515">
        <v>24.752830762230399</v>
      </c>
      <c r="AD515">
        <v>36.071961471667002</v>
      </c>
      <c r="AE515">
        <v>14.255057419218421</v>
      </c>
      <c r="AF515">
        <v>2.235843549328663</v>
      </c>
      <c r="AG515">
        <v>2.9279348980801294</v>
      </c>
      <c r="AH515">
        <v>3.9164490861618808</v>
      </c>
      <c r="AI515">
        <v>0</v>
      </c>
    </row>
    <row r="516" spans="1:37" ht="15.6">
      <c r="A516" s="382">
        <v>3</v>
      </c>
      <c r="B516" s="382">
        <v>138</v>
      </c>
      <c r="C516" s="382">
        <v>2022</v>
      </c>
      <c r="D516" s="382">
        <v>99</v>
      </c>
      <c r="E516" s="382">
        <v>34</v>
      </c>
      <c r="F516" s="382">
        <v>99</v>
      </c>
      <c r="G516" s="382">
        <v>99</v>
      </c>
      <c r="H516" s="382">
        <v>99</v>
      </c>
      <c r="I516" s="382">
        <v>99</v>
      </c>
      <c r="J516" s="382">
        <v>999</v>
      </c>
      <c r="K516" s="382">
        <v>99</v>
      </c>
      <c r="L516" s="382">
        <v>99</v>
      </c>
      <c r="M516" s="382">
        <v>99</v>
      </c>
      <c r="N516" s="382">
        <v>99</v>
      </c>
      <c r="O516" s="382">
        <v>99</v>
      </c>
      <c r="P516" s="382">
        <v>9999</v>
      </c>
      <c r="Q516" s="382">
        <v>19</v>
      </c>
      <c r="R516" s="382">
        <v>284</v>
      </c>
      <c r="S516">
        <v>4.5985915492957758</v>
      </c>
      <c r="T516">
        <v>3.482394366197183</v>
      </c>
      <c r="U516">
        <v>9.8834507042253446</v>
      </c>
      <c r="V516">
        <v>0</v>
      </c>
      <c r="W516">
        <v>0</v>
      </c>
      <c r="X516">
        <v>1.4084507042253516</v>
      </c>
      <c r="Y516">
        <v>0</v>
      </c>
      <c r="Z516">
        <v>2.6167070333291598</v>
      </c>
      <c r="AA516">
        <v>1.4489425923703541</v>
      </c>
      <c r="AB516">
        <v>1.5045845103219213</v>
      </c>
      <c r="AC516">
        <v>61.341868272262722</v>
      </c>
      <c r="AD516">
        <v>18.349237274076192</v>
      </c>
      <c r="AE516">
        <v>41.346800902539989</v>
      </c>
      <c r="AF516">
        <v>1.6579100992410976</v>
      </c>
      <c r="AG516">
        <v>2.0295904144966066</v>
      </c>
      <c r="AH516">
        <v>0</v>
      </c>
      <c r="AI516">
        <v>4</v>
      </c>
      <c r="AJ516">
        <v>93.15</v>
      </c>
      <c r="AK516">
        <v>17.594427819818723</v>
      </c>
    </row>
    <row r="517" spans="1:37" ht="15.6">
      <c r="A517" s="382">
        <v>3</v>
      </c>
      <c r="B517" s="382">
        <v>139</v>
      </c>
      <c r="C517" s="382">
        <v>2022</v>
      </c>
      <c r="D517" s="382">
        <v>99</v>
      </c>
      <c r="E517" s="382">
        <v>35</v>
      </c>
      <c r="F517" s="382">
        <v>99</v>
      </c>
      <c r="G517" s="382">
        <v>99</v>
      </c>
      <c r="H517" s="382">
        <v>99</v>
      </c>
      <c r="I517" s="382">
        <v>99</v>
      </c>
      <c r="J517" s="382">
        <v>999</v>
      </c>
      <c r="K517" s="382">
        <v>99</v>
      </c>
      <c r="L517" s="382">
        <v>99</v>
      </c>
      <c r="M517" s="382">
        <v>99</v>
      </c>
      <c r="N517" s="382">
        <v>99</v>
      </c>
      <c r="O517" s="382">
        <v>99</v>
      </c>
      <c r="P517" s="382">
        <v>9999</v>
      </c>
      <c r="Q517" s="382">
        <v>27</v>
      </c>
      <c r="R517" s="382">
        <v>337</v>
      </c>
      <c r="S517">
        <v>5.7715133531157274</v>
      </c>
      <c r="T517">
        <v>4.0445103857566762</v>
      </c>
      <c r="U517">
        <v>9.3744807121661733</v>
      </c>
      <c r="V517">
        <v>0</v>
      </c>
      <c r="W517">
        <v>0</v>
      </c>
      <c r="X517">
        <v>1.4836795252225523</v>
      </c>
      <c r="Y517">
        <v>0</v>
      </c>
      <c r="Z517">
        <v>3.0228901876223042</v>
      </c>
      <c r="AA517">
        <v>1.4872420138246469</v>
      </c>
      <c r="AB517">
        <v>1.7804846672986581</v>
      </c>
      <c r="AC517">
        <v>50.745698729313752</v>
      </c>
      <c r="AD517">
        <v>59.051717178539917</v>
      </c>
      <c r="AE517">
        <v>23.356341551744304</v>
      </c>
      <c r="AF517">
        <v>1.9673088149445412</v>
      </c>
      <c r="AG517">
        <v>2.2843286321128944</v>
      </c>
      <c r="AH517">
        <v>0</v>
      </c>
      <c r="AI517">
        <v>24</v>
      </c>
      <c r="AJ517">
        <v>83.854166666666643</v>
      </c>
      <c r="AK517">
        <v>15.584785639638453</v>
      </c>
    </row>
    <row r="518" spans="1:37" ht="15.6">
      <c r="A518" s="382">
        <v>3</v>
      </c>
      <c r="B518" s="382">
        <v>140</v>
      </c>
      <c r="C518" s="382">
        <v>2022</v>
      </c>
      <c r="D518" s="382">
        <v>99</v>
      </c>
      <c r="E518" s="382">
        <v>36</v>
      </c>
      <c r="F518" s="382">
        <v>99</v>
      </c>
      <c r="G518" s="382">
        <v>99</v>
      </c>
      <c r="H518" s="382">
        <v>99</v>
      </c>
      <c r="I518" s="382">
        <v>99</v>
      </c>
      <c r="J518" s="382">
        <v>999</v>
      </c>
      <c r="K518" s="382">
        <v>99</v>
      </c>
      <c r="L518" s="382">
        <v>99</v>
      </c>
      <c r="M518" s="382">
        <v>99</v>
      </c>
      <c r="N518" s="382">
        <v>99</v>
      </c>
      <c r="O518" s="382">
        <v>99</v>
      </c>
      <c r="P518" s="382">
        <v>9999</v>
      </c>
      <c r="Q518" s="382">
        <v>21</v>
      </c>
      <c r="R518" s="382">
        <v>333</v>
      </c>
      <c r="S518">
        <v>4.7297297297297316</v>
      </c>
      <c r="T518">
        <v>3.9189189189189193</v>
      </c>
      <c r="U518">
        <v>9.6669669669669727</v>
      </c>
      <c r="V518">
        <v>0</v>
      </c>
      <c r="W518">
        <v>0</v>
      </c>
      <c r="X518">
        <v>3.6036036036036023</v>
      </c>
      <c r="Y518">
        <v>0</v>
      </c>
      <c r="Z518">
        <v>3.0166488161517675</v>
      </c>
      <c r="AA518">
        <v>1.7256897264743412</v>
      </c>
      <c r="AB518">
        <v>1.9084219939361873</v>
      </c>
      <c r="AC518">
        <v>61.581062425552147</v>
      </c>
      <c r="AD518">
        <v>47.483750008530428</v>
      </c>
      <c r="AE518">
        <v>62.798667274465139</v>
      </c>
      <c r="AF518">
        <v>1.9439579684763568</v>
      </c>
      <c r="AG518">
        <v>2.3276406367544382</v>
      </c>
      <c r="AH518">
        <v>9.3093093093093113</v>
      </c>
      <c r="AI518">
        <v>0</v>
      </c>
    </row>
    <row r="519" spans="1:37" ht="15.6">
      <c r="A519" s="382">
        <v>3</v>
      </c>
      <c r="B519" s="382">
        <v>141</v>
      </c>
      <c r="C519" s="382">
        <v>2022</v>
      </c>
      <c r="D519" s="382">
        <v>99</v>
      </c>
      <c r="E519" s="382">
        <v>37</v>
      </c>
      <c r="F519" s="382">
        <v>99</v>
      </c>
      <c r="G519" s="382">
        <v>99</v>
      </c>
      <c r="H519" s="382">
        <v>99</v>
      </c>
      <c r="I519" s="382">
        <v>99</v>
      </c>
      <c r="J519" s="382">
        <v>999</v>
      </c>
      <c r="K519" s="382">
        <v>99</v>
      </c>
      <c r="L519" s="382">
        <v>99</v>
      </c>
      <c r="M519" s="382">
        <v>99</v>
      </c>
      <c r="N519" s="382">
        <v>99</v>
      </c>
      <c r="O519" s="382">
        <v>99</v>
      </c>
      <c r="P519" s="382">
        <v>9999</v>
      </c>
      <c r="Q519" s="382">
        <v>28</v>
      </c>
      <c r="R519" s="382">
        <v>442</v>
      </c>
      <c r="S519">
        <v>4.7737556561085972</v>
      </c>
      <c r="T519">
        <v>3.7375565610859729</v>
      </c>
      <c r="U519">
        <v>10.548416289592756</v>
      </c>
      <c r="V519">
        <v>0</v>
      </c>
      <c r="W519">
        <v>0</v>
      </c>
      <c r="X519">
        <v>8.5972850678733028</v>
      </c>
      <c r="Y519">
        <v>0</v>
      </c>
      <c r="Z519">
        <v>3.3868403471540045</v>
      </c>
      <c r="AA519">
        <v>1.6826070361298324</v>
      </c>
      <c r="AB519">
        <v>1.6732906866154389</v>
      </c>
      <c r="AC519">
        <v>26.478180052972167</v>
      </c>
      <c r="AD519">
        <v>42.090349172312095</v>
      </c>
      <c r="AE519">
        <v>45.944560951030624</v>
      </c>
      <c r="AF519">
        <v>2.5802685347343841</v>
      </c>
      <c r="AG519">
        <v>3.3712502577751193</v>
      </c>
      <c r="AH519">
        <v>0.45248868778280527</v>
      </c>
      <c r="AI519">
        <v>9</v>
      </c>
      <c r="AJ519">
        <v>90.155555555555551</v>
      </c>
      <c r="AK519">
        <v>14.870761715402361</v>
      </c>
    </row>
    <row r="520" spans="1:37" ht="15.6">
      <c r="A520" s="382">
        <v>3</v>
      </c>
      <c r="B520" s="382">
        <v>142</v>
      </c>
      <c r="C520" s="382">
        <v>2022</v>
      </c>
      <c r="D520" s="382">
        <v>99</v>
      </c>
      <c r="E520" s="382">
        <v>38</v>
      </c>
      <c r="F520" s="382">
        <v>99</v>
      </c>
      <c r="G520" s="382">
        <v>99</v>
      </c>
      <c r="H520" s="382">
        <v>99</v>
      </c>
      <c r="I520" s="382">
        <v>99</v>
      </c>
      <c r="J520" s="382">
        <v>999</v>
      </c>
      <c r="K520" s="382">
        <v>99</v>
      </c>
      <c r="L520" s="382">
        <v>99</v>
      </c>
      <c r="M520" s="382">
        <v>99</v>
      </c>
      <c r="N520" s="382">
        <v>99</v>
      </c>
      <c r="O520" s="382">
        <v>99</v>
      </c>
      <c r="P520" s="382">
        <v>9999</v>
      </c>
      <c r="Q520" s="382">
        <v>37</v>
      </c>
      <c r="R520" s="382">
        <v>455</v>
      </c>
      <c r="S520">
        <v>5.0549450549450556</v>
      </c>
      <c r="T520">
        <v>3.934065934065933</v>
      </c>
      <c r="U520">
        <v>10.836703296703288</v>
      </c>
      <c r="V520">
        <v>0</v>
      </c>
      <c r="W520">
        <v>0</v>
      </c>
      <c r="X520">
        <v>15.164835164835164</v>
      </c>
      <c r="Y520">
        <v>0</v>
      </c>
      <c r="Z520">
        <v>4.3427031271350929</v>
      </c>
      <c r="AA520">
        <v>2.1110001658639788</v>
      </c>
      <c r="AB520">
        <v>1.6981062354462673</v>
      </c>
      <c r="AC520">
        <v>33.884406164022352</v>
      </c>
      <c r="AD520">
        <v>49.625421968292393</v>
      </c>
      <c r="AE520">
        <v>32.289119956100087</v>
      </c>
      <c r="AF520">
        <v>2.6561587857559843</v>
      </c>
      <c r="AG520">
        <v>3.5652504388323125</v>
      </c>
      <c r="AH520">
        <v>0</v>
      </c>
      <c r="AI520">
        <v>0</v>
      </c>
    </row>
    <row r="521" spans="1:37" ht="15.6">
      <c r="A521" s="382">
        <v>3</v>
      </c>
      <c r="B521" s="382">
        <v>143</v>
      </c>
      <c r="C521" s="382">
        <v>2022</v>
      </c>
      <c r="D521" s="382">
        <v>99</v>
      </c>
      <c r="E521" s="382">
        <v>39</v>
      </c>
      <c r="F521" s="382">
        <v>99</v>
      </c>
      <c r="G521" s="382">
        <v>99</v>
      </c>
      <c r="H521" s="382">
        <v>99</v>
      </c>
      <c r="I521" s="382">
        <v>99</v>
      </c>
      <c r="J521" s="382">
        <v>999</v>
      </c>
      <c r="K521" s="382">
        <v>99</v>
      </c>
      <c r="L521" s="382">
        <v>99</v>
      </c>
      <c r="M521" s="382">
        <v>99</v>
      </c>
      <c r="N521" s="382">
        <v>99</v>
      </c>
      <c r="O521" s="382">
        <v>99</v>
      </c>
      <c r="P521" s="382">
        <v>9999</v>
      </c>
      <c r="Q521" s="382">
        <v>31</v>
      </c>
      <c r="R521" s="382">
        <v>342</v>
      </c>
      <c r="S521">
        <v>4.7514619883040945</v>
      </c>
      <c r="T521">
        <v>3.87719298245614</v>
      </c>
      <c r="U521">
        <v>9.1660818713450301</v>
      </c>
      <c r="V521">
        <v>0</v>
      </c>
      <c r="W521">
        <v>0</v>
      </c>
      <c r="X521">
        <v>2.6315789473684221</v>
      </c>
      <c r="Y521">
        <v>0</v>
      </c>
      <c r="Z521">
        <v>3.6052863030043119</v>
      </c>
      <c r="AA521">
        <v>1.7736491186036576</v>
      </c>
      <c r="AB521">
        <v>1.6462273947642809</v>
      </c>
      <c r="AC521">
        <v>71.393307926411111</v>
      </c>
      <c r="AD521">
        <v>56.092671158259286</v>
      </c>
      <c r="AE521">
        <v>59.240155891072618</v>
      </c>
      <c r="AF521">
        <v>1.9964973730297728</v>
      </c>
      <c r="AG521">
        <v>2.2666856786362044</v>
      </c>
      <c r="AH521">
        <v>0</v>
      </c>
      <c r="AI521">
        <v>0</v>
      </c>
    </row>
    <row r="522" spans="1:37" ht="15.6">
      <c r="A522" s="382">
        <v>3</v>
      </c>
      <c r="B522" s="382">
        <v>144</v>
      </c>
      <c r="C522" s="382">
        <v>2022</v>
      </c>
      <c r="D522" s="382">
        <v>99</v>
      </c>
      <c r="E522" s="382">
        <v>40</v>
      </c>
      <c r="F522" s="382">
        <v>99</v>
      </c>
      <c r="G522" s="382">
        <v>99</v>
      </c>
      <c r="H522" s="382">
        <v>99</v>
      </c>
      <c r="I522" s="382">
        <v>99</v>
      </c>
      <c r="J522" s="382">
        <v>999</v>
      </c>
      <c r="K522" s="382">
        <v>99</v>
      </c>
      <c r="L522" s="382">
        <v>99</v>
      </c>
      <c r="M522" s="382">
        <v>99</v>
      </c>
      <c r="N522" s="382">
        <v>99</v>
      </c>
      <c r="O522" s="382">
        <v>99</v>
      </c>
      <c r="P522" s="382">
        <v>9999</v>
      </c>
      <c r="Q522" s="382">
        <v>57</v>
      </c>
      <c r="R522" s="382">
        <v>532</v>
      </c>
      <c r="S522">
        <v>5.5770676691729344</v>
      </c>
      <c r="T522">
        <v>4.7312030075187987</v>
      </c>
      <c r="U522">
        <v>10.866917293233088</v>
      </c>
      <c r="V522">
        <v>0</v>
      </c>
      <c r="W522">
        <v>0</v>
      </c>
      <c r="X522">
        <v>9.2105263157894726</v>
      </c>
      <c r="Y522">
        <v>0</v>
      </c>
      <c r="Z522">
        <v>3.5348846224327306</v>
      </c>
      <c r="AA522">
        <v>1.6610533309780311</v>
      </c>
      <c r="AB522">
        <v>1.7485558112206081</v>
      </c>
      <c r="AC522">
        <v>50.845223382989211</v>
      </c>
      <c r="AD522">
        <v>28.241948395287842</v>
      </c>
      <c r="AE522">
        <v>35.434459855739441</v>
      </c>
      <c r="AF522">
        <v>3.1056625802685351</v>
      </c>
      <c r="AG522">
        <v>4.1802230589931213</v>
      </c>
      <c r="AH522">
        <v>0</v>
      </c>
      <c r="AI522">
        <v>1</v>
      </c>
      <c r="AJ522">
        <v>88.1</v>
      </c>
      <c r="AK522">
        <v>15.64789965459982</v>
      </c>
    </row>
    <row r="523" spans="1:37" ht="15.6">
      <c r="A523" s="382">
        <v>3</v>
      </c>
      <c r="B523" s="382">
        <v>145</v>
      </c>
      <c r="C523" s="382">
        <v>2022</v>
      </c>
      <c r="D523" s="382">
        <v>99</v>
      </c>
      <c r="E523" s="382">
        <v>41</v>
      </c>
      <c r="F523" s="382">
        <v>99</v>
      </c>
      <c r="G523" s="382">
        <v>99</v>
      </c>
      <c r="H523" s="382">
        <v>99</v>
      </c>
      <c r="I523" s="382">
        <v>99</v>
      </c>
      <c r="J523" s="382">
        <v>999</v>
      </c>
      <c r="K523" s="382">
        <v>99</v>
      </c>
      <c r="L523" s="382">
        <v>99</v>
      </c>
      <c r="M523" s="382">
        <v>99</v>
      </c>
      <c r="N523" s="382">
        <v>99</v>
      </c>
      <c r="O523" s="382">
        <v>99</v>
      </c>
      <c r="P523" s="382">
        <v>9999</v>
      </c>
      <c r="Q523" s="382">
        <v>52</v>
      </c>
      <c r="R523" s="382">
        <v>597</v>
      </c>
      <c r="S523">
        <v>5.591289782244556</v>
      </c>
      <c r="T523">
        <v>4.1926298157453941</v>
      </c>
      <c r="U523">
        <v>10.619597989949749</v>
      </c>
      <c r="V523">
        <v>0</v>
      </c>
      <c r="W523">
        <v>0</v>
      </c>
      <c r="X523">
        <v>4.3551088777219427</v>
      </c>
      <c r="Y523">
        <v>0</v>
      </c>
      <c r="Z523">
        <v>2.7994976528065938</v>
      </c>
      <c r="AA523">
        <v>1.4724008737812131</v>
      </c>
      <c r="AB523">
        <v>1.6689335862235271</v>
      </c>
      <c r="AC523">
        <v>42.875151865725456</v>
      </c>
      <c r="AD523">
        <v>40.581893269522759</v>
      </c>
      <c r="AE523">
        <v>38.376930416072177</v>
      </c>
      <c r="AF523">
        <v>3.4851138353765321</v>
      </c>
      <c r="AG523">
        <v>4.584203309297461</v>
      </c>
      <c r="AH523">
        <v>4.3551088777219427</v>
      </c>
      <c r="AI523">
        <v>10</v>
      </c>
      <c r="AJ523">
        <v>80.95999999999998</v>
      </c>
      <c r="AK523">
        <v>12.569109315720416</v>
      </c>
    </row>
    <row r="524" spans="1:37" ht="15.6">
      <c r="A524" s="382">
        <v>3</v>
      </c>
      <c r="B524" s="382">
        <v>146</v>
      </c>
      <c r="C524" s="382">
        <v>2022</v>
      </c>
      <c r="D524" s="382">
        <v>99</v>
      </c>
      <c r="E524" s="382">
        <v>42</v>
      </c>
      <c r="F524" s="382">
        <v>99</v>
      </c>
      <c r="G524" s="382">
        <v>99</v>
      </c>
      <c r="H524" s="382">
        <v>99</v>
      </c>
      <c r="I524" s="382">
        <v>99</v>
      </c>
      <c r="J524" s="382">
        <v>999</v>
      </c>
      <c r="K524" s="382">
        <v>99</v>
      </c>
      <c r="L524" s="382">
        <v>99</v>
      </c>
      <c r="M524" s="382">
        <v>99</v>
      </c>
      <c r="N524" s="382">
        <v>99</v>
      </c>
      <c r="O524" s="382">
        <v>99</v>
      </c>
      <c r="P524" s="382">
        <v>9999</v>
      </c>
      <c r="Q524" s="382">
        <v>44</v>
      </c>
      <c r="R524" s="382">
        <v>428</v>
      </c>
      <c r="S524">
        <v>5.2102803738317753</v>
      </c>
      <c r="T524">
        <v>4.0140186915887845</v>
      </c>
      <c r="U524">
        <v>10.184345794392527</v>
      </c>
      <c r="V524">
        <v>0</v>
      </c>
      <c r="W524">
        <v>0</v>
      </c>
      <c r="X524">
        <v>5.3738317757009364</v>
      </c>
      <c r="Y524">
        <v>0</v>
      </c>
      <c r="Z524">
        <v>3.0576719493080242</v>
      </c>
      <c r="AA524">
        <v>1.780655900338191</v>
      </c>
      <c r="AB524">
        <v>1.5736705469394874</v>
      </c>
      <c r="AC524">
        <v>26.743544743059878</v>
      </c>
      <c r="AD524">
        <v>33.29035957982385</v>
      </c>
      <c r="AE524">
        <v>40.917809975500511</v>
      </c>
      <c r="AF524">
        <v>2.4985405720957381</v>
      </c>
      <c r="AG524">
        <v>3.1517979471122111</v>
      </c>
      <c r="AH524">
        <v>1.8691588785046724</v>
      </c>
      <c r="AI524">
        <v>24</v>
      </c>
      <c r="AJ524">
        <v>88.304166666666688</v>
      </c>
      <c r="AK524">
        <v>15.718370696702047</v>
      </c>
    </row>
    <row r="525" spans="1:37" ht="15.6">
      <c r="A525" s="382">
        <v>3</v>
      </c>
      <c r="B525" s="382">
        <v>147</v>
      </c>
      <c r="C525" s="382">
        <v>2022</v>
      </c>
      <c r="D525" s="382">
        <v>99</v>
      </c>
      <c r="E525" s="382">
        <v>43</v>
      </c>
      <c r="F525" s="382">
        <v>99</v>
      </c>
      <c r="G525" s="382">
        <v>99</v>
      </c>
      <c r="H525" s="382">
        <v>99</v>
      </c>
      <c r="I525" s="382">
        <v>99</v>
      </c>
      <c r="J525" s="382">
        <v>999</v>
      </c>
      <c r="K525" s="382">
        <v>99</v>
      </c>
      <c r="L525" s="382">
        <v>99</v>
      </c>
      <c r="M525" s="382">
        <v>99</v>
      </c>
      <c r="N525" s="382">
        <v>99</v>
      </c>
      <c r="O525" s="382">
        <v>99</v>
      </c>
      <c r="P525" s="382">
        <v>9999</v>
      </c>
      <c r="Q525" s="382">
        <v>48</v>
      </c>
      <c r="R525" s="382">
        <v>383</v>
      </c>
      <c r="S525">
        <v>5.5430809399477807</v>
      </c>
      <c r="T525">
        <v>4.271540469973889</v>
      </c>
      <c r="U525">
        <v>10.506266318537863</v>
      </c>
      <c r="V525">
        <v>0</v>
      </c>
      <c r="W525">
        <v>0</v>
      </c>
      <c r="X525">
        <v>5.2219321148825069</v>
      </c>
      <c r="Y525">
        <v>0</v>
      </c>
      <c r="Z525">
        <v>3.0184311803804991</v>
      </c>
      <c r="AA525">
        <v>1.9544681115824964</v>
      </c>
      <c r="AB525">
        <v>1.7977065394237701</v>
      </c>
      <c r="AC525">
        <v>56.933285140533059</v>
      </c>
      <c r="AD525">
        <v>44.804331863429859</v>
      </c>
      <c r="AE525">
        <v>55.326088072836079</v>
      </c>
      <c r="AF525">
        <v>2.235843549328663</v>
      </c>
      <c r="AG525">
        <v>2.9095688727396425</v>
      </c>
      <c r="AH525">
        <v>1.8276762402088775</v>
      </c>
      <c r="AI525">
        <v>0</v>
      </c>
    </row>
    <row r="526" spans="1:37" ht="15.6">
      <c r="A526" s="382">
        <v>3</v>
      </c>
      <c r="B526" s="382">
        <v>148</v>
      </c>
      <c r="C526" s="382">
        <v>2022</v>
      </c>
      <c r="D526" s="382">
        <v>99</v>
      </c>
      <c r="E526" s="382">
        <v>44</v>
      </c>
      <c r="F526" s="382">
        <v>99</v>
      </c>
      <c r="G526" s="382">
        <v>99</v>
      </c>
      <c r="H526" s="382">
        <v>99</v>
      </c>
      <c r="I526" s="382">
        <v>99</v>
      </c>
      <c r="J526" s="382">
        <v>999</v>
      </c>
      <c r="K526" s="382">
        <v>99</v>
      </c>
      <c r="L526" s="382">
        <v>99</v>
      </c>
      <c r="M526" s="382">
        <v>99</v>
      </c>
      <c r="N526" s="382">
        <v>99</v>
      </c>
      <c r="O526" s="382">
        <v>99</v>
      </c>
      <c r="P526" s="382">
        <v>9999</v>
      </c>
      <c r="Q526" s="382">
        <v>43</v>
      </c>
      <c r="R526" s="382">
        <v>457</v>
      </c>
      <c r="S526" s="382">
        <v>4.960612691466082</v>
      </c>
      <c r="T526" s="382">
        <v>4.5798687089715537</v>
      </c>
      <c r="U526" s="382">
        <v>10.232385120350113</v>
      </c>
      <c r="V526" s="382">
        <v>0</v>
      </c>
      <c r="W526" s="382">
        <v>0</v>
      </c>
      <c r="X526" s="382">
        <v>4.5951859956236323</v>
      </c>
      <c r="Y526" s="382">
        <v>0.21881838074398249</v>
      </c>
      <c r="Z526" s="382">
        <v>3.3127235320206645</v>
      </c>
      <c r="AA526" s="382">
        <v>1.4668406547567605</v>
      </c>
      <c r="AB526" s="382">
        <v>1.56782110027143</v>
      </c>
      <c r="AC526" s="382">
        <v>48.03875323904839</v>
      </c>
      <c r="AD526" s="382">
        <v>33.478074362829325</v>
      </c>
      <c r="AE526" s="382">
        <v>59.034038141390617</v>
      </c>
      <c r="AF526" s="382">
        <v>2.6678342089900755</v>
      </c>
      <c r="AG526" s="382">
        <v>3.3812286494955446</v>
      </c>
      <c r="AH526" s="382">
        <v>0.43763676148796499</v>
      </c>
      <c r="AI526">
        <v>0</v>
      </c>
    </row>
    <row r="527" spans="1:37" ht="15.6">
      <c r="A527" s="382">
        <v>3</v>
      </c>
      <c r="B527" s="382">
        <v>149</v>
      </c>
      <c r="C527" s="382">
        <v>2022</v>
      </c>
      <c r="D527" s="382">
        <v>99</v>
      </c>
      <c r="E527" s="382">
        <v>45</v>
      </c>
      <c r="F527" s="382">
        <v>99</v>
      </c>
      <c r="G527" s="382">
        <v>99</v>
      </c>
      <c r="H527" s="382">
        <v>99</v>
      </c>
      <c r="I527" s="382">
        <v>99</v>
      </c>
      <c r="J527" s="382">
        <v>999</v>
      </c>
      <c r="K527" s="382">
        <v>99</v>
      </c>
      <c r="L527" s="382">
        <v>99</v>
      </c>
      <c r="M527" s="382">
        <v>99</v>
      </c>
      <c r="N527" s="382">
        <v>99</v>
      </c>
      <c r="O527" s="382">
        <v>99</v>
      </c>
      <c r="P527" s="382">
        <v>9999</v>
      </c>
      <c r="Q527" s="382">
        <v>37</v>
      </c>
      <c r="R527" s="382">
        <v>313</v>
      </c>
      <c r="S527" s="382">
        <v>4.7859424920127802</v>
      </c>
      <c r="T527" s="382">
        <v>4.0734824281150148</v>
      </c>
      <c r="U527" s="382">
        <v>10.020766773162938</v>
      </c>
      <c r="V527" s="382">
        <v>0.31948881789137384</v>
      </c>
      <c r="W527" s="382">
        <v>0</v>
      </c>
      <c r="X527" s="382">
        <v>3.5143769968051126</v>
      </c>
      <c r="Y527" s="382">
        <v>0.63897763578274769</v>
      </c>
      <c r="Z527" s="382">
        <v>3.122982423960412</v>
      </c>
      <c r="AA527" s="382">
        <v>1.5973801904152851</v>
      </c>
      <c r="AB527" s="382">
        <v>1.70819290961659</v>
      </c>
      <c r="AC527" s="382">
        <v>62.442258292348519</v>
      </c>
      <c r="AD527" s="382">
        <v>46.343676576944141</v>
      </c>
      <c r="AE527" s="382">
        <v>59.939811008842</v>
      </c>
      <c r="AF527" s="382">
        <v>1.8272037361354343</v>
      </c>
      <c r="AG527" s="382">
        <v>2.2679149008046631</v>
      </c>
      <c r="AH527" s="382">
        <v>2.2364217252396164</v>
      </c>
      <c r="AI527">
        <v>22</v>
      </c>
      <c r="AJ527">
        <v>86.377272727272739</v>
      </c>
      <c r="AK527">
        <v>13.735766377089597</v>
      </c>
    </row>
    <row r="528" spans="1:37" ht="15.6">
      <c r="A528" s="382">
        <v>3</v>
      </c>
      <c r="B528" s="382">
        <v>150</v>
      </c>
      <c r="C528" s="382">
        <v>2022</v>
      </c>
      <c r="D528" s="382">
        <v>99</v>
      </c>
      <c r="E528" s="382">
        <v>46</v>
      </c>
      <c r="F528" s="382">
        <v>99</v>
      </c>
      <c r="G528" s="382">
        <v>99</v>
      </c>
      <c r="H528" s="382">
        <v>99</v>
      </c>
      <c r="I528" s="382">
        <v>99</v>
      </c>
      <c r="J528" s="382">
        <v>999</v>
      </c>
      <c r="K528" s="382">
        <v>99</v>
      </c>
      <c r="L528" s="382">
        <v>99</v>
      </c>
      <c r="M528" s="382">
        <v>99</v>
      </c>
      <c r="N528" s="382">
        <v>99</v>
      </c>
      <c r="O528" s="382">
        <v>99</v>
      </c>
      <c r="P528" s="382">
        <v>9999</v>
      </c>
      <c r="Q528" s="382">
        <v>17</v>
      </c>
      <c r="R528" s="382">
        <v>121</v>
      </c>
      <c r="S528" s="382">
        <v>5.2396694214876032</v>
      </c>
      <c r="T528" s="382">
        <v>3.9421487603305794</v>
      </c>
      <c r="U528" s="382">
        <v>11.046280991735545</v>
      </c>
      <c r="V528" s="382">
        <v>0</v>
      </c>
      <c r="W528" s="382">
        <v>0.82644628099173589</v>
      </c>
      <c r="X528" s="382">
        <v>5.785123966942149</v>
      </c>
      <c r="Y528" s="382">
        <v>0</v>
      </c>
      <c r="Z528" s="382">
        <v>3.0822081094784006</v>
      </c>
      <c r="AA528" s="382">
        <v>1.2858080611260336</v>
      </c>
      <c r="AB528" s="382">
        <v>2.0176802024498248</v>
      </c>
      <c r="AC528" s="382">
        <v>7.3316014928140083</v>
      </c>
      <c r="AD528" s="382">
        <v>40.442360361880851</v>
      </c>
      <c r="AE528" s="382">
        <v>27.930276295912311</v>
      </c>
      <c r="AF528" s="382">
        <v>0.70636310566258065</v>
      </c>
      <c r="AG528" s="382">
        <v>0.96645785315336064</v>
      </c>
      <c r="AH528" s="382">
        <v>4.1322314049586781</v>
      </c>
      <c r="AI528">
        <v>0</v>
      </c>
    </row>
    <row r="529" spans="1:37" ht="15.6">
      <c r="A529" s="382">
        <v>3</v>
      </c>
      <c r="B529" s="382">
        <v>151</v>
      </c>
      <c r="C529" s="382">
        <v>2022</v>
      </c>
      <c r="D529" s="382">
        <v>99</v>
      </c>
      <c r="E529" s="382">
        <v>47</v>
      </c>
      <c r="F529" s="382">
        <v>99</v>
      </c>
      <c r="G529" s="382">
        <v>99</v>
      </c>
      <c r="H529" s="382">
        <v>99</v>
      </c>
      <c r="I529" s="382">
        <v>99</v>
      </c>
      <c r="J529" s="382">
        <v>999</v>
      </c>
      <c r="K529" s="382">
        <v>99</v>
      </c>
      <c r="L529" s="382">
        <v>99</v>
      </c>
      <c r="M529" s="382">
        <v>99</v>
      </c>
      <c r="N529" s="382">
        <v>99</v>
      </c>
      <c r="O529" s="382">
        <v>99</v>
      </c>
      <c r="P529" s="382">
        <v>9999</v>
      </c>
      <c r="Q529" s="382">
        <v>23</v>
      </c>
      <c r="R529" s="382">
        <v>177</v>
      </c>
      <c r="S529" s="382">
        <v>5.2429378531073443</v>
      </c>
      <c r="T529" s="382">
        <v>4.2316384180790969</v>
      </c>
      <c r="U529" s="382">
        <v>10.979096045197736</v>
      </c>
      <c r="V529" s="382">
        <v>0</v>
      </c>
      <c r="W529" s="382">
        <v>0</v>
      </c>
      <c r="X529" s="382">
        <v>7.9096045197740095</v>
      </c>
      <c r="Y529" s="382">
        <v>0.56497175141242917</v>
      </c>
      <c r="Z529" s="382">
        <v>3.1018061581525034</v>
      </c>
      <c r="AA529" s="382">
        <v>1.5377613641546997</v>
      </c>
      <c r="AB529" s="382">
        <v>2.0605287359118289</v>
      </c>
      <c r="AC529" s="382">
        <v>39.786128182622811</v>
      </c>
      <c r="AD529" s="382">
        <v>32.251963608235421</v>
      </c>
      <c r="AE529" s="382">
        <v>43.691333067132469</v>
      </c>
      <c r="AF529" s="382">
        <v>1.0332749562171628</v>
      </c>
      <c r="AG529" s="382">
        <v>1.405145552920039</v>
      </c>
      <c r="AH529" s="382">
        <v>0</v>
      </c>
      <c r="AI529">
        <v>0</v>
      </c>
    </row>
    <row r="530" spans="1:37" ht="15.6">
      <c r="A530" s="382">
        <v>3</v>
      </c>
      <c r="B530" s="382">
        <v>152</v>
      </c>
      <c r="C530" s="382">
        <v>2022</v>
      </c>
      <c r="D530" s="382">
        <v>99</v>
      </c>
      <c r="E530" s="382">
        <v>48</v>
      </c>
      <c r="F530" s="382">
        <v>99</v>
      </c>
      <c r="G530" s="382">
        <v>99</v>
      </c>
      <c r="H530" s="382">
        <v>99</v>
      </c>
      <c r="I530" s="382">
        <v>99</v>
      </c>
      <c r="J530" s="382">
        <v>999</v>
      </c>
      <c r="K530" s="382">
        <v>99</v>
      </c>
      <c r="L530" s="382">
        <v>99</v>
      </c>
      <c r="M530" s="382">
        <v>99</v>
      </c>
      <c r="N530" s="382">
        <v>99</v>
      </c>
      <c r="O530" s="382">
        <v>99</v>
      </c>
      <c r="P530" s="382">
        <v>9999</v>
      </c>
      <c r="Q530" s="382">
        <v>22</v>
      </c>
      <c r="R530" s="382">
        <v>111</v>
      </c>
      <c r="S530" s="382">
        <v>5.6756756756756763</v>
      </c>
      <c r="T530" s="382">
        <v>4.711711711711712</v>
      </c>
      <c r="U530" s="382">
        <v>11.111711711711717</v>
      </c>
      <c r="V530" s="382">
        <v>0</v>
      </c>
      <c r="W530" s="382">
        <v>0</v>
      </c>
      <c r="X530" s="382">
        <v>9.0090090090090058</v>
      </c>
      <c r="Y530" s="382">
        <v>0</v>
      </c>
      <c r="Z530" s="382">
        <v>3.428227781039586</v>
      </c>
      <c r="AA530" s="382">
        <v>1.2092895849295737</v>
      </c>
      <c r="AB530" s="382">
        <v>1.5960953898393531</v>
      </c>
      <c r="AC530" s="382">
        <v>35.469472282647757</v>
      </c>
      <c r="AD530" s="382">
        <v>46.837345156692848</v>
      </c>
      <c r="AE530" s="382">
        <v>45.098509381522277</v>
      </c>
      <c r="AF530" s="382">
        <v>0.64798598949211905</v>
      </c>
      <c r="AG530" s="382">
        <v>0.89183683680933301</v>
      </c>
      <c r="AH530" s="382">
        <v>0</v>
      </c>
      <c r="AI530">
        <v>1</v>
      </c>
      <c r="AJ530">
        <v>88.9</v>
      </c>
      <c r="AK530">
        <v>13.236637203055633</v>
      </c>
    </row>
    <row r="531" spans="1:37" ht="15.6">
      <c r="A531" s="382">
        <v>3</v>
      </c>
      <c r="B531" s="382">
        <v>153</v>
      </c>
      <c r="C531" s="382">
        <v>2022</v>
      </c>
      <c r="D531" s="382">
        <v>99</v>
      </c>
      <c r="E531" s="382">
        <v>49</v>
      </c>
      <c r="F531" s="382">
        <v>99</v>
      </c>
      <c r="G531" s="382">
        <v>99</v>
      </c>
      <c r="H531" s="382">
        <v>99</v>
      </c>
      <c r="I531" s="382">
        <v>99</v>
      </c>
      <c r="J531" s="382">
        <v>999</v>
      </c>
      <c r="K531" s="382">
        <v>99</v>
      </c>
      <c r="L531" s="382">
        <v>99</v>
      </c>
      <c r="M531" s="382">
        <v>99</v>
      </c>
      <c r="N531" s="382">
        <v>99</v>
      </c>
      <c r="O531" s="382">
        <v>99</v>
      </c>
      <c r="P531" s="382">
        <v>9999</v>
      </c>
      <c r="Q531" s="382">
        <v>23</v>
      </c>
      <c r="R531" s="382">
        <v>136</v>
      </c>
      <c r="S531" s="382">
        <v>4.9191176470588243</v>
      </c>
      <c r="T531" s="382">
        <v>4.0735294117647056</v>
      </c>
      <c r="U531" s="382">
        <v>9.5492647058823525</v>
      </c>
      <c r="V531" s="382">
        <v>0</v>
      </c>
      <c r="W531" s="382">
        <v>0</v>
      </c>
      <c r="X531" s="382">
        <v>3.6764705882352944</v>
      </c>
      <c r="Y531" s="382">
        <v>0</v>
      </c>
      <c r="Z531" s="382">
        <v>3.6978530401303642</v>
      </c>
      <c r="AA531" s="382">
        <v>1.9705745170725315</v>
      </c>
      <c r="AB531" s="382">
        <v>1.8967167954326036</v>
      </c>
      <c r="AC531" s="382">
        <v>74.927208662634499</v>
      </c>
      <c r="AD531" s="382">
        <v>64.988384603843684</v>
      </c>
      <c r="AE531" s="382">
        <v>65.669476099542194</v>
      </c>
      <c r="AF531" s="382">
        <v>0.79392877991827204</v>
      </c>
      <c r="AG531" s="382">
        <v>0.93905342951538884</v>
      </c>
      <c r="AH531" s="382">
        <v>2.2058823529411762</v>
      </c>
      <c r="AI531">
        <v>0</v>
      </c>
    </row>
    <row r="532" spans="1:37" ht="15.6">
      <c r="A532" s="382">
        <v>3</v>
      </c>
      <c r="B532" s="382">
        <v>154</v>
      </c>
      <c r="C532" s="382">
        <v>2022</v>
      </c>
      <c r="D532" s="382">
        <v>99</v>
      </c>
      <c r="E532" s="382">
        <v>50</v>
      </c>
      <c r="F532" s="382">
        <v>99</v>
      </c>
      <c r="G532" s="382">
        <v>99</v>
      </c>
      <c r="H532" s="382">
        <v>99</v>
      </c>
      <c r="I532" s="382">
        <v>99</v>
      </c>
      <c r="J532" s="382">
        <v>999</v>
      </c>
      <c r="K532" s="382">
        <v>99</v>
      </c>
      <c r="L532" s="382">
        <v>99</v>
      </c>
      <c r="M532" s="382">
        <v>99</v>
      </c>
      <c r="N532" s="382">
        <v>99</v>
      </c>
      <c r="O532" s="382">
        <v>99</v>
      </c>
      <c r="P532" s="382">
        <v>9999</v>
      </c>
      <c r="Q532" s="382"/>
      <c r="R532" s="382">
        <v>0</v>
      </c>
      <c r="S532" s="382"/>
      <c r="T532" s="382"/>
      <c r="U532" s="382"/>
      <c r="V532" s="382"/>
      <c r="W532" s="382"/>
      <c r="X532" s="382"/>
      <c r="Y532" s="382"/>
      <c r="Z532" s="382"/>
      <c r="AA532" s="382"/>
      <c r="AB532" s="382"/>
      <c r="AC532" s="382"/>
      <c r="AD532" s="382"/>
      <c r="AE532" s="382"/>
      <c r="AF532" s="382"/>
      <c r="AG532" s="382"/>
      <c r="AH532" s="382"/>
    </row>
    <row r="533" spans="1:37" ht="15.6">
      <c r="A533" s="382">
        <v>3</v>
      </c>
      <c r="B533" s="382">
        <v>155</v>
      </c>
      <c r="C533" s="382">
        <v>2022</v>
      </c>
      <c r="D533" s="382">
        <v>99</v>
      </c>
      <c r="E533" s="382">
        <v>51</v>
      </c>
      <c r="F533" s="382">
        <v>99</v>
      </c>
      <c r="G533" s="382">
        <v>99</v>
      </c>
      <c r="H533" s="382">
        <v>99</v>
      </c>
      <c r="I533" s="382">
        <v>99</v>
      </c>
      <c r="J533" s="382">
        <v>999</v>
      </c>
      <c r="K533" s="382">
        <v>99</v>
      </c>
      <c r="L533" s="382">
        <v>99</v>
      </c>
      <c r="M533" s="382">
        <v>99</v>
      </c>
      <c r="N533" s="382">
        <v>99</v>
      </c>
      <c r="O533" s="382">
        <v>99</v>
      </c>
      <c r="P533" s="382">
        <v>9999</v>
      </c>
      <c r="Q533" s="382"/>
      <c r="R533" s="382">
        <v>0</v>
      </c>
      <c r="S533" s="382"/>
      <c r="T533" s="382"/>
      <c r="U533" s="382"/>
      <c r="V533" s="382"/>
      <c r="W533" s="382"/>
      <c r="X533" s="382"/>
      <c r="Y533" s="382"/>
      <c r="Z533" s="382"/>
      <c r="AA533" s="382"/>
      <c r="AB533" s="382"/>
      <c r="AC533" s="382"/>
      <c r="AD533" s="382"/>
      <c r="AE533" s="382"/>
      <c r="AF533" s="382"/>
      <c r="AG533" s="382"/>
      <c r="AH533" s="382"/>
    </row>
    <row r="534" spans="1:37" ht="15.6">
      <c r="A534" s="382">
        <v>3</v>
      </c>
      <c r="B534" s="382">
        <v>156</v>
      </c>
      <c r="C534" s="382">
        <v>2022</v>
      </c>
      <c r="D534" s="382">
        <v>99</v>
      </c>
      <c r="E534" s="382">
        <v>52</v>
      </c>
      <c r="F534" s="382">
        <v>99</v>
      </c>
      <c r="G534" s="382">
        <v>99</v>
      </c>
      <c r="H534" s="382">
        <v>99</v>
      </c>
      <c r="I534" s="382">
        <v>99</v>
      </c>
      <c r="J534" s="382">
        <v>999</v>
      </c>
      <c r="K534" s="382">
        <v>99</v>
      </c>
      <c r="L534" s="382">
        <v>99</v>
      </c>
      <c r="M534" s="382">
        <v>99</v>
      </c>
      <c r="N534" s="382">
        <v>99</v>
      </c>
      <c r="O534" s="382">
        <v>99</v>
      </c>
      <c r="P534" s="382">
        <v>9999</v>
      </c>
      <c r="Q534" s="382"/>
      <c r="R534" s="382">
        <v>0</v>
      </c>
      <c r="S534" s="382"/>
      <c r="T534" s="382"/>
      <c r="U534" s="382"/>
      <c r="V534" s="382"/>
      <c r="W534" s="382"/>
      <c r="X534" s="382"/>
      <c r="Y534" s="382"/>
      <c r="Z534" s="382"/>
      <c r="AA534" s="382"/>
      <c r="AB534" s="382"/>
      <c r="AC534" s="382"/>
      <c r="AD534" s="382"/>
      <c r="AE534" s="382"/>
      <c r="AF534" s="382"/>
      <c r="AG534" s="382"/>
      <c r="AH534" s="382"/>
    </row>
    <row r="535" spans="1:37" ht="15.6">
      <c r="A535" s="382">
        <v>3</v>
      </c>
      <c r="B535" s="382">
        <v>157</v>
      </c>
      <c r="C535" s="382">
        <v>2021</v>
      </c>
      <c r="D535" s="382">
        <v>99</v>
      </c>
      <c r="E535" s="382">
        <v>1</v>
      </c>
      <c r="F535" s="382">
        <v>99</v>
      </c>
      <c r="G535" s="382">
        <v>99</v>
      </c>
      <c r="H535" s="382">
        <v>99</v>
      </c>
      <c r="I535" s="382">
        <v>99</v>
      </c>
      <c r="J535" s="382">
        <v>999</v>
      </c>
      <c r="K535" s="382">
        <v>99</v>
      </c>
      <c r="L535" s="382">
        <v>99</v>
      </c>
      <c r="M535" s="382">
        <v>99</v>
      </c>
      <c r="N535" s="382">
        <v>99</v>
      </c>
      <c r="O535" s="382">
        <v>99</v>
      </c>
      <c r="P535" s="382">
        <v>9999</v>
      </c>
      <c r="Q535" s="382"/>
      <c r="R535" s="382">
        <v>0</v>
      </c>
      <c r="S535" s="382"/>
      <c r="T535" s="382"/>
      <c r="U535" s="382"/>
      <c r="V535" s="382"/>
      <c r="W535" s="382"/>
      <c r="X535" s="382"/>
      <c r="Y535" s="382"/>
      <c r="Z535" s="382"/>
      <c r="AA535" s="382"/>
      <c r="AB535" s="382"/>
      <c r="AC535" s="382"/>
      <c r="AD535" s="382"/>
      <c r="AE535" s="382"/>
      <c r="AF535" s="382"/>
      <c r="AG535" s="382"/>
      <c r="AH535" s="382"/>
    </row>
    <row r="536" spans="1:37" ht="15.6">
      <c r="A536" s="382">
        <v>3</v>
      </c>
      <c r="B536" s="382">
        <v>158</v>
      </c>
      <c r="C536" s="382">
        <v>2021</v>
      </c>
      <c r="D536" s="382">
        <v>99</v>
      </c>
      <c r="E536" s="382">
        <v>2</v>
      </c>
      <c r="F536" s="382">
        <v>99</v>
      </c>
      <c r="G536" s="382">
        <v>99</v>
      </c>
      <c r="H536" s="382">
        <v>99</v>
      </c>
      <c r="I536" s="382">
        <v>99</v>
      </c>
      <c r="J536" s="382">
        <v>999</v>
      </c>
      <c r="K536" s="382">
        <v>99</v>
      </c>
      <c r="L536" s="382">
        <v>99</v>
      </c>
      <c r="M536" s="382">
        <v>99</v>
      </c>
      <c r="N536" s="382">
        <v>99</v>
      </c>
      <c r="O536" s="382">
        <v>99</v>
      </c>
      <c r="P536" s="382">
        <v>9999</v>
      </c>
      <c r="Q536" s="382">
        <v>9</v>
      </c>
      <c r="R536" s="382">
        <v>30</v>
      </c>
      <c r="S536" s="382">
        <v>6.0666666666666647</v>
      </c>
      <c r="T536" s="382">
        <v>5.0999999999999996</v>
      </c>
      <c r="U536" s="382">
        <v>10.616000000000001</v>
      </c>
      <c r="V536" s="382">
        <v>0</v>
      </c>
      <c r="W536" s="382">
        <v>0</v>
      </c>
      <c r="X536" s="382">
        <v>10</v>
      </c>
      <c r="Y536" s="382">
        <v>0</v>
      </c>
      <c r="Z536" s="382">
        <v>3.4672857780498343</v>
      </c>
      <c r="AA536" s="382">
        <v>1.093414631123784</v>
      </c>
      <c r="AB536" s="382">
        <v>1.4456832294800963</v>
      </c>
      <c r="AC536" s="382">
        <v>26.577470186681232</v>
      </c>
      <c r="AD536" s="382">
        <v>49.144187106667538</v>
      </c>
      <c r="AE536" s="382">
        <v>43.861558213670257</v>
      </c>
      <c r="AF536" s="382">
        <v>0.17020407468554796</v>
      </c>
      <c r="AG536" s="382">
        <v>0.22232262078216675</v>
      </c>
      <c r="AH536" s="382">
        <v>0</v>
      </c>
    </row>
    <row r="537" spans="1:37" ht="15.6">
      <c r="A537" s="382">
        <v>3</v>
      </c>
      <c r="B537" s="382">
        <v>159</v>
      </c>
      <c r="C537" s="382">
        <v>2021</v>
      </c>
      <c r="D537" s="382">
        <v>99</v>
      </c>
      <c r="E537" s="382">
        <v>3</v>
      </c>
      <c r="F537" s="382">
        <v>99</v>
      </c>
      <c r="G537" s="382">
        <v>99</v>
      </c>
      <c r="H537" s="382">
        <v>99</v>
      </c>
      <c r="I537" s="382">
        <v>99</v>
      </c>
      <c r="J537" s="382">
        <v>999</v>
      </c>
      <c r="K537" s="382">
        <v>99</v>
      </c>
      <c r="L537" s="382">
        <v>99</v>
      </c>
      <c r="M537" s="382">
        <v>99</v>
      </c>
      <c r="N537" s="382">
        <v>99</v>
      </c>
      <c r="O537" s="382">
        <v>99</v>
      </c>
      <c r="P537" s="382">
        <v>9999</v>
      </c>
      <c r="Q537" s="382">
        <v>19</v>
      </c>
      <c r="R537" s="382">
        <v>214</v>
      </c>
      <c r="S537" s="382">
        <v>5.0046728971962624</v>
      </c>
      <c r="T537" s="382">
        <v>4.2710280373831777</v>
      </c>
      <c r="U537" s="382">
        <v>8.0317289719626199</v>
      </c>
      <c r="V537" s="382">
        <v>0</v>
      </c>
      <c r="W537" s="382">
        <v>0</v>
      </c>
      <c r="X537" s="382">
        <v>1.4018691588785048</v>
      </c>
      <c r="Y537" s="382">
        <v>0</v>
      </c>
      <c r="Z537" s="382">
        <v>3.2164707979139928</v>
      </c>
      <c r="AA537" s="382">
        <v>1.2436668106829951</v>
      </c>
      <c r="AB537" s="382">
        <v>1.3504592050982012</v>
      </c>
      <c r="AC537" s="382">
        <v>47.840648898253008</v>
      </c>
      <c r="AD537" s="382">
        <v>48.581306603307887</v>
      </c>
      <c r="AE537" s="382">
        <v>59.465367796589078</v>
      </c>
      <c r="AF537" s="382">
        <v>1.2141223994235752</v>
      </c>
      <c r="AG537" s="382">
        <v>1.1998426820339751</v>
      </c>
      <c r="AH537" s="382">
        <v>0</v>
      </c>
    </row>
    <row r="538" spans="1:37" ht="15.6">
      <c r="A538" s="382">
        <v>3</v>
      </c>
      <c r="B538" s="382">
        <v>160</v>
      </c>
      <c r="C538" s="382">
        <v>2021</v>
      </c>
      <c r="D538" s="382">
        <v>99</v>
      </c>
      <c r="E538" s="382">
        <v>4</v>
      </c>
      <c r="F538" s="382">
        <v>99</v>
      </c>
      <c r="G538" s="382">
        <v>99</v>
      </c>
      <c r="H538" s="382">
        <v>99</v>
      </c>
      <c r="I538" s="382">
        <v>99</v>
      </c>
      <c r="J538" s="382">
        <v>999</v>
      </c>
      <c r="K538" s="382">
        <v>99</v>
      </c>
      <c r="L538" s="382">
        <v>99</v>
      </c>
      <c r="M538" s="382">
        <v>99</v>
      </c>
      <c r="N538" s="382">
        <v>99</v>
      </c>
      <c r="O538" s="382">
        <v>99</v>
      </c>
      <c r="P538" s="382">
        <v>9999</v>
      </c>
      <c r="Q538" s="382">
        <v>4</v>
      </c>
      <c r="R538" s="382">
        <v>8</v>
      </c>
      <c r="S538" s="382">
        <v>5</v>
      </c>
      <c r="T538" s="382">
        <v>3.875</v>
      </c>
      <c r="U538" s="382">
        <v>10.3375</v>
      </c>
      <c r="V538" s="382">
        <v>0</v>
      </c>
      <c r="W538" s="382">
        <v>0</v>
      </c>
      <c r="X538" s="382">
        <v>0</v>
      </c>
      <c r="Y538" s="382">
        <v>0</v>
      </c>
      <c r="Z538" s="382">
        <v>4.117322400541398</v>
      </c>
      <c r="AA538" s="382">
        <v>1.58113883008419</v>
      </c>
      <c r="AB538" s="382">
        <v>1.4523687548277817</v>
      </c>
      <c r="AC538" s="382">
        <v>79.492375380754865</v>
      </c>
      <c r="AD538" s="382">
        <v>88.500036603343773</v>
      </c>
      <c r="AE538" s="382">
        <v>81.649658092772611</v>
      </c>
      <c r="AF538" s="382">
        <v>4.5387753249479454E-2</v>
      </c>
      <c r="AG538" s="382">
        <v>5.7730723243799298E-2</v>
      </c>
      <c r="AH538" s="382">
        <v>0</v>
      </c>
    </row>
    <row r="539" spans="1:37" ht="15.6">
      <c r="A539" s="382">
        <v>3</v>
      </c>
      <c r="B539" s="382">
        <v>161</v>
      </c>
      <c r="C539" s="382">
        <v>2021</v>
      </c>
      <c r="D539" s="382">
        <v>99</v>
      </c>
      <c r="E539" s="382">
        <v>5</v>
      </c>
      <c r="F539" s="382">
        <v>99</v>
      </c>
      <c r="G539" s="382">
        <v>99</v>
      </c>
      <c r="H539" s="382">
        <v>99</v>
      </c>
      <c r="I539" s="382">
        <v>99</v>
      </c>
      <c r="J539" s="382">
        <v>999</v>
      </c>
      <c r="K539" s="382">
        <v>99</v>
      </c>
      <c r="L539" s="382">
        <v>99</v>
      </c>
      <c r="M539" s="382">
        <v>99</v>
      </c>
      <c r="N539" s="382">
        <v>99</v>
      </c>
      <c r="O539" s="382">
        <v>99</v>
      </c>
      <c r="P539" s="382">
        <v>9999</v>
      </c>
      <c r="Q539" s="382">
        <v>11</v>
      </c>
      <c r="R539" s="382">
        <v>131</v>
      </c>
      <c r="S539" s="382">
        <v>4.7175572519083984</v>
      </c>
      <c r="T539" s="382">
        <v>3.9007633587786255</v>
      </c>
      <c r="U539" s="382">
        <v>9.5549618320610712</v>
      </c>
      <c r="V539" s="382">
        <v>0</v>
      </c>
      <c r="W539" s="382">
        <v>0.76335877862595458</v>
      </c>
      <c r="X539" s="382">
        <v>19.083969465648863</v>
      </c>
      <c r="Y539" s="382">
        <v>1.5267175572519092</v>
      </c>
      <c r="Z539" s="382">
        <v>5.6417211349866836</v>
      </c>
      <c r="AA539" s="382">
        <v>1.2916337317923781</v>
      </c>
      <c r="AB539" s="382">
        <v>1.8610305026482483</v>
      </c>
      <c r="AC539" s="382">
        <v>73.625832467365981</v>
      </c>
      <c r="AD539" s="382">
        <v>65.800430364473428</v>
      </c>
      <c r="AE539" s="382">
        <v>64.252842829870602</v>
      </c>
      <c r="AF539" s="382">
        <v>0.74322445946022642</v>
      </c>
      <c r="AG539" s="382">
        <v>0.87377927792337995</v>
      </c>
      <c r="AH539" s="382">
        <v>0</v>
      </c>
    </row>
    <row r="540" spans="1:37" ht="15.6">
      <c r="A540" s="382">
        <v>3</v>
      </c>
      <c r="B540" s="382">
        <v>162</v>
      </c>
      <c r="C540" s="382">
        <v>2021</v>
      </c>
      <c r="D540" s="382">
        <v>99</v>
      </c>
      <c r="E540" s="382">
        <v>6</v>
      </c>
      <c r="F540" s="382">
        <v>99</v>
      </c>
      <c r="G540" s="382">
        <v>99</v>
      </c>
      <c r="H540" s="382">
        <v>99</v>
      </c>
      <c r="I540" s="382">
        <v>99</v>
      </c>
      <c r="J540" s="382">
        <v>999</v>
      </c>
      <c r="K540" s="382">
        <v>99</v>
      </c>
      <c r="L540" s="382">
        <v>99</v>
      </c>
      <c r="M540" s="382">
        <v>99</v>
      </c>
      <c r="N540" s="382">
        <v>99</v>
      </c>
      <c r="O540" s="382">
        <v>99</v>
      </c>
      <c r="P540" s="382">
        <v>9999</v>
      </c>
      <c r="Q540" s="382">
        <v>11</v>
      </c>
      <c r="R540" s="382">
        <v>153</v>
      </c>
      <c r="S540" s="382">
        <v>5.5620915032679745</v>
      </c>
      <c r="T540" s="382">
        <v>3.8823529411764697</v>
      </c>
      <c r="U540" s="382">
        <v>7.7873856209150301</v>
      </c>
      <c r="V540" s="382">
        <v>0</v>
      </c>
      <c r="W540" s="382">
        <v>0</v>
      </c>
      <c r="X540" s="382">
        <v>7.8431372549019596</v>
      </c>
      <c r="Y540" s="382">
        <v>0</v>
      </c>
      <c r="Z540" s="382">
        <v>4.3095878472758899</v>
      </c>
      <c r="AA540" s="382">
        <v>1.8287109834274529</v>
      </c>
      <c r="AB540" s="382">
        <v>1.4904540540376388</v>
      </c>
      <c r="AC540" s="382">
        <v>71.307086608371236</v>
      </c>
      <c r="AD540" s="382">
        <v>37.978185011744308</v>
      </c>
      <c r="AE540" s="382">
        <v>48.227536970737056</v>
      </c>
      <c r="AF540" s="382">
        <v>0.86804078089629499</v>
      </c>
      <c r="AG540" s="382">
        <v>0.83173427839527825</v>
      </c>
      <c r="AH540" s="382">
        <v>0</v>
      </c>
    </row>
    <row r="541" spans="1:37" ht="15.6">
      <c r="A541" s="382">
        <v>3</v>
      </c>
      <c r="B541" s="382">
        <v>163</v>
      </c>
      <c r="C541" s="382">
        <v>2021</v>
      </c>
      <c r="D541" s="382">
        <v>99</v>
      </c>
      <c r="E541" s="382">
        <v>7</v>
      </c>
      <c r="F541" s="382">
        <v>99</v>
      </c>
      <c r="G541" s="382">
        <v>99</v>
      </c>
      <c r="H541" s="382">
        <v>99</v>
      </c>
      <c r="I541" s="382">
        <v>99</v>
      </c>
      <c r="J541" s="382">
        <v>999</v>
      </c>
      <c r="K541" s="382">
        <v>99</v>
      </c>
      <c r="L541" s="382">
        <v>99</v>
      </c>
      <c r="M541" s="382">
        <v>99</v>
      </c>
      <c r="N541" s="382">
        <v>99</v>
      </c>
      <c r="O541" s="382">
        <v>99</v>
      </c>
      <c r="P541" s="382">
        <v>9999</v>
      </c>
      <c r="Q541" s="382">
        <v>21</v>
      </c>
      <c r="R541" s="382">
        <v>777</v>
      </c>
      <c r="S541" s="382">
        <v>5.6859716859716878</v>
      </c>
      <c r="T541" s="382">
        <v>5.1698841698841713</v>
      </c>
      <c r="U541" s="382">
        <v>6.8192792792792849</v>
      </c>
      <c r="V541" s="382">
        <v>0</v>
      </c>
      <c r="W541" s="382">
        <v>0</v>
      </c>
      <c r="X541" s="382">
        <v>0</v>
      </c>
      <c r="Y541" s="382">
        <v>0</v>
      </c>
      <c r="Z541" s="382">
        <v>2.4476821164337959</v>
      </c>
      <c r="AA541" s="382">
        <v>1.2911823975543881</v>
      </c>
      <c r="AB541" s="382">
        <v>1.3334501024682464</v>
      </c>
      <c r="AC541" s="382">
        <v>16.842255455122842</v>
      </c>
      <c r="AD541" s="382">
        <v>7.8431982523751858</v>
      </c>
      <c r="AE541" s="382">
        <v>24.626711211780353</v>
      </c>
      <c r="AF541" s="382">
        <v>4.4082855343556915</v>
      </c>
      <c r="AG541" s="382">
        <v>3.6988011555638471</v>
      </c>
      <c r="AH541" s="382">
        <v>0</v>
      </c>
    </row>
    <row r="542" spans="1:37" ht="15.6">
      <c r="A542" s="382">
        <v>3</v>
      </c>
      <c r="B542" s="382">
        <v>164</v>
      </c>
      <c r="C542" s="382">
        <v>2021</v>
      </c>
      <c r="D542" s="382">
        <v>99</v>
      </c>
      <c r="E542" s="382">
        <v>8</v>
      </c>
      <c r="F542" s="382">
        <v>99</v>
      </c>
      <c r="G542" s="382">
        <v>99</v>
      </c>
      <c r="H542" s="382">
        <v>99</v>
      </c>
      <c r="I542" s="382">
        <v>99</v>
      </c>
      <c r="J542" s="382">
        <v>999</v>
      </c>
      <c r="K542" s="382">
        <v>99</v>
      </c>
      <c r="L542" s="382">
        <v>99</v>
      </c>
      <c r="M542" s="382">
        <v>99</v>
      </c>
      <c r="N542" s="382">
        <v>99</v>
      </c>
      <c r="O542" s="382">
        <v>99</v>
      </c>
      <c r="P542" s="382">
        <v>9999</v>
      </c>
      <c r="Q542" s="382">
        <v>8</v>
      </c>
      <c r="R542" s="382">
        <v>70</v>
      </c>
      <c r="S542" s="382">
        <v>5.3142857142857123</v>
      </c>
      <c r="T542" s="382">
        <v>4.7857142857142847</v>
      </c>
      <c r="U542" s="382">
        <v>7.4378571428571396</v>
      </c>
      <c r="V542" s="382">
        <v>0</v>
      </c>
      <c r="W542" s="382">
        <v>1.4285714285714288</v>
      </c>
      <c r="X542" s="382">
        <v>8.5714285714285694</v>
      </c>
      <c r="Y542" s="382">
        <v>0</v>
      </c>
      <c r="Z542" s="382">
        <v>4.0837814733955842</v>
      </c>
      <c r="AA542" s="382">
        <v>1.1281192584228372</v>
      </c>
      <c r="AB542" s="382">
        <v>1.9190239866204104</v>
      </c>
      <c r="AC542" s="382">
        <v>72.277441449680609</v>
      </c>
      <c r="AD542" s="382">
        <v>50.305742513625376</v>
      </c>
      <c r="AE542" s="382">
        <v>76.357820271058699</v>
      </c>
      <c r="AF542" s="382">
        <v>0.39714284093294527</v>
      </c>
      <c r="AG542" s="382">
        <v>0.36345224978094431</v>
      </c>
      <c r="AH542" s="382">
        <v>0</v>
      </c>
    </row>
    <row r="543" spans="1:37" ht="15.6">
      <c r="A543" s="382">
        <v>3</v>
      </c>
      <c r="B543" s="382">
        <v>165</v>
      </c>
      <c r="C543" s="382">
        <v>2021</v>
      </c>
      <c r="D543" s="382">
        <v>99</v>
      </c>
      <c r="E543" s="382">
        <v>9</v>
      </c>
      <c r="F543" s="382">
        <v>99</v>
      </c>
      <c r="G543" s="382">
        <v>99</v>
      </c>
      <c r="H543" s="382">
        <v>99</v>
      </c>
      <c r="I543" s="382">
        <v>99</v>
      </c>
      <c r="J543" s="382">
        <v>999</v>
      </c>
      <c r="K543" s="382">
        <v>99</v>
      </c>
      <c r="L543" s="382">
        <v>99</v>
      </c>
      <c r="M543" s="382">
        <v>99</v>
      </c>
      <c r="N543" s="382">
        <v>99</v>
      </c>
      <c r="O543" s="382">
        <v>99</v>
      </c>
      <c r="P543" s="382">
        <v>9999</v>
      </c>
      <c r="Q543" s="382">
        <v>16</v>
      </c>
      <c r="R543" s="382">
        <v>154</v>
      </c>
      <c r="S543" s="382">
        <v>5.8441558441558445</v>
      </c>
      <c r="T543" s="382">
        <v>4.2012987012987004</v>
      </c>
      <c r="U543" s="382">
        <v>6.9346753246753243</v>
      </c>
      <c r="V543" s="382">
        <v>0</v>
      </c>
      <c r="W543" s="382">
        <v>0</v>
      </c>
      <c r="X543" s="382">
        <v>2.5974025974025969</v>
      </c>
      <c r="Y543" s="382">
        <v>0</v>
      </c>
      <c r="Z543" s="382">
        <v>3.4039246197094113</v>
      </c>
      <c r="AA543" s="382">
        <v>1.1740144810378701</v>
      </c>
      <c r="AB543" s="382">
        <v>1.4521809398990555</v>
      </c>
      <c r="AC543" s="382">
        <v>10.898544289729598</v>
      </c>
      <c r="AD543" s="382">
        <v>27.701535465733151</v>
      </c>
      <c r="AE543" s="382">
        <v>52.115886532839689</v>
      </c>
      <c r="AF543" s="382">
        <v>0.87371425005247949</v>
      </c>
      <c r="AG543" s="382">
        <v>0.74550119203123344</v>
      </c>
      <c r="AH543" s="382">
        <v>0</v>
      </c>
    </row>
    <row r="544" spans="1:37" ht="15.6">
      <c r="A544" s="382">
        <v>3</v>
      </c>
      <c r="B544" s="382">
        <v>166</v>
      </c>
      <c r="C544" s="382">
        <v>2021</v>
      </c>
      <c r="D544" s="382">
        <v>99</v>
      </c>
      <c r="E544" s="382">
        <v>10</v>
      </c>
      <c r="F544" s="382">
        <v>99</v>
      </c>
      <c r="G544" s="382">
        <v>99</v>
      </c>
      <c r="H544" s="382">
        <v>99</v>
      </c>
      <c r="I544" s="382">
        <v>99</v>
      </c>
      <c r="J544" s="382">
        <v>999</v>
      </c>
      <c r="K544" s="382">
        <v>99</v>
      </c>
      <c r="L544" s="382">
        <v>99</v>
      </c>
      <c r="M544" s="382">
        <v>99</v>
      </c>
      <c r="N544" s="382">
        <v>99</v>
      </c>
      <c r="O544" s="382">
        <v>99</v>
      </c>
      <c r="P544" s="382">
        <v>9999</v>
      </c>
      <c r="Q544" s="382">
        <v>58</v>
      </c>
      <c r="R544" s="382">
        <v>1748</v>
      </c>
      <c r="S544" s="382">
        <v>5.3260869565217392</v>
      </c>
      <c r="T544" s="382">
        <v>5.1664759725400469</v>
      </c>
      <c r="U544" s="382">
        <v>6.5865789473684142</v>
      </c>
      <c r="V544" s="382">
        <v>0</v>
      </c>
      <c r="W544" s="382">
        <v>0</v>
      </c>
      <c r="X544" s="382">
        <v>0.5148741418764301</v>
      </c>
      <c r="Y544" s="382">
        <v>0</v>
      </c>
      <c r="Z544" s="382">
        <v>2.1033929142641252</v>
      </c>
      <c r="AA544" s="382">
        <v>1.4414845899634772</v>
      </c>
      <c r="AB544" s="382">
        <v>2.0442131712953211</v>
      </c>
      <c r="AC544" s="382">
        <v>45.267967307645314</v>
      </c>
      <c r="AD544" s="382">
        <v>36.716838891185297</v>
      </c>
      <c r="AE544" s="382">
        <v>33.918943055849574</v>
      </c>
      <c r="AF544" s="382">
        <v>9.917224085011263</v>
      </c>
      <c r="AG544" s="382">
        <v>8.0371637865993133</v>
      </c>
      <c r="AH544" s="382">
        <v>0.62929061784897022</v>
      </c>
    </row>
    <row r="545" spans="1:34" ht="15.6">
      <c r="A545" s="382">
        <v>3</v>
      </c>
      <c r="B545" s="382">
        <v>167</v>
      </c>
      <c r="C545" s="382">
        <v>2021</v>
      </c>
      <c r="D545" s="382">
        <v>99</v>
      </c>
      <c r="E545" s="382">
        <v>11</v>
      </c>
      <c r="F545" s="382">
        <v>99</v>
      </c>
      <c r="G545" s="382">
        <v>99</v>
      </c>
      <c r="H545" s="382">
        <v>99</v>
      </c>
      <c r="I545" s="382">
        <v>99</v>
      </c>
      <c r="J545" s="382">
        <v>999</v>
      </c>
      <c r="K545" s="382">
        <v>99</v>
      </c>
      <c r="L545" s="382">
        <v>99</v>
      </c>
      <c r="M545" s="382">
        <v>99</v>
      </c>
      <c r="N545" s="382">
        <v>99</v>
      </c>
      <c r="O545" s="382">
        <v>99</v>
      </c>
      <c r="P545" s="382">
        <v>9999</v>
      </c>
      <c r="Q545" s="382">
        <v>29</v>
      </c>
      <c r="R545" s="382">
        <v>552</v>
      </c>
      <c r="S545" s="382">
        <v>4.9764492753623193</v>
      </c>
      <c r="T545" s="382">
        <v>5.1630434782608692</v>
      </c>
      <c r="U545" s="382">
        <v>6.6104166666666684</v>
      </c>
      <c r="V545" s="382">
        <v>0</v>
      </c>
      <c r="W545" s="382">
        <v>0</v>
      </c>
      <c r="X545" s="382">
        <v>0.72463768115942018</v>
      </c>
      <c r="Y545" s="382">
        <v>0</v>
      </c>
      <c r="Z545" s="382">
        <v>2.2230112444734846</v>
      </c>
      <c r="AA545" s="382">
        <v>1.0722908570950449</v>
      </c>
      <c r="AB545" s="382">
        <v>1.8254074822818371</v>
      </c>
      <c r="AC545" s="382">
        <v>24.683297654664045</v>
      </c>
      <c r="AD545" s="382">
        <v>24.983129731737456</v>
      </c>
      <c r="AE545" s="382">
        <v>41.289513256257294</v>
      </c>
      <c r="AF545" s="382">
        <v>3.1317549742140822</v>
      </c>
      <c r="AG545" s="382">
        <v>2.5472372742498357</v>
      </c>
      <c r="AH545" s="382">
        <v>0</v>
      </c>
    </row>
    <row r="546" spans="1:34" ht="15.6">
      <c r="A546" s="382">
        <v>3</v>
      </c>
      <c r="B546" s="382">
        <v>168</v>
      </c>
      <c r="C546" s="382">
        <v>2021</v>
      </c>
      <c r="D546" s="382">
        <v>99</v>
      </c>
      <c r="E546" s="382">
        <v>12</v>
      </c>
      <c r="F546" s="382">
        <v>99</v>
      </c>
      <c r="G546" s="382">
        <v>99</v>
      </c>
      <c r="H546" s="382">
        <v>99</v>
      </c>
      <c r="I546" s="382">
        <v>99</v>
      </c>
      <c r="J546" s="382">
        <v>999</v>
      </c>
      <c r="K546" s="382">
        <v>99</v>
      </c>
      <c r="L546" s="382">
        <v>99</v>
      </c>
      <c r="M546" s="382">
        <v>99</v>
      </c>
      <c r="N546" s="382">
        <v>99</v>
      </c>
      <c r="O546" s="382">
        <v>99</v>
      </c>
      <c r="P546" s="382">
        <v>9999</v>
      </c>
      <c r="Q546" s="382">
        <v>31</v>
      </c>
      <c r="R546" s="382">
        <v>942</v>
      </c>
      <c r="S546" s="382">
        <v>4.9670912951167745</v>
      </c>
      <c r="T546" s="382">
        <v>4.5222929936305745</v>
      </c>
      <c r="U546" s="382">
        <v>5.8664225053078605</v>
      </c>
      <c r="V546" s="382">
        <v>0</v>
      </c>
      <c r="W546" s="382">
        <v>0</v>
      </c>
      <c r="X546" s="382">
        <v>2.2292993630573248</v>
      </c>
      <c r="Y546" s="382">
        <v>0</v>
      </c>
      <c r="Z546" s="382">
        <v>2.8357919101716433</v>
      </c>
      <c r="AA546" s="382">
        <v>1.3606464017999023</v>
      </c>
      <c r="AB546" s="382">
        <v>1.4100909635976315</v>
      </c>
      <c r="AC546" s="382">
        <v>51.50660609504925</v>
      </c>
      <c r="AD546" s="382">
        <v>30.730609035371561</v>
      </c>
      <c r="AE546" s="382">
        <v>56.446655315738383</v>
      </c>
      <c r="AF546" s="382">
        <v>5.3444079451262061</v>
      </c>
      <c r="AG546" s="382">
        <v>3.857675826701167</v>
      </c>
      <c r="AH546" s="382">
        <v>0</v>
      </c>
    </row>
    <row r="547" spans="1:34" ht="15.6">
      <c r="A547" s="382">
        <v>3</v>
      </c>
      <c r="B547" s="382">
        <v>169</v>
      </c>
      <c r="C547" s="382">
        <v>2021</v>
      </c>
      <c r="D547" s="382">
        <v>99</v>
      </c>
      <c r="E547" s="382">
        <v>13</v>
      </c>
      <c r="F547" s="382">
        <v>99</v>
      </c>
      <c r="G547" s="382">
        <v>99</v>
      </c>
      <c r="H547" s="382">
        <v>99</v>
      </c>
      <c r="I547" s="382">
        <v>99</v>
      </c>
      <c r="J547" s="382">
        <v>999</v>
      </c>
      <c r="K547" s="382">
        <v>99</v>
      </c>
      <c r="L547" s="382">
        <v>99</v>
      </c>
      <c r="M547" s="382">
        <v>99</v>
      </c>
      <c r="N547" s="382">
        <v>99</v>
      </c>
      <c r="O547" s="382">
        <v>99</v>
      </c>
      <c r="P547" s="382">
        <v>9999</v>
      </c>
      <c r="Q547" s="382">
        <v>1</v>
      </c>
      <c r="R547" s="382">
        <v>79</v>
      </c>
      <c r="S547" s="382">
        <v>4.0253164556962027</v>
      </c>
      <c r="T547" s="382">
        <v>2.873417721518988</v>
      </c>
      <c r="U547" s="382">
        <v>5.6886075949367108</v>
      </c>
      <c r="V547" s="382">
        <v>0</v>
      </c>
      <c r="W547" s="382">
        <v>0</v>
      </c>
      <c r="X547" s="382">
        <v>1.2658227848101264</v>
      </c>
      <c r="Y547" s="382">
        <v>0</v>
      </c>
      <c r="Z547" s="382">
        <v>2.3380175168953317</v>
      </c>
      <c r="AA547" s="382">
        <v>0.9543330037959874</v>
      </c>
      <c r="AB547" s="382">
        <v>1.5208848907215782</v>
      </c>
      <c r="AC547" s="382">
        <v>58.162839299884141</v>
      </c>
      <c r="AD547" s="382">
        <v>68.201314456984065</v>
      </c>
      <c r="AE547" s="382">
        <v>66.501967120119645</v>
      </c>
      <c r="AF547" s="382">
        <v>0.44820406333860946</v>
      </c>
      <c r="AG547" s="382">
        <v>0.31371447431394678</v>
      </c>
      <c r="AH547" s="382">
        <v>0</v>
      </c>
    </row>
    <row r="548" spans="1:34" ht="15.6">
      <c r="A548" s="382">
        <v>3</v>
      </c>
      <c r="B548" s="382">
        <v>170</v>
      </c>
      <c r="C548" s="382">
        <v>2021</v>
      </c>
      <c r="D548" s="382">
        <v>99</v>
      </c>
      <c r="E548" s="382">
        <v>14</v>
      </c>
      <c r="F548" s="382">
        <v>99</v>
      </c>
      <c r="G548" s="382">
        <v>99</v>
      </c>
      <c r="H548" s="382">
        <v>99</v>
      </c>
      <c r="I548" s="382">
        <v>99</v>
      </c>
      <c r="J548" s="382">
        <v>999</v>
      </c>
      <c r="K548" s="382">
        <v>99</v>
      </c>
      <c r="L548" s="382">
        <v>99</v>
      </c>
      <c r="M548" s="382">
        <v>99</v>
      </c>
      <c r="N548" s="382">
        <v>99</v>
      </c>
      <c r="O548" s="382">
        <v>99</v>
      </c>
      <c r="P548" s="382">
        <v>9999</v>
      </c>
      <c r="Q548" s="382">
        <v>7</v>
      </c>
      <c r="R548" s="382">
        <v>86</v>
      </c>
      <c r="S548" s="382">
        <v>5.8488372093023244</v>
      </c>
      <c r="T548" s="382">
        <v>4.8953488372093004</v>
      </c>
      <c r="U548" s="382">
        <v>7.79383720930233</v>
      </c>
      <c r="V548" s="382">
        <v>0</v>
      </c>
      <c r="W548" s="382">
        <v>0</v>
      </c>
      <c r="X548" s="382">
        <v>2.3255813953488378</v>
      </c>
      <c r="Y548" s="382">
        <v>0</v>
      </c>
      <c r="Z548" s="382">
        <v>2.4593160178848081</v>
      </c>
      <c r="AA548" s="382">
        <v>0.53953989572652594</v>
      </c>
      <c r="AB548" s="382">
        <v>1.329705945526459</v>
      </c>
      <c r="AC548" s="382">
        <v>44.490759066412778</v>
      </c>
      <c r="AD548" s="382">
        <v>36.95299890966389</v>
      </c>
      <c r="AE548" s="382">
        <v>31.83124115122224</v>
      </c>
      <c r="AF548" s="382">
        <v>0.48791834743190399</v>
      </c>
      <c r="AG548" s="382">
        <v>0.46789808789143089</v>
      </c>
      <c r="AH548" s="382">
        <v>5.8139534883720918</v>
      </c>
    </row>
    <row r="549" spans="1:34" ht="15.6">
      <c r="A549" s="382">
        <v>3</v>
      </c>
      <c r="B549" s="382">
        <v>171</v>
      </c>
      <c r="C549" s="382">
        <v>2021</v>
      </c>
      <c r="D549" s="382">
        <v>99</v>
      </c>
      <c r="E549" s="382">
        <v>15</v>
      </c>
      <c r="F549" s="382">
        <v>99</v>
      </c>
      <c r="G549" s="382">
        <v>99</v>
      </c>
      <c r="H549" s="382">
        <v>99</v>
      </c>
      <c r="I549" s="382">
        <v>99</v>
      </c>
      <c r="J549" s="382">
        <v>999</v>
      </c>
      <c r="K549" s="382">
        <v>99</v>
      </c>
      <c r="L549" s="382">
        <v>99</v>
      </c>
      <c r="M549" s="382">
        <v>99</v>
      </c>
      <c r="N549" s="382">
        <v>99</v>
      </c>
      <c r="O549" s="382">
        <v>99</v>
      </c>
      <c r="P549" s="382">
        <v>9999</v>
      </c>
      <c r="Q549" s="382">
        <v>35</v>
      </c>
      <c r="R549" s="382">
        <v>997</v>
      </c>
      <c r="S549" s="382">
        <v>5.1193580742226681</v>
      </c>
      <c r="T549" s="382">
        <v>4.5125376128385151</v>
      </c>
      <c r="U549" s="382">
        <v>6.2108926780341038</v>
      </c>
      <c r="V549" s="382">
        <v>0</v>
      </c>
      <c r="W549" s="382">
        <v>0</v>
      </c>
      <c r="X549" s="382">
        <v>0.70210631895687059</v>
      </c>
      <c r="Y549" s="382">
        <v>0</v>
      </c>
      <c r="Z549" s="382">
        <v>2.3975387968422126</v>
      </c>
      <c r="AA549" s="382">
        <v>1.3228932416312977</v>
      </c>
      <c r="AB549" s="382">
        <v>1.8267743685579705</v>
      </c>
      <c r="AC549" s="382">
        <v>54.786182694576176</v>
      </c>
      <c r="AD549" s="382">
        <v>26.164470950475444</v>
      </c>
      <c r="AE549" s="382">
        <v>35.154640342969863</v>
      </c>
      <c r="AF549" s="382">
        <v>5.6564487487163762</v>
      </c>
      <c r="AG549" s="382">
        <v>4.3226559650985346</v>
      </c>
      <c r="AH549" s="382">
        <v>0</v>
      </c>
    </row>
    <row r="550" spans="1:34" ht="15.6">
      <c r="A550" s="382">
        <v>3</v>
      </c>
      <c r="B550" s="382">
        <v>172</v>
      </c>
      <c r="C550" s="382">
        <v>2021</v>
      </c>
      <c r="D550" s="382">
        <v>99</v>
      </c>
      <c r="E550" s="382">
        <v>16</v>
      </c>
      <c r="F550" s="382">
        <v>99</v>
      </c>
      <c r="G550" s="382">
        <v>99</v>
      </c>
      <c r="H550" s="382">
        <v>99</v>
      </c>
      <c r="I550" s="382">
        <v>99</v>
      </c>
      <c r="J550" s="382">
        <v>999</v>
      </c>
      <c r="K550" s="382">
        <v>99</v>
      </c>
      <c r="L550" s="382">
        <v>99</v>
      </c>
      <c r="M550" s="382">
        <v>99</v>
      </c>
      <c r="N550" s="382">
        <v>99</v>
      </c>
      <c r="O550" s="382">
        <v>99</v>
      </c>
      <c r="P550" s="382">
        <v>9999</v>
      </c>
      <c r="Q550" s="382">
        <v>6</v>
      </c>
      <c r="R550" s="382">
        <v>144</v>
      </c>
      <c r="S550" s="382">
        <v>5.25</v>
      </c>
      <c r="T550" s="382">
        <v>3.3333333333333344</v>
      </c>
      <c r="U550" s="382">
        <v>7.1313888888888881</v>
      </c>
      <c r="V550" s="382">
        <v>0</v>
      </c>
      <c r="W550" s="382">
        <v>0</v>
      </c>
      <c r="X550" s="382">
        <v>0</v>
      </c>
      <c r="Y550" s="382">
        <v>0</v>
      </c>
      <c r="Z550" s="382">
        <v>1.6667785842052998</v>
      </c>
      <c r="AA550" s="382">
        <v>0.71200031210979442</v>
      </c>
      <c r="AB550" s="382">
        <v>1.4907119849998596</v>
      </c>
      <c r="AC550" s="382">
        <v>56.878178137899887</v>
      </c>
      <c r="AD550" s="382">
        <v>-1.3154649925999735</v>
      </c>
      <c r="AE550" s="382">
        <v>-3.9256794194266038</v>
      </c>
      <c r="AF550" s="382">
        <v>0.81697955849063009</v>
      </c>
      <c r="AG550" s="382">
        <v>0.71686619484307557</v>
      </c>
      <c r="AH550" s="382">
        <v>0</v>
      </c>
    </row>
    <row r="551" spans="1:34" ht="15.6">
      <c r="A551" s="382">
        <v>3</v>
      </c>
      <c r="B551" s="382">
        <v>173</v>
      </c>
      <c r="C551" s="382">
        <v>2021</v>
      </c>
      <c r="D551" s="382">
        <v>99</v>
      </c>
      <c r="E551" s="382">
        <v>17</v>
      </c>
      <c r="F551" s="382">
        <v>99</v>
      </c>
      <c r="G551" s="382">
        <v>99</v>
      </c>
      <c r="H551" s="382">
        <v>99</v>
      </c>
      <c r="I551" s="382">
        <v>99</v>
      </c>
      <c r="J551" s="382">
        <v>999</v>
      </c>
      <c r="K551" s="382">
        <v>99</v>
      </c>
      <c r="L551" s="382">
        <v>99</v>
      </c>
      <c r="M551" s="382">
        <v>99</v>
      </c>
      <c r="N551" s="382">
        <v>99</v>
      </c>
      <c r="O551" s="382">
        <v>99</v>
      </c>
      <c r="P551" s="382">
        <v>9999</v>
      </c>
      <c r="Q551" s="382">
        <v>55</v>
      </c>
      <c r="R551" s="382">
        <v>2419</v>
      </c>
      <c r="S551" s="382">
        <v>4.8892104175279023</v>
      </c>
      <c r="T551" s="382">
        <v>4.4357172385283175</v>
      </c>
      <c r="U551" s="382">
        <v>6.9264902852418446</v>
      </c>
      <c r="V551" s="382">
        <v>0</v>
      </c>
      <c r="W551" s="382">
        <v>0</v>
      </c>
      <c r="X551" s="382">
        <v>0.16535758577924756</v>
      </c>
      <c r="Y551" s="382">
        <v>4.1339396444811889E-2</v>
      </c>
      <c r="Z551" s="382">
        <v>2.1883081690268797</v>
      </c>
      <c r="AA551" s="382">
        <v>1.1066166499942209</v>
      </c>
      <c r="AB551" s="382">
        <v>1.5992394366608951</v>
      </c>
      <c r="AC551" s="382">
        <v>49.903926519700242</v>
      </c>
      <c r="AD551" s="382">
        <v>25.504497724182929</v>
      </c>
      <c r="AE551" s="382">
        <v>36.130985223971891</v>
      </c>
      <c r="AF551" s="382">
        <v>13.72412188881135</v>
      </c>
      <c r="AG551" s="382">
        <v>11.696356221040411</v>
      </c>
      <c r="AH551" s="382">
        <v>4.1339396444811889E-2</v>
      </c>
    </row>
    <row r="552" spans="1:34" ht="15.6">
      <c r="A552" s="382">
        <v>3</v>
      </c>
      <c r="B552" s="382">
        <v>174</v>
      </c>
      <c r="C552" s="382">
        <v>2021</v>
      </c>
      <c r="D552" s="382">
        <v>99</v>
      </c>
      <c r="E552" s="382">
        <v>18</v>
      </c>
      <c r="F552" s="382">
        <v>99</v>
      </c>
      <c r="G552" s="382">
        <v>99</v>
      </c>
      <c r="H552" s="382">
        <v>99</v>
      </c>
      <c r="I552" s="382">
        <v>99</v>
      </c>
      <c r="J552" s="382">
        <v>999</v>
      </c>
      <c r="K552" s="382">
        <v>99</v>
      </c>
      <c r="L552" s="382">
        <v>99</v>
      </c>
      <c r="M552" s="382">
        <v>99</v>
      </c>
      <c r="N552" s="382">
        <v>99</v>
      </c>
      <c r="O552" s="382">
        <v>99</v>
      </c>
      <c r="P552" s="382">
        <v>9999</v>
      </c>
      <c r="Q552" s="382">
        <v>17</v>
      </c>
      <c r="R552" s="382">
        <v>361</v>
      </c>
      <c r="S552" s="382">
        <v>5.5761772853185594</v>
      </c>
      <c r="T552" s="382">
        <v>4.24376731301939</v>
      </c>
      <c r="U552" s="382">
        <v>8.1078116343490301</v>
      </c>
      <c r="V552" s="382">
        <v>0</v>
      </c>
      <c r="W552" s="382">
        <v>0</v>
      </c>
      <c r="X552" s="382">
        <v>0.55401662049861489</v>
      </c>
      <c r="Y552" s="382">
        <v>0</v>
      </c>
      <c r="Z552" s="382">
        <v>3.0224657300244329</v>
      </c>
      <c r="AA552" s="382">
        <v>1.3337252565587336</v>
      </c>
      <c r="AB552" s="382">
        <v>1.5149746315441781</v>
      </c>
      <c r="AC552" s="382">
        <v>50.694359975469119</v>
      </c>
      <c r="AD552" s="382">
        <v>37.123474289199045</v>
      </c>
      <c r="AE552" s="382">
        <v>41.71746160879615</v>
      </c>
      <c r="AF552" s="382">
        <v>2.0481223653827607</v>
      </c>
      <c r="AG552" s="382">
        <v>2.04320687396301</v>
      </c>
      <c r="AH552" s="382">
        <v>0</v>
      </c>
    </row>
    <row r="553" spans="1:34" ht="15.6">
      <c r="A553" s="382">
        <v>3</v>
      </c>
      <c r="B553" s="382">
        <v>175</v>
      </c>
      <c r="C553" s="382">
        <v>2021</v>
      </c>
      <c r="D553" s="382">
        <v>99</v>
      </c>
      <c r="E553" s="382">
        <v>19</v>
      </c>
      <c r="F553" s="382">
        <v>99</v>
      </c>
      <c r="G553" s="382">
        <v>99</v>
      </c>
      <c r="H553" s="382">
        <v>99</v>
      </c>
      <c r="I553" s="382">
        <v>99</v>
      </c>
      <c r="J553" s="382">
        <v>999</v>
      </c>
      <c r="K553" s="382">
        <v>99</v>
      </c>
      <c r="L553" s="382">
        <v>99</v>
      </c>
      <c r="M553" s="382">
        <v>99</v>
      </c>
      <c r="N553" s="382">
        <v>99</v>
      </c>
      <c r="O553" s="382">
        <v>99</v>
      </c>
      <c r="P553" s="382">
        <v>9999</v>
      </c>
      <c r="Q553" s="382">
        <v>18</v>
      </c>
      <c r="R553" s="382">
        <v>267</v>
      </c>
      <c r="S553" s="382">
        <v>5.3857677902621717</v>
      </c>
      <c r="T553" s="382">
        <v>4.7303370786516865</v>
      </c>
      <c r="U553" s="382">
        <v>6.1763670411985041</v>
      </c>
      <c r="V553" s="382">
        <v>0</v>
      </c>
      <c r="W553" s="382">
        <v>0</v>
      </c>
      <c r="X553" s="382">
        <v>0</v>
      </c>
      <c r="Y553" s="382">
        <v>0</v>
      </c>
      <c r="Z553" s="382">
        <v>1.7052801630726619</v>
      </c>
      <c r="AA553" s="382">
        <v>1.3999276567758696</v>
      </c>
      <c r="AB553" s="382">
        <v>1.9589268154784276</v>
      </c>
      <c r="AC553" s="382">
        <v>41.745193988355091</v>
      </c>
      <c r="AD553" s="382">
        <v>46.014113233661163</v>
      </c>
      <c r="AE553" s="382">
        <v>23.869589084337942</v>
      </c>
      <c r="AF553" s="382">
        <v>1.5148162647013763</v>
      </c>
      <c r="AG553" s="382">
        <v>1.1511869213315236</v>
      </c>
      <c r="AH553" s="382">
        <v>0</v>
      </c>
    </row>
    <row r="554" spans="1:34" ht="15.6">
      <c r="A554" s="382">
        <v>3</v>
      </c>
      <c r="B554" s="382">
        <v>176</v>
      </c>
      <c r="C554" s="382">
        <v>2021</v>
      </c>
      <c r="D554" s="382">
        <v>99</v>
      </c>
      <c r="E554" s="382">
        <v>20</v>
      </c>
      <c r="F554" s="382">
        <v>99</v>
      </c>
      <c r="G554" s="382">
        <v>99</v>
      </c>
      <c r="H554" s="382">
        <v>99</v>
      </c>
      <c r="I554" s="382">
        <v>99</v>
      </c>
      <c r="J554" s="382">
        <v>999</v>
      </c>
      <c r="K554" s="382">
        <v>99</v>
      </c>
      <c r="L554" s="382">
        <v>99</v>
      </c>
      <c r="M554" s="382">
        <v>99</v>
      </c>
      <c r="N554" s="382">
        <v>99</v>
      </c>
      <c r="O554" s="382">
        <v>99</v>
      </c>
      <c r="P554" s="382">
        <v>9999</v>
      </c>
      <c r="Q554" s="382">
        <v>29</v>
      </c>
      <c r="R554" s="382">
        <v>694</v>
      </c>
      <c r="S554" s="382">
        <v>4.8184438040345823</v>
      </c>
      <c r="T554" s="382">
        <v>4.2780979827089345</v>
      </c>
      <c r="U554" s="382">
        <v>6.6740201729106623</v>
      </c>
      <c r="V554" s="382">
        <v>0</v>
      </c>
      <c r="W554" s="382">
        <v>0</v>
      </c>
      <c r="X554" s="382">
        <v>0.86455331412103742</v>
      </c>
      <c r="Y554" s="382">
        <v>0</v>
      </c>
      <c r="Z554" s="382">
        <v>2.1750060067218318</v>
      </c>
      <c r="AA554" s="382">
        <v>1.0797613671336843</v>
      </c>
      <c r="AB554" s="382">
        <v>1.3123922156029355</v>
      </c>
      <c r="AC554" s="382">
        <v>51.248052869348285</v>
      </c>
      <c r="AD554" s="382">
        <v>24.301620535523089</v>
      </c>
      <c r="AE554" s="382">
        <v>36.508362375594288</v>
      </c>
      <c r="AF554" s="382">
        <v>3.9373875943923431</v>
      </c>
      <c r="AG554" s="382">
        <v>3.2333184038564942</v>
      </c>
      <c r="AH554" s="382">
        <v>0</v>
      </c>
    </row>
    <row r="555" spans="1:34" ht="15.6">
      <c r="A555" s="382">
        <v>3</v>
      </c>
      <c r="B555" s="382">
        <v>177</v>
      </c>
      <c r="C555" s="382">
        <v>2021</v>
      </c>
      <c r="D555" s="382">
        <v>99</v>
      </c>
      <c r="E555" s="382">
        <v>21</v>
      </c>
      <c r="F555" s="382">
        <v>99</v>
      </c>
      <c r="G555" s="382">
        <v>99</v>
      </c>
      <c r="H555" s="382">
        <v>99</v>
      </c>
      <c r="I555" s="382">
        <v>99</v>
      </c>
      <c r="J555" s="382">
        <v>999</v>
      </c>
      <c r="K555" s="382">
        <v>99</v>
      </c>
      <c r="L555" s="382">
        <v>99</v>
      </c>
      <c r="M555" s="382">
        <v>99</v>
      </c>
      <c r="N555" s="382">
        <v>99</v>
      </c>
      <c r="O555" s="382">
        <v>99</v>
      </c>
      <c r="P555" s="382">
        <v>9999</v>
      </c>
      <c r="Q555" s="382">
        <v>3</v>
      </c>
      <c r="R555" s="382">
        <v>80</v>
      </c>
      <c r="S555" s="382">
        <v>5.1624999999999996</v>
      </c>
      <c r="T555" s="382">
        <v>3.9125000000000001</v>
      </c>
      <c r="U555" s="382">
        <v>6.1274999999999986</v>
      </c>
      <c r="V555" s="382">
        <v>0</v>
      </c>
      <c r="W555" s="382">
        <v>0</v>
      </c>
      <c r="X555" s="382">
        <v>0</v>
      </c>
      <c r="Y555" s="382">
        <v>0</v>
      </c>
      <c r="Z555" s="382">
        <v>1.2555850230072043</v>
      </c>
      <c r="AA555" s="382">
        <v>1.0658769863356667</v>
      </c>
      <c r="AB555" s="382">
        <v>1.5181711859997862</v>
      </c>
      <c r="AC555" s="382">
        <v>72.613154384618497</v>
      </c>
      <c r="AD555" s="382">
        <v>69.24305396016139</v>
      </c>
      <c r="AE555" s="382">
        <v>71.173546596302188</v>
      </c>
      <c r="AF555" s="382">
        <v>0.45387753249479457</v>
      </c>
      <c r="AG555" s="382">
        <v>0.34219589521294325</v>
      </c>
      <c r="AH555" s="382">
        <v>18.75</v>
      </c>
    </row>
    <row r="556" spans="1:34" ht="15.6">
      <c r="A556" s="382">
        <v>3</v>
      </c>
      <c r="B556" s="382">
        <v>178</v>
      </c>
      <c r="C556" s="382">
        <v>2021</v>
      </c>
      <c r="D556" s="382">
        <v>99</v>
      </c>
      <c r="E556" s="382">
        <v>22</v>
      </c>
      <c r="F556" s="382">
        <v>99</v>
      </c>
      <c r="G556" s="382">
        <v>99</v>
      </c>
      <c r="H556" s="382">
        <v>99</v>
      </c>
      <c r="I556" s="382">
        <v>99</v>
      </c>
      <c r="J556" s="382">
        <v>999</v>
      </c>
      <c r="K556" s="382">
        <v>99</v>
      </c>
      <c r="L556" s="382">
        <v>99</v>
      </c>
      <c r="M556" s="382">
        <v>99</v>
      </c>
      <c r="N556" s="382">
        <v>99</v>
      </c>
      <c r="O556" s="382">
        <v>99</v>
      </c>
      <c r="P556" s="382">
        <v>9999</v>
      </c>
      <c r="Q556" s="382">
        <v>27</v>
      </c>
      <c r="R556" s="382">
        <v>470</v>
      </c>
      <c r="S556" s="382">
        <v>5.1106382978723426</v>
      </c>
      <c r="T556" s="382">
        <v>3.8</v>
      </c>
      <c r="U556" s="382">
        <v>6.7518510638297879</v>
      </c>
      <c r="V556" s="382">
        <v>0</v>
      </c>
      <c r="W556" s="382">
        <v>0</v>
      </c>
      <c r="X556" s="382">
        <v>0</v>
      </c>
      <c r="Y556" s="382">
        <v>0</v>
      </c>
      <c r="Z556" s="382">
        <v>2.6559795602802594</v>
      </c>
      <c r="AA556" s="382">
        <v>1.3097399518652513</v>
      </c>
      <c r="AB556" s="382">
        <v>1.6880052435130817</v>
      </c>
      <c r="AC556" s="382">
        <v>30.591765825198554</v>
      </c>
      <c r="AD556" s="382">
        <v>40.551559188835931</v>
      </c>
      <c r="AE556" s="382">
        <v>39.207062056783592</v>
      </c>
      <c r="AF556" s="382">
        <v>2.6665305034069182</v>
      </c>
      <c r="AG556" s="382">
        <v>2.2152472215256998</v>
      </c>
      <c r="AH556" s="382">
        <v>0</v>
      </c>
    </row>
    <row r="557" spans="1:34" ht="15.6">
      <c r="A557" s="382">
        <v>3</v>
      </c>
      <c r="B557" s="382">
        <v>179</v>
      </c>
      <c r="C557" s="382">
        <v>2021</v>
      </c>
      <c r="D557" s="382">
        <v>99</v>
      </c>
      <c r="E557" s="382">
        <v>23</v>
      </c>
      <c r="F557" s="382">
        <v>99</v>
      </c>
      <c r="G557" s="382">
        <v>99</v>
      </c>
      <c r="H557" s="382">
        <v>99</v>
      </c>
      <c r="I557" s="382">
        <v>99</v>
      </c>
      <c r="J557" s="382">
        <v>999</v>
      </c>
      <c r="K557" s="382">
        <v>99</v>
      </c>
      <c r="L557" s="382">
        <v>99</v>
      </c>
      <c r="M557" s="382">
        <v>99</v>
      </c>
      <c r="N557" s="382">
        <v>99</v>
      </c>
      <c r="O557" s="382">
        <v>99</v>
      </c>
      <c r="P557" s="382">
        <v>9999</v>
      </c>
      <c r="Q557" s="382">
        <v>6</v>
      </c>
      <c r="R557" s="382">
        <v>35</v>
      </c>
      <c r="S557" s="382">
        <v>5.6571428571428601</v>
      </c>
      <c r="T557" s="382">
        <v>4.1428571428571441</v>
      </c>
      <c r="U557" s="382">
        <v>9.8054285714285765</v>
      </c>
      <c r="V557" s="382">
        <v>0</v>
      </c>
      <c r="W557" s="382">
        <v>0</v>
      </c>
      <c r="X557" s="382">
        <v>0</v>
      </c>
      <c r="Y557" s="382">
        <v>0</v>
      </c>
      <c r="Z557" s="382">
        <v>3.0487049642731359</v>
      </c>
      <c r="AA557" s="382">
        <v>1.6723440716185012</v>
      </c>
      <c r="AB557" s="382">
        <v>1.5333037559998557</v>
      </c>
      <c r="AC557" s="382">
        <v>71.54235933788442</v>
      </c>
      <c r="AD557" s="382">
        <v>57.876942296379113</v>
      </c>
      <c r="AE557" s="382">
        <v>58.736281328564047</v>
      </c>
      <c r="AF557" s="382">
        <v>0.19857142046647264</v>
      </c>
      <c r="AG557" s="382">
        <v>0.23957203035114247</v>
      </c>
      <c r="AH557" s="382">
        <v>0</v>
      </c>
    </row>
    <row r="558" spans="1:34" ht="15.6">
      <c r="A558" s="382">
        <v>3</v>
      </c>
      <c r="B558" s="382">
        <v>180</v>
      </c>
      <c r="C558" s="382">
        <v>2021</v>
      </c>
      <c r="D558" s="382">
        <v>99</v>
      </c>
      <c r="E558" s="382">
        <v>24</v>
      </c>
      <c r="F558" s="382">
        <v>99</v>
      </c>
      <c r="G558" s="382">
        <v>99</v>
      </c>
      <c r="H558" s="382">
        <v>99</v>
      </c>
      <c r="I558" s="382">
        <v>99</v>
      </c>
      <c r="J558" s="382">
        <v>999</v>
      </c>
      <c r="K558" s="382">
        <v>99</v>
      </c>
      <c r="L558" s="382">
        <v>99</v>
      </c>
      <c r="M558" s="382">
        <v>99</v>
      </c>
      <c r="N558" s="382">
        <v>99</v>
      </c>
      <c r="O558" s="382">
        <v>99</v>
      </c>
      <c r="P558" s="382">
        <v>9999</v>
      </c>
      <c r="Q558" s="382">
        <v>34</v>
      </c>
      <c r="R558" s="382">
        <v>516</v>
      </c>
      <c r="S558">
        <v>5.0562015503875966</v>
      </c>
      <c r="T558">
        <v>4.1395348837209314</v>
      </c>
      <c r="U558">
        <v>8.9024031007751887</v>
      </c>
      <c r="V558">
        <v>0</v>
      </c>
      <c r="W558">
        <v>0</v>
      </c>
      <c r="X558">
        <v>3.1007751937984498</v>
      </c>
      <c r="Y558">
        <v>0</v>
      </c>
      <c r="Z558">
        <v>3.4001649584228404</v>
      </c>
      <c r="AA558">
        <v>1.3216812723701703</v>
      </c>
      <c r="AB558">
        <v>1.9299523472709403</v>
      </c>
      <c r="AC558">
        <v>34.675090330107075</v>
      </c>
      <c r="AD558">
        <v>30.154018398631798</v>
      </c>
      <c r="AE558">
        <v>39.276108079325454</v>
      </c>
      <c r="AF558">
        <v>2.9275100845914248</v>
      </c>
      <c r="AG558">
        <v>3.2067008406486823</v>
      </c>
      <c r="AH558">
        <v>0</v>
      </c>
    </row>
    <row r="559" spans="1:34" ht="15.6">
      <c r="A559" s="382">
        <v>3</v>
      </c>
      <c r="B559" s="382">
        <v>181</v>
      </c>
      <c r="C559" s="382">
        <v>2021</v>
      </c>
      <c r="D559" s="382">
        <v>99</v>
      </c>
      <c r="E559" s="382">
        <v>25</v>
      </c>
      <c r="F559" s="382">
        <v>99</v>
      </c>
      <c r="G559" s="382">
        <v>99</v>
      </c>
      <c r="H559" s="382">
        <v>99</v>
      </c>
      <c r="I559" s="382">
        <v>99</v>
      </c>
      <c r="J559" s="382">
        <v>999</v>
      </c>
      <c r="K559" s="382">
        <v>99</v>
      </c>
      <c r="L559" s="382">
        <v>99</v>
      </c>
      <c r="M559" s="382">
        <v>99</v>
      </c>
      <c r="N559" s="382">
        <v>99</v>
      </c>
      <c r="O559" s="382">
        <v>99</v>
      </c>
      <c r="P559" s="382">
        <v>9999</v>
      </c>
      <c r="Q559" s="382">
        <v>17</v>
      </c>
      <c r="R559" s="382">
        <v>198</v>
      </c>
      <c r="S559">
        <v>4.9595959595959593</v>
      </c>
      <c r="T559">
        <v>4</v>
      </c>
      <c r="U559">
        <v>8.7037878787878782</v>
      </c>
      <c r="V559">
        <v>0</v>
      </c>
      <c r="W559">
        <v>0</v>
      </c>
      <c r="X559">
        <v>2.0202020202020203</v>
      </c>
      <c r="Y559">
        <v>0</v>
      </c>
      <c r="Z559">
        <v>2.3378102711930122</v>
      </c>
      <c r="AA559">
        <v>1.1002221255911211</v>
      </c>
      <c r="AB559">
        <v>1.5954480704349316</v>
      </c>
      <c r="AC559">
        <v>56.536972308882248</v>
      </c>
      <c r="AD559">
        <v>49.388549107581049</v>
      </c>
      <c r="AE559">
        <v>63.298649321104051</v>
      </c>
      <c r="AF559">
        <v>1.1233468929246162</v>
      </c>
      <c r="AG559">
        <v>1.2030258996638632</v>
      </c>
      <c r="AH559">
        <v>0</v>
      </c>
    </row>
    <row r="560" spans="1:34" ht="15.6">
      <c r="A560" s="382">
        <v>3</v>
      </c>
      <c r="B560" s="382">
        <v>182</v>
      </c>
      <c r="C560" s="382">
        <v>2021</v>
      </c>
      <c r="D560" s="382">
        <v>99</v>
      </c>
      <c r="E560" s="382">
        <v>26</v>
      </c>
      <c r="F560" s="382">
        <v>99</v>
      </c>
      <c r="G560" s="382">
        <v>99</v>
      </c>
      <c r="H560" s="382">
        <v>99</v>
      </c>
      <c r="I560" s="382">
        <v>99</v>
      </c>
      <c r="J560" s="382">
        <v>999</v>
      </c>
      <c r="K560" s="382">
        <v>99</v>
      </c>
      <c r="L560" s="382">
        <v>99</v>
      </c>
      <c r="M560" s="382">
        <v>99</v>
      </c>
      <c r="N560" s="382">
        <v>99</v>
      </c>
      <c r="O560" s="382">
        <v>99</v>
      </c>
      <c r="P560" s="382">
        <v>9999</v>
      </c>
      <c r="Q560" s="382">
        <v>16</v>
      </c>
      <c r="R560" s="382">
        <v>175</v>
      </c>
      <c r="S560">
        <v>5.5257142857142849</v>
      </c>
      <c r="T560">
        <v>4.3142857142857132</v>
      </c>
      <c r="U560">
        <v>10.555542857142852</v>
      </c>
      <c r="V560">
        <v>0</v>
      </c>
      <c r="W560">
        <v>0</v>
      </c>
      <c r="X560">
        <v>5.7142857142857153</v>
      </c>
      <c r="Y560">
        <v>0</v>
      </c>
      <c r="Z560">
        <v>3.1419898366922827</v>
      </c>
      <c r="AA560">
        <v>1.2775742320379451</v>
      </c>
      <c r="AB560">
        <v>1.9357011069662096</v>
      </c>
      <c r="AC560">
        <v>45.019601280889951</v>
      </c>
      <c r="AD560">
        <v>37.846407868588749</v>
      </c>
      <c r="AE560">
        <v>29.134219790699923</v>
      </c>
      <c r="AF560">
        <v>0.99285710233236324</v>
      </c>
      <c r="AG560">
        <v>1.2894963312020662</v>
      </c>
      <c r="AH560">
        <v>0</v>
      </c>
    </row>
    <row r="561" spans="1:34" ht="15.6">
      <c r="A561" s="382">
        <v>3</v>
      </c>
      <c r="B561" s="382">
        <v>183</v>
      </c>
      <c r="C561" s="382">
        <v>2021</v>
      </c>
      <c r="D561" s="382">
        <v>99</v>
      </c>
      <c r="E561" s="382">
        <v>27</v>
      </c>
      <c r="F561" s="382">
        <v>99</v>
      </c>
      <c r="G561" s="382">
        <v>99</v>
      </c>
      <c r="H561" s="382">
        <v>99</v>
      </c>
      <c r="I561" s="382">
        <v>99</v>
      </c>
      <c r="J561" s="382">
        <v>999</v>
      </c>
      <c r="K561" s="382">
        <v>99</v>
      </c>
      <c r="L561" s="382">
        <v>99</v>
      </c>
      <c r="M561" s="382">
        <v>99</v>
      </c>
      <c r="N561" s="382">
        <v>99</v>
      </c>
      <c r="O561" s="382">
        <v>99</v>
      </c>
      <c r="P561" s="382">
        <v>9999</v>
      </c>
      <c r="Q561" s="382">
        <v>14</v>
      </c>
      <c r="R561" s="382">
        <v>224</v>
      </c>
      <c r="S561">
        <v>4.5758928571428559</v>
      </c>
      <c r="T561">
        <v>3.7678571428571441</v>
      </c>
      <c r="U561">
        <v>8.7306696428571495</v>
      </c>
      <c r="V561">
        <v>0</v>
      </c>
      <c r="W561">
        <v>0</v>
      </c>
      <c r="X561">
        <v>2.2321428571428577</v>
      </c>
      <c r="Y561">
        <v>0</v>
      </c>
      <c r="Z561">
        <v>3.179456517709756</v>
      </c>
      <c r="AA561">
        <v>1.5679687460279343</v>
      </c>
      <c r="AB561">
        <v>1.5810379889328965</v>
      </c>
      <c r="AC561">
        <v>33.617091917990031</v>
      </c>
      <c r="AD561">
        <v>22.236415705191128</v>
      </c>
      <c r="AE561">
        <v>68.601905837994991</v>
      </c>
      <c r="AF561">
        <v>1.2708570909854249</v>
      </c>
      <c r="AG561">
        <v>1.3652024610181488</v>
      </c>
      <c r="AH561">
        <v>0</v>
      </c>
    </row>
    <row r="562" spans="1:34" ht="15.6">
      <c r="A562" s="382">
        <v>3</v>
      </c>
      <c r="B562" s="382">
        <v>184</v>
      </c>
      <c r="C562" s="382">
        <v>2021</v>
      </c>
      <c r="D562" s="382">
        <v>99</v>
      </c>
      <c r="E562" s="382">
        <v>28</v>
      </c>
      <c r="F562" s="382">
        <v>99</v>
      </c>
      <c r="G562" s="382">
        <v>99</v>
      </c>
      <c r="H562" s="382">
        <v>99</v>
      </c>
      <c r="I562" s="382">
        <v>99</v>
      </c>
      <c r="J562" s="382">
        <v>999</v>
      </c>
      <c r="K562" s="382">
        <v>99</v>
      </c>
      <c r="L562" s="382">
        <v>99</v>
      </c>
      <c r="M562" s="382">
        <v>99</v>
      </c>
      <c r="N562" s="382">
        <v>99</v>
      </c>
      <c r="O562" s="382">
        <v>99</v>
      </c>
      <c r="P562" s="382">
        <v>9999</v>
      </c>
      <c r="Q562" s="382"/>
      <c r="R562" s="382">
        <v>0</v>
      </c>
    </row>
    <row r="563" spans="1:34" ht="15.6">
      <c r="A563" s="382">
        <v>3</v>
      </c>
      <c r="B563" s="382">
        <v>185</v>
      </c>
      <c r="C563" s="382">
        <v>2021</v>
      </c>
      <c r="D563" s="382">
        <v>99</v>
      </c>
      <c r="E563" s="382">
        <v>29</v>
      </c>
      <c r="F563" s="382">
        <v>99</v>
      </c>
      <c r="G563" s="382">
        <v>99</v>
      </c>
      <c r="H563" s="382">
        <v>99</v>
      </c>
      <c r="I563" s="382">
        <v>99</v>
      </c>
      <c r="J563" s="382">
        <v>999</v>
      </c>
      <c r="K563" s="382">
        <v>99</v>
      </c>
      <c r="L563" s="382">
        <v>99</v>
      </c>
      <c r="M563" s="382">
        <v>99</v>
      </c>
      <c r="N563" s="382">
        <v>99</v>
      </c>
      <c r="O563" s="382">
        <v>99</v>
      </c>
      <c r="P563" s="382">
        <v>9999</v>
      </c>
      <c r="Q563" s="382">
        <v>1</v>
      </c>
      <c r="R563" s="382">
        <v>6</v>
      </c>
      <c r="S563">
        <v>4.5</v>
      </c>
      <c r="T563">
        <v>4</v>
      </c>
      <c r="U563">
        <v>7.5333333333333314</v>
      </c>
      <c r="V563">
        <v>0</v>
      </c>
      <c r="W563">
        <v>0</v>
      </c>
      <c r="X563">
        <v>0</v>
      </c>
      <c r="Y563">
        <v>0</v>
      </c>
      <c r="Z563">
        <v>2.3199616855073808</v>
      </c>
      <c r="AA563">
        <v>1.5</v>
      </c>
      <c r="AB563">
        <v>1.4142135623730951</v>
      </c>
      <c r="AC563">
        <v>82.376839369791099</v>
      </c>
      <c r="AD563">
        <v>77.21408462028775</v>
      </c>
      <c r="AE563">
        <v>94.280904158206326</v>
      </c>
      <c r="AF563">
        <v>3.4040814937109594E-2</v>
      </c>
      <c r="AG563">
        <v>3.1552946682221611E-2</v>
      </c>
      <c r="AH563">
        <v>0</v>
      </c>
    </row>
    <row r="564" spans="1:34" ht="15.6">
      <c r="A564" s="382">
        <v>3</v>
      </c>
      <c r="B564" s="382">
        <v>186</v>
      </c>
      <c r="C564" s="382">
        <v>2021</v>
      </c>
      <c r="D564" s="382">
        <v>99</v>
      </c>
      <c r="E564" s="382">
        <v>30</v>
      </c>
      <c r="F564" s="382">
        <v>99</v>
      </c>
      <c r="G564" s="382">
        <v>99</v>
      </c>
      <c r="H564" s="382">
        <v>99</v>
      </c>
      <c r="I564" s="382">
        <v>99</v>
      </c>
      <c r="J564" s="382">
        <v>999</v>
      </c>
      <c r="K564" s="382">
        <v>99</v>
      </c>
      <c r="L564" s="382">
        <v>99</v>
      </c>
      <c r="M564" s="382">
        <v>99</v>
      </c>
      <c r="N564" s="382">
        <v>99</v>
      </c>
      <c r="O564" s="382">
        <v>99</v>
      </c>
      <c r="P564" s="382">
        <v>9999</v>
      </c>
      <c r="Q564" s="382">
        <v>1</v>
      </c>
      <c r="R564" s="382">
        <v>17</v>
      </c>
      <c r="S564">
        <v>4.9411764705882355</v>
      </c>
      <c r="T564">
        <v>3.0588235294117645</v>
      </c>
      <c r="U564">
        <v>9.5229411764705887</v>
      </c>
      <c r="V564">
        <v>0</v>
      </c>
      <c r="W564">
        <v>0</v>
      </c>
      <c r="X564">
        <v>0</v>
      </c>
      <c r="Y564">
        <v>0</v>
      </c>
      <c r="Z564">
        <v>1.391494180858591</v>
      </c>
      <c r="AA564">
        <v>0.87249393965831323</v>
      </c>
      <c r="AB564">
        <v>1.4336538361122284</v>
      </c>
      <c r="AC564">
        <v>46.624597550708202</v>
      </c>
      <c r="AD564">
        <v>-6.9675211128983934</v>
      </c>
      <c r="AE564">
        <v>-37.344719829897699</v>
      </c>
      <c r="AF564">
        <v>9.6448975655143876E-2</v>
      </c>
      <c r="AG564">
        <v>0.11301120660143492</v>
      </c>
      <c r="AH564">
        <v>0</v>
      </c>
    </row>
    <row r="565" spans="1:34" ht="15.6">
      <c r="A565" s="382">
        <v>3</v>
      </c>
      <c r="B565" s="382">
        <v>187</v>
      </c>
      <c r="C565" s="382">
        <v>2021</v>
      </c>
      <c r="D565" s="382">
        <v>99</v>
      </c>
      <c r="E565" s="382">
        <v>31</v>
      </c>
      <c r="F565" s="382">
        <v>99</v>
      </c>
      <c r="G565" s="382">
        <v>99</v>
      </c>
      <c r="H565" s="382">
        <v>99</v>
      </c>
      <c r="I565" s="382">
        <v>99</v>
      </c>
      <c r="J565" s="382">
        <v>999</v>
      </c>
      <c r="K565" s="382">
        <v>99</v>
      </c>
      <c r="L565" s="382">
        <v>99</v>
      </c>
      <c r="M565" s="382">
        <v>99</v>
      </c>
      <c r="N565" s="382">
        <v>99</v>
      </c>
      <c r="O565" s="382">
        <v>99</v>
      </c>
      <c r="P565" s="382">
        <v>9999</v>
      </c>
      <c r="Q565" s="382">
        <v>10</v>
      </c>
      <c r="R565" s="382">
        <v>95</v>
      </c>
      <c r="S565">
        <v>5.4</v>
      </c>
      <c r="T565">
        <v>3.8947368421052624</v>
      </c>
      <c r="U565">
        <v>10.132105263157898</v>
      </c>
      <c r="V565">
        <v>0</v>
      </c>
      <c r="W565">
        <v>0</v>
      </c>
      <c r="X565">
        <v>1.0526315789473681</v>
      </c>
      <c r="Y565">
        <v>0</v>
      </c>
      <c r="Z565">
        <v>2.38861990311376</v>
      </c>
      <c r="AA565">
        <v>0.86328625489737409</v>
      </c>
      <c r="AB565">
        <v>1.5726188965880501</v>
      </c>
      <c r="AC565">
        <v>51.603922974890978</v>
      </c>
      <c r="AD565">
        <v>45.365813707092592</v>
      </c>
      <c r="AE565">
        <v>37.216824632426494</v>
      </c>
      <c r="AF565">
        <v>0.53897956983756845</v>
      </c>
      <c r="AG565">
        <v>0.67193116878257586</v>
      </c>
      <c r="AH565">
        <v>0</v>
      </c>
    </row>
    <row r="566" spans="1:34" ht="15.6">
      <c r="A566" s="382">
        <v>3</v>
      </c>
      <c r="B566" s="382">
        <v>188</v>
      </c>
      <c r="C566" s="382">
        <v>2021</v>
      </c>
      <c r="D566" s="382">
        <v>99</v>
      </c>
      <c r="E566" s="382">
        <v>32</v>
      </c>
      <c r="F566" s="382">
        <v>99</v>
      </c>
      <c r="G566" s="382">
        <v>99</v>
      </c>
      <c r="H566" s="382">
        <v>99</v>
      </c>
      <c r="I566" s="382">
        <v>99</v>
      </c>
      <c r="J566" s="382">
        <v>999</v>
      </c>
      <c r="K566" s="382">
        <v>99</v>
      </c>
      <c r="L566" s="382">
        <v>99</v>
      </c>
      <c r="M566" s="382">
        <v>99</v>
      </c>
      <c r="N566" s="382">
        <v>99</v>
      </c>
      <c r="O566" s="382">
        <v>99</v>
      </c>
      <c r="P566" s="382">
        <v>9999</v>
      </c>
      <c r="Q566" s="382">
        <v>8</v>
      </c>
      <c r="R566" s="382">
        <v>68</v>
      </c>
      <c r="S566">
        <v>4.9117647058823524</v>
      </c>
      <c r="T566">
        <v>3.9411764705882351</v>
      </c>
      <c r="U566">
        <v>10.478970588235297</v>
      </c>
      <c r="V566">
        <v>0</v>
      </c>
      <c r="W566">
        <v>0</v>
      </c>
      <c r="X566">
        <v>1.4705882352941178</v>
      </c>
      <c r="Y566">
        <v>0</v>
      </c>
      <c r="Z566">
        <v>2.7676525090588342</v>
      </c>
      <c r="AA566">
        <v>1.1341658520387543</v>
      </c>
      <c r="AB566">
        <v>1.6077235727901691</v>
      </c>
      <c r="AC566">
        <v>17.49999889108345</v>
      </c>
      <c r="AD566">
        <v>26.854863965903505</v>
      </c>
      <c r="AE566">
        <v>-0.2846462518801865</v>
      </c>
      <c r="AF566">
        <v>0.3857959026205755</v>
      </c>
      <c r="AG566">
        <v>0.49742661985289049</v>
      </c>
      <c r="AH566">
        <v>0</v>
      </c>
    </row>
    <row r="567" spans="1:34" ht="15.6">
      <c r="A567" s="382">
        <v>3</v>
      </c>
      <c r="B567" s="382">
        <v>189</v>
      </c>
      <c r="C567" s="382">
        <v>2021</v>
      </c>
      <c r="D567" s="382">
        <v>99</v>
      </c>
      <c r="E567" s="382">
        <v>33</v>
      </c>
      <c r="F567" s="382">
        <v>99</v>
      </c>
      <c r="G567" s="382">
        <v>99</v>
      </c>
      <c r="H567" s="382">
        <v>99</v>
      </c>
      <c r="I567" s="382">
        <v>99</v>
      </c>
      <c r="J567" s="382">
        <v>999</v>
      </c>
      <c r="K567" s="382">
        <v>99</v>
      </c>
      <c r="L567" s="382">
        <v>99</v>
      </c>
      <c r="M567" s="382">
        <v>99</v>
      </c>
      <c r="N567" s="382">
        <v>99</v>
      </c>
      <c r="O567" s="382">
        <v>99</v>
      </c>
      <c r="P567" s="382">
        <v>9999</v>
      </c>
      <c r="Q567" s="382">
        <v>20</v>
      </c>
      <c r="R567" s="382">
        <v>482</v>
      </c>
      <c r="S567">
        <v>4.7033195020746881</v>
      </c>
      <c r="T567">
        <v>3.0580912863070528</v>
      </c>
      <c r="U567">
        <v>9.2732780082987514</v>
      </c>
      <c r="V567">
        <v>0</v>
      </c>
      <c r="W567">
        <v>0</v>
      </c>
      <c r="X567">
        <v>0.829875518672199</v>
      </c>
      <c r="Y567">
        <v>0</v>
      </c>
      <c r="Z567">
        <v>2.3977782856102103</v>
      </c>
      <c r="AA567">
        <v>1.2709446031300797</v>
      </c>
      <c r="AB567">
        <v>1.6849181148968262</v>
      </c>
      <c r="AC567">
        <v>34.92001038637369</v>
      </c>
      <c r="AD567">
        <v>-13.696942326007569</v>
      </c>
      <c r="AE567">
        <v>25.413092118822263</v>
      </c>
      <c r="AF567">
        <v>2.7346121332811366</v>
      </c>
      <c r="AG567">
        <v>3.1201955054083976</v>
      </c>
      <c r="AH567">
        <v>0</v>
      </c>
    </row>
    <row r="568" spans="1:34" ht="15.6">
      <c r="A568" s="382">
        <v>3</v>
      </c>
      <c r="B568" s="382">
        <v>190</v>
      </c>
      <c r="C568" s="382">
        <v>2021</v>
      </c>
      <c r="D568" s="382">
        <v>99</v>
      </c>
      <c r="E568" s="382">
        <v>34</v>
      </c>
      <c r="F568" s="382">
        <v>99</v>
      </c>
      <c r="G568" s="382">
        <v>99</v>
      </c>
      <c r="H568" s="382">
        <v>99</v>
      </c>
      <c r="I568" s="382">
        <v>99</v>
      </c>
      <c r="J568" s="382">
        <v>999</v>
      </c>
      <c r="K568" s="382">
        <v>99</v>
      </c>
      <c r="L568" s="382">
        <v>99</v>
      </c>
      <c r="M568" s="382">
        <v>99</v>
      </c>
      <c r="N568" s="382">
        <v>99</v>
      </c>
      <c r="O568" s="382">
        <v>99</v>
      </c>
      <c r="P568" s="382">
        <v>9999</v>
      </c>
      <c r="Q568" s="382">
        <v>27</v>
      </c>
      <c r="R568" s="382">
        <v>265</v>
      </c>
      <c r="S568">
        <v>5.301886792452831</v>
      </c>
      <c r="T568">
        <v>4.1283018867924524</v>
      </c>
      <c r="U568">
        <v>10.967849056603773</v>
      </c>
      <c r="V568">
        <v>0</v>
      </c>
      <c r="W568">
        <v>0</v>
      </c>
      <c r="X568">
        <v>7.5471698113207522</v>
      </c>
      <c r="Y568">
        <v>0</v>
      </c>
      <c r="Z568">
        <v>3.2379744856420523</v>
      </c>
      <c r="AA568">
        <v>1.6204460795157647</v>
      </c>
      <c r="AB568">
        <v>1.7152344422507473</v>
      </c>
      <c r="AC568">
        <v>63.212276790369778</v>
      </c>
      <c r="AD568">
        <v>61.601826751871599</v>
      </c>
      <c r="AE568">
        <v>48.97623052406</v>
      </c>
      <c r="AF568">
        <v>1.5034693263890075</v>
      </c>
      <c r="AG568">
        <v>2.0289382405518466</v>
      </c>
      <c r="AH568">
        <v>0</v>
      </c>
    </row>
    <row r="569" spans="1:34" ht="15.6">
      <c r="A569" s="382">
        <v>3</v>
      </c>
      <c r="B569" s="382">
        <v>191</v>
      </c>
      <c r="C569" s="382">
        <v>2021</v>
      </c>
      <c r="D569" s="382">
        <v>99</v>
      </c>
      <c r="E569" s="382">
        <v>35</v>
      </c>
      <c r="F569" s="382">
        <v>99</v>
      </c>
      <c r="G569" s="382">
        <v>99</v>
      </c>
      <c r="H569" s="382">
        <v>99</v>
      </c>
      <c r="I569" s="382">
        <v>99</v>
      </c>
      <c r="J569" s="382">
        <v>999</v>
      </c>
      <c r="K569" s="382">
        <v>99</v>
      </c>
      <c r="L569" s="382">
        <v>99</v>
      </c>
      <c r="M569" s="382">
        <v>99</v>
      </c>
      <c r="N569" s="382">
        <v>99</v>
      </c>
      <c r="O569" s="382">
        <v>99</v>
      </c>
      <c r="P569" s="382">
        <v>9999</v>
      </c>
      <c r="Q569" s="382">
        <v>26</v>
      </c>
      <c r="R569" s="382">
        <v>382</v>
      </c>
      <c r="S569">
        <v>5.4293193717277513</v>
      </c>
      <c r="T569">
        <v>3.8848167539267009</v>
      </c>
      <c r="U569">
        <v>10.840628272251312</v>
      </c>
      <c r="V569">
        <v>0</v>
      </c>
      <c r="W569">
        <v>0</v>
      </c>
      <c r="X569">
        <v>8.3769633507853403</v>
      </c>
      <c r="Y569">
        <v>0</v>
      </c>
      <c r="Z569">
        <v>3.6518043482563649</v>
      </c>
      <c r="AA569">
        <v>1.4539993797904518</v>
      </c>
      <c r="AB569">
        <v>1.8110567459639433</v>
      </c>
      <c r="AC569">
        <v>37.667104009446142</v>
      </c>
      <c r="AD569">
        <v>15.549671917293781</v>
      </c>
      <c r="AE569">
        <v>53.373503927478403</v>
      </c>
      <c r="AF569">
        <v>2.1672652176626435</v>
      </c>
      <c r="AG569">
        <v>2.8908083753248142</v>
      </c>
      <c r="AH569">
        <v>0</v>
      </c>
    </row>
    <row r="570" spans="1:34" ht="15.6">
      <c r="A570" s="382">
        <v>3</v>
      </c>
      <c r="B570" s="382">
        <v>192</v>
      </c>
      <c r="C570" s="382">
        <v>2021</v>
      </c>
      <c r="D570" s="382">
        <v>99</v>
      </c>
      <c r="E570" s="382">
        <v>36</v>
      </c>
      <c r="F570" s="382">
        <v>99</v>
      </c>
      <c r="G570" s="382">
        <v>99</v>
      </c>
      <c r="H570" s="382">
        <v>99</v>
      </c>
      <c r="I570" s="382">
        <v>99</v>
      </c>
      <c r="J570" s="382">
        <v>999</v>
      </c>
      <c r="K570" s="382">
        <v>99</v>
      </c>
      <c r="L570" s="382">
        <v>99</v>
      </c>
      <c r="M570" s="382">
        <v>99</v>
      </c>
      <c r="N570" s="382">
        <v>99</v>
      </c>
      <c r="O570" s="382">
        <v>99</v>
      </c>
      <c r="P570" s="382">
        <v>9999</v>
      </c>
      <c r="Q570" s="382">
        <v>23</v>
      </c>
      <c r="R570" s="382">
        <v>256</v>
      </c>
      <c r="S570">
        <v>5.5859375</v>
      </c>
      <c r="T570">
        <v>4.02734375</v>
      </c>
      <c r="U570">
        <v>11.165625000000002</v>
      </c>
      <c r="V570">
        <v>0</v>
      </c>
      <c r="W570">
        <v>0</v>
      </c>
      <c r="X570">
        <v>4.6875</v>
      </c>
      <c r="Y570">
        <v>0</v>
      </c>
      <c r="Z570">
        <v>2.5971177684358002</v>
      </c>
      <c r="AA570">
        <v>1.8158475283166673</v>
      </c>
      <c r="AB570">
        <v>1.9673195137892407</v>
      </c>
      <c r="AC570">
        <v>49.49739471797912</v>
      </c>
      <c r="AD570">
        <v>47.405381412871989</v>
      </c>
      <c r="AE570">
        <v>38.916326383056571</v>
      </c>
      <c r="AF570">
        <v>1.4524081039833427</v>
      </c>
      <c r="AG570">
        <v>1.9953748406296967</v>
      </c>
      <c r="AH570">
        <v>0</v>
      </c>
    </row>
    <row r="571" spans="1:34" ht="15.6">
      <c r="A571" s="382">
        <v>3</v>
      </c>
      <c r="B571" s="382">
        <v>193</v>
      </c>
      <c r="C571" s="382">
        <v>2021</v>
      </c>
      <c r="D571" s="382">
        <v>99</v>
      </c>
      <c r="E571" s="382">
        <v>37</v>
      </c>
      <c r="F571" s="382">
        <v>99</v>
      </c>
      <c r="G571" s="382">
        <v>99</v>
      </c>
      <c r="H571" s="382">
        <v>99</v>
      </c>
      <c r="I571" s="382">
        <v>99</v>
      </c>
      <c r="J571" s="382">
        <v>999</v>
      </c>
      <c r="K571" s="382">
        <v>99</v>
      </c>
      <c r="L571" s="382">
        <v>99</v>
      </c>
      <c r="M571" s="382">
        <v>99</v>
      </c>
      <c r="N571" s="382">
        <v>99</v>
      </c>
      <c r="O571" s="382">
        <v>99</v>
      </c>
      <c r="P571" s="382">
        <v>9999</v>
      </c>
      <c r="Q571" s="382">
        <v>49</v>
      </c>
      <c r="R571" s="382">
        <v>574</v>
      </c>
      <c r="S571">
        <v>4.8745644599303128</v>
      </c>
      <c r="T571">
        <v>3.6777003484320558</v>
      </c>
      <c r="U571">
        <v>11.278571428571436</v>
      </c>
      <c r="V571">
        <v>0</v>
      </c>
      <c r="W571">
        <v>0</v>
      </c>
      <c r="X571">
        <v>11.498257839721251</v>
      </c>
      <c r="Y571">
        <v>0</v>
      </c>
      <c r="Z571">
        <v>3.7072129121360562</v>
      </c>
      <c r="AA571">
        <v>1.6773592990085204</v>
      </c>
      <c r="AB571">
        <v>1.7507462642077829</v>
      </c>
      <c r="AC571">
        <v>38.248658778070173</v>
      </c>
      <c r="AD571">
        <v>45.888695286218791</v>
      </c>
      <c r="AE571">
        <v>48.812397475196157</v>
      </c>
      <c r="AF571">
        <v>3.2565712956501511</v>
      </c>
      <c r="AG571">
        <v>4.5192615381866066</v>
      </c>
      <c r="AH571">
        <v>5.5749128919860622</v>
      </c>
    </row>
    <row r="572" spans="1:34" ht="15.6">
      <c r="A572" s="382">
        <v>3</v>
      </c>
      <c r="B572" s="382">
        <v>194</v>
      </c>
      <c r="C572" s="382">
        <v>2021</v>
      </c>
      <c r="D572" s="382">
        <v>99</v>
      </c>
      <c r="E572" s="382">
        <v>38</v>
      </c>
      <c r="F572" s="382">
        <v>99</v>
      </c>
      <c r="G572" s="382">
        <v>99</v>
      </c>
      <c r="H572" s="382">
        <v>99</v>
      </c>
      <c r="I572" s="382">
        <v>99</v>
      </c>
      <c r="J572" s="382">
        <v>999</v>
      </c>
      <c r="K572" s="382">
        <v>99</v>
      </c>
      <c r="L572" s="382">
        <v>99</v>
      </c>
      <c r="M572" s="382">
        <v>99</v>
      </c>
      <c r="N572" s="382">
        <v>99</v>
      </c>
      <c r="O572" s="382">
        <v>99</v>
      </c>
      <c r="P572" s="382">
        <v>9999</v>
      </c>
      <c r="Q572" s="382">
        <v>30</v>
      </c>
      <c r="R572" s="382">
        <v>280</v>
      </c>
      <c r="S572">
        <v>5.6928571428571439</v>
      </c>
      <c r="T572">
        <v>3.832142857142856</v>
      </c>
      <c r="U572">
        <v>10.505142857142859</v>
      </c>
      <c r="V572">
        <v>0</v>
      </c>
      <c r="W572">
        <v>0</v>
      </c>
      <c r="X572">
        <v>6.4285714285714306</v>
      </c>
      <c r="Y572">
        <v>0.35714285714285721</v>
      </c>
      <c r="Z572">
        <v>3.3465954951507273</v>
      </c>
      <c r="AA572">
        <v>1.5624908162995419</v>
      </c>
      <c r="AB572">
        <v>1.7618078319540689</v>
      </c>
      <c r="AC572">
        <v>48.168111272332432</v>
      </c>
      <c r="AD572">
        <v>67.100018678416077</v>
      </c>
      <c r="AE572">
        <v>51.968260952603679</v>
      </c>
      <c r="AF572">
        <v>1.5885713637317811</v>
      </c>
      <c r="AG572">
        <v>2.0533429090476538</v>
      </c>
      <c r="AH572">
        <v>0.35714285714285721</v>
      </c>
    </row>
    <row r="573" spans="1:34" ht="15.6">
      <c r="A573" s="382">
        <v>3</v>
      </c>
      <c r="B573" s="382">
        <v>195</v>
      </c>
      <c r="C573" s="382">
        <v>2021</v>
      </c>
      <c r="D573" s="382">
        <v>99</v>
      </c>
      <c r="E573" s="382">
        <v>39</v>
      </c>
      <c r="F573" s="382">
        <v>99</v>
      </c>
      <c r="G573" s="382">
        <v>99</v>
      </c>
      <c r="H573" s="382">
        <v>99</v>
      </c>
      <c r="I573" s="382">
        <v>99</v>
      </c>
      <c r="J573" s="382">
        <v>999</v>
      </c>
      <c r="K573" s="382">
        <v>99</v>
      </c>
      <c r="L573" s="382">
        <v>99</v>
      </c>
      <c r="M573" s="382">
        <v>99</v>
      </c>
      <c r="N573" s="382">
        <v>99</v>
      </c>
      <c r="O573" s="382">
        <v>99</v>
      </c>
      <c r="P573" s="382">
        <v>9999</v>
      </c>
      <c r="Q573" s="382">
        <v>35</v>
      </c>
      <c r="R573" s="382">
        <v>478</v>
      </c>
      <c r="S573">
        <v>4.8556485355648524</v>
      </c>
      <c r="T573">
        <v>4.064853556485355</v>
      </c>
      <c r="U573">
        <v>10.217092050209201</v>
      </c>
      <c r="V573">
        <v>0</v>
      </c>
      <c r="W573">
        <v>0</v>
      </c>
      <c r="X573">
        <v>3.7656903765690375</v>
      </c>
      <c r="Y573">
        <v>0</v>
      </c>
      <c r="Z573">
        <v>2.9939731155492182</v>
      </c>
      <c r="AA573">
        <v>1.3986243607252715</v>
      </c>
      <c r="AB573">
        <v>1.5678447348017299</v>
      </c>
      <c r="AC573">
        <v>41.252005050979683</v>
      </c>
      <c r="AD573">
        <v>22.596770334332007</v>
      </c>
      <c r="AE573">
        <v>30.1930668213042</v>
      </c>
      <c r="AF573">
        <v>2.7119182566563969</v>
      </c>
      <c r="AG573">
        <v>3.4092330623502969</v>
      </c>
      <c r="AH573">
        <v>0.20920502092050203</v>
      </c>
    </row>
    <row r="574" spans="1:34" ht="15.6">
      <c r="A574" s="382">
        <v>3</v>
      </c>
      <c r="B574" s="382">
        <v>196</v>
      </c>
      <c r="C574" s="382">
        <v>2021</v>
      </c>
      <c r="D574" s="382">
        <v>99</v>
      </c>
      <c r="E574" s="382">
        <v>40</v>
      </c>
      <c r="F574" s="382">
        <v>99</v>
      </c>
      <c r="G574" s="382">
        <v>99</v>
      </c>
      <c r="H574" s="382">
        <v>99</v>
      </c>
      <c r="I574" s="382">
        <v>99</v>
      </c>
      <c r="J574" s="382">
        <v>999</v>
      </c>
      <c r="K574" s="382">
        <v>99</v>
      </c>
      <c r="L574" s="382">
        <v>99</v>
      </c>
      <c r="M574" s="382">
        <v>99</v>
      </c>
      <c r="N574" s="382">
        <v>99</v>
      </c>
      <c r="O574" s="382">
        <v>99</v>
      </c>
      <c r="P574" s="382">
        <v>9999</v>
      </c>
      <c r="Q574" s="382">
        <v>47</v>
      </c>
      <c r="R574" s="382">
        <v>395</v>
      </c>
      <c r="S574" s="382">
        <v>4.9772151898734194</v>
      </c>
      <c r="T574" s="382">
        <v>4.3924050632911378</v>
      </c>
      <c r="U574" s="382">
        <v>10.43397468354431</v>
      </c>
      <c r="V574" s="382">
        <v>0</v>
      </c>
      <c r="W574" s="382">
        <v>0.25316455696202528</v>
      </c>
      <c r="X574" s="382">
        <v>4.8101265822784809</v>
      </c>
      <c r="Y574" s="382">
        <v>0</v>
      </c>
      <c r="Z574" s="382">
        <v>3.0711442059167959</v>
      </c>
      <c r="AA574" s="382">
        <v>1.6678607056466548</v>
      </c>
      <c r="AB574" s="382">
        <v>1.9200324464491216</v>
      </c>
      <c r="AC574" s="382">
        <v>57.914021907095083</v>
      </c>
      <c r="AD574" s="382">
        <v>47.186854870605394</v>
      </c>
      <c r="AE574" s="382">
        <v>48.424270888658192</v>
      </c>
      <c r="AF574" s="382">
        <v>2.2410203166930471</v>
      </c>
      <c r="AG574" s="382">
        <v>2.8770563167044649</v>
      </c>
      <c r="AH574" s="382">
        <v>0.25316455696202528</v>
      </c>
    </row>
    <row r="575" spans="1:34" ht="15.6">
      <c r="A575" s="382">
        <v>3</v>
      </c>
      <c r="B575" s="382">
        <v>197</v>
      </c>
      <c r="C575" s="382">
        <v>2021</v>
      </c>
      <c r="D575" s="382">
        <v>99</v>
      </c>
      <c r="E575" s="382">
        <v>41</v>
      </c>
      <c r="F575" s="382">
        <v>99</v>
      </c>
      <c r="G575" s="382">
        <v>99</v>
      </c>
      <c r="H575" s="382">
        <v>99</v>
      </c>
      <c r="I575" s="382">
        <v>99</v>
      </c>
      <c r="J575" s="382">
        <v>999</v>
      </c>
      <c r="K575" s="382">
        <v>99</v>
      </c>
      <c r="L575" s="382">
        <v>99</v>
      </c>
      <c r="M575" s="382">
        <v>99</v>
      </c>
      <c r="N575" s="382">
        <v>99</v>
      </c>
      <c r="O575" s="382">
        <v>99</v>
      </c>
      <c r="P575" s="382">
        <v>9999</v>
      </c>
      <c r="Q575" s="382">
        <v>50</v>
      </c>
      <c r="R575" s="382">
        <v>386</v>
      </c>
      <c r="S575" s="382">
        <v>5.4870466321243523</v>
      </c>
      <c r="T575" s="382">
        <v>4.5336787564766841</v>
      </c>
      <c r="U575" s="382">
        <v>11.011113989637305</v>
      </c>
      <c r="V575" s="382">
        <v>0</v>
      </c>
      <c r="W575" s="382">
        <v>0</v>
      </c>
      <c r="X575" s="382">
        <v>5.1813471502590689</v>
      </c>
      <c r="Y575" s="382">
        <v>0</v>
      </c>
      <c r="Z575" s="382">
        <v>2.876039132319546</v>
      </c>
      <c r="AA575" s="382">
        <v>1.2367800759935732</v>
      </c>
      <c r="AB575" s="382">
        <v>1.6634303280835323</v>
      </c>
      <c r="AC575" s="382">
        <v>53.431445576701215</v>
      </c>
      <c r="AD575" s="382">
        <v>49.442832150396157</v>
      </c>
      <c r="AE575" s="382">
        <v>39.373097495207745</v>
      </c>
      <c r="AF575" s="382">
        <v>2.1899590942873837</v>
      </c>
      <c r="AG575" s="382">
        <v>2.9670171184508791</v>
      </c>
      <c r="AH575" s="382">
        <v>1.2953367875647672</v>
      </c>
    </row>
    <row r="576" spans="1:34" ht="15.6">
      <c r="A576" s="382">
        <v>3</v>
      </c>
      <c r="B576" s="382">
        <v>198</v>
      </c>
      <c r="C576" s="382">
        <v>2021</v>
      </c>
      <c r="D576" s="382">
        <v>99</v>
      </c>
      <c r="E576" s="382">
        <v>42</v>
      </c>
      <c r="F576" s="382">
        <v>99</v>
      </c>
      <c r="G576" s="382">
        <v>99</v>
      </c>
      <c r="H576" s="382">
        <v>99</v>
      </c>
      <c r="I576" s="382">
        <v>99</v>
      </c>
      <c r="J576" s="382">
        <v>999</v>
      </c>
      <c r="K576" s="382">
        <v>99</v>
      </c>
      <c r="L576" s="382">
        <v>99</v>
      </c>
      <c r="M576" s="382">
        <v>99</v>
      </c>
      <c r="N576" s="382">
        <v>99</v>
      </c>
      <c r="O576" s="382">
        <v>99</v>
      </c>
      <c r="P576" s="382">
        <v>9999</v>
      </c>
      <c r="Q576" s="382">
        <v>44</v>
      </c>
      <c r="R576" s="382">
        <v>418</v>
      </c>
      <c r="S576" s="382">
        <v>6.2392344497607652</v>
      </c>
      <c r="T576" s="382">
        <v>4.0598086124401931</v>
      </c>
      <c r="U576" s="382">
        <v>10.605215311004789</v>
      </c>
      <c r="V576" s="382">
        <v>0.23923444976076561</v>
      </c>
      <c r="W576" s="382">
        <v>0</v>
      </c>
      <c r="X576" s="382">
        <v>4.5454545454545459</v>
      </c>
      <c r="Y576" s="382">
        <v>0.23923444976076561</v>
      </c>
      <c r="Z576" s="382">
        <v>3.0265147382456448</v>
      </c>
      <c r="AA576" s="382">
        <v>2.2124466068349569</v>
      </c>
      <c r="AB576" s="382">
        <v>1.659757854513606</v>
      </c>
      <c r="AC576" s="382">
        <v>30.793510143586424</v>
      </c>
      <c r="AD576" s="382">
        <v>46.906450543660043</v>
      </c>
      <c r="AE576" s="382">
        <v>11.206834437921502</v>
      </c>
      <c r="AF576" s="382">
        <v>2.3715101072853018</v>
      </c>
      <c r="AG576" s="382">
        <v>3.0945482651184695</v>
      </c>
      <c r="AH576" s="382">
        <v>3.588516746411484</v>
      </c>
    </row>
    <row r="577" spans="1:34" ht="15.6">
      <c r="A577" s="382">
        <v>3</v>
      </c>
      <c r="B577" s="382">
        <v>199</v>
      </c>
      <c r="C577" s="382">
        <v>2021</v>
      </c>
      <c r="D577" s="382">
        <v>99</v>
      </c>
      <c r="E577" s="382">
        <v>43</v>
      </c>
      <c r="F577" s="382">
        <v>99</v>
      </c>
      <c r="G577" s="382">
        <v>99</v>
      </c>
      <c r="H577" s="382">
        <v>99</v>
      </c>
      <c r="I577" s="382">
        <v>99</v>
      </c>
      <c r="J577" s="382">
        <v>999</v>
      </c>
      <c r="K577" s="382">
        <v>99</v>
      </c>
      <c r="L577" s="382">
        <v>99</v>
      </c>
      <c r="M577" s="382">
        <v>99</v>
      </c>
      <c r="N577" s="382">
        <v>99</v>
      </c>
      <c r="O577" s="382">
        <v>99</v>
      </c>
      <c r="P577" s="382">
        <v>9999</v>
      </c>
      <c r="Q577" s="382">
        <v>42</v>
      </c>
      <c r="R577" s="382">
        <v>375</v>
      </c>
      <c r="S577" s="382">
        <v>5.2693333333333321</v>
      </c>
      <c r="T577" s="382">
        <v>4.2480000000000011</v>
      </c>
      <c r="U577" s="382">
        <v>10.969120000000002</v>
      </c>
      <c r="V577" s="382">
        <v>0</v>
      </c>
      <c r="W577" s="382">
        <v>0</v>
      </c>
      <c r="X577" s="382">
        <v>11.46666666666667</v>
      </c>
      <c r="Y577" s="382">
        <v>0</v>
      </c>
      <c r="Z577" s="382">
        <v>3.6573717374092345</v>
      </c>
      <c r="AA577" s="382">
        <v>2.172431714819953</v>
      </c>
      <c r="AB577" s="382">
        <v>1.8846297602800748</v>
      </c>
      <c r="AC577" s="382">
        <v>59.564898241687985</v>
      </c>
      <c r="AD577" s="382">
        <v>39.377633756365007</v>
      </c>
      <c r="AE577" s="382">
        <v>23.053715205204764</v>
      </c>
      <c r="AF577" s="382">
        <v>2.1275509335693497</v>
      </c>
      <c r="AG577" s="382">
        <v>2.8714717243713288</v>
      </c>
      <c r="AH577" s="382">
        <v>0</v>
      </c>
    </row>
    <row r="578" spans="1:34" ht="15.6">
      <c r="A578" s="382">
        <v>3</v>
      </c>
      <c r="B578" s="382">
        <v>200</v>
      </c>
      <c r="C578" s="382">
        <v>2021</v>
      </c>
      <c r="D578" s="382">
        <v>99</v>
      </c>
      <c r="E578" s="382">
        <v>44</v>
      </c>
      <c r="F578" s="382">
        <v>99</v>
      </c>
      <c r="G578" s="382">
        <v>99</v>
      </c>
      <c r="H578" s="382">
        <v>99</v>
      </c>
      <c r="I578" s="382">
        <v>99</v>
      </c>
      <c r="J578" s="382">
        <v>999</v>
      </c>
      <c r="K578" s="382">
        <v>99</v>
      </c>
      <c r="L578" s="382">
        <v>99</v>
      </c>
      <c r="M578" s="382">
        <v>99</v>
      </c>
      <c r="N578" s="382">
        <v>99</v>
      </c>
      <c r="O578" s="382">
        <v>99</v>
      </c>
      <c r="P578" s="382">
        <v>9999</v>
      </c>
      <c r="Q578" s="382">
        <v>48</v>
      </c>
      <c r="R578" s="382">
        <v>570</v>
      </c>
      <c r="S578" s="382">
        <v>5.1245614035087694</v>
      </c>
      <c r="T578" s="382">
        <v>4.2789473684210515</v>
      </c>
      <c r="U578" s="382">
        <v>9.6054385964912345</v>
      </c>
      <c r="V578" s="382">
        <v>0</v>
      </c>
      <c r="W578" s="382">
        <v>0</v>
      </c>
      <c r="X578" s="382">
        <v>3.6842105263157889</v>
      </c>
      <c r="Y578" s="382">
        <v>0</v>
      </c>
      <c r="Z578" s="382">
        <v>3.3758563151094858</v>
      </c>
      <c r="AA578" s="382">
        <v>1.5481489458415505</v>
      </c>
      <c r="AB578" s="382">
        <v>1.5698068762777373</v>
      </c>
      <c r="AC578" s="382">
        <v>43.297104684512846</v>
      </c>
      <c r="AD578" s="382">
        <v>21.174530146869994</v>
      </c>
      <c r="AE578" s="382">
        <v>41.161328189659152</v>
      </c>
      <c r="AF578" s="382">
        <v>3.2338774190254114</v>
      </c>
      <c r="AG578" s="382">
        <v>3.8220251853945046</v>
      </c>
      <c r="AH578" s="382">
        <v>1.2280701754385968</v>
      </c>
    </row>
    <row r="579" spans="1:34" ht="15.6">
      <c r="A579" s="382">
        <v>3</v>
      </c>
      <c r="B579" s="382">
        <v>201</v>
      </c>
      <c r="C579" s="382">
        <v>2021</v>
      </c>
      <c r="D579" s="382">
        <v>99</v>
      </c>
      <c r="E579" s="382">
        <v>45</v>
      </c>
      <c r="F579" s="382">
        <v>99</v>
      </c>
      <c r="G579" s="382">
        <v>99</v>
      </c>
      <c r="H579" s="382">
        <v>99</v>
      </c>
      <c r="I579" s="382">
        <v>99</v>
      </c>
      <c r="J579" s="382">
        <v>999</v>
      </c>
      <c r="K579" s="382">
        <v>99</v>
      </c>
      <c r="L579" s="382">
        <v>99</v>
      </c>
      <c r="M579" s="382">
        <v>99</v>
      </c>
      <c r="N579" s="382">
        <v>99</v>
      </c>
      <c r="O579" s="382">
        <v>99</v>
      </c>
      <c r="P579" s="382">
        <v>9999</v>
      </c>
      <c r="Q579" s="382">
        <v>47</v>
      </c>
      <c r="R579" s="382">
        <v>345.9</v>
      </c>
      <c r="S579" s="382">
        <v>4.7895345475570972</v>
      </c>
      <c r="T579" s="382">
        <v>4.767273778548712</v>
      </c>
      <c r="U579" s="382">
        <v>11.143827695865868</v>
      </c>
      <c r="V579" s="382">
        <v>0</v>
      </c>
      <c r="W579" s="382">
        <v>0</v>
      </c>
      <c r="X579" s="382">
        <v>7.227522405319454</v>
      </c>
      <c r="Y579" s="382">
        <v>0.28910089621277824</v>
      </c>
      <c r="Z579" s="382">
        <v>3.3278706539257401</v>
      </c>
      <c r="AA579" s="382">
        <v>1.6687856853611402</v>
      </c>
      <c r="AB579" s="382">
        <v>1.504107623329658</v>
      </c>
      <c r="AC579" s="382">
        <v>52.112089715035985</v>
      </c>
      <c r="AD579" s="382">
        <v>35.057128097826954</v>
      </c>
      <c r="AE579" s="382">
        <v>53.218914616403502</v>
      </c>
      <c r="AF579" s="382">
        <v>1.9624529811243681</v>
      </c>
      <c r="AG579" s="382">
        <v>2.6908311046156097</v>
      </c>
      <c r="AH579" s="382">
        <v>3.4692107545533397</v>
      </c>
    </row>
    <row r="580" spans="1:34" ht="15.6">
      <c r="A580" s="382">
        <v>3</v>
      </c>
      <c r="B580" s="382">
        <v>202</v>
      </c>
      <c r="C580" s="382">
        <v>2021</v>
      </c>
      <c r="D580" s="382">
        <v>99</v>
      </c>
      <c r="E580" s="382">
        <v>46</v>
      </c>
      <c r="F580" s="382">
        <v>99</v>
      </c>
      <c r="G580" s="382">
        <v>99</v>
      </c>
      <c r="H580" s="382">
        <v>99</v>
      </c>
      <c r="I580" s="382">
        <v>99</v>
      </c>
      <c r="J580" s="382">
        <v>999</v>
      </c>
      <c r="K580" s="382">
        <v>99</v>
      </c>
      <c r="L580" s="382">
        <v>99</v>
      </c>
      <c r="M580" s="382">
        <v>99</v>
      </c>
      <c r="N580" s="382">
        <v>99</v>
      </c>
      <c r="O580" s="382">
        <v>99</v>
      </c>
      <c r="P580" s="382">
        <v>9999</v>
      </c>
      <c r="Q580" s="382">
        <v>23</v>
      </c>
      <c r="R580" s="382">
        <v>286</v>
      </c>
      <c r="S580" s="382">
        <v>4.4230769230769216</v>
      </c>
      <c r="T580" s="382">
        <v>4.34965034965035</v>
      </c>
      <c r="U580" s="382">
        <v>8.5024825174825178</v>
      </c>
      <c r="V580" s="382">
        <v>0</v>
      </c>
      <c r="W580" s="382">
        <v>0</v>
      </c>
      <c r="X580" s="382">
        <v>7.342657342657346</v>
      </c>
      <c r="Y580" s="382">
        <v>1.7482517482517479</v>
      </c>
      <c r="Z580" s="382">
        <v>4.2402175929671744</v>
      </c>
      <c r="AA580" s="382">
        <v>2.1498151589983405</v>
      </c>
      <c r="AB580" s="382">
        <v>1.9798238999838913</v>
      </c>
      <c r="AC580" s="382">
        <v>51.379962146664759</v>
      </c>
      <c r="AD580" s="382">
        <v>36.919827522569307</v>
      </c>
      <c r="AE580" s="382">
        <v>52.304118383773691</v>
      </c>
      <c r="AF580" s="382">
        <v>1.6226121786688907</v>
      </c>
      <c r="AG580" s="382">
        <v>1.6975136278014404</v>
      </c>
      <c r="AH580" s="382">
        <v>4.5454545454545459</v>
      </c>
    </row>
    <row r="581" spans="1:34" ht="15.6">
      <c r="A581" s="382">
        <v>3</v>
      </c>
      <c r="B581" s="382">
        <v>203</v>
      </c>
      <c r="C581" s="382">
        <v>2021</v>
      </c>
      <c r="D581" s="382">
        <v>99</v>
      </c>
      <c r="E581" s="382">
        <v>47</v>
      </c>
      <c r="F581" s="382">
        <v>99</v>
      </c>
      <c r="G581" s="382">
        <v>99</v>
      </c>
      <c r="H581" s="382">
        <v>99</v>
      </c>
      <c r="I581" s="382">
        <v>99</v>
      </c>
      <c r="J581" s="382">
        <v>999</v>
      </c>
      <c r="K581" s="382">
        <v>99</v>
      </c>
      <c r="L581" s="382">
        <v>99</v>
      </c>
      <c r="M581" s="382">
        <v>99</v>
      </c>
      <c r="N581" s="382">
        <v>99</v>
      </c>
      <c r="O581" s="382">
        <v>99</v>
      </c>
      <c r="P581" s="382">
        <v>9999</v>
      </c>
      <c r="Q581" s="382">
        <v>24</v>
      </c>
      <c r="R581" s="382">
        <v>84</v>
      </c>
      <c r="S581" s="382">
        <v>5.6190476190476177</v>
      </c>
      <c r="T581" s="382">
        <v>4.3214285714285694</v>
      </c>
      <c r="U581" s="382">
        <v>11.939761904761903</v>
      </c>
      <c r="V581" s="382">
        <v>1.1904761904761909</v>
      </c>
      <c r="W581" s="382">
        <v>0</v>
      </c>
      <c r="X581" s="382">
        <v>15.476190476190469</v>
      </c>
      <c r="Y581" s="382">
        <v>1.1904761904761909</v>
      </c>
      <c r="Z581" s="382">
        <v>3.6909938577023409</v>
      </c>
      <c r="AA581" s="382">
        <v>1.5499981713104587</v>
      </c>
      <c r="AB581" s="382">
        <v>1.8137091322278036</v>
      </c>
      <c r="AC581" s="382">
        <v>25.243602459922482</v>
      </c>
      <c r="AD581" s="382">
        <v>55.027678553451558</v>
      </c>
      <c r="AE581" s="382">
        <v>27.646493016765955</v>
      </c>
      <c r="AF581" s="382">
        <v>0.47657140911953438</v>
      </c>
      <c r="AG581" s="382">
        <v>0.70012637932449895</v>
      </c>
      <c r="AH581" s="382">
        <v>0</v>
      </c>
    </row>
    <row r="582" spans="1:34" ht="15.6">
      <c r="A582" s="382">
        <v>3</v>
      </c>
      <c r="B582" s="382">
        <v>204</v>
      </c>
      <c r="C582" s="382">
        <v>2021</v>
      </c>
      <c r="D582" s="382">
        <v>99</v>
      </c>
      <c r="E582" s="382">
        <v>48</v>
      </c>
      <c r="F582" s="382">
        <v>99</v>
      </c>
      <c r="G582" s="382">
        <v>99</v>
      </c>
      <c r="H582" s="382">
        <v>99</v>
      </c>
      <c r="I582" s="382">
        <v>99</v>
      </c>
      <c r="J582" s="382">
        <v>999</v>
      </c>
      <c r="K582" s="382">
        <v>99</v>
      </c>
      <c r="L582" s="382">
        <v>99</v>
      </c>
      <c r="M582" s="382">
        <v>99</v>
      </c>
      <c r="N582" s="382">
        <v>99</v>
      </c>
      <c r="O582" s="382">
        <v>99</v>
      </c>
      <c r="P582" s="382">
        <v>9999</v>
      </c>
      <c r="Q582" s="382">
        <v>14</v>
      </c>
      <c r="R582" s="382">
        <v>103</v>
      </c>
      <c r="S582" s="382">
        <v>4.7184466019417455</v>
      </c>
      <c r="T582" s="382">
        <v>3.9805825242718447</v>
      </c>
      <c r="U582" s="382">
        <v>7.5015533980582525</v>
      </c>
      <c r="V582" s="382">
        <v>0</v>
      </c>
      <c r="W582" s="382">
        <v>0</v>
      </c>
      <c r="X582" s="382">
        <v>1.9417475728155345</v>
      </c>
      <c r="Y582" s="382">
        <v>0</v>
      </c>
      <c r="Z582" s="382">
        <v>2.7748285199467375</v>
      </c>
      <c r="AA582" s="382">
        <v>1.7315881689808563</v>
      </c>
      <c r="AB582" s="382">
        <v>1.751452005247329</v>
      </c>
      <c r="AC582" s="382">
        <v>55.717258402636439</v>
      </c>
      <c r="AD582" s="382">
        <v>23.117904714590019</v>
      </c>
      <c r="AE582" s="382">
        <v>31.832259848548556</v>
      </c>
      <c r="AF582" s="382">
        <v>0.58436732308704797</v>
      </c>
      <c r="AG582" s="382">
        <v>0.53937388901516259</v>
      </c>
      <c r="AH582" s="382">
        <v>0</v>
      </c>
    </row>
    <row r="583" spans="1:34" ht="15.6">
      <c r="A583" s="382">
        <v>3</v>
      </c>
      <c r="B583" s="382">
        <v>205</v>
      </c>
      <c r="C583" s="382">
        <v>2021</v>
      </c>
      <c r="D583" s="382">
        <v>99</v>
      </c>
      <c r="E583" s="382">
        <v>49</v>
      </c>
      <c r="F583" s="382">
        <v>99</v>
      </c>
      <c r="G583" s="382">
        <v>99</v>
      </c>
      <c r="H583" s="382">
        <v>99</v>
      </c>
      <c r="I583" s="382">
        <v>99</v>
      </c>
      <c r="J583" s="382">
        <v>999</v>
      </c>
      <c r="K583" s="382">
        <v>99</v>
      </c>
      <c r="L583" s="382">
        <v>99</v>
      </c>
      <c r="M583" s="382">
        <v>99</v>
      </c>
      <c r="N583" s="382">
        <v>99</v>
      </c>
      <c r="O583" s="382">
        <v>99</v>
      </c>
      <c r="P583" s="382">
        <v>9999</v>
      </c>
      <c r="Q583" s="382">
        <v>16</v>
      </c>
      <c r="R583" s="382">
        <v>236</v>
      </c>
      <c r="S583" s="382">
        <v>4.2584745762711869</v>
      </c>
      <c r="T583" s="382">
        <v>3.8813559322033888</v>
      </c>
      <c r="U583" s="382">
        <v>7.0841101694915238</v>
      </c>
      <c r="V583" s="382">
        <v>0</v>
      </c>
      <c r="W583" s="382">
        <v>0</v>
      </c>
      <c r="X583" s="382">
        <v>3.3898305084745752</v>
      </c>
      <c r="Y583" s="382">
        <v>0</v>
      </c>
      <c r="Z583" s="382">
        <v>3.4474717542479274</v>
      </c>
      <c r="AA583" s="382">
        <v>1.4427390540798379</v>
      </c>
      <c r="AB583" s="382">
        <v>1.8851313469745723</v>
      </c>
      <c r="AC583" s="382">
        <v>56.399686486632817</v>
      </c>
      <c r="AD583" s="382">
        <v>52.450238378705691</v>
      </c>
      <c r="AE583" s="382">
        <v>67.652789374579754</v>
      </c>
      <c r="AF583" s="382">
        <v>1.3389387208596437</v>
      </c>
      <c r="AG583" s="382">
        <v>1.1670750865192965</v>
      </c>
      <c r="AH583" s="382">
        <v>0</v>
      </c>
    </row>
    <row r="584" spans="1:34" ht="15.6">
      <c r="A584" s="382">
        <v>3</v>
      </c>
      <c r="B584" s="382">
        <v>206</v>
      </c>
      <c r="C584" s="382">
        <v>2021</v>
      </c>
      <c r="D584" s="382">
        <v>99</v>
      </c>
      <c r="E584" s="382">
        <v>50</v>
      </c>
      <c r="F584" s="382">
        <v>99</v>
      </c>
      <c r="G584" s="382">
        <v>99</v>
      </c>
      <c r="H584" s="382">
        <v>99</v>
      </c>
      <c r="I584" s="382">
        <v>99</v>
      </c>
      <c r="J584" s="382">
        <v>999</v>
      </c>
      <c r="K584" s="382">
        <v>99</v>
      </c>
      <c r="L584" s="382">
        <v>99</v>
      </c>
      <c r="M584" s="382">
        <v>99</v>
      </c>
      <c r="N584" s="382">
        <v>99</v>
      </c>
      <c r="O584" s="382">
        <v>99</v>
      </c>
      <c r="P584" s="382">
        <v>9999</v>
      </c>
      <c r="Q584" s="382"/>
      <c r="R584" s="382">
        <v>0</v>
      </c>
      <c r="S584" s="382"/>
      <c r="T584" s="382"/>
      <c r="U584" s="382"/>
      <c r="V584" s="382"/>
      <c r="W584" s="382"/>
      <c r="X584" s="382"/>
      <c r="Y584" s="382"/>
      <c r="Z584" s="382"/>
      <c r="AA584" s="382"/>
      <c r="AB584" s="382"/>
      <c r="AC584" s="382"/>
      <c r="AD584" s="382"/>
      <c r="AE584" s="382"/>
      <c r="AF584" s="382"/>
      <c r="AG584" s="382"/>
      <c r="AH584" s="382"/>
    </row>
    <row r="585" spans="1:34" ht="15.6">
      <c r="A585" s="382">
        <v>3</v>
      </c>
      <c r="B585" s="382">
        <v>207</v>
      </c>
      <c r="C585" s="382">
        <v>2021</v>
      </c>
      <c r="D585" s="382">
        <v>99</v>
      </c>
      <c r="E585" s="382">
        <v>51</v>
      </c>
      <c r="F585" s="382">
        <v>99</v>
      </c>
      <c r="G585" s="382">
        <v>99</v>
      </c>
      <c r="H585" s="382">
        <v>99</v>
      </c>
      <c r="I585" s="382">
        <v>99</v>
      </c>
      <c r="J585" s="382">
        <v>999</v>
      </c>
      <c r="K585" s="382">
        <v>99</v>
      </c>
      <c r="L585" s="382">
        <v>99</v>
      </c>
      <c r="M585" s="382">
        <v>99</v>
      </c>
      <c r="N585" s="382">
        <v>99</v>
      </c>
      <c r="O585" s="382">
        <v>99</v>
      </c>
      <c r="P585" s="382">
        <v>9999</v>
      </c>
      <c r="Q585" s="382"/>
      <c r="R585" s="382">
        <v>0</v>
      </c>
      <c r="S585" s="382"/>
      <c r="T585" s="382"/>
      <c r="U585" s="382"/>
      <c r="V585" s="382"/>
      <c r="W585" s="382"/>
      <c r="X585" s="382"/>
      <c r="Y585" s="382"/>
      <c r="Z585" s="382"/>
      <c r="AA585" s="382"/>
      <c r="AB585" s="382"/>
      <c r="AC585" s="382"/>
      <c r="AD585" s="382"/>
      <c r="AE585" s="382"/>
      <c r="AF585" s="382"/>
      <c r="AG585" s="382"/>
      <c r="AH585" s="382"/>
    </row>
    <row r="586" spans="1:34" ht="15.6">
      <c r="A586" s="382">
        <v>3</v>
      </c>
      <c r="B586" s="382">
        <v>208</v>
      </c>
      <c r="C586" s="382">
        <v>2021</v>
      </c>
      <c r="D586" s="382">
        <v>99</v>
      </c>
      <c r="E586" s="382">
        <v>52</v>
      </c>
      <c r="F586" s="382">
        <v>99</v>
      </c>
      <c r="G586" s="382">
        <v>99</v>
      </c>
      <c r="H586" s="382">
        <v>99</v>
      </c>
      <c r="I586" s="382">
        <v>99</v>
      </c>
      <c r="J586" s="382">
        <v>999</v>
      </c>
      <c r="K586" s="382">
        <v>99</v>
      </c>
      <c r="L586" s="382">
        <v>99</v>
      </c>
      <c r="M586" s="382">
        <v>99</v>
      </c>
      <c r="N586" s="382">
        <v>99</v>
      </c>
      <c r="O586" s="382">
        <v>99</v>
      </c>
      <c r="P586" s="382">
        <v>9999</v>
      </c>
      <c r="Q586" s="382"/>
      <c r="R586" s="382">
        <v>0</v>
      </c>
      <c r="S586" s="382"/>
      <c r="T586" s="382"/>
      <c r="U586" s="382"/>
      <c r="V586" s="382"/>
      <c r="W586" s="382"/>
      <c r="X586" s="382"/>
      <c r="Y586" s="382"/>
      <c r="Z586" s="382"/>
      <c r="AA586" s="382"/>
      <c r="AB586" s="382"/>
      <c r="AC586" s="382"/>
      <c r="AD586" s="382"/>
      <c r="AE586" s="382"/>
      <c r="AF586" s="382"/>
      <c r="AG586" s="382"/>
      <c r="AH586" s="382"/>
    </row>
    <row r="587" spans="1:34" s="468" customFormat="1" ht="15.6">
      <c r="A587" s="382">
        <v>3</v>
      </c>
      <c r="B587" s="382">
        <v>209</v>
      </c>
      <c r="C587" s="382">
        <v>2020</v>
      </c>
      <c r="D587" s="382">
        <v>99</v>
      </c>
      <c r="E587" s="382">
        <v>1</v>
      </c>
      <c r="F587" s="382">
        <v>99</v>
      </c>
      <c r="G587" s="382">
        <v>99</v>
      </c>
      <c r="H587" s="382">
        <v>99</v>
      </c>
      <c r="I587" s="382">
        <v>99</v>
      </c>
      <c r="J587" s="382">
        <v>999</v>
      </c>
      <c r="K587" s="382">
        <v>99</v>
      </c>
      <c r="L587" s="382">
        <v>99</v>
      </c>
      <c r="M587" s="382">
        <v>99</v>
      </c>
      <c r="N587" s="382">
        <v>99</v>
      </c>
      <c r="O587" s="382">
        <v>99</v>
      </c>
      <c r="P587" s="382">
        <v>9999</v>
      </c>
      <c r="Q587" s="382"/>
      <c r="R587" s="382">
        <v>0</v>
      </c>
      <c r="S587" s="382"/>
      <c r="T587" s="382"/>
      <c r="U587" s="382"/>
      <c r="V587" s="382"/>
      <c r="W587" s="382"/>
      <c r="X587" s="382"/>
      <c r="Y587" s="382"/>
      <c r="Z587" s="382"/>
      <c r="AA587" s="382"/>
      <c r="AB587" s="382"/>
      <c r="AC587" s="382"/>
      <c r="AD587" s="382"/>
      <c r="AE587" s="382"/>
      <c r="AF587" s="382"/>
      <c r="AG587" s="382"/>
      <c r="AH587" s="382"/>
    </row>
    <row r="588" spans="1:34" s="468" customFormat="1" ht="15.6">
      <c r="A588" s="382">
        <v>3</v>
      </c>
      <c r="B588" s="382">
        <v>210</v>
      </c>
      <c r="C588" s="382">
        <v>2020</v>
      </c>
      <c r="D588" s="382">
        <v>99</v>
      </c>
      <c r="E588" s="382">
        <v>2</v>
      </c>
      <c r="F588" s="382">
        <v>99</v>
      </c>
      <c r="G588" s="382">
        <v>99</v>
      </c>
      <c r="H588" s="382">
        <v>99</v>
      </c>
      <c r="I588" s="382">
        <v>99</v>
      </c>
      <c r="J588" s="382">
        <v>999</v>
      </c>
      <c r="K588" s="382">
        <v>99</v>
      </c>
      <c r="L588" s="382">
        <v>99</v>
      </c>
      <c r="M588" s="382">
        <v>99</v>
      </c>
      <c r="N588" s="382">
        <v>99</v>
      </c>
      <c r="O588" s="382">
        <v>99</v>
      </c>
      <c r="P588" s="382">
        <v>9999</v>
      </c>
      <c r="Q588" s="382">
        <v>8</v>
      </c>
      <c r="R588" s="382">
        <v>179</v>
      </c>
      <c r="S588" s="382">
        <v>5.0055865921787719</v>
      </c>
      <c r="T588" s="382">
        <v>4.0446927374301689</v>
      </c>
      <c r="U588" s="382">
        <v>8.0708938547486024</v>
      </c>
      <c r="V588" s="382">
        <v>0</v>
      </c>
      <c r="W588" s="382">
        <v>0</v>
      </c>
      <c r="X588" s="382">
        <v>0</v>
      </c>
      <c r="Y588" s="382">
        <v>0</v>
      </c>
      <c r="Z588" s="382">
        <v>1.681422410915457</v>
      </c>
      <c r="AA588" s="382">
        <v>0.85546032368942948</v>
      </c>
      <c r="AB588" s="382">
        <v>1.3976086082272217</v>
      </c>
      <c r="AC588" s="382">
        <v>42.54799543573025</v>
      </c>
      <c r="AD588" s="382">
        <v>-2.6381291926059705</v>
      </c>
      <c r="AE588" s="382">
        <v>36.892905408501264</v>
      </c>
      <c r="AF588" s="382">
        <v>1.0202336848104874</v>
      </c>
      <c r="AG588" s="382">
        <v>1.050640770220211</v>
      </c>
      <c r="AH588" s="382">
        <v>0</v>
      </c>
    </row>
    <row r="589" spans="1:34" s="468" customFormat="1" ht="15.6">
      <c r="A589" s="382">
        <v>3</v>
      </c>
      <c r="B589" s="382">
        <v>211</v>
      </c>
      <c r="C589" s="382">
        <v>2020</v>
      </c>
      <c r="D589" s="382">
        <v>99</v>
      </c>
      <c r="E589" s="382">
        <v>3</v>
      </c>
      <c r="F589" s="382">
        <v>99</v>
      </c>
      <c r="G589" s="382">
        <v>99</v>
      </c>
      <c r="H589" s="382">
        <v>99</v>
      </c>
      <c r="I589" s="382">
        <v>99</v>
      </c>
      <c r="J589" s="382">
        <v>999</v>
      </c>
      <c r="K589" s="382">
        <v>99</v>
      </c>
      <c r="L589" s="382">
        <v>99</v>
      </c>
      <c r="M589" s="382">
        <v>99</v>
      </c>
      <c r="N589" s="382">
        <v>99</v>
      </c>
      <c r="O589" s="382">
        <v>99</v>
      </c>
      <c r="P589" s="382">
        <v>9999</v>
      </c>
      <c r="Q589" s="382">
        <v>12</v>
      </c>
      <c r="R589" s="382">
        <v>60</v>
      </c>
      <c r="S589" s="382">
        <v>6.5</v>
      </c>
      <c r="T589" s="382">
        <v>3.95</v>
      </c>
      <c r="U589" s="382">
        <v>11.329500000000001</v>
      </c>
      <c r="V589" s="382">
        <v>0</v>
      </c>
      <c r="W589" s="382">
        <v>0</v>
      </c>
      <c r="X589" s="382">
        <v>21.666666666666671</v>
      </c>
      <c r="Y589" s="382">
        <v>3.3333333333333344</v>
      </c>
      <c r="Z589" s="382">
        <v>5.6217869119465247</v>
      </c>
      <c r="AA589" s="382">
        <v>2.3487585373270421</v>
      </c>
      <c r="AB589" s="382">
        <v>1.8834808201837356</v>
      </c>
      <c r="AC589" s="382">
        <v>62.462985297194777</v>
      </c>
      <c r="AD589" s="382">
        <v>50.563922474284681</v>
      </c>
      <c r="AE589" s="382">
        <v>16.38847084338579</v>
      </c>
      <c r="AF589" s="382">
        <v>0.34197777144485608</v>
      </c>
      <c r="AG589" s="382">
        <v>0.49435801201129193</v>
      </c>
      <c r="AH589" s="382">
        <v>0</v>
      </c>
    </row>
    <row r="590" spans="1:34" s="468" customFormat="1" ht="15.6">
      <c r="A590" s="382">
        <v>3</v>
      </c>
      <c r="B590" s="382">
        <v>212</v>
      </c>
      <c r="C590" s="382">
        <v>2020</v>
      </c>
      <c r="D590" s="382">
        <v>99</v>
      </c>
      <c r="E590" s="382">
        <v>4</v>
      </c>
      <c r="F590" s="382">
        <v>99</v>
      </c>
      <c r="G590" s="382">
        <v>99</v>
      </c>
      <c r="H590" s="382">
        <v>99</v>
      </c>
      <c r="I590" s="382">
        <v>99</v>
      </c>
      <c r="J590" s="382">
        <v>999</v>
      </c>
      <c r="K590" s="382">
        <v>99</v>
      </c>
      <c r="L590" s="382">
        <v>99</v>
      </c>
      <c r="M590" s="382">
        <v>99</v>
      </c>
      <c r="N590" s="382">
        <v>99</v>
      </c>
      <c r="O590" s="382">
        <v>99</v>
      </c>
      <c r="P590" s="382">
        <v>9999</v>
      </c>
      <c r="Q590" s="382">
        <v>10</v>
      </c>
      <c r="R590" s="382">
        <v>80</v>
      </c>
      <c r="S590" s="382">
        <v>5.6375000000000002</v>
      </c>
      <c r="T590" s="382">
        <v>5.6375000000000002</v>
      </c>
      <c r="U590" s="382">
        <v>7.436625000000002</v>
      </c>
      <c r="V590" s="382">
        <v>0</v>
      </c>
      <c r="W590" s="382">
        <v>0</v>
      </c>
      <c r="X590" s="382">
        <v>7.5</v>
      </c>
      <c r="Y590" s="382">
        <v>0</v>
      </c>
      <c r="Z590" s="382">
        <v>4.772320699552262</v>
      </c>
      <c r="AA590" s="382">
        <v>0.91164343358573918</v>
      </c>
      <c r="AB590" s="382">
        <v>1.315710359463661</v>
      </c>
      <c r="AC590" s="382">
        <v>1.5090041633900011</v>
      </c>
      <c r="AD590" s="382">
        <v>-8.8047326163005994</v>
      </c>
      <c r="AE590" s="382">
        <v>19.266503142628608</v>
      </c>
      <c r="AF590" s="382">
        <v>0.45597036192647472</v>
      </c>
      <c r="AG590" s="382">
        <v>0.43265871116094823</v>
      </c>
      <c r="AH590" s="382">
        <v>0</v>
      </c>
    </row>
    <row r="591" spans="1:34" s="468" customFormat="1" ht="15.6">
      <c r="A591" s="382">
        <v>3</v>
      </c>
      <c r="B591" s="382">
        <v>213</v>
      </c>
      <c r="C591" s="382">
        <v>2020</v>
      </c>
      <c r="D591" s="382">
        <v>99</v>
      </c>
      <c r="E591" s="382">
        <v>5</v>
      </c>
      <c r="F591" s="382">
        <v>99</v>
      </c>
      <c r="G591" s="382">
        <v>99</v>
      </c>
      <c r="H591" s="382">
        <v>99</v>
      </c>
      <c r="I591" s="382">
        <v>99</v>
      </c>
      <c r="J591" s="382">
        <v>999</v>
      </c>
      <c r="K591" s="382">
        <v>99</v>
      </c>
      <c r="L591" s="382">
        <v>99</v>
      </c>
      <c r="M591" s="382">
        <v>99</v>
      </c>
      <c r="N591" s="382">
        <v>99</v>
      </c>
      <c r="O591" s="382">
        <v>99</v>
      </c>
      <c r="P591" s="382">
        <v>9999</v>
      </c>
      <c r="Q591" s="382">
        <v>12</v>
      </c>
      <c r="R591" s="382">
        <v>155</v>
      </c>
      <c r="S591" s="382">
        <v>5.709677419354839</v>
      </c>
      <c r="T591" s="382">
        <v>4.2064516129032254</v>
      </c>
      <c r="U591" s="382">
        <v>7.7687741935483823</v>
      </c>
      <c r="V591" s="382">
        <v>0</v>
      </c>
      <c r="W591" s="382">
        <v>0</v>
      </c>
      <c r="X591" s="382">
        <v>1.290322580645161</v>
      </c>
      <c r="Y591" s="382">
        <v>0</v>
      </c>
      <c r="Z591" s="382">
        <v>3.001379969814729</v>
      </c>
      <c r="AA591" s="382">
        <v>1.0470711343828798</v>
      </c>
      <c r="AB591" s="382">
        <v>1.4884361752049331</v>
      </c>
      <c r="AC591" s="382">
        <v>-31.281337440303282</v>
      </c>
      <c r="AD591" s="382">
        <v>-16.632571211790598</v>
      </c>
      <c r="AE591" s="382">
        <v>2.6039630393901714</v>
      </c>
      <c r="AF591" s="382">
        <v>0.88344257623254496</v>
      </c>
      <c r="AG591" s="382">
        <v>0.87571699801920788</v>
      </c>
      <c r="AH591" s="382">
        <v>0</v>
      </c>
    </row>
    <row r="592" spans="1:34" s="468" customFormat="1" ht="15.6">
      <c r="A592" s="382">
        <v>3</v>
      </c>
      <c r="B592" s="382">
        <v>214</v>
      </c>
      <c r="C592" s="382">
        <v>2020</v>
      </c>
      <c r="D592" s="382">
        <v>99</v>
      </c>
      <c r="E592" s="382">
        <v>6</v>
      </c>
      <c r="F592" s="382">
        <v>99</v>
      </c>
      <c r="G592" s="382">
        <v>99</v>
      </c>
      <c r="H592" s="382">
        <v>99</v>
      </c>
      <c r="I592" s="382">
        <v>99</v>
      </c>
      <c r="J592" s="382">
        <v>999</v>
      </c>
      <c r="K592" s="382">
        <v>99</v>
      </c>
      <c r="L592" s="382">
        <v>99</v>
      </c>
      <c r="M592" s="382">
        <v>99</v>
      </c>
      <c r="N592" s="382">
        <v>99</v>
      </c>
      <c r="O592" s="382">
        <v>99</v>
      </c>
      <c r="P592" s="382">
        <v>9999</v>
      </c>
      <c r="Q592" s="382">
        <v>7</v>
      </c>
      <c r="R592" s="382">
        <v>133</v>
      </c>
      <c r="S592" s="382">
        <v>4.6541353383458635</v>
      </c>
      <c r="T592" s="382">
        <v>4.503759398496241</v>
      </c>
      <c r="U592" s="382">
        <v>8.5075939849624049</v>
      </c>
      <c r="V592" s="382">
        <v>0</v>
      </c>
      <c r="W592" s="382">
        <v>0</v>
      </c>
      <c r="X592" s="382">
        <v>2.255639097744361</v>
      </c>
      <c r="Y592" s="382">
        <v>0.75187969924812015</v>
      </c>
      <c r="Z592" s="382">
        <v>2.8396063346709943</v>
      </c>
      <c r="AA592" s="382">
        <v>0.90150344585394693</v>
      </c>
      <c r="AB592" s="382">
        <v>1.1737995637224963</v>
      </c>
      <c r="AC592" s="382">
        <v>43.210824216787294</v>
      </c>
      <c r="AD592" s="382">
        <v>-1.524634282915289</v>
      </c>
      <c r="AE592" s="382">
        <v>-37.535614373141527</v>
      </c>
      <c r="AF592" s="382">
        <v>0.75805072670276485</v>
      </c>
      <c r="AG592" s="382">
        <v>0.82288279001853104</v>
      </c>
      <c r="AH592" s="382">
        <v>0</v>
      </c>
    </row>
    <row r="593" spans="1:34" s="468" customFormat="1" ht="15.6">
      <c r="A593" s="382">
        <v>3</v>
      </c>
      <c r="B593" s="382">
        <v>215</v>
      </c>
      <c r="C593" s="382">
        <v>2020</v>
      </c>
      <c r="D593" s="382">
        <v>99</v>
      </c>
      <c r="E593" s="382">
        <v>7</v>
      </c>
      <c r="F593" s="382">
        <v>99</v>
      </c>
      <c r="G593" s="382">
        <v>99</v>
      </c>
      <c r="H593" s="382">
        <v>99</v>
      </c>
      <c r="I593" s="382">
        <v>99</v>
      </c>
      <c r="J593" s="382">
        <v>999</v>
      </c>
      <c r="K593" s="382">
        <v>99</v>
      </c>
      <c r="L593" s="382">
        <v>99</v>
      </c>
      <c r="M593" s="382">
        <v>99</v>
      </c>
      <c r="N593" s="382">
        <v>99</v>
      </c>
      <c r="O593" s="382">
        <v>99</v>
      </c>
      <c r="P593" s="382">
        <v>9999</v>
      </c>
      <c r="Q593" s="382">
        <v>25</v>
      </c>
      <c r="R593" s="382">
        <v>630</v>
      </c>
      <c r="S593" s="382">
        <v>5.6365079365079396</v>
      </c>
      <c r="T593" s="382">
        <v>5.0238095238095219</v>
      </c>
      <c r="U593" s="382">
        <v>7.0353650793650768</v>
      </c>
      <c r="V593" s="382">
        <v>0</v>
      </c>
      <c r="W593" s="382">
        <v>0</v>
      </c>
      <c r="X593" s="382">
        <v>0.31746031746031739</v>
      </c>
      <c r="Y593" s="382">
        <v>0</v>
      </c>
      <c r="Z593" s="382">
        <v>2.5894950375037968</v>
      </c>
      <c r="AA593" s="382">
        <v>1.1950694457209321</v>
      </c>
      <c r="AB593" s="382">
        <v>1.1769228489116219</v>
      </c>
      <c r="AC593" s="382">
        <v>-16.878278994881541</v>
      </c>
      <c r="AD593" s="382">
        <v>32.778440026941801</v>
      </c>
      <c r="AE593" s="382">
        <v>9.0794013567182237</v>
      </c>
      <c r="AF593" s="382">
        <v>3.5907666001709888</v>
      </c>
      <c r="AG593" s="382">
        <v>3.2233448511664342</v>
      </c>
      <c r="AH593" s="382">
        <v>0</v>
      </c>
    </row>
    <row r="594" spans="1:34" s="468" customFormat="1" ht="15.6">
      <c r="A594" s="382">
        <v>3</v>
      </c>
      <c r="B594" s="382">
        <v>216</v>
      </c>
      <c r="C594" s="382">
        <v>2020</v>
      </c>
      <c r="D594" s="382">
        <v>99</v>
      </c>
      <c r="E594" s="382">
        <v>8</v>
      </c>
      <c r="F594" s="382">
        <v>99</v>
      </c>
      <c r="G594" s="382">
        <v>99</v>
      </c>
      <c r="H594" s="382">
        <v>99</v>
      </c>
      <c r="I594" s="382">
        <v>99</v>
      </c>
      <c r="J594" s="382">
        <v>999</v>
      </c>
      <c r="K594" s="382">
        <v>99</v>
      </c>
      <c r="L594" s="382">
        <v>99</v>
      </c>
      <c r="M594" s="382">
        <v>99</v>
      </c>
      <c r="N594" s="382">
        <v>99</v>
      </c>
      <c r="O594" s="382">
        <v>99</v>
      </c>
      <c r="P594" s="382">
        <v>9999</v>
      </c>
      <c r="Q594" s="382">
        <v>15</v>
      </c>
      <c r="R594" s="382">
        <v>194</v>
      </c>
      <c r="S594" s="382">
        <v>6.2010309278350544</v>
      </c>
      <c r="T594" s="382">
        <v>5.2938144329896915</v>
      </c>
      <c r="U594" s="382">
        <v>7.1665979381443305</v>
      </c>
      <c r="V594" s="382">
        <v>0</v>
      </c>
      <c r="W594" s="382">
        <v>0</v>
      </c>
      <c r="X594" s="382">
        <v>0</v>
      </c>
      <c r="Y594" s="382">
        <v>0</v>
      </c>
      <c r="Z594" s="382">
        <v>2.8250391427259722</v>
      </c>
      <c r="AA594" s="382">
        <v>1.375709364937022</v>
      </c>
      <c r="AB594" s="382">
        <v>1.7909459824228748</v>
      </c>
      <c r="AC594" s="382">
        <v>30.809356823320556</v>
      </c>
      <c r="AD594" s="382">
        <v>-28.603586241063301</v>
      </c>
      <c r="AE594" s="382">
        <v>-28.130548509432376</v>
      </c>
      <c r="AF594" s="382">
        <v>1.1057281276717013</v>
      </c>
      <c r="AG594" s="382">
        <v>1.0111005652787548</v>
      </c>
      <c r="AH594" s="382">
        <v>0</v>
      </c>
    </row>
    <row r="595" spans="1:34" s="468" customFormat="1" ht="15.6">
      <c r="A595" s="382">
        <v>3</v>
      </c>
      <c r="B595" s="382">
        <v>217</v>
      </c>
      <c r="C595" s="382">
        <v>2020</v>
      </c>
      <c r="D595" s="382">
        <v>99</v>
      </c>
      <c r="E595" s="382">
        <v>9</v>
      </c>
      <c r="F595" s="382">
        <v>99</v>
      </c>
      <c r="G595" s="382">
        <v>99</v>
      </c>
      <c r="H595" s="382">
        <v>99</v>
      </c>
      <c r="I595" s="382">
        <v>99</v>
      </c>
      <c r="J595" s="382">
        <v>999</v>
      </c>
      <c r="K595" s="382">
        <v>99</v>
      </c>
      <c r="L595" s="382">
        <v>99</v>
      </c>
      <c r="M595" s="382">
        <v>99</v>
      </c>
      <c r="N595" s="382">
        <v>99</v>
      </c>
      <c r="O595" s="382">
        <v>99</v>
      </c>
      <c r="P595" s="382">
        <v>9999</v>
      </c>
      <c r="Q595" s="382">
        <v>12</v>
      </c>
      <c r="R595" s="382">
        <v>161</v>
      </c>
      <c r="S595" s="382">
        <v>5.5279503105590067</v>
      </c>
      <c r="T595" s="382">
        <v>4.2546583850931672</v>
      </c>
      <c r="U595" s="382">
        <v>6.4562111801242201</v>
      </c>
      <c r="V595" s="382">
        <v>0</v>
      </c>
      <c r="W595" s="382">
        <v>0</v>
      </c>
      <c r="X595" s="382">
        <v>2.4844720496894408</v>
      </c>
      <c r="Y595" s="382">
        <v>0</v>
      </c>
      <c r="Z595" s="382">
        <v>3.0534124976604211</v>
      </c>
      <c r="AA595" s="382">
        <v>1.261282556357594</v>
      </c>
      <c r="AB595" s="382">
        <v>1.5694264613102276</v>
      </c>
      <c r="AC595" s="382">
        <v>46.685594331455938</v>
      </c>
      <c r="AD595" s="382">
        <v>17.396017484665038</v>
      </c>
      <c r="AE595" s="382">
        <v>46.23627127072092</v>
      </c>
      <c r="AF595" s="382">
        <v>0.91764035337703054</v>
      </c>
      <c r="AG595" s="382">
        <v>0.75593279430562843</v>
      </c>
      <c r="AH595" s="382">
        <v>0</v>
      </c>
    </row>
    <row r="596" spans="1:34" s="468" customFormat="1" ht="15.6">
      <c r="A596" s="382">
        <v>3</v>
      </c>
      <c r="B596" s="382">
        <v>218</v>
      </c>
      <c r="C596" s="382">
        <v>2020</v>
      </c>
      <c r="D596" s="382">
        <v>99</v>
      </c>
      <c r="E596" s="382">
        <v>10</v>
      </c>
      <c r="F596" s="382">
        <v>99</v>
      </c>
      <c r="G596" s="382">
        <v>99</v>
      </c>
      <c r="H596" s="382">
        <v>99</v>
      </c>
      <c r="I596" s="382">
        <v>99</v>
      </c>
      <c r="J596" s="382">
        <v>999</v>
      </c>
      <c r="K596" s="382">
        <v>99</v>
      </c>
      <c r="L596" s="382">
        <v>99</v>
      </c>
      <c r="M596" s="382">
        <v>99</v>
      </c>
      <c r="N596" s="382">
        <v>99</v>
      </c>
      <c r="O596" s="382">
        <v>99</v>
      </c>
      <c r="P596" s="382">
        <v>9999</v>
      </c>
      <c r="Q596" s="382">
        <v>47</v>
      </c>
      <c r="R596" s="382">
        <v>1517</v>
      </c>
      <c r="S596" s="382">
        <v>5.5003295978905742</v>
      </c>
      <c r="T596" s="382">
        <v>5.7633487145682256</v>
      </c>
      <c r="U596" s="382">
        <v>6.7105339485827313</v>
      </c>
      <c r="V596" s="382">
        <v>0</v>
      </c>
      <c r="W596" s="382">
        <v>0.1318391562294001</v>
      </c>
      <c r="X596" s="382">
        <v>0.26367831245880019</v>
      </c>
      <c r="Y596" s="382">
        <v>0</v>
      </c>
      <c r="Z596" s="382">
        <v>1.5672648452813749</v>
      </c>
      <c r="AA596" s="382">
        <v>1.3205065435068228</v>
      </c>
      <c r="AB596" s="382">
        <v>1.8832156310608323</v>
      </c>
      <c r="AC596" s="382">
        <v>44.161779115304682</v>
      </c>
      <c r="AD596" s="382">
        <v>13.896650697380355</v>
      </c>
      <c r="AE596" s="382">
        <v>8.0217483827335805</v>
      </c>
      <c r="AF596" s="382">
        <v>8.6463379880307816</v>
      </c>
      <c r="AG596" s="382">
        <v>7.4032470384299218</v>
      </c>
      <c r="AH596" s="382">
        <v>0</v>
      </c>
    </row>
    <row r="597" spans="1:34" s="468" customFormat="1" ht="15.6">
      <c r="A597" s="382">
        <v>3</v>
      </c>
      <c r="B597" s="382">
        <v>219</v>
      </c>
      <c r="C597" s="382">
        <v>2020</v>
      </c>
      <c r="D597" s="382">
        <v>99</v>
      </c>
      <c r="E597" s="382">
        <v>11</v>
      </c>
      <c r="F597" s="382">
        <v>99</v>
      </c>
      <c r="G597" s="382">
        <v>99</v>
      </c>
      <c r="H597" s="382">
        <v>99</v>
      </c>
      <c r="I597" s="382">
        <v>99</v>
      </c>
      <c r="J597" s="382">
        <v>999</v>
      </c>
      <c r="K597" s="382">
        <v>99</v>
      </c>
      <c r="L597" s="382">
        <v>99</v>
      </c>
      <c r="M597" s="382">
        <v>99</v>
      </c>
      <c r="N597" s="382">
        <v>99</v>
      </c>
      <c r="O597" s="382">
        <v>99</v>
      </c>
      <c r="P597" s="382">
        <v>9999</v>
      </c>
      <c r="Q597" s="382">
        <v>29</v>
      </c>
      <c r="R597" s="382">
        <v>516</v>
      </c>
      <c r="S597" s="382">
        <v>5.5155038759689923</v>
      </c>
      <c r="T597" s="382">
        <v>4.25</v>
      </c>
      <c r="U597" s="382">
        <v>6.5398643410852708</v>
      </c>
      <c r="V597" s="382">
        <v>0</v>
      </c>
      <c r="W597" s="382">
        <v>0.19379844961240311</v>
      </c>
      <c r="X597" s="382">
        <v>1.9379844961240311</v>
      </c>
      <c r="Y597" s="382">
        <v>0.19379844961240311</v>
      </c>
      <c r="Z597" s="382">
        <v>2.7362000083094511</v>
      </c>
      <c r="AA597" s="382">
        <v>1.186875881679339</v>
      </c>
      <c r="AB597" s="382">
        <v>1.5330657838704829</v>
      </c>
      <c r="AC597" s="382">
        <v>19.983351101826663</v>
      </c>
      <c r="AD597" s="382">
        <v>32.439653501521832</v>
      </c>
      <c r="AE597" s="382">
        <v>31.792782450994508</v>
      </c>
      <c r="AF597" s="382">
        <v>2.9410088344257619</v>
      </c>
      <c r="AG597" s="382">
        <v>2.4541325986627007</v>
      </c>
      <c r="AH597" s="382">
        <v>0</v>
      </c>
    </row>
    <row r="598" spans="1:34" s="468" customFormat="1" ht="15.6">
      <c r="A598" s="382">
        <v>3</v>
      </c>
      <c r="B598" s="382">
        <v>220</v>
      </c>
      <c r="C598" s="382">
        <v>2020</v>
      </c>
      <c r="D598" s="382">
        <v>99</v>
      </c>
      <c r="E598" s="382">
        <v>12</v>
      </c>
      <c r="F598" s="382">
        <v>99</v>
      </c>
      <c r="G598" s="382">
        <v>99</v>
      </c>
      <c r="H598" s="382">
        <v>99</v>
      </c>
      <c r="I598" s="382">
        <v>99</v>
      </c>
      <c r="J598" s="382">
        <v>999</v>
      </c>
      <c r="K598" s="382">
        <v>99</v>
      </c>
      <c r="L598" s="382">
        <v>99</v>
      </c>
      <c r="M598" s="382">
        <v>99</v>
      </c>
      <c r="N598" s="382">
        <v>99</v>
      </c>
      <c r="O598" s="382">
        <v>99</v>
      </c>
      <c r="P598" s="382">
        <v>9999</v>
      </c>
      <c r="Q598" s="382">
        <v>26</v>
      </c>
      <c r="R598" s="382">
        <v>501</v>
      </c>
      <c r="S598" s="382">
        <v>4.7365269461077837</v>
      </c>
      <c r="T598" s="382">
        <v>4.9161676646706578</v>
      </c>
      <c r="U598" s="382">
        <v>5.9155888223552919</v>
      </c>
      <c r="V598" s="382">
        <v>0</v>
      </c>
      <c r="W598" s="382">
        <v>0</v>
      </c>
      <c r="X598" s="382">
        <v>1.9960079840319365</v>
      </c>
      <c r="Y598" s="382">
        <v>0.19960079840319364</v>
      </c>
      <c r="Z598" s="382">
        <v>2.8768431742617042</v>
      </c>
      <c r="AA598" s="382">
        <v>1.1830654361108739</v>
      </c>
      <c r="AB598" s="382">
        <v>1.8841067822971556</v>
      </c>
      <c r="AC598" s="382">
        <v>35.643644116601344</v>
      </c>
      <c r="AD598" s="382">
        <v>29.073365624524374</v>
      </c>
      <c r="AE598" s="382">
        <v>59.452892723731097</v>
      </c>
      <c r="AF598" s="382">
        <v>2.8555143915645487</v>
      </c>
      <c r="AG598" s="382">
        <v>2.1553375167747726</v>
      </c>
      <c r="AH598" s="382">
        <v>0.39920159680638728</v>
      </c>
    </row>
    <row r="599" spans="1:34" s="468" customFormat="1" ht="15.6">
      <c r="A599" s="382">
        <v>3</v>
      </c>
      <c r="B599" s="382">
        <v>221</v>
      </c>
      <c r="C599" s="382">
        <v>2020</v>
      </c>
      <c r="D599" s="382">
        <v>99</v>
      </c>
      <c r="E599" s="382">
        <v>13</v>
      </c>
      <c r="F599" s="382">
        <v>99</v>
      </c>
      <c r="G599" s="382">
        <v>99</v>
      </c>
      <c r="H599" s="382">
        <v>99</v>
      </c>
      <c r="I599" s="382">
        <v>99</v>
      </c>
      <c r="J599" s="382">
        <v>999</v>
      </c>
      <c r="K599" s="382">
        <v>99</v>
      </c>
      <c r="L599" s="382">
        <v>99</v>
      </c>
      <c r="M599" s="382">
        <v>99</v>
      </c>
      <c r="N599" s="382">
        <v>99</v>
      </c>
      <c r="O599" s="382">
        <v>99</v>
      </c>
      <c r="P599" s="382">
        <v>9999</v>
      </c>
      <c r="Q599" s="382">
        <v>23</v>
      </c>
      <c r="R599" s="382">
        <v>711</v>
      </c>
      <c r="S599" s="382">
        <v>5.5991561181434628</v>
      </c>
      <c r="T599" s="382">
        <v>4.6582278481012649</v>
      </c>
      <c r="U599" s="382">
        <v>5.4950492264416315</v>
      </c>
      <c r="V599" s="382">
        <v>0</v>
      </c>
      <c r="W599" s="382">
        <v>0</v>
      </c>
      <c r="X599" s="382">
        <v>0</v>
      </c>
      <c r="Y599" s="382">
        <v>0</v>
      </c>
      <c r="Z599" s="382">
        <v>1.4217538213979757</v>
      </c>
      <c r="AA599" s="382">
        <v>1.3421436207924522</v>
      </c>
      <c r="AB599" s="382">
        <v>1.6060492918438329</v>
      </c>
      <c r="AC599" s="382">
        <v>24.268598531702619</v>
      </c>
      <c r="AD599" s="382">
        <v>25.662852076866319</v>
      </c>
      <c r="AE599" s="382">
        <v>44.342754983882905</v>
      </c>
      <c r="AF599" s="382">
        <v>4.0524365916215448</v>
      </c>
      <c r="AG599" s="382">
        <v>2.8413240739777796</v>
      </c>
      <c r="AH599" s="382">
        <v>0</v>
      </c>
    </row>
    <row r="600" spans="1:34" s="468" customFormat="1" ht="15.6">
      <c r="A600" s="382">
        <v>3</v>
      </c>
      <c r="B600" s="382">
        <v>222</v>
      </c>
      <c r="C600" s="382">
        <v>2020</v>
      </c>
      <c r="D600" s="382">
        <v>99</v>
      </c>
      <c r="E600" s="382">
        <v>14</v>
      </c>
      <c r="F600" s="382">
        <v>99</v>
      </c>
      <c r="G600" s="382">
        <v>99</v>
      </c>
      <c r="H600" s="382">
        <v>99</v>
      </c>
      <c r="I600" s="382">
        <v>99</v>
      </c>
      <c r="J600" s="382">
        <v>999</v>
      </c>
      <c r="K600" s="382">
        <v>99</v>
      </c>
      <c r="L600" s="382">
        <v>99</v>
      </c>
      <c r="M600" s="382">
        <v>99</v>
      </c>
      <c r="N600" s="382">
        <v>99</v>
      </c>
      <c r="O600" s="382">
        <v>99</v>
      </c>
      <c r="P600" s="382">
        <v>9999</v>
      </c>
      <c r="Q600" s="382">
        <v>41</v>
      </c>
      <c r="R600" s="382">
        <v>869</v>
      </c>
      <c r="S600" s="382">
        <v>5.1219792865362486</v>
      </c>
      <c r="T600" s="382">
        <v>5.5523590333716948</v>
      </c>
      <c r="U600" s="382">
        <v>5.8698043728423492</v>
      </c>
      <c r="V600" s="382">
        <v>0.11507479861910244</v>
      </c>
      <c r="W600" s="382">
        <v>0</v>
      </c>
      <c r="X600" s="382">
        <v>0.11507479861910244</v>
      </c>
      <c r="Y600" s="382">
        <v>0.11507479861910244</v>
      </c>
      <c r="Z600" s="382">
        <v>1.8747903808390711</v>
      </c>
      <c r="AA600" s="382">
        <v>1.1276778361826898</v>
      </c>
      <c r="AB600" s="382">
        <v>1.905375976290768</v>
      </c>
      <c r="AC600" s="382">
        <v>48.960834752666784</v>
      </c>
      <c r="AD600" s="382">
        <v>20.290214831344812</v>
      </c>
      <c r="AE600" s="382">
        <v>36.228483725006704</v>
      </c>
      <c r="AF600" s="382">
        <v>4.952978056426331</v>
      </c>
      <c r="AG600" s="382">
        <v>3.7095650133838194</v>
      </c>
      <c r="AH600" s="382">
        <v>0</v>
      </c>
    </row>
    <row r="601" spans="1:34" s="468" customFormat="1" ht="15.6">
      <c r="A601" s="382">
        <v>3</v>
      </c>
      <c r="B601" s="382">
        <v>223</v>
      </c>
      <c r="C601" s="382">
        <v>2020</v>
      </c>
      <c r="D601" s="382">
        <v>99</v>
      </c>
      <c r="E601" s="382">
        <v>15</v>
      </c>
      <c r="F601" s="382">
        <v>99</v>
      </c>
      <c r="G601" s="382">
        <v>99</v>
      </c>
      <c r="H601" s="382">
        <v>99</v>
      </c>
      <c r="I601" s="382">
        <v>99</v>
      </c>
      <c r="J601" s="382">
        <v>999</v>
      </c>
      <c r="K601" s="382">
        <v>99</v>
      </c>
      <c r="L601" s="382">
        <v>99</v>
      </c>
      <c r="M601" s="382">
        <v>99</v>
      </c>
      <c r="N601" s="382">
        <v>99</v>
      </c>
      <c r="O601" s="382">
        <v>99</v>
      </c>
      <c r="P601" s="382">
        <v>9999</v>
      </c>
      <c r="Q601" s="382"/>
      <c r="R601" s="382">
        <v>0</v>
      </c>
      <c r="S601" s="382"/>
      <c r="T601" s="382"/>
      <c r="U601" s="382"/>
      <c r="V601" s="382"/>
      <c r="W601" s="382"/>
      <c r="X601" s="382"/>
      <c r="Y601" s="382"/>
      <c r="Z601" s="382"/>
      <c r="AA601" s="382"/>
      <c r="AB601" s="382"/>
      <c r="AC601" s="382"/>
      <c r="AD601" s="382"/>
      <c r="AE601" s="382"/>
      <c r="AF601" s="382"/>
      <c r="AG601" s="382"/>
      <c r="AH601" s="382"/>
    </row>
    <row r="602" spans="1:34" s="468" customFormat="1" ht="15.6">
      <c r="A602" s="382">
        <v>3</v>
      </c>
      <c r="B602" s="382">
        <v>224</v>
      </c>
      <c r="C602" s="382">
        <v>2020</v>
      </c>
      <c r="D602" s="382">
        <v>99</v>
      </c>
      <c r="E602" s="382">
        <v>16</v>
      </c>
      <c r="F602" s="382">
        <v>99</v>
      </c>
      <c r="G602" s="382">
        <v>99</v>
      </c>
      <c r="H602" s="382">
        <v>99</v>
      </c>
      <c r="I602" s="382">
        <v>99</v>
      </c>
      <c r="J602" s="382">
        <v>999</v>
      </c>
      <c r="K602" s="382">
        <v>99</v>
      </c>
      <c r="L602" s="382">
        <v>99</v>
      </c>
      <c r="M602" s="382">
        <v>99</v>
      </c>
      <c r="N602" s="382">
        <v>99</v>
      </c>
      <c r="O602" s="382">
        <v>99</v>
      </c>
      <c r="P602" s="382">
        <v>9999</v>
      </c>
      <c r="Q602" s="382">
        <v>15</v>
      </c>
      <c r="R602" s="382">
        <v>408</v>
      </c>
      <c r="S602" s="382">
        <v>5.0710784313725483</v>
      </c>
      <c r="T602" s="382">
        <v>4.1764705882352944</v>
      </c>
      <c r="U602" s="382">
        <v>6.4965686274509773</v>
      </c>
      <c r="V602" s="382">
        <v>0</v>
      </c>
      <c r="W602" s="382">
        <v>0</v>
      </c>
      <c r="X602" s="382">
        <v>0.73529411764705888</v>
      </c>
      <c r="Y602" s="382">
        <v>0</v>
      </c>
      <c r="Z602" s="382">
        <v>2.5807157181369882</v>
      </c>
      <c r="AA602" s="382">
        <v>1.2116051635247729</v>
      </c>
      <c r="AB602" s="382">
        <v>1.3873501664789112</v>
      </c>
      <c r="AC602" s="382">
        <v>58.419486554167037</v>
      </c>
      <c r="AD602" s="382">
        <v>22.739620619267303</v>
      </c>
      <c r="AE602" s="382">
        <v>24.479225791459243</v>
      </c>
      <c r="AF602" s="382">
        <v>2.3254488458250218</v>
      </c>
      <c r="AG602" s="382">
        <v>1.927630443586992</v>
      </c>
      <c r="AH602" s="382">
        <v>0</v>
      </c>
    </row>
    <row r="603" spans="1:34" s="468" customFormat="1" ht="15.6">
      <c r="A603" s="382">
        <v>3</v>
      </c>
      <c r="B603" s="382">
        <v>225</v>
      </c>
      <c r="C603" s="382">
        <v>2020</v>
      </c>
      <c r="D603" s="382">
        <v>99</v>
      </c>
      <c r="E603" s="382">
        <v>17</v>
      </c>
      <c r="F603" s="382">
        <v>99</v>
      </c>
      <c r="G603" s="382">
        <v>99</v>
      </c>
      <c r="H603" s="382">
        <v>99</v>
      </c>
      <c r="I603" s="382">
        <v>99</v>
      </c>
      <c r="J603" s="382">
        <v>999</v>
      </c>
      <c r="K603" s="382">
        <v>99</v>
      </c>
      <c r="L603" s="382">
        <v>99</v>
      </c>
      <c r="M603" s="382">
        <v>99</v>
      </c>
      <c r="N603" s="382">
        <v>99</v>
      </c>
      <c r="O603" s="382">
        <v>99</v>
      </c>
      <c r="P603" s="382">
        <v>9999</v>
      </c>
      <c r="Q603" s="382">
        <v>57</v>
      </c>
      <c r="R603" s="382">
        <v>2259</v>
      </c>
      <c r="S603" s="382">
        <v>5.101372288623284</v>
      </c>
      <c r="T603" s="382">
        <v>4.9428950863213821</v>
      </c>
      <c r="U603" s="382">
        <v>6.4420318725099559</v>
      </c>
      <c r="V603" s="382">
        <v>0</v>
      </c>
      <c r="W603" s="382">
        <v>0</v>
      </c>
      <c r="X603" s="382">
        <v>0</v>
      </c>
      <c r="Y603" s="382">
        <v>0</v>
      </c>
      <c r="Z603" s="382">
        <v>1.6856272844423077</v>
      </c>
      <c r="AA603" s="382">
        <v>1.1630632543613155</v>
      </c>
      <c r="AB603" s="382">
        <v>1.8683583524624576</v>
      </c>
      <c r="AC603" s="382">
        <v>44.596667582414376</v>
      </c>
      <c r="AD603" s="382">
        <v>37.691359438256178</v>
      </c>
      <c r="AE603" s="382">
        <v>31.923507330438682</v>
      </c>
      <c r="AF603" s="382">
        <v>12.87546309489883</v>
      </c>
      <c r="AG603" s="382">
        <v>10.583240931042733</v>
      </c>
      <c r="AH603" s="382">
        <v>0</v>
      </c>
    </row>
    <row r="604" spans="1:34" s="468" customFormat="1" ht="15.6">
      <c r="A604" s="382">
        <v>3</v>
      </c>
      <c r="B604" s="382">
        <v>226</v>
      </c>
      <c r="C604" s="382">
        <v>2020</v>
      </c>
      <c r="D604" s="382">
        <v>99</v>
      </c>
      <c r="E604" s="382">
        <v>18</v>
      </c>
      <c r="F604" s="382">
        <v>99</v>
      </c>
      <c r="G604" s="382">
        <v>99</v>
      </c>
      <c r="H604" s="382">
        <v>99</v>
      </c>
      <c r="I604" s="382">
        <v>99</v>
      </c>
      <c r="J604" s="382">
        <v>999</v>
      </c>
      <c r="K604" s="382">
        <v>99</v>
      </c>
      <c r="L604" s="382">
        <v>99</v>
      </c>
      <c r="M604" s="382">
        <v>99</v>
      </c>
      <c r="N604" s="382">
        <v>99</v>
      </c>
      <c r="O604" s="382">
        <v>99</v>
      </c>
      <c r="P604" s="382">
        <v>9999</v>
      </c>
      <c r="Q604" s="382">
        <v>6</v>
      </c>
      <c r="R604" s="382">
        <v>96</v>
      </c>
      <c r="S604" s="382">
        <v>5.0520833333333321</v>
      </c>
      <c r="T604" s="382">
        <v>3.71875</v>
      </c>
      <c r="U604" s="382">
        <v>8.3917708333333358</v>
      </c>
      <c r="V604" s="382">
        <v>0</v>
      </c>
      <c r="W604" s="382">
        <v>0</v>
      </c>
      <c r="X604" s="382">
        <v>2.0833333333333339</v>
      </c>
      <c r="Y604" s="382">
        <v>0</v>
      </c>
      <c r="Z604" s="382">
        <v>2.2348792821573129</v>
      </c>
      <c r="AA604" s="382">
        <v>0.90565114313159067</v>
      </c>
      <c r="AB604" s="382">
        <v>1.5458487757539547</v>
      </c>
      <c r="AC604" s="382">
        <v>23.762077632251408</v>
      </c>
      <c r="AD604" s="382">
        <v>58.851886396940046</v>
      </c>
      <c r="AE604" s="382">
        <v>24.855845907071856</v>
      </c>
      <c r="AF604" s="382">
        <v>0.54716443431176964</v>
      </c>
      <c r="AG604" s="382">
        <v>0.58587427814763371</v>
      </c>
      <c r="AH604" s="382">
        <v>0</v>
      </c>
    </row>
    <row r="605" spans="1:34" s="468" customFormat="1" ht="15.6">
      <c r="A605" s="382">
        <v>3</v>
      </c>
      <c r="B605" s="382">
        <v>227</v>
      </c>
      <c r="C605" s="382">
        <v>2020</v>
      </c>
      <c r="D605" s="382">
        <v>99</v>
      </c>
      <c r="E605" s="382">
        <v>19</v>
      </c>
      <c r="F605" s="382">
        <v>99</v>
      </c>
      <c r="G605" s="382">
        <v>99</v>
      </c>
      <c r="H605" s="382">
        <v>99</v>
      </c>
      <c r="I605" s="382">
        <v>99</v>
      </c>
      <c r="J605" s="382">
        <v>999</v>
      </c>
      <c r="K605" s="382">
        <v>99</v>
      </c>
      <c r="L605" s="382">
        <v>99</v>
      </c>
      <c r="M605" s="382">
        <v>99</v>
      </c>
      <c r="N605" s="382">
        <v>99</v>
      </c>
      <c r="O605" s="382">
        <v>99</v>
      </c>
      <c r="P605" s="382">
        <v>9999</v>
      </c>
      <c r="Q605" s="382">
        <v>20</v>
      </c>
      <c r="R605" s="382">
        <v>318</v>
      </c>
      <c r="S605" s="382">
        <v>5.5377358490566015</v>
      </c>
      <c r="T605" s="382">
        <v>4.4433962264150946</v>
      </c>
      <c r="U605" s="382">
        <v>6.4193710691823895</v>
      </c>
      <c r="V605" s="382">
        <v>0</v>
      </c>
      <c r="W605" s="382">
        <v>0</v>
      </c>
      <c r="X605" s="382">
        <v>0.31446540880503127</v>
      </c>
      <c r="Y605" s="382">
        <v>0</v>
      </c>
      <c r="Z605" s="382">
        <v>2.1991831489635016</v>
      </c>
      <c r="AA605" s="382">
        <v>1.6531342157416391</v>
      </c>
      <c r="AB605" s="382">
        <v>1.2818043641329535</v>
      </c>
      <c r="AC605" s="382">
        <v>32.794435692012009</v>
      </c>
      <c r="AD605" s="382">
        <v>-7.2947404518190142</v>
      </c>
      <c r="AE605" s="382">
        <v>39.947038715018365</v>
      </c>
      <c r="AF605" s="382">
        <v>1.8124821886577367</v>
      </c>
      <c r="AG605" s="382">
        <v>1.4845648842981753</v>
      </c>
      <c r="AH605" s="382">
        <v>0</v>
      </c>
    </row>
    <row r="606" spans="1:34" s="468" customFormat="1" ht="15.6">
      <c r="A606" s="382">
        <v>3</v>
      </c>
      <c r="B606" s="382">
        <v>228</v>
      </c>
      <c r="C606" s="382">
        <v>2020</v>
      </c>
      <c r="D606" s="382">
        <v>99</v>
      </c>
      <c r="E606" s="382">
        <v>20</v>
      </c>
      <c r="F606" s="382">
        <v>99</v>
      </c>
      <c r="G606" s="382">
        <v>99</v>
      </c>
      <c r="H606" s="382">
        <v>99</v>
      </c>
      <c r="I606" s="382">
        <v>99</v>
      </c>
      <c r="J606" s="382">
        <v>999</v>
      </c>
      <c r="K606" s="382">
        <v>99</v>
      </c>
      <c r="L606" s="382">
        <v>99</v>
      </c>
      <c r="M606" s="382">
        <v>99</v>
      </c>
      <c r="N606" s="382">
        <v>99</v>
      </c>
      <c r="O606" s="382">
        <v>99</v>
      </c>
      <c r="P606" s="382">
        <v>9999</v>
      </c>
      <c r="Q606" s="382">
        <v>37</v>
      </c>
      <c r="R606" s="382">
        <v>749</v>
      </c>
      <c r="S606" s="382">
        <v>4.5954606141522012</v>
      </c>
      <c r="T606" s="382">
        <v>4.2389853137516695</v>
      </c>
      <c r="U606" s="382">
        <v>6.930787716955944</v>
      </c>
      <c r="V606" s="382">
        <v>0</v>
      </c>
      <c r="W606" s="382">
        <v>0</v>
      </c>
      <c r="X606" s="382">
        <v>0.13351134846461951</v>
      </c>
      <c r="Y606" s="382">
        <v>0</v>
      </c>
      <c r="Z606" s="382">
        <v>2.5557919340606778</v>
      </c>
      <c r="AA606" s="382">
        <v>1.476303509056305</v>
      </c>
      <c r="AB606" s="382">
        <v>1.6761189311461171</v>
      </c>
      <c r="AC606" s="382">
        <v>53.399898240516357</v>
      </c>
      <c r="AD606" s="382">
        <v>36.067386141358945</v>
      </c>
      <c r="AE606" s="382">
        <v>24.464212239495502</v>
      </c>
      <c r="AF606" s="382">
        <v>4.26902251353662</v>
      </c>
      <c r="AG606" s="382">
        <v>3.7752350613185905</v>
      </c>
      <c r="AH606" s="382">
        <v>0</v>
      </c>
    </row>
    <row r="607" spans="1:34" s="468" customFormat="1" ht="15.6">
      <c r="A607" s="382">
        <v>3</v>
      </c>
      <c r="B607" s="382">
        <v>229</v>
      </c>
      <c r="C607" s="382">
        <v>2020</v>
      </c>
      <c r="D607" s="382">
        <v>99</v>
      </c>
      <c r="E607" s="382">
        <v>21</v>
      </c>
      <c r="F607" s="382">
        <v>99</v>
      </c>
      <c r="G607" s="382">
        <v>99</v>
      </c>
      <c r="H607" s="382">
        <v>99</v>
      </c>
      <c r="I607" s="382">
        <v>99</v>
      </c>
      <c r="J607" s="382">
        <v>999</v>
      </c>
      <c r="K607" s="382">
        <v>99</v>
      </c>
      <c r="L607" s="382">
        <v>99</v>
      </c>
      <c r="M607" s="382">
        <v>99</v>
      </c>
      <c r="N607" s="382">
        <v>99</v>
      </c>
      <c r="O607" s="382">
        <v>99</v>
      </c>
      <c r="P607" s="382">
        <v>9999</v>
      </c>
      <c r="Q607" s="382">
        <v>10</v>
      </c>
      <c r="R607" s="382">
        <v>201</v>
      </c>
      <c r="S607" s="382">
        <v>4.6318407960198993</v>
      </c>
      <c r="T607" s="382">
        <v>3.2388059701492535</v>
      </c>
      <c r="U607" s="382">
        <v>6.6636318407960173</v>
      </c>
      <c r="V607" s="382">
        <v>0</v>
      </c>
      <c r="W607" s="382">
        <v>0</v>
      </c>
      <c r="X607" s="382">
        <v>1.4925373134328361</v>
      </c>
      <c r="Y607" s="382">
        <v>0</v>
      </c>
      <c r="Z607" s="382">
        <v>3.0614634493201911</v>
      </c>
      <c r="AA607" s="382">
        <v>1.4536901387263437</v>
      </c>
      <c r="AB607" s="382">
        <v>1.5937335517564442</v>
      </c>
      <c r="AC607" s="382">
        <v>65.441736493881493</v>
      </c>
      <c r="AD607" s="382">
        <v>66.826615123744233</v>
      </c>
      <c r="AE607" s="382">
        <v>62.848805279236714</v>
      </c>
      <c r="AF607" s="382">
        <v>1.1456255343402679</v>
      </c>
      <c r="AG607" s="382">
        <v>0.97406207644909837</v>
      </c>
      <c r="AH607" s="382">
        <v>0</v>
      </c>
    </row>
    <row r="608" spans="1:34" s="468" customFormat="1" ht="15.6">
      <c r="A608" s="382">
        <v>3</v>
      </c>
      <c r="B608" s="382">
        <v>230</v>
      </c>
      <c r="C608" s="382">
        <v>2020</v>
      </c>
      <c r="D608" s="382">
        <v>99</v>
      </c>
      <c r="E608" s="382">
        <v>22</v>
      </c>
      <c r="F608" s="382">
        <v>99</v>
      </c>
      <c r="G608" s="382">
        <v>99</v>
      </c>
      <c r="H608" s="382">
        <v>99</v>
      </c>
      <c r="I608" s="382">
        <v>99</v>
      </c>
      <c r="J608" s="382">
        <v>999</v>
      </c>
      <c r="K608" s="382">
        <v>99</v>
      </c>
      <c r="L608" s="382">
        <v>99</v>
      </c>
      <c r="M608" s="382">
        <v>99</v>
      </c>
      <c r="N608" s="382">
        <v>99</v>
      </c>
      <c r="O608" s="382">
        <v>99</v>
      </c>
      <c r="P608" s="382">
        <v>9999</v>
      </c>
      <c r="Q608" s="382">
        <v>32</v>
      </c>
      <c r="R608" s="382">
        <v>754</v>
      </c>
      <c r="S608" s="382">
        <v>5.1087533156498681</v>
      </c>
      <c r="T608" s="382">
        <v>4.3952254641909807</v>
      </c>
      <c r="U608" s="382">
        <v>7.0965251989389886</v>
      </c>
      <c r="V608" s="382">
        <v>0</v>
      </c>
      <c r="W608" s="382">
        <v>0</v>
      </c>
      <c r="X608" s="382">
        <v>0.2652519893899204</v>
      </c>
      <c r="Y608" s="382">
        <v>0</v>
      </c>
      <c r="Z608" s="382">
        <v>2.5352975790529486</v>
      </c>
      <c r="AA608" s="382">
        <v>1.582011875983113</v>
      </c>
      <c r="AB608" s="382">
        <v>1.5034102752732519</v>
      </c>
      <c r="AC608" s="382">
        <v>31.198200550013592</v>
      </c>
      <c r="AD608" s="382">
        <v>3.2862713883253805</v>
      </c>
      <c r="AE608" s="382">
        <v>31.706023176195114</v>
      </c>
      <c r="AF608" s="382">
        <v>4.2975206611570247</v>
      </c>
      <c r="AG608" s="382">
        <v>3.8913175978783694</v>
      </c>
      <c r="AH608" s="382">
        <v>1.8567639257294433</v>
      </c>
    </row>
    <row r="609" spans="1:34" s="468" customFormat="1" ht="15.6">
      <c r="A609" s="382">
        <v>3</v>
      </c>
      <c r="B609" s="382">
        <v>231</v>
      </c>
      <c r="C609" s="382">
        <v>2020</v>
      </c>
      <c r="D609" s="382">
        <v>99</v>
      </c>
      <c r="E609" s="382">
        <v>23</v>
      </c>
      <c r="F609" s="382">
        <v>99</v>
      </c>
      <c r="G609" s="382">
        <v>99</v>
      </c>
      <c r="H609" s="382">
        <v>99</v>
      </c>
      <c r="I609" s="382">
        <v>99</v>
      </c>
      <c r="J609" s="382">
        <v>999</v>
      </c>
      <c r="K609" s="382">
        <v>99</v>
      </c>
      <c r="L609" s="382">
        <v>99</v>
      </c>
      <c r="M609" s="382">
        <v>99</v>
      </c>
      <c r="N609" s="382">
        <v>99</v>
      </c>
      <c r="O609" s="382">
        <v>99</v>
      </c>
      <c r="P609" s="382">
        <v>9999</v>
      </c>
      <c r="Q609" s="382">
        <v>5</v>
      </c>
      <c r="R609" s="382">
        <v>76</v>
      </c>
      <c r="S609" s="382">
        <v>6.6184210526315779</v>
      </c>
      <c r="T609" s="382">
        <v>4.9210526315789487</v>
      </c>
      <c r="U609" s="382">
        <v>10.674342105263156</v>
      </c>
      <c r="V609" s="382">
        <v>0</v>
      </c>
      <c r="W609" s="382">
        <v>0</v>
      </c>
      <c r="X609" s="382">
        <v>0</v>
      </c>
      <c r="Y609" s="382">
        <v>0</v>
      </c>
      <c r="Z609" s="382">
        <v>1.3608079406679983</v>
      </c>
      <c r="AA609" s="382">
        <v>1.3373885124529084</v>
      </c>
      <c r="AB609" s="382">
        <v>1.6121508834206943</v>
      </c>
      <c r="AC609" s="382">
        <v>24.137670053579409</v>
      </c>
      <c r="AD609" s="382">
        <v>-5.9940580592450923</v>
      </c>
      <c r="AE609" s="382">
        <v>11.41850214336193</v>
      </c>
      <c r="AF609" s="382">
        <v>0.43317184383015112</v>
      </c>
      <c r="AG609" s="382">
        <v>0.58997592898209716</v>
      </c>
      <c r="AH609" s="382">
        <v>0</v>
      </c>
    </row>
    <row r="610" spans="1:34" s="468" customFormat="1" ht="15.6">
      <c r="A610" s="382">
        <v>3</v>
      </c>
      <c r="B610" s="382">
        <v>232</v>
      </c>
      <c r="C610" s="382">
        <v>2020</v>
      </c>
      <c r="D610" s="382">
        <v>99</v>
      </c>
      <c r="E610" s="382">
        <v>24</v>
      </c>
      <c r="F610" s="382">
        <v>99</v>
      </c>
      <c r="G610" s="382">
        <v>99</v>
      </c>
      <c r="H610" s="382">
        <v>99</v>
      </c>
      <c r="I610" s="382">
        <v>99</v>
      </c>
      <c r="J610" s="382">
        <v>999</v>
      </c>
      <c r="K610" s="382">
        <v>99</v>
      </c>
      <c r="L610" s="382">
        <v>99</v>
      </c>
      <c r="M610" s="382">
        <v>99</v>
      </c>
      <c r="N610" s="382">
        <v>99</v>
      </c>
      <c r="O610" s="382">
        <v>99</v>
      </c>
      <c r="P610" s="382">
        <v>9999</v>
      </c>
      <c r="Q610" s="382">
        <v>26</v>
      </c>
      <c r="R610" s="382">
        <v>319</v>
      </c>
      <c r="S610" s="382">
        <v>5.5705329153605003</v>
      </c>
      <c r="T610" s="382">
        <v>3.77742946708464</v>
      </c>
      <c r="U610" s="382">
        <v>7.4571786833855853</v>
      </c>
      <c r="V610" s="382">
        <v>0</v>
      </c>
      <c r="W610" s="382">
        <v>0</v>
      </c>
      <c r="X610" s="382">
        <v>0</v>
      </c>
      <c r="Y610" s="382">
        <v>0</v>
      </c>
      <c r="Z610" s="382">
        <v>2.7914240929147218</v>
      </c>
      <c r="AA610" s="382">
        <v>2.0785235667580544</v>
      </c>
      <c r="AB610" s="382">
        <v>1.6200134410245923</v>
      </c>
      <c r="AC610" s="382">
        <v>4.6002341346285531</v>
      </c>
      <c r="AD610" s="382">
        <v>33.403692957746593</v>
      </c>
      <c r="AE610" s="382">
        <v>17.921904568221947</v>
      </c>
      <c r="AF610" s="382">
        <v>1.8181818181818179</v>
      </c>
      <c r="AG610" s="382">
        <v>1.7299948707547297</v>
      </c>
      <c r="AH610" s="382">
        <v>0</v>
      </c>
    </row>
    <row r="611" spans="1:34" s="468" customFormat="1" ht="15.6">
      <c r="A611" s="382">
        <v>3</v>
      </c>
      <c r="B611" s="382">
        <v>233</v>
      </c>
      <c r="C611" s="382">
        <v>2020</v>
      </c>
      <c r="D611" s="382">
        <v>99</v>
      </c>
      <c r="E611" s="382">
        <v>25</v>
      </c>
      <c r="F611" s="382">
        <v>99</v>
      </c>
      <c r="G611" s="382">
        <v>99</v>
      </c>
      <c r="H611" s="382">
        <v>99</v>
      </c>
      <c r="I611" s="382">
        <v>99</v>
      </c>
      <c r="J611" s="382">
        <v>999</v>
      </c>
      <c r="K611" s="382">
        <v>99</v>
      </c>
      <c r="L611" s="382">
        <v>99</v>
      </c>
      <c r="M611" s="382">
        <v>99</v>
      </c>
      <c r="N611" s="382">
        <v>99</v>
      </c>
      <c r="O611" s="382">
        <v>99</v>
      </c>
      <c r="P611" s="382">
        <v>9999</v>
      </c>
      <c r="Q611" s="382">
        <v>16</v>
      </c>
      <c r="R611" s="382">
        <v>171</v>
      </c>
      <c r="S611" s="382">
        <v>5.2807017543859649</v>
      </c>
      <c r="T611" s="382">
        <v>5.0350877192982475</v>
      </c>
      <c r="U611" s="382">
        <v>7.8360233918128621</v>
      </c>
      <c r="V611" s="382">
        <v>0</v>
      </c>
      <c r="W611" s="382">
        <v>0</v>
      </c>
      <c r="X611" s="382">
        <v>0</v>
      </c>
      <c r="Y611" s="382">
        <v>0</v>
      </c>
      <c r="Z611" s="382">
        <v>2.4235811498887618</v>
      </c>
      <c r="AA611" s="382">
        <v>1.2152210007402748</v>
      </c>
      <c r="AB611" s="382">
        <v>1.7468258158447891</v>
      </c>
      <c r="AC611" s="382">
        <v>58.736112201106842</v>
      </c>
      <c r="AD611" s="382">
        <v>45.301175183392552</v>
      </c>
      <c r="AE611" s="382">
        <v>27.635563039206456</v>
      </c>
      <c r="AF611" s="382">
        <v>0.97463664861783983</v>
      </c>
      <c r="AG611" s="382">
        <v>0.97447660499087985</v>
      </c>
      <c r="AH611" s="382">
        <v>0</v>
      </c>
    </row>
    <row r="612" spans="1:34" s="468" customFormat="1" ht="15.6">
      <c r="A612" s="382">
        <v>3</v>
      </c>
      <c r="B612" s="382">
        <v>234</v>
      </c>
      <c r="C612" s="382">
        <v>2020</v>
      </c>
      <c r="D612" s="382">
        <v>99</v>
      </c>
      <c r="E612" s="382">
        <v>26</v>
      </c>
      <c r="F612" s="382">
        <v>99</v>
      </c>
      <c r="G612" s="382">
        <v>99</v>
      </c>
      <c r="H612" s="382">
        <v>99</v>
      </c>
      <c r="I612" s="382">
        <v>99</v>
      </c>
      <c r="J612" s="382">
        <v>999</v>
      </c>
      <c r="K612" s="382">
        <v>99</v>
      </c>
      <c r="L612" s="382">
        <v>99</v>
      </c>
      <c r="M612" s="382">
        <v>99</v>
      </c>
      <c r="N612" s="382">
        <v>99</v>
      </c>
      <c r="O612" s="382">
        <v>99</v>
      </c>
      <c r="P612" s="382">
        <v>9999</v>
      </c>
      <c r="Q612" s="382">
        <v>26</v>
      </c>
      <c r="R612" s="382">
        <v>259</v>
      </c>
      <c r="S612" s="382">
        <v>4.7953667953667951</v>
      </c>
      <c r="T612" s="382">
        <v>4.154440154440155</v>
      </c>
      <c r="U612" s="382">
        <v>8.7770656370656344</v>
      </c>
      <c r="V612" s="382">
        <v>0</v>
      </c>
      <c r="W612" s="382">
        <v>0</v>
      </c>
      <c r="X612" s="382">
        <v>0.77220077220077221</v>
      </c>
      <c r="Y612" s="382">
        <v>0</v>
      </c>
      <c r="Z612" s="382">
        <v>2.996253110512455</v>
      </c>
      <c r="AA612" s="382">
        <v>1.3644046888795309</v>
      </c>
      <c r="AB612" s="382">
        <v>1.811399333033942</v>
      </c>
      <c r="AC612" s="382">
        <v>34.303756997078423</v>
      </c>
      <c r="AD612" s="382">
        <v>48.628274654569083</v>
      </c>
      <c r="AE612" s="382">
        <v>47.832954358308129</v>
      </c>
      <c r="AF612" s="382">
        <v>1.4762040467369626</v>
      </c>
      <c r="AG612" s="382">
        <v>1.6532125489280027</v>
      </c>
      <c r="AH612" s="382">
        <v>0</v>
      </c>
    </row>
    <row r="613" spans="1:34" s="468" customFormat="1" ht="15.6">
      <c r="A613" s="382">
        <v>3</v>
      </c>
      <c r="B613" s="382">
        <v>235</v>
      </c>
      <c r="C613" s="382">
        <v>2020</v>
      </c>
      <c r="D613" s="382">
        <v>99</v>
      </c>
      <c r="E613" s="382">
        <v>27</v>
      </c>
      <c r="F613" s="382">
        <v>99</v>
      </c>
      <c r="G613" s="382">
        <v>99</v>
      </c>
      <c r="H613" s="382">
        <v>99</v>
      </c>
      <c r="I613" s="382">
        <v>99</v>
      </c>
      <c r="J613" s="382">
        <v>999</v>
      </c>
      <c r="K613" s="382">
        <v>99</v>
      </c>
      <c r="L613" s="382">
        <v>99</v>
      </c>
      <c r="M613" s="382">
        <v>99</v>
      </c>
      <c r="N613" s="382">
        <v>99</v>
      </c>
      <c r="O613" s="382">
        <v>99</v>
      </c>
      <c r="P613" s="382">
        <v>9999</v>
      </c>
      <c r="Q613" s="382">
        <v>21</v>
      </c>
      <c r="R613" s="382">
        <v>241</v>
      </c>
      <c r="S613" s="382">
        <v>5.1742738589211612</v>
      </c>
      <c r="T613" s="382">
        <v>5.2738589211618239</v>
      </c>
      <c r="U613" s="382">
        <v>8.4627800829875479</v>
      </c>
      <c r="V613" s="382">
        <v>0</v>
      </c>
      <c r="W613" s="382">
        <v>0.4149377593360995</v>
      </c>
      <c r="X613" s="382">
        <v>0.829875518672199</v>
      </c>
      <c r="Y613" s="382">
        <v>0</v>
      </c>
      <c r="Z613" s="382">
        <v>2.5243210642574674</v>
      </c>
      <c r="AA613" s="382">
        <v>1.2601134407296477</v>
      </c>
      <c r="AB613" s="382">
        <v>1.8534763918872788</v>
      </c>
      <c r="AC613" s="382">
        <v>36.080311503262074</v>
      </c>
      <c r="AD613" s="382">
        <v>15.779454254339845</v>
      </c>
      <c r="AE613" s="382">
        <v>23.00642114141834</v>
      </c>
      <c r="AF613" s="382">
        <v>1.3736107153035049</v>
      </c>
      <c r="AG613" s="382">
        <v>1.4832340295061412</v>
      </c>
      <c r="AH613" s="382">
        <v>0</v>
      </c>
    </row>
    <row r="614" spans="1:34" s="468" customFormat="1" ht="15.6">
      <c r="A614" s="382">
        <v>3</v>
      </c>
      <c r="B614" s="382">
        <v>236</v>
      </c>
      <c r="C614" s="382">
        <v>2020</v>
      </c>
      <c r="D614" s="382">
        <v>99</v>
      </c>
      <c r="E614" s="382">
        <v>28</v>
      </c>
      <c r="F614" s="382">
        <v>99</v>
      </c>
      <c r="G614" s="382">
        <v>99</v>
      </c>
      <c r="H614" s="382">
        <v>99</v>
      </c>
      <c r="I614" s="382">
        <v>99</v>
      </c>
      <c r="J614" s="382">
        <v>999</v>
      </c>
      <c r="K614" s="382">
        <v>99</v>
      </c>
      <c r="L614" s="382">
        <v>99</v>
      </c>
      <c r="M614" s="382">
        <v>99</v>
      </c>
      <c r="N614" s="382">
        <v>99</v>
      </c>
      <c r="O614" s="382">
        <v>99</v>
      </c>
      <c r="P614" s="382">
        <v>9999</v>
      </c>
      <c r="Q614" s="382">
        <v>9</v>
      </c>
      <c r="R614" s="382">
        <v>146</v>
      </c>
      <c r="S614" s="382">
        <v>5.2260273972602738</v>
      </c>
      <c r="T614" s="382">
        <v>3.582191780821919</v>
      </c>
      <c r="U614" s="382">
        <v>8.1769178082191747</v>
      </c>
      <c r="V614" s="382">
        <v>0</v>
      </c>
      <c r="W614" s="382">
        <v>0</v>
      </c>
      <c r="X614" s="382">
        <v>0</v>
      </c>
      <c r="Y614" s="382">
        <v>0</v>
      </c>
      <c r="Z614" s="382">
        <v>2.7331655501910967</v>
      </c>
      <c r="AA614" s="382">
        <v>1.4275688115037255</v>
      </c>
      <c r="AB614" s="382">
        <v>1.6542053065133204</v>
      </c>
      <c r="AC614" s="382">
        <v>54.13433055283231</v>
      </c>
      <c r="AD614" s="382">
        <v>40.933636983864531</v>
      </c>
      <c r="AE614" s="382">
        <v>3.1288762422957657</v>
      </c>
      <c r="AF614" s="382">
        <v>0.83214591051581632</v>
      </c>
      <c r="AG614" s="382">
        <v>0.86820457725324784</v>
      </c>
      <c r="AH614" s="382">
        <v>0</v>
      </c>
    </row>
    <row r="615" spans="1:34" s="468" customFormat="1" ht="15.6">
      <c r="A615" s="382">
        <v>3</v>
      </c>
      <c r="B615" s="382">
        <v>237</v>
      </c>
      <c r="C615" s="382">
        <v>2020</v>
      </c>
      <c r="D615" s="382">
        <v>99</v>
      </c>
      <c r="E615" s="382">
        <v>29</v>
      </c>
      <c r="F615" s="382">
        <v>99</v>
      </c>
      <c r="G615" s="382">
        <v>99</v>
      </c>
      <c r="H615" s="382">
        <v>99</v>
      </c>
      <c r="I615" s="382">
        <v>99</v>
      </c>
      <c r="J615" s="382">
        <v>999</v>
      </c>
      <c r="K615" s="382">
        <v>99</v>
      </c>
      <c r="L615" s="382">
        <v>99</v>
      </c>
      <c r="M615" s="382">
        <v>99</v>
      </c>
      <c r="N615" s="382">
        <v>99</v>
      </c>
      <c r="O615" s="382">
        <v>99</v>
      </c>
      <c r="P615" s="382">
        <v>9999</v>
      </c>
      <c r="Q615" s="382">
        <v>5</v>
      </c>
      <c r="R615" s="382">
        <v>33</v>
      </c>
      <c r="S615" s="382">
        <v>5.5151515151515156</v>
      </c>
      <c r="T615" s="382">
        <v>4.6363636363636367</v>
      </c>
      <c r="U615" s="382">
        <v>9.8148484848484827</v>
      </c>
      <c r="V615" s="382">
        <v>0</v>
      </c>
      <c r="W615" s="382">
        <v>0</v>
      </c>
      <c r="X615" s="382">
        <v>0</v>
      </c>
      <c r="Y615" s="382">
        <v>0</v>
      </c>
      <c r="Z615" s="382">
        <v>2.1113475823290644</v>
      </c>
      <c r="AA615" s="382">
        <v>1.6166034749514091</v>
      </c>
      <c r="AB615" s="382">
        <v>1.4316377952748729</v>
      </c>
      <c r="AC615" s="382">
        <v>12.729124742942599</v>
      </c>
      <c r="AD615" s="382">
        <v>41.081458580473239</v>
      </c>
      <c r="AE615" s="382">
        <v>51.30196285289697</v>
      </c>
      <c r="AF615" s="382">
        <v>0.18808777429467088</v>
      </c>
      <c r="AG615" s="382">
        <v>0.23554675332882777</v>
      </c>
      <c r="AH615" s="382">
        <v>0</v>
      </c>
    </row>
    <row r="616" spans="1:34" s="468" customFormat="1" ht="15.6">
      <c r="A616" s="382">
        <v>3</v>
      </c>
      <c r="B616" s="382">
        <v>238</v>
      </c>
      <c r="C616" s="382">
        <v>2020</v>
      </c>
      <c r="D616" s="382">
        <v>99</v>
      </c>
      <c r="E616" s="382">
        <v>30</v>
      </c>
      <c r="F616" s="382">
        <v>99</v>
      </c>
      <c r="G616" s="382">
        <v>99</v>
      </c>
      <c r="H616" s="382">
        <v>99</v>
      </c>
      <c r="I616" s="382">
        <v>99</v>
      </c>
      <c r="J616" s="382">
        <v>999</v>
      </c>
      <c r="K616" s="382">
        <v>99</v>
      </c>
      <c r="L616" s="382">
        <v>99</v>
      </c>
      <c r="M616" s="382">
        <v>99</v>
      </c>
      <c r="N616" s="382">
        <v>99</v>
      </c>
      <c r="O616" s="382">
        <v>99</v>
      </c>
      <c r="P616" s="382">
        <v>9999</v>
      </c>
      <c r="Q616" s="382">
        <v>5</v>
      </c>
      <c r="R616" s="382">
        <v>75</v>
      </c>
      <c r="S616" s="382">
        <v>5.6133333333333351</v>
      </c>
      <c r="T616" s="382">
        <v>5.28</v>
      </c>
      <c r="U616" s="382">
        <v>7.7639999999999985</v>
      </c>
      <c r="V616" s="382">
        <v>0</v>
      </c>
      <c r="W616" s="382">
        <v>0</v>
      </c>
      <c r="X616" s="382">
        <v>1.333333333333333</v>
      </c>
      <c r="Y616" s="382">
        <v>0</v>
      </c>
      <c r="Z616" s="382">
        <v>2.6861938376322341</v>
      </c>
      <c r="AA616" s="382">
        <v>1.6804232271134036</v>
      </c>
      <c r="AB616" s="382">
        <v>1.6375591592366971</v>
      </c>
      <c r="AC616" s="382">
        <v>58.767843332254223</v>
      </c>
      <c r="AD616" s="382">
        <v>7.7766640258524049</v>
      </c>
      <c r="AE616" s="382">
        <v>15.5631892638115</v>
      </c>
      <c r="AF616" s="382">
        <v>0.42747221430607008</v>
      </c>
      <c r="AG616" s="382">
        <v>0.42347363136674909</v>
      </c>
      <c r="AH616" s="382">
        <v>0</v>
      </c>
    </row>
    <row r="617" spans="1:34" s="468" customFormat="1" ht="15.6">
      <c r="A617" s="382">
        <v>3</v>
      </c>
      <c r="B617" s="382">
        <v>239</v>
      </c>
      <c r="C617" s="382">
        <v>2020</v>
      </c>
      <c r="D617" s="382">
        <v>99</v>
      </c>
      <c r="E617" s="382">
        <v>31</v>
      </c>
      <c r="F617" s="382">
        <v>99</v>
      </c>
      <c r="G617" s="382">
        <v>99</v>
      </c>
      <c r="H617" s="382">
        <v>99</v>
      </c>
      <c r="I617" s="382">
        <v>99</v>
      </c>
      <c r="J617" s="382">
        <v>999</v>
      </c>
      <c r="K617" s="382">
        <v>99</v>
      </c>
      <c r="L617" s="382">
        <v>99</v>
      </c>
      <c r="M617" s="382">
        <v>99</v>
      </c>
      <c r="N617" s="382">
        <v>99</v>
      </c>
      <c r="O617" s="382">
        <v>99</v>
      </c>
      <c r="P617" s="382">
        <v>9999</v>
      </c>
      <c r="Q617" s="382">
        <v>4</v>
      </c>
      <c r="R617" s="382">
        <v>37</v>
      </c>
      <c r="S617" s="382">
        <v>4.5945945945945956</v>
      </c>
      <c r="T617" s="382">
        <v>2.9729729729729719</v>
      </c>
      <c r="U617" s="382">
        <v>7.3478378378378384</v>
      </c>
      <c r="V617" s="382">
        <v>0</v>
      </c>
      <c r="W617" s="382">
        <v>0</v>
      </c>
      <c r="X617" s="382">
        <v>2.7027027027027031</v>
      </c>
      <c r="Y617" s="382">
        <v>0</v>
      </c>
      <c r="Z617" s="382">
        <v>2.9117647060559624</v>
      </c>
      <c r="AA617" s="382">
        <v>2.0983836695980194</v>
      </c>
      <c r="AB617" s="382">
        <v>1.4043655196504421</v>
      </c>
      <c r="AC617" s="382">
        <v>55.924084455863714</v>
      </c>
      <c r="AD617" s="382">
        <v>49.701236536336914</v>
      </c>
      <c r="AE617" s="382">
        <v>62.910496664525759</v>
      </c>
      <c r="AF617" s="382">
        <v>0.21088629239099471</v>
      </c>
      <c r="AG617" s="382">
        <v>0.19771556956839795</v>
      </c>
      <c r="AH617" s="382">
        <v>35.13513513513513</v>
      </c>
    </row>
    <row r="618" spans="1:34" s="468" customFormat="1" ht="15.6">
      <c r="A618" s="382">
        <v>3</v>
      </c>
      <c r="B618" s="382">
        <v>240</v>
      </c>
      <c r="C618" s="382">
        <v>2020</v>
      </c>
      <c r="D618" s="382">
        <v>99</v>
      </c>
      <c r="E618" s="382">
        <v>32</v>
      </c>
      <c r="F618" s="382">
        <v>99</v>
      </c>
      <c r="G618" s="382">
        <v>99</v>
      </c>
      <c r="H618" s="382">
        <v>99</v>
      </c>
      <c r="I618" s="382">
        <v>99</v>
      </c>
      <c r="J618" s="382">
        <v>999</v>
      </c>
      <c r="K618" s="382">
        <v>99</v>
      </c>
      <c r="L618" s="382">
        <v>99</v>
      </c>
      <c r="M618" s="382">
        <v>99</v>
      </c>
      <c r="N618" s="382">
        <v>99</v>
      </c>
      <c r="O618" s="382">
        <v>99</v>
      </c>
      <c r="P618" s="382">
        <v>9999</v>
      </c>
      <c r="Q618" s="382">
        <v>20</v>
      </c>
      <c r="R618" s="382">
        <v>288</v>
      </c>
      <c r="S618" s="382">
        <v>3.7604166666666656</v>
      </c>
      <c r="T618" s="382">
        <v>3.0833333333333335</v>
      </c>
      <c r="U618" s="382">
        <v>8.7244791666666686</v>
      </c>
      <c r="V618" s="382">
        <v>0</v>
      </c>
      <c r="W618" s="382">
        <v>0</v>
      </c>
      <c r="X618" s="382">
        <v>0.69444444444444442</v>
      </c>
      <c r="Y618" s="382">
        <v>0</v>
      </c>
      <c r="Z618" s="382">
        <v>2.6133538755271339</v>
      </c>
      <c r="AA618" s="382">
        <v>1.414788890317799</v>
      </c>
      <c r="AB618" s="382">
        <v>1.5855247992033712</v>
      </c>
      <c r="AC618" s="382">
        <v>58.566727741405934</v>
      </c>
      <c r="AD618" s="382">
        <v>54.697167233767104</v>
      </c>
      <c r="AE618" s="382">
        <v>52.899474209628522</v>
      </c>
      <c r="AF618" s="382">
        <v>1.6414933029353098</v>
      </c>
      <c r="AG618" s="382">
        <v>1.8273072640454449</v>
      </c>
      <c r="AH618" s="382">
        <v>0</v>
      </c>
    </row>
    <row r="619" spans="1:34" s="468" customFormat="1" ht="15.6">
      <c r="A619" s="382">
        <v>3</v>
      </c>
      <c r="B619" s="382">
        <v>241</v>
      </c>
      <c r="C619" s="382">
        <v>2020</v>
      </c>
      <c r="D619" s="382">
        <v>99</v>
      </c>
      <c r="E619" s="382">
        <v>33</v>
      </c>
      <c r="F619" s="382">
        <v>99</v>
      </c>
      <c r="G619" s="382">
        <v>99</v>
      </c>
      <c r="H619" s="382">
        <v>99</v>
      </c>
      <c r="I619" s="382">
        <v>99</v>
      </c>
      <c r="J619" s="382">
        <v>999</v>
      </c>
      <c r="K619" s="382">
        <v>99</v>
      </c>
      <c r="L619" s="382">
        <v>99</v>
      </c>
      <c r="M619" s="382">
        <v>99</v>
      </c>
      <c r="N619" s="382">
        <v>99</v>
      </c>
      <c r="O619" s="382">
        <v>99</v>
      </c>
      <c r="P619" s="382">
        <v>9999</v>
      </c>
      <c r="Q619" s="382">
        <v>10</v>
      </c>
      <c r="R619" s="382">
        <v>98</v>
      </c>
      <c r="S619" s="382">
        <v>3.7653061224489801</v>
      </c>
      <c r="T619" s="382">
        <v>2.9489795918367347</v>
      </c>
      <c r="U619" s="382">
        <v>8.9510204081632647</v>
      </c>
      <c r="V619" s="382">
        <v>0</v>
      </c>
      <c r="W619" s="382">
        <v>0</v>
      </c>
      <c r="X619" s="382">
        <v>1.0204081632653061</v>
      </c>
      <c r="Y619" s="382">
        <v>0</v>
      </c>
      <c r="Z619" s="382">
        <v>3.2216080057078118</v>
      </c>
      <c r="AA619" s="382">
        <v>2.1371400898003632</v>
      </c>
      <c r="AB619" s="382">
        <v>1.459469074415537</v>
      </c>
      <c r="AC619" s="382">
        <v>76.77906584346006</v>
      </c>
      <c r="AD619" s="382">
        <v>45.183184824958978</v>
      </c>
      <c r="AE619" s="382">
        <v>69.953206396828278</v>
      </c>
      <c r="AF619" s="382">
        <v>0.55856369335993183</v>
      </c>
      <c r="AG619" s="382">
        <v>0.637937608509209</v>
      </c>
      <c r="AH619" s="382">
        <v>0</v>
      </c>
    </row>
    <row r="620" spans="1:34" s="468" customFormat="1" ht="15.6">
      <c r="A620" s="382">
        <v>3</v>
      </c>
      <c r="B620" s="382">
        <v>242</v>
      </c>
      <c r="C620" s="382">
        <v>2020</v>
      </c>
      <c r="D620" s="382">
        <v>99</v>
      </c>
      <c r="E620" s="382">
        <v>34</v>
      </c>
      <c r="F620" s="382">
        <v>99</v>
      </c>
      <c r="G620" s="382">
        <v>99</v>
      </c>
      <c r="H620" s="382">
        <v>99</v>
      </c>
      <c r="I620" s="382">
        <v>99</v>
      </c>
      <c r="J620" s="382">
        <v>999</v>
      </c>
      <c r="K620" s="382">
        <v>99</v>
      </c>
      <c r="L620" s="382">
        <v>99</v>
      </c>
      <c r="M620" s="382">
        <v>99</v>
      </c>
      <c r="N620" s="382">
        <v>99</v>
      </c>
      <c r="O620" s="382">
        <v>99</v>
      </c>
      <c r="P620" s="382">
        <v>9999</v>
      </c>
      <c r="Q620" s="382">
        <v>35</v>
      </c>
      <c r="R620" s="382">
        <v>526</v>
      </c>
      <c r="S620" s="382">
        <v>5.0342205323193916</v>
      </c>
      <c r="T620" s="382">
        <v>3.1806083650190118</v>
      </c>
      <c r="U620" s="382">
        <v>9.488650190114063</v>
      </c>
      <c r="V620" s="382">
        <v>0</v>
      </c>
      <c r="W620" s="382">
        <v>0</v>
      </c>
      <c r="X620" s="382">
        <v>5.5133079847908739</v>
      </c>
      <c r="Y620" s="382">
        <v>0</v>
      </c>
      <c r="Z620" s="382">
        <v>3.44248803097594</v>
      </c>
      <c r="AA620" s="382">
        <v>2.3759664955271154</v>
      </c>
      <c r="AB620" s="382">
        <v>1.6313482057166844</v>
      </c>
      <c r="AC620" s="382">
        <v>73.365182603321983</v>
      </c>
      <c r="AD620" s="382">
        <v>48.668818434372589</v>
      </c>
      <c r="AE620" s="382">
        <v>59.728976558517225</v>
      </c>
      <c r="AF620" s="382">
        <v>2.9980051296665722</v>
      </c>
      <c r="AG620" s="382">
        <v>3.6296919085701278</v>
      </c>
      <c r="AH620" s="382">
        <v>0</v>
      </c>
    </row>
    <row r="621" spans="1:34" s="468" customFormat="1" ht="15.6">
      <c r="A621" s="382">
        <v>3</v>
      </c>
      <c r="B621" s="382">
        <v>243</v>
      </c>
      <c r="C621" s="382">
        <v>2020</v>
      </c>
      <c r="D621" s="382">
        <v>99</v>
      </c>
      <c r="E621" s="382">
        <v>35</v>
      </c>
      <c r="F621" s="382">
        <v>99</v>
      </c>
      <c r="G621" s="382">
        <v>99</v>
      </c>
      <c r="H621" s="382">
        <v>99</v>
      </c>
      <c r="I621" s="382">
        <v>99</v>
      </c>
      <c r="J621" s="382">
        <v>999</v>
      </c>
      <c r="K621" s="382">
        <v>99</v>
      </c>
      <c r="L621" s="382">
        <v>99</v>
      </c>
      <c r="M621" s="382">
        <v>99</v>
      </c>
      <c r="N621" s="382">
        <v>99</v>
      </c>
      <c r="O621" s="382">
        <v>99</v>
      </c>
      <c r="P621" s="382">
        <v>9999</v>
      </c>
      <c r="Q621" s="382">
        <v>15</v>
      </c>
      <c r="R621" s="382">
        <v>110</v>
      </c>
      <c r="S621" s="382">
        <v>5.7</v>
      </c>
      <c r="T621" s="382">
        <v>3.7727272727272729</v>
      </c>
      <c r="U621" s="382">
        <v>11.153727272727274</v>
      </c>
      <c r="V621" s="382">
        <v>0</v>
      </c>
      <c r="W621" s="382">
        <v>0</v>
      </c>
      <c r="X621" s="382">
        <v>0.90909090909090895</v>
      </c>
      <c r="Y621" s="382">
        <v>0</v>
      </c>
      <c r="Z621" s="382"/>
      <c r="AA621" s="382"/>
      <c r="AB621" s="382">
        <v>1.632950986900658</v>
      </c>
      <c r="AC621" s="382"/>
      <c r="AD621" s="382"/>
      <c r="AE621" s="382"/>
      <c r="AF621" s="382">
        <v>0.6269592476489031</v>
      </c>
      <c r="AG621" s="382">
        <v>0.89226177753765856</v>
      </c>
      <c r="AH621" s="382">
        <v>0</v>
      </c>
    </row>
    <row r="622" spans="1:34" s="468" customFormat="1" ht="15.6">
      <c r="A622" s="382">
        <v>3</v>
      </c>
      <c r="B622" s="382">
        <v>244</v>
      </c>
      <c r="C622" s="382">
        <v>2020</v>
      </c>
      <c r="D622" s="382">
        <v>99</v>
      </c>
      <c r="E622" s="382">
        <v>36</v>
      </c>
      <c r="F622" s="382">
        <v>99</v>
      </c>
      <c r="G622" s="382">
        <v>99</v>
      </c>
      <c r="H622" s="382">
        <v>99</v>
      </c>
      <c r="I622" s="382">
        <v>99</v>
      </c>
      <c r="J622" s="382">
        <v>999</v>
      </c>
      <c r="K622" s="382">
        <v>99</v>
      </c>
      <c r="L622" s="382">
        <v>99</v>
      </c>
      <c r="M622" s="382">
        <v>99</v>
      </c>
      <c r="N622" s="382">
        <v>99</v>
      </c>
      <c r="O622" s="382">
        <v>99</v>
      </c>
      <c r="P622" s="382">
        <v>9999</v>
      </c>
      <c r="Q622" s="382">
        <v>25</v>
      </c>
      <c r="R622" s="382">
        <v>201</v>
      </c>
      <c r="S622" s="382">
        <v>5.0746268656716413</v>
      </c>
      <c r="T622" s="382">
        <v>3.9253731343283591</v>
      </c>
      <c r="U622" s="382">
        <v>10.87049751243781</v>
      </c>
      <c r="V622" s="382">
        <v>0</v>
      </c>
      <c r="W622" s="382">
        <v>0</v>
      </c>
      <c r="X622" s="382">
        <v>3.9800995024875614</v>
      </c>
      <c r="Y622" s="382">
        <v>0</v>
      </c>
      <c r="Z622" s="382">
        <v>2.781649310536789</v>
      </c>
      <c r="AA622" s="382">
        <v>1.225517652866406</v>
      </c>
      <c r="AB622" s="382">
        <v>1.7217955989754912</v>
      </c>
      <c r="AC622" s="382">
        <v>34.58146265401156</v>
      </c>
      <c r="AD622" s="382">
        <v>21.978061143767647</v>
      </c>
      <c r="AE622" s="382">
        <v>15.117927134023487</v>
      </c>
      <c r="AF622" s="382">
        <v>1.1456255343402679</v>
      </c>
      <c r="AG622" s="382">
        <v>1.5890042595353004</v>
      </c>
      <c r="AH622" s="382">
        <v>0</v>
      </c>
    </row>
    <row r="623" spans="1:34" s="468" customFormat="1" ht="15.6">
      <c r="A623" s="382">
        <v>3</v>
      </c>
      <c r="B623" s="382">
        <v>245</v>
      </c>
      <c r="C623" s="382">
        <v>2020</v>
      </c>
      <c r="D623" s="382">
        <v>99</v>
      </c>
      <c r="E623" s="382">
        <v>37</v>
      </c>
      <c r="F623" s="382">
        <v>99</v>
      </c>
      <c r="G623" s="382">
        <v>99</v>
      </c>
      <c r="H623" s="382">
        <v>99</v>
      </c>
      <c r="I623" s="382">
        <v>99</v>
      </c>
      <c r="J623" s="382">
        <v>999</v>
      </c>
      <c r="K623" s="382">
        <v>99</v>
      </c>
      <c r="L623" s="382">
        <v>99</v>
      </c>
      <c r="M623" s="382">
        <v>99</v>
      </c>
      <c r="N623" s="382">
        <v>99</v>
      </c>
      <c r="O623" s="382">
        <v>99</v>
      </c>
      <c r="P623" s="382">
        <v>9999</v>
      </c>
      <c r="Q623" s="382">
        <v>35</v>
      </c>
      <c r="R623" s="382">
        <v>463</v>
      </c>
      <c r="S623" s="382">
        <v>5.028077753779697</v>
      </c>
      <c r="T623" s="382">
        <v>3.6781857451403881</v>
      </c>
      <c r="U623" s="382">
        <v>9.1973650107991372</v>
      </c>
      <c r="V623" s="382">
        <v>0</v>
      </c>
      <c r="W623" s="382">
        <v>0</v>
      </c>
      <c r="X623" s="382">
        <v>2.8077753779697625</v>
      </c>
      <c r="Y623" s="382">
        <v>0</v>
      </c>
      <c r="Z623" s="382">
        <v>2.8903325065667689</v>
      </c>
      <c r="AA623" s="382">
        <v>1.3931605452960061</v>
      </c>
      <c r="AB623" s="382">
        <v>1.6146265013051417</v>
      </c>
      <c r="AC623" s="382">
        <v>52.491677056943118</v>
      </c>
      <c r="AD623" s="382">
        <v>40.903149757909837</v>
      </c>
      <c r="AE623" s="382">
        <v>22.101416874507937</v>
      </c>
      <c r="AF623" s="382">
        <v>2.6389284696494721</v>
      </c>
      <c r="AG623" s="382">
        <v>3.0968772837704601</v>
      </c>
      <c r="AH623" s="382">
        <v>0</v>
      </c>
    </row>
    <row r="624" spans="1:34" s="468" customFormat="1" ht="15.6">
      <c r="A624" s="382">
        <v>3</v>
      </c>
      <c r="B624" s="382">
        <v>246</v>
      </c>
      <c r="C624" s="382">
        <v>2020</v>
      </c>
      <c r="D624" s="382">
        <v>99</v>
      </c>
      <c r="E624" s="382">
        <v>38</v>
      </c>
      <c r="F624" s="382">
        <v>99</v>
      </c>
      <c r="G624" s="382">
        <v>99</v>
      </c>
      <c r="H624" s="382">
        <v>99</v>
      </c>
      <c r="I624" s="382">
        <v>99</v>
      </c>
      <c r="J624" s="382">
        <v>999</v>
      </c>
      <c r="K624" s="382">
        <v>99</v>
      </c>
      <c r="L624" s="382">
        <v>99</v>
      </c>
      <c r="M624" s="382">
        <v>99</v>
      </c>
      <c r="N624" s="382">
        <v>99</v>
      </c>
      <c r="O624" s="382">
        <v>99</v>
      </c>
      <c r="P624" s="382">
        <v>9999</v>
      </c>
      <c r="Q624" s="382">
        <v>27</v>
      </c>
      <c r="R624" s="382">
        <v>533</v>
      </c>
      <c r="S624" s="382">
        <v>4.696060037523452</v>
      </c>
      <c r="T624" s="382">
        <v>3.9024390243902438</v>
      </c>
      <c r="U624" s="382">
        <v>11.597242026266411</v>
      </c>
      <c r="V624" s="382">
        <v>0</v>
      </c>
      <c r="W624" s="382">
        <v>0</v>
      </c>
      <c r="X624" s="382">
        <v>9.3808630393996264</v>
      </c>
      <c r="Y624" s="382">
        <v>0.56285178236397748</v>
      </c>
      <c r="Z624" s="382">
        <v>3.3879141351577751</v>
      </c>
      <c r="AA624" s="382">
        <v>1.4539599327617498</v>
      </c>
      <c r="AB624" s="382">
        <v>1.7610156273874997</v>
      </c>
      <c r="AC624" s="382">
        <v>1.0719179951618298</v>
      </c>
      <c r="AD624" s="382">
        <v>22.719300279607157</v>
      </c>
      <c r="AE624" s="382">
        <v>35.332954563337999</v>
      </c>
      <c r="AF624" s="382">
        <v>3.0379025363351393</v>
      </c>
      <c r="AG624" s="382">
        <v>4.4953293178365561</v>
      </c>
      <c r="AH624" s="382">
        <v>7.879924953095685</v>
      </c>
    </row>
    <row r="625" spans="1:37" s="468" customFormat="1" ht="15.6">
      <c r="A625" s="382">
        <v>3</v>
      </c>
      <c r="B625" s="382">
        <v>247</v>
      </c>
      <c r="C625" s="382">
        <v>2020</v>
      </c>
      <c r="D625" s="382">
        <v>99</v>
      </c>
      <c r="E625" s="382">
        <v>39</v>
      </c>
      <c r="F625" s="382">
        <v>99</v>
      </c>
      <c r="G625" s="382">
        <v>99</v>
      </c>
      <c r="H625" s="382">
        <v>99</v>
      </c>
      <c r="I625" s="382">
        <v>99</v>
      </c>
      <c r="J625" s="382">
        <v>999</v>
      </c>
      <c r="K625" s="382">
        <v>99</v>
      </c>
      <c r="L625" s="382">
        <v>99</v>
      </c>
      <c r="M625" s="382">
        <v>99</v>
      </c>
      <c r="N625" s="382">
        <v>99</v>
      </c>
      <c r="O625" s="382">
        <v>99</v>
      </c>
      <c r="P625" s="382">
        <v>9999</v>
      </c>
      <c r="Q625" s="382">
        <v>22</v>
      </c>
      <c r="R625" s="382">
        <v>161</v>
      </c>
      <c r="S625" s="382">
        <v>5.0434782608695663</v>
      </c>
      <c r="T625" s="382">
        <v>3.751552795031055</v>
      </c>
      <c r="U625" s="382">
        <v>10.213602484472048</v>
      </c>
      <c r="V625" s="382">
        <v>0</v>
      </c>
      <c r="W625" s="382">
        <v>0</v>
      </c>
      <c r="X625" s="382">
        <v>4.3478260869565215</v>
      </c>
      <c r="Y625" s="382">
        <v>0</v>
      </c>
      <c r="Z625" s="382">
        <v>3.0256837536968577</v>
      </c>
      <c r="AA625" s="382">
        <v>1.8393484739259225</v>
      </c>
      <c r="AB625" s="382">
        <v>1.5881199318754673</v>
      </c>
      <c r="AC625" s="382">
        <v>47.767795205568447</v>
      </c>
      <c r="AD625" s="382">
        <v>43.156878372328322</v>
      </c>
      <c r="AE625" s="382">
        <v>22.270797813375673</v>
      </c>
      <c r="AF625" s="382">
        <v>0.91764035337703054</v>
      </c>
      <c r="AG625" s="382">
        <v>1.195871208454695</v>
      </c>
      <c r="AH625" s="382">
        <v>0</v>
      </c>
    </row>
    <row r="626" spans="1:37" s="468" customFormat="1" ht="15.6">
      <c r="A626" s="382">
        <v>3</v>
      </c>
      <c r="B626" s="382">
        <v>248</v>
      </c>
      <c r="C626" s="382">
        <v>2020</v>
      </c>
      <c r="D626" s="382">
        <v>99</v>
      </c>
      <c r="E626" s="382">
        <v>40</v>
      </c>
      <c r="F626" s="382">
        <v>99</v>
      </c>
      <c r="G626" s="382">
        <v>99</v>
      </c>
      <c r="H626" s="382">
        <v>99</v>
      </c>
      <c r="I626" s="382">
        <v>99</v>
      </c>
      <c r="J626" s="382">
        <v>999</v>
      </c>
      <c r="K626" s="382">
        <v>99</v>
      </c>
      <c r="L626" s="382">
        <v>99</v>
      </c>
      <c r="M626" s="382">
        <v>99</v>
      </c>
      <c r="N626" s="382">
        <v>99</v>
      </c>
      <c r="O626" s="382">
        <v>99</v>
      </c>
      <c r="P626" s="382">
        <v>9999</v>
      </c>
      <c r="Q626" s="382">
        <v>28</v>
      </c>
      <c r="R626" s="382">
        <v>278</v>
      </c>
      <c r="S626" s="382">
        <v>4.9820143884892083</v>
      </c>
      <c r="T626" s="382">
        <v>3.9208633093525176</v>
      </c>
      <c r="U626" s="382">
        <v>10.785035971223012</v>
      </c>
      <c r="V626" s="382">
        <v>0</v>
      </c>
      <c r="W626" s="382">
        <v>0</v>
      </c>
      <c r="X626" s="382">
        <v>5.0359712230215825</v>
      </c>
      <c r="Y626" s="382">
        <v>0</v>
      </c>
      <c r="Z626" s="382">
        <v>2.8620410471446238</v>
      </c>
      <c r="AA626" s="382">
        <v>1.4026055814302041</v>
      </c>
      <c r="AB626" s="382">
        <v>1.8701161745986588</v>
      </c>
      <c r="AC626" s="382">
        <v>50.345474986166494</v>
      </c>
      <c r="AD626" s="382">
        <v>30.816212795256053</v>
      </c>
      <c r="AE626" s="382">
        <v>52.743046196658803</v>
      </c>
      <c r="AF626" s="382">
        <v>1.5844970076944997</v>
      </c>
      <c r="AG626" s="382">
        <v>2.1804492194900242</v>
      </c>
      <c r="AH626" s="382">
        <v>0</v>
      </c>
    </row>
    <row r="627" spans="1:37" s="468" customFormat="1" ht="15.6">
      <c r="A627" s="382">
        <v>3</v>
      </c>
      <c r="B627" s="382">
        <v>249</v>
      </c>
      <c r="C627" s="382">
        <v>2020</v>
      </c>
      <c r="D627" s="382">
        <v>99</v>
      </c>
      <c r="E627" s="382">
        <v>41</v>
      </c>
      <c r="F627" s="382">
        <v>99</v>
      </c>
      <c r="G627" s="382">
        <v>99</v>
      </c>
      <c r="H627" s="382">
        <v>99</v>
      </c>
      <c r="I627" s="382">
        <v>99</v>
      </c>
      <c r="J627" s="382">
        <v>999</v>
      </c>
      <c r="K627" s="382">
        <v>99</v>
      </c>
      <c r="L627" s="382">
        <v>99</v>
      </c>
      <c r="M627" s="382">
        <v>99</v>
      </c>
      <c r="N627" s="382">
        <v>99</v>
      </c>
      <c r="O627" s="382">
        <v>99</v>
      </c>
      <c r="P627" s="382">
        <v>9999</v>
      </c>
      <c r="Q627" s="382">
        <v>44</v>
      </c>
      <c r="R627" s="382">
        <v>464</v>
      </c>
      <c r="S627" s="382">
        <v>5.2198275862068977</v>
      </c>
      <c r="T627" s="382">
        <v>3.8879310344827593</v>
      </c>
      <c r="U627" s="382">
        <v>9.0986206896551742</v>
      </c>
      <c r="V627" s="382">
        <v>0</v>
      </c>
      <c r="W627" s="382">
        <v>0</v>
      </c>
      <c r="X627" s="382">
        <v>2.1551724137931032</v>
      </c>
      <c r="Y627" s="382">
        <v>0</v>
      </c>
      <c r="Z627" s="382">
        <v>3.1821546854812914</v>
      </c>
      <c r="AA627" s="382">
        <v>1.5082942996681423</v>
      </c>
      <c r="AB627" s="382">
        <v>1.637499943270007</v>
      </c>
      <c r="AC627" s="382">
        <v>46.511828909006951</v>
      </c>
      <c r="AD627" s="382">
        <v>10.261732504635102</v>
      </c>
      <c r="AE627" s="382">
        <v>24.557639694353497</v>
      </c>
      <c r="AF627" s="382">
        <v>2.6446280991735542</v>
      </c>
      <c r="AG627" s="382">
        <v>3.070245643068672</v>
      </c>
      <c r="AH627" s="382">
        <v>0</v>
      </c>
    </row>
    <row r="628" spans="1:37" s="468" customFormat="1" ht="15.6">
      <c r="A628" s="382">
        <v>3</v>
      </c>
      <c r="B628" s="382">
        <v>250</v>
      </c>
      <c r="C628" s="382">
        <v>2020</v>
      </c>
      <c r="D628" s="382">
        <v>99</v>
      </c>
      <c r="E628" s="382">
        <v>42</v>
      </c>
      <c r="F628" s="382">
        <v>99</v>
      </c>
      <c r="G628" s="382">
        <v>99</v>
      </c>
      <c r="H628" s="382">
        <v>99</v>
      </c>
      <c r="I628" s="382">
        <v>99</v>
      </c>
      <c r="J628" s="382">
        <v>999</v>
      </c>
      <c r="K628" s="382">
        <v>99</v>
      </c>
      <c r="L628" s="382">
        <v>99</v>
      </c>
      <c r="M628" s="382">
        <v>99</v>
      </c>
      <c r="N628" s="382">
        <v>99</v>
      </c>
      <c r="O628" s="382">
        <v>99</v>
      </c>
      <c r="P628" s="382">
        <v>9999</v>
      </c>
      <c r="Q628" s="382">
        <v>46</v>
      </c>
      <c r="R628" s="382">
        <v>437</v>
      </c>
      <c r="S628" s="382">
        <v>5.4713958810068659</v>
      </c>
      <c r="T628" s="382">
        <v>4.4645308924485114</v>
      </c>
      <c r="U628" s="382">
        <v>10.7975057208238</v>
      </c>
      <c r="V628" s="382">
        <v>0</v>
      </c>
      <c r="W628" s="382">
        <v>0</v>
      </c>
      <c r="X628" s="382">
        <v>4.805491990846682</v>
      </c>
      <c r="Y628" s="382">
        <v>0</v>
      </c>
      <c r="Z628" s="382">
        <v>2.6645174992804681</v>
      </c>
      <c r="AA628" s="382">
        <v>1.2500731772745897</v>
      </c>
      <c r="AB628" s="382">
        <v>1.5812837157035078</v>
      </c>
      <c r="AC628" s="382">
        <v>49.759193644182382</v>
      </c>
      <c r="AD628" s="382">
        <v>41.137351221108005</v>
      </c>
      <c r="AE628" s="382">
        <v>42.520866167127267</v>
      </c>
      <c r="AF628" s="382">
        <v>2.4907381020233688</v>
      </c>
      <c r="AG628" s="382">
        <v>3.4315036310154912</v>
      </c>
      <c r="AH628" s="382">
        <v>0.68649885583524017</v>
      </c>
    </row>
    <row r="629" spans="1:37" s="468" customFormat="1" ht="15.6">
      <c r="A629" s="382">
        <v>3</v>
      </c>
      <c r="B629" s="382">
        <v>251</v>
      </c>
      <c r="C629" s="382">
        <v>2020</v>
      </c>
      <c r="D629" s="382">
        <v>99</v>
      </c>
      <c r="E629" s="382">
        <v>43</v>
      </c>
      <c r="F629" s="382">
        <v>99</v>
      </c>
      <c r="G629" s="382">
        <v>99</v>
      </c>
      <c r="H629" s="382">
        <v>99</v>
      </c>
      <c r="I629" s="382">
        <v>99</v>
      </c>
      <c r="J629" s="382">
        <v>999</v>
      </c>
      <c r="K629" s="382">
        <v>99</v>
      </c>
      <c r="L629" s="382">
        <v>99</v>
      </c>
      <c r="M629" s="382">
        <v>99</v>
      </c>
      <c r="N629" s="382">
        <v>99</v>
      </c>
      <c r="O629" s="382">
        <v>99</v>
      </c>
      <c r="P629" s="382">
        <v>9999</v>
      </c>
      <c r="Q629" s="382">
        <v>55</v>
      </c>
      <c r="R629" s="382">
        <v>493</v>
      </c>
      <c r="S629" s="382">
        <v>5.0283975659229219</v>
      </c>
      <c r="T629" s="382">
        <v>4.2393509127789057</v>
      </c>
      <c r="U629" s="382">
        <v>9.0923935091277954</v>
      </c>
      <c r="V629" s="382">
        <v>0</v>
      </c>
      <c r="W629" s="382">
        <v>0</v>
      </c>
      <c r="X629" s="382">
        <v>5.0709939148073033</v>
      </c>
      <c r="Y629" s="382">
        <v>0</v>
      </c>
      <c r="Z629" s="382">
        <v>3.4917651532882932</v>
      </c>
      <c r="AA629" s="382">
        <v>1.3805387680964261</v>
      </c>
      <c r="AB629" s="382">
        <v>1.5947152786830276</v>
      </c>
      <c r="AC629" s="382">
        <v>44.252045870840462</v>
      </c>
      <c r="AD629" s="382">
        <v>30.909055652486451</v>
      </c>
      <c r="AE629" s="382">
        <v>44.65280213887231</v>
      </c>
      <c r="AF629" s="382">
        <v>2.8099173553719003</v>
      </c>
      <c r="AG629" s="382">
        <v>3.2599033595792948</v>
      </c>
      <c r="AH629" s="382">
        <v>0.40567951318458423</v>
      </c>
    </row>
    <row r="630" spans="1:37" s="468" customFormat="1" ht="15.6">
      <c r="A630" s="382">
        <v>3</v>
      </c>
      <c r="B630" s="382">
        <v>252</v>
      </c>
      <c r="C630" s="382">
        <v>2020</v>
      </c>
      <c r="D630" s="382">
        <v>99</v>
      </c>
      <c r="E630" s="382">
        <v>44</v>
      </c>
      <c r="F630" s="382">
        <v>99</v>
      </c>
      <c r="G630" s="382">
        <v>99</v>
      </c>
      <c r="H630" s="382">
        <v>99</v>
      </c>
      <c r="I630" s="382">
        <v>99</v>
      </c>
      <c r="J630" s="382">
        <v>999</v>
      </c>
      <c r="K630" s="382">
        <v>99</v>
      </c>
      <c r="L630" s="382">
        <v>99</v>
      </c>
      <c r="M630" s="382">
        <v>99</v>
      </c>
      <c r="N630" s="382">
        <v>99</v>
      </c>
      <c r="O630" s="382">
        <v>99</v>
      </c>
      <c r="P630" s="382">
        <v>9999</v>
      </c>
      <c r="Q630" s="382">
        <v>38</v>
      </c>
      <c r="R630" s="382">
        <v>232</v>
      </c>
      <c r="S630" s="382">
        <v>5.5215517241379315</v>
      </c>
      <c r="T630" s="382">
        <v>4.3620689655172411</v>
      </c>
      <c r="U630" s="382">
        <v>11.286939655172421</v>
      </c>
      <c r="V630" s="382">
        <v>0</v>
      </c>
      <c r="W630" s="382">
        <v>0</v>
      </c>
      <c r="X630" s="382">
        <v>12.068965517241377</v>
      </c>
      <c r="Y630" s="382">
        <v>0</v>
      </c>
      <c r="Z630" s="382">
        <v>3.7567293225963159</v>
      </c>
      <c r="AA630" s="382">
        <v>1.9207266061572847</v>
      </c>
      <c r="AB630" s="382">
        <v>1.5832994343117894</v>
      </c>
      <c r="AC630" s="382">
        <v>68.600309370965945</v>
      </c>
      <c r="AD630" s="382">
        <v>26.169721256698359</v>
      </c>
      <c r="AE630" s="382">
        <v>19.161383652316065</v>
      </c>
      <c r="AF630" s="382">
        <v>1.3223140495867771</v>
      </c>
      <c r="AG630" s="382">
        <v>1.9043368485111272</v>
      </c>
      <c r="AH630" s="382">
        <v>7.7586206896551699</v>
      </c>
    </row>
    <row r="631" spans="1:37" s="468" customFormat="1" ht="15.6">
      <c r="A631" s="382">
        <v>3</v>
      </c>
      <c r="B631" s="382">
        <v>253</v>
      </c>
      <c r="C631" s="382">
        <v>2020</v>
      </c>
      <c r="D631" s="382">
        <v>99</v>
      </c>
      <c r="E631" s="382">
        <v>45</v>
      </c>
      <c r="F631" s="382">
        <v>99</v>
      </c>
      <c r="G631" s="382">
        <v>99</v>
      </c>
      <c r="H631" s="382">
        <v>99</v>
      </c>
      <c r="I631" s="382">
        <v>99</v>
      </c>
      <c r="J631" s="382">
        <v>999</v>
      </c>
      <c r="K631" s="382">
        <v>99</v>
      </c>
      <c r="L631" s="382">
        <v>99</v>
      </c>
      <c r="M631" s="382">
        <v>99</v>
      </c>
      <c r="N631" s="382">
        <v>99</v>
      </c>
      <c r="O631" s="382">
        <v>99</v>
      </c>
      <c r="P631" s="382">
        <v>9999</v>
      </c>
      <c r="Q631" s="382">
        <v>30</v>
      </c>
      <c r="R631" s="382">
        <v>471</v>
      </c>
      <c r="S631" s="382">
        <v>4.8768577494692149</v>
      </c>
      <c r="T631" s="382">
        <v>4.063694267515924</v>
      </c>
      <c r="U631" s="382">
        <v>10.094607218683644</v>
      </c>
      <c r="V631" s="382">
        <v>0</v>
      </c>
      <c r="W631" s="382">
        <v>0</v>
      </c>
      <c r="X631" s="382">
        <v>7.8556263269639057</v>
      </c>
      <c r="Y631" s="382">
        <v>0.21231422505307856</v>
      </c>
      <c r="Z631" s="382">
        <v>3.516601664406303</v>
      </c>
      <c r="AA631" s="382">
        <v>1.4163570907929699</v>
      </c>
      <c r="AB631" s="382">
        <v>1.4439927336409621</v>
      </c>
      <c r="AC631" s="382">
        <v>38.970618771809058</v>
      </c>
      <c r="AD631" s="382">
        <v>10.154720390805686</v>
      </c>
      <c r="AE631" s="382">
        <v>26.439941761110564</v>
      </c>
      <c r="AF631" s="382">
        <v>2.6845255058421205</v>
      </c>
      <c r="AG631" s="382">
        <v>3.4577207431754933</v>
      </c>
      <c r="AH631" s="382">
        <v>0</v>
      </c>
    </row>
    <row r="632" spans="1:37" s="468" customFormat="1" ht="15.6">
      <c r="A632" s="382">
        <v>3</v>
      </c>
      <c r="B632" s="382">
        <v>254</v>
      </c>
      <c r="C632" s="382">
        <v>2020</v>
      </c>
      <c r="D632" s="382">
        <v>99</v>
      </c>
      <c r="E632" s="382">
        <v>46</v>
      </c>
      <c r="F632" s="382">
        <v>99</v>
      </c>
      <c r="G632" s="382">
        <v>99</v>
      </c>
      <c r="H632" s="382">
        <v>99</v>
      </c>
      <c r="I632" s="382">
        <v>99</v>
      </c>
      <c r="J632" s="382">
        <v>999</v>
      </c>
      <c r="K632" s="382">
        <v>99</v>
      </c>
      <c r="L632" s="382">
        <v>99</v>
      </c>
      <c r="M632" s="382">
        <v>99</v>
      </c>
      <c r="N632" s="382">
        <v>99</v>
      </c>
      <c r="O632" s="382">
        <v>99</v>
      </c>
      <c r="P632" s="382">
        <v>9999</v>
      </c>
      <c r="Q632" s="382">
        <v>47</v>
      </c>
      <c r="R632" s="382">
        <v>431</v>
      </c>
      <c r="S632" s="382">
        <v>5.3410672853828309</v>
      </c>
      <c r="T632" s="382">
        <v>4.3944315545243624</v>
      </c>
      <c r="U632" s="382">
        <v>9.4189327146171653</v>
      </c>
      <c r="V632" s="382">
        <v>0</v>
      </c>
      <c r="W632" s="382">
        <v>0</v>
      </c>
      <c r="X632" s="382">
        <v>4.872389791183295</v>
      </c>
      <c r="Y632" s="382">
        <v>0.46403712296983762</v>
      </c>
      <c r="Z632" s="382">
        <v>3.810861114497329</v>
      </c>
      <c r="AA632" s="382">
        <v>1.5008606263083204</v>
      </c>
      <c r="AB632" s="382">
        <v>1.4838235520041703</v>
      </c>
      <c r="AC632" s="382">
        <v>47.419178320683933</v>
      </c>
      <c r="AD632" s="382">
        <v>22.301907881093264</v>
      </c>
      <c r="AE632" s="382">
        <v>34.903499686623626</v>
      </c>
      <c r="AF632" s="382">
        <v>2.4565403248788833</v>
      </c>
      <c r="AG632" s="382">
        <v>2.9522868194250393</v>
      </c>
      <c r="AH632" s="382">
        <v>1.8561484918793505</v>
      </c>
    </row>
    <row r="633" spans="1:37" s="468" customFormat="1" ht="15.6">
      <c r="A633" s="382">
        <v>3</v>
      </c>
      <c r="B633" s="382">
        <v>255</v>
      </c>
      <c r="C633" s="382">
        <v>2020</v>
      </c>
      <c r="D633" s="382">
        <v>99</v>
      </c>
      <c r="E633" s="382">
        <v>47</v>
      </c>
      <c r="F633" s="382">
        <v>99</v>
      </c>
      <c r="G633" s="382">
        <v>99</v>
      </c>
      <c r="H633" s="382">
        <v>99</v>
      </c>
      <c r="I633" s="382">
        <v>99</v>
      </c>
      <c r="J633" s="382">
        <v>999</v>
      </c>
      <c r="K633" s="382">
        <v>99</v>
      </c>
      <c r="L633" s="382">
        <v>99</v>
      </c>
      <c r="M633" s="382">
        <v>99</v>
      </c>
      <c r="N633" s="382">
        <v>99</v>
      </c>
      <c r="O633" s="382">
        <v>99</v>
      </c>
      <c r="P633" s="382">
        <v>9999</v>
      </c>
      <c r="Q633" s="382">
        <v>23</v>
      </c>
      <c r="R633" s="382">
        <v>135</v>
      </c>
      <c r="S633" s="382">
        <v>4.7259259259259263</v>
      </c>
      <c r="T633" s="382">
        <v>4.0444444444444452</v>
      </c>
      <c r="U633" s="382">
        <v>9.899851851851853</v>
      </c>
      <c r="V633" s="382">
        <v>0</v>
      </c>
      <c r="W633" s="382">
        <v>0</v>
      </c>
      <c r="X633" s="382">
        <v>2.2222222222222223</v>
      </c>
      <c r="Y633" s="382">
        <v>0</v>
      </c>
      <c r="Z633" s="382">
        <v>3.0456572568495539</v>
      </c>
      <c r="AA633" s="382">
        <v>1.8636071340463864</v>
      </c>
      <c r="AB633" s="382">
        <v>1.6990919869880252</v>
      </c>
      <c r="AC633" s="382">
        <v>62.774027733023694</v>
      </c>
      <c r="AD633" s="382">
        <v>42.201371240013323</v>
      </c>
      <c r="AE633" s="382">
        <v>52.084300788785534</v>
      </c>
      <c r="AF633" s="382">
        <v>0.76944998575092605</v>
      </c>
      <c r="AG633" s="382">
        <v>0.97194579915684876</v>
      </c>
      <c r="AH633" s="382">
        <v>0</v>
      </c>
    </row>
    <row r="634" spans="1:37" s="468" customFormat="1" ht="15.6">
      <c r="A634" s="382">
        <v>3</v>
      </c>
      <c r="B634" s="382">
        <v>256</v>
      </c>
      <c r="C634" s="382">
        <v>2020</v>
      </c>
      <c r="D634" s="382">
        <v>99</v>
      </c>
      <c r="E634" s="382">
        <v>48</v>
      </c>
      <c r="F634" s="382">
        <v>99</v>
      </c>
      <c r="G634" s="382">
        <v>99</v>
      </c>
      <c r="H634" s="382">
        <v>99</v>
      </c>
      <c r="I634" s="382">
        <v>99</v>
      </c>
      <c r="J634" s="382">
        <v>999</v>
      </c>
      <c r="K634" s="382">
        <v>99</v>
      </c>
      <c r="L634" s="382">
        <v>99</v>
      </c>
      <c r="M634" s="382">
        <v>99</v>
      </c>
      <c r="N634" s="382">
        <v>99</v>
      </c>
      <c r="O634" s="382">
        <v>99</v>
      </c>
      <c r="P634" s="382">
        <v>9999</v>
      </c>
      <c r="Q634" s="382">
        <v>29</v>
      </c>
      <c r="R634" s="382">
        <v>268</v>
      </c>
      <c r="S634" s="382">
        <v>4.6567164179104488</v>
      </c>
      <c r="T634" s="382">
        <v>4.0037313432835822</v>
      </c>
      <c r="U634" s="382">
        <v>9.1744776119402953</v>
      </c>
      <c r="V634" s="382">
        <v>0</v>
      </c>
      <c r="W634" s="382">
        <v>0</v>
      </c>
      <c r="X634" s="382">
        <v>5.5970149253731343</v>
      </c>
      <c r="Y634" s="382">
        <v>0</v>
      </c>
      <c r="Z634" s="382">
        <v>4.0691762830618678</v>
      </c>
      <c r="AA634" s="382">
        <v>1.7432363007286795</v>
      </c>
      <c r="AB634" s="382">
        <v>1.79031001719655</v>
      </c>
      <c r="AC634" s="382">
        <v>70.40212258746763</v>
      </c>
      <c r="AD634" s="382">
        <v>49.484935122795889</v>
      </c>
      <c r="AE634" s="382">
        <v>57.548713524390109</v>
      </c>
      <c r="AF634" s="382">
        <v>1.5275007124536901</v>
      </c>
      <c r="AG634" s="382">
        <v>1.78811613577075</v>
      </c>
      <c r="AH634" s="382">
        <v>0.37313432835820903</v>
      </c>
    </row>
    <row r="635" spans="1:37" s="468" customFormat="1" ht="15.6">
      <c r="A635" s="382">
        <v>3</v>
      </c>
      <c r="B635" s="382">
        <v>257</v>
      </c>
      <c r="C635" s="382">
        <v>2020</v>
      </c>
      <c r="D635" s="382">
        <v>99</v>
      </c>
      <c r="E635" s="382">
        <v>49</v>
      </c>
      <c r="F635" s="382">
        <v>99</v>
      </c>
      <c r="G635" s="382">
        <v>99</v>
      </c>
      <c r="H635" s="382">
        <v>99</v>
      </c>
      <c r="I635" s="382">
        <v>99</v>
      </c>
      <c r="J635" s="382">
        <v>999</v>
      </c>
      <c r="K635" s="382">
        <v>99</v>
      </c>
      <c r="L635" s="382">
        <v>99</v>
      </c>
      <c r="M635" s="382">
        <v>99</v>
      </c>
      <c r="N635" s="382">
        <v>99</v>
      </c>
      <c r="O635" s="382">
        <v>99</v>
      </c>
      <c r="P635" s="382">
        <v>9999</v>
      </c>
      <c r="Q635" s="382">
        <v>24</v>
      </c>
      <c r="R635" s="382">
        <v>108</v>
      </c>
      <c r="S635" s="382">
        <v>7.5092592592592604</v>
      </c>
      <c r="T635" s="382">
        <v>4.4444444444444446</v>
      </c>
      <c r="U635" s="382">
        <v>12.874722222222221</v>
      </c>
      <c r="V635" s="382">
        <v>0</v>
      </c>
      <c r="W635" s="382">
        <v>0.92592592592592604</v>
      </c>
      <c r="X635" s="382">
        <v>25</v>
      </c>
      <c r="Y635" s="382">
        <v>0</v>
      </c>
      <c r="Z635" s="382">
        <v>4.1697451867997213</v>
      </c>
      <c r="AA635" s="382">
        <v>2.3273549219628329</v>
      </c>
      <c r="AB635" s="382">
        <v>1.7864372434237248</v>
      </c>
      <c r="AC635" s="382">
        <v>30.039617406062497</v>
      </c>
      <c r="AD635" s="382">
        <v>33.294770033177691</v>
      </c>
      <c r="AE635" s="382">
        <v>-33.949819049575098</v>
      </c>
      <c r="AF635" s="382">
        <v>0.6155599886007409</v>
      </c>
      <c r="AG635" s="382">
        <v>1.0112096517371183</v>
      </c>
      <c r="AH635" s="382">
        <v>12.037037037037036</v>
      </c>
    </row>
    <row r="636" spans="1:37" s="468" customFormat="1" ht="15.6">
      <c r="A636" s="382">
        <v>3</v>
      </c>
      <c r="B636" s="382">
        <v>258</v>
      </c>
      <c r="C636" s="382">
        <v>2020</v>
      </c>
      <c r="D636" s="382">
        <v>99</v>
      </c>
      <c r="E636" s="382">
        <v>50</v>
      </c>
      <c r="F636" s="382">
        <v>99</v>
      </c>
      <c r="G636" s="382">
        <v>99</v>
      </c>
      <c r="H636" s="382">
        <v>99</v>
      </c>
      <c r="I636" s="382">
        <v>99</v>
      </c>
      <c r="J636" s="382">
        <v>999</v>
      </c>
      <c r="K636" s="382">
        <v>99</v>
      </c>
      <c r="L636" s="382">
        <v>99</v>
      </c>
      <c r="M636" s="382">
        <v>99</v>
      </c>
      <c r="N636" s="382">
        <v>99</v>
      </c>
      <c r="O636" s="382">
        <v>99</v>
      </c>
      <c r="P636" s="382">
        <v>9999</v>
      </c>
      <c r="Q636" s="382"/>
      <c r="R636" s="382">
        <v>0</v>
      </c>
      <c r="S636" s="382"/>
      <c r="T636" s="382"/>
      <c r="U636" s="382"/>
      <c r="V636" s="382"/>
      <c r="W636" s="382"/>
      <c r="X636" s="382"/>
      <c r="Y636" s="382"/>
      <c r="Z636" s="382"/>
      <c r="AA636" s="382"/>
      <c r="AB636" s="382"/>
      <c r="AC636" s="382"/>
      <c r="AD636" s="382"/>
      <c r="AE636" s="382"/>
      <c r="AF636" s="382"/>
      <c r="AG636" s="382"/>
      <c r="AH636" s="382"/>
    </row>
    <row r="637" spans="1:37" s="468" customFormat="1" ht="15.6">
      <c r="A637" s="382">
        <v>3</v>
      </c>
      <c r="B637" s="382">
        <v>259</v>
      </c>
      <c r="C637" s="382">
        <v>2020</v>
      </c>
      <c r="D637" s="382">
        <v>99</v>
      </c>
      <c r="E637" s="382">
        <v>51</v>
      </c>
      <c r="F637" s="382">
        <v>99</v>
      </c>
      <c r="G637" s="382">
        <v>99</v>
      </c>
      <c r="H637" s="382">
        <v>99</v>
      </c>
      <c r="I637" s="382">
        <v>99</v>
      </c>
      <c r="J637" s="382">
        <v>999</v>
      </c>
      <c r="K637" s="382">
        <v>99</v>
      </c>
      <c r="L637" s="382">
        <v>99</v>
      </c>
      <c r="M637" s="382">
        <v>99</v>
      </c>
      <c r="N637" s="382">
        <v>99</v>
      </c>
      <c r="O637" s="382">
        <v>99</v>
      </c>
      <c r="P637" s="382">
        <v>9999</v>
      </c>
      <c r="Q637" s="382"/>
      <c r="R637" s="382">
        <v>0</v>
      </c>
      <c r="S637" s="382"/>
      <c r="T637" s="382"/>
      <c r="U637" s="382"/>
      <c r="V637" s="382"/>
      <c r="W637" s="382"/>
      <c r="X637" s="382"/>
      <c r="Y637" s="382"/>
      <c r="Z637" s="382"/>
      <c r="AA637" s="382"/>
      <c r="AB637" s="382"/>
      <c r="AC637" s="382"/>
      <c r="AD637" s="382"/>
      <c r="AE637" s="382"/>
      <c r="AF637" s="382"/>
      <c r="AG637" s="382"/>
      <c r="AH637" s="382"/>
    </row>
    <row r="638" spans="1:37" s="468" customFormat="1" ht="15.6">
      <c r="A638" s="382">
        <v>3</v>
      </c>
      <c r="B638" s="382">
        <v>260</v>
      </c>
      <c r="C638" s="382">
        <v>2020</v>
      </c>
      <c r="D638" s="382">
        <v>99</v>
      </c>
      <c r="E638" s="382">
        <v>52</v>
      </c>
      <c r="F638" s="382">
        <v>99</v>
      </c>
      <c r="G638" s="382">
        <v>99</v>
      </c>
      <c r="H638" s="382">
        <v>99</v>
      </c>
      <c r="I638" s="382">
        <v>99</v>
      </c>
      <c r="J638" s="382">
        <v>999</v>
      </c>
      <c r="K638" s="382">
        <v>99</v>
      </c>
      <c r="L638" s="382">
        <v>99</v>
      </c>
      <c r="M638" s="382">
        <v>99</v>
      </c>
      <c r="N638" s="382">
        <v>99</v>
      </c>
      <c r="O638" s="382">
        <v>99</v>
      </c>
      <c r="P638" s="382">
        <v>9999</v>
      </c>
      <c r="Q638" s="382"/>
      <c r="R638" s="382">
        <v>0</v>
      </c>
      <c r="S638" s="382"/>
      <c r="T638" s="382"/>
      <c r="U638" s="382"/>
      <c r="V638" s="382"/>
      <c r="W638" s="382"/>
      <c r="X638" s="382"/>
      <c r="Y638" s="382"/>
      <c r="Z638" s="382"/>
      <c r="AA638" s="382"/>
      <c r="AB638" s="382"/>
      <c r="AC638" s="382"/>
      <c r="AD638" s="382"/>
      <c r="AE638" s="382"/>
      <c r="AF638" s="382"/>
      <c r="AG638" s="382"/>
      <c r="AH638" s="382"/>
    </row>
    <row r="639" spans="1:37" ht="15.6">
      <c r="A639" s="382">
        <v>5</v>
      </c>
      <c r="B639" s="382">
        <v>1</v>
      </c>
      <c r="C639" s="382">
        <v>2024</v>
      </c>
      <c r="D639" s="382">
        <v>99</v>
      </c>
      <c r="E639" s="382">
        <v>99</v>
      </c>
      <c r="F639" s="382">
        <v>99</v>
      </c>
      <c r="G639" s="382">
        <v>1</v>
      </c>
      <c r="H639" s="382">
        <v>99</v>
      </c>
      <c r="I639" s="382">
        <v>99</v>
      </c>
      <c r="J639" s="382">
        <v>999</v>
      </c>
      <c r="K639" s="382">
        <v>99</v>
      </c>
      <c r="L639" s="382">
        <v>99</v>
      </c>
      <c r="M639" s="382">
        <v>99</v>
      </c>
      <c r="N639" s="382">
        <v>99</v>
      </c>
      <c r="O639" s="382">
        <v>99</v>
      </c>
      <c r="P639" s="382">
        <v>9999</v>
      </c>
      <c r="Q639" s="382">
        <v>200</v>
      </c>
      <c r="R639" s="382">
        <v>6621</v>
      </c>
      <c r="S639" s="382">
        <v>5.6813170215979447</v>
      </c>
      <c r="T639" s="382">
        <v>4.867542667270806</v>
      </c>
      <c r="U639" s="382">
        <v>7.7212505663797248</v>
      </c>
      <c r="V639" s="382">
        <v>0</v>
      </c>
      <c r="W639" s="382">
        <v>4.5310376076121442E-2</v>
      </c>
      <c r="X639" s="382">
        <v>1.5858631626642501</v>
      </c>
      <c r="Y639" s="382">
        <v>4.5310376076121442E-2</v>
      </c>
      <c r="Z639" s="382">
        <v>3.1973411597238246</v>
      </c>
      <c r="AA639" s="382">
        <v>1.3398259222090179</v>
      </c>
      <c r="AB639" s="382">
        <v>1.3543596735126715</v>
      </c>
      <c r="AC639" s="382">
        <v>40.817983675582752</v>
      </c>
      <c r="AD639" s="382">
        <v>20.448837718888463</v>
      </c>
      <c r="AE639" s="382">
        <v>56.311213328597844</v>
      </c>
      <c r="AF639" s="382">
        <v>40.268823744070062</v>
      </c>
      <c r="AG639" s="382">
        <v>37.715125475105715</v>
      </c>
      <c r="AH639" s="382">
        <v>3.2170367014046208</v>
      </c>
      <c r="AI639" s="382">
        <v>6569</v>
      </c>
      <c r="AJ639" s="382">
        <v>79.654483178566139</v>
      </c>
      <c r="AK639" s="382">
        <v>14.71823358934183</v>
      </c>
    </row>
    <row r="640" spans="1:37" ht="15.6">
      <c r="A640" s="382">
        <v>5</v>
      </c>
      <c r="B640" s="382">
        <v>2</v>
      </c>
      <c r="C640" s="382">
        <v>2024</v>
      </c>
      <c r="D640" s="382">
        <v>99</v>
      </c>
      <c r="E640" s="382">
        <v>99</v>
      </c>
      <c r="F640" s="382">
        <v>99</v>
      </c>
      <c r="G640" s="382">
        <v>2</v>
      </c>
      <c r="H640" s="382">
        <v>99</v>
      </c>
      <c r="I640" s="382">
        <v>99</v>
      </c>
      <c r="J640" s="382">
        <v>999</v>
      </c>
      <c r="K640" s="382">
        <v>99</v>
      </c>
      <c r="L640" s="382">
        <v>99</v>
      </c>
      <c r="M640" s="382">
        <v>99</v>
      </c>
      <c r="N640" s="382">
        <v>99</v>
      </c>
      <c r="O640" s="382">
        <v>99</v>
      </c>
      <c r="P640" s="382">
        <v>9999</v>
      </c>
      <c r="Q640" s="382">
        <v>228</v>
      </c>
      <c r="R640" s="382">
        <v>4837</v>
      </c>
      <c r="S640" s="382">
        <v>5.4750878643787484</v>
      </c>
      <c r="T640" s="382">
        <v>4.2311350010336994</v>
      </c>
      <c r="U640" s="382">
        <v>8.1876576390324818</v>
      </c>
      <c r="V640" s="382">
        <v>0</v>
      </c>
      <c r="W640" s="382">
        <v>6.2021914409758107E-2</v>
      </c>
      <c r="X640" s="382">
        <v>2.460202604920406</v>
      </c>
      <c r="Y640" s="382">
        <v>0.12404382881951621</v>
      </c>
      <c r="Z640" s="382">
        <v>3.0321696443177908</v>
      </c>
      <c r="AA640" s="382">
        <v>1.4992416308858252</v>
      </c>
      <c r="AB640" s="382">
        <v>1.3545985255268778</v>
      </c>
      <c r="AC640" s="382">
        <v>40.130289530919654</v>
      </c>
      <c r="AD640" s="382">
        <v>34.09259430746399</v>
      </c>
      <c r="AE640" s="382">
        <v>61.220151510707815</v>
      </c>
      <c r="AF640" s="382">
        <v>29.418562218708178</v>
      </c>
      <c r="AG640" s="382">
        <v>29.217300337590633</v>
      </c>
      <c r="AH640" s="382">
        <v>0.76493694438701698</v>
      </c>
      <c r="AI640" s="382">
        <v>4533</v>
      </c>
      <c r="AJ640" s="382">
        <v>80.981447165232765</v>
      </c>
      <c r="AK640" s="382">
        <v>14.979415311729703</v>
      </c>
    </row>
    <row r="641" spans="1:37" ht="15.6">
      <c r="A641" s="382">
        <v>5</v>
      </c>
      <c r="B641" s="382">
        <v>3</v>
      </c>
      <c r="C641" s="382">
        <v>2024</v>
      </c>
      <c r="D641" s="382">
        <v>99</v>
      </c>
      <c r="E641" s="382">
        <v>99</v>
      </c>
      <c r="F641" s="382">
        <v>99</v>
      </c>
      <c r="G641" s="382">
        <v>3</v>
      </c>
      <c r="H641" s="382">
        <v>99</v>
      </c>
      <c r="I641" s="382">
        <v>99</v>
      </c>
      <c r="J641" s="382">
        <v>999</v>
      </c>
      <c r="K641" s="382">
        <v>99</v>
      </c>
      <c r="L641" s="382">
        <v>99</v>
      </c>
      <c r="M641" s="382">
        <v>99</v>
      </c>
      <c r="N641" s="382">
        <v>99</v>
      </c>
      <c r="O641" s="382">
        <v>99</v>
      </c>
      <c r="P641" s="382">
        <v>9999</v>
      </c>
      <c r="Q641" s="382">
        <v>134</v>
      </c>
      <c r="R641" s="382">
        <v>3081</v>
      </c>
      <c r="S641" s="382">
        <v>5.2599805258033108</v>
      </c>
      <c r="T641" s="382">
        <v>4.2411554690035693</v>
      </c>
      <c r="U641" s="382">
        <v>8.5531645569620149</v>
      </c>
      <c r="V641" s="382">
        <v>3.2456994482310944E-2</v>
      </c>
      <c r="W641" s="382">
        <v>0</v>
      </c>
      <c r="X641" s="382">
        <v>5.1282051282051277</v>
      </c>
      <c r="Y641" s="382">
        <v>0.12982797792924378</v>
      </c>
      <c r="Z641" s="382">
        <v>3.6332658122820063</v>
      </c>
      <c r="AA641" s="382">
        <v>1.4714369767819493</v>
      </c>
      <c r="AB641" s="382">
        <v>1.4288061494934721</v>
      </c>
      <c r="AC641" s="382">
        <v>62.378514663109272</v>
      </c>
      <c r="AD641" s="382">
        <v>30.147194109457523</v>
      </c>
      <c r="AE641" s="382">
        <v>55.481908938484807</v>
      </c>
      <c r="AF641" s="382">
        <v>18.738596277825089</v>
      </c>
      <c r="AG641" s="382">
        <v>19.441190183904201</v>
      </c>
      <c r="AH641" s="382">
        <v>1.2658227848101264</v>
      </c>
      <c r="AI641" s="382">
        <v>2046</v>
      </c>
      <c r="AJ641" s="382">
        <v>85.742326490713694</v>
      </c>
      <c r="AK641" s="382">
        <v>14.379660409435036</v>
      </c>
    </row>
    <row r="642" spans="1:37" ht="15.6">
      <c r="A642" s="382">
        <v>5</v>
      </c>
      <c r="B642" s="382">
        <v>4</v>
      </c>
      <c r="C642" s="382">
        <v>2024</v>
      </c>
      <c r="D642" s="382">
        <v>99</v>
      </c>
      <c r="E642" s="382">
        <v>99</v>
      </c>
      <c r="F642" s="382">
        <v>99</v>
      </c>
      <c r="G642" s="382">
        <v>4</v>
      </c>
      <c r="H642" s="382">
        <v>99</v>
      </c>
      <c r="I642" s="382">
        <v>99</v>
      </c>
      <c r="J642" s="382">
        <v>999</v>
      </c>
      <c r="K642" s="382">
        <v>99</v>
      </c>
      <c r="L642" s="382">
        <v>99</v>
      </c>
      <c r="M642" s="382">
        <v>99</v>
      </c>
      <c r="N642" s="382">
        <v>99</v>
      </c>
      <c r="O642" s="382">
        <v>99</v>
      </c>
      <c r="P642" s="382">
        <v>9999</v>
      </c>
      <c r="Q642" s="382">
        <v>77</v>
      </c>
      <c r="R642" s="382">
        <v>1903</v>
      </c>
      <c r="S642" s="382">
        <v>5.6584340514976352</v>
      </c>
      <c r="T642" s="382">
        <v>4.1445086705202305</v>
      </c>
      <c r="U642" s="382">
        <v>9.7059379926432019</v>
      </c>
      <c r="V642" s="382">
        <v>5.2548607461902243E-2</v>
      </c>
      <c r="W642" s="382">
        <v>0</v>
      </c>
      <c r="X642" s="382">
        <v>3.1003678402522343</v>
      </c>
      <c r="Y642" s="382">
        <v>0.10509721492380449</v>
      </c>
      <c r="Z642" s="382">
        <v>3.0424465102230824</v>
      </c>
      <c r="AA642" s="382">
        <v>1.4534251378580112</v>
      </c>
      <c r="AB642" s="382">
        <v>1.3111070273658281</v>
      </c>
      <c r="AC642" s="382">
        <v>57.606137771779245</v>
      </c>
      <c r="AD642" s="382">
        <v>33.25335078674015</v>
      </c>
      <c r="AE642" s="382">
        <v>53.743603409535993</v>
      </c>
      <c r="AF642" s="382">
        <v>11.57401775939667</v>
      </c>
      <c r="AG642" s="382">
        <v>13.626384003399497</v>
      </c>
      <c r="AH642" s="382">
        <v>0.89332632685233826</v>
      </c>
      <c r="AI642" s="382">
        <v>1513</v>
      </c>
      <c r="AJ642" s="382">
        <v>87.705419695968146</v>
      </c>
      <c r="AK642" s="382">
        <v>14.994242048537521</v>
      </c>
    </row>
    <row r="643" spans="1:37" ht="15.6">
      <c r="A643" s="382">
        <v>5</v>
      </c>
      <c r="B643" s="382">
        <v>5</v>
      </c>
      <c r="C643" s="382">
        <v>2023</v>
      </c>
      <c r="D643" s="382">
        <v>99</v>
      </c>
      <c r="E643" s="382">
        <v>99</v>
      </c>
      <c r="F643" s="382">
        <v>99</v>
      </c>
      <c r="G643" s="382">
        <v>1</v>
      </c>
      <c r="H643" s="382">
        <v>99</v>
      </c>
      <c r="I643" s="382">
        <v>99</v>
      </c>
      <c r="J643" s="382">
        <v>999</v>
      </c>
      <c r="K643" s="382">
        <v>99</v>
      </c>
      <c r="L643" s="382">
        <v>99</v>
      </c>
      <c r="M643" s="382">
        <v>99</v>
      </c>
      <c r="N643" s="382">
        <v>99</v>
      </c>
      <c r="O643" s="382">
        <v>99</v>
      </c>
      <c r="P643" s="382">
        <v>9999</v>
      </c>
      <c r="Q643" s="382">
        <v>210</v>
      </c>
      <c r="R643" s="382">
        <v>7370</v>
      </c>
      <c r="S643" s="382">
        <v>5.5466757123473549</v>
      </c>
      <c r="T643" s="382">
        <v>4.7345997286295773</v>
      </c>
      <c r="U643" s="382">
        <v>7.7433378561736879</v>
      </c>
      <c r="V643" s="382">
        <v>0</v>
      </c>
      <c r="W643" s="382">
        <v>0.18995929443690637</v>
      </c>
      <c r="X643" s="382">
        <v>1.8317503392130252</v>
      </c>
      <c r="Y643" s="382">
        <v>2.7137042062415191E-2</v>
      </c>
      <c r="Z643" s="382">
        <v>2.9728394635573241</v>
      </c>
      <c r="AA643" s="382">
        <v>1.4669790793997524</v>
      </c>
      <c r="AB643" s="382">
        <v>1.5630952953028896</v>
      </c>
      <c r="AC643" s="382">
        <v>34.878198952483594</v>
      </c>
      <c r="AD643" s="382">
        <v>19.695272118795927</v>
      </c>
      <c r="AE643" s="382">
        <v>35.079479412222845</v>
      </c>
      <c r="AF643" s="382">
        <v>42.373368596561839</v>
      </c>
      <c r="AG643" s="382">
        <v>41.036622635132751</v>
      </c>
      <c r="AH643" s="382">
        <v>1.8588873812754407</v>
      </c>
      <c r="AI643" s="382">
        <v>2149</v>
      </c>
      <c r="AJ643" s="382">
        <v>84.156212191716861</v>
      </c>
      <c r="AK643" s="382">
        <v>14.11076080902448</v>
      </c>
    </row>
    <row r="644" spans="1:37" ht="15.6">
      <c r="A644" s="382">
        <v>5</v>
      </c>
      <c r="B644" s="382">
        <v>6</v>
      </c>
      <c r="C644" s="382">
        <v>2023</v>
      </c>
      <c r="D644" s="382">
        <v>99</v>
      </c>
      <c r="E644" s="382">
        <v>99</v>
      </c>
      <c r="F644" s="382">
        <v>99</v>
      </c>
      <c r="G644" s="382">
        <v>2</v>
      </c>
      <c r="H644" s="382">
        <v>99</v>
      </c>
      <c r="I644" s="382">
        <v>99</v>
      </c>
      <c r="J644" s="382">
        <v>999</v>
      </c>
      <c r="K644" s="382">
        <v>99</v>
      </c>
      <c r="L644" s="382">
        <v>99</v>
      </c>
      <c r="M644" s="382">
        <v>99</v>
      </c>
      <c r="N644" s="382">
        <v>99</v>
      </c>
      <c r="O644" s="382">
        <v>99</v>
      </c>
      <c r="P644" s="382">
        <v>9999</v>
      </c>
      <c r="Q644" s="382">
        <v>216</v>
      </c>
      <c r="R644" s="382">
        <v>5267</v>
      </c>
      <c r="S644" s="382">
        <v>5.3351053730776554</v>
      </c>
      <c r="T644" s="382">
        <v>4.3047275488893098</v>
      </c>
      <c r="U644" s="382">
        <v>7.842130244921206</v>
      </c>
      <c r="V644" s="382">
        <v>0</v>
      </c>
      <c r="W644" s="382">
        <v>0</v>
      </c>
      <c r="X644" s="382">
        <v>1.5568634896525539</v>
      </c>
      <c r="Y644" s="382">
        <v>7.5944560470856251E-2</v>
      </c>
      <c r="Z644" s="382">
        <v>2.9846955136844566</v>
      </c>
      <c r="AA644" s="382">
        <v>1.3699935361407323</v>
      </c>
      <c r="AB644" s="382">
        <v>1.6287193875467143</v>
      </c>
      <c r="AC644" s="382">
        <v>31.015422162315829</v>
      </c>
      <c r="AD644" s="382">
        <v>24.444442413198352</v>
      </c>
      <c r="AE644" s="382">
        <v>47.225555811425039</v>
      </c>
      <c r="AF644" s="382">
        <v>30.282297475996089</v>
      </c>
      <c r="AG644" s="382">
        <v>29.701151243645139</v>
      </c>
      <c r="AH644" s="382">
        <v>0.13290298082399851</v>
      </c>
      <c r="AI644" s="382">
        <v>234</v>
      </c>
      <c r="AJ644" s="382">
        <v>85.487606837606748</v>
      </c>
      <c r="AK644" s="382">
        <v>15.168922941527295</v>
      </c>
    </row>
    <row r="645" spans="1:37" ht="15.6">
      <c r="A645" s="382">
        <v>5</v>
      </c>
      <c r="B645" s="382">
        <v>7</v>
      </c>
      <c r="C645" s="382">
        <v>2023</v>
      </c>
      <c r="D645" s="382">
        <v>99</v>
      </c>
      <c r="E645" s="382">
        <v>99</v>
      </c>
      <c r="F645" s="382">
        <v>99</v>
      </c>
      <c r="G645" s="382">
        <v>3</v>
      </c>
      <c r="H645" s="382">
        <v>99</v>
      </c>
      <c r="I645" s="382">
        <v>99</v>
      </c>
      <c r="J645" s="382">
        <v>999</v>
      </c>
      <c r="K645" s="382">
        <v>99</v>
      </c>
      <c r="L645" s="382">
        <v>99</v>
      </c>
      <c r="M645" s="382">
        <v>99</v>
      </c>
      <c r="N645" s="382">
        <v>99</v>
      </c>
      <c r="O645" s="382">
        <v>99</v>
      </c>
      <c r="P645" s="382">
        <v>9999</v>
      </c>
      <c r="Q645" s="382">
        <v>111</v>
      </c>
      <c r="R645" s="382">
        <v>2719</v>
      </c>
      <c r="S645" s="382">
        <v>4.8227289444648758</v>
      </c>
      <c r="T645" s="382">
        <v>4.0297903641044499</v>
      </c>
      <c r="U645" s="382">
        <v>8.0606840750275648</v>
      </c>
      <c r="V645" s="382">
        <v>0</v>
      </c>
      <c r="W645" s="382">
        <v>0</v>
      </c>
      <c r="X645" s="382">
        <v>4.0456050018389114</v>
      </c>
      <c r="Y645" s="382">
        <v>0</v>
      </c>
      <c r="Z645" s="382">
        <v>3.6189840635099095</v>
      </c>
      <c r="AA645" s="382">
        <v>1.5535737906748253</v>
      </c>
      <c r="AB645" s="382">
        <v>1.5833571464056229</v>
      </c>
      <c r="AC645" s="382">
        <v>44.285105059279239</v>
      </c>
      <c r="AD645" s="382">
        <v>26.38905887261712</v>
      </c>
      <c r="AE645" s="382">
        <v>52.335045088096969</v>
      </c>
      <c r="AF645" s="382">
        <v>15.632725809233596</v>
      </c>
      <c r="AG645" s="382">
        <v>15.760029338376428</v>
      </c>
      <c r="AH645" s="382">
        <v>0.25744759102611242</v>
      </c>
      <c r="AI645" s="382">
        <v>0</v>
      </c>
      <c r="AJ645" s="382"/>
      <c r="AK645" s="382"/>
    </row>
    <row r="646" spans="1:37" ht="15.6">
      <c r="A646" s="382">
        <v>5</v>
      </c>
      <c r="B646" s="382">
        <v>8</v>
      </c>
      <c r="C646" s="382">
        <v>2023</v>
      </c>
      <c r="D646" s="382">
        <v>99</v>
      </c>
      <c r="E646" s="382">
        <v>99</v>
      </c>
      <c r="F646" s="382">
        <v>99</v>
      </c>
      <c r="G646" s="382">
        <v>4</v>
      </c>
      <c r="H646" s="382">
        <v>99</v>
      </c>
      <c r="I646" s="382">
        <v>99</v>
      </c>
      <c r="J646" s="382">
        <v>999</v>
      </c>
      <c r="K646" s="382">
        <v>99</v>
      </c>
      <c r="L646" s="382">
        <v>99</v>
      </c>
      <c r="M646" s="382">
        <v>99</v>
      </c>
      <c r="N646" s="382">
        <v>99</v>
      </c>
      <c r="O646" s="382">
        <v>99</v>
      </c>
      <c r="P646" s="382">
        <v>9999</v>
      </c>
      <c r="Q646" s="382">
        <v>88</v>
      </c>
      <c r="R646" s="382">
        <v>2037</v>
      </c>
      <c r="S646" s="382">
        <v>5.1649484536082468</v>
      </c>
      <c r="T646" s="382">
        <v>4.0176730486008827</v>
      </c>
      <c r="U646" s="382">
        <v>9.2180166912125561</v>
      </c>
      <c r="V646" s="382">
        <v>0</v>
      </c>
      <c r="W646" s="382">
        <v>0</v>
      </c>
      <c r="X646" s="382">
        <v>2.7982326951399119</v>
      </c>
      <c r="Y646" s="382">
        <v>4.9091801669121249E-2</v>
      </c>
      <c r="Z646" s="382">
        <v>3.054946718654981</v>
      </c>
      <c r="AA646" s="382">
        <v>1.2825204764457028</v>
      </c>
      <c r="AB646" s="382">
        <v>1.525332443262615</v>
      </c>
      <c r="AC646" s="382">
        <v>39.293752181481345</v>
      </c>
      <c r="AD646" s="382">
        <v>24.529536876394264</v>
      </c>
      <c r="AE646" s="382">
        <v>49.914697633989618</v>
      </c>
      <c r="AF646" s="382">
        <v>11.711608118208476</v>
      </c>
      <c r="AG646" s="382">
        <v>13.50219678284566</v>
      </c>
      <c r="AH646" s="382">
        <v>0</v>
      </c>
      <c r="AI646" s="382">
        <v>0</v>
      </c>
      <c r="AJ646" s="382"/>
      <c r="AK646" s="382"/>
    </row>
    <row r="647" spans="1:37" ht="15.6">
      <c r="A647" s="382">
        <v>5</v>
      </c>
      <c r="B647" s="382">
        <v>9</v>
      </c>
      <c r="C647" s="382">
        <v>2022</v>
      </c>
      <c r="D647" s="382">
        <v>99</v>
      </c>
      <c r="E647" s="382">
        <v>99</v>
      </c>
      <c r="F647" s="382">
        <v>99</v>
      </c>
      <c r="G647" s="382">
        <v>1</v>
      </c>
      <c r="H647" s="382">
        <v>99</v>
      </c>
      <c r="I647" s="382">
        <v>99</v>
      </c>
      <c r="J647" s="382">
        <v>999</v>
      </c>
      <c r="K647" s="382">
        <v>99</v>
      </c>
      <c r="L647" s="382">
        <v>99</v>
      </c>
      <c r="M647" s="382">
        <v>99</v>
      </c>
      <c r="N647" s="382">
        <v>99</v>
      </c>
      <c r="O647" s="382">
        <v>99</v>
      </c>
      <c r="P647" s="382">
        <v>9999</v>
      </c>
      <c r="Q647" s="382">
        <v>191</v>
      </c>
      <c r="R647" s="382">
        <v>7372</v>
      </c>
      <c r="S647" s="382">
        <v>5.5702658708627242</v>
      </c>
      <c r="T647" s="382">
        <v>4.7639717851329362</v>
      </c>
      <c r="U647" s="382">
        <v>7.7945198046663027</v>
      </c>
      <c r="V647" s="382">
        <v>1.3564839934888764E-2</v>
      </c>
      <c r="W647" s="382">
        <v>2.7129679869777528E-2</v>
      </c>
      <c r="X647" s="382">
        <v>1.9804666304937597</v>
      </c>
      <c r="Y647" s="382">
        <v>5.4259359739555056E-2</v>
      </c>
      <c r="Z647" s="382">
        <v>3.1272804723087502</v>
      </c>
      <c r="AA647" s="382">
        <v>1.4992583751238053</v>
      </c>
      <c r="AB647" s="382">
        <v>1.7196050800475855</v>
      </c>
      <c r="AC647" s="382">
        <v>30.570899451446007</v>
      </c>
      <c r="AD647" s="382">
        <v>17.410731107499743</v>
      </c>
      <c r="AE647" s="382">
        <v>28.623934877319606</v>
      </c>
      <c r="AF647" s="382">
        <v>43.035610040863993</v>
      </c>
      <c r="AG647" s="382">
        <v>41.548576980110589</v>
      </c>
      <c r="AH647" s="382">
        <v>1.5192620727075423</v>
      </c>
      <c r="AI647" s="382">
        <v>20</v>
      </c>
      <c r="AJ647" s="382">
        <v>79.254999999999981</v>
      </c>
      <c r="AK647" s="382">
        <v>14.277864950119531</v>
      </c>
    </row>
    <row r="648" spans="1:37" ht="15.6">
      <c r="A648" s="382">
        <v>5</v>
      </c>
      <c r="B648" s="382">
        <v>10</v>
      </c>
      <c r="C648" s="382">
        <v>2022</v>
      </c>
      <c r="D648" s="382">
        <v>99</v>
      </c>
      <c r="E648" s="382">
        <v>99</v>
      </c>
      <c r="F648" s="382">
        <v>99</v>
      </c>
      <c r="G648" s="382">
        <v>2</v>
      </c>
      <c r="H648" s="382">
        <v>99</v>
      </c>
      <c r="I648" s="382">
        <v>99</v>
      </c>
      <c r="J648" s="382">
        <v>999</v>
      </c>
      <c r="K648" s="382">
        <v>99</v>
      </c>
      <c r="L648" s="382">
        <v>99</v>
      </c>
      <c r="M648" s="382">
        <v>99</v>
      </c>
      <c r="N648" s="382">
        <v>99</v>
      </c>
      <c r="O648" s="382">
        <v>99</v>
      </c>
      <c r="P648" s="382">
        <v>9999</v>
      </c>
      <c r="Q648" s="382">
        <v>205</v>
      </c>
      <c r="R648" s="382">
        <v>4964</v>
      </c>
      <c r="S648" s="382">
        <v>5.244560838033844</v>
      </c>
      <c r="T648" s="382">
        <v>4.5026188557614839</v>
      </c>
      <c r="U648" s="382">
        <v>7.9956385979049118</v>
      </c>
      <c r="V648" s="382">
        <v>2.0145044319097503E-2</v>
      </c>
      <c r="W648" s="382">
        <v>4.0290088638195005E-2</v>
      </c>
      <c r="X648" s="382">
        <v>2.3569701853344078</v>
      </c>
      <c r="Y648" s="382">
        <v>0.10072522159548752</v>
      </c>
      <c r="Z648" s="382">
        <v>3.1885082825069886</v>
      </c>
      <c r="AA648" s="382">
        <v>1.1812992838869352</v>
      </c>
      <c r="AB648" s="382">
        <v>1.2757395001074421</v>
      </c>
      <c r="AC648" s="382">
        <v>33.371553515209179</v>
      </c>
      <c r="AD648" s="382">
        <v>21.638033405516619</v>
      </c>
      <c r="AE648" s="382">
        <v>42.305360057050592</v>
      </c>
      <c r="AF648" s="382">
        <v>28.978400467016922</v>
      </c>
      <c r="AG648" s="382">
        <v>28.698975349323245</v>
      </c>
      <c r="AH648" s="382">
        <v>0.26188557614826752</v>
      </c>
      <c r="AI648" s="382">
        <v>301</v>
      </c>
      <c r="AJ648" s="382">
        <v>84.128903654485029</v>
      </c>
      <c r="AK648" s="382">
        <v>15.003452595544749</v>
      </c>
    </row>
    <row r="649" spans="1:37" ht="15.6">
      <c r="A649" s="382">
        <v>5</v>
      </c>
      <c r="B649" s="382">
        <v>11</v>
      </c>
      <c r="C649" s="382">
        <v>2022</v>
      </c>
      <c r="D649" s="382">
        <v>99</v>
      </c>
      <c r="E649" s="382">
        <v>99</v>
      </c>
      <c r="F649" s="382">
        <v>99</v>
      </c>
      <c r="G649" s="382">
        <v>3</v>
      </c>
      <c r="H649" s="382">
        <v>99</v>
      </c>
      <c r="I649" s="382">
        <v>99</v>
      </c>
      <c r="J649" s="382">
        <v>999</v>
      </c>
      <c r="K649" s="382">
        <v>99</v>
      </c>
      <c r="L649" s="382">
        <v>99</v>
      </c>
      <c r="M649" s="382">
        <v>99</v>
      </c>
      <c r="N649" s="382">
        <v>99</v>
      </c>
      <c r="O649" s="382">
        <v>99</v>
      </c>
      <c r="P649" s="382">
        <v>9999</v>
      </c>
      <c r="Q649" s="382">
        <v>107</v>
      </c>
      <c r="R649" s="382">
        <v>2791</v>
      </c>
      <c r="S649" s="382">
        <v>4.666427803654603</v>
      </c>
      <c r="T649" s="382">
        <v>4.121461841633824</v>
      </c>
      <c r="U649" s="382">
        <v>8.4208706556789785</v>
      </c>
      <c r="V649" s="382">
        <v>0</v>
      </c>
      <c r="W649" s="382">
        <v>0</v>
      </c>
      <c r="X649" s="382">
        <v>4.1203869580795427</v>
      </c>
      <c r="Y649" s="382">
        <v>0</v>
      </c>
      <c r="Z649" s="382">
        <v>3.6299116040291857</v>
      </c>
      <c r="AA649" s="382">
        <v>1.5579622108768889</v>
      </c>
      <c r="AB649" s="382">
        <v>1.5002477325210255</v>
      </c>
      <c r="AC649" s="382">
        <v>25.491130974809767</v>
      </c>
      <c r="AD649" s="382">
        <v>27.604695415322659</v>
      </c>
      <c r="AE649" s="382">
        <v>54.757241330447343</v>
      </c>
      <c r="AF649" s="382">
        <v>16.293053123175714</v>
      </c>
      <c r="AG649" s="382">
        <v>16.994104939708848</v>
      </c>
      <c r="AH649" s="382">
        <v>0</v>
      </c>
      <c r="AI649" s="382">
        <v>0</v>
      </c>
      <c r="AJ649" s="382"/>
      <c r="AK649" s="382"/>
    </row>
    <row r="650" spans="1:37" ht="15.6">
      <c r="A650" s="382">
        <v>5</v>
      </c>
      <c r="B650" s="382">
        <v>12</v>
      </c>
      <c r="C650" s="382">
        <v>2022</v>
      </c>
      <c r="D650" s="382">
        <v>99</v>
      </c>
      <c r="E650" s="382">
        <v>99</v>
      </c>
      <c r="F650" s="382">
        <v>99</v>
      </c>
      <c r="G650" s="382">
        <v>4</v>
      </c>
      <c r="H650" s="382">
        <v>99</v>
      </c>
      <c r="I650" s="382">
        <v>99</v>
      </c>
      <c r="J650" s="382">
        <v>999</v>
      </c>
      <c r="K650" s="382">
        <v>99</v>
      </c>
      <c r="L650" s="382">
        <v>99</v>
      </c>
      <c r="M650" s="382">
        <v>99</v>
      </c>
      <c r="N650" s="382">
        <v>99</v>
      </c>
      <c r="O650" s="382">
        <v>99</v>
      </c>
      <c r="P650" s="382">
        <v>9999</v>
      </c>
      <c r="Q650" s="382">
        <v>79</v>
      </c>
      <c r="R650" s="382">
        <v>2003</v>
      </c>
      <c r="S650" s="382">
        <v>4.706440339490765</v>
      </c>
      <c r="T650" s="382">
        <v>3.4273589615576641</v>
      </c>
      <c r="U650" s="382">
        <v>8.8091063404892669</v>
      </c>
      <c r="V650" s="382">
        <v>0</v>
      </c>
      <c r="W650" s="382">
        <v>0</v>
      </c>
      <c r="X650" s="382">
        <v>1.7473789316025956</v>
      </c>
      <c r="Y650" s="382">
        <v>4.9925112331502736E-2</v>
      </c>
      <c r="Z650" s="382">
        <v>2.8448848123924222</v>
      </c>
      <c r="AA650" s="382">
        <v>1.4232550640501038</v>
      </c>
      <c r="AB650" s="382">
        <v>1.5570657288398035</v>
      </c>
      <c r="AC650" s="382">
        <v>51.861919885495759</v>
      </c>
      <c r="AD650" s="382">
        <v>23.325484869999201</v>
      </c>
      <c r="AE650" s="382">
        <v>40.197041963037755</v>
      </c>
      <c r="AF650" s="382">
        <v>11.692936368943379</v>
      </c>
      <c r="AG650" s="382">
        <v>12.758342730857327</v>
      </c>
      <c r="AH650" s="382">
        <v>0</v>
      </c>
      <c r="AI650" s="382">
        <v>0</v>
      </c>
      <c r="AJ650" s="382"/>
      <c r="AK650" s="382"/>
    </row>
    <row r="651" spans="1:37" ht="15.6">
      <c r="A651" s="382">
        <v>5</v>
      </c>
      <c r="B651" s="382">
        <v>13</v>
      </c>
      <c r="C651" s="382">
        <v>2021</v>
      </c>
      <c r="D651" s="382">
        <v>99</v>
      </c>
      <c r="E651" s="382">
        <v>99</v>
      </c>
      <c r="F651" s="382">
        <v>99</v>
      </c>
      <c r="G651" s="382">
        <v>1</v>
      </c>
      <c r="H651" s="382">
        <v>99</v>
      </c>
      <c r="I651" s="382">
        <v>99</v>
      </c>
      <c r="J651" s="382">
        <v>999</v>
      </c>
      <c r="K651" s="382">
        <v>99</v>
      </c>
      <c r="L651" s="382">
        <v>99</v>
      </c>
      <c r="M651" s="382">
        <v>99</v>
      </c>
      <c r="N651" s="382">
        <v>99</v>
      </c>
      <c r="O651" s="382">
        <v>99</v>
      </c>
      <c r="P651" s="382">
        <v>9999</v>
      </c>
      <c r="Q651" s="382">
        <v>192</v>
      </c>
      <c r="R651" s="382">
        <v>7242.9</v>
      </c>
      <c r="S651" s="382">
        <v>5.2866531361747375</v>
      </c>
      <c r="T651" s="382">
        <v>4.6736804318712117</v>
      </c>
      <c r="U651" s="382">
        <v>7.6944704469204401</v>
      </c>
      <c r="V651" s="382">
        <v>2.7613248836791896E-2</v>
      </c>
      <c r="W651" s="382">
        <v>0</v>
      </c>
      <c r="X651" s="382">
        <v>2.5128056441480622</v>
      </c>
      <c r="Y651" s="382">
        <v>6.9033122091979746E-2</v>
      </c>
      <c r="Z651" s="382">
        <v>3.3256961354718553</v>
      </c>
      <c r="AA651" s="382">
        <v>1.581889643479353</v>
      </c>
      <c r="AB651" s="382">
        <v>2.0053574394114282</v>
      </c>
      <c r="AC651" s="382">
        <v>39.250098191578303</v>
      </c>
      <c r="AD651" s="382">
        <v>18.688725127051224</v>
      </c>
      <c r="AE651" s="382">
        <v>27.830848340382577</v>
      </c>
      <c r="AF651" s="382">
        <v>41.092369751331859</v>
      </c>
      <c r="AG651" s="382">
        <v>38.903861801444329</v>
      </c>
      <c r="AH651" s="382">
        <v>1.477308812768366</v>
      </c>
      <c r="AI651" s="382"/>
      <c r="AJ651" s="382"/>
      <c r="AK651" s="382"/>
    </row>
    <row r="652" spans="1:37" ht="15.6">
      <c r="A652" s="382">
        <v>5</v>
      </c>
      <c r="B652" s="382">
        <v>14</v>
      </c>
      <c r="C652" s="382">
        <v>2021</v>
      </c>
      <c r="D652" s="382">
        <v>99</v>
      </c>
      <c r="E652" s="382">
        <v>99</v>
      </c>
      <c r="F652" s="382">
        <v>99</v>
      </c>
      <c r="G652" s="382">
        <v>2</v>
      </c>
      <c r="H652" s="382">
        <v>99</v>
      </c>
      <c r="I652" s="382">
        <v>99</v>
      </c>
      <c r="J652" s="382">
        <v>999</v>
      </c>
      <c r="K652" s="382">
        <v>99</v>
      </c>
      <c r="L652" s="382">
        <v>99</v>
      </c>
      <c r="M652" s="382">
        <v>99</v>
      </c>
      <c r="N652" s="382">
        <v>99</v>
      </c>
      <c r="O652" s="382">
        <v>99</v>
      </c>
      <c r="P652" s="382">
        <v>9999</v>
      </c>
      <c r="Q652" s="382">
        <v>199</v>
      </c>
      <c r="R652" s="382">
        <v>4734</v>
      </c>
      <c r="S652" s="382">
        <v>5.1337135614702145</v>
      </c>
      <c r="T652" s="382">
        <v>4.4024081115335854</v>
      </c>
      <c r="U652" s="382">
        <v>8.1748415716096297</v>
      </c>
      <c r="V652" s="382">
        <v>0</v>
      </c>
      <c r="W652" s="382">
        <v>2.1123785382340516E-2</v>
      </c>
      <c r="X652" s="382">
        <v>2.1968736797634127</v>
      </c>
      <c r="Y652" s="382">
        <v>0</v>
      </c>
      <c r="Z652" s="382">
        <v>3.1526790878829432</v>
      </c>
      <c r="AA652" s="382">
        <v>1.1701793322124836</v>
      </c>
      <c r="AB652" s="382">
        <v>1.4320559453359845</v>
      </c>
      <c r="AC652" s="382">
        <v>48.41702784179725</v>
      </c>
      <c r="AD652" s="382">
        <v>23.824345094822998</v>
      </c>
      <c r="AE652" s="382">
        <v>41.588948700471825</v>
      </c>
      <c r="AF652" s="382">
        <v>26.858202985379471</v>
      </c>
      <c r="AG652" s="382">
        <v>27.015255989335657</v>
      </c>
      <c r="AH652" s="382">
        <v>0.25348542458808621</v>
      </c>
      <c r="AI652" s="382"/>
      <c r="AJ652" s="382"/>
      <c r="AK652" s="382"/>
    </row>
    <row r="653" spans="1:37" ht="15.6">
      <c r="A653" s="382">
        <v>5</v>
      </c>
      <c r="B653" s="382">
        <v>15</v>
      </c>
      <c r="C653" s="382">
        <v>2021</v>
      </c>
      <c r="D653" s="382">
        <v>99</v>
      </c>
      <c r="E653" s="382">
        <v>99</v>
      </c>
      <c r="F653" s="382">
        <v>99</v>
      </c>
      <c r="G653" s="382">
        <v>3</v>
      </c>
      <c r="H653" s="382">
        <v>99</v>
      </c>
      <c r="I653" s="382">
        <v>99</v>
      </c>
      <c r="J653" s="382">
        <v>999</v>
      </c>
      <c r="K653" s="382">
        <v>99</v>
      </c>
      <c r="L653" s="382">
        <v>99</v>
      </c>
      <c r="M653" s="382">
        <v>99</v>
      </c>
      <c r="N653" s="382">
        <v>99</v>
      </c>
      <c r="O653" s="382">
        <v>99</v>
      </c>
      <c r="P653" s="382">
        <v>9999</v>
      </c>
      <c r="Q653" s="382">
        <v>107</v>
      </c>
      <c r="R653" s="382">
        <v>3401</v>
      </c>
      <c r="S653" s="382">
        <v>4.7712437518376944</v>
      </c>
      <c r="T653" s="382">
        <v>4.1434872096442223</v>
      </c>
      <c r="U653" s="382">
        <v>8.2167127315495367</v>
      </c>
      <c r="V653" s="382">
        <v>0</v>
      </c>
      <c r="W653" s="382">
        <v>2.9403116730373432E-2</v>
      </c>
      <c r="X653" s="382">
        <v>3.8518082916789185</v>
      </c>
      <c r="Y653" s="382">
        <v>5.8806233460746864E-2</v>
      </c>
      <c r="Z653" s="382">
        <v>3.676325774351207</v>
      </c>
      <c r="AA653" s="382">
        <v>1.5535172827927677</v>
      </c>
      <c r="AB653" s="382">
        <v>1.5668930561355996</v>
      </c>
      <c r="AC653" s="382">
        <v>39.052392539763474</v>
      </c>
      <c r="AD653" s="382">
        <v>25.240292942644192</v>
      </c>
      <c r="AE653" s="382">
        <v>52.540057391502529</v>
      </c>
      <c r="AF653" s="382">
        <v>19.29546860018495</v>
      </c>
      <c r="AG653" s="382">
        <v>19.50770701664932</v>
      </c>
      <c r="AH653" s="382">
        <v>0</v>
      </c>
      <c r="AI653" s="382"/>
      <c r="AJ653" s="382"/>
      <c r="AK653" s="382"/>
    </row>
    <row r="654" spans="1:37" ht="15.6">
      <c r="A654" s="382">
        <v>5</v>
      </c>
      <c r="B654" s="382">
        <v>16</v>
      </c>
      <c r="C654" s="382">
        <v>2021</v>
      </c>
      <c r="D654" s="382">
        <v>99</v>
      </c>
      <c r="E654" s="382">
        <v>99</v>
      </c>
      <c r="F654" s="382">
        <v>99</v>
      </c>
      <c r="G654" s="382">
        <v>4</v>
      </c>
      <c r="H654" s="382">
        <v>99</v>
      </c>
      <c r="I654" s="382">
        <v>99</v>
      </c>
      <c r="J654" s="382">
        <v>999</v>
      </c>
      <c r="K654" s="382">
        <v>99</v>
      </c>
      <c r="L654" s="382">
        <v>99</v>
      </c>
      <c r="M654" s="382">
        <v>99</v>
      </c>
      <c r="N654" s="382">
        <v>99</v>
      </c>
      <c r="O654" s="382">
        <v>99</v>
      </c>
      <c r="P654" s="382">
        <v>9999</v>
      </c>
      <c r="Q654" s="382">
        <v>79</v>
      </c>
      <c r="R654" s="382">
        <v>2248</v>
      </c>
      <c r="S654" s="382">
        <v>5.1543594306049805</v>
      </c>
      <c r="T654" s="382">
        <v>3.634786476868328</v>
      </c>
      <c r="U654" s="382">
        <v>9.2865925266903826</v>
      </c>
      <c r="V654" s="382">
        <v>0</v>
      </c>
      <c r="W654" s="382">
        <v>4.4483985765124558E-2</v>
      </c>
      <c r="X654" s="382">
        <v>4.0035587188612114</v>
      </c>
      <c r="Y654" s="382">
        <v>0.22241992882562281</v>
      </c>
      <c r="Z654" s="382">
        <v>3.2526224499528502</v>
      </c>
      <c r="AA654" s="382">
        <v>1.3700269624817882</v>
      </c>
      <c r="AB654" s="382">
        <v>1.6734210300255328</v>
      </c>
      <c r="AC654" s="382">
        <v>32.647611300391091</v>
      </c>
      <c r="AD654" s="382">
        <v>34.458761463737737</v>
      </c>
      <c r="AE654" s="382">
        <v>52.091855275572925</v>
      </c>
      <c r="AF654" s="382">
        <v>12.753958663103729</v>
      </c>
      <c r="AG654" s="382">
        <v>14.573175192570684</v>
      </c>
      <c r="AH654" s="382">
        <v>0</v>
      </c>
    </row>
    <row r="655" spans="1:37" ht="15.6">
      <c r="A655" s="382">
        <v>5</v>
      </c>
      <c r="B655" s="382">
        <v>17</v>
      </c>
      <c r="C655" s="382">
        <v>2020</v>
      </c>
      <c r="D655" s="382">
        <v>99</v>
      </c>
      <c r="E655" s="382">
        <v>99</v>
      </c>
      <c r="F655" s="382">
        <v>99</v>
      </c>
      <c r="G655" s="382">
        <v>1</v>
      </c>
      <c r="H655" s="382">
        <v>99</v>
      </c>
      <c r="I655" s="382">
        <v>99</v>
      </c>
      <c r="J655" s="382">
        <v>999</v>
      </c>
      <c r="K655" s="382">
        <v>99</v>
      </c>
      <c r="L655" s="382">
        <v>99</v>
      </c>
      <c r="M655" s="382">
        <v>99</v>
      </c>
      <c r="N655" s="382">
        <v>99</v>
      </c>
      <c r="O655" s="382">
        <v>99</v>
      </c>
      <c r="P655" s="382">
        <v>9999</v>
      </c>
      <c r="Q655" s="382">
        <v>201</v>
      </c>
      <c r="R655" s="382">
        <v>7274</v>
      </c>
      <c r="S655" s="382">
        <v>5.3975804234258993</v>
      </c>
      <c r="T655" s="382">
        <v>5.1088809458344802</v>
      </c>
      <c r="U655" s="382">
        <v>7.5281372009898497</v>
      </c>
      <c r="V655" s="382">
        <v>1.3747594171020077E-2</v>
      </c>
      <c r="W655" s="382">
        <v>5.4990376684080307E-2</v>
      </c>
      <c r="X655" s="382">
        <v>2.0758867198240303</v>
      </c>
      <c r="Y655" s="382">
        <v>5.4990376684080307E-2</v>
      </c>
      <c r="Z655" s="382">
        <v>3.1152937523560449</v>
      </c>
      <c r="AA655" s="382">
        <v>1.5379087232529463</v>
      </c>
      <c r="AB655" s="382">
        <v>1.9401891934886089</v>
      </c>
      <c r="AC655" s="382">
        <v>36.787790216058099</v>
      </c>
      <c r="AD655" s="382">
        <v>1.1801301502765205</v>
      </c>
      <c r="AE655" s="382">
        <v>14.002300127652919</v>
      </c>
      <c r="AF655" s="382">
        <v>41.459105158164718</v>
      </c>
      <c r="AG655" s="382">
        <v>39.82358974299315</v>
      </c>
      <c r="AH655" s="382">
        <v>1.3885070112730271</v>
      </c>
    </row>
    <row r="656" spans="1:37" ht="15.6">
      <c r="A656" s="382">
        <v>5</v>
      </c>
      <c r="B656" s="382">
        <v>18</v>
      </c>
      <c r="C656" s="382">
        <v>2020</v>
      </c>
      <c r="D656" s="382">
        <v>99</v>
      </c>
      <c r="E656" s="382">
        <v>99</v>
      </c>
      <c r="F656" s="382">
        <v>99</v>
      </c>
      <c r="G656" s="382">
        <v>2</v>
      </c>
      <c r="H656" s="382">
        <v>99</v>
      </c>
      <c r="I656" s="382">
        <v>99</v>
      </c>
      <c r="J656" s="382">
        <v>999</v>
      </c>
      <c r="K656" s="382">
        <v>99</v>
      </c>
      <c r="L656" s="382">
        <v>99</v>
      </c>
      <c r="M656" s="382">
        <v>99</v>
      </c>
      <c r="N656" s="382">
        <v>99</v>
      </c>
      <c r="O656" s="382">
        <v>99</v>
      </c>
      <c r="P656" s="382">
        <v>9999</v>
      </c>
      <c r="Q656" s="382">
        <v>188</v>
      </c>
      <c r="R656" s="382">
        <v>4885</v>
      </c>
      <c r="S656" s="382">
        <v>5.0655066530194466</v>
      </c>
      <c r="T656" s="382">
        <v>4.3039918116683742</v>
      </c>
      <c r="U656" s="382">
        <v>7.6104216990787981</v>
      </c>
      <c r="V656" s="382">
        <v>0</v>
      </c>
      <c r="W656" s="382">
        <v>0</v>
      </c>
      <c r="X656" s="382">
        <v>2.0470829068577276</v>
      </c>
      <c r="Y656" s="382">
        <v>4.0941658137154571E-2</v>
      </c>
      <c r="Z656" s="382">
        <v>3.0713267175266892</v>
      </c>
      <c r="AA656" s="382">
        <v>1.3427113124511143</v>
      </c>
      <c r="AB656" s="382">
        <v>1.5666412553166988</v>
      </c>
      <c r="AC656" s="382">
        <v>22.27641325871631</v>
      </c>
      <c r="AD656" s="382">
        <v>15.317399259632037</v>
      </c>
      <c r="AE656" s="382">
        <v>42.64107125326219</v>
      </c>
      <c r="AF656" s="382">
        <v>27.842690225135367</v>
      </c>
      <c r="AG656" s="382">
        <v>27.036649631967688</v>
      </c>
      <c r="AH656" s="382">
        <v>0.24564994882292729</v>
      </c>
    </row>
    <row r="657" spans="1:34" ht="15.6">
      <c r="A657" s="382">
        <v>5</v>
      </c>
      <c r="B657" s="382">
        <v>19</v>
      </c>
      <c r="C657" s="382">
        <v>2020</v>
      </c>
      <c r="D657" s="382">
        <v>99</v>
      </c>
      <c r="E657" s="382">
        <v>99</v>
      </c>
      <c r="F657" s="382">
        <v>99</v>
      </c>
      <c r="G657" s="382">
        <v>3</v>
      </c>
      <c r="H657" s="382">
        <v>99</v>
      </c>
      <c r="I657" s="382">
        <v>99</v>
      </c>
      <c r="J657" s="382">
        <v>999</v>
      </c>
      <c r="K657" s="382">
        <v>99</v>
      </c>
      <c r="L657" s="382">
        <v>99</v>
      </c>
      <c r="M657" s="382">
        <v>99</v>
      </c>
      <c r="N657" s="382">
        <v>99</v>
      </c>
      <c r="O657" s="382">
        <v>99</v>
      </c>
      <c r="P657" s="382">
        <v>9999</v>
      </c>
      <c r="Q657" s="382">
        <v>98</v>
      </c>
      <c r="R657" s="382">
        <v>3184</v>
      </c>
      <c r="S657" s="382">
        <v>4.7961683417085439</v>
      </c>
      <c r="T657" s="382">
        <v>3.9390703517587951</v>
      </c>
      <c r="U657" s="382">
        <v>7.7726978643215956</v>
      </c>
      <c r="V657" s="382">
        <v>0</v>
      </c>
      <c r="W657" s="382">
        <v>0</v>
      </c>
      <c r="X657" s="382">
        <v>1.8530150753768848</v>
      </c>
      <c r="Y657" s="382">
        <v>6.2814070351758802E-2</v>
      </c>
      <c r="Z657" s="382">
        <v>3.2205055709208659</v>
      </c>
      <c r="AA657" s="382">
        <v>1.4828069578247984</v>
      </c>
      <c r="AB657" s="382">
        <v>1.5474265035843713</v>
      </c>
      <c r="AC657" s="382">
        <v>30.779950761556279</v>
      </c>
      <c r="AD657" s="382">
        <v>26.3585095585156</v>
      </c>
      <c r="AE657" s="382">
        <v>42.424610372850239</v>
      </c>
      <c r="AF657" s="382">
        <v>18.147620404673695</v>
      </c>
      <c r="AG657" s="382">
        <v>17.998007499475815</v>
      </c>
      <c r="AH657" s="382">
        <v>9.422110552763821E-2</v>
      </c>
    </row>
    <row r="658" spans="1:34" ht="15.6">
      <c r="A658" s="382">
        <v>5</v>
      </c>
      <c r="B658" s="382">
        <v>20</v>
      </c>
      <c r="C658" s="382">
        <v>2020</v>
      </c>
      <c r="D658" s="382">
        <v>99</v>
      </c>
      <c r="E658" s="382">
        <v>99</v>
      </c>
      <c r="F658" s="382">
        <v>99</v>
      </c>
      <c r="G658" s="382">
        <v>4</v>
      </c>
      <c r="H658" s="382">
        <v>99</v>
      </c>
      <c r="I658" s="382">
        <v>99</v>
      </c>
      <c r="J658" s="382">
        <v>999</v>
      </c>
      <c r="K658" s="382">
        <v>99</v>
      </c>
      <c r="L658" s="382">
        <v>99</v>
      </c>
      <c r="M658" s="382">
        <v>99</v>
      </c>
      <c r="N658" s="382">
        <v>99</v>
      </c>
      <c r="O658" s="382">
        <v>99</v>
      </c>
      <c r="P658" s="382">
        <v>9999</v>
      </c>
      <c r="Q658" s="382">
        <v>85</v>
      </c>
      <c r="R658" s="382">
        <v>2202</v>
      </c>
      <c r="S658" s="382">
        <v>5.2306993642143516</v>
      </c>
      <c r="T658" s="382">
        <v>3.8106267029972751</v>
      </c>
      <c r="U658" s="382">
        <v>9.4553860127156959</v>
      </c>
      <c r="V658" s="382">
        <v>0</v>
      </c>
      <c r="W658" s="382">
        <v>4.5413260672116242E-2</v>
      </c>
      <c r="X658" s="382">
        <v>3.4059945504087201</v>
      </c>
      <c r="Y658" s="382">
        <v>0.18165304268846497</v>
      </c>
      <c r="Z658" s="382">
        <v>3.0646311652266274</v>
      </c>
      <c r="AA658" s="382">
        <v>1.497015608638202</v>
      </c>
      <c r="AB658" s="382">
        <v>1.643531251631914</v>
      </c>
      <c r="AC658" s="382">
        <v>41.851443447607345</v>
      </c>
      <c r="AD658" s="382">
        <v>35.767203009497401</v>
      </c>
      <c r="AE658" s="382">
        <v>48.141492804445853</v>
      </c>
      <c r="AF658" s="382">
        <v>12.550584212026216</v>
      </c>
      <c r="AG658" s="382">
        <v>15.141753125563357</v>
      </c>
      <c r="AH658" s="382">
        <v>0</v>
      </c>
    </row>
    <row r="659" spans="1:34" ht="15.6">
      <c r="A659" s="382">
        <v>5</v>
      </c>
      <c r="B659" s="382">
        <v>21</v>
      </c>
      <c r="C659" s="382">
        <v>2019</v>
      </c>
      <c r="D659" s="382">
        <v>99</v>
      </c>
      <c r="E659" s="382">
        <v>99</v>
      </c>
      <c r="F659" s="382">
        <v>99</v>
      </c>
      <c r="G659" s="382">
        <v>1</v>
      </c>
      <c r="H659" s="382">
        <v>99</v>
      </c>
      <c r="I659" s="382">
        <v>99</v>
      </c>
      <c r="J659" s="382">
        <v>999</v>
      </c>
      <c r="K659" s="382">
        <v>99</v>
      </c>
      <c r="L659" s="382">
        <v>99</v>
      </c>
      <c r="M659" s="382">
        <v>99</v>
      </c>
      <c r="N659" s="382">
        <v>99</v>
      </c>
      <c r="O659" s="382">
        <v>99</v>
      </c>
      <c r="P659" s="382">
        <v>9999</v>
      </c>
      <c r="Q659" s="382">
        <v>180</v>
      </c>
      <c r="R659" s="382">
        <v>7289</v>
      </c>
      <c r="S659" s="382">
        <v>5.2908492248593779</v>
      </c>
      <c r="T659" s="382">
        <v>4.7500342982576491</v>
      </c>
      <c r="U659" s="382">
        <v>7.6691919330498148</v>
      </c>
      <c r="V659" s="382">
        <v>1.3719303059404584E-2</v>
      </c>
      <c r="W659" s="382">
        <v>1.3719303059404584E-2</v>
      </c>
      <c r="X659" s="382">
        <v>2.6478254904650842</v>
      </c>
      <c r="Y659" s="382">
        <v>0.15091233365345036</v>
      </c>
      <c r="Z659" s="382">
        <v>3.3173005664991404</v>
      </c>
      <c r="AA659" s="382">
        <v>1.4935448813824839</v>
      </c>
      <c r="AB659" s="382">
        <v>1.6939103316726118</v>
      </c>
      <c r="AC659" s="382">
        <v>38.145531372178809</v>
      </c>
      <c r="AD659" s="382">
        <v>18.529640035419622</v>
      </c>
      <c r="AE659" s="382">
        <v>26.804491757100219</v>
      </c>
      <c r="AF659" s="382">
        <v>39.996707638279197</v>
      </c>
      <c r="AG659" s="382">
        <v>38.525473891514849</v>
      </c>
      <c r="AH659" s="382">
        <v>1.4542461242968858</v>
      </c>
    </row>
    <row r="660" spans="1:34" ht="15.6">
      <c r="A660" s="382">
        <v>5</v>
      </c>
      <c r="B660" s="382">
        <v>22</v>
      </c>
      <c r="C660" s="382">
        <v>2019</v>
      </c>
      <c r="D660" s="382">
        <v>99</v>
      </c>
      <c r="E660" s="382">
        <v>99</v>
      </c>
      <c r="F660" s="382">
        <v>99</v>
      </c>
      <c r="G660" s="382">
        <v>2</v>
      </c>
      <c r="H660" s="382">
        <v>99</v>
      </c>
      <c r="I660" s="382">
        <v>99</v>
      </c>
      <c r="J660" s="382">
        <v>999</v>
      </c>
      <c r="K660" s="382">
        <v>99</v>
      </c>
      <c r="L660" s="382">
        <v>99</v>
      </c>
      <c r="M660" s="382">
        <v>99</v>
      </c>
      <c r="N660" s="382">
        <v>99</v>
      </c>
      <c r="O660" s="382">
        <v>99</v>
      </c>
      <c r="P660" s="382">
        <v>9999</v>
      </c>
      <c r="Q660" s="382">
        <v>207</v>
      </c>
      <c r="R660" s="382">
        <v>5206</v>
      </c>
      <c r="S660" s="382">
        <v>4.769112562427968</v>
      </c>
      <c r="T660" s="382">
        <v>4.1298501728774495</v>
      </c>
      <c r="U660" s="382">
        <v>7.5888666922781391</v>
      </c>
      <c r="V660" s="382">
        <v>1.9208605455243943E-2</v>
      </c>
      <c r="W660" s="382">
        <v>0</v>
      </c>
      <c r="X660" s="382">
        <v>1.7671917018824437</v>
      </c>
      <c r="Y660" s="382">
        <v>0.15366884364195155</v>
      </c>
      <c r="Z660" s="382">
        <v>3.1892503281019846</v>
      </c>
      <c r="AA660" s="382">
        <v>1.3241799048058629</v>
      </c>
      <c r="AB660" s="382">
        <v>1.6038886956302729</v>
      </c>
      <c r="AC660" s="382">
        <v>34.376740441542779</v>
      </c>
      <c r="AD660" s="382">
        <v>24.008552254331487</v>
      </c>
      <c r="AE660" s="382">
        <v>45.782933189887082</v>
      </c>
      <c r="AF660" s="382">
        <v>28.566725197541711</v>
      </c>
      <c r="AG660" s="382">
        <v>27.227735327571047</v>
      </c>
      <c r="AH660" s="382">
        <v>0.51863234729158636</v>
      </c>
    </row>
    <row r="661" spans="1:34" ht="15.6">
      <c r="A661" s="382">
        <v>5</v>
      </c>
      <c r="B661" s="382">
        <v>23</v>
      </c>
      <c r="C661" s="382">
        <v>2019</v>
      </c>
      <c r="D661" s="382">
        <v>99</v>
      </c>
      <c r="E661" s="382">
        <v>99</v>
      </c>
      <c r="F661" s="382">
        <v>99</v>
      </c>
      <c r="G661" s="382">
        <v>3</v>
      </c>
      <c r="H661" s="382">
        <v>99</v>
      </c>
      <c r="I661" s="382">
        <v>99</v>
      </c>
      <c r="J661" s="382">
        <v>999</v>
      </c>
      <c r="K661" s="382">
        <v>99</v>
      </c>
      <c r="L661" s="382">
        <v>99</v>
      </c>
      <c r="M661" s="382">
        <v>99</v>
      </c>
      <c r="N661" s="382">
        <v>99</v>
      </c>
      <c r="O661" s="382">
        <v>99</v>
      </c>
      <c r="P661" s="382">
        <v>9999</v>
      </c>
      <c r="Q661" s="382">
        <v>95</v>
      </c>
      <c r="R661" s="382">
        <v>3365</v>
      </c>
      <c r="S661" s="382">
        <v>4.973848439821694</v>
      </c>
      <c r="T661" s="382">
        <v>3.992570579494799</v>
      </c>
      <c r="U661" s="382">
        <v>7.9577295690936092</v>
      </c>
      <c r="V661" s="382">
        <v>2.9717682020802379E-2</v>
      </c>
      <c r="W661" s="382">
        <v>0</v>
      </c>
      <c r="X661" s="382">
        <v>3.8930163447251114</v>
      </c>
      <c r="Y661" s="382">
        <v>0.11887072808320952</v>
      </c>
      <c r="Z661" s="382">
        <v>3.7723146891648094</v>
      </c>
      <c r="AA661" s="382">
        <v>1.4629346905035925</v>
      </c>
      <c r="AB661" s="382">
        <v>1.6276597174672249</v>
      </c>
      <c r="AC661" s="382">
        <v>38.860636531846502</v>
      </c>
      <c r="AD661" s="382">
        <v>26.224953304058552</v>
      </c>
      <c r="AE661" s="382">
        <v>40.565422160410847</v>
      </c>
      <c r="AF661" s="382">
        <v>18.46466198419666</v>
      </c>
      <c r="AG661" s="382">
        <v>18.454601741466181</v>
      </c>
      <c r="AH661" s="382">
        <v>0</v>
      </c>
    </row>
    <row r="662" spans="1:34" ht="15.6">
      <c r="A662" s="382">
        <v>5</v>
      </c>
      <c r="B662" s="382">
        <v>24</v>
      </c>
      <c r="C662" s="382">
        <v>2019</v>
      </c>
      <c r="D662" s="382">
        <v>99</v>
      </c>
      <c r="E662" s="382">
        <v>99</v>
      </c>
      <c r="F662" s="382">
        <v>99</v>
      </c>
      <c r="G662" s="382">
        <v>4</v>
      </c>
      <c r="H662" s="382">
        <v>99</v>
      </c>
      <c r="I662" s="382">
        <v>99</v>
      </c>
      <c r="J662" s="382">
        <v>999</v>
      </c>
      <c r="K662" s="382">
        <v>99</v>
      </c>
      <c r="L662" s="382">
        <v>99</v>
      </c>
      <c r="M662" s="382">
        <v>99</v>
      </c>
      <c r="N662" s="382">
        <v>99</v>
      </c>
      <c r="O662" s="382">
        <v>99</v>
      </c>
      <c r="P662" s="382">
        <v>9999</v>
      </c>
      <c r="Q662" s="382">
        <v>89</v>
      </c>
      <c r="R662" s="382">
        <v>2364</v>
      </c>
      <c r="S662" s="382">
        <v>5.253807106598984</v>
      </c>
      <c r="T662" s="382">
        <v>4.0812182741116754</v>
      </c>
      <c r="U662" s="382">
        <v>9.6931387478849604</v>
      </c>
      <c r="V662" s="382">
        <v>0</v>
      </c>
      <c r="W662" s="382">
        <v>8.4602368866328256E-2</v>
      </c>
      <c r="X662" s="382">
        <v>2.8764805414551606</v>
      </c>
      <c r="Y662" s="382">
        <v>8.4602368866328256E-2</v>
      </c>
      <c r="Z662" s="382">
        <v>3.0027701050745961</v>
      </c>
      <c r="AA662" s="382">
        <v>1.3010661604981852</v>
      </c>
      <c r="AB662" s="382">
        <v>1.687819167206279</v>
      </c>
      <c r="AC662" s="382">
        <v>53.224192160812152</v>
      </c>
      <c r="AD662" s="382">
        <v>34.362528919788602</v>
      </c>
      <c r="AE662" s="382">
        <v>39.16715969418189</v>
      </c>
      <c r="AF662" s="382">
        <v>12.971905179982445</v>
      </c>
      <c r="AG662" s="382">
        <v>15.792189039447925</v>
      </c>
      <c r="AH662" s="382">
        <v>0</v>
      </c>
    </row>
    <row r="663" spans="1:34" ht="15.6">
      <c r="A663" s="382">
        <v>5</v>
      </c>
      <c r="B663" s="382">
        <v>25</v>
      </c>
      <c r="C663" s="382">
        <v>2018</v>
      </c>
      <c r="D663" s="382">
        <v>99</v>
      </c>
      <c r="E663" s="382">
        <v>99</v>
      </c>
      <c r="F663" s="382">
        <v>99</v>
      </c>
      <c r="G663" s="382">
        <v>1</v>
      </c>
      <c r="H663" s="382">
        <v>99</v>
      </c>
      <c r="I663" s="382">
        <v>99</v>
      </c>
      <c r="J663" s="382">
        <v>999</v>
      </c>
      <c r="K663" s="382">
        <v>99</v>
      </c>
      <c r="L663" s="382">
        <v>99</v>
      </c>
      <c r="M663" s="382">
        <v>99</v>
      </c>
      <c r="N663" s="382">
        <v>99</v>
      </c>
      <c r="O663" s="382">
        <v>99</v>
      </c>
      <c r="P663" s="382">
        <v>9999</v>
      </c>
      <c r="Q663" s="382">
        <v>199</v>
      </c>
      <c r="R663" s="382">
        <v>7841</v>
      </c>
      <c r="S663" s="382">
        <v>5.5378140543298047</v>
      </c>
      <c r="T663" s="382">
        <v>4.4980232113250862</v>
      </c>
      <c r="U663" s="382">
        <v>7.5394630786889651</v>
      </c>
      <c r="V663" s="382">
        <v>6.3767376610126256E-2</v>
      </c>
      <c r="W663" s="382">
        <v>3.8260425966075755E-2</v>
      </c>
      <c r="X663" s="382">
        <v>2.7037367682693536</v>
      </c>
      <c r="Y663" s="382">
        <v>0.1785486545083535</v>
      </c>
      <c r="Z663" s="382">
        <v>3.2887978940262297</v>
      </c>
      <c r="AA663" s="382">
        <v>1.4632791377873504</v>
      </c>
      <c r="AB663" s="382">
        <v>1.4918141371123437</v>
      </c>
      <c r="AC663" s="382">
        <v>29.7804028529624</v>
      </c>
      <c r="AD663" s="382">
        <v>14.650744665016177</v>
      </c>
      <c r="AE663" s="382">
        <v>19.728616520117413</v>
      </c>
      <c r="AF663" s="382">
        <v>42.153647653351975</v>
      </c>
      <c r="AG663" s="382">
        <v>40.605901459360737</v>
      </c>
      <c r="AH663" s="382">
        <v>1.5176635633210047</v>
      </c>
    </row>
    <row r="664" spans="1:34" ht="15.6">
      <c r="A664" s="382">
        <v>5</v>
      </c>
      <c r="B664" s="382">
        <v>26</v>
      </c>
      <c r="C664" s="382">
        <v>2018</v>
      </c>
      <c r="D664" s="382">
        <v>99</v>
      </c>
      <c r="E664" s="382">
        <v>99</v>
      </c>
      <c r="F664" s="382">
        <v>99</v>
      </c>
      <c r="G664" s="382">
        <v>2</v>
      </c>
      <c r="H664" s="382">
        <v>99</v>
      </c>
      <c r="I664" s="382">
        <v>99</v>
      </c>
      <c r="J664" s="382">
        <v>999</v>
      </c>
      <c r="K664" s="382">
        <v>99</v>
      </c>
      <c r="L664" s="382">
        <v>99</v>
      </c>
      <c r="M664" s="382">
        <v>99</v>
      </c>
      <c r="N664" s="382">
        <v>99</v>
      </c>
      <c r="O664" s="382">
        <v>99</v>
      </c>
      <c r="P664" s="382">
        <v>9999</v>
      </c>
      <c r="Q664" s="382">
        <v>217</v>
      </c>
      <c r="R664" s="382">
        <v>5028</v>
      </c>
      <c r="S664" s="382">
        <v>5.0875099443118525</v>
      </c>
      <c r="T664" s="382">
        <v>4.1237072394590282</v>
      </c>
      <c r="U664" s="382">
        <v>7.5454852824184577</v>
      </c>
      <c r="V664" s="382">
        <v>0</v>
      </c>
      <c r="W664" s="382">
        <v>1.9888623707239456E-2</v>
      </c>
      <c r="X664" s="382">
        <v>1.9689737470167064</v>
      </c>
      <c r="Y664" s="382">
        <v>7.9554494828957822E-2</v>
      </c>
      <c r="Z664" s="382">
        <v>3.2056932596929739</v>
      </c>
      <c r="AA664" s="382">
        <v>1.2943405068810689</v>
      </c>
      <c r="AB664" s="382">
        <v>1.5154372763776611</v>
      </c>
      <c r="AC664" s="382">
        <v>22.554788222535706</v>
      </c>
      <c r="AD664" s="382">
        <v>19.906150375172849</v>
      </c>
      <c r="AE664" s="382">
        <v>49.730068202222157</v>
      </c>
      <c r="AF664" s="382">
        <v>27.030804795441099</v>
      </c>
      <c r="AG664" s="382">
        <v>26.059118998504225</v>
      </c>
      <c r="AH664" s="382">
        <v>0.47732696897374688</v>
      </c>
    </row>
    <row r="665" spans="1:34" ht="15.6">
      <c r="A665" s="382">
        <v>5</v>
      </c>
      <c r="B665" s="382">
        <v>27</v>
      </c>
      <c r="C665" s="382">
        <v>2018</v>
      </c>
      <c r="D665" s="382">
        <v>99</v>
      </c>
      <c r="E665" s="382">
        <v>99</v>
      </c>
      <c r="F665" s="382">
        <v>99</v>
      </c>
      <c r="G665" s="382">
        <v>3</v>
      </c>
      <c r="H665" s="382">
        <v>99</v>
      </c>
      <c r="I665" s="382">
        <v>99</v>
      </c>
      <c r="J665" s="382">
        <v>999</v>
      </c>
      <c r="K665" s="382">
        <v>99</v>
      </c>
      <c r="L665" s="382">
        <v>99</v>
      </c>
      <c r="M665" s="382">
        <v>99</v>
      </c>
      <c r="N665" s="382">
        <v>99</v>
      </c>
      <c r="O665" s="382">
        <v>99</v>
      </c>
      <c r="P665" s="382">
        <v>9999</v>
      </c>
      <c r="Q665" s="382">
        <v>81</v>
      </c>
      <c r="R665" s="382">
        <v>3145</v>
      </c>
      <c r="S665" s="382">
        <v>4.8311605723370432</v>
      </c>
      <c r="T665" s="382">
        <v>3.832114467408585</v>
      </c>
      <c r="U665" s="382">
        <v>7.6204165341812304</v>
      </c>
      <c r="V665" s="382">
        <v>6.3593004769475381E-2</v>
      </c>
      <c r="W665" s="382">
        <v>0</v>
      </c>
      <c r="X665" s="382">
        <v>2.3211446740858501</v>
      </c>
      <c r="Y665" s="382">
        <v>0.12718600953895076</v>
      </c>
      <c r="Z665" s="382">
        <v>3.405941575262081</v>
      </c>
      <c r="AA665" s="382">
        <v>1.6734479570146643</v>
      </c>
      <c r="AB665" s="382">
        <v>1.6148512301884816</v>
      </c>
      <c r="AC665" s="382">
        <v>28.758504415183793</v>
      </c>
      <c r="AD665" s="382">
        <v>15.637671267951559</v>
      </c>
      <c r="AE665" s="382">
        <v>35.002583422378251</v>
      </c>
      <c r="AF665" s="382">
        <v>16.907693134777698</v>
      </c>
      <c r="AG665" s="382">
        <v>16.46177434474933</v>
      </c>
      <c r="AH665" s="382">
        <v>3.179650238473769E-2</v>
      </c>
    </row>
    <row r="666" spans="1:34" ht="15.6">
      <c r="A666" s="382">
        <v>5</v>
      </c>
      <c r="B666" s="382">
        <v>28</v>
      </c>
      <c r="C666" s="382">
        <v>2018</v>
      </c>
      <c r="D666" s="382">
        <v>99</v>
      </c>
      <c r="E666" s="382">
        <v>99</v>
      </c>
      <c r="F666" s="382">
        <v>99</v>
      </c>
      <c r="G666" s="382">
        <v>4</v>
      </c>
      <c r="H666" s="382">
        <v>99</v>
      </c>
      <c r="I666" s="382">
        <v>99</v>
      </c>
      <c r="J666" s="382">
        <v>999</v>
      </c>
      <c r="K666" s="382">
        <v>99</v>
      </c>
      <c r="L666" s="382">
        <v>99</v>
      </c>
      <c r="M666" s="382">
        <v>99</v>
      </c>
      <c r="N666" s="382">
        <v>99</v>
      </c>
      <c r="O666" s="382">
        <v>99</v>
      </c>
      <c r="P666" s="382">
        <v>9999</v>
      </c>
      <c r="Q666" s="382">
        <v>84</v>
      </c>
      <c r="R666" s="382">
        <v>2587</v>
      </c>
      <c r="S666" s="382">
        <v>4.917278701198299</v>
      </c>
      <c r="T666" s="382">
        <v>4.0688055662930038</v>
      </c>
      <c r="U666" s="382">
        <v>9.4956320061847848</v>
      </c>
      <c r="V666" s="382">
        <v>0</v>
      </c>
      <c r="W666" s="382">
        <v>0</v>
      </c>
      <c r="X666" s="382">
        <v>2.280633938925396</v>
      </c>
      <c r="Y666" s="382">
        <v>7.7309625048318495E-2</v>
      </c>
      <c r="Z666" s="382">
        <v>2.8500551430433521</v>
      </c>
      <c r="AA666" s="382">
        <v>1.4955542469689163</v>
      </c>
      <c r="AB666" s="382">
        <v>1.4612310615999622</v>
      </c>
      <c r="AC666" s="382">
        <v>58.483242098804887</v>
      </c>
      <c r="AD666" s="382">
        <v>38.139565902083447</v>
      </c>
      <c r="AE666" s="382">
        <v>52.829640331431882</v>
      </c>
      <c r="AF666" s="382">
        <v>13.907854416429222</v>
      </c>
      <c r="AG666" s="382">
        <v>16.873205197385701</v>
      </c>
      <c r="AH666" s="382">
        <v>0</v>
      </c>
    </row>
    <row r="667" spans="1:34" ht="15.6">
      <c r="A667" s="382">
        <v>5</v>
      </c>
      <c r="B667" s="382">
        <v>29</v>
      </c>
      <c r="C667" s="382">
        <v>2017</v>
      </c>
      <c r="D667" s="382">
        <v>99</v>
      </c>
      <c r="E667" s="382">
        <v>99</v>
      </c>
      <c r="F667" s="382">
        <v>99</v>
      </c>
      <c r="G667" s="382">
        <v>1</v>
      </c>
      <c r="H667" s="382">
        <v>99</v>
      </c>
      <c r="I667" s="382">
        <v>99</v>
      </c>
      <c r="J667" s="382">
        <v>999</v>
      </c>
      <c r="K667" s="382">
        <v>99</v>
      </c>
      <c r="L667" s="382">
        <v>99</v>
      </c>
      <c r="M667" s="382">
        <v>99</v>
      </c>
      <c r="N667" s="382">
        <v>99</v>
      </c>
      <c r="O667" s="382">
        <v>99</v>
      </c>
      <c r="P667" s="382">
        <v>9999</v>
      </c>
      <c r="Q667" s="382">
        <v>208</v>
      </c>
      <c r="R667" s="382">
        <v>7900</v>
      </c>
      <c r="S667" s="382">
        <v>5.3753164556962014</v>
      </c>
      <c r="T667" s="382">
        <v>4.258481012658228</v>
      </c>
      <c r="U667" s="382">
        <v>7.2868860759493934</v>
      </c>
      <c r="V667" s="382">
        <v>3.7974683544303806E-2</v>
      </c>
      <c r="W667" s="382">
        <v>0</v>
      </c>
      <c r="X667" s="382">
        <v>2.0506329113924049</v>
      </c>
      <c r="Y667" s="382">
        <v>0.12658227848101264</v>
      </c>
      <c r="Z667" s="382">
        <v>3.0508807899713046</v>
      </c>
      <c r="AA667" s="382">
        <v>2.348071837817574</v>
      </c>
      <c r="AB667" s="382">
        <v>1.4570727448609755</v>
      </c>
      <c r="AC667" s="382">
        <v>13.708700808045704</v>
      </c>
      <c r="AD667" s="382">
        <v>20.846046899351929</v>
      </c>
      <c r="AE667" s="382">
        <v>17.339578429510496</v>
      </c>
      <c r="AF667" s="382">
        <v>45.342363542443906</v>
      </c>
      <c r="AG667" s="382">
        <v>43.813780169999376</v>
      </c>
      <c r="AH667" s="382">
        <v>1.0379746835443038</v>
      </c>
    </row>
    <row r="668" spans="1:34" ht="15.6">
      <c r="A668" s="382">
        <v>5</v>
      </c>
      <c r="B668" s="382">
        <v>30</v>
      </c>
      <c r="C668" s="382">
        <v>2017</v>
      </c>
      <c r="D668" s="382">
        <v>99</v>
      </c>
      <c r="E668" s="382">
        <v>99</v>
      </c>
      <c r="F668" s="382">
        <v>99</v>
      </c>
      <c r="G668" s="382">
        <v>2</v>
      </c>
      <c r="H668" s="382">
        <v>99</v>
      </c>
      <c r="I668" s="382">
        <v>99</v>
      </c>
      <c r="J668" s="382">
        <v>999</v>
      </c>
      <c r="K668" s="382">
        <v>99</v>
      </c>
      <c r="L668" s="382">
        <v>99</v>
      </c>
      <c r="M668" s="382">
        <v>99</v>
      </c>
      <c r="N668" s="382">
        <v>99</v>
      </c>
      <c r="O668" s="382">
        <v>99</v>
      </c>
      <c r="P668" s="382">
        <v>9999</v>
      </c>
      <c r="Q668" s="382">
        <v>218</v>
      </c>
      <c r="R668" s="382">
        <v>5046</v>
      </c>
      <c r="S668" s="382">
        <v>4.4908838684106236</v>
      </c>
      <c r="T668" s="382">
        <v>3.9278636543797054</v>
      </c>
      <c r="U668" s="382">
        <v>7.2963931827189938</v>
      </c>
      <c r="V668" s="382">
        <v>0</v>
      </c>
      <c r="W668" s="382">
        <v>3.9635354736424898E-2</v>
      </c>
      <c r="X668" s="382">
        <v>1.5854141894569957</v>
      </c>
      <c r="Y668" s="382">
        <v>0.1189060642092747</v>
      </c>
      <c r="Z668" s="382">
        <v>3.1041983243034252</v>
      </c>
      <c r="AA668" s="382">
        <v>1.225560178966542</v>
      </c>
      <c r="AB668" s="382">
        <v>1.6414506872697849</v>
      </c>
      <c r="AC668" s="382">
        <v>38.428235406901827</v>
      </c>
      <c r="AD668" s="382">
        <v>13.628960799064464</v>
      </c>
      <c r="AE668" s="382">
        <v>42.012342540786037</v>
      </c>
      <c r="AF668" s="382">
        <v>28.961717270274924</v>
      </c>
      <c r="AG668" s="382">
        <v>28.021870966170621</v>
      </c>
      <c r="AH668" s="382">
        <v>0.5350772889417359</v>
      </c>
    </row>
    <row r="669" spans="1:34" ht="15.6">
      <c r="A669" s="382">
        <v>5</v>
      </c>
      <c r="B669" s="382">
        <v>31</v>
      </c>
      <c r="C669" s="382">
        <v>2017</v>
      </c>
      <c r="D669" s="382">
        <v>99</v>
      </c>
      <c r="E669" s="382">
        <v>99</v>
      </c>
      <c r="F669" s="382">
        <v>99</v>
      </c>
      <c r="G669" s="382">
        <v>3</v>
      </c>
      <c r="H669" s="382">
        <v>99</v>
      </c>
      <c r="I669" s="382">
        <v>99</v>
      </c>
      <c r="J669" s="382">
        <v>999</v>
      </c>
      <c r="K669" s="382">
        <v>99</v>
      </c>
      <c r="L669" s="382">
        <v>99</v>
      </c>
      <c r="M669" s="382">
        <v>99</v>
      </c>
      <c r="N669" s="382">
        <v>99</v>
      </c>
      <c r="O669" s="382">
        <v>99</v>
      </c>
      <c r="P669" s="382">
        <v>9999</v>
      </c>
      <c r="Q669" s="382">
        <v>76</v>
      </c>
      <c r="R669" s="382">
        <v>2543</v>
      </c>
      <c r="S669" s="382">
        <v>5.1848210774675589</v>
      </c>
      <c r="T669" s="382">
        <v>3.9626425481714511</v>
      </c>
      <c r="U669" s="382">
        <v>7.7158867479354996</v>
      </c>
      <c r="V669" s="382">
        <v>0</v>
      </c>
      <c r="W669" s="382">
        <v>0</v>
      </c>
      <c r="X669" s="382">
        <v>2.2021234762092017</v>
      </c>
      <c r="Y669" s="382">
        <v>0.11797090051120725</v>
      </c>
      <c r="Z669" s="382">
        <v>3.3152027804012842</v>
      </c>
      <c r="AA669" s="382">
        <v>1.5020151745509429</v>
      </c>
      <c r="AB669" s="382">
        <v>1.7018704338706772</v>
      </c>
      <c r="AC669" s="382">
        <v>24.232602148339705</v>
      </c>
      <c r="AD669" s="382">
        <v>-9.4293070636639822</v>
      </c>
      <c r="AE669" s="382">
        <v>17.099560797757324</v>
      </c>
      <c r="AF669" s="382">
        <v>14.595649428915802</v>
      </c>
      <c r="AG669" s="382">
        <v>14.933921308361093</v>
      </c>
      <c r="AH669" s="382">
        <v>3.9323633503735751E-2</v>
      </c>
    </row>
    <row r="670" spans="1:34" ht="15.6">
      <c r="A670" s="382">
        <v>5</v>
      </c>
      <c r="B670" s="382">
        <v>32</v>
      </c>
      <c r="C670" s="382">
        <v>2017</v>
      </c>
      <c r="D670" s="382">
        <v>99</v>
      </c>
      <c r="E670" s="382">
        <v>99</v>
      </c>
      <c r="F670" s="382">
        <v>99</v>
      </c>
      <c r="G670" s="382">
        <v>4</v>
      </c>
      <c r="H670" s="382">
        <v>99</v>
      </c>
      <c r="I670" s="382">
        <v>99</v>
      </c>
      <c r="J670" s="382">
        <v>999</v>
      </c>
      <c r="K670" s="382">
        <v>99</v>
      </c>
      <c r="L670" s="382">
        <v>99</v>
      </c>
      <c r="M670" s="382">
        <v>99</v>
      </c>
      <c r="N670" s="382">
        <v>99</v>
      </c>
      <c r="O670" s="382">
        <v>99</v>
      </c>
      <c r="P670" s="382">
        <v>9999</v>
      </c>
      <c r="Q670" s="382">
        <v>74</v>
      </c>
      <c r="R670" s="382">
        <v>1934</v>
      </c>
      <c r="S670" s="382">
        <v>4.5005170630816949</v>
      </c>
      <c r="T670" s="382">
        <v>3.4689762150982424</v>
      </c>
      <c r="U670" s="382">
        <v>8.9882626680454845</v>
      </c>
      <c r="V670" s="382">
        <v>0</v>
      </c>
      <c r="W670" s="382">
        <v>0</v>
      </c>
      <c r="X670" s="382">
        <v>1.6028955532574971</v>
      </c>
      <c r="Y670" s="382">
        <v>0</v>
      </c>
      <c r="Z670" s="382">
        <v>2.7370323721292231</v>
      </c>
      <c r="AA670" s="382">
        <v>1.6244479585635057</v>
      </c>
      <c r="AB670" s="382">
        <v>1.6418830735943675</v>
      </c>
      <c r="AC670" s="382">
        <v>51.946979893613218</v>
      </c>
      <c r="AD670" s="382">
        <v>44.524987233108526</v>
      </c>
      <c r="AE670" s="382">
        <v>55.600583168889472</v>
      </c>
      <c r="AF670" s="382">
        <v>11.100269758365378</v>
      </c>
      <c r="AG670" s="382">
        <v>13.230427555468919</v>
      </c>
      <c r="AH670" s="382">
        <v>0</v>
      </c>
    </row>
    <row r="671" spans="1:34" ht="15.6">
      <c r="A671" s="382">
        <v>5</v>
      </c>
      <c r="B671" s="382">
        <v>33</v>
      </c>
      <c r="C671" s="382">
        <v>2016</v>
      </c>
      <c r="D671" s="382">
        <v>99</v>
      </c>
      <c r="E671" s="382">
        <v>99</v>
      </c>
      <c r="F671" s="382">
        <v>99</v>
      </c>
      <c r="G671" s="382">
        <v>1</v>
      </c>
      <c r="H671" s="382">
        <v>99</v>
      </c>
      <c r="I671" s="382">
        <v>99</v>
      </c>
      <c r="J671" s="382">
        <v>999</v>
      </c>
      <c r="K671" s="382">
        <v>99</v>
      </c>
      <c r="L671" s="382">
        <v>99</v>
      </c>
      <c r="M671" s="382">
        <v>99</v>
      </c>
      <c r="N671" s="382">
        <v>99</v>
      </c>
      <c r="O671" s="382">
        <v>99</v>
      </c>
      <c r="P671" s="382">
        <v>9999</v>
      </c>
      <c r="Q671" s="382">
        <v>178</v>
      </c>
      <c r="R671" s="382">
        <v>6678</v>
      </c>
      <c r="S671" s="382">
        <v>5.5142258161126092</v>
      </c>
      <c r="T671" s="382">
        <v>4.325696316262353</v>
      </c>
      <c r="U671" s="382">
        <v>7.3935759209344223</v>
      </c>
      <c r="V671" s="382">
        <v>2.9949086552860139E-2</v>
      </c>
      <c r="W671" s="382">
        <v>2.9949086552860139E-2</v>
      </c>
      <c r="X671" s="382">
        <v>2.1713087750823599</v>
      </c>
      <c r="Y671" s="382">
        <v>8.9847259658580453E-2</v>
      </c>
      <c r="Z671" s="382">
        <v>3.1243528088621608</v>
      </c>
      <c r="AA671" s="382">
        <v>1.5173030440961477</v>
      </c>
      <c r="AB671" s="382">
        <v>1.5179178666563462</v>
      </c>
      <c r="AC671" s="382">
        <v>23.163304678880376</v>
      </c>
      <c r="AD671" s="382">
        <v>35.202401451953058</v>
      </c>
      <c r="AE671" s="382">
        <v>28.832573378814995</v>
      </c>
      <c r="AF671" s="382">
        <v>45.69278138898391</v>
      </c>
      <c r="AG671" s="382">
        <v>44.317138387219281</v>
      </c>
      <c r="AH671" s="382">
        <v>0.76370170709793339</v>
      </c>
    </row>
    <row r="672" spans="1:34" ht="15.6">
      <c r="A672" s="382">
        <v>5</v>
      </c>
      <c r="B672" s="382">
        <v>34</v>
      </c>
      <c r="C672" s="382">
        <v>2016</v>
      </c>
      <c r="D672" s="382">
        <v>99</v>
      </c>
      <c r="E672" s="382">
        <v>99</v>
      </c>
      <c r="F672" s="382">
        <v>99</v>
      </c>
      <c r="G672" s="382">
        <v>2</v>
      </c>
      <c r="H672" s="382">
        <v>99</v>
      </c>
      <c r="I672" s="382">
        <v>99</v>
      </c>
      <c r="J672" s="382">
        <v>999</v>
      </c>
      <c r="K672" s="382">
        <v>99</v>
      </c>
      <c r="L672" s="382">
        <v>99</v>
      </c>
      <c r="M672" s="382">
        <v>99</v>
      </c>
      <c r="N672" s="382">
        <v>99</v>
      </c>
      <c r="O672" s="382">
        <v>99</v>
      </c>
      <c r="P672" s="382">
        <v>9999</v>
      </c>
      <c r="Q672" s="382">
        <v>224</v>
      </c>
      <c r="R672" s="382">
        <v>4395</v>
      </c>
      <c r="S672" s="382">
        <v>4.6625711035267345</v>
      </c>
      <c r="T672" s="382">
        <v>3.8006825938566551</v>
      </c>
      <c r="U672" s="382">
        <v>7.5112627986348253</v>
      </c>
      <c r="V672" s="382">
        <v>0</v>
      </c>
      <c r="W672" s="382">
        <v>2.2753128555176329E-2</v>
      </c>
      <c r="X672" s="382">
        <v>2.5938566552901023</v>
      </c>
      <c r="Y672" s="382">
        <v>0.11376564277588164</v>
      </c>
      <c r="Z672" s="382">
        <v>3.3164468455735641</v>
      </c>
      <c r="AA672" s="382">
        <v>1.272496578334346</v>
      </c>
      <c r="AB672" s="382">
        <v>1.5335013474911989</v>
      </c>
      <c r="AC672" s="382">
        <v>38.063627432789538</v>
      </c>
      <c r="AD672" s="382">
        <v>25.194480067461598</v>
      </c>
      <c r="AE672" s="382">
        <v>47.344601855650872</v>
      </c>
      <c r="AF672" s="382">
        <v>30.071843995894632</v>
      </c>
      <c r="AG672" s="382">
        <v>29.630746611878696</v>
      </c>
      <c r="AH672" s="382">
        <v>0.59158134243458482</v>
      </c>
    </row>
    <row r="673" spans="1:34" ht="15.6">
      <c r="A673" s="382">
        <v>5</v>
      </c>
      <c r="B673" s="382">
        <v>35</v>
      </c>
      <c r="C673" s="382">
        <v>2016</v>
      </c>
      <c r="D673" s="382">
        <v>99</v>
      </c>
      <c r="E673" s="382">
        <v>99</v>
      </c>
      <c r="F673" s="382">
        <v>99</v>
      </c>
      <c r="G673" s="382">
        <v>3</v>
      </c>
      <c r="H673" s="382">
        <v>99</v>
      </c>
      <c r="I673" s="382">
        <v>99</v>
      </c>
      <c r="J673" s="382">
        <v>999</v>
      </c>
      <c r="K673" s="382">
        <v>99</v>
      </c>
      <c r="L673" s="382">
        <v>99</v>
      </c>
      <c r="M673" s="382">
        <v>99</v>
      </c>
      <c r="N673" s="382">
        <v>99</v>
      </c>
      <c r="O673" s="382">
        <v>99</v>
      </c>
      <c r="P673" s="382">
        <v>9999</v>
      </c>
      <c r="Q673" s="382">
        <v>65</v>
      </c>
      <c r="R673" s="382">
        <v>2052</v>
      </c>
      <c r="S673" s="382">
        <v>5.4376218323586718</v>
      </c>
      <c r="T673" s="382">
        <v>3.62719298245614</v>
      </c>
      <c r="U673" s="382">
        <v>7.4867446393762096</v>
      </c>
      <c r="V673" s="382">
        <v>0</v>
      </c>
      <c r="W673" s="382">
        <v>0</v>
      </c>
      <c r="X673" s="382">
        <v>1.7543859649122804</v>
      </c>
      <c r="Y673" s="382">
        <v>9.7465886939571117E-2</v>
      </c>
      <c r="Z673" s="382">
        <v>3.4461860896389096</v>
      </c>
      <c r="AA673" s="382">
        <v>1.6124236830908787</v>
      </c>
      <c r="AB673" s="382">
        <v>1.799095862321433</v>
      </c>
      <c r="AC673" s="382">
        <v>24.378287522580997</v>
      </c>
      <c r="AD673" s="382">
        <v>-36.255157167956376</v>
      </c>
      <c r="AE673" s="382">
        <v>10.831814178433437</v>
      </c>
      <c r="AF673" s="382">
        <v>14.04036948340746</v>
      </c>
      <c r="AG673" s="382">
        <v>13.789265541287079</v>
      </c>
      <c r="AH673" s="382">
        <v>9.7465886939571117E-2</v>
      </c>
    </row>
    <row r="674" spans="1:34" ht="15.6">
      <c r="A674" s="382">
        <v>5</v>
      </c>
      <c r="B674" s="382">
        <v>36</v>
      </c>
      <c r="C674" s="382">
        <v>2016</v>
      </c>
      <c r="D674" s="382">
        <v>99</v>
      </c>
      <c r="E674" s="382">
        <v>99</v>
      </c>
      <c r="F674" s="382">
        <v>99</v>
      </c>
      <c r="G674" s="382">
        <v>4</v>
      </c>
      <c r="H674" s="382">
        <v>99</v>
      </c>
      <c r="I674" s="382">
        <v>99</v>
      </c>
      <c r="J674" s="382">
        <v>999</v>
      </c>
      <c r="K674" s="382">
        <v>99</v>
      </c>
      <c r="L674" s="382">
        <v>99</v>
      </c>
      <c r="M674" s="382">
        <v>99</v>
      </c>
      <c r="N674" s="382">
        <v>99</v>
      </c>
      <c r="O674" s="382">
        <v>99</v>
      </c>
      <c r="P674" s="382">
        <v>9999</v>
      </c>
      <c r="Q674" s="382">
        <v>72</v>
      </c>
      <c r="R674" s="382">
        <v>1490</v>
      </c>
      <c r="S674" s="382">
        <v>4.550335570469799</v>
      </c>
      <c r="T674" s="382">
        <v>3.489932885906041</v>
      </c>
      <c r="U674" s="382">
        <v>9.1692617449664482</v>
      </c>
      <c r="V674" s="382">
        <v>6.7114093959731558E-2</v>
      </c>
      <c r="W674" s="382">
        <v>0.13422818791946312</v>
      </c>
      <c r="X674" s="382">
        <v>4.2281879194630871</v>
      </c>
      <c r="Y674" s="382">
        <v>0.26845637583892623</v>
      </c>
      <c r="Z674" s="382">
        <v>3.5570208660558258</v>
      </c>
      <c r="AA674" s="382">
        <v>1.540662463679106</v>
      </c>
      <c r="AB674" s="382">
        <v>1.6162656837897562</v>
      </c>
      <c r="AC674" s="382">
        <v>53.127565276789475</v>
      </c>
      <c r="AD674" s="382">
        <v>51.69698626670219</v>
      </c>
      <c r="AE674" s="382">
        <v>57.226296420313851</v>
      </c>
      <c r="AF674" s="382">
        <v>10.195005131713987</v>
      </c>
      <c r="AG674" s="382">
        <v>12.262849459614944</v>
      </c>
      <c r="AH674" s="382">
        <v>0</v>
      </c>
    </row>
    <row r="675" spans="1:34" ht="15.6">
      <c r="A675" s="382">
        <v>5</v>
      </c>
      <c r="B675" s="382">
        <v>37</v>
      </c>
      <c r="C675" s="382">
        <v>2015</v>
      </c>
      <c r="D675" s="382">
        <v>99</v>
      </c>
      <c r="E675" s="382">
        <v>99</v>
      </c>
      <c r="F675" s="382">
        <v>99</v>
      </c>
      <c r="G675" s="382">
        <v>1</v>
      </c>
      <c r="H675" s="382">
        <v>99</v>
      </c>
      <c r="I675" s="382">
        <v>99</v>
      </c>
      <c r="J675" s="382">
        <v>999</v>
      </c>
      <c r="K675" s="382">
        <v>99</v>
      </c>
      <c r="L675" s="382">
        <v>99</v>
      </c>
      <c r="M675" s="382">
        <v>99</v>
      </c>
      <c r="N675" s="382">
        <v>99</v>
      </c>
      <c r="O675" s="382">
        <v>99</v>
      </c>
      <c r="P675" s="382">
        <v>9999</v>
      </c>
      <c r="Q675" s="382">
        <v>169</v>
      </c>
      <c r="R675" s="382">
        <v>5761</v>
      </c>
      <c r="S675" s="382">
        <v>5.4714459295261237</v>
      </c>
      <c r="T675" s="382">
        <v>4.0137128970664824</v>
      </c>
      <c r="U675" s="382">
        <v>7.1951570907828444</v>
      </c>
      <c r="V675" s="382">
        <v>3.471619510501648E-2</v>
      </c>
      <c r="W675" s="382">
        <v>1.735809755250824E-2</v>
      </c>
      <c r="X675" s="382">
        <v>1.8920326332233988</v>
      </c>
      <c r="Y675" s="382">
        <v>0.17358097552508239</v>
      </c>
      <c r="Z675" s="382">
        <v>2.969609855014125</v>
      </c>
      <c r="AA675" s="382">
        <v>1.4283533073183177</v>
      </c>
      <c r="AB675" s="382">
        <v>1.5843969216939644</v>
      </c>
      <c r="AC675" s="382">
        <v>21.679158600468032</v>
      </c>
      <c r="AD675" s="382">
        <v>9.8011809831306085</v>
      </c>
      <c r="AE675" s="382">
        <v>23.230937951389681</v>
      </c>
      <c r="AF675" s="382">
        <v>38.066604995374654</v>
      </c>
      <c r="AG675" s="382">
        <v>36.955085600271723</v>
      </c>
      <c r="AH675" s="382">
        <v>0.5381010241277554</v>
      </c>
    </row>
    <row r="676" spans="1:34" ht="15.6">
      <c r="A676" s="382">
        <v>5</v>
      </c>
      <c r="B676" s="382">
        <v>38</v>
      </c>
      <c r="C676" s="382">
        <v>2015</v>
      </c>
      <c r="D676" s="382">
        <v>99</v>
      </c>
      <c r="E676" s="382">
        <v>99</v>
      </c>
      <c r="F676" s="382">
        <v>99</v>
      </c>
      <c r="G676" s="382">
        <v>2</v>
      </c>
      <c r="H676" s="382">
        <v>99</v>
      </c>
      <c r="I676" s="382">
        <v>99</v>
      </c>
      <c r="J676" s="382">
        <v>999</v>
      </c>
      <c r="K676" s="382">
        <v>99</v>
      </c>
      <c r="L676" s="382">
        <v>99</v>
      </c>
      <c r="M676" s="382">
        <v>99</v>
      </c>
      <c r="N676" s="382">
        <v>99</v>
      </c>
      <c r="O676" s="382">
        <v>99</v>
      </c>
      <c r="P676" s="382">
        <v>9999</v>
      </c>
      <c r="Q676" s="382">
        <v>214</v>
      </c>
      <c r="R676" s="382">
        <v>5118</v>
      </c>
      <c r="S676" s="382">
        <v>4.4753810082063294</v>
      </c>
      <c r="T676" s="382">
        <v>3.7938647909339593</v>
      </c>
      <c r="U676" s="382">
        <v>7.1840953497459878</v>
      </c>
      <c r="V676" s="382">
        <v>1.9538882375928102E-2</v>
      </c>
      <c r="W676" s="382">
        <v>0</v>
      </c>
      <c r="X676" s="382">
        <v>2.6963657678780781</v>
      </c>
      <c r="Y676" s="382">
        <v>0.13677217663149663</v>
      </c>
      <c r="Z676" s="382">
        <v>3.4489512641502196</v>
      </c>
      <c r="AA676" s="382">
        <v>1.3035255952749571</v>
      </c>
      <c r="AB676" s="382">
        <v>1.5370586544554139</v>
      </c>
      <c r="AC676" s="382">
        <v>39.020846984394495</v>
      </c>
      <c r="AD676" s="382">
        <v>26.388718159467324</v>
      </c>
      <c r="AE676" s="382">
        <v>46.707039138595512</v>
      </c>
      <c r="AF676" s="382">
        <v>33.817893484868506</v>
      </c>
      <c r="AG676" s="382">
        <v>32.779960540873525</v>
      </c>
      <c r="AH676" s="382">
        <v>0.21492770613520903</v>
      </c>
    </row>
    <row r="677" spans="1:34" ht="15.6">
      <c r="A677" s="382">
        <v>5</v>
      </c>
      <c r="B677" s="382">
        <v>39</v>
      </c>
      <c r="C677" s="382">
        <v>2015</v>
      </c>
      <c r="D677" s="382">
        <v>99</v>
      </c>
      <c r="E677" s="382">
        <v>99</v>
      </c>
      <c r="F677" s="382">
        <v>99</v>
      </c>
      <c r="G677" s="382">
        <v>3</v>
      </c>
      <c r="H677" s="382">
        <v>99</v>
      </c>
      <c r="I677" s="382">
        <v>99</v>
      </c>
      <c r="J677" s="382">
        <v>999</v>
      </c>
      <c r="K677" s="382">
        <v>99</v>
      </c>
      <c r="L677" s="382">
        <v>99</v>
      </c>
      <c r="M677" s="382">
        <v>99</v>
      </c>
      <c r="N677" s="382">
        <v>99</v>
      </c>
      <c r="O677" s="382">
        <v>99</v>
      </c>
      <c r="P677" s="382">
        <v>9999</v>
      </c>
      <c r="Q677" s="382">
        <v>59</v>
      </c>
      <c r="R677" s="382">
        <v>1984</v>
      </c>
      <c r="S677" s="382">
        <v>4.9309475806451601</v>
      </c>
      <c r="T677" s="382">
        <v>3.7661290322580641</v>
      </c>
      <c r="U677" s="382">
        <v>6.7988911290322651</v>
      </c>
      <c r="V677" s="382">
        <v>0</v>
      </c>
      <c r="W677" s="382">
        <v>0</v>
      </c>
      <c r="X677" s="382">
        <v>0.75604838709677435</v>
      </c>
      <c r="Y677" s="382">
        <v>0</v>
      </c>
      <c r="Z677" s="382">
        <v>2.984016355369854</v>
      </c>
      <c r="AA677" s="382">
        <v>1.4925115190004359</v>
      </c>
      <c r="AB677" s="382">
        <v>1.7631252995917088</v>
      </c>
      <c r="AC677" s="382">
        <v>26.916268862609918</v>
      </c>
      <c r="AD677" s="382">
        <v>-26.514262738025895</v>
      </c>
      <c r="AE677" s="382">
        <v>20.034218484987544</v>
      </c>
      <c r="AF677" s="382">
        <v>13.109554645169816</v>
      </c>
      <c r="AG677" s="382">
        <v>12.025850809554008</v>
      </c>
      <c r="AH677" s="382">
        <v>0</v>
      </c>
    </row>
    <row r="678" spans="1:34" ht="15.6">
      <c r="A678" s="382">
        <v>5</v>
      </c>
      <c r="B678" s="382">
        <v>40</v>
      </c>
      <c r="C678" s="382">
        <v>2015</v>
      </c>
      <c r="D678" s="382">
        <v>99</v>
      </c>
      <c r="E678" s="382">
        <v>99</v>
      </c>
      <c r="F678" s="382">
        <v>99</v>
      </c>
      <c r="G678" s="382">
        <v>4</v>
      </c>
      <c r="H678" s="382">
        <v>99</v>
      </c>
      <c r="I678" s="382">
        <v>99</v>
      </c>
      <c r="J678" s="382">
        <v>999</v>
      </c>
      <c r="K678" s="382">
        <v>99</v>
      </c>
      <c r="L678" s="382">
        <v>99</v>
      </c>
      <c r="M678" s="382">
        <v>99</v>
      </c>
      <c r="N678" s="382">
        <v>99</v>
      </c>
      <c r="O678" s="382">
        <v>99</v>
      </c>
      <c r="P678" s="382">
        <v>9999</v>
      </c>
      <c r="Q678" s="382">
        <v>83</v>
      </c>
      <c r="R678" s="382">
        <v>2271</v>
      </c>
      <c r="S678" s="382">
        <v>4.6587406428885956</v>
      </c>
      <c r="T678" s="382">
        <v>3.4214002642007926</v>
      </c>
      <c r="U678" s="382">
        <v>9.008454425363281</v>
      </c>
      <c r="V678" s="382">
        <v>0</v>
      </c>
      <c r="W678" s="382">
        <v>0</v>
      </c>
      <c r="X678" s="382">
        <v>2.9062087186261558</v>
      </c>
      <c r="Y678" s="382">
        <v>0.17613386173491857</v>
      </c>
      <c r="Z678" s="382">
        <v>3.021351996807045</v>
      </c>
      <c r="AA678" s="382">
        <v>1.4303934908389278</v>
      </c>
      <c r="AB678" s="382">
        <v>1.575310380488377</v>
      </c>
      <c r="AC678" s="382">
        <v>41.241001356608223</v>
      </c>
      <c r="AD678" s="382">
        <v>55.609417051756914</v>
      </c>
      <c r="AE678" s="382">
        <v>48.670141590718281</v>
      </c>
      <c r="AF678" s="382">
        <v>15.005946874587025</v>
      </c>
      <c r="AG678" s="382">
        <v>18.239103049300752</v>
      </c>
      <c r="AH678" s="382">
        <v>0</v>
      </c>
    </row>
    <row r="679" spans="1:34" ht="15.6">
      <c r="A679" s="382">
        <v>5</v>
      </c>
      <c r="B679" s="382">
        <v>41</v>
      </c>
      <c r="C679" s="382">
        <v>2014</v>
      </c>
      <c r="D679" s="382">
        <v>99</v>
      </c>
      <c r="E679" s="382">
        <v>99</v>
      </c>
      <c r="F679" s="382">
        <v>99</v>
      </c>
      <c r="G679" s="382">
        <v>1</v>
      </c>
      <c r="H679" s="382">
        <v>99</v>
      </c>
      <c r="I679" s="382">
        <v>99</v>
      </c>
      <c r="J679" s="382">
        <v>999</v>
      </c>
      <c r="K679" s="382">
        <v>99</v>
      </c>
      <c r="L679" s="382">
        <v>99</v>
      </c>
      <c r="M679" s="382">
        <v>99</v>
      </c>
      <c r="N679" s="382">
        <v>99</v>
      </c>
      <c r="O679" s="382">
        <v>99</v>
      </c>
      <c r="P679" s="382">
        <v>9999</v>
      </c>
      <c r="Q679" s="382">
        <v>154</v>
      </c>
      <c r="R679" s="382">
        <v>4571</v>
      </c>
      <c r="S679" s="382">
        <v>5.3213738788011389</v>
      </c>
      <c r="T679" s="382">
        <v>4.2028002625246117</v>
      </c>
      <c r="U679" s="382">
        <v>7.1204550426602413</v>
      </c>
      <c r="V679" s="382">
        <v>0</v>
      </c>
      <c r="W679" s="382">
        <v>0</v>
      </c>
      <c r="X679" s="382">
        <v>1.618901772041129</v>
      </c>
      <c r="Y679" s="382">
        <v>8.7508203894115108E-2</v>
      </c>
      <c r="Z679" s="382">
        <v>3.1056802693028618</v>
      </c>
      <c r="AA679" s="382">
        <v>1.4403399787685889</v>
      </c>
      <c r="AB679" s="382">
        <v>1.5217380703978598</v>
      </c>
      <c r="AC679" s="382">
        <v>8.1187392415745272</v>
      </c>
      <c r="AD679" s="382">
        <v>23.319029953847082</v>
      </c>
      <c r="AE679" s="382">
        <v>34.985057101308442</v>
      </c>
      <c r="AF679" s="382">
        <v>41.966580976863753</v>
      </c>
      <c r="AG679" s="382">
        <v>39.977645259751007</v>
      </c>
      <c r="AH679" s="382">
        <v>1.1594837015970247</v>
      </c>
    </row>
    <row r="680" spans="1:34" ht="15.6">
      <c r="A680" s="382">
        <v>5</v>
      </c>
      <c r="B680" s="382">
        <v>42</v>
      </c>
      <c r="C680" s="382">
        <v>2014</v>
      </c>
      <c r="D680" s="382">
        <v>99</v>
      </c>
      <c r="E680" s="382">
        <v>99</v>
      </c>
      <c r="F680" s="382">
        <v>99</v>
      </c>
      <c r="G680" s="382">
        <v>2</v>
      </c>
      <c r="H680" s="382">
        <v>99</v>
      </c>
      <c r="I680" s="382">
        <v>99</v>
      </c>
      <c r="J680" s="382">
        <v>999</v>
      </c>
      <c r="K680" s="382">
        <v>99</v>
      </c>
      <c r="L680" s="382">
        <v>99</v>
      </c>
      <c r="M680" s="382">
        <v>99</v>
      </c>
      <c r="N680" s="382">
        <v>99</v>
      </c>
      <c r="O680" s="382">
        <v>99</v>
      </c>
      <c r="P680" s="382">
        <v>9999</v>
      </c>
      <c r="Q680" s="382">
        <v>202</v>
      </c>
      <c r="R680" s="382">
        <v>3066</v>
      </c>
      <c r="S680" s="382">
        <v>4.4742335290280488</v>
      </c>
      <c r="T680" s="382">
        <v>3.6816699282452703</v>
      </c>
      <c r="U680" s="382">
        <v>7.8103065883887695</v>
      </c>
      <c r="V680" s="382">
        <v>6.5231572080887146E-2</v>
      </c>
      <c r="W680" s="382">
        <v>6.5231572080887146E-2</v>
      </c>
      <c r="X680" s="382">
        <v>2.7723418134377038</v>
      </c>
      <c r="Y680" s="382">
        <v>0.13046314416177429</v>
      </c>
      <c r="Z680" s="382">
        <v>3.6919136576108449</v>
      </c>
      <c r="AA680" s="382">
        <v>1.4531680810845584</v>
      </c>
      <c r="AB680" s="382">
        <v>1.5604068341049786</v>
      </c>
      <c r="AC680" s="382">
        <v>38.648633349198306</v>
      </c>
      <c r="AD680" s="382">
        <v>19.844210781317063</v>
      </c>
      <c r="AE680" s="382">
        <v>47.378164036822703</v>
      </c>
      <c r="AF680" s="382">
        <v>28.149100257069403</v>
      </c>
      <c r="AG680" s="382">
        <v>29.4129424119782</v>
      </c>
      <c r="AH680" s="382">
        <v>0.81539465101108943</v>
      </c>
    </row>
    <row r="681" spans="1:34" ht="15.6">
      <c r="A681" s="382">
        <v>5</v>
      </c>
      <c r="B681" s="382">
        <v>43</v>
      </c>
      <c r="C681" s="382">
        <v>2014</v>
      </c>
      <c r="D681" s="382">
        <v>99</v>
      </c>
      <c r="E681" s="382">
        <v>99</v>
      </c>
      <c r="F681" s="382">
        <v>99</v>
      </c>
      <c r="G681" s="382">
        <v>3</v>
      </c>
      <c r="H681" s="382">
        <v>99</v>
      </c>
      <c r="I681" s="382">
        <v>99</v>
      </c>
      <c r="J681" s="382">
        <v>999</v>
      </c>
      <c r="K681" s="382">
        <v>99</v>
      </c>
      <c r="L681" s="382">
        <v>99</v>
      </c>
      <c r="M681" s="382">
        <v>99</v>
      </c>
      <c r="N681" s="382">
        <v>99</v>
      </c>
      <c r="O681" s="382">
        <v>99</v>
      </c>
      <c r="P681" s="382">
        <v>9999</v>
      </c>
      <c r="Q681" s="382">
        <v>51</v>
      </c>
      <c r="R681" s="382">
        <v>1748</v>
      </c>
      <c r="S681" s="382">
        <v>4.635011441647598</v>
      </c>
      <c r="T681" s="382">
        <v>3.8661327231121279</v>
      </c>
      <c r="U681" s="382">
        <v>5.9911327231121279</v>
      </c>
      <c r="V681" s="382">
        <v>0</v>
      </c>
      <c r="W681" s="382">
        <v>0</v>
      </c>
      <c r="X681" s="382">
        <v>0.85812356979405024</v>
      </c>
      <c r="Y681" s="382">
        <v>0</v>
      </c>
      <c r="Z681" s="382">
        <v>2.8814260149116699</v>
      </c>
      <c r="AA681" s="382">
        <v>1.5414073667754533</v>
      </c>
      <c r="AB681" s="382">
        <v>1.6726831815567564</v>
      </c>
      <c r="AC681" s="382">
        <v>33.95233365998655</v>
      </c>
      <c r="AD681" s="382">
        <v>-22.232718168702025</v>
      </c>
      <c r="AE681" s="382">
        <v>26.350870235926418</v>
      </c>
      <c r="AF681" s="382">
        <v>16.048475945648178</v>
      </c>
      <c r="AG681" s="382">
        <v>12.863187761393862</v>
      </c>
      <c r="AH681" s="382">
        <v>0</v>
      </c>
    </row>
    <row r="682" spans="1:34" ht="15.6">
      <c r="A682" s="382">
        <v>5</v>
      </c>
      <c r="B682" s="382">
        <v>44</v>
      </c>
      <c r="C682" s="382">
        <v>2014</v>
      </c>
      <c r="D682" s="382">
        <v>99</v>
      </c>
      <c r="E682" s="382">
        <v>99</v>
      </c>
      <c r="F682" s="382">
        <v>99</v>
      </c>
      <c r="G682" s="382">
        <v>4</v>
      </c>
      <c r="H682" s="382">
        <v>99</v>
      </c>
      <c r="I682" s="382">
        <v>99</v>
      </c>
      <c r="J682" s="382">
        <v>999</v>
      </c>
      <c r="K682" s="382">
        <v>99</v>
      </c>
      <c r="L682" s="382">
        <v>99</v>
      </c>
      <c r="M682" s="382">
        <v>99</v>
      </c>
      <c r="N682" s="382">
        <v>99</v>
      </c>
      <c r="O682" s="382">
        <v>99</v>
      </c>
      <c r="P682" s="382">
        <v>9999</v>
      </c>
      <c r="Q682" s="382">
        <v>69</v>
      </c>
      <c r="R682" s="382">
        <v>1507</v>
      </c>
      <c r="S682" s="382">
        <v>4.8885202388852012</v>
      </c>
      <c r="T682" s="382">
        <v>3.7266091572660911</v>
      </c>
      <c r="U682" s="382">
        <v>9.5872594558725908</v>
      </c>
      <c r="V682" s="382">
        <v>0</v>
      </c>
      <c r="W682" s="382">
        <v>0</v>
      </c>
      <c r="X682" s="382">
        <v>10.351692103516921</v>
      </c>
      <c r="Y682" s="382">
        <v>0.92899800928998011</v>
      </c>
      <c r="Z682" s="382">
        <v>4.1707894527645317</v>
      </c>
      <c r="AA682" s="382">
        <v>1.7124531971154795</v>
      </c>
      <c r="AB682" s="382">
        <v>1.8759404582897063</v>
      </c>
      <c r="AC682" s="382">
        <v>48.344859526205433</v>
      </c>
      <c r="AD682" s="382">
        <v>57.707166491057137</v>
      </c>
      <c r="AE682" s="382">
        <v>60.37932493265707</v>
      </c>
      <c r="AF682" s="382">
        <v>13.835842820418652</v>
      </c>
      <c r="AG682" s="382">
        <v>17.746224566876922</v>
      </c>
      <c r="AH682" s="382">
        <v>0</v>
      </c>
    </row>
    <row r="683" spans="1:34" ht="15.6">
      <c r="A683" s="382">
        <v>5</v>
      </c>
      <c r="B683" s="382">
        <v>45</v>
      </c>
      <c r="C683" s="382">
        <v>2013</v>
      </c>
      <c r="D683" s="382">
        <v>99</v>
      </c>
      <c r="E683" s="382">
        <v>99</v>
      </c>
      <c r="F683" s="382">
        <v>99</v>
      </c>
      <c r="G683" s="382">
        <v>1</v>
      </c>
      <c r="H683" s="382">
        <v>99</v>
      </c>
      <c r="I683" s="382">
        <v>99</v>
      </c>
      <c r="J683" s="382">
        <v>999</v>
      </c>
      <c r="K683" s="382">
        <v>99</v>
      </c>
      <c r="L683" s="382">
        <v>99</v>
      </c>
      <c r="M683" s="382">
        <v>99</v>
      </c>
      <c r="N683" s="382">
        <v>99</v>
      </c>
      <c r="O683" s="382">
        <v>99</v>
      </c>
      <c r="P683" s="382">
        <v>9999</v>
      </c>
      <c r="Q683" s="382">
        <v>141</v>
      </c>
      <c r="R683" s="382">
        <v>3837</v>
      </c>
      <c r="S683" s="382">
        <v>5.346885587698722</v>
      </c>
      <c r="T683" s="382">
        <v>4.282512379463121</v>
      </c>
      <c r="U683" s="382">
        <v>6.7777951524628524</v>
      </c>
      <c r="V683" s="382">
        <v>0</v>
      </c>
      <c r="W683" s="382">
        <v>0</v>
      </c>
      <c r="X683" s="382">
        <v>1.9025280166796972</v>
      </c>
      <c r="Y683" s="382">
        <v>5.2124055251498561E-2</v>
      </c>
      <c r="Z683" s="382">
        <v>3.2103944155039406</v>
      </c>
      <c r="AA683" s="382">
        <v>1.4454998137094976</v>
      </c>
      <c r="AB683" s="382">
        <v>1.4399414841893723</v>
      </c>
      <c r="AC683" s="382">
        <v>16.385163130055702</v>
      </c>
      <c r="AD683" s="382">
        <v>16.837502454667984</v>
      </c>
      <c r="AE683" s="382">
        <v>35.559855740685556</v>
      </c>
      <c r="AF683" s="382">
        <v>42.534087130029931</v>
      </c>
      <c r="AG683" s="382">
        <v>40.732037715476174</v>
      </c>
      <c r="AH683" s="382">
        <v>0.59942663539223362</v>
      </c>
    </row>
    <row r="684" spans="1:34" ht="15.6">
      <c r="A684" s="382">
        <v>5</v>
      </c>
      <c r="B684" s="382">
        <v>46</v>
      </c>
      <c r="C684" s="382">
        <v>2013</v>
      </c>
      <c r="D684" s="382">
        <v>99</v>
      </c>
      <c r="E684" s="382">
        <v>99</v>
      </c>
      <c r="F684" s="382">
        <v>99</v>
      </c>
      <c r="G684" s="382">
        <v>2</v>
      </c>
      <c r="H684" s="382">
        <v>99</v>
      </c>
      <c r="I684" s="382">
        <v>99</v>
      </c>
      <c r="J684" s="382">
        <v>999</v>
      </c>
      <c r="K684" s="382">
        <v>99</v>
      </c>
      <c r="L684" s="382">
        <v>99</v>
      </c>
      <c r="M684" s="382">
        <v>99</v>
      </c>
      <c r="N684" s="382">
        <v>99</v>
      </c>
      <c r="O684" s="382">
        <v>99</v>
      </c>
      <c r="P684" s="382">
        <v>9999</v>
      </c>
      <c r="Q684" s="382">
        <v>200</v>
      </c>
      <c r="R684" s="382">
        <v>2891</v>
      </c>
      <c r="S684" s="382">
        <v>4.4233829124870301</v>
      </c>
      <c r="T684" s="382">
        <v>3.7976478727084055</v>
      </c>
      <c r="U684" s="382">
        <v>7.497070217917682</v>
      </c>
      <c r="V684" s="382">
        <v>0</v>
      </c>
      <c r="W684" s="382">
        <v>0</v>
      </c>
      <c r="X684" s="382">
        <v>1.7295053614666205</v>
      </c>
      <c r="Y684" s="382">
        <v>3.4590107229332423E-2</v>
      </c>
      <c r="Z684" s="382">
        <v>3.5822519813595175</v>
      </c>
      <c r="AA684" s="382">
        <v>1.5898958145682249</v>
      </c>
      <c r="AB684" s="382">
        <v>1.5825737289577184</v>
      </c>
      <c r="AC684" s="382">
        <v>36.583488290097712</v>
      </c>
      <c r="AD684" s="382">
        <v>26.46939441342661</v>
      </c>
      <c r="AE684" s="382">
        <v>50.00848105392808</v>
      </c>
      <c r="AF684" s="382">
        <v>32.047444850903446</v>
      </c>
      <c r="AG684" s="382">
        <v>33.946544212438631</v>
      </c>
      <c r="AH684" s="382">
        <v>0.58803182289865108</v>
      </c>
    </row>
    <row r="685" spans="1:34" ht="15.6">
      <c r="A685" s="382">
        <v>5</v>
      </c>
      <c r="B685" s="382">
        <v>47</v>
      </c>
      <c r="C685" s="382">
        <v>2013</v>
      </c>
      <c r="D685" s="382">
        <v>99</v>
      </c>
      <c r="E685" s="382">
        <v>99</v>
      </c>
      <c r="F685" s="382">
        <v>99</v>
      </c>
      <c r="G685" s="382">
        <v>3</v>
      </c>
      <c r="H685" s="382">
        <v>99</v>
      </c>
      <c r="I685" s="382">
        <v>99</v>
      </c>
      <c r="J685" s="382">
        <v>999</v>
      </c>
      <c r="K685" s="382">
        <v>99</v>
      </c>
      <c r="L685" s="382">
        <v>99</v>
      </c>
      <c r="M685" s="382">
        <v>99</v>
      </c>
      <c r="N685" s="382">
        <v>99</v>
      </c>
      <c r="O685" s="382">
        <v>99</v>
      </c>
      <c r="P685" s="382">
        <v>9999</v>
      </c>
      <c r="Q685" s="382">
        <v>47</v>
      </c>
      <c r="R685" s="382">
        <v>1143</v>
      </c>
      <c r="S685" s="382">
        <v>4.9903762029746277</v>
      </c>
      <c r="T685" s="382">
        <v>4.076115485564304</v>
      </c>
      <c r="U685" s="382">
        <v>6.0178477690288723</v>
      </c>
      <c r="V685" s="382">
        <v>0</v>
      </c>
      <c r="W685" s="382">
        <v>0</v>
      </c>
      <c r="X685" s="382">
        <v>0.26246719160104987</v>
      </c>
      <c r="Y685" s="382">
        <v>0</v>
      </c>
      <c r="Z685" s="382">
        <v>3.0063182089852201</v>
      </c>
      <c r="AA685" s="382">
        <v>1.575982838014238</v>
      </c>
      <c r="AB685" s="382">
        <v>1.5863530956705076</v>
      </c>
      <c r="AC685" s="382">
        <v>33.238311757051299</v>
      </c>
      <c r="AD685" s="382">
        <v>-24.064173333362831</v>
      </c>
      <c r="AE685" s="382">
        <v>18.506508040011099</v>
      </c>
      <c r="AF685" s="382">
        <v>12.670435650149649</v>
      </c>
      <c r="AG685" s="382">
        <v>10.77316538321843</v>
      </c>
      <c r="AH685" s="382">
        <v>0.69991251093613283</v>
      </c>
    </row>
    <row r="686" spans="1:34" ht="15.6">
      <c r="A686" s="382">
        <v>5</v>
      </c>
      <c r="B686" s="382">
        <v>48</v>
      </c>
      <c r="C686" s="382">
        <v>2013</v>
      </c>
      <c r="D686" s="382">
        <v>99</v>
      </c>
      <c r="E686" s="382">
        <v>99</v>
      </c>
      <c r="F686" s="382">
        <v>99</v>
      </c>
      <c r="G686" s="382">
        <v>4</v>
      </c>
      <c r="H686" s="382">
        <v>99</v>
      </c>
      <c r="I686" s="382">
        <v>99</v>
      </c>
      <c r="J686" s="382">
        <v>999</v>
      </c>
      <c r="K686" s="382">
        <v>99</v>
      </c>
      <c r="L686" s="382">
        <v>99</v>
      </c>
      <c r="M686" s="382">
        <v>99</v>
      </c>
      <c r="N686" s="382">
        <v>99</v>
      </c>
      <c r="O686" s="382">
        <v>99</v>
      </c>
      <c r="P686" s="382">
        <v>9999</v>
      </c>
      <c r="Q686" s="382">
        <v>76</v>
      </c>
      <c r="R686" s="382">
        <v>1150</v>
      </c>
      <c r="S686" s="382">
        <v>4.5373913043478282</v>
      </c>
      <c r="T686" s="382">
        <v>3.5565217391304342</v>
      </c>
      <c r="U686" s="382">
        <v>8.0771304347826121</v>
      </c>
      <c r="V686" s="382">
        <v>8.6956521739130432E-2</v>
      </c>
      <c r="W686" s="382">
        <v>0</v>
      </c>
      <c r="X686" s="382">
        <v>1.8260869565217392</v>
      </c>
      <c r="Y686" s="382">
        <v>8.6956521739130432E-2</v>
      </c>
      <c r="Z686" s="382">
        <v>3.2239576718597323</v>
      </c>
      <c r="AA686" s="382">
        <v>1.6471034322246187</v>
      </c>
      <c r="AB686" s="382">
        <v>1.587950849901006</v>
      </c>
      <c r="AC686" s="382">
        <v>27.03305954417446</v>
      </c>
      <c r="AD686" s="382">
        <v>38.565970465645115</v>
      </c>
      <c r="AE686" s="382">
        <v>50.836012236188751</v>
      </c>
      <c r="AF686" s="382">
        <v>12.748032368916972</v>
      </c>
      <c r="AG686" s="382">
        <v>14.548252688866748</v>
      </c>
      <c r="AH686" s="382">
        <v>0</v>
      </c>
    </row>
    <row r="687" spans="1:34" ht="15.6">
      <c r="A687" s="382">
        <v>5</v>
      </c>
      <c r="B687" s="382">
        <v>49</v>
      </c>
      <c r="C687" s="382">
        <v>2012</v>
      </c>
      <c r="D687" s="382">
        <v>99</v>
      </c>
      <c r="E687" s="382">
        <v>99</v>
      </c>
      <c r="F687" s="382">
        <v>99</v>
      </c>
      <c r="G687" s="382">
        <v>1</v>
      </c>
      <c r="H687" s="382">
        <v>99</v>
      </c>
      <c r="I687" s="382">
        <v>99</v>
      </c>
      <c r="J687" s="382">
        <v>999</v>
      </c>
      <c r="K687" s="382">
        <v>99</v>
      </c>
      <c r="L687" s="382">
        <v>99</v>
      </c>
      <c r="M687" s="382">
        <v>99</v>
      </c>
      <c r="N687" s="382">
        <v>99</v>
      </c>
      <c r="O687" s="382">
        <v>99</v>
      </c>
      <c r="P687" s="382">
        <v>9999</v>
      </c>
      <c r="Q687" s="382">
        <v>140</v>
      </c>
      <c r="R687" s="382">
        <v>3384</v>
      </c>
      <c r="S687" s="382">
        <v>5.3472222222222223</v>
      </c>
      <c r="T687" s="382">
        <v>4.0898345153664302</v>
      </c>
      <c r="U687" s="382">
        <v>6.502689125295511</v>
      </c>
      <c r="V687" s="382">
        <v>0</v>
      </c>
      <c r="W687" s="382">
        <v>0</v>
      </c>
      <c r="X687" s="382">
        <v>0.65011820330969294</v>
      </c>
      <c r="Y687" s="382">
        <v>0</v>
      </c>
      <c r="Z687" s="382">
        <v>2.69013638783494</v>
      </c>
      <c r="AA687" s="382">
        <v>1.4294907556866696</v>
      </c>
      <c r="AB687" s="382">
        <v>1.4872080943422972</v>
      </c>
      <c r="AC687" s="382">
        <v>14.859771754019974</v>
      </c>
      <c r="AD687" s="382">
        <v>19.492166725406275</v>
      </c>
      <c r="AE687" s="382">
        <v>32.031907124966025</v>
      </c>
      <c r="AF687" s="382">
        <v>38.445807770961139</v>
      </c>
      <c r="AG687" s="382">
        <v>36.212253361199345</v>
      </c>
      <c r="AH687" s="382">
        <v>0.65011820330969294</v>
      </c>
    </row>
    <row r="688" spans="1:34" ht="15.6">
      <c r="A688" s="382">
        <v>5</v>
      </c>
      <c r="B688" s="382">
        <v>50</v>
      </c>
      <c r="C688" s="382">
        <v>2012</v>
      </c>
      <c r="D688" s="382">
        <v>99</v>
      </c>
      <c r="E688" s="382">
        <v>99</v>
      </c>
      <c r="F688" s="382">
        <v>99</v>
      </c>
      <c r="G688" s="382">
        <v>2</v>
      </c>
      <c r="H688" s="382">
        <v>99</v>
      </c>
      <c r="I688" s="382">
        <v>99</v>
      </c>
      <c r="J688" s="382">
        <v>999</v>
      </c>
      <c r="K688" s="382">
        <v>99</v>
      </c>
      <c r="L688" s="382">
        <v>99</v>
      </c>
      <c r="M688" s="382">
        <v>99</v>
      </c>
      <c r="N688" s="382">
        <v>99</v>
      </c>
      <c r="O688" s="382">
        <v>99</v>
      </c>
      <c r="P688" s="382">
        <v>9999</v>
      </c>
      <c r="Q688" s="382">
        <v>187</v>
      </c>
      <c r="R688" s="382">
        <v>3409</v>
      </c>
      <c r="S688" s="382">
        <v>4.6069228512760318</v>
      </c>
      <c r="T688" s="382">
        <v>3.8336755646817258</v>
      </c>
      <c r="U688" s="382">
        <v>7.1494279847462607</v>
      </c>
      <c r="V688" s="382">
        <v>0</v>
      </c>
      <c r="W688" s="382">
        <v>0</v>
      </c>
      <c r="X688" s="382">
        <v>1.5547081255500148</v>
      </c>
      <c r="Y688" s="382">
        <v>0</v>
      </c>
      <c r="Z688" s="382">
        <v>3.4415515861603021</v>
      </c>
      <c r="AA688" s="382">
        <v>1.5127575814898138</v>
      </c>
      <c r="AB688" s="382">
        <v>1.5705464111826355</v>
      </c>
      <c r="AC688" s="382">
        <v>38.685567278283621</v>
      </c>
      <c r="AD688" s="382">
        <v>24.899680770856392</v>
      </c>
      <c r="AE688" s="382">
        <v>43.449782905888057</v>
      </c>
      <c r="AF688" s="382">
        <v>38.729834128607131</v>
      </c>
      <c r="AG688" s="382">
        <v>40.107953329932357</v>
      </c>
      <c r="AH688" s="382">
        <v>0.38134350249339966</v>
      </c>
    </row>
    <row r="689" spans="1:34" ht="15.6">
      <c r="A689" s="382">
        <v>5</v>
      </c>
      <c r="B689" s="382">
        <v>51</v>
      </c>
      <c r="C689" s="382">
        <v>2012</v>
      </c>
      <c r="D689" s="382">
        <v>99</v>
      </c>
      <c r="E689" s="382">
        <v>99</v>
      </c>
      <c r="F689" s="382">
        <v>99</v>
      </c>
      <c r="G689" s="382">
        <v>3</v>
      </c>
      <c r="H689" s="382">
        <v>99</v>
      </c>
      <c r="I689" s="382">
        <v>99</v>
      </c>
      <c r="J689" s="382">
        <v>999</v>
      </c>
      <c r="K689" s="382">
        <v>99</v>
      </c>
      <c r="L689" s="382">
        <v>99</v>
      </c>
      <c r="M689" s="382">
        <v>99</v>
      </c>
      <c r="N689" s="382">
        <v>99</v>
      </c>
      <c r="O689" s="382">
        <v>99</v>
      </c>
      <c r="P689" s="382">
        <v>9999</v>
      </c>
      <c r="Q689" s="382">
        <v>63</v>
      </c>
      <c r="R689" s="382">
        <v>800</v>
      </c>
      <c r="S689" s="382">
        <v>4.6687500000000002</v>
      </c>
      <c r="T689" s="382">
        <v>3.4737499999999999</v>
      </c>
      <c r="U689" s="382">
        <v>6.273750000000005</v>
      </c>
      <c r="V689" s="382">
        <v>0</v>
      </c>
      <c r="W689" s="382">
        <v>0</v>
      </c>
      <c r="X689" s="382">
        <v>0.375</v>
      </c>
      <c r="Y689" s="382">
        <v>0</v>
      </c>
      <c r="Z689" s="382">
        <v>3.1032138078933524</v>
      </c>
      <c r="AA689" s="382">
        <v>1.7425623195455595</v>
      </c>
      <c r="AB689" s="382">
        <v>1.6857671658624742</v>
      </c>
      <c r="AC689" s="382">
        <v>16.006430559875941</v>
      </c>
      <c r="AD689" s="382">
        <v>-8.2855007052626757</v>
      </c>
      <c r="AE689" s="382">
        <v>42.277675324077101</v>
      </c>
      <c r="AF689" s="382">
        <v>9.0888434446716673</v>
      </c>
      <c r="AG689" s="382">
        <v>8.2594171178435705</v>
      </c>
      <c r="AH689" s="382">
        <v>0</v>
      </c>
    </row>
    <row r="690" spans="1:34" ht="15.6">
      <c r="A690" s="382">
        <v>5</v>
      </c>
      <c r="B690" s="382">
        <v>52</v>
      </c>
      <c r="C690" s="382">
        <v>2012</v>
      </c>
      <c r="D690" s="382">
        <v>99</v>
      </c>
      <c r="E690" s="382">
        <v>99</v>
      </c>
      <c r="F690" s="382">
        <v>99</v>
      </c>
      <c r="G690" s="382">
        <v>4</v>
      </c>
      <c r="H690" s="382">
        <v>99</v>
      </c>
      <c r="I690" s="382">
        <v>99</v>
      </c>
      <c r="J690" s="382">
        <v>999</v>
      </c>
      <c r="K690" s="382">
        <v>99</v>
      </c>
      <c r="L690" s="382">
        <v>99</v>
      </c>
      <c r="M690" s="382">
        <v>99</v>
      </c>
      <c r="N690" s="382">
        <v>99</v>
      </c>
      <c r="O690" s="382">
        <v>99</v>
      </c>
      <c r="P690" s="382">
        <v>9999</v>
      </c>
      <c r="Q690" s="382">
        <v>67</v>
      </c>
      <c r="R690" s="382">
        <v>1209</v>
      </c>
      <c r="S690" s="382">
        <v>4.8155500413564925</v>
      </c>
      <c r="T690" s="382">
        <v>3.2142266335814726</v>
      </c>
      <c r="U690" s="382">
        <v>7.7506203473945376</v>
      </c>
      <c r="V690" s="382">
        <v>0</v>
      </c>
      <c r="W690" s="382">
        <v>0</v>
      </c>
      <c r="X690" s="382">
        <v>1.3234077750206783</v>
      </c>
      <c r="Y690" s="382">
        <v>0</v>
      </c>
      <c r="Z690" s="382">
        <v>2.7380573122400569</v>
      </c>
      <c r="AA690" s="382">
        <v>1.6480852511994784</v>
      </c>
      <c r="AB690" s="382">
        <v>1.5118816167540725</v>
      </c>
      <c r="AC690" s="382">
        <v>14.505781710198963</v>
      </c>
      <c r="AD690" s="382">
        <v>34.842346408796523</v>
      </c>
      <c r="AE690" s="382">
        <v>33.420088921211722</v>
      </c>
      <c r="AF690" s="382">
        <v>13.735514655760056</v>
      </c>
      <c r="AG690" s="382">
        <v>15.420376191024724</v>
      </c>
      <c r="AH690" s="382">
        <v>0</v>
      </c>
    </row>
    <row r="691" spans="1:34" ht="15.6">
      <c r="A691" s="382">
        <v>5</v>
      </c>
      <c r="B691" s="382">
        <v>53</v>
      </c>
      <c r="C691" s="382">
        <v>2011</v>
      </c>
      <c r="D691" s="382">
        <v>99</v>
      </c>
      <c r="E691" s="382">
        <v>99</v>
      </c>
      <c r="F691" s="382">
        <v>99</v>
      </c>
      <c r="G691" s="382">
        <v>1</v>
      </c>
      <c r="H691" s="382">
        <v>99</v>
      </c>
      <c r="I691" s="382">
        <v>99</v>
      </c>
      <c r="J691" s="382">
        <v>999</v>
      </c>
      <c r="K691" s="382">
        <v>99</v>
      </c>
      <c r="L691" s="382">
        <v>99</v>
      </c>
      <c r="M691" s="382">
        <v>99</v>
      </c>
      <c r="N691" s="382">
        <v>99</v>
      </c>
      <c r="O691" s="382">
        <v>99</v>
      </c>
      <c r="P691" s="382">
        <v>9999</v>
      </c>
      <c r="Q691" s="382">
        <v>146</v>
      </c>
      <c r="R691" s="382">
        <v>3504</v>
      </c>
      <c r="S691" s="382">
        <v>5.0864726027397262</v>
      </c>
      <c r="T691" s="382">
        <v>4.1093036529680367</v>
      </c>
      <c r="U691" s="382">
        <v>6.4717408675799106</v>
      </c>
      <c r="V691" s="382">
        <v>0</v>
      </c>
      <c r="W691" s="382">
        <v>0</v>
      </c>
      <c r="X691" s="382">
        <v>0.94178082191780832</v>
      </c>
      <c r="Y691" s="382">
        <v>2.8538812785388126E-2</v>
      </c>
      <c r="Z691" s="382">
        <v>2.6813616678914456</v>
      </c>
      <c r="AA691" s="382">
        <v>1.4733940643575596</v>
      </c>
      <c r="AB691" s="382">
        <v>1.5623583680935531</v>
      </c>
      <c r="AC691" s="382">
        <v>13.762382322614998</v>
      </c>
      <c r="AD691" s="382">
        <v>16.783720714436971</v>
      </c>
      <c r="AE691" s="382">
        <v>34.401762310296959</v>
      </c>
      <c r="AF691" s="382">
        <v>36.911408406194035</v>
      </c>
      <c r="AG691" s="382">
        <v>37.022867113960721</v>
      </c>
      <c r="AH691" s="382">
        <v>0.39954337899543368</v>
      </c>
    </row>
    <row r="692" spans="1:34" ht="15.6">
      <c r="A692" s="382">
        <v>5</v>
      </c>
      <c r="B692" s="382">
        <v>54</v>
      </c>
      <c r="C692" s="382">
        <v>2011</v>
      </c>
      <c r="D692" s="382">
        <v>99</v>
      </c>
      <c r="E692" s="382">
        <v>99</v>
      </c>
      <c r="F692" s="382">
        <v>99</v>
      </c>
      <c r="G692" s="382">
        <v>2</v>
      </c>
      <c r="H692" s="382">
        <v>99</v>
      </c>
      <c r="I692" s="382">
        <v>99</v>
      </c>
      <c r="J692" s="382">
        <v>999</v>
      </c>
      <c r="K692" s="382">
        <v>99</v>
      </c>
      <c r="L692" s="382">
        <v>99</v>
      </c>
      <c r="M692" s="382">
        <v>99</v>
      </c>
      <c r="N692" s="382">
        <v>99</v>
      </c>
      <c r="O692" s="382">
        <v>99</v>
      </c>
      <c r="P692" s="382">
        <v>9999</v>
      </c>
      <c r="Q692" s="382">
        <v>190</v>
      </c>
      <c r="R692" s="382">
        <v>3426</v>
      </c>
      <c r="S692" s="382">
        <v>4.0224751897256272</v>
      </c>
      <c r="T692" s="382">
        <v>3.5107997664915351</v>
      </c>
      <c r="U692" s="382">
        <v>6.6588441330998318</v>
      </c>
      <c r="V692" s="382">
        <v>2.9188558085230593E-2</v>
      </c>
      <c r="W692" s="382">
        <v>0</v>
      </c>
      <c r="X692" s="382">
        <v>0.96322241681260956</v>
      </c>
      <c r="Y692" s="382">
        <v>5.8377116170461187E-2</v>
      </c>
      <c r="Z692" s="382">
        <v>3.2542036679923561</v>
      </c>
      <c r="AA692" s="382">
        <v>1.50531936849459</v>
      </c>
      <c r="AB692" s="382">
        <v>1.5044301584862405</v>
      </c>
      <c r="AC692" s="382">
        <v>35.715850761572938</v>
      </c>
      <c r="AD692" s="382">
        <v>17.612042239420852</v>
      </c>
      <c r="AE692" s="382">
        <v>48.302890450249315</v>
      </c>
      <c r="AF692" s="382">
        <v>36.089750342357512</v>
      </c>
      <c r="AG692" s="382">
        <v>37.245262466351754</v>
      </c>
      <c r="AH692" s="382">
        <v>0.29188558085230593</v>
      </c>
    </row>
    <row r="693" spans="1:34" ht="15.6">
      <c r="A693" s="382">
        <v>5</v>
      </c>
      <c r="B693" s="382">
        <v>55</v>
      </c>
      <c r="C693" s="382">
        <v>2011</v>
      </c>
      <c r="D693" s="382">
        <v>99</v>
      </c>
      <c r="E693" s="382">
        <v>99</v>
      </c>
      <c r="F693" s="382">
        <v>99</v>
      </c>
      <c r="G693" s="382">
        <v>3</v>
      </c>
      <c r="H693" s="382">
        <v>99</v>
      </c>
      <c r="I693" s="382">
        <v>99</v>
      </c>
      <c r="J693" s="382">
        <v>999</v>
      </c>
      <c r="K693" s="382">
        <v>99</v>
      </c>
      <c r="L693" s="382">
        <v>99</v>
      </c>
      <c r="M693" s="382">
        <v>99</v>
      </c>
      <c r="N693" s="382">
        <v>99</v>
      </c>
      <c r="O693" s="382">
        <v>99</v>
      </c>
      <c r="P693" s="382">
        <v>9999</v>
      </c>
      <c r="Q693" s="382">
        <v>63</v>
      </c>
      <c r="R693" s="382">
        <v>1547</v>
      </c>
      <c r="S693" s="382">
        <v>4.3154492566257261</v>
      </c>
      <c r="T693" s="382">
        <v>3.7692307692307687</v>
      </c>
      <c r="U693" s="382">
        <v>5.2747899159663856</v>
      </c>
      <c r="V693" s="382">
        <v>0</v>
      </c>
      <c r="W693" s="382">
        <v>0</v>
      </c>
      <c r="X693" s="382">
        <v>0.38784744667097609</v>
      </c>
      <c r="Y693" s="382">
        <v>0</v>
      </c>
      <c r="Z693" s="382">
        <v>2.6204600975094219</v>
      </c>
      <c r="AA693" s="382">
        <v>1.8923963737552032</v>
      </c>
      <c r="AB693" s="382">
        <v>1.5817755287273825</v>
      </c>
      <c r="AC693" s="382">
        <v>21.909714527119288</v>
      </c>
      <c r="AD693" s="382">
        <v>-7.8006531963087156</v>
      </c>
      <c r="AE693" s="382">
        <v>43.851090598361203</v>
      </c>
      <c r="AF693" s="382">
        <v>16.296218266090801</v>
      </c>
      <c r="AG693" s="382">
        <v>13.322333835309228</v>
      </c>
      <c r="AH693" s="382">
        <v>0.58177117000646417</v>
      </c>
    </row>
    <row r="694" spans="1:34" ht="15.6">
      <c r="A694" s="382">
        <v>5</v>
      </c>
      <c r="B694" s="382">
        <v>56</v>
      </c>
      <c r="C694" s="382">
        <v>2011</v>
      </c>
      <c r="D694" s="382">
        <v>99</v>
      </c>
      <c r="E694" s="382">
        <v>99</v>
      </c>
      <c r="F694" s="382">
        <v>99</v>
      </c>
      <c r="G694" s="382">
        <v>4</v>
      </c>
      <c r="H694" s="382">
        <v>99</v>
      </c>
      <c r="I694" s="382">
        <v>99</v>
      </c>
      <c r="J694" s="382">
        <v>999</v>
      </c>
      <c r="K694" s="382">
        <v>99</v>
      </c>
      <c r="L694" s="382">
        <v>99</v>
      </c>
      <c r="M694" s="382">
        <v>99</v>
      </c>
      <c r="N694" s="382">
        <v>99</v>
      </c>
      <c r="O694" s="382">
        <v>99</v>
      </c>
      <c r="P694" s="382">
        <v>9999</v>
      </c>
      <c r="Q694" s="382">
        <v>75</v>
      </c>
      <c r="R694" s="382">
        <v>1016</v>
      </c>
      <c r="S694" s="382">
        <v>4.1545275590551185</v>
      </c>
      <c r="T694" s="382">
        <v>2.5787401574803144</v>
      </c>
      <c r="U694" s="382">
        <v>7.4812992125984303</v>
      </c>
      <c r="V694" s="382">
        <v>0</v>
      </c>
      <c r="W694" s="382">
        <v>0</v>
      </c>
      <c r="X694" s="382">
        <v>1.4763779527559056</v>
      </c>
      <c r="Y694" s="382">
        <v>0</v>
      </c>
      <c r="Z694" s="382">
        <v>2.7900845041670346</v>
      </c>
      <c r="AA694" s="382">
        <v>1.4710925733877924</v>
      </c>
      <c r="AB694" s="382">
        <v>1.2633931265937717</v>
      </c>
      <c r="AC694" s="382">
        <v>26.213386949492264</v>
      </c>
      <c r="AD694" s="382">
        <v>60.719616870301849</v>
      </c>
      <c r="AE694" s="382">
        <v>20.131161400610253</v>
      </c>
      <c r="AF694" s="382">
        <v>10.702622985357628</v>
      </c>
      <c r="AG694" s="382">
        <v>12.409536584378323</v>
      </c>
      <c r="AH694" s="382">
        <v>0</v>
      </c>
    </row>
    <row r="695" spans="1:34" ht="15.6">
      <c r="A695" s="382">
        <v>5</v>
      </c>
      <c r="B695" s="382">
        <v>57</v>
      </c>
      <c r="C695" s="382">
        <v>2010</v>
      </c>
      <c r="D695" s="382">
        <v>99</v>
      </c>
      <c r="E695" s="382">
        <v>99</v>
      </c>
      <c r="F695" s="382">
        <v>99</v>
      </c>
      <c r="G695" s="382">
        <v>1</v>
      </c>
      <c r="H695" s="382">
        <v>99</v>
      </c>
      <c r="I695" s="382">
        <v>99</v>
      </c>
      <c r="J695" s="382">
        <v>999</v>
      </c>
      <c r="K695" s="382">
        <v>99</v>
      </c>
      <c r="L695" s="382">
        <v>99</v>
      </c>
      <c r="M695" s="382">
        <v>99</v>
      </c>
      <c r="N695" s="382">
        <v>99</v>
      </c>
      <c r="O695" s="382">
        <v>99</v>
      </c>
      <c r="P695" s="382">
        <v>9999</v>
      </c>
      <c r="Q695" s="382">
        <v>145</v>
      </c>
      <c r="R695" s="382">
        <v>3456</v>
      </c>
      <c r="S695" s="382">
        <v>5.4302662037037033</v>
      </c>
      <c r="T695" s="382">
        <v>3.7008101851851856</v>
      </c>
      <c r="U695" s="382">
        <v>6.2982349537037106</v>
      </c>
      <c r="V695" s="382">
        <v>0</v>
      </c>
      <c r="W695" s="382">
        <v>2.8935185185185192E-2</v>
      </c>
      <c r="X695" s="382">
        <v>1.0127314814814816</v>
      </c>
      <c r="Y695" s="382">
        <v>5.7870370370370385E-2</v>
      </c>
      <c r="Z695" s="382">
        <v>2.8065100428686609</v>
      </c>
      <c r="AA695" s="382">
        <v>0.71386608705463883</v>
      </c>
      <c r="AB695" s="382">
        <v>1.5810141761165355</v>
      </c>
      <c r="AC695" s="382">
        <v>67.588450934412592</v>
      </c>
      <c r="AD695" s="382">
        <v>17.797347351613421</v>
      </c>
      <c r="AE695" s="382">
        <v>89.035958042154476</v>
      </c>
      <c r="AF695" s="382">
        <v>31.593381479111436</v>
      </c>
      <c r="AG695" s="382">
        <v>31.896666681320596</v>
      </c>
      <c r="AH695" s="382">
        <v>0.37615740740740738</v>
      </c>
    </row>
    <row r="696" spans="1:34" ht="15.6">
      <c r="A696" s="382">
        <v>5</v>
      </c>
      <c r="B696" s="382">
        <v>58</v>
      </c>
      <c r="C696" s="382">
        <v>2010</v>
      </c>
      <c r="D696" s="382">
        <v>99</v>
      </c>
      <c r="E696" s="382">
        <v>99</v>
      </c>
      <c r="F696" s="382">
        <v>99</v>
      </c>
      <c r="G696" s="382">
        <v>2</v>
      </c>
      <c r="H696" s="382">
        <v>99</v>
      </c>
      <c r="I696" s="382">
        <v>99</v>
      </c>
      <c r="J696" s="382">
        <v>999</v>
      </c>
      <c r="K696" s="382">
        <v>99</v>
      </c>
      <c r="L696" s="382">
        <v>99</v>
      </c>
      <c r="M696" s="382">
        <v>99</v>
      </c>
      <c r="N696" s="382">
        <v>99</v>
      </c>
      <c r="O696" s="382">
        <v>99</v>
      </c>
      <c r="P696" s="382">
        <v>9999</v>
      </c>
      <c r="Q696" s="382">
        <v>201</v>
      </c>
      <c r="R696" s="382">
        <v>4102</v>
      </c>
      <c r="S696" s="382">
        <v>4.3932228181374953</v>
      </c>
      <c r="T696" s="382">
        <v>3.4010238907849843</v>
      </c>
      <c r="U696" s="382">
        <v>6.2804729400292398</v>
      </c>
      <c r="V696" s="382">
        <v>0</v>
      </c>
      <c r="W696" s="382">
        <v>0</v>
      </c>
      <c r="X696" s="382">
        <v>1.0970258410531448</v>
      </c>
      <c r="Y696" s="382">
        <v>2.4378352023403219E-2</v>
      </c>
      <c r="Z696" s="382">
        <v>3.2293746340709815</v>
      </c>
      <c r="AA696" s="382">
        <v>1.1201287183930921</v>
      </c>
      <c r="AB696" s="382">
        <v>1.545610454528378</v>
      </c>
      <c r="AC696" s="382">
        <v>55.336779900456861</v>
      </c>
      <c r="AD696" s="382">
        <v>27.277400530608169</v>
      </c>
      <c r="AE696" s="382">
        <v>53.7637034196784</v>
      </c>
      <c r="AF696" s="382">
        <v>37.498857299570346</v>
      </c>
      <c r="AG696" s="382">
        <v>37.752065098408096</v>
      </c>
      <c r="AH696" s="382">
        <v>0.31691857630424192</v>
      </c>
    </row>
    <row r="697" spans="1:34" ht="15.6">
      <c r="A697" s="382">
        <v>5</v>
      </c>
      <c r="B697" s="382">
        <v>59</v>
      </c>
      <c r="C697" s="382">
        <v>2010</v>
      </c>
      <c r="D697" s="382">
        <v>99</v>
      </c>
      <c r="E697" s="382">
        <v>99</v>
      </c>
      <c r="F697" s="382">
        <v>99</v>
      </c>
      <c r="G697" s="382">
        <v>3</v>
      </c>
      <c r="H697" s="382">
        <v>99</v>
      </c>
      <c r="I697" s="382">
        <v>99</v>
      </c>
      <c r="J697" s="382">
        <v>999</v>
      </c>
      <c r="K697" s="382">
        <v>99</v>
      </c>
      <c r="L697" s="382">
        <v>99</v>
      </c>
      <c r="M697" s="382">
        <v>99</v>
      </c>
      <c r="N697" s="382">
        <v>99</v>
      </c>
      <c r="O697" s="382">
        <v>99</v>
      </c>
      <c r="P697" s="382">
        <v>9999</v>
      </c>
      <c r="Q697" s="382">
        <v>79</v>
      </c>
      <c r="R697" s="382">
        <v>2310</v>
      </c>
      <c r="S697" s="382">
        <v>4.643290043290043</v>
      </c>
      <c r="T697" s="382">
        <v>3.8151515151515154</v>
      </c>
      <c r="U697" s="382">
        <v>5.4625108225108141</v>
      </c>
      <c r="V697" s="382">
        <v>0</v>
      </c>
      <c r="W697" s="382">
        <v>4.3290043290043288E-2</v>
      </c>
      <c r="X697" s="382">
        <v>8.6580086580086577E-2</v>
      </c>
      <c r="Y697" s="382">
        <v>0</v>
      </c>
      <c r="Z697" s="382">
        <v>2.2528436515393606</v>
      </c>
      <c r="AA697" s="382">
        <v>1.7573680383938921</v>
      </c>
      <c r="AB697" s="382">
        <v>1.5851133348762378</v>
      </c>
      <c r="AC697" s="382">
        <v>16.058330984149396</v>
      </c>
      <c r="AD697" s="382">
        <v>-7.2106324816913316</v>
      </c>
      <c r="AE697" s="382">
        <v>57.292924485912224</v>
      </c>
      <c r="AF697" s="382">
        <v>21.117103940031079</v>
      </c>
      <c r="AG697" s="382">
        <v>18.490855244551305</v>
      </c>
      <c r="AH697" s="382">
        <v>0</v>
      </c>
    </row>
    <row r="698" spans="1:34" ht="15.6">
      <c r="A698" s="382">
        <v>5</v>
      </c>
      <c r="B698" s="382">
        <v>60</v>
      </c>
      <c r="C698" s="382">
        <v>2010</v>
      </c>
      <c r="D698" s="382">
        <v>99</v>
      </c>
      <c r="E698" s="382">
        <v>99</v>
      </c>
      <c r="F698" s="382">
        <v>99</v>
      </c>
      <c r="G698" s="382">
        <v>4</v>
      </c>
      <c r="H698" s="382">
        <v>99</v>
      </c>
      <c r="I698" s="382">
        <v>99</v>
      </c>
      <c r="J698" s="382">
        <v>999</v>
      </c>
      <c r="K698" s="382">
        <v>99</v>
      </c>
      <c r="L698" s="382">
        <v>99</v>
      </c>
      <c r="M698" s="382">
        <v>99</v>
      </c>
      <c r="N698" s="382">
        <v>99</v>
      </c>
      <c r="O698" s="382">
        <v>99</v>
      </c>
      <c r="P698" s="382">
        <v>9999</v>
      </c>
      <c r="Q698" s="382">
        <v>94</v>
      </c>
      <c r="R698" s="382">
        <v>1071</v>
      </c>
      <c r="S698" s="382">
        <v>5.0690943043884227</v>
      </c>
      <c r="T698" s="382">
        <v>2.6872082166199802</v>
      </c>
      <c r="U698" s="382">
        <v>7.5571428571428658</v>
      </c>
      <c r="V698" s="382">
        <v>0</v>
      </c>
      <c r="W698" s="382">
        <v>0</v>
      </c>
      <c r="X698" s="382">
        <v>0.65359477124182996</v>
      </c>
      <c r="Y698" s="382">
        <v>0</v>
      </c>
      <c r="Z698" s="382">
        <v>2.6398056929071658</v>
      </c>
      <c r="AA698" s="382"/>
      <c r="AB698" s="382">
        <v>1.6042121122211097</v>
      </c>
      <c r="AC698" s="382"/>
      <c r="AD698" s="382">
        <v>29.768469055599756</v>
      </c>
      <c r="AE698" s="382"/>
      <c r="AF698" s="382">
        <v>9.7906572812871371</v>
      </c>
      <c r="AG698" s="382">
        <v>11.860412975719999</v>
      </c>
      <c r="AH698" s="382">
        <v>0</v>
      </c>
    </row>
    <row r="699" spans="1:34" ht="15.6">
      <c r="A699" s="382">
        <v>5</v>
      </c>
      <c r="B699" s="382">
        <v>61</v>
      </c>
      <c r="C699" s="382">
        <v>2009</v>
      </c>
      <c r="D699" s="382">
        <v>99</v>
      </c>
      <c r="E699" s="382">
        <v>99</v>
      </c>
      <c r="F699" s="382">
        <v>99</v>
      </c>
      <c r="G699" s="382">
        <v>1</v>
      </c>
      <c r="H699" s="382">
        <v>99</v>
      </c>
      <c r="I699" s="382">
        <v>99</v>
      </c>
      <c r="J699" s="382">
        <v>999</v>
      </c>
      <c r="K699" s="382">
        <v>99</v>
      </c>
      <c r="L699" s="382">
        <v>99</v>
      </c>
      <c r="M699" s="382">
        <v>99</v>
      </c>
      <c r="N699" s="382">
        <v>99</v>
      </c>
      <c r="O699" s="382">
        <v>99</v>
      </c>
      <c r="P699" s="382">
        <v>9999</v>
      </c>
      <c r="Q699" s="382">
        <v>149</v>
      </c>
      <c r="R699" s="382">
        <v>3917</v>
      </c>
      <c r="S699" s="382">
        <v>4.8710748021445003</v>
      </c>
      <c r="T699" s="382">
        <v>3.8057186622415111</v>
      </c>
      <c r="U699" s="382">
        <v>6.2322185345928016</v>
      </c>
      <c r="V699" s="382">
        <v>0</v>
      </c>
      <c r="W699" s="382">
        <v>0</v>
      </c>
      <c r="X699" s="382">
        <v>0.61271381159050309</v>
      </c>
      <c r="Y699" s="382">
        <v>2.5529742149604295E-2</v>
      </c>
      <c r="Z699" s="382">
        <v>2.4484813704474484</v>
      </c>
      <c r="AA699" s="382">
        <v>1.6584773272352944</v>
      </c>
      <c r="AB699" s="382">
        <v>1.4974364871940076</v>
      </c>
      <c r="AC699" s="382">
        <v>29.41457199110112</v>
      </c>
      <c r="AD699" s="382">
        <v>18.412592628721914</v>
      </c>
      <c r="AE699" s="382">
        <v>30.684320308166644</v>
      </c>
      <c r="AF699" s="382">
        <v>33.344683749042304</v>
      </c>
      <c r="AG699" s="382">
        <v>33.665925173041991</v>
      </c>
      <c r="AH699" s="382">
        <v>0</v>
      </c>
    </row>
    <row r="700" spans="1:34" ht="15.6">
      <c r="A700" s="382">
        <v>5</v>
      </c>
      <c r="B700" s="382">
        <v>62</v>
      </c>
      <c r="C700" s="382">
        <v>2009</v>
      </c>
      <c r="D700" s="382">
        <v>99</v>
      </c>
      <c r="E700" s="382">
        <v>99</v>
      </c>
      <c r="F700" s="382">
        <v>99</v>
      </c>
      <c r="G700" s="382">
        <v>2</v>
      </c>
      <c r="H700" s="382">
        <v>99</v>
      </c>
      <c r="I700" s="382">
        <v>99</v>
      </c>
      <c r="J700" s="382">
        <v>999</v>
      </c>
      <c r="K700" s="382">
        <v>99</v>
      </c>
      <c r="L700" s="382">
        <v>99</v>
      </c>
      <c r="M700" s="382">
        <v>99</v>
      </c>
      <c r="N700" s="382">
        <v>99</v>
      </c>
      <c r="O700" s="382">
        <v>99</v>
      </c>
      <c r="P700" s="382">
        <v>9999</v>
      </c>
      <c r="Q700" s="382">
        <v>181</v>
      </c>
      <c r="R700" s="382">
        <v>4275</v>
      </c>
      <c r="S700" s="382">
        <v>4.3950877192982469</v>
      </c>
      <c r="T700" s="382">
        <v>3.4652631578947379</v>
      </c>
      <c r="U700" s="382">
        <v>6.1766783625731048</v>
      </c>
      <c r="V700" s="382">
        <v>0</v>
      </c>
      <c r="W700" s="382">
        <v>0</v>
      </c>
      <c r="X700" s="382">
        <v>0.81871345029239762</v>
      </c>
      <c r="Y700" s="382">
        <v>0</v>
      </c>
      <c r="Z700" s="382">
        <v>3.0126091674766742</v>
      </c>
      <c r="AA700" s="382">
        <v>1.4335737735586349</v>
      </c>
      <c r="AB700" s="382">
        <v>1.506290247882154</v>
      </c>
      <c r="AC700" s="382">
        <v>28.900129522711968</v>
      </c>
      <c r="AD700" s="382">
        <v>20.605242299050875</v>
      </c>
      <c r="AE700" s="382">
        <v>51.901128126481723</v>
      </c>
      <c r="AF700" s="382">
        <v>36.392270366902189</v>
      </c>
      <c r="AG700" s="382">
        <v>36.415427664377859</v>
      </c>
      <c r="AH700" s="382">
        <v>0.44444444444444448</v>
      </c>
    </row>
    <row r="701" spans="1:34" ht="15.6">
      <c r="A701" s="382">
        <v>5</v>
      </c>
      <c r="B701" s="382">
        <v>63</v>
      </c>
      <c r="C701" s="382">
        <v>2009</v>
      </c>
      <c r="D701" s="382">
        <v>99</v>
      </c>
      <c r="E701" s="382">
        <v>99</v>
      </c>
      <c r="F701" s="382">
        <v>99</v>
      </c>
      <c r="G701" s="382">
        <v>3</v>
      </c>
      <c r="H701" s="382">
        <v>99</v>
      </c>
      <c r="I701" s="382">
        <v>99</v>
      </c>
      <c r="J701" s="382">
        <v>999</v>
      </c>
      <c r="K701" s="382">
        <v>99</v>
      </c>
      <c r="L701" s="382">
        <v>99</v>
      </c>
      <c r="M701" s="382">
        <v>99</v>
      </c>
      <c r="N701" s="382">
        <v>99</v>
      </c>
      <c r="O701" s="382">
        <v>99</v>
      </c>
      <c r="P701" s="382">
        <v>9999</v>
      </c>
      <c r="Q701" s="382">
        <v>62</v>
      </c>
      <c r="R701" s="382">
        <v>2224</v>
      </c>
      <c r="S701" s="382">
        <v>4.355665467625899</v>
      </c>
      <c r="T701" s="382">
        <v>3.7428057553956848</v>
      </c>
      <c r="U701" s="382">
        <v>5.2375449640287721</v>
      </c>
      <c r="V701" s="382">
        <v>0</v>
      </c>
      <c r="W701" s="382">
        <v>0</v>
      </c>
      <c r="X701" s="382">
        <v>0.13489208633093527</v>
      </c>
      <c r="Y701" s="382">
        <v>0</v>
      </c>
      <c r="Z701" s="382">
        <v>2.4702305796591797</v>
      </c>
      <c r="AA701" s="382">
        <v>2.0307515149387978</v>
      </c>
      <c r="AB701" s="382">
        <v>1.5055181611299329</v>
      </c>
      <c r="AC701" s="382">
        <v>19.188782746995276</v>
      </c>
      <c r="AD701" s="382">
        <v>12.844578609123696</v>
      </c>
      <c r="AE701" s="382">
        <v>65.422966534403599</v>
      </c>
      <c r="AF701" s="382">
        <v>18.932493402570874</v>
      </c>
      <c r="AG701" s="382">
        <v>16.064116903158535</v>
      </c>
      <c r="AH701" s="382">
        <v>8.9928057553956817E-2</v>
      </c>
    </row>
    <row r="702" spans="1:34" ht="15.6">
      <c r="A702" s="382">
        <v>5</v>
      </c>
      <c r="B702" s="382">
        <v>64</v>
      </c>
      <c r="C702" s="382">
        <v>2009</v>
      </c>
      <c r="D702" s="382">
        <v>99</v>
      </c>
      <c r="E702" s="382">
        <v>99</v>
      </c>
      <c r="F702" s="382">
        <v>99</v>
      </c>
      <c r="G702" s="382">
        <v>4</v>
      </c>
      <c r="H702" s="382">
        <v>99</v>
      </c>
      <c r="I702" s="382">
        <v>99</v>
      </c>
      <c r="J702" s="382">
        <v>999</v>
      </c>
      <c r="K702" s="382">
        <v>99</v>
      </c>
      <c r="L702" s="382">
        <v>99</v>
      </c>
      <c r="M702" s="382">
        <v>99</v>
      </c>
      <c r="N702" s="382">
        <v>99</v>
      </c>
      <c r="O702" s="382">
        <v>99</v>
      </c>
      <c r="P702" s="382">
        <v>9999</v>
      </c>
      <c r="Q702" s="382">
        <v>79</v>
      </c>
      <c r="R702" s="382">
        <v>1331</v>
      </c>
      <c r="S702" s="382">
        <v>4.1975957926371148</v>
      </c>
      <c r="T702" s="382">
        <v>3.1217129977460556</v>
      </c>
      <c r="U702" s="382">
        <v>7.5477836213373344</v>
      </c>
      <c r="V702" s="382">
        <v>0</v>
      </c>
      <c r="W702" s="382">
        <v>0</v>
      </c>
      <c r="X702" s="382">
        <v>0.67618332081141996</v>
      </c>
      <c r="Y702" s="382">
        <v>0</v>
      </c>
      <c r="Z702" s="382">
        <v>2.4976263655359903</v>
      </c>
      <c r="AA702" s="382">
        <v>1.6144148527273179</v>
      </c>
      <c r="AB702" s="382">
        <v>1.4741148687958694</v>
      </c>
      <c r="AC702" s="382">
        <v>22.697289944159209</v>
      </c>
      <c r="AD702" s="382">
        <v>32.769557123015922</v>
      </c>
      <c r="AE702" s="382">
        <v>46.754933901221264</v>
      </c>
      <c r="AF702" s="382">
        <v>11.330552481484633</v>
      </c>
      <c r="AG702" s="382">
        <v>13.854530259421621</v>
      </c>
      <c r="AH702" s="382">
        <v>0</v>
      </c>
    </row>
    <row r="703" spans="1:34" ht="15.6">
      <c r="A703" s="382">
        <v>5</v>
      </c>
      <c r="B703" s="382">
        <v>65</v>
      </c>
      <c r="C703" s="382">
        <v>2008</v>
      </c>
      <c r="D703" s="382">
        <v>99</v>
      </c>
      <c r="E703" s="382">
        <v>99</v>
      </c>
      <c r="F703" s="382">
        <v>99</v>
      </c>
      <c r="G703" s="382">
        <v>1</v>
      </c>
      <c r="H703" s="382">
        <v>99</v>
      </c>
      <c r="I703" s="382">
        <v>99</v>
      </c>
      <c r="J703" s="382">
        <v>999</v>
      </c>
      <c r="K703" s="382">
        <v>99</v>
      </c>
      <c r="L703" s="382">
        <v>99</v>
      </c>
      <c r="M703" s="382">
        <v>99</v>
      </c>
      <c r="N703" s="382">
        <v>99</v>
      </c>
      <c r="O703" s="382">
        <v>99</v>
      </c>
      <c r="P703" s="382">
        <v>9999</v>
      </c>
      <c r="Q703" s="382">
        <v>154</v>
      </c>
      <c r="R703" s="382">
        <v>3523</v>
      </c>
      <c r="S703" s="382">
        <v>5.1092818620493903</v>
      </c>
      <c r="T703" s="382">
        <v>3.7496451887595801</v>
      </c>
      <c r="U703" s="382">
        <v>6.3330967925063826</v>
      </c>
      <c r="V703" s="382">
        <v>0</v>
      </c>
      <c r="W703" s="382">
        <v>2.8384899233607711E-2</v>
      </c>
      <c r="X703" s="382">
        <v>0.59608288390576203</v>
      </c>
      <c r="Y703" s="382">
        <v>0</v>
      </c>
      <c r="Z703" s="382">
        <v>2.6758866312170801</v>
      </c>
      <c r="AA703" s="382">
        <v>1.5486185032320443</v>
      </c>
      <c r="AB703" s="382">
        <v>1.5442371839877542</v>
      </c>
      <c r="AC703" s="382">
        <v>15.34590742477087</v>
      </c>
      <c r="AD703" s="382">
        <v>25.116453535463727</v>
      </c>
      <c r="AE703" s="382">
        <v>32.348714258974248</v>
      </c>
      <c r="AF703" s="382">
        <v>32.473038989768639</v>
      </c>
      <c r="AG703" s="382">
        <v>35.162135242982181</v>
      </c>
      <c r="AH703" s="382">
        <v>0</v>
      </c>
    </row>
    <row r="704" spans="1:34" ht="15.6">
      <c r="A704" s="382">
        <v>5</v>
      </c>
      <c r="B704" s="382">
        <v>66</v>
      </c>
      <c r="C704" s="382">
        <v>2008</v>
      </c>
      <c r="D704" s="382">
        <v>99</v>
      </c>
      <c r="E704" s="382">
        <v>99</v>
      </c>
      <c r="F704" s="382">
        <v>99</v>
      </c>
      <c r="G704" s="382">
        <v>2</v>
      </c>
      <c r="H704" s="382">
        <v>99</v>
      </c>
      <c r="I704" s="382">
        <v>99</v>
      </c>
      <c r="J704" s="382">
        <v>999</v>
      </c>
      <c r="K704" s="382">
        <v>99</v>
      </c>
      <c r="L704" s="382">
        <v>99</v>
      </c>
      <c r="M704" s="382">
        <v>99</v>
      </c>
      <c r="N704" s="382">
        <v>99</v>
      </c>
      <c r="O704" s="382">
        <v>99</v>
      </c>
      <c r="P704" s="382">
        <v>9999</v>
      </c>
      <c r="Q704" s="382">
        <v>175</v>
      </c>
      <c r="R704" s="382">
        <v>3545</v>
      </c>
      <c r="S704" s="382">
        <v>4.029055007052186</v>
      </c>
      <c r="T704" s="382">
        <v>3.4942172073342741</v>
      </c>
      <c r="U704" s="382">
        <v>5.7977150916784321</v>
      </c>
      <c r="V704" s="382">
        <v>0</v>
      </c>
      <c r="W704" s="382">
        <v>0</v>
      </c>
      <c r="X704" s="382">
        <v>0.87447108603667101</v>
      </c>
      <c r="Y704" s="382">
        <v>0</v>
      </c>
      <c r="Z704" s="382">
        <v>3.174097896887329</v>
      </c>
      <c r="AA704" s="382">
        <v>1.2566334381276383</v>
      </c>
      <c r="AB704" s="382">
        <v>1.5294136760848263</v>
      </c>
      <c r="AC704" s="382">
        <v>32.965211188163032</v>
      </c>
      <c r="AD704" s="382">
        <v>26.759490309333906</v>
      </c>
      <c r="AE704" s="382">
        <v>49.581780548387911</v>
      </c>
      <c r="AF704" s="382">
        <v>32.675822656466039</v>
      </c>
      <c r="AG704" s="382">
        <v>32.39064381307805</v>
      </c>
      <c r="AH704" s="382">
        <v>0.25387870239774329</v>
      </c>
    </row>
    <row r="705" spans="1:34" ht="15.6">
      <c r="A705" s="382">
        <v>5</v>
      </c>
      <c r="B705" s="382">
        <v>67</v>
      </c>
      <c r="C705" s="382">
        <v>2008</v>
      </c>
      <c r="D705" s="382">
        <v>99</v>
      </c>
      <c r="E705" s="382">
        <v>99</v>
      </c>
      <c r="F705" s="382">
        <v>99</v>
      </c>
      <c r="G705" s="382">
        <v>3</v>
      </c>
      <c r="H705" s="382">
        <v>99</v>
      </c>
      <c r="I705" s="382">
        <v>99</v>
      </c>
      <c r="J705" s="382">
        <v>999</v>
      </c>
      <c r="K705" s="382">
        <v>99</v>
      </c>
      <c r="L705" s="382">
        <v>99</v>
      </c>
      <c r="M705" s="382">
        <v>99</v>
      </c>
      <c r="N705" s="382">
        <v>99</v>
      </c>
      <c r="O705" s="382">
        <v>99</v>
      </c>
      <c r="P705" s="382">
        <v>9999</v>
      </c>
      <c r="Q705" s="382">
        <v>60</v>
      </c>
      <c r="R705" s="382">
        <v>2446</v>
      </c>
      <c r="S705" s="382">
        <v>4.1103843008994252</v>
      </c>
      <c r="T705" s="382">
        <v>3.8221586263287</v>
      </c>
      <c r="U705" s="382">
        <v>4.7470155355682717</v>
      </c>
      <c r="V705" s="382">
        <v>0</v>
      </c>
      <c r="W705" s="382">
        <v>0</v>
      </c>
      <c r="X705" s="382">
        <v>0.28618152085036802</v>
      </c>
      <c r="Y705" s="382">
        <v>0</v>
      </c>
      <c r="Z705" s="382">
        <v>2.2209175445617797</v>
      </c>
      <c r="AA705" s="382">
        <v>1.5292455932677003</v>
      </c>
      <c r="AB705" s="382">
        <v>1.4824731003411398</v>
      </c>
      <c r="AC705" s="382">
        <v>26.086390445700957</v>
      </c>
      <c r="AD705" s="382">
        <v>11.272992796770779</v>
      </c>
      <c r="AE705" s="382">
        <v>58.464844447183317</v>
      </c>
      <c r="AF705" s="382">
        <v>22.545856760991796</v>
      </c>
      <c r="AG705" s="382">
        <v>18.298840720404936</v>
      </c>
      <c r="AH705" s="382">
        <v>0</v>
      </c>
    </row>
    <row r="706" spans="1:34" ht="15.6">
      <c r="A706" s="382">
        <v>5</v>
      </c>
      <c r="B706" s="382">
        <v>68</v>
      </c>
      <c r="C706" s="382">
        <v>2008</v>
      </c>
      <c r="D706" s="382">
        <v>99</v>
      </c>
      <c r="E706" s="382">
        <v>99</v>
      </c>
      <c r="F706" s="382">
        <v>99</v>
      </c>
      <c r="G706" s="382">
        <v>4</v>
      </c>
      <c r="H706" s="382">
        <v>99</v>
      </c>
      <c r="I706" s="382">
        <v>99</v>
      </c>
      <c r="J706" s="382">
        <v>999</v>
      </c>
      <c r="K706" s="382">
        <v>99</v>
      </c>
      <c r="L706" s="382">
        <v>99</v>
      </c>
      <c r="M706" s="382">
        <v>99</v>
      </c>
      <c r="N706" s="382">
        <v>99</v>
      </c>
      <c r="O706" s="382">
        <v>99</v>
      </c>
      <c r="P706" s="382">
        <v>9999</v>
      </c>
      <c r="Q706" s="382">
        <v>73</v>
      </c>
      <c r="R706" s="382">
        <v>1335</v>
      </c>
      <c r="S706" s="382">
        <v>3.9108614232209744</v>
      </c>
      <c r="T706" s="382">
        <v>2.87565543071161</v>
      </c>
      <c r="U706" s="382">
        <v>6.7247940074906349</v>
      </c>
      <c r="V706" s="382">
        <v>0</v>
      </c>
      <c r="W706" s="382">
        <v>0</v>
      </c>
      <c r="X706" s="382">
        <v>0.67415730337078628</v>
      </c>
      <c r="Y706" s="382">
        <v>0</v>
      </c>
      <c r="Z706" s="382">
        <v>2.4201602259695312</v>
      </c>
      <c r="AA706" s="382">
        <v>1.6689256247946165</v>
      </c>
      <c r="AB706" s="382">
        <v>1.3742846423778996</v>
      </c>
      <c r="AC706" s="382">
        <v>33.544111514230664</v>
      </c>
      <c r="AD706" s="382">
        <v>28.827916401018101</v>
      </c>
      <c r="AE706" s="382">
        <v>43.149384787555071</v>
      </c>
      <c r="AF706" s="382">
        <v>12.305281592773531</v>
      </c>
      <c r="AG706" s="382">
        <v>14.14838022353482</v>
      </c>
      <c r="AH706" s="382">
        <v>0</v>
      </c>
    </row>
    <row r="707" spans="1:34" ht="15.6">
      <c r="A707" s="382">
        <v>5</v>
      </c>
      <c r="B707" s="382">
        <v>69</v>
      </c>
      <c r="C707" s="382">
        <v>2007</v>
      </c>
      <c r="D707" s="382">
        <v>99</v>
      </c>
      <c r="E707" s="382">
        <v>99</v>
      </c>
      <c r="F707" s="382">
        <v>99</v>
      </c>
      <c r="G707" s="382">
        <v>1</v>
      </c>
      <c r="H707" s="382">
        <v>99</v>
      </c>
      <c r="I707" s="382">
        <v>99</v>
      </c>
      <c r="J707" s="382">
        <v>999</v>
      </c>
      <c r="K707" s="382">
        <v>99</v>
      </c>
      <c r="L707" s="382">
        <v>99</v>
      </c>
      <c r="M707" s="382">
        <v>99</v>
      </c>
      <c r="N707" s="382">
        <v>99</v>
      </c>
      <c r="O707" s="382">
        <v>99</v>
      </c>
      <c r="P707" s="382">
        <v>9999</v>
      </c>
      <c r="Q707" s="382">
        <v>135</v>
      </c>
      <c r="R707" s="382">
        <v>2923</v>
      </c>
      <c r="S707" s="382">
        <v>4.8433116660964783</v>
      </c>
      <c r="T707" s="382">
        <v>3.3561409510776596</v>
      </c>
      <c r="U707" s="382">
        <v>6.3152582962709607</v>
      </c>
      <c r="V707" s="382">
        <v>0</v>
      </c>
      <c r="W707" s="382">
        <v>0</v>
      </c>
      <c r="X707" s="382">
        <v>0.6500171057133084</v>
      </c>
      <c r="Y707" s="382">
        <v>3.4211426616489911E-2</v>
      </c>
      <c r="Z707" s="382">
        <v>2.823129111734187</v>
      </c>
      <c r="AA707" s="382">
        <v>1.6562467145001587</v>
      </c>
      <c r="AB707" s="382">
        <v>1.5801385794240037</v>
      </c>
      <c r="AC707" s="382">
        <v>15.057688748634874</v>
      </c>
      <c r="AD707" s="382">
        <v>17.234159497556103</v>
      </c>
      <c r="AE707" s="382">
        <v>32.185397791944361</v>
      </c>
      <c r="AF707" s="382">
        <v>32.106766256590504</v>
      </c>
      <c r="AG707" s="382">
        <v>33.310175577891286</v>
      </c>
      <c r="AH707" s="382">
        <v>0.20526855969893951</v>
      </c>
    </row>
    <row r="708" spans="1:34" ht="15.6">
      <c r="A708" s="382">
        <v>5</v>
      </c>
      <c r="B708" s="382">
        <v>70</v>
      </c>
      <c r="C708" s="382">
        <v>2007</v>
      </c>
      <c r="D708" s="382">
        <v>99</v>
      </c>
      <c r="E708" s="382">
        <v>99</v>
      </c>
      <c r="F708" s="382">
        <v>99</v>
      </c>
      <c r="G708" s="382">
        <v>2</v>
      </c>
      <c r="H708" s="382">
        <v>99</v>
      </c>
      <c r="I708" s="382">
        <v>99</v>
      </c>
      <c r="J708" s="382">
        <v>999</v>
      </c>
      <c r="K708" s="382">
        <v>99</v>
      </c>
      <c r="L708" s="382">
        <v>99</v>
      </c>
      <c r="M708" s="382">
        <v>99</v>
      </c>
      <c r="N708" s="382">
        <v>99</v>
      </c>
      <c r="O708" s="382">
        <v>99</v>
      </c>
      <c r="P708" s="382">
        <v>9999</v>
      </c>
      <c r="Q708" s="382">
        <v>166</v>
      </c>
      <c r="R708" s="382">
        <v>3351</v>
      </c>
      <c r="S708" s="382">
        <v>3.8260220829603102</v>
      </c>
      <c r="T708" s="382">
        <v>3.210086541330945</v>
      </c>
      <c r="U708" s="382">
        <v>6.1822142643986799</v>
      </c>
      <c r="V708" s="382">
        <v>0</v>
      </c>
      <c r="W708" s="382">
        <v>0</v>
      </c>
      <c r="X708" s="382">
        <v>0.71620411817367935</v>
      </c>
      <c r="Y708" s="382">
        <v>0</v>
      </c>
      <c r="Z708" s="382">
        <v>3.0078441153209003</v>
      </c>
      <c r="AA708" s="382">
        <v>1.4005978680738722</v>
      </c>
      <c r="AB708" s="382">
        <v>1.4916558001871201</v>
      </c>
      <c r="AC708" s="382">
        <v>24.758974904743592</v>
      </c>
      <c r="AD708" s="382">
        <v>11.945740459948302</v>
      </c>
      <c r="AE708" s="382">
        <v>46.986251628347759</v>
      </c>
      <c r="AF708" s="382">
        <v>36.807996485061501</v>
      </c>
      <c r="AG708" s="382">
        <v>37.38311348503165</v>
      </c>
      <c r="AH708" s="382">
        <v>0.68636227991644283</v>
      </c>
    </row>
    <row r="709" spans="1:34" ht="15.6">
      <c r="A709" s="382">
        <v>5</v>
      </c>
      <c r="B709" s="382">
        <v>71</v>
      </c>
      <c r="C709" s="382">
        <v>2007</v>
      </c>
      <c r="D709" s="382">
        <v>99</v>
      </c>
      <c r="E709" s="382">
        <v>99</v>
      </c>
      <c r="F709" s="382">
        <v>99</v>
      </c>
      <c r="G709" s="382">
        <v>3</v>
      </c>
      <c r="H709" s="382">
        <v>99</v>
      </c>
      <c r="I709" s="382">
        <v>99</v>
      </c>
      <c r="J709" s="382">
        <v>999</v>
      </c>
      <c r="K709" s="382">
        <v>99</v>
      </c>
      <c r="L709" s="382">
        <v>99</v>
      </c>
      <c r="M709" s="382">
        <v>99</v>
      </c>
      <c r="N709" s="382">
        <v>99</v>
      </c>
      <c r="O709" s="382">
        <v>99</v>
      </c>
      <c r="P709" s="382">
        <v>9999</v>
      </c>
      <c r="Q709" s="382">
        <v>56</v>
      </c>
      <c r="R709" s="382">
        <v>1703</v>
      </c>
      <c r="S709" s="382">
        <v>4.3793305930710513</v>
      </c>
      <c r="T709" s="382">
        <v>3.7592483852025849</v>
      </c>
      <c r="U709" s="382">
        <v>4.6291837933059297</v>
      </c>
      <c r="V709" s="382">
        <v>0</v>
      </c>
      <c r="W709" s="382">
        <v>0</v>
      </c>
      <c r="X709" s="382">
        <v>0.11743981209630064</v>
      </c>
      <c r="Y709" s="382">
        <v>0</v>
      </c>
      <c r="Z709" s="382">
        <v>1.9968206622471527</v>
      </c>
      <c r="AA709" s="382">
        <v>1.48370527690761</v>
      </c>
      <c r="AB709" s="382">
        <v>1.6039608632786437</v>
      </c>
      <c r="AC709" s="382">
        <v>18.839629924138137</v>
      </c>
      <c r="AD709" s="382">
        <v>5.3216673799928156</v>
      </c>
      <c r="AE709" s="382">
        <v>58.219520824153363</v>
      </c>
      <c r="AF709" s="382">
        <v>18.706063268892795</v>
      </c>
      <c r="AG709" s="382">
        <v>14.22577909305808</v>
      </c>
      <c r="AH709" s="382">
        <v>0</v>
      </c>
    </row>
    <row r="710" spans="1:34" ht="15.6">
      <c r="A710" s="382">
        <v>5</v>
      </c>
      <c r="B710" s="382">
        <v>72</v>
      </c>
      <c r="C710" s="382">
        <v>2007</v>
      </c>
      <c r="D710" s="382">
        <v>99</v>
      </c>
      <c r="E710" s="382">
        <v>99</v>
      </c>
      <c r="F710" s="382">
        <v>99</v>
      </c>
      <c r="G710" s="382">
        <v>4</v>
      </c>
      <c r="H710" s="382">
        <v>99</v>
      </c>
      <c r="I710" s="382">
        <v>99</v>
      </c>
      <c r="J710" s="382">
        <v>999</v>
      </c>
      <c r="K710" s="382">
        <v>99</v>
      </c>
      <c r="L710" s="382">
        <v>99</v>
      </c>
      <c r="M710" s="382">
        <v>99</v>
      </c>
      <c r="N710" s="382">
        <v>99</v>
      </c>
      <c r="O710" s="382">
        <v>99</v>
      </c>
      <c r="P710" s="382">
        <v>9999</v>
      </c>
      <c r="Q710" s="382">
        <v>71</v>
      </c>
      <c r="R710" s="382">
        <v>1127</v>
      </c>
      <c r="S710" s="382">
        <v>4.2954747116237799</v>
      </c>
      <c r="T710" s="382">
        <v>2.9609582963620236</v>
      </c>
      <c r="U710" s="382">
        <v>7.4156166814551874</v>
      </c>
      <c r="V710" s="382">
        <v>0</v>
      </c>
      <c r="W710" s="382">
        <v>0</v>
      </c>
      <c r="X710" s="382">
        <v>0</v>
      </c>
      <c r="Y710" s="382">
        <v>0</v>
      </c>
      <c r="Z710" s="382">
        <v>2.5873943868053262</v>
      </c>
      <c r="AA710" s="382">
        <v>1.6273524153631205</v>
      </c>
      <c r="AB710" s="382">
        <v>1.405491247846383</v>
      </c>
      <c r="AC710" s="382">
        <v>31.538241714723</v>
      </c>
      <c r="AD710" s="382">
        <v>35.001121821006201</v>
      </c>
      <c r="AE710" s="382">
        <v>54.971355714447114</v>
      </c>
      <c r="AF710" s="382">
        <v>12.379173989455184</v>
      </c>
      <c r="AG710" s="382">
        <v>15.080931844018981</v>
      </c>
      <c r="AH710" s="382">
        <v>0</v>
      </c>
    </row>
    <row r="711" spans="1:34" ht="15.6">
      <c r="A711" s="382">
        <v>5</v>
      </c>
      <c r="B711" s="382">
        <v>73</v>
      </c>
      <c r="C711" s="382">
        <v>2006</v>
      </c>
      <c r="D711" s="382">
        <v>99</v>
      </c>
      <c r="E711" s="382">
        <v>99</v>
      </c>
      <c r="F711" s="382">
        <v>99</v>
      </c>
      <c r="G711" s="382">
        <v>1</v>
      </c>
      <c r="H711" s="382">
        <v>99</v>
      </c>
      <c r="I711" s="382">
        <v>99</v>
      </c>
      <c r="J711" s="382">
        <v>999</v>
      </c>
      <c r="K711" s="382">
        <v>99</v>
      </c>
      <c r="L711" s="382">
        <v>99</v>
      </c>
      <c r="M711" s="382">
        <v>99</v>
      </c>
      <c r="N711" s="382">
        <v>99</v>
      </c>
      <c r="O711" s="382">
        <v>99</v>
      </c>
      <c r="P711" s="382">
        <v>9999</v>
      </c>
      <c r="Q711" s="382">
        <v>119</v>
      </c>
      <c r="R711" s="382">
        <v>2866</v>
      </c>
      <c r="S711" s="382">
        <v>4.66364270760642</v>
      </c>
      <c r="T711" s="382">
        <v>2.6570132588974178</v>
      </c>
      <c r="U711" s="382">
        <v>5.5825540823447284</v>
      </c>
      <c r="V711" s="382">
        <v>0</v>
      </c>
      <c r="W711" s="382">
        <v>0</v>
      </c>
      <c r="X711" s="382">
        <v>0.17445917655268661</v>
      </c>
      <c r="Y711" s="382">
        <v>0</v>
      </c>
      <c r="Z711" s="382">
        <v>2.3409971947988941</v>
      </c>
      <c r="AA711" s="382">
        <v>1.4851852229913856</v>
      </c>
      <c r="AB711" s="382">
        <v>1.2778432896711123</v>
      </c>
      <c r="AC711" s="382">
        <v>15.341205640497828</v>
      </c>
      <c r="AD711" s="382">
        <v>20.499967698662054</v>
      </c>
      <c r="AE711" s="382">
        <v>20.892087425740396</v>
      </c>
      <c r="AF711" s="382">
        <v>30.616387138126271</v>
      </c>
      <c r="AG711" s="382">
        <v>30.240645956346519</v>
      </c>
      <c r="AH711" s="382">
        <v>0</v>
      </c>
    </row>
    <row r="712" spans="1:34" ht="15.6">
      <c r="A712" s="382">
        <v>5</v>
      </c>
      <c r="B712" s="382">
        <v>74</v>
      </c>
      <c r="C712" s="382">
        <v>2006</v>
      </c>
      <c r="D712" s="382">
        <v>99</v>
      </c>
      <c r="E712" s="382">
        <v>99</v>
      </c>
      <c r="F712" s="382">
        <v>99</v>
      </c>
      <c r="G712" s="382">
        <v>2</v>
      </c>
      <c r="H712" s="382">
        <v>99</v>
      </c>
      <c r="I712" s="382">
        <v>99</v>
      </c>
      <c r="J712" s="382">
        <v>999</v>
      </c>
      <c r="K712" s="382">
        <v>99</v>
      </c>
      <c r="L712" s="382">
        <v>99</v>
      </c>
      <c r="M712" s="382">
        <v>99</v>
      </c>
      <c r="N712" s="382">
        <v>99</v>
      </c>
      <c r="O712" s="382">
        <v>99</v>
      </c>
      <c r="P712" s="382">
        <v>9999</v>
      </c>
      <c r="Q712" s="382">
        <v>178</v>
      </c>
      <c r="R712" s="382">
        <v>3381</v>
      </c>
      <c r="S712" s="382">
        <v>3.4809228039041717</v>
      </c>
      <c r="T712" s="382">
        <v>3.0535344572611658</v>
      </c>
      <c r="U712" s="382">
        <v>5.7314699792960653</v>
      </c>
      <c r="V712" s="382">
        <v>0</v>
      </c>
      <c r="W712" s="382">
        <v>0</v>
      </c>
      <c r="X712" s="382">
        <v>0.65069506063294869</v>
      </c>
      <c r="Y712" s="382">
        <v>0</v>
      </c>
      <c r="Z712" s="382">
        <v>3.203557047462255</v>
      </c>
      <c r="AA712" s="382">
        <v>1.3628809197126199</v>
      </c>
      <c r="AB712" s="382">
        <v>1.4504851622564003</v>
      </c>
      <c r="AC712" s="382">
        <v>46.896651835652889</v>
      </c>
      <c r="AD712" s="382">
        <v>25.705072484191746</v>
      </c>
      <c r="AE712" s="382">
        <v>41.563155935263744</v>
      </c>
      <c r="AF712" s="382">
        <v>36.117936117936125</v>
      </c>
      <c r="AG712" s="382">
        <v>36.626306995592309</v>
      </c>
      <c r="AH712" s="382">
        <v>0.23661638568470872</v>
      </c>
    </row>
    <row r="713" spans="1:34" ht="15.6">
      <c r="A713" s="382">
        <v>5</v>
      </c>
      <c r="B713" s="382">
        <v>75</v>
      </c>
      <c r="C713" s="382">
        <v>2006</v>
      </c>
      <c r="D713" s="382">
        <v>99</v>
      </c>
      <c r="E713" s="382">
        <v>99</v>
      </c>
      <c r="F713" s="382">
        <v>99</v>
      </c>
      <c r="G713" s="382">
        <v>3</v>
      </c>
      <c r="H713" s="382">
        <v>99</v>
      </c>
      <c r="I713" s="382">
        <v>99</v>
      </c>
      <c r="J713" s="382">
        <v>999</v>
      </c>
      <c r="K713" s="382">
        <v>99</v>
      </c>
      <c r="L713" s="382">
        <v>99</v>
      </c>
      <c r="M713" s="382">
        <v>99</v>
      </c>
      <c r="N713" s="382">
        <v>99</v>
      </c>
      <c r="O713" s="382">
        <v>99</v>
      </c>
      <c r="P713" s="382">
        <v>9999</v>
      </c>
      <c r="Q713" s="382">
        <v>54</v>
      </c>
      <c r="R713" s="382">
        <v>1762</v>
      </c>
      <c r="S713" s="382">
        <v>4.1543700340522145</v>
      </c>
      <c r="T713" s="382">
        <v>4.1396140749148689</v>
      </c>
      <c r="U713" s="382">
        <v>4.5478433598183923</v>
      </c>
      <c r="V713" s="382">
        <v>0</v>
      </c>
      <c r="W713" s="382">
        <v>0</v>
      </c>
      <c r="X713" s="382">
        <v>0.39727582292849034</v>
      </c>
      <c r="Y713" s="382">
        <v>0</v>
      </c>
      <c r="Z713" s="382">
        <v>2.2498047342142065</v>
      </c>
      <c r="AA713" s="382">
        <v>1.4009100639331449</v>
      </c>
      <c r="AB713" s="382">
        <v>1.5530086755739732</v>
      </c>
      <c r="AC713" s="382">
        <v>17.468254987386661</v>
      </c>
      <c r="AD713" s="382">
        <v>-22.215522856351324</v>
      </c>
      <c r="AE713" s="382">
        <v>43.56451907087601</v>
      </c>
      <c r="AF713" s="382">
        <v>18.822775344514476</v>
      </c>
      <c r="AG713" s="382">
        <v>15.14583916110352</v>
      </c>
      <c r="AH713" s="382">
        <v>0</v>
      </c>
    </row>
    <row r="714" spans="1:34" ht="15.6">
      <c r="A714" s="382">
        <v>5</v>
      </c>
      <c r="B714" s="382">
        <v>76</v>
      </c>
      <c r="C714" s="382">
        <v>2006</v>
      </c>
      <c r="D714" s="382">
        <v>99</v>
      </c>
      <c r="E714" s="382">
        <v>99</v>
      </c>
      <c r="F714" s="382">
        <v>99</v>
      </c>
      <c r="G714" s="382">
        <v>4</v>
      </c>
      <c r="H714" s="382">
        <v>99</v>
      </c>
      <c r="I714" s="382">
        <v>99</v>
      </c>
      <c r="J714" s="382">
        <v>999</v>
      </c>
      <c r="K714" s="382">
        <v>99</v>
      </c>
      <c r="L714" s="382">
        <v>99</v>
      </c>
      <c r="M714" s="382">
        <v>99</v>
      </c>
      <c r="N714" s="382">
        <v>99</v>
      </c>
      <c r="O714" s="382">
        <v>99</v>
      </c>
      <c r="P714" s="382">
        <v>9999</v>
      </c>
      <c r="Q714" s="382">
        <v>80</v>
      </c>
      <c r="R714" s="382">
        <v>1352</v>
      </c>
      <c r="S714" s="382">
        <v>4.0266272189349124</v>
      </c>
      <c r="T714" s="382">
        <v>2.9807692307692299</v>
      </c>
      <c r="U714" s="382">
        <v>7.038905325443789</v>
      </c>
      <c r="V714" s="382">
        <v>0</v>
      </c>
      <c r="W714" s="382">
        <v>0</v>
      </c>
      <c r="X714" s="382">
        <v>0.8875739644970414</v>
      </c>
      <c r="Y714" s="382">
        <v>0</v>
      </c>
      <c r="Z714" s="382">
        <v>2.5547544694785596</v>
      </c>
      <c r="AA714" s="382">
        <v>1.5120427374027829</v>
      </c>
      <c r="AB714" s="382">
        <v>1.3818080514761304</v>
      </c>
      <c r="AC714" s="382">
        <v>4.1032789864934349</v>
      </c>
      <c r="AD714" s="382">
        <v>16.403597925164529</v>
      </c>
      <c r="AE714" s="382">
        <v>48.806636060530359</v>
      </c>
      <c r="AF714" s="382">
        <v>14.442901399423141</v>
      </c>
      <c r="AG714" s="382">
        <v>17.987207886957638</v>
      </c>
      <c r="AH714" s="382">
        <v>0</v>
      </c>
    </row>
    <row r="715" spans="1:34" ht="15.6">
      <c r="A715" s="382">
        <v>5</v>
      </c>
      <c r="B715" s="382">
        <v>77</v>
      </c>
      <c r="C715" s="382">
        <v>2005</v>
      </c>
      <c r="D715" s="382">
        <v>99</v>
      </c>
      <c r="E715" s="382">
        <v>99</v>
      </c>
      <c r="F715" s="382">
        <v>99</v>
      </c>
      <c r="G715" s="382">
        <v>1</v>
      </c>
      <c r="H715" s="382">
        <v>99</v>
      </c>
      <c r="I715" s="382">
        <v>99</v>
      </c>
      <c r="J715" s="382">
        <v>999</v>
      </c>
      <c r="K715" s="382">
        <v>99</v>
      </c>
      <c r="L715" s="382">
        <v>99</v>
      </c>
      <c r="M715" s="382">
        <v>99</v>
      </c>
      <c r="N715" s="382">
        <v>99</v>
      </c>
      <c r="O715" s="382">
        <v>99</v>
      </c>
      <c r="P715" s="382">
        <v>9999</v>
      </c>
      <c r="Q715" s="382">
        <v>127</v>
      </c>
      <c r="R715" s="382">
        <v>2913</v>
      </c>
      <c r="S715" s="382">
        <v>4.5753518709234475</v>
      </c>
      <c r="T715" s="382">
        <v>2.4572605561277032</v>
      </c>
      <c r="U715" s="382">
        <v>6.0476141434946706</v>
      </c>
      <c r="V715" s="382">
        <v>0</v>
      </c>
      <c r="W715" s="382">
        <v>0</v>
      </c>
      <c r="X715" s="382">
        <v>0.51493305870236883</v>
      </c>
      <c r="Y715" s="382">
        <v>0</v>
      </c>
      <c r="Z715" s="382">
        <v>2.5977535198539026</v>
      </c>
      <c r="AA715" s="382">
        <v>1.6051870803006931</v>
      </c>
      <c r="AB715" s="382">
        <v>1.255393983567707</v>
      </c>
      <c r="AC715" s="382">
        <v>19.443694833564336</v>
      </c>
      <c r="AD715" s="382">
        <v>42.889748881741575</v>
      </c>
      <c r="AE715" s="382">
        <v>17.472099179177498</v>
      </c>
      <c r="AF715" s="382">
        <v>30.553807426054121</v>
      </c>
      <c r="AG715" s="382">
        <v>32.645826499960151</v>
      </c>
      <c r="AH715" s="382">
        <v>0.13731548232063162</v>
      </c>
    </row>
    <row r="716" spans="1:34" ht="15.6">
      <c r="A716" s="382">
        <v>5</v>
      </c>
      <c r="B716" s="382">
        <v>78</v>
      </c>
      <c r="C716" s="382">
        <v>2005</v>
      </c>
      <c r="D716" s="382">
        <v>99</v>
      </c>
      <c r="E716" s="382">
        <v>99</v>
      </c>
      <c r="F716" s="382">
        <v>99</v>
      </c>
      <c r="G716" s="382">
        <v>2</v>
      </c>
      <c r="H716" s="382">
        <v>99</v>
      </c>
      <c r="I716" s="382">
        <v>99</v>
      </c>
      <c r="J716" s="382">
        <v>999</v>
      </c>
      <c r="K716" s="382">
        <v>99</v>
      </c>
      <c r="L716" s="382">
        <v>99</v>
      </c>
      <c r="M716" s="382">
        <v>99</v>
      </c>
      <c r="N716" s="382">
        <v>99</v>
      </c>
      <c r="O716" s="382">
        <v>99</v>
      </c>
      <c r="P716" s="382">
        <v>9999</v>
      </c>
      <c r="Q716" s="382">
        <v>185</v>
      </c>
      <c r="R716" s="382">
        <v>3511</v>
      </c>
      <c r="S716" s="382">
        <v>3.2734263742523497</v>
      </c>
      <c r="T716" s="382">
        <v>2.8550270578182859</v>
      </c>
      <c r="U716" s="382">
        <v>5.9084876103674091</v>
      </c>
      <c r="V716" s="382">
        <v>0</v>
      </c>
      <c r="W716" s="382">
        <v>0</v>
      </c>
      <c r="X716" s="382">
        <v>0.56963827969239533</v>
      </c>
      <c r="Y716" s="382">
        <v>0</v>
      </c>
      <c r="Z716" s="382">
        <v>3.2471579962279198</v>
      </c>
      <c r="AA716" s="382">
        <v>1.2020952325346457</v>
      </c>
      <c r="AB716" s="382">
        <v>1.3684828485854492</v>
      </c>
      <c r="AC716" s="382">
        <v>41.589416460218814</v>
      </c>
      <c r="AD716" s="382">
        <v>31.207504903632639</v>
      </c>
      <c r="AE716" s="382">
        <v>33.003004922822527</v>
      </c>
      <c r="AF716" s="382">
        <v>36.826096077197406</v>
      </c>
      <c r="AG716" s="382">
        <v>38.442380070826161</v>
      </c>
      <c r="AH716" s="382">
        <v>0.4557106237539163</v>
      </c>
    </row>
    <row r="717" spans="1:34" ht="15.6">
      <c r="A717" s="382">
        <v>5</v>
      </c>
      <c r="B717" s="382">
        <v>79</v>
      </c>
      <c r="C717" s="382">
        <v>2005</v>
      </c>
      <c r="D717" s="382">
        <v>99</v>
      </c>
      <c r="E717" s="382">
        <v>99</v>
      </c>
      <c r="F717" s="382">
        <v>99</v>
      </c>
      <c r="G717" s="382">
        <v>3</v>
      </c>
      <c r="H717" s="382">
        <v>99</v>
      </c>
      <c r="I717" s="382">
        <v>99</v>
      </c>
      <c r="J717" s="382">
        <v>999</v>
      </c>
      <c r="K717" s="382">
        <v>99</v>
      </c>
      <c r="L717" s="382">
        <v>99</v>
      </c>
      <c r="M717" s="382">
        <v>99</v>
      </c>
      <c r="N717" s="382">
        <v>99</v>
      </c>
      <c r="O717" s="382">
        <v>99</v>
      </c>
      <c r="P717" s="382">
        <v>9999</v>
      </c>
      <c r="Q717" s="382">
        <v>48</v>
      </c>
      <c r="R717" s="382">
        <v>2207</v>
      </c>
      <c r="S717" s="382">
        <v>4.7598550067965553</v>
      </c>
      <c r="T717" s="382">
        <v>4.3271409152695952</v>
      </c>
      <c r="U717" s="382">
        <v>4.2801087449025852</v>
      </c>
      <c r="V717" s="382">
        <v>0</v>
      </c>
      <c r="W717" s="382">
        <v>0</v>
      </c>
      <c r="X717" s="382">
        <v>0</v>
      </c>
      <c r="Y717" s="382">
        <v>0</v>
      </c>
      <c r="Z717" s="382">
        <v>1.7147718740194164</v>
      </c>
      <c r="AA717" s="382">
        <v>1.6680481871608557</v>
      </c>
      <c r="AB717" s="382">
        <v>1.3847188973353672</v>
      </c>
      <c r="AC717" s="382">
        <v>13.679620550169473</v>
      </c>
      <c r="AD717" s="382">
        <v>-11.978666424709372</v>
      </c>
      <c r="AE717" s="382">
        <v>54.22829294789215</v>
      </c>
      <c r="AF717" s="382">
        <v>23.148730857981956</v>
      </c>
      <c r="AG717" s="382">
        <v>17.50492466148166</v>
      </c>
      <c r="AH717" s="382">
        <v>0</v>
      </c>
    </row>
    <row r="718" spans="1:34" ht="15.6">
      <c r="A718" s="382">
        <v>5</v>
      </c>
      <c r="B718" s="382">
        <v>80</v>
      </c>
      <c r="C718" s="382">
        <v>2005</v>
      </c>
      <c r="D718" s="382">
        <v>99</v>
      </c>
      <c r="E718" s="382">
        <v>99</v>
      </c>
      <c r="F718" s="382">
        <v>99</v>
      </c>
      <c r="G718" s="382">
        <v>4</v>
      </c>
      <c r="H718" s="382">
        <v>99</v>
      </c>
      <c r="I718" s="382">
        <v>99</v>
      </c>
      <c r="J718" s="382">
        <v>999</v>
      </c>
      <c r="K718" s="382">
        <v>99</v>
      </c>
      <c r="L718" s="382">
        <v>99</v>
      </c>
      <c r="M718" s="382">
        <v>99</v>
      </c>
      <c r="N718" s="382">
        <v>99</v>
      </c>
      <c r="O718" s="382">
        <v>99</v>
      </c>
      <c r="P718" s="382">
        <v>9999</v>
      </c>
      <c r="Q718" s="382">
        <v>74</v>
      </c>
      <c r="R718" s="382">
        <v>903</v>
      </c>
      <c r="S718" s="382">
        <v>4.0575858250276866</v>
      </c>
      <c r="T718" s="382">
        <v>2.6832779623477303</v>
      </c>
      <c r="U718" s="382">
        <v>6.8167220376522648</v>
      </c>
      <c r="V718" s="382">
        <v>0</v>
      </c>
      <c r="W718" s="382">
        <v>0</v>
      </c>
      <c r="X718" s="382">
        <v>0.66445182724252494</v>
      </c>
      <c r="Y718" s="382">
        <v>0</v>
      </c>
      <c r="Z718" s="382">
        <v>2.5186738888981544</v>
      </c>
      <c r="AA718" s="382">
        <v>1.6794654323732325</v>
      </c>
      <c r="AB718" s="382">
        <v>1.3990257238139259</v>
      </c>
      <c r="AC718" s="382">
        <v>22.570554405842994</v>
      </c>
      <c r="AD718" s="382">
        <v>35.06035457458227</v>
      </c>
      <c r="AE718" s="382">
        <v>42.299496787808991</v>
      </c>
      <c r="AF718" s="382">
        <v>9.4713656387665193</v>
      </c>
      <c r="AG718" s="382">
        <v>11.406868767732028</v>
      </c>
      <c r="AH718" s="382">
        <v>0</v>
      </c>
    </row>
    <row r="719" spans="1:34" ht="15.6">
      <c r="A719" s="382">
        <v>5</v>
      </c>
      <c r="B719" s="382">
        <v>81</v>
      </c>
      <c r="C719" s="382">
        <v>2004</v>
      </c>
      <c r="D719" s="382">
        <v>99</v>
      </c>
      <c r="E719" s="382">
        <v>99</v>
      </c>
      <c r="F719" s="382">
        <v>99</v>
      </c>
      <c r="G719" s="382">
        <v>1</v>
      </c>
      <c r="H719" s="382">
        <v>99</v>
      </c>
      <c r="I719" s="382">
        <v>99</v>
      </c>
      <c r="J719" s="382">
        <v>999</v>
      </c>
      <c r="K719" s="382">
        <v>99</v>
      </c>
      <c r="L719" s="382">
        <v>99</v>
      </c>
      <c r="M719" s="382">
        <v>99</v>
      </c>
      <c r="N719" s="382">
        <v>99</v>
      </c>
      <c r="O719" s="382">
        <v>99</v>
      </c>
      <c r="P719" s="382">
        <v>9999</v>
      </c>
      <c r="Q719" s="382">
        <v>125</v>
      </c>
      <c r="R719" s="382">
        <v>2618</v>
      </c>
      <c r="S719" s="382">
        <v>4.3170359052711991</v>
      </c>
      <c r="T719" s="382">
        <v>2.2387318563789158</v>
      </c>
      <c r="U719" s="382">
        <v>5.9698242933537005</v>
      </c>
      <c r="V719" s="382">
        <v>0</v>
      </c>
      <c r="W719" s="382">
        <v>0</v>
      </c>
      <c r="X719" s="382">
        <v>0.26737967914438504</v>
      </c>
      <c r="Y719" s="382">
        <v>0</v>
      </c>
      <c r="Z719" s="382">
        <v>2.6271076241268276</v>
      </c>
      <c r="AA719" s="382">
        <v>1.4224088122321601</v>
      </c>
      <c r="AB719" s="382">
        <v>0.95741898028274097</v>
      </c>
      <c r="AC719" s="382">
        <v>27.748610226764686</v>
      </c>
      <c r="AD719" s="382">
        <v>33.860164767483624</v>
      </c>
      <c r="AE719" s="382">
        <v>17.133271164511577</v>
      </c>
      <c r="AF719" s="382">
        <v>26.975785677485831</v>
      </c>
      <c r="AG719" s="382">
        <v>28.270283372102696</v>
      </c>
      <c r="AH719" s="382">
        <v>0.38197097020626425</v>
      </c>
    </row>
    <row r="720" spans="1:34" ht="15.6">
      <c r="A720" s="382">
        <v>5</v>
      </c>
      <c r="B720" s="382">
        <v>82</v>
      </c>
      <c r="C720" s="382">
        <v>2004</v>
      </c>
      <c r="D720" s="382">
        <v>99</v>
      </c>
      <c r="E720" s="382">
        <v>99</v>
      </c>
      <c r="F720" s="382">
        <v>99</v>
      </c>
      <c r="G720" s="382">
        <v>2</v>
      </c>
      <c r="H720" s="382">
        <v>99</v>
      </c>
      <c r="I720" s="382">
        <v>99</v>
      </c>
      <c r="J720" s="382">
        <v>999</v>
      </c>
      <c r="K720" s="382">
        <v>99</v>
      </c>
      <c r="L720" s="382">
        <v>99</v>
      </c>
      <c r="M720" s="382">
        <v>99</v>
      </c>
      <c r="N720" s="382">
        <v>99</v>
      </c>
      <c r="O720" s="382">
        <v>99</v>
      </c>
      <c r="P720" s="382">
        <v>9999</v>
      </c>
      <c r="Q720" s="382">
        <v>195</v>
      </c>
      <c r="R720" s="382">
        <v>3625</v>
      </c>
      <c r="S720" s="382">
        <v>3.314206896551724</v>
      </c>
      <c r="T720" s="382">
        <v>2.9103448275862074</v>
      </c>
      <c r="U720" s="382">
        <v>5.800827586206891</v>
      </c>
      <c r="V720" s="382">
        <v>0</v>
      </c>
      <c r="W720" s="382">
        <v>0</v>
      </c>
      <c r="X720" s="382">
        <v>0.57931034482758637</v>
      </c>
      <c r="Y720" s="382">
        <v>2.758620689655172E-2</v>
      </c>
      <c r="Z720" s="382">
        <v>3.274526025917555</v>
      </c>
      <c r="AA720" s="382">
        <v>1.2300959698839977</v>
      </c>
      <c r="AB720" s="382">
        <v>1.3951504251083977</v>
      </c>
      <c r="AC720" s="382">
        <v>26.212205448358326</v>
      </c>
      <c r="AD720" s="382">
        <v>19.627660196844865</v>
      </c>
      <c r="AE720" s="382">
        <v>25.286751966043756</v>
      </c>
      <c r="AF720" s="382">
        <v>37.35188047398249</v>
      </c>
      <c r="AG720" s="382">
        <v>38.036183936821011</v>
      </c>
      <c r="AH720" s="382">
        <v>0.85517241379310371</v>
      </c>
    </row>
    <row r="721" spans="1:34" ht="15.6">
      <c r="A721" s="382">
        <v>5</v>
      </c>
      <c r="B721" s="382">
        <v>83</v>
      </c>
      <c r="C721" s="382">
        <v>2004</v>
      </c>
      <c r="D721" s="382">
        <v>99</v>
      </c>
      <c r="E721" s="382">
        <v>99</v>
      </c>
      <c r="F721" s="382">
        <v>99</v>
      </c>
      <c r="G721" s="382">
        <v>3</v>
      </c>
      <c r="H721" s="382">
        <v>99</v>
      </c>
      <c r="I721" s="382">
        <v>99</v>
      </c>
      <c r="J721" s="382">
        <v>999</v>
      </c>
      <c r="K721" s="382">
        <v>99</v>
      </c>
      <c r="L721" s="382">
        <v>99</v>
      </c>
      <c r="M721" s="382">
        <v>99</v>
      </c>
      <c r="N721" s="382">
        <v>99</v>
      </c>
      <c r="O721" s="382">
        <v>99</v>
      </c>
      <c r="P721" s="382">
        <v>9999</v>
      </c>
      <c r="Q721" s="382">
        <v>62</v>
      </c>
      <c r="R721" s="382">
        <v>2014</v>
      </c>
      <c r="S721" s="382">
        <v>4.4716981132075491</v>
      </c>
      <c r="T721" s="382">
        <v>4.1747765640516388</v>
      </c>
      <c r="U721" s="382">
        <v>4.4389771598808343</v>
      </c>
      <c r="V721" s="382">
        <v>0</v>
      </c>
      <c r="W721" s="382">
        <v>0</v>
      </c>
      <c r="X721" s="382">
        <v>9.930486593843102E-2</v>
      </c>
      <c r="Y721" s="382">
        <v>0</v>
      </c>
      <c r="Z721" s="382">
        <v>2.0369001962804743</v>
      </c>
      <c r="AA721" s="382">
        <v>1.5711978732571901</v>
      </c>
      <c r="AB721" s="382">
        <v>1.3780227493920469</v>
      </c>
      <c r="AC721" s="382">
        <v>14.791157325215956</v>
      </c>
      <c r="AD721" s="382">
        <v>-12.662463333278779</v>
      </c>
      <c r="AE721" s="382">
        <v>63.270173348866798</v>
      </c>
      <c r="AF721" s="382">
        <v>20.752189592993304</v>
      </c>
      <c r="AG721" s="382">
        <v>16.17116644538585</v>
      </c>
      <c r="AH721" s="382">
        <v>4.965243296921551E-2</v>
      </c>
    </row>
    <row r="722" spans="1:34" ht="15.6">
      <c r="A722" s="382">
        <v>5</v>
      </c>
      <c r="B722" s="382">
        <v>84</v>
      </c>
      <c r="C722" s="382">
        <v>2004</v>
      </c>
      <c r="D722" s="382">
        <v>99</v>
      </c>
      <c r="E722" s="382">
        <v>99</v>
      </c>
      <c r="F722" s="382">
        <v>99</v>
      </c>
      <c r="G722" s="382">
        <v>4</v>
      </c>
      <c r="H722" s="382">
        <v>99</v>
      </c>
      <c r="I722" s="382">
        <v>99</v>
      </c>
      <c r="J722" s="382">
        <v>999</v>
      </c>
      <c r="K722" s="382">
        <v>99</v>
      </c>
      <c r="L722" s="382">
        <v>99</v>
      </c>
      <c r="M722" s="382">
        <v>99</v>
      </c>
      <c r="N722" s="382">
        <v>99</v>
      </c>
      <c r="O722" s="382">
        <v>99</v>
      </c>
      <c r="P722" s="382">
        <v>9999</v>
      </c>
      <c r="Q722" s="382">
        <v>92</v>
      </c>
      <c r="R722" s="382">
        <v>1448</v>
      </c>
      <c r="S722" s="382">
        <v>4.4654696132596676</v>
      </c>
      <c r="T722" s="382">
        <v>3.0801104972375679</v>
      </c>
      <c r="U722" s="382">
        <v>6.6899861878452977</v>
      </c>
      <c r="V722" s="382">
        <v>0</v>
      </c>
      <c r="W722" s="382">
        <v>0</v>
      </c>
      <c r="X722" s="382">
        <v>0</v>
      </c>
      <c r="Y722" s="382">
        <v>0</v>
      </c>
      <c r="Z722" s="382">
        <v>2.3343733409283312</v>
      </c>
      <c r="AA722" s="382">
        <v>1.6819388067433172</v>
      </c>
      <c r="AB722" s="382">
        <v>1.449115557639407</v>
      </c>
      <c r="AC722" s="382">
        <v>33.209647411743276</v>
      </c>
      <c r="AD722" s="382">
        <v>34.974896347107382</v>
      </c>
      <c r="AE722" s="382">
        <v>55.592787931049529</v>
      </c>
      <c r="AF722" s="382">
        <v>14.920144255538379</v>
      </c>
      <c r="AG722" s="382">
        <v>17.522366245690439</v>
      </c>
      <c r="AH722" s="382">
        <v>0</v>
      </c>
    </row>
    <row r="723" spans="1:34" ht="15.6">
      <c r="A723" s="382">
        <v>5</v>
      </c>
      <c r="B723" s="382">
        <v>85</v>
      </c>
      <c r="C723" s="382">
        <v>2003</v>
      </c>
      <c r="D723" s="382">
        <v>99</v>
      </c>
      <c r="E723" s="382">
        <v>99</v>
      </c>
      <c r="F723" s="382">
        <v>99</v>
      </c>
      <c r="G723" s="382">
        <v>1</v>
      </c>
      <c r="H723" s="382">
        <v>99</v>
      </c>
      <c r="I723" s="382">
        <v>99</v>
      </c>
      <c r="J723" s="382">
        <v>999</v>
      </c>
      <c r="K723" s="382">
        <v>99</v>
      </c>
      <c r="L723" s="382">
        <v>99</v>
      </c>
      <c r="M723" s="382">
        <v>99</v>
      </c>
      <c r="N723" s="382">
        <v>99</v>
      </c>
      <c r="O723" s="382">
        <v>99</v>
      </c>
      <c r="P723" s="382">
        <v>9999</v>
      </c>
      <c r="Q723" s="382">
        <v>93</v>
      </c>
      <c r="R723" s="382">
        <v>2312</v>
      </c>
      <c r="S723" s="382">
        <v>4.408304498269894</v>
      </c>
      <c r="T723" s="382">
        <v>2.7850346020761245</v>
      </c>
      <c r="U723" s="382">
        <v>5.1377595155709379</v>
      </c>
      <c r="V723" s="382">
        <v>0</v>
      </c>
      <c r="W723" s="382">
        <v>0</v>
      </c>
      <c r="X723" s="382">
        <v>8.6505190311418692E-2</v>
      </c>
      <c r="Y723" s="382">
        <v>0</v>
      </c>
      <c r="Z723" s="382">
        <v>1.9603899401021545</v>
      </c>
      <c r="AA723" s="382">
        <v>1.5277933396227663</v>
      </c>
      <c r="AB723" s="382">
        <v>1.3407639647541687</v>
      </c>
      <c r="AC723" s="382">
        <v>8.71609504033548</v>
      </c>
      <c r="AD723" s="382">
        <v>-5.4243630015157436</v>
      </c>
      <c r="AE723" s="382">
        <v>11.020600824515876</v>
      </c>
      <c r="AF723" s="382">
        <v>26.19830028328612</v>
      </c>
      <c r="AG723" s="382">
        <v>25.019325024801329</v>
      </c>
      <c r="AH723" s="382">
        <v>4.3252595155709346E-2</v>
      </c>
    </row>
    <row r="724" spans="1:34" ht="15.6">
      <c r="A724" s="382">
        <v>5</v>
      </c>
      <c r="B724" s="382">
        <v>86</v>
      </c>
      <c r="C724" s="382">
        <v>2003</v>
      </c>
      <c r="D724" s="382">
        <v>99</v>
      </c>
      <c r="E724" s="382">
        <v>99</v>
      </c>
      <c r="F724" s="382">
        <v>99</v>
      </c>
      <c r="G724" s="382">
        <v>2</v>
      </c>
      <c r="H724" s="382">
        <v>99</v>
      </c>
      <c r="I724" s="382">
        <v>99</v>
      </c>
      <c r="J724" s="382">
        <v>999</v>
      </c>
      <c r="K724" s="382">
        <v>99</v>
      </c>
      <c r="L724" s="382">
        <v>99</v>
      </c>
      <c r="M724" s="382">
        <v>99</v>
      </c>
      <c r="N724" s="382">
        <v>99</v>
      </c>
      <c r="O724" s="382">
        <v>99</v>
      </c>
      <c r="P724" s="382">
        <v>9999</v>
      </c>
      <c r="Q724" s="382">
        <v>178</v>
      </c>
      <c r="R724" s="382">
        <v>3292</v>
      </c>
      <c r="S724" s="382">
        <v>3.325941676792223</v>
      </c>
      <c r="T724" s="382">
        <v>2.6518833535844459</v>
      </c>
      <c r="U724" s="382">
        <v>5.894562575941678</v>
      </c>
      <c r="V724" s="382">
        <v>0</v>
      </c>
      <c r="W724" s="382">
        <v>0</v>
      </c>
      <c r="X724" s="382">
        <v>0.36452004860267329</v>
      </c>
      <c r="Y724" s="382">
        <v>0</v>
      </c>
      <c r="Z724" s="382">
        <v>3.0890574652678477</v>
      </c>
      <c r="AA724" s="382">
        <v>1.2201807254147796</v>
      </c>
      <c r="AB724" s="382">
        <v>1.2482135865780484</v>
      </c>
      <c r="AC724" s="382">
        <v>28.432203654670296</v>
      </c>
      <c r="AD724" s="382">
        <v>36.537124649716311</v>
      </c>
      <c r="AE724" s="382">
        <v>24.722014464296819</v>
      </c>
      <c r="AF724" s="382">
        <v>37.303116147308792</v>
      </c>
      <c r="AG724" s="382">
        <v>40.871953544114753</v>
      </c>
      <c r="AH724" s="382">
        <v>0.57715674362089908</v>
      </c>
    </row>
    <row r="725" spans="1:34" ht="15.6">
      <c r="A725" s="382">
        <v>5</v>
      </c>
      <c r="B725" s="382">
        <v>87</v>
      </c>
      <c r="C725" s="382">
        <v>2003</v>
      </c>
      <c r="D725" s="382">
        <v>99</v>
      </c>
      <c r="E725" s="382">
        <v>99</v>
      </c>
      <c r="F725" s="382">
        <v>99</v>
      </c>
      <c r="G725" s="382">
        <v>3</v>
      </c>
      <c r="H725" s="382">
        <v>99</v>
      </c>
      <c r="I725" s="382">
        <v>99</v>
      </c>
      <c r="J725" s="382">
        <v>999</v>
      </c>
      <c r="K725" s="382">
        <v>99</v>
      </c>
      <c r="L725" s="382">
        <v>99</v>
      </c>
      <c r="M725" s="382">
        <v>99</v>
      </c>
      <c r="N725" s="382">
        <v>99</v>
      </c>
      <c r="O725" s="382">
        <v>99</v>
      </c>
      <c r="P725" s="382">
        <v>9999</v>
      </c>
      <c r="Q725" s="382">
        <v>56</v>
      </c>
      <c r="R725" s="382">
        <v>1857</v>
      </c>
      <c r="S725" s="382">
        <v>3.6876682821755526</v>
      </c>
      <c r="T725" s="382">
        <v>3.9197630586968226</v>
      </c>
      <c r="U725" s="382">
        <v>4.1725901992461001</v>
      </c>
      <c r="V725" s="382">
        <v>0</v>
      </c>
      <c r="W725" s="382">
        <v>0</v>
      </c>
      <c r="X725" s="382">
        <v>0</v>
      </c>
      <c r="Y725" s="382">
        <v>0</v>
      </c>
      <c r="Z725" s="382">
        <v>1.8647994605529057</v>
      </c>
      <c r="AA725" s="382">
        <v>1.4849537240444517</v>
      </c>
      <c r="AB725" s="382">
        <v>1.5720095929532401</v>
      </c>
      <c r="AC725" s="382">
        <v>13.803221378510798</v>
      </c>
      <c r="AD725" s="382">
        <v>-10.740438772531189</v>
      </c>
      <c r="AE725" s="382">
        <v>69.792984391308366</v>
      </c>
      <c r="AF725" s="382">
        <v>21.042492917847031</v>
      </c>
      <c r="AG725" s="382">
        <v>16.32043102703819</v>
      </c>
      <c r="AH725" s="382">
        <v>0.21540118470651587</v>
      </c>
    </row>
    <row r="726" spans="1:34" ht="15.6">
      <c r="A726" s="382">
        <v>5</v>
      </c>
      <c r="B726" s="382">
        <v>88</v>
      </c>
      <c r="C726" s="382">
        <v>2003</v>
      </c>
      <c r="D726" s="382">
        <v>99</v>
      </c>
      <c r="E726" s="382">
        <v>99</v>
      </c>
      <c r="F726" s="382">
        <v>99</v>
      </c>
      <c r="G726" s="382">
        <v>4</v>
      </c>
      <c r="H726" s="382">
        <v>99</v>
      </c>
      <c r="I726" s="382">
        <v>99</v>
      </c>
      <c r="J726" s="382">
        <v>999</v>
      </c>
      <c r="K726" s="382">
        <v>99</v>
      </c>
      <c r="L726" s="382">
        <v>99</v>
      </c>
      <c r="M726" s="382">
        <v>99</v>
      </c>
      <c r="N726" s="382">
        <v>99</v>
      </c>
      <c r="O726" s="382">
        <v>99</v>
      </c>
      <c r="P726" s="382">
        <v>9999</v>
      </c>
      <c r="Q726" s="382">
        <v>58</v>
      </c>
      <c r="R726" s="382">
        <v>1364</v>
      </c>
      <c r="S726" s="382">
        <v>4.3445747800586512</v>
      </c>
      <c r="T726" s="382">
        <v>3.1935483870967731</v>
      </c>
      <c r="U726" s="382">
        <v>6.1916422287390054</v>
      </c>
      <c r="V726" s="382">
        <v>0</v>
      </c>
      <c r="W726" s="382">
        <v>0</v>
      </c>
      <c r="X726" s="382">
        <v>0</v>
      </c>
      <c r="Y726" s="382">
        <v>0</v>
      </c>
      <c r="Z726" s="382">
        <v>2.1610428271412525</v>
      </c>
      <c r="AA726" s="382">
        <v>1.6443384280946611</v>
      </c>
      <c r="AB726" s="382">
        <v>1.4783142163104201</v>
      </c>
      <c r="AC726" s="382">
        <v>27.335270622399449</v>
      </c>
      <c r="AD726" s="382">
        <v>40.648938320140374</v>
      </c>
      <c r="AE726" s="382">
        <v>47.472412041323011</v>
      </c>
      <c r="AF726" s="382">
        <v>15.456090651558076</v>
      </c>
      <c r="AG726" s="382">
        <v>17.788290404045721</v>
      </c>
      <c r="AH726" s="382">
        <v>0</v>
      </c>
    </row>
    <row r="727" spans="1:34" ht="15.6">
      <c r="A727" s="382">
        <v>5</v>
      </c>
      <c r="B727" s="382">
        <v>89</v>
      </c>
      <c r="C727" s="382">
        <v>2002</v>
      </c>
      <c r="D727" s="382">
        <v>99</v>
      </c>
      <c r="E727" s="382">
        <v>99</v>
      </c>
      <c r="F727" s="382">
        <v>99</v>
      </c>
      <c r="G727" s="382">
        <v>1</v>
      </c>
      <c r="H727" s="382">
        <v>99</v>
      </c>
      <c r="I727" s="382">
        <v>99</v>
      </c>
      <c r="J727" s="382">
        <v>999</v>
      </c>
      <c r="K727" s="382">
        <v>99</v>
      </c>
      <c r="L727" s="382">
        <v>99</v>
      </c>
      <c r="M727" s="382">
        <v>99</v>
      </c>
      <c r="N727" s="382">
        <v>99</v>
      </c>
      <c r="O727" s="382">
        <v>99</v>
      </c>
      <c r="P727" s="382">
        <v>9999</v>
      </c>
      <c r="Q727" s="382">
        <v>91</v>
      </c>
      <c r="R727" s="382">
        <v>1961</v>
      </c>
      <c r="S727" s="382">
        <v>4.2702702702702693</v>
      </c>
      <c r="T727" s="382">
        <v>2.5109637939826621</v>
      </c>
      <c r="U727" s="382">
        <v>5.0732279449260531</v>
      </c>
      <c r="V727" s="382">
        <v>0</v>
      </c>
      <c r="W727" s="382">
        <v>0</v>
      </c>
      <c r="X727" s="382">
        <v>0</v>
      </c>
      <c r="Y727" s="382">
        <v>0</v>
      </c>
      <c r="Z727" s="382">
        <v>1.8737517642957151</v>
      </c>
      <c r="AA727" s="382">
        <v>1.6908966383216284</v>
      </c>
      <c r="AB727" s="382">
        <v>1.1358544641849844</v>
      </c>
      <c r="AC727" s="382">
        <v>18.345004568441137</v>
      </c>
      <c r="AD727" s="382">
        <v>29.152802318881907</v>
      </c>
      <c r="AE727" s="382">
        <v>14.581581712825802</v>
      </c>
      <c r="AF727" s="382">
        <v>23.30362448009506</v>
      </c>
      <c r="AG727" s="382">
        <v>21.790870202322193</v>
      </c>
      <c r="AH727" s="382">
        <v>0</v>
      </c>
    </row>
    <row r="728" spans="1:34" ht="15.6">
      <c r="A728" s="382">
        <v>5</v>
      </c>
      <c r="B728" s="382">
        <v>90</v>
      </c>
      <c r="C728" s="382">
        <v>2002</v>
      </c>
      <c r="D728" s="382">
        <v>99</v>
      </c>
      <c r="E728" s="382">
        <v>99</v>
      </c>
      <c r="F728" s="382">
        <v>99</v>
      </c>
      <c r="G728" s="382">
        <v>2</v>
      </c>
      <c r="H728" s="382">
        <v>99</v>
      </c>
      <c r="I728" s="382">
        <v>99</v>
      </c>
      <c r="J728" s="382">
        <v>999</v>
      </c>
      <c r="K728" s="382">
        <v>99</v>
      </c>
      <c r="L728" s="382">
        <v>99</v>
      </c>
      <c r="M728" s="382">
        <v>99</v>
      </c>
      <c r="N728" s="382">
        <v>99</v>
      </c>
      <c r="O728" s="382">
        <v>99</v>
      </c>
      <c r="P728" s="382">
        <v>9999</v>
      </c>
      <c r="Q728" s="382">
        <v>165</v>
      </c>
      <c r="R728" s="382">
        <v>3633</v>
      </c>
      <c r="S728" s="382">
        <v>3.4593999449490775</v>
      </c>
      <c r="T728" s="382">
        <v>3.1001926782273599</v>
      </c>
      <c r="U728" s="382">
        <v>5.7922928709055794</v>
      </c>
      <c r="V728" s="382">
        <v>0</v>
      </c>
      <c r="W728" s="382">
        <v>0</v>
      </c>
      <c r="X728" s="382">
        <v>0.30278007156619879</v>
      </c>
      <c r="Y728" s="382">
        <v>0</v>
      </c>
      <c r="Z728" s="382">
        <v>2.9599326455643142</v>
      </c>
      <c r="AA728" s="382">
        <v>1.181593568608204</v>
      </c>
      <c r="AB728" s="382">
        <v>1.4755116273278372</v>
      </c>
      <c r="AC728" s="382">
        <v>34.164160940613641</v>
      </c>
      <c r="AD728" s="382">
        <v>19.200480130204024</v>
      </c>
      <c r="AE728" s="382">
        <v>36.592810152401512</v>
      </c>
      <c r="AF728" s="382">
        <v>43.172905525846708</v>
      </c>
      <c r="AG728" s="382">
        <v>46.09231429704149</v>
      </c>
      <c r="AH728" s="382">
        <v>0.79823837049270596</v>
      </c>
    </row>
    <row r="729" spans="1:34" ht="15.6">
      <c r="A729" s="382">
        <v>5</v>
      </c>
      <c r="B729" s="382">
        <v>91</v>
      </c>
      <c r="C729" s="382">
        <v>2002</v>
      </c>
      <c r="D729" s="382">
        <v>99</v>
      </c>
      <c r="E729" s="382">
        <v>99</v>
      </c>
      <c r="F729" s="382">
        <v>99</v>
      </c>
      <c r="G729" s="382">
        <v>3</v>
      </c>
      <c r="H729" s="382">
        <v>99</v>
      </c>
      <c r="I729" s="382">
        <v>99</v>
      </c>
      <c r="J729" s="382">
        <v>999</v>
      </c>
      <c r="K729" s="382">
        <v>99</v>
      </c>
      <c r="L729" s="382">
        <v>99</v>
      </c>
      <c r="M729" s="382">
        <v>99</v>
      </c>
      <c r="N729" s="382">
        <v>99</v>
      </c>
      <c r="O729" s="382">
        <v>99</v>
      </c>
      <c r="P729" s="382">
        <v>9999</v>
      </c>
      <c r="Q729" s="382">
        <v>61</v>
      </c>
      <c r="R729" s="382">
        <v>1931</v>
      </c>
      <c r="S729" s="382">
        <v>4.3417918177110302</v>
      </c>
      <c r="T729" s="382">
        <v>4.4448472294148109</v>
      </c>
      <c r="U729" s="382">
        <v>4.4536509580528199</v>
      </c>
      <c r="V729" s="382">
        <v>0</v>
      </c>
      <c r="W729" s="382">
        <v>5.1786639047125847E-2</v>
      </c>
      <c r="X729" s="382">
        <v>0.15535991714137756</v>
      </c>
      <c r="Y729" s="382">
        <v>0</v>
      </c>
      <c r="Z729" s="382">
        <v>1.9048524479999356</v>
      </c>
      <c r="AA729" s="382">
        <v>1.4183121018247937</v>
      </c>
      <c r="AB729" s="382">
        <v>1.2248244106145263</v>
      </c>
      <c r="AC729" s="382">
        <v>7.9163411184166108</v>
      </c>
      <c r="AD729" s="382">
        <v>-3.4312566087969816</v>
      </c>
      <c r="AE729" s="382">
        <v>60.855575127235753</v>
      </c>
      <c r="AF729" s="382">
        <v>22.947118241235881</v>
      </c>
      <c r="AG729" s="382">
        <v>18.836970401862683</v>
      </c>
      <c r="AH729" s="382">
        <v>0.31071983428275513</v>
      </c>
    </row>
    <row r="730" spans="1:34" ht="15.6">
      <c r="A730" s="382">
        <v>5</v>
      </c>
      <c r="B730" s="382">
        <v>92</v>
      </c>
      <c r="C730" s="382">
        <v>2002</v>
      </c>
      <c r="D730" s="382">
        <v>99</v>
      </c>
      <c r="E730" s="382">
        <v>99</v>
      </c>
      <c r="F730" s="382">
        <v>99</v>
      </c>
      <c r="G730" s="382">
        <v>4</v>
      </c>
      <c r="H730" s="382">
        <v>99</v>
      </c>
      <c r="I730" s="382">
        <v>99</v>
      </c>
      <c r="J730" s="382">
        <v>999</v>
      </c>
      <c r="K730" s="382">
        <v>99</v>
      </c>
      <c r="L730" s="382">
        <v>99</v>
      </c>
      <c r="M730" s="382">
        <v>99</v>
      </c>
      <c r="N730" s="382">
        <v>99</v>
      </c>
      <c r="O730" s="382">
        <v>99</v>
      </c>
      <c r="P730" s="382">
        <v>9999</v>
      </c>
      <c r="Q730" s="382">
        <v>62</v>
      </c>
      <c r="R730" s="382">
        <v>890</v>
      </c>
      <c r="S730" s="382">
        <v>3.8573033707865174</v>
      </c>
      <c r="T730" s="382">
        <v>3.0348314606741567</v>
      </c>
      <c r="U730" s="382">
        <v>6.8122471910112399</v>
      </c>
      <c r="V730" s="382">
        <v>0</v>
      </c>
      <c r="W730" s="382">
        <v>0</v>
      </c>
      <c r="X730" s="382">
        <v>0</v>
      </c>
      <c r="Y730" s="382">
        <v>0</v>
      </c>
      <c r="Z730" s="382">
        <v>1.8670882533073152</v>
      </c>
      <c r="AA730" s="382">
        <v>1.6587790040781984</v>
      </c>
      <c r="AB730" s="382">
        <v>1.536784993960415</v>
      </c>
      <c r="AC730" s="382">
        <v>23.224267537716937</v>
      </c>
      <c r="AD730" s="382">
        <v>31.754861858723238</v>
      </c>
      <c r="AE730" s="382">
        <v>65.516538404277611</v>
      </c>
      <c r="AF730" s="382">
        <v>10.57635175282234</v>
      </c>
      <c r="AG730" s="382">
        <v>13.279845098773649</v>
      </c>
      <c r="AH730" s="382">
        <v>0</v>
      </c>
    </row>
    <row r="731" spans="1:34" ht="15.6">
      <c r="A731" s="382">
        <v>5</v>
      </c>
      <c r="B731" s="382">
        <v>93</v>
      </c>
      <c r="C731" s="382">
        <v>2001</v>
      </c>
      <c r="D731" s="382">
        <v>99</v>
      </c>
      <c r="E731" s="382">
        <v>99</v>
      </c>
      <c r="F731" s="382">
        <v>99</v>
      </c>
      <c r="G731" s="382">
        <v>1</v>
      </c>
      <c r="H731" s="382">
        <v>99</v>
      </c>
      <c r="I731" s="382">
        <v>99</v>
      </c>
      <c r="J731" s="382">
        <v>999</v>
      </c>
      <c r="K731" s="382">
        <v>99</v>
      </c>
      <c r="L731" s="382">
        <v>99</v>
      </c>
      <c r="M731" s="382">
        <v>99</v>
      </c>
      <c r="N731" s="382">
        <v>99</v>
      </c>
      <c r="O731" s="382">
        <v>99</v>
      </c>
      <c r="P731" s="382">
        <v>9999</v>
      </c>
      <c r="Q731" s="382">
        <v>94</v>
      </c>
      <c r="R731" s="382">
        <v>1810</v>
      </c>
      <c r="S731" s="382">
        <v>3.7535911602209953</v>
      </c>
      <c r="T731" s="382">
        <v>2.6900552486187843</v>
      </c>
      <c r="U731" s="382">
        <v>4.8890055248618793</v>
      </c>
      <c r="V731" s="382">
        <v>0</v>
      </c>
      <c r="W731" s="382">
        <v>0</v>
      </c>
      <c r="X731" s="382">
        <v>0</v>
      </c>
      <c r="Y731" s="382">
        <v>0</v>
      </c>
      <c r="Z731" s="382">
        <v>1.7836072471607043</v>
      </c>
      <c r="AA731" s="382">
        <v>1.340425770870836</v>
      </c>
      <c r="AB731" s="382">
        <v>1.2699504045815184</v>
      </c>
      <c r="AC731" s="382">
        <v>21.634478172255658</v>
      </c>
      <c r="AD731" s="382">
        <v>14.420935719100052</v>
      </c>
      <c r="AE731" s="382">
        <v>40.010323656185655</v>
      </c>
      <c r="AF731" s="382">
        <v>20.709382151029754</v>
      </c>
      <c r="AG731" s="382">
        <v>20.162684985816348</v>
      </c>
      <c r="AH731" s="382">
        <v>0.27624309392265195</v>
      </c>
    </row>
    <row r="732" spans="1:34" ht="15.6">
      <c r="A732" s="382">
        <v>5</v>
      </c>
      <c r="B732" s="382">
        <v>94</v>
      </c>
      <c r="C732" s="382">
        <v>2001</v>
      </c>
      <c r="D732" s="382">
        <v>99</v>
      </c>
      <c r="E732" s="382">
        <v>99</v>
      </c>
      <c r="F732" s="382">
        <v>99</v>
      </c>
      <c r="G732" s="382">
        <v>2</v>
      </c>
      <c r="H732" s="382">
        <v>99</v>
      </c>
      <c r="I732" s="382">
        <v>99</v>
      </c>
      <c r="J732" s="382">
        <v>999</v>
      </c>
      <c r="K732" s="382">
        <v>99</v>
      </c>
      <c r="L732" s="382">
        <v>99</v>
      </c>
      <c r="M732" s="382">
        <v>99</v>
      </c>
      <c r="N732" s="382">
        <v>99</v>
      </c>
      <c r="O732" s="382">
        <v>99</v>
      </c>
      <c r="P732" s="382">
        <v>9999</v>
      </c>
      <c r="Q732" s="382">
        <v>190</v>
      </c>
      <c r="R732" s="382">
        <v>3721</v>
      </c>
      <c r="S732" s="382">
        <v>3.5321150228433225</v>
      </c>
      <c r="T732" s="382">
        <v>3.2897070679924747</v>
      </c>
      <c r="U732" s="382">
        <v>5.5301263101316795</v>
      </c>
      <c r="V732" s="382">
        <v>0</v>
      </c>
      <c r="W732" s="382">
        <v>0</v>
      </c>
      <c r="X732" s="382">
        <v>0.32249395323837687</v>
      </c>
      <c r="Y732" s="382">
        <v>0</v>
      </c>
      <c r="Z732" s="382">
        <v>2.7652570994922847</v>
      </c>
      <c r="AA732" s="382">
        <v>1.2062736051241871</v>
      </c>
      <c r="AB732" s="382">
        <v>1.5065650279603897</v>
      </c>
      <c r="AC732" s="382">
        <v>30.969679314139597</v>
      </c>
      <c r="AD732" s="382">
        <v>25.791941566956542</v>
      </c>
      <c r="AE732" s="382">
        <v>28.235728254119682</v>
      </c>
      <c r="AF732" s="382">
        <v>42.574370709382151</v>
      </c>
      <c r="AG732" s="382">
        <v>46.886086332410514</v>
      </c>
      <c r="AH732" s="382">
        <v>0.64498790647675375</v>
      </c>
    </row>
    <row r="733" spans="1:34" ht="15.6">
      <c r="A733" s="382">
        <v>5</v>
      </c>
      <c r="B733" s="382">
        <v>95</v>
      </c>
      <c r="C733" s="382">
        <v>2001</v>
      </c>
      <c r="D733" s="382">
        <v>99</v>
      </c>
      <c r="E733" s="382">
        <v>99</v>
      </c>
      <c r="F733" s="382">
        <v>99</v>
      </c>
      <c r="G733" s="382">
        <v>3</v>
      </c>
      <c r="H733" s="382">
        <v>99</v>
      </c>
      <c r="I733" s="382">
        <v>99</v>
      </c>
      <c r="J733" s="382">
        <v>999</v>
      </c>
      <c r="K733" s="382">
        <v>99</v>
      </c>
      <c r="L733" s="382">
        <v>99</v>
      </c>
      <c r="M733" s="382">
        <v>99</v>
      </c>
      <c r="N733" s="382">
        <v>99</v>
      </c>
      <c r="O733" s="382">
        <v>99</v>
      </c>
      <c r="P733" s="382">
        <v>9999</v>
      </c>
      <c r="Q733" s="382">
        <v>83</v>
      </c>
      <c r="R733" s="382">
        <v>2540</v>
      </c>
      <c r="S733" s="382">
        <v>3.7055118110236225</v>
      </c>
      <c r="T733" s="382">
        <v>3.8944881889763776</v>
      </c>
      <c r="U733" s="382">
        <v>4.1863385826771635</v>
      </c>
      <c r="V733" s="382">
        <v>0</v>
      </c>
      <c r="W733" s="382">
        <v>0</v>
      </c>
      <c r="X733" s="382">
        <v>0</v>
      </c>
      <c r="Y733" s="382">
        <v>0</v>
      </c>
      <c r="Z733" s="382">
        <v>1.5633091226372473</v>
      </c>
      <c r="AA733" s="382">
        <v>1.4088755267448216</v>
      </c>
      <c r="AB733" s="382">
        <v>1.605075958494695</v>
      </c>
      <c r="AC733" s="382">
        <v>21.514151028214599</v>
      </c>
      <c r="AD733" s="382">
        <v>2.8640518775249175</v>
      </c>
      <c r="AE733" s="382">
        <v>58.028779563647845</v>
      </c>
      <c r="AF733" s="382">
        <v>29.061784897025177</v>
      </c>
      <c r="AG733" s="382">
        <v>24.22798683026306</v>
      </c>
      <c r="AH733" s="382">
        <v>0.19685039370078744</v>
      </c>
    </row>
    <row r="734" spans="1:34" ht="15.6">
      <c r="A734" s="382">
        <v>5</v>
      </c>
      <c r="B734" s="382">
        <v>96</v>
      </c>
      <c r="C734" s="382">
        <v>2001</v>
      </c>
      <c r="D734" s="382">
        <v>99</v>
      </c>
      <c r="E734" s="382">
        <v>99</v>
      </c>
      <c r="F734" s="382">
        <v>99</v>
      </c>
      <c r="G734" s="382">
        <v>4</v>
      </c>
      <c r="H734" s="382">
        <v>99</v>
      </c>
      <c r="I734" s="382">
        <v>99</v>
      </c>
      <c r="J734" s="382">
        <v>999</v>
      </c>
      <c r="K734" s="382">
        <v>99</v>
      </c>
      <c r="L734" s="382">
        <v>99</v>
      </c>
      <c r="M734" s="382">
        <v>99</v>
      </c>
      <c r="N734" s="382">
        <v>99</v>
      </c>
      <c r="O734" s="382">
        <v>99</v>
      </c>
      <c r="P734" s="382">
        <v>9999</v>
      </c>
      <c r="Q734" s="382">
        <v>46</v>
      </c>
      <c r="R734" s="382">
        <v>669</v>
      </c>
      <c r="S734" s="382">
        <v>3.5216741405082219</v>
      </c>
      <c r="T734" s="382">
        <v>2.789237668161435</v>
      </c>
      <c r="U734" s="382">
        <v>5.7227204783258641</v>
      </c>
      <c r="V734" s="382">
        <v>0</v>
      </c>
      <c r="W734" s="382">
        <v>0</v>
      </c>
      <c r="X734" s="382">
        <v>0</v>
      </c>
      <c r="Y734" s="382">
        <v>0</v>
      </c>
      <c r="Z734" s="382">
        <v>1.64555597972409</v>
      </c>
      <c r="AA734" s="382">
        <v>1.4716736072316345</v>
      </c>
      <c r="AB734" s="382">
        <v>1.3355451634905919</v>
      </c>
      <c r="AC734" s="382">
        <v>38.871568916073208</v>
      </c>
      <c r="AD734" s="382">
        <v>26.410343219246741</v>
      </c>
      <c r="AE734" s="382">
        <v>55.787526669375993</v>
      </c>
      <c r="AF734" s="382">
        <v>7.6544622425629294</v>
      </c>
      <c r="AG734" s="382">
        <v>8.7232418515100854</v>
      </c>
      <c r="AH734" s="382">
        <v>0</v>
      </c>
    </row>
    <row r="735" spans="1:34" ht="15.6">
      <c r="A735" s="382">
        <v>5</v>
      </c>
      <c r="B735" s="382">
        <v>97</v>
      </c>
      <c r="C735" s="382">
        <v>2000</v>
      </c>
      <c r="D735" s="382">
        <v>99</v>
      </c>
      <c r="E735" s="382">
        <v>99</v>
      </c>
      <c r="F735" s="382">
        <v>99</v>
      </c>
      <c r="G735" s="382">
        <v>1</v>
      </c>
      <c r="H735" s="382">
        <v>99</v>
      </c>
      <c r="I735" s="382">
        <v>99</v>
      </c>
      <c r="J735" s="382">
        <v>999</v>
      </c>
      <c r="K735" s="382">
        <v>99</v>
      </c>
      <c r="L735" s="382">
        <v>99</v>
      </c>
      <c r="M735" s="382">
        <v>99</v>
      </c>
      <c r="N735" s="382">
        <v>99</v>
      </c>
      <c r="O735" s="382">
        <v>99</v>
      </c>
      <c r="P735" s="382">
        <v>9999</v>
      </c>
      <c r="Q735" s="382">
        <v>110</v>
      </c>
      <c r="R735" s="382">
        <v>1761</v>
      </c>
      <c r="S735" s="382">
        <v>3.796706416808632</v>
      </c>
      <c r="T735" s="382">
        <v>3.0505394662123799</v>
      </c>
      <c r="U735" s="382">
        <v>4.8090289608177184</v>
      </c>
      <c r="V735" s="382">
        <v>0</v>
      </c>
      <c r="W735" s="382">
        <v>0</v>
      </c>
      <c r="X735" s="382">
        <v>0.11357183418512209</v>
      </c>
      <c r="Y735" s="382">
        <v>0</v>
      </c>
      <c r="Z735" s="382">
        <v>1.6971075435851051</v>
      </c>
      <c r="AA735" s="382">
        <v>1.4653330555817397</v>
      </c>
      <c r="AB735" s="382">
        <v>1.5000476970472851</v>
      </c>
      <c r="AC735" s="382">
        <v>29.183460390880775</v>
      </c>
      <c r="AD735" s="382">
        <v>13.336816212233696</v>
      </c>
      <c r="AE735" s="382">
        <v>51.748810316486413</v>
      </c>
      <c r="AF735" s="382">
        <v>19.938858695652176</v>
      </c>
      <c r="AG735" s="382">
        <v>20.098586000503129</v>
      </c>
      <c r="AH735" s="382">
        <v>0.34071550255536626</v>
      </c>
    </row>
    <row r="736" spans="1:34" ht="15.6">
      <c r="A736" s="382">
        <v>5</v>
      </c>
      <c r="B736" s="382">
        <v>98</v>
      </c>
      <c r="C736" s="382">
        <v>2000</v>
      </c>
      <c r="D736" s="382">
        <v>99</v>
      </c>
      <c r="E736" s="382">
        <v>99</v>
      </c>
      <c r="F736" s="382">
        <v>99</v>
      </c>
      <c r="G736" s="382">
        <v>2</v>
      </c>
      <c r="H736" s="382">
        <v>99</v>
      </c>
      <c r="I736" s="382">
        <v>99</v>
      </c>
      <c r="J736" s="382">
        <v>999</v>
      </c>
      <c r="K736" s="382">
        <v>99</v>
      </c>
      <c r="L736" s="382">
        <v>99</v>
      </c>
      <c r="M736" s="382">
        <v>99</v>
      </c>
      <c r="N736" s="382">
        <v>99</v>
      </c>
      <c r="O736" s="382">
        <v>99</v>
      </c>
      <c r="P736" s="382">
        <v>9999</v>
      </c>
      <c r="Q736" s="382">
        <v>207</v>
      </c>
      <c r="R736" s="382">
        <v>4169</v>
      </c>
      <c r="S736" s="382">
        <v>3.6423602782441824</v>
      </c>
      <c r="T736" s="382">
        <v>3.4804509474694156</v>
      </c>
      <c r="U736" s="382">
        <v>5.0151355241065012</v>
      </c>
      <c r="V736" s="382">
        <v>0</v>
      </c>
      <c r="W736" s="382">
        <v>0</v>
      </c>
      <c r="X736" s="382">
        <v>0.11993283761093788</v>
      </c>
      <c r="Y736" s="382">
        <v>4.7973135044375149E-2</v>
      </c>
      <c r="Z736" s="382">
        <v>2.4537865818389606</v>
      </c>
      <c r="AA736" s="382">
        <v>1.2349122225390627</v>
      </c>
      <c r="AB736" s="382">
        <v>1.5183104660103721</v>
      </c>
      <c r="AC736" s="382">
        <v>29.726763079760595</v>
      </c>
      <c r="AD736" s="382">
        <v>18.372206744599413</v>
      </c>
      <c r="AE736" s="382">
        <v>50.894948124265966</v>
      </c>
      <c r="AF736" s="382">
        <v>47.20335144927536</v>
      </c>
      <c r="AG736" s="382">
        <v>49.620750051025482</v>
      </c>
      <c r="AH736" s="382">
        <v>0.81554329575437745</v>
      </c>
    </row>
    <row r="737" spans="1:34" ht="15.6">
      <c r="A737" s="382">
        <v>5</v>
      </c>
      <c r="B737" s="382">
        <v>99</v>
      </c>
      <c r="C737" s="382">
        <v>2000</v>
      </c>
      <c r="D737" s="382">
        <v>99</v>
      </c>
      <c r="E737" s="382">
        <v>99</v>
      </c>
      <c r="F737" s="382">
        <v>99</v>
      </c>
      <c r="G737" s="382">
        <v>3</v>
      </c>
      <c r="H737" s="382">
        <v>99</v>
      </c>
      <c r="I737" s="382">
        <v>99</v>
      </c>
      <c r="J737" s="382">
        <v>999</v>
      </c>
      <c r="K737" s="382">
        <v>99</v>
      </c>
      <c r="L737" s="382">
        <v>99</v>
      </c>
      <c r="M737" s="382">
        <v>99</v>
      </c>
      <c r="N737" s="382">
        <v>99</v>
      </c>
      <c r="O737" s="382">
        <v>99</v>
      </c>
      <c r="P737" s="382">
        <v>9999</v>
      </c>
      <c r="Q737" s="382">
        <v>78</v>
      </c>
      <c r="R737" s="382">
        <v>2470</v>
      </c>
      <c r="S737" s="382">
        <v>3.8773279352226719</v>
      </c>
      <c r="T737" s="382">
        <v>4.0639676113360341</v>
      </c>
      <c r="U737" s="382">
        <v>4.1316599190283423</v>
      </c>
      <c r="V737" s="382">
        <v>0</v>
      </c>
      <c r="W737" s="382">
        <v>0</v>
      </c>
      <c r="X737" s="382">
        <v>0</v>
      </c>
      <c r="Y737" s="382">
        <v>0</v>
      </c>
      <c r="Z737" s="382">
        <v>1.535109247761719</v>
      </c>
      <c r="AA737" s="382">
        <v>1.4938240421738795</v>
      </c>
      <c r="AB737" s="382">
        <v>1.4318376852303163</v>
      </c>
      <c r="AC737" s="382">
        <v>21.634142861264937</v>
      </c>
      <c r="AD737" s="382">
        <v>11.906107367622148</v>
      </c>
      <c r="AE737" s="382">
        <v>51.378427702550113</v>
      </c>
      <c r="AF737" s="382">
        <v>27.966485507246375</v>
      </c>
      <c r="AG737" s="382">
        <v>24.219784601217977</v>
      </c>
      <c r="AH737" s="382">
        <v>8.0971659919028313E-2</v>
      </c>
    </row>
    <row r="738" spans="1:34" ht="15.6">
      <c r="A738" s="382">
        <v>5</v>
      </c>
      <c r="B738" s="382">
        <v>100</v>
      </c>
      <c r="C738" s="382">
        <v>2000</v>
      </c>
      <c r="D738" s="382">
        <v>99</v>
      </c>
      <c r="E738" s="382">
        <v>99</v>
      </c>
      <c r="F738" s="382">
        <v>99</v>
      </c>
      <c r="G738" s="382">
        <v>4</v>
      </c>
      <c r="H738" s="382">
        <v>99</v>
      </c>
      <c r="I738" s="382">
        <v>99</v>
      </c>
      <c r="J738" s="382">
        <v>999</v>
      </c>
      <c r="K738" s="382">
        <v>99</v>
      </c>
      <c r="L738" s="382">
        <v>99</v>
      </c>
      <c r="M738" s="382">
        <v>99</v>
      </c>
      <c r="N738" s="382">
        <v>99</v>
      </c>
      <c r="O738" s="382">
        <v>99</v>
      </c>
      <c r="P738" s="382">
        <v>9999</v>
      </c>
      <c r="Q738" s="382">
        <v>44</v>
      </c>
      <c r="R738" s="382">
        <v>432</v>
      </c>
      <c r="S738" s="382">
        <v>3.8796296296296302</v>
      </c>
      <c r="T738" s="382">
        <v>2.905092592592593</v>
      </c>
      <c r="U738" s="382">
        <v>5.9115740740740783</v>
      </c>
      <c r="V738" s="382">
        <v>0</v>
      </c>
      <c r="W738" s="382">
        <v>0</v>
      </c>
      <c r="X738" s="382">
        <v>0</v>
      </c>
      <c r="Y738" s="382">
        <v>0</v>
      </c>
      <c r="Z738" s="382">
        <v>1.5279813977664796</v>
      </c>
      <c r="AA738" s="382">
        <v>1.7412085659774352</v>
      </c>
      <c r="AB738" s="382">
        <v>1.400321388619989</v>
      </c>
      <c r="AC738" s="382">
        <v>48.558007149061183</v>
      </c>
      <c r="AD738" s="382">
        <v>37.656739848395574</v>
      </c>
      <c r="AE738" s="382">
        <v>62.000332953169448</v>
      </c>
      <c r="AF738" s="382">
        <v>4.8913043478260869</v>
      </c>
      <c r="AG738" s="382">
        <v>6.0608793472534037</v>
      </c>
      <c r="AH738" s="382">
        <v>0</v>
      </c>
    </row>
    <row r="739" spans="1:34" ht="15.6">
      <c r="A739" s="382">
        <v>5</v>
      </c>
      <c r="B739" s="382">
        <v>101</v>
      </c>
      <c r="C739" s="382">
        <v>1999</v>
      </c>
      <c r="D739" s="382">
        <v>99</v>
      </c>
      <c r="E739" s="382">
        <v>99</v>
      </c>
      <c r="F739" s="382">
        <v>99</v>
      </c>
      <c r="G739" s="382">
        <v>1</v>
      </c>
      <c r="H739" s="382">
        <v>99</v>
      </c>
      <c r="I739" s="382">
        <v>99</v>
      </c>
      <c r="J739" s="382">
        <v>999</v>
      </c>
      <c r="K739" s="382">
        <v>99</v>
      </c>
      <c r="L739" s="382">
        <v>99</v>
      </c>
      <c r="M739" s="382">
        <v>99</v>
      </c>
      <c r="N739" s="382">
        <v>99</v>
      </c>
      <c r="O739" s="382">
        <v>99</v>
      </c>
      <c r="P739" s="382">
        <v>9999</v>
      </c>
      <c r="Q739" s="382">
        <v>111</v>
      </c>
      <c r="R739" s="382">
        <v>1726</v>
      </c>
      <c r="S739" s="382">
        <v>3.8493626882966399</v>
      </c>
      <c r="T739" s="382">
        <v>3.2276940903823861</v>
      </c>
      <c r="U739" s="382">
        <v>4.9309385863267661</v>
      </c>
      <c r="V739" s="382">
        <v>0</v>
      </c>
      <c r="W739" s="382">
        <v>0</v>
      </c>
      <c r="X739" s="382">
        <v>0.11587485515643103</v>
      </c>
      <c r="Y739" s="382">
        <v>0</v>
      </c>
      <c r="Z739" s="382">
        <v>1.9512583038691735</v>
      </c>
      <c r="AA739" s="382">
        <v>1.3403520531109561</v>
      </c>
      <c r="AB739" s="382">
        <v>1.6230017078644772</v>
      </c>
      <c r="AC739" s="382">
        <v>39.583319015849945</v>
      </c>
      <c r="AD739" s="382">
        <v>21.175046888962935</v>
      </c>
      <c r="AE739" s="382">
        <v>49.196632538965915</v>
      </c>
      <c r="AF739" s="382">
        <v>24.863151829443964</v>
      </c>
      <c r="AG739" s="382">
        <v>26.037103208595418</v>
      </c>
      <c r="AH739" s="382">
        <v>0.17381228273464661</v>
      </c>
    </row>
    <row r="740" spans="1:34" ht="15.6">
      <c r="A740" s="382">
        <v>5</v>
      </c>
      <c r="B740" s="382">
        <v>102</v>
      </c>
      <c r="C740" s="382">
        <v>1999</v>
      </c>
      <c r="D740" s="382">
        <v>99</v>
      </c>
      <c r="E740" s="382">
        <v>99</v>
      </c>
      <c r="F740" s="382">
        <v>99</v>
      </c>
      <c r="G740" s="382">
        <v>2</v>
      </c>
      <c r="H740" s="382">
        <v>99</v>
      </c>
      <c r="I740" s="382">
        <v>99</v>
      </c>
      <c r="J740" s="382">
        <v>999</v>
      </c>
      <c r="K740" s="382">
        <v>99</v>
      </c>
      <c r="L740" s="382">
        <v>99</v>
      </c>
      <c r="M740" s="382">
        <v>99</v>
      </c>
      <c r="N740" s="382">
        <v>99</v>
      </c>
      <c r="O740" s="382">
        <v>99</v>
      </c>
      <c r="P740" s="382">
        <v>9999</v>
      </c>
      <c r="Q740" s="382">
        <v>187</v>
      </c>
      <c r="R740" s="382">
        <v>2453</v>
      </c>
      <c r="S740" s="382">
        <v>3.4015491235222175</v>
      </c>
      <c r="T740" s="382">
        <v>2.9665715450468819</v>
      </c>
      <c r="U740" s="382">
        <v>5.1755401549123468</v>
      </c>
      <c r="V740" s="382">
        <v>0</v>
      </c>
      <c r="W740" s="382">
        <v>0</v>
      </c>
      <c r="X740" s="382">
        <v>0.12229922543823887</v>
      </c>
      <c r="Y740" s="382">
        <v>0</v>
      </c>
      <c r="Z740" s="382">
        <v>2.9208873170377561</v>
      </c>
      <c r="AA740" s="382">
        <v>1.3486225421679809</v>
      </c>
      <c r="AB740" s="382">
        <v>1.4106430904144309</v>
      </c>
      <c r="AC740" s="382">
        <v>35.801162588950099</v>
      </c>
      <c r="AD740" s="382">
        <v>15.9411048291583</v>
      </c>
      <c r="AE740" s="382">
        <v>51.191490564761914</v>
      </c>
      <c r="AF740" s="382">
        <v>35.335638144626905</v>
      </c>
      <c r="AG740" s="382">
        <v>38.839668126973201</v>
      </c>
      <c r="AH740" s="382">
        <v>0.97839380350591099</v>
      </c>
    </row>
    <row r="741" spans="1:34" ht="15.6">
      <c r="A741" s="382">
        <v>5</v>
      </c>
      <c r="B741" s="382">
        <v>103</v>
      </c>
      <c r="C741" s="382">
        <v>1999</v>
      </c>
      <c r="D741" s="382">
        <v>99</v>
      </c>
      <c r="E741" s="382">
        <v>99</v>
      </c>
      <c r="F741" s="382">
        <v>99</v>
      </c>
      <c r="G741" s="382">
        <v>3</v>
      </c>
      <c r="H741" s="382">
        <v>99</v>
      </c>
      <c r="I741" s="382">
        <v>99</v>
      </c>
      <c r="J741" s="382">
        <v>999</v>
      </c>
      <c r="K741" s="382">
        <v>99</v>
      </c>
      <c r="L741" s="382">
        <v>99</v>
      </c>
      <c r="M741" s="382">
        <v>99</v>
      </c>
      <c r="N741" s="382">
        <v>99</v>
      </c>
      <c r="O741" s="382">
        <v>99</v>
      </c>
      <c r="P741" s="382">
        <v>9999</v>
      </c>
      <c r="Q741" s="382">
        <v>74</v>
      </c>
      <c r="R741" s="382">
        <v>2214</v>
      </c>
      <c r="S741" s="382">
        <v>3.8437217705510394</v>
      </c>
      <c r="T741" s="382">
        <v>3.8649503161698289</v>
      </c>
      <c r="U741" s="382">
        <v>3.8696476964769682</v>
      </c>
      <c r="V741" s="382">
        <v>0</v>
      </c>
      <c r="W741" s="382">
        <v>0</v>
      </c>
      <c r="X741" s="382">
        <v>9.0334236675700078E-2</v>
      </c>
      <c r="Y741" s="382">
        <v>0</v>
      </c>
      <c r="Z741" s="382">
        <v>1.848508313040532</v>
      </c>
      <c r="AA741" s="382">
        <v>1.3939357193920556</v>
      </c>
      <c r="AB741" s="382">
        <v>1.5202071817947365</v>
      </c>
      <c r="AC741" s="382">
        <v>31.266522337308277</v>
      </c>
      <c r="AD741" s="382">
        <v>8.9498685572905909</v>
      </c>
      <c r="AE741" s="382">
        <v>22.258240295168125</v>
      </c>
      <c r="AF741" s="382">
        <v>31.892826274848755</v>
      </c>
      <c r="AG741" s="382">
        <v>26.210259673511359</v>
      </c>
      <c r="AH741" s="382">
        <v>0</v>
      </c>
    </row>
    <row r="742" spans="1:34" ht="15.6">
      <c r="A742" s="382">
        <v>5</v>
      </c>
      <c r="B742" s="382">
        <v>104</v>
      </c>
      <c r="C742" s="382">
        <v>1999</v>
      </c>
      <c r="D742" s="382">
        <v>99</v>
      </c>
      <c r="E742" s="382">
        <v>99</v>
      </c>
      <c r="F742" s="382">
        <v>99</v>
      </c>
      <c r="G742" s="382">
        <v>4</v>
      </c>
      <c r="H742" s="382">
        <v>99</v>
      </c>
      <c r="I742" s="382">
        <v>99</v>
      </c>
      <c r="J742" s="382">
        <v>999</v>
      </c>
      <c r="K742" s="382">
        <v>99</v>
      </c>
      <c r="L742" s="382">
        <v>99</v>
      </c>
      <c r="M742" s="382">
        <v>99</v>
      </c>
      <c r="N742" s="382">
        <v>99</v>
      </c>
      <c r="O742" s="382">
        <v>99</v>
      </c>
      <c r="P742" s="382">
        <v>9999</v>
      </c>
      <c r="Q742" s="382">
        <v>35</v>
      </c>
      <c r="R742" s="382">
        <v>549</v>
      </c>
      <c r="S742" s="382">
        <v>4.2969034608378873</v>
      </c>
      <c r="T742" s="382">
        <v>3.0564663023679426</v>
      </c>
      <c r="U742" s="382">
        <v>5.3067395264116577</v>
      </c>
      <c r="V742" s="382">
        <v>0</v>
      </c>
      <c r="W742" s="382">
        <v>0</v>
      </c>
      <c r="X742" s="382">
        <v>0</v>
      </c>
      <c r="Y742" s="382">
        <v>0</v>
      </c>
      <c r="Z742" s="382">
        <v>1.4841144647700444</v>
      </c>
      <c r="AA742" s="382">
        <v>1.959798480348518</v>
      </c>
      <c r="AB742" s="382">
        <v>1.4214397538478136</v>
      </c>
      <c r="AC742" s="382">
        <v>68.192626821512661</v>
      </c>
      <c r="AD742" s="382">
        <v>61.104826974506089</v>
      </c>
      <c r="AE742" s="382">
        <v>76.358038265084517</v>
      </c>
      <c r="AF742" s="382">
        <v>7.9083837510803807</v>
      </c>
      <c r="AG742" s="382">
        <v>8.9129689909199978</v>
      </c>
      <c r="AH742" s="382">
        <v>0</v>
      </c>
    </row>
    <row r="743" spans="1:34" ht="15.6">
      <c r="A743" s="382">
        <v>5</v>
      </c>
      <c r="B743" s="382">
        <v>105</v>
      </c>
      <c r="C743" s="382">
        <v>1998</v>
      </c>
      <c r="D743" s="382">
        <v>99</v>
      </c>
      <c r="E743" s="382">
        <v>99</v>
      </c>
      <c r="F743" s="382">
        <v>99</v>
      </c>
      <c r="G743" s="382">
        <v>1</v>
      </c>
      <c r="H743" s="382">
        <v>99</v>
      </c>
      <c r="I743" s="382">
        <v>99</v>
      </c>
      <c r="J743" s="382">
        <v>999</v>
      </c>
      <c r="K743" s="382">
        <v>99</v>
      </c>
      <c r="L743" s="382">
        <v>99</v>
      </c>
      <c r="M743" s="382">
        <v>99</v>
      </c>
      <c r="N743" s="382">
        <v>99</v>
      </c>
      <c r="O743" s="382">
        <v>99</v>
      </c>
      <c r="P743" s="382">
        <v>9999</v>
      </c>
      <c r="Q743" s="382">
        <v>125</v>
      </c>
      <c r="R743" s="382">
        <v>2009.25</v>
      </c>
      <c r="S743" s="382">
        <v>1.9604329973870849</v>
      </c>
      <c r="T743" s="382">
        <v>2.8169715067811376</v>
      </c>
      <c r="U743" s="382">
        <v>4.523130521338806</v>
      </c>
      <c r="V743" s="382">
        <v>0</v>
      </c>
      <c r="W743" s="382">
        <v>0</v>
      </c>
      <c r="X743" s="382">
        <v>0</v>
      </c>
      <c r="Y743" s="382">
        <v>0</v>
      </c>
      <c r="Z743" s="382">
        <v>1.5330602527200212</v>
      </c>
      <c r="AA743" s="382"/>
      <c r="AB743" s="382">
        <v>1.4123543961979783</v>
      </c>
      <c r="AC743" s="382"/>
      <c r="AD743" s="382">
        <v>31.899518537724074</v>
      </c>
      <c r="AE743" s="382"/>
      <c r="AF743" s="382">
        <v>21.203007518796998</v>
      </c>
      <c r="AG743" s="382">
        <v>21.937254542250724</v>
      </c>
      <c r="AH743" s="382">
        <v>0.24884907303720288</v>
      </c>
    </row>
    <row r="744" spans="1:34" ht="15.6">
      <c r="A744" s="382">
        <v>5</v>
      </c>
      <c r="B744" s="382">
        <v>106</v>
      </c>
      <c r="C744" s="382">
        <v>1998</v>
      </c>
      <c r="D744" s="382">
        <v>99</v>
      </c>
      <c r="E744" s="382">
        <v>99</v>
      </c>
      <c r="F744" s="382">
        <v>99</v>
      </c>
      <c r="G744" s="382">
        <v>2</v>
      </c>
      <c r="H744" s="382">
        <v>99</v>
      </c>
      <c r="I744" s="382">
        <v>99</v>
      </c>
      <c r="J744" s="382">
        <v>999</v>
      </c>
      <c r="K744" s="382">
        <v>99</v>
      </c>
      <c r="L744" s="382">
        <v>99</v>
      </c>
      <c r="M744" s="382">
        <v>99</v>
      </c>
      <c r="N744" s="382">
        <v>99</v>
      </c>
      <c r="O744" s="382">
        <v>99</v>
      </c>
      <c r="P744" s="382">
        <v>9999</v>
      </c>
      <c r="Q744" s="382">
        <v>186</v>
      </c>
      <c r="R744" s="382">
        <v>2823</v>
      </c>
      <c r="S744" s="382">
        <v>5.3496280552603634</v>
      </c>
      <c r="T744" s="382">
        <v>2.7183846971307113</v>
      </c>
      <c r="U744" s="382">
        <v>4.7565001771165392</v>
      </c>
      <c r="V744" s="382">
        <v>0</v>
      </c>
      <c r="W744" s="382">
        <v>0</v>
      </c>
      <c r="X744" s="382">
        <v>0</v>
      </c>
      <c r="Y744" s="382">
        <v>0</v>
      </c>
      <c r="Z744" s="382">
        <v>2.6738601096258501</v>
      </c>
      <c r="AA744" s="382">
        <v>14.325495024263848</v>
      </c>
      <c r="AB744" s="382">
        <v>1.359895163050354</v>
      </c>
      <c r="AC744" s="382">
        <v>-11.855324218805078</v>
      </c>
      <c r="AD744" s="382">
        <v>27.355998765956208</v>
      </c>
      <c r="AE744" s="382">
        <v>-18.203441329985736</v>
      </c>
      <c r="AF744" s="382">
        <v>29.790265136525523</v>
      </c>
      <c r="AG744" s="382">
        <v>32.412130048252727</v>
      </c>
      <c r="AH744" s="382">
        <v>3.5423308537017355E-2</v>
      </c>
    </row>
    <row r="745" spans="1:34" ht="15.6">
      <c r="A745" s="382">
        <v>5</v>
      </c>
      <c r="B745" s="382">
        <v>107</v>
      </c>
      <c r="C745" s="382">
        <v>1998</v>
      </c>
      <c r="D745" s="382">
        <v>99</v>
      </c>
      <c r="E745" s="382">
        <v>99</v>
      </c>
      <c r="F745" s="382">
        <v>99</v>
      </c>
      <c r="G745" s="382">
        <v>3</v>
      </c>
      <c r="H745" s="382">
        <v>99</v>
      </c>
      <c r="I745" s="382">
        <v>99</v>
      </c>
      <c r="J745" s="382">
        <v>999</v>
      </c>
      <c r="K745" s="382">
        <v>99</v>
      </c>
      <c r="L745" s="382">
        <v>99</v>
      </c>
      <c r="M745" s="382">
        <v>99</v>
      </c>
      <c r="N745" s="382">
        <v>99</v>
      </c>
      <c r="O745" s="382">
        <v>99</v>
      </c>
      <c r="P745" s="382">
        <v>9999</v>
      </c>
      <c r="Q745" s="382">
        <v>98</v>
      </c>
      <c r="R745" s="382">
        <v>3415</v>
      </c>
      <c r="S745" s="382">
        <v>5.5572474377745245</v>
      </c>
      <c r="T745" s="382">
        <v>3.1209370424597362</v>
      </c>
      <c r="U745" s="382">
        <v>3.734875549048315</v>
      </c>
      <c r="V745" s="382">
        <v>0</v>
      </c>
      <c r="W745" s="382">
        <v>0</v>
      </c>
      <c r="X745" s="382">
        <v>2.9282576866764276E-2</v>
      </c>
      <c r="Y745" s="382">
        <v>0</v>
      </c>
      <c r="Z745" s="382">
        <v>1.5022946446954215</v>
      </c>
      <c r="AA745" s="382">
        <v>12.793757553347296</v>
      </c>
      <c r="AB745" s="382">
        <v>1.6946983298392999</v>
      </c>
      <c r="AC745" s="382">
        <v>-7.8260279942410307</v>
      </c>
      <c r="AD745" s="382">
        <v>4.0085827444768727</v>
      </c>
      <c r="AE745" s="382">
        <v>1.7256192802006141</v>
      </c>
      <c r="AF745" s="382">
        <v>36.037462076243251</v>
      </c>
      <c r="AG745" s="382">
        <v>30.787613118758699</v>
      </c>
      <c r="AH745" s="382">
        <v>0</v>
      </c>
    </row>
    <row r="746" spans="1:34" ht="15.6">
      <c r="A746" s="382">
        <v>5</v>
      </c>
      <c r="B746" s="382">
        <v>108</v>
      </c>
      <c r="C746" s="382">
        <v>1998</v>
      </c>
      <c r="D746" s="382">
        <v>99</v>
      </c>
      <c r="E746" s="382">
        <v>99</v>
      </c>
      <c r="F746" s="382">
        <v>99</v>
      </c>
      <c r="G746" s="382">
        <v>4</v>
      </c>
      <c r="H746" s="382">
        <v>99</v>
      </c>
      <c r="I746" s="382">
        <v>99</v>
      </c>
      <c r="J746" s="382">
        <v>999</v>
      </c>
      <c r="K746" s="382">
        <v>99</v>
      </c>
      <c r="L746" s="382">
        <v>99</v>
      </c>
      <c r="M746" s="382">
        <v>99</v>
      </c>
      <c r="N746" s="382">
        <v>99</v>
      </c>
      <c r="O746" s="382">
        <v>99</v>
      </c>
      <c r="P746" s="382">
        <v>9999</v>
      </c>
      <c r="Q746" s="382">
        <v>65</v>
      </c>
      <c r="R746" s="382">
        <v>1229</v>
      </c>
      <c r="S746" s="382">
        <v>4.6371033360455662</v>
      </c>
      <c r="T746" s="382">
        <v>2.5736371033360448</v>
      </c>
      <c r="U746" s="382">
        <v>5.0100895036615087</v>
      </c>
      <c r="V746" s="382">
        <v>0</v>
      </c>
      <c r="W746" s="382">
        <v>0</v>
      </c>
      <c r="X746" s="382">
        <v>0</v>
      </c>
      <c r="Y746" s="382">
        <v>0</v>
      </c>
      <c r="Z746" s="382">
        <v>1.441993379511096</v>
      </c>
      <c r="AA746" s="382">
        <v>8.3125552342390634</v>
      </c>
      <c r="AB746" s="382">
        <v>1.2043404827926172</v>
      </c>
      <c r="AC746" s="382">
        <v>5.3022096911114813</v>
      </c>
      <c r="AD746" s="382">
        <v>48.548259317926195</v>
      </c>
      <c r="AE746" s="382">
        <v>9.3048611729911332</v>
      </c>
      <c r="AF746" s="382">
        <v>12.969265268434242</v>
      </c>
      <c r="AG746" s="382">
        <v>14.863002290737835</v>
      </c>
      <c r="AH746" s="382">
        <v>0</v>
      </c>
    </row>
    <row r="747" spans="1:34" ht="15.6">
      <c r="A747" s="382">
        <v>5</v>
      </c>
      <c r="B747" s="382">
        <v>109</v>
      </c>
      <c r="C747" s="382">
        <v>1997</v>
      </c>
      <c r="D747" s="382">
        <v>99</v>
      </c>
      <c r="E747" s="382">
        <v>99</v>
      </c>
      <c r="F747" s="382">
        <v>99</v>
      </c>
      <c r="G747" s="382">
        <v>1</v>
      </c>
      <c r="H747" s="382">
        <v>99</v>
      </c>
      <c r="I747" s="382">
        <v>99</v>
      </c>
      <c r="J747" s="382">
        <v>999</v>
      </c>
      <c r="K747" s="382">
        <v>99</v>
      </c>
      <c r="L747" s="382">
        <v>99</v>
      </c>
      <c r="M747" s="382">
        <v>99</v>
      </c>
      <c r="N747" s="382">
        <v>99</v>
      </c>
      <c r="O747" s="382">
        <v>99</v>
      </c>
      <c r="P747" s="382">
        <v>9999</v>
      </c>
      <c r="Q747" s="382">
        <v>121</v>
      </c>
      <c r="R747" s="382">
        <v>2072</v>
      </c>
      <c r="S747" s="382">
        <v>4.227316602316602</v>
      </c>
      <c r="T747" s="382">
        <v>2.3059845559845562</v>
      </c>
      <c r="U747" s="382">
        <v>4.461631274131272</v>
      </c>
      <c r="V747" s="382">
        <v>0</v>
      </c>
      <c r="W747" s="382">
        <v>0</v>
      </c>
      <c r="X747" s="382">
        <v>4.8262548262548256E-2</v>
      </c>
      <c r="Y747" s="382">
        <v>0</v>
      </c>
      <c r="Z747" s="382">
        <v>1.6608199646159147</v>
      </c>
      <c r="AA747" s="382">
        <v>7.6096665594498418</v>
      </c>
      <c r="AB747" s="382">
        <v>0.96612653339299204</v>
      </c>
      <c r="AC747" s="382">
        <v>-32.544449467803275</v>
      </c>
      <c r="AD747" s="382">
        <v>19.906612268083151</v>
      </c>
      <c r="AE747" s="382">
        <v>1.8504477979856613</v>
      </c>
      <c r="AF747" s="382">
        <v>22.864709777091157</v>
      </c>
      <c r="AG747" s="382">
        <v>23.73342164851584</v>
      </c>
      <c r="AH747" s="382">
        <v>0</v>
      </c>
    </row>
    <row r="748" spans="1:34" ht="15.6">
      <c r="A748" s="382">
        <v>5</v>
      </c>
      <c r="B748" s="382">
        <v>110</v>
      </c>
      <c r="C748" s="382">
        <v>1997</v>
      </c>
      <c r="D748" s="382">
        <v>99</v>
      </c>
      <c r="E748" s="382">
        <v>99</v>
      </c>
      <c r="F748" s="382">
        <v>99</v>
      </c>
      <c r="G748" s="382">
        <v>2</v>
      </c>
      <c r="H748" s="382">
        <v>99</v>
      </c>
      <c r="I748" s="382">
        <v>99</v>
      </c>
      <c r="J748" s="382">
        <v>999</v>
      </c>
      <c r="K748" s="382">
        <v>99</v>
      </c>
      <c r="L748" s="382">
        <v>99</v>
      </c>
      <c r="M748" s="382">
        <v>99</v>
      </c>
      <c r="N748" s="382">
        <v>99</v>
      </c>
      <c r="O748" s="382">
        <v>99</v>
      </c>
      <c r="P748" s="382">
        <v>9999</v>
      </c>
      <c r="Q748" s="382">
        <v>202</v>
      </c>
      <c r="R748" s="382">
        <v>3347</v>
      </c>
      <c r="S748" s="382">
        <v>4.4209740065730507</v>
      </c>
      <c r="T748" s="382">
        <v>2.3516582013743657</v>
      </c>
      <c r="U748" s="382">
        <v>4.6732297579922308</v>
      </c>
      <c r="V748" s="382">
        <v>0</v>
      </c>
      <c r="W748" s="382">
        <v>0</v>
      </c>
      <c r="X748" s="382">
        <v>0.14938751120406329</v>
      </c>
      <c r="Y748" s="382">
        <v>0</v>
      </c>
      <c r="Z748" s="382">
        <v>2.7172996109143757</v>
      </c>
      <c r="AA748" s="382">
        <v>11.382869517033484</v>
      </c>
      <c r="AB748" s="382">
        <v>1.0320670150567171</v>
      </c>
      <c r="AC748" s="382">
        <v>-5.5929330738460878</v>
      </c>
      <c r="AD748" s="382">
        <v>36.516578910578978</v>
      </c>
      <c r="AE748" s="382">
        <v>-21.343973763005057</v>
      </c>
      <c r="AF748" s="382">
        <v>36.934451555947902</v>
      </c>
      <c r="AG748" s="382">
        <v>40.155937912372821</v>
      </c>
      <c r="AH748" s="382">
        <v>0</v>
      </c>
    </row>
    <row r="749" spans="1:34" ht="15.6">
      <c r="A749" s="382">
        <v>5</v>
      </c>
      <c r="B749" s="382">
        <v>111</v>
      </c>
      <c r="C749" s="382">
        <v>1997</v>
      </c>
      <c r="D749" s="382">
        <v>99</v>
      </c>
      <c r="E749" s="382">
        <v>99</v>
      </c>
      <c r="F749" s="382">
        <v>99</v>
      </c>
      <c r="G749" s="382">
        <v>3</v>
      </c>
      <c r="H749" s="382">
        <v>99</v>
      </c>
      <c r="I749" s="382">
        <v>99</v>
      </c>
      <c r="J749" s="382">
        <v>999</v>
      </c>
      <c r="K749" s="382">
        <v>99</v>
      </c>
      <c r="L749" s="382">
        <v>99</v>
      </c>
      <c r="M749" s="382">
        <v>99</v>
      </c>
      <c r="N749" s="382">
        <v>99</v>
      </c>
      <c r="O749" s="382">
        <v>99</v>
      </c>
      <c r="P749" s="382">
        <v>9999</v>
      </c>
      <c r="Q749" s="382">
        <v>96</v>
      </c>
      <c r="R749" s="382">
        <v>3388</v>
      </c>
      <c r="S749" s="382">
        <v>5.501180637544274</v>
      </c>
      <c r="T749" s="382">
        <v>3.417650531286895</v>
      </c>
      <c r="U749" s="382">
        <v>3.6881345926800466</v>
      </c>
      <c r="V749" s="382">
        <v>0</v>
      </c>
      <c r="W749" s="382">
        <v>0</v>
      </c>
      <c r="X749" s="382">
        <v>0</v>
      </c>
      <c r="Y749" s="382">
        <v>0</v>
      </c>
      <c r="Z749" s="382">
        <v>1.3472318598154522</v>
      </c>
      <c r="AA749" s="382">
        <v>12.824739794252144</v>
      </c>
      <c r="AB749" s="382">
        <v>1.5744064770844004</v>
      </c>
      <c r="AC749" s="382">
        <v>-11.790305954790021</v>
      </c>
      <c r="AD749" s="382">
        <v>7.714582405244502</v>
      </c>
      <c r="AE749" s="382">
        <v>-12.009025167634547</v>
      </c>
      <c r="AF749" s="382">
        <v>37.386890311189575</v>
      </c>
      <c r="AG749" s="382">
        <v>32.079463125844001</v>
      </c>
      <c r="AH749" s="382">
        <v>0</v>
      </c>
    </row>
    <row r="750" spans="1:34" ht="15.6">
      <c r="A750" s="382">
        <v>5</v>
      </c>
      <c r="B750" s="382">
        <v>112</v>
      </c>
      <c r="C750" s="382">
        <v>1997</v>
      </c>
      <c r="D750" s="382">
        <v>99</v>
      </c>
      <c r="E750" s="382">
        <v>99</v>
      </c>
      <c r="F750" s="382">
        <v>99</v>
      </c>
      <c r="G750" s="382">
        <v>4</v>
      </c>
      <c r="H750" s="382">
        <v>99</v>
      </c>
      <c r="I750" s="382">
        <v>99</v>
      </c>
      <c r="J750" s="382">
        <v>999</v>
      </c>
      <c r="K750" s="382">
        <v>99</v>
      </c>
      <c r="L750" s="382">
        <v>99</v>
      </c>
      <c r="M750" s="382">
        <v>99</v>
      </c>
      <c r="N750" s="382">
        <v>99</v>
      </c>
      <c r="O750" s="382">
        <v>99</v>
      </c>
      <c r="P750" s="382">
        <v>9999</v>
      </c>
      <c r="Q750" s="382">
        <v>40</v>
      </c>
      <c r="R750" s="382">
        <v>255</v>
      </c>
      <c r="S750" s="382">
        <v>3.4901960784313721</v>
      </c>
      <c r="T750" s="382">
        <v>2.4352941176470591</v>
      </c>
      <c r="U750" s="382">
        <v>6.1576470588235308</v>
      </c>
      <c r="V750" s="382">
        <v>0</v>
      </c>
      <c r="W750" s="382">
        <v>0</v>
      </c>
      <c r="X750" s="382">
        <v>0</v>
      </c>
      <c r="Y750" s="382">
        <v>0</v>
      </c>
      <c r="Z750" s="382">
        <v>2.1693611495094842</v>
      </c>
      <c r="AA750" s="382">
        <v>10.464079639731882</v>
      </c>
      <c r="AB750" s="382">
        <v>1.0565989703208336</v>
      </c>
      <c r="AC750" s="382">
        <v>-11.526216998822388</v>
      </c>
      <c r="AD750" s="382">
        <v>40.633435556642873</v>
      </c>
      <c r="AE750" s="382">
        <v>-2.2491500999454255</v>
      </c>
      <c r="AF750" s="382">
        <v>2.8139483557713527</v>
      </c>
      <c r="AG750" s="382">
        <v>4.031177313267305</v>
      </c>
      <c r="AH750" s="382">
        <v>0</v>
      </c>
    </row>
    <row r="751" spans="1:34" s="468" customFormat="1" ht="15.6">
      <c r="A751" s="382">
        <v>5</v>
      </c>
      <c r="B751" s="382">
        <v>113</v>
      </c>
      <c r="C751" s="382">
        <v>1996</v>
      </c>
      <c r="D751" s="382">
        <v>99</v>
      </c>
      <c r="E751" s="382">
        <v>99</v>
      </c>
      <c r="F751" s="382">
        <v>99</v>
      </c>
      <c r="G751" s="382">
        <v>1</v>
      </c>
      <c r="H751" s="382">
        <v>99</v>
      </c>
      <c r="I751" s="382">
        <v>99</v>
      </c>
      <c r="J751" s="382">
        <v>999</v>
      </c>
      <c r="K751" s="382">
        <v>99</v>
      </c>
      <c r="L751" s="382">
        <v>99</v>
      </c>
      <c r="M751" s="382">
        <v>99</v>
      </c>
      <c r="N751" s="382">
        <v>99</v>
      </c>
      <c r="O751" s="382">
        <v>99</v>
      </c>
      <c r="P751" s="382">
        <v>9999</v>
      </c>
      <c r="Q751" s="382">
        <v>133</v>
      </c>
      <c r="R751" s="382">
        <v>2200</v>
      </c>
      <c r="S751" s="382">
        <v>5.085</v>
      </c>
      <c r="T751" s="382">
        <v>2.4945454545454546</v>
      </c>
      <c r="U751" s="382">
        <v>4.1791818181818172</v>
      </c>
      <c r="V751" s="382">
        <v>0</v>
      </c>
      <c r="W751" s="382">
        <v>0</v>
      </c>
      <c r="X751" s="382">
        <v>0</v>
      </c>
      <c r="Y751" s="382">
        <v>0</v>
      </c>
      <c r="Z751" s="382">
        <v>1.6573234894734201</v>
      </c>
      <c r="AA751" s="382">
        <v>12.18730906610344</v>
      </c>
      <c r="AB751" s="382">
        <v>1.2971883134923612</v>
      </c>
      <c r="AC751" s="382">
        <v>-13.858508472521464</v>
      </c>
      <c r="AD751" s="382">
        <v>5.0944143423784176</v>
      </c>
      <c r="AE751" s="382">
        <v>-14.76260275200735</v>
      </c>
      <c r="AF751" s="382">
        <v>23.421697008410526</v>
      </c>
      <c r="AG751" s="382">
        <v>23.608771569433031</v>
      </c>
      <c r="AH751" s="382">
        <v>0</v>
      </c>
    </row>
    <row r="752" spans="1:34" s="468" customFormat="1" ht="15.6">
      <c r="A752" s="382">
        <v>5</v>
      </c>
      <c r="B752" s="382">
        <v>114</v>
      </c>
      <c r="C752" s="382">
        <v>1996</v>
      </c>
      <c r="D752" s="382">
        <v>99</v>
      </c>
      <c r="E752" s="382">
        <v>99</v>
      </c>
      <c r="F752" s="382">
        <v>99</v>
      </c>
      <c r="G752" s="382">
        <v>2</v>
      </c>
      <c r="H752" s="382">
        <v>99</v>
      </c>
      <c r="I752" s="382">
        <v>99</v>
      </c>
      <c r="J752" s="382">
        <v>999</v>
      </c>
      <c r="K752" s="382">
        <v>99</v>
      </c>
      <c r="L752" s="382">
        <v>99</v>
      </c>
      <c r="M752" s="382">
        <v>99</v>
      </c>
      <c r="N752" s="382">
        <v>99</v>
      </c>
      <c r="O752" s="382">
        <v>99</v>
      </c>
      <c r="P752" s="382">
        <v>9999</v>
      </c>
      <c r="Q752" s="382">
        <v>228</v>
      </c>
      <c r="R752" s="382">
        <v>3256</v>
      </c>
      <c r="S752" s="382">
        <v>5.0405405405405412</v>
      </c>
      <c r="T752" s="382">
        <v>2.4815724815724822</v>
      </c>
      <c r="U752" s="382">
        <v>4.584735872235874</v>
      </c>
      <c r="V752" s="382">
        <v>0</v>
      </c>
      <c r="W752" s="382">
        <v>0</v>
      </c>
      <c r="X752" s="382">
        <v>0.18427518427518433</v>
      </c>
      <c r="Y752" s="382">
        <v>0</v>
      </c>
      <c r="Z752" s="382">
        <v>2.5698243494281834</v>
      </c>
      <c r="AA752" s="382">
        <v>12.87527691309085</v>
      </c>
      <c r="AB752" s="382">
        <v>1.2353433542855112</v>
      </c>
      <c r="AC752" s="382">
        <v>-5.5598029968334028</v>
      </c>
      <c r="AD752" s="382">
        <v>23.705536789414545</v>
      </c>
      <c r="AE752" s="382">
        <v>-25.696266168382856</v>
      </c>
      <c r="AF752" s="382">
        <v>34.664111572447567</v>
      </c>
      <c r="AG752" s="382">
        <v>38.331707066557122</v>
      </c>
      <c r="AH752" s="382">
        <v>0</v>
      </c>
    </row>
    <row r="753" spans="1:34" s="468" customFormat="1" ht="15.6">
      <c r="A753" s="382">
        <v>5</v>
      </c>
      <c r="B753" s="382">
        <v>115</v>
      </c>
      <c r="C753" s="382">
        <v>1996</v>
      </c>
      <c r="D753" s="382">
        <v>99</v>
      </c>
      <c r="E753" s="382">
        <v>99</v>
      </c>
      <c r="F753" s="382">
        <v>99</v>
      </c>
      <c r="G753" s="382">
        <v>3</v>
      </c>
      <c r="H753" s="382">
        <v>99</v>
      </c>
      <c r="I753" s="382">
        <v>99</v>
      </c>
      <c r="J753" s="382">
        <v>999</v>
      </c>
      <c r="K753" s="382">
        <v>99</v>
      </c>
      <c r="L753" s="382">
        <v>99</v>
      </c>
      <c r="M753" s="382">
        <v>99</v>
      </c>
      <c r="N753" s="382">
        <v>99</v>
      </c>
      <c r="O753" s="382">
        <v>99</v>
      </c>
      <c r="P753" s="382">
        <v>9999</v>
      </c>
      <c r="Q753" s="382">
        <v>98</v>
      </c>
      <c r="R753" s="382">
        <v>3552</v>
      </c>
      <c r="S753" s="382">
        <v>5.4563626126126108</v>
      </c>
      <c r="T753" s="382">
        <v>3.517173423423424</v>
      </c>
      <c r="U753" s="382">
        <v>3.649014639639641</v>
      </c>
      <c r="V753" s="382">
        <v>0</v>
      </c>
      <c r="W753" s="382">
        <v>0</v>
      </c>
      <c r="X753" s="382">
        <v>2.8153153153153143E-2</v>
      </c>
      <c r="Y753" s="382">
        <v>0</v>
      </c>
      <c r="Z753" s="382">
        <v>1.306565635499102</v>
      </c>
      <c r="AA753" s="382">
        <v>10.488946565680523</v>
      </c>
      <c r="AB753" s="382">
        <v>1.6003371355441931</v>
      </c>
      <c r="AC753" s="382">
        <v>3.0432026349034458</v>
      </c>
      <c r="AD753" s="382">
        <v>13.210650719284253</v>
      </c>
      <c r="AE753" s="382">
        <v>-18.181366242813844</v>
      </c>
      <c r="AF753" s="382">
        <v>37.815394442670069</v>
      </c>
      <c r="AG753" s="382">
        <v>33.281891947411673</v>
      </c>
      <c r="AH753" s="382">
        <v>0</v>
      </c>
    </row>
    <row r="754" spans="1:34" s="468" customFormat="1" ht="15.6">
      <c r="A754" s="382">
        <v>5</v>
      </c>
      <c r="B754" s="382">
        <v>116</v>
      </c>
      <c r="C754" s="382">
        <v>1996</v>
      </c>
      <c r="D754" s="382">
        <v>99</v>
      </c>
      <c r="E754" s="382">
        <v>99</v>
      </c>
      <c r="F754" s="382">
        <v>99</v>
      </c>
      <c r="G754" s="382">
        <v>4</v>
      </c>
      <c r="H754" s="382">
        <v>99</v>
      </c>
      <c r="I754" s="382">
        <v>99</v>
      </c>
      <c r="J754" s="382">
        <v>999</v>
      </c>
      <c r="K754" s="382">
        <v>99</v>
      </c>
      <c r="L754" s="382">
        <v>99</v>
      </c>
      <c r="M754" s="382">
        <v>99</v>
      </c>
      <c r="N754" s="382">
        <v>99</v>
      </c>
      <c r="O754" s="382">
        <v>99</v>
      </c>
      <c r="P754" s="382">
        <v>9999</v>
      </c>
      <c r="Q754" s="382">
        <v>38</v>
      </c>
      <c r="R754" s="382">
        <v>385</v>
      </c>
      <c r="S754" s="382">
        <v>4.3090909090909086</v>
      </c>
      <c r="T754" s="382">
        <v>1.958441558441558</v>
      </c>
      <c r="U754" s="382">
        <v>4.8327272727272703</v>
      </c>
      <c r="V754" s="382">
        <v>0</v>
      </c>
      <c r="W754" s="382">
        <v>0</v>
      </c>
      <c r="X754" s="382">
        <v>0</v>
      </c>
      <c r="Y754" s="382">
        <v>0</v>
      </c>
      <c r="Z754" s="382">
        <v>2.1929803218117612</v>
      </c>
      <c r="AA754" s="382">
        <v>15.486082413709516</v>
      </c>
      <c r="AB754" s="382">
        <v>0.6269594011899241</v>
      </c>
      <c r="AC754" s="382">
        <v>-13.890738536037317</v>
      </c>
      <c r="AD754" s="382">
        <v>-12.067166399584179</v>
      </c>
      <c r="AE754" s="382">
        <v>1.5501640444396685</v>
      </c>
      <c r="AF754" s="382">
        <v>4.0987969764718404</v>
      </c>
      <c r="AG754" s="382">
        <v>4.7776294165981881</v>
      </c>
      <c r="AH754" s="382">
        <v>0</v>
      </c>
    </row>
    <row r="755" spans="1:34" ht="15.6">
      <c r="A755" s="382">
        <v>6</v>
      </c>
      <c r="B755" s="382">
        <v>1</v>
      </c>
      <c r="C755" s="382">
        <v>1996</v>
      </c>
      <c r="D755" s="382">
        <v>99</v>
      </c>
      <c r="E755" s="382">
        <v>99</v>
      </c>
      <c r="F755" s="382">
        <v>99</v>
      </c>
      <c r="G755" s="382">
        <v>99</v>
      </c>
      <c r="H755" s="382">
        <v>1</v>
      </c>
      <c r="I755" s="382">
        <v>99</v>
      </c>
      <c r="J755" s="382">
        <v>999</v>
      </c>
      <c r="K755" s="382">
        <v>99</v>
      </c>
      <c r="L755" s="382">
        <v>99</v>
      </c>
      <c r="M755" s="382">
        <v>99</v>
      </c>
      <c r="N755" s="382">
        <v>99</v>
      </c>
      <c r="O755" s="382">
        <v>99</v>
      </c>
      <c r="P755" s="382">
        <v>9999</v>
      </c>
      <c r="Q755" s="382">
        <v>305</v>
      </c>
      <c r="R755" s="382">
        <v>5961</v>
      </c>
      <c r="S755" s="382">
        <v>5.6540848850863954</v>
      </c>
      <c r="T755" s="382">
        <v>2.79550411004865</v>
      </c>
      <c r="U755" s="382">
        <v>4.0071464519375999</v>
      </c>
      <c r="V755" s="382">
        <v>0</v>
      </c>
      <c r="W755" s="382">
        <v>0</v>
      </c>
      <c r="X755" s="382">
        <v>1.6775708773695688E-2</v>
      </c>
      <c r="Y755" s="382">
        <v>0</v>
      </c>
      <c r="Z755" s="382">
        <v>1.6742688825285317</v>
      </c>
      <c r="AA755" s="382">
        <v>13.83335943056394</v>
      </c>
      <c r="AB755" s="382">
        <v>1.41893393533965</v>
      </c>
      <c r="AC755" s="382">
        <v>-8.9598530365681146</v>
      </c>
      <c r="AD755" s="382">
        <v>1.829701429123394</v>
      </c>
      <c r="AE755" s="382">
        <v>-20.654175484149381</v>
      </c>
      <c r="AF755" s="382">
        <v>63.462152666879597</v>
      </c>
      <c r="AG755" s="382">
        <v>61.335764174198886</v>
      </c>
      <c r="AH755" s="382">
        <v>0</v>
      </c>
    </row>
    <row r="756" spans="1:34" ht="15.6">
      <c r="A756" s="382">
        <v>6</v>
      </c>
      <c r="B756" s="382">
        <v>2</v>
      </c>
      <c r="C756" s="382">
        <v>1997</v>
      </c>
      <c r="D756" s="382">
        <v>99</v>
      </c>
      <c r="E756" s="382">
        <v>99</v>
      </c>
      <c r="F756" s="382">
        <v>99</v>
      </c>
      <c r="G756" s="382">
        <v>99</v>
      </c>
      <c r="H756" s="382">
        <v>1</v>
      </c>
      <c r="I756" s="382">
        <v>99</v>
      </c>
      <c r="J756" s="382">
        <v>999</v>
      </c>
      <c r="K756" s="382">
        <v>99</v>
      </c>
      <c r="L756" s="382">
        <v>99</v>
      </c>
      <c r="M756" s="382">
        <v>99</v>
      </c>
      <c r="N756" s="382">
        <v>99</v>
      </c>
      <c r="O756" s="382">
        <v>99</v>
      </c>
      <c r="P756" s="382">
        <v>9999</v>
      </c>
      <c r="Q756" s="382">
        <v>281</v>
      </c>
      <c r="R756" s="382">
        <v>5685</v>
      </c>
      <c r="S756" s="382">
        <v>5.2167106420404572</v>
      </c>
      <c r="T756" s="382">
        <v>2.5737906772207562</v>
      </c>
      <c r="U756" s="382">
        <v>4.1976077396657852</v>
      </c>
      <c r="V756" s="382">
        <v>0</v>
      </c>
      <c r="W756" s="382">
        <v>0</v>
      </c>
      <c r="X756" s="382">
        <v>5.2770448548812687E-2</v>
      </c>
      <c r="Y756" s="382">
        <v>0</v>
      </c>
      <c r="Z756" s="382">
        <v>1.9230172739231204</v>
      </c>
      <c r="AA756" s="382">
        <v>13.16651482079299</v>
      </c>
      <c r="AB756" s="382">
        <v>1.2378020360891044</v>
      </c>
      <c r="AC756" s="382">
        <v>-9.9077309546562109</v>
      </c>
      <c r="AD756" s="382">
        <v>15.701962534307263</v>
      </c>
      <c r="AE756" s="382">
        <v>-11.41256121897584</v>
      </c>
      <c r="AF756" s="382">
        <v>62.734495696314283</v>
      </c>
      <c r="AG756" s="382">
        <v>61.264550183048641</v>
      </c>
      <c r="AH756" s="382">
        <v>0</v>
      </c>
    </row>
    <row r="757" spans="1:34" ht="15.6">
      <c r="A757" s="382">
        <v>6</v>
      </c>
      <c r="B757" s="382">
        <v>3</v>
      </c>
      <c r="C757" s="382">
        <v>1998</v>
      </c>
      <c r="D757" s="382">
        <v>99</v>
      </c>
      <c r="E757" s="382">
        <v>99</v>
      </c>
      <c r="F757" s="382">
        <v>99</v>
      </c>
      <c r="G757" s="382">
        <v>99</v>
      </c>
      <c r="H757" s="382">
        <v>1</v>
      </c>
      <c r="I757" s="382">
        <v>99</v>
      </c>
      <c r="J757" s="382">
        <v>999</v>
      </c>
      <c r="K757" s="382">
        <v>99</v>
      </c>
      <c r="L757" s="382">
        <v>99</v>
      </c>
      <c r="M757" s="382">
        <v>99</v>
      </c>
      <c r="N757" s="382">
        <v>99</v>
      </c>
      <c r="O757" s="382">
        <v>99</v>
      </c>
      <c r="P757" s="382">
        <v>9999</v>
      </c>
      <c r="Q757" s="382">
        <v>308</v>
      </c>
      <c r="R757" s="382">
        <v>5920</v>
      </c>
      <c r="S757" s="382">
        <v>5.2145270270270254</v>
      </c>
      <c r="T757" s="382">
        <v>2.6535472972972967</v>
      </c>
      <c r="U757" s="382">
        <v>4.4925000000000068</v>
      </c>
      <c r="V757" s="382">
        <v>0</v>
      </c>
      <c r="W757" s="382">
        <v>0</v>
      </c>
      <c r="X757" s="382">
        <v>0</v>
      </c>
      <c r="Y757" s="382">
        <v>0</v>
      </c>
      <c r="Z757" s="382">
        <v>1.8971625327513779</v>
      </c>
      <c r="AA757" s="382">
        <v>12.178191009455512</v>
      </c>
      <c r="AB757" s="382">
        <v>1.2935994661579175</v>
      </c>
      <c r="AC757" s="382">
        <v>-9.6116580218936942</v>
      </c>
      <c r="AD757" s="382">
        <v>26.017699049724911</v>
      </c>
      <c r="AE757" s="382">
        <v>1.3173597915593325</v>
      </c>
      <c r="AF757" s="382">
        <v>62.471969397177155</v>
      </c>
      <c r="AG757" s="382">
        <v>64.197626225931003</v>
      </c>
      <c r="AH757" s="382">
        <v>8.4459459459459485E-2</v>
      </c>
    </row>
    <row r="758" spans="1:34" ht="15.6">
      <c r="A758" s="382">
        <v>6</v>
      </c>
      <c r="B758" s="382">
        <v>4</v>
      </c>
      <c r="C758" s="382">
        <v>1999</v>
      </c>
      <c r="D758" s="382">
        <v>99</v>
      </c>
      <c r="E758" s="382">
        <v>99</v>
      </c>
      <c r="F758" s="382">
        <v>99</v>
      </c>
      <c r="G758" s="382">
        <v>99</v>
      </c>
      <c r="H758" s="382">
        <v>1</v>
      </c>
      <c r="I758" s="382">
        <v>99</v>
      </c>
      <c r="J758" s="382">
        <v>999</v>
      </c>
      <c r="K758" s="382">
        <v>99</v>
      </c>
      <c r="L758" s="382">
        <v>99</v>
      </c>
      <c r="M758" s="382">
        <v>99</v>
      </c>
      <c r="N758" s="382">
        <v>99</v>
      </c>
      <c r="O758" s="382">
        <v>99</v>
      </c>
      <c r="P758" s="382">
        <v>9999</v>
      </c>
      <c r="Q758" s="382">
        <v>260</v>
      </c>
      <c r="R758" s="382">
        <v>4436</v>
      </c>
      <c r="S758" s="382">
        <v>3.9837691614066721</v>
      </c>
      <c r="T758" s="382">
        <v>3.4650586113615871</v>
      </c>
      <c r="U758" s="382">
        <v>4.8723399458972008</v>
      </c>
      <c r="V758" s="382">
        <v>0</v>
      </c>
      <c r="W758" s="382">
        <v>0</v>
      </c>
      <c r="X758" s="382">
        <v>0.1127141568981064</v>
      </c>
      <c r="Y758" s="382">
        <v>0</v>
      </c>
      <c r="Z758" s="382">
        <v>2.3149266743291581</v>
      </c>
      <c r="AA758" s="382">
        <v>1.5198440445197483</v>
      </c>
      <c r="AB758" s="382">
        <v>1.5120931280063361</v>
      </c>
      <c r="AC758" s="382">
        <v>41.185266606992911</v>
      </c>
      <c r="AD758" s="382">
        <v>16.786527197237994</v>
      </c>
      <c r="AE758" s="382">
        <v>45.803620624257277</v>
      </c>
      <c r="AF758" s="382">
        <v>63.900893114376238</v>
      </c>
      <c r="AG758" s="382">
        <v>66.122824836633299</v>
      </c>
      <c r="AH758" s="382">
        <v>0.563570784490532</v>
      </c>
    </row>
    <row r="759" spans="1:34" ht="15.6">
      <c r="A759" s="382">
        <v>6</v>
      </c>
      <c r="B759" s="382">
        <v>5</v>
      </c>
      <c r="C759" s="382">
        <v>2000</v>
      </c>
      <c r="D759" s="382">
        <v>99</v>
      </c>
      <c r="E759" s="382">
        <v>99</v>
      </c>
      <c r="F759" s="382">
        <v>99</v>
      </c>
      <c r="G759" s="382">
        <v>99</v>
      </c>
      <c r="H759" s="382">
        <v>1</v>
      </c>
      <c r="I759" s="382">
        <v>99</v>
      </c>
      <c r="J759" s="382">
        <v>999</v>
      </c>
      <c r="K759" s="382">
        <v>99</v>
      </c>
      <c r="L759" s="382">
        <v>99</v>
      </c>
      <c r="M759" s="382">
        <v>99</v>
      </c>
      <c r="N759" s="382">
        <v>99</v>
      </c>
      <c r="O759" s="382">
        <v>99</v>
      </c>
      <c r="P759" s="382">
        <v>9999</v>
      </c>
      <c r="Q759" s="382">
        <v>307</v>
      </c>
      <c r="R759" s="382">
        <v>6753</v>
      </c>
      <c r="S759" s="382">
        <v>3.8794609803050486</v>
      </c>
      <c r="T759" s="382">
        <v>3.7849844513549535</v>
      </c>
      <c r="U759" s="382">
        <v>4.8726491929512754</v>
      </c>
      <c r="V759" s="382">
        <v>0</v>
      </c>
      <c r="W759" s="382">
        <v>0</v>
      </c>
      <c r="X759" s="382">
        <v>2.9616466755516057E-2</v>
      </c>
      <c r="Y759" s="382">
        <v>0</v>
      </c>
      <c r="Z759" s="382">
        <v>1.9538878724598832</v>
      </c>
      <c r="AA759" s="382">
        <v>1.366058557934561</v>
      </c>
      <c r="AB759" s="382">
        <v>1.4861918088207398</v>
      </c>
      <c r="AC759" s="382">
        <v>26.243221518401761</v>
      </c>
      <c r="AD759" s="382">
        <v>7.9612923560626241</v>
      </c>
      <c r="AE759" s="382">
        <v>49.138755968882577</v>
      </c>
      <c r="AF759" s="382">
        <v>76.460597826086939</v>
      </c>
      <c r="AG759" s="382">
        <v>78.092738241590268</v>
      </c>
      <c r="AH759" s="382">
        <v>0.56271286835480516</v>
      </c>
    </row>
    <row r="760" spans="1:34" ht="15.6">
      <c r="A760" s="382">
        <v>6</v>
      </c>
      <c r="B760" s="382">
        <v>6</v>
      </c>
      <c r="C760" s="382">
        <v>2001</v>
      </c>
      <c r="D760" s="382">
        <v>99</v>
      </c>
      <c r="E760" s="382">
        <v>99</v>
      </c>
      <c r="F760" s="382">
        <v>99</v>
      </c>
      <c r="G760" s="382">
        <v>99</v>
      </c>
      <c r="H760" s="382">
        <v>1</v>
      </c>
      <c r="I760" s="382">
        <v>99</v>
      </c>
      <c r="J760" s="382">
        <v>999</v>
      </c>
      <c r="K760" s="382">
        <v>99</v>
      </c>
      <c r="L760" s="382">
        <v>99</v>
      </c>
      <c r="M760" s="382">
        <v>99</v>
      </c>
      <c r="N760" s="382">
        <v>99</v>
      </c>
      <c r="O760" s="382">
        <v>99</v>
      </c>
      <c r="P760" s="382">
        <v>9999</v>
      </c>
      <c r="Q760" s="382">
        <v>290</v>
      </c>
      <c r="R760" s="382">
        <v>6174</v>
      </c>
      <c r="S760" s="382">
        <v>3.5918367346938762</v>
      </c>
      <c r="T760" s="382">
        <v>3.4274376417233561</v>
      </c>
      <c r="U760" s="382">
        <v>5.1433268545513444</v>
      </c>
      <c r="V760" s="382">
        <v>0</v>
      </c>
      <c r="W760" s="382">
        <v>0</v>
      </c>
      <c r="X760" s="382">
        <v>0.17816650469711695</v>
      </c>
      <c r="Y760" s="382">
        <v>0</v>
      </c>
      <c r="Z760" s="382">
        <v>2.2341476282064723</v>
      </c>
      <c r="AA760" s="382">
        <v>1.3255010831321898</v>
      </c>
      <c r="AB760" s="382">
        <v>1.5172580284064603</v>
      </c>
      <c r="AC760" s="382">
        <v>26.841645345995129</v>
      </c>
      <c r="AD760" s="382">
        <v>14.319046164149348</v>
      </c>
      <c r="AE760" s="382">
        <v>37.861454357073974</v>
      </c>
      <c r="AF760" s="382">
        <v>70.640732265446189</v>
      </c>
      <c r="AG760" s="382">
        <v>72.353577816512299</v>
      </c>
      <c r="AH760" s="382">
        <v>0.45351473922902497</v>
      </c>
    </row>
    <row r="761" spans="1:34" ht="15.6">
      <c r="A761" s="382">
        <v>6</v>
      </c>
      <c r="B761" s="382">
        <v>7</v>
      </c>
      <c r="C761" s="382">
        <v>2002</v>
      </c>
      <c r="D761" s="382">
        <v>99</v>
      </c>
      <c r="E761" s="382">
        <v>99</v>
      </c>
      <c r="F761" s="382">
        <v>99</v>
      </c>
      <c r="G761" s="382">
        <v>99</v>
      </c>
      <c r="H761" s="382">
        <v>1</v>
      </c>
      <c r="I761" s="382">
        <v>99</v>
      </c>
      <c r="J761" s="382">
        <v>999</v>
      </c>
      <c r="K761" s="382">
        <v>99</v>
      </c>
      <c r="L761" s="382">
        <v>99</v>
      </c>
      <c r="M761" s="382">
        <v>99</v>
      </c>
      <c r="N761" s="382">
        <v>99</v>
      </c>
      <c r="O761" s="382">
        <v>99</v>
      </c>
      <c r="P761" s="382">
        <v>9999</v>
      </c>
      <c r="Q761" s="382">
        <v>260</v>
      </c>
      <c r="R761" s="382">
        <v>5928</v>
      </c>
      <c r="S761" s="382">
        <v>3.958502024291497</v>
      </c>
      <c r="T761" s="382">
        <v>3.345310391363022</v>
      </c>
      <c r="U761" s="382">
        <v>5.5950236167341405</v>
      </c>
      <c r="V761" s="382">
        <v>0</v>
      </c>
      <c r="W761" s="382">
        <v>1.6869095816464237E-2</v>
      </c>
      <c r="X761" s="382">
        <v>0.20242914979757079</v>
      </c>
      <c r="Y761" s="382">
        <v>0</v>
      </c>
      <c r="Z761" s="382">
        <v>2.4583618629841237</v>
      </c>
      <c r="AA761" s="382">
        <v>1.5297208239589548</v>
      </c>
      <c r="AB761" s="382">
        <v>1.5201164382962213</v>
      </c>
      <c r="AC761" s="382">
        <v>20.077602147225644</v>
      </c>
      <c r="AD761" s="382">
        <v>11.82727772641252</v>
      </c>
      <c r="AE761" s="382">
        <v>33.028990816559372</v>
      </c>
      <c r="AF761" s="382">
        <v>70.445632798573982</v>
      </c>
      <c r="AG761" s="382">
        <v>72.647842838337212</v>
      </c>
      <c r="AH761" s="382">
        <v>0.55668016194331993</v>
      </c>
    </row>
    <row r="762" spans="1:34" ht="15.6">
      <c r="A762" s="382">
        <v>6</v>
      </c>
      <c r="B762" s="382">
        <v>8</v>
      </c>
      <c r="C762" s="382">
        <v>2003</v>
      </c>
      <c r="D762" s="382">
        <v>99</v>
      </c>
      <c r="E762" s="382">
        <v>99</v>
      </c>
      <c r="F762" s="382">
        <v>99</v>
      </c>
      <c r="G762" s="382">
        <v>99</v>
      </c>
      <c r="H762" s="382">
        <v>1</v>
      </c>
      <c r="I762" s="382">
        <v>99</v>
      </c>
      <c r="J762" s="382">
        <v>999</v>
      </c>
      <c r="K762" s="382">
        <v>99</v>
      </c>
      <c r="L762" s="382">
        <v>99</v>
      </c>
      <c r="M762" s="382">
        <v>99</v>
      </c>
      <c r="N762" s="382">
        <v>99</v>
      </c>
      <c r="O762" s="382">
        <v>99</v>
      </c>
      <c r="P762" s="382">
        <v>9999</v>
      </c>
      <c r="Q762" s="382">
        <v>256</v>
      </c>
      <c r="R762" s="382">
        <v>6189</v>
      </c>
      <c r="S762" s="382">
        <v>3.8862497980287598</v>
      </c>
      <c r="T762" s="382">
        <v>3.0623687186944575</v>
      </c>
      <c r="U762" s="382">
        <v>5.5069478106317593</v>
      </c>
      <c r="V762" s="382">
        <v>0</v>
      </c>
      <c r="W762" s="382">
        <v>0</v>
      </c>
      <c r="X762" s="382">
        <v>0.16157699143641946</v>
      </c>
      <c r="Y762" s="382">
        <v>0</v>
      </c>
      <c r="Z762" s="382">
        <v>2.5096698186867998</v>
      </c>
      <c r="AA762" s="382">
        <v>1.5557668149770965</v>
      </c>
      <c r="AB762" s="382">
        <v>1.4275142754869421</v>
      </c>
      <c r="AC762" s="382">
        <v>17.820579644173765</v>
      </c>
      <c r="AD762" s="382">
        <v>12.937644415547732</v>
      </c>
      <c r="AE762" s="382">
        <v>29.464540055454425</v>
      </c>
      <c r="AF762" s="382">
        <v>70.130311614730857</v>
      </c>
      <c r="AG762" s="382">
        <v>71.786938178877051</v>
      </c>
      <c r="AH762" s="382">
        <v>0.32315398287283892</v>
      </c>
    </row>
    <row r="763" spans="1:34" ht="15.6">
      <c r="A763" s="382">
        <v>6</v>
      </c>
      <c r="B763" s="382">
        <v>9</v>
      </c>
      <c r="C763" s="382">
        <v>2004</v>
      </c>
      <c r="D763" s="382">
        <v>99</v>
      </c>
      <c r="E763" s="382">
        <v>99</v>
      </c>
      <c r="F763" s="382">
        <v>99</v>
      </c>
      <c r="G763" s="382">
        <v>99</v>
      </c>
      <c r="H763" s="382">
        <v>1</v>
      </c>
      <c r="I763" s="382">
        <v>99</v>
      </c>
      <c r="J763" s="382">
        <v>999</v>
      </c>
      <c r="K763" s="382">
        <v>99</v>
      </c>
      <c r="L763" s="382">
        <v>99</v>
      </c>
      <c r="M763" s="382">
        <v>99</v>
      </c>
      <c r="N763" s="382">
        <v>99</v>
      </c>
      <c r="O763" s="382">
        <v>99</v>
      </c>
      <c r="P763" s="382">
        <v>9999</v>
      </c>
      <c r="Q763" s="382">
        <v>304</v>
      </c>
      <c r="R763" s="382">
        <v>6754</v>
      </c>
      <c r="S763" s="382">
        <v>3.9662422268285455</v>
      </c>
      <c r="T763" s="382">
        <v>3.0863192182410426</v>
      </c>
      <c r="U763" s="382">
        <v>5.7103790346461505</v>
      </c>
      <c r="V763" s="382">
        <v>0</v>
      </c>
      <c r="W763" s="382">
        <v>0</v>
      </c>
      <c r="X763" s="382">
        <v>0.28131477642878289</v>
      </c>
      <c r="Y763" s="382">
        <v>1.4806040864672784E-2</v>
      </c>
      <c r="Z763" s="382">
        <v>2.7806813360357978</v>
      </c>
      <c r="AA763" s="382">
        <v>1.526214678493822</v>
      </c>
      <c r="AB763" s="382">
        <v>1.440698053657695</v>
      </c>
      <c r="AC763" s="382">
        <v>24.932712550978103</v>
      </c>
      <c r="AD763" s="382">
        <v>12.363550436427056</v>
      </c>
      <c r="AE763" s="382">
        <v>33.800758643124254</v>
      </c>
      <c r="AF763" s="382">
        <v>69.592993302421434</v>
      </c>
      <c r="AG763" s="382">
        <v>69.762970251898409</v>
      </c>
      <c r="AH763" s="382">
        <v>0.51821143026354755</v>
      </c>
    </row>
    <row r="764" spans="1:34" ht="15.6">
      <c r="A764" s="382">
        <v>6</v>
      </c>
      <c r="B764" s="382">
        <v>10</v>
      </c>
      <c r="C764" s="382">
        <v>2005</v>
      </c>
      <c r="D764" s="382">
        <v>99</v>
      </c>
      <c r="E764" s="382">
        <v>99</v>
      </c>
      <c r="F764" s="382">
        <v>99</v>
      </c>
      <c r="G764" s="382">
        <v>99</v>
      </c>
      <c r="H764" s="382">
        <v>1</v>
      </c>
      <c r="I764" s="382">
        <v>99</v>
      </c>
      <c r="J764" s="382">
        <v>999</v>
      </c>
      <c r="K764" s="382">
        <v>99</v>
      </c>
      <c r="L764" s="382">
        <v>99</v>
      </c>
      <c r="M764" s="382">
        <v>99</v>
      </c>
      <c r="N764" s="382">
        <v>99</v>
      </c>
      <c r="O764" s="382">
        <v>99</v>
      </c>
      <c r="P764" s="382">
        <v>9999</v>
      </c>
      <c r="Q764" s="382">
        <v>264</v>
      </c>
      <c r="R764" s="382">
        <v>5993</v>
      </c>
      <c r="S764" s="382">
        <v>3.9317537126647761</v>
      </c>
      <c r="T764" s="382">
        <v>3.0757550475554809</v>
      </c>
      <c r="U764" s="382">
        <v>5.7582179209077218</v>
      </c>
      <c r="V764" s="382">
        <v>0</v>
      </c>
      <c r="W764" s="382">
        <v>0</v>
      </c>
      <c r="X764" s="382">
        <v>0.48389788086100449</v>
      </c>
      <c r="Y764" s="382">
        <v>0</v>
      </c>
      <c r="Z764" s="382">
        <v>2.7827145700449822</v>
      </c>
      <c r="AA764" s="382">
        <v>1.572704733345704</v>
      </c>
      <c r="AB764" s="382">
        <v>1.4575366261564939</v>
      </c>
      <c r="AC764" s="382">
        <v>22.448831318219451</v>
      </c>
      <c r="AD764" s="382">
        <v>22.415994656693819</v>
      </c>
      <c r="AE764" s="382">
        <v>25.69577765274482</v>
      </c>
      <c r="AF764" s="382">
        <v>62.859240612544575</v>
      </c>
      <c r="AG764" s="382">
        <v>63.949254212600785</v>
      </c>
      <c r="AH764" s="382">
        <v>3.3372267645586519E-2</v>
      </c>
    </row>
    <row r="765" spans="1:34" ht="15.6">
      <c r="A765" s="382">
        <v>6</v>
      </c>
      <c r="B765" s="382">
        <v>11</v>
      </c>
      <c r="C765" s="382">
        <v>2006</v>
      </c>
      <c r="D765" s="382">
        <v>99</v>
      </c>
      <c r="E765" s="382">
        <v>99</v>
      </c>
      <c r="F765" s="382">
        <v>99</v>
      </c>
      <c r="G765" s="382">
        <v>99</v>
      </c>
      <c r="H765" s="382">
        <v>1</v>
      </c>
      <c r="I765" s="382">
        <v>99</v>
      </c>
      <c r="J765" s="382">
        <v>999</v>
      </c>
      <c r="K765" s="382">
        <v>99</v>
      </c>
      <c r="L765" s="382">
        <v>99</v>
      </c>
      <c r="M765" s="382">
        <v>99</v>
      </c>
      <c r="N765" s="382">
        <v>99</v>
      </c>
      <c r="O765" s="382">
        <v>99</v>
      </c>
      <c r="P765" s="382">
        <v>9999</v>
      </c>
      <c r="Q765" s="382">
        <v>263</v>
      </c>
      <c r="R765" s="382">
        <v>5858</v>
      </c>
      <c r="S765" s="382">
        <v>3.9115739160122929</v>
      </c>
      <c r="T765" s="382">
        <v>3.2321611471491991</v>
      </c>
      <c r="U765" s="382">
        <v>5.8841242744964246</v>
      </c>
      <c r="V765" s="382">
        <v>0</v>
      </c>
      <c r="W765" s="382">
        <v>0</v>
      </c>
      <c r="X765" s="382">
        <v>0.54626152270399475</v>
      </c>
      <c r="Y765" s="382">
        <v>0</v>
      </c>
      <c r="Z765" s="382">
        <v>2.7267138047503128</v>
      </c>
      <c r="AA765" s="382">
        <v>1.4463310670673146</v>
      </c>
      <c r="AB765" s="382">
        <v>1.4821264032783523</v>
      </c>
      <c r="AC765" s="382">
        <v>25.302923352393456</v>
      </c>
      <c r="AD765" s="382">
        <v>12.201039929177224</v>
      </c>
      <c r="AE765" s="382">
        <v>24.879678794560672</v>
      </c>
      <c r="AF765" s="382">
        <v>62.578784317914767</v>
      </c>
      <c r="AG765" s="382">
        <v>65.14980834511492</v>
      </c>
      <c r="AH765" s="382">
        <v>6.8282690337999344E-2</v>
      </c>
    </row>
    <row r="766" spans="1:34" ht="15.6">
      <c r="A766" s="382">
        <v>6</v>
      </c>
      <c r="B766" s="382">
        <v>12</v>
      </c>
      <c r="C766" s="382">
        <v>2007</v>
      </c>
      <c r="D766" s="382">
        <v>99</v>
      </c>
      <c r="E766" s="382">
        <v>99</v>
      </c>
      <c r="F766" s="382">
        <v>99</v>
      </c>
      <c r="G766" s="382">
        <v>99</v>
      </c>
      <c r="H766" s="382">
        <v>1</v>
      </c>
      <c r="I766" s="382">
        <v>99</v>
      </c>
      <c r="J766" s="382">
        <v>999</v>
      </c>
      <c r="K766" s="382">
        <v>99</v>
      </c>
      <c r="L766" s="382">
        <v>99</v>
      </c>
      <c r="M766" s="382">
        <v>99</v>
      </c>
      <c r="N766" s="382">
        <v>99</v>
      </c>
      <c r="O766" s="382">
        <v>99</v>
      </c>
      <c r="P766" s="382">
        <v>9999</v>
      </c>
      <c r="Q766" s="382">
        <v>249</v>
      </c>
      <c r="R766" s="382">
        <v>5746</v>
      </c>
      <c r="S766" s="382">
        <v>4.2325095718760872</v>
      </c>
      <c r="T766" s="382">
        <v>3.5268012530455968</v>
      </c>
      <c r="U766" s="382">
        <v>6.0645144448311887</v>
      </c>
      <c r="V766" s="382">
        <v>0</v>
      </c>
      <c r="W766" s="382">
        <v>0</v>
      </c>
      <c r="X766" s="382">
        <v>0.45248868778280527</v>
      </c>
      <c r="Y766" s="382">
        <v>0</v>
      </c>
      <c r="Z766" s="382">
        <v>2.7634364497959241</v>
      </c>
      <c r="AA766" s="382">
        <v>1.4394234940150303</v>
      </c>
      <c r="AB766" s="382">
        <v>1.5215342870518496</v>
      </c>
      <c r="AC766" s="382">
        <v>25.801372422649099</v>
      </c>
      <c r="AD766" s="382">
        <v>13.547249183290685</v>
      </c>
      <c r="AE766" s="382">
        <v>46.757469138772592</v>
      </c>
      <c r="AF766" s="382">
        <v>63.115114235500883</v>
      </c>
      <c r="AG766" s="382">
        <v>62.880884927007955</v>
      </c>
      <c r="AH766" s="382">
        <v>0.34806822137138871</v>
      </c>
    </row>
    <row r="767" spans="1:34" ht="15.6">
      <c r="A767" s="382">
        <v>6</v>
      </c>
      <c r="B767" s="382">
        <v>13</v>
      </c>
      <c r="C767" s="382">
        <v>2008</v>
      </c>
      <c r="D767" s="382">
        <v>99</v>
      </c>
      <c r="E767" s="382">
        <v>99</v>
      </c>
      <c r="F767" s="382">
        <v>99</v>
      </c>
      <c r="G767" s="382">
        <v>99</v>
      </c>
      <c r="H767" s="382">
        <v>1</v>
      </c>
      <c r="I767" s="382">
        <v>99</v>
      </c>
      <c r="J767" s="382">
        <v>999</v>
      </c>
      <c r="K767" s="382">
        <v>99</v>
      </c>
      <c r="L767" s="382">
        <v>99</v>
      </c>
      <c r="M767" s="382">
        <v>99</v>
      </c>
      <c r="N767" s="382">
        <v>99</v>
      </c>
      <c r="O767" s="382">
        <v>99</v>
      </c>
      <c r="P767" s="382">
        <v>9999</v>
      </c>
      <c r="Q767" s="382">
        <v>293</v>
      </c>
      <c r="R767" s="382">
        <v>7014</v>
      </c>
      <c r="S767" s="382">
        <v>4.1184773310521843</v>
      </c>
      <c r="T767" s="382">
        <v>3.6142001710864</v>
      </c>
      <c r="U767" s="382">
        <v>5.9373110921015124</v>
      </c>
      <c r="V767" s="382">
        <v>0</v>
      </c>
      <c r="W767" s="382">
        <v>0</v>
      </c>
      <c r="X767" s="382">
        <v>0.59880239520958101</v>
      </c>
      <c r="Y767" s="382">
        <v>0</v>
      </c>
      <c r="Z767" s="382">
        <v>2.7255993103689899</v>
      </c>
      <c r="AA767" s="382">
        <v>1.4076730408948337</v>
      </c>
      <c r="AB767" s="382">
        <v>1.5330233162017524</v>
      </c>
      <c r="AC767" s="382">
        <v>29.385750853847757</v>
      </c>
      <c r="AD767" s="382">
        <v>24.2507907296166</v>
      </c>
      <c r="AE767" s="382">
        <v>48.62917279757653</v>
      </c>
      <c r="AF767" s="382">
        <v>64.651119918886508</v>
      </c>
      <c r="AG767" s="382">
        <v>65.629944589082996</v>
      </c>
      <c r="AH767" s="382">
        <v>8.5543199315654406E-2</v>
      </c>
    </row>
    <row r="768" spans="1:34" ht="15.6">
      <c r="A768" s="382">
        <v>6</v>
      </c>
      <c r="B768" s="382">
        <v>14</v>
      </c>
      <c r="C768" s="382">
        <v>2009</v>
      </c>
      <c r="D768" s="382">
        <v>99</v>
      </c>
      <c r="E768" s="382">
        <v>99</v>
      </c>
      <c r="F768" s="382">
        <v>99</v>
      </c>
      <c r="G768" s="382">
        <v>99</v>
      </c>
      <c r="H768" s="382">
        <v>1</v>
      </c>
      <c r="I768" s="382">
        <v>99</v>
      </c>
      <c r="J768" s="382">
        <v>999</v>
      </c>
      <c r="K768" s="382">
        <v>99</v>
      </c>
      <c r="L768" s="382">
        <v>99</v>
      </c>
      <c r="M768" s="382">
        <v>99</v>
      </c>
      <c r="N768" s="382">
        <v>99</v>
      </c>
      <c r="O768" s="382">
        <v>99</v>
      </c>
      <c r="P768" s="382">
        <v>9999</v>
      </c>
      <c r="Q768" s="382">
        <v>301</v>
      </c>
      <c r="R768" s="382">
        <v>7517</v>
      </c>
      <c r="S768" s="382">
        <v>4.1986164693361712</v>
      </c>
      <c r="T768" s="382">
        <v>3.6369562325395774</v>
      </c>
      <c r="U768" s="382">
        <v>6.2675801516562641</v>
      </c>
      <c r="V768" s="382">
        <v>0</v>
      </c>
      <c r="W768" s="382">
        <v>0</v>
      </c>
      <c r="X768" s="382">
        <v>0.67846215245443653</v>
      </c>
      <c r="Y768" s="382">
        <v>0</v>
      </c>
      <c r="Z768" s="382">
        <v>2.7477916752286484</v>
      </c>
      <c r="AA768" s="382">
        <v>1.483018398204647</v>
      </c>
      <c r="AB768" s="382">
        <v>1.5127612706723077</v>
      </c>
      <c r="AC768" s="382">
        <v>30.126706138531688</v>
      </c>
      <c r="AD768" s="382">
        <v>19.643362811685201</v>
      </c>
      <c r="AE768" s="382">
        <v>54.19239537252016</v>
      </c>
      <c r="AF768" s="382">
        <v>63.990806163275749</v>
      </c>
      <c r="AG768" s="382">
        <v>64.973873037719713</v>
      </c>
      <c r="AH768" s="382">
        <v>0.22615405081814552</v>
      </c>
    </row>
    <row r="769" spans="1:37" ht="15.6">
      <c r="A769" s="382">
        <v>6</v>
      </c>
      <c r="B769" s="382">
        <v>15</v>
      </c>
      <c r="C769" s="382">
        <v>2010</v>
      </c>
      <c r="D769" s="382">
        <v>99</v>
      </c>
      <c r="E769" s="382">
        <v>99</v>
      </c>
      <c r="F769" s="382">
        <v>99</v>
      </c>
      <c r="G769" s="382">
        <v>99</v>
      </c>
      <c r="H769" s="382">
        <v>1</v>
      </c>
      <c r="I769" s="382">
        <v>99</v>
      </c>
      <c r="J769" s="382">
        <v>999</v>
      </c>
      <c r="K769" s="382">
        <v>99</v>
      </c>
      <c r="L769" s="382">
        <v>99</v>
      </c>
      <c r="M769" s="382">
        <v>99</v>
      </c>
      <c r="N769" s="382">
        <v>99</v>
      </c>
      <c r="O769" s="382">
        <v>99</v>
      </c>
      <c r="P769" s="382">
        <v>9999</v>
      </c>
      <c r="Q769" s="382">
        <v>317</v>
      </c>
      <c r="R769" s="382">
        <v>5711</v>
      </c>
      <c r="S769" s="382">
        <v>4.7312204517597616</v>
      </c>
      <c r="T769" s="382">
        <v>3.5853615829101741</v>
      </c>
      <c r="U769" s="382">
        <v>6.447960077044292</v>
      </c>
      <c r="V769" s="382">
        <v>0</v>
      </c>
      <c r="W769" s="382">
        <v>3.502013657853266E-2</v>
      </c>
      <c r="X769" s="382">
        <v>0.9455436876203821</v>
      </c>
      <c r="Y769" s="382">
        <v>3.502013657853266E-2</v>
      </c>
      <c r="Z769" s="382">
        <v>2.9455299502725878</v>
      </c>
      <c r="AA769" s="382"/>
      <c r="AB769" s="382">
        <v>1.5401096402976819</v>
      </c>
      <c r="AC769" s="382"/>
      <c r="AD769" s="382">
        <v>22.21729791895844</v>
      </c>
      <c r="AE769" s="382"/>
      <c r="AF769" s="382">
        <v>52.207697230094162</v>
      </c>
      <c r="AG769" s="382">
        <v>53.961896974412845</v>
      </c>
      <c r="AH769" s="382">
        <v>0.15759061460339699</v>
      </c>
    </row>
    <row r="770" spans="1:37" ht="15.6">
      <c r="A770" s="382">
        <v>6</v>
      </c>
      <c r="B770" s="382">
        <v>16</v>
      </c>
      <c r="C770" s="382">
        <v>2011</v>
      </c>
      <c r="D770" s="382">
        <v>99</v>
      </c>
      <c r="E770" s="382">
        <v>99</v>
      </c>
      <c r="F770" s="382">
        <v>99</v>
      </c>
      <c r="G770" s="382">
        <v>99</v>
      </c>
      <c r="H770" s="382">
        <v>1</v>
      </c>
      <c r="I770" s="382">
        <v>99</v>
      </c>
      <c r="J770" s="382">
        <v>999</v>
      </c>
      <c r="K770" s="382">
        <v>99</v>
      </c>
      <c r="L770" s="382">
        <v>99</v>
      </c>
      <c r="M770" s="382">
        <v>99</v>
      </c>
      <c r="N770" s="382">
        <v>99</v>
      </c>
      <c r="O770" s="382">
        <v>99</v>
      </c>
      <c r="P770" s="382">
        <v>9999</v>
      </c>
      <c r="Q770" s="382">
        <v>278</v>
      </c>
      <c r="R770" s="382">
        <v>5961</v>
      </c>
      <c r="S770" s="382">
        <v>4.4079852373762805</v>
      </c>
      <c r="T770" s="382">
        <v>3.8137896326119778</v>
      </c>
      <c r="U770" s="382">
        <v>6.5534608287200236</v>
      </c>
      <c r="V770" s="382">
        <v>0</v>
      </c>
      <c r="W770" s="382">
        <v>0</v>
      </c>
      <c r="X770" s="382">
        <v>1.0233182351954373</v>
      </c>
      <c r="Y770" s="382">
        <v>1.6775708773695688E-2</v>
      </c>
      <c r="Z770" s="382">
        <v>2.896795558859981</v>
      </c>
      <c r="AA770" s="382">
        <v>1.4997500156676762</v>
      </c>
      <c r="AB770" s="382">
        <v>1.491310540554047</v>
      </c>
      <c r="AC770" s="382">
        <v>26.133388986603393</v>
      </c>
      <c r="AD770" s="382">
        <v>12.649370286404199</v>
      </c>
      <c r="AE770" s="382">
        <v>43.442243158140961</v>
      </c>
      <c r="AF770" s="382">
        <v>62.793637417044145</v>
      </c>
      <c r="AG770" s="382">
        <v>63.778552872691009</v>
      </c>
      <c r="AH770" s="382">
        <v>0.10065425264217415</v>
      </c>
      <c r="AI770" s="382"/>
    </row>
    <row r="771" spans="1:37" ht="15.6">
      <c r="A771" s="382">
        <v>6</v>
      </c>
      <c r="B771" s="382">
        <v>17</v>
      </c>
      <c r="C771" s="382">
        <v>2012</v>
      </c>
      <c r="D771" s="382">
        <v>99</v>
      </c>
      <c r="E771" s="382">
        <v>99</v>
      </c>
      <c r="F771" s="382">
        <v>99</v>
      </c>
      <c r="G771" s="382">
        <v>99</v>
      </c>
      <c r="H771" s="382">
        <v>1</v>
      </c>
      <c r="I771" s="382">
        <v>99</v>
      </c>
      <c r="J771" s="382">
        <v>999</v>
      </c>
      <c r="K771" s="382">
        <v>99</v>
      </c>
      <c r="L771" s="382">
        <v>99</v>
      </c>
      <c r="M771" s="382">
        <v>99</v>
      </c>
      <c r="N771" s="382">
        <v>99</v>
      </c>
      <c r="O771" s="382">
        <v>99</v>
      </c>
      <c r="P771" s="382">
        <v>9999</v>
      </c>
      <c r="Q771" s="382">
        <v>265</v>
      </c>
      <c r="R771" s="382">
        <v>5263</v>
      </c>
      <c r="S771" s="382">
        <v>4.7520425612768387</v>
      </c>
      <c r="T771" s="382">
        <v>3.9272278168345056</v>
      </c>
      <c r="U771" s="382">
        <v>7.053068592057758</v>
      </c>
      <c r="V771" s="382">
        <v>0</v>
      </c>
      <c r="W771" s="382">
        <v>0</v>
      </c>
      <c r="X771" s="382">
        <v>1.3870416112483377</v>
      </c>
      <c r="Y771" s="382">
        <v>0</v>
      </c>
      <c r="Z771" s="382">
        <v>3.0970485401935801</v>
      </c>
      <c r="AA771" s="382">
        <v>1.3941475038483064</v>
      </c>
      <c r="AB771" s="382">
        <v>1.4995805515163099</v>
      </c>
      <c r="AC771" s="382">
        <v>21.626448831693786</v>
      </c>
      <c r="AD771" s="382">
        <v>14.444431176343812</v>
      </c>
      <c r="AE771" s="382">
        <v>36.435745556502695</v>
      </c>
      <c r="AF771" s="382">
        <v>59.793228811633711</v>
      </c>
      <c r="AG771" s="382">
        <v>61.086280382444393</v>
      </c>
      <c r="AH771" s="382">
        <v>1.9000570017100517E-2</v>
      </c>
      <c r="AI771" s="382"/>
    </row>
    <row r="772" spans="1:37" ht="15.6">
      <c r="A772" s="382">
        <v>6</v>
      </c>
      <c r="B772" s="382">
        <v>18</v>
      </c>
      <c r="C772" s="382">
        <v>2013</v>
      </c>
      <c r="D772" s="382">
        <v>99</v>
      </c>
      <c r="E772" s="382">
        <v>99</v>
      </c>
      <c r="F772" s="382">
        <v>99</v>
      </c>
      <c r="G772" s="382">
        <v>99</v>
      </c>
      <c r="H772" s="382">
        <v>1</v>
      </c>
      <c r="I772" s="382">
        <v>99</v>
      </c>
      <c r="J772" s="382">
        <v>999</v>
      </c>
      <c r="K772" s="382">
        <v>99</v>
      </c>
      <c r="L772" s="382">
        <v>99</v>
      </c>
      <c r="M772" s="382">
        <v>99</v>
      </c>
      <c r="N772" s="382">
        <v>99</v>
      </c>
      <c r="O772" s="382">
        <v>99</v>
      </c>
      <c r="P772" s="382">
        <v>9999</v>
      </c>
      <c r="Q772" s="382">
        <v>279</v>
      </c>
      <c r="R772" s="382">
        <v>5169</v>
      </c>
      <c r="S772" s="382">
        <v>4.5772876765331789</v>
      </c>
      <c r="T772" s="382">
        <v>3.9880054169084929</v>
      </c>
      <c r="U772" s="382">
        <v>7.2070864770748484</v>
      </c>
      <c r="V772" s="382">
        <v>1.9346101760495255E-2</v>
      </c>
      <c r="W772" s="382">
        <v>0</v>
      </c>
      <c r="X772" s="382">
        <v>1.3542271232346681</v>
      </c>
      <c r="Y772" s="382">
        <v>3.8692203520990509E-2</v>
      </c>
      <c r="Z772" s="382">
        <v>3.2323175629404353</v>
      </c>
      <c r="AA772" s="382">
        <v>1.4418082070863203</v>
      </c>
      <c r="AB772" s="382">
        <v>1.488932299243058</v>
      </c>
      <c r="AC772" s="382">
        <v>26.077710908421246</v>
      </c>
      <c r="AD772" s="382">
        <v>24.45638298972014</v>
      </c>
      <c r="AE772" s="382">
        <v>49.833318240068991</v>
      </c>
      <c r="AF772" s="382">
        <v>57.299634186897251</v>
      </c>
      <c r="AG772" s="382">
        <v>58.34748814871925</v>
      </c>
      <c r="AH772" s="382">
        <v>0.36757593344940992</v>
      </c>
      <c r="AI772" s="382"/>
    </row>
    <row r="773" spans="1:37" ht="15.6">
      <c r="A773" s="382">
        <v>6</v>
      </c>
      <c r="B773" s="382">
        <v>19</v>
      </c>
      <c r="C773" s="382">
        <v>2014</v>
      </c>
      <c r="D773" s="382">
        <v>99</v>
      </c>
      <c r="E773" s="382">
        <v>99</v>
      </c>
      <c r="F773" s="382">
        <v>99</v>
      </c>
      <c r="G773" s="382">
        <v>99</v>
      </c>
      <c r="H773" s="382">
        <v>1</v>
      </c>
      <c r="I773" s="382">
        <v>99</v>
      </c>
      <c r="J773" s="382">
        <v>999</v>
      </c>
      <c r="K773" s="382">
        <v>99</v>
      </c>
      <c r="L773" s="382">
        <v>99</v>
      </c>
      <c r="M773" s="382">
        <v>99</v>
      </c>
      <c r="N773" s="382">
        <v>99</v>
      </c>
      <c r="O773" s="382">
        <v>99</v>
      </c>
      <c r="P773" s="382">
        <v>9999</v>
      </c>
      <c r="Q773" s="382">
        <v>280</v>
      </c>
      <c r="R773" s="382">
        <v>6441</v>
      </c>
      <c r="S773" s="382">
        <v>4.8240956373233983</v>
      </c>
      <c r="T773" s="382">
        <v>4.0801117838844894</v>
      </c>
      <c r="U773" s="382">
        <v>7.8158515758422578</v>
      </c>
      <c r="V773" s="382">
        <v>1.5525539512498059E-2</v>
      </c>
      <c r="W773" s="382">
        <v>1.5525539512498059E-2</v>
      </c>
      <c r="X773" s="382">
        <v>4.0832168917869902</v>
      </c>
      <c r="Y773" s="382">
        <v>0.29498525073746307</v>
      </c>
      <c r="Z773" s="382">
        <v>3.633942087612255</v>
      </c>
      <c r="AA773" s="382">
        <v>1.4242613775301931</v>
      </c>
      <c r="AB773" s="382">
        <v>1.5803610709766709</v>
      </c>
      <c r="AC773" s="382">
        <v>34.736499771920826</v>
      </c>
      <c r="AD773" s="382">
        <v>23.771164955291479</v>
      </c>
      <c r="AE773" s="382">
        <v>52.096284100672491</v>
      </c>
      <c r="AF773" s="382">
        <v>59.135145060594922</v>
      </c>
      <c r="AG773" s="382">
        <v>61.834071326360814</v>
      </c>
      <c r="AH773" s="382">
        <v>0.4968172643999379</v>
      </c>
      <c r="AI773" s="382"/>
    </row>
    <row r="774" spans="1:37" ht="15.6">
      <c r="A774" s="382">
        <v>6</v>
      </c>
      <c r="B774" s="382">
        <v>20</v>
      </c>
      <c r="C774" s="382">
        <v>2015</v>
      </c>
      <c r="D774" s="382">
        <v>99</v>
      </c>
      <c r="E774" s="382">
        <v>99</v>
      </c>
      <c r="F774" s="382">
        <v>99</v>
      </c>
      <c r="G774" s="382">
        <v>99</v>
      </c>
      <c r="H774" s="382">
        <v>1</v>
      </c>
      <c r="I774" s="382">
        <v>99</v>
      </c>
      <c r="J774" s="382">
        <v>999</v>
      </c>
      <c r="K774" s="382">
        <v>99</v>
      </c>
      <c r="L774" s="382">
        <v>99</v>
      </c>
      <c r="M774" s="382">
        <v>99</v>
      </c>
      <c r="N774" s="382">
        <v>99</v>
      </c>
      <c r="O774" s="382">
        <v>99</v>
      </c>
      <c r="P774" s="382">
        <v>9999</v>
      </c>
      <c r="Q774" s="382">
        <v>319</v>
      </c>
      <c r="R774" s="382">
        <v>9534</v>
      </c>
      <c r="S774" s="382">
        <v>4.7677784770295775</v>
      </c>
      <c r="T774" s="382">
        <v>3.9839521711768406</v>
      </c>
      <c r="U774" s="382">
        <v>7.5170337738619555</v>
      </c>
      <c r="V774" s="382">
        <v>3.1466331025802381E-2</v>
      </c>
      <c r="W774" s="382">
        <v>1.0488777008600798E-2</v>
      </c>
      <c r="X774" s="382">
        <v>2.3704636039437794</v>
      </c>
      <c r="Y774" s="382">
        <v>0.1992867631634152</v>
      </c>
      <c r="Z774" s="382">
        <v>3.182140772938324</v>
      </c>
      <c r="AA774" s="382">
        <v>1.3482953345703583</v>
      </c>
      <c r="AB774" s="382">
        <v>1.5218341217095173</v>
      </c>
      <c r="AC774" s="382">
        <v>33.203309179770166</v>
      </c>
      <c r="AD774" s="382">
        <v>25.891383374635055</v>
      </c>
      <c r="AE774" s="382">
        <v>49.980316286638256</v>
      </c>
      <c r="AF774" s="382">
        <v>62.997224791859395</v>
      </c>
      <c r="AG774" s="382">
        <v>63.893651146017511</v>
      </c>
      <c r="AH774" s="382">
        <v>4.1955108034403193E-2</v>
      </c>
      <c r="AI774" s="382"/>
    </row>
    <row r="775" spans="1:37" ht="15.6">
      <c r="A775" s="382">
        <v>6</v>
      </c>
      <c r="B775" s="382">
        <v>21</v>
      </c>
      <c r="C775" s="382">
        <v>2016</v>
      </c>
      <c r="D775" s="382">
        <v>99</v>
      </c>
      <c r="E775" s="382">
        <v>99</v>
      </c>
      <c r="F775" s="382">
        <v>99</v>
      </c>
      <c r="G775" s="382">
        <v>99</v>
      </c>
      <c r="H775" s="382">
        <v>1</v>
      </c>
      <c r="I775" s="382">
        <v>99</v>
      </c>
      <c r="J775" s="382">
        <v>999</v>
      </c>
      <c r="K775" s="382">
        <v>99</v>
      </c>
      <c r="L775" s="382">
        <v>99</v>
      </c>
      <c r="M775" s="382">
        <v>99</v>
      </c>
      <c r="N775" s="382">
        <v>99</v>
      </c>
      <c r="O775" s="382">
        <v>99</v>
      </c>
      <c r="P775" s="382">
        <v>9999</v>
      </c>
      <c r="Q775" s="382">
        <v>331</v>
      </c>
      <c r="R775" s="382">
        <v>8953</v>
      </c>
      <c r="S775" s="382">
        <v>5.0187646598905395</v>
      </c>
      <c r="T775" s="382">
        <v>4.2825868423991951</v>
      </c>
      <c r="U775" s="382">
        <v>7.7449905059756414</v>
      </c>
      <c r="V775" s="382">
        <v>3.3508321233106229E-2</v>
      </c>
      <c r="W775" s="382">
        <v>4.4677761644141611E-2</v>
      </c>
      <c r="X775" s="382">
        <v>2.635987937004356</v>
      </c>
      <c r="Y775" s="382">
        <v>0.17871104657656645</v>
      </c>
      <c r="Z775" s="382">
        <v>3.2310103499719309</v>
      </c>
      <c r="AA775" s="382">
        <v>1.3385338647511735</v>
      </c>
      <c r="AB775" s="382">
        <v>1.48814351651235</v>
      </c>
      <c r="AC775" s="382">
        <v>28.951490487629368</v>
      </c>
      <c r="AD775" s="382">
        <v>20.976815575688288</v>
      </c>
      <c r="AE775" s="382">
        <v>50.839131029271421</v>
      </c>
      <c r="AF775" s="382">
        <v>61.258980499486825</v>
      </c>
      <c r="AG775" s="382">
        <v>62.238659812783744</v>
      </c>
      <c r="AH775" s="382">
        <v>0.27923601027588518</v>
      </c>
      <c r="AI775" s="382"/>
    </row>
    <row r="776" spans="1:37" ht="15.6">
      <c r="A776" s="382">
        <v>6</v>
      </c>
      <c r="B776" s="382">
        <v>22</v>
      </c>
      <c r="C776" s="382">
        <v>2017</v>
      </c>
      <c r="D776" s="382">
        <v>99</v>
      </c>
      <c r="E776" s="382">
        <v>99</v>
      </c>
      <c r="F776" s="382">
        <v>99</v>
      </c>
      <c r="G776" s="382">
        <v>99</v>
      </c>
      <c r="H776" s="382">
        <v>1</v>
      </c>
      <c r="I776" s="382">
        <v>99</v>
      </c>
      <c r="J776" s="382">
        <v>999</v>
      </c>
      <c r="K776" s="382">
        <v>99</v>
      </c>
      <c r="L776" s="382">
        <v>99</v>
      </c>
      <c r="M776" s="382">
        <v>99</v>
      </c>
      <c r="N776" s="382">
        <v>99</v>
      </c>
      <c r="O776" s="382">
        <v>99</v>
      </c>
      <c r="P776" s="382">
        <v>9999</v>
      </c>
      <c r="Q776" s="382">
        <v>358</v>
      </c>
      <c r="R776" s="382">
        <v>11320</v>
      </c>
      <c r="S776" s="382">
        <v>4.8742049469964686</v>
      </c>
      <c r="T776" s="382">
        <v>4.2465547703180224</v>
      </c>
      <c r="U776" s="382">
        <v>7.4479416961130909</v>
      </c>
      <c r="V776" s="382">
        <v>1.7667844522968199E-2</v>
      </c>
      <c r="W776" s="382">
        <v>8.8339222614840993E-3</v>
      </c>
      <c r="X776" s="382">
        <v>1.5812720848056538</v>
      </c>
      <c r="Y776" s="382">
        <v>0.13250883392226148</v>
      </c>
      <c r="Z776" s="382">
        <v>2.9322712774668087</v>
      </c>
      <c r="AA776" s="382">
        <v>1.3314246151021492</v>
      </c>
      <c r="AB776" s="382">
        <v>1.5124006154318086</v>
      </c>
      <c r="AC776" s="382">
        <v>27.35407970164534</v>
      </c>
      <c r="AD776" s="382">
        <v>11.953596430600518</v>
      </c>
      <c r="AE776" s="382">
        <v>46.239659746591009</v>
      </c>
      <c r="AF776" s="382">
        <v>64.971589278539852</v>
      </c>
      <c r="AG776" s="382">
        <v>64.168863708322206</v>
      </c>
      <c r="AH776" s="382">
        <v>0.1943462897526502</v>
      </c>
      <c r="AI776" s="382"/>
    </row>
    <row r="777" spans="1:37" ht="15.6">
      <c r="A777" s="382">
        <v>6</v>
      </c>
      <c r="B777" s="382">
        <v>23</v>
      </c>
      <c r="C777" s="382">
        <v>2018</v>
      </c>
      <c r="D777" s="382">
        <v>99</v>
      </c>
      <c r="E777" s="382">
        <v>99</v>
      </c>
      <c r="F777" s="382">
        <v>99</v>
      </c>
      <c r="G777" s="382">
        <v>99</v>
      </c>
      <c r="H777" s="382">
        <v>1</v>
      </c>
      <c r="I777" s="382">
        <v>99</v>
      </c>
      <c r="J777" s="382">
        <v>999</v>
      </c>
      <c r="K777" s="382">
        <v>99</v>
      </c>
      <c r="L777" s="382">
        <v>99</v>
      </c>
      <c r="M777" s="382">
        <v>99</v>
      </c>
      <c r="N777" s="382">
        <v>99</v>
      </c>
      <c r="O777" s="382">
        <v>99</v>
      </c>
      <c r="P777" s="382">
        <v>9999</v>
      </c>
      <c r="Q777" s="382">
        <v>358</v>
      </c>
      <c r="R777" s="382">
        <v>12142</v>
      </c>
      <c r="S777" s="382">
        <v>5.2222039202767263</v>
      </c>
      <c r="T777" s="382">
        <v>4.4228298468127178</v>
      </c>
      <c r="U777" s="382">
        <v>7.7135430736287187</v>
      </c>
      <c r="V777" s="382">
        <v>4.1179377367814192E-2</v>
      </c>
      <c r="W777" s="382">
        <v>3.2943501894251354E-2</v>
      </c>
      <c r="X777" s="382">
        <v>1.7048262230275077</v>
      </c>
      <c r="Y777" s="382">
        <v>0.1482457585241311</v>
      </c>
      <c r="Z777" s="382">
        <v>3.0759741969819192</v>
      </c>
      <c r="AA777" s="382">
        <v>1.2740357173112529</v>
      </c>
      <c r="AB777" s="382">
        <v>1.4743508371187719</v>
      </c>
      <c r="AC777" s="382">
        <v>25.991349624349059</v>
      </c>
      <c r="AD777" s="382">
        <v>16.580876265253139</v>
      </c>
      <c r="AE777" s="382">
        <v>41.59296075020179</v>
      </c>
      <c r="AF777" s="382">
        <v>65.276060426858763</v>
      </c>
      <c r="AG777" s="382">
        <v>64.331165741126355</v>
      </c>
      <c r="AH777" s="382">
        <v>0.53533190578158452</v>
      </c>
      <c r="AI777" s="382"/>
    </row>
    <row r="778" spans="1:37" ht="15.6">
      <c r="A778" s="382">
        <v>6</v>
      </c>
      <c r="B778" s="382">
        <v>24</v>
      </c>
      <c r="C778" s="382">
        <v>2019</v>
      </c>
      <c r="D778" s="382">
        <v>99</v>
      </c>
      <c r="E778" s="382">
        <v>99</v>
      </c>
      <c r="F778" s="382">
        <v>99</v>
      </c>
      <c r="G778" s="382">
        <v>99</v>
      </c>
      <c r="H778" s="382">
        <v>1</v>
      </c>
      <c r="I778" s="382">
        <v>99</v>
      </c>
      <c r="J778" s="382">
        <v>999</v>
      </c>
      <c r="K778" s="382">
        <v>99</v>
      </c>
      <c r="L778" s="382">
        <v>99</v>
      </c>
      <c r="M778" s="382">
        <v>99</v>
      </c>
      <c r="N778" s="382">
        <v>99</v>
      </c>
      <c r="O778" s="382">
        <v>99</v>
      </c>
      <c r="P778" s="382">
        <v>9999</v>
      </c>
      <c r="Q778" s="382">
        <v>345</v>
      </c>
      <c r="R778" s="382">
        <v>11483</v>
      </c>
      <c r="S778" s="382">
        <v>4.9716102063920591</v>
      </c>
      <c r="T778" s="382">
        <v>4.5542976574066012</v>
      </c>
      <c r="U778" s="382">
        <v>7.8450770704519748</v>
      </c>
      <c r="V778" s="382">
        <v>2.6125576939824095E-2</v>
      </c>
      <c r="W778" s="382">
        <v>1.7417051293216058E-2</v>
      </c>
      <c r="X778" s="382">
        <v>2.1335887834189671</v>
      </c>
      <c r="Y778" s="382">
        <v>0.1741705129321606</v>
      </c>
      <c r="Z778" s="382">
        <v>3.1984094770193074</v>
      </c>
      <c r="AA778" s="382">
        <v>1.293501766295621</v>
      </c>
      <c r="AB778" s="382">
        <v>1.6970525650066428</v>
      </c>
      <c r="AC778" s="382">
        <v>38.772694489506719</v>
      </c>
      <c r="AD778" s="382">
        <v>18.244600089477419</v>
      </c>
      <c r="AE778" s="382">
        <v>36.949163252551266</v>
      </c>
      <c r="AF778" s="382">
        <v>63.010316066725181</v>
      </c>
      <c r="AG778" s="382">
        <v>62.08447483927025</v>
      </c>
      <c r="AH778" s="382">
        <v>0.42671775668379341</v>
      </c>
      <c r="AI778" s="382"/>
    </row>
    <row r="779" spans="1:37" ht="15.6">
      <c r="A779" s="382">
        <v>6</v>
      </c>
      <c r="B779" s="382">
        <v>25</v>
      </c>
      <c r="C779" s="382">
        <v>2020</v>
      </c>
      <c r="D779" s="382">
        <v>99</v>
      </c>
      <c r="E779" s="382">
        <v>99</v>
      </c>
      <c r="F779" s="382">
        <v>99</v>
      </c>
      <c r="G779" s="382">
        <v>99</v>
      </c>
      <c r="H779" s="382">
        <v>1</v>
      </c>
      <c r="I779" s="382">
        <v>99</v>
      </c>
      <c r="J779" s="382">
        <v>999</v>
      </c>
      <c r="K779" s="382">
        <v>99</v>
      </c>
      <c r="L779" s="382">
        <v>99</v>
      </c>
      <c r="M779" s="382">
        <v>99</v>
      </c>
      <c r="N779" s="382">
        <v>99</v>
      </c>
      <c r="O779" s="382">
        <v>99</v>
      </c>
      <c r="P779" s="382">
        <v>9999</v>
      </c>
      <c r="Q779" s="382">
        <v>344</v>
      </c>
      <c r="R779" s="382">
        <v>11109</v>
      </c>
      <c r="S779" s="382">
        <v>5.1209829867674861</v>
      </c>
      <c r="T779" s="382">
        <v>4.8352687010532005</v>
      </c>
      <c r="U779" s="382">
        <v>7.7654073273922348</v>
      </c>
      <c r="V779" s="382">
        <v>0</v>
      </c>
      <c r="W779" s="382">
        <v>3.6006841299846978E-2</v>
      </c>
      <c r="X779" s="382">
        <v>1.7193266720676934</v>
      </c>
      <c r="Y779" s="382">
        <v>8.1015392924655691E-2</v>
      </c>
      <c r="Z779" s="382">
        <v>3.0110488780956897</v>
      </c>
      <c r="AA779" s="382">
        <v>1.3053618855147064</v>
      </c>
      <c r="AB779" s="382">
        <v>1.8543737779811449</v>
      </c>
      <c r="AC779" s="382">
        <v>33.439346928071565</v>
      </c>
      <c r="AD779" s="382">
        <v>5.8262341323726803</v>
      </c>
      <c r="AE779" s="382">
        <v>34.805252098523063</v>
      </c>
      <c r="AF779" s="382">
        <v>63.317184383015118</v>
      </c>
      <c r="AG779" s="382">
        <v>62.736283995976677</v>
      </c>
      <c r="AH779" s="382">
        <v>0.42308038527320191</v>
      </c>
      <c r="AI779" s="382"/>
    </row>
    <row r="780" spans="1:37" ht="15.6">
      <c r="A780" s="382">
        <v>6</v>
      </c>
      <c r="B780" s="382">
        <v>26</v>
      </c>
      <c r="C780" s="382">
        <v>2021</v>
      </c>
      <c r="D780" s="382">
        <v>99</v>
      </c>
      <c r="E780" s="382">
        <v>99</v>
      </c>
      <c r="F780" s="382">
        <v>99</v>
      </c>
      <c r="G780" s="382">
        <v>99</v>
      </c>
      <c r="H780" s="382">
        <v>1</v>
      </c>
      <c r="I780" s="382">
        <v>99</v>
      </c>
      <c r="J780" s="382">
        <v>999</v>
      </c>
      <c r="K780" s="382">
        <v>99</v>
      </c>
      <c r="L780" s="382">
        <v>99</v>
      </c>
      <c r="M780" s="382">
        <v>99</v>
      </c>
      <c r="N780" s="382">
        <v>99</v>
      </c>
      <c r="O780" s="382">
        <v>99</v>
      </c>
      <c r="P780" s="382">
        <v>9999</v>
      </c>
      <c r="Q780" s="382">
        <v>344</v>
      </c>
      <c r="R780" s="382">
        <v>11099</v>
      </c>
      <c r="S780" s="382">
        <v>5.1103703036309582</v>
      </c>
      <c r="T780" s="382">
        <v>4.5915848274619346</v>
      </c>
      <c r="U780" s="382">
        <v>8.0414884223804055</v>
      </c>
      <c r="V780" s="382">
        <v>9.0098207045679769E-3</v>
      </c>
      <c r="W780" s="382">
        <v>1.8019641409135954E-2</v>
      </c>
      <c r="X780" s="382">
        <v>2.3785926660059471</v>
      </c>
      <c r="Y780" s="382">
        <v>9.0098207045679765E-2</v>
      </c>
      <c r="Z780" s="382">
        <v>3.2129222599858873</v>
      </c>
      <c r="AA780" s="382">
        <v>1.3447798577642622</v>
      </c>
      <c r="AB780" s="382">
        <v>1.82275349707489</v>
      </c>
      <c r="AC780" s="382">
        <v>41.716241510948407</v>
      </c>
      <c r="AD780" s="382">
        <v>15.411920160605179</v>
      </c>
      <c r="AE780" s="382">
        <v>40.422523714819825</v>
      </c>
      <c r="AF780" s="382">
        <v>62.969834164496561</v>
      </c>
      <c r="AG780" s="382">
        <v>62.304839440178064</v>
      </c>
      <c r="AH780" s="382">
        <v>0.36039282818271906</v>
      </c>
      <c r="AI780" s="382"/>
    </row>
    <row r="781" spans="1:37" ht="15.6">
      <c r="A781" s="382">
        <v>6</v>
      </c>
      <c r="B781" s="382">
        <v>27</v>
      </c>
      <c r="C781" s="382">
        <v>2022</v>
      </c>
      <c r="D781" s="382">
        <v>99</v>
      </c>
      <c r="E781" s="382">
        <v>99</v>
      </c>
      <c r="F781" s="382">
        <v>99</v>
      </c>
      <c r="G781" s="382">
        <v>99</v>
      </c>
      <c r="H781" s="382">
        <v>1</v>
      </c>
      <c r="I781" s="382">
        <v>99</v>
      </c>
      <c r="J781" s="382">
        <v>999</v>
      </c>
      <c r="K781" s="382">
        <v>99</v>
      </c>
      <c r="L781" s="382">
        <v>99</v>
      </c>
      <c r="M781" s="382">
        <v>99</v>
      </c>
      <c r="N781" s="382">
        <v>99</v>
      </c>
      <c r="O781" s="382">
        <v>99</v>
      </c>
      <c r="P781" s="382">
        <v>9999</v>
      </c>
      <c r="Q781" s="382">
        <v>340</v>
      </c>
      <c r="R781" s="382">
        <v>11379</v>
      </c>
      <c r="S781" s="382">
        <v>5.2147816152561743</v>
      </c>
      <c r="T781" s="382">
        <v>4.5732489673960801</v>
      </c>
      <c r="U781" s="382">
        <v>7.9186079620353214</v>
      </c>
      <c r="V781" s="382">
        <v>0</v>
      </c>
      <c r="W781" s="382">
        <v>0</v>
      </c>
      <c r="X781" s="382">
        <v>1.7048949819843577</v>
      </c>
      <c r="Y781" s="382">
        <v>1.757623692767378E-2</v>
      </c>
      <c r="Z781" s="382">
        <v>2.9580638452905323</v>
      </c>
      <c r="AA781" s="382">
        <v>1.3454631180559562</v>
      </c>
      <c r="AB781" s="382">
        <v>1.637928623408945</v>
      </c>
      <c r="AC781" s="382">
        <v>31.339366851158005</v>
      </c>
      <c r="AD781" s="382">
        <v>13.398301388515216</v>
      </c>
      <c r="AE781" s="382">
        <v>41.588278878604527</v>
      </c>
      <c r="AF781" s="382">
        <v>66.427320490367762</v>
      </c>
      <c r="AG781" s="382">
        <v>65.152997667948611</v>
      </c>
      <c r="AH781" s="382">
        <v>0.21970296159592237</v>
      </c>
      <c r="AI781" s="382">
        <v>0</v>
      </c>
    </row>
    <row r="782" spans="1:37" ht="15.6">
      <c r="A782" s="382">
        <v>6</v>
      </c>
      <c r="B782" s="382">
        <v>28</v>
      </c>
      <c r="C782" s="382">
        <v>2023</v>
      </c>
      <c r="D782" s="382">
        <v>99</v>
      </c>
      <c r="E782" s="382">
        <v>99</v>
      </c>
      <c r="F782" s="382">
        <v>99</v>
      </c>
      <c r="G782" s="382">
        <v>99</v>
      </c>
      <c r="H782" s="382">
        <v>1</v>
      </c>
      <c r="I782" s="382">
        <v>99</v>
      </c>
      <c r="J782" s="382">
        <v>999</v>
      </c>
      <c r="K782" s="382">
        <v>99</v>
      </c>
      <c r="L782" s="382">
        <v>99</v>
      </c>
      <c r="M782" s="382">
        <v>99</v>
      </c>
      <c r="N782" s="382">
        <v>99</v>
      </c>
      <c r="O782" s="382">
        <v>99</v>
      </c>
      <c r="P782" s="382">
        <v>9999</v>
      </c>
      <c r="Q782" s="382">
        <v>370</v>
      </c>
      <c r="R782" s="382">
        <v>11646</v>
      </c>
      <c r="S782" s="382">
        <v>5.3907779495105608</v>
      </c>
      <c r="T782" s="382">
        <v>4.5677485832045317</v>
      </c>
      <c r="U782" s="382">
        <v>7.873089472780376</v>
      </c>
      <c r="V782" s="382">
        <v>0</v>
      </c>
      <c r="W782" s="382">
        <v>9.4453031083633884E-2</v>
      </c>
      <c r="X782" s="382">
        <v>1.4425553838227716</v>
      </c>
      <c r="Y782" s="382">
        <v>2.575991756826378E-2</v>
      </c>
      <c r="Z782" s="382">
        <v>2.843369898905094</v>
      </c>
      <c r="AA782" s="382">
        <v>1.3223585405970171</v>
      </c>
      <c r="AB782" s="382">
        <v>1.6286242129639203</v>
      </c>
      <c r="AC782" s="382">
        <v>32.214376920695599</v>
      </c>
      <c r="AD782" s="382">
        <v>20.445237924465641</v>
      </c>
      <c r="AE782" s="382">
        <v>44.504300174392121</v>
      </c>
      <c r="AF782" s="382">
        <v>66.957971597769202</v>
      </c>
      <c r="AG782" s="382">
        <v>65.932248484543507</v>
      </c>
      <c r="AH782" s="382">
        <v>0.34346556757685043</v>
      </c>
      <c r="AI782" s="382">
        <v>1814</v>
      </c>
      <c r="AJ782">
        <v>83.909536934950182</v>
      </c>
      <c r="AK782">
        <v>14.266791593474036</v>
      </c>
    </row>
    <row r="783" spans="1:37" ht="15.6">
      <c r="A783" s="382">
        <v>6</v>
      </c>
      <c r="B783" s="382">
        <v>29</v>
      </c>
      <c r="C783" s="382">
        <v>2024</v>
      </c>
      <c r="D783" s="382">
        <v>99</v>
      </c>
      <c r="E783" s="382">
        <v>99</v>
      </c>
      <c r="F783" s="382">
        <v>99</v>
      </c>
      <c r="G783" s="382">
        <v>99</v>
      </c>
      <c r="H783" s="382">
        <v>1</v>
      </c>
      <c r="I783" s="382">
        <v>99</v>
      </c>
      <c r="J783" s="382">
        <v>999</v>
      </c>
      <c r="K783" s="382">
        <v>99</v>
      </c>
      <c r="L783" s="382">
        <v>99</v>
      </c>
      <c r="M783" s="382">
        <v>99</v>
      </c>
      <c r="N783" s="382">
        <v>99</v>
      </c>
      <c r="O783" s="382">
        <v>99</v>
      </c>
      <c r="P783" s="382">
        <v>9999</v>
      </c>
      <c r="Q783" s="382">
        <v>385</v>
      </c>
      <c r="R783" s="382">
        <v>11136</v>
      </c>
      <c r="S783" s="382">
        <v>5.614493534482758</v>
      </c>
      <c r="T783" s="382">
        <v>4.6412535919540243</v>
      </c>
      <c r="U783" s="382">
        <v>8.1124551005747207</v>
      </c>
      <c r="V783" s="382">
        <v>8.9798850574712655E-3</v>
      </c>
      <c r="W783" s="382">
        <v>4.4899425287356326E-2</v>
      </c>
      <c r="X783" s="382">
        <v>2.038433908045977</v>
      </c>
      <c r="Y783" s="382">
        <v>9.8778735632183867E-2</v>
      </c>
      <c r="Z783" s="382">
        <v>3.0937309513745195</v>
      </c>
      <c r="AA783" s="382">
        <v>1.4414463803219495</v>
      </c>
      <c r="AB783" s="382">
        <v>1.3844959486959445</v>
      </c>
      <c r="AC783" s="382">
        <v>41.246280163725302</v>
      </c>
      <c r="AD783" s="382">
        <v>23.12439663802412</v>
      </c>
      <c r="AE783" s="382">
        <v>57.037365567314723</v>
      </c>
      <c r="AF783" s="382">
        <v>67.728986741272351</v>
      </c>
      <c r="AG783" s="382">
        <v>66.647805070941232</v>
      </c>
      <c r="AH783" s="382">
        <v>1.5086206896551722</v>
      </c>
      <c r="AI783" s="382">
        <v>10498</v>
      </c>
      <c r="AJ783">
        <v>80.804810440083983</v>
      </c>
      <c r="AK783">
        <v>15.01079048944168</v>
      </c>
    </row>
    <row r="784" spans="1:37" ht="15.6">
      <c r="A784" s="382">
        <v>6</v>
      </c>
      <c r="B784" s="382">
        <v>30</v>
      </c>
      <c r="C784" s="382">
        <v>1996</v>
      </c>
      <c r="D784" s="382">
        <v>99</v>
      </c>
      <c r="E784" s="382">
        <v>99</v>
      </c>
      <c r="F784" s="382">
        <v>99</v>
      </c>
      <c r="G784" s="382">
        <v>99</v>
      </c>
      <c r="H784" s="382">
        <v>2</v>
      </c>
      <c r="I784" s="382">
        <v>99</v>
      </c>
      <c r="J784" s="382">
        <v>999</v>
      </c>
      <c r="K784" s="382">
        <v>99</v>
      </c>
      <c r="L784" s="382">
        <v>99</v>
      </c>
      <c r="M784" s="382">
        <v>99</v>
      </c>
      <c r="N784" s="382">
        <v>99</v>
      </c>
      <c r="O784" s="382">
        <v>99</v>
      </c>
      <c r="P784" s="382">
        <v>9999</v>
      </c>
      <c r="Q784" s="382">
        <v>197</v>
      </c>
      <c r="R784" s="382">
        <v>3432</v>
      </c>
      <c r="S784" s="382">
        <v>4.3516899766899755</v>
      </c>
      <c r="T784" s="382">
        <v>2.9577505827505846</v>
      </c>
      <c r="U784" s="382">
        <v>4.3873543123543151</v>
      </c>
      <c r="V784" s="382">
        <v>0</v>
      </c>
      <c r="W784" s="382">
        <v>0</v>
      </c>
      <c r="X784" s="382">
        <v>0.17482517482517479</v>
      </c>
      <c r="Y784" s="382">
        <v>0</v>
      </c>
      <c r="Z784" s="382">
        <v>2.4214987375850061</v>
      </c>
      <c r="AA784" s="382">
        <v>7.7452423448477052</v>
      </c>
      <c r="AB784" s="382">
        <v>1.5706806901992931</v>
      </c>
      <c r="AC784" s="382">
        <v>6.4670040987489158E-2</v>
      </c>
      <c r="AD784" s="382">
        <v>9.5712879633457888</v>
      </c>
      <c r="AE784" s="382">
        <v>-8.1482575304447007</v>
      </c>
      <c r="AF784" s="382">
        <v>36.537847333120411</v>
      </c>
      <c r="AG784" s="382">
        <v>38.664235825801128</v>
      </c>
      <c r="AH784" s="382">
        <v>0</v>
      </c>
      <c r="AI784" s="382"/>
    </row>
    <row r="785" spans="1:35" ht="15.6">
      <c r="A785" s="382">
        <v>6</v>
      </c>
      <c r="B785" s="382">
        <v>31</v>
      </c>
      <c r="C785" s="382">
        <v>1997</v>
      </c>
      <c r="D785" s="382">
        <v>99</v>
      </c>
      <c r="E785" s="382">
        <v>99</v>
      </c>
      <c r="F785" s="382">
        <v>99</v>
      </c>
      <c r="G785" s="382">
        <v>99</v>
      </c>
      <c r="H785" s="382">
        <v>2</v>
      </c>
      <c r="I785" s="382">
        <v>99</v>
      </c>
      <c r="J785" s="382">
        <v>999</v>
      </c>
      <c r="K785" s="382">
        <v>99</v>
      </c>
      <c r="L785" s="382">
        <v>99</v>
      </c>
      <c r="M785" s="382">
        <v>99</v>
      </c>
      <c r="N785" s="382">
        <v>99</v>
      </c>
      <c r="O785" s="382">
        <v>99</v>
      </c>
      <c r="P785" s="382">
        <v>9999</v>
      </c>
      <c r="Q785" s="382">
        <v>191</v>
      </c>
      <c r="R785" s="382">
        <v>3377</v>
      </c>
      <c r="S785" s="382">
        <v>3.9760142137992314</v>
      </c>
      <c r="T785" s="382">
        <v>3.0254663902872374</v>
      </c>
      <c r="U785" s="382">
        <v>4.4678708913236562</v>
      </c>
      <c r="V785" s="382">
        <v>0</v>
      </c>
      <c r="W785" s="382">
        <v>0</v>
      </c>
      <c r="X785" s="382">
        <v>8.8836245188036719E-2</v>
      </c>
      <c r="Y785" s="382">
        <v>0</v>
      </c>
      <c r="Z785" s="382">
        <v>2.3887013179324419</v>
      </c>
      <c r="AA785" s="382">
        <v>6.7367491791595748</v>
      </c>
      <c r="AB785" s="382">
        <v>1.4916418892426395</v>
      </c>
      <c r="AC785" s="382">
        <v>-17.75685849588691</v>
      </c>
      <c r="AD785" s="382">
        <v>2.6458501790370845</v>
      </c>
      <c r="AE785" s="382">
        <v>-5.6223525046903804</v>
      </c>
      <c r="AF785" s="382">
        <v>37.265504303685717</v>
      </c>
      <c r="AG785" s="382">
        <v>38.735449816951359</v>
      </c>
      <c r="AH785" s="382">
        <v>0</v>
      </c>
      <c r="AI785" s="382"/>
    </row>
    <row r="786" spans="1:35" ht="15.6">
      <c r="A786" s="382">
        <v>6</v>
      </c>
      <c r="B786" s="382">
        <v>32</v>
      </c>
      <c r="C786" s="382">
        <v>1998</v>
      </c>
      <c r="D786" s="382">
        <v>99</v>
      </c>
      <c r="E786" s="382">
        <v>99</v>
      </c>
      <c r="F786" s="382">
        <v>99</v>
      </c>
      <c r="G786" s="382">
        <v>99</v>
      </c>
      <c r="H786" s="382">
        <v>2</v>
      </c>
      <c r="I786" s="382">
        <v>99</v>
      </c>
      <c r="J786" s="382">
        <v>999</v>
      </c>
      <c r="K786" s="382">
        <v>99</v>
      </c>
      <c r="L786" s="382">
        <v>99</v>
      </c>
      <c r="M786" s="382">
        <v>99</v>
      </c>
      <c r="N786" s="382">
        <v>99</v>
      </c>
      <c r="O786" s="382">
        <v>99</v>
      </c>
      <c r="P786" s="382">
        <v>9999</v>
      </c>
      <c r="Q786" s="382">
        <v>175</v>
      </c>
      <c r="R786" s="382">
        <v>3556.25</v>
      </c>
      <c r="S786" s="382">
        <v>3.6127943760984191</v>
      </c>
      <c r="T786" s="382">
        <v>3.2185588752196841</v>
      </c>
      <c r="U786" s="382">
        <v>4.1707135325131777</v>
      </c>
      <c r="V786" s="382">
        <v>0</v>
      </c>
      <c r="W786" s="382">
        <v>0</v>
      </c>
      <c r="X786" s="382">
        <v>2.8119507908611598E-2</v>
      </c>
      <c r="Y786" s="382">
        <v>0</v>
      </c>
      <c r="Z786" s="382">
        <v>2.1198282324903057</v>
      </c>
      <c r="AA786" s="382">
        <v>3.8870901880525199</v>
      </c>
      <c r="AB786" s="382">
        <v>1.7261850137866523</v>
      </c>
      <c r="AC786" s="382">
        <v>-66.519695771460249</v>
      </c>
      <c r="AD786" s="382">
        <v>9.5701943383037786</v>
      </c>
      <c r="AE786" s="382">
        <v>25.765768385175161</v>
      </c>
      <c r="AF786" s="382">
        <v>37.528030602822845</v>
      </c>
      <c r="AG786" s="382">
        <v>35.802373774068982</v>
      </c>
      <c r="AH786" s="382">
        <v>2.8119507908611598E-2</v>
      </c>
    </row>
    <row r="787" spans="1:35" ht="15.6">
      <c r="A787" s="382">
        <v>6</v>
      </c>
      <c r="B787" s="382">
        <v>33</v>
      </c>
      <c r="C787" s="382">
        <v>1999</v>
      </c>
      <c r="D787" s="382">
        <v>99</v>
      </c>
      <c r="E787" s="382">
        <v>99</v>
      </c>
      <c r="F787" s="382">
        <v>99</v>
      </c>
      <c r="G787" s="382">
        <v>99</v>
      </c>
      <c r="H787" s="382">
        <v>2</v>
      </c>
      <c r="I787" s="382">
        <v>99</v>
      </c>
      <c r="J787" s="382">
        <v>999</v>
      </c>
      <c r="K787" s="382">
        <v>99</v>
      </c>
      <c r="L787" s="382">
        <v>99</v>
      </c>
      <c r="M787" s="382">
        <v>99</v>
      </c>
      <c r="N787" s="382">
        <v>99</v>
      </c>
      <c r="O787" s="382">
        <v>99</v>
      </c>
      <c r="P787" s="382">
        <v>9999</v>
      </c>
      <c r="Q787" s="382">
        <v>151</v>
      </c>
      <c r="R787" s="382">
        <v>2506</v>
      </c>
      <c r="S787" s="382">
        <v>3.266161213088588</v>
      </c>
      <c r="T787" s="382">
        <v>3.0774142059058254</v>
      </c>
      <c r="U787" s="382">
        <v>4.4187948922585774</v>
      </c>
      <c r="V787" s="382">
        <v>0</v>
      </c>
      <c r="W787" s="382">
        <v>0</v>
      </c>
      <c r="X787" s="382">
        <v>7.9808459696727826E-2</v>
      </c>
      <c r="Y787" s="382">
        <v>0</v>
      </c>
      <c r="Z787" s="382">
        <v>2.4093662640461075</v>
      </c>
      <c r="AA787" s="382">
        <v>1.164017328534783</v>
      </c>
      <c r="AB787" s="382">
        <v>1.5839102265494298</v>
      </c>
      <c r="AC787" s="382">
        <v>11.5856870687984</v>
      </c>
      <c r="AD787" s="382">
        <v>-4.1192909820006092</v>
      </c>
      <c r="AE787" s="382">
        <v>35.806361014798405</v>
      </c>
      <c r="AF787" s="382">
        <v>36.09910688562374</v>
      </c>
      <c r="AG787" s="382">
        <v>33.877175163366701</v>
      </c>
      <c r="AH787" s="382">
        <v>7.9808459696727826E-2</v>
      </c>
    </row>
    <row r="788" spans="1:35" ht="15.6">
      <c r="A788" s="382">
        <v>6</v>
      </c>
      <c r="B788" s="382">
        <v>34</v>
      </c>
      <c r="C788" s="382">
        <v>2000</v>
      </c>
      <c r="D788" s="382">
        <v>99</v>
      </c>
      <c r="E788" s="382">
        <v>99</v>
      </c>
      <c r="F788" s="382">
        <v>99</v>
      </c>
      <c r="G788" s="382">
        <v>99</v>
      </c>
      <c r="H788" s="382">
        <v>2</v>
      </c>
      <c r="I788" s="382">
        <v>99</v>
      </c>
      <c r="J788" s="382">
        <v>999</v>
      </c>
      <c r="K788" s="382">
        <v>99</v>
      </c>
      <c r="L788" s="382">
        <v>99</v>
      </c>
      <c r="M788" s="382">
        <v>99</v>
      </c>
      <c r="N788" s="382">
        <v>99</v>
      </c>
      <c r="O788" s="382">
        <v>99</v>
      </c>
      <c r="P788" s="382">
        <v>9999</v>
      </c>
      <c r="Q788" s="382">
        <v>132</v>
      </c>
      <c r="R788" s="382">
        <v>2079</v>
      </c>
      <c r="S788" s="382">
        <v>3.3314093314093318</v>
      </c>
      <c r="T788" s="382">
        <v>2.700817700817701</v>
      </c>
      <c r="U788" s="382">
        <v>4.4400192400192386</v>
      </c>
      <c r="V788" s="382">
        <v>0</v>
      </c>
      <c r="W788" s="382">
        <v>0</v>
      </c>
      <c r="X788" s="382">
        <v>0.24050024050024044</v>
      </c>
      <c r="Y788" s="382">
        <v>9.6200096200096175E-2</v>
      </c>
      <c r="Z788" s="382">
        <v>2.4761945387164608</v>
      </c>
      <c r="AA788" s="382">
        <v>1.38372644680437</v>
      </c>
      <c r="AB788" s="382">
        <v>1.3849859059037382</v>
      </c>
      <c r="AC788" s="382">
        <v>20.581736958047724</v>
      </c>
      <c r="AD788" s="382">
        <v>12.699891111852663</v>
      </c>
      <c r="AE788" s="382">
        <v>44.754275446829411</v>
      </c>
      <c r="AF788" s="382">
        <v>23.539402173913043</v>
      </c>
      <c r="AG788" s="382">
        <v>21.907261758409728</v>
      </c>
      <c r="AH788" s="382">
        <v>0.19240019240019235</v>
      </c>
    </row>
    <row r="789" spans="1:35" ht="15.6">
      <c r="A789" s="382">
        <v>6</v>
      </c>
      <c r="B789" s="382">
        <v>35</v>
      </c>
      <c r="C789" s="382">
        <v>2001</v>
      </c>
      <c r="D789" s="382">
        <v>99</v>
      </c>
      <c r="E789" s="382">
        <v>99</v>
      </c>
      <c r="F789" s="382">
        <v>99</v>
      </c>
      <c r="G789" s="382">
        <v>99</v>
      </c>
      <c r="H789" s="382">
        <v>2</v>
      </c>
      <c r="I789" s="382">
        <v>99</v>
      </c>
      <c r="J789" s="382">
        <v>999</v>
      </c>
      <c r="K789" s="382">
        <v>99</v>
      </c>
      <c r="L789" s="382">
        <v>99</v>
      </c>
      <c r="M789" s="382">
        <v>99</v>
      </c>
      <c r="N789" s="382">
        <v>99</v>
      </c>
      <c r="O789" s="382">
        <v>99</v>
      </c>
      <c r="P789" s="382">
        <v>9999</v>
      </c>
      <c r="Q789" s="382">
        <v>131</v>
      </c>
      <c r="R789" s="382">
        <v>2566</v>
      </c>
      <c r="S789" s="382">
        <v>3.7135619641465305</v>
      </c>
      <c r="T789" s="382">
        <v>3.0035074045206551</v>
      </c>
      <c r="U789" s="382">
        <v>4.7286048324240078</v>
      </c>
      <c r="V789" s="382">
        <v>0</v>
      </c>
      <c r="W789" s="382">
        <v>0</v>
      </c>
      <c r="X789" s="382">
        <v>3.8971161340607935E-2</v>
      </c>
      <c r="Y789" s="382">
        <v>0</v>
      </c>
      <c r="Z789" s="382">
        <v>2.3521453703083783</v>
      </c>
      <c r="AA789" s="382">
        <v>1.30477688874491</v>
      </c>
      <c r="AB789" s="382">
        <v>1.568017304462066</v>
      </c>
      <c r="AC789" s="382">
        <v>17.415923955518533</v>
      </c>
      <c r="AD789" s="382">
        <v>4.9761822152163395</v>
      </c>
      <c r="AE789" s="382">
        <v>49.898508689010193</v>
      </c>
      <c r="AF789" s="382">
        <v>29.359267734553779</v>
      </c>
      <c r="AG789" s="382">
        <v>27.646422183487704</v>
      </c>
      <c r="AH789" s="382">
        <v>0.23382696804364769</v>
      </c>
    </row>
    <row r="790" spans="1:35" ht="15.6">
      <c r="A790" s="382">
        <v>6</v>
      </c>
      <c r="B790" s="382">
        <v>36</v>
      </c>
      <c r="C790" s="382">
        <v>2002</v>
      </c>
      <c r="D790" s="382">
        <v>99</v>
      </c>
      <c r="E790" s="382">
        <v>99</v>
      </c>
      <c r="F790" s="382">
        <v>99</v>
      </c>
      <c r="G790" s="382">
        <v>99</v>
      </c>
      <c r="H790" s="382">
        <v>2</v>
      </c>
      <c r="I790" s="382">
        <v>99</v>
      </c>
      <c r="J790" s="382">
        <v>999</v>
      </c>
      <c r="K790" s="382">
        <v>99</v>
      </c>
      <c r="L790" s="382">
        <v>99</v>
      </c>
      <c r="M790" s="382">
        <v>99</v>
      </c>
      <c r="N790" s="382">
        <v>99</v>
      </c>
      <c r="O790" s="382">
        <v>99</v>
      </c>
      <c r="P790" s="382">
        <v>9999</v>
      </c>
      <c r="Q790" s="382">
        <v>132</v>
      </c>
      <c r="R790" s="382">
        <v>2487</v>
      </c>
      <c r="S790" s="382">
        <v>3.7366304784881401</v>
      </c>
      <c r="T790" s="382">
        <v>3.0719742661841578</v>
      </c>
      <c r="U790" s="382">
        <v>5.0211499798954469</v>
      </c>
      <c r="V790" s="382">
        <v>0</v>
      </c>
      <c r="W790" s="382">
        <v>0</v>
      </c>
      <c r="X790" s="382">
        <v>8.0418174507438683E-2</v>
      </c>
      <c r="Y790" s="382">
        <v>0</v>
      </c>
      <c r="Z790" s="382">
        <v>2.5903758897356486</v>
      </c>
      <c r="AA790" s="382">
        <v>1.3310937609674316</v>
      </c>
      <c r="AB790" s="382">
        <v>1.4949474759709638</v>
      </c>
      <c r="AC790" s="382">
        <v>1.2857132693951858</v>
      </c>
      <c r="AD790" s="382">
        <v>-1.788895996432089</v>
      </c>
      <c r="AE790" s="382">
        <v>49.85216005951996</v>
      </c>
      <c r="AF790" s="382">
        <v>29.554367201426025</v>
      </c>
      <c r="AG790" s="382">
        <v>27.352157161662781</v>
      </c>
      <c r="AH790" s="382">
        <v>8.0418174507438683E-2</v>
      </c>
    </row>
    <row r="791" spans="1:35" ht="15.6">
      <c r="A791" s="382">
        <v>6</v>
      </c>
      <c r="B791" s="382">
        <v>37</v>
      </c>
      <c r="C791" s="382">
        <v>2003</v>
      </c>
      <c r="D791" s="382">
        <v>99</v>
      </c>
      <c r="E791" s="382">
        <v>99</v>
      </c>
      <c r="F791" s="382">
        <v>99</v>
      </c>
      <c r="G791" s="382">
        <v>99</v>
      </c>
      <c r="H791" s="382">
        <v>2</v>
      </c>
      <c r="I791" s="382">
        <v>99</v>
      </c>
      <c r="J791" s="382">
        <v>999</v>
      </c>
      <c r="K791" s="382">
        <v>99</v>
      </c>
      <c r="L791" s="382">
        <v>99</v>
      </c>
      <c r="M791" s="382">
        <v>99</v>
      </c>
      <c r="N791" s="382">
        <v>99</v>
      </c>
      <c r="O791" s="382">
        <v>99</v>
      </c>
      <c r="P791" s="382">
        <v>9999</v>
      </c>
      <c r="Q791" s="382">
        <v>141</v>
      </c>
      <c r="R791" s="382">
        <v>2636</v>
      </c>
      <c r="S791" s="382">
        <v>3.7416540212443112</v>
      </c>
      <c r="T791" s="382">
        <v>2.9783763277693471</v>
      </c>
      <c r="U791" s="382">
        <v>5.0814871016691994</v>
      </c>
      <c r="V791" s="382">
        <v>0</v>
      </c>
      <c r="W791" s="382">
        <v>0</v>
      </c>
      <c r="X791" s="382">
        <v>0.15174506828528075</v>
      </c>
      <c r="Y791" s="382">
        <v>0</v>
      </c>
      <c r="Z791" s="382">
        <v>2.6437113353473203</v>
      </c>
      <c r="AA791" s="382">
        <v>1.3867280061899339</v>
      </c>
      <c r="AB791" s="382">
        <v>1.551562853324336</v>
      </c>
      <c r="AC791" s="382">
        <v>15.079816908096175</v>
      </c>
      <c r="AD791" s="382">
        <v>2.2459492208903775</v>
      </c>
      <c r="AE791" s="382">
        <v>43.502214493380379</v>
      </c>
      <c r="AF791" s="382">
        <v>29.869688385269122</v>
      </c>
      <c r="AG791" s="382">
        <v>28.213061821122977</v>
      </c>
      <c r="AH791" s="382">
        <v>0.15174506828528075</v>
      </c>
    </row>
    <row r="792" spans="1:35" ht="15.6">
      <c r="A792" s="382">
        <v>6</v>
      </c>
      <c r="B792" s="382">
        <v>38</v>
      </c>
      <c r="C792" s="382">
        <v>2004</v>
      </c>
      <c r="D792" s="382">
        <v>99</v>
      </c>
      <c r="E792" s="382">
        <v>99</v>
      </c>
      <c r="F792" s="382">
        <v>99</v>
      </c>
      <c r="G792" s="382">
        <v>99</v>
      </c>
      <c r="H792" s="382">
        <v>2</v>
      </c>
      <c r="I792" s="382">
        <v>99</v>
      </c>
      <c r="J792" s="382">
        <v>999</v>
      </c>
      <c r="K792" s="382">
        <v>99</v>
      </c>
      <c r="L792" s="382">
        <v>99</v>
      </c>
      <c r="M792" s="382">
        <v>99</v>
      </c>
      <c r="N792" s="382">
        <v>99</v>
      </c>
      <c r="O792" s="382">
        <v>99</v>
      </c>
      <c r="P792" s="382">
        <v>9999</v>
      </c>
      <c r="Q792" s="382">
        <v>180</v>
      </c>
      <c r="R792" s="382">
        <v>2951</v>
      </c>
      <c r="S792" s="382">
        <v>4.066418163334462</v>
      </c>
      <c r="T792" s="382">
        <v>2.8580142324635718</v>
      </c>
      <c r="U792" s="382">
        <v>5.6646221619789854</v>
      </c>
      <c r="V792" s="382">
        <v>0</v>
      </c>
      <c r="W792" s="382">
        <v>0</v>
      </c>
      <c r="X792" s="382">
        <v>0.37275499830565906</v>
      </c>
      <c r="Y792" s="382">
        <v>0</v>
      </c>
      <c r="Z792" s="382">
        <v>2.9571643387487958</v>
      </c>
      <c r="AA792" s="382">
        <v>1.5210019660342065</v>
      </c>
      <c r="AB792" s="382">
        <v>1.4872675432844731</v>
      </c>
      <c r="AC792" s="382">
        <v>12.722920590797383</v>
      </c>
      <c r="AD792" s="382">
        <v>-2.5266118245013871</v>
      </c>
      <c r="AE792" s="382">
        <v>40.353570985432896</v>
      </c>
      <c r="AF792" s="382">
        <v>30.407006697578559</v>
      </c>
      <c r="AG792" s="382">
        <v>30.237029748101556</v>
      </c>
      <c r="AH792" s="382">
        <v>0.23720772619451033</v>
      </c>
    </row>
    <row r="793" spans="1:35" ht="15.6">
      <c r="A793" s="382">
        <v>6</v>
      </c>
      <c r="B793" s="382">
        <v>39</v>
      </c>
      <c r="C793" s="382">
        <v>2005</v>
      </c>
      <c r="D793" s="382">
        <v>99</v>
      </c>
      <c r="E793" s="382">
        <v>99</v>
      </c>
      <c r="F793" s="382">
        <v>99</v>
      </c>
      <c r="G793" s="382">
        <v>99</v>
      </c>
      <c r="H793" s="382">
        <v>2</v>
      </c>
      <c r="I793" s="382">
        <v>99</v>
      </c>
      <c r="J793" s="382">
        <v>999</v>
      </c>
      <c r="K793" s="382">
        <v>99</v>
      </c>
      <c r="L793" s="382">
        <v>99</v>
      </c>
      <c r="M793" s="382">
        <v>99</v>
      </c>
      <c r="N793" s="382">
        <v>99</v>
      </c>
      <c r="O793" s="382">
        <v>99</v>
      </c>
      <c r="P793" s="382">
        <v>9999</v>
      </c>
      <c r="Q793" s="382">
        <v>179</v>
      </c>
      <c r="R793" s="382">
        <v>3541</v>
      </c>
      <c r="S793" s="382">
        <v>4.3566789042643315</v>
      </c>
      <c r="T793" s="382">
        <v>3.0279582038972044</v>
      </c>
      <c r="U793" s="382">
        <v>5.4939565094606087</v>
      </c>
      <c r="V793" s="382">
        <v>0</v>
      </c>
      <c r="W793" s="382">
        <v>0</v>
      </c>
      <c r="X793" s="382">
        <v>0.33888731996611127</v>
      </c>
      <c r="Y793" s="382">
        <v>0</v>
      </c>
      <c r="Z793" s="382">
        <v>2.8319540031967425</v>
      </c>
      <c r="AA793" s="382">
        <v>1.6855713203706202</v>
      </c>
      <c r="AB793" s="382">
        <v>1.6211528994736897</v>
      </c>
      <c r="AC793" s="382">
        <v>11.306589898758888</v>
      </c>
      <c r="AD793" s="382">
        <v>-7.1194757397497961</v>
      </c>
      <c r="AE793" s="382">
        <v>48.870152600221935</v>
      </c>
      <c r="AF793" s="382">
        <v>37.140759387455432</v>
      </c>
      <c r="AG793" s="382">
        <v>36.050745787399201</v>
      </c>
      <c r="AH793" s="382">
        <v>0.50833097994916687</v>
      </c>
    </row>
    <row r="794" spans="1:35" ht="15.6">
      <c r="A794" s="382">
        <v>6</v>
      </c>
      <c r="B794" s="382">
        <v>40</v>
      </c>
      <c r="C794" s="382">
        <v>2006</v>
      </c>
      <c r="D794" s="382">
        <v>99</v>
      </c>
      <c r="E794" s="382">
        <v>99</v>
      </c>
      <c r="F794" s="382">
        <v>99</v>
      </c>
      <c r="G794" s="382">
        <v>99</v>
      </c>
      <c r="H794" s="382">
        <v>2</v>
      </c>
      <c r="I794" s="382">
        <v>99</v>
      </c>
      <c r="J794" s="382">
        <v>999</v>
      </c>
      <c r="K794" s="382">
        <v>99</v>
      </c>
      <c r="L794" s="382">
        <v>99</v>
      </c>
      <c r="M794" s="382">
        <v>99</v>
      </c>
      <c r="N794" s="382">
        <v>99</v>
      </c>
      <c r="O794" s="382">
        <v>99</v>
      </c>
      <c r="P794" s="382">
        <v>9999</v>
      </c>
      <c r="Q794" s="382">
        <v>176</v>
      </c>
      <c r="R794" s="382">
        <v>3503</v>
      </c>
      <c r="S794" s="382">
        <v>4.2777619183556963</v>
      </c>
      <c r="T794" s="382">
        <v>2.9486154724521842</v>
      </c>
      <c r="U794" s="382">
        <v>5.263602626320294</v>
      </c>
      <c r="V794" s="382">
        <v>0</v>
      </c>
      <c r="W794" s="382">
        <v>0</v>
      </c>
      <c r="X794" s="382">
        <v>0.39965743648301449</v>
      </c>
      <c r="Y794" s="382">
        <v>0</v>
      </c>
      <c r="Z794" s="382">
        <v>2.8540213744738701</v>
      </c>
      <c r="AA794" s="382">
        <v>1.5846769882641243</v>
      </c>
      <c r="AB794" s="382">
        <v>1.5175019273927484</v>
      </c>
      <c r="AC794" s="382">
        <v>23.77333004652164</v>
      </c>
      <c r="AD794" s="382">
        <v>-1.538757240477129</v>
      </c>
      <c r="AE794" s="382">
        <v>42.403427569378657</v>
      </c>
      <c r="AF794" s="382">
        <v>37.421215682085247</v>
      </c>
      <c r="AG794" s="382">
        <v>34.850191654885066</v>
      </c>
      <c r="AH794" s="382">
        <v>0.11418783899514702</v>
      </c>
    </row>
    <row r="795" spans="1:35" ht="15.6">
      <c r="A795" s="382">
        <v>6</v>
      </c>
      <c r="B795" s="382">
        <v>41</v>
      </c>
      <c r="C795" s="382">
        <v>2007</v>
      </c>
      <c r="D795" s="382">
        <v>99</v>
      </c>
      <c r="E795" s="382">
        <v>99</v>
      </c>
      <c r="F795" s="382">
        <v>99</v>
      </c>
      <c r="G795" s="382">
        <v>99</v>
      </c>
      <c r="H795" s="382">
        <v>2</v>
      </c>
      <c r="I795" s="382">
        <v>99</v>
      </c>
      <c r="J795" s="382">
        <v>999</v>
      </c>
      <c r="K795" s="382">
        <v>99</v>
      </c>
      <c r="L795" s="382">
        <v>99</v>
      </c>
      <c r="M795" s="382">
        <v>99</v>
      </c>
      <c r="N795" s="382">
        <v>99</v>
      </c>
      <c r="O795" s="382">
        <v>99</v>
      </c>
      <c r="P795" s="382">
        <v>9999</v>
      </c>
      <c r="Q795" s="382">
        <v>190</v>
      </c>
      <c r="R795" s="382">
        <v>3358</v>
      </c>
      <c r="S795" s="382">
        <v>4.4541393686718287</v>
      </c>
      <c r="T795" s="382">
        <v>2.9901727218582494</v>
      </c>
      <c r="U795" s="382">
        <v>6.1257593805836796</v>
      </c>
      <c r="V795" s="382">
        <v>0</v>
      </c>
      <c r="W795" s="382">
        <v>0</v>
      </c>
      <c r="X795" s="382">
        <v>0.56581298391899948</v>
      </c>
      <c r="Y795" s="382">
        <v>2.9779630732578923E-2</v>
      </c>
      <c r="Z795" s="382">
        <v>2.9815884205741758</v>
      </c>
      <c r="AA795" s="382">
        <v>1.8049991348871219</v>
      </c>
      <c r="AB795" s="382">
        <v>1.54027484724931</v>
      </c>
      <c r="AC795" s="382">
        <v>11.520146895899639</v>
      </c>
      <c r="AD795" s="382">
        <v>6.0016864805143548</v>
      </c>
      <c r="AE795" s="382">
        <v>44.858977481242952</v>
      </c>
      <c r="AF795" s="382">
        <v>36.884885764499131</v>
      </c>
      <c r="AG795" s="382">
        <v>37.119115072992038</v>
      </c>
      <c r="AH795" s="382">
        <v>0.26801667659321032</v>
      </c>
    </row>
    <row r="796" spans="1:35" ht="15.6">
      <c r="A796" s="382">
        <v>6</v>
      </c>
      <c r="B796" s="382">
        <v>42</v>
      </c>
      <c r="C796" s="382">
        <v>2008</v>
      </c>
      <c r="D796" s="382">
        <v>99</v>
      </c>
      <c r="E796" s="382">
        <v>99</v>
      </c>
      <c r="F796" s="382">
        <v>99</v>
      </c>
      <c r="G796" s="382">
        <v>99</v>
      </c>
      <c r="H796" s="382">
        <v>2</v>
      </c>
      <c r="I796" s="382">
        <v>99</v>
      </c>
      <c r="J796" s="382">
        <v>999</v>
      </c>
      <c r="K796" s="382">
        <v>99</v>
      </c>
      <c r="L796" s="382">
        <v>99</v>
      </c>
      <c r="M796" s="382">
        <v>99</v>
      </c>
      <c r="N796" s="382">
        <v>99</v>
      </c>
      <c r="O796" s="382">
        <v>99</v>
      </c>
      <c r="P796" s="382">
        <v>9999</v>
      </c>
      <c r="Q796" s="382">
        <v>184</v>
      </c>
      <c r="R796" s="382">
        <v>3835</v>
      </c>
      <c r="S796" s="382">
        <v>4.8685788787483695</v>
      </c>
      <c r="T796" s="382">
        <v>3.5032594524119944</v>
      </c>
      <c r="U796" s="382">
        <v>5.6868057366362441</v>
      </c>
      <c r="V796" s="382">
        <v>0</v>
      </c>
      <c r="W796" s="382">
        <v>2.607561929595828E-2</v>
      </c>
      <c r="X796" s="382">
        <v>0.677966101694915</v>
      </c>
      <c r="Y796" s="382">
        <v>0</v>
      </c>
      <c r="Z796" s="382">
        <v>2.9508389353701365</v>
      </c>
      <c r="AA796" s="382">
        <v>1.6915900387395173</v>
      </c>
      <c r="AB796" s="382">
        <v>1.5326698043918701</v>
      </c>
      <c r="AC796" s="382">
        <v>25.707545808018558</v>
      </c>
      <c r="AD796" s="382">
        <v>12.118401266066872</v>
      </c>
      <c r="AE796" s="382">
        <v>43.615871982819506</v>
      </c>
      <c r="AF796" s="382">
        <v>35.348880081113471</v>
      </c>
      <c r="AG796" s="382">
        <v>34.370055410917026</v>
      </c>
      <c r="AH796" s="382">
        <v>7.8226857887874868E-2</v>
      </c>
    </row>
    <row r="797" spans="1:35" ht="15.6">
      <c r="A797" s="382">
        <v>6</v>
      </c>
      <c r="B797" s="382">
        <v>43</v>
      </c>
      <c r="C797" s="382">
        <v>2009</v>
      </c>
      <c r="D797" s="382">
        <v>99</v>
      </c>
      <c r="E797" s="382">
        <v>99</v>
      </c>
      <c r="F797" s="382">
        <v>99</v>
      </c>
      <c r="G797" s="382">
        <v>99</v>
      </c>
      <c r="H797" s="382">
        <v>2</v>
      </c>
      <c r="I797" s="382">
        <v>99</v>
      </c>
      <c r="J797" s="382">
        <v>999</v>
      </c>
      <c r="K797" s="382">
        <v>99</v>
      </c>
      <c r="L797" s="382">
        <v>99</v>
      </c>
      <c r="M797" s="382">
        <v>99</v>
      </c>
      <c r="N797" s="382">
        <v>99</v>
      </c>
      <c r="O797" s="382">
        <v>99</v>
      </c>
      <c r="P797" s="382">
        <v>9999</v>
      </c>
      <c r="Q797" s="382">
        <v>179</v>
      </c>
      <c r="R797" s="382">
        <v>4230</v>
      </c>
      <c r="S797" s="382">
        <v>5.1021276595744682</v>
      </c>
      <c r="T797" s="382">
        <v>3.5132387706855801</v>
      </c>
      <c r="U797" s="382">
        <v>6.0042316784869971</v>
      </c>
      <c r="V797" s="382">
        <v>0</v>
      </c>
      <c r="W797" s="382">
        <v>0</v>
      </c>
      <c r="X797" s="382">
        <v>0.4728132387706856</v>
      </c>
      <c r="Y797" s="382">
        <v>2.3640661938534278E-2</v>
      </c>
      <c r="Z797" s="382">
        <v>2.7369926315211832</v>
      </c>
      <c r="AA797" s="382">
        <v>1.8325840410172125</v>
      </c>
      <c r="AB797" s="382">
        <v>1.51935959422327</v>
      </c>
      <c r="AC797" s="382">
        <v>21.777520888280328</v>
      </c>
      <c r="AD797" s="382">
        <v>11.126058504916868</v>
      </c>
      <c r="AE797" s="382">
        <v>45.656002121560384</v>
      </c>
      <c r="AF797" s="382">
        <v>36.009193836724279</v>
      </c>
      <c r="AG797" s="382">
        <v>35.026126962280273</v>
      </c>
      <c r="AH797" s="382">
        <v>9.4562647754137114E-2</v>
      </c>
    </row>
    <row r="798" spans="1:35" ht="15.6">
      <c r="A798" s="382">
        <v>6</v>
      </c>
      <c r="B798" s="382">
        <v>44</v>
      </c>
      <c r="C798" s="382">
        <v>2010</v>
      </c>
      <c r="D798" s="382">
        <v>99</v>
      </c>
      <c r="E798" s="382">
        <v>99</v>
      </c>
      <c r="F798" s="382">
        <v>99</v>
      </c>
      <c r="G798" s="382">
        <v>99</v>
      </c>
      <c r="H798" s="382">
        <v>2</v>
      </c>
      <c r="I798" s="382">
        <v>99</v>
      </c>
      <c r="J798" s="382">
        <v>999</v>
      </c>
      <c r="K798" s="382">
        <v>99</v>
      </c>
      <c r="L798" s="382">
        <v>99</v>
      </c>
      <c r="M798" s="382">
        <v>99</v>
      </c>
      <c r="N798" s="382">
        <v>99</v>
      </c>
      <c r="O798" s="382">
        <v>99</v>
      </c>
      <c r="P798" s="382">
        <v>9999</v>
      </c>
      <c r="Q798" s="382">
        <v>217</v>
      </c>
      <c r="R798" s="382">
        <v>5228</v>
      </c>
      <c r="S798" s="382">
        <v>4.958492731446059</v>
      </c>
      <c r="T798" s="382">
        <v>3.4345830145371083</v>
      </c>
      <c r="U798" s="382">
        <v>6.0093726090283051</v>
      </c>
      <c r="V798" s="382">
        <v>0</v>
      </c>
      <c r="W798" s="382">
        <v>0</v>
      </c>
      <c r="X798" s="382">
        <v>0.66947207345065007</v>
      </c>
      <c r="Y798" s="382">
        <v>1.9127773527161437E-2</v>
      </c>
      <c r="Z798" s="382">
        <v>2.8473662222528082</v>
      </c>
      <c r="AA798" s="382">
        <v>1.7382237349159204</v>
      </c>
      <c r="AB798" s="382">
        <v>1.6656567108211973</v>
      </c>
      <c r="AC798" s="382">
        <v>29.780324219031243</v>
      </c>
      <c r="AD798" s="382">
        <v>5.8261925972244075</v>
      </c>
      <c r="AE798" s="382">
        <v>41.788298151896427</v>
      </c>
      <c r="AF798" s="382">
        <v>47.792302769905838</v>
      </c>
      <c r="AG798" s="382">
        <v>46.038103025587162</v>
      </c>
      <c r="AH798" s="382">
        <v>0.32517214996174454</v>
      </c>
    </row>
    <row r="799" spans="1:35" ht="15.6">
      <c r="A799" s="382">
        <v>6</v>
      </c>
      <c r="B799" s="382">
        <v>45</v>
      </c>
      <c r="C799" s="382">
        <v>2011</v>
      </c>
      <c r="D799" s="382">
        <v>99</v>
      </c>
      <c r="E799" s="382">
        <v>99</v>
      </c>
      <c r="F799" s="382">
        <v>99</v>
      </c>
      <c r="G799" s="382">
        <v>99</v>
      </c>
      <c r="H799" s="382">
        <v>2</v>
      </c>
      <c r="I799" s="382">
        <v>99</v>
      </c>
      <c r="J799" s="382">
        <v>999</v>
      </c>
      <c r="K799" s="382">
        <v>99</v>
      </c>
      <c r="L799" s="382">
        <v>99</v>
      </c>
      <c r="M799" s="382">
        <v>99</v>
      </c>
      <c r="N799" s="382">
        <v>99</v>
      </c>
      <c r="O799" s="382">
        <v>99</v>
      </c>
      <c r="P799" s="382">
        <v>9999</v>
      </c>
      <c r="Q799" s="382">
        <v>201</v>
      </c>
      <c r="R799" s="382">
        <v>3532</v>
      </c>
      <c r="S799" s="382">
        <v>4.593714609286522</v>
      </c>
      <c r="T799" s="382">
        <v>3.4382785956964876</v>
      </c>
      <c r="U799" s="382">
        <v>6.2814552661381677</v>
      </c>
      <c r="V799" s="382">
        <v>2.8312570781426953E-2</v>
      </c>
      <c r="W799" s="382">
        <v>0</v>
      </c>
      <c r="X799" s="382">
        <v>0.73612684031710063</v>
      </c>
      <c r="Y799" s="382">
        <v>5.6625141562853906E-2</v>
      </c>
      <c r="Z799" s="382">
        <v>3.0653709793765387</v>
      </c>
      <c r="AA799" s="382">
        <v>1.8262571853385312</v>
      </c>
      <c r="AB799" s="382">
        <v>1.7008379067091002</v>
      </c>
      <c r="AC799" s="382">
        <v>18.684301509904589</v>
      </c>
      <c r="AD799" s="382">
        <v>11.967596668913895</v>
      </c>
      <c r="AE799" s="382">
        <v>43.887859432177173</v>
      </c>
      <c r="AF799" s="382">
        <v>37.206362582955869</v>
      </c>
      <c r="AG799" s="382">
        <v>36.221447127308991</v>
      </c>
      <c r="AH799" s="382">
        <v>0.76443941109852787</v>
      </c>
    </row>
    <row r="800" spans="1:35" ht="15.6">
      <c r="A800" s="382">
        <v>6</v>
      </c>
      <c r="B800" s="382">
        <v>46</v>
      </c>
      <c r="C800" s="382">
        <v>2012</v>
      </c>
      <c r="D800" s="382">
        <v>99</v>
      </c>
      <c r="E800" s="382">
        <v>99</v>
      </c>
      <c r="F800" s="382">
        <v>99</v>
      </c>
      <c r="G800" s="382">
        <v>99</v>
      </c>
      <c r="H800" s="382">
        <v>2</v>
      </c>
      <c r="I800" s="382">
        <v>99</v>
      </c>
      <c r="J800" s="382">
        <v>999</v>
      </c>
      <c r="K800" s="382">
        <v>99</v>
      </c>
      <c r="L800" s="382">
        <v>99</v>
      </c>
      <c r="M800" s="382">
        <v>99</v>
      </c>
      <c r="N800" s="382">
        <v>99</v>
      </c>
      <c r="O800" s="382">
        <v>99</v>
      </c>
      <c r="P800" s="382">
        <v>9999</v>
      </c>
      <c r="Q800" s="382">
        <v>198</v>
      </c>
      <c r="R800" s="382">
        <v>3539</v>
      </c>
      <c r="S800" s="382">
        <v>5.1842328341339359</v>
      </c>
      <c r="T800" s="382">
        <v>3.6465103136479247</v>
      </c>
      <c r="U800" s="382">
        <v>6.6817462560045264</v>
      </c>
      <c r="V800" s="382">
        <v>0</v>
      </c>
      <c r="W800" s="382">
        <v>0</v>
      </c>
      <c r="X800" s="382">
        <v>0.59338796270132821</v>
      </c>
      <c r="Y800" s="382">
        <v>0</v>
      </c>
      <c r="Z800" s="382">
        <v>3.044183481352142</v>
      </c>
      <c r="AA800" s="382">
        <v>1.7485213704168381</v>
      </c>
      <c r="AB800" s="382">
        <v>1.6568237145941223</v>
      </c>
      <c r="AC800" s="382">
        <v>25.939280365887431</v>
      </c>
      <c r="AD800" s="382">
        <v>22.814920522763881</v>
      </c>
      <c r="AE800" s="382">
        <v>44.803668344763807</v>
      </c>
      <c r="AF800" s="382">
        <v>40.206771188366282</v>
      </c>
      <c r="AG800" s="382">
        <v>38.913719617555614</v>
      </c>
      <c r="AH800" s="382">
        <v>0.96072336818310244</v>
      </c>
    </row>
    <row r="801" spans="1:37" ht="15.6">
      <c r="A801" s="382">
        <v>6</v>
      </c>
      <c r="B801" s="382">
        <v>47</v>
      </c>
      <c r="C801" s="382">
        <v>2013</v>
      </c>
      <c r="D801" s="382">
        <v>99</v>
      </c>
      <c r="E801" s="382">
        <v>99</v>
      </c>
      <c r="F801" s="382">
        <v>99</v>
      </c>
      <c r="G801" s="382">
        <v>99</v>
      </c>
      <c r="H801" s="382">
        <v>2</v>
      </c>
      <c r="I801" s="382">
        <v>99</v>
      </c>
      <c r="J801" s="382">
        <v>999</v>
      </c>
      <c r="K801" s="382">
        <v>99</v>
      </c>
      <c r="L801" s="382">
        <v>99</v>
      </c>
      <c r="M801" s="382">
        <v>99</v>
      </c>
      <c r="N801" s="382">
        <v>99</v>
      </c>
      <c r="O801" s="382">
        <v>99</v>
      </c>
      <c r="P801" s="382">
        <v>9999</v>
      </c>
      <c r="Q801" s="382">
        <v>193</v>
      </c>
      <c r="R801" s="382">
        <v>3852</v>
      </c>
      <c r="S801" s="382">
        <v>5.3390446521287647</v>
      </c>
      <c r="T801" s="382">
        <v>4.0358255451713374</v>
      </c>
      <c r="U801" s="382">
        <v>6.9039719626168212</v>
      </c>
      <c r="V801" s="382">
        <v>0</v>
      </c>
      <c r="W801" s="382">
        <v>0</v>
      </c>
      <c r="X801" s="382">
        <v>1.9989615784008303</v>
      </c>
      <c r="Y801" s="382">
        <v>5.192107995846313E-2</v>
      </c>
      <c r="Z801" s="382">
        <v>3.530281746254361</v>
      </c>
      <c r="AA801" s="382">
        <v>1.6776281039370349</v>
      </c>
      <c r="AB801" s="382">
        <v>1.6244702047747841</v>
      </c>
      <c r="AC801" s="382">
        <v>21.922630466266902</v>
      </c>
      <c r="AD801" s="382">
        <v>4.7950356820799405</v>
      </c>
      <c r="AE801" s="382">
        <v>36.972058015760247</v>
      </c>
      <c r="AF801" s="382">
        <v>42.700365813102749</v>
      </c>
      <c r="AG801" s="382">
        <v>41.652511851280757</v>
      </c>
      <c r="AH801" s="382">
        <v>0.75285565939771548</v>
      </c>
    </row>
    <row r="802" spans="1:37" ht="15.6">
      <c r="A802" s="382">
        <v>6</v>
      </c>
      <c r="B802" s="382">
        <v>48</v>
      </c>
      <c r="C802" s="382">
        <v>2014</v>
      </c>
      <c r="D802" s="382">
        <v>99</v>
      </c>
      <c r="E802" s="382">
        <v>99</v>
      </c>
      <c r="F802" s="382">
        <v>99</v>
      </c>
      <c r="G802" s="382">
        <v>99</v>
      </c>
      <c r="H802" s="382">
        <v>2</v>
      </c>
      <c r="I802" s="382">
        <v>99</v>
      </c>
      <c r="J802" s="382">
        <v>999</v>
      </c>
      <c r="K802" s="382">
        <v>99</v>
      </c>
      <c r="L802" s="382">
        <v>99</v>
      </c>
      <c r="M802" s="382">
        <v>99</v>
      </c>
      <c r="N802" s="382">
        <v>99</v>
      </c>
      <c r="O802" s="382">
        <v>99</v>
      </c>
      <c r="P802" s="382">
        <v>9999</v>
      </c>
      <c r="Q802" s="382">
        <v>208</v>
      </c>
      <c r="R802" s="382">
        <v>4451</v>
      </c>
      <c r="S802" s="382">
        <v>5.0413390249382175</v>
      </c>
      <c r="T802" s="382">
        <v>3.7279263086946752</v>
      </c>
      <c r="U802" s="382">
        <v>6.9810379689957252</v>
      </c>
      <c r="V802" s="382">
        <v>2.2466861379465297E-2</v>
      </c>
      <c r="W802" s="382">
        <v>2.2466861379465297E-2</v>
      </c>
      <c r="X802" s="382">
        <v>1.5052797124241744</v>
      </c>
      <c r="Y802" s="382">
        <v>6.7400584138395891E-2</v>
      </c>
      <c r="Z802" s="382">
        <v>3.391854582923858</v>
      </c>
      <c r="AA802" s="382">
        <v>1.6976858990064474</v>
      </c>
      <c r="AB802" s="382">
        <v>1.6710843036500196</v>
      </c>
      <c r="AC802" s="382">
        <v>16.716558524761925</v>
      </c>
      <c r="AD802" s="382">
        <v>10.812081547819311</v>
      </c>
      <c r="AE802" s="382">
        <v>35.162172144715726</v>
      </c>
      <c r="AF802" s="382">
        <v>40.864854939405056</v>
      </c>
      <c r="AG802" s="382">
        <v>38.165928673639208</v>
      </c>
      <c r="AH802" s="382">
        <v>1.0334756234554037</v>
      </c>
      <c r="AI802" s="382"/>
      <c r="AJ802" s="382"/>
      <c r="AK802" s="382"/>
    </row>
    <row r="803" spans="1:37" ht="15.6">
      <c r="A803" s="382">
        <v>6</v>
      </c>
      <c r="B803" s="382">
        <v>49</v>
      </c>
      <c r="C803" s="382">
        <v>2015</v>
      </c>
      <c r="D803" s="382">
        <v>99</v>
      </c>
      <c r="E803" s="382">
        <v>99</v>
      </c>
      <c r="F803" s="382">
        <v>99</v>
      </c>
      <c r="G803" s="382">
        <v>99</v>
      </c>
      <c r="H803" s="382">
        <v>2</v>
      </c>
      <c r="I803" s="382">
        <v>99</v>
      </c>
      <c r="J803" s="382">
        <v>999</v>
      </c>
      <c r="K803" s="382">
        <v>99</v>
      </c>
      <c r="L803" s="382">
        <v>99</v>
      </c>
      <c r="M803" s="382">
        <v>99</v>
      </c>
      <c r="N803" s="382">
        <v>99</v>
      </c>
      <c r="O803" s="382">
        <v>99</v>
      </c>
      <c r="P803" s="382">
        <v>9999</v>
      </c>
      <c r="Q803" s="382">
        <v>216</v>
      </c>
      <c r="R803" s="382">
        <v>5600</v>
      </c>
      <c r="S803" s="382">
        <v>5.238035714285715</v>
      </c>
      <c r="T803" s="382">
        <v>3.5355357142857153</v>
      </c>
      <c r="U803" s="382">
        <v>7.2320178571428402</v>
      </c>
      <c r="V803" s="382">
        <v>0</v>
      </c>
      <c r="W803" s="382">
        <v>0</v>
      </c>
      <c r="X803" s="382">
        <v>1.8214285714285721</v>
      </c>
      <c r="Y803" s="382">
        <v>3.5714285714285705E-2</v>
      </c>
      <c r="Z803" s="382">
        <v>3.2820809273945675</v>
      </c>
      <c r="AA803" s="382">
        <v>1.5988666964478957</v>
      </c>
      <c r="AB803" s="382">
        <v>1.69836730383168</v>
      </c>
      <c r="AC803" s="382">
        <v>21.99069240250758</v>
      </c>
      <c r="AD803" s="382">
        <v>-3.0001905866456662</v>
      </c>
      <c r="AE803" s="382">
        <v>21.254800664905655</v>
      </c>
      <c r="AF803" s="382">
        <v>37.002775208140626</v>
      </c>
      <c r="AG803" s="382">
        <v>36.106348853982496</v>
      </c>
      <c r="AH803" s="382">
        <v>0.67857142857142883</v>
      </c>
      <c r="AI803" s="382"/>
      <c r="AJ803" s="382"/>
      <c r="AK803" s="382"/>
    </row>
    <row r="804" spans="1:37" ht="15.6">
      <c r="A804" s="382">
        <v>6</v>
      </c>
      <c r="B804" s="382">
        <v>50</v>
      </c>
      <c r="C804" s="382">
        <v>2016</v>
      </c>
      <c r="D804" s="382">
        <v>99</v>
      </c>
      <c r="E804" s="382">
        <v>99</v>
      </c>
      <c r="F804" s="382">
        <v>99</v>
      </c>
      <c r="G804" s="382">
        <v>99</v>
      </c>
      <c r="H804" s="382">
        <v>2</v>
      </c>
      <c r="I804" s="382">
        <v>99</v>
      </c>
      <c r="J804" s="382">
        <v>999</v>
      </c>
      <c r="K804" s="382">
        <v>99</v>
      </c>
      <c r="L804" s="382">
        <v>99</v>
      </c>
      <c r="M804" s="382">
        <v>99</v>
      </c>
      <c r="N804" s="382">
        <v>99</v>
      </c>
      <c r="O804" s="382">
        <v>99</v>
      </c>
      <c r="P804" s="382">
        <v>9999</v>
      </c>
      <c r="Q804" s="382">
        <v>214</v>
      </c>
      <c r="R804" s="382">
        <v>5662</v>
      </c>
      <c r="S804" s="382">
        <v>5.3551748498763692</v>
      </c>
      <c r="T804" s="382">
        <v>3.5132462027552105</v>
      </c>
      <c r="U804" s="382">
        <v>7.4303073119039311</v>
      </c>
      <c r="V804" s="382">
        <v>0</v>
      </c>
      <c r="W804" s="382">
        <v>1.7661603673613573E-2</v>
      </c>
      <c r="X804" s="382">
        <v>2.1547156481808547</v>
      </c>
      <c r="Y804" s="382">
        <v>1.7661603673613573E-2</v>
      </c>
      <c r="Z804" s="382">
        <v>3.4386421519318047</v>
      </c>
      <c r="AA804" s="382">
        <v>1.7613106942033596</v>
      </c>
      <c r="AB804" s="382">
        <v>1.677268522121858</v>
      </c>
      <c r="AC804" s="382">
        <v>25.916108427264795</v>
      </c>
      <c r="AD804" s="382">
        <v>16.090059468272131</v>
      </c>
      <c r="AE804" s="382">
        <v>27.195329011329843</v>
      </c>
      <c r="AF804" s="382">
        <v>38.741019500513175</v>
      </c>
      <c r="AG804" s="382">
        <v>37.761340187216256</v>
      </c>
      <c r="AH804" s="382">
        <v>0.95372659837513263</v>
      </c>
      <c r="AI804" s="382"/>
      <c r="AJ804" s="382"/>
      <c r="AK804" s="382"/>
    </row>
    <row r="805" spans="1:37" ht="15.6">
      <c r="A805" s="382">
        <v>6</v>
      </c>
      <c r="B805" s="382">
        <v>51</v>
      </c>
      <c r="C805" s="382">
        <v>2017</v>
      </c>
      <c r="D805" s="382">
        <v>99</v>
      </c>
      <c r="E805" s="382">
        <v>99</v>
      </c>
      <c r="F805" s="382">
        <v>99</v>
      </c>
      <c r="G805" s="382">
        <v>99</v>
      </c>
      <c r="H805" s="382">
        <v>2</v>
      </c>
      <c r="I805" s="382">
        <v>99</v>
      </c>
      <c r="J805" s="382">
        <v>999</v>
      </c>
      <c r="K805" s="382">
        <v>99</v>
      </c>
      <c r="L805" s="382">
        <v>99</v>
      </c>
      <c r="M805" s="382">
        <v>99</v>
      </c>
      <c r="N805" s="382">
        <v>99</v>
      </c>
      <c r="O805" s="382">
        <v>99</v>
      </c>
      <c r="P805" s="382">
        <v>9999</v>
      </c>
      <c r="Q805" s="382">
        <v>231</v>
      </c>
      <c r="R805" s="382">
        <v>6103</v>
      </c>
      <c r="S805" s="382">
        <v>5.2169424873013277</v>
      </c>
      <c r="T805" s="382">
        <v>3.6337866622972306</v>
      </c>
      <c r="U805" s="382">
        <v>7.7139275766016819</v>
      </c>
      <c r="V805" s="382">
        <v>1.638538423726037E-2</v>
      </c>
      <c r="W805" s="382">
        <v>1.638538423726037E-2</v>
      </c>
      <c r="X805" s="382">
        <v>2.4578076355890546</v>
      </c>
      <c r="Y805" s="382">
        <v>6.5541536949041482E-2</v>
      </c>
      <c r="Z805" s="382">
        <v>3.4328696205775051</v>
      </c>
      <c r="AA805" s="382">
        <v>2.6982364218330379</v>
      </c>
      <c r="AB805" s="382">
        <v>1.6517416758366339</v>
      </c>
      <c r="AC805" s="382">
        <v>15.530206336558924</v>
      </c>
      <c r="AD805" s="382">
        <v>17.49537070699639</v>
      </c>
      <c r="AE805" s="382">
        <v>17.183467372834102</v>
      </c>
      <c r="AF805" s="382">
        <v>35.028410721460126</v>
      </c>
      <c r="AG805" s="382">
        <v>35.831136291677794</v>
      </c>
      <c r="AH805" s="382">
        <v>1.4419138128789124</v>
      </c>
      <c r="AI805" s="382"/>
      <c r="AJ805" s="382"/>
      <c r="AK805" s="382"/>
    </row>
    <row r="806" spans="1:37" ht="15.6">
      <c r="A806" s="382">
        <v>6</v>
      </c>
      <c r="B806" s="382">
        <v>52</v>
      </c>
      <c r="C806" s="382">
        <v>2018</v>
      </c>
      <c r="D806" s="382">
        <v>99</v>
      </c>
      <c r="E806" s="382">
        <v>99</v>
      </c>
      <c r="F806" s="382">
        <v>99</v>
      </c>
      <c r="G806" s="382">
        <v>99</v>
      </c>
      <c r="H806" s="382">
        <v>2</v>
      </c>
      <c r="I806" s="382">
        <v>99</v>
      </c>
      <c r="J806" s="382">
        <v>999</v>
      </c>
      <c r="K806" s="382">
        <v>99</v>
      </c>
      <c r="L806" s="382">
        <v>99</v>
      </c>
      <c r="M806" s="382">
        <v>99</v>
      </c>
      <c r="N806" s="382">
        <v>99</v>
      </c>
      <c r="O806" s="382">
        <v>99</v>
      </c>
      <c r="P806" s="382">
        <v>9999</v>
      </c>
      <c r="Q806" s="382">
        <v>234</v>
      </c>
      <c r="R806" s="382">
        <v>6459</v>
      </c>
      <c r="S806" s="382">
        <v>5.1879547917634312</v>
      </c>
      <c r="T806" s="382">
        <v>3.8518346493265208</v>
      </c>
      <c r="U806" s="382">
        <v>8.0398204056355578</v>
      </c>
      <c r="V806" s="382">
        <v>3.0964545595293387E-2</v>
      </c>
      <c r="W806" s="382">
        <v>0</v>
      </c>
      <c r="X806" s="382">
        <v>3.6538163802446193</v>
      </c>
      <c r="Y806" s="382">
        <v>9.2893636785880182E-2</v>
      </c>
      <c r="Z806" s="382">
        <v>3.6707076676281929</v>
      </c>
      <c r="AA806" s="382">
        <v>1.8322523329698623</v>
      </c>
      <c r="AB806" s="382">
        <v>1.580732698163944</v>
      </c>
      <c r="AC806" s="382">
        <v>31.40636877594708</v>
      </c>
      <c r="AD806" s="382">
        <v>21.550407722602273</v>
      </c>
      <c r="AE806" s="382">
        <v>32.206154561009299</v>
      </c>
      <c r="AF806" s="382">
        <v>34.723939573141237</v>
      </c>
      <c r="AG806" s="382">
        <v>35.668834258873659</v>
      </c>
      <c r="AH806" s="382">
        <v>1.223099551014089</v>
      </c>
      <c r="AI806" s="382"/>
      <c r="AJ806" s="382"/>
      <c r="AK806" s="382"/>
    </row>
    <row r="807" spans="1:37" ht="15.6">
      <c r="A807" s="382">
        <v>6</v>
      </c>
      <c r="B807" s="382">
        <v>53</v>
      </c>
      <c r="C807" s="382">
        <v>2019</v>
      </c>
      <c r="D807" s="382">
        <v>99</v>
      </c>
      <c r="E807" s="382">
        <v>99</v>
      </c>
      <c r="F807" s="382">
        <v>99</v>
      </c>
      <c r="G807" s="382">
        <v>99</v>
      </c>
      <c r="H807" s="382">
        <v>2</v>
      </c>
      <c r="I807" s="382">
        <v>99</v>
      </c>
      <c r="J807" s="382">
        <v>999</v>
      </c>
      <c r="K807" s="382">
        <v>99</v>
      </c>
      <c r="L807" s="382">
        <v>99</v>
      </c>
      <c r="M807" s="382">
        <v>99</v>
      </c>
      <c r="N807" s="382">
        <v>99</v>
      </c>
      <c r="O807" s="382">
        <v>99</v>
      </c>
      <c r="P807" s="382">
        <v>9999</v>
      </c>
      <c r="Q807" s="382">
        <v>231</v>
      </c>
      <c r="R807" s="382">
        <v>6741</v>
      </c>
      <c r="S807" s="382">
        <v>5.2604954754487459</v>
      </c>
      <c r="T807" s="382">
        <v>3.9918409731493849</v>
      </c>
      <c r="U807" s="382">
        <v>8.1613558819166379</v>
      </c>
      <c r="V807" s="382">
        <v>0</v>
      </c>
      <c r="W807" s="382">
        <v>1.4834594273846612E-2</v>
      </c>
      <c r="X807" s="382">
        <v>3.5454680314493401</v>
      </c>
      <c r="Y807" s="382">
        <v>7.4172971369233051E-2</v>
      </c>
      <c r="Z807" s="382">
        <v>3.7124108400406319</v>
      </c>
      <c r="AA807" s="382">
        <v>1.6322921554145244</v>
      </c>
      <c r="AB807" s="382">
        <v>1.6140125559335203</v>
      </c>
      <c r="AC807" s="382">
        <v>38.005514516554179</v>
      </c>
      <c r="AD807" s="382">
        <v>28.177823761996557</v>
      </c>
      <c r="AE807" s="382">
        <v>43.094431346490389</v>
      </c>
      <c r="AF807" s="382">
        <v>36.989683933274812</v>
      </c>
      <c r="AG807" s="382">
        <v>37.915525160729743</v>
      </c>
      <c r="AH807" s="382">
        <v>1.246105919003115</v>
      </c>
      <c r="AI807" s="382"/>
      <c r="AJ807" s="382"/>
      <c r="AK807" s="382"/>
    </row>
    <row r="808" spans="1:37" ht="15.6">
      <c r="A808" s="382">
        <v>6</v>
      </c>
      <c r="B808" s="382">
        <v>54</v>
      </c>
      <c r="C808" s="382">
        <v>2020</v>
      </c>
      <c r="D808" s="382">
        <v>99</v>
      </c>
      <c r="E808" s="382">
        <v>99</v>
      </c>
      <c r="F808" s="382">
        <v>99</v>
      </c>
      <c r="G808" s="382">
        <v>99</v>
      </c>
      <c r="H808" s="382">
        <v>2</v>
      </c>
      <c r="I808" s="382">
        <v>99</v>
      </c>
      <c r="J808" s="382">
        <v>999</v>
      </c>
      <c r="K808" s="382">
        <v>99</v>
      </c>
      <c r="L808" s="382">
        <v>99</v>
      </c>
      <c r="M808" s="382">
        <v>99</v>
      </c>
      <c r="N808" s="382">
        <v>99</v>
      </c>
      <c r="O808" s="382">
        <v>99</v>
      </c>
      <c r="P808" s="382">
        <v>9999</v>
      </c>
      <c r="Q808" s="382">
        <v>236</v>
      </c>
      <c r="R808" s="382">
        <v>6436</v>
      </c>
      <c r="S808" s="382">
        <v>5.2683343691733988</v>
      </c>
      <c r="T808" s="382">
        <v>3.9473275326289623</v>
      </c>
      <c r="U808" s="382">
        <v>7.9614201367308848</v>
      </c>
      <c r="V808" s="382">
        <v>1.5537600994406464E-2</v>
      </c>
      <c r="W808" s="382">
        <v>1.5537600994406464E-2</v>
      </c>
      <c r="X808" s="382">
        <v>3.0142945929148555</v>
      </c>
      <c r="Y808" s="382">
        <v>4.661280298321939E-2</v>
      </c>
      <c r="Z808" s="382">
        <v>3.4415425970740299</v>
      </c>
      <c r="AA808" s="382">
        <v>1.7544928805601414</v>
      </c>
      <c r="AB808" s="382">
        <v>1.5992707335061462</v>
      </c>
      <c r="AC808" s="382">
        <v>29.321294890786824</v>
      </c>
      <c r="AD808" s="382">
        <v>16.573815151116719</v>
      </c>
      <c r="AE808" s="382">
        <v>33.141488104668042</v>
      </c>
      <c r="AF808" s="382">
        <v>36.68281561698489</v>
      </c>
      <c r="AG808" s="382">
        <v>37.263716004023316</v>
      </c>
      <c r="AH808" s="382">
        <v>1.0720944686140457</v>
      </c>
      <c r="AI808" s="382"/>
      <c r="AJ808" s="382"/>
      <c r="AK808" s="382"/>
    </row>
    <row r="809" spans="1:37" ht="15.6">
      <c r="A809" s="382">
        <v>6</v>
      </c>
      <c r="B809" s="382">
        <v>55</v>
      </c>
      <c r="C809" s="382">
        <v>2021</v>
      </c>
      <c r="D809" s="382">
        <v>99</v>
      </c>
      <c r="E809" s="382">
        <v>99</v>
      </c>
      <c r="F809" s="382">
        <v>99</v>
      </c>
      <c r="G809" s="382">
        <v>99</v>
      </c>
      <c r="H809" s="382">
        <v>2</v>
      </c>
      <c r="I809" s="382">
        <v>99</v>
      </c>
      <c r="J809" s="382">
        <v>999</v>
      </c>
      <c r="K809" s="382">
        <v>99</v>
      </c>
      <c r="L809" s="382">
        <v>99</v>
      </c>
      <c r="M809" s="382">
        <v>99</v>
      </c>
      <c r="N809" s="382">
        <v>99</v>
      </c>
      <c r="O809" s="382">
        <v>99</v>
      </c>
      <c r="P809" s="382">
        <v>9999</v>
      </c>
      <c r="Q809" s="382">
        <v>246</v>
      </c>
      <c r="R809" s="382">
        <v>6526.9</v>
      </c>
      <c r="S809" s="382">
        <v>5.1613629747659688</v>
      </c>
      <c r="T809" s="382">
        <v>3.9824418943143001</v>
      </c>
      <c r="U809" s="382">
        <v>8.2732690863963363</v>
      </c>
      <c r="V809" s="382">
        <v>1.5321209149826109E-2</v>
      </c>
      <c r="W809" s="382">
        <v>1.5321209149826109E-2</v>
      </c>
      <c r="X809" s="382">
        <v>3.7230538234077448</v>
      </c>
      <c r="Y809" s="382">
        <v>3.0642418299652217E-2</v>
      </c>
      <c r="Z809" s="382">
        <v>3.641112037575196</v>
      </c>
      <c r="AA809" s="382">
        <v>1.6406492606970389</v>
      </c>
      <c r="AB809" s="382">
        <v>1.6206131701538373</v>
      </c>
      <c r="AC809" s="382">
        <v>35.081001149678762</v>
      </c>
      <c r="AD809" s="382">
        <v>28.336609602224879</v>
      </c>
      <c r="AE809" s="382">
        <v>37.107614791698893</v>
      </c>
      <c r="AF809" s="382">
        <v>37.030165835503432</v>
      </c>
      <c r="AG809" s="382">
        <v>37.695160559821936</v>
      </c>
      <c r="AH809" s="382">
        <v>1.2103755228362623</v>
      </c>
      <c r="AI809" s="382"/>
      <c r="AJ809" s="382"/>
      <c r="AK809" s="382"/>
    </row>
    <row r="810" spans="1:37" ht="15.6">
      <c r="A810" s="382">
        <v>6</v>
      </c>
      <c r="B810" s="382">
        <v>56</v>
      </c>
      <c r="C810" s="382">
        <v>2022</v>
      </c>
      <c r="D810" s="382">
        <v>99</v>
      </c>
      <c r="E810" s="382">
        <v>99</v>
      </c>
      <c r="F810" s="382">
        <v>99</v>
      </c>
      <c r="G810" s="382">
        <v>99</v>
      </c>
      <c r="H810" s="382">
        <v>2</v>
      </c>
      <c r="I810" s="382">
        <v>99</v>
      </c>
      <c r="J810" s="382">
        <v>999</v>
      </c>
      <c r="K810" s="382">
        <v>99</v>
      </c>
      <c r="L810" s="382">
        <v>99</v>
      </c>
      <c r="M810" s="382">
        <v>99</v>
      </c>
      <c r="N810" s="382">
        <v>99</v>
      </c>
      <c r="O810" s="382">
        <v>99</v>
      </c>
      <c r="P810" s="382">
        <v>9999</v>
      </c>
      <c r="Q810" s="382">
        <v>249</v>
      </c>
      <c r="R810" s="382">
        <v>5751</v>
      </c>
      <c r="S810" s="382">
        <v>5.2529994783515903</v>
      </c>
      <c r="T810" s="382">
        <v>4.1384107111806641</v>
      </c>
      <c r="U810" s="382">
        <v>8.3799339245348641</v>
      </c>
      <c r="V810" s="382">
        <v>3.4776560598156835E-2</v>
      </c>
      <c r="W810" s="382">
        <v>6.9553121196313669E-2</v>
      </c>
      <c r="X810" s="382">
        <v>3.8080333854981752</v>
      </c>
      <c r="Y810" s="382">
        <v>0.13910624239262731</v>
      </c>
      <c r="Z810" s="382">
        <v>3.6636964394682554</v>
      </c>
      <c r="AA810" s="382">
        <v>1.6687460038459536</v>
      </c>
      <c r="AB810" s="382">
        <v>1.4973357823556557</v>
      </c>
      <c r="AC810" s="382">
        <v>24.892238478421643</v>
      </c>
      <c r="AD810" s="382">
        <v>26.704622536046621</v>
      </c>
      <c r="AE810" s="382">
        <v>41.584320694349053</v>
      </c>
      <c r="AF810" s="382">
        <v>33.572679509632223</v>
      </c>
      <c r="AG810" s="382">
        <v>34.847002332051403</v>
      </c>
      <c r="AH810" s="382">
        <v>1.7388280299078416</v>
      </c>
      <c r="AI810" s="382">
        <v>321</v>
      </c>
      <c r="AJ810" s="382">
        <v>83.825233644859807</v>
      </c>
      <c r="AK810" s="382">
        <v>14.958244642558748</v>
      </c>
    </row>
    <row r="811" spans="1:37" s="468" customFormat="1" ht="15.6">
      <c r="A811" s="382">
        <v>6</v>
      </c>
      <c r="B811" s="382">
        <v>57</v>
      </c>
      <c r="C811" s="382">
        <v>2023</v>
      </c>
      <c r="D811" s="382">
        <v>99</v>
      </c>
      <c r="E811" s="382">
        <v>99</v>
      </c>
      <c r="F811" s="382">
        <v>99</v>
      </c>
      <c r="G811" s="382">
        <v>99</v>
      </c>
      <c r="H811" s="382">
        <v>2</v>
      </c>
      <c r="I811" s="382">
        <v>99</v>
      </c>
      <c r="J811" s="382">
        <v>999</v>
      </c>
      <c r="K811" s="382">
        <v>99</v>
      </c>
      <c r="L811" s="382">
        <v>99</v>
      </c>
      <c r="M811" s="382">
        <v>99</v>
      </c>
      <c r="N811" s="382">
        <v>99</v>
      </c>
      <c r="O811" s="382">
        <v>99</v>
      </c>
      <c r="P811" s="382">
        <v>9999</v>
      </c>
      <c r="Q811" s="382">
        <v>265</v>
      </c>
      <c r="R811" s="382">
        <v>5747</v>
      </c>
      <c r="S811" s="382">
        <v>5.1908821994083869</v>
      </c>
      <c r="T811" s="382">
        <v>4.0911780059161309</v>
      </c>
      <c r="U811" s="382">
        <v>8.2437793631459773</v>
      </c>
      <c r="V811" s="382">
        <v>0</v>
      </c>
      <c r="W811" s="382">
        <v>5.2201148425265353E-2</v>
      </c>
      <c r="X811" s="382">
        <v>3.7584826866191055</v>
      </c>
      <c r="Y811" s="382">
        <v>6.9601531233687147E-2</v>
      </c>
      <c r="Z811" s="382">
        <v>3.6279281595021806</v>
      </c>
      <c r="AA811" s="382">
        <v>1.6811011158649818</v>
      </c>
      <c r="AB811" s="382">
        <v>1.5219650831876219</v>
      </c>
      <c r="AC811" s="382">
        <v>37.281320519677401</v>
      </c>
      <c r="AD811" s="382">
        <v>23.744598837632086</v>
      </c>
      <c r="AE811" s="382">
        <v>44.959965723203311</v>
      </c>
      <c r="AF811" s="382">
        <v>33.042028402230791</v>
      </c>
      <c r="AG811" s="382">
        <v>34.067751515456486</v>
      </c>
      <c r="AH811" s="382">
        <v>1.9314424917348181</v>
      </c>
      <c r="AI811" s="382">
        <v>569</v>
      </c>
      <c r="AJ811" s="382">
        <v>85.490158172232015</v>
      </c>
      <c r="AK811" s="382">
        <v>14.048493842441273</v>
      </c>
    </row>
    <row r="812" spans="1:37" s="468" customFormat="1" ht="15.6">
      <c r="A812" s="382">
        <v>6</v>
      </c>
      <c r="B812" s="382">
        <v>58</v>
      </c>
      <c r="C812" s="382">
        <v>2024</v>
      </c>
      <c r="D812" s="382">
        <v>99</v>
      </c>
      <c r="E812" s="382">
        <v>99</v>
      </c>
      <c r="F812" s="382">
        <v>99</v>
      </c>
      <c r="G812" s="382">
        <v>99</v>
      </c>
      <c r="H812" s="382">
        <v>2</v>
      </c>
      <c r="I812" s="382">
        <v>99</v>
      </c>
      <c r="J812" s="382">
        <v>999</v>
      </c>
      <c r="K812" s="382">
        <v>99</v>
      </c>
      <c r="L812" s="382">
        <v>99</v>
      </c>
      <c r="M812" s="382">
        <v>99</v>
      </c>
      <c r="N812" s="382">
        <v>99</v>
      </c>
      <c r="O812" s="382">
        <v>99</v>
      </c>
      <c r="P812" s="382">
        <v>9999</v>
      </c>
      <c r="Q812" s="382">
        <v>262</v>
      </c>
      <c r="R812" s="382">
        <v>5306</v>
      </c>
      <c r="S812" s="382">
        <v>5.3807010931021484</v>
      </c>
      <c r="T812" s="382">
        <v>4.1392762909913294</v>
      </c>
      <c r="U812" s="382">
        <v>8.5202600829250041</v>
      </c>
      <c r="V812" s="382">
        <v>1.8846588767433097E-2</v>
      </c>
      <c r="W812" s="382">
        <v>1.8846588767433097E-2</v>
      </c>
      <c r="X812" s="382">
        <v>4.0331699962306828</v>
      </c>
      <c r="Y812" s="382">
        <v>7.5386355069732389E-2</v>
      </c>
      <c r="Z812" s="382">
        <v>3.6178243259696754</v>
      </c>
      <c r="AA812" s="382">
        <v>1.4090724154497776</v>
      </c>
      <c r="AB812" s="382">
        <v>1.3737945626508019</v>
      </c>
      <c r="AC812" s="382">
        <v>55.361692857041746</v>
      </c>
      <c r="AD812" s="382">
        <v>27.505449945882724</v>
      </c>
      <c r="AE812" s="382">
        <v>56.426185175857562</v>
      </c>
      <c r="AF812" s="382">
        <v>32.271013258727649</v>
      </c>
      <c r="AG812" s="382">
        <v>33.352194929058761</v>
      </c>
      <c r="AH812" s="382">
        <v>2.6008292499057677</v>
      </c>
      <c r="AI812" s="382">
        <v>4163</v>
      </c>
      <c r="AJ812" s="382">
        <v>84.116598606774062</v>
      </c>
      <c r="AK812" s="382">
        <v>14.19878955451362</v>
      </c>
    </row>
    <row r="813" spans="1:37" ht="15.6">
      <c r="A813" s="382">
        <v>7</v>
      </c>
      <c r="B813" s="382">
        <v>1</v>
      </c>
      <c r="C813" s="382">
        <v>2024</v>
      </c>
      <c r="D813" s="382">
        <v>99</v>
      </c>
      <c r="E813" s="382">
        <v>99</v>
      </c>
      <c r="F813" s="382">
        <v>99</v>
      </c>
      <c r="G813" s="382">
        <v>1</v>
      </c>
      <c r="H813" s="382">
        <v>1</v>
      </c>
      <c r="I813" s="382">
        <v>99</v>
      </c>
      <c r="J813" s="382">
        <v>999</v>
      </c>
      <c r="K813" s="382">
        <v>99</v>
      </c>
      <c r="L813" s="382">
        <v>99</v>
      </c>
      <c r="M813" s="382">
        <v>99</v>
      </c>
      <c r="N813" s="382">
        <v>99</v>
      </c>
      <c r="O813" s="382">
        <v>99</v>
      </c>
      <c r="P813" s="382">
        <v>9999</v>
      </c>
      <c r="Q813" s="382">
        <v>113</v>
      </c>
      <c r="R813" s="382">
        <v>4670</v>
      </c>
      <c r="S813" s="382">
        <v>5.740042826552461</v>
      </c>
      <c r="T813" s="382">
        <v>5.0858672376873661</v>
      </c>
      <c r="U813" s="382">
        <v>7.4373875802997826</v>
      </c>
      <c r="V813" s="382">
        <v>0</v>
      </c>
      <c r="W813" s="382">
        <v>4.2826552462526757E-2</v>
      </c>
      <c r="X813" s="382">
        <v>0.87794432548179901</v>
      </c>
      <c r="Y813" s="382">
        <v>4.2826552462526757E-2</v>
      </c>
      <c r="Z813" s="382">
        <v>2.8449877834355002</v>
      </c>
      <c r="AA813" s="382">
        <v>1.2489320484114337</v>
      </c>
      <c r="AB813" s="382">
        <v>1.3028191502517985</v>
      </c>
      <c r="AC813" s="382">
        <v>38.23073084767038</v>
      </c>
      <c r="AD813" s="382">
        <v>23.675651295756619</v>
      </c>
      <c r="AE813" s="382">
        <v>57.065518827130944</v>
      </c>
      <c r="AF813" s="382">
        <v>70.53315209182901</v>
      </c>
      <c r="AG813" s="382">
        <v>67.940081060357102</v>
      </c>
      <c r="AH813" s="382">
        <v>2.1199143468950754</v>
      </c>
      <c r="AI813" s="382">
        <v>4655</v>
      </c>
      <c r="AJ813" s="382">
        <v>78.50425349087007</v>
      </c>
      <c r="AK813" s="382">
        <v>14.998991128101844</v>
      </c>
    </row>
    <row r="814" spans="1:37" ht="15.6">
      <c r="A814" s="382">
        <v>7</v>
      </c>
      <c r="B814" s="382">
        <v>2</v>
      </c>
      <c r="C814" s="382">
        <v>2024</v>
      </c>
      <c r="D814" s="382">
        <v>99</v>
      </c>
      <c r="E814" s="382">
        <v>99</v>
      </c>
      <c r="F814" s="382">
        <v>99</v>
      </c>
      <c r="G814" s="382">
        <v>1</v>
      </c>
      <c r="H814" s="382">
        <v>2</v>
      </c>
      <c r="I814" s="382">
        <v>99</v>
      </c>
      <c r="J814" s="382">
        <v>999</v>
      </c>
      <c r="K814" s="382">
        <v>99</v>
      </c>
      <c r="L814" s="382">
        <v>99</v>
      </c>
      <c r="M814" s="382">
        <v>99</v>
      </c>
      <c r="N814" s="382">
        <v>99</v>
      </c>
      <c r="O814" s="382">
        <v>99</v>
      </c>
      <c r="P814" s="382">
        <v>9999</v>
      </c>
      <c r="Q814" s="382">
        <v>90</v>
      </c>
      <c r="R814" s="382">
        <v>1951</v>
      </c>
      <c r="S814" s="382">
        <v>5.5407483341875956</v>
      </c>
      <c r="T814" s="382">
        <v>4.3449513070220407</v>
      </c>
      <c r="U814" s="382">
        <v>8.4007175807278252</v>
      </c>
      <c r="V814" s="382">
        <v>0</v>
      </c>
      <c r="W814" s="382">
        <v>5.1255766273705775E-2</v>
      </c>
      <c r="X814" s="382">
        <v>3.28036904151717</v>
      </c>
      <c r="Y814" s="382">
        <v>5.1255766273705775E-2</v>
      </c>
      <c r="Z814" s="382">
        <v>3.8294375568399368</v>
      </c>
      <c r="AA814" s="382">
        <v>1.5265480009809254</v>
      </c>
      <c r="AB814" s="382">
        <v>1.3322571672155548</v>
      </c>
      <c r="AC814" s="382">
        <v>48.204724308042678</v>
      </c>
      <c r="AD814" s="382">
        <v>27.598217366165976</v>
      </c>
      <c r="AE814" s="382">
        <v>56.102764281436762</v>
      </c>
      <c r="AF814" s="382">
        <v>29.466847908170976</v>
      </c>
      <c r="AG814" s="382">
        <v>32.059918939642913</v>
      </c>
      <c r="AH814" s="382">
        <v>5.84315735520246</v>
      </c>
      <c r="AI814" s="382">
        <v>1914</v>
      </c>
      <c r="AJ814" s="382">
        <v>82.451933124346866</v>
      </c>
      <c r="AK814" s="382">
        <v>14.03540895876316</v>
      </c>
    </row>
    <row r="815" spans="1:37" ht="15.6">
      <c r="A815" s="382">
        <v>7</v>
      </c>
      <c r="B815" s="382">
        <v>3</v>
      </c>
      <c r="C815" s="382">
        <v>2024</v>
      </c>
      <c r="D815" s="382">
        <v>99</v>
      </c>
      <c r="E815" s="382">
        <v>99</v>
      </c>
      <c r="F815" s="382">
        <v>99</v>
      </c>
      <c r="G815" s="382">
        <v>2</v>
      </c>
      <c r="H815" s="382">
        <v>1</v>
      </c>
      <c r="I815" s="382">
        <v>99</v>
      </c>
      <c r="J815" s="382">
        <v>999</v>
      </c>
      <c r="K815" s="382">
        <v>99</v>
      </c>
      <c r="L815" s="382">
        <v>99</v>
      </c>
      <c r="M815" s="382">
        <v>99</v>
      </c>
      <c r="N815" s="382">
        <v>99</v>
      </c>
      <c r="O815" s="382">
        <v>99</v>
      </c>
      <c r="P815" s="382">
        <v>9999</v>
      </c>
      <c r="Q815" s="382">
        <v>155</v>
      </c>
      <c r="R815" s="382">
        <v>3878</v>
      </c>
      <c r="S815" s="382">
        <v>5.5621454357916447</v>
      </c>
      <c r="T815" s="382">
        <v>4.3553378029912331</v>
      </c>
      <c r="U815" s="382">
        <v>8.0814595152140321</v>
      </c>
      <c r="V815" s="382">
        <v>0</v>
      </c>
      <c r="W815" s="382">
        <v>7.7359463641052117E-2</v>
      </c>
      <c r="X815" s="382">
        <v>2.5270758122743682</v>
      </c>
      <c r="Y815" s="382">
        <v>0.15471892728210421</v>
      </c>
      <c r="Z815" s="382">
        <v>3.0552889127152514</v>
      </c>
      <c r="AA815" s="382">
        <v>1.5197278391198612</v>
      </c>
      <c r="AB815" s="382">
        <v>1.3370146507218963</v>
      </c>
      <c r="AC815" s="382">
        <v>37.439652317235691</v>
      </c>
      <c r="AD815" s="382">
        <v>32.68408512173999</v>
      </c>
      <c r="AE815" s="382">
        <v>58.077876850784577</v>
      </c>
      <c r="AF815" s="382">
        <v>80.17366136034731</v>
      </c>
      <c r="AG815" s="382">
        <v>79.133767804523345</v>
      </c>
      <c r="AH815" s="382">
        <v>0.95410005157297595</v>
      </c>
      <c r="AI815" s="382">
        <v>3595</v>
      </c>
      <c r="AJ815" s="382">
        <v>80.200834492350523</v>
      </c>
      <c r="AK815" s="382">
        <v>15.210175021453178</v>
      </c>
    </row>
    <row r="816" spans="1:37" ht="15.6">
      <c r="A816" s="382">
        <v>7</v>
      </c>
      <c r="B816" s="382">
        <v>4</v>
      </c>
      <c r="C816" s="382">
        <v>2024</v>
      </c>
      <c r="D816" s="382">
        <v>99</v>
      </c>
      <c r="E816" s="382">
        <v>99</v>
      </c>
      <c r="F816" s="382">
        <v>99</v>
      </c>
      <c r="G816" s="382">
        <v>2</v>
      </c>
      <c r="H816" s="382">
        <v>2</v>
      </c>
      <c r="I816" s="382">
        <v>99</v>
      </c>
      <c r="J816" s="382">
        <v>999</v>
      </c>
      <c r="K816" s="382">
        <v>99</v>
      </c>
      <c r="L816" s="382">
        <v>99</v>
      </c>
      <c r="M816" s="382">
        <v>99</v>
      </c>
      <c r="N816" s="382">
        <v>99</v>
      </c>
      <c r="O816" s="382">
        <v>99</v>
      </c>
      <c r="P816" s="382">
        <v>9999</v>
      </c>
      <c r="Q816" s="382">
        <v>75</v>
      </c>
      <c r="R816" s="382">
        <v>959</v>
      </c>
      <c r="S816" s="382">
        <v>5.1230448383733052</v>
      </c>
      <c r="T816" s="382">
        <v>3.7288842544317009</v>
      </c>
      <c r="U816" s="382">
        <v>8.6171011470281496</v>
      </c>
      <c r="V816" s="382">
        <v>0</v>
      </c>
      <c r="W816" s="382">
        <v>0</v>
      </c>
      <c r="X816" s="382">
        <v>2.1897810218978111</v>
      </c>
      <c r="Y816" s="382">
        <v>0</v>
      </c>
      <c r="Z816" s="382">
        <v>2.8973972609187673</v>
      </c>
      <c r="AA816" s="382">
        <v>1.3575881473260289</v>
      </c>
      <c r="AB816" s="382">
        <v>1.3083153907928498</v>
      </c>
      <c r="AC816" s="382">
        <v>60.004299150725373</v>
      </c>
      <c r="AD816" s="382">
        <v>50.99032328336984</v>
      </c>
      <c r="AE816" s="382">
        <v>71.976118075486383</v>
      </c>
      <c r="AF816" s="382">
        <v>19.826338639652676</v>
      </c>
      <c r="AG816" s="382">
        <v>20.866232195476663</v>
      </c>
      <c r="AH816" s="382">
        <v>0</v>
      </c>
      <c r="AI816" s="382">
        <v>938</v>
      </c>
      <c r="AJ816" s="382">
        <v>83.973240938166214</v>
      </c>
      <c r="AK816" s="382">
        <v>14.095000432778837</v>
      </c>
    </row>
    <row r="817" spans="1:37" ht="15.6">
      <c r="A817" s="382">
        <v>7</v>
      </c>
      <c r="B817" s="382">
        <v>5</v>
      </c>
      <c r="C817" s="382">
        <v>2024</v>
      </c>
      <c r="D817" s="382">
        <v>99</v>
      </c>
      <c r="E817" s="382">
        <v>99</v>
      </c>
      <c r="F817" s="382">
        <v>99</v>
      </c>
      <c r="G817" s="382">
        <v>3</v>
      </c>
      <c r="H817" s="382">
        <v>1</v>
      </c>
      <c r="I817" s="382">
        <v>99</v>
      </c>
      <c r="J817" s="382">
        <v>999</v>
      </c>
      <c r="K817" s="382">
        <v>99</v>
      </c>
      <c r="L817" s="382">
        <v>99</v>
      </c>
      <c r="M817" s="382">
        <v>99</v>
      </c>
      <c r="N817" s="382">
        <v>99</v>
      </c>
      <c r="O817" s="382">
        <v>99</v>
      </c>
      <c r="P817" s="382">
        <v>9999</v>
      </c>
      <c r="Q817" s="382">
        <v>58</v>
      </c>
      <c r="R817" s="382">
        <v>1061</v>
      </c>
      <c r="S817" s="382">
        <v>5.1988689915174371</v>
      </c>
      <c r="T817" s="382">
        <v>4.2573044297832245</v>
      </c>
      <c r="U817" s="382">
        <v>8.4773798303487311</v>
      </c>
      <c r="V817" s="382">
        <v>0</v>
      </c>
      <c r="W817" s="382">
        <v>0</v>
      </c>
      <c r="X817" s="382">
        <v>3.2987747408105568</v>
      </c>
      <c r="Y817" s="382">
        <v>9.4250706880301585E-2</v>
      </c>
      <c r="Z817" s="382">
        <v>3.2663850892537121</v>
      </c>
      <c r="AA817" s="382">
        <v>1.669439973030802</v>
      </c>
      <c r="AB817" s="382">
        <v>1.5303267596188839</v>
      </c>
      <c r="AC817" s="382">
        <v>58.959005694729491</v>
      </c>
      <c r="AD817" s="382">
        <v>44.560225125049747</v>
      </c>
      <c r="AE817" s="382">
        <v>57.761786703305361</v>
      </c>
      <c r="AF817" s="382">
        <v>34.436871145731921</v>
      </c>
      <c r="AG817" s="382">
        <v>34.131745616132207</v>
      </c>
      <c r="AH817" s="382">
        <v>2.0735155513666355</v>
      </c>
      <c r="AI817" s="382">
        <v>919</v>
      </c>
      <c r="AJ817" s="382">
        <v>84.040043525571349</v>
      </c>
      <c r="AK817" s="382">
        <v>14.300045815015345</v>
      </c>
    </row>
    <row r="818" spans="1:37" ht="15.6">
      <c r="A818" s="382">
        <v>7</v>
      </c>
      <c r="B818" s="382">
        <v>6</v>
      </c>
      <c r="C818" s="382">
        <v>2024</v>
      </c>
      <c r="D818" s="382">
        <v>99</v>
      </c>
      <c r="E818" s="382">
        <v>99</v>
      </c>
      <c r="F818" s="382">
        <v>99</v>
      </c>
      <c r="G818" s="382">
        <v>3</v>
      </c>
      <c r="H818" s="382">
        <v>2</v>
      </c>
      <c r="I818" s="382">
        <v>99</v>
      </c>
      <c r="J818" s="382">
        <v>999</v>
      </c>
      <c r="K818" s="382">
        <v>99</v>
      </c>
      <c r="L818" s="382">
        <v>99</v>
      </c>
      <c r="M818" s="382">
        <v>99</v>
      </c>
      <c r="N818" s="382">
        <v>99</v>
      </c>
      <c r="O818" s="382">
        <v>99</v>
      </c>
      <c r="P818" s="382">
        <v>9999</v>
      </c>
      <c r="Q818" s="382">
        <v>78</v>
      </c>
      <c r="R818" s="382">
        <v>2020</v>
      </c>
      <c r="S818" s="382">
        <v>5.2920792079207928</v>
      </c>
      <c r="T818" s="382">
        <v>4.2326732673267324</v>
      </c>
      <c r="U818" s="382">
        <v>8.5929702970297051</v>
      </c>
      <c r="V818" s="382">
        <v>4.9504950495049507E-2</v>
      </c>
      <c r="W818" s="382">
        <v>0</v>
      </c>
      <c r="X818" s="382">
        <v>6.0891089108910892</v>
      </c>
      <c r="Y818" s="382">
        <v>0.14851485148514851</v>
      </c>
      <c r="Z818" s="382">
        <v>3.811247046390803</v>
      </c>
      <c r="AA818" s="382">
        <v>1.35479954809126</v>
      </c>
      <c r="AB818" s="382">
        <v>1.3724018773842237</v>
      </c>
      <c r="AC818" s="382">
        <v>65.73156484621525</v>
      </c>
      <c r="AD818" s="382">
        <v>23.287576505449483</v>
      </c>
      <c r="AE818" s="382">
        <v>54.04170074509009</v>
      </c>
      <c r="AF818" s="382">
        <v>65.563128854268086</v>
      </c>
      <c r="AG818" s="382">
        <v>65.868254383867793</v>
      </c>
      <c r="AH818" s="382">
        <v>0.84158415841584144</v>
      </c>
      <c r="AI818" s="382">
        <v>1127</v>
      </c>
      <c r="AJ818" s="382">
        <v>87.130434782608788</v>
      </c>
      <c r="AK818" s="382">
        <v>14.44458127214282</v>
      </c>
    </row>
    <row r="819" spans="1:37" ht="15.6">
      <c r="A819" s="382">
        <v>7</v>
      </c>
      <c r="B819" s="382">
        <v>7</v>
      </c>
      <c r="C819" s="382">
        <v>2024</v>
      </c>
      <c r="D819" s="382">
        <v>99</v>
      </c>
      <c r="E819" s="382">
        <v>99</v>
      </c>
      <c r="F819" s="382">
        <v>99</v>
      </c>
      <c r="G819" s="382">
        <v>4</v>
      </c>
      <c r="H819" s="382">
        <v>1</v>
      </c>
      <c r="I819" s="382">
        <v>99</v>
      </c>
      <c r="J819" s="382">
        <v>999</v>
      </c>
      <c r="K819" s="382">
        <v>99</v>
      </c>
      <c r="L819" s="382">
        <v>99</v>
      </c>
      <c r="M819" s="382">
        <v>99</v>
      </c>
      <c r="N819" s="382">
        <v>99</v>
      </c>
      <c r="O819" s="382">
        <v>99</v>
      </c>
      <c r="P819" s="382">
        <v>9999</v>
      </c>
      <c r="Q819" s="382">
        <v>59</v>
      </c>
      <c r="R819" s="382">
        <v>1527</v>
      </c>
      <c r="S819" s="382">
        <v>5.6522593320235748</v>
      </c>
      <c r="T819" s="382">
        <v>4.2743942370661436</v>
      </c>
      <c r="U819" s="382">
        <v>10.002161100196464</v>
      </c>
      <c r="V819" s="382">
        <v>6.548788474132286E-2</v>
      </c>
      <c r="W819" s="382">
        <v>0</v>
      </c>
      <c r="X819" s="382">
        <v>3.4708578912901111</v>
      </c>
      <c r="Y819" s="382">
        <v>0.13097576948264572</v>
      </c>
      <c r="Z819" s="382">
        <v>2.9776797782942599</v>
      </c>
      <c r="AA819" s="382">
        <v>1.550365887335408</v>
      </c>
      <c r="AB819" s="382">
        <v>1.253685807492914</v>
      </c>
      <c r="AC819" s="382">
        <v>62.81466422162574</v>
      </c>
      <c r="AD819" s="382">
        <v>34.479907701250774</v>
      </c>
      <c r="AE819" s="382">
        <v>58.312368440116956</v>
      </c>
      <c r="AF819" s="382">
        <v>80.241723594324768</v>
      </c>
      <c r="AG819" s="382">
        <v>82.690683471933468</v>
      </c>
      <c r="AH819" s="382">
        <v>0.65487884741322866</v>
      </c>
      <c r="AI819" s="382">
        <v>1329</v>
      </c>
      <c r="AJ819" s="382">
        <v>88.259443190368657</v>
      </c>
      <c r="AK819" s="382">
        <v>15.004253988503679</v>
      </c>
    </row>
    <row r="820" spans="1:37" ht="15.6">
      <c r="A820" s="382">
        <v>7</v>
      </c>
      <c r="B820" s="382">
        <v>8</v>
      </c>
      <c r="C820" s="382">
        <v>2024</v>
      </c>
      <c r="D820" s="382">
        <v>99</v>
      </c>
      <c r="E820" s="382">
        <v>99</v>
      </c>
      <c r="F820" s="382">
        <v>99</v>
      </c>
      <c r="G820" s="382">
        <v>4</v>
      </c>
      <c r="H820" s="382">
        <v>2</v>
      </c>
      <c r="I820" s="382">
        <v>99</v>
      </c>
      <c r="J820" s="382">
        <v>999</v>
      </c>
      <c r="K820" s="382">
        <v>99</v>
      </c>
      <c r="L820" s="382">
        <v>99</v>
      </c>
      <c r="M820" s="382">
        <v>99</v>
      </c>
      <c r="N820" s="382">
        <v>99</v>
      </c>
      <c r="O820" s="382">
        <v>99</v>
      </c>
      <c r="P820" s="382">
        <v>9999</v>
      </c>
      <c r="Q820" s="382">
        <v>19</v>
      </c>
      <c r="R820" s="382">
        <v>376</v>
      </c>
      <c r="S820" s="382">
        <v>5.6835106382978715</v>
      </c>
      <c r="T820" s="382">
        <v>3.6170212765957448</v>
      </c>
      <c r="U820" s="382">
        <v>8.5029255319148973</v>
      </c>
      <c r="V820" s="382">
        <v>0</v>
      </c>
      <c r="W820" s="382">
        <v>0</v>
      </c>
      <c r="X820" s="382">
        <v>1.5957446808510645</v>
      </c>
      <c r="Y820" s="382">
        <v>0</v>
      </c>
      <c r="Z820" s="382">
        <v>3.0060518665255436</v>
      </c>
      <c r="AA820" s="382">
        <v>0.96389304545593246</v>
      </c>
      <c r="AB820" s="382">
        <v>1.4036910536209133</v>
      </c>
      <c r="AC820" s="382">
        <v>39.803780703530514</v>
      </c>
      <c r="AD820" s="382">
        <v>16.477263412578761</v>
      </c>
      <c r="AE820" s="382">
        <v>44.114772049567655</v>
      </c>
      <c r="AF820" s="382">
        <v>19.758276405675247</v>
      </c>
      <c r="AG820" s="382">
        <v>17.309316528066528</v>
      </c>
      <c r="AH820" s="382">
        <v>1.8617021276595749</v>
      </c>
      <c r="AI820" s="382">
        <v>184</v>
      </c>
      <c r="AJ820" s="382">
        <v>83.70380434782615</v>
      </c>
      <c r="AK820" s="382">
        <v>14.92192754736902</v>
      </c>
    </row>
    <row r="821" spans="1:37" ht="15.6">
      <c r="A821" s="382">
        <v>7</v>
      </c>
      <c r="B821" s="382">
        <v>9</v>
      </c>
      <c r="C821" s="382">
        <v>2023</v>
      </c>
      <c r="D821" s="382">
        <v>99</v>
      </c>
      <c r="E821" s="382">
        <v>99</v>
      </c>
      <c r="F821" s="382">
        <v>99</v>
      </c>
      <c r="G821" s="382">
        <v>1</v>
      </c>
      <c r="H821" s="382">
        <v>1</v>
      </c>
      <c r="I821" s="382">
        <v>99</v>
      </c>
      <c r="J821" s="382">
        <v>999</v>
      </c>
      <c r="K821" s="382">
        <v>99</v>
      </c>
      <c r="L821" s="382">
        <v>99</v>
      </c>
      <c r="M821" s="382">
        <v>99</v>
      </c>
      <c r="N821" s="382">
        <v>99</v>
      </c>
      <c r="O821" s="382">
        <v>99</v>
      </c>
      <c r="P821" s="382">
        <v>9999</v>
      </c>
      <c r="Q821" s="382">
        <v>121</v>
      </c>
      <c r="R821" s="382">
        <v>5270</v>
      </c>
      <c r="S821" s="382">
        <v>5.4468690702087299</v>
      </c>
      <c r="T821" s="382">
        <v>4.958254269449716</v>
      </c>
      <c r="U821" s="382">
        <v>7.5829981024668109</v>
      </c>
      <c r="V821" s="382">
        <v>0</v>
      </c>
      <c r="W821" s="382">
        <v>0.20872865275142319</v>
      </c>
      <c r="X821" s="382">
        <v>1.1954459203036056</v>
      </c>
      <c r="Y821" s="382">
        <v>0</v>
      </c>
      <c r="Z821" s="382">
        <v>2.6113319185791846</v>
      </c>
      <c r="AA821" s="382">
        <v>1.248803855753142</v>
      </c>
      <c r="AB821" s="382">
        <v>1.5422460726582459</v>
      </c>
      <c r="AC821" s="382">
        <v>40.191812301690796</v>
      </c>
      <c r="AD821" s="382">
        <v>24.811393472924099</v>
      </c>
      <c r="AE821" s="382">
        <v>36.860847340491596</v>
      </c>
      <c r="AF821" s="382">
        <v>71.506105834464066</v>
      </c>
      <c r="AG821" s="382">
        <v>70.025443152427641</v>
      </c>
      <c r="AH821" s="382">
        <v>0.664136622390892</v>
      </c>
      <c r="AI821" s="382">
        <v>1786</v>
      </c>
      <c r="AJ821" s="382">
        <v>83.792161254199158</v>
      </c>
      <c r="AK821" s="382">
        <v>14.280131460047501</v>
      </c>
    </row>
    <row r="822" spans="1:37" ht="15.6">
      <c r="A822" s="382">
        <v>7</v>
      </c>
      <c r="B822" s="382">
        <v>10</v>
      </c>
      <c r="C822" s="382">
        <v>2023</v>
      </c>
      <c r="D822" s="382">
        <v>99</v>
      </c>
      <c r="E822" s="382">
        <v>99</v>
      </c>
      <c r="F822" s="382">
        <v>99</v>
      </c>
      <c r="G822" s="382">
        <v>1</v>
      </c>
      <c r="H822" s="382">
        <v>2</v>
      </c>
      <c r="I822" s="382">
        <v>99</v>
      </c>
      <c r="J822" s="382">
        <v>999</v>
      </c>
      <c r="K822" s="382">
        <v>99</v>
      </c>
      <c r="L822" s="382">
        <v>99</v>
      </c>
      <c r="M822" s="382">
        <v>99</v>
      </c>
      <c r="N822" s="382">
        <v>99</v>
      </c>
      <c r="O822" s="382">
        <v>99</v>
      </c>
      <c r="P822" s="382">
        <v>9999</v>
      </c>
      <c r="Q822" s="382">
        <v>92</v>
      </c>
      <c r="R822" s="382">
        <v>2100</v>
      </c>
      <c r="S822" s="382">
        <v>5.7971428571428589</v>
      </c>
      <c r="T822" s="382">
        <v>4.173333333333332</v>
      </c>
      <c r="U822" s="382">
        <v>8.1457142857142912</v>
      </c>
      <c r="V822" s="382">
        <v>0</v>
      </c>
      <c r="W822" s="382">
        <v>0.14285714285714279</v>
      </c>
      <c r="X822" s="382">
        <v>3.4285714285714279</v>
      </c>
      <c r="Y822" s="382">
        <v>9.5238095238095274E-2</v>
      </c>
      <c r="Z822" s="382">
        <v>3.6982937783183529</v>
      </c>
      <c r="AA822" s="382">
        <v>1.884470729932622</v>
      </c>
      <c r="AB822" s="382">
        <v>1.4714597007032348</v>
      </c>
      <c r="AC822" s="382">
        <v>27.378981974989461</v>
      </c>
      <c r="AD822" s="382">
        <v>18.746637299735152</v>
      </c>
      <c r="AE822" s="382">
        <v>44.646719918817723</v>
      </c>
      <c r="AF822" s="382">
        <v>28.493894165535945</v>
      </c>
      <c r="AG822" s="382">
        <v>29.974556847572352</v>
      </c>
      <c r="AH822" s="382">
        <v>4.8571428571428559</v>
      </c>
      <c r="AI822" s="382">
        <v>363</v>
      </c>
      <c r="AJ822" s="382">
        <v>85.947382920110144</v>
      </c>
      <c r="AK822" s="382">
        <v>13.277438542558547</v>
      </c>
    </row>
    <row r="823" spans="1:37" ht="15.6">
      <c r="A823" s="382">
        <v>7</v>
      </c>
      <c r="B823" s="382">
        <v>11</v>
      </c>
      <c r="C823" s="382">
        <v>2023</v>
      </c>
      <c r="D823" s="382">
        <v>99</v>
      </c>
      <c r="E823" s="382">
        <v>99</v>
      </c>
      <c r="F823" s="382">
        <v>99</v>
      </c>
      <c r="G823" s="382">
        <v>2</v>
      </c>
      <c r="H823" s="382">
        <v>1</v>
      </c>
      <c r="I823" s="382">
        <v>99</v>
      </c>
      <c r="J823" s="382">
        <v>999</v>
      </c>
      <c r="K823" s="382">
        <v>99</v>
      </c>
      <c r="L823" s="382">
        <v>99</v>
      </c>
      <c r="M823" s="382">
        <v>99</v>
      </c>
      <c r="N823" s="382">
        <v>99</v>
      </c>
      <c r="O823" s="382">
        <v>99</v>
      </c>
      <c r="P823" s="382">
        <v>9999</v>
      </c>
      <c r="Q823" s="382">
        <v>130</v>
      </c>
      <c r="R823" s="382">
        <v>3984</v>
      </c>
      <c r="S823" s="382">
        <v>5.4244477911646589</v>
      </c>
      <c r="T823" s="382">
        <v>4.3662148594377506</v>
      </c>
      <c r="U823" s="382">
        <v>7.5300451807228894</v>
      </c>
      <c r="V823" s="382">
        <v>0</v>
      </c>
      <c r="W823" s="382">
        <v>0</v>
      </c>
      <c r="X823" s="382">
        <v>1.1295180722891565</v>
      </c>
      <c r="Y823" s="382">
        <v>5.0200803212851405E-2</v>
      </c>
      <c r="Z823" s="382">
        <v>2.8048685438286816</v>
      </c>
      <c r="AA823" s="382">
        <v>1.2876127066062959</v>
      </c>
      <c r="AB823" s="382">
        <v>1.6155845952340315</v>
      </c>
      <c r="AC823" s="382">
        <v>21.118133122123421</v>
      </c>
      <c r="AD823" s="382">
        <v>17.236896530195477</v>
      </c>
      <c r="AE823" s="382">
        <v>48.104157242194518</v>
      </c>
      <c r="AF823" s="382">
        <v>75.640782228972853</v>
      </c>
      <c r="AG823" s="382">
        <v>72.630585045212996</v>
      </c>
      <c r="AH823" s="382">
        <v>0.10040160642570282</v>
      </c>
      <c r="AI823" s="382">
        <v>28</v>
      </c>
      <c r="AJ823" s="382">
        <v>91.396428571428615</v>
      </c>
      <c r="AK823" s="382">
        <v>13.415898675609036</v>
      </c>
    </row>
    <row r="824" spans="1:37" ht="15.6">
      <c r="A824" s="382">
        <v>7</v>
      </c>
      <c r="B824" s="382">
        <v>12</v>
      </c>
      <c r="C824" s="382">
        <v>2023</v>
      </c>
      <c r="D824" s="382">
        <v>99</v>
      </c>
      <c r="E824" s="382">
        <v>99</v>
      </c>
      <c r="F824" s="382">
        <v>99</v>
      </c>
      <c r="G824" s="382">
        <v>2</v>
      </c>
      <c r="H824" s="382">
        <v>2</v>
      </c>
      <c r="I824" s="382">
        <v>99</v>
      </c>
      <c r="J824" s="382">
        <v>999</v>
      </c>
      <c r="K824" s="382">
        <v>99</v>
      </c>
      <c r="L824" s="382">
        <v>99</v>
      </c>
      <c r="M824" s="382">
        <v>99</v>
      </c>
      <c r="N824" s="382">
        <v>99</v>
      </c>
      <c r="O824" s="382">
        <v>99</v>
      </c>
      <c r="P824" s="382">
        <v>9999</v>
      </c>
      <c r="Q824" s="382">
        <v>90</v>
      </c>
      <c r="R824" s="382">
        <v>1283</v>
      </c>
      <c r="S824" s="382">
        <v>5.0576773187841004</v>
      </c>
      <c r="T824" s="382">
        <v>4.1137957911145753</v>
      </c>
      <c r="U824" s="382">
        <v>8.8112236944660971</v>
      </c>
      <c r="V824" s="382">
        <v>0</v>
      </c>
      <c r="W824" s="382">
        <v>0</v>
      </c>
      <c r="X824" s="382">
        <v>2.8838659392049881</v>
      </c>
      <c r="Y824" s="382">
        <v>0.15588464536243174</v>
      </c>
      <c r="Z824" s="382">
        <v>3.3014744785476755</v>
      </c>
      <c r="AA824" s="382">
        <v>1.5668357234450039</v>
      </c>
      <c r="AB824" s="382">
        <v>1.6543444810915002</v>
      </c>
      <c r="AC824" s="382">
        <v>61.734205017417921</v>
      </c>
      <c r="AD824" s="382">
        <v>49.386824547687809</v>
      </c>
      <c r="AE824" s="382">
        <v>44.309555003150642</v>
      </c>
      <c r="AF824" s="382">
        <v>24.359217771027144</v>
      </c>
      <c r="AG824" s="382">
        <v>27.369414954787025</v>
      </c>
      <c r="AH824" s="382">
        <v>0.23382696804364769</v>
      </c>
      <c r="AI824" s="382">
        <v>206</v>
      </c>
      <c r="AJ824" s="382">
        <v>84.684466019417442</v>
      </c>
      <c r="AK824" s="382">
        <v>15.407198084467652</v>
      </c>
    </row>
    <row r="825" spans="1:37" ht="15.6">
      <c r="A825" s="382">
        <v>7</v>
      </c>
      <c r="B825" s="382">
        <v>13</v>
      </c>
      <c r="C825" s="382">
        <v>2023</v>
      </c>
      <c r="D825" s="382">
        <v>99</v>
      </c>
      <c r="E825" s="382">
        <v>99</v>
      </c>
      <c r="F825" s="382">
        <v>99</v>
      </c>
      <c r="G825" s="382">
        <v>3</v>
      </c>
      <c r="H825" s="382">
        <v>1</v>
      </c>
      <c r="I825" s="382">
        <v>99</v>
      </c>
      <c r="J825" s="382">
        <v>999</v>
      </c>
      <c r="K825" s="382">
        <v>99</v>
      </c>
      <c r="L825" s="382">
        <v>99</v>
      </c>
      <c r="M825" s="382">
        <v>99</v>
      </c>
      <c r="N825" s="382">
        <v>99</v>
      </c>
      <c r="O825" s="382">
        <v>99</v>
      </c>
      <c r="P825" s="382">
        <v>9999</v>
      </c>
      <c r="Q825" s="382">
        <v>55</v>
      </c>
      <c r="R825" s="382">
        <v>825</v>
      </c>
      <c r="S825" s="382">
        <v>5.4145454545454541</v>
      </c>
      <c r="T825" s="382">
        <v>4.1272727272727261</v>
      </c>
      <c r="U825" s="382">
        <v>8.2756363636363677</v>
      </c>
      <c r="V825" s="382">
        <v>0</v>
      </c>
      <c r="W825" s="382">
        <v>0</v>
      </c>
      <c r="X825" s="382">
        <v>1.2121212121212122</v>
      </c>
      <c r="Y825" s="382">
        <v>0</v>
      </c>
      <c r="Z825" s="382">
        <v>3.1013272409804342</v>
      </c>
      <c r="AA825" s="382">
        <v>1.7684869254562348</v>
      </c>
      <c r="AB825" s="382">
        <v>1.7792188833054652</v>
      </c>
      <c r="AC825" s="382">
        <v>41.657420615964384</v>
      </c>
      <c r="AD825" s="382">
        <v>47.115918325814143</v>
      </c>
      <c r="AE825" s="382">
        <v>57.956098012691506</v>
      </c>
      <c r="AF825" s="382">
        <v>30.342037513791848</v>
      </c>
      <c r="AG825" s="382">
        <v>31.151161199069225</v>
      </c>
      <c r="AH825" s="382">
        <v>0.12121212121212122</v>
      </c>
      <c r="AI825" s="382">
        <v>0</v>
      </c>
      <c r="AJ825" s="382"/>
      <c r="AK825" s="382"/>
    </row>
    <row r="826" spans="1:37" ht="15.6">
      <c r="A826" s="382">
        <v>7</v>
      </c>
      <c r="B826" s="382">
        <v>14</v>
      </c>
      <c r="C826" s="382">
        <v>2023</v>
      </c>
      <c r="D826" s="382">
        <v>99</v>
      </c>
      <c r="E826" s="382">
        <v>99</v>
      </c>
      <c r="F826" s="382">
        <v>99</v>
      </c>
      <c r="G826" s="382">
        <v>3</v>
      </c>
      <c r="H826" s="382">
        <v>2</v>
      </c>
      <c r="I826" s="382">
        <v>99</v>
      </c>
      <c r="J826" s="382">
        <v>999</v>
      </c>
      <c r="K826" s="382">
        <v>99</v>
      </c>
      <c r="L826" s="382">
        <v>99</v>
      </c>
      <c r="M826" s="382">
        <v>99</v>
      </c>
      <c r="N826" s="382">
        <v>99</v>
      </c>
      <c r="O826" s="382">
        <v>99</v>
      </c>
      <c r="P826" s="382">
        <v>9999</v>
      </c>
      <c r="Q826" s="382">
        <v>58</v>
      </c>
      <c r="R826" s="382">
        <v>1894</v>
      </c>
      <c r="S826" s="382">
        <v>4.5649419218585008</v>
      </c>
      <c r="T826" s="382">
        <v>3.987328405491025</v>
      </c>
      <c r="U826" s="382">
        <v>7.9670538542766591</v>
      </c>
      <c r="V826" s="382">
        <v>0</v>
      </c>
      <c r="W826" s="382">
        <v>0</v>
      </c>
      <c r="X826" s="382">
        <v>5.2798310454065458</v>
      </c>
      <c r="Y826" s="382">
        <v>0</v>
      </c>
      <c r="Z826" s="382">
        <v>3.8188318011540128</v>
      </c>
      <c r="AA826" s="382">
        <v>1.3724380266775007</v>
      </c>
      <c r="AB826" s="382">
        <v>1.4880190089968963</v>
      </c>
      <c r="AC826" s="382">
        <v>47.693295395554237</v>
      </c>
      <c r="AD826" s="382">
        <v>18.042120983140045</v>
      </c>
      <c r="AE826" s="382">
        <v>49.834074227813261</v>
      </c>
      <c r="AF826" s="382">
        <v>69.657962486208149</v>
      </c>
      <c r="AG826" s="382">
        <v>68.848838800930793</v>
      </c>
      <c r="AH826" s="382">
        <v>0.31678986272439286</v>
      </c>
      <c r="AI826" s="382">
        <v>0</v>
      </c>
      <c r="AJ826" s="382"/>
      <c r="AK826" s="382"/>
    </row>
    <row r="827" spans="1:37" ht="15.6">
      <c r="A827" s="382">
        <v>7</v>
      </c>
      <c r="B827" s="382">
        <v>15</v>
      </c>
      <c r="C827" s="382">
        <v>2023</v>
      </c>
      <c r="D827" s="382">
        <v>99</v>
      </c>
      <c r="E827" s="382">
        <v>99</v>
      </c>
      <c r="F827" s="382">
        <v>99</v>
      </c>
      <c r="G827" s="382">
        <v>4</v>
      </c>
      <c r="H827" s="382">
        <v>1</v>
      </c>
      <c r="I827" s="382">
        <v>99</v>
      </c>
      <c r="J827" s="382">
        <v>999</v>
      </c>
      <c r="K827" s="382">
        <v>99</v>
      </c>
      <c r="L827" s="382">
        <v>99</v>
      </c>
      <c r="M827" s="382">
        <v>99</v>
      </c>
      <c r="N827" s="382">
        <v>99</v>
      </c>
      <c r="O827" s="382">
        <v>99</v>
      </c>
      <c r="P827" s="382">
        <v>9999</v>
      </c>
      <c r="Q827" s="382">
        <v>64</v>
      </c>
      <c r="R827" s="382">
        <v>1567</v>
      </c>
      <c r="S827" s="382">
        <v>5.1040204211869806</v>
      </c>
      <c r="T827" s="382">
        <v>3.9987236758136566</v>
      </c>
      <c r="U827" s="382">
        <v>9.5089342693044099</v>
      </c>
      <c r="V827" s="382">
        <v>0</v>
      </c>
      <c r="W827" s="382">
        <v>0</v>
      </c>
      <c r="X827" s="382">
        <v>3.1908104658583283</v>
      </c>
      <c r="Y827" s="382">
        <v>6.381620931716657E-2</v>
      </c>
      <c r="Z827" s="382">
        <v>2.9569356367817408</v>
      </c>
      <c r="AA827" s="382">
        <v>1.3391280705639699</v>
      </c>
      <c r="AB827" s="382">
        <v>1.5391088528267898</v>
      </c>
      <c r="AC827" s="382">
        <v>50.514218463590851</v>
      </c>
      <c r="AD827" s="382">
        <v>34.073079814641993</v>
      </c>
      <c r="AE827" s="382">
        <v>49.361068128780872</v>
      </c>
      <c r="AF827" s="382">
        <v>76.926853215512992</v>
      </c>
      <c r="AG827" s="382">
        <v>79.354639427813723</v>
      </c>
      <c r="AH827" s="382">
        <v>0</v>
      </c>
      <c r="AI827" s="382">
        <v>0</v>
      </c>
      <c r="AJ827" s="382"/>
      <c r="AK827" s="382"/>
    </row>
    <row r="828" spans="1:37" ht="15.6">
      <c r="A828" s="382">
        <v>7</v>
      </c>
      <c r="B828" s="382">
        <v>16</v>
      </c>
      <c r="C828" s="382">
        <v>2023</v>
      </c>
      <c r="D828" s="382">
        <v>99</v>
      </c>
      <c r="E828" s="382">
        <v>99</v>
      </c>
      <c r="F828" s="382">
        <v>99</v>
      </c>
      <c r="G828" s="382">
        <v>4</v>
      </c>
      <c r="H828" s="382">
        <v>2</v>
      </c>
      <c r="I828" s="382">
        <v>99</v>
      </c>
      <c r="J828" s="382">
        <v>999</v>
      </c>
      <c r="K828" s="382">
        <v>99</v>
      </c>
      <c r="L828" s="382">
        <v>99</v>
      </c>
      <c r="M828" s="382">
        <v>99</v>
      </c>
      <c r="N828" s="382">
        <v>99</v>
      </c>
      <c r="O828" s="382">
        <v>99</v>
      </c>
      <c r="P828" s="382">
        <v>9999</v>
      </c>
      <c r="Q828" s="382">
        <v>25</v>
      </c>
      <c r="R828" s="382">
        <v>470</v>
      </c>
      <c r="S828" s="382">
        <v>5.3680851063829804</v>
      </c>
      <c r="T828" s="382">
        <v>4.0808510638297859</v>
      </c>
      <c r="U828" s="382">
        <v>8.2480851063829768</v>
      </c>
      <c r="V828" s="382">
        <v>0</v>
      </c>
      <c r="W828" s="382">
        <v>0</v>
      </c>
      <c r="X828" s="382">
        <v>1.4893617021276597</v>
      </c>
      <c r="Y828" s="382">
        <v>0</v>
      </c>
      <c r="Z828" s="382">
        <v>3.1740011920642042</v>
      </c>
      <c r="AA828" s="382">
        <v>1.0471046977623839</v>
      </c>
      <c r="AB828" s="382">
        <v>1.4767183712647398</v>
      </c>
      <c r="AC828" s="382">
        <v>7.8154503875750176</v>
      </c>
      <c r="AD828" s="382">
        <v>-2.9109844594425702</v>
      </c>
      <c r="AE828" s="382">
        <v>53.252456597490713</v>
      </c>
      <c r="AF828" s="382">
        <v>23.073146784486998</v>
      </c>
      <c r="AG828" s="382">
        <v>20.645360572186323</v>
      </c>
      <c r="AH828" s="382">
        <v>0</v>
      </c>
      <c r="AI828" s="382">
        <v>0</v>
      </c>
      <c r="AJ828" s="382"/>
      <c r="AK828" s="382"/>
    </row>
    <row r="829" spans="1:37" ht="15.6">
      <c r="A829" s="382">
        <v>7</v>
      </c>
      <c r="B829" s="382">
        <v>17</v>
      </c>
      <c r="C829" s="382">
        <v>2022</v>
      </c>
      <c r="D829" s="382">
        <v>99</v>
      </c>
      <c r="E829" s="382">
        <v>99</v>
      </c>
      <c r="F829" s="382">
        <v>99</v>
      </c>
      <c r="G829" s="382">
        <v>1</v>
      </c>
      <c r="H829" s="382">
        <v>1</v>
      </c>
      <c r="I829" s="382">
        <v>99</v>
      </c>
      <c r="J829" s="382">
        <v>999</v>
      </c>
      <c r="K829" s="382">
        <v>99</v>
      </c>
      <c r="L829" s="382">
        <v>99</v>
      </c>
      <c r="M829" s="382">
        <v>99</v>
      </c>
      <c r="N829" s="382">
        <v>99</v>
      </c>
      <c r="O829" s="382">
        <v>99</v>
      </c>
      <c r="P829" s="382">
        <v>9999</v>
      </c>
      <c r="Q829" s="382">
        <v>120</v>
      </c>
      <c r="R829" s="382">
        <v>5089</v>
      </c>
      <c r="S829" s="382">
        <v>5.4034191393201052</v>
      </c>
      <c r="T829" s="382">
        <v>5.0165061898211842</v>
      </c>
      <c r="U829" s="382">
        <v>7.7118097858125392</v>
      </c>
      <c r="V829" s="382">
        <v>0</v>
      </c>
      <c r="W829" s="382">
        <v>0</v>
      </c>
      <c r="X829" s="382">
        <v>1.6309687561406956</v>
      </c>
      <c r="Y829" s="382">
        <v>1.9650225977598745E-2</v>
      </c>
      <c r="Z829" s="382">
        <v>2.8379748144980219</v>
      </c>
      <c r="AA829" s="382">
        <v>1.3166990191871024</v>
      </c>
      <c r="AB829" s="382">
        <v>1.7500870752867339</v>
      </c>
      <c r="AC829" s="382">
        <v>37.19298922995533</v>
      </c>
      <c r="AD829" s="382">
        <v>16.830129028129971</v>
      </c>
      <c r="AE829" s="382">
        <v>34.733441465803445</v>
      </c>
      <c r="AF829" s="382">
        <v>69.031470428648944</v>
      </c>
      <c r="AG829" s="382">
        <v>68.298956513264642</v>
      </c>
      <c r="AH829" s="382">
        <v>0.45195519748477103</v>
      </c>
      <c r="AI829" s="382">
        <v>0</v>
      </c>
      <c r="AJ829" s="382"/>
      <c r="AK829" s="382"/>
    </row>
    <row r="830" spans="1:37" ht="15.6">
      <c r="A830" s="382">
        <v>7</v>
      </c>
      <c r="B830" s="382">
        <v>18</v>
      </c>
      <c r="C830" s="382">
        <v>2022</v>
      </c>
      <c r="D830" s="382">
        <v>99</v>
      </c>
      <c r="E830" s="382">
        <v>99</v>
      </c>
      <c r="F830" s="382">
        <v>99</v>
      </c>
      <c r="G830" s="382">
        <v>1</v>
      </c>
      <c r="H830" s="382">
        <v>2</v>
      </c>
      <c r="I830" s="382">
        <v>99</v>
      </c>
      <c r="J830" s="382">
        <v>999</v>
      </c>
      <c r="K830" s="382">
        <v>99</v>
      </c>
      <c r="L830" s="382">
        <v>99</v>
      </c>
      <c r="M830" s="382">
        <v>99</v>
      </c>
      <c r="N830" s="382">
        <v>99</v>
      </c>
      <c r="O830" s="382">
        <v>99</v>
      </c>
      <c r="P830" s="382">
        <v>9999</v>
      </c>
      <c r="Q830" s="382">
        <v>74</v>
      </c>
      <c r="R830" s="382">
        <v>2283</v>
      </c>
      <c r="S830" s="382">
        <v>5.942181340341655</v>
      </c>
      <c r="T830" s="382">
        <v>4.2010512483574249</v>
      </c>
      <c r="U830" s="382">
        <v>7.978887428821718</v>
      </c>
      <c r="V830" s="382">
        <v>4.3802014892685058E-2</v>
      </c>
      <c r="W830" s="382">
        <v>8.7604029785370116E-2</v>
      </c>
      <c r="X830" s="382">
        <v>2.7595269382391594</v>
      </c>
      <c r="Y830" s="382">
        <v>0.13140604467805519</v>
      </c>
      <c r="Z830" s="382">
        <v>3.6847736548476511</v>
      </c>
      <c r="AA830" s="382">
        <v>1.7869885420627258</v>
      </c>
      <c r="AB830" s="382">
        <v>1.5040778964011061</v>
      </c>
      <c r="AC830" s="382">
        <v>21.733300229934251</v>
      </c>
      <c r="AD830" s="382">
        <v>23.644472582691233</v>
      </c>
      <c r="AE830" s="382">
        <v>33.563864745381807</v>
      </c>
      <c r="AF830" s="382">
        <v>30.968529571351052</v>
      </c>
      <c r="AG830" s="382">
        <v>31.701043486735362</v>
      </c>
      <c r="AH830" s="382">
        <v>3.8983793254489698</v>
      </c>
      <c r="AI830" s="382">
        <v>20</v>
      </c>
      <c r="AJ830" s="382">
        <v>79.254999999999981</v>
      </c>
      <c r="AK830" s="382">
        <v>14.277864950119531</v>
      </c>
    </row>
    <row r="831" spans="1:37" ht="15.6">
      <c r="A831" s="382">
        <v>7</v>
      </c>
      <c r="B831" s="382">
        <v>19</v>
      </c>
      <c r="C831" s="382">
        <v>2022</v>
      </c>
      <c r="D831" s="382">
        <v>99</v>
      </c>
      <c r="E831" s="382">
        <v>99</v>
      </c>
      <c r="F831" s="382">
        <v>99</v>
      </c>
      <c r="G831" s="382">
        <v>2</v>
      </c>
      <c r="H831" s="382">
        <v>1</v>
      </c>
      <c r="I831" s="382">
        <v>99</v>
      </c>
      <c r="J831" s="382">
        <v>999</v>
      </c>
      <c r="K831" s="382">
        <v>99</v>
      </c>
      <c r="L831" s="382">
        <v>99</v>
      </c>
      <c r="M831" s="382">
        <v>99</v>
      </c>
      <c r="N831" s="382">
        <v>99</v>
      </c>
      <c r="O831" s="382">
        <v>99</v>
      </c>
      <c r="P831" s="382">
        <v>9999</v>
      </c>
      <c r="Q831" s="382">
        <v>125</v>
      </c>
      <c r="R831" s="382">
        <v>3954</v>
      </c>
      <c r="S831" s="382">
        <v>5.2023267577137071</v>
      </c>
      <c r="T831" s="382">
        <v>4.5419828022255935</v>
      </c>
      <c r="U831" s="382">
        <v>7.6793753161355598</v>
      </c>
      <c r="V831" s="382">
        <v>0</v>
      </c>
      <c r="W831" s="382">
        <v>0</v>
      </c>
      <c r="X831" s="382">
        <v>2.0232675771370765</v>
      </c>
      <c r="Y831" s="382">
        <v>0</v>
      </c>
      <c r="Z831" s="382">
        <v>3.0328441838408962</v>
      </c>
      <c r="AA831" s="382">
        <v>1.1281269244058056</v>
      </c>
      <c r="AB831" s="382">
        <v>1.1927884442957011</v>
      </c>
      <c r="AC831" s="382">
        <v>26.013450123625343</v>
      </c>
      <c r="AD831" s="382">
        <v>15.406360566050214</v>
      </c>
      <c r="AE831" s="382">
        <v>39.796756536748653</v>
      </c>
      <c r="AF831" s="382">
        <v>79.653505237711514</v>
      </c>
      <c r="AG831" s="382">
        <v>76.502852708529943</v>
      </c>
      <c r="AH831" s="382">
        <v>5.0581689428426911E-2</v>
      </c>
      <c r="AI831" s="382">
        <v>0</v>
      </c>
      <c r="AJ831" s="382"/>
      <c r="AK831" s="382"/>
    </row>
    <row r="832" spans="1:37" ht="15.6">
      <c r="A832" s="382">
        <v>7</v>
      </c>
      <c r="B832" s="382">
        <v>20</v>
      </c>
      <c r="C832" s="382">
        <v>2022</v>
      </c>
      <c r="D832" s="382">
        <v>99</v>
      </c>
      <c r="E832" s="382">
        <v>99</v>
      </c>
      <c r="F832" s="382">
        <v>99</v>
      </c>
      <c r="G832" s="382">
        <v>2</v>
      </c>
      <c r="H832" s="382">
        <v>2</v>
      </c>
      <c r="I832" s="382">
        <v>99</v>
      </c>
      <c r="J832" s="382">
        <v>999</v>
      </c>
      <c r="K832" s="382">
        <v>99</v>
      </c>
      <c r="L832" s="382">
        <v>99</v>
      </c>
      <c r="M832" s="382">
        <v>99</v>
      </c>
      <c r="N832" s="382">
        <v>99</v>
      </c>
      <c r="O832" s="382">
        <v>99</v>
      </c>
      <c r="P832" s="382">
        <v>9999</v>
      </c>
      <c r="Q832" s="382">
        <v>84</v>
      </c>
      <c r="R832" s="382">
        <v>1010</v>
      </c>
      <c r="S832" s="382">
        <v>5.409900990099012</v>
      </c>
      <c r="T832" s="382">
        <v>4.3485148514851497</v>
      </c>
      <c r="U832" s="382">
        <v>9.2337623762376282</v>
      </c>
      <c r="V832" s="382">
        <v>9.9009900990099015E-2</v>
      </c>
      <c r="W832" s="382">
        <v>0.198019801980198</v>
      </c>
      <c r="X832" s="382">
        <v>3.6633663366336631</v>
      </c>
      <c r="Y832" s="382">
        <v>0.49504950495049505</v>
      </c>
      <c r="Z832" s="382">
        <v>3.4689141027770942</v>
      </c>
      <c r="AA832" s="382">
        <v>1.3571595957789411</v>
      </c>
      <c r="AB832" s="382">
        <v>1.5489769131598452</v>
      </c>
      <c r="AC832" s="382">
        <v>51.752868418590509</v>
      </c>
      <c r="AD832" s="382">
        <v>44.359966926812405</v>
      </c>
      <c r="AE832" s="382">
        <v>50.852444536909758</v>
      </c>
      <c r="AF832" s="382">
        <v>20.346494762288479</v>
      </c>
      <c r="AG832" s="382">
        <v>23.497147291470096</v>
      </c>
      <c r="AH832" s="382">
        <v>1.089108910891089</v>
      </c>
      <c r="AI832" s="382">
        <v>301</v>
      </c>
      <c r="AJ832" s="382">
        <v>84.128903654485029</v>
      </c>
      <c r="AK832" s="382">
        <v>15.003452595544749</v>
      </c>
    </row>
    <row r="833" spans="1:37" ht="15.6">
      <c r="A833" s="382">
        <v>7</v>
      </c>
      <c r="B833" s="382">
        <v>21</v>
      </c>
      <c r="C833" s="382">
        <v>2022</v>
      </c>
      <c r="D833" s="382">
        <v>99</v>
      </c>
      <c r="E833" s="382">
        <v>99</v>
      </c>
      <c r="F833" s="382">
        <v>99</v>
      </c>
      <c r="G833" s="382">
        <v>3</v>
      </c>
      <c r="H833" s="382">
        <v>1</v>
      </c>
      <c r="I833" s="382">
        <v>99</v>
      </c>
      <c r="J833" s="382">
        <v>999</v>
      </c>
      <c r="K833" s="382">
        <v>99</v>
      </c>
      <c r="L833" s="382">
        <v>99</v>
      </c>
      <c r="M833" s="382">
        <v>99</v>
      </c>
      <c r="N833" s="382">
        <v>99</v>
      </c>
      <c r="O833" s="382">
        <v>99</v>
      </c>
      <c r="P833" s="382">
        <v>9999</v>
      </c>
      <c r="Q833" s="382">
        <v>40</v>
      </c>
      <c r="R833" s="382">
        <v>813</v>
      </c>
      <c r="S833" s="382">
        <v>5.4132841328413281</v>
      </c>
      <c r="T833" s="382">
        <v>4.3321033210332098</v>
      </c>
      <c r="U833" s="382">
        <v>8.4496309963099652</v>
      </c>
      <c r="V833" s="382">
        <v>0</v>
      </c>
      <c r="W833" s="382">
        <v>0</v>
      </c>
      <c r="X833" s="382">
        <v>0.98400984009840131</v>
      </c>
      <c r="Y833" s="382">
        <v>0</v>
      </c>
      <c r="Z833" s="382">
        <v>3.2071644676999052</v>
      </c>
      <c r="AA833" s="382">
        <v>1.7483559423253465</v>
      </c>
      <c r="AB833" s="382">
        <v>1.6255691039860423</v>
      </c>
      <c r="AC833" s="382">
        <v>26.381913113466872</v>
      </c>
      <c r="AD833" s="382">
        <v>43.152730050888451</v>
      </c>
      <c r="AE833" s="382">
        <v>53.467075615318556</v>
      </c>
      <c r="AF833" s="382">
        <v>29.12934432103188</v>
      </c>
      <c r="AG833" s="382">
        <v>29.22883164238927</v>
      </c>
      <c r="AH833" s="382">
        <v>0</v>
      </c>
      <c r="AI833" s="382">
        <v>0</v>
      </c>
      <c r="AJ833" s="382"/>
      <c r="AK833" s="382"/>
    </row>
    <row r="834" spans="1:37" ht="15.6">
      <c r="A834" s="382">
        <v>7</v>
      </c>
      <c r="B834" s="382">
        <v>22</v>
      </c>
      <c r="C834" s="382">
        <v>2022</v>
      </c>
      <c r="D834" s="382">
        <v>99</v>
      </c>
      <c r="E834" s="382">
        <v>99</v>
      </c>
      <c r="F834" s="382">
        <v>99</v>
      </c>
      <c r="G834" s="382">
        <v>3</v>
      </c>
      <c r="H834" s="382">
        <v>2</v>
      </c>
      <c r="I834" s="382">
        <v>99</v>
      </c>
      <c r="J834" s="382">
        <v>999</v>
      </c>
      <c r="K834" s="382">
        <v>99</v>
      </c>
      <c r="L834" s="382">
        <v>99</v>
      </c>
      <c r="M834" s="382">
        <v>99</v>
      </c>
      <c r="N834" s="382">
        <v>99</v>
      </c>
      <c r="O834" s="382">
        <v>99</v>
      </c>
      <c r="P834" s="382">
        <v>9999</v>
      </c>
      <c r="Q834" s="382">
        <v>68</v>
      </c>
      <c r="R834" s="382">
        <v>1978</v>
      </c>
      <c r="S834" s="382">
        <v>4.3594539939332657</v>
      </c>
      <c r="T834" s="382">
        <v>4.0348837209302335</v>
      </c>
      <c r="U834" s="382">
        <v>8.4090495449949358</v>
      </c>
      <c r="V834" s="382">
        <v>0</v>
      </c>
      <c r="W834" s="382">
        <v>0</v>
      </c>
      <c r="X834" s="382">
        <v>5.4095045500505563</v>
      </c>
      <c r="Y834" s="382">
        <v>0</v>
      </c>
      <c r="Z834" s="382">
        <v>3.789957194677124</v>
      </c>
      <c r="AA834" s="382">
        <v>1.3583111596491539</v>
      </c>
      <c r="AB834" s="382">
        <v>1.4366629797271211</v>
      </c>
      <c r="AC834" s="382">
        <v>27.460159436756346</v>
      </c>
      <c r="AD834" s="382">
        <v>21.909718882895625</v>
      </c>
      <c r="AE834" s="382">
        <v>55.860924155568306</v>
      </c>
      <c r="AF834" s="382">
        <v>70.870655678968106</v>
      </c>
      <c r="AG834" s="382">
        <v>70.771168357610733</v>
      </c>
      <c r="AH834" s="382">
        <v>0</v>
      </c>
      <c r="AI834" s="382">
        <v>0</v>
      </c>
      <c r="AJ834" s="382"/>
      <c r="AK834" s="382"/>
    </row>
    <row r="835" spans="1:37" ht="15.6">
      <c r="A835" s="382">
        <v>7</v>
      </c>
      <c r="B835" s="382">
        <v>23</v>
      </c>
      <c r="C835" s="382">
        <v>2022</v>
      </c>
      <c r="D835" s="382">
        <v>99</v>
      </c>
      <c r="E835" s="382">
        <v>99</v>
      </c>
      <c r="F835" s="382">
        <v>99</v>
      </c>
      <c r="G835" s="382">
        <v>4</v>
      </c>
      <c r="H835" s="382">
        <v>1</v>
      </c>
      <c r="I835" s="382">
        <v>99</v>
      </c>
      <c r="J835" s="382">
        <v>999</v>
      </c>
      <c r="K835" s="382">
        <v>99</v>
      </c>
      <c r="L835" s="382">
        <v>99</v>
      </c>
      <c r="M835" s="382">
        <v>99</v>
      </c>
      <c r="N835" s="382">
        <v>99</v>
      </c>
      <c r="O835" s="382">
        <v>99</v>
      </c>
      <c r="P835" s="382">
        <v>9999</v>
      </c>
      <c r="Q835" s="382">
        <v>56</v>
      </c>
      <c r="R835" s="382">
        <v>1523</v>
      </c>
      <c r="S835" s="382">
        <v>4.5108338804990149</v>
      </c>
      <c r="T835" s="382">
        <v>3.3020354563361791</v>
      </c>
      <c r="U835" s="382">
        <v>8.9472357189757048</v>
      </c>
      <c r="V835" s="382">
        <v>0</v>
      </c>
      <c r="W835" s="382">
        <v>0</v>
      </c>
      <c r="X835" s="382">
        <v>1.5101772816808932</v>
      </c>
      <c r="Y835" s="382">
        <v>6.5659881812212731E-2</v>
      </c>
      <c r="Z835" s="382">
        <v>2.7555244173169577</v>
      </c>
      <c r="AA835" s="382">
        <v>1.4698929171095172</v>
      </c>
      <c r="AB835" s="382">
        <v>1.5491644519130781</v>
      </c>
      <c r="AC835" s="382">
        <v>58.395480570804914</v>
      </c>
      <c r="AD835" s="382">
        <v>25.11260815397937</v>
      </c>
      <c r="AE835" s="382">
        <v>36.101637366745777</v>
      </c>
      <c r="AF835" s="382">
        <v>76.035946080878716</v>
      </c>
      <c r="AG835" s="382">
        <v>77.228212080269145</v>
      </c>
      <c r="AH835" s="382">
        <v>0</v>
      </c>
      <c r="AI835" s="382">
        <v>0</v>
      </c>
      <c r="AJ835" s="382"/>
      <c r="AK835" s="382"/>
    </row>
    <row r="836" spans="1:37" ht="15.6">
      <c r="A836" s="382">
        <v>7</v>
      </c>
      <c r="B836" s="382">
        <v>24</v>
      </c>
      <c r="C836" s="382">
        <v>2022</v>
      </c>
      <c r="D836" s="382">
        <v>99</v>
      </c>
      <c r="E836" s="382">
        <v>99</v>
      </c>
      <c r="F836" s="382">
        <v>99</v>
      </c>
      <c r="G836" s="382">
        <v>4</v>
      </c>
      <c r="H836" s="382">
        <v>2</v>
      </c>
      <c r="I836" s="382">
        <v>99</v>
      </c>
      <c r="J836" s="382">
        <v>999</v>
      </c>
      <c r="K836" s="382">
        <v>99</v>
      </c>
      <c r="L836" s="382">
        <v>99</v>
      </c>
      <c r="M836" s="382">
        <v>99</v>
      </c>
      <c r="N836" s="382">
        <v>99</v>
      </c>
      <c r="O836" s="382">
        <v>99</v>
      </c>
      <c r="P836" s="382">
        <v>9999</v>
      </c>
      <c r="Q836" s="382">
        <v>23</v>
      </c>
      <c r="R836" s="382">
        <v>480</v>
      </c>
      <c r="S836" s="382">
        <v>5.3270833333333352</v>
      </c>
      <c r="T836" s="382">
        <v>3.8250000000000002</v>
      </c>
      <c r="U836" s="382">
        <v>8.3708333333333318</v>
      </c>
      <c r="V836" s="382">
        <v>0</v>
      </c>
      <c r="W836" s="382">
        <v>0</v>
      </c>
      <c r="X836" s="382">
        <v>2.5</v>
      </c>
      <c r="Y836" s="382">
        <v>0</v>
      </c>
      <c r="Z836" s="382">
        <v>3.070610575366989</v>
      </c>
      <c r="AA836" s="382">
        <v>1.0444774577377063</v>
      </c>
      <c r="AB836" s="382">
        <v>1.514719445970111</v>
      </c>
      <c r="AC836" s="382">
        <v>50.380338908583937</v>
      </c>
      <c r="AD836" s="382">
        <v>24.499061451354457</v>
      </c>
      <c r="AE836" s="382">
        <v>49.575103815424562</v>
      </c>
      <c r="AF836" s="382">
        <v>23.964053919121319</v>
      </c>
      <c r="AG836" s="382">
        <v>22.771787919730858</v>
      </c>
      <c r="AH836" s="382">
        <v>0</v>
      </c>
      <c r="AI836">
        <v>0</v>
      </c>
    </row>
    <row r="837" spans="1:37" ht="15.6">
      <c r="A837" s="382">
        <v>7</v>
      </c>
      <c r="B837" s="382">
        <v>25</v>
      </c>
      <c r="C837" s="382">
        <v>2021</v>
      </c>
      <c r="D837" s="382">
        <v>99</v>
      </c>
      <c r="E837" s="382">
        <v>99</v>
      </c>
      <c r="F837" s="382">
        <v>99</v>
      </c>
      <c r="G837" s="382">
        <v>1</v>
      </c>
      <c r="H837" s="382">
        <v>1</v>
      </c>
      <c r="I837" s="382">
        <v>99</v>
      </c>
      <c r="J837" s="382">
        <v>999</v>
      </c>
      <c r="K837" s="382">
        <v>99</v>
      </c>
      <c r="L837" s="382">
        <v>99</v>
      </c>
      <c r="M837" s="382">
        <v>99</v>
      </c>
      <c r="N837" s="382">
        <v>99</v>
      </c>
      <c r="O837" s="382">
        <v>99</v>
      </c>
      <c r="P837" s="382">
        <v>9999</v>
      </c>
      <c r="Q837" s="382">
        <v>115</v>
      </c>
      <c r="R837" s="382">
        <v>4869</v>
      </c>
      <c r="S837" s="382">
        <v>5.1195317313616764</v>
      </c>
      <c r="T837" s="382">
        <v>5.0967344423906358</v>
      </c>
      <c r="U837" s="382">
        <v>7.4537646333949468</v>
      </c>
      <c r="V837" s="382">
        <v>2.0538098172109255E-2</v>
      </c>
      <c r="W837" s="382">
        <v>0</v>
      </c>
      <c r="X837" s="382">
        <v>1.9511193263503797</v>
      </c>
      <c r="Y837" s="382">
        <v>8.215239268843702E-2</v>
      </c>
      <c r="Z837" s="382">
        <v>2.9942664075567711</v>
      </c>
      <c r="AA837" s="382">
        <v>1.3906675223805178</v>
      </c>
      <c r="AB837" s="382">
        <v>2.028419872618386</v>
      </c>
      <c r="AC837" s="382">
        <v>42.474942003434755</v>
      </c>
      <c r="AD837" s="382">
        <v>22.028189789072204</v>
      </c>
      <c r="AE837" s="382">
        <v>38.229296645653207</v>
      </c>
      <c r="AF837" s="382">
        <v>67.224454293169885</v>
      </c>
      <c r="AG837" s="382">
        <v>65.121474358284189</v>
      </c>
      <c r="AH837" s="382">
        <v>0.67775723967960555</v>
      </c>
    </row>
    <row r="838" spans="1:37" ht="15.6">
      <c r="A838" s="382">
        <v>7</v>
      </c>
      <c r="B838" s="382">
        <v>26</v>
      </c>
      <c r="C838" s="382">
        <v>2021</v>
      </c>
      <c r="D838" s="382">
        <v>99</v>
      </c>
      <c r="E838" s="382">
        <v>99</v>
      </c>
      <c r="F838" s="382">
        <v>99</v>
      </c>
      <c r="G838" s="382">
        <v>1</v>
      </c>
      <c r="H838" s="382">
        <v>2</v>
      </c>
      <c r="I838" s="382">
        <v>99</v>
      </c>
      <c r="J838" s="382">
        <v>999</v>
      </c>
      <c r="K838" s="382">
        <v>99</v>
      </c>
      <c r="L838" s="382">
        <v>99</v>
      </c>
      <c r="M838" s="382">
        <v>99</v>
      </c>
      <c r="N838" s="382">
        <v>99</v>
      </c>
      <c r="O838" s="382">
        <v>99</v>
      </c>
      <c r="P838" s="382">
        <v>9999</v>
      </c>
      <c r="Q838" s="382">
        <v>83</v>
      </c>
      <c r="R838" s="382">
        <v>2373.9</v>
      </c>
      <c r="S838" s="382">
        <v>5.6294283668225296</v>
      </c>
      <c r="T838" s="382">
        <v>3.8059732928935506</v>
      </c>
      <c r="U838" s="382">
        <v>8.1881713635789311</v>
      </c>
      <c r="V838" s="382">
        <v>4.2124773579342009E-2</v>
      </c>
      <c r="W838" s="382">
        <v>0</v>
      </c>
      <c r="X838" s="382">
        <v>3.6648553014027554</v>
      </c>
      <c r="Y838" s="382">
        <v>4.2124773579342009E-2</v>
      </c>
      <c r="Z838" s="382">
        <v>3.872191358301019</v>
      </c>
      <c r="AA838" s="382">
        <v>1.8690781214976659</v>
      </c>
      <c r="AB838" s="382">
        <v>1.6464047964373971</v>
      </c>
      <c r="AC838" s="382">
        <v>33.447747702165913</v>
      </c>
      <c r="AD838" s="382">
        <v>26.601961949097657</v>
      </c>
      <c r="AE838" s="382">
        <v>30.035359277905854</v>
      </c>
      <c r="AF838" s="382">
        <v>32.775545706830137</v>
      </c>
      <c r="AG838" s="382">
        <v>34.878525641715818</v>
      </c>
      <c r="AH838" s="382">
        <v>3.1172332448713087</v>
      </c>
    </row>
    <row r="839" spans="1:37" ht="15.6">
      <c r="A839" s="382">
        <v>7</v>
      </c>
      <c r="B839" s="382">
        <v>27</v>
      </c>
      <c r="C839" s="382">
        <v>2021</v>
      </c>
      <c r="D839" s="382">
        <v>99</v>
      </c>
      <c r="E839" s="382">
        <v>99</v>
      </c>
      <c r="F839" s="382">
        <v>99</v>
      </c>
      <c r="G839" s="382">
        <v>2</v>
      </c>
      <c r="H839" s="382">
        <v>1</v>
      </c>
      <c r="I839" s="382">
        <v>99</v>
      </c>
      <c r="J839" s="382">
        <v>999</v>
      </c>
      <c r="K839" s="382">
        <v>99</v>
      </c>
      <c r="L839" s="382">
        <v>99</v>
      </c>
      <c r="M839" s="382">
        <v>99</v>
      </c>
      <c r="N839" s="382">
        <v>99</v>
      </c>
      <c r="O839" s="382">
        <v>99</v>
      </c>
      <c r="P839" s="382">
        <v>9999</v>
      </c>
      <c r="Q839" s="382">
        <v>124</v>
      </c>
      <c r="R839" s="382">
        <v>3653</v>
      </c>
      <c r="S839" s="382">
        <v>5.0815767862031205</v>
      </c>
      <c r="T839" s="382">
        <v>4.4719408705173826</v>
      </c>
      <c r="U839" s="382">
        <v>7.8231864221188241</v>
      </c>
      <c r="V839" s="382">
        <v>0</v>
      </c>
      <c r="W839" s="382">
        <v>0</v>
      </c>
      <c r="X839" s="382">
        <v>1.8888584724883664</v>
      </c>
      <c r="Y839" s="382">
        <v>0</v>
      </c>
      <c r="Z839" s="382">
        <v>3.068219830636628</v>
      </c>
      <c r="AA839" s="382">
        <v>1.1495949747620744</v>
      </c>
      <c r="AB839" s="382">
        <v>1.329854086501459</v>
      </c>
      <c r="AC839" s="382">
        <v>48.407369686821554</v>
      </c>
      <c r="AD839" s="382">
        <v>16.310372020284884</v>
      </c>
      <c r="AE839" s="382">
        <v>40.366868612622369</v>
      </c>
      <c r="AF839" s="382">
        <v>77.165188001689884</v>
      </c>
      <c r="AG839" s="382">
        <v>73.84579208624362</v>
      </c>
      <c r="AH839" s="382">
        <v>0.19162332329592113</v>
      </c>
    </row>
    <row r="840" spans="1:37" ht="15.6">
      <c r="A840" s="382">
        <v>7</v>
      </c>
      <c r="B840" s="382">
        <v>28</v>
      </c>
      <c r="C840" s="382">
        <v>2021</v>
      </c>
      <c r="D840" s="382">
        <v>99</v>
      </c>
      <c r="E840" s="382">
        <v>99</v>
      </c>
      <c r="F840" s="382">
        <v>99</v>
      </c>
      <c r="G840" s="382">
        <v>2</v>
      </c>
      <c r="H840" s="382">
        <v>2</v>
      </c>
      <c r="I840" s="382">
        <v>99</v>
      </c>
      <c r="J840" s="382">
        <v>999</v>
      </c>
      <c r="K840" s="382">
        <v>99</v>
      </c>
      <c r="L840" s="382">
        <v>99</v>
      </c>
      <c r="M840" s="382">
        <v>99</v>
      </c>
      <c r="N840" s="382">
        <v>99</v>
      </c>
      <c r="O840" s="382">
        <v>99</v>
      </c>
      <c r="P840" s="382">
        <v>9999</v>
      </c>
      <c r="Q840" s="382">
        <v>78</v>
      </c>
      <c r="R840" s="382">
        <v>1081</v>
      </c>
      <c r="S840" s="382">
        <v>5.3098982423681775</v>
      </c>
      <c r="T840" s="382">
        <v>4.1674375578168368</v>
      </c>
      <c r="U840" s="382">
        <v>9.3631822386679051</v>
      </c>
      <c r="V840" s="382">
        <v>0</v>
      </c>
      <c r="W840" s="382">
        <v>9.2506938020351551E-2</v>
      </c>
      <c r="X840" s="382">
        <v>3.2377428307123046</v>
      </c>
      <c r="Y840" s="382">
        <v>0</v>
      </c>
      <c r="Z840" s="382">
        <v>3.1440198661403826</v>
      </c>
      <c r="AA840" s="382">
        <v>1.2208427689207748</v>
      </c>
      <c r="AB840" s="382">
        <v>1.7126329876140387</v>
      </c>
      <c r="AC840" s="382">
        <v>46.401856667631442</v>
      </c>
      <c r="AD840" s="382">
        <v>52.43464813707984</v>
      </c>
      <c r="AE840" s="382">
        <v>48.79661739409508</v>
      </c>
      <c r="AF840" s="382">
        <v>22.834811998310094</v>
      </c>
      <c r="AG840" s="382">
        <v>26.154207913756405</v>
      </c>
      <c r="AH840" s="382">
        <v>0.46253469010175774</v>
      </c>
    </row>
    <row r="841" spans="1:37" ht="15.6">
      <c r="A841" s="382">
        <v>7</v>
      </c>
      <c r="B841" s="382">
        <v>29</v>
      </c>
      <c r="C841" s="382">
        <v>2021</v>
      </c>
      <c r="D841" s="382">
        <v>99</v>
      </c>
      <c r="E841" s="382">
        <v>99</v>
      </c>
      <c r="F841" s="382">
        <v>99</v>
      </c>
      <c r="G841" s="382">
        <v>3</v>
      </c>
      <c r="H841" s="382">
        <v>1</v>
      </c>
      <c r="I841" s="382">
        <v>99</v>
      </c>
      <c r="J841" s="382">
        <v>999</v>
      </c>
      <c r="K841" s="382">
        <v>99</v>
      </c>
      <c r="L841" s="382">
        <v>99</v>
      </c>
      <c r="M841" s="382">
        <v>99</v>
      </c>
      <c r="N841" s="382">
        <v>99</v>
      </c>
      <c r="O841" s="382">
        <v>99</v>
      </c>
      <c r="P841" s="382">
        <v>9999</v>
      </c>
      <c r="Q841" s="382">
        <v>46</v>
      </c>
      <c r="R841" s="382">
        <v>905</v>
      </c>
      <c r="S841" s="382">
        <v>5.3922651933701662</v>
      </c>
      <c r="T841" s="382">
        <v>4.1314917127071826</v>
      </c>
      <c r="U841" s="382">
        <v>8.7471160220994406</v>
      </c>
      <c r="V841" s="382">
        <v>0</v>
      </c>
      <c r="W841" s="382">
        <v>0.11049723756906076</v>
      </c>
      <c r="X841" s="382">
        <v>3.4254143646408846</v>
      </c>
      <c r="Y841" s="382">
        <v>0.11049723756906076</v>
      </c>
      <c r="Z841" s="382">
        <v>3.6815319854674224</v>
      </c>
      <c r="AA841" s="382">
        <v>1.5717625171556473</v>
      </c>
      <c r="AB841" s="382">
        <v>1.620774143586007</v>
      </c>
      <c r="AC841" s="382">
        <v>44.219446216973054</v>
      </c>
      <c r="AD841" s="382">
        <v>37.905285172578125</v>
      </c>
      <c r="AE841" s="382">
        <v>47.856800275814393</v>
      </c>
      <c r="AF841" s="382">
        <v>26.609820640987945</v>
      </c>
      <c r="AG841" s="382">
        <v>28.327531468911875</v>
      </c>
      <c r="AH841" s="382">
        <v>0</v>
      </c>
    </row>
    <row r="842" spans="1:37" ht="15.6">
      <c r="A842" s="382">
        <v>7</v>
      </c>
      <c r="B842" s="382">
        <v>30</v>
      </c>
      <c r="C842" s="382">
        <v>2021</v>
      </c>
      <c r="D842" s="382">
        <v>99</v>
      </c>
      <c r="E842" s="382">
        <v>99</v>
      </c>
      <c r="F842" s="382">
        <v>99</v>
      </c>
      <c r="G842" s="382">
        <v>3</v>
      </c>
      <c r="H842" s="382">
        <v>2</v>
      </c>
      <c r="I842" s="382">
        <v>99</v>
      </c>
      <c r="J842" s="382">
        <v>999</v>
      </c>
      <c r="K842" s="382">
        <v>99</v>
      </c>
      <c r="L842" s="382">
        <v>99</v>
      </c>
      <c r="M842" s="382">
        <v>99</v>
      </c>
      <c r="N842" s="382">
        <v>99</v>
      </c>
      <c r="O842" s="382">
        <v>99</v>
      </c>
      <c r="P842" s="382">
        <v>9999</v>
      </c>
      <c r="Q842" s="382">
        <v>65</v>
      </c>
      <c r="R842" s="382">
        <v>2496</v>
      </c>
      <c r="S842" s="382">
        <v>4.546073717948719</v>
      </c>
      <c r="T842" s="382">
        <v>4.1478365384615392</v>
      </c>
      <c r="U842" s="382">
        <v>8.0243990384615138</v>
      </c>
      <c r="V842" s="382">
        <v>0</v>
      </c>
      <c r="W842" s="382">
        <v>0</v>
      </c>
      <c r="X842" s="382">
        <v>4.0064102564102564</v>
      </c>
      <c r="Y842" s="382">
        <v>4.0064102564102561E-2</v>
      </c>
      <c r="Z842" s="382">
        <v>3.6554744738857514</v>
      </c>
      <c r="AA842" s="382">
        <v>1.4839825253658827</v>
      </c>
      <c r="AB842" s="382">
        <v>1.5468703305171301</v>
      </c>
      <c r="AC842" s="382">
        <v>35.920689558157179</v>
      </c>
      <c r="AD842" s="382">
        <v>20.588418530271145</v>
      </c>
      <c r="AE842" s="382">
        <v>56.818565092724</v>
      </c>
      <c r="AF842" s="382">
        <v>73.390179359012066</v>
      </c>
      <c r="AG842" s="382">
        <v>71.672468531088114</v>
      </c>
      <c r="AH842" s="382">
        <v>0</v>
      </c>
    </row>
    <row r="843" spans="1:37" ht="15.6">
      <c r="A843" s="382">
        <v>7</v>
      </c>
      <c r="B843" s="382">
        <v>31</v>
      </c>
      <c r="C843" s="382">
        <v>2021</v>
      </c>
      <c r="D843" s="382">
        <v>99</v>
      </c>
      <c r="E843" s="382">
        <v>99</v>
      </c>
      <c r="F843" s="382">
        <v>99</v>
      </c>
      <c r="G843" s="382">
        <v>4</v>
      </c>
      <c r="H843" s="382">
        <v>1</v>
      </c>
      <c r="I843" s="382">
        <v>99</v>
      </c>
      <c r="J843" s="382">
        <v>999</v>
      </c>
      <c r="K843" s="382">
        <v>99</v>
      </c>
      <c r="L843" s="382">
        <v>99</v>
      </c>
      <c r="M843" s="382">
        <v>99</v>
      </c>
      <c r="N843" s="382">
        <v>99</v>
      </c>
      <c r="O843" s="382">
        <v>99</v>
      </c>
      <c r="P843" s="382">
        <v>9999</v>
      </c>
      <c r="Q843" s="382">
        <v>59</v>
      </c>
      <c r="R843" s="382">
        <v>1672</v>
      </c>
      <c r="S843" s="382">
        <v>4.9940191387559807</v>
      </c>
      <c r="T843" s="382">
        <v>3.6309808612440193</v>
      </c>
      <c r="U843" s="382">
        <v>9.8480023923445064</v>
      </c>
      <c r="V843" s="382">
        <v>0</v>
      </c>
      <c r="W843" s="382">
        <v>5.9808612440191401E-2</v>
      </c>
      <c r="X843" s="382">
        <v>4.1267942583732076</v>
      </c>
      <c r="Y843" s="382">
        <v>0.299043062200957</v>
      </c>
      <c r="Z843" s="382">
        <v>3.1415419719807658</v>
      </c>
      <c r="AA843" s="382">
        <v>1.4455715644543747</v>
      </c>
      <c r="AB843" s="382">
        <v>1.7250121682164881</v>
      </c>
      <c r="AC843" s="382">
        <v>39.709771832303851</v>
      </c>
      <c r="AD843" s="382">
        <v>39.409526242920194</v>
      </c>
      <c r="AE843" s="382">
        <v>54.788192353309107</v>
      </c>
      <c r="AF843" s="382">
        <v>74.37722419928825</v>
      </c>
      <c r="AG843" s="382">
        <v>78.873610503030704</v>
      </c>
      <c r="AH843" s="382">
        <v>0</v>
      </c>
    </row>
    <row r="844" spans="1:37" ht="15.6">
      <c r="A844" s="382">
        <v>7</v>
      </c>
      <c r="B844" s="382">
        <v>32</v>
      </c>
      <c r="C844" s="382">
        <v>2021</v>
      </c>
      <c r="D844" s="382">
        <v>99</v>
      </c>
      <c r="E844" s="382">
        <v>99</v>
      </c>
      <c r="F844" s="382">
        <v>99</v>
      </c>
      <c r="G844" s="382">
        <v>4</v>
      </c>
      <c r="H844" s="382">
        <v>2</v>
      </c>
      <c r="I844" s="382">
        <v>99</v>
      </c>
      <c r="J844" s="382">
        <v>999</v>
      </c>
      <c r="K844" s="382">
        <v>99</v>
      </c>
      <c r="L844" s="382">
        <v>99</v>
      </c>
      <c r="M844" s="382">
        <v>99</v>
      </c>
      <c r="N844" s="382">
        <v>99</v>
      </c>
      <c r="O844" s="382">
        <v>99</v>
      </c>
      <c r="P844" s="382">
        <v>9999</v>
      </c>
      <c r="Q844" s="382">
        <v>20</v>
      </c>
      <c r="R844" s="382">
        <v>576</v>
      </c>
      <c r="S844" s="382">
        <v>5.6197916666666679</v>
      </c>
      <c r="T844" s="382">
        <v>3.6458333333333344</v>
      </c>
      <c r="U844" s="382">
        <v>7.656944444444445</v>
      </c>
      <c r="V844" s="382">
        <v>0</v>
      </c>
      <c r="W844" s="382">
        <v>0</v>
      </c>
      <c r="X844" s="382">
        <v>3.6458333333333344</v>
      </c>
      <c r="Y844" s="382">
        <v>0</v>
      </c>
      <c r="Z844" s="382">
        <v>3.0117513541353014</v>
      </c>
      <c r="AA844" s="382">
        <v>0.98401668963799138</v>
      </c>
      <c r="AB844" s="382">
        <v>1.5136818156035596</v>
      </c>
      <c r="AC844" s="382">
        <v>49.364404252597161</v>
      </c>
      <c r="AD844" s="382">
        <v>25.112140258135501</v>
      </c>
      <c r="AE844" s="382">
        <v>46.207788874814995</v>
      </c>
      <c r="AF844" s="382">
        <v>25.622775800711754</v>
      </c>
      <c r="AG844" s="382">
        <v>21.126389496969281</v>
      </c>
      <c r="AH844" s="382">
        <v>0</v>
      </c>
    </row>
    <row r="845" spans="1:37" ht="15.6">
      <c r="A845" s="382">
        <v>7</v>
      </c>
      <c r="B845" s="382">
        <v>33</v>
      </c>
      <c r="C845" s="382">
        <v>2020</v>
      </c>
      <c r="D845" s="382">
        <v>99</v>
      </c>
      <c r="E845" s="382">
        <v>99</v>
      </c>
      <c r="F845" s="382">
        <v>99</v>
      </c>
      <c r="G845" s="382">
        <v>1</v>
      </c>
      <c r="H845" s="382">
        <v>1</v>
      </c>
      <c r="I845" s="382">
        <v>99</v>
      </c>
      <c r="J845" s="382">
        <v>999</v>
      </c>
      <c r="K845" s="382">
        <v>99</v>
      </c>
      <c r="L845" s="382">
        <v>99</v>
      </c>
      <c r="M845" s="382">
        <v>99</v>
      </c>
      <c r="N845" s="382">
        <v>99</v>
      </c>
      <c r="O845" s="382">
        <v>99</v>
      </c>
      <c r="P845" s="382">
        <v>9999</v>
      </c>
      <c r="Q845" s="382">
        <v>119</v>
      </c>
      <c r="R845" s="382">
        <v>5030</v>
      </c>
      <c r="S845" s="382">
        <v>5.1099403578528815</v>
      </c>
      <c r="T845" s="382">
        <v>5.5051689860834969</v>
      </c>
      <c r="U845" s="382">
        <v>7.2552226640159283</v>
      </c>
      <c r="V845" s="382">
        <v>0</v>
      </c>
      <c r="W845" s="382">
        <v>5.9642147117296207E-2</v>
      </c>
      <c r="X845" s="382">
        <v>1.1729622266401591</v>
      </c>
      <c r="Y845" s="382">
        <v>5.9642147117296207E-2</v>
      </c>
      <c r="Z845" s="382">
        <v>2.7387421072715545</v>
      </c>
      <c r="AA845" s="382">
        <v>1.138535470818367</v>
      </c>
      <c r="AB845" s="382">
        <v>1.9523837500419341</v>
      </c>
      <c r="AC845" s="382">
        <v>39.452663145833689</v>
      </c>
      <c r="AD845" s="382">
        <v>6.3211350115061746</v>
      </c>
      <c r="AE845" s="382">
        <v>31.791870317684705</v>
      </c>
      <c r="AF845" s="382">
        <v>69.15039868023095</v>
      </c>
      <c r="AG845" s="382">
        <v>66.643517026307947</v>
      </c>
      <c r="AH845" s="382">
        <v>0.89463220675944355</v>
      </c>
    </row>
    <row r="846" spans="1:37" ht="15.6">
      <c r="A846" s="382">
        <v>7</v>
      </c>
      <c r="B846" s="382">
        <v>34</v>
      </c>
      <c r="C846" s="382">
        <v>2020</v>
      </c>
      <c r="D846" s="382">
        <v>99</v>
      </c>
      <c r="E846" s="382">
        <v>99</v>
      </c>
      <c r="F846" s="382">
        <v>99</v>
      </c>
      <c r="G846" s="382">
        <v>1</v>
      </c>
      <c r="H846" s="382">
        <v>2</v>
      </c>
      <c r="I846" s="382">
        <v>99</v>
      </c>
      <c r="J846" s="382">
        <v>999</v>
      </c>
      <c r="K846" s="382">
        <v>99</v>
      </c>
      <c r="L846" s="382">
        <v>99</v>
      </c>
      <c r="M846" s="382">
        <v>99</v>
      </c>
      <c r="N846" s="382">
        <v>99</v>
      </c>
      <c r="O846" s="382">
        <v>99</v>
      </c>
      <c r="P846" s="382">
        <v>9999</v>
      </c>
      <c r="Q846" s="382">
        <v>87</v>
      </c>
      <c r="R846" s="382">
        <v>2244</v>
      </c>
      <c r="S846" s="382">
        <v>6.0423351158645264</v>
      </c>
      <c r="T846" s="382">
        <v>4.2205882352941178</v>
      </c>
      <c r="U846" s="382">
        <v>8.1398841354723697</v>
      </c>
      <c r="V846" s="382">
        <v>4.4563279857397504E-2</v>
      </c>
      <c r="W846" s="382">
        <v>4.4563279857397504E-2</v>
      </c>
      <c r="X846" s="382">
        <v>4.0998217468805693</v>
      </c>
      <c r="Y846" s="382">
        <v>4.4563279857397504E-2</v>
      </c>
      <c r="Z846" s="382">
        <v>3.7556600404611502</v>
      </c>
      <c r="AA846" s="382">
        <v>2.0396010501681689</v>
      </c>
      <c r="AB846" s="382">
        <v>1.5864579577915696</v>
      </c>
      <c r="AC846" s="382">
        <v>31.140059898209877</v>
      </c>
      <c r="AD846" s="382">
        <v>4.3541430560435916</v>
      </c>
      <c r="AE846" s="382">
        <v>18.496673564584924</v>
      </c>
      <c r="AF846" s="382">
        <v>30.849601319769043</v>
      </c>
      <c r="AG846" s="382">
        <v>33.356482973692074</v>
      </c>
      <c r="AH846" s="382">
        <v>2.4955436720142599</v>
      </c>
    </row>
    <row r="847" spans="1:37" ht="15.6">
      <c r="A847" s="382">
        <v>7</v>
      </c>
      <c r="B847" s="382">
        <v>35</v>
      </c>
      <c r="C847" s="382">
        <v>2020</v>
      </c>
      <c r="D847" s="382">
        <v>99</v>
      </c>
      <c r="E847" s="382">
        <v>99</v>
      </c>
      <c r="F847" s="382">
        <v>99</v>
      </c>
      <c r="G847" s="382">
        <v>2</v>
      </c>
      <c r="H847" s="382">
        <v>1</v>
      </c>
      <c r="I847" s="382">
        <v>99</v>
      </c>
      <c r="J847" s="382">
        <v>999</v>
      </c>
      <c r="K847" s="382">
        <v>99</v>
      </c>
      <c r="L847" s="382">
        <v>99</v>
      </c>
      <c r="M847" s="382">
        <v>99</v>
      </c>
      <c r="N847" s="382">
        <v>99</v>
      </c>
      <c r="O847" s="382">
        <v>99</v>
      </c>
      <c r="P847" s="382">
        <v>9999</v>
      </c>
      <c r="Q847" s="382">
        <v>116</v>
      </c>
      <c r="R847" s="382">
        <v>3680</v>
      </c>
      <c r="S847" s="382">
        <v>5.0535326086956509</v>
      </c>
      <c r="T847" s="382">
        <v>4.4211956521739131</v>
      </c>
      <c r="U847" s="382">
        <v>7.3401657608695698</v>
      </c>
      <c r="V847" s="382">
        <v>0</v>
      </c>
      <c r="W847" s="382">
        <v>0</v>
      </c>
      <c r="X847" s="382">
        <v>1.4945652173913044</v>
      </c>
      <c r="Y847" s="382">
        <v>0</v>
      </c>
      <c r="Z847" s="382">
        <v>2.8523211466470841</v>
      </c>
      <c r="AA847" s="382">
        <v>1.2818183072689049</v>
      </c>
      <c r="AB847" s="382">
        <v>1.4893778555164685</v>
      </c>
      <c r="AC847" s="382">
        <v>20.474448660494662</v>
      </c>
      <c r="AD847" s="382">
        <v>10.806875319675118</v>
      </c>
      <c r="AE847" s="382">
        <v>43.811980448335149</v>
      </c>
      <c r="AF847" s="382">
        <v>75.332650972364348</v>
      </c>
      <c r="AG847" s="382">
        <v>72.657490899593341</v>
      </c>
      <c r="AH847" s="382">
        <v>5.434782608695652E-2</v>
      </c>
    </row>
    <row r="848" spans="1:37" ht="15.6">
      <c r="A848" s="382">
        <v>7</v>
      </c>
      <c r="B848" s="382">
        <v>36</v>
      </c>
      <c r="C848" s="382">
        <v>2020</v>
      </c>
      <c r="D848" s="382">
        <v>99</v>
      </c>
      <c r="E848" s="382">
        <v>99</v>
      </c>
      <c r="F848" s="382">
        <v>99</v>
      </c>
      <c r="G848" s="382">
        <v>2</v>
      </c>
      <c r="H848" s="382">
        <v>2</v>
      </c>
      <c r="I848" s="382">
        <v>99</v>
      </c>
      <c r="J848" s="382">
        <v>999</v>
      </c>
      <c r="K848" s="382">
        <v>99</v>
      </c>
      <c r="L848" s="382">
        <v>99</v>
      </c>
      <c r="M848" s="382">
        <v>99</v>
      </c>
      <c r="N848" s="382">
        <v>99</v>
      </c>
      <c r="O848" s="382">
        <v>99</v>
      </c>
      <c r="P848" s="382">
        <v>9999</v>
      </c>
      <c r="Q848" s="382">
        <v>74</v>
      </c>
      <c r="R848" s="382">
        <v>1205</v>
      </c>
      <c r="S848" s="382">
        <v>5.102074688796681</v>
      </c>
      <c r="T848" s="382">
        <v>3.9460580912863072</v>
      </c>
      <c r="U848" s="382">
        <v>8.4357676348547805</v>
      </c>
      <c r="V848" s="382">
        <v>0</v>
      </c>
      <c r="W848" s="382">
        <v>0</v>
      </c>
      <c r="X848" s="382">
        <v>3.7344398340248968</v>
      </c>
      <c r="Y848" s="382">
        <v>0.1659751037344398</v>
      </c>
      <c r="Z848" s="382">
        <v>3.5342201936978297</v>
      </c>
      <c r="AA848" s="382">
        <v>1.5129989491561877</v>
      </c>
      <c r="AB848" s="382">
        <v>1.733605787274328</v>
      </c>
      <c r="AC848" s="382">
        <v>26.144339159680079</v>
      </c>
      <c r="AD848" s="382">
        <v>32.282746249127861</v>
      </c>
      <c r="AE848" s="382">
        <v>41.910240877037531</v>
      </c>
      <c r="AF848" s="382">
        <v>24.66734902763562</v>
      </c>
      <c r="AG848" s="382">
        <v>27.342509100406687</v>
      </c>
      <c r="AH848" s="382">
        <v>0.829875518672199</v>
      </c>
    </row>
    <row r="849" spans="1:34" ht="15.6">
      <c r="A849" s="382">
        <v>7</v>
      </c>
      <c r="B849" s="382">
        <v>37</v>
      </c>
      <c r="C849" s="382">
        <v>2020</v>
      </c>
      <c r="D849" s="382">
        <v>99</v>
      </c>
      <c r="E849" s="382">
        <v>99</v>
      </c>
      <c r="F849" s="382">
        <v>99</v>
      </c>
      <c r="G849" s="382">
        <v>3</v>
      </c>
      <c r="H849" s="382">
        <v>1</v>
      </c>
      <c r="I849" s="382">
        <v>99</v>
      </c>
      <c r="J849" s="382">
        <v>999</v>
      </c>
      <c r="K849" s="382">
        <v>99</v>
      </c>
      <c r="L849" s="382">
        <v>99</v>
      </c>
      <c r="M849" s="382">
        <v>99</v>
      </c>
      <c r="N849" s="382">
        <v>99</v>
      </c>
      <c r="O849" s="382">
        <v>99</v>
      </c>
      <c r="P849" s="382">
        <v>9999</v>
      </c>
      <c r="Q849" s="382">
        <v>45</v>
      </c>
      <c r="R849" s="382">
        <v>799</v>
      </c>
      <c r="S849" s="382">
        <v>5.4292866082603268</v>
      </c>
      <c r="T849" s="382">
        <v>4.1251564455569456</v>
      </c>
      <c r="U849" s="382">
        <v>8.6095994993742142</v>
      </c>
      <c r="V849" s="382">
        <v>0</v>
      </c>
      <c r="W849" s="382">
        <v>0</v>
      </c>
      <c r="X849" s="382">
        <v>2.5031289111389241</v>
      </c>
      <c r="Y849" s="382">
        <v>0.25031289111389238</v>
      </c>
      <c r="Z849" s="382">
        <v>3.3271629967298488</v>
      </c>
      <c r="AA849" s="382">
        <v>1.5764834257606426</v>
      </c>
      <c r="AB849" s="382">
        <v>1.6681828397357603</v>
      </c>
      <c r="AC849" s="382">
        <v>41.567574210618531</v>
      </c>
      <c r="AD849" s="382">
        <v>50.167062423002541</v>
      </c>
      <c r="AE849" s="382">
        <v>24.702858564304726</v>
      </c>
      <c r="AF849" s="382">
        <v>25.09422110552763</v>
      </c>
      <c r="AG849" s="382">
        <v>27.796165146088992</v>
      </c>
      <c r="AH849" s="382">
        <v>0</v>
      </c>
    </row>
    <row r="850" spans="1:34" ht="15.6">
      <c r="A850" s="382">
        <v>7</v>
      </c>
      <c r="B850" s="382">
        <v>38</v>
      </c>
      <c r="C850" s="382">
        <v>2020</v>
      </c>
      <c r="D850" s="382">
        <v>99</v>
      </c>
      <c r="E850" s="382">
        <v>99</v>
      </c>
      <c r="F850" s="382">
        <v>99</v>
      </c>
      <c r="G850" s="382">
        <v>3</v>
      </c>
      <c r="H850" s="382">
        <v>2</v>
      </c>
      <c r="I850" s="382">
        <v>99</v>
      </c>
      <c r="J850" s="382">
        <v>999</v>
      </c>
      <c r="K850" s="382">
        <v>99</v>
      </c>
      <c r="L850" s="382">
        <v>99</v>
      </c>
      <c r="M850" s="382">
        <v>99</v>
      </c>
      <c r="N850" s="382">
        <v>99</v>
      </c>
      <c r="O850" s="382">
        <v>99</v>
      </c>
      <c r="P850" s="382">
        <v>9999</v>
      </c>
      <c r="Q850" s="382">
        <v>54</v>
      </c>
      <c r="R850" s="382">
        <v>2385</v>
      </c>
      <c r="S850" s="382">
        <v>4.5840670859538788</v>
      </c>
      <c r="T850" s="382">
        <v>3.8767295597484281</v>
      </c>
      <c r="U850" s="382">
        <v>7.4923270440251581</v>
      </c>
      <c r="V850" s="382">
        <v>0</v>
      </c>
      <c r="W850" s="382">
        <v>0</v>
      </c>
      <c r="X850" s="382">
        <v>1.6352201257861638</v>
      </c>
      <c r="Y850" s="382">
        <v>0</v>
      </c>
      <c r="Z850" s="382">
        <v>3.13439762367075</v>
      </c>
      <c r="AA850" s="382">
        <v>1.386879904574764</v>
      </c>
      <c r="AB850" s="382">
        <v>1.4996517402238465</v>
      </c>
      <c r="AC850" s="382">
        <v>22.886410713149903</v>
      </c>
      <c r="AD850" s="382">
        <v>15.980656878075546</v>
      </c>
      <c r="AE850" s="382">
        <v>49.486136621706066</v>
      </c>
      <c r="AF850" s="382">
        <v>74.905778894472348</v>
      </c>
      <c r="AG850" s="382">
        <v>72.203834853911005</v>
      </c>
      <c r="AH850" s="382">
        <v>0.12578616352201252</v>
      </c>
    </row>
    <row r="851" spans="1:34" ht="15.6">
      <c r="A851" s="382">
        <v>7</v>
      </c>
      <c r="B851" s="382">
        <v>39</v>
      </c>
      <c r="C851" s="382">
        <v>2020</v>
      </c>
      <c r="D851" s="382">
        <v>99</v>
      </c>
      <c r="E851" s="382">
        <v>99</v>
      </c>
      <c r="F851" s="382">
        <v>99</v>
      </c>
      <c r="G851" s="382">
        <v>4</v>
      </c>
      <c r="H851" s="382">
        <v>1</v>
      </c>
      <c r="I851" s="382">
        <v>99</v>
      </c>
      <c r="J851" s="382">
        <v>999</v>
      </c>
      <c r="K851" s="382">
        <v>99</v>
      </c>
      <c r="L851" s="382">
        <v>99</v>
      </c>
      <c r="M851" s="382">
        <v>99</v>
      </c>
      <c r="N851" s="382">
        <v>99</v>
      </c>
      <c r="O851" s="382">
        <v>99</v>
      </c>
      <c r="P851" s="382">
        <v>9999</v>
      </c>
      <c r="Q851" s="382">
        <v>64</v>
      </c>
      <c r="R851" s="382">
        <v>1600</v>
      </c>
      <c r="S851" s="382">
        <v>5.1568750000000003</v>
      </c>
      <c r="T851" s="382">
        <v>4.0362499999999999</v>
      </c>
      <c r="U851" s="382">
        <v>9.925787500000002</v>
      </c>
      <c r="V851" s="382">
        <v>0</v>
      </c>
      <c r="W851" s="382">
        <v>6.25E-2</v>
      </c>
      <c r="X851" s="382">
        <v>3.5625</v>
      </c>
      <c r="Y851" s="382">
        <v>0.25</v>
      </c>
      <c r="Z851" s="382">
        <v>2.9784733933415528</v>
      </c>
      <c r="AA851" s="382">
        <v>1.6358530601417101</v>
      </c>
      <c r="AB851" s="382">
        <v>1.6446689446511722</v>
      </c>
      <c r="AC851" s="382">
        <v>44.259199990878287</v>
      </c>
      <c r="AD851" s="382">
        <v>29.492776691960351</v>
      </c>
      <c r="AE851" s="382">
        <v>54.891210299171959</v>
      </c>
      <c r="AF851" s="382">
        <v>72.66121707538602</v>
      </c>
      <c r="AG851" s="382">
        <v>76.276082141093767</v>
      </c>
      <c r="AH851" s="382">
        <v>0</v>
      </c>
    </row>
    <row r="852" spans="1:34" ht="15.6">
      <c r="A852" s="382">
        <v>7</v>
      </c>
      <c r="B852" s="382">
        <v>40</v>
      </c>
      <c r="C852" s="382">
        <v>2020</v>
      </c>
      <c r="D852" s="382">
        <v>99</v>
      </c>
      <c r="E852" s="382">
        <v>99</v>
      </c>
      <c r="F852" s="382">
        <v>99</v>
      </c>
      <c r="G852" s="382">
        <v>4</v>
      </c>
      <c r="H852" s="382">
        <v>2</v>
      </c>
      <c r="I852" s="382">
        <v>99</v>
      </c>
      <c r="J852" s="382">
        <v>999</v>
      </c>
      <c r="K852" s="382">
        <v>99</v>
      </c>
      <c r="L852" s="382">
        <v>99</v>
      </c>
      <c r="M852" s="382">
        <v>99</v>
      </c>
      <c r="N852" s="382">
        <v>99</v>
      </c>
      <c r="O852" s="382">
        <v>99</v>
      </c>
      <c r="P852" s="382">
        <v>9999</v>
      </c>
      <c r="Q852" s="382">
        <v>21</v>
      </c>
      <c r="R852" s="382">
        <v>602</v>
      </c>
      <c r="S852" s="382">
        <v>5.4269102990033202</v>
      </c>
      <c r="T852" s="382">
        <v>3.2109634551495021</v>
      </c>
      <c r="U852" s="382">
        <v>8.2051495016611327</v>
      </c>
      <c r="V852" s="382">
        <v>0</v>
      </c>
      <c r="W852" s="382">
        <v>0</v>
      </c>
      <c r="X852" s="382">
        <v>2.9900332225913626</v>
      </c>
      <c r="Y852" s="382">
        <v>0</v>
      </c>
      <c r="Z852" s="382">
        <v>2.936762641334203</v>
      </c>
      <c r="AA852" s="382">
        <v>1.0158904029916871</v>
      </c>
      <c r="AB852" s="382">
        <v>1.4820115411044543</v>
      </c>
      <c r="AC852" s="382">
        <v>54.613771458192808</v>
      </c>
      <c r="AD852" s="382">
        <v>39.473617790327374</v>
      </c>
      <c r="AE852" s="382">
        <v>37.820178173211261</v>
      </c>
      <c r="AF852" s="382">
        <v>27.338782924613991</v>
      </c>
      <c r="AG852" s="382">
        <v>23.723917858906205</v>
      </c>
      <c r="AH852" s="382">
        <v>0</v>
      </c>
    </row>
    <row r="853" spans="1:34" ht="15.6">
      <c r="A853" s="382">
        <v>7</v>
      </c>
      <c r="B853" s="382">
        <v>41</v>
      </c>
      <c r="C853" s="382">
        <v>2019</v>
      </c>
      <c r="D853" s="382">
        <v>99</v>
      </c>
      <c r="E853" s="382">
        <v>99</v>
      </c>
      <c r="F853" s="382">
        <v>99</v>
      </c>
      <c r="G853" s="382">
        <v>1</v>
      </c>
      <c r="H853" s="382">
        <v>1</v>
      </c>
      <c r="I853" s="382">
        <v>99</v>
      </c>
      <c r="J853" s="382">
        <v>999</v>
      </c>
      <c r="K853" s="382">
        <v>99</v>
      </c>
      <c r="L853" s="382">
        <v>99</v>
      </c>
      <c r="M853" s="382">
        <v>99</v>
      </c>
      <c r="N853" s="382">
        <v>99</v>
      </c>
      <c r="O853" s="382">
        <v>99</v>
      </c>
      <c r="P853" s="382">
        <v>9999</v>
      </c>
      <c r="Q853" s="382">
        <v>116</v>
      </c>
      <c r="R853" s="382">
        <v>5020</v>
      </c>
      <c r="S853" s="382">
        <v>5.0051792828685251</v>
      </c>
      <c r="T853" s="382">
        <v>4.9880478087649394</v>
      </c>
      <c r="U853" s="382">
        <v>7.3275378486055711</v>
      </c>
      <c r="V853" s="382">
        <v>1.9920318725099594E-2</v>
      </c>
      <c r="W853" s="382">
        <v>0</v>
      </c>
      <c r="X853" s="382">
        <v>1.8326693227091628</v>
      </c>
      <c r="Y853" s="382">
        <v>0.15936254980079675</v>
      </c>
      <c r="Z853" s="382">
        <v>2.8835852368689805</v>
      </c>
      <c r="AA853" s="382">
        <v>1.240089424439486</v>
      </c>
      <c r="AB853" s="382">
        <v>1.7125784286298682</v>
      </c>
      <c r="AC853" s="382">
        <v>36.029698053589968</v>
      </c>
      <c r="AD853" s="382">
        <v>16.589888186027931</v>
      </c>
      <c r="AE853" s="382">
        <v>33.291766115414205</v>
      </c>
      <c r="AF853" s="382">
        <v>68.870901358210986</v>
      </c>
      <c r="AG853" s="382">
        <v>65.802778281647079</v>
      </c>
      <c r="AH853" s="382">
        <v>0.7171314741035858</v>
      </c>
    </row>
    <row r="854" spans="1:34" ht="15.6">
      <c r="A854" s="382">
        <v>7</v>
      </c>
      <c r="B854" s="382">
        <v>42</v>
      </c>
      <c r="C854" s="382">
        <v>2019</v>
      </c>
      <c r="D854" s="382">
        <v>99</v>
      </c>
      <c r="E854" s="382">
        <v>99</v>
      </c>
      <c r="F854" s="382">
        <v>99</v>
      </c>
      <c r="G854" s="382">
        <v>1</v>
      </c>
      <c r="H854" s="382">
        <v>2</v>
      </c>
      <c r="I854" s="382">
        <v>99</v>
      </c>
      <c r="J854" s="382">
        <v>999</v>
      </c>
      <c r="K854" s="382">
        <v>99</v>
      </c>
      <c r="L854" s="382">
        <v>99</v>
      </c>
      <c r="M854" s="382">
        <v>99</v>
      </c>
      <c r="N854" s="382">
        <v>99</v>
      </c>
      <c r="O854" s="382">
        <v>99</v>
      </c>
      <c r="P854" s="382">
        <v>9999</v>
      </c>
      <c r="Q854" s="382">
        <v>68</v>
      </c>
      <c r="R854" s="382">
        <v>2269</v>
      </c>
      <c r="S854" s="382">
        <v>5.9228735125605994</v>
      </c>
      <c r="T854" s="382">
        <v>4.2234464521815775</v>
      </c>
      <c r="U854" s="382">
        <v>8.4250771264874249</v>
      </c>
      <c r="V854" s="382">
        <v>0</v>
      </c>
      <c r="W854" s="382">
        <v>4.4072278536800354E-2</v>
      </c>
      <c r="X854" s="382">
        <v>4.4513001322168355</v>
      </c>
      <c r="Y854" s="382">
        <v>0.13221683561040107</v>
      </c>
      <c r="Z854" s="382">
        <v>4.0155966924739843</v>
      </c>
      <c r="AA854" s="382">
        <v>1.7842539905079371</v>
      </c>
      <c r="AB854" s="382">
        <v>1.5251256403740563</v>
      </c>
      <c r="AC854" s="382">
        <v>35.271435147373197</v>
      </c>
      <c r="AD854" s="382">
        <v>34.456544892971351</v>
      </c>
      <c r="AE854" s="382">
        <v>40.32928653089651</v>
      </c>
      <c r="AF854" s="382">
        <v>31.129098641789</v>
      </c>
      <c r="AG854" s="382">
        <v>34.197221718352907</v>
      </c>
      <c r="AH854" s="382">
        <v>3.0850594975760246</v>
      </c>
    </row>
    <row r="855" spans="1:34" ht="15.6">
      <c r="A855" s="382">
        <v>7</v>
      </c>
      <c r="B855" s="382">
        <v>43</v>
      </c>
      <c r="C855" s="382">
        <v>2019</v>
      </c>
      <c r="D855" s="382">
        <v>99</v>
      </c>
      <c r="E855" s="382">
        <v>99</v>
      </c>
      <c r="F855" s="382">
        <v>99</v>
      </c>
      <c r="G855" s="382">
        <v>2</v>
      </c>
      <c r="H855" s="382">
        <v>1</v>
      </c>
      <c r="I855" s="382">
        <v>99</v>
      </c>
      <c r="J855" s="382">
        <v>999</v>
      </c>
      <c r="K855" s="382">
        <v>99</v>
      </c>
      <c r="L855" s="382">
        <v>99</v>
      </c>
      <c r="M855" s="382">
        <v>99</v>
      </c>
      <c r="N855" s="382">
        <v>99</v>
      </c>
      <c r="O855" s="382">
        <v>99</v>
      </c>
      <c r="P855" s="382">
        <v>9999</v>
      </c>
      <c r="Q855" s="382">
        <v>124</v>
      </c>
      <c r="R855" s="382">
        <v>3944</v>
      </c>
      <c r="S855" s="382">
        <v>4.7104462474645032</v>
      </c>
      <c r="T855" s="382">
        <v>4.2325050709939154</v>
      </c>
      <c r="U855" s="382">
        <v>7.1984888438133892</v>
      </c>
      <c r="V855" s="382">
        <v>2.5354969574036514E-2</v>
      </c>
      <c r="W855" s="382">
        <v>0</v>
      </c>
      <c r="X855" s="382">
        <v>1.4705882352941178</v>
      </c>
      <c r="Y855" s="382">
        <v>0.20283975659229211</v>
      </c>
      <c r="Z855" s="382">
        <v>3.094526181896605</v>
      </c>
      <c r="AA855" s="382">
        <v>1.2454103992365273</v>
      </c>
      <c r="AB855" s="382">
        <v>1.5632208560214564</v>
      </c>
      <c r="AC855" s="382">
        <v>30.37772765933904</v>
      </c>
      <c r="AD855" s="382">
        <v>20.141584411709811</v>
      </c>
      <c r="AE855" s="382">
        <v>44.417178417418633</v>
      </c>
      <c r="AF855" s="382">
        <v>75.758739915482138</v>
      </c>
      <c r="AG855" s="382">
        <v>71.861644988159242</v>
      </c>
      <c r="AH855" s="382">
        <v>0.32961460446247465</v>
      </c>
    </row>
    <row r="856" spans="1:34" ht="15.6">
      <c r="A856" s="382">
        <v>7</v>
      </c>
      <c r="B856" s="382">
        <v>44</v>
      </c>
      <c r="C856" s="382">
        <v>2019</v>
      </c>
      <c r="D856" s="382">
        <v>99</v>
      </c>
      <c r="E856" s="382">
        <v>99</v>
      </c>
      <c r="F856" s="382">
        <v>99</v>
      </c>
      <c r="G856" s="382">
        <v>2</v>
      </c>
      <c r="H856" s="382">
        <v>2</v>
      </c>
      <c r="I856" s="382">
        <v>99</v>
      </c>
      <c r="J856" s="382">
        <v>999</v>
      </c>
      <c r="K856" s="382">
        <v>99</v>
      </c>
      <c r="L856" s="382">
        <v>99</v>
      </c>
      <c r="M856" s="382">
        <v>99</v>
      </c>
      <c r="N856" s="382">
        <v>99</v>
      </c>
      <c r="O856" s="382">
        <v>99</v>
      </c>
      <c r="P856" s="382">
        <v>9999</v>
      </c>
      <c r="Q856" s="382">
        <v>83</v>
      </c>
      <c r="R856" s="382">
        <v>1262</v>
      </c>
      <c r="S856" s="382">
        <v>4.9524564183835187</v>
      </c>
      <c r="T856" s="382">
        <v>3.8090332805071294</v>
      </c>
      <c r="U856" s="382">
        <v>8.8088748019017498</v>
      </c>
      <c r="V856" s="382">
        <v>0</v>
      </c>
      <c r="W856" s="382">
        <v>0</v>
      </c>
      <c r="X856" s="382">
        <v>2.6941362916006328</v>
      </c>
      <c r="Y856" s="382">
        <v>0</v>
      </c>
      <c r="Z856" s="382">
        <v>3.1728269579487041</v>
      </c>
      <c r="AA856" s="382">
        <v>1.5302412167823847</v>
      </c>
      <c r="AB856" s="382">
        <v>1.684970624912</v>
      </c>
      <c r="AC856" s="382">
        <v>41.910029312136352</v>
      </c>
      <c r="AD856" s="382">
        <v>47.468978794258085</v>
      </c>
      <c r="AE856" s="382">
        <v>53.766626428776469</v>
      </c>
      <c r="AF856" s="382">
        <v>24.241260084517862</v>
      </c>
      <c r="AG856" s="382">
        <v>28.138355011840765</v>
      </c>
      <c r="AH856" s="382">
        <v>1.1093502377179081</v>
      </c>
    </row>
    <row r="857" spans="1:34" ht="15.6">
      <c r="A857" s="382">
        <v>7</v>
      </c>
      <c r="B857" s="382">
        <v>45</v>
      </c>
      <c r="C857" s="382">
        <v>2019</v>
      </c>
      <c r="D857" s="382">
        <v>99</v>
      </c>
      <c r="E857" s="382">
        <v>99</v>
      </c>
      <c r="F857" s="382">
        <v>99</v>
      </c>
      <c r="G857" s="382">
        <v>3</v>
      </c>
      <c r="H857" s="382">
        <v>1</v>
      </c>
      <c r="I857" s="382">
        <v>99</v>
      </c>
      <c r="J857" s="382">
        <v>999</v>
      </c>
      <c r="K857" s="382">
        <v>99</v>
      </c>
      <c r="L857" s="382">
        <v>99</v>
      </c>
      <c r="M857" s="382">
        <v>99</v>
      </c>
      <c r="N857" s="382">
        <v>99</v>
      </c>
      <c r="O857" s="382">
        <v>99</v>
      </c>
      <c r="P857" s="382">
        <v>9999</v>
      </c>
      <c r="Q857" s="382">
        <v>38</v>
      </c>
      <c r="R857" s="382">
        <v>685</v>
      </c>
      <c r="S857" s="382">
        <v>5.5357664233576651</v>
      </c>
      <c r="T857" s="382">
        <v>4.0277372262773747</v>
      </c>
      <c r="U857" s="382">
        <v>9.6108905109489111</v>
      </c>
      <c r="V857" s="382">
        <v>0.14598540145985411</v>
      </c>
      <c r="W857" s="382">
        <v>0</v>
      </c>
      <c r="X857" s="382">
        <v>5.9854014598540148</v>
      </c>
      <c r="Y857" s="382">
        <v>0.29197080291970823</v>
      </c>
      <c r="Z857" s="382">
        <v>3.5616375215239673</v>
      </c>
      <c r="AA857" s="382">
        <v>1.4740448955852987</v>
      </c>
      <c r="AB857" s="382">
        <v>1.629326578324058</v>
      </c>
      <c r="AC857" s="382">
        <v>36.700445222787152</v>
      </c>
      <c r="AD857" s="382">
        <v>50.920765320987663</v>
      </c>
      <c r="AE857" s="382">
        <v>36.641947107816577</v>
      </c>
      <c r="AF857" s="382">
        <v>20.356612184249627</v>
      </c>
      <c r="AG857" s="382">
        <v>24.585551592067471</v>
      </c>
      <c r="AH857" s="382">
        <v>0</v>
      </c>
    </row>
    <row r="858" spans="1:34" ht="15.6">
      <c r="A858" s="382">
        <v>7</v>
      </c>
      <c r="B858" s="382">
        <v>46</v>
      </c>
      <c r="C858" s="382">
        <v>2019</v>
      </c>
      <c r="D858" s="382">
        <v>99</v>
      </c>
      <c r="E858" s="382">
        <v>99</v>
      </c>
      <c r="F858" s="382">
        <v>99</v>
      </c>
      <c r="G858" s="382">
        <v>3</v>
      </c>
      <c r="H858" s="382">
        <v>2</v>
      </c>
      <c r="I858" s="382">
        <v>99</v>
      </c>
      <c r="J858" s="382">
        <v>999</v>
      </c>
      <c r="K858" s="382">
        <v>99</v>
      </c>
      <c r="L858" s="382">
        <v>99</v>
      </c>
      <c r="M858" s="382">
        <v>99</v>
      </c>
      <c r="N858" s="382">
        <v>99</v>
      </c>
      <c r="O858" s="382">
        <v>99</v>
      </c>
      <c r="P858" s="382">
        <v>9999</v>
      </c>
      <c r="Q858" s="382">
        <v>58</v>
      </c>
      <c r="R858" s="382">
        <v>2680</v>
      </c>
      <c r="S858" s="382">
        <v>4.830223880597015</v>
      </c>
      <c r="T858" s="382">
        <v>3.9835820895522378</v>
      </c>
      <c r="U858" s="382">
        <v>7.5351865671641729</v>
      </c>
      <c r="V858" s="382">
        <v>0</v>
      </c>
      <c r="W858" s="382">
        <v>0</v>
      </c>
      <c r="X858" s="382">
        <v>3.3582089552238825</v>
      </c>
      <c r="Y858" s="382">
        <v>7.4626865671641771E-2</v>
      </c>
      <c r="Z858" s="382">
        <v>3.7078573240271999</v>
      </c>
      <c r="AA858" s="382">
        <v>1.4249576932279131</v>
      </c>
      <c r="AB858" s="382">
        <v>1.6271114424790887</v>
      </c>
      <c r="AC858" s="382">
        <v>36.001064065248968</v>
      </c>
      <c r="AD858" s="382">
        <v>20.683469749794899</v>
      </c>
      <c r="AE858" s="382">
        <v>42.333986873709073</v>
      </c>
      <c r="AF858" s="382">
        <v>79.643387815750387</v>
      </c>
      <c r="AG858" s="382">
        <v>75.414448407932511</v>
      </c>
      <c r="AH858" s="382">
        <v>0</v>
      </c>
    </row>
    <row r="859" spans="1:34" ht="15.6">
      <c r="A859" s="382">
        <v>7</v>
      </c>
      <c r="B859" s="382">
        <v>47</v>
      </c>
      <c r="C859" s="382">
        <v>2019</v>
      </c>
      <c r="D859" s="382">
        <v>99</v>
      </c>
      <c r="E859" s="382">
        <v>99</v>
      </c>
      <c r="F859" s="382">
        <v>99</v>
      </c>
      <c r="G859" s="382">
        <v>4</v>
      </c>
      <c r="H859" s="382">
        <v>1</v>
      </c>
      <c r="I859" s="382">
        <v>99</v>
      </c>
      <c r="J859" s="382">
        <v>999</v>
      </c>
      <c r="K859" s="382">
        <v>99</v>
      </c>
      <c r="L859" s="382">
        <v>99</v>
      </c>
      <c r="M859" s="382">
        <v>99</v>
      </c>
      <c r="N859" s="382">
        <v>99</v>
      </c>
      <c r="O859" s="382">
        <v>99</v>
      </c>
      <c r="P859" s="382">
        <v>9999</v>
      </c>
      <c r="Q859" s="382">
        <v>67</v>
      </c>
      <c r="R859" s="382">
        <v>1834</v>
      </c>
      <c r="S859" s="382">
        <v>5.2306434023991288</v>
      </c>
      <c r="T859" s="382">
        <v>4.2557251908396942</v>
      </c>
      <c r="U859" s="382">
        <v>9.9926281352235602</v>
      </c>
      <c r="V859" s="382">
        <v>0</v>
      </c>
      <c r="W859" s="382">
        <v>0.10905125408942203</v>
      </c>
      <c r="X859" s="382">
        <v>2.9443838604143946</v>
      </c>
      <c r="Y859" s="382">
        <v>0.10905125408942203</v>
      </c>
      <c r="Z859" s="382">
        <v>2.9241765641258803</v>
      </c>
      <c r="AA859" s="382">
        <v>1.3355792735985628</v>
      </c>
      <c r="AB859" s="382">
        <v>1.6814247356013068</v>
      </c>
      <c r="AC859" s="382">
        <v>52.122162365814091</v>
      </c>
      <c r="AD859" s="382">
        <v>38.93633776567669</v>
      </c>
      <c r="AE859" s="382">
        <v>41.078051670206783</v>
      </c>
      <c r="AF859" s="382">
        <v>77.580372250423011</v>
      </c>
      <c r="AG859" s="382">
        <v>79.977376849150176</v>
      </c>
      <c r="AH859" s="382">
        <v>0</v>
      </c>
    </row>
    <row r="860" spans="1:34" ht="15.6">
      <c r="A860" s="382">
        <v>7</v>
      </c>
      <c r="B860" s="382">
        <v>48</v>
      </c>
      <c r="C860" s="382">
        <v>2019</v>
      </c>
      <c r="D860" s="382">
        <v>99</v>
      </c>
      <c r="E860" s="382">
        <v>99</v>
      </c>
      <c r="F860" s="382">
        <v>99</v>
      </c>
      <c r="G860" s="382">
        <v>4</v>
      </c>
      <c r="H860" s="382">
        <v>2</v>
      </c>
      <c r="I860" s="382">
        <v>99</v>
      </c>
      <c r="J860" s="382">
        <v>999</v>
      </c>
      <c r="K860" s="382">
        <v>99</v>
      </c>
      <c r="L860" s="382">
        <v>99</v>
      </c>
      <c r="M860" s="382">
        <v>99</v>
      </c>
      <c r="N860" s="382">
        <v>99</v>
      </c>
      <c r="O860" s="382">
        <v>99</v>
      </c>
      <c r="P860" s="382">
        <v>9999</v>
      </c>
      <c r="Q860" s="382">
        <v>22</v>
      </c>
      <c r="R860" s="382">
        <v>530</v>
      </c>
      <c r="S860" s="382">
        <v>5.3339622641509408</v>
      </c>
      <c r="T860" s="382">
        <v>3.4773584905660391</v>
      </c>
      <c r="U860" s="382">
        <v>8.6567924528301887</v>
      </c>
      <c r="V860" s="382">
        <v>0</v>
      </c>
      <c r="W860" s="382">
        <v>0</v>
      </c>
      <c r="X860" s="382">
        <v>2.6415094339622649</v>
      </c>
      <c r="Y860" s="382">
        <v>0</v>
      </c>
      <c r="Z860" s="382">
        <v>3.0404197038882872</v>
      </c>
      <c r="AA860" s="382">
        <v>1.1702996546162316</v>
      </c>
      <c r="AB860" s="382">
        <v>1.56628890915955</v>
      </c>
      <c r="AC860" s="382">
        <v>65.702448363273007</v>
      </c>
      <c r="AD860" s="382">
        <v>7.0695255548134082</v>
      </c>
      <c r="AE860" s="382">
        <v>38.549234196762121</v>
      </c>
      <c r="AF860" s="382">
        <v>22.419627749576996</v>
      </c>
      <c r="AG860" s="382">
        <v>20.022623150849796</v>
      </c>
      <c r="AH860" s="382">
        <v>0</v>
      </c>
    </row>
    <row r="861" spans="1:34" ht="15.6">
      <c r="A861" s="382">
        <v>7</v>
      </c>
      <c r="B861" s="382">
        <v>49</v>
      </c>
      <c r="C861" s="382">
        <v>2018</v>
      </c>
      <c r="D861" s="382">
        <v>99</v>
      </c>
      <c r="E861" s="382">
        <v>99</v>
      </c>
      <c r="F861" s="382">
        <v>99</v>
      </c>
      <c r="G861" s="382">
        <v>1</v>
      </c>
      <c r="H861" s="382">
        <v>1</v>
      </c>
      <c r="I861" s="382">
        <v>99</v>
      </c>
      <c r="J861" s="382">
        <v>999</v>
      </c>
      <c r="K861" s="382">
        <v>99</v>
      </c>
      <c r="L861" s="382">
        <v>99</v>
      </c>
      <c r="M861" s="382">
        <v>99</v>
      </c>
      <c r="N861" s="382">
        <v>99</v>
      </c>
      <c r="O861" s="382">
        <v>99</v>
      </c>
      <c r="P861" s="382">
        <v>9999</v>
      </c>
      <c r="Q861" s="382">
        <v>123</v>
      </c>
      <c r="R861" s="382">
        <v>5449</v>
      </c>
      <c r="S861" s="382">
        <v>5.306111213066619</v>
      </c>
      <c r="T861" s="382">
        <v>4.7709671499357684</v>
      </c>
      <c r="U861" s="382">
        <v>7.1807175628555919</v>
      </c>
      <c r="V861" s="382">
        <v>9.1759955955221115E-2</v>
      </c>
      <c r="W861" s="382">
        <v>5.5055973573132688E-2</v>
      </c>
      <c r="X861" s="382">
        <v>1.6883831895760693</v>
      </c>
      <c r="Y861" s="382">
        <v>0.25692787667461919</v>
      </c>
      <c r="Z861" s="382">
        <v>2.8812934514634301</v>
      </c>
      <c r="AA861" s="382">
        <v>1.136443672310641</v>
      </c>
      <c r="AB861" s="382">
        <v>1.3795405521075204</v>
      </c>
      <c r="AC861" s="382">
        <v>29.733701802600045</v>
      </c>
      <c r="AD861" s="382">
        <v>17.682082530696501</v>
      </c>
      <c r="AE861" s="382">
        <v>34.778221926287031</v>
      </c>
      <c r="AF861" s="382">
        <v>69.493687029715602</v>
      </c>
      <c r="AG861" s="382">
        <v>66.187012755906011</v>
      </c>
      <c r="AH861" s="382">
        <v>0.88089557717012301</v>
      </c>
    </row>
    <row r="862" spans="1:34" ht="15.6">
      <c r="A862" s="382">
        <v>7</v>
      </c>
      <c r="B862" s="382">
        <v>50</v>
      </c>
      <c r="C862" s="382">
        <v>2018</v>
      </c>
      <c r="D862" s="382">
        <v>99</v>
      </c>
      <c r="E862" s="382">
        <v>99</v>
      </c>
      <c r="F862" s="382">
        <v>99</v>
      </c>
      <c r="G862" s="382">
        <v>1</v>
      </c>
      <c r="H862" s="382">
        <v>2</v>
      </c>
      <c r="I862" s="382">
        <v>99</v>
      </c>
      <c r="J862" s="382">
        <v>999</v>
      </c>
      <c r="K862" s="382">
        <v>99</v>
      </c>
      <c r="L862" s="382">
        <v>99</v>
      </c>
      <c r="M862" s="382">
        <v>99</v>
      </c>
      <c r="N862" s="382">
        <v>99</v>
      </c>
      <c r="O862" s="382">
        <v>99</v>
      </c>
      <c r="P862" s="382">
        <v>9999</v>
      </c>
      <c r="Q862" s="382">
        <v>82</v>
      </c>
      <c r="R862" s="382">
        <v>2392</v>
      </c>
      <c r="S862" s="382">
        <v>6.0656354515050177</v>
      </c>
      <c r="T862" s="382">
        <v>3.876254180602007</v>
      </c>
      <c r="U862" s="382">
        <v>8.3566889632107113</v>
      </c>
      <c r="V862" s="382">
        <v>0</v>
      </c>
      <c r="W862" s="382">
        <v>0</v>
      </c>
      <c r="X862" s="382">
        <v>5.0167224080267552</v>
      </c>
      <c r="Y862" s="382">
        <v>0</v>
      </c>
      <c r="Z862" s="382">
        <v>3.9475116509466623</v>
      </c>
      <c r="AA862" s="382">
        <v>1.9172573989931621</v>
      </c>
      <c r="AB862" s="382">
        <v>1.550349410053022</v>
      </c>
      <c r="AC862" s="382">
        <v>24.566931911636633</v>
      </c>
      <c r="AD862" s="382">
        <v>24.286885913911153</v>
      </c>
      <c r="AE862" s="382">
        <v>21.595253004617579</v>
      </c>
      <c r="AF862" s="382">
        <v>30.506312970284405</v>
      </c>
      <c r="AG862" s="382">
        <v>33.812987244093989</v>
      </c>
      <c r="AH862" s="382">
        <v>2.968227424749164</v>
      </c>
    </row>
    <row r="863" spans="1:34" ht="15.6">
      <c r="A863" s="382">
        <v>7</v>
      </c>
      <c r="B863" s="382">
        <v>51</v>
      </c>
      <c r="C863" s="382">
        <v>2018</v>
      </c>
      <c r="D863" s="382">
        <v>99</v>
      </c>
      <c r="E863" s="382">
        <v>99</v>
      </c>
      <c r="F863" s="382">
        <v>99</v>
      </c>
      <c r="G863" s="382">
        <v>2</v>
      </c>
      <c r="H863" s="382">
        <v>1</v>
      </c>
      <c r="I863" s="382">
        <v>99</v>
      </c>
      <c r="J863" s="382">
        <v>999</v>
      </c>
      <c r="K863" s="382">
        <v>99</v>
      </c>
      <c r="L863" s="382">
        <v>99</v>
      </c>
      <c r="M863" s="382">
        <v>99</v>
      </c>
      <c r="N863" s="382">
        <v>99</v>
      </c>
      <c r="O863" s="382">
        <v>99</v>
      </c>
      <c r="P863" s="382">
        <v>9999</v>
      </c>
      <c r="Q863" s="382">
        <v>131</v>
      </c>
      <c r="R863" s="382">
        <v>3834</v>
      </c>
      <c r="S863" s="382">
        <v>5.1233698487219606</v>
      </c>
      <c r="T863" s="382">
        <v>4.2042253521126751</v>
      </c>
      <c r="U863" s="382">
        <v>7.1857068335941605</v>
      </c>
      <c r="V863" s="382">
        <v>0</v>
      </c>
      <c r="W863" s="382">
        <v>2.6082420448617631E-2</v>
      </c>
      <c r="X863" s="382">
        <v>1.7214397496087637</v>
      </c>
      <c r="Y863" s="382">
        <v>2.6082420448617631E-2</v>
      </c>
      <c r="Z863" s="382">
        <v>3.1036870704062625</v>
      </c>
      <c r="AA863" s="382">
        <v>1.2645239744628285</v>
      </c>
      <c r="AB863" s="382">
        <v>1.4880055611977381</v>
      </c>
      <c r="AC863" s="382">
        <v>18.207053634131817</v>
      </c>
      <c r="AD863" s="382">
        <v>19.742899660214675</v>
      </c>
      <c r="AE863" s="382">
        <v>51.335412590986238</v>
      </c>
      <c r="AF863" s="382">
        <v>76.252983293556099</v>
      </c>
      <c r="AG863" s="382">
        <v>72.617142917390439</v>
      </c>
      <c r="AH863" s="382">
        <v>0.4173187271778821</v>
      </c>
    </row>
    <row r="864" spans="1:34" ht="15.6">
      <c r="A864" s="382">
        <v>7</v>
      </c>
      <c r="B864" s="382">
        <v>52</v>
      </c>
      <c r="C864" s="382">
        <v>2018</v>
      </c>
      <c r="D864" s="382">
        <v>99</v>
      </c>
      <c r="E864" s="382">
        <v>99</v>
      </c>
      <c r="F864" s="382">
        <v>99</v>
      </c>
      <c r="G864" s="382">
        <v>2</v>
      </c>
      <c r="H864" s="382">
        <v>2</v>
      </c>
      <c r="I864" s="382">
        <v>99</v>
      </c>
      <c r="J864" s="382">
        <v>999</v>
      </c>
      <c r="K864" s="382">
        <v>99</v>
      </c>
      <c r="L864" s="382">
        <v>99</v>
      </c>
      <c r="M864" s="382">
        <v>99</v>
      </c>
      <c r="N864" s="382">
        <v>99</v>
      </c>
      <c r="O864" s="382">
        <v>99</v>
      </c>
      <c r="P864" s="382">
        <v>9999</v>
      </c>
      <c r="Q864" s="382">
        <v>89</v>
      </c>
      <c r="R864" s="382">
        <v>1194</v>
      </c>
      <c r="S864" s="382">
        <v>4.9723618090452257</v>
      </c>
      <c r="T864" s="382">
        <v>3.8651591289782239</v>
      </c>
      <c r="U864" s="382">
        <v>8.7007537688442262</v>
      </c>
      <c r="V864" s="382">
        <v>0</v>
      </c>
      <c r="W864" s="382">
        <v>0</v>
      </c>
      <c r="X864" s="382">
        <v>2.7638190954773871</v>
      </c>
      <c r="Y864" s="382">
        <v>0.25125628140703515</v>
      </c>
      <c r="Z864" s="382">
        <v>3.2546589878165002</v>
      </c>
      <c r="AA864" s="382">
        <v>1.3794641070096945</v>
      </c>
      <c r="AB864" s="382">
        <v>1.5727182615210693</v>
      </c>
      <c r="AC864" s="382">
        <v>40.556854234728739</v>
      </c>
      <c r="AD864" s="382">
        <v>30.011727747826249</v>
      </c>
      <c r="AE864" s="382">
        <v>44.570466419984847</v>
      </c>
      <c r="AF864" s="382">
        <v>23.747016706443905</v>
      </c>
      <c r="AG864" s="382">
        <v>27.382857082609576</v>
      </c>
      <c r="AH864" s="382">
        <v>0.67001675041876085</v>
      </c>
    </row>
    <row r="865" spans="1:34" ht="15.6">
      <c r="A865" s="382">
        <v>7</v>
      </c>
      <c r="B865" s="382">
        <v>53</v>
      </c>
      <c r="C865" s="382">
        <v>2018</v>
      </c>
      <c r="D865" s="382">
        <v>99</v>
      </c>
      <c r="E865" s="382">
        <v>99</v>
      </c>
      <c r="F865" s="382">
        <v>99</v>
      </c>
      <c r="G865" s="382">
        <v>3</v>
      </c>
      <c r="H865" s="382">
        <v>1</v>
      </c>
      <c r="I865" s="382">
        <v>99</v>
      </c>
      <c r="J865" s="382">
        <v>999</v>
      </c>
      <c r="K865" s="382">
        <v>99</v>
      </c>
      <c r="L865" s="382">
        <v>99</v>
      </c>
      <c r="M865" s="382">
        <v>99</v>
      </c>
      <c r="N865" s="382">
        <v>99</v>
      </c>
      <c r="O865" s="382">
        <v>99</v>
      </c>
      <c r="P865" s="382">
        <v>9999</v>
      </c>
      <c r="Q865" s="382">
        <v>35</v>
      </c>
      <c r="R865" s="382">
        <v>824</v>
      </c>
      <c r="S865" s="382">
        <v>5.6322815533980579</v>
      </c>
      <c r="T865" s="382">
        <v>3.6966019417475744</v>
      </c>
      <c r="U865" s="382">
        <v>8.1705218446602004</v>
      </c>
      <c r="V865" s="382">
        <v>0</v>
      </c>
      <c r="W865" s="382">
        <v>0</v>
      </c>
      <c r="X865" s="382">
        <v>0.84951456310679618</v>
      </c>
      <c r="Y865" s="382">
        <v>0.1213592233009709</v>
      </c>
      <c r="Z865" s="382">
        <v>2.6384871905814742</v>
      </c>
      <c r="AA865" s="382">
        <v>1.5577793001295628</v>
      </c>
      <c r="AB865" s="382">
        <v>1.5657710364663815</v>
      </c>
      <c r="AC865" s="382">
        <v>27.899823137030005</v>
      </c>
      <c r="AD865" s="382">
        <v>31.232940134296967</v>
      </c>
      <c r="AE865" s="382">
        <v>35.279949395784143</v>
      </c>
      <c r="AF865" s="382">
        <v>26.200317965023842</v>
      </c>
      <c r="AG865" s="382">
        <v>28.091675738466805</v>
      </c>
      <c r="AH865" s="382">
        <v>0.1213592233009709</v>
      </c>
    </row>
    <row r="866" spans="1:34" ht="15.6">
      <c r="A866" s="382">
        <v>7</v>
      </c>
      <c r="B866" s="382">
        <v>54</v>
      </c>
      <c r="C866" s="382">
        <v>2018</v>
      </c>
      <c r="D866" s="382">
        <v>99</v>
      </c>
      <c r="E866" s="382">
        <v>99</v>
      </c>
      <c r="F866" s="382">
        <v>99</v>
      </c>
      <c r="G866" s="382">
        <v>3</v>
      </c>
      <c r="H866" s="382">
        <v>2</v>
      </c>
      <c r="I866" s="382">
        <v>99</v>
      </c>
      <c r="J866" s="382">
        <v>999</v>
      </c>
      <c r="K866" s="382">
        <v>99</v>
      </c>
      <c r="L866" s="382">
        <v>99</v>
      </c>
      <c r="M866" s="382">
        <v>99</v>
      </c>
      <c r="N866" s="382">
        <v>99</v>
      </c>
      <c r="O866" s="382">
        <v>99</v>
      </c>
      <c r="P866" s="382">
        <v>9999</v>
      </c>
      <c r="Q866" s="382">
        <v>47</v>
      </c>
      <c r="R866" s="382">
        <v>2321</v>
      </c>
      <c r="S866" s="382">
        <v>4.5467470917707891</v>
      </c>
      <c r="T866" s="382">
        <v>3.8802240413614806</v>
      </c>
      <c r="U866" s="382">
        <v>7.4251184834123132</v>
      </c>
      <c r="V866" s="382">
        <v>8.6169754416199881E-2</v>
      </c>
      <c r="W866" s="382">
        <v>0</v>
      </c>
      <c r="X866" s="382">
        <v>2.8436018957345968</v>
      </c>
      <c r="Y866" s="382">
        <v>0.12925463162429984</v>
      </c>
      <c r="Z866" s="382">
        <v>3.61963180745636</v>
      </c>
      <c r="AA866" s="382">
        <v>1.6199927580732481</v>
      </c>
      <c r="AB866" s="382">
        <v>1.6292117769037691</v>
      </c>
      <c r="AC866" s="382">
        <v>27.319411217381376</v>
      </c>
      <c r="AD866" s="382">
        <v>12.60281980435197</v>
      </c>
      <c r="AE866" s="382">
        <v>38.966004899183488</v>
      </c>
      <c r="AF866" s="382">
        <v>73.799682034976144</v>
      </c>
      <c r="AG866" s="382">
        <v>71.908324261533195</v>
      </c>
      <c r="AH866" s="382">
        <v>0</v>
      </c>
    </row>
    <row r="867" spans="1:34" ht="15.6">
      <c r="A867" s="382">
        <v>7</v>
      </c>
      <c r="B867" s="382">
        <v>55</v>
      </c>
      <c r="C867" s="382">
        <v>2018</v>
      </c>
      <c r="D867" s="382">
        <v>99</v>
      </c>
      <c r="E867" s="382">
        <v>99</v>
      </c>
      <c r="F867" s="382">
        <v>99</v>
      </c>
      <c r="G867" s="382">
        <v>4</v>
      </c>
      <c r="H867" s="382">
        <v>1</v>
      </c>
      <c r="I867" s="382">
        <v>99</v>
      </c>
      <c r="J867" s="382">
        <v>999</v>
      </c>
      <c r="K867" s="382">
        <v>99</v>
      </c>
      <c r="L867" s="382">
        <v>99</v>
      </c>
      <c r="M867" s="382">
        <v>99</v>
      </c>
      <c r="N867" s="382">
        <v>99</v>
      </c>
      <c r="O867" s="382">
        <v>99</v>
      </c>
      <c r="P867" s="382">
        <v>9999</v>
      </c>
      <c r="Q867" s="382">
        <v>69</v>
      </c>
      <c r="R867" s="382">
        <v>2035</v>
      </c>
      <c r="S867" s="382">
        <v>5.0176904176904173</v>
      </c>
      <c r="T867" s="382">
        <v>4.1965601965601964</v>
      </c>
      <c r="U867" s="382">
        <v>9.949680589680602</v>
      </c>
      <c r="V867" s="382">
        <v>0</v>
      </c>
      <c r="W867" s="382">
        <v>0</v>
      </c>
      <c r="X867" s="382">
        <v>2.0638820638820645</v>
      </c>
      <c r="Y867" s="382">
        <v>9.8280098280098274E-2</v>
      </c>
      <c r="Z867" s="382">
        <v>2.6242553447012464</v>
      </c>
      <c r="AA867" s="382">
        <v>1.4436786116178437</v>
      </c>
      <c r="AB867" s="382">
        <v>1.424836888182043</v>
      </c>
      <c r="AC867" s="382">
        <v>54.445402725324371</v>
      </c>
      <c r="AD867" s="382">
        <v>34.339324629879421</v>
      </c>
      <c r="AE867" s="382">
        <v>48.063063519126707</v>
      </c>
      <c r="AF867" s="382">
        <v>78.662543486664077</v>
      </c>
      <c r="AG867" s="382">
        <v>82.423916760295057</v>
      </c>
      <c r="AH867" s="382">
        <v>0</v>
      </c>
    </row>
    <row r="868" spans="1:34" ht="15.6">
      <c r="A868" s="382">
        <v>7</v>
      </c>
      <c r="B868" s="382">
        <v>56</v>
      </c>
      <c r="C868" s="382">
        <v>2018</v>
      </c>
      <c r="D868" s="382">
        <v>99</v>
      </c>
      <c r="E868" s="382">
        <v>99</v>
      </c>
      <c r="F868" s="382">
        <v>99</v>
      </c>
      <c r="G868" s="382">
        <v>4</v>
      </c>
      <c r="H868" s="382">
        <v>2</v>
      </c>
      <c r="I868" s="382">
        <v>99</v>
      </c>
      <c r="J868" s="382">
        <v>999</v>
      </c>
      <c r="K868" s="382">
        <v>99</v>
      </c>
      <c r="L868" s="382">
        <v>99</v>
      </c>
      <c r="M868" s="382">
        <v>99</v>
      </c>
      <c r="N868" s="382">
        <v>99</v>
      </c>
      <c r="O868" s="382">
        <v>99</v>
      </c>
      <c r="P868" s="382">
        <v>9999</v>
      </c>
      <c r="Q868" s="382">
        <v>16</v>
      </c>
      <c r="R868" s="382">
        <v>552</v>
      </c>
      <c r="S868" s="382">
        <v>4.5471014492753596</v>
      </c>
      <c r="T868" s="382">
        <v>3.5978260869565224</v>
      </c>
      <c r="U868" s="382">
        <v>7.8217391304347812</v>
      </c>
      <c r="V868" s="382">
        <v>0</v>
      </c>
      <c r="W868" s="382">
        <v>0</v>
      </c>
      <c r="X868" s="382">
        <v>3.0797101449275361</v>
      </c>
      <c r="Y868" s="382">
        <v>0</v>
      </c>
      <c r="Z868" s="382">
        <v>3.0195795640355763</v>
      </c>
      <c r="AA868" s="382">
        <v>1.6200595815213277</v>
      </c>
      <c r="AB868" s="382">
        <v>1.4968066196776293</v>
      </c>
      <c r="AC868" s="382">
        <v>67.267187106024252</v>
      </c>
      <c r="AD868" s="382">
        <v>37.794308235859411</v>
      </c>
      <c r="AE868" s="382">
        <v>63.684900958937703</v>
      </c>
      <c r="AF868" s="382">
        <v>21.337456513335912</v>
      </c>
      <c r="AG868" s="382">
        <v>17.576083239704925</v>
      </c>
      <c r="AH868" s="382">
        <v>0</v>
      </c>
    </row>
    <row r="869" spans="1:34" ht="15.6">
      <c r="A869" s="382">
        <v>7</v>
      </c>
      <c r="B869" s="382">
        <v>57</v>
      </c>
      <c r="C869" s="382">
        <v>2017</v>
      </c>
      <c r="D869" s="382">
        <v>99</v>
      </c>
      <c r="E869" s="382">
        <v>99</v>
      </c>
      <c r="F869" s="382">
        <v>99</v>
      </c>
      <c r="G869" s="382">
        <v>1</v>
      </c>
      <c r="H869" s="382">
        <v>1</v>
      </c>
      <c r="I869" s="382">
        <v>99</v>
      </c>
      <c r="J869" s="382">
        <v>999</v>
      </c>
      <c r="K869" s="382">
        <v>99</v>
      </c>
      <c r="L869" s="382">
        <v>99</v>
      </c>
      <c r="M869" s="382">
        <v>99</v>
      </c>
      <c r="N869" s="382">
        <v>99</v>
      </c>
      <c r="O869" s="382">
        <v>99</v>
      </c>
      <c r="P869" s="382">
        <v>9999</v>
      </c>
      <c r="Q869" s="382">
        <v>134</v>
      </c>
      <c r="R869" s="382">
        <v>5363</v>
      </c>
      <c r="S869" s="382">
        <v>5.1676300578034677</v>
      </c>
      <c r="T869" s="382">
        <v>4.4926347193734841</v>
      </c>
      <c r="U869" s="382">
        <v>7.0267947044564645</v>
      </c>
      <c r="V869" s="382">
        <v>3.7292560134253215E-2</v>
      </c>
      <c r="W869" s="382">
        <v>0</v>
      </c>
      <c r="X869" s="382">
        <v>1.398471005034496</v>
      </c>
      <c r="Y869" s="382">
        <v>0.13052396046988629</v>
      </c>
      <c r="Z869" s="382">
        <v>2.671924304555191</v>
      </c>
      <c r="AA869" s="382">
        <v>1.1715042721060305</v>
      </c>
      <c r="AB869" s="382">
        <v>1.3080780782129691</v>
      </c>
      <c r="AC869" s="382">
        <v>24.20376473279747</v>
      </c>
      <c r="AD869" s="382">
        <v>19.561354024430905</v>
      </c>
      <c r="AE869" s="382">
        <v>44.645402105019315</v>
      </c>
      <c r="AF869" s="382">
        <v>67.886075949367083</v>
      </c>
      <c r="AG869" s="382">
        <v>65.463013146557714</v>
      </c>
      <c r="AH869" s="382">
        <v>0.16781652060413951</v>
      </c>
    </row>
    <row r="870" spans="1:34" ht="15.6">
      <c r="A870" s="382">
        <v>7</v>
      </c>
      <c r="B870" s="382">
        <v>58</v>
      </c>
      <c r="C870" s="382">
        <v>2017</v>
      </c>
      <c r="D870" s="382">
        <v>99</v>
      </c>
      <c r="E870" s="382">
        <v>99</v>
      </c>
      <c r="F870" s="382">
        <v>99</v>
      </c>
      <c r="G870" s="382">
        <v>1</v>
      </c>
      <c r="H870" s="382">
        <v>2</v>
      </c>
      <c r="I870" s="382">
        <v>99</v>
      </c>
      <c r="J870" s="382">
        <v>999</v>
      </c>
      <c r="K870" s="382">
        <v>99</v>
      </c>
      <c r="L870" s="382">
        <v>99</v>
      </c>
      <c r="M870" s="382">
        <v>99</v>
      </c>
      <c r="N870" s="382">
        <v>99</v>
      </c>
      <c r="O870" s="382">
        <v>99</v>
      </c>
      <c r="P870" s="382">
        <v>9999</v>
      </c>
      <c r="Q870" s="382">
        <v>83</v>
      </c>
      <c r="R870" s="382">
        <v>2537</v>
      </c>
      <c r="S870" s="382">
        <v>5.8143476547102884</v>
      </c>
      <c r="T870" s="382">
        <v>3.763500197083169</v>
      </c>
      <c r="U870" s="382">
        <v>7.8366968860859236</v>
      </c>
      <c r="V870" s="382">
        <v>3.9416633819471809E-2</v>
      </c>
      <c r="W870" s="382">
        <v>0</v>
      </c>
      <c r="X870" s="382">
        <v>3.4292471422940487</v>
      </c>
      <c r="Y870" s="382">
        <v>0.11824990145841544</v>
      </c>
      <c r="Z870" s="382">
        <v>3.6670169902230905</v>
      </c>
      <c r="AA870" s="382">
        <v>3.7394211707037215</v>
      </c>
      <c r="AB870" s="382">
        <v>1.6226739051284047</v>
      </c>
      <c r="AC870" s="382">
        <v>8.0284316106255744</v>
      </c>
      <c r="AD870" s="382">
        <v>30.943220097808595</v>
      </c>
      <c r="AE870" s="382">
        <v>11.885079454894704</v>
      </c>
      <c r="AF870" s="382">
        <v>32.113924050632903</v>
      </c>
      <c r="AG870" s="382">
        <v>34.536986853442258</v>
      </c>
      <c r="AH870" s="382">
        <v>2.8774142688214432</v>
      </c>
    </row>
    <row r="871" spans="1:34" ht="15.6">
      <c r="A871" s="382">
        <v>7</v>
      </c>
      <c r="B871" s="382">
        <v>59</v>
      </c>
      <c r="C871" s="382">
        <v>2017</v>
      </c>
      <c r="D871" s="382">
        <v>99</v>
      </c>
      <c r="E871" s="382">
        <v>99</v>
      </c>
      <c r="F871" s="382">
        <v>99</v>
      </c>
      <c r="G871" s="382">
        <v>2</v>
      </c>
      <c r="H871" s="382">
        <v>1</v>
      </c>
      <c r="I871" s="382">
        <v>99</v>
      </c>
      <c r="J871" s="382">
        <v>999</v>
      </c>
      <c r="K871" s="382">
        <v>99</v>
      </c>
      <c r="L871" s="382">
        <v>99</v>
      </c>
      <c r="M871" s="382">
        <v>99</v>
      </c>
      <c r="N871" s="382">
        <v>99</v>
      </c>
      <c r="O871" s="382">
        <v>99</v>
      </c>
      <c r="P871" s="382">
        <v>9999</v>
      </c>
      <c r="Q871" s="382">
        <v>124</v>
      </c>
      <c r="R871" s="382">
        <v>3595</v>
      </c>
      <c r="S871" s="382">
        <v>4.5004172461752434</v>
      </c>
      <c r="T871" s="382">
        <v>4.2447844228094578</v>
      </c>
      <c r="U871" s="382">
        <v>7.0643115438108444</v>
      </c>
      <c r="V871" s="382">
        <v>0</v>
      </c>
      <c r="W871" s="382">
        <v>2.7816411682892912E-2</v>
      </c>
      <c r="X871" s="382">
        <v>1.6689847009735741</v>
      </c>
      <c r="Y871" s="382">
        <v>0.13908205841446455</v>
      </c>
      <c r="Z871" s="382">
        <v>3.0935992590863455</v>
      </c>
      <c r="AA871" s="382">
        <v>1.1415468331259804</v>
      </c>
      <c r="AB871" s="382">
        <v>1.595768893366738</v>
      </c>
      <c r="AC871" s="382">
        <v>32.025041819904473</v>
      </c>
      <c r="AD871" s="382">
        <v>7.9060123404312561</v>
      </c>
      <c r="AE871" s="382">
        <v>43.880205451655755</v>
      </c>
      <c r="AF871" s="382">
        <v>71.244550138723739</v>
      </c>
      <c r="AG871" s="382">
        <v>68.978423362739562</v>
      </c>
      <c r="AH871" s="382">
        <v>0.3337969401947149</v>
      </c>
    </row>
    <row r="872" spans="1:34" ht="15.6">
      <c r="A872" s="382">
        <v>7</v>
      </c>
      <c r="B872" s="382">
        <v>60</v>
      </c>
      <c r="C872" s="382">
        <v>2017</v>
      </c>
      <c r="D872" s="382">
        <v>99</v>
      </c>
      <c r="E872" s="382">
        <v>99</v>
      </c>
      <c r="F872" s="382">
        <v>99</v>
      </c>
      <c r="G872" s="382">
        <v>2</v>
      </c>
      <c r="H872" s="382">
        <v>2</v>
      </c>
      <c r="I872" s="382">
        <v>99</v>
      </c>
      <c r="J872" s="382">
        <v>999</v>
      </c>
      <c r="K872" s="382">
        <v>99</v>
      </c>
      <c r="L872" s="382">
        <v>99</v>
      </c>
      <c r="M872" s="382">
        <v>99</v>
      </c>
      <c r="N872" s="382">
        <v>99</v>
      </c>
      <c r="O872" s="382">
        <v>99</v>
      </c>
      <c r="P872" s="382">
        <v>9999</v>
      </c>
      <c r="Q872" s="382">
        <v>97</v>
      </c>
      <c r="R872" s="382">
        <v>1451</v>
      </c>
      <c r="S872" s="382">
        <v>4.4672639558924869</v>
      </c>
      <c r="T872" s="382">
        <v>3.1426602343211578</v>
      </c>
      <c r="U872" s="382">
        <v>7.8713990351481629</v>
      </c>
      <c r="V872" s="382">
        <v>0</v>
      </c>
      <c r="W872" s="382">
        <v>6.8917987594762226E-2</v>
      </c>
      <c r="X872" s="382">
        <v>1.3783597518952444</v>
      </c>
      <c r="Y872" s="382">
        <v>6.8917987594762226E-2</v>
      </c>
      <c r="Z872" s="382">
        <v>3.0552778909638114</v>
      </c>
      <c r="AA872" s="382">
        <v>1.4120664988999536</v>
      </c>
      <c r="AB872" s="382">
        <v>1.4816751866434961</v>
      </c>
      <c r="AC872" s="382">
        <v>53.337053612918446</v>
      </c>
      <c r="AD872" s="382">
        <v>45.985934180358207</v>
      </c>
      <c r="AE872" s="382">
        <v>44.577009070039097</v>
      </c>
      <c r="AF872" s="382">
        <v>28.755449861276247</v>
      </c>
      <c r="AG872" s="382">
        <v>31.021576637260427</v>
      </c>
      <c r="AH872" s="382">
        <v>1.0337698139214337</v>
      </c>
    </row>
    <row r="873" spans="1:34" ht="15.6">
      <c r="A873" s="382">
        <v>7</v>
      </c>
      <c r="B873" s="382">
        <v>61</v>
      </c>
      <c r="C873" s="382">
        <v>2017</v>
      </c>
      <c r="D873" s="382">
        <v>99</v>
      </c>
      <c r="E873" s="382">
        <v>99</v>
      </c>
      <c r="F873" s="382">
        <v>99</v>
      </c>
      <c r="G873" s="382">
        <v>3</v>
      </c>
      <c r="H873" s="382">
        <v>1</v>
      </c>
      <c r="I873" s="382">
        <v>99</v>
      </c>
      <c r="J873" s="382">
        <v>999</v>
      </c>
      <c r="K873" s="382">
        <v>99</v>
      </c>
      <c r="L873" s="382">
        <v>99</v>
      </c>
      <c r="M873" s="382">
        <v>99</v>
      </c>
      <c r="N873" s="382">
        <v>99</v>
      </c>
      <c r="O873" s="382">
        <v>99</v>
      </c>
      <c r="P873" s="382">
        <v>9999</v>
      </c>
      <c r="Q873" s="382">
        <v>35</v>
      </c>
      <c r="R873" s="382">
        <v>760</v>
      </c>
      <c r="S873" s="382">
        <v>5.4736842105263159</v>
      </c>
      <c r="T873" s="382">
        <v>4.0644736842105251</v>
      </c>
      <c r="U873" s="382">
        <v>8.2534210526315928</v>
      </c>
      <c r="V873" s="382">
        <v>0</v>
      </c>
      <c r="W873" s="382">
        <v>0</v>
      </c>
      <c r="X873" s="382">
        <v>1.7105263157894739</v>
      </c>
      <c r="Y873" s="382">
        <v>0.39473684210526322</v>
      </c>
      <c r="Z873" s="382">
        <v>2.7367121806204882</v>
      </c>
      <c r="AA873" s="382">
        <v>1.4953760679131971</v>
      </c>
      <c r="AB873" s="382">
        <v>1.5810725829212828</v>
      </c>
      <c r="AC873" s="382">
        <v>22.058414148228888</v>
      </c>
      <c r="AD873" s="382">
        <v>18.761960969466376</v>
      </c>
      <c r="AE873" s="382">
        <v>29.929293936881599</v>
      </c>
      <c r="AF873" s="382">
        <v>29.885961462839177</v>
      </c>
      <c r="AG873" s="382">
        <v>31.967994291975678</v>
      </c>
      <c r="AH873" s="382">
        <v>0.13157894736842102</v>
      </c>
    </row>
    <row r="874" spans="1:34" ht="15.6">
      <c r="A874" s="382">
        <v>7</v>
      </c>
      <c r="B874" s="382">
        <v>62</v>
      </c>
      <c r="C874" s="382">
        <v>2017</v>
      </c>
      <c r="D874" s="382">
        <v>99</v>
      </c>
      <c r="E874" s="382">
        <v>99</v>
      </c>
      <c r="F874" s="382">
        <v>99</v>
      </c>
      <c r="G874" s="382">
        <v>3</v>
      </c>
      <c r="H874" s="382">
        <v>2</v>
      </c>
      <c r="I874" s="382">
        <v>99</v>
      </c>
      <c r="J874" s="382">
        <v>999</v>
      </c>
      <c r="K874" s="382">
        <v>99</v>
      </c>
      <c r="L874" s="382">
        <v>99</v>
      </c>
      <c r="M874" s="382">
        <v>99</v>
      </c>
      <c r="N874" s="382">
        <v>99</v>
      </c>
      <c r="O874" s="382">
        <v>99</v>
      </c>
      <c r="P874" s="382">
        <v>9999</v>
      </c>
      <c r="Q874" s="382">
        <v>42</v>
      </c>
      <c r="R874" s="382">
        <v>1783</v>
      </c>
      <c r="S874" s="382">
        <v>5.0616937745372956</v>
      </c>
      <c r="T874" s="382">
        <v>3.9192372406057201</v>
      </c>
      <c r="U874" s="382">
        <v>7.4867638810992716</v>
      </c>
      <c r="V874" s="382">
        <v>0</v>
      </c>
      <c r="W874" s="382">
        <v>0</v>
      </c>
      <c r="X874" s="382">
        <v>2.4116657319125072</v>
      </c>
      <c r="Y874" s="382">
        <v>0</v>
      </c>
      <c r="Z874" s="382">
        <v>3.5081611147367711</v>
      </c>
      <c r="AA874" s="382">
        <v>1.4878859655737275</v>
      </c>
      <c r="AB874" s="382">
        <v>1.7490274779725099</v>
      </c>
      <c r="AC874" s="382">
        <v>23.790725711887724</v>
      </c>
      <c r="AD874" s="382">
        <v>-18.548065971984673</v>
      </c>
      <c r="AE874" s="382">
        <v>11.678542019061029</v>
      </c>
      <c r="AF874" s="382">
        <v>70.114038537160809</v>
      </c>
      <c r="AG874" s="382">
        <v>68.0320057080243</v>
      </c>
      <c r="AH874" s="382">
        <v>0</v>
      </c>
    </row>
    <row r="875" spans="1:34" ht="15.6">
      <c r="A875" s="382">
        <v>7</v>
      </c>
      <c r="B875" s="382">
        <v>63</v>
      </c>
      <c r="C875" s="382">
        <v>2017</v>
      </c>
      <c r="D875" s="382">
        <v>99</v>
      </c>
      <c r="E875" s="382">
        <v>99</v>
      </c>
      <c r="F875" s="382">
        <v>99</v>
      </c>
      <c r="G875" s="382">
        <v>4</v>
      </c>
      <c r="H875" s="382">
        <v>1</v>
      </c>
      <c r="I875" s="382">
        <v>99</v>
      </c>
      <c r="J875" s="382">
        <v>999</v>
      </c>
      <c r="K875" s="382">
        <v>99</v>
      </c>
      <c r="L875" s="382">
        <v>99</v>
      </c>
      <c r="M875" s="382">
        <v>99</v>
      </c>
      <c r="N875" s="382">
        <v>99</v>
      </c>
      <c r="O875" s="382">
        <v>99</v>
      </c>
      <c r="P875" s="382">
        <v>9999</v>
      </c>
      <c r="Q875" s="382">
        <v>65</v>
      </c>
      <c r="R875" s="382">
        <v>1602</v>
      </c>
      <c r="S875" s="382">
        <v>4.4463171036204754</v>
      </c>
      <c r="T875" s="382">
        <v>3.5131086142322099</v>
      </c>
      <c r="U875" s="382">
        <v>9.336579275905116</v>
      </c>
      <c r="V875" s="382">
        <v>0</v>
      </c>
      <c r="W875" s="382">
        <v>0</v>
      </c>
      <c r="X875" s="382">
        <v>1.9350811485642945</v>
      </c>
      <c r="Y875" s="382">
        <v>0</v>
      </c>
      <c r="Z875" s="382">
        <v>2.651079969138356</v>
      </c>
      <c r="AA875" s="382">
        <v>1.7295051486611841</v>
      </c>
      <c r="AB875" s="382">
        <v>1.666708748364081</v>
      </c>
      <c r="AC875" s="382">
        <v>59.206148667348458</v>
      </c>
      <c r="AD875" s="382">
        <v>45.180528571298119</v>
      </c>
      <c r="AE875" s="382">
        <v>57.388207071717723</v>
      </c>
      <c r="AF875" s="382">
        <v>82.833505687693886</v>
      </c>
      <c r="AG875" s="382">
        <v>86.043501521575308</v>
      </c>
      <c r="AH875" s="382">
        <v>0</v>
      </c>
    </row>
    <row r="876" spans="1:34" ht="15.6">
      <c r="A876" s="382">
        <v>7</v>
      </c>
      <c r="B876" s="382">
        <v>64</v>
      </c>
      <c r="C876" s="382">
        <v>2017</v>
      </c>
      <c r="D876" s="382">
        <v>99</v>
      </c>
      <c r="E876" s="382">
        <v>99</v>
      </c>
      <c r="F876" s="382">
        <v>99</v>
      </c>
      <c r="G876" s="382">
        <v>4</v>
      </c>
      <c r="H876" s="382">
        <v>2</v>
      </c>
      <c r="I876" s="382">
        <v>99</v>
      </c>
      <c r="J876" s="382">
        <v>999</v>
      </c>
      <c r="K876" s="382">
        <v>99</v>
      </c>
      <c r="L876" s="382">
        <v>99</v>
      </c>
      <c r="M876" s="382">
        <v>99</v>
      </c>
      <c r="N876" s="382">
        <v>99</v>
      </c>
      <c r="O876" s="382">
        <v>99</v>
      </c>
      <c r="P876" s="382">
        <v>9999</v>
      </c>
      <c r="Q876" s="382">
        <v>9</v>
      </c>
      <c r="R876" s="382">
        <v>332</v>
      </c>
      <c r="S876" s="382">
        <v>4.7620481927710836</v>
      </c>
      <c r="T876" s="382">
        <v>3.2560240963855422</v>
      </c>
      <c r="U876" s="382">
        <v>7.307530120481923</v>
      </c>
      <c r="V876" s="382">
        <v>0</v>
      </c>
      <c r="W876" s="382">
        <v>0</v>
      </c>
      <c r="X876" s="382">
        <v>0</v>
      </c>
      <c r="Y876" s="382">
        <v>0</v>
      </c>
      <c r="Z876" s="382">
        <v>2.5131168994492872</v>
      </c>
      <c r="AA876" s="382">
        <v>0.92521864434636703</v>
      </c>
      <c r="AB876" s="382">
        <v>1.4982298308088069</v>
      </c>
      <c r="AC876" s="382">
        <v>38.110088689891469</v>
      </c>
      <c r="AD876" s="382">
        <v>42.250927123735202</v>
      </c>
      <c r="AE876" s="382">
        <v>52.198609753746837</v>
      </c>
      <c r="AF876" s="382">
        <v>17.166494312306103</v>
      </c>
      <c r="AG876" s="382">
        <v>13.956498478424702</v>
      </c>
      <c r="AH876" s="382">
        <v>0</v>
      </c>
    </row>
    <row r="877" spans="1:34" ht="15.6">
      <c r="A877" s="382">
        <v>7</v>
      </c>
      <c r="B877" s="382">
        <v>65</v>
      </c>
      <c r="C877" s="382">
        <v>2016</v>
      </c>
      <c r="D877" s="382">
        <v>99</v>
      </c>
      <c r="E877" s="382">
        <v>99</v>
      </c>
      <c r="F877" s="382">
        <v>99</v>
      </c>
      <c r="G877" s="382">
        <v>1</v>
      </c>
      <c r="H877" s="382">
        <v>1</v>
      </c>
      <c r="I877" s="382">
        <v>99</v>
      </c>
      <c r="J877" s="382">
        <v>999</v>
      </c>
      <c r="K877" s="382">
        <v>99</v>
      </c>
      <c r="L877" s="382">
        <v>99</v>
      </c>
      <c r="M877" s="382">
        <v>99</v>
      </c>
      <c r="N877" s="382">
        <v>99</v>
      </c>
      <c r="O877" s="382">
        <v>99</v>
      </c>
      <c r="P877" s="382">
        <v>9999</v>
      </c>
      <c r="Q877" s="382">
        <v>117</v>
      </c>
      <c r="R877" s="382">
        <v>4289</v>
      </c>
      <c r="S877" s="382">
        <v>5.3779435765912798</v>
      </c>
      <c r="T877" s="382">
        <v>4.6950338074143163</v>
      </c>
      <c r="U877" s="382">
        <v>7.3839356493355117</v>
      </c>
      <c r="V877" s="382">
        <v>4.6630916297505251E-2</v>
      </c>
      <c r="W877" s="382">
        <v>4.6630916297505251E-2</v>
      </c>
      <c r="X877" s="382">
        <v>1.9818139426439736</v>
      </c>
      <c r="Y877" s="382">
        <v>0.13989274889251571</v>
      </c>
      <c r="Z877" s="382">
        <v>2.8569436655290041</v>
      </c>
      <c r="AA877" s="382">
        <v>1.1477829920197336</v>
      </c>
      <c r="AB877" s="382">
        <v>1.3289733835413444</v>
      </c>
      <c r="AC877" s="382">
        <v>27.760683628048703</v>
      </c>
      <c r="AD877" s="382">
        <v>24.848117931324161</v>
      </c>
      <c r="AE877" s="382">
        <v>41.580786642450562</v>
      </c>
      <c r="AF877" s="382">
        <v>64.22581611260857</v>
      </c>
      <c r="AG877" s="382">
        <v>64.1420739129466</v>
      </c>
      <c r="AH877" s="382">
        <v>0.34973187223128926</v>
      </c>
    </row>
    <row r="878" spans="1:34" ht="15.6">
      <c r="A878" s="382">
        <v>7</v>
      </c>
      <c r="B878" s="382">
        <v>66</v>
      </c>
      <c r="C878" s="382">
        <v>2016</v>
      </c>
      <c r="D878" s="382">
        <v>99</v>
      </c>
      <c r="E878" s="382">
        <v>99</v>
      </c>
      <c r="F878" s="382">
        <v>99</v>
      </c>
      <c r="G878" s="382">
        <v>1</v>
      </c>
      <c r="H878" s="382">
        <v>2</v>
      </c>
      <c r="I878" s="382">
        <v>99</v>
      </c>
      <c r="J878" s="382">
        <v>999</v>
      </c>
      <c r="K878" s="382">
        <v>99</v>
      </c>
      <c r="L878" s="382">
        <v>99</v>
      </c>
      <c r="M878" s="382">
        <v>99</v>
      </c>
      <c r="N878" s="382">
        <v>99</v>
      </c>
      <c r="O878" s="382">
        <v>99</v>
      </c>
      <c r="P878" s="382">
        <v>9999</v>
      </c>
      <c r="Q878" s="382">
        <v>67</v>
      </c>
      <c r="R878" s="382">
        <v>2389</v>
      </c>
      <c r="S878" s="382">
        <v>5.7588949351192973</v>
      </c>
      <c r="T878" s="382">
        <v>3.6626203432398494</v>
      </c>
      <c r="U878" s="382">
        <v>7.4108832147341985</v>
      </c>
      <c r="V878" s="382">
        <v>0</v>
      </c>
      <c r="W878" s="382">
        <v>0</v>
      </c>
      <c r="X878" s="382">
        <v>2.5115110925073245</v>
      </c>
      <c r="Y878" s="382">
        <v>0</v>
      </c>
      <c r="Z878" s="382">
        <v>3.5542413621310738</v>
      </c>
      <c r="AA878" s="382">
        <v>1.9942491075550164</v>
      </c>
      <c r="AB878" s="382">
        <v>1.6078595154072399</v>
      </c>
      <c r="AC878" s="382">
        <v>20.154735899740437</v>
      </c>
      <c r="AD878" s="382">
        <v>52.33538641502372</v>
      </c>
      <c r="AE878" s="382">
        <v>30.255742486727712</v>
      </c>
      <c r="AF878" s="382">
        <v>35.774183887391445</v>
      </c>
      <c r="AG878" s="382">
        <v>35.857926087053364</v>
      </c>
      <c r="AH878" s="382">
        <v>1.5069066555043948</v>
      </c>
    </row>
    <row r="879" spans="1:34" ht="15.6">
      <c r="A879" s="382">
        <v>7</v>
      </c>
      <c r="B879" s="382">
        <v>67</v>
      </c>
      <c r="C879" s="382">
        <v>2016</v>
      </c>
      <c r="D879" s="382">
        <v>99</v>
      </c>
      <c r="E879" s="382">
        <v>99</v>
      </c>
      <c r="F879" s="382">
        <v>99</v>
      </c>
      <c r="G879" s="382">
        <v>2</v>
      </c>
      <c r="H879" s="382">
        <v>1</v>
      </c>
      <c r="I879" s="382">
        <v>99</v>
      </c>
      <c r="J879" s="382">
        <v>999</v>
      </c>
      <c r="K879" s="382">
        <v>99</v>
      </c>
      <c r="L879" s="382">
        <v>99</v>
      </c>
      <c r="M879" s="382">
        <v>99</v>
      </c>
      <c r="N879" s="382">
        <v>99</v>
      </c>
      <c r="O879" s="382">
        <v>99</v>
      </c>
      <c r="P879" s="382">
        <v>9999</v>
      </c>
      <c r="Q879" s="382">
        <v>125</v>
      </c>
      <c r="R879" s="382">
        <v>2962</v>
      </c>
      <c r="S879" s="382">
        <v>4.6019581363943285</v>
      </c>
      <c r="T879" s="382">
        <v>3.9952734638757592</v>
      </c>
      <c r="U879" s="382">
        <v>7.3142471303173568</v>
      </c>
      <c r="V879" s="382">
        <v>0</v>
      </c>
      <c r="W879" s="382">
        <v>0</v>
      </c>
      <c r="X879" s="382">
        <v>2.7008777852802157</v>
      </c>
      <c r="Y879" s="382">
        <v>0.16880486158001348</v>
      </c>
      <c r="Z879" s="382">
        <v>3.3433679083615564</v>
      </c>
      <c r="AA879" s="382">
        <v>1.2209775478910561</v>
      </c>
      <c r="AB879" s="382">
        <v>1.4664759106052987</v>
      </c>
      <c r="AC879" s="382">
        <v>32.898543576532951</v>
      </c>
      <c r="AD879" s="382">
        <v>24.799975710320631</v>
      </c>
      <c r="AE879" s="382">
        <v>52.387948259606191</v>
      </c>
      <c r="AF879" s="382">
        <v>67.394766780432306</v>
      </c>
      <c r="AG879" s="382">
        <v>65.627044711014165</v>
      </c>
      <c r="AH879" s="382">
        <v>0.27008777852802157</v>
      </c>
    </row>
    <row r="880" spans="1:34" ht="15.6">
      <c r="A880" s="382">
        <v>7</v>
      </c>
      <c r="B880" s="382">
        <v>68</v>
      </c>
      <c r="C880" s="382">
        <v>2016</v>
      </c>
      <c r="D880" s="382">
        <v>99</v>
      </c>
      <c r="E880" s="382">
        <v>99</v>
      </c>
      <c r="F880" s="382">
        <v>99</v>
      </c>
      <c r="G880" s="382">
        <v>2</v>
      </c>
      <c r="H880" s="382">
        <v>2</v>
      </c>
      <c r="I880" s="382">
        <v>99</v>
      </c>
      <c r="J880" s="382">
        <v>999</v>
      </c>
      <c r="K880" s="382">
        <v>99</v>
      </c>
      <c r="L880" s="382">
        <v>99</v>
      </c>
      <c r="M880" s="382">
        <v>99</v>
      </c>
      <c r="N880" s="382">
        <v>99</v>
      </c>
      <c r="O880" s="382">
        <v>99</v>
      </c>
      <c r="P880" s="382">
        <v>9999</v>
      </c>
      <c r="Q880" s="382">
        <v>99</v>
      </c>
      <c r="R880" s="382">
        <v>1433</v>
      </c>
      <c r="S880" s="382">
        <v>4.7878576413119323</v>
      </c>
      <c r="T880" s="382">
        <v>3.3984647592463362</v>
      </c>
      <c r="U880" s="382">
        <v>7.9184926727145921</v>
      </c>
      <c r="V880" s="382">
        <v>0</v>
      </c>
      <c r="W880" s="382">
        <v>6.9783670621074642E-2</v>
      </c>
      <c r="X880" s="382">
        <v>2.3726448011165391</v>
      </c>
      <c r="Y880" s="382">
        <v>0</v>
      </c>
      <c r="Z880" s="382">
        <v>3.2221364426155201</v>
      </c>
      <c r="AA880" s="382">
        <v>1.3643626720993289</v>
      </c>
      <c r="AB880" s="382">
        <v>1.5897167413863147</v>
      </c>
      <c r="AC880" s="382">
        <v>47.200997493595118</v>
      </c>
      <c r="AD880" s="382">
        <v>32.398706945771018</v>
      </c>
      <c r="AE880" s="382">
        <v>44.69388950362481</v>
      </c>
      <c r="AF880" s="382">
        <v>32.605233219567687</v>
      </c>
      <c r="AG880" s="382">
        <v>34.372955288985821</v>
      </c>
      <c r="AH880" s="382">
        <v>1.2561060711793439</v>
      </c>
    </row>
    <row r="881" spans="1:37" ht="15.6">
      <c r="A881" s="382">
        <v>7</v>
      </c>
      <c r="B881" s="382">
        <v>69</v>
      </c>
      <c r="C881" s="382">
        <v>2016</v>
      </c>
      <c r="D881" s="382">
        <v>99</v>
      </c>
      <c r="E881" s="382">
        <v>99</v>
      </c>
      <c r="F881" s="382">
        <v>99</v>
      </c>
      <c r="G881" s="382">
        <v>3</v>
      </c>
      <c r="H881" s="382">
        <v>1</v>
      </c>
      <c r="I881" s="382">
        <v>99</v>
      </c>
      <c r="J881" s="382">
        <v>999</v>
      </c>
      <c r="K881" s="382">
        <v>99</v>
      </c>
      <c r="L881" s="382">
        <v>99</v>
      </c>
      <c r="M881" s="382">
        <v>99</v>
      </c>
      <c r="N881" s="382">
        <v>99</v>
      </c>
      <c r="O881" s="382">
        <v>99</v>
      </c>
      <c r="P881" s="382">
        <v>9999</v>
      </c>
      <c r="Q881" s="382">
        <v>29</v>
      </c>
      <c r="R881" s="382">
        <v>552</v>
      </c>
      <c r="S881" s="382">
        <v>5.3242753623188399</v>
      </c>
      <c r="T881" s="382">
        <v>3.8043478260869561</v>
      </c>
      <c r="U881" s="382">
        <v>8.0230072463768138</v>
      </c>
      <c r="V881" s="382">
        <v>0</v>
      </c>
      <c r="W881" s="382">
        <v>0</v>
      </c>
      <c r="X881" s="382">
        <v>1.4492753623188404</v>
      </c>
      <c r="Y881" s="382">
        <v>0.18115942028985504</v>
      </c>
      <c r="Z881" s="382">
        <v>2.8676979759219638</v>
      </c>
      <c r="AA881" s="382">
        <v>1.711509795253318</v>
      </c>
      <c r="AB881" s="382">
        <v>1.5550697624137424</v>
      </c>
      <c r="AC881" s="382">
        <v>28.903817075317196</v>
      </c>
      <c r="AD881" s="382">
        <v>13.925127154347877</v>
      </c>
      <c r="AE881" s="382">
        <v>40.296684106905097</v>
      </c>
      <c r="AF881" s="382">
        <v>26.900584795321642</v>
      </c>
      <c r="AG881" s="382">
        <v>28.827427291899955</v>
      </c>
      <c r="AH881" s="382">
        <v>0.36231884057971009</v>
      </c>
    </row>
    <row r="882" spans="1:37" ht="15.6">
      <c r="A882" s="382">
        <v>7</v>
      </c>
      <c r="B882" s="382">
        <v>70</v>
      </c>
      <c r="C882" s="382">
        <v>2016</v>
      </c>
      <c r="D882" s="382">
        <v>99</v>
      </c>
      <c r="E882" s="382">
        <v>99</v>
      </c>
      <c r="F882" s="382">
        <v>99</v>
      </c>
      <c r="G882" s="382">
        <v>3</v>
      </c>
      <c r="H882" s="382">
        <v>2</v>
      </c>
      <c r="I882" s="382">
        <v>99</v>
      </c>
      <c r="J882" s="382">
        <v>999</v>
      </c>
      <c r="K882" s="382">
        <v>99</v>
      </c>
      <c r="L882" s="382">
        <v>99</v>
      </c>
      <c r="M882" s="382">
        <v>99</v>
      </c>
      <c r="N882" s="382">
        <v>99</v>
      </c>
      <c r="O882" s="382">
        <v>99</v>
      </c>
      <c r="P882" s="382">
        <v>9999</v>
      </c>
      <c r="Q882" s="382">
        <v>36</v>
      </c>
      <c r="R882" s="382">
        <v>1500</v>
      </c>
      <c r="S882" s="382">
        <v>5.4793333333333321</v>
      </c>
      <c r="T882" s="382">
        <v>3.5619999999999998</v>
      </c>
      <c r="U882" s="382">
        <v>7.2893999999999872</v>
      </c>
      <c r="V882" s="382">
        <v>0</v>
      </c>
      <c r="W882" s="382">
        <v>0</v>
      </c>
      <c r="X882" s="382">
        <v>1.8666666666666671</v>
      </c>
      <c r="Y882" s="382">
        <v>6.6666666666666652E-2</v>
      </c>
      <c r="Z882" s="382">
        <v>3.616012671437995</v>
      </c>
      <c r="AA882" s="382">
        <v>1.5723357006554171</v>
      </c>
      <c r="AB882" s="382">
        <v>1.8767407919049457</v>
      </c>
      <c r="AC882" s="382">
        <v>23.949703286234207</v>
      </c>
      <c r="AD882" s="382">
        <v>-49.384303742473008</v>
      </c>
      <c r="AE882" s="382">
        <v>1.5345096973024579</v>
      </c>
      <c r="AF882" s="382">
        <v>73.099415204678365</v>
      </c>
      <c r="AG882" s="382">
        <v>71.172572708100077</v>
      </c>
      <c r="AH882" s="382">
        <v>0</v>
      </c>
    </row>
    <row r="883" spans="1:37" ht="15.6">
      <c r="A883" s="382">
        <v>7</v>
      </c>
      <c r="B883" s="382">
        <v>71</v>
      </c>
      <c r="C883" s="382">
        <v>2016</v>
      </c>
      <c r="D883" s="382">
        <v>99</v>
      </c>
      <c r="E883" s="382">
        <v>99</v>
      </c>
      <c r="F883" s="382">
        <v>99</v>
      </c>
      <c r="G883" s="382">
        <v>4</v>
      </c>
      <c r="H883" s="382">
        <v>1</v>
      </c>
      <c r="I883" s="382">
        <v>99</v>
      </c>
      <c r="J883" s="382">
        <v>999</v>
      </c>
      <c r="K883" s="382">
        <v>99</v>
      </c>
      <c r="L883" s="382">
        <v>99</v>
      </c>
      <c r="M883" s="382">
        <v>99</v>
      </c>
      <c r="N883" s="382">
        <v>99</v>
      </c>
      <c r="O883" s="382">
        <v>99</v>
      </c>
      <c r="P883" s="382">
        <v>9999</v>
      </c>
      <c r="Q883" s="382">
        <v>60</v>
      </c>
      <c r="R883" s="382">
        <v>1150</v>
      </c>
      <c r="S883" s="382">
        <v>4.6060869565217395</v>
      </c>
      <c r="T883" s="382">
        <v>3.7139130434782608</v>
      </c>
      <c r="U883" s="382">
        <v>10.067565217391312</v>
      </c>
      <c r="V883" s="382">
        <v>8.6956521739130432E-2</v>
      </c>
      <c r="W883" s="382">
        <v>0.17391304347826086</v>
      </c>
      <c r="X883" s="382">
        <v>5.4782608695652177</v>
      </c>
      <c r="Y883" s="382">
        <v>0.34782608695652173</v>
      </c>
      <c r="Z883" s="382">
        <v>3.4202644421801911</v>
      </c>
      <c r="AA883" s="382">
        <v>1.6265614281038012</v>
      </c>
      <c r="AB883" s="382">
        <v>1.635177796822465</v>
      </c>
      <c r="AC883" s="382">
        <v>56.652744394480081</v>
      </c>
      <c r="AD883" s="382">
        <v>45.14748561207945</v>
      </c>
      <c r="AE883" s="382">
        <v>58.731404400937919</v>
      </c>
      <c r="AF883" s="382">
        <v>77.181208053691279</v>
      </c>
      <c r="AG883" s="382">
        <v>84.742574402365676</v>
      </c>
      <c r="AH883" s="382">
        <v>0</v>
      </c>
    </row>
    <row r="884" spans="1:37" ht="15.6">
      <c r="A884" s="382">
        <v>7</v>
      </c>
      <c r="B884" s="382">
        <v>72</v>
      </c>
      <c r="C884" s="382">
        <v>2016</v>
      </c>
      <c r="D884" s="382">
        <v>99</v>
      </c>
      <c r="E884" s="382">
        <v>99</v>
      </c>
      <c r="F884" s="382">
        <v>99</v>
      </c>
      <c r="G884" s="382">
        <v>4</v>
      </c>
      <c r="H884" s="382">
        <v>2</v>
      </c>
      <c r="I884" s="382">
        <v>99</v>
      </c>
      <c r="J884" s="382">
        <v>999</v>
      </c>
      <c r="K884" s="382">
        <v>99</v>
      </c>
      <c r="L884" s="382">
        <v>99</v>
      </c>
      <c r="M884" s="382">
        <v>99</v>
      </c>
      <c r="N884" s="382">
        <v>99</v>
      </c>
      <c r="O884" s="382">
        <v>99</v>
      </c>
      <c r="P884" s="382">
        <v>9999</v>
      </c>
      <c r="Q884" s="382">
        <v>12</v>
      </c>
      <c r="R884" s="382">
        <v>340</v>
      </c>
      <c r="S884" s="382">
        <v>4.3617647058823525</v>
      </c>
      <c r="T884" s="382">
        <v>2.7323529411764702</v>
      </c>
      <c r="U884" s="382">
        <v>6.1308823529411756</v>
      </c>
      <c r="V884" s="382">
        <v>0</v>
      </c>
      <c r="W884" s="382">
        <v>0</v>
      </c>
      <c r="X884" s="382">
        <v>0</v>
      </c>
      <c r="Y884" s="382">
        <v>0</v>
      </c>
      <c r="Z884" s="382">
        <v>1.9795615492668257</v>
      </c>
      <c r="AA884" s="382">
        <v>1.1863227181907563</v>
      </c>
      <c r="AB884" s="382">
        <v>1.2886884779028571</v>
      </c>
      <c r="AC884" s="382">
        <v>57.761692416680923</v>
      </c>
      <c r="AD884" s="382">
        <v>58.881482997511121</v>
      </c>
      <c r="AE884" s="382">
        <v>50.774255100837351</v>
      </c>
      <c r="AF884" s="382">
        <v>22.818791946308728</v>
      </c>
      <c r="AG884" s="382">
        <v>15.25742559763434</v>
      </c>
      <c r="AH884" s="382">
        <v>0</v>
      </c>
    </row>
    <row r="885" spans="1:37" s="468" customFormat="1" ht="15.6">
      <c r="A885" s="382">
        <v>7</v>
      </c>
      <c r="B885" s="382">
        <v>73</v>
      </c>
      <c r="C885" s="382">
        <v>2015</v>
      </c>
      <c r="D885" s="382">
        <v>99</v>
      </c>
      <c r="E885" s="382">
        <v>99</v>
      </c>
      <c r="F885" s="382">
        <v>99</v>
      </c>
      <c r="G885" s="382">
        <v>1</v>
      </c>
      <c r="H885" s="382">
        <v>1</v>
      </c>
      <c r="I885" s="382">
        <v>99</v>
      </c>
      <c r="J885" s="382">
        <v>999</v>
      </c>
      <c r="K885" s="382">
        <v>99</v>
      </c>
      <c r="L885" s="382">
        <v>99</v>
      </c>
      <c r="M885" s="382">
        <v>99</v>
      </c>
      <c r="N885" s="382">
        <v>99</v>
      </c>
      <c r="O885" s="382">
        <v>99</v>
      </c>
      <c r="P885" s="382">
        <v>9999</v>
      </c>
      <c r="Q885" s="382">
        <v>108</v>
      </c>
      <c r="R885" s="382">
        <v>3693</v>
      </c>
      <c r="S885" s="382">
        <v>5.2621175196317376</v>
      </c>
      <c r="T885" s="382">
        <v>4.3769293257514228</v>
      </c>
      <c r="U885" s="382">
        <v>7.2824532900081298</v>
      </c>
      <c r="V885" s="382">
        <v>5.4156512320606559E-2</v>
      </c>
      <c r="W885" s="382">
        <v>2.707825616030328E-2</v>
      </c>
      <c r="X885" s="382">
        <v>1.6246953696181963</v>
      </c>
      <c r="Y885" s="382">
        <v>0.27078256160303282</v>
      </c>
      <c r="Z885" s="382">
        <v>2.6713604257037886</v>
      </c>
      <c r="AA885" s="382">
        <v>1.0389477691871536</v>
      </c>
      <c r="AB885" s="382">
        <v>1.3802320272720452</v>
      </c>
      <c r="AC885" s="382">
        <v>29.494760828124274</v>
      </c>
      <c r="AD885" s="382">
        <v>25.434860155241804</v>
      </c>
      <c r="AE885" s="382">
        <v>39.827103496662758</v>
      </c>
      <c r="AF885" s="382">
        <v>64.103454261412949</v>
      </c>
      <c r="AG885" s="382">
        <v>64.881197935891009</v>
      </c>
      <c r="AH885" s="382">
        <v>0.10831302464121312</v>
      </c>
    </row>
    <row r="886" spans="1:37" s="468" customFormat="1" ht="15.6">
      <c r="A886" s="382">
        <v>7</v>
      </c>
      <c r="B886" s="382">
        <v>74</v>
      </c>
      <c r="C886" s="382">
        <v>2015</v>
      </c>
      <c r="D886" s="382">
        <v>99</v>
      </c>
      <c r="E886" s="382">
        <v>99</v>
      </c>
      <c r="F886" s="382">
        <v>99</v>
      </c>
      <c r="G886" s="382">
        <v>1</v>
      </c>
      <c r="H886" s="382">
        <v>2</v>
      </c>
      <c r="I886" s="382">
        <v>99</v>
      </c>
      <c r="J886" s="382">
        <v>999</v>
      </c>
      <c r="K886" s="382">
        <v>99</v>
      </c>
      <c r="L886" s="382">
        <v>99</v>
      </c>
      <c r="M886" s="382">
        <v>99</v>
      </c>
      <c r="N886" s="382">
        <v>99</v>
      </c>
      <c r="O886" s="382">
        <v>99</v>
      </c>
      <c r="P886" s="382">
        <v>9999</v>
      </c>
      <c r="Q886" s="382">
        <v>64</v>
      </c>
      <c r="R886" s="382">
        <v>2068</v>
      </c>
      <c r="S886" s="382">
        <v>5.8452611218568657</v>
      </c>
      <c r="T886" s="382">
        <v>3.3650870406189557</v>
      </c>
      <c r="U886" s="382">
        <v>7.0392649903288254</v>
      </c>
      <c r="V886" s="382">
        <v>0</v>
      </c>
      <c r="W886" s="382">
        <v>0</v>
      </c>
      <c r="X886" s="382">
        <v>2.3694390715667306</v>
      </c>
      <c r="Y886" s="382">
        <v>0</v>
      </c>
      <c r="Z886" s="382">
        <v>3.4329436874371639</v>
      </c>
      <c r="AA886" s="382">
        <v>1.8809442923298547</v>
      </c>
      <c r="AB886" s="382">
        <v>1.7131530202973435</v>
      </c>
      <c r="AC886" s="382">
        <v>18.440677951264487</v>
      </c>
      <c r="AD886" s="382">
        <v>-9.3144485457091672</v>
      </c>
      <c r="AE886" s="382">
        <v>25.538359918318275</v>
      </c>
      <c r="AF886" s="382">
        <v>35.896545738587051</v>
      </c>
      <c r="AG886" s="382">
        <v>35.118802064108984</v>
      </c>
      <c r="AH886" s="382">
        <v>1.3056092843326883</v>
      </c>
    </row>
    <row r="887" spans="1:37" s="468" customFormat="1" ht="15.6">
      <c r="A887" s="382">
        <v>7</v>
      </c>
      <c r="B887" s="382">
        <v>75</v>
      </c>
      <c r="C887" s="382">
        <v>2015</v>
      </c>
      <c r="D887" s="382">
        <v>99</v>
      </c>
      <c r="E887" s="382">
        <v>99</v>
      </c>
      <c r="F887" s="382">
        <v>99</v>
      </c>
      <c r="G887" s="382">
        <v>2</v>
      </c>
      <c r="H887" s="382">
        <v>1</v>
      </c>
      <c r="I887" s="382">
        <v>99</v>
      </c>
      <c r="J887" s="382">
        <v>999</v>
      </c>
      <c r="K887" s="382">
        <v>99</v>
      </c>
      <c r="L887" s="382">
        <v>99</v>
      </c>
      <c r="M887" s="382">
        <v>99</v>
      </c>
      <c r="N887" s="382">
        <v>99</v>
      </c>
      <c r="O887" s="382">
        <v>99</v>
      </c>
      <c r="P887" s="382">
        <v>9999</v>
      </c>
      <c r="Q887" s="382">
        <v>124</v>
      </c>
      <c r="R887" s="382">
        <v>3636</v>
      </c>
      <c r="S887" s="382">
        <v>4.354235423542355</v>
      </c>
      <c r="T887" s="382">
        <v>3.8490099009900991</v>
      </c>
      <c r="U887" s="382">
        <v>6.8265951595159526</v>
      </c>
      <c r="V887" s="382">
        <v>2.7502750275027504E-2</v>
      </c>
      <c r="W887" s="382">
        <v>0</v>
      </c>
      <c r="X887" s="382">
        <v>2.6127612761276122</v>
      </c>
      <c r="Y887" s="382">
        <v>0.13751375137513752</v>
      </c>
      <c r="Z887" s="382">
        <v>3.3947614730296474</v>
      </c>
      <c r="AA887" s="382">
        <v>1.3194142254694456</v>
      </c>
      <c r="AB887" s="382">
        <v>1.5121534084196091</v>
      </c>
      <c r="AC887" s="382">
        <v>36.0318505296732</v>
      </c>
      <c r="AD887" s="382">
        <v>25.459361507713599</v>
      </c>
      <c r="AE887" s="382">
        <v>50.003864334766114</v>
      </c>
      <c r="AF887" s="382">
        <v>71.043376318874564</v>
      </c>
      <c r="AG887" s="382">
        <v>67.508064033594252</v>
      </c>
      <c r="AH887" s="382">
        <v>0</v>
      </c>
    </row>
    <row r="888" spans="1:37" s="468" customFormat="1" ht="15.6">
      <c r="A888" s="382">
        <v>7</v>
      </c>
      <c r="B888" s="382">
        <v>76</v>
      </c>
      <c r="C888" s="382">
        <v>2015</v>
      </c>
      <c r="D888" s="382">
        <v>99</v>
      </c>
      <c r="E888" s="382">
        <v>99</v>
      </c>
      <c r="F888" s="382">
        <v>99</v>
      </c>
      <c r="G888" s="382">
        <v>2</v>
      </c>
      <c r="H888" s="382">
        <v>2</v>
      </c>
      <c r="I888" s="382">
        <v>99</v>
      </c>
      <c r="J888" s="382">
        <v>999</v>
      </c>
      <c r="K888" s="382">
        <v>99</v>
      </c>
      <c r="L888" s="382">
        <v>99</v>
      </c>
      <c r="M888" s="382">
        <v>99</v>
      </c>
      <c r="N888" s="382">
        <v>99</v>
      </c>
      <c r="O888" s="382">
        <v>99</v>
      </c>
      <c r="P888" s="382">
        <v>9999</v>
      </c>
      <c r="Q888" s="382">
        <v>95</v>
      </c>
      <c r="R888" s="382">
        <v>1482</v>
      </c>
      <c r="S888" s="382">
        <v>4.7726045883940627</v>
      </c>
      <c r="T888" s="382">
        <v>3.6585695006747634</v>
      </c>
      <c r="U888" s="382">
        <v>8.0612010796221316</v>
      </c>
      <c r="V888" s="382">
        <v>0</v>
      </c>
      <c r="W888" s="382">
        <v>0</v>
      </c>
      <c r="X888" s="382">
        <v>2.9014844804318498</v>
      </c>
      <c r="Y888" s="382">
        <v>0.13495276653171387</v>
      </c>
      <c r="Z888" s="382">
        <v>3.4237795743304056</v>
      </c>
      <c r="AA888" s="382">
        <v>1.2135002368175609</v>
      </c>
      <c r="AB888" s="382">
        <v>1.5884273126242965</v>
      </c>
      <c r="AC888" s="382">
        <v>41.682292155653087</v>
      </c>
      <c r="AD888" s="382">
        <v>32.944807459593861</v>
      </c>
      <c r="AE888" s="382">
        <v>43.615513429469289</v>
      </c>
      <c r="AF888" s="382">
        <v>28.956623681125439</v>
      </c>
      <c r="AG888" s="382">
        <v>32.491935966405755</v>
      </c>
      <c r="AH888" s="382">
        <v>0.74224021592442657</v>
      </c>
    </row>
    <row r="889" spans="1:37" s="468" customFormat="1" ht="15.6">
      <c r="A889" s="382">
        <v>7</v>
      </c>
      <c r="B889" s="382">
        <v>77</v>
      </c>
      <c r="C889" s="382">
        <v>2015</v>
      </c>
      <c r="D889" s="382">
        <v>99</v>
      </c>
      <c r="E889" s="382">
        <v>99</v>
      </c>
      <c r="F889" s="382">
        <v>99</v>
      </c>
      <c r="G889" s="382">
        <v>3</v>
      </c>
      <c r="H889" s="382">
        <v>1</v>
      </c>
      <c r="I889" s="382">
        <v>99</v>
      </c>
      <c r="J889" s="382">
        <v>999</v>
      </c>
      <c r="K889" s="382">
        <v>99</v>
      </c>
      <c r="L889" s="382">
        <v>99</v>
      </c>
      <c r="M889" s="382">
        <v>99</v>
      </c>
      <c r="N889" s="382">
        <v>99</v>
      </c>
      <c r="O889" s="382">
        <v>99</v>
      </c>
      <c r="P889" s="382">
        <v>9999</v>
      </c>
      <c r="Q889" s="382">
        <v>21</v>
      </c>
      <c r="R889" s="382">
        <v>390</v>
      </c>
      <c r="S889" s="382">
        <v>4.6589743589743593</v>
      </c>
      <c r="T889" s="382">
        <v>3.5538461538461528</v>
      </c>
      <c r="U889" s="382">
        <v>7.2384615384615376</v>
      </c>
      <c r="V889" s="382">
        <v>0</v>
      </c>
      <c r="W889" s="382">
        <v>0</v>
      </c>
      <c r="X889" s="382">
        <v>1.5384615384615381</v>
      </c>
      <c r="Y889" s="382">
        <v>0</v>
      </c>
      <c r="Z889" s="382">
        <v>2.6688435394875216</v>
      </c>
      <c r="AA889" s="382">
        <v>1.8170443665777036</v>
      </c>
      <c r="AB889" s="382">
        <v>1.7009569182874169</v>
      </c>
      <c r="AC889" s="382">
        <v>51.193960200227203</v>
      </c>
      <c r="AD889" s="382">
        <v>28.133826162683871</v>
      </c>
      <c r="AE889" s="382">
        <v>57.962002770356953</v>
      </c>
      <c r="AF889" s="382">
        <v>19.657258064516128</v>
      </c>
      <c r="AG889" s="382">
        <v>20.928163688931704</v>
      </c>
      <c r="AH889" s="382">
        <v>0</v>
      </c>
    </row>
    <row r="890" spans="1:37" s="468" customFormat="1" ht="15.6">
      <c r="A890" s="382">
        <v>7</v>
      </c>
      <c r="B890" s="382">
        <v>78</v>
      </c>
      <c r="C890" s="382">
        <v>2015</v>
      </c>
      <c r="D890" s="382">
        <v>99</v>
      </c>
      <c r="E890" s="382">
        <v>99</v>
      </c>
      <c r="F890" s="382">
        <v>99</v>
      </c>
      <c r="G890" s="382">
        <v>3</v>
      </c>
      <c r="H890" s="382">
        <v>2</v>
      </c>
      <c r="I890" s="382">
        <v>99</v>
      </c>
      <c r="J890" s="382">
        <v>999</v>
      </c>
      <c r="K890" s="382">
        <v>99</v>
      </c>
      <c r="L890" s="382">
        <v>99</v>
      </c>
      <c r="M890" s="382">
        <v>99</v>
      </c>
      <c r="N890" s="382">
        <v>99</v>
      </c>
      <c r="O890" s="382">
        <v>99</v>
      </c>
      <c r="P890" s="382">
        <v>9999</v>
      </c>
      <c r="Q890" s="382">
        <v>40</v>
      </c>
      <c r="R890" s="382">
        <v>1594</v>
      </c>
      <c r="S890" s="382">
        <v>4.9974905897114192</v>
      </c>
      <c r="T890" s="382">
        <v>3.8180677540777928</v>
      </c>
      <c r="U890" s="382">
        <v>6.6913425345043995</v>
      </c>
      <c r="V890" s="382">
        <v>0</v>
      </c>
      <c r="W890" s="382">
        <v>0</v>
      </c>
      <c r="X890" s="382">
        <v>0.56461731493099121</v>
      </c>
      <c r="Y890" s="382">
        <v>0</v>
      </c>
      <c r="Z890" s="382">
        <v>3.0465419983011572</v>
      </c>
      <c r="AA890" s="382">
        <v>1.3936560788884091</v>
      </c>
      <c r="AB890" s="382">
        <v>1.7741415385114061</v>
      </c>
      <c r="AC890" s="382">
        <v>21.693212778738236</v>
      </c>
      <c r="AD890" s="382">
        <v>-37.378985098295296</v>
      </c>
      <c r="AE890" s="382">
        <v>8.1008204548654188</v>
      </c>
      <c r="AF890" s="382">
        <v>80.342741935483872</v>
      </c>
      <c r="AG890" s="382">
        <v>79.07183631106831</v>
      </c>
      <c r="AH890" s="382">
        <v>0</v>
      </c>
    </row>
    <row r="891" spans="1:37" s="468" customFormat="1" ht="15.6">
      <c r="A891" s="382">
        <v>7</v>
      </c>
      <c r="B891" s="382">
        <v>79</v>
      </c>
      <c r="C891" s="382">
        <v>2015</v>
      </c>
      <c r="D891" s="382">
        <v>99</v>
      </c>
      <c r="E891" s="382">
        <v>99</v>
      </c>
      <c r="F891" s="382">
        <v>99</v>
      </c>
      <c r="G891" s="382">
        <v>4</v>
      </c>
      <c r="H891" s="382">
        <v>1</v>
      </c>
      <c r="I891" s="382">
        <v>99</v>
      </c>
      <c r="J891" s="382">
        <v>999</v>
      </c>
      <c r="K891" s="382">
        <v>99</v>
      </c>
      <c r="L891" s="382">
        <v>99</v>
      </c>
      <c r="M891" s="382">
        <v>99</v>
      </c>
      <c r="N891" s="382">
        <v>99</v>
      </c>
      <c r="O891" s="382">
        <v>99</v>
      </c>
      <c r="P891" s="382">
        <v>9999</v>
      </c>
      <c r="Q891" s="382">
        <v>66</v>
      </c>
      <c r="R891" s="382">
        <v>1815</v>
      </c>
      <c r="S891" s="382">
        <v>4.6137741046831948</v>
      </c>
      <c r="T891" s="382">
        <v>3.5471074380165288</v>
      </c>
      <c r="U891" s="382">
        <v>9.437355371900841</v>
      </c>
      <c r="V891" s="382">
        <v>0</v>
      </c>
      <c r="W891" s="382">
        <v>0</v>
      </c>
      <c r="X891" s="382">
        <v>3.5812672176308533</v>
      </c>
      <c r="Y891" s="382">
        <v>0.22038567493112951</v>
      </c>
      <c r="Z891" s="382">
        <v>3.0466679903474376</v>
      </c>
      <c r="AA891" s="382">
        <v>1.5132574186459504</v>
      </c>
      <c r="AB891" s="382">
        <v>1.5829188636670355</v>
      </c>
      <c r="AC891" s="382">
        <v>43.469713067168151</v>
      </c>
      <c r="AD891" s="382">
        <v>53.903441701340974</v>
      </c>
      <c r="AE891" s="382">
        <v>52.477921432777435</v>
      </c>
      <c r="AF891" s="382">
        <v>79.920739762219284</v>
      </c>
      <c r="AG891" s="382">
        <v>83.725840983077731</v>
      </c>
      <c r="AH891" s="382">
        <v>0</v>
      </c>
    </row>
    <row r="892" spans="1:37" s="468" customFormat="1" ht="15.6">
      <c r="A892" s="382">
        <v>7</v>
      </c>
      <c r="B892" s="382">
        <v>80</v>
      </c>
      <c r="C892" s="382">
        <v>2015</v>
      </c>
      <c r="D892" s="382">
        <v>99</v>
      </c>
      <c r="E892" s="382">
        <v>99</v>
      </c>
      <c r="F892" s="382">
        <v>99</v>
      </c>
      <c r="G892" s="382">
        <v>4</v>
      </c>
      <c r="H892" s="382">
        <v>2</v>
      </c>
      <c r="I892" s="382">
        <v>99</v>
      </c>
      <c r="J892" s="382">
        <v>999</v>
      </c>
      <c r="K892" s="382">
        <v>99</v>
      </c>
      <c r="L892" s="382">
        <v>99</v>
      </c>
      <c r="M892" s="382">
        <v>99</v>
      </c>
      <c r="N892" s="382">
        <v>99</v>
      </c>
      <c r="O892" s="382">
        <v>99</v>
      </c>
      <c r="P892" s="382">
        <v>9999</v>
      </c>
      <c r="Q892" s="382">
        <v>17</v>
      </c>
      <c r="R892" s="382">
        <v>456</v>
      </c>
      <c r="S892" s="382">
        <v>4.837719298245613</v>
      </c>
      <c r="T892" s="382">
        <v>2.9210526315789478</v>
      </c>
      <c r="U892" s="382">
        <v>7.301315789473688</v>
      </c>
      <c r="V892" s="382">
        <v>0</v>
      </c>
      <c r="W892" s="382">
        <v>0</v>
      </c>
      <c r="X892" s="382">
        <v>0.21929824561403505</v>
      </c>
      <c r="Y892" s="382">
        <v>0</v>
      </c>
      <c r="Z892" s="382">
        <v>2.2069463753760985</v>
      </c>
      <c r="AA892" s="382">
        <v>1.0173831542786791</v>
      </c>
      <c r="AB892" s="382">
        <v>1.4396925649042036</v>
      </c>
      <c r="AC892" s="382">
        <v>57.087548608860509</v>
      </c>
      <c r="AD892" s="382">
        <v>55.578001861410009</v>
      </c>
      <c r="AE892" s="382">
        <v>38.950932803172826</v>
      </c>
      <c r="AF892" s="382">
        <v>20.079260237780716</v>
      </c>
      <c r="AG892" s="382">
        <v>16.274159016922301</v>
      </c>
      <c r="AH892" s="382">
        <v>0</v>
      </c>
    </row>
    <row r="893" spans="1:37" ht="15.6">
      <c r="A893" s="382">
        <v>8</v>
      </c>
      <c r="B893" s="382">
        <v>1</v>
      </c>
      <c r="C893" s="382">
        <v>2024</v>
      </c>
      <c r="D893" s="382">
        <v>99</v>
      </c>
      <c r="E893" s="382">
        <v>99</v>
      </c>
      <c r="F893" s="382">
        <v>99</v>
      </c>
      <c r="G893" s="382">
        <v>99</v>
      </c>
      <c r="H893" s="382">
        <v>99</v>
      </c>
      <c r="I893" s="382">
        <v>6</v>
      </c>
      <c r="J893" s="382">
        <v>999</v>
      </c>
      <c r="K893" s="382">
        <v>99</v>
      </c>
      <c r="L893" s="382">
        <v>99</v>
      </c>
      <c r="M893" s="382">
        <v>99</v>
      </c>
      <c r="N893" s="382">
        <v>99</v>
      </c>
      <c r="O893" s="382">
        <v>99</v>
      </c>
      <c r="P893" s="382">
        <v>9999</v>
      </c>
      <c r="Q893" s="382">
        <v>91</v>
      </c>
      <c r="R893" s="382">
        <v>4125</v>
      </c>
      <c r="S893" s="382">
        <v>5.7088484848484846</v>
      </c>
      <c r="T893" s="382">
        <v>5.1512727272727261</v>
      </c>
      <c r="U893" s="382">
        <v>7.3755878787878748</v>
      </c>
      <c r="V893" s="382">
        <v>0</v>
      </c>
      <c r="W893" s="382">
        <v>4.8484848484848485E-2</v>
      </c>
      <c r="X893" s="382">
        <v>0.8</v>
      </c>
      <c r="Y893" s="382">
        <v>2.4242424242424242E-2</v>
      </c>
      <c r="Z893" s="382">
        <v>2.5206575236172655</v>
      </c>
      <c r="AA893" s="382">
        <v>1.2025555646763564</v>
      </c>
      <c r="AB893" s="382">
        <v>1.2964853017836522</v>
      </c>
      <c r="AC893" s="382">
        <v>50.93945366114184</v>
      </c>
      <c r="AD893" s="382">
        <v>31.82700317615647</v>
      </c>
      <c r="AE893" s="382">
        <v>62.610944895802895</v>
      </c>
      <c r="AF893" s="382">
        <v>25.088188784819369</v>
      </c>
      <c r="AG893" s="382">
        <v>22.445274321867846</v>
      </c>
      <c r="AH893" s="382">
        <v>2.2303030303030305</v>
      </c>
      <c r="AI893" s="382">
        <v>4113</v>
      </c>
      <c r="AJ893" s="382">
        <v>78.513323608071985</v>
      </c>
      <c r="AK893" s="382">
        <v>14.921694348323291</v>
      </c>
    </row>
    <row r="894" spans="1:37" ht="15.6">
      <c r="A894" s="382">
        <v>8</v>
      </c>
      <c r="B894" s="382">
        <v>2</v>
      </c>
      <c r="C894" s="382">
        <v>2024</v>
      </c>
      <c r="D894" s="382">
        <v>99</v>
      </c>
      <c r="E894" s="382">
        <v>99</v>
      </c>
      <c r="F894" s="382">
        <v>99</v>
      </c>
      <c r="G894" s="382">
        <v>99</v>
      </c>
      <c r="H894" s="382">
        <v>99</v>
      </c>
      <c r="I894" s="382">
        <v>24</v>
      </c>
      <c r="J894" s="382">
        <v>999</v>
      </c>
      <c r="K894" s="382">
        <v>99</v>
      </c>
      <c r="L894" s="382">
        <v>99</v>
      </c>
      <c r="M894" s="382">
        <v>99</v>
      </c>
      <c r="N894" s="382">
        <v>99</v>
      </c>
      <c r="O894" s="382">
        <v>99</v>
      </c>
      <c r="P894" s="382">
        <v>9999</v>
      </c>
      <c r="Q894" s="382">
        <v>181</v>
      </c>
      <c r="R894" s="382">
        <v>4427</v>
      </c>
      <c r="S894" s="382">
        <v>5.5003388299073874</v>
      </c>
      <c r="T894" s="382">
        <v>4.3040433702281451</v>
      </c>
      <c r="U894" s="382">
        <v>8.1316241246894094</v>
      </c>
      <c r="V894" s="382">
        <v>0</v>
      </c>
      <c r="W894" s="382">
        <v>6.7765981477298412E-2</v>
      </c>
      <c r="X894" s="382">
        <v>2.5525186356449061</v>
      </c>
      <c r="Y894" s="382">
        <v>0.18070928393946237</v>
      </c>
      <c r="Z894" s="382">
        <v>3.3179789183590538</v>
      </c>
      <c r="AA894" s="382">
        <v>1.5190046355574656</v>
      </c>
      <c r="AB894" s="382">
        <v>1.3502133308402098</v>
      </c>
      <c r="AC894" s="382">
        <v>32.705672662286155</v>
      </c>
      <c r="AD894" s="382">
        <v>28.77563516728199</v>
      </c>
      <c r="AE894" s="382">
        <v>57.970525820520976</v>
      </c>
      <c r="AF894" s="382">
        <v>26.92494830312614</v>
      </c>
      <c r="AG894" s="382">
        <v>26.557741566137103</v>
      </c>
      <c r="AH894" s="382">
        <v>0.9713124011746106</v>
      </c>
      <c r="AI894" s="382">
        <v>4132</v>
      </c>
      <c r="AJ894" s="382">
        <v>80.490271055179051</v>
      </c>
      <c r="AK894" s="382">
        <v>15.093221783590471</v>
      </c>
    </row>
    <row r="895" spans="1:37" ht="15.6">
      <c r="A895" s="382">
        <v>8</v>
      </c>
      <c r="B895" s="382">
        <v>3</v>
      </c>
      <c r="C895" s="382">
        <v>2024</v>
      </c>
      <c r="D895" s="382">
        <v>99</v>
      </c>
      <c r="E895" s="382">
        <v>99</v>
      </c>
      <c r="F895" s="382">
        <v>99</v>
      </c>
      <c r="G895" s="382">
        <v>99</v>
      </c>
      <c r="H895" s="382">
        <v>99</v>
      </c>
      <c r="I895" s="382">
        <v>49</v>
      </c>
      <c r="J895" s="382">
        <v>999</v>
      </c>
      <c r="K895" s="382">
        <v>99</v>
      </c>
      <c r="L895" s="382">
        <v>99</v>
      </c>
      <c r="M895" s="382">
        <v>99</v>
      </c>
      <c r="N895" s="382">
        <v>99</v>
      </c>
      <c r="O895" s="382">
        <v>99</v>
      </c>
      <c r="P895" s="382">
        <v>9999</v>
      </c>
      <c r="Q895" s="382">
        <v>114</v>
      </c>
      <c r="R895" s="382">
        <v>2584</v>
      </c>
      <c r="S895" s="382">
        <v>5.6594427244582013</v>
      </c>
      <c r="T895" s="382">
        <v>4.4047987616099054</v>
      </c>
      <c r="U895" s="382">
        <v>9.2559210526315692</v>
      </c>
      <c r="V895" s="382">
        <v>3.8699690402476797E-2</v>
      </c>
      <c r="W895" s="382">
        <v>0</v>
      </c>
      <c r="X895" s="382">
        <v>3.1346749226006185</v>
      </c>
      <c r="Y895" s="382">
        <v>7.7399380804953594E-2</v>
      </c>
      <c r="Z895" s="382">
        <v>3.1731939725733258</v>
      </c>
      <c r="AA895" s="382">
        <v>1.6291545602197604</v>
      </c>
      <c r="AB895" s="382">
        <v>1.3372173893948636</v>
      </c>
      <c r="AC895" s="382">
        <v>52.252209466731635</v>
      </c>
      <c r="AD895" s="382">
        <v>30.18823425531609</v>
      </c>
      <c r="AE895" s="382">
        <v>54.07787738352031</v>
      </c>
      <c r="AF895" s="382">
        <v>15.715849653326847</v>
      </c>
      <c r="AG895" s="382">
        <v>17.644789182936311</v>
      </c>
      <c r="AH895" s="382">
        <v>1.2770897832817336</v>
      </c>
      <c r="AI895" s="382">
        <v>2253</v>
      </c>
      <c r="AJ895" s="382">
        <v>85.564935641366972</v>
      </c>
      <c r="AK895" s="382">
        <v>15.022262447274372</v>
      </c>
    </row>
    <row r="896" spans="1:37" ht="15.6">
      <c r="A896" s="382">
        <v>8</v>
      </c>
      <c r="B896" s="382">
        <v>4</v>
      </c>
      <c r="C896" s="382">
        <v>2024</v>
      </c>
      <c r="D896" s="382">
        <v>99</v>
      </c>
      <c r="E896" s="382">
        <v>99</v>
      </c>
      <c r="F896" s="382">
        <v>99</v>
      </c>
      <c r="G896" s="382">
        <v>99</v>
      </c>
      <c r="H896" s="382">
        <v>99</v>
      </c>
      <c r="I896" s="382">
        <v>80</v>
      </c>
      <c r="J896" s="382">
        <v>999</v>
      </c>
      <c r="K896" s="382">
        <v>99</v>
      </c>
      <c r="L896" s="382">
        <v>99</v>
      </c>
      <c r="M896" s="382">
        <v>99</v>
      </c>
      <c r="N896" s="382">
        <v>99</v>
      </c>
      <c r="O896" s="382">
        <v>99</v>
      </c>
      <c r="P896" s="382">
        <v>9999</v>
      </c>
      <c r="Q896" s="382">
        <v>102</v>
      </c>
      <c r="R896" s="382">
        <v>1300</v>
      </c>
      <c r="S896" s="382">
        <v>5.1692307692307677</v>
      </c>
      <c r="T896" s="382">
        <v>3.7207692307692306</v>
      </c>
      <c r="U896" s="382">
        <v>8.5670769230769128</v>
      </c>
      <c r="V896" s="382">
        <v>0</v>
      </c>
      <c r="W896" s="382">
        <v>7.69230769230769E-2</v>
      </c>
      <c r="X896" s="382">
        <v>1.8461538461538465</v>
      </c>
      <c r="Y896" s="382">
        <v>0</v>
      </c>
      <c r="Z896" s="382">
        <v>2.867560058026795</v>
      </c>
      <c r="AA896" s="382">
        <v>1.4002113111871111</v>
      </c>
      <c r="AB896" s="382">
        <v>1.3043239424106128</v>
      </c>
      <c r="AC896" s="382">
        <v>61.101487372482516</v>
      </c>
      <c r="AD896" s="382">
        <v>52.385729521925718</v>
      </c>
      <c r="AE896" s="382">
        <v>67.913900917451613</v>
      </c>
      <c r="AF896" s="382">
        <v>7.9065807079430721</v>
      </c>
      <c r="AG896" s="382">
        <v>8.2163766850019986</v>
      </c>
      <c r="AH896" s="382">
        <v>2.9230769230769238</v>
      </c>
      <c r="AI896" s="382">
        <v>1275</v>
      </c>
      <c r="AJ896" s="382">
        <v>83.700862745097993</v>
      </c>
      <c r="AK896" s="382">
        <v>14.159460547284411</v>
      </c>
    </row>
    <row r="897" spans="1:37" ht="15.6">
      <c r="A897" s="382">
        <v>8</v>
      </c>
      <c r="B897" s="382">
        <v>5</v>
      </c>
      <c r="C897" s="382">
        <v>2024</v>
      </c>
      <c r="D897" s="382">
        <v>99</v>
      </c>
      <c r="E897" s="382">
        <v>99</v>
      </c>
      <c r="F897" s="382">
        <v>99</v>
      </c>
      <c r="G897" s="382">
        <v>99</v>
      </c>
      <c r="H897" s="382">
        <v>99</v>
      </c>
      <c r="I897" s="382">
        <v>81</v>
      </c>
      <c r="J897" s="382">
        <v>999</v>
      </c>
      <c r="K897" s="382">
        <v>99</v>
      </c>
      <c r="L897" s="382">
        <v>99</v>
      </c>
      <c r="M897" s="382">
        <v>99</v>
      </c>
      <c r="N897" s="382">
        <v>99</v>
      </c>
      <c r="O897" s="382">
        <v>99</v>
      </c>
      <c r="P897" s="382">
        <v>9999</v>
      </c>
      <c r="Q897" s="382">
        <v>10</v>
      </c>
      <c r="R897" s="382">
        <v>84</v>
      </c>
      <c r="S897" s="382">
        <v>5.6071428571428559</v>
      </c>
      <c r="T897" s="382">
        <v>4.1904761904761907</v>
      </c>
      <c r="U897" s="382">
        <v>9.5785714285714363</v>
      </c>
      <c r="V897" s="382">
        <v>0</v>
      </c>
      <c r="W897" s="382">
        <v>0</v>
      </c>
      <c r="X897" s="382">
        <v>4.7619047619047636</v>
      </c>
      <c r="Y897" s="382">
        <v>0</v>
      </c>
      <c r="Z897" s="382">
        <v>3.4787132072407529</v>
      </c>
      <c r="AA897" s="382">
        <v>1.8193265181357197</v>
      </c>
      <c r="AB897" s="382">
        <v>1.3581867330430155</v>
      </c>
      <c r="AC897" s="382">
        <v>78.286352785806656</v>
      </c>
      <c r="AD897" s="382">
        <v>79.405406265852307</v>
      </c>
      <c r="AE897" s="382">
        <v>76.740991789101116</v>
      </c>
      <c r="AF897" s="382">
        <v>0.51088675343632173</v>
      </c>
      <c r="AG897" s="382">
        <v>0.59358695908779757</v>
      </c>
      <c r="AH897" s="382">
        <v>0</v>
      </c>
      <c r="AI897" s="382">
        <v>75</v>
      </c>
      <c r="AJ897" s="382">
        <v>85.517333333333355</v>
      </c>
      <c r="AK897" s="382">
        <v>14.067041069406011</v>
      </c>
    </row>
    <row r="898" spans="1:37" ht="15.6">
      <c r="A898" s="382">
        <v>8</v>
      </c>
      <c r="B898" s="382">
        <v>6</v>
      </c>
      <c r="C898" s="382">
        <v>2024</v>
      </c>
      <c r="D898" s="382">
        <v>99</v>
      </c>
      <c r="E898" s="382">
        <v>99</v>
      </c>
      <c r="F898" s="382">
        <v>99</v>
      </c>
      <c r="G898" s="382">
        <v>99</v>
      </c>
      <c r="H898" s="382">
        <v>99</v>
      </c>
      <c r="I898" s="382">
        <v>83</v>
      </c>
      <c r="J898" s="382">
        <v>999</v>
      </c>
      <c r="K898" s="382">
        <v>99</v>
      </c>
      <c r="L898" s="382">
        <v>99</v>
      </c>
      <c r="M898" s="382">
        <v>99</v>
      </c>
      <c r="N898" s="382">
        <v>99</v>
      </c>
      <c r="O898" s="382">
        <v>99</v>
      </c>
      <c r="P898" s="382">
        <v>9999</v>
      </c>
      <c r="Q898" s="382">
        <v>152</v>
      </c>
      <c r="R898" s="382">
        <v>3922</v>
      </c>
      <c r="S898" s="382">
        <v>5.4459459459459447</v>
      </c>
      <c r="T898" s="382">
        <v>4.276899541050482</v>
      </c>
      <c r="U898" s="382">
        <v>8.4820754716981082</v>
      </c>
      <c r="V898" s="382">
        <v>2.549719530851606E-2</v>
      </c>
      <c r="W898" s="382">
        <v>0</v>
      </c>
      <c r="X898" s="382">
        <v>4.7424783273839859</v>
      </c>
      <c r="Y898" s="382">
        <v>0.10198878123406424</v>
      </c>
      <c r="Z898" s="382">
        <v>3.8335940209156942</v>
      </c>
      <c r="AA898" s="382">
        <v>1.3947011747279403</v>
      </c>
      <c r="AB898" s="382">
        <v>1.368518248857197</v>
      </c>
      <c r="AC898" s="382">
        <v>54.228627066759195</v>
      </c>
      <c r="AD898" s="382">
        <v>21.543700637384546</v>
      </c>
      <c r="AE898" s="382">
        <v>51.733851197525375</v>
      </c>
      <c r="AF898" s="382">
        <v>23.853545797348247</v>
      </c>
      <c r="AG898" s="382">
        <v>24.542231284968956</v>
      </c>
      <c r="AH898" s="382">
        <v>2.5497195308516059</v>
      </c>
      <c r="AI898" s="382">
        <v>2813</v>
      </c>
      <c r="AJ898" s="382">
        <v>84.267685744756506</v>
      </c>
      <c r="AK898" s="382">
        <v>14.220128203856028</v>
      </c>
    </row>
    <row r="899" spans="1:37" ht="15.6">
      <c r="A899" s="382">
        <v>8</v>
      </c>
      <c r="B899" s="382">
        <v>7</v>
      </c>
      <c r="C899" s="382">
        <v>2023</v>
      </c>
      <c r="D899" s="382">
        <v>99</v>
      </c>
      <c r="E899" s="382">
        <v>99</v>
      </c>
      <c r="F899" s="382">
        <v>99</v>
      </c>
      <c r="G899" s="382">
        <v>99</v>
      </c>
      <c r="H899" s="382">
        <v>99</v>
      </c>
      <c r="I899" s="382">
        <v>6</v>
      </c>
      <c r="J899" s="382">
        <v>999</v>
      </c>
      <c r="K899" s="382">
        <v>99</v>
      </c>
      <c r="L899" s="382">
        <v>99</v>
      </c>
      <c r="M899" s="382">
        <v>99</v>
      </c>
      <c r="N899" s="382">
        <v>99</v>
      </c>
      <c r="O899" s="382">
        <v>99</v>
      </c>
      <c r="P899" s="382">
        <v>9999</v>
      </c>
      <c r="Q899" s="382">
        <v>103</v>
      </c>
      <c r="R899" s="382">
        <v>4544</v>
      </c>
      <c r="S899" s="382">
        <v>5.3716989436619746</v>
      </c>
      <c r="T899" s="382">
        <v>5.0371919014084519</v>
      </c>
      <c r="U899" s="382">
        <v>7.6072183098591779</v>
      </c>
      <c r="V899" s="382">
        <v>0</v>
      </c>
      <c r="W899" s="382">
        <v>0.2420774647887324</v>
      </c>
      <c r="X899" s="382">
        <v>1.1443661971830985</v>
      </c>
      <c r="Y899" s="382">
        <v>0</v>
      </c>
      <c r="Z899" s="382">
        <v>2.5938486634651996</v>
      </c>
      <c r="AA899" s="382">
        <v>1.1704625158091888</v>
      </c>
      <c r="AB899" s="382">
        <v>1.5478513737260688</v>
      </c>
      <c r="AC899" s="382">
        <v>45.369611376920709</v>
      </c>
      <c r="AD899" s="382">
        <v>24.997054031060561</v>
      </c>
      <c r="AE899" s="382">
        <v>39.711301983575225</v>
      </c>
      <c r="AF899" s="382">
        <v>26.125452768355089</v>
      </c>
      <c r="AG899" s="382">
        <v>24.856508014122756</v>
      </c>
      <c r="AH899" s="382">
        <v>0.72623239436619691</v>
      </c>
      <c r="AI899" s="382">
        <v>1788</v>
      </c>
      <c r="AJ899" s="382">
        <v>83.768400447427098</v>
      </c>
      <c r="AK899" s="382">
        <v>14.290886035935284</v>
      </c>
    </row>
    <row r="900" spans="1:37" ht="15.6">
      <c r="A900" s="382">
        <v>8</v>
      </c>
      <c r="B900" s="382">
        <v>8</v>
      </c>
      <c r="C900" s="382">
        <v>2023</v>
      </c>
      <c r="D900" s="382">
        <v>99</v>
      </c>
      <c r="E900" s="382">
        <v>99</v>
      </c>
      <c r="F900" s="382">
        <v>99</v>
      </c>
      <c r="G900" s="382">
        <v>99</v>
      </c>
      <c r="H900" s="382">
        <v>99</v>
      </c>
      <c r="I900" s="382">
        <v>24</v>
      </c>
      <c r="J900" s="382">
        <v>999</v>
      </c>
      <c r="K900" s="382">
        <v>99</v>
      </c>
      <c r="L900" s="382">
        <v>99</v>
      </c>
      <c r="M900" s="382">
        <v>99</v>
      </c>
      <c r="N900" s="382">
        <v>99</v>
      </c>
      <c r="O900" s="382">
        <v>99</v>
      </c>
      <c r="P900" s="382">
        <v>9999</v>
      </c>
      <c r="Q900" s="382">
        <v>157</v>
      </c>
      <c r="R900" s="382">
        <v>4694</v>
      </c>
      <c r="S900" s="382">
        <v>5.3679164891350659</v>
      </c>
      <c r="T900" s="382">
        <v>4.3536429484448238</v>
      </c>
      <c r="U900" s="382">
        <v>7.5980400511291011</v>
      </c>
      <c r="V900" s="382">
        <v>0</v>
      </c>
      <c r="W900" s="382">
        <v>0</v>
      </c>
      <c r="X900" s="382">
        <v>1.2782275244993604</v>
      </c>
      <c r="Y900" s="382">
        <v>4.2607584149978707E-2</v>
      </c>
      <c r="Z900" s="382">
        <v>2.8636632309383003</v>
      </c>
      <c r="AA900" s="382">
        <v>1.2990777285749184</v>
      </c>
      <c r="AB900" s="382">
        <v>1.6045414288069677</v>
      </c>
      <c r="AC900" s="382">
        <v>22.886427353910353</v>
      </c>
      <c r="AD900" s="382">
        <v>18.195004163029445</v>
      </c>
      <c r="AE900" s="382">
        <v>49.439053813986192</v>
      </c>
      <c r="AF900" s="382">
        <v>26.98786868280342</v>
      </c>
      <c r="AG900" s="382">
        <v>25.646055498428797</v>
      </c>
      <c r="AH900" s="382">
        <v>0.12782275244993613</v>
      </c>
      <c r="AI900" s="382">
        <v>26</v>
      </c>
      <c r="AJ900" s="382">
        <v>93.615384615384642</v>
      </c>
      <c r="AK900" s="382">
        <v>12.609835319600007</v>
      </c>
    </row>
    <row r="901" spans="1:37" ht="15.6">
      <c r="A901" s="382">
        <v>8</v>
      </c>
      <c r="B901" s="382">
        <v>9</v>
      </c>
      <c r="C901" s="382">
        <v>2023</v>
      </c>
      <c r="D901" s="382">
        <v>99</v>
      </c>
      <c r="E901" s="382">
        <v>99</v>
      </c>
      <c r="F901" s="382">
        <v>99</v>
      </c>
      <c r="G901" s="382">
        <v>99</v>
      </c>
      <c r="H901" s="382">
        <v>99</v>
      </c>
      <c r="I901" s="382">
        <v>49</v>
      </c>
      <c r="J901" s="382">
        <v>999</v>
      </c>
      <c r="K901" s="382">
        <v>99</v>
      </c>
      <c r="L901" s="382">
        <v>99</v>
      </c>
      <c r="M901" s="382">
        <v>99</v>
      </c>
      <c r="N901" s="382">
        <v>99</v>
      </c>
      <c r="O901" s="382">
        <v>99</v>
      </c>
      <c r="P901" s="382">
        <v>9999</v>
      </c>
      <c r="Q901" s="382">
        <v>115</v>
      </c>
      <c r="R901" s="382">
        <v>2408</v>
      </c>
      <c r="S901" s="382">
        <v>5.4713455149501664</v>
      </c>
      <c r="T901" s="382">
        <v>4.0992524916943509</v>
      </c>
      <c r="U901" s="382">
        <v>8.9109634551494885</v>
      </c>
      <c r="V901" s="382">
        <v>0</v>
      </c>
      <c r="W901" s="382">
        <v>0</v>
      </c>
      <c r="X901" s="382">
        <v>2.3255813953488378</v>
      </c>
      <c r="Y901" s="382">
        <v>4.1528239202657809E-2</v>
      </c>
      <c r="Z901" s="382">
        <v>3.0101662301082261</v>
      </c>
      <c r="AA901" s="382">
        <v>1.6043471416907595</v>
      </c>
      <c r="AB901" s="382">
        <v>1.6011414448077883</v>
      </c>
      <c r="AC901" s="382">
        <v>30.928989262679288</v>
      </c>
      <c r="AD901" s="382">
        <v>34.491074996144008</v>
      </c>
      <c r="AE901" s="382">
        <v>51.156375951669439</v>
      </c>
      <c r="AF901" s="382">
        <v>13.844650146610713</v>
      </c>
      <c r="AG901" s="382">
        <v>15.429684971991877</v>
      </c>
      <c r="AH901" s="382">
        <v>4.1528239202657809E-2</v>
      </c>
      <c r="AI901" s="382">
        <v>0</v>
      </c>
      <c r="AJ901" s="382"/>
      <c r="AK901" s="382"/>
    </row>
    <row r="902" spans="1:37" ht="15.6">
      <c r="A902" s="382">
        <v>8</v>
      </c>
      <c r="B902" s="382">
        <v>10</v>
      </c>
      <c r="C902" s="382">
        <v>2023</v>
      </c>
      <c r="D902" s="382">
        <v>99</v>
      </c>
      <c r="E902" s="382">
        <v>99</v>
      </c>
      <c r="F902" s="382">
        <v>99</v>
      </c>
      <c r="G902" s="382">
        <v>99</v>
      </c>
      <c r="H902" s="382">
        <v>99</v>
      </c>
      <c r="I902" s="382">
        <v>80</v>
      </c>
      <c r="J902" s="382">
        <v>999</v>
      </c>
      <c r="K902" s="382">
        <v>99</v>
      </c>
      <c r="L902" s="382">
        <v>99</v>
      </c>
      <c r="M902" s="382">
        <v>99</v>
      </c>
      <c r="N902" s="382">
        <v>99</v>
      </c>
      <c r="O902" s="382">
        <v>99</v>
      </c>
      <c r="P902" s="382">
        <v>9999</v>
      </c>
      <c r="Q902" s="382">
        <v>100</v>
      </c>
      <c r="R902" s="382">
        <v>1463</v>
      </c>
      <c r="S902" s="382">
        <v>4.9583048530416951</v>
      </c>
      <c r="T902" s="382">
        <v>4.0505809979494192</v>
      </c>
      <c r="U902" s="382">
        <v>8.6056049213944021</v>
      </c>
      <c r="V902" s="382">
        <v>0</v>
      </c>
      <c r="W902" s="382">
        <v>0.13670539986329461</v>
      </c>
      <c r="X902" s="382">
        <v>2.6657552973342442</v>
      </c>
      <c r="Y902" s="382">
        <v>0.20505809979494188</v>
      </c>
      <c r="Z902" s="382">
        <v>3.3261648409711446</v>
      </c>
      <c r="AA902" s="382">
        <v>1.5726769468791348</v>
      </c>
      <c r="AB902" s="382">
        <v>1.6899560567624026</v>
      </c>
      <c r="AC902" s="382">
        <v>63.415493189635917</v>
      </c>
      <c r="AD902" s="382">
        <v>52.322220064449724</v>
      </c>
      <c r="AE902" s="382">
        <v>51.104281007327891</v>
      </c>
      <c r="AF902" s="382">
        <v>8.4114298855861573</v>
      </c>
      <c r="AG902" s="382">
        <v>9.0531901889017572</v>
      </c>
      <c r="AH902" s="382">
        <v>2.1872863978127137</v>
      </c>
      <c r="AI902" s="382">
        <v>439</v>
      </c>
      <c r="AJ902" s="382">
        <v>85.328929384965804</v>
      </c>
      <c r="AK902" s="382">
        <v>14.630781790459652</v>
      </c>
    </row>
    <row r="903" spans="1:37" ht="15.6">
      <c r="A903" s="382">
        <v>8</v>
      </c>
      <c r="B903" s="382">
        <v>11</v>
      </c>
      <c r="C903" s="382">
        <v>2023</v>
      </c>
      <c r="D903" s="382">
        <v>99</v>
      </c>
      <c r="E903" s="382">
        <v>99</v>
      </c>
      <c r="F903" s="382">
        <v>99</v>
      </c>
      <c r="G903" s="382">
        <v>99</v>
      </c>
      <c r="H903" s="382">
        <v>99</v>
      </c>
      <c r="I903" s="382">
        <v>81</v>
      </c>
      <c r="J903" s="382">
        <v>999</v>
      </c>
      <c r="K903" s="382">
        <v>99</v>
      </c>
      <c r="L903" s="382">
        <v>99</v>
      </c>
      <c r="M903" s="382">
        <v>99</v>
      </c>
      <c r="N903" s="382">
        <v>99</v>
      </c>
      <c r="O903" s="382">
        <v>99</v>
      </c>
      <c r="P903" s="382">
        <v>9999</v>
      </c>
      <c r="Q903" s="382">
        <v>8</v>
      </c>
      <c r="R903" s="382">
        <v>126</v>
      </c>
      <c r="S903" s="382">
        <v>4.5555555555555562</v>
      </c>
      <c r="T903" s="382">
        <v>3.3095238095238102</v>
      </c>
      <c r="U903" s="382">
        <v>7.1865079365079341</v>
      </c>
      <c r="V903" s="382">
        <v>0</v>
      </c>
      <c r="W903" s="382">
        <v>0</v>
      </c>
      <c r="X903" s="382">
        <v>0.79365079365079338</v>
      </c>
      <c r="Y903" s="382">
        <v>0</v>
      </c>
      <c r="Z903" s="382">
        <v>2.8224258724530928</v>
      </c>
      <c r="AA903" s="382">
        <v>2.202291575478033</v>
      </c>
      <c r="AB903" s="382">
        <v>2.0058022410959375</v>
      </c>
      <c r="AC903" s="382">
        <v>75.453388316495349</v>
      </c>
      <c r="AD903" s="382">
        <v>65.725010357277739</v>
      </c>
      <c r="AE903" s="382">
        <v>50.366441290707797</v>
      </c>
      <c r="AF903" s="382">
        <v>0.72442936813660652</v>
      </c>
      <c r="AG903" s="382">
        <v>0.65112499730345752</v>
      </c>
      <c r="AH903" s="382">
        <v>2.3809523809523818</v>
      </c>
      <c r="AI903" s="382">
        <v>0</v>
      </c>
      <c r="AJ903" s="382"/>
      <c r="AK903" s="382"/>
    </row>
    <row r="904" spans="1:37" ht="15.6">
      <c r="A904" s="382">
        <v>8</v>
      </c>
      <c r="B904" s="382">
        <v>12</v>
      </c>
      <c r="C904" s="382">
        <v>2023</v>
      </c>
      <c r="D904" s="382">
        <v>99</v>
      </c>
      <c r="E904" s="382">
        <v>99</v>
      </c>
      <c r="F904" s="382">
        <v>99</v>
      </c>
      <c r="G904" s="382">
        <v>99</v>
      </c>
      <c r="H904" s="382">
        <v>99</v>
      </c>
      <c r="I904" s="382">
        <v>83</v>
      </c>
      <c r="J904" s="382">
        <v>999</v>
      </c>
      <c r="K904" s="382">
        <v>99</v>
      </c>
      <c r="L904" s="382">
        <v>99</v>
      </c>
      <c r="M904" s="382">
        <v>99</v>
      </c>
      <c r="N904" s="382">
        <v>99</v>
      </c>
      <c r="O904" s="382">
        <v>99</v>
      </c>
      <c r="P904" s="382">
        <v>9999</v>
      </c>
      <c r="Q904" s="382">
        <v>157</v>
      </c>
      <c r="R904" s="382">
        <v>4158</v>
      </c>
      <c r="S904" s="382">
        <v>5.2919672919672918</v>
      </c>
      <c r="T904" s="382">
        <v>4.1291486291486308</v>
      </c>
      <c r="U904" s="382">
        <v>8.1485088985088936</v>
      </c>
      <c r="V904" s="382">
        <v>0</v>
      </c>
      <c r="W904" s="382">
        <v>2.4050024050024044E-2</v>
      </c>
      <c r="X904" s="382">
        <v>4.2328042328042326</v>
      </c>
      <c r="Y904" s="382">
        <v>2.4050024050024044E-2</v>
      </c>
      <c r="Z904" s="382">
        <v>3.737466331991941</v>
      </c>
      <c r="AA904" s="382">
        <v>1.6874285268067564</v>
      </c>
      <c r="AB904" s="382">
        <v>1.433271852279463</v>
      </c>
      <c r="AC904" s="382">
        <v>29.369733914222778</v>
      </c>
      <c r="AD904" s="382">
        <v>12.102000379048128</v>
      </c>
      <c r="AE904" s="382">
        <v>42.274110574179112</v>
      </c>
      <c r="AF904" s="382">
        <v>23.906169148508017</v>
      </c>
      <c r="AG904" s="382">
        <v>24.363436329251343</v>
      </c>
      <c r="AH904" s="382">
        <v>1.827801827801828</v>
      </c>
      <c r="AI904" s="382">
        <v>130</v>
      </c>
      <c r="AJ904" s="382">
        <v>86.03461538461535</v>
      </c>
      <c r="AK904" s="382">
        <v>12.08215223336382</v>
      </c>
    </row>
    <row r="905" spans="1:37" ht="15.6">
      <c r="A905" s="382">
        <v>8</v>
      </c>
      <c r="B905" s="382">
        <v>13</v>
      </c>
      <c r="C905" s="382">
        <v>2022</v>
      </c>
      <c r="D905" s="382">
        <v>99</v>
      </c>
      <c r="E905" s="382">
        <v>99</v>
      </c>
      <c r="F905" s="382">
        <v>99</v>
      </c>
      <c r="G905" s="382">
        <v>99</v>
      </c>
      <c r="H905" s="382">
        <v>99</v>
      </c>
      <c r="I905" s="382">
        <v>6</v>
      </c>
      <c r="J905" s="382">
        <v>999</v>
      </c>
      <c r="K905" s="382">
        <v>99</v>
      </c>
      <c r="L905" s="382">
        <v>99</v>
      </c>
      <c r="M905" s="382">
        <v>99</v>
      </c>
      <c r="N905" s="382">
        <v>99</v>
      </c>
      <c r="O905" s="382">
        <v>99</v>
      </c>
      <c r="P905" s="382">
        <v>9999</v>
      </c>
      <c r="Q905" s="382">
        <v>102</v>
      </c>
      <c r="R905" s="382">
        <v>4381</v>
      </c>
      <c r="S905" s="382">
        <v>5.2716274823099747</v>
      </c>
      <c r="T905" s="382">
        <v>5.1232595297877195</v>
      </c>
      <c r="U905" s="382">
        <v>7.5832914859621132</v>
      </c>
      <c r="V905" s="382">
        <v>0</v>
      </c>
      <c r="W905" s="382">
        <v>0</v>
      </c>
      <c r="X905" s="382">
        <v>1.4380278475233963</v>
      </c>
      <c r="Y905" s="382">
        <v>2.2825838849577725E-2</v>
      </c>
      <c r="Z905" s="382">
        <v>2.8007546565430541</v>
      </c>
      <c r="AA905" s="382">
        <v>1.244826160488248</v>
      </c>
      <c r="AB905" s="382">
        <v>1.785932491108559</v>
      </c>
      <c r="AC905" s="382">
        <v>40.31113668038379</v>
      </c>
      <c r="AD905" s="382">
        <v>18.121741734078316</v>
      </c>
      <c r="AE905" s="382">
        <v>41.616352908068713</v>
      </c>
      <c r="AF905" s="382">
        <v>25.575014594279043</v>
      </c>
      <c r="AG905" s="382">
        <v>24.02218268786638</v>
      </c>
      <c r="AH905" s="382">
        <v>0.34238758274366599</v>
      </c>
      <c r="AI905" s="382">
        <v>0</v>
      </c>
      <c r="AJ905" s="382"/>
      <c r="AK905" s="382"/>
    </row>
    <row r="906" spans="1:37" ht="15.6">
      <c r="A906" s="382">
        <v>8</v>
      </c>
      <c r="B906" s="382">
        <v>14</v>
      </c>
      <c r="C906" s="382">
        <v>2022</v>
      </c>
      <c r="D906" s="382">
        <v>99</v>
      </c>
      <c r="E906" s="382">
        <v>99</v>
      </c>
      <c r="F906" s="382">
        <v>99</v>
      </c>
      <c r="G906" s="382">
        <v>99</v>
      </c>
      <c r="H906" s="382">
        <v>99</v>
      </c>
      <c r="I906" s="382">
        <v>24</v>
      </c>
      <c r="J906" s="382">
        <v>999</v>
      </c>
      <c r="K906" s="382">
        <v>99</v>
      </c>
      <c r="L906" s="382">
        <v>99</v>
      </c>
      <c r="M906" s="382">
        <v>99</v>
      </c>
      <c r="N906" s="382">
        <v>99</v>
      </c>
      <c r="O906" s="382">
        <v>99</v>
      </c>
      <c r="P906" s="382">
        <v>9999</v>
      </c>
      <c r="Q906" s="382">
        <v>149</v>
      </c>
      <c r="R906" s="382">
        <v>4511</v>
      </c>
      <c r="S906" s="382">
        <v>5.1733540234981161</v>
      </c>
      <c r="T906" s="382">
        <v>4.5134116603857244</v>
      </c>
      <c r="U906" s="382">
        <v>7.909221902017288</v>
      </c>
      <c r="V906" s="382">
        <v>0</v>
      </c>
      <c r="W906" s="382">
        <v>0</v>
      </c>
      <c r="X906" s="382">
        <v>2.2168033695411218</v>
      </c>
      <c r="Y906" s="382">
        <v>0</v>
      </c>
      <c r="Z906" s="382">
        <v>3.0712586144096052</v>
      </c>
      <c r="AA906" s="382">
        <v>1.1419372357213238</v>
      </c>
      <c r="AB906" s="382">
        <v>1.2072839778161988</v>
      </c>
      <c r="AC906" s="382">
        <v>24.55123358526528</v>
      </c>
      <c r="AD906" s="382">
        <v>14.879495912119276</v>
      </c>
      <c r="AE906" s="382">
        <v>39.531914578257727</v>
      </c>
      <c r="AF906" s="382">
        <v>26.333917104495043</v>
      </c>
      <c r="AG906" s="382">
        <v>25.798119492542376</v>
      </c>
      <c r="AH906" s="382">
        <v>4.4336067390822437E-2</v>
      </c>
      <c r="AI906" s="382">
        <v>0</v>
      </c>
      <c r="AJ906" s="382"/>
      <c r="AK906" s="382"/>
    </row>
    <row r="907" spans="1:37" ht="15.6">
      <c r="A907" s="382">
        <v>8</v>
      </c>
      <c r="B907" s="382">
        <v>15</v>
      </c>
      <c r="C907" s="382">
        <v>2022</v>
      </c>
      <c r="D907" s="382">
        <v>99</v>
      </c>
      <c r="E907" s="382">
        <v>99</v>
      </c>
      <c r="F907" s="382">
        <v>99</v>
      </c>
      <c r="G907" s="382">
        <v>99</v>
      </c>
      <c r="H907" s="382">
        <v>99</v>
      </c>
      <c r="I907" s="382">
        <v>49</v>
      </c>
      <c r="J907" s="382">
        <v>999</v>
      </c>
      <c r="K907" s="382">
        <v>99</v>
      </c>
      <c r="L907" s="382">
        <v>99</v>
      </c>
      <c r="M907" s="382">
        <v>99</v>
      </c>
      <c r="N907" s="382">
        <v>99</v>
      </c>
      <c r="O907" s="382">
        <v>99</v>
      </c>
      <c r="P907" s="382">
        <v>9999</v>
      </c>
      <c r="Q907" s="382">
        <v>94</v>
      </c>
      <c r="R907" s="382">
        <v>2487</v>
      </c>
      <c r="S907" s="382">
        <v>5.1897868918375556</v>
      </c>
      <c r="T907" s="382">
        <v>3.7129071170084447</v>
      </c>
      <c r="U907" s="382">
        <v>8.5263128266988382</v>
      </c>
      <c r="V907" s="382">
        <v>0</v>
      </c>
      <c r="W907" s="382">
        <v>0</v>
      </c>
      <c r="X907" s="382">
        <v>1.2464817048652992</v>
      </c>
      <c r="Y907" s="382">
        <v>4.0209087253719342E-2</v>
      </c>
      <c r="Z907" s="382">
        <v>2.92241641239278</v>
      </c>
      <c r="AA907" s="382">
        <v>1.7827774316355252</v>
      </c>
      <c r="AB907" s="382">
        <v>1.6531841899924604</v>
      </c>
      <c r="AC907" s="382">
        <v>32.962850727449059</v>
      </c>
      <c r="AD907" s="382">
        <v>25.239452028960141</v>
      </c>
      <c r="AE907" s="382">
        <v>50.690202465507582</v>
      </c>
      <c r="AF907" s="382">
        <v>14.518388791593695</v>
      </c>
      <c r="AG907" s="382">
        <v>15.332695487539892</v>
      </c>
      <c r="AH907" s="382">
        <v>0.32167269802975473</v>
      </c>
      <c r="AI907" s="382">
        <v>0</v>
      </c>
      <c r="AJ907" s="382"/>
      <c r="AK907" s="382"/>
    </row>
    <row r="908" spans="1:37" ht="15.6">
      <c r="A908" s="382">
        <v>8</v>
      </c>
      <c r="B908" s="382">
        <v>16</v>
      </c>
      <c r="C908" s="382">
        <v>2022</v>
      </c>
      <c r="D908" s="382">
        <v>99</v>
      </c>
      <c r="E908" s="382">
        <v>99</v>
      </c>
      <c r="F908" s="382">
        <v>99</v>
      </c>
      <c r="G908" s="382">
        <v>99</v>
      </c>
      <c r="H908" s="382">
        <v>99</v>
      </c>
      <c r="I908" s="382">
        <v>80</v>
      </c>
      <c r="J908" s="382">
        <v>999</v>
      </c>
      <c r="K908" s="382">
        <v>99</v>
      </c>
      <c r="L908" s="382">
        <v>99</v>
      </c>
      <c r="M908" s="382">
        <v>99</v>
      </c>
      <c r="N908" s="382">
        <v>99</v>
      </c>
      <c r="O908" s="382">
        <v>99</v>
      </c>
      <c r="P908" s="382">
        <v>9999</v>
      </c>
      <c r="Q908" s="382">
        <v>93</v>
      </c>
      <c r="R908" s="382">
        <v>1275</v>
      </c>
      <c r="S908" s="382">
        <v>5.2737254901960782</v>
      </c>
      <c r="T908" s="382">
        <v>4.330980392156861</v>
      </c>
      <c r="U908" s="382">
        <v>8.9286274509803896</v>
      </c>
      <c r="V908" s="382">
        <v>0.15686274509803921</v>
      </c>
      <c r="W908" s="382">
        <v>0.15686274509803921</v>
      </c>
      <c r="X908" s="382">
        <v>3.372549019607844</v>
      </c>
      <c r="Y908" s="382">
        <v>0.54901960784313741</v>
      </c>
      <c r="Z908" s="382">
        <v>3.544018445713891</v>
      </c>
      <c r="AA908" s="382">
        <v>1.3695483165303219</v>
      </c>
      <c r="AB908" s="382">
        <v>1.5990993235801068</v>
      </c>
      <c r="AC908" s="382">
        <v>55.286803239911123</v>
      </c>
      <c r="AD908" s="382">
        <v>43.074127573535378</v>
      </c>
      <c r="AE908" s="382">
        <v>53.557451630280191</v>
      </c>
      <c r="AF908" s="382">
        <v>7.4430823117338001</v>
      </c>
      <c r="AG908" s="382">
        <v>8.2314500974845455</v>
      </c>
      <c r="AH908" s="382">
        <v>3.6862745098039209</v>
      </c>
      <c r="AI908" s="382">
        <v>321</v>
      </c>
      <c r="AJ908" s="382">
        <v>83.825233644859807</v>
      </c>
      <c r="AK908" s="382">
        <v>14.958244642558748</v>
      </c>
    </row>
    <row r="909" spans="1:37" ht="15.6">
      <c r="A909" s="382">
        <v>8</v>
      </c>
      <c r="B909" s="382">
        <v>17</v>
      </c>
      <c r="C909" s="382">
        <v>2022</v>
      </c>
      <c r="D909" s="382">
        <v>99</v>
      </c>
      <c r="E909" s="382">
        <v>99</v>
      </c>
      <c r="F909" s="382">
        <v>99</v>
      </c>
      <c r="G909" s="382">
        <v>99</v>
      </c>
      <c r="H909" s="382">
        <v>99</v>
      </c>
      <c r="I909" s="382">
        <v>81</v>
      </c>
      <c r="J909" s="382">
        <v>999</v>
      </c>
      <c r="K909" s="382">
        <v>99</v>
      </c>
      <c r="L909" s="382">
        <v>99</v>
      </c>
      <c r="M909" s="382">
        <v>99</v>
      </c>
      <c r="N909" s="382">
        <v>99</v>
      </c>
      <c r="O909" s="382">
        <v>99</v>
      </c>
      <c r="P909" s="382">
        <v>9999</v>
      </c>
      <c r="Q909" s="382">
        <v>9</v>
      </c>
      <c r="R909" s="382">
        <v>140</v>
      </c>
      <c r="S909" s="382">
        <v>3.8857142857142848</v>
      </c>
      <c r="T909" s="382">
        <v>2.9</v>
      </c>
      <c r="U909" s="382">
        <v>6.8478571428571371</v>
      </c>
      <c r="V909" s="382">
        <v>0</v>
      </c>
      <c r="W909" s="382">
        <v>0</v>
      </c>
      <c r="X909" s="382">
        <v>5</v>
      </c>
      <c r="Y909" s="382">
        <v>0</v>
      </c>
      <c r="Z909" s="382">
        <v>3.7137479693150808</v>
      </c>
      <c r="AA909" s="382">
        <v>2.2554243005497225</v>
      </c>
      <c r="AB909" s="382">
        <v>1.5914952537966118</v>
      </c>
      <c r="AC909" s="382">
        <v>82.749756588186273</v>
      </c>
      <c r="AD909" s="382">
        <v>73.55904564298298</v>
      </c>
      <c r="AE909" s="382">
        <v>67.33931830168936</v>
      </c>
      <c r="AF909" s="382">
        <v>0.81727962638645635</v>
      </c>
      <c r="AG909" s="382">
        <v>0.69320899582382611</v>
      </c>
      <c r="AH909" s="382">
        <v>0</v>
      </c>
      <c r="AI909" s="382">
        <v>0</v>
      </c>
      <c r="AJ909" s="382"/>
      <c r="AK909" s="382"/>
    </row>
    <row r="910" spans="1:37" ht="15.6">
      <c r="A910" s="382">
        <v>8</v>
      </c>
      <c r="B910" s="382">
        <v>18</v>
      </c>
      <c r="C910" s="382">
        <v>2022</v>
      </c>
      <c r="D910" s="382">
        <v>99</v>
      </c>
      <c r="E910" s="382">
        <v>99</v>
      </c>
      <c r="F910" s="382">
        <v>99</v>
      </c>
      <c r="G910" s="382">
        <v>99</v>
      </c>
      <c r="H910" s="382">
        <v>99</v>
      </c>
      <c r="I910" s="382">
        <v>83</v>
      </c>
      <c r="J910" s="382">
        <v>999</v>
      </c>
      <c r="K910" s="382">
        <v>99</v>
      </c>
      <c r="L910" s="382">
        <v>99</v>
      </c>
      <c r="M910" s="382">
        <v>99</v>
      </c>
      <c r="N910" s="382">
        <v>99</v>
      </c>
      <c r="O910" s="382">
        <v>99</v>
      </c>
      <c r="P910" s="382">
        <v>9999</v>
      </c>
      <c r="Q910" s="382">
        <v>149</v>
      </c>
      <c r="R910" s="382">
        <v>4336</v>
      </c>
      <c r="S910" s="382">
        <v>5.2910516605166045</v>
      </c>
      <c r="T910" s="382">
        <v>4.1217712177121779</v>
      </c>
      <c r="U910" s="382">
        <v>8.2680581180811767</v>
      </c>
      <c r="V910" s="382">
        <v>0</v>
      </c>
      <c r="W910" s="382">
        <v>4.6125461254612546E-2</v>
      </c>
      <c r="X910" s="382">
        <v>3.897601476014759</v>
      </c>
      <c r="Y910" s="382">
        <v>2.3062730627306273E-2</v>
      </c>
      <c r="Z910" s="382">
        <v>3.6725421673266361</v>
      </c>
      <c r="AA910" s="382">
        <v>1.7075567883742753</v>
      </c>
      <c r="AB910" s="382">
        <v>1.4419666124762751</v>
      </c>
      <c r="AC910" s="382">
        <v>14.972064397943983</v>
      </c>
      <c r="AD910" s="382">
        <v>18.706776052715639</v>
      </c>
      <c r="AE910" s="382">
        <v>36.551379386734432</v>
      </c>
      <c r="AF910" s="382">
        <v>25.312317571511954</v>
      </c>
      <c r="AG910" s="382">
        <v>25.922343238743</v>
      </c>
      <c r="AH910" s="382">
        <v>1.2223247232472323</v>
      </c>
      <c r="AI910" s="382">
        <v>0</v>
      </c>
      <c r="AJ910" s="382"/>
      <c r="AK910" s="382"/>
    </row>
    <row r="911" spans="1:37" ht="15.6">
      <c r="A911" s="382">
        <v>8</v>
      </c>
      <c r="B911" s="382">
        <v>19</v>
      </c>
      <c r="C911" s="382">
        <v>2021</v>
      </c>
      <c r="D911" s="382">
        <v>99</v>
      </c>
      <c r="E911" s="382">
        <v>99</v>
      </c>
      <c r="F911" s="382">
        <v>99</v>
      </c>
      <c r="G911" s="382">
        <v>99</v>
      </c>
      <c r="H911" s="382">
        <v>99</v>
      </c>
      <c r="I911" s="382">
        <v>6</v>
      </c>
      <c r="J911" s="382">
        <v>999</v>
      </c>
      <c r="K911" s="382">
        <v>99</v>
      </c>
      <c r="L911" s="382">
        <v>99</v>
      </c>
      <c r="M911" s="382">
        <v>99</v>
      </c>
      <c r="N911" s="382">
        <v>99</v>
      </c>
      <c r="O911" s="382">
        <v>99</v>
      </c>
      <c r="P911" s="382">
        <v>9999</v>
      </c>
      <c r="Q911" s="382">
        <v>97</v>
      </c>
      <c r="R911" s="382">
        <v>4024</v>
      </c>
      <c r="S911" s="382">
        <v>5.0171471172962221</v>
      </c>
      <c r="T911" s="382">
        <v>5.3153578528827046</v>
      </c>
      <c r="U911" s="382">
        <v>7.4843613320079374</v>
      </c>
      <c r="V911" s="382">
        <v>2.4850894632206761E-2</v>
      </c>
      <c r="W911" s="382">
        <v>0</v>
      </c>
      <c r="X911" s="382">
        <v>2.0129224652087476</v>
      </c>
      <c r="Y911" s="382">
        <v>9.9403578528827044E-2</v>
      </c>
      <c r="Z911" s="382">
        <v>3.024358202073504</v>
      </c>
      <c r="AA911" s="382">
        <v>1.2732740675596599</v>
      </c>
      <c r="AB911" s="382">
        <v>2.0638907073923751</v>
      </c>
      <c r="AC911" s="382">
        <v>43.735678405241011</v>
      </c>
      <c r="AD911" s="382">
        <v>20.844660409846579</v>
      </c>
      <c r="AE911" s="382">
        <v>45.497809455015378</v>
      </c>
      <c r="AF911" s="382">
        <v>22.830039884488169</v>
      </c>
      <c r="AG911" s="382">
        <v>21.023944777317141</v>
      </c>
      <c r="AH911" s="382">
        <v>0.49701789264413521</v>
      </c>
      <c r="AI911" s="382"/>
      <c r="AJ911" s="382"/>
      <c r="AK911" s="382"/>
    </row>
    <row r="912" spans="1:37" ht="15.6">
      <c r="A912" s="382">
        <v>8</v>
      </c>
      <c r="B912" s="382">
        <v>20</v>
      </c>
      <c r="C912" s="382">
        <v>2021</v>
      </c>
      <c r="D912" s="382">
        <v>99</v>
      </c>
      <c r="E912" s="382">
        <v>99</v>
      </c>
      <c r="F912" s="382">
        <v>99</v>
      </c>
      <c r="G912" s="382">
        <v>99</v>
      </c>
      <c r="H912" s="382">
        <v>99</v>
      </c>
      <c r="I912" s="382">
        <v>24</v>
      </c>
      <c r="J912" s="382">
        <v>999</v>
      </c>
      <c r="K912" s="382">
        <v>99</v>
      </c>
      <c r="L912" s="382">
        <v>99</v>
      </c>
      <c r="M912" s="382">
        <v>99</v>
      </c>
      <c r="N912" s="382">
        <v>99</v>
      </c>
      <c r="O912" s="382">
        <v>99</v>
      </c>
      <c r="P912" s="382">
        <v>9999</v>
      </c>
      <c r="Q912" s="382">
        <v>152</v>
      </c>
      <c r="R912" s="382">
        <v>4520</v>
      </c>
      <c r="S912" s="382">
        <v>5.068805309734512</v>
      </c>
      <c r="T912" s="382">
        <v>4.4146017699115045</v>
      </c>
      <c r="U912" s="382">
        <v>7.8998230088495651</v>
      </c>
      <c r="V912" s="382">
        <v>0</v>
      </c>
      <c r="W912" s="382">
        <v>0</v>
      </c>
      <c r="X912" s="382">
        <v>2.0796460176991154</v>
      </c>
      <c r="Y912" s="382">
        <v>0</v>
      </c>
      <c r="Z912" s="382">
        <v>3.1344264361631575</v>
      </c>
      <c r="AA912" s="382">
        <v>1.184486889832133</v>
      </c>
      <c r="AB912" s="382">
        <v>1.3680161564267632</v>
      </c>
      <c r="AC912" s="382">
        <v>49.197098802087645</v>
      </c>
      <c r="AD912" s="382">
        <v>18.969164701130044</v>
      </c>
      <c r="AE912" s="382">
        <v>42.053204487279579</v>
      </c>
      <c r="AF912" s="382">
        <v>25.644080585955887</v>
      </c>
      <c r="AG912" s="382">
        <v>24.926269419721795</v>
      </c>
      <c r="AH912" s="382">
        <v>0.28761061946902655</v>
      </c>
      <c r="AI912" s="382"/>
      <c r="AJ912" s="382"/>
      <c r="AK912" s="382"/>
    </row>
    <row r="913" spans="1:37" ht="15.6">
      <c r="A913" s="382">
        <v>8</v>
      </c>
      <c r="B913" s="382">
        <v>21</v>
      </c>
      <c r="C913" s="382">
        <v>2021</v>
      </c>
      <c r="D913" s="382">
        <v>99</v>
      </c>
      <c r="E913" s="382">
        <v>99</v>
      </c>
      <c r="F913" s="382">
        <v>99</v>
      </c>
      <c r="G913" s="382">
        <v>99</v>
      </c>
      <c r="H913" s="382">
        <v>99</v>
      </c>
      <c r="I913" s="382">
        <v>49</v>
      </c>
      <c r="J913" s="382">
        <v>999</v>
      </c>
      <c r="K913" s="382">
        <v>99</v>
      </c>
      <c r="L913" s="382">
        <v>99</v>
      </c>
      <c r="M913" s="382">
        <v>99</v>
      </c>
      <c r="N913" s="382">
        <v>99</v>
      </c>
      <c r="O913" s="382">
        <v>99</v>
      </c>
      <c r="P913" s="382">
        <v>9999</v>
      </c>
      <c r="Q913" s="382">
        <v>106</v>
      </c>
      <c r="R913" s="382">
        <v>2555</v>
      </c>
      <c r="S913" s="382">
        <v>5.3307240704500964</v>
      </c>
      <c r="T913" s="382">
        <v>3.7647749510763209</v>
      </c>
      <c r="U913" s="382">
        <v>9.1695538160469514</v>
      </c>
      <c r="V913" s="382">
        <v>0</v>
      </c>
      <c r="W913" s="382">
        <v>7.8277886497064603E-2</v>
      </c>
      <c r="X913" s="382">
        <v>3.4833659491193738</v>
      </c>
      <c r="Y913" s="382">
        <v>0.23483365949119375</v>
      </c>
      <c r="Z913" s="382">
        <v>3.3555556346106279</v>
      </c>
      <c r="AA913" s="382">
        <v>1.6598797684124575</v>
      </c>
      <c r="AB913" s="382">
        <v>1.6879485047928544</v>
      </c>
      <c r="AC913" s="382">
        <v>28.819404826179724</v>
      </c>
      <c r="AD913" s="382">
        <v>34.535745581514497</v>
      </c>
      <c r="AE913" s="382">
        <v>53.219584233333485</v>
      </c>
      <c r="AF913" s="382">
        <v>14.495713694052503</v>
      </c>
      <c r="AG913" s="382">
        <v>16.354625243139161</v>
      </c>
      <c r="AH913" s="382">
        <v>0.27397260273972601</v>
      </c>
      <c r="AI913" s="382"/>
      <c r="AJ913" s="382"/>
      <c r="AK913" s="382"/>
    </row>
    <row r="914" spans="1:37" ht="15.6">
      <c r="A914" s="382">
        <v>8</v>
      </c>
      <c r="B914" s="382">
        <v>22</v>
      </c>
      <c r="C914" s="382">
        <v>2021</v>
      </c>
      <c r="D914" s="382">
        <v>99</v>
      </c>
      <c r="E914" s="382">
        <v>99</v>
      </c>
      <c r="F914" s="382">
        <v>99</v>
      </c>
      <c r="G914" s="382">
        <v>99</v>
      </c>
      <c r="H914" s="382">
        <v>99</v>
      </c>
      <c r="I914" s="382">
        <v>80</v>
      </c>
      <c r="J914" s="382">
        <v>999</v>
      </c>
      <c r="K914" s="382">
        <v>99</v>
      </c>
      <c r="L914" s="382">
        <v>99</v>
      </c>
      <c r="M914" s="382">
        <v>99</v>
      </c>
      <c r="N914" s="382">
        <v>99</v>
      </c>
      <c r="O914" s="382">
        <v>99</v>
      </c>
      <c r="P914" s="382">
        <v>9999</v>
      </c>
      <c r="Q914" s="382">
        <v>92</v>
      </c>
      <c r="R914" s="382">
        <v>1317</v>
      </c>
      <c r="S914" s="382">
        <v>5.1366742596810946</v>
      </c>
      <c r="T914" s="382">
        <v>3.9817767653758551</v>
      </c>
      <c r="U914" s="382">
        <v>8.9146545178435748</v>
      </c>
      <c r="V914" s="382">
        <v>0</v>
      </c>
      <c r="W914" s="382">
        <v>7.5930144267274083E-2</v>
      </c>
      <c r="X914" s="382">
        <v>3.0372057706909632</v>
      </c>
      <c r="Y914" s="382">
        <v>0</v>
      </c>
      <c r="Z914" s="382">
        <v>3.247931082354095</v>
      </c>
      <c r="AA914" s="382">
        <v>1.3034032415435992</v>
      </c>
      <c r="AB914" s="382">
        <v>1.778459368075209</v>
      </c>
      <c r="AC914" s="382">
        <v>53.140473044762516</v>
      </c>
      <c r="AD914" s="382">
        <v>56.138089209719375</v>
      </c>
      <c r="AE914" s="382">
        <v>52.549876477354573</v>
      </c>
      <c r="AF914" s="382">
        <v>7.4719588786955553</v>
      </c>
      <c r="AG914" s="382">
        <v>8.1958080933028938</v>
      </c>
      <c r="AH914" s="382">
        <v>4.024297646165528</v>
      </c>
      <c r="AI914" s="382"/>
      <c r="AJ914" s="382"/>
      <c r="AK914" s="382"/>
    </row>
    <row r="915" spans="1:37" ht="15.6">
      <c r="A915" s="382">
        <v>8</v>
      </c>
      <c r="B915" s="382">
        <v>23</v>
      </c>
      <c r="C915" s="382">
        <v>2021</v>
      </c>
      <c r="D915" s="382">
        <v>99</v>
      </c>
      <c r="E915" s="382">
        <v>99</v>
      </c>
      <c r="F915" s="382">
        <v>99</v>
      </c>
      <c r="G915" s="382">
        <v>99</v>
      </c>
      <c r="H915" s="382">
        <v>99</v>
      </c>
      <c r="I915" s="382">
        <v>81</v>
      </c>
      <c r="J915" s="382">
        <v>999</v>
      </c>
      <c r="K915" s="382">
        <v>99</v>
      </c>
      <c r="L915" s="382">
        <v>99</v>
      </c>
      <c r="M915" s="382">
        <v>99</v>
      </c>
      <c r="N915" s="382">
        <v>99</v>
      </c>
      <c r="O915" s="382">
        <v>99</v>
      </c>
      <c r="P915" s="382">
        <v>9999</v>
      </c>
      <c r="Q915" s="382">
        <v>12</v>
      </c>
      <c r="R915" s="382">
        <v>167</v>
      </c>
      <c r="S915" s="382">
        <v>4.8023952095808387</v>
      </c>
      <c r="T915" s="382">
        <v>3.9760479041916161</v>
      </c>
      <c r="U915" s="382">
        <v>7.9395209580838255</v>
      </c>
      <c r="V915" s="382">
        <v>0</v>
      </c>
      <c r="W915" s="382">
        <v>0</v>
      </c>
      <c r="X915" s="382">
        <v>1.7964071856287425</v>
      </c>
      <c r="Y915" s="382">
        <v>0</v>
      </c>
      <c r="Z915" s="382">
        <v>3.1522439129430615</v>
      </c>
      <c r="AA915" s="382">
        <v>2.3604513953727504</v>
      </c>
      <c r="AB915" s="382">
        <v>1.9908536243013479</v>
      </c>
      <c r="AC915" s="382">
        <v>64.807998855843763</v>
      </c>
      <c r="AD915" s="382">
        <v>43.86859831368664</v>
      </c>
      <c r="AE915" s="382">
        <v>70.619260568109766</v>
      </c>
      <c r="AF915" s="382">
        <v>0.94746934908288349</v>
      </c>
      <c r="AG915" s="382">
        <v>0.92557637181322205</v>
      </c>
      <c r="AH915" s="382">
        <v>0</v>
      </c>
      <c r="AI915" s="382"/>
      <c r="AJ915" s="382"/>
      <c r="AK915" s="382"/>
    </row>
    <row r="916" spans="1:37" ht="15.6">
      <c r="A916" s="382">
        <v>8</v>
      </c>
      <c r="B916" s="382">
        <v>24</v>
      </c>
      <c r="C916" s="382">
        <v>2021</v>
      </c>
      <c r="D916" s="382">
        <v>99</v>
      </c>
      <c r="E916" s="382">
        <v>99</v>
      </c>
      <c r="F916" s="382">
        <v>99</v>
      </c>
      <c r="G916" s="382">
        <v>99</v>
      </c>
      <c r="H916" s="382">
        <v>99</v>
      </c>
      <c r="I916" s="382">
        <v>83</v>
      </c>
      <c r="J916" s="382">
        <v>999</v>
      </c>
      <c r="K916" s="382">
        <v>99</v>
      </c>
      <c r="L916" s="382">
        <v>99</v>
      </c>
      <c r="M916" s="382">
        <v>99</v>
      </c>
      <c r="N916" s="382">
        <v>99</v>
      </c>
      <c r="O916" s="382">
        <v>99</v>
      </c>
      <c r="P916" s="382">
        <v>9999</v>
      </c>
      <c r="Q916" s="382">
        <v>144</v>
      </c>
      <c r="R916" s="382">
        <v>5042.8999999999996</v>
      </c>
      <c r="S916" s="382">
        <v>5.1796981895338012</v>
      </c>
      <c r="T916" s="382">
        <v>3.9828273414106969</v>
      </c>
      <c r="U916" s="382">
        <v>8.1168177040988407</v>
      </c>
      <c r="V916" s="382">
        <v>1.9829859802891203E-2</v>
      </c>
      <c r="W916" s="382">
        <v>0</v>
      </c>
      <c r="X916" s="382">
        <v>3.9659719605782384</v>
      </c>
      <c r="Y916" s="382">
        <v>3.9659719605782406E-2</v>
      </c>
      <c r="Z916" s="382">
        <v>3.7335590039344679</v>
      </c>
      <c r="AA916" s="382">
        <v>1.6884581299456154</v>
      </c>
      <c r="AB916" s="382">
        <v>1.5626854725776229</v>
      </c>
      <c r="AC916" s="382">
        <v>31.221667080750393</v>
      </c>
      <c r="AD916" s="382">
        <v>21.017150491366319</v>
      </c>
      <c r="AE916" s="382">
        <v>32.172057951834155</v>
      </c>
      <c r="AF916" s="382">
        <v>28.610737607724996</v>
      </c>
      <c r="AG916" s="382">
        <v>28.573776094705792</v>
      </c>
      <c r="AH916" s="382">
        <v>0.51557635487517106</v>
      </c>
    </row>
    <row r="917" spans="1:37" ht="15.6">
      <c r="A917" s="382">
        <v>8</v>
      </c>
      <c r="B917" s="382">
        <v>25</v>
      </c>
      <c r="C917" s="382">
        <v>2020</v>
      </c>
      <c r="D917" s="382">
        <v>99</v>
      </c>
      <c r="E917" s="382">
        <v>99</v>
      </c>
      <c r="F917" s="382">
        <v>99</v>
      </c>
      <c r="G917" s="382">
        <v>99</v>
      </c>
      <c r="H917" s="382">
        <v>99</v>
      </c>
      <c r="I917" s="382">
        <v>6</v>
      </c>
      <c r="J917" s="382">
        <v>999</v>
      </c>
      <c r="K917" s="382">
        <v>99</v>
      </c>
      <c r="L917" s="382">
        <v>99</v>
      </c>
      <c r="M917" s="382">
        <v>99</v>
      </c>
      <c r="N917" s="382">
        <v>99</v>
      </c>
      <c r="O917" s="382">
        <v>99</v>
      </c>
      <c r="P917" s="382">
        <v>9999</v>
      </c>
      <c r="Q917" s="382">
        <v>103</v>
      </c>
      <c r="R917" s="382">
        <v>4318</v>
      </c>
      <c r="S917" s="382">
        <v>5.0523390458545618</v>
      </c>
      <c r="T917" s="382">
        <v>5.7003242241778604</v>
      </c>
      <c r="U917" s="382">
        <v>7.1441106993978751</v>
      </c>
      <c r="V917" s="382">
        <v>0</v>
      </c>
      <c r="W917" s="382">
        <v>6.947660954145439E-2</v>
      </c>
      <c r="X917" s="382">
        <v>1.1811023622047243</v>
      </c>
      <c r="Y917" s="382">
        <v>6.947660954145439E-2</v>
      </c>
      <c r="Z917" s="382">
        <v>2.8382896972528311</v>
      </c>
      <c r="AA917" s="382">
        <v>1.0730790732565125</v>
      </c>
      <c r="AB917" s="382">
        <v>1.9480408767648016</v>
      </c>
      <c r="AC917" s="382">
        <v>40.724881877271486</v>
      </c>
      <c r="AD917" s="382">
        <v>7.0947538191517356</v>
      </c>
      <c r="AE917" s="382">
        <v>36.83354552878685</v>
      </c>
      <c r="AF917" s="382">
        <v>24.611000284981476</v>
      </c>
      <c r="AG917" s="382">
        <v>22.434190139587788</v>
      </c>
      <c r="AH917" s="382">
        <v>0.81056044465030097</v>
      </c>
    </row>
    <row r="918" spans="1:37" ht="15.6">
      <c r="A918" s="382">
        <v>8</v>
      </c>
      <c r="B918" s="382">
        <v>26</v>
      </c>
      <c r="C918" s="382">
        <v>2020</v>
      </c>
      <c r="D918" s="382">
        <v>99</v>
      </c>
      <c r="E918" s="382">
        <v>99</v>
      </c>
      <c r="F918" s="382">
        <v>99</v>
      </c>
      <c r="G918" s="382">
        <v>99</v>
      </c>
      <c r="H918" s="382">
        <v>99</v>
      </c>
      <c r="I918" s="382">
        <v>24</v>
      </c>
      <c r="J918" s="382">
        <v>999</v>
      </c>
      <c r="K918" s="382">
        <v>99</v>
      </c>
      <c r="L918" s="382">
        <v>99</v>
      </c>
      <c r="M918" s="382">
        <v>99</v>
      </c>
      <c r="N918" s="382">
        <v>99</v>
      </c>
      <c r="O918" s="382">
        <v>99</v>
      </c>
      <c r="P918" s="382">
        <v>9999</v>
      </c>
      <c r="Q918" s="382">
        <v>144</v>
      </c>
      <c r="R918" s="382">
        <v>4489</v>
      </c>
      <c r="S918" s="382">
        <v>5.0066830028959677</v>
      </c>
      <c r="T918" s="382">
        <v>4.4192470483403872</v>
      </c>
      <c r="U918" s="382">
        <v>7.5074047672087341</v>
      </c>
      <c r="V918" s="382">
        <v>0</v>
      </c>
      <c r="W918" s="382">
        <v>0</v>
      </c>
      <c r="X918" s="382">
        <v>1.715304076631766</v>
      </c>
      <c r="Y918" s="382">
        <v>4.4553352639786145E-2</v>
      </c>
      <c r="Z918" s="382">
        <v>2.9044342799277838</v>
      </c>
      <c r="AA918" s="382">
        <v>1.2526469644099891</v>
      </c>
      <c r="AB918" s="382">
        <v>1.4909676115140675</v>
      </c>
      <c r="AC918" s="382">
        <v>21.204470011975097</v>
      </c>
      <c r="AD918" s="382">
        <v>14.060033626390897</v>
      </c>
      <c r="AE918" s="382">
        <v>43.004080911946225</v>
      </c>
      <c r="AF918" s="382">
        <v>25.585636933599321</v>
      </c>
      <c r="AG918" s="382">
        <v>24.508629138840245</v>
      </c>
      <c r="AH918" s="382">
        <v>6.6830028959679211E-2</v>
      </c>
    </row>
    <row r="919" spans="1:37" ht="15.6">
      <c r="A919" s="382">
        <v>8</v>
      </c>
      <c r="B919" s="382">
        <v>27</v>
      </c>
      <c r="C919" s="382">
        <v>2020</v>
      </c>
      <c r="D919" s="382">
        <v>99</v>
      </c>
      <c r="E919" s="382">
        <v>99</v>
      </c>
      <c r="F919" s="382">
        <v>99</v>
      </c>
      <c r="G919" s="382">
        <v>99</v>
      </c>
      <c r="H919" s="382">
        <v>99</v>
      </c>
      <c r="I919" s="382">
        <v>49</v>
      </c>
      <c r="J919" s="382">
        <v>999</v>
      </c>
      <c r="K919" s="382">
        <v>99</v>
      </c>
      <c r="L919" s="382">
        <v>99</v>
      </c>
      <c r="M919" s="382">
        <v>99</v>
      </c>
      <c r="N919" s="382">
        <v>99</v>
      </c>
      <c r="O919" s="382">
        <v>99</v>
      </c>
      <c r="P919" s="382">
        <v>9999</v>
      </c>
      <c r="Q919" s="382">
        <v>108</v>
      </c>
      <c r="R919" s="382">
        <v>2302</v>
      </c>
      <c r="S919" s="382">
        <v>5.4726324934839266</v>
      </c>
      <c r="T919" s="382">
        <v>4.0238922675933972</v>
      </c>
      <c r="U919" s="382">
        <v>9.433927019982594</v>
      </c>
      <c r="V919" s="382">
        <v>0</v>
      </c>
      <c r="W919" s="382">
        <v>4.3440486533449181E-2</v>
      </c>
      <c r="X919" s="382">
        <v>2.7367506516072995</v>
      </c>
      <c r="Y919" s="382">
        <v>0.17376194613379675</v>
      </c>
      <c r="Z919" s="382">
        <v>2.9247126957402174</v>
      </c>
      <c r="AA919" s="382">
        <v>1.686788218723978</v>
      </c>
      <c r="AB919" s="382">
        <v>1.655846331760858</v>
      </c>
      <c r="AC919" s="382">
        <v>36.232324892113049</v>
      </c>
      <c r="AD919" s="382">
        <v>37.155932697046929</v>
      </c>
      <c r="AE919" s="382">
        <v>48.665409039746237</v>
      </c>
      <c r="AF919" s="382">
        <v>13.120547164434312</v>
      </c>
      <c r="AG919" s="382">
        <v>15.793464717548572</v>
      </c>
      <c r="AH919" s="382">
        <v>0.39096437880104257</v>
      </c>
    </row>
    <row r="920" spans="1:37" ht="15.6">
      <c r="A920" s="382">
        <v>8</v>
      </c>
      <c r="B920" s="382">
        <v>28</v>
      </c>
      <c r="C920" s="382">
        <v>2020</v>
      </c>
      <c r="D920" s="382">
        <v>99</v>
      </c>
      <c r="E920" s="382">
        <v>99</v>
      </c>
      <c r="F920" s="382">
        <v>99</v>
      </c>
      <c r="G920" s="382">
        <v>99</v>
      </c>
      <c r="H920" s="382">
        <v>99</v>
      </c>
      <c r="I920" s="382">
        <v>80</v>
      </c>
      <c r="J920" s="382">
        <v>999</v>
      </c>
      <c r="K920" s="382">
        <v>99</v>
      </c>
      <c r="L920" s="382">
        <v>99</v>
      </c>
      <c r="M920" s="382">
        <v>99</v>
      </c>
      <c r="N920" s="382">
        <v>99</v>
      </c>
      <c r="O920" s="382">
        <v>99</v>
      </c>
      <c r="P920" s="382">
        <v>9999</v>
      </c>
      <c r="Q920" s="382">
        <v>82</v>
      </c>
      <c r="R920" s="382">
        <v>1423</v>
      </c>
      <c r="S920" s="382">
        <v>5.1546029515108911</v>
      </c>
      <c r="T920" s="382">
        <v>3.9557273366127927</v>
      </c>
      <c r="U920" s="382">
        <v>8.4572030920590304</v>
      </c>
      <c r="V920" s="382">
        <v>0</v>
      </c>
      <c r="W920" s="382">
        <v>0</v>
      </c>
      <c r="X920" s="382">
        <v>3.5839775122979622</v>
      </c>
      <c r="Y920" s="382">
        <v>0.14054813773717501</v>
      </c>
      <c r="Z920" s="382">
        <v>3.5110350753425332</v>
      </c>
      <c r="AA920" s="382">
        <v>1.5084646037492218</v>
      </c>
      <c r="AB920" s="382">
        <v>1.721716695109762</v>
      </c>
      <c r="AC920" s="382">
        <v>30.975729005978938</v>
      </c>
      <c r="AD920" s="382">
        <v>24.903421851487195</v>
      </c>
      <c r="AE920" s="382">
        <v>40.01198542110896</v>
      </c>
      <c r="AF920" s="382">
        <v>8.1105728127671703</v>
      </c>
      <c r="AG920" s="382">
        <v>8.7520792788017889</v>
      </c>
      <c r="AH920" s="382">
        <v>2.740688685874912</v>
      </c>
    </row>
    <row r="921" spans="1:37" ht="15.6">
      <c r="A921" s="382">
        <v>8</v>
      </c>
      <c r="B921" s="382">
        <v>29</v>
      </c>
      <c r="C921" s="382">
        <v>2020</v>
      </c>
      <c r="D921" s="382">
        <v>99</v>
      </c>
      <c r="E921" s="382">
        <v>99</v>
      </c>
      <c r="F921" s="382">
        <v>99</v>
      </c>
      <c r="G921" s="382">
        <v>99</v>
      </c>
      <c r="H921" s="382">
        <v>99</v>
      </c>
      <c r="I921" s="382">
        <v>81</v>
      </c>
      <c r="J921" s="382">
        <v>999</v>
      </c>
      <c r="K921" s="382">
        <v>99</v>
      </c>
      <c r="L921" s="382">
        <v>99</v>
      </c>
      <c r="M921" s="382">
        <v>99</v>
      </c>
      <c r="N921" s="382">
        <v>99</v>
      </c>
      <c r="O921" s="382">
        <v>99</v>
      </c>
      <c r="P921" s="382">
        <v>9999</v>
      </c>
      <c r="Q921" s="382">
        <v>9</v>
      </c>
      <c r="R921" s="382">
        <v>116</v>
      </c>
      <c r="S921" s="382">
        <v>5.1637931034482785</v>
      </c>
      <c r="T921" s="382">
        <v>3.5517241379310347</v>
      </c>
      <c r="U921" s="382">
        <v>8.0620689655172395</v>
      </c>
      <c r="V921" s="382">
        <v>0</v>
      </c>
      <c r="W921" s="382">
        <v>0</v>
      </c>
      <c r="X921" s="382">
        <v>0</v>
      </c>
      <c r="Y921" s="382">
        <v>0</v>
      </c>
      <c r="Z921" s="382">
        <v>2.5636267135209527</v>
      </c>
      <c r="AA921" s="382">
        <v>1.5533277154794405</v>
      </c>
      <c r="AB921" s="382">
        <v>1.7237930689586183</v>
      </c>
      <c r="AC921" s="382">
        <v>62.914487059080592</v>
      </c>
      <c r="AD921" s="382">
        <v>39.742202497181843</v>
      </c>
      <c r="AE921" s="382">
        <v>53.932841477130623</v>
      </c>
      <c r="AF921" s="382">
        <v>0.66115702479338867</v>
      </c>
      <c r="AG921" s="382">
        <v>0.68011770574306019</v>
      </c>
      <c r="AH921" s="382">
        <v>2.5862068965517242</v>
      </c>
    </row>
    <row r="922" spans="1:37" ht="15.6">
      <c r="A922" s="382">
        <v>8</v>
      </c>
      <c r="B922" s="382">
        <v>30</v>
      </c>
      <c r="C922" s="382">
        <v>2020</v>
      </c>
      <c r="D922" s="382">
        <v>99</v>
      </c>
      <c r="E922" s="382">
        <v>99</v>
      </c>
      <c r="F922" s="382">
        <v>99</v>
      </c>
      <c r="G922" s="382">
        <v>99</v>
      </c>
      <c r="H922" s="382">
        <v>99</v>
      </c>
      <c r="I922" s="382">
        <v>83</v>
      </c>
      <c r="J922" s="382">
        <v>999</v>
      </c>
      <c r="K922" s="382">
        <v>99</v>
      </c>
      <c r="L922" s="382">
        <v>99</v>
      </c>
      <c r="M922" s="382">
        <v>99</v>
      </c>
      <c r="N922" s="382">
        <v>99</v>
      </c>
      <c r="O922" s="382">
        <v>99</v>
      </c>
      <c r="P922" s="382">
        <v>9999</v>
      </c>
      <c r="Q922" s="382">
        <v>145</v>
      </c>
      <c r="R922" s="382">
        <v>4897</v>
      </c>
      <c r="S922" s="382">
        <v>5.303859505819891</v>
      </c>
      <c r="T922" s="382">
        <v>3.9542577088013058</v>
      </c>
      <c r="U922" s="382">
        <v>7.8149683479681311</v>
      </c>
      <c r="V922" s="382">
        <v>2.0420665713702265E-2</v>
      </c>
      <c r="W922" s="382">
        <v>2.0420665713702265E-2</v>
      </c>
      <c r="X922" s="382">
        <v>2.9201551970594246</v>
      </c>
      <c r="Y922" s="382">
        <v>2.0420665713702265E-2</v>
      </c>
      <c r="Z922" s="382">
        <v>3.4257244007685959</v>
      </c>
      <c r="AA922" s="382">
        <v>1.8226367460505968</v>
      </c>
      <c r="AB922" s="382">
        <v>1.5575380560856589</v>
      </c>
      <c r="AC922" s="382">
        <v>29.030895756520088</v>
      </c>
      <c r="AD922" s="382">
        <v>13.505170063569905</v>
      </c>
      <c r="AE922" s="382">
        <v>31.176437017153408</v>
      </c>
      <c r="AF922" s="382">
        <v>27.91108577942434</v>
      </c>
      <c r="AG922" s="382">
        <v>27.831519019478513</v>
      </c>
      <c r="AH922" s="382">
        <v>0.55135797426996114</v>
      </c>
    </row>
    <row r="923" spans="1:37" ht="15.6">
      <c r="A923" s="382">
        <v>8</v>
      </c>
      <c r="B923" s="382">
        <v>31</v>
      </c>
      <c r="C923" s="382">
        <v>2019</v>
      </c>
      <c r="D923" s="382">
        <v>99</v>
      </c>
      <c r="E923" s="382">
        <v>99</v>
      </c>
      <c r="F923" s="382">
        <v>99</v>
      </c>
      <c r="G923" s="382">
        <v>99</v>
      </c>
      <c r="H923" s="382">
        <v>99</v>
      </c>
      <c r="I923" s="382">
        <v>6</v>
      </c>
      <c r="J923" s="382">
        <v>999</v>
      </c>
      <c r="K923" s="382">
        <v>99</v>
      </c>
      <c r="L923" s="382">
        <v>99</v>
      </c>
      <c r="M923" s="382">
        <v>99</v>
      </c>
      <c r="N923" s="382">
        <v>99</v>
      </c>
      <c r="O923" s="382">
        <v>99</v>
      </c>
      <c r="P923" s="382">
        <v>9999</v>
      </c>
      <c r="Q923" s="382">
        <v>101</v>
      </c>
      <c r="R923" s="382">
        <v>4557</v>
      </c>
      <c r="S923" s="382">
        <v>4.9273644941847694</v>
      </c>
      <c r="T923" s="382">
        <v>5.0691244239631343</v>
      </c>
      <c r="U923" s="382">
        <v>7.2879745446565742</v>
      </c>
      <c r="V923" s="382">
        <v>2.1944261575597975E-2</v>
      </c>
      <c r="W923" s="382">
        <v>0</v>
      </c>
      <c r="X923" s="382">
        <v>1.8213737107746324</v>
      </c>
      <c r="Y923" s="382">
        <v>0.15360983102918588</v>
      </c>
      <c r="Z923" s="382">
        <v>2.8959568269595626</v>
      </c>
      <c r="AA923" s="382">
        <v>1.1873961058994944</v>
      </c>
      <c r="AB923" s="382">
        <v>1.7123149069823707</v>
      </c>
      <c r="AC923" s="382">
        <v>40.150302357145826</v>
      </c>
      <c r="AD923" s="382">
        <v>17.197205611087572</v>
      </c>
      <c r="AE923" s="382">
        <v>39.393114786535619</v>
      </c>
      <c r="AF923" s="382">
        <v>25.005487269534679</v>
      </c>
      <c r="AG923" s="382">
        <v>22.888446039413168</v>
      </c>
      <c r="AH923" s="382">
        <v>0.72416063199473313</v>
      </c>
    </row>
    <row r="924" spans="1:37" ht="15.6">
      <c r="A924" s="382">
        <v>8</v>
      </c>
      <c r="B924" s="382">
        <v>32</v>
      </c>
      <c r="C924" s="382">
        <v>2019</v>
      </c>
      <c r="D924" s="382">
        <v>99</v>
      </c>
      <c r="E924" s="382">
        <v>99</v>
      </c>
      <c r="F924" s="382">
        <v>99</v>
      </c>
      <c r="G924" s="382">
        <v>99</v>
      </c>
      <c r="H924" s="382">
        <v>99</v>
      </c>
      <c r="I924" s="382">
        <v>24</v>
      </c>
      <c r="J924" s="382">
        <v>999</v>
      </c>
      <c r="K924" s="382">
        <v>99</v>
      </c>
      <c r="L924" s="382">
        <v>99</v>
      </c>
      <c r="M924" s="382">
        <v>99</v>
      </c>
      <c r="N924" s="382">
        <v>99</v>
      </c>
      <c r="O924" s="382">
        <v>99</v>
      </c>
      <c r="P924" s="382">
        <v>9999</v>
      </c>
      <c r="Q924" s="382">
        <v>146</v>
      </c>
      <c r="R924" s="382">
        <v>4480</v>
      </c>
      <c r="S924" s="382">
        <v>4.7426339285714283</v>
      </c>
      <c r="T924" s="382">
        <v>4.2533482142857153</v>
      </c>
      <c r="U924" s="382">
        <v>7.4914352678571348</v>
      </c>
      <c r="V924" s="382">
        <v>4.4642857142857151E-2</v>
      </c>
      <c r="W924" s="382">
        <v>0</v>
      </c>
      <c r="X924" s="382">
        <v>2.1428571428571423</v>
      </c>
      <c r="Y924" s="382">
        <v>0.24553571428571425</v>
      </c>
      <c r="Z924" s="382">
        <v>3.2567489017049369</v>
      </c>
      <c r="AA924" s="382">
        <v>1.2178230833829202</v>
      </c>
      <c r="AB924" s="382">
        <v>1.5484330916966005</v>
      </c>
      <c r="AC924" s="382">
        <v>31.985991030781399</v>
      </c>
      <c r="AD924" s="382">
        <v>21.116458821652699</v>
      </c>
      <c r="AE924" s="382">
        <v>45.029638748135241</v>
      </c>
      <c r="AF924" s="382">
        <v>24.582967515364359</v>
      </c>
      <c r="AG924" s="382">
        <v>23.129885227309671</v>
      </c>
      <c r="AH924" s="382">
        <v>0.29017857142857151</v>
      </c>
    </row>
    <row r="925" spans="1:37" ht="15.6">
      <c r="A925" s="382">
        <v>8</v>
      </c>
      <c r="B925" s="382">
        <v>33</v>
      </c>
      <c r="C925" s="382">
        <v>2019</v>
      </c>
      <c r="D925" s="382">
        <v>99</v>
      </c>
      <c r="E925" s="382">
        <v>99</v>
      </c>
      <c r="F925" s="382">
        <v>99</v>
      </c>
      <c r="G925" s="382">
        <v>99</v>
      </c>
      <c r="H925" s="382">
        <v>99</v>
      </c>
      <c r="I925" s="382">
        <v>49</v>
      </c>
      <c r="J925" s="382">
        <v>999</v>
      </c>
      <c r="K925" s="382">
        <v>99</v>
      </c>
      <c r="L925" s="382">
        <v>99</v>
      </c>
      <c r="M925" s="382">
        <v>99</v>
      </c>
      <c r="N925" s="382">
        <v>99</v>
      </c>
      <c r="O925" s="382">
        <v>99</v>
      </c>
      <c r="P925" s="382">
        <v>9999</v>
      </c>
      <c r="Q925" s="382">
        <v>102</v>
      </c>
      <c r="R925" s="382">
        <v>2446</v>
      </c>
      <c r="S925" s="382">
        <v>5.4734260016353238</v>
      </c>
      <c r="T925" s="382">
        <v>4.1463614063777596</v>
      </c>
      <c r="U925" s="382">
        <v>9.5306991005723773</v>
      </c>
      <c r="V925" s="382">
        <v>0</v>
      </c>
      <c r="W925" s="382">
        <v>8.1766148814390843E-2</v>
      </c>
      <c r="X925" s="382">
        <v>2.698282910874898</v>
      </c>
      <c r="Y925" s="382">
        <v>8.1766148814390843E-2</v>
      </c>
      <c r="Z925" s="382">
        <v>3.0537745570344588</v>
      </c>
      <c r="AA925" s="382">
        <v>1.4697512443958771</v>
      </c>
      <c r="AB925" s="382">
        <v>1.6853467142480816</v>
      </c>
      <c r="AC925" s="382">
        <v>35.530828781203425</v>
      </c>
      <c r="AD925" s="382">
        <v>41.520792944915677</v>
      </c>
      <c r="AE925" s="382">
        <v>35.576334310079154</v>
      </c>
      <c r="AF925" s="382">
        <v>13.421861281826162</v>
      </c>
      <c r="AG925" s="382">
        <v>16.066143572547425</v>
      </c>
      <c r="AH925" s="382">
        <v>0.12264922322158628</v>
      </c>
    </row>
    <row r="926" spans="1:37" ht="15.6">
      <c r="A926" s="382">
        <v>8</v>
      </c>
      <c r="B926" s="382">
        <v>34</v>
      </c>
      <c r="C926" s="382">
        <v>2019</v>
      </c>
      <c r="D926" s="382">
        <v>99</v>
      </c>
      <c r="E926" s="382">
        <v>99</v>
      </c>
      <c r="F926" s="382">
        <v>99</v>
      </c>
      <c r="G926" s="382">
        <v>99</v>
      </c>
      <c r="H926" s="382">
        <v>99</v>
      </c>
      <c r="I926" s="382">
        <v>80</v>
      </c>
      <c r="J926" s="382">
        <v>999</v>
      </c>
      <c r="K926" s="382">
        <v>99</v>
      </c>
      <c r="L926" s="382">
        <v>99</v>
      </c>
      <c r="M926" s="382">
        <v>99</v>
      </c>
      <c r="N926" s="382">
        <v>99</v>
      </c>
      <c r="O926" s="382">
        <v>99</v>
      </c>
      <c r="P926" s="382">
        <v>9999</v>
      </c>
      <c r="Q926" s="382">
        <v>81</v>
      </c>
      <c r="R926" s="382">
        <v>1363</v>
      </c>
      <c r="S926" s="382">
        <v>5.0410858400586944</v>
      </c>
      <c r="T926" s="382">
        <v>3.8965517241379306</v>
      </c>
      <c r="U926" s="382">
        <v>8.7081438004402099</v>
      </c>
      <c r="V926" s="382">
        <v>0</v>
      </c>
      <c r="W926" s="382">
        <v>0</v>
      </c>
      <c r="X926" s="382">
        <v>2.4944974321349962</v>
      </c>
      <c r="Y926" s="382">
        <v>0</v>
      </c>
      <c r="Z926" s="382">
        <v>3.2681930098125287</v>
      </c>
      <c r="AA926" s="382">
        <v>1.5182188257152538</v>
      </c>
      <c r="AB926" s="382">
        <v>1.7238591117179956</v>
      </c>
      <c r="AC926" s="382">
        <v>45.774868730712221</v>
      </c>
      <c r="AD926" s="382">
        <v>47.528881128546601</v>
      </c>
      <c r="AE926" s="382">
        <v>56.05999690337611</v>
      </c>
      <c r="AF926" s="382">
        <v>7.4791483757682142</v>
      </c>
      <c r="AG926" s="382">
        <v>8.1799731937925628</v>
      </c>
      <c r="AH926" s="382">
        <v>4.1085840058694068</v>
      </c>
    </row>
    <row r="927" spans="1:37" ht="15.6">
      <c r="A927" s="382">
        <v>8</v>
      </c>
      <c r="B927" s="382">
        <v>35</v>
      </c>
      <c r="C927" s="382">
        <v>2019</v>
      </c>
      <c r="D927" s="382">
        <v>99</v>
      </c>
      <c r="E927" s="382">
        <v>99</v>
      </c>
      <c r="F927" s="382">
        <v>99</v>
      </c>
      <c r="G927" s="382">
        <v>99</v>
      </c>
      <c r="H927" s="382">
        <v>99</v>
      </c>
      <c r="I927" s="382">
        <v>81</v>
      </c>
      <c r="J927" s="382">
        <v>999</v>
      </c>
      <c r="K927" s="382">
        <v>99</v>
      </c>
      <c r="L927" s="382">
        <v>99</v>
      </c>
      <c r="M927" s="382">
        <v>99</v>
      </c>
      <c r="N927" s="382">
        <v>99</v>
      </c>
      <c r="O927" s="382">
        <v>99</v>
      </c>
      <c r="P927" s="382">
        <v>9999</v>
      </c>
      <c r="Q927" s="382">
        <v>10</v>
      </c>
      <c r="R927" s="382">
        <v>97</v>
      </c>
      <c r="S927" s="382">
        <v>6.0309278350515481</v>
      </c>
      <c r="T927" s="382">
        <v>3.3608247422680426</v>
      </c>
      <c r="U927" s="382">
        <v>8.7649484536082483</v>
      </c>
      <c r="V927" s="382">
        <v>0</v>
      </c>
      <c r="W927" s="382">
        <v>0</v>
      </c>
      <c r="X927" s="382">
        <v>6.1855670103092786</v>
      </c>
      <c r="Y927" s="382">
        <v>1.0309278350515465</v>
      </c>
      <c r="Z927" s="382">
        <v>3.4868542889536629</v>
      </c>
      <c r="AA927" s="382">
        <v>1.7960644734336138</v>
      </c>
      <c r="AB927" s="382">
        <v>1.7242094678061466</v>
      </c>
      <c r="AC927" s="382">
        <v>77.238764570916842</v>
      </c>
      <c r="AD927" s="382">
        <v>69.624028102784919</v>
      </c>
      <c r="AE927" s="382">
        <v>63.556813491798003</v>
      </c>
      <c r="AF927" s="382">
        <v>0.53226514486391563</v>
      </c>
      <c r="AG927" s="382">
        <v>0.58593782305146391</v>
      </c>
      <c r="AH927" s="382">
        <v>0</v>
      </c>
    </row>
    <row r="928" spans="1:37" ht="15.6">
      <c r="A928" s="382">
        <v>8</v>
      </c>
      <c r="B928" s="382">
        <v>36</v>
      </c>
      <c r="C928" s="382">
        <v>2019</v>
      </c>
      <c r="D928" s="382">
        <v>99</v>
      </c>
      <c r="E928" s="382">
        <v>99</v>
      </c>
      <c r="F928" s="382">
        <v>99</v>
      </c>
      <c r="G928" s="382">
        <v>99</v>
      </c>
      <c r="H928" s="382">
        <v>99</v>
      </c>
      <c r="I928" s="382">
        <v>83</v>
      </c>
      <c r="J928" s="382">
        <v>999</v>
      </c>
      <c r="K928" s="382">
        <v>99</v>
      </c>
      <c r="L928" s="382">
        <v>99</v>
      </c>
      <c r="M928" s="382">
        <v>99</v>
      </c>
      <c r="N928" s="382">
        <v>99</v>
      </c>
      <c r="O928" s="382">
        <v>99</v>
      </c>
      <c r="P928" s="382">
        <v>9999</v>
      </c>
      <c r="Q928" s="382">
        <v>142</v>
      </c>
      <c r="R928" s="382">
        <v>5281</v>
      </c>
      <c r="S928" s="382">
        <v>5.3029729217951163</v>
      </c>
      <c r="T928" s="382">
        <v>4.0280249952660476</v>
      </c>
      <c r="U928" s="382">
        <v>8.0091459950766897</v>
      </c>
      <c r="V928" s="382">
        <v>0</v>
      </c>
      <c r="W928" s="382">
        <v>1.8935807612194655E-2</v>
      </c>
      <c r="X928" s="382">
        <v>3.7682257148267375</v>
      </c>
      <c r="Y928" s="382">
        <v>7.574323044877862E-2</v>
      </c>
      <c r="Z928" s="382">
        <v>3.8085595165952322</v>
      </c>
      <c r="AA928" s="382">
        <v>1.6497544373872164</v>
      </c>
      <c r="AB928" s="382">
        <v>1.5788228988756561</v>
      </c>
      <c r="AC928" s="382">
        <v>36.503354888438594</v>
      </c>
      <c r="AD928" s="382">
        <v>23.500793844924797</v>
      </c>
      <c r="AE928" s="382">
        <v>39.789570894186433</v>
      </c>
      <c r="AF928" s="382">
        <v>28.978270412642676</v>
      </c>
      <c r="AG928" s="382">
        <v>29.149614143885703</v>
      </c>
      <c r="AH928" s="382">
        <v>0.53020261314145045</v>
      </c>
    </row>
    <row r="929" spans="1:34" ht="15.6">
      <c r="A929" s="382">
        <v>8</v>
      </c>
      <c r="B929" s="382">
        <v>37</v>
      </c>
      <c r="C929" s="382">
        <v>2018</v>
      </c>
      <c r="D929" s="382">
        <v>99</v>
      </c>
      <c r="E929" s="382">
        <v>99</v>
      </c>
      <c r="F929" s="382">
        <v>99</v>
      </c>
      <c r="G929" s="382">
        <v>99</v>
      </c>
      <c r="H929" s="382">
        <v>99</v>
      </c>
      <c r="I929" s="382">
        <v>6</v>
      </c>
      <c r="J929" s="382">
        <v>999</v>
      </c>
      <c r="K929" s="382">
        <v>99</v>
      </c>
      <c r="L929" s="382">
        <v>99</v>
      </c>
      <c r="M929" s="382">
        <v>99</v>
      </c>
      <c r="N929" s="382">
        <v>99</v>
      </c>
      <c r="O929" s="382">
        <v>99</v>
      </c>
      <c r="P929" s="382">
        <v>9999</v>
      </c>
      <c r="Q929" s="382">
        <v>108</v>
      </c>
      <c r="R929" s="382">
        <v>4682</v>
      </c>
      <c r="S929" s="382">
        <v>5.3167449807774467</v>
      </c>
      <c r="T929" s="382">
        <v>4.9436138402392151</v>
      </c>
      <c r="U929" s="382">
        <v>7.2562366510038574</v>
      </c>
      <c r="V929" s="382">
        <v>0.10679196924391288</v>
      </c>
      <c r="W929" s="382">
        <v>6.4075181546347698E-2</v>
      </c>
      <c r="X929" s="382">
        <v>1.9008970525416489</v>
      </c>
      <c r="Y929" s="382">
        <v>0.29901751388295605</v>
      </c>
      <c r="Z929" s="382">
        <v>2.991258190764654</v>
      </c>
      <c r="AA929" s="382">
        <v>1.0444281890579623</v>
      </c>
      <c r="AB929" s="382">
        <v>1.2557525942319863</v>
      </c>
      <c r="AC929" s="382">
        <v>33.041669286044794</v>
      </c>
      <c r="AD929" s="382">
        <v>15.423103850243622</v>
      </c>
      <c r="AE929" s="382">
        <v>32.677679154236642</v>
      </c>
      <c r="AF929" s="382">
        <v>25.170689747863022</v>
      </c>
      <c r="AG929" s="382">
        <v>23.335662295215329</v>
      </c>
      <c r="AH929" s="382">
        <v>0.81161896625373775</v>
      </c>
    </row>
    <row r="930" spans="1:34" ht="15.6">
      <c r="A930" s="382">
        <v>8</v>
      </c>
      <c r="B930" s="382">
        <v>38</v>
      </c>
      <c r="C930" s="382">
        <v>2018</v>
      </c>
      <c r="D930" s="382">
        <v>99</v>
      </c>
      <c r="E930" s="382">
        <v>99</v>
      </c>
      <c r="F930" s="382">
        <v>99</v>
      </c>
      <c r="G930" s="382">
        <v>99</v>
      </c>
      <c r="H930" s="382">
        <v>99</v>
      </c>
      <c r="I930" s="382">
        <v>24</v>
      </c>
      <c r="J930" s="382">
        <v>999</v>
      </c>
      <c r="K930" s="382">
        <v>99</v>
      </c>
      <c r="L930" s="382">
        <v>99</v>
      </c>
      <c r="M930" s="382">
        <v>99</v>
      </c>
      <c r="N930" s="382">
        <v>99</v>
      </c>
      <c r="O930" s="382">
        <v>99</v>
      </c>
      <c r="P930" s="382">
        <v>9999</v>
      </c>
      <c r="Q930" s="382">
        <v>158</v>
      </c>
      <c r="R930" s="382">
        <v>4742</v>
      </c>
      <c r="S930" s="382">
        <v>5.0577815267819473</v>
      </c>
      <c r="T930" s="382">
        <v>4.1117671868409964</v>
      </c>
      <c r="U930" s="382">
        <v>7.28353015605229</v>
      </c>
      <c r="V930" s="382">
        <v>0</v>
      </c>
      <c r="W930" s="382">
        <v>2.1088148460565163E-2</v>
      </c>
      <c r="X930" s="382">
        <v>1.5605229860818219</v>
      </c>
      <c r="Y930" s="382">
        <v>4.2176296921130327E-2</v>
      </c>
      <c r="Z930" s="382">
        <v>2.9778340298476409</v>
      </c>
      <c r="AA930" s="382">
        <v>1.2608172071612289</v>
      </c>
      <c r="AB930" s="382">
        <v>1.5017748104808604</v>
      </c>
      <c r="AC930" s="382">
        <v>19.449224929099028</v>
      </c>
      <c r="AD930" s="382">
        <v>19.174069656928452</v>
      </c>
      <c r="AE930" s="382">
        <v>50.857283210007907</v>
      </c>
      <c r="AF930" s="382">
        <v>25.49325305091125</v>
      </c>
      <c r="AG930" s="382">
        <v>23.723608914639609</v>
      </c>
      <c r="AH930" s="382">
        <v>0.33741037536904261</v>
      </c>
    </row>
    <row r="931" spans="1:34" ht="15.6">
      <c r="A931" s="382">
        <v>8</v>
      </c>
      <c r="B931" s="382">
        <v>39</v>
      </c>
      <c r="C931" s="382">
        <v>2018</v>
      </c>
      <c r="D931" s="382">
        <v>99</v>
      </c>
      <c r="E931" s="382">
        <v>99</v>
      </c>
      <c r="F931" s="382">
        <v>99</v>
      </c>
      <c r="G931" s="382">
        <v>99</v>
      </c>
      <c r="H931" s="382">
        <v>99</v>
      </c>
      <c r="I931" s="382">
        <v>49</v>
      </c>
      <c r="J931" s="382">
        <v>999</v>
      </c>
      <c r="K931" s="382">
        <v>99</v>
      </c>
      <c r="L931" s="382">
        <v>99</v>
      </c>
      <c r="M931" s="382">
        <v>99</v>
      </c>
      <c r="N931" s="382">
        <v>99</v>
      </c>
      <c r="O931" s="382">
        <v>99</v>
      </c>
      <c r="P931" s="382">
        <v>9999</v>
      </c>
      <c r="Q931" s="382">
        <v>100</v>
      </c>
      <c r="R931" s="382">
        <v>2718</v>
      </c>
      <c r="S931" s="382">
        <v>5.3462104488594555</v>
      </c>
      <c r="T931" s="382">
        <v>4.0684326710816778</v>
      </c>
      <c r="U931" s="382">
        <v>9.2515231788079557</v>
      </c>
      <c r="V931" s="382">
        <v>0</v>
      </c>
      <c r="W931" s="382">
        <v>0</v>
      </c>
      <c r="X931" s="382">
        <v>1.6188373804267846</v>
      </c>
      <c r="Y931" s="382">
        <v>7.358351729212656E-2</v>
      </c>
      <c r="Z931" s="382">
        <v>2.8870959827146061</v>
      </c>
      <c r="AA931" s="382">
        <v>1.587665847440354</v>
      </c>
      <c r="AB931" s="382">
        <v>1.5158315294251088</v>
      </c>
      <c r="AC931" s="382">
        <v>27.454870326919405</v>
      </c>
      <c r="AD931" s="382">
        <v>36.26645525576761</v>
      </c>
      <c r="AE931" s="382">
        <v>39.130323130445447</v>
      </c>
      <c r="AF931" s="382">
        <v>14.612117628084516</v>
      </c>
      <c r="AG931" s="382">
        <v>17.271894531271482</v>
      </c>
      <c r="AH931" s="382">
        <v>0.40470934510669615</v>
      </c>
    </row>
    <row r="932" spans="1:34" ht="15.6">
      <c r="A932" s="382">
        <v>8</v>
      </c>
      <c r="B932" s="382">
        <v>40</v>
      </c>
      <c r="C932" s="382">
        <v>2018</v>
      </c>
      <c r="D932" s="382">
        <v>99</v>
      </c>
      <c r="E932" s="382">
        <v>99</v>
      </c>
      <c r="F932" s="382">
        <v>99</v>
      </c>
      <c r="G932" s="382">
        <v>99</v>
      </c>
      <c r="H932" s="382">
        <v>99</v>
      </c>
      <c r="I932" s="382">
        <v>80</v>
      </c>
      <c r="J932" s="382">
        <v>999</v>
      </c>
      <c r="K932" s="382">
        <v>99</v>
      </c>
      <c r="L932" s="382">
        <v>99</v>
      </c>
      <c r="M932" s="382">
        <v>99</v>
      </c>
      <c r="N932" s="382">
        <v>99</v>
      </c>
      <c r="O932" s="382">
        <v>99</v>
      </c>
      <c r="P932" s="382">
        <v>9999</v>
      </c>
      <c r="Q932" s="382">
        <v>93</v>
      </c>
      <c r="R932" s="382">
        <v>1408</v>
      </c>
      <c r="S932" s="382">
        <v>5.0276988636363633</v>
      </c>
      <c r="T932" s="382">
        <v>3.9488636363636358</v>
      </c>
      <c r="U932" s="382">
        <v>8.9862215909090821</v>
      </c>
      <c r="V932" s="382">
        <v>0</v>
      </c>
      <c r="W932" s="382">
        <v>0</v>
      </c>
      <c r="X932" s="382">
        <v>5.1136363636363633</v>
      </c>
      <c r="Y932" s="382">
        <v>0.21306818181818185</v>
      </c>
      <c r="Z932" s="382">
        <v>3.6123872169858928</v>
      </c>
      <c r="AA932" s="382">
        <v>1.4346364126807949</v>
      </c>
      <c r="AB932" s="382">
        <v>1.6476391042241612</v>
      </c>
      <c r="AC932" s="382">
        <v>50.682260900665611</v>
      </c>
      <c r="AD932" s="382">
        <v>35.78883298024293</v>
      </c>
      <c r="AE932" s="382">
        <v>46.000969402575379</v>
      </c>
      <c r="AF932" s="382">
        <v>7.5694855115316386</v>
      </c>
      <c r="AG932" s="382">
        <v>8.6907460993780656</v>
      </c>
      <c r="AH932" s="382">
        <v>3.9772727272727271</v>
      </c>
    </row>
    <row r="933" spans="1:34" ht="15.6">
      <c r="A933" s="382">
        <v>8</v>
      </c>
      <c r="B933" s="382">
        <v>41</v>
      </c>
      <c r="C933" s="382">
        <v>2018</v>
      </c>
      <c r="D933" s="382">
        <v>99</v>
      </c>
      <c r="E933" s="382">
        <v>99</v>
      </c>
      <c r="F933" s="382">
        <v>99</v>
      </c>
      <c r="G933" s="382">
        <v>99</v>
      </c>
      <c r="H933" s="382">
        <v>99</v>
      </c>
      <c r="I933" s="382">
        <v>81</v>
      </c>
      <c r="J933" s="382">
        <v>999</v>
      </c>
      <c r="K933" s="382">
        <v>99</v>
      </c>
      <c r="L933" s="382">
        <v>99</v>
      </c>
      <c r="M933" s="382">
        <v>99</v>
      </c>
      <c r="N933" s="382">
        <v>99</v>
      </c>
      <c r="O933" s="382">
        <v>99</v>
      </c>
      <c r="P933" s="382">
        <v>9999</v>
      </c>
      <c r="Q933" s="382">
        <v>5</v>
      </c>
      <c r="R933" s="382">
        <v>51</v>
      </c>
      <c r="S933" s="382">
        <v>5.0196078431372548</v>
      </c>
      <c r="T933" s="382">
        <v>1.0392156862745097</v>
      </c>
      <c r="U933" s="382">
        <v>8.943137254901961</v>
      </c>
      <c r="V933" s="382">
        <v>1.9607843137254899</v>
      </c>
      <c r="W933" s="382">
        <v>0</v>
      </c>
      <c r="X933" s="382">
        <v>11.76470588235294</v>
      </c>
      <c r="Y933" s="382">
        <v>1.9607843137254899</v>
      </c>
      <c r="Z933" s="382">
        <v>4.7001983646901131</v>
      </c>
      <c r="AA933" s="382">
        <v>2.3803953871477259</v>
      </c>
      <c r="AB933" s="382">
        <v>2.2225297749497654</v>
      </c>
      <c r="AC933" s="382">
        <v>83.955973713007097</v>
      </c>
      <c r="AD933" s="382">
        <v>39.49481781611555</v>
      </c>
      <c r="AE933" s="382">
        <v>59.655874384767131</v>
      </c>
      <c r="AF933" s="382">
        <v>0.27417880759098967</v>
      </c>
      <c r="AG933" s="382">
        <v>0.31328338016900398</v>
      </c>
      <c r="AH933" s="382">
        <v>0</v>
      </c>
    </row>
    <row r="934" spans="1:34" ht="15.6">
      <c r="A934" s="382">
        <v>8</v>
      </c>
      <c r="B934" s="382">
        <v>42</v>
      </c>
      <c r="C934" s="382">
        <v>2018</v>
      </c>
      <c r="D934" s="382">
        <v>99</v>
      </c>
      <c r="E934" s="382">
        <v>99</v>
      </c>
      <c r="F934" s="382">
        <v>99</v>
      </c>
      <c r="G934" s="382">
        <v>99</v>
      </c>
      <c r="H934" s="382">
        <v>99</v>
      </c>
      <c r="I934" s="382">
        <v>83</v>
      </c>
      <c r="J934" s="382">
        <v>999</v>
      </c>
      <c r="K934" s="382">
        <v>99</v>
      </c>
      <c r="L934" s="382">
        <v>99</v>
      </c>
      <c r="M934" s="382">
        <v>99</v>
      </c>
      <c r="N934" s="382">
        <v>99</v>
      </c>
      <c r="O934" s="382">
        <v>99</v>
      </c>
      <c r="P934" s="382">
        <v>9999</v>
      </c>
      <c r="Q934" s="382">
        <v>137</v>
      </c>
      <c r="R934" s="382">
        <v>5000</v>
      </c>
      <c r="S934" s="382">
        <v>5.2347999999999999</v>
      </c>
      <c r="T934" s="382">
        <v>3.8532000000000006</v>
      </c>
      <c r="U934" s="382">
        <v>7.7640999999999982</v>
      </c>
      <c r="V934" s="382">
        <v>0.02</v>
      </c>
      <c r="W934" s="382">
        <v>0</v>
      </c>
      <c r="X934" s="382">
        <v>3.16</v>
      </c>
      <c r="Y934" s="382">
        <v>0.04</v>
      </c>
      <c r="Z934" s="382">
        <v>3.6289443630345346</v>
      </c>
      <c r="AA934" s="382">
        <v>1.9208511030269904</v>
      </c>
      <c r="AB934" s="382">
        <v>1.5263190230092785</v>
      </c>
      <c r="AC934" s="382">
        <v>27.979686589874657</v>
      </c>
      <c r="AD934" s="382">
        <v>17.581562504276576</v>
      </c>
      <c r="AE934" s="382">
        <v>29.540190719942025</v>
      </c>
      <c r="AF934" s="382">
        <v>26.880275254018596</v>
      </c>
      <c r="AG934" s="382">
        <v>26.664804779326495</v>
      </c>
      <c r="AH934" s="382">
        <v>0.46000000000000008</v>
      </c>
    </row>
    <row r="935" spans="1:34" ht="15.6">
      <c r="A935" s="382">
        <v>8</v>
      </c>
      <c r="B935" s="382">
        <v>43</v>
      </c>
      <c r="C935" s="382">
        <v>2017</v>
      </c>
      <c r="D935" s="382">
        <v>99</v>
      </c>
      <c r="E935" s="382">
        <v>99</v>
      </c>
      <c r="F935" s="382">
        <v>99</v>
      </c>
      <c r="G935" s="382">
        <v>99</v>
      </c>
      <c r="H935" s="382">
        <v>99</v>
      </c>
      <c r="I935" s="382">
        <v>6</v>
      </c>
      <c r="J935" s="382">
        <v>999</v>
      </c>
      <c r="K935" s="382">
        <v>99</v>
      </c>
      <c r="L935" s="382">
        <v>99</v>
      </c>
      <c r="M935" s="382">
        <v>99</v>
      </c>
      <c r="N935" s="382">
        <v>99</v>
      </c>
      <c r="O935" s="382">
        <v>99</v>
      </c>
      <c r="P935" s="382">
        <v>9999</v>
      </c>
      <c r="Q935" s="382">
        <v>111</v>
      </c>
      <c r="R935" s="382">
        <v>4300</v>
      </c>
      <c r="S935" s="382">
        <v>5.2044186046511642</v>
      </c>
      <c r="T935" s="382">
        <v>4.6295348837209298</v>
      </c>
      <c r="U935" s="382">
        <v>6.9463720930232515</v>
      </c>
      <c r="V935" s="382">
        <v>4.651162790697675E-2</v>
      </c>
      <c r="W935" s="382">
        <v>0</v>
      </c>
      <c r="X935" s="382">
        <v>1.3488372093023251</v>
      </c>
      <c r="Y935" s="382">
        <v>0.1395348837209302</v>
      </c>
      <c r="Z935" s="382">
        <v>2.6465332042280938</v>
      </c>
      <c r="AA935" s="382">
        <v>0.98751697618751022</v>
      </c>
      <c r="AB935" s="382">
        <v>1.1925007015518827</v>
      </c>
      <c r="AC935" s="382">
        <v>29.595378433570197</v>
      </c>
      <c r="AD935" s="382">
        <v>19.027446537228762</v>
      </c>
      <c r="AE935" s="382">
        <v>46.776441168755404</v>
      </c>
      <c r="AF935" s="382">
        <v>24.68002066234288</v>
      </c>
      <c r="AG935" s="382">
        <v>22.733596775372003</v>
      </c>
      <c r="AH935" s="382">
        <v>0.16279069767441859</v>
      </c>
    </row>
    <row r="936" spans="1:34" ht="15.6">
      <c r="A936" s="382">
        <v>8</v>
      </c>
      <c r="B936" s="382">
        <v>44</v>
      </c>
      <c r="C936" s="382">
        <v>2017</v>
      </c>
      <c r="D936" s="382">
        <v>99</v>
      </c>
      <c r="E936" s="382">
        <v>99</v>
      </c>
      <c r="F936" s="382">
        <v>99</v>
      </c>
      <c r="G936" s="382">
        <v>99</v>
      </c>
      <c r="H936" s="382">
        <v>99</v>
      </c>
      <c r="I936" s="382">
        <v>24</v>
      </c>
      <c r="J936" s="382">
        <v>999</v>
      </c>
      <c r="K936" s="382">
        <v>99</v>
      </c>
      <c r="L936" s="382">
        <v>99</v>
      </c>
      <c r="M936" s="382">
        <v>99</v>
      </c>
      <c r="N936" s="382">
        <v>99</v>
      </c>
      <c r="O936" s="382">
        <v>99</v>
      </c>
      <c r="P936" s="382">
        <v>9999</v>
      </c>
      <c r="Q936" s="382">
        <v>155</v>
      </c>
      <c r="R936" s="382">
        <v>4601</v>
      </c>
      <c r="S936" s="382">
        <v>4.4861986524668556</v>
      </c>
      <c r="T936" s="382">
        <v>4.2012605955227116</v>
      </c>
      <c r="U936" s="382">
        <v>7.2879374049119807</v>
      </c>
      <c r="V936" s="382">
        <v>0</v>
      </c>
      <c r="W936" s="382">
        <v>2.1734405564007828E-2</v>
      </c>
      <c r="X936" s="382">
        <v>1.8039556618126495</v>
      </c>
      <c r="Y936" s="382">
        <v>0.17387524451206263</v>
      </c>
      <c r="Z936" s="382">
        <v>3.0759501556646183</v>
      </c>
      <c r="AA936" s="382">
        <v>1.1363636026525703</v>
      </c>
      <c r="AB936" s="382">
        <v>1.6012948933536699</v>
      </c>
      <c r="AC936" s="382">
        <v>33.819636964981022</v>
      </c>
      <c r="AD936" s="382">
        <v>9.344927550461831</v>
      </c>
      <c r="AE936" s="382">
        <v>43.737241339079105</v>
      </c>
      <c r="AF936" s="382">
        <v>26.407622108706882</v>
      </c>
      <c r="AG936" s="382">
        <v>25.52104897829954</v>
      </c>
      <c r="AH936" s="382">
        <v>0.26081286676809395</v>
      </c>
    </row>
    <row r="937" spans="1:34" ht="15.6">
      <c r="A937" s="382">
        <v>8</v>
      </c>
      <c r="B937" s="382">
        <v>45</v>
      </c>
      <c r="C937" s="382">
        <v>2017</v>
      </c>
      <c r="D937" s="382">
        <v>99</v>
      </c>
      <c r="E937" s="382">
        <v>99</v>
      </c>
      <c r="F937" s="382">
        <v>99</v>
      </c>
      <c r="G937" s="382">
        <v>99</v>
      </c>
      <c r="H937" s="382">
        <v>99</v>
      </c>
      <c r="I937" s="382">
        <v>49</v>
      </c>
      <c r="J937" s="382">
        <v>999</v>
      </c>
      <c r="K937" s="382">
        <v>99</v>
      </c>
      <c r="L937" s="382">
        <v>99</v>
      </c>
      <c r="M937" s="382">
        <v>99</v>
      </c>
      <c r="N937" s="382">
        <v>99</v>
      </c>
      <c r="O937" s="382">
        <v>99</v>
      </c>
      <c r="P937" s="382">
        <v>9999</v>
      </c>
      <c r="Q937" s="382">
        <v>100</v>
      </c>
      <c r="R937" s="382">
        <v>2419</v>
      </c>
      <c r="S937" s="382">
        <v>5.0252170318313363</v>
      </c>
      <c r="T937" s="382">
        <v>3.6519222819346848</v>
      </c>
      <c r="U937" s="382">
        <v>8.643861099627923</v>
      </c>
      <c r="V937" s="382">
        <v>0</v>
      </c>
      <c r="W937" s="382">
        <v>0</v>
      </c>
      <c r="X937" s="382">
        <v>1.5708970649028517</v>
      </c>
      <c r="Y937" s="382">
        <v>4.1339396444811889E-2</v>
      </c>
      <c r="Z937" s="382">
        <v>2.8042456102253408</v>
      </c>
      <c r="AA937" s="382">
        <v>1.898135740509584</v>
      </c>
      <c r="AB937" s="382">
        <v>1.6373228738449217</v>
      </c>
      <c r="AC937" s="382">
        <v>25.735772654516655</v>
      </c>
      <c r="AD937" s="382">
        <v>34.338016390371529</v>
      </c>
      <c r="AE937" s="382">
        <v>54.566089667917751</v>
      </c>
      <c r="AF937" s="382">
        <v>13.8839465074901</v>
      </c>
      <c r="AG937" s="382">
        <v>15.914217954650589</v>
      </c>
      <c r="AH937" s="382">
        <v>0.12401818933443576</v>
      </c>
    </row>
    <row r="938" spans="1:34" ht="15.6">
      <c r="A938" s="382">
        <v>8</v>
      </c>
      <c r="B938" s="382">
        <v>46</v>
      </c>
      <c r="C938" s="382">
        <v>2017</v>
      </c>
      <c r="D938" s="382">
        <v>99</v>
      </c>
      <c r="E938" s="382">
        <v>99</v>
      </c>
      <c r="F938" s="382">
        <v>99</v>
      </c>
      <c r="G938" s="382">
        <v>99</v>
      </c>
      <c r="H938" s="382">
        <v>99</v>
      </c>
      <c r="I938" s="382">
        <v>80</v>
      </c>
      <c r="J938" s="382">
        <v>999</v>
      </c>
      <c r="K938" s="382">
        <v>99</v>
      </c>
      <c r="L938" s="382">
        <v>99</v>
      </c>
      <c r="M938" s="382">
        <v>99</v>
      </c>
      <c r="N938" s="382">
        <v>99</v>
      </c>
      <c r="O938" s="382">
        <v>99</v>
      </c>
      <c r="P938" s="382">
        <v>9999</v>
      </c>
      <c r="Q938" s="382">
        <v>101</v>
      </c>
      <c r="R938" s="382">
        <v>1475</v>
      </c>
      <c r="S938" s="382">
        <v>4.5640677966101686</v>
      </c>
      <c r="T938" s="382">
        <v>3.1830508474576278</v>
      </c>
      <c r="U938" s="382">
        <v>8.5236610169491485</v>
      </c>
      <c r="V938" s="382">
        <v>0</v>
      </c>
      <c r="W938" s="382">
        <v>0</v>
      </c>
      <c r="X938" s="382">
        <v>3.0508474576271181</v>
      </c>
      <c r="Y938" s="382">
        <v>6.7796610169491497E-2</v>
      </c>
      <c r="Z938" s="382">
        <v>3.2959537834620289</v>
      </c>
      <c r="AA938" s="382">
        <v>1.3926430409374171</v>
      </c>
      <c r="AB938" s="382">
        <v>1.5869331410064849</v>
      </c>
      <c r="AC938" s="382">
        <v>66.680379131568898</v>
      </c>
      <c r="AD938" s="382">
        <v>52.520419987869616</v>
      </c>
      <c r="AE938" s="382">
        <v>42.876964167491529</v>
      </c>
      <c r="AF938" s="382">
        <v>8.4658210411524983</v>
      </c>
      <c r="AG938" s="382">
        <v>9.5688521396039832</v>
      </c>
      <c r="AH938" s="382">
        <v>3.254237288135593</v>
      </c>
    </row>
    <row r="939" spans="1:34" ht="15.6">
      <c r="A939" s="382">
        <v>8</v>
      </c>
      <c r="B939" s="382">
        <v>47</v>
      </c>
      <c r="C939" s="382">
        <v>2017</v>
      </c>
      <c r="D939" s="382">
        <v>99</v>
      </c>
      <c r="E939" s="382">
        <v>99</v>
      </c>
      <c r="F939" s="382">
        <v>99</v>
      </c>
      <c r="G939" s="382">
        <v>99</v>
      </c>
      <c r="H939" s="382">
        <v>99</v>
      </c>
      <c r="I939" s="382">
        <v>81</v>
      </c>
      <c r="J939" s="382">
        <v>999</v>
      </c>
      <c r="K939" s="382">
        <v>99</v>
      </c>
      <c r="L939" s="382">
        <v>99</v>
      </c>
      <c r="M939" s="382">
        <v>99</v>
      </c>
      <c r="N939" s="382">
        <v>99</v>
      </c>
      <c r="O939" s="382">
        <v>99</v>
      </c>
      <c r="P939" s="382">
        <v>9999</v>
      </c>
      <c r="Q939" s="382">
        <v>5</v>
      </c>
      <c r="R939" s="382">
        <v>114</v>
      </c>
      <c r="S939" s="382">
        <v>6.9736842105263195</v>
      </c>
      <c r="T939" s="382">
        <v>0</v>
      </c>
      <c r="U939" s="382">
        <v>10.804385964912282</v>
      </c>
      <c r="V939" s="382">
        <v>0</v>
      </c>
      <c r="W939" s="382">
        <v>0</v>
      </c>
      <c r="X939" s="382">
        <v>3.5087719298245608</v>
      </c>
      <c r="Y939" s="382">
        <v>0</v>
      </c>
      <c r="Z939" s="382">
        <v>3.1792747256026166</v>
      </c>
      <c r="AA939" s="382">
        <v>1.7793184498259549</v>
      </c>
      <c r="AB939" s="382">
        <v>0</v>
      </c>
      <c r="AC939" s="382">
        <v>71.673021548752942</v>
      </c>
      <c r="AD939" s="382"/>
      <c r="AE939" s="382"/>
      <c r="AF939" s="382">
        <v>0.65430752453653229</v>
      </c>
      <c r="AG939" s="382">
        <v>0.93744672300835374</v>
      </c>
      <c r="AH939" s="382">
        <v>0</v>
      </c>
    </row>
    <row r="940" spans="1:34" ht="15.6">
      <c r="A940" s="382">
        <v>8</v>
      </c>
      <c r="B940" s="382">
        <v>48</v>
      </c>
      <c r="C940" s="382">
        <v>2017</v>
      </c>
      <c r="D940" s="382">
        <v>99</v>
      </c>
      <c r="E940" s="382">
        <v>99</v>
      </c>
      <c r="F940" s="382">
        <v>99</v>
      </c>
      <c r="G940" s="382">
        <v>99</v>
      </c>
      <c r="H940" s="382">
        <v>99</v>
      </c>
      <c r="I940" s="382">
        <v>83</v>
      </c>
      <c r="J940" s="382">
        <v>999</v>
      </c>
      <c r="K940" s="382">
        <v>99</v>
      </c>
      <c r="L940" s="382">
        <v>99</v>
      </c>
      <c r="M940" s="382">
        <v>99</v>
      </c>
      <c r="N940" s="382">
        <v>99</v>
      </c>
      <c r="O940" s="382">
        <v>99</v>
      </c>
      <c r="P940" s="382">
        <v>9999</v>
      </c>
      <c r="Q940" s="382">
        <v>128</v>
      </c>
      <c r="R940" s="382">
        <v>4514</v>
      </c>
      <c r="S940" s="382">
        <v>5.3859105006645995</v>
      </c>
      <c r="T940" s="382">
        <v>3.8728400531679226</v>
      </c>
      <c r="U940" s="382">
        <v>7.3712893221089981</v>
      </c>
      <c r="V940" s="382">
        <v>2.2153300841825437E-2</v>
      </c>
      <c r="W940" s="382">
        <v>2.2153300841825437E-2</v>
      </c>
      <c r="X940" s="382">
        <v>2.2374833850243681</v>
      </c>
      <c r="Y940" s="382">
        <v>6.6459902525476316E-2</v>
      </c>
      <c r="Z940" s="382">
        <v>3.3992831705495048</v>
      </c>
      <c r="AA940" s="382">
        <v>2.9805804754649223</v>
      </c>
      <c r="AB940" s="382">
        <v>1.5520085882713002</v>
      </c>
      <c r="AC940" s="382">
        <v>9.2373534811400475</v>
      </c>
      <c r="AD940" s="382">
        <v>17.597283591867161</v>
      </c>
      <c r="AE940" s="382">
        <v>16.222747014108613</v>
      </c>
      <c r="AF940" s="382">
        <v>25.908282155771111</v>
      </c>
      <c r="AG940" s="382">
        <v>25.324837429065514</v>
      </c>
      <c r="AH940" s="382">
        <v>0.88613203367301741</v>
      </c>
    </row>
    <row r="941" spans="1:34" ht="15.6">
      <c r="A941" s="382">
        <v>8</v>
      </c>
      <c r="B941" s="382">
        <v>49</v>
      </c>
      <c r="C941" s="382">
        <v>2016</v>
      </c>
      <c r="D941" s="382">
        <v>99</v>
      </c>
      <c r="E941" s="382">
        <v>99</v>
      </c>
      <c r="F941" s="382">
        <v>99</v>
      </c>
      <c r="G941" s="382">
        <v>99</v>
      </c>
      <c r="H941" s="382">
        <v>99</v>
      </c>
      <c r="I941" s="382">
        <v>6</v>
      </c>
      <c r="J941" s="382">
        <v>999</v>
      </c>
      <c r="K941" s="382">
        <v>99</v>
      </c>
      <c r="L941" s="382">
        <v>99</v>
      </c>
      <c r="M941" s="382">
        <v>99</v>
      </c>
      <c r="N941" s="382">
        <v>99</v>
      </c>
      <c r="O941" s="382">
        <v>99</v>
      </c>
      <c r="P941" s="382">
        <v>9999</v>
      </c>
      <c r="Q941" s="382">
        <v>98</v>
      </c>
      <c r="R941" s="382">
        <v>3568</v>
      </c>
      <c r="S941" s="382">
        <v>5.4481502242152464</v>
      </c>
      <c r="T941" s="382">
        <v>4.7830717488789247</v>
      </c>
      <c r="U941" s="382">
        <v>7.3807174887892497</v>
      </c>
      <c r="V941" s="382">
        <v>5.6053811659192813E-2</v>
      </c>
      <c r="W941" s="382">
        <v>5.6053811659192813E-2</v>
      </c>
      <c r="X941" s="382">
        <v>2.1580717488789234</v>
      </c>
      <c r="Y941" s="382">
        <v>0.16816143497757849</v>
      </c>
      <c r="Z941" s="382">
        <v>2.9189026250522727</v>
      </c>
      <c r="AA941" s="382">
        <v>1.1327780189485297</v>
      </c>
      <c r="AB941" s="382">
        <v>1.2993722110443018</v>
      </c>
      <c r="AC941" s="382">
        <v>27.589219173126256</v>
      </c>
      <c r="AD941" s="382">
        <v>25.975801992132503</v>
      </c>
      <c r="AE941" s="382">
        <v>42.478648797385475</v>
      </c>
      <c r="AF941" s="382">
        <v>24.413274033527191</v>
      </c>
      <c r="AG941" s="382">
        <v>23.637099647881342</v>
      </c>
      <c r="AH941" s="382">
        <v>0.25224215246636777</v>
      </c>
    </row>
    <row r="942" spans="1:34" ht="15.6">
      <c r="A942" s="382">
        <v>8</v>
      </c>
      <c r="B942" s="382">
        <v>50</v>
      </c>
      <c r="C942" s="382">
        <v>2016</v>
      </c>
      <c r="D942" s="382">
        <v>99</v>
      </c>
      <c r="E942" s="382">
        <v>99</v>
      </c>
      <c r="F942" s="382">
        <v>99</v>
      </c>
      <c r="G942" s="382">
        <v>99</v>
      </c>
      <c r="H942" s="382">
        <v>99</v>
      </c>
      <c r="I942" s="382">
        <v>24</v>
      </c>
      <c r="J942" s="382">
        <v>999</v>
      </c>
      <c r="K942" s="382">
        <v>99</v>
      </c>
      <c r="L942" s="382">
        <v>99</v>
      </c>
      <c r="M942" s="382">
        <v>99</v>
      </c>
      <c r="N942" s="382">
        <v>99</v>
      </c>
      <c r="O942" s="382">
        <v>99</v>
      </c>
      <c r="P942" s="382">
        <v>9999</v>
      </c>
      <c r="Q942" s="382">
        <v>152</v>
      </c>
      <c r="R942" s="382">
        <v>3865</v>
      </c>
      <c r="S942" s="382">
        <v>4.6491591203104798</v>
      </c>
      <c r="T942" s="382">
        <v>4.0460543337645527</v>
      </c>
      <c r="U942" s="382">
        <v>7.3604915912031021</v>
      </c>
      <c r="V942" s="382">
        <v>0</v>
      </c>
      <c r="W942" s="382">
        <v>0</v>
      </c>
      <c r="X942" s="382">
        <v>2.4838292367399735</v>
      </c>
      <c r="Y942" s="382">
        <v>0.15523932729624837</v>
      </c>
      <c r="Z942" s="382">
        <v>3.2166866461553609</v>
      </c>
      <c r="AA942" s="382">
        <v>1.2267248086070499</v>
      </c>
      <c r="AB942" s="382">
        <v>1.455844475916606</v>
      </c>
      <c r="AC942" s="382">
        <v>31.182539187754024</v>
      </c>
      <c r="AD942" s="382">
        <v>22.002107408466983</v>
      </c>
      <c r="AE942" s="382">
        <v>50.321013757029135</v>
      </c>
      <c r="AF942" s="382">
        <v>26.445432774546699</v>
      </c>
      <c r="AG942" s="382">
        <v>25.534483485965943</v>
      </c>
      <c r="AH942" s="382">
        <v>0.20698576972833113</v>
      </c>
    </row>
    <row r="943" spans="1:34" ht="15.6">
      <c r="A943" s="382">
        <v>8</v>
      </c>
      <c r="B943" s="382">
        <v>51</v>
      </c>
      <c r="C943" s="382">
        <v>2016</v>
      </c>
      <c r="D943" s="382">
        <v>99</v>
      </c>
      <c r="E943" s="382">
        <v>99</v>
      </c>
      <c r="F943" s="382">
        <v>99</v>
      </c>
      <c r="G943" s="382">
        <v>99</v>
      </c>
      <c r="H943" s="382">
        <v>99</v>
      </c>
      <c r="I943" s="382">
        <v>49</v>
      </c>
      <c r="J943" s="382">
        <v>999</v>
      </c>
      <c r="K943" s="382">
        <v>99</v>
      </c>
      <c r="L943" s="382">
        <v>99</v>
      </c>
      <c r="M943" s="382">
        <v>99</v>
      </c>
      <c r="N943" s="382">
        <v>99</v>
      </c>
      <c r="O943" s="382">
        <v>99</v>
      </c>
      <c r="P943" s="382">
        <v>9999</v>
      </c>
      <c r="Q943" s="382">
        <v>84</v>
      </c>
      <c r="R943" s="382">
        <v>1520</v>
      </c>
      <c r="S943" s="382">
        <v>4.9506578947368443</v>
      </c>
      <c r="T943" s="382">
        <v>3.7092105263157888</v>
      </c>
      <c r="U943" s="382">
        <v>9.5777631578947435</v>
      </c>
      <c r="V943" s="382">
        <v>6.5789473684210509E-2</v>
      </c>
      <c r="W943" s="382">
        <v>0.13157894736842102</v>
      </c>
      <c r="X943" s="382">
        <v>4.1447368421052637</v>
      </c>
      <c r="Y943" s="382">
        <v>0.26315789473684204</v>
      </c>
      <c r="Z943" s="382">
        <v>3.3366789739926368</v>
      </c>
      <c r="AA943" s="382">
        <v>1.7116664975261573</v>
      </c>
      <c r="AB943" s="382">
        <v>1.6225124791977283</v>
      </c>
      <c r="AC943" s="382">
        <v>39.142659665643777</v>
      </c>
      <c r="AD943" s="382">
        <v>41.668237237991995</v>
      </c>
      <c r="AE943" s="382">
        <v>52.073239936086019</v>
      </c>
      <c r="AF943" s="382">
        <v>10.400273691412936</v>
      </c>
      <c r="AG943" s="382">
        <v>13.067076678936521</v>
      </c>
      <c r="AH943" s="382">
        <v>0.52631578947368407</v>
      </c>
    </row>
    <row r="944" spans="1:34" ht="15.6">
      <c r="A944" s="382">
        <v>8</v>
      </c>
      <c r="B944" s="382">
        <v>52</v>
      </c>
      <c r="C944" s="382">
        <v>2016</v>
      </c>
      <c r="D944" s="382">
        <v>99</v>
      </c>
      <c r="E944" s="382">
        <v>99</v>
      </c>
      <c r="F944" s="382">
        <v>99</v>
      </c>
      <c r="G944" s="382">
        <v>99</v>
      </c>
      <c r="H944" s="382">
        <v>99</v>
      </c>
      <c r="I944" s="382">
        <v>80</v>
      </c>
      <c r="J944" s="382">
        <v>999</v>
      </c>
      <c r="K944" s="382">
        <v>99</v>
      </c>
      <c r="L944" s="382">
        <v>99</v>
      </c>
      <c r="M944" s="382">
        <v>99</v>
      </c>
      <c r="N944" s="382">
        <v>99</v>
      </c>
      <c r="O944" s="382">
        <v>99</v>
      </c>
      <c r="P944" s="382">
        <v>9999</v>
      </c>
      <c r="Q944" s="382">
        <v>94</v>
      </c>
      <c r="R944" s="382">
        <v>1357</v>
      </c>
      <c r="S944" s="382">
        <v>4.5880619012527646</v>
      </c>
      <c r="T944" s="382">
        <v>3.4679439941046439</v>
      </c>
      <c r="U944" s="382">
        <v>8.1549742078113496</v>
      </c>
      <c r="V944" s="382">
        <v>0</v>
      </c>
      <c r="W944" s="382">
        <v>7.3691967575534242E-2</v>
      </c>
      <c r="X944" s="382">
        <v>3.3161385408990425</v>
      </c>
      <c r="Y944" s="382">
        <v>0</v>
      </c>
      <c r="Z944" s="382">
        <v>3.53653412765002</v>
      </c>
      <c r="AA944" s="382">
        <v>1.5381962186517819</v>
      </c>
      <c r="AB944" s="382">
        <v>1.6755767743402827</v>
      </c>
      <c r="AC944" s="382">
        <v>64.974009607386961</v>
      </c>
      <c r="AD944" s="382">
        <v>40.310931869391496</v>
      </c>
      <c r="AE944" s="382">
        <v>55.685168945840879</v>
      </c>
      <c r="AF944" s="382">
        <v>9.2849811837153613</v>
      </c>
      <c r="AG944" s="382">
        <v>9.9328344611363448</v>
      </c>
      <c r="AH944" s="382">
        <v>2.652910832719233</v>
      </c>
    </row>
    <row r="945" spans="1:37" ht="15.6">
      <c r="A945" s="382">
        <v>8</v>
      </c>
      <c r="B945" s="382">
        <v>53</v>
      </c>
      <c r="C945" s="382">
        <v>2016</v>
      </c>
      <c r="D945" s="382">
        <v>99</v>
      </c>
      <c r="E945" s="382">
        <v>99</v>
      </c>
      <c r="F945" s="382">
        <v>99</v>
      </c>
      <c r="G945" s="382">
        <v>99</v>
      </c>
      <c r="H945" s="382">
        <v>99</v>
      </c>
      <c r="I945" s="382">
        <v>81</v>
      </c>
      <c r="J945" s="382">
        <v>999</v>
      </c>
      <c r="K945" s="382">
        <v>99</v>
      </c>
      <c r="L945" s="382">
        <v>99</v>
      </c>
      <c r="M945" s="382">
        <v>99</v>
      </c>
      <c r="N945" s="382">
        <v>99</v>
      </c>
      <c r="O945" s="382">
        <v>99</v>
      </c>
      <c r="P945" s="382">
        <v>9999</v>
      </c>
      <c r="Q945" s="382">
        <v>6</v>
      </c>
      <c r="R945" s="382">
        <v>186</v>
      </c>
      <c r="S945" s="382">
        <v>7.0322580645161281</v>
      </c>
      <c r="T945" s="382">
        <v>0</v>
      </c>
      <c r="U945" s="382">
        <v>11.915053763440868</v>
      </c>
      <c r="V945" s="382">
        <v>0</v>
      </c>
      <c r="W945" s="382">
        <v>0</v>
      </c>
      <c r="X945" s="382">
        <v>5.3763440860215059</v>
      </c>
      <c r="Y945" s="382">
        <v>0</v>
      </c>
      <c r="Z945" s="382">
        <v>2.6739060163375359</v>
      </c>
      <c r="AA945" s="382">
        <v>1.5859030391331423</v>
      </c>
      <c r="AB945" s="382">
        <v>0</v>
      </c>
      <c r="AC945" s="382">
        <v>66.030309279593084</v>
      </c>
      <c r="AD945" s="382"/>
      <c r="AE945" s="382"/>
      <c r="AF945" s="382">
        <v>1.2726650701334248</v>
      </c>
      <c r="AG945" s="382">
        <v>1.9892057627906683</v>
      </c>
      <c r="AH945" s="382">
        <v>0</v>
      </c>
    </row>
    <row r="946" spans="1:37" ht="15.6">
      <c r="A946" s="382">
        <v>8</v>
      </c>
      <c r="B946" s="382">
        <v>54</v>
      </c>
      <c r="C946" s="382">
        <v>2016</v>
      </c>
      <c r="D946" s="382">
        <v>99</v>
      </c>
      <c r="E946" s="382">
        <v>99</v>
      </c>
      <c r="F946" s="382">
        <v>99</v>
      </c>
      <c r="G946" s="382">
        <v>99</v>
      </c>
      <c r="H946" s="382">
        <v>99</v>
      </c>
      <c r="I946" s="382">
        <v>83</v>
      </c>
      <c r="J946" s="382">
        <v>999</v>
      </c>
      <c r="K946" s="382">
        <v>99</v>
      </c>
      <c r="L946" s="382">
        <v>99</v>
      </c>
      <c r="M946" s="382">
        <v>99</v>
      </c>
      <c r="N946" s="382">
        <v>99</v>
      </c>
      <c r="O946" s="382">
        <v>99</v>
      </c>
      <c r="P946" s="382">
        <v>9999</v>
      </c>
      <c r="Q946" s="382">
        <v>114</v>
      </c>
      <c r="R946" s="382">
        <v>4119</v>
      </c>
      <c r="S946" s="382">
        <v>5.5321680019422192</v>
      </c>
      <c r="T946" s="382">
        <v>3.686817188638019</v>
      </c>
      <c r="U946" s="382">
        <v>6.9890507404709901</v>
      </c>
      <c r="V946" s="382">
        <v>0</v>
      </c>
      <c r="W946" s="382">
        <v>0</v>
      </c>
      <c r="X946" s="382">
        <v>1.6266084000971111</v>
      </c>
      <c r="Y946" s="382">
        <v>2.4277737314882242E-2</v>
      </c>
      <c r="Z946" s="382">
        <v>3.2456808728417799</v>
      </c>
      <c r="AA946" s="382">
        <v>1.7375428188332822</v>
      </c>
      <c r="AB946" s="382">
        <v>1.534264643231575</v>
      </c>
      <c r="AC946" s="382">
        <v>13.978566716917911</v>
      </c>
      <c r="AD946" s="382">
        <v>25.856079723386433</v>
      </c>
      <c r="AE946" s="382">
        <v>32.08826880596142</v>
      </c>
      <c r="AF946" s="382">
        <v>28.183373246664377</v>
      </c>
      <c r="AG946" s="382">
        <v>25.839299963289179</v>
      </c>
      <c r="AH946" s="382">
        <v>0.43699927166788055</v>
      </c>
    </row>
    <row r="947" spans="1:37" s="468" customFormat="1" ht="15.6">
      <c r="A947" s="382">
        <v>8</v>
      </c>
      <c r="B947" s="382">
        <v>55</v>
      </c>
      <c r="C947" s="382">
        <v>2015</v>
      </c>
      <c r="D947" s="382">
        <v>99</v>
      </c>
      <c r="E947" s="382">
        <v>99</v>
      </c>
      <c r="F947" s="382">
        <v>99</v>
      </c>
      <c r="G947" s="382">
        <v>99</v>
      </c>
      <c r="H947" s="382">
        <v>99</v>
      </c>
      <c r="I947" s="382">
        <v>6</v>
      </c>
      <c r="J947" s="382">
        <v>999</v>
      </c>
      <c r="K947" s="382">
        <v>99</v>
      </c>
      <c r="L947" s="382">
        <v>99</v>
      </c>
      <c r="M947" s="382">
        <v>99</v>
      </c>
      <c r="N947" s="382">
        <v>99</v>
      </c>
      <c r="O947" s="382">
        <v>99</v>
      </c>
      <c r="P947" s="382">
        <v>9999</v>
      </c>
      <c r="Q947" s="382">
        <v>94</v>
      </c>
      <c r="R947" s="382">
        <v>3262</v>
      </c>
      <c r="S947" s="382">
        <v>5.2829552421827106</v>
      </c>
      <c r="T947" s="382">
        <v>4.3727774371551211</v>
      </c>
      <c r="U947" s="382">
        <v>7.2645003065603948</v>
      </c>
      <c r="V947" s="382">
        <v>0</v>
      </c>
      <c r="W947" s="382">
        <v>3.0656039239730228E-2</v>
      </c>
      <c r="X947" s="382">
        <v>1.4408338442673203</v>
      </c>
      <c r="Y947" s="382">
        <v>0.1226241569589209</v>
      </c>
      <c r="Z947" s="382">
        <v>2.5714706716059204</v>
      </c>
      <c r="AA947" s="382">
        <v>1.0375879198585301</v>
      </c>
      <c r="AB947" s="382">
        <v>1.3950845033310753</v>
      </c>
      <c r="AC947" s="382">
        <v>29.857955169804249</v>
      </c>
      <c r="AD947" s="382">
        <v>25.136107574839844</v>
      </c>
      <c r="AE947" s="382">
        <v>41.740825551721805</v>
      </c>
      <c r="AF947" s="382">
        <v>21.554116558741914</v>
      </c>
      <c r="AG947" s="382">
        <v>21.126412741036329</v>
      </c>
      <c r="AH947" s="382">
        <v>0.1226241569589209</v>
      </c>
    </row>
    <row r="948" spans="1:37" s="468" customFormat="1" ht="15.6">
      <c r="A948" s="382">
        <v>8</v>
      </c>
      <c r="B948" s="382">
        <v>56</v>
      </c>
      <c r="C948" s="382">
        <v>2015</v>
      </c>
      <c r="D948" s="382">
        <v>99</v>
      </c>
      <c r="E948" s="382">
        <v>99</v>
      </c>
      <c r="F948" s="382">
        <v>99</v>
      </c>
      <c r="G948" s="382">
        <v>99</v>
      </c>
      <c r="H948" s="382">
        <v>99</v>
      </c>
      <c r="I948" s="382">
        <v>24</v>
      </c>
      <c r="J948" s="382">
        <v>999</v>
      </c>
      <c r="K948" s="382">
        <v>99</v>
      </c>
      <c r="L948" s="382">
        <v>99</v>
      </c>
      <c r="M948" s="382">
        <v>99</v>
      </c>
      <c r="N948" s="382">
        <v>99</v>
      </c>
      <c r="O948" s="382">
        <v>99</v>
      </c>
      <c r="P948" s="382">
        <v>9999</v>
      </c>
      <c r="Q948" s="382">
        <v>146</v>
      </c>
      <c r="R948" s="382">
        <v>4297</v>
      </c>
      <c r="S948" s="382">
        <v>4.4005119851058874</v>
      </c>
      <c r="T948" s="382">
        <v>3.8766581335815689</v>
      </c>
      <c r="U948" s="382">
        <v>6.8484291366069332</v>
      </c>
      <c r="V948" s="382">
        <v>6.9816150802885737E-2</v>
      </c>
      <c r="W948" s="382">
        <v>0</v>
      </c>
      <c r="X948" s="382">
        <v>2.6297416802420286</v>
      </c>
      <c r="Y948" s="382">
        <v>0.25599255294391443</v>
      </c>
      <c r="Z948" s="382">
        <v>3.3448452484758282</v>
      </c>
      <c r="AA948" s="382">
        <v>1.3270882941178517</v>
      </c>
      <c r="AB948" s="382">
        <v>1.5043671444129776</v>
      </c>
      <c r="AC948" s="382">
        <v>35.126676895223447</v>
      </c>
      <c r="AD948" s="382">
        <v>25.679750362365528</v>
      </c>
      <c r="AE948" s="382">
        <v>51.246649762418222</v>
      </c>
      <c r="AF948" s="382">
        <v>28.393022333817896</v>
      </c>
      <c r="AG948" s="382">
        <v>26.23568313947008</v>
      </c>
      <c r="AH948" s="382">
        <v>0</v>
      </c>
    </row>
    <row r="949" spans="1:37" s="468" customFormat="1" ht="15.6">
      <c r="A949" s="382">
        <v>8</v>
      </c>
      <c r="B949" s="382">
        <v>57</v>
      </c>
      <c r="C949" s="382">
        <v>2015</v>
      </c>
      <c r="D949" s="382">
        <v>99</v>
      </c>
      <c r="E949" s="382">
        <v>99</v>
      </c>
      <c r="F949" s="382">
        <v>99</v>
      </c>
      <c r="G949" s="382">
        <v>99</v>
      </c>
      <c r="H949" s="382">
        <v>99</v>
      </c>
      <c r="I949" s="382">
        <v>49</v>
      </c>
      <c r="J949" s="382">
        <v>999</v>
      </c>
      <c r="K949" s="382">
        <v>99</v>
      </c>
      <c r="L949" s="382">
        <v>99</v>
      </c>
      <c r="M949" s="382">
        <v>99</v>
      </c>
      <c r="N949" s="382">
        <v>99</v>
      </c>
      <c r="O949" s="382">
        <v>99</v>
      </c>
      <c r="P949" s="382">
        <v>9999</v>
      </c>
      <c r="Q949" s="382">
        <v>84</v>
      </c>
      <c r="R949" s="382">
        <v>1975</v>
      </c>
      <c r="S949" s="382">
        <v>4.7159493670886086</v>
      </c>
      <c r="T949" s="382">
        <v>3.5751898734177225</v>
      </c>
      <c r="U949" s="382">
        <v>9.3888101265822872</v>
      </c>
      <c r="V949" s="382">
        <v>0</v>
      </c>
      <c r="W949" s="382">
        <v>0</v>
      </c>
      <c r="X949" s="382">
        <v>3.3417721518987351</v>
      </c>
      <c r="Y949" s="382">
        <v>0.20253164556962025</v>
      </c>
      <c r="Z949" s="382">
        <v>3.006187939230252</v>
      </c>
      <c r="AA949" s="382">
        <v>1.5592350599315845</v>
      </c>
      <c r="AB949" s="382">
        <v>1.6123862815436347</v>
      </c>
      <c r="AC949" s="382">
        <v>41.523227170178743</v>
      </c>
      <c r="AD949" s="382">
        <v>52.055393021799134</v>
      </c>
      <c r="AE949" s="382">
        <v>51.269169662549118</v>
      </c>
      <c r="AF949" s="382">
        <v>13.050085899299592</v>
      </c>
      <c r="AG949" s="382">
        <v>16.531555265511074</v>
      </c>
      <c r="AH949" s="382">
        <v>0</v>
      </c>
    </row>
    <row r="950" spans="1:37" s="468" customFormat="1" ht="15.6">
      <c r="A950" s="382">
        <v>8</v>
      </c>
      <c r="B950" s="382">
        <v>58</v>
      </c>
      <c r="C950" s="382">
        <v>2015</v>
      </c>
      <c r="D950" s="382">
        <v>99</v>
      </c>
      <c r="E950" s="382">
        <v>99</v>
      </c>
      <c r="F950" s="382">
        <v>99</v>
      </c>
      <c r="G950" s="382">
        <v>99</v>
      </c>
      <c r="H950" s="382">
        <v>99</v>
      </c>
      <c r="I950" s="382">
        <v>80</v>
      </c>
      <c r="J950" s="382">
        <v>999</v>
      </c>
      <c r="K950" s="382">
        <v>99</v>
      </c>
      <c r="L950" s="382">
        <v>99</v>
      </c>
      <c r="M950" s="382">
        <v>99</v>
      </c>
      <c r="N950" s="382">
        <v>99</v>
      </c>
      <c r="O950" s="382">
        <v>99</v>
      </c>
      <c r="P950" s="382">
        <v>9999</v>
      </c>
      <c r="Q950" s="382">
        <v>95</v>
      </c>
      <c r="R950" s="382">
        <v>1455</v>
      </c>
      <c r="S950" s="382">
        <v>4.7298969072164949</v>
      </c>
      <c r="T950" s="382">
        <v>3.4213058419243993</v>
      </c>
      <c r="U950" s="382">
        <v>8.40281786941582</v>
      </c>
      <c r="V950" s="382">
        <v>0</v>
      </c>
      <c r="W950" s="382">
        <v>0</v>
      </c>
      <c r="X950" s="382">
        <v>3.5738831615120277</v>
      </c>
      <c r="Y950" s="382">
        <v>0.13745704467353953</v>
      </c>
      <c r="Z950" s="382">
        <v>3.5745798250411469</v>
      </c>
      <c r="AA950" s="382">
        <v>1.2877561092582777</v>
      </c>
      <c r="AB950" s="382">
        <v>1.6021333541461489</v>
      </c>
      <c r="AC950" s="382">
        <v>49.934139079522176</v>
      </c>
      <c r="AD950" s="382">
        <v>39.217370214034624</v>
      </c>
      <c r="AE950" s="382">
        <v>44.091278226173486</v>
      </c>
      <c r="AF950" s="382">
        <v>9.6141139156865307</v>
      </c>
      <c r="AG950" s="382">
        <v>10.899937325427247</v>
      </c>
      <c r="AH950" s="382">
        <v>0.61855670103092786</v>
      </c>
    </row>
    <row r="951" spans="1:37" s="468" customFormat="1" ht="15.6">
      <c r="A951" s="382">
        <v>8</v>
      </c>
      <c r="B951" s="382">
        <v>59</v>
      </c>
      <c r="C951" s="382">
        <v>2015</v>
      </c>
      <c r="D951" s="382">
        <v>99</v>
      </c>
      <c r="E951" s="382">
        <v>99</v>
      </c>
      <c r="F951" s="382">
        <v>99</v>
      </c>
      <c r="G951" s="382">
        <v>99</v>
      </c>
      <c r="H951" s="382">
        <v>99</v>
      </c>
      <c r="I951" s="382">
        <v>81</v>
      </c>
      <c r="J951" s="382">
        <v>999</v>
      </c>
      <c r="K951" s="382">
        <v>99</v>
      </c>
      <c r="L951" s="382">
        <v>99</v>
      </c>
      <c r="M951" s="382">
        <v>99</v>
      </c>
      <c r="N951" s="382">
        <v>99</v>
      </c>
      <c r="O951" s="382">
        <v>99</v>
      </c>
      <c r="P951" s="382">
        <v>9999</v>
      </c>
      <c r="Q951" s="382">
        <v>5</v>
      </c>
      <c r="R951" s="382">
        <v>276</v>
      </c>
      <c r="S951" s="382">
        <v>6.4782608695652177</v>
      </c>
      <c r="T951" s="382">
        <v>0</v>
      </c>
      <c r="U951" s="382">
        <v>11.928985507246383</v>
      </c>
      <c r="V951" s="382">
        <v>0</v>
      </c>
      <c r="W951" s="382">
        <v>0</v>
      </c>
      <c r="X951" s="382">
        <v>9.0579710144927521</v>
      </c>
      <c r="Y951" s="382">
        <v>0</v>
      </c>
      <c r="Z951" s="382">
        <v>3.0989877472750496</v>
      </c>
      <c r="AA951" s="382">
        <v>1.4255301139786944</v>
      </c>
      <c r="AB951" s="382">
        <v>0</v>
      </c>
      <c r="AC951" s="382">
        <v>32.320074190541703</v>
      </c>
      <c r="AD951" s="382"/>
      <c r="AE951" s="382"/>
      <c r="AF951" s="382">
        <v>1.8237082066869303</v>
      </c>
      <c r="AG951" s="382">
        <v>2.9352740162632927</v>
      </c>
      <c r="AH951" s="382">
        <v>0</v>
      </c>
    </row>
    <row r="952" spans="1:37" s="468" customFormat="1" ht="15.6">
      <c r="A952" s="382">
        <v>8</v>
      </c>
      <c r="B952" s="382">
        <v>60</v>
      </c>
      <c r="C952" s="382">
        <v>2015</v>
      </c>
      <c r="D952" s="382">
        <v>99</v>
      </c>
      <c r="E952" s="382">
        <v>99</v>
      </c>
      <c r="F952" s="382">
        <v>99</v>
      </c>
      <c r="G952" s="382">
        <v>99</v>
      </c>
      <c r="H952" s="382">
        <v>99</v>
      </c>
      <c r="I952" s="382">
        <v>83</v>
      </c>
      <c r="J952" s="382">
        <v>999</v>
      </c>
      <c r="K952" s="382">
        <v>99</v>
      </c>
      <c r="L952" s="382">
        <v>99</v>
      </c>
      <c r="M952" s="382">
        <v>99</v>
      </c>
      <c r="N952" s="382">
        <v>99</v>
      </c>
      <c r="O952" s="382">
        <v>99</v>
      </c>
      <c r="P952" s="382">
        <v>9999</v>
      </c>
      <c r="Q952" s="382">
        <v>119</v>
      </c>
      <c r="R952" s="382">
        <v>3869</v>
      </c>
      <c r="S952" s="382">
        <v>5.3406565003876949</v>
      </c>
      <c r="T952" s="382">
        <v>3.8307056086844145</v>
      </c>
      <c r="U952" s="382">
        <v>6.4566554665288205</v>
      </c>
      <c r="V952" s="382">
        <v>0</v>
      </c>
      <c r="W952" s="382">
        <v>0</v>
      </c>
      <c r="X952" s="382">
        <v>0.64616179891444814</v>
      </c>
      <c r="Y952" s="382">
        <v>0</v>
      </c>
      <c r="Z952" s="382">
        <v>2.7222602243943221</v>
      </c>
      <c r="AA952" s="382">
        <v>1.6474652736822379</v>
      </c>
      <c r="AB952" s="382">
        <v>1.4919541406629691</v>
      </c>
      <c r="AC952" s="382">
        <v>13.19475530840227</v>
      </c>
      <c r="AD952" s="382">
        <v>9.2848358016537613</v>
      </c>
      <c r="AE952" s="382">
        <v>30.67505230361812</v>
      </c>
      <c r="AF952" s="382">
        <v>25.564953085767144</v>
      </c>
      <c r="AG952" s="382">
        <v>22.271137512291968</v>
      </c>
      <c r="AH952" s="382">
        <v>0.74954768674075989</v>
      </c>
    </row>
    <row r="953" spans="1:37" ht="15.6">
      <c r="A953" s="382">
        <v>9</v>
      </c>
      <c r="B953" s="382">
        <v>1</v>
      </c>
      <c r="C953" s="382">
        <v>2024</v>
      </c>
      <c r="D953" s="382">
        <v>99</v>
      </c>
      <c r="E953" s="382">
        <v>99</v>
      </c>
      <c r="F953" s="382">
        <v>99</v>
      </c>
      <c r="G953" s="382">
        <v>99</v>
      </c>
      <c r="H953" s="382">
        <v>1</v>
      </c>
      <c r="I953" s="382">
        <v>99</v>
      </c>
      <c r="J953" s="382">
        <v>103</v>
      </c>
      <c r="K953" s="382">
        <v>99</v>
      </c>
      <c r="L953" s="382">
        <v>99</v>
      </c>
      <c r="M953" s="382">
        <v>99</v>
      </c>
      <c r="N953" s="382">
        <v>99</v>
      </c>
      <c r="O953" s="382">
        <v>99</v>
      </c>
      <c r="P953" s="382">
        <v>9999</v>
      </c>
      <c r="Q953" s="382"/>
      <c r="R953" s="382"/>
      <c r="S953" s="382"/>
      <c r="T953" s="382"/>
      <c r="U953" s="382"/>
      <c r="V953" s="382"/>
      <c r="W953" s="382"/>
      <c r="X953" s="382"/>
      <c r="Y953" s="382"/>
      <c r="Z953" s="382"/>
      <c r="AA953" s="382"/>
      <c r="AB953" s="382"/>
      <c r="AC953" s="382"/>
      <c r="AD953" s="382"/>
      <c r="AE953" s="382"/>
      <c r="AF953" s="382"/>
      <c r="AG953" s="382"/>
      <c r="AH953" s="382"/>
      <c r="AI953" s="382"/>
      <c r="AJ953" s="382"/>
      <c r="AK953" s="382"/>
    </row>
    <row r="954" spans="1:37" ht="15.6">
      <c r="A954" s="382">
        <v>9</v>
      </c>
      <c r="B954" s="382">
        <v>2</v>
      </c>
      <c r="C954" s="382">
        <v>2024</v>
      </c>
      <c r="D954" s="382">
        <v>99</v>
      </c>
      <c r="E954" s="382">
        <v>99</v>
      </c>
      <c r="F954" s="382">
        <v>99</v>
      </c>
      <c r="G954" s="382">
        <v>99</v>
      </c>
      <c r="H954" s="382">
        <v>2</v>
      </c>
      <c r="I954" s="382">
        <v>99</v>
      </c>
      <c r="J954" s="382">
        <v>106</v>
      </c>
      <c r="K954" s="382">
        <v>99</v>
      </c>
      <c r="L954" s="382">
        <v>99</v>
      </c>
      <c r="M954" s="382">
        <v>99</v>
      </c>
      <c r="N954" s="382">
        <v>99</v>
      </c>
      <c r="O954" s="382">
        <v>99</v>
      </c>
      <c r="P954" s="382">
        <v>9999</v>
      </c>
      <c r="Q954" s="382">
        <v>13</v>
      </c>
      <c r="R954" s="382">
        <v>160</v>
      </c>
      <c r="S954" s="382">
        <v>6.45</v>
      </c>
      <c r="T954" s="382">
        <v>4.3062500000000004</v>
      </c>
      <c r="U954" s="382">
        <v>11.572500000000002</v>
      </c>
      <c r="V954" s="382">
        <v>0</v>
      </c>
      <c r="W954" s="382">
        <v>0</v>
      </c>
      <c r="X954" s="382">
        <v>14.375</v>
      </c>
      <c r="Y954" s="382">
        <v>0.625</v>
      </c>
      <c r="Z954" s="382">
        <v>4.4488615116678991</v>
      </c>
      <c r="AA954" s="382">
        <v>1.6500000000000004</v>
      </c>
      <c r="AB954" s="382">
        <v>1.50829736375159</v>
      </c>
      <c r="AC954" s="382">
        <v>70.189901550358996</v>
      </c>
      <c r="AD954" s="382">
        <v>48.894502361326019</v>
      </c>
      <c r="AE954" s="382">
        <v>55.488515613401027</v>
      </c>
      <c r="AF954" s="382">
        <v>0.97311762559299364</v>
      </c>
      <c r="AG954" s="382">
        <v>1.3660025024197922</v>
      </c>
      <c r="AH954" s="382">
        <v>0</v>
      </c>
      <c r="AI954" s="382">
        <v>154</v>
      </c>
      <c r="AJ954" s="382">
        <v>89.120129870129887</v>
      </c>
      <c r="AK954" s="382">
        <v>15.900603529806636</v>
      </c>
    </row>
    <row r="955" spans="1:37" ht="15.6">
      <c r="A955" s="382">
        <v>9</v>
      </c>
      <c r="B955" s="382">
        <v>3</v>
      </c>
      <c r="C955" s="382">
        <v>2024</v>
      </c>
      <c r="D955" s="382">
        <v>99</v>
      </c>
      <c r="E955" s="382">
        <v>99</v>
      </c>
      <c r="F955" s="382">
        <v>99</v>
      </c>
      <c r="G955" s="382">
        <v>99</v>
      </c>
      <c r="H955" s="382">
        <v>1</v>
      </c>
      <c r="I955" s="382">
        <v>99</v>
      </c>
      <c r="J955" s="382">
        <v>110</v>
      </c>
      <c r="K955" s="382">
        <v>99</v>
      </c>
      <c r="L955" s="382">
        <v>99</v>
      </c>
      <c r="M955" s="382">
        <v>99</v>
      </c>
      <c r="N955" s="382">
        <v>99</v>
      </c>
      <c r="O955" s="382">
        <v>99</v>
      </c>
      <c r="P955" s="382">
        <v>9999</v>
      </c>
      <c r="Q955" s="382">
        <v>91</v>
      </c>
      <c r="R955" s="382">
        <v>4125</v>
      </c>
      <c r="S955" s="382">
        <v>5.7088484848484846</v>
      </c>
      <c r="T955" s="382">
        <v>5.1512727272727261</v>
      </c>
      <c r="U955" s="382">
        <v>7.3755878787878748</v>
      </c>
      <c r="V955" s="382">
        <v>0</v>
      </c>
      <c r="W955" s="382">
        <v>4.8484848484848485E-2</v>
      </c>
      <c r="X955" s="382">
        <v>0.8</v>
      </c>
      <c r="Y955" s="382">
        <v>2.4242424242424242E-2</v>
      </c>
      <c r="Z955" s="382">
        <v>2.5206575236172655</v>
      </c>
      <c r="AA955" s="382">
        <v>1.2025555646763564</v>
      </c>
      <c r="AB955" s="382">
        <v>1.2964853017836522</v>
      </c>
      <c r="AC955" s="382">
        <v>50.93945366114184</v>
      </c>
      <c r="AD955" s="382">
        <v>31.82700317615647</v>
      </c>
      <c r="AE955" s="382">
        <v>62.610944895802895</v>
      </c>
      <c r="AF955" s="382">
        <v>25.088188784819369</v>
      </c>
      <c r="AG955" s="382">
        <v>22.445274321867828</v>
      </c>
      <c r="AH955" s="382">
        <v>2.2303030303030305</v>
      </c>
      <c r="AI955" s="382">
        <v>4113</v>
      </c>
      <c r="AJ955" s="382">
        <v>78.513323608071985</v>
      </c>
      <c r="AK955" s="382">
        <v>14.921694348323291</v>
      </c>
    </row>
    <row r="956" spans="1:37" ht="15.6">
      <c r="A956" s="382">
        <v>9</v>
      </c>
      <c r="B956" s="382">
        <v>4</v>
      </c>
      <c r="C956" s="382">
        <v>2024</v>
      </c>
      <c r="D956" s="382">
        <v>99</v>
      </c>
      <c r="E956" s="382">
        <v>99</v>
      </c>
      <c r="F956" s="382">
        <v>99</v>
      </c>
      <c r="G956" s="382">
        <v>99</v>
      </c>
      <c r="H956" s="382">
        <v>1</v>
      </c>
      <c r="I956" s="382">
        <v>99</v>
      </c>
      <c r="J956" s="382">
        <v>111</v>
      </c>
      <c r="K956" s="382">
        <v>99</v>
      </c>
      <c r="L956" s="382">
        <v>99</v>
      </c>
      <c r="M956" s="382">
        <v>99</v>
      </c>
      <c r="N956" s="382">
        <v>99</v>
      </c>
      <c r="O956" s="382">
        <v>99</v>
      </c>
      <c r="P956" s="382">
        <v>9999</v>
      </c>
      <c r="Q956" s="382">
        <v>4</v>
      </c>
      <c r="R956" s="382">
        <v>20</v>
      </c>
      <c r="S956" s="382">
        <v>6.2</v>
      </c>
      <c r="T956" s="382">
        <v>4.25</v>
      </c>
      <c r="U956" s="382">
        <v>13.305</v>
      </c>
      <c r="V956" s="382">
        <v>0</v>
      </c>
      <c r="W956" s="382">
        <v>0</v>
      </c>
      <c r="X956" s="382">
        <v>25</v>
      </c>
      <c r="Y956" s="382">
        <v>0</v>
      </c>
      <c r="Z956" s="382">
        <v>3.5252624015809002</v>
      </c>
      <c r="AA956" s="382">
        <v>1.1661903789690584</v>
      </c>
      <c r="AB956" s="382">
        <v>1.1346805717910218</v>
      </c>
      <c r="AC956" s="382">
        <v>74.164576495782939</v>
      </c>
      <c r="AD956" s="382">
        <v>57.093082616987438</v>
      </c>
      <c r="AE956" s="382">
        <v>71.792740589635244</v>
      </c>
      <c r="AF956" s="382">
        <v>0.12163970319912421</v>
      </c>
      <c r="AG956" s="382">
        <v>0.19631306215916336</v>
      </c>
      <c r="AH956" s="382">
        <v>0</v>
      </c>
      <c r="AI956" s="382">
        <v>20</v>
      </c>
      <c r="AJ956" s="382">
        <v>93.584999999999994</v>
      </c>
      <c r="AK956" s="382">
        <v>15.814885391079248</v>
      </c>
    </row>
    <row r="957" spans="1:37" ht="15.6">
      <c r="A957" s="382">
        <v>9</v>
      </c>
      <c r="B957" s="382">
        <v>5</v>
      </c>
      <c r="C957" s="382">
        <v>2024</v>
      </c>
      <c r="D957" s="382">
        <v>99</v>
      </c>
      <c r="E957" s="382">
        <v>99</v>
      </c>
      <c r="F957" s="382">
        <v>99</v>
      </c>
      <c r="G957" s="382">
        <v>99</v>
      </c>
      <c r="H957" s="382">
        <v>1</v>
      </c>
      <c r="I957" s="382">
        <v>99</v>
      </c>
      <c r="J957" s="382">
        <v>116</v>
      </c>
      <c r="K957" s="382">
        <v>99</v>
      </c>
      <c r="L957" s="382">
        <v>99</v>
      </c>
      <c r="M957" s="382">
        <v>99</v>
      </c>
      <c r="N957" s="382">
        <v>99</v>
      </c>
      <c r="O957" s="382">
        <v>99</v>
      </c>
      <c r="P957" s="382">
        <v>9999</v>
      </c>
      <c r="Q957" s="382">
        <v>43</v>
      </c>
      <c r="R957" s="382">
        <v>778</v>
      </c>
      <c r="S957" s="382">
        <v>5.0334190231362461</v>
      </c>
      <c r="T957" s="382">
        <v>3.7185089974293057</v>
      </c>
      <c r="U957" s="382">
        <v>8.4642673521850877</v>
      </c>
      <c r="V957" s="382">
        <v>0</v>
      </c>
      <c r="W957" s="382">
        <v>0</v>
      </c>
      <c r="X957" s="382">
        <v>1.6709511568123387</v>
      </c>
      <c r="Y957" s="382">
        <v>0</v>
      </c>
      <c r="Z957" s="382">
        <v>3.0188794615862071</v>
      </c>
      <c r="AA957" s="382">
        <v>1.7487164243818656</v>
      </c>
      <c r="AB957" s="382">
        <v>1.3724021827454209</v>
      </c>
      <c r="AC957" s="382">
        <v>59.126294257970898</v>
      </c>
      <c r="AD957" s="382">
        <v>51.963864638243059</v>
      </c>
      <c r="AE957" s="382">
        <v>60.269165081962896</v>
      </c>
      <c r="AF957" s="382">
        <v>4.7317844544459309</v>
      </c>
      <c r="AG957" s="382">
        <v>4.8581765386340559</v>
      </c>
      <c r="AH957" s="382">
        <v>1.1568123393316196</v>
      </c>
      <c r="AI957" s="382">
        <v>562</v>
      </c>
      <c r="AJ957" s="382">
        <v>83.514056939501756</v>
      </c>
      <c r="AK957" s="382">
        <v>14.73531314900422</v>
      </c>
    </row>
    <row r="958" spans="1:37" ht="15.6">
      <c r="A958" s="382">
        <v>9</v>
      </c>
      <c r="B958" s="382">
        <v>6</v>
      </c>
      <c r="C958" s="382">
        <v>2024</v>
      </c>
      <c r="D958" s="382">
        <v>99</v>
      </c>
      <c r="E958" s="382">
        <v>99</v>
      </c>
      <c r="F958" s="382">
        <v>99</v>
      </c>
      <c r="G958" s="382">
        <v>99</v>
      </c>
      <c r="H958" s="382">
        <v>2</v>
      </c>
      <c r="I958" s="382">
        <v>99</v>
      </c>
      <c r="J958" s="382">
        <v>117</v>
      </c>
      <c r="K958" s="382">
        <v>99</v>
      </c>
      <c r="L958" s="382">
        <v>99</v>
      </c>
      <c r="M958" s="382">
        <v>99</v>
      </c>
      <c r="N958" s="382">
        <v>99</v>
      </c>
      <c r="O958" s="382">
        <v>99</v>
      </c>
      <c r="P958" s="382">
        <v>9999</v>
      </c>
      <c r="Q958" s="382">
        <v>9</v>
      </c>
      <c r="R958" s="382">
        <v>128</v>
      </c>
      <c r="S958" s="382">
        <v>5.484375</v>
      </c>
      <c r="T958" s="382">
        <v>3.96875</v>
      </c>
      <c r="U958" s="382">
        <v>9.6703125000000068</v>
      </c>
      <c r="V958" s="382">
        <v>0</v>
      </c>
      <c r="W958" s="382">
        <v>0</v>
      </c>
      <c r="X958" s="382">
        <v>3.125</v>
      </c>
      <c r="Y958" s="382">
        <v>0</v>
      </c>
      <c r="Z958" s="382">
        <v>2.634220691655063</v>
      </c>
      <c r="AA958" s="382">
        <v>1.1109144248658398</v>
      </c>
      <c r="AB958" s="382">
        <v>1.2865743031399313</v>
      </c>
      <c r="AC958" s="382">
        <v>42.645444638791965</v>
      </c>
      <c r="AD958" s="382">
        <v>56.264882905268088</v>
      </c>
      <c r="AE958" s="382">
        <v>46.427363894250625</v>
      </c>
      <c r="AF958" s="382">
        <v>0.77849410047439493</v>
      </c>
      <c r="AG958" s="382">
        <v>0.91317665667272641</v>
      </c>
      <c r="AH958" s="382">
        <v>0</v>
      </c>
      <c r="AI958" s="382">
        <v>127</v>
      </c>
      <c r="AJ958" s="382">
        <v>85.458267716535488</v>
      </c>
      <c r="AK958" s="382">
        <v>15.16842222278809</v>
      </c>
    </row>
    <row r="959" spans="1:37" ht="15.6">
      <c r="A959" s="382">
        <v>9</v>
      </c>
      <c r="B959" s="382">
        <v>7</v>
      </c>
      <c r="C959" s="382">
        <v>2024</v>
      </c>
      <c r="D959" s="382">
        <v>99</v>
      </c>
      <c r="E959" s="382">
        <v>99</v>
      </c>
      <c r="F959" s="382">
        <v>99</v>
      </c>
      <c r="G959" s="382">
        <v>99</v>
      </c>
      <c r="H959" s="382">
        <v>1</v>
      </c>
      <c r="I959" s="382">
        <v>99</v>
      </c>
      <c r="J959" s="382">
        <v>134</v>
      </c>
      <c r="K959" s="382">
        <v>99</v>
      </c>
      <c r="L959" s="382">
        <v>99</v>
      </c>
      <c r="M959" s="382">
        <v>99</v>
      </c>
      <c r="N959" s="382">
        <v>99</v>
      </c>
      <c r="O959" s="382">
        <v>99</v>
      </c>
      <c r="P959" s="382">
        <v>9999</v>
      </c>
      <c r="Q959" s="382">
        <v>134</v>
      </c>
      <c r="R959" s="382">
        <v>3629</v>
      </c>
      <c r="S959" s="382">
        <v>5.5965830807384958</v>
      </c>
      <c r="T959" s="382">
        <v>4.42987048773767</v>
      </c>
      <c r="U959" s="382">
        <v>8.0317993937723813</v>
      </c>
      <c r="V959" s="382">
        <v>0</v>
      </c>
      <c r="W959" s="382">
        <v>8.2667401488013201E-2</v>
      </c>
      <c r="X959" s="382">
        <v>2.6178010471204192</v>
      </c>
      <c r="Y959" s="382">
        <v>0.22044640396803525</v>
      </c>
      <c r="Z959" s="382">
        <v>3.3505690755941062</v>
      </c>
      <c r="AA959" s="382">
        <v>1.4467109655547905</v>
      </c>
      <c r="AB959" s="382">
        <v>1.3129075009784359</v>
      </c>
      <c r="AC959" s="382">
        <v>27.805641977155855</v>
      </c>
      <c r="AD959" s="382">
        <v>26.240996469545369</v>
      </c>
      <c r="AE959" s="382">
        <v>56.047852852400382</v>
      </c>
      <c r="AF959" s="382">
        <v>22.071524145481089</v>
      </c>
      <c r="AG959" s="382">
        <v>21.503251965343821</v>
      </c>
      <c r="AH959" s="382">
        <v>0.93689721686415028</v>
      </c>
      <c r="AI959" s="382">
        <v>3550</v>
      </c>
      <c r="AJ959" s="382">
        <v>79.937802816901396</v>
      </c>
      <c r="AK959" s="382">
        <v>15.145816538657449</v>
      </c>
    </row>
    <row r="960" spans="1:37" ht="15.6">
      <c r="A960" s="382">
        <v>9</v>
      </c>
      <c r="B960" s="382">
        <v>8</v>
      </c>
      <c r="C960" s="382">
        <v>2024</v>
      </c>
      <c r="D960" s="382">
        <v>99</v>
      </c>
      <c r="E960" s="382">
        <v>99</v>
      </c>
      <c r="F960" s="382">
        <v>99</v>
      </c>
      <c r="G960" s="382">
        <v>99</v>
      </c>
      <c r="H960" s="382">
        <v>2</v>
      </c>
      <c r="I960" s="382">
        <v>99</v>
      </c>
      <c r="J960" s="382">
        <v>141</v>
      </c>
      <c r="K960" s="382">
        <v>99</v>
      </c>
      <c r="L960" s="382">
        <v>99</v>
      </c>
      <c r="M960" s="382">
        <v>99</v>
      </c>
      <c r="N960" s="382">
        <v>99</v>
      </c>
      <c r="O960" s="382">
        <v>99</v>
      </c>
      <c r="P960" s="382">
        <v>9999</v>
      </c>
      <c r="Q960" s="382">
        <v>74</v>
      </c>
      <c r="R960" s="382">
        <v>914</v>
      </c>
      <c r="S960" s="382">
        <v>5.0284463894967182</v>
      </c>
      <c r="T960" s="382">
        <v>3.6641137855579857</v>
      </c>
      <c r="U960" s="382">
        <v>8.3620350109409181</v>
      </c>
      <c r="V960" s="382">
        <v>0</v>
      </c>
      <c r="W960" s="382">
        <v>0</v>
      </c>
      <c r="X960" s="382">
        <v>1.9693654266958425</v>
      </c>
      <c r="Y960" s="382">
        <v>0</v>
      </c>
      <c r="Z960" s="382">
        <v>2.9185876456946636</v>
      </c>
      <c r="AA960" s="382">
        <v>1.4108288584002124</v>
      </c>
      <c r="AB960" s="382">
        <v>1.2929208583339471</v>
      </c>
      <c r="AC960" s="382">
        <v>62.064031635747646</v>
      </c>
      <c r="AD960" s="382">
        <v>48.502570980506086</v>
      </c>
      <c r="AE960" s="382">
        <v>73.519648364547365</v>
      </c>
      <c r="AF960" s="382">
        <v>5.5589344361999764</v>
      </c>
      <c r="AG960" s="382">
        <v>5.6384859179867277</v>
      </c>
      <c r="AH960" s="382">
        <v>0.10940919037199125</v>
      </c>
      <c r="AI960" s="382">
        <v>897</v>
      </c>
      <c r="AJ960" s="382">
        <v>83.403567447045603</v>
      </c>
      <c r="AK960" s="382">
        <v>13.963615262881584</v>
      </c>
    </row>
    <row r="961" spans="1:37" ht="15.6">
      <c r="A961" s="382">
        <v>9</v>
      </c>
      <c r="B961" s="382">
        <v>9</v>
      </c>
      <c r="C961" s="382">
        <v>2024</v>
      </c>
      <c r="D961" s="382">
        <v>99</v>
      </c>
      <c r="E961" s="382">
        <v>99</v>
      </c>
      <c r="F961" s="382">
        <v>99</v>
      </c>
      <c r="G961" s="382">
        <v>99</v>
      </c>
      <c r="H961" s="382">
        <v>2</v>
      </c>
      <c r="I961" s="382">
        <v>99</v>
      </c>
      <c r="J961" s="382">
        <v>143</v>
      </c>
      <c r="K961" s="382">
        <v>99</v>
      </c>
      <c r="L961" s="382">
        <v>99</v>
      </c>
      <c r="M961" s="382">
        <v>99</v>
      </c>
      <c r="N961" s="382">
        <v>99</v>
      </c>
      <c r="O961" s="382">
        <v>99</v>
      </c>
      <c r="P961" s="382">
        <v>9999</v>
      </c>
      <c r="Q961" s="382">
        <v>1</v>
      </c>
      <c r="R961" s="382">
        <v>5</v>
      </c>
      <c r="S961" s="382">
        <v>6.6</v>
      </c>
      <c r="T961" s="382">
        <v>4.4000000000000004</v>
      </c>
      <c r="U961" s="382">
        <v>12.82</v>
      </c>
      <c r="V961" s="382">
        <v>0</v>
      </c>
      <c r="W961" s="382">
        <v>0</v>
      </c>
      <c r="X961" s="382">
        <v>20</v>
      </c>
      <c r="Y961" s="382">
        <v>0</v>
      </c>
      <c r="Z961" s="382">
        <v>2.7845286854331475</v>
      </c>
      <c r="AA961" s="382">
        <v>1.2000000000000015</v>
      </c>
      <c r="AB961" s="382">
        <v>1.1999999999999991</v>
      </c>
      <c r="AC961" s="382">
        <v>-88.345292072913622</v>
      </c>
      <c r="AD961" s="382">
        <v>70.388931895492846</v>
      </c>
      <c r="AE961" s="382">
        <v>-58.333333333333137</v>
      </c>
      <c r="AF961" s="382">
        <v>3.0409925799781048E-2</v>
      </c>
      <c r="AG961" s="382">
        <v>4.7289241955664682E-2</v>
      </c>
      <c r="AH961" s="382">
        <v>0</v>
      </c>
      <c r="AI961" s="382">
        <v>0</v>
      </c>
      <c r="AJ961" s="382"/>
      <c r="AK961" s="382"/>
    </row>
    <row r="962" spans="1:37" ht="15.6">
      <c r="A962" s="382">
        <v>9</v>
      </c>
      <c r="B962" s="382">
        <v>10</v>
      </c>
      <c r="C962" s="382">
        <v>2024</v>
      </c>
      <c r="D962" s="382">
        <v>99</v>
      </c>
      <c r="E962" s="382">
        <v>99</v>
      </c>
      <c r="F962" s="382">
        <v>99</v>
      </c>
      <c r="G962" s="382">
        <v>99</v>
      </c>
      <c r="H962" s="382">
        <v>2</v>
      </c>
      <c r="I962" s="382">
        <v>99</v>
      </c>
      <c r="J962" s="382">
        <v>147</v>
      </c>
      <c r="K962" s="382">
        <v>99</v>
      </c>
      <c r="L962" s="382">
        <v>99</v>
      </c>
      <c r="M962" s="382">
        <v>99</v>
      </c>
      <c r="N962" s="382">
        <v>99</v>
      </c>
      <c r="O962" s="382">
        <v>99</v>
      </c>
      <c r="P962" s="382">
        <v>9999</v>
      </c>
      <c r="Q962" s="382">
        <v>10</v>
      </c>
      <c r="R962" s="382">
        <v>84</v>
      </c>
      <c r="S962" s="382">
        <v>5.6071428571428559</v>
      </c>
      <c r="T962" s="382">
        <v>4.1904761904761907</v>
      </c>
      <c r="U962" s="382">
        <v>9.5785714285714363</v>
      </c>
      <c r="V962" s="382">
        <v>0</v>
      </c>
      <c r="W962" s="382">
        <v>0</v>
      </c>
      <c r="X962" s="382">
        <v>4.7619047619047636</v>
      </c>
      <c r="Y962" s="382">
        <v>0</v>
      </c>
      <c r="Z962" s="382">
        <v>3.4787132072407529</v>
      </c>
      <c r="AA962" s="382">
        <v>1.8193265181357197</v>
      </c>
      <c r="AB962" s="382">
        <v>1.3581867330430155</v>
      </c>
      <c r="AC962" s="382">
        <v>78.286352785806656</v>
      </c>
      <c r="AD962" s="382">
        <v>79.405406265852307</v>
      </c>
      <c r="AE962" s="382">
        <v>76.740991789101116</v>
      </c>
      <c r="AF962" s="382">
        <v>0.51088675343632173</v>
      </c>
      <c r="AG962" s="382">
        <v>0.59358695908779724</v>
      </c>
      <c r="AH962" s="382">
        <v>0</v>
      </c>
      <c r="AI962" s="382">
        <v>75</v>
      </c>
      <c r="AJ962" s="382">
        <v>85.517333333333355</v>
      </c>
      <c r="AK962" s="382">
        <v>14.067041069406011</v>
      </c>
    </row>
    <row r="963" spans="1:37" ht="15.6">
      <c r="A963" s="382">
        <v>9</v>
      </c>
      <c r="B963" s="382">
        <v>11</v>
      </c>
      <c r="C963" s="382">
        <v>2024</v>
      </c>
      <c r="D963" s="382">
        <v>99</v>
      </c>
      <c r="E963" s="382">
        <v>99</v>
      </c>
      <c r="F963" s="382">
        <v>99</v>
      </c>
      <c r="G963" s="382">
        <v>99</v>
      </c>
      <c r="H963" s="382">
        <v>1</v>
      </c>
      <c r="I963" s="382">
        <v>99</v>
      </c>
      <c r="J963" s="382">
        <v>155</v>
      </c>
      <c r="K963" s="382">
        <v>99</v>
      </c>
      <c r="L963" s="382">
        <v>99</v>
      </c>
      <c r="M963" s="382">
        <v>99</v>
      </c>
      <c r="N963" s="382">
        <v>99</v>
      </c>
      <c r="O963" s="382">
        <v>99</v>
      </c>
      <c r="P963" s="382">
        <v>9999</v>
      </c>
      <c r="Q963" s="382">
        <v>39</v>
      </c>
      <c r="R963" s="382">
        <v>1182</v>
      </c>
      <c r="S963" s="382">
        <v>5.7538071065989849</v>
      </c>
      <c r="T963" s="382">
        <v>4.2318104906937393</v>
      </c>
      <c r="U963" s="382">
        <v>10.39094754653131</v>
      </c>
      <c r="V963" s="382">
        <v>8.4602368866328256E-2</v>
      </c>
      <c r="W963" s="382">
        <v>0</v>
      </c>
      <c r="X963" s="382">
        <v>4.230118443316413</v>
      </c>
      <c r="Y963" s="382">
        <v>0.16920473773265651</v>
      </c>
      <c r="Z963" s="382">
        <v>2.8546327619101062</v>
      </c>
      <c r="AA963" s="382">
        <v>1.6009086537912389</v>
      </c>
      <c r="AB963" s="382">
        <v>1.2430803143714944</v>
      </c>
      <c r="AC963" s="382">
        <v>64.328548798740457</v>
      </c>
      <c r="AD963" s="382">
        <v>45.858605865450322</v>
      </c>
      <c r="AE963" s="382">
        <v>63.915729666485397</v>
      </c>
      <c r="AF963" s="382">
        <v>7.1889064590682388</v>
      </c>
      <c r="AG963" s="382">
        <v>9.0610171392148136</v>
      </c>
      <c r="AH963" s="382">
        <v>0.67681895093062605</v>
      </c>
      <c r="AI963" s="382">
        <v>1148</v>
      </c>
      <c r="AJ963" s="382">
        <v>88.02360627177697</v>
      </c>
      <c r="AK963" s="382">
        <v>15.11450153800094</v>
      </c>
    </row>
    <row r="964" spans="1:37" ht="15.6">
      <c r="A964" s="382">
        <v>9</v>
      </c>
      <c r="B964" s="382">
        <v>12</v>
      </c>
      <c r="C964" s="382">
        <v>2024</v>
      </c>
      <c r="D964" s="382">
        <v>99</v>
      </c>
      <c r="E964" s="382">
        <v>99</v>
      </c>
      <c r="F964" s="382">
        <v>99</v>
      </c>
      <c r="G964" s="382">
        <v>99</v>
      </c>
      <c r="H964" s="382">
        <v>2</v>
      </c>
      <c r="I964" s="382">
        <v>99</v>
      </c>
      <c r="J964" s="382">
        <v>160</v>
      </c>
      <c r="K964" s="382">
        <v>99</v>
      </c>
      <c r="L964" s="382">
        <v>99</v>
      </c>
      <c r="M964" s="382">
        <v>99</v>
      </c>
      <c r="N964" s="382">
        <v>99</v>
      </c>
      <c r="O964" s="382">
        <v>99</v>
      </c>
      <c r="P964" s="382">
        <v>9999</v>
      </c>
      <c r="Q964" s="382">
        <v>19</v>
      </c>
      <c r="R964" s="382">
        <v>258</v>
      </c>
      <c r="S964" s="382">
        <v>5.5116279069767442</v>
      </c>
      <c r="T964" s="382">
        <v>3.7984496124031009</v>
      </c>
      <c r="U964" s="382">
        <v>8.7461240310077528</v>
      </c>
      <c r="V964" s="382">
        <v>0</v>
      </c>
      <c r="W964" s="382">
        <v>0.38759689922480622</v>
      </c>
      <c r="X964" s="382">
        <v>0.77519379844961245</v>
      </c>
      <c r="Y964" s="382">
        <v>0</v>
      </c>
      <c r="Z964" s="382">
        <v>2.6512254911212838</v>
      </c>
      <c r="AA964" s="382">
        <v>1.4066083187305467</v>
      </c>
      <c r="AB964" s="382">
        <v>1.3345721665073516</v>
      </c>
      <c r="AC964" s="382">
        <v>63.099947320729264</v>
      </c>
      <c r="AD964" s="382">
        <v>63.645329272535299</v>
      </c>
      <c r="AE964" s="382">
        <v>57.318100251849323</v>
      </c>
      <c r="AF964" s="382">
        <v>1.5691521712687024</v>
      </c>
      <c r="AG964" s="382">
        <v>1.6647141103425485</v>
      </c>
      <c r="AH964" s="382">
        <v>14.341085271317835</v>
      </c>
      <c r="AI964" s="382">
        <v>251</v>
      </c>
      <c r="AJ964" s="382">
        <v>83.874103585657309</v>
      </c>
      <c r="AK964" s="382">
        <v>14.348843365293824</v>
      </c>
    </row>
    <row r="965" spans="1:37" ht="15.6">
      <c r="A965" s="382">
        <v>9</v>
      </c>
      <c r="B965" s="382">
        <v>13</v>
      </c>
      <c r="C965" s="382">
        <v>2024</v>
      </c>
      <c r="D965" s="382">
        <v>99</v>
      </c>
      <c r="E965" s="382">
        <v>99</v>
      </c>
      <c r="F965" s="382">
        <v>99</v>
      </c>
      <c r="G965" s="382">
        <v>99</v>
      </c>
      <c r="H965" s="382">
        <v>1</v>
      </c>
      <c r="I965" s="382">
        <v>99</v>
      </c>
      <c r="J965" s="382">
        <v>171</v>
      </c>
      <c r="K965" s="382">
        <v>99</v>
      </c>
      <c r="L965" s="382">
        <v>99</v>
      </c>
      <c r="M965" s="382">
        <v>99</v>
      </c>
      <c r="N965" s="382">
        <v>99</v>
      </c>
      <c r="O965" s="382">
        <v>99</v>
      </c>
      <c r="P965" s="382">
        <v>9999</v>
      </c>
      <c r="Q965" s="382"/>
      <c r="R965" s="382"/>
      <c r="S965" s="382"/>
      <c r="T965" s="382"/>
      <c r="U965" s="382"/>
      <c r="V965" s="382"/>
      <c r="W965" s="382"/>
      <c r="X965" s="382"/>
      <c r="Y965" s="382"/>
      <c r="Z965" s="382"/>
      <c r="AA965" s="382"/>
      <c r="AB965" s="382"/>
      <c r="AC965" s="382"/>
      <c r="AD965" s="382"/>
      <c r="AE965" s="382"/>
      <c r="AF965" s="382"/>
      <c r="AG965" s="382"/>
      <c r="AH965" s="382"/>
      <c r="AI965" s="382"/>
      <c r="AJ965" s="382"/>
      <c r="AK965" s="382"/>
    </row>
    <row r="966" spans="1:37" ht="15.6">
      <c r="A966" s="382">
        <v>9</v>
      </c>
      <c r="B966" s="382">
        <v>14</v>
      </c>
      <c r="C966" s="382">
        <v>2024</v>
      </c>
      <c r="D966" s="382">
        <v>99</v>
      </c>
      <c r="E966" s="382">
        <v>99</v>
      </c>
      <c r="F966" s="382">
        <v>99</v>
      </c>
      <c r="G966" s="382">
        <v>99</v>
      </c>
      <c r="H966" s="382">
        <v>2</v>
      </c>
      <c r="I966" s="382">
        <v>99</v>
      </c>
      <c r="J966" s="382">
        <v>175</v>
      </c>
      <c r="K966" s="382">
        <v>99</v>
      </c>
      <c r="L966" s="382">
        <v>99</v>
      </c>
      <c r="M966" s="382">
        <v>99</v>
      </c>
      <c r="N966" s="382">
        <v>99</v>
      </c>
      <c r="O966" s="382">
        <v>99</v>
      </c>
      <c r="P966" s="382">
        <v>9999</v>
      </c>
      <c r="Q966" s="382">
        <v>30</v>
      </c>
      <c r="R966" s="382">
        <v>1489</v>
      </c>
      <c r="S966" s="382">
        <v>5.006044325050369</v>
      </c>
      <c r="T966" s="382">
        <v>4.231027535258562</v>
      </c>
      <c r="U966" s="382">
        <v>7.6914707857622524</v>
      </c>
      <c r="V966" s="382">
        <v>6.7159167226326394E-2</v>
      </c>
      <c r="W966" s="382">
        <v>0</v>
      </c>
      <c r="X966" s="382">
        <v>4.4996642041638681</v>
      </c>
      <c r="Y966" s="382">
        <v>0.20147750167897924</v>
      </c>
      <c r="Z966" s="382">
        <v>3.419843103060356</v>
      </c>
      <c r="AA966" s="382">
        <v>1.156912126721547</v>
      </c>
      <c r="AB966" s="382">
        <v>1.3985809098382689</v>
      </c>
      <c r="AC966" s="382">
        <v>54.287671031172955</v>
      </c>
      <c r="AD966" s="382">
        <v>13.74142736632086</v>
      </c>
      <c r="AE966" s="382">
        <v>56.52872243360504</v>
      </c>
      <c r="AF966" s="382">
        <v>9.0560759031747988</v>
      </c>
      <c r="AG966" s="382">
        <v>8.4490604121910309</v>
      </c>
      <c r="AH966" s="382">
        <v>0</v>
      </c>
      <c r="AI966" s="382">
        <v>628</v>
      </c>
      <c r="AJ966" s="382">
        <v>85.681847133757955</v>
      </c>
      <c r="AK966" s="382">
        <v>13.878959917967769</v>
      </c>
    </row>
    <row r="967" spans="1:37" ht="15.6">
      <c r="A967" s="382">
        <v>9</v>
      </c>
      <c r="B967" s="382">
        <v>15</v>
      </c>
      <c r="C967" s="382">
        <v>2024</v>
      </c>
      <c r="D967" s="382">
        <v>99</v>
      </c>
      <c r="E967" s="382">
        <v>99</v>
      </c>
      <c r="F967" s="382">
        <v>99</v>
      </c>
      <c r="G967" s="382">
        <v>99</v>
      </c>
      <c r="H967" s="382">
        <v>2</v>
      </c>
      <c r="I967" s="382">
        <v>99</v>
      </c>
      <c r="J967" s="382">
        <v>177</v>
      </c>
      <c r="K967" s="382">
        <v>99</v>
      </c>
      <c r="L967" s="382">
        <v>99</v>
      </c>
      <c r="M967" s="382">
        <v>99</v>
      </c>
      <c r="N967" s="382">
        <v>99</v>
      </c>
      <c r="O967" s="382">
        <v>99</v>
      </c>
      <c r="P967" s="382">
        <v>9999</v>
      </c>
      <c r="Q967" s="382">
        <v>51</v>
      </c>
      <c r="R967" s="382">
        <v>778</v>
      </c>
      <c r="S967" s="382">
        <v>5.9562982005141389</v>
      </c>
      <c r="T967" s="382">
        <v>4.2892030848329057</v>
      </c>
      <c r="U967" s="382">
        <v>11.643701799485862</v>
      </c>
      <c r="V967" s="382">
        <v>0</v>
      </c>
      <c r="W967" s="382">
        <v>0</v>
      </c>
      <c r="X967" s="382">
        <v>9.768637532133674</v>
      </c>
      <c r="Y967" s="382">
        <v>0</v>
      </c>
      <c r="Z967" s="382">
        <v>3.5187332193442571</v>
      </c>
      <c r="AA967" s="382">
        <v>1.4991489182865863</v>
      </c>
      <c r="AB967" s="382">
        <v>1.251184172211486</v>
      </c>
      <c r="AC967" s="382">
        <v>48.600643811135939</v>
      </c>
      <c r="AD967" s="382">
        <v>55.061359646879289</v>
      </c>
      <c r="AE967" s="382">
        <v>54.740698041767807</v>
      </c>
      <c r="AF967" s="382">
        <v>4.7317844544459309</v>
      </c>
      <c r="AG967" s="382">
        <v>6.683054368611157</v>
      </c>
      <c r="AH967" s="382">
        <v>2.1850899742930596</v>
      </c>
      <c r="AI967" s="382">
        <v>748</v>
      </c>
      <c r="AJ967" s="382">
        <v>90.801069518716503</v>
      </c>
      <c r="AK967" s="382">
        <v>15.131862167298047</v>
      </c>
    </row>
    <row r="968" spans="1:37" ht="15.6">
      <c r="A968" s="382">
        <v>9</v>
      </c>
      <c r="B968" s="382">
        <v>16</v>
      </c>
      <c r="C968" s="382">
        <v>2024</v>
      </c>
      <c r="D968" s="382">
        <v>99</v>
      </c>
      <c r="E968" s="382">
        <v>99</v>
      </c>
      <c r="F968" s="382">
        <v>99</v>
      </c>
      <c r="G968" s="382">
        <v>99</v>
      </c>
      <c r="H968" s="382">
        <v>2</v>
      </c>
      <c r="I968" s="382">
        <v>99</v>
      </c>
      <c r="J968" s="382">
        <v>178</v>
      </c>
      <c r="K968" s="382">
        <v>99</v>
      </c>
      <c r="L968" s="382">
        <v>99</v>
      </c>
      <c r="M968" s="382">
        <v>99</v>
      </c>
      <c r="N968" s="382">
        <v>99</v>
      </c>
      <c r="O968" s="382">
        <v>99</v>
      </c>
      <c r="P968" s="382">
        <v>9999</v>
      </c>
      <c r="Q968" s="382">
        <v>13</v>
      </c>
      <c r="R968" s="382">
        <v>357</v>
      </c>
      <c r="S968" s="382">
        <v>5.2521008403361318</v>
      </c>
      <c r="T968" s="382">
        <v>4.1008403361344525</v>
      </c>
      <c r="U968" s="382">
        <v>8.3025210084033603</v>
      </c>
      <c r="V968" s="382">
        <v>0</v>
      </c>
      <c r="W968" s="382">
        <v>0</v>
      </c>
      <c r="X968" s="382">
        <v>2.2408963585434174</v>
      </c>
      <c r="Y968" s="382">
        <v>0</v>
      </c>
      <c r="Z968" s="382">
        <v>3.3666130280106445</v>
      </c>
      <c r="AA968" s="382">
        <v>1.3276956347426541</v>
      </c>
      <c r="AB968" s="382">
        <v>1.5721399249733241</v>
      </c>
      <c r="AC968" s="382">
        <v>70.542743889140255</v>
      </c>
      <c r="AD968" s="382">
        <v>39.835900298677352</v>
      </c>
      <c r="AE968" s="382">
        <v>51.655606730848199</v>
      </c>
      <c r="AF968" s="382">
        <v>2.1712687021043671</v>
      </c>
      <c r="AG968" s="382">
        <v>2.1866663518968803</v>
      </c>
      <c r="AH968" s="382">
        <v>10.364145658263304</v>
      </c>
      <c r="AI968" s="382">
        <v>342</v>
      </c>
      <c r="AJ968" s="382">
        <v>84.054385964912299</v>
      </c>
      <c r="AK968" s="382">
        <v>13.573163825446656</v>
      </c>
    </row>
    <row r="969" spans="1:37" ht="15.6">
      <c r="A969" s="382">
        <v>9</v>
      </c>
      <c r="B969" s="382">
        <v>17</v>
      </c>
      <c r="C969" s="382">
        <v>2024</v>
      </c>
      <c r="D969" s="382">
        <v>99</v>
      </c>
      <c r="E969" s="382">
        <v>99</v>
      </c>
      <c r="F969" s="382">
        <v>99</v>
      </c>
      <c r="G969" s="382">
        <v>99</v>
      </c>
      <c r="H969" s="382">
        <v>2</v>
      </c>
      <c r="I969" s="382">
        <v>99</v>
      </c>
      <c r="J969" s="382">
        <v>181</v>
      </c>
      <c r="K969" s="382">
        <v>99</v>
      </c>
      <c r="L969" s="382">
        <v>99</v>
      </c>
      <c r="M969" s="382">
        <v>99</v>
      </c>
      <c r="N969" s="382">
        <v>99</v>
      </c>
      <c r="O969" s="382">
        <v>99</v>
      </c>
      <c r="P969" s="382">
        <v>9999</v>
      </c>
      <c r="Q969" s="382">
        <v>17</v>
      </c>
      <c r="R969" s="382">
        <v>333</v>
      </c>
      <c r="S969" s="382">
        <v>5.7297297297297298</v>
      </c>
      <c r="T969" s="382">
        <v>3.6396396396396402</v>
      </c>
      <c r="U969" s="382">
        <v>8.1219219219219241</v>
      </c>
      <c r="V969" s="382">
        <v>0</v>
      </c>
      <c r="W969" s="382">
        <v>0</v>
      </c>
      <c r="X969" s="382">
        <v>0.6006006006006005</v>
      </c>
      <c r="Y969" s="382">
        <v>0</v>
      </c>
      <c r="Z969" s="382">
        <v>2.7425739044793991</v>
      </c>
      <c r="AA969" s="382">
        <v>0.9326826491100686</v>
      </c>
      <c r="AB969" s="382">
        <v>1.408635696266094</v>
      </c>
      <c r="AC969" s="382">
        <v>46.686316035022408</v>
      </c>
      <c r="AD969" s="382">
        <v>21.549636572102543</v>
      </c>
      <c r="AE969" s="382">
        <v>46.758434299544383</v>
      </c>
      <c r="AF969" s="382">
        <v>2.0253010582654176</v>
      </c>
      <c r="AG969" s="382">
        <v>1.9952961590216964</v>
      </c>
      <c r="AH969" s="382">
        <v>2.1021021021021022</v>
      </c>
      <c r="AI969" s="382">
        <v>185</v>
      </c>
      <c r="AJ969" s="382">
        <v>83.742702702702786</v>
      </c>
      <c r="AK969" s="382">
        <v>14.92475081904016</v>
      </c>
    </row>
    <row r="970" spans="1:37" ht="15.6">
      <c r="A970" s="382">
        <v>9</v>
      </c>
      <c r="B970" s="382">
        <v>18</v>
      </c>
      <c r="C970" s="382">
        <v>2024</v>
      </c>
      <c r="D970" s="382">
        <v>99</v>
      </c>
      <c r="E970" s="382">
        <v>99</v>
      </c>
      <c r="F970" s="382">
        <v>99</v>
      </c>
      <c r="G970" s="382">
        <v>99</v>
      </c>
      <c r="H970" s="382">
        <v>2</v>
      </c>
      <c r="I970" s="382">
        <v>99</v>
      </c>
      <c r="J970" s="382">
        <v>262</v>
      </c>
      <c r="K970" s="382">
        <v>99</v>
      </c>
      <c r="L970" s="382">
        <v>99</v>
      </c>
      <c r="M970" s="382">
        <v>99</v>
      </c>
      <c r="N970" s="382">
        <v>99</v>
      </c>
      <c r="O970" s="382">
        <v>99</v>
      </c>
      <c r="P970" s="382">
        <v>9999</v>
      </c>
      <c r="Q970" s="382"/>
      <c r="R970" s="382"/>
      <c r="S970" s="382"/>
      <c r="T970" s="382"/>
      <c r="U970" s="382"/>
      <c r="V970" s="382"/>
      <c r="W970" s="382"/>
      <c r="X970" s="382"/>
      <c r="Y970" s="382"/>
      <c r="Z970" s="382"/>
      <c r="AA970" s="382"/>
      <c r="AB970" s="382"/>
      <c r="AC970" s="382"/>
      <c r="AD970" s="382"/>
      <c r="AE970" s="382"/>
      <c r="AF970" s="382"/>
      <c r="AG970" s="382"/>
      <c r="AH970" s="382"/>
      <c r="AI970" s="382"/>
      <c r="AJ970" s="382"/>
      <c r="AK970" s="382"/>
    </row>
    <row r="971" spans="1:37" ht="15.6">
      <c r="A971" s="382">
        <v>9</v>
      </c>
      <c r="B971" s="382">
        <v>19</v>
      </c>
      <c r="C971" s="382">
        <v>2024</v>
      </c>
      <c r="D971" s="382">
        <v>99</v>
      </c>
      <c r="E971" s="382">
        <v>99</v>
      </c>
      <c r="F971" s="382">
        <v>99</v>
      </c>
      <c r="G971" s="382">
        <v>99</v>
      </c>
      <c r="H971" s="382">
        <v>2</v>
      </c>
      <c r="I971" s="382">
        <v>99</v>
      </c>
      <c r="J971" s="382">
        <v>267</v>
      </c>
      <c r="K971" s="382">
        <v>99</v>
      </c>
      <c r="L971" s="382">
        <v>99</v>
      </c>
      <c r="M971" s="382">
        <v>99</v>
      </c>
      <c r="N971" s="382">
        <v>99</v>
      </c>
      <c r="O971" s="382">
        <v>99</v>
      </c>
      <c r="P971" s="382">
        <v>9999</v>
      </c>
      <c r="Q971" s="382"/>
      <c r="R971" s="382"/>
      <c r="S971" s="382"/>
      <c r="T971" s="382"/>
      <c r="U971" s="382"/>
      <c r="V971" s="382"/>
      <c r="W971" s="382"/>
      <c r="X971" s="382"/>
      <c r="Y971" s="382"/>
      <c r="Z971" s="382"/>
      <c r="AA971" s="382"/>
      <c r="AB971" s="382"/>
      <c r="AC971" s="382"/>
      <c r="AD971" s="382"/>
      <c r="AE971" s="382"/>
      <c r="AF971" s="382"/>
      <c r="AG971" s="382"/>
      <c r="AH971" s="382"/>
      <c r="AI971" s="382"/>
      <c r="AJ971" s="382"/>
      <c r="AK971" s="382"/>
    </row>
    <row r="972" spans="1:37" ht="15.6">
      <c r="A972" s="382">
        <v>9</v>
      </c>
      <c r="B972" s="382">
        <v>20</v>
      </c>
      <c r="C972" s="382">
        <v>2024</v>
      </c>
      <c r="D972" s="382">
        <v>99</v>
      </c>
      <c r="E972" s="382">
        <v>99</v>
      </c>
      <c r="F972" s="382">
        <v>99</v>
      </c>
      <c r="G972" s="382">
        <v>99</v>
      </c>
      <c r="H972" s="382">
        <v>1</v>
      </c>
      <c r="I972" s="382">
        <v>99</v>
      </c>
      <c r="J972" s="382">
        <v>309</v>
      </c>
      <c r="K972" s="382">
        <v>99</v>
      </c>
      <c r="L972" s="382">
        <v>99</v>
      </c>
      <c r="M972" s="382">
        <v>99</v>
      </c>
      <c r="N972" s="382">
        <v>99</v>
      </c>
      <c r="O972" s="382">
        <v>99</v>
      </c>
      <c r="P972" s="382">
        <v>9999</v>
      </c>
      <c r="Q972" s="382">
        <v>54</v>
      </c>
      <c r="R972" s="382">
        <v>891</v>
      </c>
      <c r="S972" s="382">
        <v>5.7912457912457924</v>
      </c>
      <c r="T972" s="382">
        <v>4.5016835016835035</v>
      </c>
      <c r="U972" s="382">
        <v>8.5837261503928239</v>
      </c>
      <c r="V972" s="382">
        <v>0</v>
      </c>
      <c r="W972" s="382">
        <v>0</v>
      </c>
      <c r="X972" s="382">
        <v>3.1425364758698087</v>
      </c>
      <c r="Y972" s="382">
        <v>0</v>
      </c>
      <c r="Z972" s="382">
        <v>3.1711016310796358</v>
      </c>
      <c r="AA972" s="382">
        <v>1.7597481317750772</v>
      </c>
      <c r="AB972" s="382">
        <v>1.3644300803489435</v>
      </c>
      <c r="AC972" s="382">
        <v>43.832193137248389</v>
      </c>
      <c r="AD972" s="382">
        <v>46.42058516432899</v>
      </c>
      <c r="AE972" s="382">
        <v>55.125130693921029</v>
      </c>
      <c r="AF972" s="382">
        <v>5.4190487775209828</v>
      </c>
      <c r="AG972" s="382">
        <v>5.6423221747444492</v>
      </c>
      <c r="AH972" s="382">
        <v>1.9079685746352419</v>
      </c>
      <c r="AI972" s="382">
        <v>877</v>
      </c>
      <c r="AJ972" s="382">
        <v>81.722576966932749</v>
      </c>
      <c r="AK972" s="382">
        <v>15.149485783580763</v>
      </c>
    </row>
    <row r="973" spans="1:37" ht="15.6">
      <c r="A973" s="382">
        <v>9</v>
      </c>
      <c r="B973" s="382">
        <v>21</v>
      </c>
      <c r="C973" s="382">
        <v>2024</v>
      </c>
      <c r="D973" s="382">
        <v>99</v>
      </c>
      <c r="E973" s="382">
        <v>99</v>
      </c>
      <c r="F973" s="382">
        <v>99</v>
      </c>
      <c r="G973" s="382">
        <v>99</v>
      </c>
      <c r="H973" s="382">
        <v>2</v>
      </c>
      <c r="I973" s="382">
        <v>99</v>
      </c>
      <c r="J973" s="382">
        <v>470</v>
      </c>
      <c r="K973" s="382">
        <v>99</v>
      </c>
      <c r="L973" s="382">
        <v>99</v>
      </c>
      <c r="M973" s="382">
        <v>99</v>
      </c>
      <c r="N973" s="382">
        <v>99</v>
      </c>
      <c r="O973" s="382">
        <v>99</v>
      </c>
      <c r="P973" s="382">
        <v>9999</v>
      </c>
      <c r="Q973" s="382">
        <v>24</v>
      </c>
      <c r="R973" s="382">
        <v>756</v>
      </c>
      <c r="S973" s="382">
        <v>5.5383597883597906</v>
      </c>
      <c r="T973" s="382">
        <v>4.7592592592592595</v>
      </c>
      <c r="U973" s="382">
        <v>6.1731481481481554</v>
      </c>
      <c r="V973" s="382">
        <v>0</v>
      </c>
      <c r="W973" s="382">
        <v>0</v>
      </c>
      <c r="X973" s="382">
        <v>0.66137566137566139</v>
      </c>
      <c r="Y973" s="382">
        <v>0</v>
      </c>
      <c r="Z973" s="382">
        <v>2.7122553793111632</v>
      </c>
      <c r="AA973" s="382">
        <v>1.5274765501614365</v>
      </c>
      <c r="AB973" s="382">
        <v>1.0703960012309923</v>
      </c>
      <c r="AC973" s="382">
        <v>52.918549224076685</v>
      </c>
      <c r="AD973" s="382">
        <v>34.295137044105275</v>
      </c>
      <c r="AE973" s="382">
        <v>69.493306497781006</v>
      </c>
      <c r="AF973" s="382">
        <v>4.5979807809268953</v>
      </c>
      <c r="AG973" s="382">
        <v>3.4429666658797449</v>
      </c>
      <c r="AH973" s="382">
        <v>5.1587301587301599</v>
      </c>
      <c r="AI973" s="382">
        <v>756</v>
      </c>
      <c r="AJ973" s="382">
        <v>75.865211640211683</v>
      </c>
      <c r="AK973" s="382">
        <v>13.379374384138773</v>
      </c>
    </row>
    <row r="974" spans="1:37" ht="15.6">
      <c r="A974" s="382">
        <v>9</v>
      </c>
      <c r="B974" s="382">
        <v>22</v>
      </c>
      <c r="C974" s="382">
        <v>2024</v>
      </c>
      <c r="D974" s="382">
        <v>99</v>
      </c>
      <c r="E974" s="382">
        <v>99</v>
      </c>
      <c r="F974" s="382">
        <v>99</v>
      </c>
      <c r="G974" s="382">
        <v>99</v>
      </c>
      <c r="H974" s="382">
        <v>2</v>
      </c>
      <c r="I974" s="382">
        <v>99</v>
      </c>
      <c r="J974" s="382">
        <v>629</v>
      </c>
      <c r="K974" s="382">
        <v>99</v>
      </c>
      <c r="L974" s="382">
        <v>99</v>
      </c>
      <c r="M974" s="382">
        <v>99</v>
      </c>
      <c r="N974" s="382">
        <v>99</v>
      </c>
      <c r="O974" s="382">
        <v>99</v>
      </c>
      <c r="P974" s="382">
        <v>9999</v>
      </c>
      <c r="Q974" s="382">
        <v>4</v>
      </c>
      <c r="R974" s="382">
        <v>44</v>
      </c>
      <c r="S974" s="382">
        <v>5.3636363636363633</v>
      </c>
      <c r="T974" s="382">
        <v>3.454545454545455</v>
      </c>
      <c r="U974" s="382">
        <v>11.45681818181818</v>
      </c>
      <c r="V974" s="382">
        <v>0</v>
      </c>
      <c r="W974" s="382">
        <v>0</v>
      </c>
      <c r="X974" s="382">
        <v>9.0909090909090917</v>
      </c>
      <c r="Y974" s="382">
        <v>0</v>
      </c>
      <c r="Z974" s="382">
        <v>3.2692366169873996</v>
      </c>
      <c r="AA974" s="382">
        <v>1.1299820813323691</v>
      </c>
      <c r="AB974" s="382">
        <v>1.3391745329687481</v>
      </c>
      <c r="AC974" s="382">
        <v>53.826029042547937</v>
      </c>
      <c r="AD974" s="382">
        <v>4.8608064304398892</v>
      </c>
      <c r="AE974" s="382">
        <v>26.624441798435001</v>
      </c>
      <c r="AF974" s="382">
        <v>0.26760734703807326</v>
      </c>
      <c r="AG974" s="382">
        <v>0.37189558299298847</v>
      </c>
      <c r="AH974" s="382">
        <v>0</v>
      </c>
      <c r="AI974" s="382"/>
      <c r="AJ974" s="382"/>
      <c r="AK974" s="382"/>
    </row>
    <row r="975" spans="1:37" ht="15.6">
      <c r="A975" s="382">
        <v>9</v>
      </c>
      <c r="B975" s="382">
        <v>23</v>
      </c>
      <c r="C975" s="382">
        <v>2024</v>
      </c>
      <c r="D975" s="382">
        <v>99</v>
      </c>
      <c r="E975" s="382">
        <v>99</v>
      </c>
      <c r="F975" s="382">
        <v>99</v>
      </c>
      <c r="G975" s="382">
        <v>99</v>
      </c>
      <c r="H975" s="382">
        <v>1</v>
      </c>
      <c r="I975" s="382">
        <v>99</v>
      </c>
      <c r="J975" s="382">
        <v>643</v>
      </c>
      <c r="K975" s="382">
        <v>99</v>
      </c>
      <c r="L975" s="382">
        <v>99</v>
      </c>
      <c r="M975" s="382">
        <v>99</v>
      </c>
      <c r="N975" s="382">
        <v>99</v>
      </c>
      <c r="O975" s="382">
        <v>99</v>
      </c>
      <c r="P975" s="382">
        <v>9999</v>
      </c>
      <c r="Q975" s="382">
        <v>22</v>
      </c>
      <c r="R975" s="382">
        <v>511</v>
      </c>
      <c r="S975" s="382">
        <v>5.2113502935420755</v>
      </c>
      <c r="T975" s="382">
        <v>4.6360078277886494</v>
      </c>
      <c r="U975" s="382">
        <v>7.8025440313111556</v>
      </c>
      <c r="V975" s="382">
        <v>0</v>
      </c>
      <c r="W975" s="382">
        <v>0</v>
      </c>
      <c r="X975" s="382">
        <v>0.58708414872798442</v>
      </c>
      <c r="Y975" s="382">
        <v>0</v>
      </c>
      <c r="Z975" s="382">
        <v>2.9417524406770825</v>
      </c>
      <c r="AA975" s="382">
        <v>1.3571396825673228</v>
      </c>
      <c r="AB975" s="382">
        <v>1.4431818618718129</v>
      </c>
      <c r="AC975" s="382">
        <v>46.337188954494557</v>
      </c>
      <c r="AD975" s="382">
        <v>2.7091383086723977</v>
      </c>
      <c r="AE975" s="382">
        <v>42.195490648219391</v>
      </c>
      <c r="AF975" s="382">
        <v>3.1078944167376226</v>
      </c>
      <c r="AG975" s="382">
        <v>2.9414498689770774</v>
      </c>
      <c r="AH975" s="382">
        <v>1.5655577299412922</v>
      </c>
      <c r="AI975" s="382">
        <v>228</v>
      </c>
      <c r="AJ975" s="382">
        <v>87.964912280701739</v>
      </c>
      <c r="AK975" s="382">
        <v>14.068467087209376</v>
      </c>
    </row>
    <row r="976" spans="1:37" ht="15.6">
      <c r="A976" s="382">
        <v>9</v>
      </c>
      <c r="B976" s="382">
        <v>24</v>
      </c>
      <c r="C976" s="382">
        <v>2024</v>
      </c>
      <c r="D976" s="382">
        <v>99</v>
      </c>
      <c r="E976" s="382">
        <v>99</v>
      </c>
      <c r="F976" s="382">
        <v>99</v>
      </c>
      <c r="G976" s="382">
        <v>99</v>
      </c>
      <c r="H976" s="382">
        <v>2</v>
      </c>
      <c r="I976" s="382">
        <v>99</v>
      </c>
      <c r="J976" s="382">
        <v>704</v>
      </c>
      <c r="K976" s="382">
        <v>99</v>
      </c>
      <c r="L976" s="382">
        <v>99</v>
      </c>
      <c r="M976" s="382">
        <v>99</v>
      </c>
      <c r="N976" s="382">
        <v>99</v>
      </c>
      <c r="O976" s="382">
        <v>99</v>
      </c>
      <c r="P976" s="382">
        <v>9999</v>
      </c>
      <c r="Q976" s="382"/>
      <c r="R976" s="382"/>
      <c r="S976" s="382"/>
      <c r="T976" s="382"/>
      <c r="U976" s="382"/>
      <c r="V976" s="382"/>
      <c r="W976" s="382"/>
      <c r="X976" s="382"/>
      <c r="Y976" s="382"/>
      <c r="Z976" s="382"/>
      <c r="AA976" s="382"/>
      <c r="AB976" s="382"/>
      <c r="AC976" s="382"/>
      <c r="AD976" s="382"/>
      <c r="AE976" s="382"/>
      <c r="AF976" s="382"/>
      <c r="AG976" s="382"/>
      <c r="AH976" s="382"/>
      <c r="AI976" s="382"/>
      <c r="AJ976" s="382"/>
      <c r="AK976" s="382"/>
    </row>
    <row r="977" spans="1:37" ht="15.6">
      <c r="A977" s="382">
        <v>9</v>
      </c>
      <c r="B977" s="382">
        <v>25</v>
      </c>
      <c r="C977" s="382">
        <v>2024</v>
      </c>
      <c r="D977" s="382">
        <v>99</v>
      </c>
      <c r="E977" s="382">
        <v>99</v>
      </c>
      <c r="F977" s="382">
        <v>99</v>
      </c>
      <c r="G977" s="382">
        <v>99</v>
      </c>
      <c r="H977" s="382">
        <v>1</v>
      </c>
      <c r="I977" s="382">
        <v>99</v>
      </c>
      <c r="J977" s="382">
        <v>802</v>
      </c>
      <c r="K977" s="382">
        <v>99</v>
      </c>
      <c r="L977" s="382">
        <v>99</v>
      </c>
      <c r="M977" s="382">
        <v>99</v>
      </c>
      <c r="N977" s="382">
        <v>99</v>
      </c>
      <c r="O977" s="382">
        <v>99</v>
      </c>
      <c r="P977" s="382">
        <v>9999</v>
      </c>
      <c r="Q977" s="382"/>
      <c r="R977" s="382"/>
      <c r="S977" s="382"/>
      <c r="T977" s="382"/>
      <c r="U977" s="382"/>
      <c r="V977" s="382"/>
      <c r="W977" s="382"/>
      <c r="X977" s="382"/>
      <c r="Y977" s="382"/>
      <c r="Z977" s="382"/>
      <c r="AA977" s="382"/>
      <c r="AB977" s="382"/>
      <c r="AC977" s="382"/>
      <c r="AD977" s="382"/>
      <c r="AE977" s="382"/>
      <c r="AF977" s="382"/>
      <c r="AG977" s="382"/>
      <c r="AH977" s="382"/>
      <c r="AI977" s="382"/>
      <c r="AJ977" s="382"/>
      <c r="AK977" s="382"/>
    </row>
    <row r="978" spans="1:37" ht="15.6">
      <c r="A978" s="382">
        <v>9</v>
      </c>
      <c r="B978" s="382">
        <v>26</v>
      </c>
      <c r="C978" s="382">
        <v>2023</v>
      </c>
      <c r="D978" s="382">
        <v>99</v>
      </c>
      <c r="E978" s="382">
        <v>99</v>
      </c>
      <c r="F978" s="382">
        <v>99</v>
      </c>
      <c r="G978" s="382">
        <v>99</v>
      </c>
      <c r="H978" s="382">
        <v>1</v>
      </c>
      <c r="I978" s="382">
        <v>99</v>
      </c>
      <c r="J978" s="382">
        <v>103</v>
      </c>
      <c r="K978" s="382">
        <v>99</v>
      </c>
      <c r="L978" s="382">
        <v>99</v>
      </c>
      <c r="M978" s="382">
        <v>99</v>
      </c>
      <c r="N978" s="382">
        <v>99</v>
      </c>
      <c r="O978" s="382">
        <v>99</v>
      </c>
      <c r="P978" s="382">
        <v>9999</v>
      </c>
      <c r="Q978" s="382">
        <v>17</v>
      </c>
      <c r="R978" s="382">
        <v>185</v>
      </c>
      <c r="S978" s="382">
        <v>7.1891891891891904</v>
      </c>
      <c r="T978" s="382">
        <v>3.9135135135135126</v>
      </c>
      <c r="U978" s="382">
        <v>11.604324324324327</v>
      </c>
      <c r="V978" s="382">
        <v>0</v>
      </c>
      <c r="W978" s="382">
        <v>0</v>
      </c>
      <c r="X978" s="382">
        <v>8.6486486486486491</v>
      </c>
      <c r="Y978" s="382">
        <v>0</v>
      </c>
      <c r="Z978" s="382">
        <v>3.4490708036117721</v>
      </c>
      <c r="AA978" s="382">
        <v>1.1540255708871856</v>
      </c>
      <c r="AB978" s="382">
        <v>1.9321129957111112</v>
      </c>
      <c r="AC978" s="382">
        <v>41.562455341937991</v>
      </c>
      <c r="AD978" s="382">
        <v>57.133915846204239</v>
      </c>
      <c r="AE978" s="382">
        <v>52.855556628841079</v>
      </c>
      <c r="AF978" s="382">
        <v>1.0636462944862879</v>
      </c>
      <c r="AG978" s="382">
        <v>1.5437163381679324</v>
      </c>
      <c r="AH978" s="382">
        <v>0</v>
      </c>
      <c r="AI978" s="382">
        <v>0</v>
      </c>
      <c r="AJ978" s="382"/>
      <c r="AK978" s="382"/>
    </row>
    <row r="979" spans="1:37" ht="15.6">
      <c r="A979" s="382">
        <v>9</v>
      </c>
      <c r="B979" s="382">
        <v>27</v>
      </c>
      <c r="C979" s="382">
        <v>2023</v>
      </c>
      <c r="D979" s="382">
        <v>99</v>
      </c>
      <c r="E979" s="382">
        <v>99</v>
      </c>
      <c r="F979" s="382">
        <v>99</v>
      </c>
      <c r="G979" s="382">
        <v>99</v>
      </c>
      <c r="H979" s="382">
        <v>2</v>
      </c>
      <c r="I979" s="382">
        <v>99</v>
      </c>
      <c r="J979" s="382">
        <v>106</v>
      </c>
      <c r="K979" s="382">
        <v>99</v>
      </c>
      <c r="L979" s="382">
        <v>99</v>
      </c>
      <c r="M979" s="382">
        <v>99</v>
      </c>
      <c r="N979" s="382">
        <v>99</v>
      </c>
      <c r="O979" s="382">
        <v>99</v>
      </c>
      <c r="P979" s="382">
        <v>9999</v>
      </c>
      <c r="Q979" s="382">
        <v>17</v>
      </c>
      <c r="R979" s="382">
        <v>257</v>
      </c>
      <c r="S979" s="382">
        <v>7.0583657587548627</v>
      </c>
      <c r="T979" s="382">
        <v>3.4941634241245128</v>
      </c>
      <c r="U979" s="382">
        <v>9.4272373540856087</v>
      </c>
      <c r="V979" s="382">
        <v>0</v>
      </c>
      <c r="W979" s="382">
        <v>0</v>
      </c>
      <c r="X979" s="382">
        <v>8.1712062256809315</v>
      </c>
      <c r="Y979" s="382">
        <v>0</v>
      </c>
      <c r="Z979" s="382">
        <v>3.7028169624330127</v>
      </c>
      <c r="AA979" s="382">
        <v>2.4047007414861006</v>
      </c>
      <c r="AB979" s="382">
        <v>1.7973621453295827</v>
      </c>
      <c r="AC979" s="382">
        <v>73.689605274253651</v>
      </c>
      <c r="AD979" s="382">
        <v>46.236839348121649</v>
      </c>
      <c r="AE979" s="382">
        <v>49.027297681313293</v>
      </c>
      <c r="AF979" s="382">
        <v>1.4776059334214917</v>
      </c>
      <c r="AG979" s="382">
        <v>1.7421818260263029</v>
      </c>
      <c r="AH979" s="382">
        <v>0</v>
      </c>
      <c r="AI979" s="382">
        <v>130</v>
      </c>
      <c r="AJ979" s="382">
        <v>86.03461538461535</v>
      </c>
      <c r="AK979" s="382">
        <v>12.08215223336382</v>
      </c>
    </row>
    <row r="980" spans="1:37" ht="15.6">
      <c r="A980" s="382">
        <v>9</v>
      </c>
      <c r="B980" s="382">
        <v>28</v>
      </c>
      <c r="C980" s="382">
        <v>2023</v>
      </c>
      <c r="D980" s="382">
        <v>99</v>
      </c>
      <c r="E980" s="382">
        <v>99</v>
      </c>
      <c r="F980" s="382">
        <v>99</v>
      </c>
      <c r="G980" s="382">
        <v>99</v>
      </c>
      <c r="H980" s="382">
        <v>1</v>
      </c>
      <c r="I980" s="382">
        <v>99</v>
      </c>
      <c r="J980" s="382">
        <v>110</v>
      </c>
      <c r="K980" s="382">
        <v>99</v>
      </c>
      <c r="L980" s="382">
        <v>99</v>
      </c>
      <c r="M980" s="382">
        <v>99</v>
      </c>
      <c r="N980" s="382">
        <v>99</v>
      </c>
      <c r="O980" s="382">
        <v>99</v>
      </c>
      <c r="P980" s="382">
        <v>9999</v>
      </c>
      <c r="Q980" s="382">
        <v>92</v>
      </c>
      <c r="R980" s="382">
        <v>4359</v>
      </c>
      <c r="S980" s="382">
        <v>5.2945629731589809</v>
      </c>
      <c r="T980" s="382">
        <v>5.0848818536361549</v>
      </c>
      <c r="U980" s="382">
        <v>7.4375774260151646</v>
      </c>
      <c r="V980" s="382">
        <v>0</v>
      </c>
      <c r="W980" s="382">
        <v>0.25235145675613674</v>
      </c>
      <c r="X980" s="382">
        <v>0.82587749483826556</v>
      </c>
      <c r="Y980" s="382">
        <v>0</v>
      </c>
      <c r="Z980" s="382">
        <v>2.4087058595401944</v>
      </c>
      <c r="AA980" s="382">
        <v>1.1070050722447695</v>
      </c>
      <c r="AB980" s="382">
        <v>1.5110356238712848</v>
      </c>
      <c r="AC980" s="382">
        <v>39.16312058681347</v>
      </c>
      <c r="AD980" s="382">
        <v>29.76450743760098</v>
      </c>
      <c r="AE980" s="382">
        <v>47.247574455245591</v>
      </c>
      <c r="AF980" s="382">
        <v>25.061806473868803</v>
      </c>
      <c r="AG980" s="382">
        <v>23.312791675954799</v>
      </c>
      <c r="AH980" s="382">
        <v>0.75705437026841027</v>
      </c>
      <c r="AI980" s="382">
        <v>1788</v>
      </c>
      <c r="AJ980" s="382">
        <v>83.768400447427098</v>
      </c>
      <c r="AK980" s="382">
        <v>14.290886035935284</v>
      </c>
    </row>
    <row r="981" spans="1:37" ht="15.6">
      <c r="A981" s="382">
        <v>9</v>
      </c>
      <c r="B981" s="382">
        <v>29</v>
      </c>
      <c r="C981" s="382">
        <v>2023</v>
      </c>
      <c r="D981" s="382">
        <v>99</v>
      </c>
      <c r="E981" s="382">
        <v>99</v>
      </c>
      <c r="F981" s="382">
        <v>99</v>
      </c>
      <c r="G981" s="382">
        <v>99</v>
      </c>
      <c r="H981" s="382">
        <v>1</v>
      </c>
      <c r="I981" s="382">
        <v>99</v>
      </c>
      <c r="J981" s="382">
        <v>111</v>
      </c>
      <c r="K981" s="382">
        <v>99</v>
      </c>
      <c r="L981" s="382">
        <v>99</v>
      </c>
      <c r="M981" s="382">
        <v>99</v>
      </c>
      <c r="N981" s="382">
        <v>99</v>
      </c>
      <c r="O981" s="382">
        <v>99</v>
      </c>
      <c r="P981" s="382">
        <v>9999</v>
      </c>
      <c r="Q981" s="382">
        <v>9</v>
      </c>
      <c r="R981" s="382">
        <v>63</v>
      </c>
      <c r="S981" s="382">
        <v>5.6666666666666679</v>
      </c>
      <c r="T981" s="382">
        <v>3.952380952380953</v>
      </c>
      <c r="U981" s="382">
        <v>9.8063492063492035</v>
      </c>
      <c r="V981" s="382">
        <v>0</v>
      </c>
      <c r="W981" s="382">
        <v>0</v>
      </c>
      <c r="X981" s="382">
        <v>1.5873015873015868</v>
      </c>
      <c r="Y981" s="382">
        <v>0</v>
      </c>
      <c r="Z981" s="382">
        <v>2.7124564521921939</v>
      </c>
      <c r="AA981" s="382">
        <v>1.414213562373094</v>
      </c>
      <c r="AB981" s="382">
        <v>1.5058465048420853</v>
      </c>
      <c r="AC981" s="382">
        <v>35.806767119649223</v>
      </c>
      <c r="AD981" s="382">
        <v>55.306859647267181</v>
      </c>
      <c r="AE981" s="382">
        <v>34.28637565499664</v>
      </c>
      <c r="AF981" s="382">
        <v>0.36221468406830326</v>
      </c>
      <c r="AG981" s="382">
        <v>0.44424629854674336</v>
      </c>
      <c r="AH981" s="382">
        <v>3.1746031746031735</v>
      </c>
      <c r="AI981" s="382">
        <v>26</v>
      </c>
      <c r="AJ981" s="382">
        <v>93.615384615384642</v>
      </c>
      <c r="AK981" s="382">
        <v>12.609835319600007</v>
      </c>
    </row>
    <row r="982" spans="1:37" ht="15.6">
      <c r="A982" s="382">
        <v>9</v>
      </c>
      <c r="B982" s="382">
        <v>30</v>
      </c>
      <c r="C982" s="382">
        <v>2023</v>
      </c>
      <c r="D982" s="382">
        <v>99</v>
      </c>
      <c r="E982" s="382">
        <v>99</v>
      </c>
      <c r="F982" s="382">
        <v>99</v>
      </c>
      <c r="G982" s="382">
        <v>99</v>
      </c>
      <c r="H982" s="382">
        <v>1</v>
      </c>
      <c r="I982" s="382">
        <v>99</v>
      </c>
      <c r="J982" s="382">
        <v>116</v>
      </c>
      <c r="K982" s="382">
        <v>99</v>
      </c>
      <c r="L982" s="382">
        <v>99</v>
      </c>
      <c r="M982" s="382">
        <v>99</v>
      </c>
      <c r="N982" s="382">
        <v>99</v>
      </c>
      <c r="O982" s="382">
        <v>99</v>
      </c>
      <c r="P982" s="382">
        <v>9999</v>
      </c>
      <c r="Q982" s="382">
        <v>45</v>
      </c>
      <c r="R982" s="382">
        <v>943</v>
      </c>
      <c r="S982" s="382">
        <v>5.1495227995758208</v>
      </c>
      <c r="T982" s="382">
        <v>3.775185577942735</v>
      </c>
      <c r="U982" s="382">
        <v>8.2082714740190887</v>
      </c>
      <c r="V982" s="382">
        <v>0</v>
      </c>
      <c r="W982" s="382">
        <v>0</v>
      </c>
      <c r="X982" s="382">
        <v>1.59066808059385</v>
      </c>
      <c r="Y982" s="382">
        <v>0.10604453870625664</v>
      </c>
      <c r="Z982" s="382">
        <v>2.9973681425679435</v>
      </c>
      <c r="AA982" s="382">
        <v>1.172283885058738</v>
      </c>
      <c r="AB982" s="382">
        <v>1.5927790870261076</v>
      </c>
      <c r="AC982" s="382">
        <v>44.495001361179597</v>
      </c>
      <c r="AD982" s="382">
        <v>36.982374976738654</v>
      </c>
      <c r="AE982" s="382">
        <v>45.928978258661267</v>
      </c>
      <c r="AF982" s="382">
        <v>5.4217213821652388</v>
      </c>
      <c r="AG982" s="382">
        <v>5.5659502254309032</v>
      </c>
      <c r="AH982" s="382">
        <v>0</v>
      </c>
      <c r="AI982" s="382">
        <v>0</v>
      </c>
      <c r="AJ982" s="382"/>
      <c r="AK982" s="382"/>
    </row>
    <row r="983" spans="1:37" ht="15.6">
      <c r="A983" s="382">
        <v>9</v>
      </c>
      <c r="B983" s="382">
        <v>31</v>
      </c>
      <c r="C983" s="382">
        <v>2023</v>
      </c>
      <c r="D983" s="382">
        <v>99</v>
      </c>
      <c r="E983" s="382">
        <v>99</v>
      </c>
      <c r="F983" s="382">
        <v>99</v>
      </c>
      <c r="G983" s="382">
        <v>99</v>
      </c>
      <c r="H983" s="382">
        <v>2</v>
      </c>
      <c r="I983" s="382">
        <v>99</v>
      </c>
      <c r="J983" s="382">
        <v>117</v>
      </c>
      <c r="K983" s="382">
        <v>99</v>
      </c>
      <c r="L983" s="382">
        <v>99</v>
      </c>
      <c r="M983" s="382">
        <v>99</v>
      </c>
      <c r="N983" s="382">
        <v>99</v>
      </c>
      <c r="O983" s="382">
        <v>99</v>
      </c>
      <c r="P983" s="382">
        <v>9999</v>
      </c>
      <c r="Q983" s="382">
        <v>9</v>
      </c>
      <c r="R983" s="382">
        <v>206</v>
      </c>
      <c r="S983" s="382">
        <v>5.5388349514563089</v>
      </c>
      <c r="T983" s="382">
        <v>3.9660194174757271</v>
      </c>
      <c r="U983" s="382">
        <v>9.5966019417475756</v>
      </c>
      <c r="V983" s="382">
        <v>0</v>
      </c>
      <c r="W983" s="382">
        <v>0</v>
      </c>
      <c r="X983" s="382">
        <v>2.4271844660194182</v>
      </c>
      <c r="Y983" s="382">
        <v>0</v>
      </c>
      <c r="Z983" s="382">
        <v>2.8489034011567305</v>
      </c>
      <c r="AA983" s="382">
        <v>0.96338128330937634</v>
      </c>
      <c r="AB983" s="382">
        <v>1.3159996309836779</v>
      </c>
      <c r="AC983" s="382">
        <v>32.487183761037279</v>
      </c>
      <c r="AD983" s="382">
        <v>51.930941302868874</v>
      </c>
      <c r="AE983" s="382">
        <v>50.071783126739952</v>
      </c>
      <c r="AF983" s="382">
        <v>1.1843845225090557</v>
      </c>
      <c r="AG983" s="382">
        <v>1.4215450106783047</v>
      </c>
      <c r="AH983" s="382">
        <v>0</v>
      </c>
      <c r="AI983" s="382">
        <v>206</v>
      </c>
      <c r="AJ983" s="382">
        <v>84.684466019417442</v>
      </c>
      <c r="AK983" s="382">
        <v>15.407198084467652</v>
      </c>
    </row>
    <row r="984" spans="1:37" ht="15.6">
      <c r="A984" s="382">
        <v>9</v>
      </c>
      <c r="B984" s="382">
        <v>32</v>
      </c>
      <c r="C984" s="382">
        <v>2023</v>
      </c>
      <c r="D984" s="382">
        <v>99</v>
      </c>
      <c r="E984" s="382">
        <v>99</v>
      </c>
      <c r="F984" s="382">
        <v>99</v>
      </c>
      <c r="G984" s="382">
        <v>99</v>
      </c>
      <c r="H984" s="382">
        <v>1</v>
      </c>
      <c r="I984" s="382">
        <v>99</v>
      </c>
      <c r="J984" s="382">
        <v>134</v>
      </c>
      <c r="K984" s="382">
        <v>99</v>
      </c>
      <c r="L984" s="382">
        <v>99</v>
      </c>
      <c r="M984" s="382">
        <v>99</v>
      </c>
      <c r="N984" s="382">
        <v>99</v>
      </c>
      <c r="O984" s="382">
        <v>99</v>
      </c>
      <c r="P984" s="382">
        <v>9999</v>
      </c>
      <c r="Q984" s="382">
        <v>103</v>
      </c>
      <c r="R984" s="382">
        <v>3687</v>
      </c>
      <c r="S984" s="382">
        <v>5.4184974233794412</v>
      </c>
      <c r="T984" s="382">
        <v>4.5085435313262812</v>
      </c>
      <c r="U984" s="382">
        <v>7.4029292107404352</v>
      </c>
      <c r="V984" s="382">
        <v>0</v>
      </c>
      <c r="W984" s="382">
        <v>0</v>
      </c>
      <c r="X984" s="382">
        <v>1.1933821535123408</v>
      </c>
      <c r="Y984" s="382">
        <v>2.7122321670735017E-2</v>
      </c>
      <c r="Z984" s="382">
        <v>2.7917517884690235</v>
      </c>
      <c r="AA984" s="382">
        <v>1.3215431877151596</v>
      </c>
      <c r="AB984" s="382">
        <v>1.5740884695933248</v>
      </c>
      <c r="AC984" s="382">
        <v>18.768655431035462</v>
      </c>
      <c r="AD984" s="382">
        <v>16.163712576326748</v>
      </c>
      <c r="AE984" s="382">
        <v>50.09675484035224</v>
      </c>
      <c r="AF984" s="382">
        <v>21.198183177140237</v>
      </c>
      <c r="AG984" s="382">
        <v>19.6269424090546</v>
      </c>
      <c r="AH984" s="382">
        <v>0.10848928668294006</v>
      </c>
      <c r="AI984" s="382">
        <v>0</v>
      </c>
    </row>
    <row r="985" spans="1:37" ht="15.6">
      <c r="A985" s="382">
        <v>9</v>
      </c>
      <c r="B985" s="382">
        <v>33</v>
      </c>
      <c r="C985" s="382">
        <v>2023</v>
      </c>
      <c r="D985" s="382">
        <v>99</v>
      </c>
      <c r="E985" s="382">
        <v>99</v>
      </c>
      <c r="F985" s="382">
        <v>99</v>
      </c>
      <c r="G985" s="382">
        <v>99</v>
      </c>
      <c r="H985" s="382">
        <v>2</v>
      </c>
      <c r="I985" s="382">
        <v>99</v>
      </c>
      <c r="J985" s="382">
        <v>141</v>
      </c>
      <c r="K985" s="382">
        <v>99</v>
      </c>
      <c r="L985" s="382">
        <v>99</v>
      </c>
      <c r="M985" s="382">
        <v>99</v>
      </c>
      <c r="N985" s="382">
        <v>99</v>
      </c>
      <c r="O985" s="382">
        <v>99</v>
      </c>
      <c r="P985" s="382">
        <v>9999</v>
      </c>
      <c r="Q985" s="382">
        <v>70</v>
      </c>
      <c r="R985" s="382">
        <v>1023</v>
      </c>
      <c r="S985" s="382">
        <v>4.7360703812316709</v>
      </c>
      <c r="T985" s="382">
        <v>4.0234604105571847</v>
      </c>
      <c r="U985" s="382">
        <v>8.3170087976539619</v>
      </c>
      <c r="V985" s="382">
        <v>0</v>
      </c>
      <c r="W985" s="382">
        <v>0</v>
      </c>
      <c r="X985" s="382">
        <v>2.7370478983382203</v>
      </c>
      <c r="Y985" s="382">
        <v>0.19550342130987289</v>
      </c>
      <c r="Z985" s="382">
        <v>3.4080153991468158</v>
      </c>
      <c r="AA985" s="382">
        <v>1.6769202683623123</v>
      </c>
      <c r="AB985" s="382">
        <v>1.7612747955172048</v>
      </c>
      <c r="AC985" s="382">
        <v>68.229723308111133</v>
      </c>
      <c r="AD985" s="382">
        <v>53.593151936062462</v>
      </c>
      <c r="AE985" s="382">
        <v>51.641933085197991</v>
      </c>
      <c r="AF985" s="382">
        <v>5.8816765365376877</v>
      </c>
      <c r="AG985" s="382">
        <v>6.1181301099469998</v>
      </c>
      <c r="AH985" s="382">
        <v>0.2932551319648094</v>
      </c>
      <c r="AI985" s="382">
        <v>0</v>
      </c>
    </row>
    <row r="986" spans="1:37" ht="15.6">
      <c r="A986" s="382">
        <v>9</v>
      </c>
      <c r="B986" s="382">
        <v>34</v>
      </c>
      <c r="C986" s="382">
        <v>2023</v>
      </c>
      <c r="D986" s="382">
        <v>99</v>
      </c>
      <c r="E986" s="382">
        <v>99</v>
      </c>
      <c r="F986" s="382">
        <v>99</v>
      </c>
      <c r="G986" s="382">
        <v>99</v>
      </c>
      <c r="H986" s="382">
        <v>2</v>
      </c>
      <c r="I986" s="382">
        <v>99</v>
      </c>
      <c r="J986" s="382">
        <v>143</v>
      </c>
      <c r="K986" s="382">
        <v>99</v>
      </c>
      <c r="L986" s="382">
        <v>99</v>
      </c>
      <c r="M986" s="382">
        <v>99</v>
      </c>
      <c r="N986" s="382">
        <v>99</v>
      </c>
      <c r="O986" s="382">
        <v>99</v>
      </c>
      <c r="P986" s="382">
        <v>9999</v>
      </c>
      <c r="Q986" s="382">
        <v>17</v>
      </c>
      <c r="R986" s="382">
        <v>184</v>
      </c>
      <c r="S986" s="382">
        <v>5.75</v>
      </c>
      <c r="T986" s="382">
        <v>3.8913043478260874</v>
      </c>
      <c r="U986" s="382">
        <v>9.4755434782608621</v>
      </c>
      <c r="V986" s="382">
        <v>0</v>
      </c>
      <c r="W986" s="382">
        <v>0</v>
      </c>
      <c r="X986" s="382">
        <v>5.9782608695652177</v>
      </c>
      <c r="Y986" s="382">
        <v>0.54347826086956519</v>
      </c>
      <c r="Z986" s="382">
        <v>3.430790840547985</v>
      </c>
      <c r="AA986" s="382">
        <v>1.4228339754655599</v>
      </c>
      <c r="AB986" s="382">
        <v>1.638242176575714</v>
      </c>
      <c r="AC986" s="382">
        <v>55.342099290779203</v>
      </c>
      <c r="AD986" s="382">
        <v>61.190466290263082</v>
      </c>
      <c r="AE986" s="382">
        <v>43.367340663064674</v>
      </c>
      <c r="AF986" s="382">
        <v>1.0578968550566319</v>
      </c>
      <c r="AG986" s="382">
        <v>1.2537122394241604</v>
      </c>
      <c r="AH986" s="382">
        <v>0</v>
      </c>
      <c r="AI986" s="382">
        <v>0</v>
      </c>
    </row>
    <row r="987" spans="1:37" ht="15.6">
      <c r="A987" s="382">
        <v>9</v>
      </c>
      <c r="B987" s="382">
        <v>35</v>
      </c>
      <c r="C987" s="382">
        <v>2023</v>
      </c>
      <c r="D987" s="382">
        <v>99</v>
      </c>
      <c r="E987" s="382">
        <v>99</v>
      </c>
      <c r="F987" s="382">
        <v>99</v>
      </c>
      <c r="G987" s="382">
        <v>99</v>
      </c>
      <c r="H987" s="382">
        <v>2</v>
      </c>
      <c r="I987" s="382">
        <v>99</v>
      </c>
      <c r="J987" s="382">
        <v>147</v>
      </c>
      <c r="K987" s="382">
        <v>99</v>
      </c>
      <c r="L987" s="382">
        <v>99</v>
      </c>
      <c r="M987" s="382">
        <v>99</v>
      </c>
      <c r="N987" s="382">
        <v>99</v>
      </c>
      <c r="O987" s="382">
        <v>99</v>
      </c>
      <c r="P987" s="382">
        <v>9999</v>
      </c>
      <c r="Q987" s="382">
        <v>8</v>
      </c>
      <c r="R987" s="382">
        <v>126</v>
      </c>
      <c r="S987" s="382">
        <v>4.5555555555555562</v>
      </c>
      <c r="T987" s="382">
        <v>3.3095238095238102</v>
      </c>
      <c r="U987" s="382">
        <v>7.1865079365079341</v>
      </c>
      <c r="V987" s="382">
        <v>0</v>
      </c>
      <c r="W987" s="382">
        <v>0</v>
      </c>
      <c r="X987" s="382">
        <v>0.79365079365079338</v>
      </c>
      <c r="Y987" s="382">
        <v>0</v>
      </c>
      <c r="Z987" s="382">
        <v>2.8224258724530928</v>
      </c>
      <c r="AA987" s="382">
        <v>2.202291575478033</v>
      </c>
      <c r="AB987" s="382">
        <v>2.0058022410959375</v>
      </c>
      <c r="AC987" s="382">
        <v>75.453388316495349</v>
      </c>
      <c r="AD987" s="382">
        <v>65.725010357277739</v>
      </c>
      <c r="AE987" s="382">
        <v>50.366441290707797</v>
      </c>
      <c r="AF987" s="382">
        <v>0.72442936813660652</v>
      </c>
      <c r="AG987" s="382">
        <v>0.65112499730345708</v>
      </c>
      <c r="AH987" s="382">
        <v>2.3809523809523818</v>
      </c>
      <c r="AI987" s="382">
        <v>0</v>
      </c>
    </row>
    <row r="988" spans="1:37" ht="15.6">
      <c r="A988" s="382">
        <v>9</v>
      </c>
      <c r="B988" s="382">
        <v>36</v>
      </c>
      <c r="C988" s="382">
        <v>2023</v>
      </c>
      <c r="D988" s="382">
        <v>99</v>
      </c>
      <c r="E988" s="382">
        <v>99</v>
      </c>
      <c r="F988" s="382">
        <v>99</v>
      </c>
      <c r="G988" s="382">
        <v>99</v>
      </c>
      <c r="H988" s="382">
        <v>1</v>
      </c>
      <c r="I988" s="382">
        <v>99</v>
      </c>
      <c r="J988" s="382">
        <v>155</v>
      </c>
      <c r="K988" s="382">
        <v>99</v>
      </c>
      <c r="L988" s="382">
        <v>99</v>
      </c>
      <c r="M988" s="382">
        <v>99</v>
      </c>
      <c r="N988" s="382">
        <v>99</v>
      </c>
      <c r="O988" s="382">
        <v>99</v>
      </c>
      <c r="P988" s="382">
        <v>9999</v>
      </c>
      <c r="Q988" s="382">
        <v>45</v>
      </c>
      <c r="R988" s="382">
        <v>1130</v>
      </c>
      <c r="S988" s="382">
        <v>5.209734513274336</v>
      </c>
      <c r="T988" s="382">
        <v>3.9592920353982306</v>
      </c>
      <c r="U988" s="382">
        <v>9.814690265486739</v>
      </c>
      <c r="V988" s="382">
        <v>0</v>
      </c>
      <c r="W988" s="382">
        <v>0</v>
      </c>
      <c r="X988" s="382">
        <v>3.8053097345132745</v>
      </c>
      <c r="Y988" s="382">
        <v>8.8495575221238951E-2</v>
      </c>
      <c r="Z988" s="382">
        <v>3.054518796972034</v>
      </c>
      <c r="AA988" s="382">
        <v>1.406461989442618</v>
      </c>
      <c r="AB988" s="382">
        <v>1.5560693143865738</v>
      </c>
      <c r="AC988" s="382">
        <v>53.395614752047614</v>
      </c>
      <c r="AD988" s="382">
        <v>39.918083771295059</v>
      </c>
      <c r="AE988" s="382">
        <v>52.188205004755119</v>
      </c>
      <c r="AF988" s="382">
        <v>6.496866555510838</v>
      </c>
      <c r="AG988" s="382">
        <v>7.9750048537755216</v>
      </c>
      <c r="AH988" s="382">
        <v>0</v>
      </c>
      <c r="AI988" s="382">
        <v>0</v>
      </c>
    </row>
    <row r="989" spans="1:37" ht="15.6">
      <c r="A989" s="382">
        <v>9</v>
      </c>
      <c r="B989" s="382">
        <v>37</v>
      </c>
      <c r="C989" s="382">
        <v>2023</v>
      </c>
      <c r="D989" s="382">
        <v>99</v>
      </c>
      <c r="E989" s="382">
        <v>99</v>
      </c>
      <c r="F989" s="382">
        <v>99</v>
      </c>
      <c r="G989" s="382">
        <v>99</v>
      </c>
      <c r="H989" s="382">
        <v>2</v>
      </c>
      <c r="I989" s="382">
        <v>99</v>
      </c>
      <c r="J989" s="382">
        <v>160</v>
      </c>
      <c r="K989" s="382">
        <v>99</v>
      </c>
      <c r="L989" s="382">
        <v>99</v>
      </c>
      <c r="M989" s="382">
        <v>99</v>
      </c>
      <c r="N989" s="382">
        <v>99</v>
      </c>
      <c r="O989" s="382">
        <v>99</v>
      </c>
      <c r="P989" s="382">
        <v>9999</v>
      </c>
      <c r="Q989" s="382">
        <v>21</v>
      </c>
      <c r="R989" s="382">
        <v>234</v>
      </c>
      <c r="S989" s="382">
        <v>5.4188034188034191</v>
      </c>
      <c r="T989" s="382">
        <v>4.2435897435897436</v>
      </c>
      <c r="U989" s="382">
        <v>8.9948717948717949</v>
      </c>
      <c r="V989" s="382">
        <v>0</v>
      </c>
      <c r="W989" s="382">
        <v>0.85470085470085477</v>
      </c>
      <c r="X989" s="382">
        <v>2.5641025641025639</v>
      </c>
      <c r="Y989" s="382">
        <v>0.42735042735042739</v>
      </c>
      <c r="Z989" s="382">
        <v>3.1413249464932598</v>
      </c>
      <c r="AA989" s="382">
        <v>1.2759398496078764</v>
      </c>
      <c r="AB989" s="382">
        <v>1.6500652468521253</v>
      </c>
      <c r="AC989" s="382">
        <v>48.448669101972087</v>
      </c>
      <c r="AD989" s="382">
        <v>49.673146217223085</v>
      </c>
      <c r="AE989" s="382">
        <v>56.657387717455691</v>
      </c>
      <c r="AF989" s="382">
        <v>1.3453688265394119</v>
      </c>
      <c r="AG989" s="382">
        <v>1.5135150682764409</v>
      </c>
      <c r="AH989" s="382">
        <v>12.393162393162392</v>
      </c>
      <c r="AI989" s="382">
        <v>233</v>
      </c>
      <c r="AJ989">
        <v>85.898712446351936</v>
      </c>
      <c r="AK989">
        <v>13.944336483310964</v>
      </c>
    </row>
    <row r="990" spans="1:37" ht="15.6">
      <c r="A990" s="382">
        <v>9</v>
      </c>
      <c r="B990" s="382">
        <v>38</v>
      </c>
      <c r="C990" s="382">
        <v>2023</v>
      </c>
      <c r="D990" s="382">
        <v>99</v>
      </c>
      <c r="E990" s="382">
        <v>99</v>
      </c>
      <c r="F990" s="382">
        <v>99</v>
      </c>
      <c r="G990" s="382">
        <v>99</v>
      </c>
      <c r="H990" s="382">
        <v>1</v>
      </c>
      <c r="I990" s="382">
        <v>99</v>
      </c>
      <c r="J990" s="382">
        <v>171</v>
      </c>
      <c r="K990" s="382">
        <v>99</v>
      </c>
      <c r="L990" s="382">
        <v>99</v>
      </c>
      <c r="M990" s="382">
        <v>99</v>
      </c>
      <c r="N990" s="382">
        <v>99</v>
      </c>
      <c r="O990" s="382">
        <v>99</v>
      </c>
      <c r="P990" s="382">
        <v>9999</v>
      </c>
      <c r="Q990" s="382">
        <v>1</v>
      </c>
      <c r="R990" s="382">
        <v>1</v>
      </c>
      <c r="S990" s="382">
        <v>6</v>
      </c>
      <c r="T990" s="382">
        <v>4</v>
      </c>
      <c r="U990" s="382">
        <v>12.4</v>
      </c>
      <c r="V990" s="382">
        <v>0</v>
      </c>
      <c r="W990" s="382">
        <v>0</v>
      </c>
      <c r="X990" s="382">
        <v>0</v>
      </c>
      <c r="Y990" s="382">
        <v>0</v>
      </c>
      <c r="Z990" s="382">
        <v>0</v>
      </c>
      <c r="AA990" s="382">
        <v>0</v>
      </c>
      <c r="AB990" s="382">
        <v>0</v>
      </c>
      <c r="AC990" s="382"/>
      <c r="AD990" s="382"/>
      <c r="AE990" s="382"/>
      <c r="AF990" s="382">
        <v>5.7494394296556083E-3</v>
      </c>
      <c r="AG990" s="382">
        <v>8.9165653965354759E-3</v>
      </c>
      <c r="AH990" s="382">
        <v>0</v>
      </c>
      <c r="AI990" s="382"/>
    </row>
    <row r="991" spans="1:37" ht="15.6">
      <c r="A991" s="382">
        <v>9</v>
      </c>
      <c r="B991" s="382">
        <v>39</v>
      </c>
      <c r="C991" s="382">
        <v>2023</v>
      </c>
      <c r="D991" s="382">
        <v>99</v>
      </c>
      <c r="E991" s="382">
        <v>99</v>
      </c>
      <c r="F991" s="382">
        <v>99</v>
      </c>
      <c r="G991" s="382">
        <v>99</v>
      </c>
      <c r="H991" s="382">
        <v>2</v>
      </c>
      <c r="I991" s="382">
        <v>99</v>
      </c>
      <c r="J991" s="382">
        <v>175</v>
      </c>
      <c r="K991" s="382">
        <v>99</v>
      </c>
      <c r="L991" s="382">
        <v>99</v>
      </c>
      <c r="M991" s="382">
        <v>99</v>
      </c>
      <c r="N991" s="382">
        <v>99</v>
      </c>
      <c r="O991" s="382">
        <v>99</v>
      </c>
      <c r="P991" s="382">
        <v>9999</v>
      </c>
      <c r="Q991" s="382">
        <v>20</v>
      </c>
      <c r="R991" s="382">
        <v>1335</v>
      </c>
      <c r="S991" s="382">
        <v>4.4269662921348303</v>
      </c>
      <c r="T991" s="382">
        <v>4.1483146067415717</v>
      </c>
      <c r="U991" s="382">
        <v>7.2558801498127359</v>
      </c>
      <c r="V991" s="382">
        <v>0</v>
      </c>
      <c r="W991" s="382">
        <v>0</v>
      </c>
      <c r="X991" s="382">
        <v>5.3932584269662893</v>
      </c>
      <c r="Y991" s="382">
        <v>0</v>
      </c>
      <c r="Z991" s="382">
        <v>3.6893866750545952</v>
      </c>
      <c r="AA991" s="382">
        <v>1.1919295449238112</v>
      </c>
      <c r="AB991" s="382">
        <v>1.4535591622294757</v>
      </c>
      <c r="AC991" s="382">
        <v>33.670020508738887</v>
      </c>
      <c r="AD991" s="382">
        <v>11.103601433964201</v>
      </c>
      <c r="AE991" s="382">
        <v>54.452778868834088</v>
      </c>
      <c r="AF991" s="382">
        <v>7.6755016385902364</v>
      </c>
      <c r="AG991" s="382">
        <v>6.9654195459742381</v>
      </c>
      <c r="AH991" s="382">
        <v>0</v>
      </c>
      <c r="AI991" s="382">
        <v>0</v>
      </c>
    </row>
    <row r="992" spans="1:37" ht="15.6">
      <c r="A992" s="382">
        <v>9</v>
      </c>
      <c r="B992" s="382">
        <v>40</v>
      </c>
      <c r="C992" s="382">
        <v>2023</v>
      </c>
      <c r="D992" s="382">
        <v>99</v>
      </c>
      <c r="E992" s="382">
        <v>99</v>
      </c>
      <c r="F992" s="382">
        <v>99</v>
      </c>
      <c r="G992" s="382">
        <v>99</v>
      </c>
      <c r="H992" s="382">
        <v>2</v>
      </c>
      <c r="I992" s="382">
        <v>99</v>
      </c>
      <c r="J992" s="382">
        <v>177</v>
      </c>
      <c r="K992" s="382">
        <v>99</v>
      </c>
      <c r="L992" s="382">
        <v>99</v>
      </c>
      <c r="M992" s="382">
        <v>99</v>
      </c>
      <c r="N992" s="382">
        <v>99</v>
      </c>
      <c r="O992" s="382">
        <v>99</v>
      </c>
      <c r="P992" s="382">
        <v>9999</v>
      </c>
      <c r="Q992" s="382">
        <v>41</v>
      </c>
      <c r="R992" s="382">
        <v>748</v>
      </c>
      <c r="S992" s="382">
        <v>5.0133689839572195</v>
      </c>
      <c r="T992" s="382">
        <v>3.832887700534759</v>
      </c>
      <c r="U992" s="382">
        <v>10.997058823529423</v>
      </c>
      <c r="V992" s="382">
        <v>0</v>
      </c>
      <c r="W992" s="382">
        <v>0</v>
      </c>
      <c r="X992" s="382">
        <v>7.2192513368983935</v>
      </c>
      <c r="Y992" s="382">
        <v>0</v>
      </c>
      <c r="Z992" s="382">
        <v>3.5216886311429367</v>
      </c>
      <c r="AA992" s="382">
        <v>1.2115014274736211</v>
      </c>
      <c r="AB992" s="382">
        <v>1.1826005528506798</v>
      </c>
      <c r="AC992" s="382">
        <v>55.842230166590895</v>
      </c>
      <c r="AD992" s="382">
        <v>51.136849160641489</v>
      </c>
      <c r="AE992" s="382">
        <v>52.503834396214117</v>
      </c>
      <c r="AF992" s="382">
        <v>4.3005806933823969</v>
      </c>
      <c r="AG992" s="382">
        <v>5.9149906160339993</v>
      </c>
      <c r="AH992" s="382">
        <v>0.40106951871657753</v>
      </c>
      <c r="AI992" s="382"/>
    </row>
    <row r="993" spans="1:37" ht="15.6">
      <c r="A993" s="382">
        <v>9</v>
      </c>
      <c r="B993" s="382">
        <v>41</v>
      </c>
      <c r="C993" s="382">
        <v>2023</v>
      </c>
      <c r="D993" s="382">
        <v>99</v>
      </c>
      <c r="E993" s="382">
        <v>99</v>
      </c>
      <c r="F993" s="382">
        <v>99</v>
      </c>
      <c r="G993" s="382">
        <v>99</v>
      </c>
      <c r="H993" s="382">
        <v>2</v>
      </c>
      <c r="I993" s="382">
        <v>99</v>
      </c>
      <c r="J993" s="382">
        <v>178</v>
      </c>
      <c r="K993" s="382">
        <v>99</v>
      </c>
      <c r="L993" s="382">
        <v>99</v>
      </c>
      <c r="M993" s="382">
        <v>99</v>
      </c>
      <c r="N993" s="382">
        <v>99</v>
      </c>
      <c r="O993" s="382">
        <v>99</v>
      </c>
      <c r="P993" s="382">
        <v>9999</v>
      </c>
      <c r="Q993" s="382">
        <v>11</v>
      </c>
      <c r="R993" s="382">
        <v>371</v>
      </c>
      <c r="S993" s="382">
        <v>4.4312668463611873</v>
      </c>
      <c r="T993" s="382">
        <v>3.8517520215633434</v>
      </c>
      <c r="U993" s="382">
        <v>7.9393530997304564</v>
      </c>
      <c r="V993" s="382">
        <v>0</v>
      </c>
      <c r="W993" s="382">
        <v>0</v>
      </c>
      <c r="X993" s="382">
        <v>1.3477088948787059</v>
      </c>
      <c r="Y993" s="382">
        <v>0</v>
      </c>
      <c r="Z993" s="382">
        <v>2.8419012678172697</v>
      </c>
      <c r="AA993" s="382">
        <v>1.7567715002228299</v>
      </c>
      <c r="AB993" s="382">
        <v>1.5703162601321861</v>
      </c>
      <c r="AC993" s="382">
        <v>78.942276748210659</v>
      </c>
      <c r="AD993" s="382">
        <v>38.393515547771749</v>
      </c>
      <c r="AE993" s="382">
        <v>38.468991851252099</v>
      </c>
      <c r="AF993" s="382">
        <v>2.1330420284022313</v>
      </c>
      <c r="AG993" s="382">
        <v>2.1180438206044552</v>
      </c>
      <c r="AH993" s="382">
        <v>13.207547169811324</v>
      </c>
      <c r="AI993" s="382">
        <v>0</v>
      </c>
    </row>
    <row r="994" spans="1:37" ht="15.6">
      <c r="A994" s="382">
        <v>9</v>
      </c>
      <c r="B994" s="382">
        <v>42</v>
      </c>
      <c r="C994" s="382">
        <v>2023</v>
      </c>
      <c r="D994" s="382">
        <v>99</v>
      </c>
      <c r="E994" s="382">
        <v>99</v>
      </c>
      <c r="F994" s="382">
        <v>99</v>
      </c>
      <c r="G994" s="382">
        <v>99</v>
      </c>
      <c r="H994" s="382">
        <v>2</v>
      </c>
      <c r="I994" s="382">
        <v>99</v>
      </c>
      <c r="J994" s="382">
        <v>181</v>
      </c>
      <c r="K994" s="382">
        <v>99</v>
      </c>
      <c r="L994" s="382">
        <v>99</v>
      </c>
      <c r="M994" s="382">
        <v>99</v>
      </c>
      <c r="N994" s="382">
        <v>99</v>
      </c>
      <c r="O994" s="382">
        <v>99</v>
      </c>
      <c r="P994" s="382">
        <v>9999</v>
      </c>
      <c r="Q994" s="382">
        <v>23</v>
      </c>
      <c r="R994" s="382">
        <v>431</v>
      </c>
      <c r="S994" s="382">
        <v>5.3503480278422284</v>
      </c>
      <c r="T994" s="382">
        <v>4.0812064965197212</v>
      </c>
      <c r="U994" s="382">
        <v>7.8881670533642687</v>
      </c>
      <c r="V994" s="382">
        <v>0</v>
      </c>
      <c r="W994" s="382">
        <v>0</v>
      </c>
      <c r="X994" s="382">
        <v>0.23201856148491881</v>
      </c>
      <c r="Y994" s="382">
        <v>0</v>
      </c>
      <c r="Z994" s="382">
        <v>2.7912398811605814</v>
      </c>
      <c r="AA994" s="382">
        <v>1.051015913125144</v>
      </c>
      <c r="AB994" s="382">
        <v>1.4706389954053936</v>
      </c>
      <c r="AC994" s="382">
        <v>-2.2076300336110704</v>
      </c>
      <c r="AD994" s="382">
        <v>-8.8449331564274711</v>
      </c>
      <c r="AE994" s="382">
        <v>55.050726999871763</v>
      </c>
      <c r="AF994" s="382">
        <v>2.4780083941815678</v>
      </c>
      <c r="AG994" s="382">
        <v>2.4447208899307502</v>
      </c>
      <c r="AH994" s="382">
        <v>0</v>
      </c>
      <c r="AI994" s="382">
        <v>0</v>
      </c>
    </row>
    <row r="995" spans="1:37" ht="15.6">
      <c r="A995" s="382">
        <v>9</v>
      </c>
      <c r="B995" s="382">
        <v>43</v>
      </c>
      <c r="C995" s="382">
        <v>2023</v>
      </c>
      <c r="D995" s="382">
        <v>99</v>
      </c>
      <c r="E995" s="382">
        <v>99</v>
      </c>
      <c r="F995" s="382">
        <v>99</v>
      </c>
      <c r="G995" s="382">
        <v>99</v>
      </c>
      <c r="H995" s="382">
        <v>2</v>
      </c>
      <c r="I995" s="382">
        <v>99</v>
      </c>
      <c r="J995" s="382">
        <v>262</v>
      </c>
      <c r="K995" s="382">
        <v>99</v>
      </c>
      <c r="L995" s="382">
        <v>99</v>
      </c>
      <c r="M995" s="382">
        <v>99</v>
      </c>
      <c r="N995" s="382">
        <v>99</v>
      </c>
      <c r="O995" s="382">
        <v>99</v>
      </c>
      <c r="P995" s="382">
        <v>9999</v>
      </c>
      <c r="Q995" s="382"/>
      <c r="R995" s="382"/>
      <c r="S995" s="382"/>
      <c r="T995" s="382"/>
      <c r="U995" s="382"/>
      <c r="V995" s="382"/>
      <c r="W995" s="382"/>
      <c r="X995" s="382"/>
      <c r="Y995" s="382"/>
      <c r="Z995" s="382"/>
      <c r="AA995" s="382"/>
      <c r="AB995" s="382"/>
      <c r="AC995" s="382"/>
      <c r="AD995" s="382"/>
      <c r="AE995" s="382"/>
      <c r="AF995" s="382"/>
      <c r="AG995" s="382"/>
      <c r="AH995" s="382"/>
      <c r="AI995" s="382"/>
    </row>
    <row r="996" spans="1:37" ht="15.6">
      <c r="A996" s="382">
        <v>9</v>
      </c>
      <c r="B996" s="382">
        <v>44</v>
      </c>
      <c r="C996" s="382">
        <v>2023</v>
      </c>
      <c r="D996" s="382">
        <v>99</v>
      </c>
      <c r="E996" s="382">
        <v>99</v>
      </c>
      <c r="F996" s="382">
        <v>99</v>
      </c>
      <c r="G996" s="382">
        <v>99</v>
      </c>
      <c r="H996" s="382">
        <v>2</v>
      </c>
      <c r="I996" s="382">
        <v>99</v>
      </c>
      <c r="J996" s="382">
        <v>267</v>
      </c>
      <c r="K996" s="382">
        <v>99</v>
      </c>
      <c r="L996" s="382">
        <v>99</v>
      </c>
      <c r="M996" s="382">
        <v>99</v>
      </c>
      <c r="N996" s="382">
        <v>99</v>
      </c>
      <c r="O996" s="382">
        <v>99</v>
      </c>
      <c r="P996" s="382">
        <v>9999</v>
      </c>
      <c r="Q996" s="382"/>
      <c r="R996" s="382"/>
      <c r="S996" s="382"/>
      <c r="T996" s="382"/>
      <c r="U996" s="382"/>
      <c r="V996" s="382"/>
      <c r="W996" s="382"/>
      <c r="X996" s="382"/>
      <c r="Y996" s="382"/>
      <c r="Z996" s="382"/>
      <c r="AA996" s="382"/>
      <c r="AB996" s="382"/>
      <c r="AC996" s="382"/>
      <c r="AD996" s="382"/>
      <c r="AE996" s="382"/>
      <c r="AF996" s="382"/>
      <c r="AG996" s="382"/>
      <c r="AH996" s="382"/>
      <c r="AI996" s="382"/>
    </row>
    <row r="997" spans="1:37" ht="15.6">
      <c r="A997" s="382">
        <v>9</v>
      </c>
      <c r="B997" s="382">
        <v>45</v>
      </c>
      <c r="C997" s="382">
        <v>2023</v>
      </c>
      <c r="D997" s="382">
        <v>99</v>
      </c>
      <c r="E997" s="382">
        <v>99</v>
      </c>
      <c r="F997" s="382">
        <v>99</v>
      </c>
      <c r="G997" s="382">
        <v>99</v>
      </c>
      <c r="H997" s="382">
        <v>1</v>
      </c>
      <c r="I997" s="382">
        <v>99</v>
      </c>
      <c r="J997" s="382">
        <v>309</v>
      </c>
      <c r="K997" s="382">
        <v>99</v>
      </c>
      <c r="L997" s="382">
        <v>99</v>
      </c>
      <c r="M997" s="382">
        <v>99</v>
      </c>
      <c r="N997" s="382">
        <v>99</v>
      </c>
      <c r="O997" s="382">
        <v>99</v>
      </c>
      <c r="P997" s="382">
        <v>9999</v>
      </c>
      <c r="Q997" s="382">
        <v>51</v>
      </c>
      <c r="R997" s="382">
        <v>841</v>
      </c>
      <c r="S997" s="382">
        <v>6.1557669441141485</v>
      </c>
      <c r="T997" s="382">
        <v>4.2865636147443524</v>
      </c>
      <c r="U997" s="382">
        <v>7.7967895362663553</v>
      </c>
      <c r="V997" s="382">
        <v>0</v>
      </c>
      <c r="W997" s="382">
        <v>0</v>
      </c>
      <c r="X997" s="382">
        <v>0.71343638525564812</v>
      </c>
      <c r="Y997" s="382">
        <v>0</v>
      </c>
      <c r="Z997" s="382">
        <v>2.783038769760986</v>
      </c>
      <c r="AA997" s="382">
        <v>1.8189759863470725</v>
      </c>
      <c r="AB997" s="382">
        <v>1.6949032392160699</v>
      </c>
      <c r="AC997" s="382">
        <v>34.009678019710407</v>
      </c>
      <c r="AD997" s="382">
        <v>46.452794850414371</v>
      </c>
      <c r="AE997" s="382">
        <v>54.167844621359777</v>
      </c>
      <c r="AF997" s="382">
        <v>4.8352785603403676</v>
      </c>
      <c r="AG997" s="382">
        <v>4.7150654001308681</v>
      </c>
      <c r="AH997" s="382">
        <v>0.1189060642092747</v>
      </c>
      <c r="AI997" s="382">
        <v>0</v>
      </c>
    </row>
    <row r="998" spans="1:37" ht="15.6">
      <c r="A998" s="382">
        <v>9</v>
      </c>
      <c r="B998" s="382">
        <v>46</v>
      </c>
      <c r="C998" s="382">
        <v>2023</v>
      </c>
      <c r="D998" s="382">
        <v>99</v>
      </c>
      <c r="E998" s="382">
        <v>99</v>
      </c>
      <c r="F998" s="382">
        <v>99</v>
      </c>
      <c r="G998" s="382">
        <v>99</v>
      </c>
      <c r="H998" s="382">
        <v>2</v>
      </c>
      <c r="I998" s="382">
        <v>99</v>
      </c>
      <c r="J998" s="382">
        <v>470</v>
      </c>
      <c r="K998" s="382">
        <v>99</v>
      </c>
      <c r="L998" s="382">
        <v>99</v>
      </c>
      <c r="M998" s="382">
        <v>99</v>
      </c>
      <c r="N998" s="382">
        <v>99</v>
      </c>
      <c r="O998" s="382">
        <v>99</v>
      </c>
      <c r="P998" s="382">
        <v>9999</v>
      </c>
      <c r="Q998" s="382">
        <v>27</v>
      </c>
      <c r="R998" s="382">
        <v>791</v>
      </c>
      <c r="S998" s="382">
        <v>6.6927939317319849</v>
      </c>
      <c r="T998" s="382">
        <v>4.802781289506953</v>
      </c>
      <c r="U998" s="382">
        <v>6.2731984829329956</v>
      </c>
      <c r="V998" s="382">
        <v>0</v>
      </c>
      <c r="W998" s="382">
        <v>0.12642225031605561</v>
      </c>
      <c r="X998" s="382">
        <v>0.75853350189633373</v>
      </c>
      <c r="Y998" s="382">
        <v>0</v>
      </c>
      <c r="Z998" s="382">
        <v>2.8728318505905608</v>
      </c>
      <c r="AA998" s="382">
        <v>1.4215022614849819</v>
      </c>
      <c r="AB998" s="382">
        <v>1.0263493669127404</v>
      </c>
      <c r="AC998" s="382">
        <v>32.566885180801442</v>
      </c>
      <c r="AD998" s="382">
        <v>9.3521511128513097</v>
      </c>
      <c r="AE998" s="382">
        <v>30.681532858116441</v>
      </c>
      <c r="AF998" s="382">
        <v>4.5478065888575854</v>
      </c>
      <c r="AG998" s="382">
        <v>3.5681362221087647</v>
      </c>
      <c r="AH998" s="382">
        <v>3.0341340075853354</v>
      </c>
      <c r="AI998" s="382">
        <v>0</v>
      </c>
    </row>
    <row r="999" spans="1:37" ht="15.6">
      <c r="A999" s="382">
        <v>9</v>
      </c>
      <c r="B999" s="382">
        <v>47</v>
      </c>
      <c r="C999" s="382">
        <v>2023</v>
      </c>
      <c r="D999" s="382">
        <v>99</v>
      </c>
      <c r="E999" s="382">
        <v>99</v>
      </c>
      <c r="F999" s="382">
        <v>99</v>
      </c>
      <c r="G999" s="382">
        <v>99</v>
      </c>
      <c r="H999" s="382">
        <v>2</v>
      </c>
      <c r="I999" s="382">
        <v>99</v>
      </c>
      <c r="J999" s="382">
        <v>629</v>
      </c>
      <c r="K999" s="382">
        <v>99</v>
      </c>
      <c r="L999" s="382">
        <v>99</v>
      </c>
      <c r="M999" s="382">
        <v>99</v>
      </c>
      <c r="N999" s="382">
        <v>99</v>
      </c>
      <c r="O999" s="382">
        <v>99</v>
      </c>
      <c r="P999" s="382">
        <v>9999</v>
      </c>
      <c r="Q999" s="382">
        <v>4</v>
      </c>
      <c r="R999" s="382">
        <v>41</v>
      </c>
      <c r="S999" s="382">
        <v>5.5609756097560972</v>
      </c>
      <c r="T999" s="382">
        <v>3.975609756097561</v>
      </c>
      <c r="U999" s="382">
        <v>12.08292682926829</v>
      </c>
      <c r="V999" s="382">
        <v>0</v>
      </c>
      <c r="W999" s="382">
        <v>0</v>
      </c>
      <c r="X999" s="382">
        <v>14.634146341463419</v>
      </c>
      <c r="Y999" s="382">
        <v>0</v>
      </c>
      <c r="Z999" s="382">
        <v>4.1965085626741265</v>
      </c>
      <c r="AA999" s="382">
        <v>0.96395477294485565</v>
      </c>
      <c r="AB999" s="382">
        <v>1.5693373602093088</v>
      </c>
      <c r="AC999" s="382">
        <v>71.202355484071077</v>
      </c>
      <c r="AD999" s="382">
        <v>38.732230484632929</v>
      </c>
      <c r="AE999" s="382">
        <v>33.150256209005541</v>
      </c>
      <c r="AF999" s="382">
        <v>0.23572701661587991</v>
      </c>
      <c r="AG999" s="382">
        <v>0.35623116914868352</v>
      </c>
      <c r="AH999" s="382">
        <v>0</v>
      </c>
      <c r="AI999" s="382"/>
    </row>
    <row r="1000" spans="1:37" ht="15.6">
      <c r="A1000" s="382">
        <v>9</v>
      </c>
      <c r="B1000" s="382">
        <v>48</v>
      </c>
      <c r="C1000" s="382">
        <v>2023</v>
      </c>
      <c r="D1000" s="382">
        <v>99</v>
      </c>
      <c r="E1000" s="382">
        <v>99</v>
      </c>
      <c r="F1000" s="382">
        <v>99</v>
      </c>
      <c r="G1000" s="382">
        <v>99</v>
      </c>
      <c r="H1000" s="382">
        <v>1</v>
      </c>
      <c r="I1000" s="382">
        <v>99</v>
      </c>
      <c r="J1000" s="382">
        <v>643</v>
      </c>
      <c r="K1000" s="382">
        <v>99</v>
      </c>
      <c r="L1000" s="382">
        <v>99</v>
      </c>
      <c r="M1000" s="382">
        <v>99</v>
      </c>
      <c r="N1000" s="382">
        <v>99</v>
      </c>
      <c r="O1000" s="382">
        <v>99</v>
      </c>
      <c r="P1000" s="382">
        <v>9999</v>
      </c>
      <c r="Q1000" s="382">
        <v>19</v>
      </c>
      <c r="R1000" s="382">
        <v>437</v>
      </c>
      <c r="S1000" s="382">
        <v>4.8306636155606419</v>
      </c>
      <c r="T1000" s="382">
        <v>4.1006864988558354</v>
      </c>
      <c r="U1000" s="382">
        <v>8.7183066361556083</v>
      </c>
      <c r="V1000" s="382">
        <v>0</v>
      </c>
      <c r="W1000" s="382">
        <v>0</v>
      </c>
      <c r="X1000" s="382">
        <v>1.6018306636155604</v>
      </c>
      <c r="Y1000" s="382">
        <v>0</v>
      </c>
      <c r="Z1000" s="382">
        <v>2.5218557453298924</v>
      </c>
      <c r="AA1000" s="382">
        <v>1.1007269363685706</v>
      </c>
      <c r="AB1000" s="382">
        <v>1.4895285095939701</v>
      </c>
      <c r="AC1000" s="382">
        <v>33.902333594372941</v>
      </c>
      <c r="AD1000" s="382">
        <v>20.395193387438379</v>
      </c>
      <c r="AE1000" s="382">
        <v>44.725119534047501</v>
      </c>
      <c r="AF1000" s="382">
        <v>2.5125050307595016</v>
      </c>
      <c r="AG1000" s="382">
        <v>2.739614718085527</v>
      </c>
      <c r="AH1000" s="382">
        <v>0</v>
      </c>
      <c r="AI1000" s="382">
        <v>0</v>
      </c>
    </row>
    <row r="1001" spans="1:37" ht="15.6">
      <c r="A1001" s="382">
        <v>9</v>
      </c>
      <c r="B1001" s="382">
        <v>49</v>
      </c>
      <c r="C1001" s="382">
        <v>2023</v>
      </c>
      <c r="D1001" s="382">
        <v>99</v>
      </c>
      <c r="E1001" s="382">
        <v>99</v>
      </c>
      <c r="F1001" s="382">
        <v>99</v>
      </c>
      <c r="G1001" s="382">
        <v>99</v>
      </c>
      <c r="H1001" s="382">
        <v>2</v>
      </c>
      <c r="I1001" s="382">
        <v>99</v>
      </c>
      <c r="J1001" s="382">
        <v>704</v>
      </c>
      <c r="K1001" s="382">
        <v>99</v>
      </c>
      <c r="L1001" s="382">
        <v>99</v>
      </c>
      <c r="M1001" s="382">
        <v>99</v>
      </c>
      <c r="N1001" s="382">
        <v>99</v>
      </c>
      <c r="O1001" s="382">
        <v>99</v>
      </c>
      <c r="P1001" s="382">
        <v>9999</v>
      </c>
      <c r="Q1001" s="382"/>
      <c r="R1001" s="382"/>
      <c r="S1001" s="382"/>
      <c r="T1001" s="382"/>
      <c r="U1001" s="382"/>
      <c r="V1001" s="382"/>
      <c r="W1001" s="382"/>
      <c r="X1001" s="382"/>
      <c r="Y1001" s="382"/>
      <c r="Z1001" s="382"/>
      <c r="AA1001" s="382"/>
      <c r="AB1001" s="382"/>
      <c r="AC1001" s="382"/>
      <c r="AD1001" s="382"/>
      <c r="AE1001" s="382"/>
      <c r="AF1001" s="382"/>
      <c r="AG1001" s="382"/>
      <c r="AH1001" s="382"/>
      <c r="AI1001" s="382"/>
    </row>
    <row r="1002" spans="1:37" ht="15.6">
      <c r="A1002" s="382">
        <v>9</v>
      </c>
      <c r="B1002" s="382">
        <v>50</v>
      </c>
      <c r="C1002" s="382">
        <v>2023</v>
      </c>
      <c r="D1002" s="382">
        <v>99</v>
      </c>
      <c r="E1002" s="382">
        <v>99</v>
      </c>
      <c r="F1002" s="382">
        <v>99</v>
      </c>
      <c r="G1002" s="382">
        <v>99</v>
      </c>
      <c r="H1002" s="382">
        <v>1</v>
      </c>
      <c r="I1002" s="382">
        <v>99</v>
      </c>
      <c r="J1002" s="382">
        <v>802</v>
      </c>
      <c r="K1002" s="382">
        <v>99</v>
      </c>
      <c r="L1002" s="382">
        <v>99</v>
      </c>
      <c r="M1002" s="382">
        <v>99</v>
      </c>
      <c r="N1002" s="382">
        <v>99</v>
      </c>
      <c r="O1002" s="382">
        <v>99</v>
      </c>
      <c r="P1002" s="382">
        <v>9999</v>
      </c>
      <c r="Q1002" s="382"/>
      <c r="R1002" s="382"/>
      <c r="S1002" s="382"/>
      <c r="T1002" s="382"/>
      <c r="U1002" s="382"/>
      <c r="V1002" s="382"/>
      <c r="W1002" s="382"/>
      <c r="X1002" s="382"/>
      <c r="Y1002" s="382"/>
      <c r="Z1002" s="382"/>
      <c r="AA1002" s="382"/>
      <c r="AB1002" s="382"/>
      <c r="AC1002" s="382"/>
      <c r="AD1002" s="382"/>
      <c r="AE1002" s="382"/>
      <c r="AF1002" s="382"/>
      <c r="AG1002" s="382"/>
      <c r="AH1002" s="382"/>
      <c r="AI1002" s="382"/>
    </row>
    <row r="1003" spans="1:37" ht="15.6">
      <c r="A1003" s="382">
        <v>9</v>
      </c>
      <c r="B1003" s="382">
        <v>51</v>
      </c>
      <c r="C1003" s="382">
        <v>2022</v>
      </c>
      <c r="D1003" s="382">
        <v>99</v>
      </c>
      <c r="E1003" s="382">
        <v>99</v>
      </c>
      <c r="F1003" s="382">
        <v>99</v>
      </c>
      <c r="G1003" s="382">
        <v>99</v>
      </c>
      <c r="H1003" s="382">
        <v>1</v>
      </c>
      <c r="I1003" s="382">
        <v>99</v>
      </c>
      <c r="J1003" s="382">
        <v>103</v>
      </c>
      <c r="K1003" s="382">
        <v>99</v>
      </c>
      <c r="L1003" s="382">
        <v>99</v>
      </c>
      <c r="M1003" s="382">
        <v>99</v>
      </c>
      <c r="N1003" s="382">
        <v>99</v>
      </c>
      <c r="O1003" s="382">
        <v>99</v>
      </c>
      <c r="P1003" s="382">
        <v>9999</v>
      </c>
      <c r="Q1003" s="382">
        <v>26</v>
      </c>
      <c r="R1003" s="382">
        <v>380</v>
      </c>
      <c r="S1003" s="382">
        <v>6.5605263157894758</v>
      </c>
      <c r="T1003" s="382">
        <v>3.9342105263157889</v>
      </c>
      <c r="U1003" s="382">
        <v>11.081578947368422</v>
      </c>
      <c r="V1003" s="382">
        <v>0</v>
      </c>
      <c r="W1003" s="382">
        <v>0</v>
      </c>
      <c r="X1003" s="382">
        <v>4.473684210526315</v>
      </c>
      <c r="Y1003" s="382">
        <v>0</v>
      </c>
      <c r="Z1003" s="382">
        <v>2.7264643832702009</v>
      </c>
      <c r="AA1003" s="382">
        <v>1.7767562806660973</v>
      </c>
      <c r="AB1003" s="382">
        <v>1.7345978323199867</v>
      </c>
      <c r="AC1003" s="382">
        <v>51.391432639482886</v>
      </c>
      <c r="AD1003" s="382">
        <v>50.51575376708039</v>
      </c>
      <c r="AE1003" s="382">
        <v>49.610740846351511</v>
      </c>
      <c r="AF1003" s="382">
        <v>2.2183304144775242</v>
      </c>
      <c r="AG1003" s="382">
        <v>3.04485561845638</v>
      </c>
      <c r="AH1003" s="382">
        <v>0</v>
      </c>
      <c r="AI1003" s="382">
        <v>0</v>
      </c>
    </row>
    <row r="1004" spans="1:37" ht="15.6">
      <c r="A1004" s="382">
        <v>9</v>
      </c>
      <c r="B1004" s="382">
        <v>52</v>
      </c>
      <c r="C1004" s="382">
        <v>2022</v>
      </c>
      <c r="D1004" s="382">
        <v>99</v>
      </c>
      <c r="E1004" s="382">
        <v>99</v>
      </c>
      <c r="F1004" s="382">
        <v>99</v>
      </c>
      <c r="G1004" s="382">
        <v>99</v>
      </c>
      <c r="H1004" s="382">
        <v>2</v>
      </c>
      <c r="I1004" s="382">
        <v>99</v>
      </c>
      <c r="J1004" s="382">
        <v>106</v>
      </c>
      <c r="K1004" s="382">
        <v>99</v>
      </c>
      <c r="L1004" s="382">
        <v>99</v>
      </c>
      <c r="M1004" s="382">
        <v>99</v>
      </c>
      <c r="N1004" s="382">
        <v>99</v>
      </c>
      <c r="O1004" s="382">
        <v>99</v>
      </c>
      <c r="P1004" s="382">
        <v>9999</v>
      </c>
      <c r="Q1004" s="382">
        <v>15</v>
      </c>
      <c r="R1004" s="382">
        <v>227</v>
      </c>
      <c r="S1004" s="382">
        <v>8.4096916299559492</v>
      </c>
      <c r="T1004" s="382">
        <v>3.5991189427312782</v>
      </c>
      <c r="U1004" s="382">
        <v>10.19383259911894</v>
      </c>
      <c r="V1004" s="382">
        <v>0</v>
      </c>
      <c r="W1004" s="382">
        <v>0</v>
      </c>
      <c r="X1004" s="382">
        <v>13.656387665198237</v>
      </c>
      <c r="Y1004" s="382">
        <v>0.44052863436123352</v>
      </c>
      <c r="Z1004" s="382">
        <v>4.3776018647787529</v>
      </c>
      <c r="AA1004" s="382">
        <v>2.1881727319633431</v>
      </c>
      <c r="AB1004" s="382">
        <v>1.7865377928865924</v>
      </c>
      <c r="AC1004" s="382">
        <v>68.472171382002927</v>
      </c>
      <c r="AD1004" s="382">
        <v>52.86617511930428</v>
      </c>
      <c r="AE1004" s="382">
        <v>59.306022607171606</v>
      </c>
      <c r="AF1004" s="382">
        <v>1.3251605370694688</v>
      </c>
      <c r="AG1004" s="382">
        <v>1.6731882928302213</v>
      </c>
      <c r="AH1004" s="382">
        <v>0</v>
      </c>
      <c r="AI1004" s="382">
        <v>0</v>
      </c>
    </row>
    <row r="1005" spans="1:37" ht="15.6">
      <c r="A1005" s="382">
        <v>9</v>
      </c>
      <c r="B1005" s="382">
        <v>53</v>
      </c>
      <c r="C1005" s="382">
        <v>2022</v>
      </c>
      <c r="D1005" s="382">
        <v>99</v>
      </c>
      <c r="E1005" s="382">
        <v>99</v>
      </c>
      <c r="F1005" s="382">
        <v>99</v>
      </c>
      <c r="G1005" s="382">
        <v>99</v>
      </c>
      <c r="H1005" s="382">
        <v>1</v>
      </c>
      <c r="I1005" s="382">
        <v>99</v>
      </c>
      <c r="J1005" s="382">
        <v>110</v>
      </c>
      <c r="K1005" s="382">
        <v>99</v>
      </c>
      <c r="L1005" s="382">
        <v>99</v>
      </c>
      <c r="M1005" s="382">
        <v>99</v>
      </c>
      <c r="N1005" s="382">
        <v>99</v>
      </c>
      <c r="O1005" s="382">
        <v>99</v>
      </c>
      <c r="P1005" s="382">
        <v>9999</v>
      </c>
      <c r="Q1005" s="382">
        <v>82</v>
      </c>
      <c r="R1005" s="382">
        <v>4001</v>
      </c>
      <c r="S1005" s="382">
        <v>5.1492126968257939</v>
      </c>
      <c r="T1005" s="382">
        <v>5.2361909522619356</v>
      </c>
      <c r="U1005" s="382">
        <v>7.25103724068983</v>
      </c>
      <c r="V1005" s="382">
        <v>0</v>
      </c>
      <c r="W1005" s="382">
        <v>0</v>
      </c>
      <c r="X1005" s="382">
        <v>1.149712571857036</v>
      </c>
      <c r="Y1005" s="382">
        <v>2.4993751562109472E-2</v>
      </c>
      <c r="Z1005" s="382">
        <v>2.5710915815821438</v>
      </c>
      <c r="AA1005" s="382">
        <v>1.1064239519769852</v>
      </c>
      <c r="AB1005" s="382">
        <v>1.7491955197423019</v>
      </c>
      <c r="AC1005" s="382">
        <v>29.301656863557497</v>
      </c>
      <c r="AD1005" s="382">
        <v>26.642802140079105</v>
      </c>
      <c r="AE1005" s="382">
        <v>53.077775290166798</v>
      </c>
      <c r="AF1005" s="382">
        <v>23.356684179801519</v>
      </c>
      <c r="AG1005" s="382">
        <v>20.977327069409988</v>
      </c>
      <c r="AH1005" s="382">
        <v>0.37490627343164207</v>
      </c>
      <c r="AI1005" s="382">
        <v>0</v>
      </c>
    </row>
    <row r="1006" spans="1:37" ht="15.6">
      <c r="A1006" s="382">
        <v>9</v>
      </c>
      <c r="B1006" s="382">
        <v>54</v>
      </c>
      <c r="C1006" s="382">
        <v>2022</v>
      </c>
      <c r="D1006" s="382">
        <v>99</v>
      </c>
      <c r="E1006" s="382">
        <v>99</v>
      </c>
      <c r="F1006" s="382">
        <v>99</v>
      </c>
      <c r="G1006" s="382">
        <v>99</v>
      </c>
      <c r="H1006" s="382">
        <v>1</v>
      </c>
      <c r="I1006" s="382">
        <v>99</v>
      </c>
      <c r="J1006" s="382">
        <v>111</v>
      </c>
      <c r="K1006" s="382">
        <v>99</v>
      </c>
      <c r="L1006" s="382">
        <v>99</v>
      </c>
      <c r="M1006" s="382">
        <v>99</v>
      </c>
      <c r="N1006" s="382">
        <v>99</v>
      </c>
      <c r="O1006" s="382">
        <v>99</v>
      </c>
      <c r="P1006" s="382">
        <v>9999</v>
      </c>
      <c r="Q1006" s="382">
        <v>7</v>
      </c>
      <c r="R1006" s="382">
        <v>63</v>
      </c>
      <c r="S1006" s="382">
        <v>5.6190476190476177</v>
      </c>
      <c r="T1006" s="382">
        <v>3.8571428571428559</v>
      </c>
      <c r="U1006" s="382">
        <v>11.78888888888889</v>
      </c>
      <c r="V1006" s="382">
        <v>0</v>
      </c>
      <c r="W1006" s="382">
        <v>0</v>
      </c>
      <c r="X1006" s="382">
        <v>6.3492063492063471</v>
      </c>
      <c r="Y1006" s="382">
        <v>0</v>
      </c>
      <c r="Z1006" s="382">
        <v>2.7883038657886181</v>
      </c>
      <c r="AA1006" s="382">
        <v>1.3144927373183135</v>
      </c>
      <c r="AB1006" s="382">
        <v>1.6413036132965797</v>
      </c>
      <c r="AC1006" s="382">
        <v>42.845360431777593</v>
      </c>
      <c r="AD1006" s="382">
        <v>33.747628864807126</v>
      </c>
      <c r="AE1006" s="382">
        <v>61.485139127857011</v>
      </c>
      <c r="AF1006" s="382">
        <v>0.3677758318739055</v>
      </c>
      <c r="AG1006" s="382">
        <v>0.53702547324330407</v>
      </c>
      <c r="AH1006" s="382">
        <v>0</v>
      </c>
      <c r="AI1006" s="382">
        <v>0</v>
      </c>
    </row>
    <row r="1007" spans="1:37" ht="15.6">
      <c r="A1007" s="382">
        <v>9</v>
      </c>
      <c r="B1007" s="382">
        <v>55</v>
      </c>
      <c r="C1007" s="382">
        <v>2022</v>
      </c>
      <c r="D1007" s="382">
        <v>99</v>
      </c>
      <c r="E1007" s="382">
        <v>99</v>
      </c>
      <c r="F1007" s="382">
        <v>99</v>
      </c>
      <c r="G1007" s="382">
        <v>99</v>
      </c>
      <c r="H1007" s="382">
        <v>1</v>
      </c>
      <c r="I1007" s="382">
        <v>99</v>
      </c>
      <c r="J1007" s="382">
        <v>116</v>
      </c>
      <c r="K1007" s="382">
        <v>99</v>
      </c>
      <c r="L1007" s="382">
        <v>99</v>
      </c>
      <c r="M1007" s="382">
        <v>99</v>
      </c>
      <c r="N1007" s="382">
        <v>99</v>
      </c>
      <c r="O1007" s="382">
        <v>99</v>
      </c>
      <c r="P1007" s="382">
        <v>9999</v>
      </c>
      <c r="Q1007" s="382">
        <v>38</v>
      </c>
      <c r="R1007" s="382">
        <v>1032</v>
      </c>
      <c r="S1007" s="382">
        <v>5.1356589147286842</v>
      </c>
      <c r="T1007" s="382">
        <v>4.1656976744186043</v>
      </c>
      <c r="U1007" s="382">
        <v>8.8747577519379774</v>
      </c>
      <c r="V1007" s="382">
        <v>0</v>
      </c>
      <c r="W1007" s="382">
        <v>0</v>
      </c>
      <c r="X1007" s="382">
        <v>3.1976744186046502</v>
      </c>
      <c r="Y1007" s="382">
        <v>0</v>
      </c>
      <c r="Z1007" s="382">
        <v>3.0123383129818904</v>
      </c>
      <c r="AA1007" s="382">
        <v>1.0394392084951185</v>
      </c>
      <c r="AB1007" s="382">
        <v>1.5378511440179716</v>
      </c>
      <c r="AC1007" s="382">
        <v>50.344883580044417</v>
      </c>
      <c r="AD1007" s="382">
        <v>39.918400126959313</v>
      </c>
      <c r="AE1007" s="382">
        <v>53.635602481918994</v>
      </c>
      <c r="AF1007" s="382">
        <v>6.0245183887915923</v>
      </c>
      <c r="AG1007" s="382">
        <v>6.6224344325664575</v>
      </c>
      <c r="AH1007" s="382">
        <v>0</v>
      </c>
      <c r="AI1007" s="382">
        <v>0</v>
      </c>
    </row>
    <row r="1008" spans="1:37" ht="15.6">
      <c r="A1008" s="382">
        <v>9</v>
      </c>
      <c r="B1008" s="382">
        <v>56</v>
      </c>
      <c r="C1008" s="382">
        <v>2022</v>
      </c>
      <c r="D1008" s="382">
        <v>99</v>
      </c>
      <c r="E1008" s="382">
        <v>99</v>
      </c>
      <c r="F1008" s="382">
        <v>99</v>
      </c>
      <c r="G1008" s="382">
        <v>99</v>
      </c>
      <c r="H1008" s="382">
        <v>2</v>
      </c>
      <c r="I1008" s="382">
        <v>99</v>
      </c>
      <c r="J1008" s="382">
        <v>117</v>
      </c>
      <c r="K1008" s="382">
        <v>99</v>
      </c>
      <c r="L1008" s="382">
        <v>99</v>
      </c>
      <c r="M1008" s="382">
        <v>99</v>
      </c>
      <c r="N1008" s="382">
        <v>99</v>
      </c>
      <c r="O1008" s="382">
        <v>99</v>
      </c>
      <c r="P1008" s="382">
        <v>9999</v>
      </c>
      <c r="Q1008" s="382">
        <v>11</v>
      </c>
      <c r="R1008" s="382">
        <v>324</v>
      </c>
      <c r="S1008" s="382">
        <v>5.4320987654320998</v>
      </c>
      <c r="T1008" s="382">
        <v>3.9197530864197527</v>
      </c>
      <c r="U1008" s="382">
        <v>9.0583333333333353</v>
      </c>
      <c r="V1008" s="382">
        <v>0</v>
      </c>
      <c r="W1008" s="382">
        <v>0</v>
      </c>
      <c r="X1008" s="382">
        <v>1.8518518518518521</v>
      </c>
      <c r="Y1008" s="382">
        <v>0</v>
      </c>
      <c r="Z1008" s="382">
        <v>2.8306018969055753</v>
      </c>
      <c r="AA1008" s="382">
        <v>1.1856994768931337</v>
      </c>
      <c r="AB1008" s="382">
        <v>1.4031639515167691</v>
      </c>
      <c r="AC1008" s="382">
        <v>56.393275664957585</v>
      </c>
      <c r="AD1008" s="382">
        <v>64.304968101089443</v>
      </c>
      <c r="AE1008" s="382">
        <v>67.940897022632114</v>
      </c>
      <c r="AF1008" s="382">
        <v>1.8914185639229424</v>
      </c>
      <c r="AG1008" s="382">
        <v>2.1221436130628426</v>
      </c>
      <c r="AH1008" s="382">
        <v>0</v>
      </c>
      <c r="AI1008" s="382">
        <v>321</v>
      </c>
      <c r="AJ1008">
        <v>83.825233644859807</v>
      </c>
      <c r="AK1008">
        <v>14.958244642558748</v>
      </c>
    </row>
    <row r="1009" spans="1:35" ht="15.6">
      <c r="A1009" s="382">
        <v>9</v>
      </c>
      <c r="B1009" s="382">
        <v>57</v>
      </c>
      <c r="C1009" s="382">
        <v>2022</v>
      </c>
      <c r="D1009" s="382">
        <v>99</v>
      </c>
      <c r="E1009" s="382">
        <v>99</v>
      </c>
      <c r="F1009" s="382">
        <v>99</v>
      </c>
      <c r="G1009" s="382">
        <v>99</v>
      </c>
      <c r="H1009" s="382">
        <v>1</v>
      </c>
      <c r="I1009" s="382">
        <v>99</v>
      </c>
      <c r="J1009" s="382">
        <v>134</v>
      </c>
      <c r="K1009" s="382">
        <v>99</v>
      </c>
      <c r="L1009" s="382">
        <v>99</v>
      </c>
      <c r="M1009" s="382">
        <v>99</v>
      </c>
      <c r="N1009" s="382">
        <v>99</v>
      </c>
      <c r="O1009" s="382">
        <v>99</v>
      </c>
      <c r="P1009" s="382">
        <v>9999</v>
      </c>
      <c r="Q1009" s="382">
        <v>104</v>
      </c>
      <c r="R1009" s="382">
        <v>3416</v>
      </c>
      <c r="S1009" s="382">
        <v>5.1765222482435593</v>
      </c>
      <c r="T1009" s="382">
        <v>4.6305620608899298</v>
      </c>
      <c r="U1009" s="382">
        <v>7.5459748243559748</v>
      </c>
      <c r="V1009" s="382">
        <v>0</v>
      </c>
      <c r="W1009" s="382">
        <v>0</v>
      </c>
      <c r="X1009" s="382">
        <v>1.8442622950819672</v>
      </c>
      <c r="Y1009" s="382">
        <v>0</v>
      </c>
      <c r="Z1009" s="382">
        <v>2.9799850168702839</v>
      </c>
      <c r="AA1009" s="382">
        <v>1.1660393897310315</v>
      </c>
      <c r="AB1009" s="382">
        <v>1.0499483260457361</v>
      </c>
      <c r="AC1009" s="382">
        <v>17.616376808079952</v>
      </c>
      <c r="AD1009" s="382">
        <v>10.6222986568938</v>
      </c>
      <c r="AE1009" s="382">
        <v>35.717827647454193</v>
      </c>
      <c r="AF1009" s="382">
        <v>19.941622883829535</v>
      </c>
      <c r="AG1009" s="382">
        <v>18.638659586732611</v>
      </c>
      <c r="AH1009" s="382">
        <v>5.8548009367681515E-2</v>
      </c>
      <c r="AI1009" s="382">
        <v>0</v>
      </c>
    </row>
    <row r="1010" spans="1:35" ht="15.6">
      <c r="A1010" s="382">
        <v>9</v>
      </c>
      <c r="B1010" s="382">
        <v>58</v>
      </c>
      <c r="C1010" s="382">
        <v>2022</v>
      </c>
      <c r="D1010" s="382">
        <v>99</v>
      </c>
      <c r="E1010" s="382">
        <v>99</v>
      </c>
      <c r="F1010" s="382">
        <v>99</v>
      </c>
      <c r="G1010" s="382">
        <v>99</v>
      </c>
      <c r="H1010" s="382">
        <v>2</v>
      </c>
      <c r="I1010" s="382">
        <v>99</v>
      </c>
      <c r="J1010" s="382">
        <v>141</v>
      </c>
      <c r="K1010" s="382">
        <v>99</v>
      </c>
      <c r="L1010" s="382">
        <v>99</v>
      </c>
      <c r="M1010" s="382">
        <v>99</v>
      </c>
      <c r="N1010" s="382">
        <v>99</v>
      </c>
      <c r="O1010" s="382">
        <v>99</v>
      </c>
      <c r="P1010" s="382">
        <v>9999</v>
      </c>
      <c r="Q1010" s="382">
        <v>66</v>
      </c>
      <c r="R1010" s="382">
        <v>712</v>
      </c>
      <c r="S1010" s="382">
        <v>5.0997191011235952</v>
      </c>
      <c r="T1010" s="382">
        <v>4.529494382022472</v>
      </c>
      <c r="U1010" s="382">
        <v>8.5404494382022484</v>
      </c>
      <c r="V1010" s="382">
        <v>0.1404494382022472</v>
      </c>
      <c r="W1010" s="382">
        <v>0.2808988764044944</v>
      </c>
      <c r="X1010" s="382">
        <v>3.6516853932584254</v>
      </c>
      <c r="Y1010" s="382">
        <v>0.702247191011236</v>
      </c>
      <c r="Z1010" s="382">
        <v>3.7811877362651112</v>
      </c>
      <c r="AA1010" s="382">
        <v>1.3543106085631205</v>
      </c>
      <c r="AB1010" s="382">
        <v>1.5548856572982497</v>
      </c>
      <c r="AC1010" s="382">
        <v>56.99618639071408</v>
      </c>
      <c r="AD1010" s="382">
        <v>38.392807612270509</v>
      </c>
      <c r="AE1010" s="382">
        <v>53.250906524652493</v>
      </c>
      <c r="AF1010" s="382">
        <v>4.1564506713368363</v>
      </c>
      <c r="AG1010" s="382">
        <v>4.3968553893872127</v>
      </c>
      <c r="AH1010" s="382">
        <v>1.544943820224719</v>
      </c>
      <c r="AI1010" s="382">
        <v>0</v>
      </c>
    </row>
    <row r="1011" spans="1:35" ht="15.6">
      <c r="A1011" s="382">
        <v>9</v>
      </c>
      <c r="B1011" s="382">
        <v>59</v>
      </c>
      <c r="C1011" s="382">
        <v>2022</v>
      </c>
      <c r="D1011" s="382">
        <v>99</v>
      </c>
      <c r="E1011" s="382">
        <v>99</v>
      </c>
      <c r="F1011" s="382">
        <v>99</v>
      </c>
      <c r="G1011" s="382">
        <v>99</v>
      </c>
      <c r="H1011" s="382">
        <v>2</v>
      </c>
      <c r="I1011" s="382">
        <v>99</v>
      </c>
      <c r="J1011" s="382">
        <v>143</v>
      </c>
      <c r="K1011" s="382">
        <v>99</v>
      </c>
      <c r="L1011" s="382">
        <v>99</v>
      </c>
      <c r="M1011" s="382">
        <v>99</v>
      </c>
      <c r="N1011" s="382">
        <v>99</v>
      </c>
      <c r="O1011" s="382">
        <v>99</v>
      </c>
      <c r="P1011" s="382">
        <v>9999</v>
      </c>
      <c r="Q1011" s="382">
        <v>15</v>
      </c>
      <c r="R1011" s="382">
        <v>182</v>
      </c>
      <c r="S1011" s="382">
        <v>6.2417582417582418</v>
      </c>
      <c r="T1011" s="382">
        <v>4.2087912087912098</v>
      </c>
      <c r="U1011" s="382">
        <v>9.3340659340659329</v>
      </c>
      <c r="V1011" s="382">
        <v>0</v>
      </c>
      <c r="W1011" s="382">
        <v>0</v>
      </c>
      <c r="X1011" s="382">
        <v>2.7472527472527464</v>
      </c>
      <c r="Y1011" s="382">
        <v>0</v>
      </c>
      <c r="Z1011" s="382">
        <v>2.7681159451443822</v>
      </c>
      <c r="AA1011" s="382">
        <v>1.324665907211618</v>
      </c>
      <c r="AB1011" s="382">
        <v>1.35886574805659</v>
      </c>
      <c r="AC1011" s="382">
        <v>36.037532001284099</v>
      </c>
      <c r="AD1011" s="382">
        <v>37.220017403850882</v>
      </c>
      <c r="AE1011" s="382">
        <v>51.834285134052045</v>
      </c>
      <c r="AF1011" s="382">
        <v>1.0624635143023937</v>
      </c>
      <c r="AG1011" s="382">
        <v>1.2283544822212535</v>
      </c>
      <c r="AH1011" s="382">
        <v>0</v>
      </c>
      <c r="AI1011" s="382">
        <v>0</v>
      </c>
    </row>
    <row r="1012" spans="1:35" ht="15.6">
      <c r="A1012" s="382">
        <v>9</v>
      </c>
      <c r="B1012" s="382">
        <v>60</v>
      </c>
      <c r="C1012" s="382">
        <v>2022</v>
      </c>
      <c r="D1012" s="382">
        <v>99</v>
      </c>
      <c r="E1012" s="382">
        <v>99</v>
      </c>
      <c r="F1012" s="382">
        <v>99</v>
      </c>
      <c r="G1012" s="382">
        <v>99</v>
      </c>
      <c r="H1012" s="382">
        <v>2</v>
      </c>
      <c r="I1012" s="382">
        <v>99</v>
      </c>
      <c r="J1012" s="382">
        <v>147</v>
      </c>
      <c r="K1012" s="382">
        <v>99</v>
      </c>
      <c r="L1012" s="382">
        <v>99</v>
      </c>
      <c r="M1012" s="382">
        <v>99</v>
      </c>
      <c r="N1012" s="382">
        <v>99</v>
      </c>
      <c r="O1012" s="382">
        <v>99</v>
      </c>
      <c r="P1012" s="382">
        <v>9999</v>
      </c>
      <c r="Q1012" s="382">
        <v>9</v>
      </c>
      <c r="R1012" s="382">
        <v>140</v>
      </c>
      <c r="S1012" s="382">
        <v>3.8857142857142848</v>
      </c>
      <c r="T1012" s="382">
        <v>2.9</v>
      </c>
      <c r="U1012" s="382">
        <v>6.8478571428571371</v>
      </c>
      <c r="V1012" s="382">
        <v>0</v>
      </c>
      <c r="W1012" s="382">
        <v>0</v>
      </c>
      <c r="X1012" s="382">
        <v>5</v>
      </c>
      <c r="Y1012" s="382">
        <v>0</v>
      </c>
      <c r="Z1012" s="382">
        <v>3.7137479693150808</v>
      </c>
      <c r="AA1012" s="382">
        <v>2.2554243005497225</v>
      </c>
      <c r="AB1012" s="382">
        <v>1.5914952537966118</v>
      </c>
      <c r="AC1012" s="382">
        <v>82.749756588186273</v>
      </c>
      <c r="AD1012" s="382">
        <v>73.55904564298298</v>
      </c>
      <c r="AE1012" s="382">
        <v>67.33931830168936</v>
      </c>
      <c r="AF1012" s="382">
        <v>0.81727962638645635</v>
      </c>
      <c r="AG1012" s="382">
        <v>0.69320899582382578</v>
      </c>
      <c r="AH1012" s="382">
        <v>0</v>
      </c>
      <c r="AI1012" s="382">
        <v>0</v>
      </c>
    </row>
    <row r="1013" spans="1:35" ht="15.6">
      <c r="A1013" s="382">
        <v>9</v>
      </c>
      <c r="B1013" s="382">
        <v>61</v>
      </c>
      <c r="C1013" s="382">
        <v>2022</v>
      </c>
      <c r="D1013" s="382">
        <v>99</v>
      </c>
      <c r="E1013" s="382">
        <v>99</v>
      </c>
      <c r="F1013" s="382">
        <v>99</v>
      </c>
      <c r="G1013" s="382">
        <v>99</v>
      </c>
      <c r="H1013" s="382">
        <v>1</v>
      </c>
      <c r="I1013" s="382">
        <v>99</v>
      </c>
      <c r="J1013" s="382">
        <v>155</v>
      </c>
      <c r="K1013" s="382">
        <v>99</v>
      </c>
      <c r="L1013" s="382">
        <v>99</v>
      </c>
      <c r="M1013" s="382">
        <v>99</v>
      </c>
      <c r="N1013" s="382">
        <v>99</v>
      </c>
      <c r="O1013" s="382">
        <v>99</v>
      </c>
      <c r="P1013" s="382">
        <v>9999</v>
      </c>
      <c r="Q1013" s="382">
        <v>37</v>
      </c>
      <c r="R1013" s="382">
        <v>1152</v>
      </c>
      <c r="S1013" s="382">
        <v>4.7586805555555562</v>
      </c>
      <c r="T1013" s="382">
        <v>3.1145833333333335</v>
      </c>
      <c r="U1013" s="382">
        <v>9.3944791666666632</v>
      </c>
      <c r="V1013" s="382">
        <v>0</v>
      </c>
      <c r="W1013" s="382">
        <v>0</v>
      </c>
      <c r="X1013" s="382">
        <v>1.302083333333333</v>
      </c>
      <c r="Y1013" s="382">
        <v>0</v>
      </c>
      <c r="Z1013" s="382">
        <v>2.6120916559360197</v>
      </c>
      <c r="AA1013" s="382">
        <v>1.5592781211401521</v>
      </c>
      <c r="AB1013" s="382">
        <v>1.5025658032364355</v>
      </c>
      <c r="AC1013" s="382">
        <v>59.078088133321003</v>
      </c>
      <c r="AD1013" s="382">
        <v>37.269497923505689</v>
      </c>
      <c r="AE1013" s="382">
        <v>43.602670048974439</v>
      </c>
      <c r="AF1013" s="382">
        <v>6.7250437828371288</v>
      </c>
      <c r="AG1013" s="382">
        <v>7.8254018616497412</v>
      </c>
      <c r="AH1013" s="382">
        <v>0</v>
      </c>
      <c r="AI1013" s="382">
        <v>0</v>
      </c>
    </row>
    <row r="1014" spans="1:35" ht="15.6">
      <c r="A1014" s="382">
        <v>9</v>
      </c>
      <c r="B1014" s="382">
        <v>62</v>
      </c>
      <c r="C1014" s="382">
        <v>2022</v>
      </c>
      <c r="D1014" s="382">
        <v>99</v>
      </c>
      <c r="E1014" s="382">
        <v>99</v>
      </c>
      <c r="F1014" s="382">
        <v>99</v>
      </c>
      <c r="G1014" s="382">
        <v>99</v>
      </c>
      <c r="H1014" s="382">
        <v>2</v>
      </c>
      <c r="I1014" s="382">
        <v>99</v>
      </c>
      <c r="J1014" s="382">
        <v>160</v>
      </c>
      <c r="K1014" s="382">
        <v>99</v>
      </c>
      <c r="L1014" s="382">
        <v>99</v>
      </c>
      <c r="M1014" s="382">
        <v>99</v>
      </c>
      <c r="N1014" s="382">
        <v>99</v>
      </c>
      <c r="O1014" s="382">
        <v>99</v>
      </c>
      <c r="P1014" s="382">
        <v>9999</v>
      </c>
      <c r="Q1014" s="382">
        <v>16</v>
      </c>
      <c r="R1014" s="382">
        <v>239</v>
      </c>
      <c r="S1014" s="382">
        <v>5.5774058577405858</v>
      </c>
      <c r="T1014" s="382">
        <v>4.2970711297071134</v>
      </c>
      <c r="U1014" s="382">
        <v>9.9092050209205027</v>
      </c>
      <c r="V1014" s="382">
        <v>0.41841004184100405</v>
      </c>
      <c r="W1014" s="382">
        <v>0</v>
      </c>
      <c r="X1014" s="382">
        <v>4.6025104602510467</v>
      </c>
      <c r="Y1014" s="382">
        <v>0.83682008368200811</v>
      </c>
      <c r="Z1014" s="382">
        <v>3.480862051739245</v>
      </c>
      <c r="AA1014" s="382">
        <v>1.5555515262313453</v>
      </c>
      <c r="AB1014" s="382">
        <v>1.8499213483120205</v>
      </c>
      <c r="AC1014" s="382">
        <v>46.683249380514013</v>
      </c>
      <c r="AD1014" s="382">
        <v>49.242856685217859</v>
      </c>
      <c r="AE1014" s="382">
        <v>55.107211794928482</v>
      </c>
      <c r="AF1014" s="382">
        <v>1.3952130764740223</v>
      </c>
      <c r="AG1014" s="382">
        <v>1.7124510950344922</v>
      </c>
      <c r="AH1014" s="382">
        <v>15.06276150627615</v>
      </c>
      <c r="AI1014" s="382">
        <v>0</v>
      </c>
    </row>
    <row r="1015" spans="1:35" ht="15.6">
      <c r="A1015" s="382">
        <v>9</v>
      </c>
      <c r="B1015" s="382">
        <v>63</v>
      </c>
      <c r="C1015" s="382">
        <v>2022</v>
      </c>
      <c r="D1015" s="382">
        <v>99</v>
      </c>
      <c r="E1015" s="382">
        <v>99</v>
      </c>
      <c r="F1015" s="382">
        <v>99</v>
      </c>
      <c r="G1015" s="382">
        <v>99</v>
      </c>
      <c r="H1015" s="382">
        <v>1</v>
      </c>
      <c r="I1015" s="382">
        <v>99</v>
      </c>
      <c r="J1015" s="382">
        <v>171</v>
      </c>
      <c r="K1015" s="382">
        <v>99</v>
      </c>
      <c r="L1015" s="382">
        <v>99</v>
      </c>
      <c r="M1015" s="382">
        <v>99</v>
      </c>
      <c r="N1015" s="382">
        <v>99</v>
      </c>
      <c r="O1015" s="382">
        <v>99</v>
      </c>
      <c r="P1015" s="382">
        <v>9999</v>
      </c>
      <c r="Q1015" s="382"/>
      <c r="R1015" s="382"/>
      <c r="S1015" s="382"/>
      <c r="T1015" s="382"/>
      <c r="U1015" s="382"/>
      <c r="V1015" s="382"/>
      <c r="W1015" s="382"/>
      <c r="X1015" s="382"/>
      <c r="Y1015" s="382"/>
      <c r="Z1015" s="382"/>
      <c r="AA1015" s="382"/>
      <c r="AB1015" s="382"/>
      <c r="AC1015" s="382"/>
      <c r="AD1015" s="382"/>
      <c r="AE1015" s="382"/>
      <c r="AF1015" s="382"/>
      <c r="AG1015" s="382"/>
      <c r="AH1015" s="382"/>
      <c r="AI1015" s="382"/>
    </row>
    <row r="1016" spans="1:35" ht="15.6">
      <c r="A1016" s="382">
        <v>9</v>
      </c>
      <c r="B1016" s="382">
        <v>64</v>
      </c>
      <c r="C1016" s="382">
        <v>2022</v>
      </c>
      <c r="D1016" s="382">
        <v>99</v>
      </c>
      <c r="E1016" s="382">
        <v>99</v>
      </c>
      <c r="F1016" s="382">
        <v>99</v>
      </c>
      <c r="G1016" s="382">
        <v>99</v>
      </c>
      <c r="H1016" s="382">
        <v>2</v>
      </c>
      <c r="I1016" s="382">
        <v>99</v>
      </c>
      <c r="J1016" s="382">
        <v>175</v>
      </c>
      <c r="K1016" s="382">
        <v>99</v>
      </c>
      <c r="L1016" s="382">
        <v>99</v>
      </c>
      <c r="M1016" s="382">
        <v>99</v>
      </c>
      <c r="N1016" s="382">
        <v>99</v>
      </c>
      <c r="O1016" s="382">
        <v>99</v>
      </c>
      <c r="P1016" s="382">
        <v>9999</v>
      </c>
      <c r="Q1016" s="382">
        <v>26</v>
      </c>
      <c r="R1016" s="382">
        <v>1338</v>
      </c>
      <c r="S1016" s="382">
        <v>4.3019431988041852</v>
      </c>
      <c r="T1016" s="382">
        <v>4.2623318385650224</v>
      </c>
      <c r="U1016" s="382">
        <v>7.8019431988041852</v>
      </c>
      <c r="V1016" s="382">
        <v>0</v>
      </c>
      <c r="W1016" s="382">
        <v>0</v>
      </c>
      <c r="X1016" s="382">
        <v>5.9043348281016446</v>
      </c>
      <c r="Y1016" s="382">
        <v>0</v>
      </c>
      <c r="Z1016" s="382">
        <v>3.7705347033200791</v>
      </c>
      <c r="AA1016" s="382">
        <v>1.1765061102968617</v>
      </c>
      <c r="AB1016" s="382">
        <v>1.3528803145469113</v>
      </c>
      <c r="AC1016" s="382">
        <v>-1.6980203187781595</v>
      </c>
      <c r="AD1016" s="382">
        <v>11.970523900625649</v>
      </c>
      <c r="AE1016" s="382">
        <v>54.563617273747987</v>
      </c>
      <c r="AF1016" s="382">
        <v>7.8108581436077058</v>
      </c>
      <c r="AG1016" s="382">
        <v>7.5481471861947647</v>
      </c>
      <c r="AH1016" s="382">
        <v>0</v>
      </c>
      <c r="AI1016">
        <v>0</v>
      </c>
    </row>
    <row r="1017" spans="1:35" ht="15.6">
      <c r="A1017" s="382">
        <v>9</v>
      </c>
      <c r="B1017" s="382">
        <v>65</v>
      </c>
      <c r="C1017" s="382">
        <v>2022</v>
      </c>
      <c r="D1017" s="382">
        <v>99</v>
      </c>
      <c r="E1017" s="382">
        <v>99</v>
      </c>
      <c r="F1017" s="382">
        <v>99</v>
      </c>
      <c r="G1017" s="382">
        <v>99</v>
      </c>
      <c r="H1017" s="382">
        <v>2</v>
      </c>
      <c r="I1017" s="382">
        <v>99</v>
      </c>
      <c r="J1017" s="382">
        <v>177</v>
      </c>
      <c r="K1017" s="382">
        <v>99</v>
      </c>
      <c r="L1017" s="382">
        <v>99</v>
      </c>
      <c r="M1017" s="382">
        <v>99</v>
      </c>
      <c r="N1017" s="382">
        <v>99</v>
      </c>
      <c r="O1017" s="382">
        <v>99</v>
      </c>
      <c r="P1017" s="382">
        <v>9999</v>
      </c>
      <c r="Q1017" s="382">
        <v>32</v>
      </c>
      <c r="R1017" s="382">
        <v>467</v>
      </c>
      <c r="S1017" s="382">
        <v>4.6680942184154173</v>
      </c>
      <c r="T1017" s="382">
        <v>3.5910064239828694</v>
      </c>
      <c r="U1017" s="382">
        <v>10.466809421841536</v>
      </c>
      <c r="V1017" s="382">
        <v>0</v>
      </c>
      <c r="W1017" s="382">
        <v>0</v>
      </c>
      <c r="X1017" s="382">
        <v>4.4967880085653116</v>
      </c>
      <c r="Y1017" s="382">
        <v>0</v>
      </c>
      <c r="Z1017" s="382">
        <v>3.0691305278669461</v>
      </c>
      <c r="AA1017" s="382">
        <v>1.4571352933312336</v>
      </c>
      <c r="AB1017" s="382">
        <v>1.4179049500922849</v>
      </c>
      <c r="AC1017" s="382">
        <v>71.226409042082025</v>
      </c>
      <c r="AD1017" s="382">
        <v>58.135295545208002</v>
      </c>
      <c r="AE1017" s="382">
        <v>67.015590810317519</v>
      </c>
      <c r="AF1017" s="382">
        <v>2.7262113251605369</v>
      </c>
      <c r="AG1017" s="382">
        <v>3.5343752702481064</v>
      </c>
      <c r="AH1017" s="382">
        <v>0</v>
      </c>
    </row>
    <row r="1018" spans="1:35" ht="15.6">
      <c r="A1018" s="382">
        <v>9</v>
      </c>
      <c r="B1018" s="382">
        <v>66</v>
      </c>
      <c r="C1018" s="382">
        <v>2022</v>
      </c>
      <c r="D1018" s="382">
        <v>99</v>
      </c>
      <c r="E1018" s="382">
        <v>99</v>
      </c>
      <c r="F1018" s="382">
        <v>99</v>
      </c>
      <c r="G1018" s="382">
        <v>99</v>
      </c>
      <c r="H1018" s="382">
        <v>2</v>
      </c>
      <c r="I1018" s="382">
        <v>99</v>
      </c>
      <c r="J1018" s="382">
        <v>178</v>
      </c>
      <c r="K1018" s="382">
        <v>99</v>
      </c>
      <c r="L1018" s="382">
        <v>99</v>
      </c>
      <c r="M1018" s="382">
        <v>99</v>
      </c>
      <c r="N1018" s="382">
        <v>99</v>
      </c>
      <c r="O1018" s="382">
        <v>99</v>
      </c>
      <c r="P1018" s="382">
        <v>9999</v>
      </c>
      <c r="Q1018" s="382">
        <v>16</v>
      </c>
      <c r="R1018" s="382">
        <v>626</v>
      </c>
      <c r="S1018" s="382">
        <v>4.8530351437699677</v>
      </c>
      <c r="T1018" s="382">
        <v>4.218849840255591</v>
      </c>
      <c r="U1018" s="382">
        <v>10.478115015974437</v>
      </c>
      <c r="V1018" s="382">
        <v>0</v>
      </c>
      <c r="W1018" s="382">
        <v>0</v>
      </c>
      <c r="X1018" s="382">
        <v>1.5974440894568691</v>
      </c>
      <c r="Y1018" s="382">
        <v>0</v>
      </c>
      <c r="Z1018" s="382">
        <v>3.1026501543650742</v>
      </c>
      <c r="AA1018" s="382">
        <v>0.9596318793229216</v>
      </c>
      <c r="AB1018" s="382">
        <v>1.4809857544649412</v>
      </c>
      <c r="AC1018" s="382">
        <v>56.634627985062494</v>
      </c>
      <c r="AD1018" s="382">
        <v>41.450223920683179</v>
      </c>
      <c r="AE1018" s="382">
        <v>35.084190014475318</v>
      </c>
      <c r="AF1018" s="382">
        <v>3.6544074722708686</v>
      </c>
      <c r="AG1018" s="382">
        <v>4.7428452762148945</v>
      </c>
      <c r="AH1018" s="382">
        <v>3.9936102236421727</v>
      </c>
      <c r="AI1018">
        <v>0</v>
      </c>
    </row>
    <row r="1019" spans="1:35" ht="15.6">
      <c r="A1019" s="382">
        <v>9</v>
      </c>
      <c r="B1019" s="382">
        <v>67</v>
      </c>
      <c r="C1019" s="382">
        <v>2022</v>
      </c>
      <c r="D1019" s="382">
        <v>99</v>
      </c>
      <c r="E1019" s="382">
        <v>99</v>
      </c>
      <c r="F1019" s="382">
        <v>99</v>
      </c>
      <c r="G1019" s="382">
        <v>99</v>
      </c>
      <c r="H1019" s="382">
        <v>2</v>
      </c>
      <c r="I1019" s="382">
        <v>99</v>
      </c>
      <c r="J1019" s="382">
        <v>181</v>
      </c>
      <c r="K1019" s="382">
        <v>99</v>
      </c>
      <c r="L1019" s="382">
        <v>99</v>
      </c>
      <c r="M1019" s="382">
        <v>99</v>
      </c>
      <c r="N1019" s="382">
        <v>99</v>
      </c>
      <c r="O1019" s="382">
        <v>99</v>
      </c>
      <c r="P1019" s="382">
        <v>9999</v>
      </c>
      <c r="Q1019" s="382">
        <v>17</v>
      </c>
      <c r="R1019" s="382">
        <v>331</v>
      </c>
      <c r="S1019" s="382">
        <v>5.2749244712990944</v>
      </c>
      <c r="T1019" s="382">
        <v>3.8942598187311175</v>
      </c>
      <c r="U1019" s="382">
        <v>7.186706948640488</v>
      </c>
      <c r="V1019" s="382">
        <v>0</v>
      </c>
      <c r="W1019" s="382">
        <v>0</v>
      </c>
      <c r="X1019" s="382">
        <v>0.90634441087613282</v>
      </c>
      <c r="Y1019" s="382">
        <v>0</v>
      </c>
      <c r="Z1019" s="382">
        <v>2.498508020403011</v>
      </c>
      <c r="AA1019" s="382">
        <v>1.0223807786392829</v>
      </c>
      <c r="AB1019" s="382">
        <v>1.5205531407827801</v>
      </c>
      <c r="AC1019" s="382">
        <v>55.647689084342467</v>
      </c>
      <c r="AD1019" s="382">
        <v>29.887292966698297</v>
      </c>
      <c r="AE1019" s="382">
        <v>46.373391385783663</v>
      </c>
      <c r="AF1019" s="382">
        <v>1.9322825452422652</v>
      </c>
      <c r="AG1019" s="382">
        <v>1.7200433496043788</v>
      </c>
      <c r="AH1019" s="382">
        <v>0</v>
      </c>
      <c r="AI1019">
        <v>0</v>
      </c>
    </row>
    <row r="1020" spans="1:35" ht="15.6">
      <c r="A1020" s="382">
        <v>9</v>
      </c>
      <c r="B1020" s="382">
        <v>68</v>
      </c>
      <c r="C1020" s="382">
        <v>2022</v>
      </c>
      <c r="D1020" s="382">
        <v>99</v>
      </c>
      <c r="E1020" s="382">
        <v>99</v>
      </c>
      <c r="F1020" s="382">
        <v>99</v>
      </c>
      <c r="G1020" s="382">
        <v>99</v>
      </c>
      <c r="H1020" s="382">
        <v>2</v>
      </c>
      <c r="I1020" s="382">
        <v>99</v>
      </c>
      <c r="J1020" s="382">
        <v>262</v>
      </c>
      <c r="K1020" s="382">
        <v>99</v>
      </c>
      <c r="L1020" s="382">
        <v>99</v>
      </c>
      <c r="M1020" s="382">
        <v>99</v>
      </c>
      <c r="N1020" s="382">
        <v>99</v>
      </c>
      <c r="O1020" s="382">
        <v>99</v>
      </c>
      <c r="P1020" s="382">
        <v>9999</v>
      </c>
      <c r="Q1020" s="382"/>
      <c r="R1020" s="382"/>
      <c r="S1020" s="382"/>
      <c r="T1020" s="382"/>
      <c r="U1020" s="382"/>
      <c r="V1020" s="382"/>
      <c r="W1020" s="382"/>
      <c r="X1020" s="382"/>
      <c r="Y1020" s="382"/>
      <c r="Z1020" s="382"/>
      <c r="AA1020" s="382"/>
      <c r="AB1020" s="382"/>
      <c r="AC1020" s="382"/>
      <c r="AD1020" s="382"/>
      <c r="AE1020" s="382"/>
      <c r="AF1020" s="382"/>
      <c r="AG1020" s="382"/>
      <c r="AH1020" s="382"/>
    </row>
    <row r="1021" spans="1:35" ht="15.6">
      <c r="A1021" s="382">
        <v>9</v>
      </c>
      <c r="B1021" s="382">
        <v>69</v>
      </c>
      <c r="C1021" s="382">
        <v>2022</v>
      </c>
      <c r="D1021" s="382">
        <v>99</v>
      </c>
      <c r="E1021" s="382">
        <v>99</v>
      </c>
      <c r="F1021" s="382">
        <v>99</v>
      </c>
      <c r="G1021" s="382">
        <v>99</v>
      </c>
      <c r="H1021" s="382">
        <v>2</v>
      </c>
      <c r="I1021" s="382">
        <v>99</v>
      </c>
      <c r="J1021" s="382">
        <v>267</v>
      </c>
      <c r="K1021" s="382">
        <v>99</v>
      </c>
      <c r="L1021" s="382">
        <v>99</v>
      </c>
      <c r="M1021" s="382">
        <v>99</v>
      </c>
      <c r="N1021" s="382">
        <v>99</v>
      </c>
      <c r="O1021" s="382">
        <v>99</v>
      </c>
      <c r="P1021" s="382">
        <v>9999</v>
      </c>
      <c r="Q1021" s="382"/>
      <c r="R1021" s="382"/>
      <c r="S1021" s="382"/>
      <c r="T1021" s="382"/>
      <c r="U1021" s="382"/>
      <c r="V1021" s="382"/>
      <c r="W1021" s="382"/>
      <c r="X1021" s="382"/>
      <c r="Y1021" s="382"/>
      <c r="Z1021" s="382"/>
      <c r="AA1021" s="382"/>
      <c r="AB1021" s="382"/>
      <c r="AC1021" s="382"/>
      <c r="AD1021" s="382"/>
      <c r="AE1021" s="382"/>
      <c r="AF1021" s="382"/>
      <c r="AG1021" s="382"/>
      <c r="AH1021" s="382"/>
    </row>
    <row r="1022" spans="1:35" ht="15.6">
      <c r="A1022" s="382">
        <v>9</v>
      </c>
      <c r="B1022" s="382">
        <v>70</v>
      </c>
      <c r="C1022" s="382">
        <v>2022</v>
      </c>
      <c r="D1022" s="382">
        <v>99</v>
      </c>
      <c r="E1022" s="382">
        <v>99</v>
      </c>
      <c r="F1022" s="382">
        <v>99</v>
      </c>
      <c r="G1022" s="382">
        <v>99</v>
      </c>
      <c r="H1022" s="382">
        <v>1</v>
      </c>
      <c r="I1022" s="382">
        <v>99</v>
      </c>
      <c r="J1022" s="382">
        <v>309</v>
      </c>
      <c r="K1022" s="382">
        <v>99</v>
      </c>
      <c r="L1022" s="382">
        <v>99</v>
      </c>
      <c r="M1022" s="382">
        <v>99</v>
      </c>
      <c r="N1022" s="382">
        <v>99</v>
      </c>
      <c r="O1022" s="382">
        <v>99</v>
      </c>
      <c r="P1022" s="382">
        <v>9999</v>
      </c>
      <c r="Q1022" s="382">
        <v>37</v>
      </c>
      <c r="R1022" s="382">
        <v>917</v>
      </c>
      <c r="S1022" s="382">
        <v>6.2453653217011995</v>
      </c>
      <c r="T1022" s="382">
        <v>4.3882224645583428</v>
      </c>
      <c r="U1022" s="382">
        <v>7.6696837513631388</v>
      </c>
      <c r="V1022" s="382">
        <v>0</v>
      </c>
      <c r="W1022" s="382">
        <v>0</v>
      </c>
      <c r="X1022" s="382">
        <v>0.76335877862595458</v>
      </c>
      <c r="Y1022" s="382">
        <v>0</v>
      </c>
      <c r="Z1022" s="382">
        <v>2.9732352441587735</v>
      </c>
      <c r="AA1022" s="382">
        <v>1.732300366910007</v>
      </c>
      <c r="AB1022" s="382">
        <v>1.5939473858754496</v>
      </c>
      <c r="AC1022" s="382">
        <v>35.816348130615474</v>
      </c>
      <c r="AD1022" s="382">
        <v>48.835165845122802</v>
      </c>
      <c r="AE1022" s="382">
        <v>53.066399720066705</v>
      </c>
      <c r="AF1022" s="382">
        <v>5.3531815528312912</v>
      </c>
      <c r="AG1022" s="382">
        <v>5.0854367252827268</v>
      </c>
      <c r="AH1022" s="382">
        <v>0.8724100327153762</v>
      </c>
      <c r="AI1022">
        <v>0</v>
      </c>
    </row>
    <row r="1023" spans="1:35" ht="15.6">
      <c r="A1023" s="382">
        <v>9</v>
      </c>
      <c r="B1023" s="382">
        <v>71</v>
      </c>
      <c r="C1023" s="382">
        <v>2022</v>
      </c>
      <c r="D1023" s="382">
        <v>99</v>
      </c>
      <c r="E1023" s="382">
        <v>99</v>
      </c>
      <c r="F1023" s="382">
        <v>99</v>
      </c>
      <c r="G1023" s="382">
        <v>99</v>
      </c>
      <c r="H1023" s="382">
        <v>2</v>
      </c>
      <c r="I1023" s="382">
        <v>99</v>
      </c>
      <c r="J1023" s="382">
        <v>470</v>
      </c>
      <c r="K1023" s="382">
        <v>99</v>
      </c>
      <c r="L1023" s="382">
        <v>99</v>
      </c>
      <c r="M1023" s="382">
        <v>99</v>
      </c>
      <c r="N1023" s="382">
        <v>99</v>
      </c>
      <c r="O1023" s="382">
        <v>99</v>
      </c>
      <c r="P1023" s="382">
        <v>9999</v>
      </c>
      <c r="Q1023" s="382">
        <v>19</v>
      </c>
      <c r="R1023" s="382">
        <v>974</v>
      </c>
      <c r="S1023" s="382">
        <v>6.3449691991786477</v>
      </c>
      <c r="T1023" s="382">
        <v>4.3408624229979473</v>
      </c>
      <c r="U1023" s="382">
        <v>5.626591375770019</v>
      </c>
      <c r="V1023" s="382">
        <v>0</v>
      </c>
      <c r="W1023" s="382">
        <v>0.20533880903490756</v>
      </c>
      <c r="X1023" s="382">
        <v>1.129363449691992</v>
      </c>
      <c r="Y1023" s="382">
        <v>0</v>
      </c>
      <c r="Z1023" s="382">
        <v>2.2333944118628173</v>
      </c>
      <c r="AA1023" s="382">
        <v>1.489211837998641</v>
      </c>
      <c r="AB1023" s="382">
        <v>1.335363917499969</v>
      </c>
      <c r="AC1023" s="382">
        <v>30.009534072297651</v>
      </c>
      <c r="AD1023" s="382">
        <v>19.104988893113511</v>
      </c>
      <c r="AE1023" s="382">
        <v>47.367111898700955</v>
      </c>
      <c r="AF1023" s="382">
        <v>5.6859311150029193</v>
      </c>
      <c r="AG1023" s="382">
        <v>3.9626507351760849</v>
      </c>
      <c r="AH1023" s="382">
        <v>2.8747433264887072</v>
      </c>
      <c r="AI1023">
        <v>0</v>
      </c>
    </row>
    <row r="1024" spans="1:35" ht="15.6">
      <c r="A1024" s="382">
        <v>9</v>
      </c>
      <c r="B1024" s="382">
        <v>72</v>
      </c>
      <c r="C1024" s="382">
        <v>2022</v>
      </c>
      <c r="D1024" s="382">
        <v>99</v>
      </c>
      <c r="E1024" s="382">
        <v>99</v>
      </c>
      <c r="F1024" s="382">
        <v>99</v>
      </c>
      <c r="G1024" s="382">
        <v>99</v>
      </c>
      <c r="H1024" s="382">
        <v>2</v>
      </c>
      <c r="I1024" s="382">
        <v>99</v>
      </c>
      <c r="J1024" s="382">
        <v>629</v>
      </c>
      <c r="K1024" s="382">
        <v>99</v>
      </c>
      <c r="L1024" s="382">
        <v>99</v>
      </c>
      <c r="M1024" s="382">
        <v>99</v>
      </c>
      <c r="N1024" s="382">
        <v>99</v>
      </c>
      <c r="O1024" s="382">
        <v>99</v>
      </c>
      <c r="P1024" s="382">
        <v>9999</v>
      </c>
      <c r="Q1024" s="382">
        <v>8</v>
      </c>
      <c r="R1024" s="382">
        <v>149</v>
      </c>
      <c r="S1024" s="382">
        <v>5.4429530201342278</v>
      </c>
      <c r="T1024" s="382">
        <v>3.6711409395973154</v>
      </c>
      <c r="U1024" s="382">
        <v>11.001342281879188</v>
      </c>
      <c r="V1024" s="382">
        <v>0</v>
      </c>
      <c r="W1024" s="382">
        <v>0</v>
      </c>
      <c r="X1024" s="382">
        <v>6.0402684563758386</v>
      </c>
      <c r="Y1024" s="382">
        <v>0</v>
      </c>
      <c r="Z1024" s="382">
        <v>2.54402805314567</v>
      </c>
      <c r="AA1024" s="382">
        <v>1.0830143760507047</v>
      </c>
      <c r="AB1024" s="382">
        <v>1.4902049452319461</v>
      </c>
      <c r="AC1024" s="382">
        <v>58.269260159686681</v>
      </c>
      <c r="AD1024" s="382">
        <v>45.773789598953279</v>
      </c>
      <c r="AE1024" s="382">
        <v>58.927465000664576</v>
      </c>
      <c r="AF1024" s="382">
        <v>0.86981903093987123</v>
      </c>
      <c r="AG1024" s="382">
        <v>1.1852593991388498</v>
      </c>
      <c r="AH1024" s="382">
        <v>0</v>
      </c>
    </row>
    <row r="1025" spans="1:35" ht="15.6">
      <c r="A1025" s="382">
        <v>9</v>
      </c>
      <c r="B1025" s="382">
        <v>73</v>
      </c>
      <c r="C1025" s="382">
        <v>2022</v>
      </c>
      <c r="D1025" s="382">
        <v>99</v>
      </c>
      <c r="E1025" s="382">
        <v>99</v>
      </c>
      <c r="F1025" s="382">
        <v>99</v>
      </c>
      <c r="G1025" s="382">
        <v>99</v>
      </c>
      <c r="H1025" s="382">
        <v>1</v>
      </c>
      <c r="I1025" s="382">
        <v>99</v>
      </c>
      <c r="J1025" s="382">
        <v>643</v>
      </c>
      <c r="K1025" s="382">
        <v>99</v>
      </c>
      <c r="L1025" s="382">
        <v>99</v>
      </c>
      <c r="M1025" s="382">
        <v>99</v>
      </c>
      <c r="N1025" s="382">
        <v>99</v>
      </c>
      <c r="O1025" s="382">
        <v>99</v>
      </c>
      <c r="P1025" s="382">
        <v>9999</v>
      </c>
      <c r="Q1025" s="382">
        <v>20</v>
      </c>
      <c r="R1025" s="382">
        <v>418</v>
      </c>
      <c r="S1025" s="382">
        <v>4.062200956937799</v>
      </c>
      <c r="T1025" s="382">
        <v>3.880382775119616</v>
      </c>
      <c r="U1025" s="382">
        <v>8.012918660287081</v>
      </c>
      <c r="V1025" s="382">
        <v>0</v>
      </c>
      <c r="W1025" s="382">
        <v>0</v>
      </c>
      <c r="X1025" s="382">
        <v>2.1531100478468899</v>
      </c>
      <c r="Y1025" s="382">
        <v>0.23923444976076561</v>
      </c>
      <c r="Z1025" s="382">
        <v>2.9438079687744909</v>
      </c>
      <c r="AA1025" s="382">
        <v>1.18238949443663</v>
      </c>
      <c r="AB1025" s="382">
        <v>1.5651857883483988</v>
      </c>
      <c r="AC1025" s="382">
        <v>56.762599344340515</v>
      </c>
      <c r="AD1025" s="382">
        <v>20.251821909089394</v>
      </c>
      <c r="AE1025" s="382">
        <v>41.768388869819525</v>
      </c>
      <c r="AF1025" s="382">
        <v>2.4401634559252776</v>
      </c>
      <c r="AG1025" s="382">
        <v>2.4218569006074095</v>
      </c>
      <c r="AH1025" s="382">
        <v>0</v>
      </c>
      <c r="AI1025">
        <v>0</v>
      </c>
    </row>
    <row r="1026" spans="1:35" ht="15.6">
      <c r="A1026" s="382">
        <v>9</v>
      </c>
      <c r="B1026" s="382">
        <v>74</v>
      </c>
      <c r="C1026" s="382">
        <v>2022</v>
      </c>
      <c r="D1026" s="382">
        <v>99</v>
      </c>
      <c r="E1026" s="382">
        <v>99</v>
      </c>
      <c r="F1026" s="382">
        <v>99</v>
      </c>
      <c r="G1026" s="382">
        <v>99</v>
      </c>
      <c r="H1026" s="382">
        <v>2</v>
      </c>
      <c r="I1026" s="382">
        <v>99</v>
      </c>
      <c r="J1026" s="382">
        <v>704</v>
      </c>
      <c r="K1026" s="382">
        <v>99</v>
      </c>
      <c r="L1026" s="382">
        <v>99</v>
      </c>
      <c r="M1026" s="382">
        <v>99</v>
      </c>
      <c r="N1026" s="382">
        <v>99</v>
      </c>
      <c r="O1026" s="382">
        <v>99</v>
      </c>
      <c r="P1026" s="382">
        <v>9999</v>
      </c>
      <c r="Q1026" s="382">
        <v>3</v>
      </c>
      <c r="R1026" s="382">
        <v>42</v>
      </c>
      <c r="S1026" s="382">
        <v>4.4285714285714306</v>
      </c>
      <c r="T1026" s="382">
        <v>4.8571428571428559</v>
      </c>
      <c r="U1026" s="382">
        <v>10.78333333333334</v>
      </c>
      <c r="V1026" s="382">
        <v>0</v>
      </c>
      <c r="W1026" s="382">
        <v>0</v>
      </c>
      <c r="X1026" s="382">
        <v>0</v>
      </c>
      <c r="Y1026" s="382">
        <v>0</v>
      </c>
      <c r="Z1026" s="382">
        <v>2.0962456992790481</v>
      </c>
      <c r="AA1026" s="382">
        <v>0.92948672837824386</v>
      </c>
      <c r="AB1026" s="382">
        <v>0.63887656499994139</v>
      </c>
      <c r="AC1026" s="382">
        <v>40.93644631396041</v>
      </c>
      <c r="AD1026" s="382">
        <v>35.556709442803303</v>
      </c>
      <c r="AE1026" s="382">
        <v>46.395679272084159</v>
      </c>
      <c r="AF1026" s="382">
        <v>0.24518388791593695</v>
      </c>
      <c r="AG1026" s="382">
        <v>0.32747924711443721</v>
      </c>
      <c r="AH1026" s="382">
        <v>0</v>
      </c>
    </row>
    <row r="1027" spans="1:35" ht="15.6">
      <c r="A1027" s="382">
        <v>9</v>
      </c>
      <c r="B1027" s="382">
        <v>75</v>
      </c>
      <c r="C1027" s="382">
        <v>2022</v>
      </c>
      <c r="D1027" s="382">
        <v>99</v>
      </c>
      <c r="E1027" s="382">
        <v>99</v>
      </c>
      <c r="F1027" s="382">
        <v>99</v>
      </c>
      <c r="G1027" s="382">
        <v>99</v>
      </c>
      <c r="H1027" s="382">
        <v>1</v>
      </c>
      <c r="I1027" s="382">
        <v>99</v>
      </c>
      <c r="J1027" s="382">
        <v>802</v>
      </c>
      <c r="K1027" s="382">
        <v>99</v>
      </c>
      <c r="L1027" s="382">
        <v>99</v>
      </c>
      <c r="M1027" s="382">
        <v>99</v>
      </c>
      <c r="N1027" s="382">
        <v>99</v>
      </c>
      <c r="O1027" s="382">
        <v>99</v>
      </c>
      <c r="P1027" s="382">
        <v>9999</v>
      </c>
      <c r="Q1027" s="382"/>
      <c r="R1027" s="382"/>
      <c r="S1027" s="382"/>
      <c r="T1027" s="382"/>
      <c r="U1027" s="382"/>
      <c r="V1027" s="382"/>
      <c r="W1027" s="382"/>
      <c r="X1027" s="382"/>
      <c r="Y1027" s="382"/>
      <c r="Z1027" s="382"/>
      <c r="AA1027" s="382"/>
      <c r="AB1027" s="382"/>
      <c r="AC1027" s="382"/>
      <c r="AD1027" s="382"/>
      <c r="AE1027" s="382"/>
      <c r="AF1027" s="382"/>
      <c r="AG1027" s="382"/>
      <c r="AH1027" s="382"/>
    </row>
    <row r="1028" spans="1:35" ht="15.6">
      <c r="A1028" s="382">
        <v>9</v>
      </c>
      <c r="B1028" s="382">
        <v>76</v>
      </c>
      <c r="C1028" s="382">
        <v>2021</v>
      </c>
      <c r="D1028" s="382">
        <v>99</v>
      </c>
      <c r="E1028" s="382">
        <v>99</v>
      </c>
      <c r="F1028" s="382">
        <v>99</v>
      </c>
      <c r="G1028" s="382">
        <v>99</v>
      </c>
      <c r="H1028" s="382">
        <v>1</v>
      </c>
      <c r="I1028" s="382">
        <v>99</v>
      </c>
      <c r="J1028" s="382">
        <v>103</v>
      </c>
      <c r="K1028" s="382">
        <v>99</v>
      </c>
      <c r="L1028" s="382">
        <v>99</v>
      </c>
      <c r="M1028" s="382">
        <v>99</v>
      </c>
      <c r="N1028" s="382">
        <v>99</v>
      </c>
      <c r="O1028" s="382">
        <v>99</v>
      </c>
      <c r="P1028" s="382">
        <v>9999</v>
      </c>
      <c r="Q1028" s="382">
        <v>17</v>
      </c>
      <c r="R1028" s="382">
        <v>247</v>
      </c>
      <c r="S1028" s="382">
        <v>6.2995951417004052</v>
      </c>
      <c r="T1028" s="382">
        <v>3.9919028340080991</v>
      </c>
      <c r="U1028" s="382">
        <v>11.623522267206477</v>
      </c>
      <c r="V1028" s="382">
        <v>0</v>
      </c>
      <c r="W1028" s="382">
        <v>0</v>
      </c>
      <c r="X1028" s="382">
        <v>4.8582995951417001</v>
      </c>
      <c r="Y1028" s="382">
        <v>0</v>
      </c>
      <c r="Z1028" s="382">
        <v>2.6542112559486721</v>
      </c>
      <c r="AA1028" s="382">
        <v>1.7585303482986356</v>
      </c>
      <c r="AB1028" s="382">
        <v>1.9939014363621872</v>
      </c>
      <c r="AC1028" s="382">
        <v>38.573935968139637</v>
      </c>
      <c r="AD1028" s="382">
        <v>60.148236667305298</v>
      </c>
      <c r="AE1028" s="382">
        <v>45.331375004368887</v>
      </c>
      <c r="AF1028" s="382">
        <v>1.4013468815776779</v>
      </c>
      <c r="AG1028" s="382">
        <v>2.0041775542948033</v>
      </c>
      <c r="AH1028" s="382">
        <v>0</v>
      </c>
    </row>
    <row r="1029" spans="1:35" ht="15.6">
      <c r="A1029" s="382">
        <v>9</v>
      </c>
      <c r="B1029" s="382">
        <v>77</v>
      </c>
      <c r="C1029" s="382">
        <v>2021</v>
      </c>
      <c r="D1029" s="382">
        <v>99</v>
      </c>
      <c r="E1029" s="382">
        <v>99</v>
      </c>
      <c r="F1029" s="382">
        <v>99</v>
      </c>
      <c r="G1029" s="382">
        <v>99</v>
      </c>
      <c r="H1029" s="382">
        <v>2</v>
      </c>
      <c r="I1029" s="382">
        <v>99</v>
      </c>
      <c r="J1029" s="382">
        <v>106</v>
      </c>
      <c r="K1029" s="382">
        <v>99</v>
      </c>
      <c r="L1029" s="382">
        <v>99</v>
      </c>
      <c r="M1029" s="382">
        <v>99</v>
      </c>
      <c r="N1029" s="382">
        <v>99</v>
      </c>
      <c r="O1029" s="382">
        <v>99</v>
      </c>
      <c r="P1029" s="382">
        <v>9999</v>
      </c>
      <c r="Q1029" s="382">
        <v>19</v>
      </c>
      <c r="R1029" s="382">
        <v>247</v>
      </c>
      <c r="S1029" s="382">
        <v>8.5465587044534388</v>
      </c>
      <c r="T1029" s="382">
        <v>3.0931174089068825</v>
      </c>
      <c r="U1029" s="382">
        <v>10.259514170040488</v>
      </c>
      <c r="V1029" s="382">
        <v>0.40485829959514158</v>
      </c>
      <c r="W1029" s="382">
        <v>0</v>
      </c>
      <c r="X1029" s="382">
        <v>12.55060728744939</v>
      </c>
      <c r="Y1029" s="382">
        <v>0.40485829959514158</v>
      </c>
      <c r="Z1029" s="382">
        <v>4.2560531514464053</v>
      </c>
      <c r="AA1029" s="382">
        <v>2.1324697955047425</v>
      </c>
      <c r="AB1029" s="382">
        <v>1.5879841059116762</v>
      </c>
      <c r="AC1029" s="382">
        <v>63.382025110562893</v>
      </c>
      <c r="AD1029" s="382">
        <v>56.113172861276709</v>
      </c>
      <c r="AE1029" s="382">
        <v>40.461480515531711</v>
      </c>
      <c r="AF1029" s="382">
        <v>1.4013468815776779</v>
      </c>
      <c r="AG1029" s="382">
        <v>1.7689894289251737</v>
      </c>
      <c r="AH1029" s="382">
        <v>0</v>
      </c>
    </row>
    <row r="1030" spans="1:35" ht="15.6">
      <c r="A1030" s="382">
        <v>9</v>
      </c>
      <c r="B1030" s="382">
        <v>78</v>
      </c>
      <c r="C1030" s="382">
        <v>2021</v>
      </c>
      <c r="D1030" s="382">
        <v>99</v>
      </c>
      <c r="E1030" s="382">
        <v>99</v>
      </c>
      <c r="F1030" s="382">
        <v>99</v>
      </c>
      <c r="G1030" s="382">
        <v>99</v>
      </c>
      <c r="H1030" s="382">
        <v>1</v>
      </c>
      <c r="I1030" s="382">
        <v>99</v>
      </c>
      <c r="J1030" s="382">
        <v>109</v>
      </c>
      <c r="K1030" s="382">
        <v>99</v>
      </c>
      <c r="L1030" s="382">
        <v>99</v>
      </c>
      <c r="M1030" s="382">
        <v>99</v>
      </c>
      <c r="N1030" s="382">
        <v>99</v>
      </c>
      <c r="O1030" s="382">
        <v>99</v>
      </c>
      <c r="P1030" s="382">
        <v>9999</v>
      </c>
      <c r="Q1030" s="382"/>
      <c r="R1030" s="382"/>
      <c r="S1030" s="382"/>
      <c r="T1030" s="382"/>
      <c r="U1030" s="382"/>
      <c r="V1030" s="382"/>
      <c r="W1030" s="382"/>
      <c r="X1030" s="382"/>
      <c r="Y1030" s="382"/>
      <c r="Z1030" s="382"/>
      <c r="AA1030" s="382"/>
      <c r="AB1030" s="382"/>
      <c r="AC1030" s="382"/>
      <c r="AD1030" s="382"/>
      <c r="AE1030" s="382"/>
      <c r="AF1030" s="382"/>
      <c r="AG1030" s="382"/>
      <c r="AH1030" s="382"/>
    </row>
    <row r="1031" spans="1:35" ht="15.6">
      <c r="A1031" s="382">
        <v>9</v>
      </c>
      <c r="B1031" s="382">
        <v>79</v>
      </c>
      <c r="C1031" s="382">
        <v>2021</v>
      </c>
      <c r="D1031" s="382">
        <v>99</v>
      </c>
      <c r="E1031" s="382">
        <v>99</v>
      </c>
      <c r="F1031" s="382">
        <v>99</v>
      </c>
      <c r="G1031" s="382">
        <v>99</v>
      </c>
      <c r="H1031" s="382">
        <v>1</v>
      </c>
      <c r="I1031" s="382">
        <v>99</v>
      </c>
      <c r="J1031" s="382">
        <v>110</v>
      </c>
      <c r="K1031" s="382">
        <v>99</v>
      </c>
      <c r="L1031" s="382">
        <v>99</v>
      </c>
      <c r="M1031" s="382">
        <v>99</v>
      </c>
      <c r="N1031" s="382">
        <v>99</v>
      </c>
      <c r="O1031" s="382">
        <v>99</v>
      </c>
      <c r="P1031" s="382">
        <v>9999</v>
      </c>
      <c r="Q1031" s="382">
        <v>85</v>
      </c>
      <c r="R1031" s="382">
        <v>3777</v>
      </c>
      <c r="S1031" s="382">
        <v>4.9332803812549617</v>
      </c>
      <c r="T1031" s="382">
        <v>5.4019062748212852</v>
      </c>
      <c r="U1031" s="382">
        <v>7.213677521842718</v>
      </c>
      <c r="V1031" s="382">
        <v>2.6476039184537996E-2</v>
      </c>
      <c r="W1031" s="382">
        <v>0</v>
      </c>
      <c r="X1031" s="382">
        <v>1.8268467037331224</v>
      </c>
      <c r="Y1031" s="382">
        <v>0.10590415673815198</v>
      </c>
      <c r="Z1031" s="382">
        <v>2.8443847770978321</v>
      </c>
      <c r="AA1031" s="382">
        <v>1.1876144266958972</v>
      </c>
      <c r="AB1031" s="382">
        <v>2.0386720718334601</v>
      </c>
      <c r="AC1031" s="382">
        <v>38.683698814992866</v>
      </c>
      <c r="AD1031" s="382">
        <v>26.897050701970198</v>
      </c>
      <c r="AE1031" s="382">
        <v>53.203236248273363</v>
      </c>
      <c r="AF1031" s="382">
        <v>21.428693002910496</v>
      </c>
      <c r="AG1031" s="382">
        <v>19.019767223022338</v>
      </c>
      <c r="AH1031" s="382">
        <v>0.52952078369075994</v>
      </c>
    </row>
    <row r="1032" spans="1:35" ht="15.6">
      <c r="A1032" s="382">
        <v>9</v>
      </c>
      <c r="B1032" s="382">
        <v>80</v>
      </c>
      <c r="C1032" s="382">
        <v>2021</v>
      </c>
      <c r="D1032" s="382">
        <v>99</v>
      </c>
      <c r="E1032" s="382">
        <v>99</v>
      </c>
      <c r="F1032" s="382">
        <v>99</v>
      </c>
      <c r="G1032" s="382">
        <v>99</v>
      </c>
      <c r="H1032" s="382">
        <v>1</v>
      </c>
      <c r="I1032" s="382">
        <v>99</v>
      </c>
      <c r="J1032" s="382">
        <v>111</v>
      </c>
      <c r="K1032" s="382">
        <v>99</v>
      </c>
      <c r="L1032" s="382">
        <v>99</v>
      </c>
      <c r="M1032" s="382">
        <v>99</v>
      </c>
      <c r="N1032" s="382">
        <v>99</v>
      </c>
      <c r="O1032" s="382">
        <v>99</v>
      </c>
      <c r="P1032" s="382">
        <v>9999</v>
      </c>
      <c r="Q1032" s="382">
        <v>7</v>
      </c>
      <c r="R1032" s="382">
        <v>61</v>
      </c>
      <c r="S1032" s="382">
        <v>5.6557377049180309</v>
      </c>
      <c r="T1032" s="382">
        <v>3.3770491803278686</v>
      </c>
      <c r="U1032" s="382">
        <v>8.1598360655737689</v>
      </c>
      <c r="V1032" s="382">
        <v>0</v>
      </c>
      <c r="W1032" s="382">
        <v>0</v>
      </c>
      <c r="X1032" s="382">
        <v>8.1967213114754092</v>
      </c>
      <c r="Y1032" s="382">
        <v>0</v>
      </c>
      <c r="Z1032" s="382">
        <v>4.0493203201392571</v>
      </c>
      <c r="AA1032" s="382">
        <v>1.3414604947854951</v>
      </c>
      <c r="AB1032" s="382">
        <v>1.766388688137833</v>
      </c>
      <c r="AC1032" s="382">
        <v>53.337976518444925</v>
      </c>
      <c r="AD1032" s="382">
        <v>69.104910518513577</v>
      </c>
      <c r="AE1032" s="382">
        <v>44.912926417753248</v>
      </c>
      <c r="AF1032" s="382">
        <v>0.34608161852728075</v>
      </c>
      <c r="AG1032" s="382">
        <v>0.34746635422734107</v>
      </c>
      <c r="AH1032" s="382">
        <v>9.8360655737704921</v>
      </c>
    </row>
    <row r="1033" spans="1:35" ht="15.6">
      <c r="A1033" s="382">
        <v>9</v>
      </c>
      <c r="B1033" s="382">
        <v>81</v>
      </c>
      <c r="C1033" s="382">
        <v>2021</v>
      </c>
      <c r="D1033" s="382">
        <v>99</v>
      </c>
      <c r="E1033" s="382">
        <v>99</v>
      </c>
      <c r="F1033" s="382">
        <v>99</v>
      </c>
      <c r="G1033" s="382">
        <v>99</v>
      </c>
      <c r="H1033" s="382">
        <v>1</v>
      </c>
      <c r="I1033" s="382">
        <v>99</v>
      </c>
      <c r="J1033" s="382">
        <v>113</v>
      </c>
      <c r="K1033" s="382">
        <v>99</v>
      </c>
      <c r="L1033" s="382">
        <v>99</v>
      </c>
      <c r="M1033" s="382">
        <v>99</v>
      </c>
      <c r="N1033" s="382">
        <v>99</v>
      </c>
      <c r="O1033" s="382">
        <v>99</v>
      </c>
      <c r="P1033" s="382">
        <v>9999</v>
      </c>
      <c r="Q1033" s="382"/>
      <c r="R1033" s="382"/>
      <c r="S1033" s="382"/>
      <c r="T1033" s="382"/>
      <c r="U1033" s="382"/>
      <c r="V1033" s="382"/>
      <c r="W1033" s="382"/>
      <c r="X1033" s="382"/>
      <c r="Y1033" s="382"/>
      <c r="Z1033" s="382"/>
      <c r="AA1033" s="382"/>
      <c r="AB1033" s="382"/>
      <c r="AC1033" s="382"/>
      <c r="AD1033" s="382"/>
      <c r="AE1033" s="382"/>
      <c r="AF1033" s="382"/>
      <c r="AG1033" s="382"/>
      <c r="AH1033" s="382"/>
    </row>
    <row r="1034" spans="1:35" ht="15.6">
      <c r="A1034" s="382">
        <v>9</v>
      </c>
      <c r="B1034" s="382">
        <v>82</v>
      </c>
      <c r="C1034" s="382">
        <v>2021</v>
      </c>
      <c r="D1034" s="382">
        <v>99</v>
      </c>
      <c r="E1034" s="382">
        <v>99</v>
      </c>
      <c r="F1034" s="382">
        <v>99</v>
      </c>
      <c r="G1034" s="382">
        <v>99</v>
      </c>
      <c r="H1034" s="382">
        <v>1</v>
      </c>
      <c r="I1034" s="382">
        <v>99</v>
      </c>
      <c r="J1034" s="382">
        <v>116</v>
      </c>
      <c r="K1034" s="382">
        <v>99</v>
      </c>
      <c r="L1034" s="382">
        <v>99</v>
      </c>
      <c r="M1034" s="382">
        <v>99</v>
      </c>
      <c r="N1034" s="382">
        <v>99</v>
      </c>
      <c r="O1034" s="382">
        <v>99</v>
      </c>
      <c r="P1034" s="382">
        <v>9999</v>
      </c>
      <c r="Q1034" s="382">
        <v>39</v>
      </c>
      <c r="R1034" s="382">
        <v>582</v>
      </c>
      <c r="S1034" s="382">
        <v>5.1443298969072178</v>
      </c>
      <c r="T1034" s="382">
        <v>3.2783505154639161</v>
      </c>
      <c r="U1034" s="382">
        <v>8.7444501718213115</v>
      </c>
      <c r="V1034" s="382">
        <v>0</v>
      </c>
      <c r="W1034" s="382">
        <v>0</v>
      </c>
      <c r="X1034" s="382">
        <v>2.7491408934707904</v>
      </c>
      <c r="Y1034" s="382">
        <v>0</v>
      </c>
      <c r="Z1034" s="382">
        <v>3.0769065483551543</v>
      </c>
      <c r="AA1034" s="382">
        <v>1.0934640946183716</v>
      </c>
      <c r="AB1034" s="382">
        <v>1.6418638393087379</v>
      </c>
      <c r="AC1034" s="382">
        <v>45.201574015893513</v>
      </c>
      <c r="AD1034" s="382">
        <v>57.833774689003562</v>
      </c>
      <c r="AE1034" s="382">
        <v>47.146137435324761</v>
      </c>
      <c r="AF1034" s="382">
        <v>3.3019590488996302</v>
      </c>
      <c r="AG1034" s="382">
        <v>3.5526872779077472</v>
      </c>
      <c r="AH1034" s="382">
        <v>0.17182130584192443</v>
      </c>
    </row>
    <row r="1035" spans="1:35" ht="15.6">
      <c r="A1035" s="382">
        <v>9</v>
      </c>
      <c r="B1035" s="382">
        <v>83</v>
      </c>
      <c r="C1035" s="382">
        <v>2021</v>
      </c>
      <c r="D1035" s="382">
        <v>99</v>
      </c>
      <c r="E1035" s="382">
        <v>99</v>
      </c>
      <c r="F1035" s="382">
        <v>99</v>
      </c>
      <c r="G1035" s="382">
        <v>99</v>
      </c>
      <c r="H1035" s="382">
        <v>2</v>
      </c>
      <c r="I1035" s="382">
        <v>99</v>
      </c>
      <c r="J1035" s="382">
        <v>117</v>
      </c>
      <c r="K1035" s="382">
        <v>99</v>
      </c>
      <c r="L1035" s="382">
        <v>99</v>
      </c>
      <c r="M1035" s="382">
        <v>99</v>
      </c>
      <c r="N1035" s="382">
        <v>99</v>
      </c>
      <c r="O1035" s="382">
        <v>99</v>
      </c>
      <c r="P1035" s="382">
        <v>9999</v>
      </c>
      <c r="Q1035" s="382">
        <v>12</v>
      </c>
      <c r="R1035" s="382">
        <v>193</v>
      </c>
      <c r="S1035" s="382">
        <v>4.6113989637305686</v>
      </c>
      <c r="T1035" s="382">
        <v>3.7564766839378239</v>
      </c>
      <c r="U1035" s="382">
        <v>9.6310880829015524</v>
      </c>
      <c r="V1035" s="382">
        <v>0</v>
      </c>
      <c r="W1035" s="382">
        <v>0</v>
      </c>
      <c r="X1035" s="382">
        <v>4.6632124352331603</v>
      </c>
      <c r="Y1035" s="382">
        <v>0</v>
      </c>
      <c r="Z1035" s="382">
        <v>3.4156857552722699</v>
      </c>
      <c r="AA1035" s="382">
        <v>1.0176039170618632</v>
      </c>
      <c r="AB1035" s="382">
        <v>1.6216706094390869</v>
      </c>
      <c r="AC1035" s="382">
        <v>41.281791593346227</v>
      </c>
      <c r="AD1035" s="382">
        <v>52.613193021454393</v>
      </c>
      <c r="AE1035" s="382">
        <v>58.003236371841048</v>
      </c>
      <c r="AF1035" s="382">
        <v>1.0949795471436918</v>
      </c>
      <c r="AG1035" s="382">
        <v>1.2975800286042825</v>
      </c>
      <c r="AH1035" s="382">
        <v>0</v>
      </c>
    </row>
    <row r="1036" spans="1:35" ht="15.6">
      <c r="A1036" s="382">
        <v>9</v>
      </c>
      <c r="B1036" s="382">
        <v>84</v>
      </c>
      <c r="C1036" s="382">
        <v>2021</v>
      </c>
      <c r="D1036" s="382">
        <v>99</v>
      </c>
      <c r="E1036" s="382">
        <v>99</v>
      </c>
      <c r="F1036" s="382">
        <v>99</v>
      </c>
      <c r="G1036" s="382">
        <v>99</v>
      </c>
      <c r="H1036" s="382">
        <v>1</v>
      </c>
      <c r="I1036" s="382">
        <v>99</v>
      </c>
      <c r="J1036" s="382">
        <v>134</v>
      </c>
      <c r="K1036" s="382">
        <v>99</v>
      </c>
      <c r="L1036" s="382">
        <v>99</v>
      </c>
      <c r="M1036" s="382">
        <v>99</v>
      </c>
      <c r="N1036" s="382">
        <v>99</v>
      </c>
      <c r="O1036" s="382">
        <v>99</v>
      </c>
      <c r="P1036" s="382">
        <v>9999</v>
      </c>
      <c r="Q1036" s="382">
        <v>106</v>
      </c>
      <c r="R1036" s="382">
        <v>3877</v>
      </c>
      <c r="S1036" s="382">
        <v>5.0482331699767844</v>
      </c>
      <c r="T1036" s="382">
        <v>4.6014960020634517</v>
      </c>
      <c r="U1036" s="382">
        <v>7.7689399019860765</v>
      </c>
      <c r="V1036" s="382">
        <v>0</v>
      </c>
      <c r="W1036" s="382">
        <v>0</v>
      </c>
      <c r="X1036" s="382">
        <v>1.8828991488264124</v>
      </c>
      <c r="Y1036" s="382">
        <v>0</v>
      </c>
      <c r="Z1036" s="382">
        <v>3.1063752638077773</v>
      </c>
      <c r="AA1036" s="382">
        <v>1.1921396328051539</v>
      </c>
      <c r="AB1036" s="382">
        <v>1.2175434282975579</v>
      </c>
      <c r="AC1036" s="382">
        <v>49.710957688793158</v>
      </c>
      <c r="AD1036" s="382">
        <v>15.98827591748066</v>
      </c>
      <c r="AE1036" s="382">
        <v>46.638281487026781</v>
      </c>
      <c r="AF1036" s="382">
        <v>21.996039918528979</v>
      </c>
      <c r="AG1036" s="382">
        <v>21.026115787586704</v>
      </c>
      <c r="AH1036" s="382">
        <v>0.15475883415011604</v>
      </c>
    </row>
    <row r="1037" spans="1:35" ht="15.6">
      <c r="A1037" s="382">
        <v>9</v>
      </c>
      <c r="B1037" s="382">
        <v>85</v>
      </c>
      <c r="C1037" s="382">
        <v>2021</v>
      </c>
      <c r="D1037" s="382">
        <v>99</v>
      </c>
      <c r="E1037" s="382">
        <v>99</v>
      </c>
      <c r="F1037" s="382">
        <v>99</v>
      </c>
      <c r="G1037" s="382">
        <v>99</v>
      </c>
      <c r="H1037" s="382">
        <v>2</v>
      </c>
      <c r="I1037" s="382">
        <v>99</v>
      </c>
      <c r="J1037" s="382">
        <v>141</v>
      </c>
      <c r="K1037" s="382">
        <v>99</v>
      </c>
      <c r="L1037" s="382">
        <v>99</v>
      </c>
      <c r="M1037" s="382">
        <v>99</v>
      </c>
      <c r="N1037" s="382">
        <v>99</v>
      </c>
      <c r="O1037" s="382">
        <v>99</v>
      </c>
      <c r="P1037" s="382">
        <v>9999</v>
      </c>
      <c r="Q1037" s="382">
        <v>64</v>
      </c>
      <c r="R1037" s="382">
        <v>915</v>
      </c>
      <c r="S1037" s="382">
        <v>5.2393442622950817</v>
      </c>
      <c r="T1037" s="382">
        <v>4.078688524590163</v>
      </c>
      <c r="U1037" s="382">
        <v>8.7046994535519016</v>
      </c>
      <c r="V1037" s="382">
        <v>0</v>
      </c>
      <c r="W1037" s="382">
        <v>0.10928961748633882</v>
      </c>
      <c r="X1037" s="382">
        <v>2.5136612021857929</v>
      </c>
      <c r="Y1037" s="382">
        <v>0</v>
      </c>
      <c r="Z1037" s="382">
        <v>3.1214172541810727</v>
      </c>
      <c r="AA1037" s="382">
        <v>1.2677520256041273</v>
      </c>
      <c r="AB1037" s="382">
        <v>1.7816105031544589</v>
      </c>
      <c r="AC1037" s="382">
        <v>57.911450416429901</v>
      </c>
      <c r="AD1037" s="382">
        <v>58.427624335036761</v>
      </c>
      <c r="AE1037" s="382">
        <v>53.892242773369837</v>
      </c>
      <c r="AF1037" s="382">
        <v>5.1912242779092121</v>
      </c>
      <c r="AG1037" s="382">
        <v>5.5600201268707661</v>
      </c>
      <c r="AH1037" s="382">
        <v>0.54644808743169404</v>
      </c>
    </row>
    <row r="1038" spans="1:35" ht="15.6">
      <c r="A1038" s="382">
        <v>9</v>
      </c>
      <c r="B1038" s="382">
        <v>86</v>
      </c>
      <c r="C1038" s="382">
        <v>2021</v>
      </c>
      <c r="D1038" s="382">
        <v>99</v>
      </c>
      <c r="E1038" s="382">
        <v>99</v>
      </c>
      <c r="F1038" s="382">
        <v>99</v>
      </c>
      <c r="G1038" s="382">
        <v>99</v>
      </c>
      <c r="H1038" s="382">
        <v>2</v>
      </c>
      <c r="I1038" s="382">
        <v>99</v>
      </c>
      <c r="J1038" s="382">
        <v>143</v>
      </c>
      <c r="K1038" s="382">
        <v>99</v>
      </c>
      <c r="L1038" s="382">
        <v>99</v>
      </c>
      <c r="M1038" s="382">
        <v>99</v>
      </c>
      <c r="N1038" s="382">
        <v>99</v>
      </c>
      <c r="O1038" s="382">
        <v>99</v>
      </c>
      <c r="P1038" s="382">
        <v>9999</v>
      </c>
      <c r="Q1038" s="382">
        <v>14</v>
      </c>
      <c r="R1038" s="382">
        <v>231</v>
      </c>
      <c r="S1038" s="382">
        <v>5.792207792207793</v>
      </c>
      <c r="T1038" s="382">
        <v>4.2597402597402594</v>
      </c>
      <c r="U1038" s="382">
        <v>9.9259740259740141</v>
      </c>
      <c r="V1038" s="382">
        <v>0</v>
      </c>
      <c r="W1038" s="382">
        <v>0</v>
      </c>
      <c r="X1038" s="382">
        <v>6.9264069264069263</v>
      </c>
      <c r="Y1038" s="382">
        <v>0</v>
      </c>
      <c r="Z1038" s="382">
        <v>3.9233809939346975</v>
      </c>
      <c r="AA1038" s="382">
        <v>1.2960579158836079</v>
      </c>
      <c r="AB1038" s="382">
        <v>1.4629857160144373</v>
      </c>
      <c r="AC1038" s="382">
        <v>45.865675404612389</v>
      </c>
      <c r="AD1038" s="382">
        <v>50.881574389692723</v>
      </c>
      <c r="AE1038" s="382">
        <v>34.353130904277855</v>
      </c>
      <c r="AF1038" s="382">
        <v>1.3105713750787198</v>
      </c>
      <c r="AG1038" s="382">
        <v>1.6006139700811035</v>
      </c>
      <c r="AH1038" s="382">
        <v>0</v>
      </c>
    </row>
    <row r="1039" spans="1:35" ht="15.6">
      <c r="A1039" s="382">
        <v>9</v>
      </c>
      <c r="B1039" s="382">
        <v>87</v>
      </c>
      <c r="C1039" s="382">
        <v>2021</v>
      </c>
      <c r="D1039" s="382">
        <v>99</v>
      </c>
      <c r="E1039" s="382">
        <v>99</v>
      </c>
      <c r="F1039" s="382">
        <v>99</v>
      </c>
      <c r="G1039" s="382">
        <v>99</v>
      </c>
      <c r="H1039" s="382">
        <v>2</v>
      </c>
      <c r="I1039" s="382">
        <v>99</v>
      </c>
      <c r="J1039" s="382">
        <v>147</v>
      </c>
      <c r="K1039" s="382">
        <v>99</v>
      </c>
      <c r="L1039" s="382">
        <v>99</v>
      </c>
      <c r="M1039" s="382">
        <v>99</v>
      </c>
      <c r="N1039" s="382">
        <v>99</v>
      </c>
      <c r="O1039" s="382">
        <v>99</v>
      </c>
      <c r="P1039" s="382">
        <v>9999</v>
      </c>
      <c r="Q1039" s="382">
        <v>12</v>
      </c>
      <c r="R1039" s="382">
        <v>167</v>
      </c>
      <c r="S1039" s="382">
        <v>4.8023952095808387</v>
      </c>
      <c r="T1039" s="382">
        <v>3.9760479041916161</v>
      </c>
      <c r="U1039" s="382">
        <v>7.9395209580838255</v>
      </c>
      <c r="V1039" s="382">
        <v>0</v>
      </c>
      <c r="W1039" s="382">
        <v>0</v>
      </c>
      <c r="X1039" s="382">
        <v>1.7964071856287425</v>
      </c>
      <c r="Y1039" s="382">
        <v>0</v>
      </c>
      <c r="Z1039" s="382">
        <v>3.1522439129430615</v>
      </c>
      <c r="AA1039" s="382">
        <v>2.3604513953727504</v>
      </c>
      <c r="AB1039" s="382">
        <v>1.9908536243013479</v>
      </c>
      <c r="AC1039" s="382">
        <v>64.807998855843763</v>
      </c>
      <c r="AD1039" s="382">
        <v>43.86859831368664</v>
      </c>
      <c r="AE1039" s="382">
        <v>70.619260568109766</v>
      </c>
      <c r="AF1039" s="382">
        <v>0.94746934908288349</v>
      </c>
      <c r="AG1039" s="382">
        <v>0.92557637181322205</v>
      </c>
      <c r="AH1039" s="382">
        <v>0</v>
      </c>
    </row>
    <row r="1040" spans="1:35" ht="16.5" customHeight="1">
      <c r="A1040" s="382">
        <v>9</v>
      </c>
      <c r="B1040" s="382">
        <v>88</v>
      </c>
      <c r="C1040" s="382">
        <v>2021</v>
      </c>
      <c r="D1040" s="382">
        <v>99</v>
      </c>
      <c r="E1040" s="382">
        <v>99</v>
      </c>
      <c r="F1040" s="382">
        <v>99</v>
      </c>
      <c r="G1040" s="382">
        <v>99</v>
      </c>
      <c r="H1040" s="382">
        <v>1</v>
      </c>
      <c r="I1040" s="382">
        <v>99</v>
      </c>
      <c r="J1040" s="382">
        <v>155</v>
      </c>
      <c r="K1040" s="382">
        <v>99</v>
      </c>
      <c r="L1040" s="382">
        <v>99</v>
      </c>
      <c r="M1040" s="382">
        <v>99</v>
      </c>
      <c r="N1040" s="382">
        <v>99</v>
      </c>
      <c r="O1040" s="382">
        <v>99</v>
      </c>
      <c r="P1040" s="382">
        <v>9999</v>
      </c>
      <c r="Q1040" s="382">
        <v>41</v>
      </c>
      <c r="R1040" s="382">
        <v>1309</v>
      </c>
      <c r="S1040" s="382">
        <v>5.0229182582123748</v>
      </c>
      <c r="T1040" s="382">
        <v>3.5721925133689845</v>
      </c>
      <c r="U1040" s="382">
        <v>10.045126050420167</v>
      </c>
      <c r="V1040" s="382">
        <v>0</v>
      </c>
      <c r="W1040" s="382">
        <v>7.6394194041252847E-2</v>
      </c>
      <c r="X1040" s="382">
        <v>3.9724980901451494</v>
      </c>
      <c r="Y1040" s="382">
        <v>0.15278838808250569</v>
      </c>
      <c r="Z1040" s="382">
        <v>2.9801726643598445</v>
      </c>
      <c r="AA1040" s="382">
        <v>1.4167265695414335</v>
      </c>
      <c r="AB1040" s="382">
        <v>1.6840663000288212</v>
      </c>
      <c r="AC1040" s="382">
        <v>50.224517569076689</v>
      </c>
      <c r="AD1040" s="382">
        <v>47.166815210285002</v>
      </c>
      <c r="AE1040" s="382">
        <v>56.124950857756886</v>
      </c>
      <c r="AF1040" s="382">
        <v>7.4265711254460749</v>
      </c>
      <c r="AG1040" s="382">
        <v>9.1790244387345137</v>
      </c>
      <c r="AH1040" s="382">
        <v>0</v>
      </c>
    </row>
    <row r="1041" spans="1:34" ht="16.5" customHeight="1">
      <c r="A1041" s="382">
        <v>9</v>
      </c>
      <c r="B1041" s="382">
        <v>89</v>
      </c>
      <c r="C1041" s="382">
        <v>2021</v>
      </c>
      <c r="D1041" s="382">
        <v>99</v>
      </c>
      <c r="E1041" s="382">
        <v>99</v>
      </c>
      <c r="F1041" s="382">
        <v>99</v>
      </c>
      <c r="G1041" s="382">
        <v>99</v>
      </c>
      <c r="H1041" s="382">
        <v>2</v>
      </c>
      <c r="I1041" s="382">
        <v>99</v>
      </c>
      <c r="J1041" s="382">
        <v>160</v>
      </c>
      <c r="K1041" s="382">
        <v>99</v>
      </c>
      <c r="L1041" s="382">
        <v>99</v>
      </c>
      <c r="M1041" s="382">
        <v>99</v>
      </c>
      <c r="N1041" s="382">
        <v>99</v>
      </c>
      <c r="O1041" s="382">
        <v>99</v>
      </c>
      <c r="P1041" s="382">
        <v>9999</v>
      </c>
      <c r="Q1041" s="382">
        <v>16</v>
      </c>
      <c r="R1041" s="382">
        <v>209</v>
      </c>
      <c r="S1041" s="382">
        <v>5.1722488038277508</v>
      </c>
      <c r="T1041" s="382">
        <v>3.7655502392344489</v>
      </c>
      <c r="U1041" s="382">
        <v>9.1722488038277525</v>
      </c>
      <c r="V1041" s="382">
        <v>0</v>
      </c>
      <c r="W1041" s="382">
        <v>0</v>
      </c>
      <c r="X1041" s="382">
        <v>3.8277511961722497</v>
      </c>
      <c r="Y1041" s="382">
        <v>0</v>
      </c>
      <c r="Z1041" s="382">
        <v>3.5087444032558008</v>
      </c>
      <c r="AA1041" s="382">
        <v>1.5525855007501916</v>
      </c>
      <c r="AB1041" s="382">
        <v>1.8631556830148841</v>
      </c>
      <c r="AC1041" s="382">
        <v>59.672108765745513</v>
      </c>
      <c r="AD1041" s="382">
        <v>58.298922698246514</v>
      </c>
      <c r="AE1041" s="382">
        <v>45.559227726782595</v>
      </c>
      <c r="AF1041" s="382">
        <v>1.1857550536426509</v>
      </c>
      <c r="AG1041" s="382">
        <v>1.3382079378278515</v>
      </c>
      <c r="AH1041" s="382">
        <v>22.966507177033495</v>
      </c>
    </row>
    <row r="1042" spans="1:34" ht="16.5" customHeight="1">
      <c r="A1042" s="382">
        <v>9</v>
      </c>
      <c r="B1042" s="382">
        <v>90</v>
      </c>
      <c r="C1042" s="382">
        <v>2021</v>
      </c>
      <c r="D1042" s="382">
        <v>99</v>
      </c>
      <c r="E1042" s="382">
        <v>99</v>
      </c>
      <c r="F1042" s="382">
        <v>99</v>
      </c>
      <c r="G1042" s="382">
        <v>99</v>
      </c>
      <c r="H1042" s="382">
        <v>1</v>
      </c>
      <c r="I1042" s="382">
        <v>99</v>
      </c>
      <c r="J1042" s="382">
        <v>171</v>
      </c>
      <c r="K1042" s="382">
        <v>99</v>
      </c>
      <c r="L1042" s="382">
        <v>99</v>
      </c>
      <c r="M1042" s="382">
        <v>99</v>
      </c>
      <c r="N1042" s="382">
        <v>99</v>
      </c>
      <c r="O1042" s="382">
        <v>99</v>
      </c>
      <c r="P1042" s="382">
        <v>9999</v>
      </c>
      <c r="Q1042" s="382"/>
      <c r="R1042" s="382"/>
      <c r="S1042" s="382"/>
      <c r="T1042" s="382"/>
      <c r="U1042" s="382"/>
      <c r="V1042" s="382"/>
      <c r="W1042" s="382"/>
      <c r="X1042" s="382"/>
      <c r="Y1042" s="382"/>
      <c r="Z1042" s="382"/>
      <c r="AA1042" s="382"/>
      <c r="AB1042" s="382"/>
      <c r="AC1042" s="382"/>
      <c r="AD1042" s="382"/>
      <c r="AE1042" s="382"/>
      <c r="AF1042" s="382"/>
      <c r="AG1042" s="382"/>
      <c r="AH1042" s="382"/>
    </row>
    <row r="1043" spans="1:34" ht="16.5" customHeight="1">
      <c r="A1043" s="382">
        <v>9</v>
      </c>
      <c r="B1043" s="382">
        <v>91</v>
      </c>
      <c r="C1043" s="382">
        <v>2021</v>
      </c>
      <c r="D1043" s="382">
        <v>99</v>
      </c>
      <c r="E1043" s="382">
        <v>99</v>
      </c>
      <c r="F1043" s="382">
        <v>99</v>
      </c>
      <c r="G1043" s="382">
        <v>99</v>
      </c>
      <c r="H1043" s="382">
        <v>2</v>
      </c>
      <c r="I1043" s="382">
        <v>99</v>
      </c>
      <c r="J1043" s="382">
        <v>175</v>
      </c>
      <c r="K1043" s="382">
        <v>99</v>
      </c>
      <c r="L1043" s="382">
        <v>99</v>
      </c>
      <c r="M1043" s="382">
        <v>99</v>
      </c>
      <c r="N1043" s="382">
        <v>99</v>
      </c>
      <c r="O1043" s="382">
        <v>99</v>
      </c>
      <c r="P1043" s="382">
        <v>9999</v>
      </c>
      <c r="Q1043" s="382">
        <v>29</v>
      </c>
      <c r="R1043" s="382">
        <v>1920</v>
      </c>
      <c r="S1043" s="382">
        <v>4.3645833333333321</v>
      </c>
      <c r="T1043" s="382">
        <v>4.0609374999999996</v>
      </c>
      <c r="U1043" s="382">
        <v>7.3049479166666531</v>
      </c>
      <c r="V1043" s="382">
        <v>0</v>
      </c>
      <c r="W1043" s="382">
        <v>0</v>
      </c>
      <c r="X1043" s="382">
        <v>3.59375</v>
      </c>
      <c r="Y1043" s="382">
        <v>5.208333333333335E-2</v>
      </c>
      <c r="Z1043" s="382">
        <v>3.4314782858782822</v>
      </c>
      <c r="AA1043" s="382">
        <v>1.3872168755181089</v>
      </c>
      <c r="AB1043" s="382">
        <v>1.4505513162565995</v>
      </c>
      <c r="AC1043" s="382">
        <v>20.907238418817329</v>
      </c>
      <c r="AD1043" s="382">
        <v>8.8231950677950017</v>
      </c>
      <c r="AE1043" s="382">
        <v>56.305290670651011</v>
      </c>
      <c r="AF1043" s="382">
        <v>10.893060779875068</v>
      </c>
      <c r="AG1043" s="382">
        <v>9.7908374710508568</v>
      </c>
      <c r="AH1043" s="382">
        <v>0</v>
      </c>
    </row>
    <row r="1044" spans="1:34" ht="16.5" customHeight="1">
      <c r="A1044" s="382">
        <v>9</v>
      </c>
      <c r="B1044" s="382">
        <v>92</v>
      </c>
      <c r="C1044" s="382">
        <v>2021</v>
      </c>
      <c r="D1044" s="382">
        <v>99</v>
      </c>
      <c r="E1044" s="382">
        <v>99</v>
      </c>
      <c r="F1044" s="382">
        <v>99</v>
      </c>
      <c r="G1044" s="382">
        <v>99</v>
      </c>
      <c r="H1044" s="382">
        <v>2</v>
      </c>
      <c r="I1044" s="382">
        <v>99</v>
      </c>
      <c r="J1044" s="382">
        <v>177</v>
      </c>
      <c r="K1044" s="382">
        <v>99</v>
      </c>
      <c r="L1044" s="382">
        <v>99</v>
      </c>
      <c r="M1044" s="382">
        <v>99</v>
      </c>
      <c r="N1044" s="382">
        <v>99</v>
      </c>
      <c r="O1044" s="382">
        <v>99</v>
      </c>
      <c r="P1044" s="382">
        <v>9999</v>
      </c>
      <c r="Q1044" s="382">
        <v>27</v>
      </c>
      <c r="R1044" s="382">
        <v>627</v>
      </c>
      <c r="S1044" s="382">
        <v>5.3748006379585345</v>
      </c>
      <c r="T1044" s="382">
        <v>4.6220095693779912</v>
      </c>
      <c r="U1044" s="382">
        <v>10.177830940988825</v>
      </c>
      <c r="V1044" s="382">
        <v>0</v>
      </c>
      <c r="W1044" s="382">
        <v>0</v>
      </c>
      <c r="X1044" s="382">
        <v>5.1036682615629969</v>
      </c>
      <c r="Y1044" s="382">
        <v>0</v>
      </c>
      <c r="Z1044" s="382">
        <v>3.5960774860413913</v>
      </c>
      <c r="AA1044" s="382">
        <v>1.1102838481274369</v>
      </c>
      <c r="AB1044" s="382">
        <v>1.673232490246231</v>
      </c>
      <c r="AC1044" s="382">
        <v>37.681111916063671</v>
      </c>
      <c r="AD1044" s="382">
        <v>10.897907761725156</v>
      </c>
      <c r="AE1044" s="382">
        <v>47.546314839665904</v>
      </c>
      <c r="AF1044" s="382">
        <v>3.5572651609279511</v>
      </c>
      <c r="AG1044" s="382">
        <v>4.4547594967388733</v>
      </c>
      <c r="AH1044" s="382">
        <v>0</v>
      </c>
    </row>
    <row r="1045" spans="1:34" ht="16.5" customHeight="1">
      <c r="A1045" s="382">
        <v>9</v>
      </c>
      <c r="B1045" s="382">
        <v>93</v>
      </c>
      <c r="C1045" s="382">
        <v>2021</v>
      </c>
      <c r="D1045" s="382">
        <v>99</v>
      </c>
      <c r="E1045" s="382">
        <v>99</v>
      </c>
      <c r="F1045" s="382">
        <v>99</v>
      </c>
      <c r="G1045" s="382">
        <v>99</v>
      </c>
      <c r="H1045" s="382">
        <v>2</v>
      </c>
      <c r="I1045" s="382">
        <v>99</v>
      </c>
      <c r="J1045" s="382">
        <v>178</v>
      </c>
      <c r="K1045" s="382">
        <v>99</v>
      </c>
      <c r="L1045" s="382">
        <v>99</v>
      </c>
      <c r="M1045" s="382">
        <v>99</v>
      </c>
      <c r="N1045" s="382">
        <v>99</v>
      </c>
      <c r="O1045" s="382">
        <v>99</v>
      </c>
      <c r="P1045" s="382">
        <v>9999</v>
      </c>
      <c r="Q1045" s="382">
        <v>15</v>
      </c>
      <c r="R1045" s="382">
        <v>503.9</v>
      </c>
      <c r="S1045" s="382">
        <v>4.8872792220678711</v>
      </c>
      <c r="T1045" s="382">
        <v>4.1139114903750746</v>
      </c>
      <c r="U1045" s="382">
        <v>11.345306608454061</v>
      </c>
      <c r="V1045" s="382">
        <v>0</v>
      </c>
      <c r="W1045" s="382">
        <v>0</v>
      </c>
      <c r="X1045" s="382">
        <v>5.3582059932526311</v>
      </c>
      <c r="Y1045" s="382">
        <v>0</v>
      </c>
      <c r="Z1045" s="382">
        <v>3.1304035939778614</v>
      </c>
      <c r="AA1045" s="382">
        <v>0.96803184428244027</v>
      </c>
      <c r="AB1045" s="382">
        <v>1.5646669586423341</v>
      </c>
      <c r="AC1045" s="382">
        <v>61.252360182487656</v>
      </c>
      <c r="AD1045" s="382">
        <v>8.9569437661266811</v>
      </c>
      <c r="AE1045" s="382">
        <v>26.292198977998737</v>
      </c>
      <c r="AF1045" s="382">
        <v>2.8588611078015873</v>
      </c>
      <c r="AG1045" s="382">
        <v>3.9908194886635591</v>
      </c>
      <c r="AH1045" s="382">
        <v>2.9767811073625721</v>
      </c>
    </row>
    <row r="1046" spans="1:34" ht="16.5" customHeight="1">
      <c r="A1046" s="382">
        <v>9</v>
      </c>
      <c r="B1046" s="382">
        <v>94</v>
      </c>
      <c r="C1046" s="382">
        <v>2021</v>
      </c>
      <c r="D1046" s="382">
        <v>99</v>
      </c>
      <c r="E1046" s="382">
        <v>99</v>
      </c>
      <c r="F1046" s="382">
        <v>99</v>
      </c>
      <c r="G1046" s="382">
        <v>99</v>
      </c>
      <c r="H1046" s="382">
        <v>2</v>
      </c>
      <c r="I1046" s="382">
        <v>99</v>
      </c>
      <c r="J1046" s="382">
        <v>181</v>
      </c>
      <c r="K1046" s="382">
        <v>99</v>
      </c>
      <c r="L1046" s="382">
        <v>99</v>
      </c>
      <c r="M1046" s="382">
        <v>99</v>
      </c>
      <c r="N1046" s="382">
        <v>99</v>
      </c>
      <c r="O1046" s="382">
        <v>99</v>
      </c>
      <c r="P1046" s="382">
        <v>9999</v>
      </c>
      <c r="Q1046" s="382">
        <v>14</v>
      </c>
      <c r="R1046" s="382">
        <v>491</v>
      </c>
      <c r="S1046" s="382">
        <v>5.4969450101832997</v>
      </c>
      <c r="T1046" s="382">
        <v>3.5580448065173118</v>
      </c>
      <c r="U1046" s="382">
        <v>6.7458248472505069</v>
      </c>
      <c r="V1046" s="382">
        <v>0</v>
      </c>
      <c r="W1046" s="382">
        <v>0</v>
      </c>
      <c r="X1046" s="382">
        <v>0.20366598778004075</v>
      </c>
      <c r="Y1046" s="382">
        <v>0</v>
      </c>
      <c r="Z1046" s="382">
        <v>1.646844134313489</v>
      </c>
      <c r="AA1046" s="382">
        <v>0.79553926619852988</v>
      </c>
      <c r="AB1046" s="382">
        <v>1.4988765127375796</v>
      </c>
      <c r="AC1046" s="382">
        <v>36.907903890429012</v>
      </c>
      <c r="AD1046" s="382">
        <v>19.261178555705968</v>
      </c>
      <c r="AE1046" s="382">
        <v>42.160078504444925</v>
      </c>
      <c r="AF1046" s="382">
        <v>2.7856733556868023</v>
      </c>
      <c r="AG1046" s="382">
        <v>2.3121608407268677</v>
      </c>
      <c r="AH1046" s="382">
        <v>0</v>
      </c>
    </row>
    <row r="1047" spans="1:34" ht="16.5" customHeight="1">
      <c r="A1047" s="382">
        <v>9</v>
      </c>
      <c r="B1047" s="382">
        <v>95</v>
      </c>
      <c r="C1047" s="382">
        <v>2021</v>
      </c>
      <c r="D1047" s="382">
        <v>99</v>
      </c>
      <c r="E1047" s="382">
        <v>99</v>
      </c>
      <c r="F1047" s="382">
        <v>99</v>
      </c>
      <c r="G1047" s="382">
        <v>99</v>
      </c>
      <c r="H1047" s="382">
        <v>2</v>
      </c>
      <c r="I1047" s="382">
        <v>99</v>
      </c>
      <c r="J1047" s="382">
        <v>262</v>
      </c>
      <c r="K1047" s="382">
        <v>99</v>
      </c>
      <c r="L1047" s="382">
        <v>99</v>
      </c>
      <c r="M1047" s="382">
        <v>99</v>
      </c>
      <c r="N1047" s="382">
        <v>99</v>
      </c>
      <c r="O1047" s="382">
        <v>99</v>
      </c>
      <c r="P1047" s="382">
        <v>9999</v>
      </c>
      <c r="Q1047" s="382"/>
      <c r="R1047" s="382"/>
      <c r="S1047" s="382"/>
      <c r="T1047" s="382"/>
      <c r="U1047" s="382"/>
      <c r="V1047" s="382"/>
      <c r="W1047" s="382"/>
      <c r="X1047" s="382"/>
      <c r="Y1047" s="382"/>
      <c r="Z1047" s="382"/>
      <c r="AA1047" s="382"/>
      <c r="AB1047" s="382"/>
      <c r="AC1047" s="382"/>
      <c r="AD1047" s="382"/>
      <c r="AE1047" s="382"/>
      <c r="AF1047" s="382"/>
      <c r="AG1047" s="382"/>
      <c r="AH1047" s="382"/>
    </row>
    <row r="1048" spans="1:34" ht="16.5" customHeight="1">
      <c r="A1048" s="382">
        <v>9</v>
      </c>
      <c r="B1048" s="382">
        <v>96</v>
      </c>
      <c r="C1048" s="382">
        <v>2021</v>
      </c>
      <c r="D1048" s="382">
        <v>99</v>
      </c>
      <c r="E1048" s="382">
        <v>99</v>
      </c>
      <c r="F1048" s="382">
        <v>99</v>
      </c>
      <c r="G1048" s="382">
        <v>99</v>
      </c>
      <c r="H1048" s="382">
        <v>2</v>
      </c>
      <c r="I1048" s="382">
        <v>99</v>
      </c>
      <c r="J1048" s="382">
        <v>267</v>
      </c>
      <c r="K1048" s="382">
        <v>99</v>
      </c>
      <c r="L1048" s="382">
        <v>99</v>
      </c>
      <c r="M1048" s="382">
        <v>99</v>
      </c>
      <c r="N1048" s="382">
        <v>99</v>
      </c>
      <c r="O1048" s="382">
        <v>99</v>
      </c>
      <c r="P1048" s="382">
        <v>9999</v>
      </c>
      <c r="Q1048" s="382"/>
      <c r="R1048" s="382"/>
      <c r="S1048" s="382"/>
      <c r="T1048" s="382"/>
      <c r="U1048" s="382"/>
      <c r="V1048" s="382"/>
      <c r="W1048" s="382"/>
      <c r="X1048" s="382"/>
      <c r="Y1048" s="382"/>
      <c r="Z1048" s="382"/>
      <c r="AA1048" s="382"/>
      <c r="AB1048" s="382"/>
      <c r="AC1048" s="382"/>
      <c r="AD1048" s="382"/>
      <c r="AE1048" s="382"/>
      <c r="AF1048" s="382"/>
      <c r="AG1048" s="382"/>
      <c r="AH1048" s="382"/>
    </row>
    <row r="1049" spans="1:34" ht="16.5" customHeight="1">
      <c r="A1049" s="382">
        <v>9</v>
      </c>
      <c r="B1049" s="382">
        <v>97</v>
      </c>
      <c r="C1049" s="382">
        <v>2021</v>
      </c>
      <c r="D1049" s="382">
        <v>99</v>
      </c>
      <c r="E1049" s="382">
        <v>99</v>
      </c>
      <c r="F1049" s="382">
        <v>99</v>
      </c>
      <c r="G1049" s="382">
        <v>99</v>
      </c>
      <c r="H1049" s="382">
        <v>1</v>
      </c>
      <c r="I1049" s="382">
        <v>99</v>
      </c>
      <c r="J1049" s="382">
        <v>309</v>
      </c>
      <c r="K1049" s="382">
        <v>99</v>
      </c>
      <c r="L1049" s="382">
        <v>99</v>
      </c>
      <c r="M1049" s="382">
        <v>99</v>
      </c>
      <c r="N1049" s="382">
        <v>99</v>
      </c>
      <c r="O1049" s="382">
        <v>99</v>
      </c>
      <c r="P1049" s="382">
        <v>9999</v>
      </c>
      <c r="Q1049" s="382">
        <v>47</v>
      </c>
      <c r="R1049" s="382">
        <v>883</v>
      </c>
      <c r="S1049" s="382">
        <v>5.9682899207248017</v>
      </c>
      <c r="T1049" s="382">
        <v>4.0181200453001154</v>
      </c>
      <c r="U1049" s="382">
        <v>7.8848810872027117</v>
      </c>
      <c r="V1049" s="382">
        <v>0</v>
      </c>
      <c r="W1049" s="382">
        <v>0.1132502831257078</v>
      </c>
      <c r="X1049" s="382">
        <v>2.2650056625141559</v>
      </c>
      <c r="Y1049" s="382">
        <v>0.1132502831257078</v>
      </c>
      <c r="Z1049" s="382">
        <v>3.3720465475794121</v>
      </c>
      <c r="AA1049" s="382">
        <v>1.8423457761726167</v>
      </c>
      <c r="AB1049" s="382">
        <v>1.5847911356663116</v>
      </c>
      <c r="AC1049" s="382">
        <v>39.945133751445731</v>
      </c>
      <c r="AD1049" s="382">
        <v>39.547651096458821</v>
      </c>
      <c r="AE1049" s="382">
        <v>50.715447585339774</v>
      </c>
      <c r="AF1049" s="382">
        <v>5.0096732649112949</v>
      </c>
      <c r="AG1049" s="382">
        <v>4.8602358038266722</v>
      </c>
      <c r="AH1049" s="382">
        <v>0.79275198187995455</v>
      </c>
    </row>
    <row r="1050" spans="1:34" ht="16.5" customHeight="1">
      <c r="A1050" s="382">
        <v>9</v>
      </c>
      <c r="B1050" s="382">
        <v>98</v>
      </c>
      <c r="C1050" s="382">
        <v>2021</v>
      </c>
      <c r="D1050" s="382">
        <v>99</v>
      </c>
      <c r="E1050" s="382">
        <v>99</v>
      </c>
      <c r="F1050" s="382">
        <v>99</v>
      </c>
      <c r="G1050" s="382">
        <v>99</v>
      </c>
      <c r="H1050" s="382">
        <v>2</v>
      </c>
      <c r="I1050" s="382">
        <v>99</v>
      </c>
      <c r="J1050" s="382">
        <v>470</v>
      </c>
      <c r="K1050" s="382">
        <v>99</v>
      </c>
      <c r="L1050" s="382">
        <v>99</v>
      </c>
      <c r="M1050" s="382">
        <v>99</v>
      </c>
      <c r="N1050" s="382">
        <v>99</v>
      </c>
      <c r="O1050" s="382">
        <v>99</v>
      </c>
      <c r="P1050" s="382">
        <v>9999</v>
      </c>
      <c r="Q1050" s="382">
        <v>20</v>
      </c>
      <c r="R1050" s="382">
        <v>906</v>
      </c>
      <c r="S1050" s="382">
        <v>5.5971302428256067</v>
      </c>
      <c r="T1050" s="382">
        <v>3.701986754966887</v>
      </c>
      <c r="U1050" s="382">
        <v>5.7761589403973508</v>
      </c>
      <c r="V1050" s="382">
        <v>0</v>
      </c>
      <c r="W1050" s="382">
        <v>0</v>
      </c>
      <c r="X1050" s="382">
        <v>0.44150110375275931</v>
      </c>
      <c r="Y1050" s="382">
        <v>0</v>
      </c>
      <c r="Z1050" s="382">
        <v>2.2947451808287194</v>
      </c>
      <c r="AA1050" s="382">
        <v>1.7585968401459919</v>
      </c>
      <c r="AB1050" s="382">
        <v>1.5259117434606737</v>
      </c>
      <c r="AC1050" s="382">
        <v>32.449010511385843</v>
      </c>
      <c r="AD1050" s="382">
        <v>37.745918028389838</v>
      </c>
      <c r="AE1050" s="382">
        <v>57.141118918527987</v>
      </c>
      <c r="AF1050" s="382">
        <v>5.1401630555035487</v>
      </c>
      <c r="AG1050" s="382">
        <v>3.6531610747212881</v>
      </c>
      <c r="AH1050" s="382">
        <v>1.2141280353200883</v>
      </c>
    </row>
    <row r="1051" spans="1:34" ht="16.5" customHeight="1">
      <c r="A1051" s="382">
        <v>9</v>
      </c>
      <c r="B1051" s="382">
        <v>99</v>
      </c>
      <c r="C1051" s="382">
        <v>2021</v>
      </c>
      <c r="D1051" s="382">
        <v>99</v>
      </c>
      <c r="E1051" s="382">
        <v>99</v>
      </c>
      <c r="F1051" s="382">
        <v>99</v>
      </c>
      <c r="G1051" s="382">
        <v>99</v>
      </c>
      <c r="H1051" s="382">
        <v>2</v>
      </c>
      <c r="I1051" s="382">
        <v>99</v>
      </c>
      <c r="J1051" s="382">
        <v>629</v>
      </c>
      <c r="K1051" s="382">
        <v>99</v>
      </c>
      <c r="L1051" s="382">
        <v>99</v>
      </c>
      <c r="M1051" s="382">
        <v>99</v>
      </c>
      <c r="N1051" s="382">
        <v>99</v>
      </c>
      <c r="O1051" s="382">
        <v>99</v>
      </c>
      <c r="P1051" s="382">
        <v>9999</v>
      </c>
      <c r="Q1051" s="382">
        <v>7</v>
      </c>
      <c r="R1051" s="382">
        <v>85</v>
      </c>
      <c r="S1051" s="382">
        <v>6.3294117647058812</v>
      </c>
      <c r="T1051" s="382">
        <v>4.1529411764705877</v>
      </c>
      <c r="U1051" s="382">
        <v>12.92</v>
      </c>
      <c r="V1051" s="382">
        <v>0</v>
      </c>
      <c r="W1051" s="382">
        <v>0</v>
      </c>
      <c r="X1051" s="382">
        <v>23.52941176470588</v>
      </c>
      <c r="Y1051" s="382">
        <v>0</v>
      </c>
      <c r="Z1051" s="382">
        <v>3.6476841968569671</v>
      </c>
      <c r="AA1051" s="382">
        <v>1.5215180909335473</v>
      </c>
      <c r="AB1051" s="382">
        <v>1.4990654528184908</v>
      </c>
      <c r="AC1051" s="382">
        <v>49.356495179576406</v>
      </c>
      <c r="AD1051" s="382">
        <v>34.389726182545758</v>
      </c>
      <c r="AE1051" s="382">
        <v>58.655835222957187</v>
      </c>
      <c r="AF1051" s="382">
        <v>0.48224487827571938</v>
      </c>
      <c r="AG1051" s="382">
        <v>0.76662491253132259</v>
      </c>
      <c r="AH1051" s="382">
        <v>0</v>
      </c>
    </row>
    <row r="1052" spans="1:34" ht="16.5" customHeight="1">
      <c r="A1052" s="382">
        <v>9</v>
      </c>
      <c r="B1052" s="382">
        <v>100</v>
      </c>
      <c r="C1052" s="382">
        <v>2021</v>
      </c>
      <c r="D1052" s="382">
        <v>99</v>
      </c>
      <c r="E1052" s="382">
        <v>99</v>
      </c>
      <c r="F1052" s="382">
        <v>99</v>
      </c>
      <c r="G1052" s="382">
        <v>99</v>
      </c>
      <c r="H1052" s="382">
        <v>1</v>
      </c>
      <c r="I1052" s="382">
        <v>99</v>
      </c>
      <c r="J1052" s="382">
        <v>643</v>
      </c>
      <c r="K1052" s="382">
        <v>99</v>
      </c>
      <c r="L1052" s="382">
        <v>99</v>
      </c>
      <c r="M1052" s="382">
        <v>99</v>
      </c>
      <c r="N1052" s="382">
        <v>99</v>
      </c>
      <c r="O1052" s="382">
        <v>99</v>
      </c>
      <c r="P1052" s="382">
        <v>9999</v>
      </c>
      <c r="Q1052" s="382">
        <v>18</v>
      </c>
      <c r="R1052" s="382">
        <v>363</v>
      </c>
      <c r="S1052" s="382">
        <v>4.8898071625344359</v>
      </c>
      <c r="T1052" s="382">
        <v>3.842975206611571</v>
      </c>
      <c r="U1052" s="382">
        <v>9.137162534435264</v>
      </c>
      <c r="V1052" s="382">
        <v>0</v>
      </c>
      <c r="W1052" s="382">
        <v>0</v>
      </c>
      <c r="X1052" s="382">
        <v>4.6831955922865003</v>
      </c>
      <c r="Y1052" s="382">
        <v>0.82644628099173589</v>
      </c>
      <c r="Z1052" s="382">
        <v>3.5757713831566198</v>
      </c>
      <c r="AA1052" s="382">
        <v>1.5406272974670949</v>
      </c>
      <c r="AB1052" s="382">
        <v>1.8497632837735904</v>
      </c>
      <c r="AC1052" s="382">
        <v>10.255648284052498</v>
      </c>
      <c r="AD1052" s="382">
        <v>22.575918779438155</v>
      </c>
      <c r="AE1052" s="382">
        <v>52.366519071867557</v>
      </c>
      <c r="AF1052" s="382">
        <v>2.0594693036951295</v>
      </c>
      <c r="AG1052" s="382">
        <v>2.3153650005780078</v>
      </c>
      <c r="AH1052" s="382">
        <v>0</v>
      </c>
    </row>
    <row r="1053" spans="1:34" ht="15.6">
      <c r="A1053" s="382">
        <v>9</v>
      </c>
      <c r="B1053" s="382">
        <v>101</v>
      </c>
      <c r="C1053" s="382">
        <v>2021</v>
      </c>
      <c r="D1053" s="382">
        <v>99</v>
      </c>
      <c r="E1053" s="382">
        <v>99</v>
      </c>
      <c r="F1053" s="382">
        <v>99</v>
      </c>
      <c r="G1053" s="382">
        <v>99</v>
      </c>
      <c r="H1053" s="382">
        <v>2</v>
      </c>
      <c r="I1053" s="382">
        <v>99</v>
      </c>
      <c r="J1053" s="382">
        <v>704</v>
      </c>
      <c r="K1053" s="382">
        <v>99</v>
      </c>
      <c r="L1053" s="382">
        <v>99</v>
      </c>
      <c r="M1053" s="382">
        <v>99</v>
      </c>
      <c r="N1053" s="382">
        <v>99</v>
      </c>
      <c r="O1053" s="382">
        <v>99</v>
      </c>
      <c r="P1053" s="382">
        <v>9999</v>
      </c>
      <c r="Q1053" s="382">
        <v>3</v>
      </c>
      <c r="R1053" s="382">
        <v>32</v>
      </c>
      <c r="S1053" s="382">
        <v>4.71875</v>
      </c>
      <c r="T1053" s="382">
        <v>3.59375</v>
      </c>
      <c r="U1053" s="382">
        <v>10.556249999999999</v>
      </c>
      <c r="V1053" s="382">
        <v>0</v>
      </c>
      <c r="W1053" s="382">
        <v>0</v>
      </c>
      <c r="X1053" s="382">
        <v>0</v>
      </c>
      <c r="Y1053" s="382">
        <v>0</v>
      </c>
      <c r="Z1053" s="382">
        <v>2.896542928647877</v>
      </c>
      <c r="AA1053" s="382">
        <v>1.3746448404951728</v>
      </c>
      <c r="AB1053" s="382">
        <v>1.834723667885712</v>
      </c>
      <c r="AC1053" s="382">
        <v>78.645586552684975</v>
      </c>
      <c r="AD1053" s="382">
        <v>13.660668964835896</v>
      </c>
      <c r="AE1053" s="382">
        <v>32.641224933760121</v>
      </c>
      <c r="AF1053" s="382">
        <v>0.18155101299791784</v>
      </c>
      <c r="AG1053" s="382">
        <v>0.23580941126669161</v>
      </c>
      <c r="AH1053" s="382">
        <v>0</v>
      </c>
    </row>
    <row r="1054" spans="1:34" ht="15.6">
      <c r="A1054" s="382">
        <v>9</v>
      </c>
      <c r="B1054" s="382">
        <v>102</v>
      </c>
      <c r="C1054" s="382">
        <v>2021</v>
      </c>
      <c r="D1054" s="382">
        <v>99</v>
      </c>
      <c r="E1054" s="382">
        <v>99</v>
      </c>
      <c r="F1054" s="382">
        <v>99</v>
      </c>
      <c r="G1054" s="382">
        <v>99</v>
      </c>
      <c r="H1054" s="382">
        <v>1</v>
      </c>
      <c r="I1054" s="382">
        <v>99</v>
      </c>
      <c r="J1054" s="382">
        <v>802</v>
      </c>
      <c r="K1054" s="382">
        <v>99</v>
      </c>
      <c r="L1054" s="382">
        <v>99</v>
      </c>
      <c r="M1054" s="382">
        <v>99</v>
      </c>
      <c r="N1054" s="382">
        <v>99</v>
      </c>
      <c r="O1054" s="382">
        <v>99</v>
      </c>
      <c r="P1054" s="382">
        <v>9999</v>
      </c>
      <c r="Q1054" s="382"/>
      <c r="R1054" s="382"/>
      <c r="S1054" s="382"/>
      <c r="T1054" s="382"/>
      <c r="U1054" s="382"/>
      <c r="V1054" s="382"/>
      <c r="W1054" s="382"/>
      <c r="X1054" s="382"/>
      <c r="Y1054" s="382"/>
      <c r="Z1054" s="382"/>
      <c r="AA1054" s="382"/>
      <c r="AB1054" s="382"/>
      <c r="AC1054" s="382"/>
      <c r="AD1054" s="382"/>
      <c r="AE1054" s="382"/>
      <c r="AF1054" s="382"/>
      <c r="AG1054" s="382"/>
      <c r="AH1054" s="382"/>
    </row>
    <row r="1055" spans="1:34" ht="15.6">
      <c r="A1055" s="382">
        <v>9</v>
      </c>
      <c r="B1055" s="382">
        <v>103</v>
      </c>
      <c r="C1055" s="382">
        <v>2020</v>
      </c>
      <c r="D1055" s="382">
        <v>99</v>
      </c>
      <c r="E1055" s="382">
        <v>99</v>
      </c>
      <c r="F1055" s="382">
        <v>99</v>
      </c>
      <c r="G1055" s="382">
        <v>99</v>
      </c>
      <c r="H1055" s="382">
        <v>1</v>
      </c>
      <c r="I1055" s="382">
        <v>99</v>
      </c>
      <c r="J1055" s="382">
        <v>103</v>
      </c>
      <c r="K1055" s="382">
        <v>99</v>
      </c>
      <c r="L1055" s="382">
        <v>99</v>
      </c>
      <c r="M1055" s="382">
        <v>99</v>
      </c>
      <c r="N1055" s="382">
        <v>99</v>
      </c>
      <c r="O1055" s="382">
        <v>99</v>
      </c>
      <c r="P1055" s="382">
        <v>9999</v>
      </c>
      <c r="Q1055" s="382">
        <v>26</v>
      </c>
      <c r="R1055" s="382">
        <v>256</v>
      </c>
      <c r="S1055" s="382">
        <v>6.1953125</v>
      </c>
      <c r="T1055" s="382">
        <v>3.4296875</v>
      </c>
      <c r="U1055" s="382">
        <v>10.307421874999998</v>
      </c>
      <c r="V1055" s="382">
        <v>0</v>
      </c>
      <c r="W1055" s="382">
        <v>0</v>
      </c>
      <c r="X1055" s="382">
        <v>5.078125</v>
      </c>
      <c r="Y1055" s="382">
        <v>0</v>
      </c>
      <c r="Z1055" s="382">
        <v>3.4405871923658009</v>
      </c>
      <c r="AA1055" s="382">
        <v>1.7323150773874108</v>
      </c>
      <c r="AB1055" s="382">
        <v>1.8357712690702377</v>
      </c>
      <c r="AC1055" s="382">
        <v>67.546507712373113</v>
      </c>
      <c r="AD1055" s="382">
        <v>56.847472715055709</v>
      </c>
      <c r="AE1055" s="382">
        <v>50.547643111118965</v>
      </c>
      <c r="AF1055" s="382">
        <v>1.459105158164719</v>
      </c>
      <c r="AG1055" s="382">
        <v>1.9189762512234951</v>
      </c>
      <c r="AH1055" s="382">
        <v>0.78125</v>
      </c>
    </row>
    <row r="1056" spans="1:34" ht="15.6">
      <c r="A1056" s="382">
        <v>9</v>
      </c>
      <c r="B1056" s="382">
        <v>104</v>
      </c>
      <c r="C1056" s="382">
        <v>2020</v>
      </c>
      <c r="D1056" s="382">
        <v>99</v>
      </c>
      <c r="E1056" s="382">
        <v>99</v>
      </c>
      <c r="F1056" s="382">
        <v>99</v>
      </c>
      <c r="G1056" s="382">
        <v>99</v>
      </c>
      <c r="H1056" s="382">
        <v>2</v>
      </c>
      <c r="I1056" s="382">
        <v>99</v>
      </c>
      <c r="J1056" s="382">
        <v>106</v>
      </c>
      <c r="K1056" s="382">
        <v>99</v>
      </c>
      <c r="L1056" s="382">
        <v>99</v>
      </c>
      <c r="M1056" s="382">
        <v>99</v>
      </c>
      <c r="N1056" s="382">
        <v>99</v>
      </c>
      <c r="O1056" s="382">
        <v>99</v>
      </c>
      <c r="P1056" s="382">
        <v>9999</v>
      </c>
      <c r="Q1056" s="382">
        <v>19</v>
      </c>
      <c r="R1056" s="382">
        <v>292</v>
      </c>
      <c r="S1056" s="382">
        <v>9.1506849315068486</v>
      </c>
      <c r="T1056" s="382">
        <v>3.304794520547945</v>
      </c>
      <c r="U1056" s="382">
        <v>10.738013698630144</v>
      </c>
      <c r="V1056" s="382">
        <v>0.34246575342465752</v>
      </c>
      <c r="W1056" s="382">
        <v>0</v>
      </c>
      <c r="X1056" s="382">
        <v>20.547945205479447</v>
      </c>
      <c r="Y1056" s="382">
        <v>0.34246575342465752</v>
      </c>
      <c r="Z1056" s="382">
        <v>5.1572956861452806</v>
      </c>
      <c r="AA1056" s="382">
        <v>1.8830260757891049</v>
      </c>
      <c r="AB1056" s="382">
        <v>1.6999932389785302</v>
      </c>
      <c r="AC1056" s="382">
        <v>63.40669076254472</v>
      </c>
      <c r="AD1056" s="382">
        <v>48.827418731323839</v>
      </c>
      <c r="AE1056" s="382">
        <v>40.716449395356761</v>
      </c>
      <c r="AF1056" s="382">
        <v>1.6642918210316326</v>
      </c>
      <c r="AG1056" s="382">
        <v>2.2802706013231036</v>
      </c>
      <c r="AH1056" s="382">
        <v>0</v>
      </c>
    </row>
    <row r="1057" spans="1:34" ht="15.6">
      <c r="A1057" s="382">
        <v>9</v>
      </c>
      <c r="B1057" s="382">
        <v>105</v>
      </c>
      <c r="C1057" s="382">
        <v>2020</v>
      </c>
      <c r="D1057" s="382">
        <v>99</v>
      </c>
      <c r="E1057" s="382">
        <v>99</v>
      </c>
      <c r="F1057" s="382">
        <v>99</v>
      </c>
      <c r="G1057" s="382">
        <v>99</v>
      </c>
      <c r="H1057" s="382">
        <v>1</v>
      </c>
      <c r="I1057" s="382">
        <v>99</v>
      </c>
      <c r="J1057" s="382">
        <v>109</v>
      </c>
      <c r="K1057" s="382">
        <v>99</v>
      </c>
      <c r="L1057" s="382">
        <v>99</v>
      </c>
      <c r="M1057" s="382">
        <v>99</v>
      </c>
      <c r="N1057" s="382">
        <v>99</v>
      </c>
      <c r="O1057" s="382">
        <v>99</v>
      </c>
      <c r="P1057" s="382">
        <v>9999</v>
      </c>
      <c r="Q1057" s="382"/>
      <c r="R1057" s="382"/>
      <c r="S1057" s="382"/>
      <c r="T1057" s="382"/>
      <c r="U1057" s="382"/>
      <c r="V1057" s="382"/>
      <c r="W1057" s="382"/>
      <c r="X1057" s="382"/>
      <c r="Y1057" s="382"/>
      <c r="Z1057" s="382"/>
      <c r="AA1057" s="382"/>
      <c r="AB1057" s="382"/>
      <c r="AC1057" s="382"/>
      <c r="AD1057" s="382"/>
      <c r="AE1057" s="382"/>
      <c r="AF1057" s="382"/>
      <c r="AG1057" s="382"/>
      <c r="AH1057" s="382"/>
    </row>
    <row r="1058" spans="1:34" ht="15.6">
      <c r="A1058" s="382">
        <v>9</v>
      </c>
      <c r="B1058" s="382">
        <v>106</v>
      </c>
      <c r="C1058" s="382">
        <v>2020</v>
      </c>
      <c r="D1058" s="382">
        <v>99</v>
      </c>
      <c r="E1058" s="382">
        <v>99</v>
      </c>
      <c r="F1058" s="382">
        <v>99</v>
      </c>
      <c r="G1058" s="382">
        <v>99</v>
      </c>
      <c r="H1058" s="382">
        <v>1</v>
      </c>
      <c r="I1058" s="382">
        <v>99</v>
      </c>
      <c r="J1058" s="382">
        <v>110</v>
      </c>
      <c r="K1058" s="382">
        <v>99</v>
      </c>
      <c r="L1058" s="382">
        <v>99</v>
      </c>
      <c r="M1058" s="382">
        <v>99</v>
      </c>
      <c r="N1058" s="382">
        <v>99</v>
      </c>
      <c r="O1058" s="382">
        <v>99</v>
      </c>
      <c r="P1058" s="382">
        <v>9999</v>
      </c>
      <c r="Q1058" s="382">
        <v>85</v>
      </c>
      <c r="R1058" s="382">
        <v>4062</v>
      </c>
      <c r="S1058" s="382">
        <v>4.9803052683407181</v>
      </c>
      <c r="T1058" s="382">
        <v>5.8434268833087151</v>
      </c>
      <c r="U1058" s="382">
        <v>6.9447488921713516</v>
      </c>
      <c r="V1058" s="382">
        <v>0</v>
      </c>
      <c r="W1058" s="382">
        <v>7.3855243722304301E-2</v>
      </c>
      <c r="X1058" s="382">
        <v>0.93549975381585437</v>
      </c>
      <c r="Y1058" s="382">
        <v>7.3855243722304301E-2</v>
      </c>
      <c r="Z1058" s="382">
        <v>2.6734176559303822</v>
      </c>
      <c r="AA1058" s="382">
        <v>0.97335557667677219</v>
      </c>
      <c r="AB1058" s="382">
        <v>1.8644633038938587</v>
      </c>
      <c r="AC1058" s="382">
        <v>31.611208993879156</v>
      </c>
      <c r="AD1058" s="382">
        <v>13.480174831531279</v>
      </c>
      <c r="AE1058" s="382">
        <v>49.09985378026709</v>
      </c>
      <c r="AF1058" s="382">
        <v>23.151895126816758</v>
      </c>
      <c r="AG1058" s="382">
        <v>20.515213888364279</v>
      </c>
      <c r="AH1058" s="382">
        <v>0.81240768094534688</v>
      </c>
    </row>
    <row r="1059" spans="1:34" ht="15.6">
      <c r="A1059" s="382">
        <v>9</v>
      </c>
      <c r="B1059" s="382">
        <v>107</v>
      </c>
      <c r="C1059" s="382">
        <v>2020</v>
      </c>
      <c r="D1059" s="382">
        <v>99</v>
      </c>
      <c r="E1059" s="382">
        <v>99</v>
      </c>
      <c r="F1059" s="382">
        <v>99</v>
      </c>
      <c r="G1059" s="382">
        <v>99</v>
      </c>
      <c r="H1059" s="382">
        <v>1</v>
      </c>
      <c r="I1059" s="382">
        <v>99</v>
      </c>
      <c r="J1059" s="382">
        <v>111</v>
      </c>
      <c r="K1059" s="382">
        <v>99</v>
      </c>
      <c r="L1059" s="382">
        <v>99</v>
      </c>
      <c r="M1059" s="382">
        <v>99</v>
      </c>
      <c r="N1059" s="382">
        <v>99</v>
      </c>
      <c r="O1059" s="382">
        <v>99</v>
      </c>
      <c r="P1059" s="382">
        <v>9999</v>
      </c>
      <c r="Q1059" s="382">
        <v>11</v>
      </c>
      <c r="R1059" s="382">
        <v>79</v>
      </c>
      <c r="S1059" s="382">
        <v>4.8987341772151911</v>
      </c>
      <c r="T1059" s="382">
        <v>3.8987341772151902</v>
      </c>
      <c r="U1059" s="382">
        <v>9.6202531645569618</v>
      </c>
      <c r="V1059" s="382">
        <v>0</v>
      </c>
      <c r="W1059" s="382">
        <v>0</v>
      </c>
      <c r="X1059" s="382">
        <v>5.0632911392405058</v>
      </c>
      <c r="Y1059" s="382">
        <v>0</v>
      </c>
      <c r="Z1059" s="382">
        <v>3.7860630414230121</v>
      </c>
      <c r="AA1059" s="382">
        <v>1.2588415078938544</v>
      </c>
      <c r="AB1059" s="382">
        <v>1.5958406118570156</v>
      </c>
      <c r="AC1059" s="382">
        <v>59.508947660626411</v>
      </c>
      <c r="AD1059" s="382">
        <v>48.26212528497225</v>
      </c>
      <c r="AE1059" s="382">
        <v>51.158076316420562</v>
      </c>
      <c r="AF1059" s="382">
        <v>0.4502707324023939</v>
      </c>
      <c r="AG1059" s="382">
        <v>0.55270472237459956</v>
      </c>
      <c r="AH1059" s="382">
        <v>1.2658227848101264</v>
      </c>
    </row>
    <row r="1060" spans="1:34" ht="15.6">
      <c r="A1060" s="382">
        <v>9</v>
      </c>
      <c r="B1060" s="382">
        <v>108</v>
      </c>
      <c r="C1060" s="382">
        <v>2020</v>
      </c>
      <c r="D1060" s="382">
        <v>99</v>
      </c>
      <c r="E1060" s="382">
        <v>99</v>
      </c>
      <c r="F1060" s="382">
        <v>99</v>
      </c>
      <c r="G1060" s="382">
        <v>99</v>
      </c>
      <c r="H1060" s="382">
        <v>1</v>
      </c>
      <c r="I1060" s="382">
        <v>99</v>
      </c>
      <c r="J1060" s="382">
        <v>113</v>
      </c>
      <c r="K1060" s="382">
        <v>99</v>
      </c>
      <c r="L1060" s="382">
        <v>99</v>
      </c>
      <c r="M1060" s="382">
        <v>99</v>
      </c>
      <c r="N1060" s="382">
        <v>99</v>
      </c>
      <c r="O1060" s="382">
        <v>99</v>
      </c>
      <c r="P1060" s="382">
        <v>9999</v>
      </c>
      <c r="Q1060" s="382"/>
      <c r="R1060" s="382"/>
      <c r="S1060" s="382"/>
      <c r="T1060" s="382"/>
      <c r="U1060" s="382"/>
      <c r="V1060" s="382"/>
      <c r="W1060" s="382"/>
      <c r="X1060" s="382"/>
      <c r="Y1060" s="382"/>
      <c r="Z1060" s="382"/>
      <c r="AA1060" s="382"/>
      <c r="AB1060" s="382"/>
      <c r="AC1060" s="382"/>
      <c r="AD1060" s="382"/>
      <c r="AE1060" s="382"/>
      <c r="AF1060" s="382"/>
      <c r="AG1060" s="382"/>
      <c r="AH1060" s="382"/>
    </row>
    <row r="1061" spans="1:34" ht="15.6">
      <c r="A1061" s="382">
        <v>9</v>
      </c>
      <c r="B1061" s="382">
        <v>109</v>
      </c>
      <c r="C1061" s="382">
        <v>2020</v>
      </c>
      <c r="D1061" s="382">
        <v>99</v>
      </c>
      <c r="E1061" s="382">
        <v>99</v>
      </c>
      <c r="F1061" s="382">
        <v>99</v>
      </c>
      <c r="G1061" s="382">
        <v>99</v>
      </c>
      <c r="H1061" s="382">
        <v>1</v>
      </c>
      <c r="I1061" s="382">
        <v>99</v>
      </c>
      <c r="J1061" s="382">
        <v>116</v>
      </c>
      <c r="K1061" s="382">
        <v>99</v>
      </c>
      <c r="L1061" s="382">
        <v>99</v>
      </c>
      <c r="M1061" s="382">
        <v>99</v>
      </c>
      <c r="N1061" s="382">
        <v>99</v>
      </c>
      <c r="O1061" s="382">
        <v>99</v>
      </c>
      <c r="P1061" s="382">
        <v>9999</v>
      </c>
      <c r="Q1061" s="382">
        <v>32</v>
      </c>
      <c r="R1061" s="382">
        <v>668</v>
      </c>
      <c r="S1061" s="382">
        <v>4.9281437125748511</v>
      </c>
      <c r="T1061" s="382">
        <v>3.4146706586826361</v>
      </c>
      <c r="U1061" s="382">
        <v>8.2551047904191606</v>
      </c>
      <c r="V1061" s="382">
        <v>0</v>
      </c>
      <c r="W1061" s="382">
        <v>0</v>
      </c>
      <c r="X1061" s="382">
        <v>2.844311377245508</v>
      </c>
      <c r="Y1061" s="382">
        <v>0</v>
      </c>
      <c r="Z1061" s="382">
        <v>3.1372419837284009</v>
      </c>
      <c r="AA1061" s="382">
        <v>1.1029023348352385</v>
      </c>
      <c r="AB1061" s="382">
        <v>1.6351931470200218</v>
      </c>
      <c r="AC1061" s="382">
        <v>39.551942508786787</v>
      </c>
      <c r="AD1061" s="382">
        <v>38.048664050934441</v>
      </c>
      <c r="AE1061" s="382">
        <v>48.966482216091215</v>
      </c>
      <c r="AF1061" s="382">
        <v>3.8073525220860631</v>
      </c>
      <c r="AG1061" s="382">
        <v>4.01031637909173</v>
      </c>
      <c r="AH1061" s="382">
        <v>0</v>
      </c>
    </row>
    <row r="1062" spans="1:34" ht="15.6">
      <c r="A1062" s="382">
        <v>9</v>
      </c>
      <c r="B1062" s="382">
        <v>110</v>
      </c>
      <c r="C1062" s="382">
        <v>2020</v>
      </c>
      <c r="D1062" s="382">
        <v>99</v>
      </c>
      <c r="E1062" s="382">
        <v>99</v>
      </c>
      <c r="F1062" s="382">
        <v>99</v>
      </c>
      <c r="G1062" s="382">
        <v>99</v>
      </c>
      <c r="H1062" s="382">
        <v>2</v>
      </c>
      <c r="I1062" s="382">
        <v>99</v>
      </c>
      <c r="J1062" s="382">
        <v>117</v>
      </c>
      <c r="K1062" s="382">
        <v>99</v>
      </c>
      <c r="L1062" s="382">
        <v>99</v>
      </c>
      <c r="M1062" s="382">
        <v>99</v>
      </c>
      <c r="N1062" s="382">
        <v>99</v>
      </c>
      <c r="O1062" s="382">
        <v>99</v>
      </c>
      <c r="P1062" s="382">
        <v>9999</v>
      </c>
      <c r="Q1062" s="382">
        <v>11</v>
      </c>
      <c r="R1062" s="382">
        <v>263</v>
      </c>
      <c r="S1062" s="382">
        <v>4.3307984790874512</v>
      </c>
      <c r="T1062" s="382">
        <v>3.9733840304182495</v>
      </c>
      <c r="U1062" s="382">
        <v>9.2711026615969612</v>
      </c>
      <c r="V1062" s="382">
        <v>0</v>
      </c>
      <c r="W1062" s="382">
        <v>0</v>
      </c>
      <c r="X1062" s="382">
        <v>3.0418250950570345</v>
      </c>
      <c r="Y1062" s="382">
        <v>0</v>
      </c>
      <c r="Z1062" s="382">
        <v>2.729489973268886</v>
      </c>
      <c r="AA1062" s="382">
        <v>0.79976358750022147</v>
      </c>
      <c r="AB1062" s="382">
        <v>1.5609464909399264</v>
      </c>
      <c r="AC1062" s="382">
        <v>32.504650610425514</v>
      </c>
      <c r="AD1062" s="382">
        <v>48.05721512670592</v>
      </c>
      <c r="AE1062" s="382">
        <v>31.771946646191925</v>
      </c>
      <c r="AF1062" s="382">
        <v>1.4990025648332861</v>
      </c>
      <c r="AG1062" s="382">
        <v>1.7732367428499829</v>
      </c>
      <c r="AH1062" s="382">
        <v>0</v>
      </c>
    </row>
    <row r="1063" spans="1:34" ht="15.6">
      <c r="A1063" s="382">
        <v>9</v>
      </c>
      <c r="B1063" s="382">
        <v>111</v>
      </c>
      <c r="C1063" s="382">
        <v>2020</v>
      </c>
      <c r="D1063" s="382">
        <v>99</v>
      </c>
      <c r="E1063" s="382">
        <v>99</v>
      </c>
      <c r="F1063" s="382">
        <v>99</v>
      </c>
      <c r="G1063" s="382">
        <v>99</v>
      </c>
      <c r="H1063" s="382">
        <v>1</v>
      </c>
      <c r="I1063" s="382">
        <v>99</v>
      </c>
      <c r="J1063" s="382">
        <v>134</v>
      </c>
      <c r="K1063" s="382">
        <v>99</v>
      </c>
      <c r="L1063" s="382">
        <v>99</v>
      </c>
      <c r="M1063" s="382">
        <v>99</v>
      </c>
      <c r="N1063" s="382">
        <v>99</v>
      </c>
      <c r="O1063" s="382">
        <v>99</v>
      </c>
      <c r="P1063" s="382">
        <v>9999</v>
      </c>
      <c r="Q1063" s="382">
        <v>102</v>
      </c>
      <c r="R1063" s="382">
        <v>3742</v>
      </c>
      <c r="S1063" s="382">
        <v>5.0229823623730621</v>
      </c>
      <c r="T1063" s="382">
        <v>4.6095670764297187</v>
      </c>
      <c r="U1063" s="382">
        <v>7.3293238909673892</v>
      </c>
      <c r="V1063" s="382">
        <v>0</v>
      </c>
      <c r="W1063" s="382">
        <v>0</v>
      </c>
      <c r="X1063" s="382">
        <v>1.4430785676109028</v>
      </c>
      <c r="Y1063" s="382">
        <v>5.344735435595941E-2</v>
      </c>
      <c r="Z1063" s="382">
        <v>2.7989933953315562</v>
      </c>
      <c r="AA1063" s="382">
        <v>1.276773508661607</v>
      </c>
      <c r="AB1063" s="382">
        <v>1.3833183345932949</v>
      </c>
      <c r="AC1063" s="382">
        <v>17.894560125009431</v>
      </c>
      <c r="AD1063" s="382">
        <v>13.213051483900298</v>
      </c>
      <c r="AE1063" s="382">
        <v>43.35830923114753</v>
      </c>
      <c r="AF1063" s="382">
        <v>21.328013679110857</v>
      </c>
      <c r="AG1063" s="382">
        <v>19.945608037373862</v>
      </c>
      <c r="AH1063" s="382">
        <v>5.344735435595941E-2</v>
      </c>
    </row>
    <row r="1064" spans="1:34" ht="15.6">
      <c r="A1064" s="382">
        <v>9</v>
      </c>
      <c r="B1064" s="382">
        <v>112</v>
      </c>
      <c r="C1064" s="382">
        <v>2020</v>
      </c>
      <c r="D1064" s="382">
        <v>99</v>
      </c>
      <c r="E1064" s="382">
        <v>99</v>
      </c>
      <c r="F1064" s="382">
        <v>99</v>
      </c>
      <c r="G1064" s="382">
        <v>99</v>
      </c>
      <c r="H1064" s="382">
        <v>2</v>
      </c>
      <c r="I1064" s="382">
        <v>99</v>
      </c>
      <c r="J1064" s="382">
        <v>141</v>
      </c>
      <c r="K1064" s="382">
        <v>99</v>
      </c>
      <c r="L1064" s="382">
        <v>99</v>
      </c>
      <c r="M1064" s="382">
        <v>99</v>
      </c>
      <c r="N1064" s="382">
        <v>99</v>
      </c>
      <c r="O1064" s="382">
        <v>99</v>
      </c>
      <c r="P1064" s="382">
        <v>9999</v>
      </c>
      <c r="Q1064" s="382">
        <v>58</v>
      </c>
      <c r="R1064" s="382">
        <v>923</v>
      </c>
      <c r="S1064" s="382">
        <v>5.3380281690140841</v>
      </c>
      <c r="T1064" s="382">
        <v>4.0855904658721549</v>
      </c>
      <c r="U1064" s="382">
        <v>7.7176598049837404</v>
      </c>
      <c r="V1064" s="382">
        <v>0</v>
      </c>
      <c r="W1064" s="382">
        <v>0</v>
      </c>
      <c r="X1064" s="382">
        <v>2.8169014084507031</v>
      </c>
      <c r="Y1064" s="382">
        <v>0.21668472372697725</v>
      </c>
      <c r="Z1064" s="382">
        <v>3.5375071477447846</v>
      </c>
      <c r="AA1064" s="382">
        <v>1.6200715616484276</v>
      </c>
      <c r="AB1064" s="382">
        <v>1.7591236716909548</v>
      </c>
      <c r="AC1064" s="382">
        <v>34.553584348921014</v>
      </c>
      <c r="AD1064" s="382">
        <v>26.912824100123409</v>
      </c>
      <c r="AE1064" s="382">
        <v>45.440501097560947</v>
      </c>
      <c r="AF1064" s="382">
        <v>5.2607580507267029</v>
      </c>
      <c r="AG1064" s="382">
        <v>5.1804431833726623</v>
      </c>
      <c r="AH1064" s="382">
        <v>1.0834236186348862</v>
      </c>
    </row>
    <row r="1065" spans="1:34" ht="15.6">
      <c r="A1065" s="382">
        <v>9</v>
      </c>
      <c r="B1065" s="382">
        <v>113</v>
      </c>
      <c r="C1065" s="382">
        <v>2020</v>
      </c>
      <c r="D1065" s="382">
        <v>99</v>
      </c>
      <c r="E1065" s="382">
        <v>99</v>
      </c>
      <c r="F1065" s="382">
        <v>99</v>
      </c>
      <c r="G1065" s="382">
        <v>99</v>
      </c>
      <c r="H1065" s="382">
        <v>2</v>
      </c>
      <c r="I1065" s="382">
        <v>99</v>
      </c>
      <c r="J1065" s="382">
        <v>143</v>
      </c>
      <c r="K1065" s="382">
        <v>99</v>
      </c>
      <c r="L1065" s="382">
        <v>99</v>
      </c>
      <c r="M1065" s="382">
        <v>99</v>
      </c>
      <c r="N1065" s="382">
        <v>99</v>
      </c>
      <c r="O1065" s="382">
        <v>99</v>
      </c>
      <c r="P1065" s="382">
        <v>9999</v>
      </c>
      <c r="Q1065" s="382">
        <v>15</v>
      </c>
      <c r="R1065" s="382">
        <v>155</v>
      </c>
      <c r="S1065" s="382">
        <v>4.6838709677419361</v>
      </c>
      <c r="T1065" s="382">
        <v>3.0645161290322571</v>
      </c>
      <c r="U1065" s="382">
        <v>9.5161290322580676</v>
      </c>
      <c r="V1065" s="382">
        <v>0</v>
      </c>
      <c r="W1065" s="382">
        <v>0</v>
      </c>
      <c r="X1065" s="382">
        <v>7.7419354838709697</v>
      </c>
      <c r="Y1065" s="382">
        <v>0</v>
      </c>
      <c r="Z1065" s="382">
        <v>3.8443504232703622</v>
      </c>
      <c r="AA1065" s="382">
        <v>1.2378693386136161</v>
      </c>
      <c r="AB1065" s="382">
        <v>1.4353932555669022</v>
      </c>
      <c r="AC1065" s="382">
        <v>43.408894899061529</v>
      </c>
      <c r="AD1065" s="382">
        <v>63.630283890639021</v>
      </c>
      <c r="AE1065" s="382">
        <v>41.814712681243314</v>
      </c>
      <c r="AF1065" s="382">
        <v>0.88344257623254496</v>
      </c>
      <c r="AG1065" s="382">
        <v>1.0726835072401777</v>
      </c>
      <c r="AH1065" s="382">
        <v>0</v>
      </c>
    </row>
    <row r="1066" spans="1:34" ht="15.6">
      <c r="A1066" s="382">
        <v>9</v>
      </c>
      <c r="B1066" s="382">
        <v>114</v>
      </c>
      <c r="C1066" s="382">
        <v>2020</v>
      </c>
      <c r="D1066" s="382">
        <v>99</v>
      </c>
      <c r="E1066" s="382">
        <v>99</v>
      </c>
      <c r="F1066" s="382">
        <v>99</v>
      </c>
      <c r="G1066" s="382">
        <v>99</v>
      </c>
      <c r="H1066" s="382">
        <v>2</v>
      </c>
      <c r="I1066" s="382">
        <v>99</v>
      </c>
      <c r="J1066" s="382">
        <v>147</v>
      </c>
      <c r="K1066" s="382">
        <v>99</v>
      </c>
      <c r="L1066" s="382">
        <v>99</v>
      </c>
      <c r="M1066" s="382">
        <v>99</v>
      </c>
      <c r="N1066" s="382">
        <v>99</v>
      </c>
      <c r="O1066" s="382">
        <v>99</v>
      </c>
      <c r="P1066" s="382">
        <v>9999</v>
      </c>
      <c r="Q1066" s="382">
        <v>9</v>
      </c>
      <c r="R1066" s="382">
        <v>116</v>
      </c>
      <c r="S1066" s="382">
        <v>5.1637931034482785</v>
      </c>
      <c r="T1066" s="382">
        <v>3.5517241379310347</v>
      </c>
      <c r="U1066" s="382">
        <v>8.0620689655172395</v>
      </c>
      <c r="V1066" s="382">
        <v>0</v>
      </c>
      <c r="W1066" s="382">
        <v>0</v>
      </c>
      <c r="X1066" s="382">
        <v>0</v>
      </c>
      <c r="Y1066" s="382">
        <v>0</v>
      </c>
      <c r="Z1066" s="382">
        <v>2.5636267135209527</v>
      </c>
      <c r="AA1066" s="382">
        <v>1.5533277154794405</v>
      </c>
      <c r="AB1066" s="382">
        <v>1.7237930689586183</v>
      </c>
      <c r="AC1066" s="382">
        <v>62.914487059080592</v>
      </c>
      <c r="AD1066" s="382">
        <v>39.742202497181843</v>
      </c>
      <c r="AE1066" s="382">
        <v>53.932841477130623</v>
      </c>
      <c r="AF1066" s="382">
        <v>0.66115702479338867</v>
      </c>
      <c r="AG1066" s="382">
        <v>0.68011770574306007</v>
      </c>
      <c r="AH1066" s="382">
        <v>2.5862068965517242</v>
      </c>
    </row>
    <row r="1067" spans="1:34" ht="15.6">
      <c r="A1067" s="382">
        <v>9</v>
      </c>
      <c r="B1067" s="382">
        <v>115</v>
      </c>
      <c r="C1067" s="382">
        <v>2020</v>
      </c>
      <c r="D1067" s="382">
        <v>99</v>
      </c>
      <c r="E1067" s="382">
        <v>99</v>
      </c>
      <c r="F1067" s="382">
        <v>99</v>
      </c>
      <c r="G1067" s="382">
        <v>99</v>
      </c>
      <c r="H1067" s="382">
        <v>1</v>
      </c>
      <c r="I1067" s="382">
        <v>99</v>
      </c>
      <c r="J1067" s="382">
        <v>155</v>
      </c>
      <c r="K1067" s="382">
        <v>99</v>
      </c>
      <c r="L1067" s="382">
        <v>99</v>
      </c>
      <c r="M1067" s="382">
        <v>99</v>
      </c>
      <c r="N1067" s="382">
        <v>99</v>
      </c>
      <c r="O1067" s="382">
        <v>99</v>
      </c>
      <c r="P1067" s="382">
        <v>9999</v>
      </c>
      <c r="Q1067" s="382">
        <v>46</v>
      </c>
      <c r="R1067" s="382">
        <v>1229</v>
      </c>
      <c r="S1067" s="382">
        <v>5.0008136696501237</v>
      </c>
      <c r="T1067" s="382">
        <v>3.962571196094387</v>
      </c>
      <c r="U1067" s="382">
        <v>10.011423921887719</v>
      </c>
      <c r="V1067" s="382">
        <v>0</v>
      </c>
      <c r="W1067" s="382">
        <v>0</v>
      </c>
      <c r="X1067" s="382">
        <v>3.3360455655004078</v>
      </c>
      <c r="Y1067" s="382">
        <v>0.32546786004882006</v>
      </c>
      <c r="Z1067" s="382">
        <v>2.8988945464864808</v>
      </c>
      <c r="AA1067" s="382">
        <v>1.7212119375707595</v>
      </c>
      <c r="AB1067" s="382">
        <v>1.535656559909194</v>
      </c>
      <c r="AC1067" s="382">
        <v>54.143548737294736</v>
      </c>
      <c r="AD1067" s="382">
        <v>44.460063166621552</v>
      </c>
      <c r="AE1067" s="382">
        <v>60.337044473088653</v>
      </c>
      <c r="AF1067" s="382">
        <v>7.0048446850954686</v>
      </c>
      <c r="AG1067" s="382">
        <v>8.9480276477447021</v>
      </c>
      <c r="AH1067" s="382">
        <v>0</v>
      </c>
    </row>
    <row r="1068" spans="1:34" ht="15.6">
      <c r="A1068" s="382">
        <v>9</v>
      </c>
      <c r="B1068" s="382">
        <v>116</v>
      </c>
      <c r="C1068" s="382">
        <v>2020</v>
      </c>
      <c r="D1068" s="382">
        <v>99</v>
      </c>
      <c r="E1068" s="382">
        <v>99</v>
      </c>
      <c r="F1068" s="382">
        <v>99</v>
      </c>
      <c r="G1068" s="382">
        <v>99</v>
      </c>
      <c r="H1068" s="382">
        <v>2</v>
      </c>
      <c r="I1068" s="382">
        <v>99</v>
      </c>
      <c r="J1068" s="382">
        <v>160</v>
      </c>
      <c r="K1068" s="382">
        <v>99</v>
      </c>
      <c r="L1068" s="382">
        <v>99</v>
      </c>
      <c r="M1068" s="382">
        <v>99</v>
      </c>
      <c r="N1068" s="382">
        <v>99</v>
      </c>
      <c r="O1068" s="382">
        <v>99</v>
      </c>
      <c r="P1068" s="382">
        <v>9999</v>
      </c>
      <c r="Q1068" s="382">
        <v>13</v>
      </c>
      <c r="R1068" s="382">
        <v>237</v>
      </c>
      <c r="S1068" s="382">
        <v>5.3544303797468364</v>
      </c>
      <c r="T1068" s="382">
        <v>3.430379746835444</v>
      </c>
      <c r="U1068" s="382">
        <v>10.434177215189882</v>
      </c>
      <c r="V1068" s="382">
        <v>0</v>
      </c>
      <c r="W1068" s="382">
        <v>0</v>
      </c>
      <c r="X1068" s="382">
        <v>7.1729957805907185</v>
      </c>
      <c r="Y1068" s="382">
        <v>0</v>
      </c>
      <c r="Z1068" s="382">
        <v>3.1999163784939992</v>
      </c>
      <c r="AA1068" s="382">
        <v>1.3441981094278124</v>
      </c>
      <c r="AB1068" s="382">
        <v>1.6434260624929098</v>
      </c>
      <c r="AC1068" s="382">
        <v>51.797358575629879</v>
      </c>
      <c r="AD1068" s="382">
        <v>31.2044366814333</v>
      </c>
      <c r="AE1068" s="382">
        <v>35.497382653587721</v>
      </c>
      <c r="AF1068" s="382">
        <v>1.350812197207182</v>
      </c>
      <c r="AG1068" s="382">
        <v>1.7983993525791431</v>
      </c>
      <c r="AH1068" s="382">
        <v>12.236286919831223</v>
      </c>
    </row>
    <row r="1069" spans="1:34" ht="15.6">
      <c r="A1069" s="382">
        <v>9</v>
      </c>
      <c r="B1069" s="382">
        <v>117</v>
      </c>
      <c r="C1069" s="382">
        <v>2020</v>
      </c>
      <c r="D1069" s="382">
        <v>99</v>
      </c>
      <c r="E1069" s="382">
        <v>99</v>
      </c>
      <c r="F1069" s="382">
        <v>99</v>
      </c>
      <c r="G1069" s="382">
        <v>99</v>
      </c>
      <c r="H1069" s="382">
        <v>1</v>
      </c>
      <c r="I1069" s="382">
        <v>99</v>
      </c>
      <c r="J1069" s="382">
        <v>171</v>
      </c>
      <c r="K1069" s="382">
        <v>99</v>
      </c>
      <c r="L1069" s="382">
        <v>99</v>
      </c>
      <c r="M1069" s="382">
        <v>99</v>
      </c>
      <c r="N1069" s="382">
        <v>99</v>
      </c>
      <c r="O1069" s="382">
        <v>99</v>
      </c>
      <c r="P1069" s="382">
        <v>9999</v>
      </c>
      <c r="Q1069" s="382"/>
      <c r="R1069" s="382"/>
      <c r="S1069" s="382"/>
      <c r="T1069" s="382"/>
      <c r="U1069" s="382"/>
      <c r="V1069" s="382"/>
      <c r="W1069" s="382"/>
      <c r="X1069" s="382"/>
      <c r="Y1069" s="382"/>
      <c r="Z1069" s="382"/>
      <c r="AA1069" s="382"/>
      <c r="AB1069" s="382"/>
      <c r="AC1069" s="382"/>
      <c r="AD1069" s="382"/>
      <c r="AE1069" s="382"/>
      <c r="AF1069" s="382"/>
      <c r="AG1069" s="382"/>
      <c r="AH1069" s="382"/>
    </row>
    <row r="1070" spans="1:34" ht="15.6">
      <c r="A1070" s="382">
        <v>9</v>
      </c>
      <c r="B1070" s="382">
        <v>118</v>
      </c>
      <c r="C1070" s="382">
        <v>2020</v>
      </c>
      <c r="D1070" s="382">
        <v>99</v>
      </c>
      <c r="E1070" s="382">
        <v>99</v>
      </c>
      <c r="F1070" s="382">
        <v>99</v>
      </c>
      <c r="G1070" s="382">
        <v>99</v>
      </c>
      <c r="H1070" s="382">
        <v>2</v>
      </c>
      <c r="I1070" s="382">
        <v>99</v>
      </c>
      <c r="J1070" s="382">
        <v>175</v>
      </c>
      <c r="K1070" s="382">
        <v>99</v>
      </c>
      <c r="L1070" s="382">
        <v>99</v>
      </c>
      <c r="M1070" s="382">
        <v>99</v>
      </c>
      <c r="N1070" s="382">
        <v>99</v>
      </c>
      <c r="O1070" s="382">
        <v>99</v>
      </c>
      <c r="P1070" s="382">
        <v>9999</v>
      </c>
      <c r="Q1070" s="382">
        <v>23</v>
      </c>
      <c r="R1070" s="382">
        <v>1904</v>
      </c>
      <c r="S1070" s="382">
        <v>4.4469537815126046</v>
      </c>
      <c r="T1070" s="382">
        <v>3.9222689075630246</v>
      </c>
      <c r="U1070" s="382">
        <v>7.0154936974789939</v>
      </c>
      <c r="V1070" s="382">
        <v>0</v>
      </c>
      <c r="W1070" s="382">
        <v>0</v>
      </c>
      <c r="X1070" s="382">
        <v>1.6281512605042019</v>
      </c>
      <c r="Y1070" s="382">
        <v>0</v>
      </c>
      <c r="Z1070" s="382">
        <v>3.0404618160046102</v>
      </c>
      <c r="AA1070" s="382">
        <v>1.2912606886028379</v>
      </c>
      <c r="AB1070" s="382">
        <v>1.4491550345782005</v>
      </c>
      <c r="AC1070" s="382">
        <v>7.7257871504742432</v>
      </c>
      <c r="AD1070" s="382">
        <v>12.079712030769045</v>
      </c>
      <c r="AE1070" s="382">
        <v>54.371002292381185</v>
      </c>
      <c r="AF1070" s="382">
        <v>10.852094613850099</v>
      </c>
      <c r="AG1070" s="382">
        <v>9.7141491172614725</v>
      </c>
      <c r="AH1070" s="382">
        <v>0</v>
      </c>
    </row>
    <row r="1071" spans="1:34" ht="15.6">
      <c r="A1071" s="382">
        <v>9</v>
      </c>
      <c r="B1071" s="382">
        <v>119</v>
      </c>
      <c r="C1071" s="382">
        <v>2020</v>
      </c>
      <c r="D1071" s="382">
        <v>99</v>
      </c>
      <c r="E1071" s="382">
        <v>99</v>
      </c>
      <c r="F1071" s="382">
        <v>99</v>
      </c>
      <c r="G1071" s="382">
        <v>99</v>
      </c>
      <c r="H1071" s="382">
        <v>2</v>
      </c>
      <c r="I1071" s="382">
        <v>99</v>
      </c>
      <c r="J1071" s="382">
        <v>177</v>
      </c>
      <c r="K1071" s="382">
        <v>99</v>
      </c>
      <c r="L1071" s="382">
        <v>99</v>
      </c>
      <c r="M1071" s="382">
        <v>99</v>
      </c>
      <c r="N1071" s="382">
        <v>99</v>
      </c>
      <c r="O1071" s="382">
        <v>99</v>
      </c>
      <c r="P1071" s="382">
        <v>9999</v>
      </c>
      <c r="Q1071" s="382">
        <v>28</v>
      </c>
      <c r="R1071" s="382">
        <v>680</v>
      </c>
      <c r="S1071" s="382">
        <v>5.3735294117647054</v>
      </c>
      <c r="T1071" s="382">
        <v>4.1485294117647058</v>
      </c>
      <c r="U1071" s="382">
        <v>9.2651470588235227</v>
      </c>
      <c r="V1071" s="382">
        <v>0</v>
      </c>
      <c r="W1071" s="382">
        <v>0</v>
      </c>
      <c r="X1071" s="382">
        <v>1.3235294117647061</v>
      </c>
      <c r="Y1071" s="382">
        <v>0</v>
      </c>
      <c r="Z1071" s="382">
        <v>3.0897610761652001</v>
      </c>
      <c r="AA1071" s="382">
        <v>1.3156990589951929</v>
      </c>
      <c r="AB1071" s="382">
        <v>1.8415141346073027</v>
      </c>
      <c r="AC1071" s="382">
        <v>43.289017721737693</v>
      </c>
      <c r="AD1071" s="382">
        <v>6.7282003276658715</v>
      </c>
      <c r="AE1071" s="382">
        <v>35.159537203255923</v>
      </c>
      <c r="AF1071" s="382">
        <v>3.8757480763750367</v>
      </c>
      <c r="AG1071" s="382">
        <v>4.5818494241798557</v>
      </c>
      <c r="AH1071" s="382">
        <v>0</v>
      </c>
    </row>
    <row r="1072" spans="1:34" ht="15.6">
      <c r="A1072" s="382">
        <v>9</v>
      </c>
      <c r="B1072" s="382">
        <v>120</v>
      </c>
      <c r="C1072" s="382">
        <v>2020</v>
      </c>
      <c r="D1072" s="382">
        <v>99</v>
      </c>
      <c r="E1072" s="382">
        <v>99</v>
      </c>
      <c r="F1072" s="382">
        <v>99</v>
      </c>
      <c r="G1072" s="382">
        <v>99</v>
      </c>
      <c r="H1072" s="382">
        <v>2</v>
      </c>
      <c r="I1072" s="382">
        <v>99</v>
      </c>
      <c r="J1072" s="382">
        <v>178</v>
      </c>
      <c r="K1072" s="382">
        <v>99</v>
      </c>
      <c r="L1072" s="382">
        <v>99</v>
      </c>
      <c r="M1072" s="382">
        <v>99</v>
      </c>
      <c r="N1072" s="382">
        <v>99</v>
      </c>
      <c r="O1072" s="382">
        <v>99</v>
      </c>
      <c r="P1072" s="382">
        <v>9999</v>
      </c>
      <c r="Q1072" s="382">
        <v>11</v>
      </c>
      <c r="R1072" s="382">
        <v>329</v>
      </c>
      <c r="S1072" s="382">
        <v>4.6595744680851059</v>
      </c>
      <c r="T1072" s="382">
        <v>4.3981762917933125</v>
      </c>
      <c r="U1072" s="382">
        <v>9.5234042553191482</v>
      </c>
      <c r="V1072" s="382">
        <v>0</v>
      </c>
      <c r="W1072" s="382">
        <v>0</v>
      </c>
      <c r="X1072" s="382">
        <v>2.7355623100303954</v>
      </c>
      <c r="Y1072" s="382">
        <v>0</v>
      </c>
      <c r="Z1072" s="382">
        <v>2.9713678178438423</v>
      </c>
      <c r="AA1072" s="382">
        <v>1.1079600637266491</v>
      </c>
      <c r="AB1072" s="382">
        <v>1.5405747415399051</v>
      </c>
      <c r="AC1072" s="382">
        <v>56.782396839096315</v>
      </c>
      <c r="AD1072" s="382">
        <v>30.127720811869761</v>
      </c>
      <c r="AE1072" s="382">
        <v>48.89799200319397</v>
      </c>
      <c r="AF1072" s="382">
        <v>1.8751781134226275</v>
      </c>
      <c r="AG1072" s="382">
        <v>2.278597942294863</v>
      </c>
      <c r="AH1072" s="382">
        <v>3.6474164133738607</v>
      </c>
    </row>
    <row r="1073" spans="1:34" ht="15.6">
      <c r="A1073" s="382">
        <v>9</v>
      </c>
      <c r="B1073" s="382">
        <v>121</v>
      </c>
      <c r="C1073" s="382">
        <v>2020</v>
      </c>
      <c r="D1073" s="382">
        <v>99</v>
      </c>
      <c r="E1073" s="382">
        <v>99</v>
      </c>
      <c r="F1073" s="382">
        <v>99</v>
      </c>
      <c r="G1073" s="382">
        <v>99</v>
      </c>
      <c r="H1073" s="382">
        <v>2</v>
      </c>
      <c r="I1073" s="382">
        <v>99</v>
      </c>
      <c r="J1073" s="382">
        <v>181</v>
      </c>
      <c r="K1073" s="382">
        <v>99</v>
      </c>
      <c r="L1073" s="382">
        <v>99</v>
      </c>
      <c r="M1073" s="382">
        <v>99</v>
      </c>
      <c r="N1073" s="382">
        <v>99</v>
      </c>
      <c r="O1073" s="382">
        <v>99</v>
      </c>
      <c r="P1073" s="382">
        <v>9999</v>
      </c>
      <c r="Q1073" s="382">
        <v>13</v>
      </c>
      <c r="R1073" s="382">
        <v>427</v>
      </c>
      <c r="S1073" s="382">
        <v>5.3348946135831392</v>
      </c>
      <c r="T1073" s="382">
        <v>2.9906323185011714</v>
      </c>
      <c r="U1073" s="382">
        <v>7.1627634660421586</v>
      </c>
      <c r="V1073" s="382">
        <v>0</v>
      </c>
      <c r="W1073" s="382">
        <v>0</v>
      </c>
      <c r="X1073" s="382">
        <v>0.23419203747072601</v>
      </c>
      <c r="Y1073" s="382">
        <v>0</v>
      </c>
      <c r="Z1073" s="382">
        <v>2.0003500508122798</v>
      </c>
      <c r="AA1073" s="382">
        <v>0.87257200136080715</v>
      </c>
      <c r="AB1073" s="382">
        <v>1.4257275797953963</v>
      </c>
      <c r="AC1073" s="382">
        <v>46.641835441955294</v>
      </c>
      <c r="AD1073" s="382">
        <v>39.896309256307667</v>
      </c>
      <c r="AE1073" s="382">
        <v>36.584368008675931</v>
      </c>
      <c r="AF1073" s="382">
        <v>2.4337418067825594</v>
      </c>
      <c r="AG1073" s="382">
        <v>2.2242728860298873</v>
      </c>
      <c r="AH1073" s="382">
        <v>0</v>
      </c>
    </row>
    <row r="1074" spans="1:34" ht="15.6">
      <c r="A1074" s="382">
        <v>9</v>
      </c>
      <c r="B1074" s="382">
        <v>122</v>
      </c>
      <c r="C1074" s="382">
        <v>2020</v>
      </c>
      <c r="D1074" s="382">
        <v>99</v>
      </c>
      <c r="E1074" s="382">
        <v>99</v>
      </c>
      <c r="F1074" s="382">
        <v>99</v>
      </c>
      <c r="G1074" s="382">
        <v>99</v>
      </c>
      <c r="H1074" s="382">
        <v>2</v>
      </c>
      <c r="I1074" s="382">
        <v>99</v>
      </c>
      <c r="J1074" s="382">
        <v>262</v>
      </c>
      <c r="K1074" s="382">
        <v>99</v>
      </c>
      <c r="L1074" s="382">
        <v>99</v>
      </c>
      <c r="M1074" s="382">
        <v>99</v>
      </c>
      <c r="N1074" s="382">
        <v>99</v>
      </c>
      <c r="O1074" s="382">
        <v>99</v>
      </c>
      <c r="P1074" s="382">
        <v>9999</v>
      </c>
      <c r="Q1074" s="382"/>
      <c r="R1074" s="382"/>
      <c r="S1074" s="382"/>
      <c r="T1074" s="382"/>
      <c r="U1074" s="382"/>
      <c r="V1074" s="382"/>
      <c r="W1074" s="382"/>
      <c r="X1074" s="382"/>
      <c r="Y1074" s="382"/>
      <c r="Z1074" s="382"/>
      <c r="AA1074" s="382"/>
      <c r="AB1074" s="382"/>
      <c r="AC1074" s="382"/>
      <c r="AD1074" s="382"/>
      <c r="AE1074" s="382"/>
      <c r="AF1074" s="382"/>
      <c r="AG1074" s="382"/>
      <c r="AH1074" s="382"/>
    </row>
    <row r="1075" spans="1:34" ht="15.6">
      <c r="A1075" s="382">
        <v>9</v>
      </c>
      <c r="B1075" s="382">
        <v>123</v>
      </c>
      <c r="C1075" s="382">
        <v>2020</v>
      </c>
      <c r="D1075" s="382">
        <v>99</v>
      </c>
      <c r="E1075" s="382">
        <v>99</v>
      </c>
      <c r="F1075" s="382">
        <v>99</v>
      </c>
      <c r="G1075" s="382">
        <v>99</v>
      </c>
      <c r="H1075" s="382">
        <v>2</v>
      </c>
      <c r="I1075" s="382">
        <v>99</v>
      </c>
      <c r="J1075" s="382">
        <v>267</v>
      </c>
      <c r="K1075" s="382">
        <v>99</v>
      </c>
      <c r="L1075" s="382">
        <v>99</v>
      </c>
      <c r="M1075" s="382">
        <v>99</v>
      </c>
      <c r="N1075" s="382">
        <v>99</v>
      </c>
      <c r="O1075" s="382">
        <v>99</v>
      </c>
      <c r="P1075" s="382">
        <v>9999</v>
      </c>
      <c r="Q1075" s="382"/>
      <c r="R1075" s="382"/>
      <c r="S1075" s="382"/>
      <c r="T1075" s="382"/>
      <c r="U1075" s="382"/>
      <c r="V1075" s="382"/>
      <c r="W1075" s="382"/>
      <c r="X1075" s="382"/>
      <c r="Y1075" s="382"/>
      <c r="Z1075" s="382"/>
      <c r="AA1075" s="382"/>
      <c r="AB1075" s="382"/>
      <c r="AC1075" s="382"/>
      <c r="AD1075" s="382"/>
      <c r="AE1075" s="382"/>
      <c r="AF1075" s="382"/>
      <c r="AG1075" s="382"/>
      <c r="AH1075" s="382"/>
    </row>
    <row r="1076" spans="1:34" ht="15.6">
      <c r="A1076" s="382">
        <v>9</v>
      </c>
      <c r="B1076" s="382">
        <v>124</v>
      </c>
      <c r="C1076" s="382">
        <v>2020</v>
      </c>
      <c r="D1076" s="382">
        <v>99</v>
      </c>
      <c r="E1076" s="382">
        <v>99</v>
      </c>
      <c r="F1076" s="382">
        <v>99</v>
      </c>
      <c r="G1076" s="382">
        <v>99</v>
      </c>
      <c r="H1076" s="382">
        <v>1</v>
      </c>
      <c r="I1076" s="382">
        <v>99</v>
      </c>
      <c r="J1076" s="382">
        <v>309</v>
      </c>
      <c r="K1076" s="382">
        <v>99</v>
      </c>
      <c r="L1076" s="382">
        <v>99</v>
      </c>
      <c r="M1076" s="382">
        <v>99</v>
      </c>
      <c r="N1076" s="382">
        <v>99</v>
      </c>
      <c r="O1076" s="382">
        <v>99</v>
      </c>
      <c r="P1076" s="382">
        <v>9999</v>
      </c>
      <c r="Q1076" s="382">
        <v>43</v>
      </c>
      <c r="R1076" s="382">
        <v>668</v>
      </c>
      <c r="S1076" s="382">
        <v>6.2305389221556888</v>
      </c>
      <c r="T1076" s="382">
        <v>3.9580838323353298</v>
      </c>
      <c r="U1076" s="382">
        <v>8.2339670658682618</v>
      </c>
      <c r="V1076" s="382">
        <v>0</v>
      </c>
      <c r="W1076" s="382">
        <v>0</v>
      </c>
      <c r="X1076" s="382">
        <v>0.89820359281437123</v>
      </c>
      <c r="Y1076" s="382">
        <v>0</v>
      </c>
      <c r="Z1076" s="382">
        <v>2.4431690753306339</v>
      </c>
      <c r="AA1076" s="382">
        <v>1.5992592811939723</v>
      </c>
      <c r="AB1076" s="382">
        <v>1.7036533249622043</v>
      </c>
      <c r="AC1076" s="382">
        <v>57.165914137358556</v>
      </c>
      <c r="AD1076" s="382">
        <v>62.016093820386239</v>
      </c>
      <c r="AE1076" s="382">
        <v>43.595913570784383</v>
      </c>
      <c r="AF1076" s="382">
        <v>3.8073525220860631</v>
      </c>
      <c r="AG1076" s="382">
        <v>4.0000477071444553</v>
      </c>
      <c r="AH1076" s="382">
        <v>1.3473053892215563</v>
      </c>
    </row>
    <row r="1077" spans="1:34" ht="15.6">
      <c r="A1077" s="382">
        <v>9</v>
      </c>
      <c r="B1077" s="382">
        <v>125</v>
      </c>
      <c r="C1077" s="382">
        <v>2020</v>
      </c>
      <c r="D1077" s="382">
        <v>99</v>
      </c>
      <c r="E1077" s="382">
        <v>99</v>
      </c>
      <c r="F1077" s="382">
        <v>99</v>
      </c>
      <c r="G1077" s="382">
        <v>99</v>
      </c>
      <c r="H1077" s="382">
        <v>2</v>
      </c>
      <c r="I1077" s="382">
        <v>99</v>
      </c>
      <c r="J1077" s="382">
        <v>470</v>
      </c>
      <c r="K1077" s="382">
        <v>99</v>
      </c>
      <c r="L1077" s="382">
        <v>99</v>
      </c>
      <c r="M1077" s="382">
        <v>99</v>
      </c>
      <c r="N1077" s="382">
        <v>99</v>
      </c>
      <c r="O1077" s="382">
        <v>99</v>
      </c>
      <c r="P1077" s="382">
        <v>9999</v>
      </c>
      <c r="Q1077" s="382">
        <v>26</v>
      </c>
      <c r="R1077" s="382">
        <v>892</v>
      </c>
      <c r="S1077" s="382">
        <v>6.1535874439461891</v>
      </c>
      <c r="T1077" s="382">
        <v>4.5896860986547088</v>
      </c>
      <c r="U1077" s="382">
        <v>6.0971973094170471</v>
      </c>
      <c r="V1077" s="382">
        <v>0</v>
      </c>
      <c r="W1077" s="382">
        <v>0.11210762331838564</v>
      </c>
      <c r="X1077" s="382">
        <v>0.33632286995515698</v>
      </c>
      <c r="Y1077" s="382">
        <v>0</v>
      </c>
      <c r="Z1077" s="382">
        <v>2.3968830173241842</v>
      </c>
      <c r="AA1077" s="382">
        <v>1.7912212809508321</v>
      </c>
      <c r="AB1077" s="382">
        <v>1.1333831217064605</v>
      </c>
      <c r="AC1077" s="382">
        <v>17.350962636680649</v>
      </c>
      <c r="AD1077" s="382">
        <v>14.975029137900471</v>
      </c>
      <c r="AE1077" s="382">
        <v>47.833687723666444</v>
      </c>
      <c r="AF1077" s="382">
        <v>5.0840695354801939</v>
      </c>
      <c r="AG1077" s="382">
        <v>3.9552568073404446</v>
      </c>
      <c r="AH1077" s="382">
        <v>1.6816143497757849</v>
      </c>
    </row>
    <row r="1078" spans="1:34" ht="15.6">
      <c r="A1078" s="382">
        <v>9</v>
      </c>
      <c r="B1078" s="382">
        <v>126</v>
      </c>
      <c r="C1078" s="382">
        <v>2020</v>
      </c>
      <c r="D1078" s="382">
        <v>99</v>
      </c>
      <c r="E1078" s="382">
        <v>99</v>
      </c>
      <c r="F1078" s="382">
        <v>99</v>
      </c>
      <c r="G1078" s="382">
        <v>99</v>
      </c>
      <c r="H1078" s="382">
        <v>2</v>
      </c>
      <c r="I1078" s="382">
        <v>99</v>
      </c>
      <c r="J1078" s="382">
        <v>629</v>
      </c>
      <c r="K1078" s="382">
        <v>99</v>
      </c>
      <c r="L1078" s="382">
        <v>99</v>
      </c>
      <c r="M1078" s="382">
        <v>99</v>
      </c>
      <c r="N1078" s="382">
        <v>99</v>
      </c>
      <c r="O1078" s="382">
        <v>99</v>
      </c>
      <c r="P1078" s="382">
        <v>9999</v>
      </c>
      <c r="Q1078" s="382">
        <v>8</v>
      </c>
      <c r="R1078" s="382">
        <v>175</v>
      </c>
      <c r="S1078" s="382">
        <v>5.6514285714285695</v>
      </c>
      <c r="T1078" s="382">
        <v>3.7485714285714304</v>
      </c>
      <c r="U1078" s="382">
        <v>10.748571428571418</v>
      </c>
      <c r="V1078" s="382">
        <v>0</v>
      </c>
      <c r="W1078" s="382">
        <v>0</v>
      </c>
      <c r="X1078" s="382">
        <v>9.7142857142857117</v>
      </c>
      <c r="Y1078" s="382">
        <v>0</v>
      </c>
      <c r="Z1078" s="382">
        <v>3.2840368388895649</v>
      </c>
      <c r="AA1078" s="382">
        <v>1.2733244292170076</v>
      </c>
      <c r="AB1078" s="382">
        <v>1.479260708900888</v>
      </c>
      <c r="AC1078" s="382">
        <v>67.282193713597891</v>
      </c>
      <c r="AD1078" s="382">
        <v>24.823791087658648</v>
      </c>
      <c r="AE1078" s="382">
        <v>35.999209067917199</v>
      </c>
      <c r="AF1078" s="382">
        <v>0.99743516671416321</v>
      </c>
      <c r="AG1078" s="382">
        <v>1.3679441878771339</v>
      </c>
      <c r="AH1078" s="382">
        <v>0</v>
      </c>
    </row>
    <row r="1079" spans="1:34" ht="15.6">
      <c r="A1079" s="382">
        <v>9</v>
      </c>
      <c r="B1079" s="382">
        <v>127</v>
      </c>
      <c r="C1079" s="382">
        <v>2020</v>
      </c>
      <c r="D1079" s="382">
        <v>99</v>
      </c>
      <c r="E1079" s="382">
        <v>99</v>
      </c>
      <c r="F1079" s="382">
        <v>99</v>
      </c>
      <c r="G1079" s="382">
        <v>99</v>
      </c>
      <c r="H1079" s="382">
        <v>1</v>
      </c>
      <c r="I1079" s="382">
        <v>99</v>
      </c>
      <c r="J1079" s="382">
        <v>643</v>
      </c>
      <c r="K1079" s="382">
        <v>99</v>
      </c>
      <c r="L1079" s="382">
        <v>99</v>
      </c>
      <c r="M1079" s="382">
        <v>99</v>
      </c>
      <c r="N1079" s="382">
        <v>99</v>
      </c>
      <c r="O1079" s="382">
        <v>99</v>
      </c>
      <c r="P1079" s="382">
        <v>9999</v>
      </c>
      <c r="Q1079" s="382">
        <v>20</v>
      </c>
      <c r="R1079" s="382">
        <v>405</v>
      </c>
      <c r="S1079" s="382">
        <v>5.6543209876543203</v>
      </c>
      <c r="T1079" s="382">
        <v>4.318518518518518</v>
      </c>
      <c r="U1079" s="382">
        <v>9.6606666666666694</v>
      </c>
      <c r="V1079" s="382">
        <v>0</v>
      </c>
      <c r="W1079" s="382">
        <v>0.24691358024691359</v>
      </c>
      <c r="X1079" s="382">
        <v>3.9506172839506175</v>
      </c>
      <c r="Y1079" s="382">
        <v>0</v>
      </c>
      <c r="Z1079" s="382">
        <v>3.1361193760347637</v>
      </c>
      <c r="AA1079" s="382">
        <v>1.1435324718830138</v>
      </c>
      <c r="AB1079" s="382">
        <v>1.8803145987833525</v>
      </c>
      <c r="AC1079" s="382">
        <v>15.711797513806037</v>
      </c>
      <c r="AD1079" s="382">
        <v>-2.1277585757209363</v>
      </c>
      <c r="AE1079" s="382">
        <v>40.374362144388975</v>
      </c>
      <c r="AF1079" s="382">
        <v>2.308349957252779</v>
      </c>
      <c r="AG1079" s="382">
        <v>2.8453893626594575</v>
      </c>
      <c r="AH1079" s="382">
        <v>0</v>
      </c>
    </row>
    <row r="1080" spans="1:34" ht="15.6">
      <c r="A1080" s="382">
        <v>9</v>
      </c>
      <c r="B1080" s="382">
        <v>128</v>
      </c>
      <c r="C1080" s="382">
        <v>2020</v>
      </c>
      <c r="D1080" s="382">
        <v>99</v>
      </c>
      <c r="E1080" s="382">
        <v>99</v>
      </c>
      <c r="F1080" s="382">
        <v>99</v>
      </c>
      <c r="G1080" s="382">
        <v>99</v>
      </c>
      <c r="H1080" s="382">
        <v>2</v>
      </c>
      <c r="I1080" s="382">
        <v>99</v>
      </c>
      <c r="J1080" s="382">
        <v>704</v>
      </c>
      <c r="K1080" s="382">
        <v>99</v>
      </c>
      <c r="L1080" s="382">
        <v>99</v>
      </c>
      <c r="M1080" s="382">
        <v>99</v>
      </c>
      <c r="N1080" s="382">
        <v>99</v>
      </c>
      <c r="O1080" s="382">
        <v>99</v>
      </c>
      <c r="P1080" s="382">
        <v>9999</v>
      </c>
      <c r="Q1080" s="382">
        <v>2</v>
      </c>
      <c r="R1080" s="382">
        <v>43</v>
      </c>
      <c r="S1080" s="382">
        <v>3.8372093023255824</v>
      </c>
      <c r="T1080" s="382">
        <v>3.7441860465116257</v>
      </c>
      <c r="U1080" s="382">
        <v>11.4</v>
      </c>
      <c r="V1080" s="382">
        <v>0</v>
      </c>
      <c r="W1080" s="382">
        <v>0</v>
      </c>
      <c r="X1080" s="382">
        <v>2.3255813953488378</v>
      </c>
      <c r="Y1080" s="382">
        <v>0</v>
      </c>
      <c r="Z1080" s="382">
        <v>2.5076626752861406</v>
      </c>
      <c r="AA1080" s="382">
        <v>1.4616052430205271</v>
      </c>
      <c r="AB1080" s="382">
        <v>1.7399949646520827</v>
      </c>
      <c r="AC1080" s="382">
        <v>58.437545523721091</v>
      </c>
      <c r="AD1080" s="382">
        <v>47.808693998737915</v>
      </c>
      <c r="AE1080" s="382">
        <v>68.774116613440654</v>
      </c>
      <c r="AF1080" s="382">
        <v>0.24508406953548015</v>
      </c>
      <c r="AG1080" s="382">
        <v>0.35649454593161689</v>
      </c>
      <c r="AH1080" s="382">
        <v>0</v>
      </c>
    </row>
    <row r="1081" spans="1:34" ht="15.6">
      <c r="A1081" s="382">
        <v>9</v>
      </c>
      <c r="B1081" s="382">
        <v>129</v>
      </c>
      <c r="C1081" s="382">
        <v>2020</v>
      </c>
      <c r="D1081" s="382">
        <v>99</v>
      </c>
      <c r="E1081" s="382">
        <v>99</v>
      </c>
      <c r="F1081" s="382">
        <v>99</v>
      </c>
      <c r="G1081" s="382">
        <v>99</v>
      </c>
      <c r="H1081" s="382">
        <v>1</v>
      </c>
      <c r="I1081" s="382">
        <v>99</v>
      </c>
      <c r="J1081" s="382">
        <v>802</v>
      </c>
      <c r="K1081" s="382">
        <v>99</v>
      </c>
      <c r="L1081" s="382">
        <v>99</v>
      </c>
      <c r="M1081" s="382">
        <v>99</v>
      </c>
      <c r="N1081" s="382">
        <v>99</v>
      </c>
      <c r="O1081" s="382">
        <v>99</v>
      </c>
      <c r="P1081" s="382">
        <v>9999</v>
      </c>
      <c r="Q1081" s="382"/>
      <c r="R1081" s="382"/>
      <c r="S1081" s="382"/>
      <c r="T1081" s="382"/>
      <c r="U1081" s="382"/>
      <c r="V1081" s="382"/>
      <c r="W1081" s="382"/>
      <c r="X1081" s="382"/>
      <c r="Y1081" s="382"/>
      <c r="Z1081" s="382"/>
      <c r="AA1081" s="382"/>
      <c r="AB1081" s="382"/>
      <c r="AC1081" s="382"/>
      <c r="AD1081" s="382"/>
      <c r="AE1081" s="382"/>
      <c r="AF1081" s="382"/>
      <c r="AG1081" s="382"/>
      <c r="AH1081" s="382"/>
    </row>
    <row r="1082" spans="1:34" ht="15.6">
      <c r="A1082" s="382">
        <v>9</v>
      </c>
      <c r="B1082" s="382">
        <v>130</v>
      </c>
      <c r="C1082" s="382">
        <v>2019</v>
      </c>
      <c r="D1082" s="382">
        <v>99</v>
      </c>
      <c r="E1082" s="382">
        <v>99</v>
      </c>
      <c r="F1082" s="382">
        <v>99</v>
      </c>
      <c r="G1082" s="382">
        <v>99</v>
      </c>
      <c r="H1082" s="382">
        <v>1</v>
      </c>
      <c r="I1082" s="382">
        <v>99</v>
      </c>
      <c r="J1082" s="382">
        <v>103</v>
      </c>
      <c r="K1082" s="382">
        <v>99</v>
      </c>
      <c r="L1082" s="382">
        <v>99</v>
      </c>
      <c r="M1082" s="382">
        <v>99</v>
      </c>
      <c r="N1082" s="382">
        <v>99</v>
      </c>
      <c r="O1082" s="382">
        <v>99</v>
      </c>
      <c r="P1082" s="382">
        <v>9999</v>
      </c>
      <c r="Q1082" s="382">
        <v>22</v>
      </c>
      <c r="R1082" s="382">
        <v>265</v>
      </c>
      <c r="S1082" s="382">
        <v>6.48301886792453</v>
      </c>
      <c r="T1082" s="382">
        <v>3.4943396226415095</v>
      </c>
      <c r="U1082" s="382">
        <v>11.018490566037743</v>
      </c>
      <c r="V1082" s="382">
        <v>0</v>
      </c>
      <c r="W1082" s="382">
        <v>0</v>
      </c>
      <c r="X1082" s="382">
        <v>6.415094339622641</v>
      </c>
      <c r="Y1082" s="382">
        <v>0</v>
      </c>
      <c r="Z1082" s="382">
        <v>3.0900322989252844</v>
      </c>
      <c r="AA1082" s="382">
        <v>1.527327898349913</v>
      </c>
      <c r="AB1082" s="382">
        <v>1.7891090957106479</v>
      </c>
      <c r="AC1082" s="382">
        <v>41.364633335305008</v>
      </c>
      <c r="AD1082" s="382">
        <v>52.188634145711347</v>
      </c>
      <c r="AE1082" s="382">
        <v>42.357812634950449</v>
      </c>
      <c r="AF1082" s="382">
        <v>1.4541264266900791</v>
      </c>
      <c r="AG1082" s="382">
        <v>2.012326334424805</v>
      </c>
      <c r="AH1082" s="382">
        <v>0.75471698113207519</v>
      </c>
    </row>
    <row r="1083" spans="1:34" ht="15.6">
      <c r="A1083" s="382">
        <v>9</v>
      </c>
      <c r="B1083" s="382">
        <v>131</v>
      </c>
      <c r="C1083" s="382">
        <v>2019</v>
      </c>
      <c r="D1083" s="382">
        <v>99</v>
      </c>
      <c r="E1083" s="382">
        <v>99</v>
      </c>
      <c r="F1083" s="382">
        <v>99</v>
      </c>
      <c r="G1083" s="382">
        <v>99</v>
      </c>
      <c r="H1083" s="382">
        <v>2</v>
      </c>
      <c r="I1083" s="382">
        <v>99</v>
      </c>
      <c r="J1083" s="382">
        <v>106</v>
      </c>
      <c r="K1083" s="382">
        <v>99</v>
      </c>
      <c r="L1083" s="382">
        <v>99</v>
      </c>
      <c r="M1083" s="382">
        <v>99</v>
      </c>
      <c r="N1083" s="382">
        <v>99</v>
      </c>
      <c r="O1083" s="382">
        <v>99</v>
      </c>
      <c r="P1083" s="382">
        <v>9999</v>
      </c>
      <c r="Q1083" s="382">
        <v>20</v>
      </c>
      <c r="R1083" s="382">
        <v>418</v>
      </c>
      <c r="S1083" s="382">
        <v>7.9162679425837341</v>
      </c>
      <c r="T1083" s="382">
        <v>4.2535885167464125</v>
      </c>
      <c r="U1083" s="382">
        <v>10.620813397129185</v>
      </c>
      <c r="V1083" s="382">
        <v>0</v>
      </c>
      <c r="W1083" s="382">
        <v>0</v>
      </c>
      <c r="X1083" s="382">
        <v>14.354066985645936</v>
      </c>
      <c r="Y1083" s="382">
        <v>0.47846889952153121</v>
      </c>
      <c r="Z1083" s="382">
        <v>4.7113598143325488</v>
      </c>
      <c r="AA1083" s="382">
        <v>1.4608686689499797</v>
      </c>
      <c r="AB1083" s="382">
        <v>1.5812293210062107</v>
      </c>
      <c r="AC1083" s="382">
        <v>43.619957859988325</v>
      </c>
      <c r="AD1083" s="382">
        <v>35.622891144622194</v>
      </c>
      <c r="AE1083" s="382">
        <v>18.732582956552463</v>
      </c>
      <c r="AF1083" s="382">
        <v>2.2936786654960497</v>
      </c>
      <c r="AG1083" s="382">
        <v>3.0595988772488498</v>
      </c>
      <c r="AH1083" s="382">
        <v>0</v>
      </c>
    </row>
    <row r="1084" spans="1:34" ht="15.6">
      <c r="A1084" s="382">
        <v>9</v>
      </c>
      <c r="B1084" s="382">
        <v>132</v>
      </c>
      <c r="C1084" s="382">
        <v>2019</v>
      </c>
      <c r="D1084" s="382">
        <v>99</v>
      </c>
      <c r="E1084" s="382">
        <v>99</v>
      </c>
      <c r="F1084" s="382">
        <v>99</v>
      </c>
      <c r="G1084" s="382">
        <v>99</v>
      </c>
      <c r="H1084" s="382">
        <v>1</v>
      </c>
      <c r="I1084" s="382">
        <v>99</v>
      </c>
      <c r="J1084" s="382">
        <v>109</v>
      </c>
      <c r="K1084" s="382">
        <v>99</v>
      </c>
      <c r="L1084" s="382">
        <v>99</v>
      </c>
      <c r="M1084" s="382">
        <v>99</v>
      </c>
      <c r="N1084" s="382">
        <v>99</v>
      </c>
      <c r="O1084" s="382">
        <v>99</v>
      </c>
      <c r="P1084" s="382">
        <v>9999</v>
      </c>
      <c r="Q1084" s="382"/>
      <c r="R1084" s="382"/>
      <c r="S1084" s="382"/>
      <c r="T1084" s="382"/>
      <c r="U1084" s="382"/>
      <c r="V1084" s="382"/>
      <c r="W1084" s="382"/>
      <c r="X1084" s="382"/>
      <c r="Y1084" s="382"/>
      <c r="Z1084" s="382"/>
      <c r="AA1084" s="382"/>
      <c r="AB1084" s="382"/>
      <c r="AC1084" s="382"/>
      <c r="AD1084" s="382"/>
      <c r="AE1084" s="382"/>
      <c r="AF1084" s="382"/>
      <c r="AG1084" s="382"/>
      <c r="AH1084" s="382"/>
    </row>
    <row r="1085" spans="1:34" ht="15.6">
      <c r="A1085" s="382">
        <v>9</v>
      </c>
      <c r="B1085" s="382">
        <v>133</v>
      </c>
      <c r="C1085" s="382">
        <v>2019</v>
      </c>
      <c r="D1085" s="382">
        <v>99</v>
      </c>
      <c r="E1085" s="382">
        <v>99</v>
      </c>
      <c r="F1085" s="382">
        <v>99</v>
      </c>
      <c r="G1085" s="382">
        <v>99</v>
      </c>
      <c r="H1085" s="382">
        <v>1</v>
      </c>
      <c r="I1085" s="382">
        <v>99</v>
      </c>
      <c r="J1085" s="382">
        <v>110</v>
      </c>
      <c r="K1085" s="382">
        <v>99</v>
      </c>
      <c r="L1085" s="382">
        <v>99</v>
      </c>
      <c r="M1085" s="382">
        <v>99</v>
      </c>
      <c r="N1085" s="382">
        <v>99</v>
      </c>
      <c r="O1085" s="382">
        <v>99</v>
      </c>
      <c r="P1085" s="382">
        <v>9999</v>
      </c>
      <c r="Q1085" s="382">
        <v>86</v>
      </c>
      <c r="R1085" s="382">
        <v>4292</v>
      </c>
      <c r="S1085" s="382">
        <v>4.8313140726933828</v>
      </c>
      <c r="T1085" s="382">
        <v>5.1663560111835984</v>
      </c>
      <c r="U1085" s="382">
        <v>7.0576421248835057</v>
      </c>
      <c r="V1085" s="382">
        <v>2.3299161230195712E-2</v>
      </c>
      <c r="W1085" s="382">
        <v>0</v>
      </c>
      <c r="X1085" s="382">
        <v>1.5377446411929161</v>
      </c>
      <c r="Y1085" s="382">
        <v>0.16309412861136999</v>
      </c>
      <c r="Z1085" s="382">
        <v>2.7207582536689561</v>
      </c>
      <c r="AA1085" s="382">
        <v>1.0928334911089528</v>
      </c>
      <c r="AB1085" s="382">
        <v>1.6591707503312132</v>
      </c>
      <c r="AC1085" s="382">
        <v>32.451627168572429</v>
      </c>
      <c r="AD1085" s="382">
        <v>24.642343602759706</v>
      </c>
      <c r="AE1085" s="382">
        <v>51.815931584929082</v>
      </c>
      <c r="AF1085" s="382">
        <v>23.551360842844598</v>
      </c>
      <c r="AG1085" s="382">
        <v>20.876119704988376</v>
      </c>
      <c r="AH1085" s="382">
        <v>0.72227399813606741</v>
      </c>
    </row>
    <row r="1086" spans="1:34" ht="15.6">
      <c r="A1086" s="382">
        <v>9</v>
      </c>
      <c r="B1086" s="382">
        <v>134</v>
      </c>
      <c r="C1086" s="382">
        <v>2019</v>
      </c>
      <c r="D1086" s="382">
        <v>99</v>
      </c>
      <c r="E1086" s="382">
        <v>99</v>
      </c>
      <c r="F1086" s="382">
        <v>99</v>
      </c>
      <c r="G1086" s="382">
        <v>99</v>
      </c>
      <c r="H1086" s="382">
        <v>1</v>
      </c>
      <c r="I1086" s="382">
        <v>99</v>
      </c>
      <c r="J1086" s="382">
        <v>111</v>
      </c>
      <c r="K1086" s="382">
        <v>99</v>
      </c>
      <c r="L1086" s="382">
        <v>99</v>
      </c>
      <c r="M1086" s="382">
        <v>99</v>
      </c>
      <c r="N1086" s="382">
        <v>99</v>
      </c>
      <c r="O1086" s="382">
        <v>99</v>
      </c>
      <c r="P1086" s="382">
        <v>9999</v>
      </c>
      <c r="Q1086" s="382">
        <v>15</v>
      </c>
      <c r="R1086" s="382">
        <v>184</v>
      </c>
      <c r="S1086" s="382">
        <v>3.5652173913043468</v>
      </c>
      <c r="T1086" s="382">
        <v>2.4076086956521738</v>
      </c>
      <c r="U1086" s="382">
        <v>4.7527173913043477</v>
      </c>
      <c r="V1086" s="382">
        <v>0</v>
      </c>
      <c r="W1086" s="382">
        <v>0</v>
      </c>
      <c r="X1086" s="382">
        <v>1.0869565217391304</v>
      </c>
      <c r="Y1086" s="382">
        <v>0</v>
      </c>
      <c r="Z1086" s="382">
        <v>4.0362074868190394</v>
      </c>
      <c r="AA1086" s="382">
        <v>1.2537279004605411</v>
      </c>
      <c r="AB1086" s="382">
        <v>1.027950017357486</v>
      </c>
      <c r="AC1086" s="382">
        <v>82.689341305348975</v>
      </c>
      <c r="AD1086" s="382">
        <v>75.560831411067895</v>
      </c>
      <c r="AE1086" s="382">
        <v>66.885793187627414</v>
      </c>
      <c r="AF1086" s="382">
        <v>1.0096575943810358</v>
      </c>
      <c r="AG1086" s="382">
        <v>0.60268481093684445</v>
      </c>
      <c r="AH1086" s="382">
        <v>3.2608695652173911</v>
      </c>
    </row>
    <row r="1087" spans="1:34" ht="15.6">
      <c r="A1087" s="382">
        <v>9</v>
      </c>
      <c r="B1087" s="382">
        <v>135</v>
      </c>
      <c r="C1087" s="382">
        <v>2019</v>
      </c>
      <c r="D1087" s="382">
        <v>99</v>
      </c>
      <c r="E1087" s="382">
        <v>99</v>
      </c>
      <c r="F1087" s="382">
        <v>99</v>
      </c>
      <c r="G1087" s="382">
        <v>99</v>
      </c>
      <c r="H1087" s="382">
        <v>1</v>
      </c>
      <c r="I1087" s="382">
        <v>99</v>
      </c>
      <c r="J1087" s="382">
        <v>113</v>
      </c>
      <c r="K1087" s="382">
        <v>99</v>
      </c>
      <c r="L1087" s="382">
        <v>99</v>
      </c>
      <c r="M1087" s="382">
        <v>99</v>
      </c>
      <c r="N1087" s="382">
        <v>99</v>
      </c>
      <c r="O1087" s="382">
        <v>99</v>
      </c>
      <c r="P1087" s="382">
        <v>9999</v>
      </c>
      <c r="Q1087" s="382"/>
      <c r="R1087" s="382"/>
      <c r="S1087" s="382"/>
      <c r="T1087" s="382"/>
      <c r="U1087" s="382"/>
      <c r="V1087" s="382"/>
      <c r="W1087" s="382"/>
      <c r="X1087" s="382"/>
      <c r="Y1087" s="382"/>
      <c r="Z1087" s="382"/>
      <c r="AA1087" s="382"/>
      <c r="AB1087" s="382"/>
      <c r="AC1087" s="382"/>
      <c r="AD1087" s="382"/>
      <c r="AE1087" s="382"/>
      <c r="AF1087" s="382"/>
      <c r="AG1087" s="382"/>
      <c r="AH1087" s="382"/>
    </row>
    <row r="1088" spans="1:34" ht="15.6">
      <c r="A1088" s="382">
        <v>9</v>
      </c>
      <c r="B1088" s="382">
        <v>136</v>
      </c>
      <c r="C1088" s="382">
        <v>2019</v>
      </c>
      <c r="D1088" s="382">
        <v>99</v>
      </c>
      <c r="E1088" s="382">
        <v>99</v>
      </c>
      <c r="F1088" s="382">
        <v>99</v>
      </c>
      <c r="G1088" s="382">
        <v>99</v>
      </c>
      <c r="H1088" s="382">
        <v>1</v>
      </c>
      <c r="I1088" s="382">
        <v>99</v>
      </c>
      <c r="J1088" s="382">
        <v>116</v>
      </c>
      <c r="K1088" s="382">
        <v>99</v>
      </c>
      <c r="L1088" s="382">
        <v>99</v>
      </c>
      <c r="M1088" s="382">
        <v>99</v>
      </c>
      <c r="N1088" s="382">
        <v>99</v>
      </c>
      <c r="O1088" s="382">
        <v>99</v>
      </c>
      <c r="P1088" s="382">
        <v>9999</v>
      </c>
      <c r="Q1088" s="382">
        <v>37</v>
      </c>
      <c r="R1088" s="382">
        <v>607</v>
      </c>
      <c r="S1088" s="382">
        <v>4.7265238879736406</v>
      </c>
      <c r="T1088" s="382">
        <v>4.1400329489291599</v>
      </c>
      <c r="U1088" s="382">
        <v>9.1120757825370777</v>
      </c>
      <c r="V1088" s="382">
        <v>0</v>
      </c>
      <c r="W1088" s="382">
        <v>0</v>
      </c>
      <c r="X1088" s="382">
        <v>2.9654036243822071</v>
      </c>
      <c r="Y1088" s="382">
        <v>0.16474464579901149</v>
      </c>
      <c r="Z1088" s="382">
        <v>3.4300989136879911</v>
      </c>
      <c r="AA1088" s="382">
        <v>1.2941402375849571</v>
      </c>
      <c r="AB1088" s="382">
        <v>1.6522647825332684</v>
      </c>
      <c r="AC1088" s="382">
        <v>55.537568787498394</v>
      </c>
      <c r="AD1088" s="382">
        <v>28.233911954962306</v>
      </c>
      <c r="AE1088" s="382">
        <v>46.092444418821891</v>
      </c>
      <c r="AF1088" s="382">
        <v>3.3307726075504842</v>
      </c>
      <c r="AG1088" s="382">
        <v>3.8118556544722897</v>
      </c>
      <c r="AH1088" s="382">
        <v>0.65897858319604596</v>
      </c>
    </row>
    <row r="1089" spans="1:34" ht="15.6">
      <c r="A1089" s="382">
        <v>9</v>
      </c>
      <c r="B1089" s="382">
        <v>137</v>
      </c>
      <c r="C1089" s="382">
        <v>2019</v>
      </c>
      <c r="D1089" s="382">
        <v>99</v>
      </c>
      <c r="E1089" s="382">
        <v>99</v>
      </c>
      <c r="F1089" s="382">
        <v>99</v>
      </c>
      <c r="G1089" s="382">
        <v>99</v>
      </c>
      <c r="H1089" s="382">
        <v>2</v>
      </c>
      <c r="I1089" s="382">
        <v>99</v>
      </c>
      <c r="J1089" s="382">
        <v>117</v>
      </c>
      <c r="K1089" s="382">
        <v>99</v>
      </c>
      <c r="L1089" s="382">
        <v>99</v>
      </c>
      <c r="M1089" s="382">
        <v>99</v>
      </c>
      <c r="N1089" s="382">
        <v>99</v>
      </c>
      <c r="O1089" s="382">
        <v>99</v>
      </c>
      <c r="P1089" s="382">
        <v>9999</v>
      </c>
      <c r="Q1089" s="382">
        <v>11</v>
      </c>
      <c r="R1089" s="382">
        <v>277</v>
      </c>
      <c r="S1089" s="382">
        <v>4.371841155234657</v>
      </c>
      <c r="T1089" s="382">
        <v>3.7545126353790623</v>
      </c>
      <c r="U1089" s="382">
        <v>8.5389891696750908</v>
      </c>
      <c r="V1089" s="382">
        <v>0</v>
      </c>
      <c r="W1089" s="382">
        <v>0</v>
      </c>
      <c r="X1089" s="382">
        <v>3.2490974729241877</v>
      </c>
      <c r="Y1089" s="382">
        <v>0</v>
      </c>
      <c r="Z1089" s="382">
        <v>2.9951699486912808</v>
      </c>
      <c r="AA1089" s="382">
        <v>0.85120505153005888</v>
      </c>
      <c r="AB1089" s="382">
        <v>1.5427796883573028</v>
      </c>
      <c r="AC1089" s="382">
        <v>41.713237117442191</v>
      </c>
      <c r="AD1089" s="382">
        <v>58.496841471489155</v>
      </c>
      <c r="AE1089" s="382">
        <v>43.513341134314302</v>
      </c>
      <c r="AF1089" s="382">
        <v>1.5199736611062336</v>
      </c>
      <c r="AG1089" s="382">
        <v>1.6301090718226621</v>
      </c>
      <c r="AH1089" s="382">
        <v>0</v>
      </c>
    </row>
    <row r="1090" spans="1:34" ht="15.6">
      <c r="A1090" s="382">
        <v>9</v>
      </c>
      <c r="B1090" s="382">
        <v>138</v>
      </c>
      <c r="C1090" s="382">
        <v>2019</v>
      </c>
      <c r="D1090" s="382">
        <v>99</v>
      </c>
      <c r="E1090" s="382">
        <v>99</v>
      </c>
      <c r="F1090" s="382">
        <v>99</v>
      </c>
      <c r="G1090" s="382">
        <v>99</v>
      </c>
      <c r="H1090" s="382">
        <v>1</v>
      </c>
      <c r="I1090" s="382">
        <v>99</v>
      </c>
      <c r="J1090" s="382">
        <v>134</v>
      </c>
      <c r="K1090" s="382">
        <v>99</v>
      </c>
      <c r="L1090" s="382">
        <v>99</v>
      </c>
      <c r="M1090" s="382">
        <v>99</v>
      </c>
      <c r="N1090" s="382">
        <v>99</v>
      </c>
      <c r="O1090" s="382">
        <v>99</v>
      </c>
      <c r="P1090" s="382">
        <v>9999</v>
      </c>
      <c r="Q1090" s="382">
        <v>93</v>
      </c>
      <c r="R1090" s="382">
        <v>3688</v>
      </c>
      <c r="S1090" s="382">
        <v>4.8039587852494572</v>
      </c>
      <c r="T1090" s="382">
        <v>4.3646963123644245</v>
      </c>
      <c r="U1090" s="382">
        <v>7.3613882863340452</v>
      </c>
      <c r="V1090" s="382">
        <v>5.4229934924078078E-2</v>
      </c>
      <c r="W1090" s="382">
        <v>0</v>
      </c>
      <c r="X1090" s="382">
        <v>2.0607375271149664</v>
      </c>
      <c r="Y1090" s="382">
        <v>0.27114967462039041</v>
      </c>
      <c r="Z1090" s="382">
        <v>3.0514701522405261</v>
      </c>
      <c r="AA1090" s="382">
        <v>1.172403000919898</v>
      </c>
      <c r="AB1090" s="382">
        <v>1.4915237244415798</v>
      </c>
      <c r="AC1090" s="382">
        <v>21.744585098773825</v>
      </c>
      <c r="AD1090" s="382">
        <v>14.636774742564588</v>
      </c>
      <c r="AE1090" s="382">
        <v>40.651907159476806</v>
      </c>
      <c r="AF1090" s="382">
        <v>20.237050043898162</v>
      </c>
      <c r="AG1090" s="382">
        <v>18.710313773770359</v>
      </c>
      <c r="AH1090" s="382">
        <v>8.134490238611719E-2</v>
      </c>
    </row>
    <row r="1091" spans="1:34" ht="15.6">
      <c r="A1091" s="382">
        <v>9</v>
      </c>
      <c r="B1091" s="382">
        <v>139</v>
      </c>
      <c r="C1091" s="382">
        <v>2019</v>
      </c>
      <c r="D1091" s="382">
        <v>99</v>
      </c>
      <c r="E1091" s="382">
        <v>99</v>
      </c>
      <c r="F1091" s="382">
        <v>99</v>
      </c>
      <c r="G1091" s="382">
        <v>99</v>
      </c>
      <c r="H1091" s="382">
        <v>2</v>
      </c>
      <c r="I1091" s="382">
        <v>99</v>
      </c>
      <c r="J1091" s="382">
        <v>141</v>
      </c>
      <c r="K1091" s="382">
        <v>99</v>
      </c>
      <c r="L1091" s="382">
        <v>99</v>
      </c>
      <c r="M1091" s="382">
        <v>99</v>
      </c>
      <c r="N1091" s="382">
        <v>99</v>
      </c>
      <c r="O1091" s="382">
        <v>99</v>
      </c>
      <c r="P1091" s="382">
        <v>9999</v>
      </c>
      <c r="Q1091" s="382">
        <v>57</v>
      </c>
      <c r="R1091" s="382">
        <v>918</v>
      </c>
      <c r="S1091" s="382">
        <v>5.1230936819172124</v>
      </c>
      <c r="T1091" s="382">
        <v>3.859477124183007</v>
      </c>
      <c r="U1091" s="382">
        <v>8.4220043572984817</v>
      </c>
      <c r="V1091" s="382">
        <v>0</v>
      </c>
      <c r="W1091" s="382">
        <v>0</v>
      </c>
      <c r="X1091" s="382">
        <v>2.2875816993464055</v>
      </c>
      <c r="Y1091" s="382">
        <v>0</v>
      </c>
      <c r="Z1091" s="382">
        <v>3.2733284599857377</v>
      </c>
      <c r="AA1091" s="382">
        <v>1.5839233210873136</v>
      </c>
      <c r="AB1091" s="382">
        <v>1.7272872648254924</v>
      </c>
      <c r="AC1091" s="382">
        <v>43.439211624206251</v>
      </c>
      <c r="AD1091" s="382">
        <v>42.111564440469976</v>
      </c>
      <c r="AE1091" s="382">
        <v>58.047042869319398</v>
      </c>
      <c r="AF1091" s="382">
        <v>5.0373134328358207</v>
      </c>
      <c r="AG1091" s="382">
        <v>5.3282988533757827</v>
      </c>
      <c r="AH1091" s="382">
        <v>1.4161220043572988</v>
      </c>
    </row>
    <row r="1092" spans="1:34" ht="15.6">
      <c r="A1092" s="382">
        <v>9</v>
      </c>
      <c r="B1092" s="382">
        <v>140</v>
      </c>
      <c r="C1092" s="382">
        <v>2019</v>
      </c>
      <c r="D1092" s="382">
        <v>99</v>
      </c>
      <c r="E1092" s="382">
        <v>99</v>
      </c>
      <c r="F1092" s="382">
        <v>99</v>
      </c>
      <c r="G1092" s="382">
        <v>99</v>
      </c>
      <c r="H1092" s="382">
        <v>2</v>
      </c>
      <c r="I1092" s="382">
        <v>99</v>
      </c>
      <c r="J1092" s="382">
        <v>143</v>
      </c>
      <c r="K1092" s="382">
        <v>99</v>
      </c>
      <c r="L1092" s="382">
        <v>99</v>
      </c>
      <c r="M1092" s="382">
        <v>99</v>
      </c>
      <c r="N1092" s="382">
        <v>99</v>
      </c>
      <c r="O1092" s="382">
        <v>99</v>
      </c>
      <c r="P1092" s="382">
        <v>9999</v>
      </c>
      <c r="Q1092" s="382">
        <v>16</v>
      </c>
      <c r="R1092" s="382">
        <v>314</v>
      </c>
      <c r="S1092" s="382">
        <v>4.3152866242038224</v>
      </c>
      <c r="T1092" s="382">
        <v>3.2993630573248405</v>
      </c>
      <c r="U1092" s="382">
        <v>8.3780254777070002</v>
      </c>
      <c r="V1092" s="382">
        <v>0</v>
      </c>
      <c r="W1092" s="382">
        <v>0</v>
      </c>
      <c r="X1092" s="382">
        <v>4.4585987261146496</v>
      </c>
      <c r="Y1092" s="382">
        <v>0</v>
      </c>
      <c r="Z1092" s="382">
        <v>3.4795757006675219</v>
      </c>
      <c r="AA1092" s="382">
        <v>1.5616692687978819</v>
      </c>
      <c r="AB1092" s="382">
        <v>1.5056791351407823</v>
      </c>
      <c r="AC1092" s="382">
        <v>68.182811253443191</v>
      </c>
      <c r="AD1092" s="382">
        <v>60.067749889228786</v>
      </c>
      <c r="AE1092" s="382">
        <v>60.184797234088855</v>
      </c>
      <c r="AF1092" s="382">
        <v>1.7230026338893769</v>
      </c>
      <c r="AG1092" s="382">
        <v>1.813016503295088</v>
      </c>
      <c r="AH1092" s="382">
        <v>0</v>
      </c>
    </row>
    <row r="1093" spans="1:34" ht="15.6">
      <c r="A1093" s="382">
        <v>9</v>
      </c>
      <c r="B1093" s="382">
        <v>141</v>
      </c>
      <c r="C1093" s="382">
        <v>2019</v>
      </c>
      <c r="D1093" s="382">
        <v>99</v>
      </c>
      <c r="E1093" s="382">
        <v>99</v>
      </c>
      <c r="F1093" s="382">
        <v>99</v>
      </c>
      <c r="G1093" s="382">
        <v>99</v>
      </c>
      <c r="H1093" s="382">
        <v>2</v>
      </c>
      <c r="I1093" s="382">
        <v>99</v>
      </c>
      <c r="J1093" s="382">
        <v>147</v>
      </c>
      <c r="K1093" s="382">
        <v>99</v>
      </c>
      <c r="L1093" s="382">
        <v>99</v>
      </c>
      <c r="M1093" s="382">
        <v>99</v>
      </c>
      <c r="N1093" s="382">
        <v>99</v>
      </c>
      <c r="O1093" s="382">
        <v>99</v>
      </c>
      <c r="P1093" s="382">
        <v>9999</v>
      </c>
      <c r="Q1093" s="382">
        <v>10</v>
      </c>
      <c r="R1093" s="382">
        <v>97</v>
      </c>
      <c r="S1093" s="382">
        <v>6.0309278350515481</v>
      </c>
      <c r="T1093" s="382">
        <v>3.3608247422680426</v>
      </c>
      <c r="U1093" s="382">
        <v>8.7649484536082483</v>
      </c>
      <c r="V1093" s="382">
        <v>0</v>
      </c>
      <c r="W1093" s="382">
        <v>0</v>
      </c>
      <c r="X1093" s="382">
        <v>6.1855670103092786</v>
      </c>
      <c r="Y1093" s="382">
        <v>1.0309278350515465</v>
      </c>
      <c r="Z1093" s="382">
        <v>3.4868542889536629</v>
      </c>
      <c r="AA1093" s="382">
        <v>1.7960644734336138</v>
      </c>
      <c r="AB1093" s="382">
        <v>1.7242094678061466</v>
      </c>
      <c r="AC1093" s="382">
        <v>77.238764570916842</v>
      </c>
      <c r="AD1093" s="382">
        <v>69.624028102784919</v>
      </c>
      <c r="AE1093" s="382">
        <v>63.556813491798003</v>
      </c>
      <c r="AF1093" s="382">
        <v>0.53226514486391563</v>
      </c>
      <c r="AG1093" s="382">
        <v>0.58593782305146391</v>
      </c>
      <c r="AH1093" s="382">
        <v>0</v>
      </c>
    </row>
    <row r="1094" spans="1:34" ht="15.6">
      <c r="A1094" s="382">
        <v>9</v>
      </c>
      <c r="B1094" s="382">
        <v>142</v>
      </c>
      <c r="C1094" s="382">
        <v>2019</v>
      </c>
      <c r="D1094" s="382">
        <v>99</v>
      </c>
      <c r="E1094" s="382">
        <v>99</v>
      </c>
      <c r="F1094" s="382">
        <v>99</v>
      </c>
      <c r="G1094" s="382">
        <v>99</v>
      </c>
      <c r="H1094" s="382">
        <v>1</v>
      </c>
      <c r="I1094" s="382">
        <v>99</v>
      </c>
      <c r="J1094" s="382">
        <v>155</v>
      </c>
      <c r="K1094" s="382">
        <v>99</v>
      </c>
      <c r="L1094" s="382">
        <v>99</v>
      </c>
      <c r="M1094" s="382">
        <v>99</v>
      </c>
      <c r="N1094" s="382">
        <v>99</v>
      </c>
      <c r="O1094" s="382">
        <v>99</v>
      </c>
      <c r="P1094" s="382">
        <v>9999</v>
      </c>
      <c r="Q1094" s="382">
        <v>48</v>
      </c>
      <c r="R1094" s="382">
        <v>1397</v>
      </c>
      <c r="S1094" s="382">
        <v>5.3128131710808875</v>
      </c>
      <c r="T1094" s="382">
        <v>4.214030064423766</v>
      </c>
      <c r="U1094" s="382">
        <v>10.006428060128844</v>
      </c>
      <c r="V1094" s="382">
        <v>0</v>
      </c>
      <c r="W1094" s="382">
        <v>7.1581961345740908E-2</v>
      </c>
      <c r="X1094" s="382">
        <v>2.934860415175375</v>
      </c>
      <c r="Y1094" s="382">
        <v>0.14316392269148179</v>
      </c>
      <c r="Z1094" s="382">
        <v>2.8233831470678554</v>
      </c>
      <c r="AA1094" s="382">
        <v>1.3532486017971841</v>
      </c>
      <c r="AB1094" s="382">
        <v>1.6014946961516701</v>
      </c>
      <c r="AC1094" s="382">
        <v>51.073606704314685</v>
      </c>
      <c r="AD1094" s="382">
        <v>45.48653941140568</v>
      </c>
      <c r="AE1094" s="382">
        <v>51.376181649672247</v>
      </c>
      <c r="AF1094" s="382">
        <v>7.6657155399473247</v>
      </c>
      <c r="AG1094" s="382">
        <v>9.6339838975299354</v>
      </c>
      <c r="AH1094" s="382">
        <v>0</v>
      </c>
    </row>
    <row r="1095" spans="1:34" ht="15.6">
      <c r="A1095" s="382">
        <v>9</v>
      </c>
      <c r="B1095" s="382">
        <v>143</v>
      </c>
      <c r="C1095" s="382">
        <v>2019</v>
      </c>
      <c r="D1095" s="382">
        <v>99</v>
      </c>
      <c r="E1095" s="382">
        <v>99</v>
      </c>
      <c r="F1095" s="382">
        <v>99</v>
      </c>
      <c r="G1095" s="382">
        <v>99</v>
      </c>
      <c r="H1095" s="382">
        <v>2</v>
      </c>
      <c r="I1095" s="382">
        <v>99</v>
      </c>
      <c r="J1095" s="382">
        <v>160</v>
      </c>
      <c r="K1095" s="382">
        <v>99</v>
      </c>
      <c r="L1095" s="382">
        <v>99</v>
      </c>
      <c r="M1095" s="382">
        <v>99</v>
      </c>
      <c r="N1095" s="382">
        <v>99</v>
      </c>
      <c r="O1095" s="382">
        <v>99</v>
      </c>
      <c r="P1095" s="382">
        <v>9999</v>
      </c>
      <c r="Q1095" s="382">
        <v>13</v>
      </c>
      <c r="R1095" s="382">
        <v>168</v>
      </c>
      <c r="S1095" s="382">
        <v>5.6964285714285694</v>
      </c>
      <c r="T1095" s="382">
        <v>4.3333333333333321</v>
      </c>
      <c r="U1095" s="382">
        <v>10.550595238095237</v>
      </c>
      <c r="V1095" s="382">
        <v>0</v>
      </c>
      <c r="W1095" s="382">
        <v>0</v>
      </c>
      <c r="X1095" s="382">
        <v>2.3809523809523818</v>
      </c>
      <c r="Y1095" s="382">
        <v>0</v>
      </c>
      <c r="Z1095" s="382">
        <v>3.0704815238898155</v>
      </c>
      <c r="AA1095" s="382">
        <v>1.6100832889260464</v>
      </c>
      <c r="AB1095" s="382">
        <v>1.9107050140703703</v>
      </c>
      <c r="AC1095" s="382">
        <v>62.727392739131439</v>
      </c>
      <c r="AD1095" s="382">
        <v>57.189057525141294</v>
      </c>
      <c r="AE1095" s="382">
        <v>60.367518868717262</v>
      </c>
      <c r="AF1095" s="382">
        <v>0.92186128182616356</v>
      </c>
      <c r="AG1095" s="382">
        <v>1.2215652685941183</v>
      </c>
      <c r="AH1095" s="382">
        <v>25.595238095238095</v>
      </c>
    </row>
    <row r="1096" spans="1:34" ht="15.6">
      <c r="A1096" s="382">
        <v>9</v>
      </c>
      <c r="B1096" s="382">
        <v>144</v>
      </c>
      <c r="C1096" s="382">
        <v>2019</v>
      </c>
      <c r="D1096" s="382">
        <v>99</v>
      </c>
      <c r="E1096" s="382">
        <v>99</v>
      </c>
      <c r="F1096" s="382">
        <v>99</v>
      </c>
      <c r="G1096" s="382">
        <v>99</v>
      </c>
      <c r="H1096" s="382">
        <v>1</v>
      </c>
      <c r="I1096" s="382">
        <v>99</v>
      </c>
      <c r="J1096" s="382">
        <v>171</v>
      </c>
      <c r="K1096" s="382">
        <v>99</v>
      </c>
      <c r="L1096" s="382">
        <v>99</v>
      </c>
      <c r="M1096" s="382">
        <v>99</v>
      </c>
      <c r="N1096" s="382">
        <v>99</v>
      </c>
      <c r="O1096" s="382">
        <v>99</v>
      </c>
      <c r="P1096" s="382">
        <v>9999</v>
      </c>
      <c r="Q1096" s="382">
        <v>1</v>
      </c>
      <c r="R1096" s="382">
        <v>1</v>
      </c>
      <c r="S1096" s="382">
        <v>5</v>
      </c>
      <c r="T1096" s="382">
        <v>2</v>
      </c>
      <c r="U1096" s="382">
        <v>7.3</v>
      </c>
      <c r="V1096" s="382">
        <v>0</v>
      </c>
      <c r="W1096" s="382">
        <v>0</v>
      </c>
      <c r="X1096" s="382">
        <v>0</v>
      </c>
      <c r="Y1096" s="382">
        <v>0</v>
      </c>
      <c r="Z1096" s="382">
        <v>0</v>
      </c>
      <c r="AA1096" s="382">
        <v>0</v>
      </c>
      <c r="AB1096" s="382">
        <v>0</v>
      </c>
      <c r="AC1096" s="382"/>
      <c r="AD1096" s="382"/>
      <c r="AE1096" s="382"/>
      <c r="AF1096" s="382">
        <v>5.4872695346795423E-3</v>
      </c>
      <c r="AG1096" s="382">
        <v>5.0309881301760593E-3</v>
      </c>
      <c r="AH1096" s="382">
        <v>0</v>
      </c>
    </row>
    <row r="1097" spans="1:34" ht="15.6">
      <c r="A1097" s="382">
        <v>9</v>
      </c>
      <c r="B1097" s="382">
        <v>145</v>
      </c>
      <c r="C1097" s="382">
        <v>2019</v>
      </c>
      <c r="D1097" s="382">
        <v>99</v>
      </c>
      <c r="E1097" s="382">
        <v>99</v>
      </c>
      <c r="F1097" s="382">
        <v>99</v>
      </c>
      <c r="G1097" s="382">
        <v>99</v>
      </c>
      <c r="H1097" s="382">
        <v>2</v>
      </c>
      <c r="I1097" s="382">
        <v>99</v>
      </c>
      <c r="J1097" s="382">
        <v>175</v>
      </c>
      <c r="K1097" s="382">
        <v>99</v>
      </c>
      <c r="L1097" s="382">
        <v>99</v>
      </c>
      <c r="M1097" s="382">
        <v>99</v>
      </c>
      <c r="N1097" s="382">
        <v>99</v>
      </c>
      <c r="O1097" s="382">
        <v>99</v>
      </c>
      <c r="P1097" s="382">
        <v>9999</v>
      </c>
      <c r="Q1097" s="382">
        <v>26</v>
      </c>
      <c r="R1097" s="382">
        <v>2036</v>
      </c>
      <c r="S1097" s="382">
        <v>4.6935166994106092</v>
      </c>
      <c r="T1097" s="382">
        <v>4.1159135559921411</v>
      </c>
      <c r="U1097" s="382">
        <v>6.7916994106090396</v>
      </c>
      <c r="V1097" s="382">
        <v>0</v>
      </c>
      <c r="W1097" s="382">
        <v>0</v>
      </c>
      <c r="X1097" s="382">
        <v>3.5363457760314345</v>
      </c>
      <c r="Y1097" s="382">
        <v>4.9115913555992118E-2</v>
      </c>
      <c r="Z1097" s="382">
        <v>3.570225163913455</v>
      </c>
      <c r="AA1097" s="382">
        <v>1.3224587188569092</v>
      </c>
      <c r="AB1097" s="382">
        <v>1.5552440602136981</v>
      </c>
      <c r="AC1097" s="382">
        <v>20.789932923453811</v>
      </c>
      <c r="AD1097" s="382">
        <v>21.102622209000735</v>
      </c>
      <c r="AE1097" s="382">
        <v>45.929886247371911</v>
      </c>
      <c r="AF1097" s="382">
        <v>11.172080772607551</v>
      </c>
      <c r="AG1097" s="382">
        <v>9.5298631185289757</v>
      </c>
      <c r="AH1097" s="382">
        <v>0</v>
      </c>
    </row>
    <row r="1098" spans="1:34" ht="15.6">
      <c r="A1098" s="382">
        <v>9</v>
      </c>
      <c r="B1098" s="382">
        <v>146</v>
      </c>
      <c r="C1098" s="382">
        <v>2019</v>
      </c>
      <c r="D1098" s="382">
        <v>99</v>
      </c>
      <c r="E1098" s="382">
        <v>99</v>
      </c>
      <c r="F1098" s="382">
        <v>99</v>
      </c>
      <c r="G1098" s="382">
        <v>99</v>
      </c>
      <c r="H1098" s="382">
        <v>2</v>
      </c>
      <c r="I1098" s="382">
        <v>99</v>
      </c>
      <c r="J1098" s="382">
        <v>177</v>
      </c>
      <c r="K1098" s="382">
        <v>99</v>
      </c>
      <c r="L1098" s="382">
        <v>99</v>
      </c>
      <c r="M1098" s="382">
        <v>99</v>
      </c>
      <c r="N1098" s="382">
        <v>99</v>
      </c>
      <c r="O1098" s="382">
        <v>99</v>
      </c>
      <c r="P1098" s="382">
        <v>9999</v>
      </c>
      <c r="Q1098" s="382">
        <v>25</v>
      </c>
      <c r="R1098" s="382">
        <v>788</v>
      </c>
      <c r="S1098" s="382">
        <v>5.5558375634517763</v>
      </c>
      <c r="T1098" s="382">
        <v>3.9987309644670046</v>
      </c>
      <c r="U1098" s="382">
        <v>10.217893401015235</v>
      </c>
      <c r="V1098" s="382">
        <v>0</v>
      </c>
      <c r="W1098" s="382">
        <v>0</v>
      </c>
      <c r="X1098" s="382">
        <v>2.1573604060913714</v>
      </c>
      <c r="Y1098" s="382">
        <v>0</v>
      </c>
      <c r="Z1098" s="382">
        <v>3.2162100735753323</v>
      </c>
      <c r="AA1098" s="382">
        <v>1.1502279332756045</v>
      </c>
      <c r="AB1098" s="382">
        <v>1.7140057317383941</v>
      </c>
      <c r="AC1098" s="382">
        <v>33.695593698126999</v>
      </c>
      <c r="AD1098" s="382">
        <v>33.364203298473626</v>
      </c>
      <c r="AE1098" s="382">
        <v>39.622790359539103</v>
      </c>
      <c r="AF1098" s="382">
        <v>4.3239683933274806</v>
      </c>
      <c r="AG1098" s="382">
        <v>5.5490420722929592</v>
      </c>
      <c r="AH1098" s="382">
        <v>0</v>
      </c>
    </row>
    <row r="1099" spans="1:34" ht="15.6">
      <c r="A1099" s="382">
        <v>9</v>
      </c>
      <c r="B1099" s="382">
        <v>147</v>
      </c>
      <c r="C1099" s="382">
        <v>2019</v>
      </c>
      <c r="D1099" s="382">
        <v>99</v>
      </c>
      <c r="E1099" s="382">
        <v>99</v>
      </c>
      <c r="F1099" s="382">
        <v>99</v>
      </c>
      <c r="G1099" s="382">
        <v>99</v>
      </c>
      <c r="H1099" s="382">
        <v>2</v>
      </c>
      <c r="I1099" s="382">
        <v>99</v>
      </c>
      <c r="J1099" s="382">
        <v>178</v>
      </c>
      <c r="K1099" s="382">
        <v>99</v>
      </c>
      <c r="L1099" s="382">
        <v>99</v>
      </c>
      <c r="M1099" s="382">
        <v>99</v>
      </c>
      <c r="N1099" s="382">
        <v>99</v>
      </c>
      <c r="O1099" s="382">
        <v>99</v>
      </c>
      <c r="P1099" s="382">
        <v>9999</v>
      </c>
      <c r="Q1099" s="382">
        <v>11</v>
      </c>
      <c r="R1099" s="382">
        <v>285</v>
      </c>
      <c r="S1099" s="382">
        <v>5.0736842105263156</v>
      </c>
      <c r="T1099" s="382">
        <v>4.7578947368421058</v>
      </c>
      <c r="U1099" s="382">
        <v>10.865614035087725</v>
      </c>
      <c r="V1099" s="382">
        <v>0</v>
      </c>
      <c r="W1099" s="382">
        <v>0</v>
      </c>
      <c r="X1099" s="382">
        <v>5.2631578947368443</v>
      </c>
      <c r="Y1099" s="382">
        <v>0</v>
      </c>
      <c r="Z1099" s="382">
        <v>2.9691294828819199</v>
      </c>
      <c r="AA1099" s="382">
        <v>1.347450655385221</v>
      </c>
      <c r="AB1099" s="382">
        <v>1.2201448531235473</v>
      </c>
      <c r="AC1099" s="382">
        <v>50.185443144827502</v>
      </c>
      <c r="AD1099" s="382">
        <v>29.407325303197545</v>
      </c>
      <c r="AE1099" s="382">
        <v>39.50028676473984</v>
      </c>
      <c r="AF1099" s="382">
        <v>1.5638718173836699</v>
      </c>
      <c r="AG1099" s="382">
        <v>2.1341727318789334</v>
      </c>
      <c r="AH1099" s="382">
        <v>8.070175438596495</v>
      </c>
    </row>
    <row r="1100" spans="1:34" ht="15.6">
      <c r="A1100" s="382">
        <v>9</v>
      </c>
      <c r="B1100" s="382">
        <v>148</v>
      </c>
      <c r="C1100" s="382">
        <v>2019</v>
      </c>
      <c r="D1100" s="382">
        <v>99</v>
      </c>
      <c r="E1100" s="382">
        <v>99</v>
      </c>
      <c r="F1100" s="382">
        <v>99</v>
      </c>
      <c r="G1100" s="382">
        <v>99</v>
      </c>
      <c r="H1100" s="382">
        <v>2</v>
      </c>
      <c r="I1100" s="382">
        <v>99</v>
      </c>
      <c r="J1100" s="382">
        <v>181</v>
      </c>
      <c r="K1100" s="382">
        <v>99</v>
      </c>
      <c r="L1100" s="382">
        <v>99</v>
      </c>
      <c r="M1100" s="382">
        <v>99</v>
      </c>
      <c r="N1100" s="382">
        <v>99</v>
      </c>
      <c r="O1100" s="382">
        <v>99</v>
      </c>
      <c r="P1100" s="382">
        <v>9999</v>
      </c>
      <c r="Q1100" s="382">
        <v>13</v>
      </c>
      <c r="R1100" s="382">
        <v>354</v>
      </c>
      <c r="S1100" s="382">
        <v>5.0310734463276816</v>
      </c>
      <c r="T1100" s="382">
        <v>3.7203389830508473</v>
      </c>
      <c r="U1100" s="382">
        <v>7.4050847457627187</v>
      </c>
      <c r="V1100" s="382">
        <v>0</v>
      </c>
      <c r="W1100" s="382">
        <v>0</v>
      </c>
      <c r="X1100" s="382">
        <v>0</v>
      </c>
      <c r="Y1100" s="382">
        <v>0</v>
      </c>
      <c r="Z1100" s="382">
        <v>2.4196878723500159</v>
      </c>
      <c r="AA1100" s="382">
        <v>1.1106294241417722</v>
      </c>
      <c r="AB1100" s="382">
        <v>1.5507548365414161</v>
      </c>
      <c r="AC1100" s="382">
        <v>55.537336872918473</v>
      </c>
      <c r="AD1100" s="382">
        <v>15.169686386708857</v>
      </c>
      <c r="AE1100" s="382">
        <v>51.021274502106088</v>
      </c>
      <c r="AF1100" s="382">
        <v>1.9424934152765581</v>
      </c>
      <c r="AG1100" s="382">
        <v>1.8066071622525388</v>
      </c>
      <c r="AH1100" s="382">
        <v>0</v>
      </c>
    </row>
    <row r="1101" spans="1:34" ht="15.6">
      <c r="A1101" s="382">
        <v>9</v>
      </c>
      <c r="B1101" s="382">
        <v>149</v>
      </c>
      <c r="C1101" s="382">
        <v>2019</v>
      </c>
      <c r="D1101" s="382">
        <v>99</v>
      </c>
      <c r="E1101" s="382">
        <v>99</v>
      </c>
      <c r="F1101" s="382">
        <v>99</v>
      </c>
      <c r="G1101" s="382">
        <v>99</v>
      </c>
      <c r="H1101" s="382">
        <v>2</v>
      </c>
      <c r="I1101" s="382">
        <v>99</v>
      </c>
      <c r="J1101" s="382">
        <v>262</v>
      </c>
      <c r="K1101" s="382">
        <v>99</v>
      </c>
      <c r="L1101" s="382">
        <v>99</v>
      </c>
      <c r="M1101" s="382">
        <v>99</v>
      </c>
      <c r="N1101" s="382">
        <v>99</v>
      </c>
      <c r="O1101" s="382">
        <v>99</v>
      </c>
      <c r="P1101" s="382">
        <v>9999</v>
      </c>
      <c r="Q1101" s="382">
        <v>3</v>
      </c>
      <c r="R1101" s="382">
        <v>30</v>
      </c>
      <c r="S1101" s="382">
        <v>2</v>
      </c>
      <c r="T1101" s="382">
        <v>2.1</v>
      </c>
      <c r="U1101" s="382">
        <v>7.4433333333333342</v>
      </c>
      <c r="V1101" s="382">
        <v>0</v>
      </c>
      <c r="W1101" s="382">
        <v>0</v>
      </c>
      <c r="X1101" s="382">
        <v>0</v>
      </c>
      <c r="Y1101" s="382">
        <v>0</v>
      </c>
      <c r="Z1101" s="382">
        <v>2.487928634203338</v>
      </c>
      <c r="AA1101" s="382">
        <v>1.4142135623730951</v>
      </c>
      <c r="AB1101" s="382">
        <v>0.53851648071345037</v>
      </c>
      <c r="AC1101" s="382">
        <v>89.433004932078717</v>
      </c>
      <c r="AD1101" s="382">
        <v>32.517519950905154</v>
      </c>
      <c r="AE1101" s="382">
        <v>39.3919298579168</v>
      </c>
      <c r="AF1101" s="382">
        <v>0.16461808604038627</v>
      </c>
      <c r="AG1101" s="382">
        <v>0.15389310266689235</v>
      </c>
      <c r="AH1101" s="382">
        <v>0</v>
      </c>
    </row>
    <row r="1102" spans="1:34" ht="15.6">
      <c r="A1102" s="382">
        <v>9</v>
      </c>
      <c r="B1102" s="382">
        <v>150</v>
      </c>
      <c r="C1102" s="382">
        <v>2019</v>
      </c>
      <c r="D1102" s="382">
        <v>99</v>
      </c>
      <c r="E1102" s="382">
        <v>99</v>
      </c>
      <c r="F1102" s="382">
        <v>99</v>
      </c>
      <c r="G1102" s="382">
        <v>99</v>
      </c>
      <c r="H1102" s="382">
        <v>2</v>
      </c>
      <c r="I1102" s="382">
        <v>99</v>
      </c>
      <c r="J1102" s="382">
        <v>267</v>
      </c>
      <c r="K1102" s="382">
        <v>99</v>
      </c>
      <c r="L1102" s="382">
        <v>99</v>
      </c>
      <c r="M1102" s="382">
        <v>99</v>
      </c>
      <c r="N1102" s="382">
        <v>99</v>
      </c>
      <c r="O1102" s="382">
        <v>99</v>
      </c>
      <c r="P1102" s="382">
        <v>9999</v>
      </c>
      <c r="Q1102" s="382"/>
      <c r="R1102" s="382"/>
      <c r="S1102" s="382"/>
      <c r="T1102" s="382"/>
      <c r="U1102" s="382"/>
      <c r="V1102" s="382"/>
      <c r="W1102" s="382"/>
      <c r="X1102" s="382"/>
      <c r="Y1102" s="382"/>
      <c r="Z1102" s="382"/>
      <c r="AA1102" s="382"/>
      <c r="AB1102" s="382"/>
      <c r="AC1102" s="382"/>
      <c r="AD1102" s="382"/>
      <c r="AE1102" s="382"/>
      <c r="AF1102" s="382"/>
      <c r="AG1102" s="382"/>
      <c r="AH1102" s="382"/>
    </row>
    <row r="1103" spans="1:34" ht="15.6">
      <c r="A1103" s="382">
        <v>9</v>
      </c>
      <c r="B1103" s="382">
        <v>151</v>
      </c>
      <c r="C1103" s="382">
        <v>2019</v>
      </c>
      <c r="D1103" s="382">
        <v>99</v>
      </c>
      <c r="E1103" s="382">
        <v>99</v>
      </c>
      <c r="F1103" s="382">
        <v>99</v>
      </c>
      <c r="G1103" s="382">
        <v>99</v>
      </c>
      <c r="H1103" s="382">
        <v>1</v>
      </c>
      <c r="I1103" s="382">
        <v>99</v>
      </c>
      <c r="J1103" s="382">
        <v>309</v>
      </c>
      <c r="K1103" s="382">
        <v>99</v>
      </c>
      <c r="L1103" s="382">
        <v>99</v>
      </c>
      <c r="M1103" s="382">
        <v>99</v>
      </c>
      <c r="N1103" s="382">
        <v>99</v>
      </c>
      <c r="O1103" s="382">
        <v>99</v>
      </c>
      <c r="P1103" s="382">
        <v>9999</v>
      </c>
      <c r="Q1103" s="382">
        <v>35</v>
      </c>
      <c r="R1103" s="382">
        <v>612</v>
      </c>
      <c r="S1103" s="382">
        <v>6.200980392156862</v>
      </c>
      <c r="T1103" s="382">
        <v>3.818627450980391</v>
      </c>
      <c r="U1103" s="382">
        <v>8.1464215686274528</v>
      </c>
      <c r="V1103" s="382">
        <v>0</v>
      </c>
      <c r="W1103" s="382">
        <v>0</v>
      </c>
      <c r="X1103" s="382">
        <v>1.9607843137254899</v>
      </c>
      <c r="Y1103" s="382">
        <v>0</v>
      </c>
      <c r="Z1103" s="382">
        <v>3.0152174677517718</v>
      </c>
      <c r="AA1103" s="382">
        <v>1.6069088031298844</v>
      </c>
      <c r="AB1103" s="382">
        <v>1.6543010129959377</v>
      </c>
      <c r="AC1103" s="382">
        <v>33.367513611048274</v>
      </c>
      <c r="AD1103" s="382">
        <v>44.079383270492194</v>
      </c>
      <c r="AE1103" s="382">
        <v>40.464342532733554</v>
      </c>
      <c r="AF1103" s="382">
        <v>3.3582089552238825</v>
      </c>
      <c r="AG1103" s="382">
        <v>3.4359650317379553</v>
      </c>
      <c r="AH1103" s="382">
        <v>0.49019607843137247</v>
      </c>
    </row>
    <row r="1104" spans="1:34" ht="15.6">
      <c r="A1104" s="382">
        <v>9</v>
      </c>
      <c r="B1104" s="382">
        <v>152</v>
      </c>
      <c r="C1104" s="382">
        <v>2019</v>
      </c>
      <c r="D1104" s="382">
        <v>99</v>
      </c>
      <c r="E1104" s="382">
        <v>99</v>
      </c>
      <c r="F1104" s="382">
        <v>99</v>
      </c>
      <c r="G1104" s="382">
        <v>99</v>
      </c>
      <c r="H1104" s="382">
        <v>2</v>
      </c>
      <c r="I1104" s="382">
        <v>99</v>
      </c>
      <c r="J1104" s="382">
        <v>470</v>
      </c>
      <c r="K1104" s="382">
        <v>99</v>
      </c>
      <c r="L1104" s="382">
        <v>99</v>
      </c>
      <c r="M1104" s="382">
        <v>99</v>
      </c>
      <c r="N1104" s="382">
        <v>99</v>
      </c>
      <c r="O1104" s="382">
        <v>99</v>
      </c>
      <c r="P1104" s="382">
        <v>9999</v>
      </c>
      <c r="Q1104" s="382">
        <v>19</v>
      </c>
      <c r="R1104" s="382">
        <v>855</v>
      </c>
      <c r="S1104" s="382">
        <v>5.8105263157894758</v>
      </c>
      <c r="T1104" s="382">
        <v>4.1578947368421044</v>
      </c>
      <c r="U1104" s="382">
        <v>6.051111111111112</v>
      </c>
      <c r="V1104" s="382">
        <v>0</v>
      </c>
      <c r="W1104" s="382">
        <v>0.11695906432748537</v>
      </c>
      <c r="X1104" s="382">
        <v>0.81871345029239762</v>
      </c>
      <c r="Y1104" s="382">
        <v>0.11695906432748537</v>
      </c>
      <c r="Z1104" s="382">
        <v>2.6275010796052674</v>
      </c>
      <c r="AA1104" s="382">
        <v>1.609658444449322</v>
      </c>
      <c r="AB1104" s="382">
        <v>1.4239736061545989</v>
      </c>
      <c r="AC1104" s="382">
        <v>30.742348555390592</v>
      </c>
      <c r="AD1104" s="382">
        <v>26.442838193044594</v>
      </c>
      <c r="AE1104" s="382">
        <v>60.394229510532995</v>
      </c>
      <c r="AF1104" s="382">
        <v>4.6916154521510087</v>
      </c>
      <c r="AG1104" s="382">
        <v>3.5655922313824471</v>
      </c>
      <c r="AH1104" s="382">
        <v>0.58479532163742698</v>
      </c>
    </row>
    <row r="1105" spans="1:34" ht="15.6">
      <c r="A1105" s="382">
        <v>9</v>
      </c>
      <c r="B1105" s="382">
        <v>153</v>
      </c>
      <c r="C1105" s="382">
        <v>2019</v>
      </c>
      <c r="D1105" s="382">
        <v>99</v>
      </c>
      <c r="E1105" s="382">
        <v>99</v>
      </c>
      <c r="F1105" s="382">
        <v>99</v>
      </c>
      <c r="G1105" s="382">
        <v>99</v>
      </c>
      <c r="H1105" s="382">
        <v>2</v>
      </c>
      <c r="I1105" s="382">
        <v>99</v>
      </c>
      <c r="J1105" s="382">
        <v>629</v>
      </c>
      <c r="K1105" s="382">
        <v>99</v>
      </c>
      <c r="L1105" s="382">
        <v>99</v>
      </c>
      <c r="M1105" s="382">
        <v>99</v>
      </c>
      <c r="N1105" s="382">
        <v>99</v>
      </c>
      <c r="O1105" s="382">
        <v>99</v>
      </c>
      <c r="P1105" s="382">
        <v>9999</v>
      </c>
      <c r="Q1105" s="382">
        <v>9</v>
      </c>
      <c r="R1105" s="382">
        <v>176</v>
      </c>
      <c r="S1105" s="382">
        <v>5.9431818181818192</v>
      </c>
      <c r="T1105" s="382">
        <v>2.9886363636363642</v>
      </c>
      <c r="U1105" s="382">
        <v>11.174431818181819</v>
      </c>
      <c r="V1105" s="382">
        <v>0</v>
      </c>
      <c r="W1105" s="382">
        <v>0</v>
      </c>
      <c r="X1105" s="382">
        <v>7.9545454545454541</v>
      </c>
      <c r="Y1105" s="382">
        <v>0</v>
      </c>
      <c r="Z1105" s="382">
        <v>2.5634615082817422</v>
      </c>
      <c r="AA1105" s="382">
        <v>1.0429193569610098</v>
      </c>
      <c r="AB1105" s="382">
        <v>1.480895906520918</v>
      </c>
      <c r="AC1105" s="382">
        <v>65.148297990672575</v>
      </c>
      <c r="AD1105" s="382">
        <v>45.073079134861679</v>
      </c>
      <c r="AE1105" s="382">
        <v>52.197863792702947</v>
      </c>
      <c r="AF1105" s="382">
        <v>0.96575943810359988</v>
      </c>
      <c r="AG1105" s="382">
        <v>1.3554033363859259</v>
      </c>
      <c r="AH1105" s="382">
        <v>0</v>
      </c>
    </row>
    <row r="1106" spans="1:34" ht="15.6">
      <c r="A1106" s="382">
        <v>9</v>
      </c>
      <c r="B1106" s="382">
        <v>154</v>
      </c>
      <c r="C1106" s="382">
        <v>2019</v>
      </c>
      <c r="D1106" s="382">
        <v>99</v>
      </c>
      <c r="E1106" s="382">
        <v>99</v>
      </c>
      <c r="F1106" s="382">
        <v>99</v>
      </c>
      <c r="G1106" s="382">
        <v>99</v>
      </c>
      <c r="H1106" s="382">
        <v>1</v>
      </c>
      <c r="I1106" s="382">
        <v>99</v>
      </c>
      <c r="J1106" s="382">
        <v>643</v>
      </c>
      <c r="K1106" s="382">
        <v>99</v>
      </c>
      <c r="L1106" s="382">
        <v>99</v>
      </c>
      <c r="M1106" s="382">
        <v>99</v>
      </c>
      <c r="N1106" s="382">
        <v>99</v>
      </c>
      <c r="O1106" s="382">
        <v>99</v>
      </c>
      <c r="P1106" s="382">
        <v>9999</v>
      </c>
      <c r="Q1106" s="382">
        <v>19</v>
      </c>
      <c r="R1106" s="382">
        <v>437</v>
      </c>
      <c r="S1106" s="382">
        <v>4.9679633867276909</v>
      </c>
      <c r="T1106" s="382">
        <v>4.389016018306636</v>
      </c>
      <c r="U1106" s="382">
        <v>9.9485125858123613</v>
      </c>
      <c r="V1106" s="382">
        <v>0</v>
      </c>
      <c r="W1106" s="382">
        <v>0.22883295194508008</v>
      </c>
      <c r="X1106" s="382">
        <v>2.9748283752860409</v>
      </c>
      <c r="Y1106" s="382">
        <v>0</v>
      </c>
      <c r="Z1106" s="382">
        <v>3.224935574252537</v>
      </c>
      <c r="AA1106" s="382">
        <v>1.2414941608883536</v>
      </c>
      <c r="AB1106" s="382">
        <v>1.9085902862453952</v>
      </c>
      <c r="AC1106" s="382">
        <v>57.187919736445487</v>
      </c>
      <c r="AD1106" s="382">
        <v>23.836714511150603</v>
      </c>
      <c r="AE1106" s="382">
        <v>15.108670806948371</v>
      </c>
      <c r="AF1106" s="382">
        <v>2.3979367866549599</v>
      </c>
      <c r="AG1106" s="382">
        <v>2.9961946432795097</v>
      </c>
      <c r="AH1106" s="382">
        <v>0</v>
      </c>
    </row>
    <row r="1107" spans="1:34" ht="15.6">
      <c r="A1107" s="382">
        <v>9</v>
      </c>
      <c r="B1107" s="382">
        <v>155</v>
      </c>
      <c r="C1107" s="382">
        <v>2019</v>
      </c>
      <c r="D1107" s="382">
        <v>99</v>
      </c>
      <c r="E1107" s="382">
        <v>99</v>
      </c>
      <c r="F1107" s="382">
        <v>99</v>
      </c>
      <c r="G1107" s="382">
        <v>99</v>
      </c>
      <c r="H1107" s="382">
        <v>2</v>
      </c>
      <c r="I1107" s="382">
        <v>99</v>
      </c>
      <c r="J1107" s="382">
        <v>704</v>
      </c>
      <c r="K1107" s="382">
        <v>99</v>
      </c>
      <c r="L1107" s="382">
        <v>99</v>
      </c>
      <c r="M1107" s="382">
        <v>99</v>
      </c>
      <c r="N1107" s="382">
        <v>99</v>
      </c>
      <c r="O1107" s="382">
        <v>99</v>
      </c>
      <c r="P1107" s="382">
        <v>9999</v>
      </c>
      <c r="Q1107" s="382">
        <v>3</v>
      </c>
      <c r="R1107" s="382">
        <v>25</v>
      </c>
      <c r="S1107" s="382">
        <v>4.2400000000000011</v>
      </c>
      <c r="T1107" s="382">
        <v>4.4000000000000004</v>
      </c>
      <c r="U1107" s="382">
        <v>10.588000000000003</v>
      </c>
      <c r="V1107" s="382">
        <v>0</v>
      </c>
      <c r="W1107" s="382">
        <v>0</v>
      </c>
      <c r="X1107" s="382">
        <v>0</v>
      </c>
      <c r="Y1107" s="382">
        <v>0</v>
      </c>
      <c r="Z1107" s="382">
        <v>2.5363469794174378</v>
      </c>
      <c r="AA1107" s="382">
        <v>1.175755076535925</v>
      </c>
      <c r="AB1107" s="382">
        <v>1.4696938456699062</v>
      </c>
      <c r="AC1107" s="382">
        <v>60.187996878822787</v>
      </c>
      <c r="AD1107" s="382">
        <v>55.498719888975799</v>
      </c>
      <c r="AE1107" s="382">
        <v>43.055555555555529</v>
      </c>
      <c r="AF1107" s="382">
        <v>0.13718173836698855</v>
      </c>
      <c r="AG1107" s="382">
        <v>0.18242500795309632</v>
      </c>
      <c r="AH1107" s="382">
        <v>0</v>
      </c>
    </row>
    <row r="1108" spans="1:34" ht="15.6">
      <c r="A1108" s="382">
        <v>9</v>
      </c>
      <c r="B1108" s="382">
        <v>156</v>
      </c>
      <c r="C1108" s="382">
        <v>2019</v>
      </c>
      <c r="D1108" s="382">
        <v>99</v>
      </c>
      <c r="E1108" s="382">
        <v>99</v>
      </c>
      <c r="F1108" s="382">
        <v>99</v>
      </c>
      <c r="G1108" s="382">
        <v>99</v>
      </c>
      <c r="H1108" s="382">
        <v>1</v>
      </c>
      <c r="I1108" s="382">
        <v>99</v>
      </c>
      <c r="J1108" s="382">
        <v>802</v>
      </c>
      <c r="K1108" s="382">
        <v>99</v>
      </c>
      <c r="L1108" s="382">
        <v>99</v>
      </c>
      <c r="M1108" s="382">
        <v>99</v>
      </c>
      <c r="N1108" s="382">
        <v>99</v>
      </c>
      <c r="O1108" s="382">
        <v>99</v>
      </c>
      <c r="P1108" s="382">
        <v>9999</v>
      </c>
      <c r="Q1108" s="382"/>
      <c r="R1108" s="382"/>
      <c r="S1108" s="382"/>
      <c r="T1108" s="382"/>
      <c r="U1108" s="382"/>
      <c r="V1108" s="382"/>
      <c r="W1108" s="382"/>
      <c r="X1108" s="382"/>
      <c r="Y1108" s="382"/>
      <c r="Z1108" s="382"/>
      <c r="AA1108" s="382"/>
      <c r="AB1108" s="382"/>
      <c r="AC1108" s="382"/>
      <c r="AD1108" s="382"/>
      <c r="AE1108" s="382"/>
      <c r="AF1108" s="382"/>
      <c r="AG1108" s="382"/>
      <c r="AH1108" s="382"/>
    </row>
    <row r="1109" spans="1:34" ht="15.6">
      <c r="A1109" s="382">
        <v>9</v>
      </c>
      <c r="B1109" s="382">
        <v>157</v>
      </c>
      <c r="C1109" s="382">
        <v>2018</v>
      </c>
      <c r="D1109" s="382">
        <v>99</v>
      </c>
      <c r="E1109" s="382">
        <v>99</v>
      </c>
      <c r="F1109" s="382">
        <v>99</v>
      </c>
      <c r="G1109" s="382">
        <v>99</v>
      </c>
      <c r="H1109" s="382">
        <v>1</v>
      </c>
      <c r="I1109" s="382">
        <v>99</v>
      </c>
      <c r="J1109" s="382">
        <v>103</v>
      </c>
      <c r="K1109" s="382">
        <v>99</v>
      </c>
      <c r="L1109" s="382">
        <v>99</v>
      </c>
      <c r="M1109" s="382">
        <v>99</v>
      </c>
      <c r="N1109" s="382">
        <v>99</v>
      </c>
      <c r="O1109" s="382">
        <v>99</v>
      </c>
      <c r="P1109" s="382">
        <v>9999</v>
      </c>
      <c r="Q1109" s="382">
        <v>26</v>
      </c>
      <c r="R1109" s="382">
        <v>241</v>
      </c>
      <c r="S1109" s="382">
        <v>6.0788381742738586</v>
      </c>
      <c r="T1109" s="382">
        <v>4.3029045643153516</v>
      </c>
      <c r="U1109" s="382">
        <v>11.543153526970956</v>
      </c>
      <c r="V1109" s="382">
        <v>0</v>
      </c>
      <c r="W1109" s="382">
        <v>0</v>
      </c>
      <c r="X1109" s="382">
        <v>8.7136929460580923</v>
      </c>
      <c r="Y1109" s="382">
        <v>0</v>
      </c>
      <c r="Z1109" s="382">
        <v>3.2471188654924319</v>
      </c>
      <c r="AA1109" s="382">
        <v>1.6492197006813063</v>
      </c>
      <c r="AB1109" s="382">
        <v>1.8229609387622736</v>
      </c>
      <c r="AC1109" s="382">
        <v>53.198263631428119</v>
      </c>
      <c r="AD1109" s="382">
        <v>34.533906735519807</v>
      </c>
      <c r="AE1109" s="382">
        <v>31.225234754165555</v>
      </c>
      <c r="AF1109" s="382">
        <v>1.2956292672436964</v>
      </c>
      <c r="AG1109" s="382">
        <v>1.9108156879898099</v>
      </c>
      <c r="AH1109" s="382">
        <v>0.4149377593360995</v>
      </c>
    </row>
    <row r="1110" spans="1:34" ht="15.6">
      <c r="A1110" s="382">
        <v>9</v>
      </c>
      <c r="B1110" s="382">
        <v>158</v>
      </c>
      <c r="C1110" s="382">
        <v>2018</v>
      </c>
      <c r="D1110" s="382">
        <v>99</v>
      </c>
      <c r="E1110" s="382">
        <v>99</v>
      </c>
      <c r="F1110" s="382">
        <v>99</v>
      </c>
      <c r="G1110" s="382">
        <v>99</v>
      </c>
      <c r="H1110" s="382">
        <v>2</v>
      </c>
      <c r="I1110" s="382">
        <v>99</v>
      </c>
      <c r="J1110" s="382">
        <v>106</v>
      </c>
      <c r="K1110" s="382">
        <v>99</v>
      </c>
      <c r="L1110" s="382">
        <v>99</v>
      </c>
      <c r="M1110" s="382">
        <v>99</v>
      </c>
      <c r="N1110" s="382">
        <v>99</v>
      </c>
      <c r="O1110" s="382">
        <v>99</v>
      </c>
      <c r="P1110" s="382">
        <v>9999</v>
      </c>
      <c r="Q1110" s="382">
        <v>19</v>
      </c>
      <c r="R1110" s="382">
        <v>503</v>
      </c>
      <c r="S1110" s="382">
        <v>8.0357852882703753</v>
      </c>
      <c r="T1110" s="382">
        <v>3.4194831013916498</v>
      </c>
      <c r="U1110" s="382">
        <v>9.4771371769383688</v>
      </c>
      <c r="V1110" s="382">
        <v>0</v>
      </c>
      <c r="W1110" s="382">
        <v>0</v>
      </c>
      <c r="X1110" s="382">
        <v>11.928429423459242</v>
      </c>
      <c r="Y1110" s="382">
        <v>0</v>
      </c>
      <c r="Z1110" s="382">
        <v>4.3516426087974462</v>
      </c>
      <c r="AA1110" s="382">
        <v>1.7640973591801219</v>
      </c>
      <c r="AB1110" s="382">
        <v>1.5332556518237996</v>
      </c>
      <c r="AC1110" s="382">
        <v>50.798058061043967</v>
      </c>
      <c r="AD1110" s="382">
        <v>39.415433212735699</v>
      </c>
      <c r="AE1110" s="382">
        <v>17.305824778681455</v>
      </c>
      <c r="AF1110" s="382">
        <v>2.7041556905542712</v>
      </c>
      <c r="AG1110" s="382">
        <v>3.2743299128823513</v>
      </c>
      <c r="AH1110" s="382">
        <v>0</v>
      </c>
    </row>
    <row r="1111" spans="1:34" ht="15.6">
      <c r="A1111" s="382">
        <v>9</v>
      </c>
      <c r="B1111" s="382">
        <v>159</v>
      </c>
      <c r="C1111" s="382">
        <v>2018</v>
      </c>
      <c r="D1111" s="382">
        <v>99</v>
      </c>
      <c r="E1111" s="382">
        <v>99</v>
      </c>
      <c r="F1111" s="382">
        <v>99</v>
      </c>
      <c r="G1111" s="382">
        <v>99</v>
      </c>
      <c r="H1111" s="382">
        <v>1</v>
      </c>
      <c r="I1111" s="382">
        <v>99</v>
      </c>
      <c r="J1111" s="382">
        <v>109</v>
      </c>
      <c r="K1111" s="382">
        <v>99</v>
      </c>
      <c r="L1111" s="382">
        <v>99</v>
      </c>
      <c r="M1111" s="382">
        <v>99</v>
      </c>
      <c r="N1111" s="382">
        <v>99</v>
      </c>
      <c r="O1111" s="382">
        <v>99</v>
      </c>
      <c r="P1111" s="382">
        <v>9999</v>
      </c>
      <c r="Q1111" s="382"/>
      <c r="R1111" s="382"/>
      <c r="S1111" s="382"/>
      <c r="T1111" s="382"/>
      <c r="U1111" s="382"/>
      <c r="V1111" s="382"/>
      <c r="W1111" s="382"/>
      <c r="X1111" s="382"/>
      <c r="Y1111" s="382"/>
      <c r="Z1111" s="382"/>
      <c r="AA1111" s="382"/>
      <c r="AB1111" s="382"/>
      <c r="AC1111" s="382"/>
      <c r="AD1111" s="382"/>
      <c r="AE1111" s="382"/>
      <c r="AF1111" s="382"/>
      <c r="AG1111" s="382"/>
      <c r="AH1111" s="382"/>
    </row>
    <row r="1112" spans="1:34" ht="15.6">
      <c r="A1112" s="382">
        <v>9</v>
      </c>
      <c r="B1112" s="382">
        <v>160</v>
      </c>
      <c r="C1112" s="382">
        <v>2018</v>
      </c>
      <c r="D1112" s="382">
        <v>99</v>
      </c>
      <c r="E1112" s="382">
        <v>99</v>
      </c>
      <c r="F1112" s="382">
        <v>99</v>
      </c>
      <c r="G1112" s="382">
        <v>99</v>
      </c>
      <c r="H1112" s="382">
        <v>1</v>
      </c>
      <c r="I1112" s="382">
        <v>99</v>
      </c>
      <c r="J1112" s="382">
        <v>110</v>
      </c>
      <c r="K1112" s="382">
        <v>99</v>
      </c>
      <c r="L1112" s="382">
        <v>99</v>
      </c>
      <c r="M1112" s="382">
        <v>99</v>
      </c>
      <c r="N1112" s="382">
        <v>99</v>
      </c>
      <c r="O1112" s="382">
        <v>99</v>
      </c>
      <c r="P1112" s="382">
        <v>9999</v>
      </c>
      <c r="Q1112" s="382">
        <v>94</v>
      </c>
      <c r="R1112" s="382">
        <v>4441</v>
      </c>
      <c r="S1112" s="382">
        <v>5.2753884260301724</v>
      </c>
      <c r="T1112" s="382">
        <v>4.9783832470164384</v>
      </c>
      <c r="U1112" s="382">
        <v>7.0235982886737203</v>
      </c>
      <c r="V1112" s="382">
        <v>0.11258725512272012</v>
      </c>
      <c r="W1112" s="382">
        <v>6.7552353073632054E-2</v>
      </c>
      <c r="X1112" s="382">
        <v>1.531186669668994</v>
      </c>
      <c r="Y1112" s="382">
        <v>0.31524431434361622</v>
      </c>
      <c r="Z1112" s="382">
        <v>2.7945634687215719</v>
      </c>
      <c r="AA1112" s="382">
        <v>0.98447758575688782</v>
      </c>
      <c r="AB1112" s="382">
        <v>1.2077514406453429</v>
      </c>
      <c r="AC1112" s="382">
        <v>27.143851367259025</v>
      </c>
      <c r="AD1112" s="382">
        <v>19.465392964014288</v>
      </c>
      <c r="AE1112" s="382">
        <v>36.066376023979345</v>
      </c>
      <c r="AF1112" s="382">
        <v>23.875060480619315</v>
      </c>
      <c r="AG1112" s="382">
        <v>21.424846607225476</v>
      </c>
      <c r="AH1112" s="382">
        <v>0.83314568790812882</v>
      </c>
    </row>
    <row r="1113" spans="1:34" ht="15.6">
      <c r="A1113" s="382">
        <v>9</v>
      </c>
      <c r="B1113" s="382">
        <v>161</v>
      </c>
      <c r="C1113" s="382">
        <v>2018</v>
      </c>
      <c r="D1113" s="382">
        <v>99</v>
      </c>
      <c r="E1113" s="382">
        <v>99</v>
      </c>
      <c r="F1113" s="382">
        <v>99</v>
      </c>
      <c r="G1113" s="382">
        <v>99</v>
      </c>
      <c r="H1113" s="382">
        <v>1</v>
      </c>
      <c r="I1113" s="382">
        <v>99</v>
      </c>
      <c r="J1113" s="382">
        <v>111</v>
      </c>
      <c r="K1113" s="382">
        <v>99</v>
      </c>
      <c r="L1113" s="382">
        <v>99</v>
      </c>
      <c r="M1113" s="382">
        <v>99</v>
      </c>
      <c r="N1113" s="382">
        <v>99</v>
      </c>
      <c r="O1113" s="382">
        <v>99</v>
      </c>
      <c r="P1113" s="382">
        <v>9999</v>
      </c>
      <c r="Q1113" s="382">
        <v>17</v>
      </c>
      <c r="R1113" s="382">
        <v>294</v>
      </c>
      <c r="S1113" s="382">
        <v>3.8571428571428559</v>
      </c>
      <c r="T1113" s="382">
        <v>2.1836734693877546</v>
      </c>
      <c r="U1113" s="382">
        <v>4.4979591836734691</v>
      </c>
      <c r="V1113" s="382">
        <v>0</v>
      </c>
      <c r="W1113" s="382">
        <v>0</v>
      </c>
      <c r="X1113" s="382">
        <v>0.3401360544217687</v>
      </c>
      <c r="Y1113" s="382">
        <v>0</v>
      </c>
      <c r="Z1113" s="382">
        <v>3.1422611856556801</v>
      </c>
      <c r="AA1113" s="382">
        <v>0.92582009977255109</v>
      </c>
      <c r="AB1113" s="382">
        <v>0.71922490557984076</v>
      </c>
      <c r="AC1113" s="382">
        <v>58.320691728696147</v>
      </c>
      <c r="AD1113" s="382">
        <v>54.423484948195217</v>
      </c>
      <c r="AE1113" s="382">
        <v>42.251474556707379</v>
      </c>
      <c r="AF1113" s="382">
        <v>1.580560184936294</v>
      </c>
      <c r="AG1113" s="382">
        <v>0.90832260893551997</v>
      </c>
      <c r="AH1113" s="382">
        <v>1.0204081632653061</v>
      </c>
    </row>
    <row r="1114" spans="1:34" ht="15.6">
      <c r="A1114" s="382">
        <v>9</v>
      </c>
      <c r="B1114" s="382">
        <v>162</v>
      </c>
      <c r="C1114" s="382">
        <v>2018</v>
      </c>
      <c r="D1114" s="382">
        <v>99</v>
      </c>
      <c r="E1114" s="382">
        <v>99</v>
      </c>
      <c r="F1114" s="382">
        <v>99</v>
      </c>
      <c r="G1114" s="382">
        <v>99</v>
      </c>
      <c r="H1114" s="382">
        <v>1</v>
      </c>
      <c r="I1114" s="382">
        <v>99</v>
      </c>
      <c r="J1114" s="382">
        <v>113</v>
      </c>
      <c r="K1114" s="382">
        <v>99</v>
      </c>
      <c r="L1114" s="382">
        <v>99</v>
      </c>
      <c r="M1114" s="382">
        <v>99</v>
      </c>
      <c r="N1114" s="382">
        <v>99</v>
      </c>
      <c r="O1114" s="382">
        <v>99</v>
      </c>
      <c r="P1114" s="382">
        <v>9999</v>
      </c>
      <c r="Q1114" s="382"/>
      <c r="R1114" s="382"/>
      <c r="S1114" s="382"/>
      <c r="T1114" s="382"/>
      <c r="U1114" s="382"/>
      <c r="V1114" s="382"/>
      <c r="W1114" s="382"/>
      <c r="X1114" s="382"/>
      <c r="Y1114" s="382"/>
      <c r="Z1114" s="382"/>
      <c r="AA1114" s="382"/>
      <c r="AB1114" s="382"/>
      <c r="AC1114" s="382"/>
      <c r="AD1114" s="382"/>
      <c r="AE1114" s="382"/>
      <c r="AF1114" s="382"/>
      <c r="AG1114" s="382"/>
      <c r="AH1114" s="382"/>
    </row>
    <row r="1115" spans="1:34" ht="15.6">
      <c r="A1115" s="382">
        <v>9</v>
      </c>
      <c r="B1115" s="382">
        <v>163</v>
      </c>
      <c r="C1115" s="382">
        <v>2018</v>
      </c>
      <c r="D1115" s="382">
        <v>99</v>
      </c>
      <c r="E1115" s="382">
        <v>99</v>
      </c>
      <c r="F1115" s="382">
        <v>99</v>
      </c>
      <c r="G1115" s="382">
        <v>99</v>
      </c>
      <c r="H1115" s="382">
        <v>1</v>
      </c>
      <c r="I1115" s="382">
        <v>99</v>
      </c>
      <c r="J1115" s="382">
        <v>116</v>
      </c>
      <c r="K1115" s="382">
        <v>99</v>
      </c>
      <c r="L1115" s="382">
        <v>99</v>
      </c>
      <c r="M1115" s="382">
        <v>99</v>
      </c>
      <c r="N1115" s="382">
        <v>99</v>
      </c>
      <c r="O1115" s="382">
        <v>99</v>
      </c>
      <c r="P1115" s="382">
        <v>9999</v>
      </c>
      <c r="Q1115" s="382">
        <v>38</v>
      </c>
      <c r="R1115" s="382">
        <v>761</v>
      </c>
      <c r="S1115" s="382">
        <v>4.4783180026281197</v>
      </c>
      <c r="T1115" s="382">
        <v>3.3088042049934296</v>
      </c>
      <c r="U1115" s="382">
        <v>8.0233902759526945</v>
      </c>
      <c r="V1115" s="382">
        <v>0</v>
      </c>
      <c r="W1115" s="382">
        <v>0</v>
      </c>
      <c r="X1115" s="382">
        <v>1.5768725361366625</v>
      </c>
      <c r="Y1115" s="382">
        <v>0</v>
      </c>
      <c r="Z1115" s="382">
        <v>3.0751779865987507</v>
      </c>
      <c r="AA1115" s="382">
        <v>1.1689658980284396</v>
      </c>
      <c r="AB1115" s="382">
        <v>1.6099358920915463</v>
      </c>
      <c r="AC1115" s="382">
        <v>56.030532798833363</v>
      </c>
      <c r="AD1115" s="382">
        <v>43.829180279933354</v>
      </c>
      <c r="AE1115" s="382">
        <v>46.334896806800842</v>
      </c>
      <c r="AF1115" s="382">
        <v>4.0911778936616319</v>
      </c>
      <c r="AG1115" s="382">
        <v>4.1939172607671642</v>
      </c>
      <c r="AH1115" s="382">
        <v>0</v>
      </c>
    </row>
    <row r="1116" spans="1:34" ht="15.6">
      <c r="A1116" s="382">
        <v>9</v>
      </c>
      <c r="B1116" s="382">
        <v>164</v>
      </c>
      <c r="C1116" s="382">
        <v>2018</v>
      </c>
      <c r="D1116" s="382">
        <v>99</v>
      </c>
      <c r="E1116" s="382">
        <v>99</v>
      </c>
      <c r="F1116" s="382">
        <v>99</v>
      </c>
      <c r="G1116" s="382">
        <v>99</v>
      </c>
      <c r="H1116" s="382">
        <v>2</v>
      </c>
      <c r="I1116" s="382">
        <v>99</v>
      </c>
      <c r="J1116" s="382">
        <v>117</v>
      </c>
      <c r="K1116" s="382">
        <v>99</v>
      </c>
      <c r="L1116" s="382">
        <v>99</v>
      </c>
      <c r="M1116" s="382">
        <v>99</v>
      </c>
      <c r="N1116" s="382">
        <v>99</v>
      </c>
      <c r="O1116" s="382">
        <v>99</v>
      </c>
      <c r="P1116" s="382">
        <v>9999</v>
      </c>
      <c r="Q1116" s="382">
        <v>14</v>
      </c>
      <c r="R1116" s="382">
        <v>218</v>
      </c>
      <c r="S1116" s="382">
        <v>4.353211009174311</v>
      </c>
      <c r="T1116" s="382">
        <v>4</v>
      </c>
      <c r="U1116" s="382">
        <v>8.3889908256880776</v>
      </c>
      <c r="V1116" s="382">
        <v>0</v>
      </c>
      <c r="W1116" s="382">
        <v>0</v>
      </c>
      <c r="X1116" s="382">
        <v>1.8348623853211012</v>
      </c>
      <c r="Y1116" s="382">
        <v>0</v>
      </c>
      <c r="Z1116" s="382">
        <v>2.5425494483221844</v>
      </c>
      <c r="AA1116" s="382">
        <v>0.99494767806183104</v>
      </c>
      <c r="AB1116" s="382">
        <v>1.493103411745194</v>
      </c>
      <c r="AC1116" s="382">
        <v>26.446820004688359</v>
      </c>
      <c r="AD1116" s="382">
        <v>28.129835117793203</v>
      </c>
      <c r="AE1116" s="382">
        <v>20.688460687032247</v>
      </c>
      <c r="AF1116" s="382">
        <v>1.1719800010752111</v>
      </c>
      <c r="AG1116" s="382">
        <v>1.2561557677111923</v>
      </c>
      <c r="AH1116" s="382">
        <v>0</v>
      </c>
    </row>
    <row r="1117" spans="1:34" ht="15.6">
      <c r="A1117" s="382">
        <v>9</v>
      </c>
      <c r="B1117" s="382">
        <v>165</v>
      </c>
      <c r="C1117" s="382">
        <v>2018</v>
      </c>
      <c r="D1117" s="382">
        <v>99</v>
      </c>
      <c r="E1117" s="382">
        <v>99</v>
      </c>
      <c r="F1117" s="382">
        <v>99</v>
      </c>
      <c r="G1117" s="382">
        <v>99</v>
      </c>
      <c r="H1117" s="382">
        <v>1</v>
      </c>
      <c r="I1117" s="382">
        <v>99</v>
      </c>
      <c r="J1117" s="382">
        <v>134</v>
      </c>
      <c r="K1117" s="382">
        <v>99</v>
      </c>
      <c r="L1117" s="382">
        <v>99</v>
      </c>
      <c r="M1117" s="382">
        <v>99</v>
      </c>
      <c r="N1117" s="382">
        <v>99</v>
      </c>
      <c r="O1117" s="382">
        <v>99</v>
      </c>
      <c r="P1117" s="382">
        <v>9999</v>
      </c>
      <c r="Q1117" s="382">
        <v>102</v>
      </c>
      <c r="R1117" s="382">
        <v>3685</v>
      </c>
      <c r="S1117" s="382">
        <v>5.2738127544097688</v>
      </c>
      <c r="T1117" s="382">
        <v>4.4325644504748993</v>
      </c>
      <c r="U1117" s="382">
        <v>7.3531071913161439</v>
      </c>
      <c r="V1117" s="382">
        <v>0</v>
      </c>
      <c r="W1117" s="382">
        <v>2.7137042062415191E-2</v>
      </c>
      <c r="X1117" s="382">
        <v>1.6553595658073275</v>
      </c>
      <c r="Y1117" s="382">
        <v>5.4274084124830382E-2</v>
      </c>
      <c r="Z1117" s="382">
        <v>2.8165154006464408</v>
      </c>
      <c r="AA1117" s="382">
        <v>1.2094968992104105</v>
      </c>
      <c r="AB1117" s="382">
        <v>1.3381463379220395</v>
      </c>
      <c r="AC1117" s="382">
        <v>5.7380982858968972</v>
      </c>
      <c r="AD1117" s="382">
        <v>6.0701388518824206</v>
      </c>
      <c r="AE1117" s="382">
        <v>42.345651071288607</v>
      </c>
      <c r="AF1117" s="382">
        <v>19.810762862211703</v>
      </c>
      <c r="AG1117" s="382">
        <v>18.611684116937873</v>
      </c>
      <c r="AH1117" s="382">
        <v>0.35278154681139756</v>
      </c>
    </row>
    <row r="1118" spans="1:34" ht="15.6">
      <c r="A1118" s="382">
        <v>9</v>
      </c>
      <c r="B1118" s="382">
        <v>166</v>
      </c>
      <c r="C1118" s="382">
        <v>2018</v>
      </c>
      <c r="D1118" s="382">
        <v>99</v>
      </c>
      <c r="E1118" s="382">
        <v>99</v>
      </c>
      <c r="F1118" s="382">
        <v>99</v>
      </c>
      <c r="G1118" s="382">
        <v>99</v>
      </c>
      <c r="H1118" s="382">
        <v>2</v>
      </c>
      <c r="I1118" s="382">
        <v>99</v>
      </c>
      <c r="J1118" s="382">
        <v>141</v>
      </c>
      <c r="K1118" s="382">
        <v>99</v>
      </c>
      <c r="L1118" s="382">
        <v>99</v>
      </c>
      <c r="M1118" s="382">
        <v>99</v>
      </c>
      <c r="N1118" s="382">
        <v>99</v>
      </c>
      <c r="O1118" s="382">
        <v>99</v>
      </c>
      <c r="P1118" s="382">
        <v>9999</v>
      </c>
      <c r="Q1118" s="382">
        <v>60</v>
      </c>
      <c r="R1118" s="382">
        <v>898</v>
      </c>
      <c r="S1118" s="382">
        <v>5.0946547884187092</v>
      </c>
      <c r="T1118" s="382">
        <v>3.878619153674832</v>
      </c>
      <c r="U1118" s="382">
        <v>8.3569042316258422</v>
      </c>
      <c r="V1118" s="382">
        <v>0</v>
      </c>
      <c r="W1118" s="382">
        <v>0</v>
      </c>
      <c r="X1118" s="382">
        <v>3.0066815144766137</v>
      </c>
      <c r="Y1118" s="382">
        <v>0.33407572383073497</v>
      </c>
      <c r="Z1118" s="382">
        <v>3.3750100542230541</v>
      </c>
      <c r="AA1118" s="382">
        <v>1.4019372307165012</v>
      </c>
      <c r="AB1118" s="382">
        <v>1.6107135354442847</v>
      </c>
      <c r="AC1118" s="382">
        <v>47.218035823798971</v>
      </c>
      <c r="AD1118" s="382">
        <v>29.23791029262734</v>
      </c>
      <c r="AE1118" s="382">
        <v>48.837247992984437</v>
      </c>
      <c r="AF1118" s="382">
        <v>4.8276974356217393</v>
      </c>
      <c r="AG1118" s="382">
        <v>5.154648380789939</v>
      </c>
      <c r="AH1118" s="382">
        <v>0.89086859688195985</v>
      </c>
    </row>
    <row r="1119" spans="1:34" ht="15.6">
      <c r="A1119" s="382">
        <v>9</v>
      </c>
      <c r="B1119" s="382">
        <v>167</v>
      </c>
      <c r="C1119" s="382">
        <v>2018</v>
      </c>
      <c r="D1119" s="382">
        <v>99</v>
      </c>
      <c r="E1119" s="382">
        <v>99</v>
      </c>
      <c r="F1119" s="382">
        <v>99</v>
      </c>
      <c r="G1119" s="382">
        <v>99</v>
      </c>
      <c r="H1119" s="382">
        <v>2</v>
      </c>
      <c r="I1119" s="382">
        <v>99</v>
      </c>
      <c r="J1119" s="382">
        <v>143</v>
      </c>
      <c r="K1119" s="382">
        <v>99</v>
      </c>
      <c r="L1119" s="382">
        <v>99</v>
      </c>
      <c r="M1119" s="382">
        <v>99</v>
      </c>
      <c r="N1119" s="382">
        <v>99</v>
      </c>
      <c r="O1119" s="382">
        <v>99</v>
      </c>
      <c r="P1119" s="382">
        <v>9999</v>
      </c>
      <c r="Q1119" s="382"/>
      <c r="R1119" s="382"/>
      <c r="S1119" s="382"/>
      <c r="T1119" s="382"/>
      <c r="U1119" s="382"/>
      <c r="V1119" s="382"/>
      <c r="W1119" s="382"/>
      <c r="X1119" s="382"/>
      <c r="Y1119" s="382"/>
      <c r="Z1119" s="382"/>
      <c r="AA1119" s="382"/>
      <c r="AB1119" s="382"/>
      <c r="AC1119" s="382"/>
      <c r="AD1119" s="382"/>
      <c r="AE1119" s="382"/>
      <c r="AF1119" s="382"/>
      <c r="AG1119" s="382"/>
      <c r="AH1119" s="382"/>
    </row>
    <row r="1120" spans="1:34" ht="15.6">
      <c r="A1120" s="382">
        <v>9</v>
      </c>
      <c r="B1120" s="382">
        <v>168</v>
      </c>
      <c r="C1120" s="382">
        <v>2018</v>
      </c>
      <c r="D1120" s="382">
        <v>99</v>
      </c>
      <c r="E1120" s="382">
        <v>99</v>
      </c>
      <c r="F1120" s="382">
        <v>99</v>
      </c>
      <c r="G1120" s="382">
        <v>99</v>
      </c>
      <c r="H1120" s="382">
        <v>2</v>
      </c>
      <c r="I1120" s="382">
        <v>99</v>
      </c>
      <c r="J1120" s="382">
        <v>147</v>
      </c>
      <c r="K1120" s="382">
        <v>99</v>
      </c>
      <c r="L1120" s="382">
        <v>99</v>
      </c>
      <c r="M1120" s="382">
        <v>99</v>
      </c>
      <c r="N1120" s="382">
        <v>99</v>
      </c>
      <c r="O1120" s="382">
        <v>99</v>
      </c>
      <c r="P1120" s="382">
        <v>9999</v>
      </c>
      <c r="Q1120" s="382">
        <v>5</v>
      </c>
      <c r="R1120" s="382">
        <v>51</v>
      </c>
      <c r="S1120" s="382">
        <v>5.0196078431372548</v>
      </c>
      <c r="T1120" s="382">
        <v>1.0392156862745097</v>
      </c>
      <c r="U1120" s="382">
        <v>8.943137254901961</v>
      </c>
      <c r="V1120" s="382">
        <v>1.9607843137254899</v>
      </c>
      <c r="W1120" s="382">
        <v>0</v>
      </c>
      <c r="X1120" s="382">
        <v>11.76470588235294</v>
      </c>
      <c r="Y1120" s="382">
        <v>1.9607843137254899</v>
      </c>
      <c r="Z1120" s="382">
        <v>4.7001983646901131</v>
      </c>
      <c r="AA1120" s="382">
        <v>2.3803953871477259</v>
      </c>
      <c r="AB1120" s="382">
        <v>2.2225297749497654</v>
      </c>
      <c r="AC1120" s="382">
        <v>83.955973713007097</v>
      </c>
      <c r="AD1120" s="382">
        <v>39.49481781611555</v>
      </c>
      <c r="AE1120" s="382">
        <v>59.655874384767131</v>
      </c>
      <c r="AF1120" s="382">
        <v>0.27417880759098967</v>
      </c>
      <c r="AG1120" s="382">
        <v>0.31328338016900398</v>
      </c>
      <c r="AH1120" s="382">
        <v>0</v>
      </c>
    </row>
    <row r="1121" spans="1:37" ht="15.6">
      <c r="A1121" s="382">
        <v>9</v>
      </c>
      <c r="B1121" s="382">
        <v>169</v>
      </c>
      <c r="C1121" s="382">
        <v>2018</v>
      </c>
      <c r="D1121" s="382">
        <v>99</v>
      </c>
      <c r="E1121" s="382">
        <v>99</v>
      </c>
      <c r="F1121" s="382">
        <v>99</v>
      </c>
      <c r="G1121" s="382">
        <v>99</v>
      </c>
      <c r="H1121" s="382">
        <v>1</v>
      </c>
      <c r="I1121" s="382">
        <v>99</v>
      </c>
      <c r="J1121" s="382">
        <v>155</v>
      </c>
      <c r="K1121" s="382">
        <v>99</v>
      </c>
      <c r="L1121" s="382">
        <v>99</v>
      </c>
      <c r="M1121" s="382">
        <v>99</v>
      </c>
      <c r="N1121" s="382">
        <v>99</v>
      </c>
      <c r="O1121" s="382">
        <v>99</v>
      </c>
      <c r="P1121" s="382">
        <v>9999</v>
      </c>
      <c r="Q1121" s="382">
        <v>59</v>
      </c>
      <c r="R1121" s="382">
        <v>1794</v>
      </c>
      <c r="S1121" s="382">
        <v>5.1164994425863988</v>
      </c>
      <c r="T1121" s="382">
        <v>4.2993311036789308</v>
      </c>
      <c r="U1121" s="382">
        <v>10.03673355629879</v>
      </c>
      <c r="V1121" s="382">
        <v>0</v>
      </c>
      <c r="W1121" s="382">
        <v>0</v>
      </c>
      <c r="X1121" s="382">
        <v>1.6164994425863997</v>
      </c>
      <c r="Y1121" s="382">
        <v>5.5741360089186176E-2</v>
      </c>
      <c r="Z1121" s="382">
        <v>2.4650069658103479</v>
      </c>
      <c r="AA1121" s="382">
        <v>1.4366309095940524</v>
      </c>
      <c r="AB1121" s="382">
        <v>1.3460084260555327</v>
      </c>
      <c r="AC1121" s="382">
        <v>54.216396065074882</v>
      </c>
      <c r="AD1121" s="382">
        <v>35.738397938845281</v>
      </c>
      <c r="AE1121" s="382">
        <v>47.892685072763001</v>
      </c>
      <c r="AF1121" s="382">
        <v>9.6446427611418759</v>
      </c>
      <c r="AG1121" s="382">
        <v>12.367790429697603</v>
      </c>
      <c r="AH1121" s="382">
        <v>0</v>
      </c>
    </row>
    <row r="1122" spans="1:37" ht="15.6">
      <c r="A1122" s="382">
        <v>9</v>
      </c>
      <c r="B1122" s="382">
        <v>170</v>
      </c>
      <c r="C1122" s="382">
        <v>2018</v>
      </c>
      <c r="D1122" s="382">
        <v>99</v>
      </c>
      <c r="E1122" s="382">
        <v>99</v>
      </c>
      <c r="F1122" s="382">
        <v>99</v>
      </c>
      <c r="G1122" s="382">
        <v>99</v>
      </c>
      <c r="H1122" s="382">
        <v>2</v>
      </c>
      <c r="I1122" s="382">
        <v>99</v>
      </c>
      <c r="J1122" s="382">
        <v>160</v>
      </c>
      <c r="K1122" s="382">
        <v>99</v>
      </c>
      <c r="L1122" s="382">
        <v>99</v>
      </c>
      <c r="M1122" s="382">
        <v>99</v>
      </c>
      <c r="N1122" s="382">
        <v>99</v>
      </c>
      <c r="O1122" s="382">
        <v>99</v>
      </c>
      <c r="P1122" s="382">
        <v>9999</v>
      </c>
      <c r="Q1122" s="382">
        <v>19</v>
      </c>
      <c r="R1122" s="382">
        <v>292</v>
      </c>
      <c r="S1122" s="382">
        <v>5.3253424657534243</v>
      </c>
      <c r="T1122" s="382">
        <v>4.1267123287671241</v>
      </c>
      <c r="U1122" s="382">
        <v>11.367465753424669</v>
      </c>
      <c r="V1122" s="382">
        <v>0</v>
      </c>
      <c r="W1122" s="382">
        <v>0</v>
      </c>
      <c r="X1122" s="382">
        <v>14.04109589041096</v>
      </c>
      <c r="Y1122" s="382">
        <v>0</v>
      </c>
      <c r="Z1122" s="382">
        <v>3.988949171824864</v>
      </c>
      <c r="AA1122" s="382">
        <v>1.6428471628625203</v>
      </c>
      <c r="AB1122" s="382">
        <v>1.8434553282849704</v>
      </c>
      <c r="AC1122" s="382">
        <v>67.371879922298646</v>
      </c>
      <c r="AD1122" s="382">
        <v>55.067052704280385</v>
      </c>
      <c r="AE1122" s="382">
        <v>53.143532089721504</v>
      </c>
      <c r="AF1122" s="382">
        <v>1.5698080748346863</v>
      </c>
      <c r="AG1122" s="382">
        <v>2.2799419508769474</v>
      </c>
      <c r="AH1122" s="382">
        <v>16.438356164383563</v>
      </c>
    </row>
    <row r="1123" spans="1:37" ht="15.6">
      <c r="A1123" s="382">
        <v>9</v>
      </c>
      <c r="B1123" s="382">
        <v>171</v>
      </c>
      <c r="C1123" s="382">
        <v>2018</v>
      </c>
      <c r="D1123" s="382">
        <v>99</v>
      </c>
      <c r="E1123" s="382">
        <v>99</v>
      </c>
      <c r="F1123" s="382">
        <v>99</v>
      </c>
      <c r="G1123" s="382">
        <v>99</v>
      </c>
      <c r="H1123" s="382">
        <v>1</v>
      </c>
      <c r="I1123" s="382">
        <v>99</v>
      </c>
      <c r="J1123" s="382">
        <v>171</v>
      </c>
      <c r="K1123" s="382">
        <v>99</v>
      </c>
      <c r="L1123" s="382">
        <v>99</v>
      </c>
      <c r="M1123" s="382">
        <v>99</v>
      </c>
      <c r="N1123" s="382">
        <v>99</v>
      </c>
      <c r="O1123" s="382">
        <v>99</v>
      </c>
      <c r="P1123" s="382">
        <v>9999</v>
      </c>
      <c r="Q1123" s="382">
        <v>1</v>
      </c>
      <c r="R1123" s="382">
        <v>2</v>
      </c>
      <c r="S1123" s="382">
        <v>4</v>
      </c>
      <c r="T1123" s="382">
        <v>2</v>
      </c>
      <c r="U1123" s="382">
        <v>7.05</v>
      </c>
      <c r="V1123" s="382">
        <v>0</v>
      </c>
      <c r="W1123" s="382">
        <v>0</v>
      </c>
      <c r="X1123" s="382">
        <v>0</v>
      </c>
      <c r="Y1123" s="382">
        <v>0</v>
      </c>
      <c r="Z1123" s="382">
        <v>1.0499999999999998</v>
      </c>
      <c r="AA1123" s="382">
        <v>1</v>
      </c>
      <c r="AB1123" s="382">
        <v>0</v>
      </c>
      <c r="AC1123" s="382">
        <v>-100.00000000000011</v>
      </c>
      <c r="AD1123" s="382"/>
      <c r="AE1123" s="382"/>
      <c r="AF1123" s="382">
        <v>1.0752110101607438E-2</v>
      </c>
      <c r="AG1123" s="382">
        <v>9.6849279990856296E-3</v>
      </c>
      <c r="AH1123" s="382">
        <v>0</v>
      </c>
    </row>
    <row r="1124" spans="1:37" ht="15.6">
      <c r="A1124" s="382">
        <v>9</v>
      </c>
      <c r="B1124" s="382">
        <v>172</v>
      </c>
      <c r="C1124" s="382">
        <v>2018</v>
      </c>
      <c r="D1124" s="382">
        <v>99</v>
      </c>
      <c r="E1124" s="382">
        <v>99</v>
      </c>
      <c r="F1124" s="382">
        <v>99</v>
      </c>
      <c r="G1124" s="382">
        <v>99</v>
      </c>
      <c r="H1124" s="382">
        <v>2</v>
      </c>
      <c r="I1124" s="382">
        <v>99</v>
      </c>
      <c r="J1124" s="382">
        <v>175</v>
      </c>
      <c r="K1124" s="382">
        <v>99</v>
      </c>
      <c r="L1124" s="382">
        <v>99</v>
      </c>
      <c r="M1124" s="382">
        <v>99</v>
      </c>
      <c r="N1124" s="382">
        <v>99</v>
      </c>
      <c r="O1124" s="382">
        <v>99</v>
      </c>
      <c r="P1124" s="382">
        <v>9999</v>
      </c>
      <c r="Q1124" s="382">
        <v>23</v>
      </c>
      <c r="R1124" s="382">
        <v>1903</v>
      </c>
      <c r="S1124" s="382">
        <v>4.4156594850236468</v>
      </c>
      <c r="T1124" s="382">
        <v>3.981607987388335</v>
      </c>
      <c r="U1124" s="382">
        <v>6.7922753547031016</v>
      </c>
      <c r="V1124" s="382">
        <v>0</v>
      </c>
      <c r="W1124" s="382">
        <v>0</v>
      </c>
      <c r="X1124" s="382">
        <v>2.4697845507094058</v>
      </c>
      <c r="Y1124" s="382">
        <v>0</v>
      </c>
      <c r="Z1124" s="382">
        <v>3.3562011880970042</v>
      </c>
      <c r="AA1124" s="382">
        <v>1.5209542437340029</v>
      </c>
      <c r="AB1124" s="382">
        <v>1.488854419575584</v>
      </c>
      <c r="AC1124" s="382">
        <v>10.324264488105513</v>
      </c>
      <c r="AD1124" s="382">
        <v>14.588456648818649</v>
      </c>
      <c r="AE1124" s="382">
        <v>45.634930940586486</v>
      </c>
      <c r="AF1124" s="382">
        <v>10.230632761679482</v>
      </c>
      <c r="AG1124" s="382">
        <v>8.8783314778568148</v>
      </c>
      <c r="AH1124" s="382">
        <v>0</v>
      </c>
    </row>
    <row r="1125" spans="1:37" ht="15.6">
      <c r="A1125" s="382">
        <v>9</v>
      </c>
      <c r="B1125" s="382">
        <v>173</v>
      </c>
      <c r="C1125" s="382">
        <v>2018</v>
      </c>
      <c r="D1125" s="382">
        <v>99</v>
      </c>
      <c r="E1125" s="382">
        <v>99</v>
      </c>
      <c r="F1125" s="382">
        <v>99</v>
      </c>
      <c r="G1125" s="382">
        <v>99</v>
      </c>
      <c r="H1125" s="382">
        <v>2</v>
      </c>
      <c r="I1125" s="382">
        <v>99</v>
      </c>
      <c r="J1125" s="382">
        <v>177</v>
      </c>
      <c r="K1125" s="382">
        <v>99</v>
      </c>
      <c r="L1125" s="382">
        <v>99</v>
      </c>
      <c r="M1125" s="382">
        <v>99</v>
      </c>
      <c r="N1125" s="382">
        <v>99</v>
      </c>
      <c r="O1125" s="382">
        <v>99</v>
      </c>
      <c r="P1125" s="382">
        <v>9999</v>
      </c>
      <c r="Q1125" s="382">
        <v>18</v>
      </c>
      <c r="R1125" s="382">
        <v>636</v>
      </c>
      <c r="S1125" s="382">
        <v>5.5628930817610076</v>
      </c>
      <c r="T1125" s="382">
        <v>3.6886792452830193</v>
      </c>
      <c r="U1125" s="382">
        <v>10.642138364779875</v>
      </c>
      <c r="V1125" s="382">
        <v>0</v>
      </c>
      <c r="W1125" s="382">
        <v>0</v>
      </c>
      <c r="X1125" s="382">
        <v>2.3584905660377351</v>
      </c>
      <c r="Y1125" s="382">
        <v>0</v>
      </c>
      <c r="Z1125" s="382">
        <v>3.2651222182871158</v>
      </c>
      <c r="AA1125" s="382">
        <v>1.232732479464614</v>
      </c>
      <c r="AB1125" s="382">
        <v>1.7010718460483381</v>
      </c>
      <c r="AC1125" s="382">
        <v>47.279494806267806</v>
      </c>
      <c r="AD1125" s="382">
        <v>24.944073419668118</v>
      </c>
      <c r="AE1125" s="382">
        <v>33.625454101943795</v>
      </c>
      <c r="AF1125" s="382">
        <v>3.4191710123111672</v>
      </c>
      <c r="AG1125" s="382">
        <v>4.6490401892915711</v>
      </c>
      <c r="AH1125" s="382">
        <v>0</v>
      </c>
    </row>
    <row r="1126" spans="1:37" ht="15.6">
      <c r="A1126" s="382">
        <v>9</v>
      </c>
      <c r="B1126" s="382">
        <v>174</v>
      </c>
      <c r="C1126" s="382">
        <v>2018</v>
      </c>
      <c r="D1126" s="382">
        <v>99</v>
      </c>
      <c r="E1126" s="382">
        <v>99</v>
      </c>
      <c r="F1126" s="382">
        <v>99</v>
      </c>
      <c r="G1126" s="382">
        <v>99</v>
      </c>
      <c r="H1126" s="382">
        <v>2</v>
      </c>
      <c r="I1126" s="382">
        <v>99</v>
      </c>
      <c r="J1126" s="382">
        <v>178</v>
      </c>
      <c r="K1126" s="382">
        <v>99</v>
      </c>
      <c r="L1126" s="382">
        <v>99</v>
      </c>
      <c r="M1126" s="382">
        <v>99</v>
      </c>
      <c r="N1126" s="382">
        <v>99</v>
      </c>
      <c r="O1126" s="382">
        <v>99</v>
      </c>
      <c r="P1126" s="382">
        <v>9999</v>
      </c>
      <c r="Q1126" s="382">
        <v>14</v>
      </c>
      <c r="R1126" s="382">
        <v>266</v>
      </c>
      <c r="S1126" s="382">
        <v>4.4323308270676707</v>
      </c>
      <c r="T1126" s="382">
        <v>4.1578947368421044</v>
      </c>
      <c r="U1126" s="382">
        <v>9.9018796992481217</v>
      </c>
      <c r="V1126" s="382">
        <v>0.37593984962406007</v>
      </c>
      <c r="W1126" s="382">
        <v>0</v>
      </c>
      <c r="X1126" s="382">
        <v>5.2631578947368443</v>
      </c>
      <c r="Y1126" s="382">
        <v>0.75187969924812015</v>
      </c>
      <c r="Z1126" s="382">
        <v>3.3860666848941845</v>
      </c>
      <c r="AA1126" s="382">
        <v>1.3645373708396977</v>
      </c>
      <c r="AB1126" s="382">
        <v>1.5333000690346374</v>
      </c>
      <c r="AC1126" s="382">
        <v>67.352599677156988</v>
      </c>
      <c r="AD1126" s="382">
        <v>33.599544225337354</v>
      </c>
      <c r="AE1126" s="382">
        <v>49.024950719012082</v>
      </c>
      <c r="AF1126" s="382">
        <v>1.4300306435137895</v>
      </c>
      <c r="AG1126" s="382">
        <v>1.8091582877157184</v>
      </c>
      <c r="AH1126" s="382">
        <v>6.7669172932330817</v>
      </c>
    </row>
    <row r="1127" spans="1:37" ht="15.6">
      <c r="A1127" s="382">
        <v>9</v>
      </c>
      <c r="B1127" s="382">
        <v>175</v>
      </c>
      <c r="C1127" s="382">
        <v>2018</v>
      </c>
      <c r="D1127" s="382">
        <v>99</v>
      </c>
      <c r="E1127" s="382">
        <v>99</v>
      </c>
      <c r="F1127" s="382">
        <v>99</v>
      </c>
      <c r="G1127" s="382">
        <v>99</v>
      </c>
      <c r="H1127" s="382">
        <v>2</v>
      </c>
      <c r="I1127" s="382">
        <v>99</v>
      </c>
      <c r="J1127" s="382">
        <v>181</v>
      </c>
      <c r="K1127" s="382">
        <v>99</v>
      </c>
      <c r="L1127" s="382">
        <v>99</v>
      </c>
      <c r="M1127" s="382">
        <v>99</v>
      </c>
      <c r="N1127" s="382">
        <v>99</v>
      </c>
      <c r="O1127" s="382">
        <v>99</v>
      </c>
      <c r="P1127" s="382">
        <v>9999</v>
      </c>
      <c r="Q1127" s="382">
        <v>9</v>
      </c>
      <c r="R1127" s="382">
        <v>396</v>
      </c>
      <c r="S1127" s="382">
        <v>4.5</v>
      </c>
      <c r="T1127" s="382">
        <v>3.6136363636363642</v>
      </c>
      <c r="U1127" s="382">
        <v>6.9661616161616156</v>
      </c>
      <c r="V1127" s="382">
        <v>0</v>
      </c>
      <c r="W1127" s="382">
        <v>0</v>
      </c>
      <c r="X1127" s="382">
        <v>0</v>
      </c>
      <c r="Y1127" s="382">
        <v>0</v>
      </c>
      <c r="Z1127" s="382">
        <v>1.7276908200948036</v>
      </c>
      <c r="AA1127" s="382">
        <v>1.2562972690740153</v>
      </c>
      <c r="AB1127" s="382">
        <v>1.4956893985248083</v>
      </c>
      <c r="AC1127" s="382">
        <v>44.955568125882237</v>
      </c>
      <c r="AD1127" s="382">
        <v>30.140034574911841</v>
      </c>
      <c r="AE1127" s="382">
        <v>61.887169138638605</v>
      </c>
      <c r="AF1127" s="382">
        <v>2.1289178001182738</v>
      </c>
      <c r="AG1127" s="382">
        <v>1.8948115161899004</v>
      </c>
      <c r="AH1127" s="382">
        <v>0</v>
      </c>
    </row>
    <row r="1128" spans="1:37" ht="15.6">
      <c r="A1128" s="382">
        <v>9</v>
      </c>
      <c r="B1128" s="382">
        <v>176</v>
      </c>
      <c r="C1128" s="382">
        <v>2018</v>
      </c>
      <c r="D1128" s="382">
        <v>99</v>
      </c>
      <c r="E1128" s="382">
        <v>99</v>
      </c>
      <c r="F1128" s="382">
        <v>99</v>
      </c>
      <c r="G1128" s="382">
        <v>99</v>
      </c>
      <c r="H1128" s="382">
        <v>2</v>
      </c>
      <c r="I1128" s="382">
        <v>99</v>
      </c>
      <c r="J1128" s="382">
        <v>262</v>
      </c>
      <c r="K1128" s="382">
        <v>99</v>
      </c>
      <c r="L1128" s="382">
        <v>99</v>
      </c>
      <c r="M1128" s="382">
        <v>99</v>
      </c>
      <c r="N1128" s="382">
        <v>99</v>
      </c>
      <c r="O1128" s="382">
        <v>99</v>
      </c>
      <c r="P1128" s="382">
        <v>9999</v>
      </c>
      <c r="Q1128" s="382"/>
      <c r="R1128" s="382"/>
      <c r="S1128" s="382"/>
      <c r="T1128" s="382"/>
      <c r="U1128" s="382"/>
      <c r="V1128" s="382"/>
      <c r="W1128" s="382"/>
      <c r="X1128" s="382"/>
      <c r="Y1128" s="382"/>
      <c r="Z1128" s="382"/>
      <c r="AA1128" s="382"/>
      <c r="AB1128" s="382"/>
      <c r="AC1128" s="382"/>
      <c r="AD1128" s="382"/>
      <c r="AE1128" s="382"/>
      <c r="AF1128" s="382"/>
      <c r="AG1128" s="382"/>
      <c r="AH1128" s="382"/>
      <c r="AI1128" s="382"/>
      <c r="AJ1128" s="382"/>
      <c r="AK1128" s="382"/>
    </row>
    <row r="1129" spans="1:37" ht="15.6">
      <c r="A1129" s="382">
        <v>9</v>
      </c>
      <c r="B1129" s="382">
        <v>177</v>
      </c>
      <c r="C1129" s="382">
        <v>2018</v>
      </c>
      <c r="D1129" s="382">
        <v>99</v>
      </c>
      <c r="E1129" s="382">
        <v>99</v>
      </c>
      <c r="F1129" s="382">
        <v>99</v>
      </c>
      <c r="G1129" s="382">
        <v>99</v>
      </c>
      <c r="H1129" s="382">
        <v>2</v>
      </c>
      <c r="I1129" s="382">
        <v>99</v>
      </c>
      <c r="J1129" s="382">
        <v>267</v>
      </c>
      <c r="K1129" s="382">
        <v>99</v>
      </c>
      <c r="L1129" s="382">
        <v>99</v>
      </c>
      <c r="M1129" s="382">
        <v>99</v>
      </c>
      <c r="N1129" s="382">
        <v>99</v>
      </c>
      <c r="O1129" s="382">
        <v>99</v>
      </c>
      <c r="P1129" s="382">
        <v>9999</v>
      </c>
      <c r="Q1129" s="382"/>
      <c r="R1129" s="382"/>
      <c r="S1129" s="382"/>
      <c r="T1129" s="382"/>
      <c r="U1129" s="382"/>
      <c r="V1129" s="382"/>
      <c r="W1129" s="382"/>
      <c r="X1129" s="382"/>
      <c r="Y1129" s="382"/>
      <c r="Z1129" s="382"/>
      <c r="AA1129" s="382"/>
      <c r="AB1129" s="382"/>
      <c r="AC1129" s="382"/>
      <c r="AD1129" s="382"/>
      <c r="AE1129" s="382"/>
      <c r="AF1129" s="382"/>
      <c r="AG1129" s="382"/>
      <c r="AH1129" s="382"/>
      <c r="AI1129" s="382"/>
      <c r="AJ1129" s="382"/>
      <c r="AK1129" s="382"/>
    </row>
    <row r="1130" spans="1:37" ht="15.6">
      <c r="A1130" s="382">
        <v>9</v>
      </c>
      <c r="B1130" s="382">
        <v>178</v>
      </c>
      <c r="C1130" s="382">
        <v>2018</v>
      </c>
      <c r="D1130" s="382">
        <v>99</v>
      </c>
      <c r="E1130" s="382">
        <v>99</v>
      </c>
      <c r="F1130" s="382">
        <v>99</v>
      </c>
      <c r="G1130" s="382">
        <v>99</v>
      </c>
      <c r="H1130" s="382">
        <v>1</v>
      </c>
      <c r="I1130" s="382">
        <v>99</v>
      </c>
      <c r="J1130" s="382">
        <v>309</v>
      </c>
      <c r="K1130" s="382">
        <v>99</v>
      </c>
      <c r="L1130" s="382">
        <v>99</v>
      </c>
      <c r="M1130" s="382">
        <v>99</v>
      </c>
      <c r="N1130" s="382">
        <v>99</v>
      </c>
      <c r="O1130" s="382">
        <v>99</v>
      </c>
      <c r="P1130" s="382">
        <v>9999</v>
      </c>
      <c r="Q1130" s="382">
        <v>31</v>
      </c>
      <c r="R1130" s="382">
        <v>683</v>
      </c>
      <c r="S1130" s="382">
        <v>6.3250366032210819</v>
      </c>
      <c r="T1130" s="382">
        <v>3.6866764275256223</v>
      </c>
      <c r="U1130" s="382">
        <v>7.1713616398243056</v>
      </c>
      <c r="V1130" s="382">
        <v>0</v>
      </c>
      <c r="W1130" s="382">
        <v>0</v>
      </c>
      <c r="X1130" s="382">
        <v>0.29282576866764276</v>
      </c>
      <c r="Y1130" s="382">
        <v>0</v>
      </c>
      <c r="Z1130" s="382">
        <v>2.6214688677179177</v>
      </c>
      <c r="AA1130" s="382">
        <v>1.5942070616209145</v>
      </c>
      <c r="AB1130" s="382">
        <v>1.7030455689994188</v>
      </c>
      <c r="AC1130" s="382">
        <v>37.847162181833504</v>
      </c>
      <c r="AD1130" s="382">
        <v>32.025069744536822</v>
      </c>
      <c r="AE1130" s="382">
        <v>47.917483155350624</v>
      </c>
      <c r="AF1130" s="382">
        <v>3.671845599698941</v>
      </c>
      <c r="AG1130" s="382">
        <v>3.364337924584496</v>
      </c>
      <c r="AH1130" s="382">
        <v>1.6105417276720349</v>
      </c>
      <c r="AI1130" s="382"/>
      <c r="AJ1130" s="382"/>
      <c r="AK1130" s="382"/>
    </row>
    <row r="1131" spans="1:37" ht="15.6">
      <c r="A1131" s="382">
        <v>9</v>
      </c>
      <c r="B1131" s="382">
        <v>179</v>
      </c>
      <c r="C1131" s="382">
        <v>2018</v>
      </c>
      <c r="D1131" s="382">
        <v>99</v>
      </c>
      <c r="E1131" s="382">
        <v>99</v>
      </c>
      <c r="F1131" s="382">
        <v>99</v>
      </c>
      <c r="G1131" s="382">
        <v>99</v>
      </c>
      <c r="H1131" s="382">
        <v>2</v>
      </c>
      <c r="I1131" s="382">
        <v>99</v>
      </c>
      <c r="J1131" s="382">
        <v>470</v>
      </c>
      <c r="K1131" s="382">
        <v>99</v>
      </c>
      <c r="L1131" s="382">
        <v>99</v>
      </c>
      <c r="M1131" s="382">
        <v>99</v>
      </c>
      <c r="N1131" s="382">
        <v>99</v>
      </c>
      <c r="O1131" s="382">
        <v>99</v>
      </c>
      <c r="P1131" s="382">
        <v>9999</v>
      </c>
      <c r="Q1131" s="382">
        <v>23</v>
      </c>
      <c r="R1131" s="382">
        <v>871</v>
      </c>
      <c r="S1131" s="382">
        <v>6.1814006888633743</v>
      </c>
      <c r="T1131" s="382">
        <v>4.0493685419058556</v>
      </c>
      <c r="U1131" s="382">
        <v>5.6063145809414436</v>
      </c>
      <c r="V1131" s="382">
        <v>0</v>
      </c>
      <c r="W1131" s="382">
        <v>0</v>
      </c>
      <c r="X1131" s="382">
        <v>0</v>
      </c>
      <c r="Y1131" s="382">
        <v>0</v>
      </c>
      <c r="Z1131" s="382">
        <v>1.8280928276998196</v>
      </c>
      <c r="AA1131" s="382">
        <v>1.5832572229954138</v>
      </c>
      <c r="AB1131" s="382">
        <v>1.395777276346134</v>
      </c>
      <c r="AC1131" s="382">
        <v>16.941974687790676</v>
      </c>
      <c r="AD1131" s="382">
        <v>23.952297259313319</v>
      </c>
      <c r="AE1131" s="382">
        <v>48.482930970316637</v>
      </c>
      <c r="AF1131" s="382">
        <v>4.6825439492500394</v>
      </c>
      <c r="AG1131" s="382">
        <v>3.3540760221514199</v>
      </c>
      <c r="AH1131" s="382">
        <v>0.57405281285878285</v>
      </c>
      <c r="AI1131" s="382"/>
      <c r="AJ1131" s="382"/>
      <c r="AK1131" s="382"/>
    </row>
    <row r="1132" spans="1:37" ht="15.6">
      <c r="A1132" s="382">
        <v>9</v>
      </c>
      <c r="B1132" s="382">
        <v>180</v>
      </c>
      <c r="C1132" s="382">
        <v>2018</v>
      </c>
      <c r="D1132" s="382">
        <v>99</v>
      </c>
      <c r="E1132" s="382">
        <v>99</v>
      </c>
      <c r="F1132" s="382">
        <v>99</v>
      </c>
      <c r="G1132" s="382">
        <v>99</v>
      </c>
      <c r="H1132" s="382">
        <v>1</v>
      </c>
      <c r="I1132" s="382">
        <v>99</v>
      </c>
      <c r="J1132" s="382">
        <v>629</v>
      </c>
      <c r="K1132" s="382">
        <v>99</v>
      </c>
      <c r="L1132" s="382">
        <v>99</v>
      </c>
      <c r="M1132" s="382">
        <v>99</v>
      </c>
      <c r="N1132" s="382">
        <v>99</v>
      </c>
      <c r="O1132" s="382">
        <v>99</v>
      </c>
      <c r="P1132" s="382">
        <v>9999</v>
      </c>
      <c r="Q1132" s="382"/>
      <c r="R1132" s="382"/>
      <c r="S1132" s="382"/>
      <c r="T1132" s="382"/>
      <c r="U1132" s="382"/>
      <c r="V1132" s="382"/>
      <c r="W1132" s="382"/>
      <c r="X1132" s="382"/>
      <c r="Y1132" s="382"/>
      <c r="Z1132" s="382"/>
      <c r="AA1132" s="382"/>
      <c r="AB1132" s="382"/>
      <c r="AC1132" s="382"/>
      <c r="AD1132" s="382"/>
      <c r="AE1132" s="382"/>
      <c r="AF1132" s="382"/>
      <c r="AG1132" s="382"/>
      <c r="AH1132" s="382"/>
      <c r="AI1132" s="382"/>
      <c r="AJ1132" s="382"/>
      <c r="AK1132" s="382"/>
    </row>
    <row r="1133" spans="1:37" ht="15.6">
      <c r="A1133" s="382">
        <v>9</v>
      </c>
      <c r="B1133" s="382">
        <v>181</v>
      </c>
      <c r="C1133" s="382">
        <v>2018</v>
      </c>
      <c r="D1133" s="382">
        <v>99</v>
      </c>
      <c r="E1133" s="382">
        <v>99</v>
      </c>
      <c r="F1133" s="382">
        <v>99</v>
      </c>
      <c r="G1133" s="382">
        <v>99</v>
      </c>
      <c r="H1133" s="382">
        <v>1</v>
      </c>
      <c r="I1133" s="382">
        <v>99</v>
      </c>
      <c r="J1133" s="382">
        <v>643</v>
      </c>
      <c r="K1133" s="382">
        <v>99</v>
      </c>
      <c r="L1133" s="382">
        <v>99</v>
      </c>
      <c r="M1133" s="382">
        <v>99</v>
      </c>
      <c r="N1133" s="382">
        <v>99</v>
      </c>
      <c r="O1133" s="382">
        <v>99</v>
      </c>
      <c r="P1133" s="382">
        <v>9999</v>
      </c>
      <c r="Q1133" s="382">
        <v>16</v>
      </c>
      <c r="R1133" s="382">
        <v>241</v>
      </c>
      <c r="S1133" s="382">
        <v>4.2821576763485476</v>
      </c>
      <c r="T1133" s="382">
        <v>3.4315352697095434</v>
      </c>
      <c r="U1133" s="382">
        <v>9.3016597510373416</v>
      </c>
      <c r="V1133" s="382">
        <v>0</v>
      </c>
      <c r="W1133" s="382">
        <v>0</v>
      </c>
      <c r="X1133" s="382">
        <v>5.3941908713692959</v>
      </c>
      <c r="Y1133" s="382">
        <v>0.4149377593360995</v>
      </c>
      <c r="Z1133" s="382">
        <v>3.5275203379786566</v>
      </c>
      <c r="AA1133" s="382">
        <v>1.2734330995209762</v>
      </c>
      <c r="AB1133" s="382">
        <v>1.7297978342890932</v>
      </c>
      <c r="AC1133" s="382">
        <v>57.536926557337502</v>
      </c>
      <c r="AD1133" s="382">
        <v>23.809164921499725</v>
      </c>
      <c r="AE1133" s="382">
        <v>37.04399321769673</v>
      </c>
      <c r="AF1133" s="382">
        <v>1.2956292672436964</v>
      </c>
      <c r="AG1133" s="382">
        <v>1.5397661769893796</v>
      </c>
      <c r="AH1133" s="382">
        <v>0</v>
      </c>
      <c r="AI1133" s="382"/>
      <c r="AJ1133" s="382"/>
      <c r="AK1133" s="382"/>
    </row>
    <row r="1134" spans="1:37" ht="15.6">
      <c r="A1134" s="382">
        <v>9</v>
      </c>
      <c r="B1134" s="382">
        <v>182</v>
      </c>
      <c r="C1134" s="382">
        <v>2018</v>
      </c>
      <c r="D1134" s="382">
        <v>99</v>
      </c>
      <c r="E1134" s="382">
        <v>99</v>
      </c>
      <c r="F1134" s="382">
        <v>99</v>
      </c>
      <c r="G1134" s="382">
        <v>99</v>
      </c>
      <c r="H1134" s="382">
        <v>2</v>
      </c>
      <c r="I1134" s="382">
        <v>99</v>
      </c>
      <c r="J1134" s="382">
        <v>704</v>
      </c>
      <c r="K1134" s="382">
        <v>99</v>
      </c>
      <c r="L1134" s="382">
        <v>99</v>
      </c>
      <c r="M1134" s="382">
        <v>99</v>
      </c>
      <c r="N1134" s="382">
        <v>99</v>
      </c>
      <c r="O1134" s="382">
        <v>99</v>
      </c>
      <c r="P1134" s="382">
        <v>9999</v>
      </c>
      <c r="Q1134" s="382">
        <v>9</v>
      </c>
      <c r="R1134" s="382">
        <v>81</v>
      </c>
      <c r="S1134" s="382">
        <v>3.506172839506172</v>
      </c>
      <c r="T1134" s="382">
        <v>4.2592592592592595</v>
      </c>
      <c r="U1134" s="382">
        <v>9.8395061728395063</v>
      </c>
      <c r="V1134" s="382">
        <v>0</v>
      </c>
      <c r="W1134" s="382">
        <v>0</v>
      </c>
      <c r="X1134" s="382">
        <v>2.4691358024691361</v>
      </c>
      <c r="Y1134" s="382">
        <v>0</v>
      </c>
      <c r="Z1134" s="382">
        <v>2.2508532819522977</v>
      </c>
      <c r="AA1134" s="382">
        <v>1.0786761066075448</v>
      </c>
      <c r="AB1134" s="382">
        <v>1.600754280368466</v>
      </c>
      <c r="AC1134" s="382">
        <v>61.007957639212115</v>
      </c>
      <c r="AD1134" s="382">
        <v>51.283653301093935</v>
      </c>
      <c r="AE1134" s="382">
        <v>58.17890501957325</v>
      </c>
      <c r="AF1134" s="382">
        <v>0.43546045911510151</v>
      </c>
      <c r="AG1134" s="382">
        <v>0.54743883796249992</v>
      </c>
      <c r="AH1134" s="382">
        <v>0</v>
      </c>
      <c r="AI1134" s="382"/>
      <c r="AJ1134" s="382"/>
      <c r="AK1134" s="382"/>
    </row>
    <row r="1135" spans="1:37" ht="15.6">
      <c r="A1135" s="382">
        <v>9</v>
      </c>
      <c r="B1135" s="382">
        <v>183</v>
      </c>
      <c r="C1135" s="382">
        <v>2018</v>
      </c>
      <c r="D1135" s="382">
        <v>99</v>
      </c>
      <c r="E1135" s="382">
        <v>99</v>
      </c>
      <c r="F1135" s="382">
        <v>99</v>
      </c>
      <c r="G1135" s="382">
        <v>99</v>
      </c>
      <c r="H1135" s="382">
        <v>1</v>
      </c>
      <c r="I1135" s="382">
        <v>99</v>
      </c>
      <c r="J1135" s="382">
        <v>802</v>
      </c>
      <c r="K1135" s="382">
        <v>99</v>
      </c>
      <c r="L1135" s="382">
        <v>99</v>
      </c>
      <c r="M1135" s="382">
        <v>99</v>
      </c>
      <c r="N1135" s="382">
        <v>99</v>
      </c>
      <c r="O1135" s="382">
        <v>99</v>
      </c>
      <c r="P1135" s="382">
        <v>9999</v>
      </c>
      <c r="Q1135" s="382"/>
      <c r="R1135" s="382"/>
      <c r="S1135" s="382"/>
      <c r="T1135" s="382"/>
      <c r="U1135" s="382"/>
      <c r="V1135" s="382"/>
      <c r="W1135" s="382"/>
      <c r="X1135" s="382"/>
      <c r="Y1135" s="382"/>
      <c r="Z1135" s="382"/>
      <c r="AA1135" s="382"/>
      <c r="AB1135" s="382"/>
      <c r="AC1135" s="382"/>
      <c r="AD1135" s="382"/>
      <c r="AE1135" s="382"/>
      <c r="AF1135" s="382"/>
      <c r="AG1135" s="382"/>
      <c r="AH1135" s="382"/>
      <c r="AI1135" s="382"/>
      <c r="AJ1135" s="382"/>
      <c r="AK1135" s="382"/>
    </row>
    <row r="1136" spans="1:37" ht="15.6">
      <c r="A1136" s="382">
        <v>9</v>
      </c>
      <c r="B1136" s="382">
        <v>184</v>
      </c>
      <c r="C1136" s="382">
        <v>2017</v>
      </c>
      <c r="D1136" s="382">
        <v>99</v>
      </c>
      <c r="E1136" s="382">
        <v>99</v>
      </c>
      <c r="F1136" s="382">
        <v>99</v>
      </c>
      <c r="G1136" s="382">
        <v>99</v>
      </c>
      <c r="H1136" s="382">
        <v>1</v>
      </c>
      <c r="I1136" s="382">
        <v>99</v>
      </c>
      <c r="J1136" s="382">
        <v>103</v>
      </c>
      <c r="K1136" s="382">
        <v>99</v>
      </c>
      <c r="L1136" s="382">
        <v>99</v>
      </c>
      <c r="M1136" s="382">
        <v>99</v>
      </c>
      <c r="N1136" s="382">
        <v>99</v>
      </c>
      <c r="O1136" s="382">
        <v>99</v>
      </c>
      <c r="P1136" s="382">
        <v>9999</v>
      </c>
      <c r="Q1136" s="382">
        <v>23</v>
      </c>
      <c r="R1136" s="382">
        <v>189</v>
      </c>
      <c r="S1136" s="382">
        <v>5.6084656084656084</v>
      </c>
      <c r="T1136" s="382">
        <v>3.761904761904761</v>
      </c>
      <c r="U1136" s="382">
        <v>9.860317460317459</v>
      </c>
      <c r="V1136" s="382">
        <v>0</v>
      </c>
      <c r="W1136" s="382">
        <v>0</v>
      </c>
      <c r="X1136" s="382">
        <v>2.1164021164021163</v>
      </c>
      <c r="Y1136" s="382">
        <v>0</v>
      </c>
      <c r="Z1136" s="382">
        <v>2.5240141676041721</v>
      </c>
      <c r="AA1136" s="382">
        <v>1.3935346839902805</v>
      </c>
      <c r="AB1136" s="382">
        <v>1.6591667990651759</v>
      </c>
      <c r="AC1136" s="382">
        <v>49.605656146412066</v>
      </c>
      <c r="AD1136" s="382">
        <v>42.226138552542487</v>
      </c>
      <c r="AE1136" s="382">
        <v>44.939654234297571</v>
      </c>
      <c r="AF1136" s="382">
        <v>1.0847730012053032</v>
      </c>
      <c r="AG1136" s="382">
        <v>1.4183857375971172</v>
      </c>
      <c r="AH1136" s="382">
        <v>0</v>
      </c>
      <c r="AI1136" s="382"/>
      <c r="AJ1136" s="382"/>
      <c r="AK1136" s="382"/>
    </row>
    <row r="1137" spans="1:37" ht="15.6">
      <c r="A1137" s="382">
        <v>9</v>
      </c>
      <c r="B1137" s="382">
        <v>185</v>
      </c>
      <c r="C1137" s="382">
        <v>2017</v>
      </c>
      <c r="D1137" s="382">
        <v>99</v>
      </c>
      <c r="E1137" s="382">
        <v>99</v>
      </c>
      <c r="F1137" s="382">
        <v>99</v>
      </c>
      <c r="G1137" s="382">
        <v>99</v>
      </c>
      <c r="H1137" s="382">
        <v>2</v>
      </c>
      <c r="I1137" s="382">
        <v>99</v>
      </c>
      <c r="J1137" s="382">
        <v>106</v>
      </c>
      <c r="K1137" s="382">
        <v>99</v>
      </c>
      <c r="L1137" s="382">
        <v>99</v>
      </c>
      <c r="M1137" s="382">
        <v>99</v>
      </c>
      <c r="N1137" s="382">
        <v>99</v>
      </c>
      <c r="O1137" s="382">
        <v>99</v>
      </c>
      <c r="P1137" s="382">
        <v>9999</v>
      </c>
      <c r="Q1137" s="382">
        <v>21</v>
      </c>
      <c r="R1137" s="382">
        <v>473</v>
      </c>
      <c r="S1137" s="382">
        <v>7.8689217758985182</v>
      </c>
      <c r="T1137" s="382">
        <v>3.7441860465116257</v>
      </c>
      <c r="U1137" s="382">
        <v>8.5623678646934493</v>
      </c>
      <c r="V1137" s="382">
        <v>0</v>
      </c>
      <c r="W1137" s="382">
        <v>0</v>
      </c>
      <c r="X1137" s="382">
        <v>5.2854122621564485</v>
      </c>
      <c r="Y1137" s="382">
        <v>0</v>
      </c>
      <c r="Z1137" s="382">
        <v>3.5843653178049779</v>
      </c>
      <c r="AA1137" s="382">
        <v>7.5334171877399987</v>
      </c>
      <c r="AB1137" s="382">
        <v>1.526403635481111</v>
      </c>
      <c r="AC1137" s="382">
        <v>-6.1456421530429202</v>
      </c>
      <c r="AD1137" s="382">
        <v>24.2804319974436</v>
      </c>
      <c r="AE1137" s="382">
        <v>-7.1494270680780696</v>
      </c>
      <c r="AF1137" s="382">
        <v>2.7148022728577161</v>
      </c>
      <c r="AG1137" s="382">
        <v>3.0824545166711341</v>
      </c>
      <c r="AH1137" s="382">
        <v>0</v>
      </c>
      <c r="AI1137" s="382"/>
      <c r="AJ1137" s="382"/>
      <c r="AK1137" s="382"/>
    </row>
    <row r="1138" spans="1:37" s="468" customFormat="1" ht="15.6">
      <c r="A1138" s="382">
        <v>9</v>
      </c>
      <c r="B1138" s="382">
        <v>186</v>
      </c>
      <c r="C1138" s="382">
        <v>2017</v>
      </c>
      <c r="D1138" s="382">
        <v>99</v>
      </c>
      <c r="E1138" s="382">
        <v>99</v>
      </c>
      <c r="F1138" s="382">
        <v>99</v>
      </c>
      <c r="G1138" s="382">
        <v>99</v>
      </c>
      <c r="H1138" s="382">
        <v>1</v>
      </c>
      <c r="I1138" s="382">
        <v>99</v>
      </c>
      <c r="J1138" s="382">
        <v>109</v>
      </c>
      <c r="K1138" s="382">
        <v>99</v>
      </c>
      <c r="L1138" s="382">
        <v>99</v>
      </c>
      <c r="M1138" s="382">
        <v>99</v>
      </c>
      <c r="N1138" s="382">
        <v>99</v>
      </c>
      <c r="O1138" s="382">
        <v>99</v>
      </c>
      <c r="P1138" s="382">
        <v>9999</v>
      </c>
      <c r="Q1138" s="382"/>
      <c r="R1138" s="382"/>
      <c r="S1138" s="382"/>
      <c r="T1138" s="382"/>
      <c r="U1138" s="382"/>
      <c r="V1138" s="382"/>
      <c r="W1138" s="382"/>
      <c r="X1138" s="382"/>
      <c r="Y1138" s="382"/>
      <c r="Z1138" s="382"/>
      <c r="AA1138" s="382"/>
      <c r="AB1138" s="382"/>
      <c r="AC1138" s="382"/>
      <c r="AD1138" s="382"/>
      <c r="AE1138" s="382"/>
      <c r="AF1138" s="382"/>
      <c r="AG1138" s="382"/>
      <c r="AH1138" s="382"/>
      <c r="AI1138" s="382"/>
      <c r="AJ1138" s="382"/>
      <c r="AK1138" s="382"/>
    </row>
    <row r="1139" spans="1:37" s="468" customFormat="1" ht="15.6">
      <c r="A1139" s="382">
        <v>9</v>
      </c>
      <c r="B1139" s="382">
        <v>187</v>
      </c>
      <c r="C1139" s="382">
        <v>2017</v>
      </c>
      <c r="D1139" s="382">
        <v>99</v>
      </c>
      <c r="E1139" s="382">
        <v>99</v>
      </c>
      <c r="F1139" s="382">
        <v>99</v>
      </c>
      <c r="G1139" s="382">
        <v>99</v>
      </c>
      <c r="H1139" s="382">
        <v>1</v>
      </c>
      <c r="I1139" s="382">
        <v>99</v>
      </c>
      <c r="J1139" s="382">
        <v>110</v>
      </c>
      <c r="K1139" s="382">
        <v>99</v>
      </c>
      <c r="L1139" s="382">
        <v>99</v>
      </c>
      <c r="M1139" s="382">
        <v>99</v>
      </c>
      <c r="N1139" s="382">
        <v>99</v>
      </c>
      <c r="O1139" s="382">
        <v>99</v>
      </c>
      <c r="P1139" s="382">
        <v>9999</v>
      </c>
      <c r="Q1139" s="382">
        <v>93</v>
      </c>
      <c r="R1139" s="382">
        <v>4111</v>
      </c>
      <c r="S1139" s="382">
        <v>5.1858428606178517</v>
      </c>
      <c r="T1139" s="382">
        <v>4.6694234979323763</v>
      </c>
      <c r="U1139" s="382">
        <v>6.8124057406956915</v>
      </c>
      <c r="V1139" s="382">
        <v>4.8649963512527351E-2</v>
      </c>
      <c r="W1139" s="382">
        <v>0</v>
      </c>
      <c r="X1139" s="382">
        <v>1.3135490148382392</v>
      </c>
      <c r="Y1139" s="382">
        <v>0.14594989053758203</v>
      </c>
      <c r="Z1139" s="382">
        <v>2.5738967760526101</v>
      </c>
      <c r="AA1139" s="382">
        <v>0.96067357259576558</v>
      </c>
      <c r="AB1139" s="382">
        <v>1.1509460677253649</v>
      </c>
      <c r="AC1139" s="382">
        <v>27.185214653668119</v>
      </c>
      <c r="AD1139" s="382">
        <v>22.562391269821159</v>
      </c>
      <c r="AE1139" s="382">
        <v>49.314219155425349</v>
      </c>
      <c r="AF1139" s="382">
        <v>23.595247661137581</v>
      </c>
      <c r="AG1139" s="382">
        <v>21.315211037774905</v>
      </c>
      <c r="AH1139" s="382">
        <v>0.17027487229384575</v>
      </c>
      <c r="AI1139" s="382"/>
      <c r="AJ1139" s="382"/>
      <c r="AK1139" s="382"/>
    </row>
    <row r="1140" spans="1:37" s="468" customFormat="1" ht="15.6">
      <c r="A1140" s="382">
        <v>9</v>
      </c>
      <c r="B1140" s="382">
        <v>188</v>
      </c>
      <c r="C1140" s="382">
        <v>2017</v>
      </c>
      <c r="D1140" s="382">
        <v>99</v>
      </c>
      <c r="E1140" s="382">
        <v>99</v>
      </c>
      <c r="F1140" s="382">
        <v>99</v>
      </c>
      <c r="G1140" s="382">
        <v>99</v>
      </c>
      <c r="H1140" s="382">
        <v>1</v>
      </c>
      <c r="I1140" s="382">
        <v>99</v>
      </c>
      <c r="J1140" s="382">
        <v>111</v>
      </c>
      <c r="K1140" s="382">
        <v>99</v>
      </c>
      <c r="L1140" s="382">
        <v>99</v>
      </c>
      <c r="M1140" s="382">
        <v>99</v>
      </c>
      <c r="N1140" s="382">
        <v>99</v>
      </c>
      <c r="O1140" s="382">
        <v>99</v>
      </c>
      <c r="P1140" s="382">
        <v>9999</v>
      </c>
      <c r="Q1140" s="382">
        <v>21</v>
      </c>
      <c r="R1140" s="382">
        <v>167</v>
      </c>
      <c r="S1140" s="382">
        <v>4.1556886227544911</v>
      </c>
      <c r="T1140" s="382">
        <v>2.844311377245508</v>
      </c>
      <c r="U1140" s="382">
        <v>7.3215568862275484</v>
      </c>
      <c r="V1140" s="382">
        <v>0</v>
      </c>
      <c r="W1140" s="382">
        <v>0</v>
      </c>
      <c r="X1140" s="382">
        <v>1.7964071856287425</v>
      </c>
      <c r="Y1140" s="382">
        <v>0.59880239520958101</v>
      </c>
      <c r="Z1140" s="382">
        <v>4.2405388845281271</v>
      </c>
      <c r="AA1140" s="382">
        <v>1.137157122919207</v>
      </c>
      <c r="AB1140" s="382">
        <v>1.46404430377072</v>
      </c>
      <c r="AC1140" s="382">
        <v>47.539955079607971</v>
      </c>
      <c r="AD1140" s="382">
        <v>54.105389149072685</v>
      </c>
      <c r="AE1140" s="382">
        <v>54.687651297566241</v>
      </c>
      <c r="AF1140" s="382">
        <v>0.95850312804913052</v>
      </c>
      <c r="AG1140" s="382">
        <v>0.93059682408241884</v>
      </c>
      <c r="AH1140" s="382">
        <v>0</v>
      </c>
      <c r="AI1140" s="382"/>
      <c r="AJ1140" s="382"/>
      <c r="AK1140" s="382"/>
    </row>
    <row r="1141" spans="1:37" s="468" customFormat="1" ht="15.6">
      <c r="A1141" s="382">
        <v>9</v>
      </c>
      <c r="B1141" s="382">
        <v>189</v>
      </c>
      <c r="C1141" s="382">
        <v>2017</v>
      </c>
      <c r="D1141" s="382">
        <v>99</v>
      </c>
      <c r="E1141" s="382">
        <v>99</v>
      </c>
      <c r="F1141" s="382">
        <v>99</v>
      </c>
      <c r="G1141" s="382">
        <v>99</v>
      </c>
      <c r="H1141" s="382">
        <v>1</v>
      </c>
      <c r="I1141" s="382">
        <v>99</v>
      </c>
      <c r="J1141" s="382">
        <v>113</v>
      </c>
      <c r="K1141" s="382">
        <v>99</v>
      </c>
      <c r="L1141" s="382">
        <v>99</v>
      </c>
      <c r="M1141" s="382">
        <v>99</v>
      </c>
      <c r="N1141" s="382">
        <v>99</v>
      </c>
      <c r="O1141" s="382">
        <v>99</v>
      </c>
      <c r="P1141" s="382">
        <v>9999</v>
      </c>
      <c r="Q1141" s="382"/>
      <c r="R1141" s="382"/>
      <c r="S1141" s="382"/>
      <c r="T1141" s="382"/>
      <c r="U1141" s="382"/>
      <c r="V1141" s="382"/>
      <c r="W1141" s="382"/>
      <c r="X1141" s="382"/>
      <c r="Y1141" s="382"/>
      <c r="Z1141" s="382"/>
      <c r="AA1141" s="382"/>
      <c r="AB1141" s="382"/>
      <c r="AC1141" s="382"/>
      <c r="AD1141" s="382"/>
      <c r="AE1141" s="382"/>
      <c r="AF1141" s="382"/>
      <c r="AG1141" s="382"/>
      <c r="AH1141" s="382"/>
      <c r="AI1141" s="382"/>
      <c r="AJ1141" s="382"/>
      <c r="AK1141" s="382"/>
    </row>
    <row r="1142" spans="1:37" s="468" customFormat="1" ht="15.6">
      <c r="A1142" s="382">
        <v>9</v>
      </c>
      <c r="B1142" s="382">
        <v>190</v>
      </c>
      <c r="C1142" s="382">
        <v>2017</v>
      </c>
      <c r="D1142" s="382">
        <v>99</v>
      </c>
      <c r="E1142" s="382">
        <v>99</v>
      </c>
      <c r="F1142" s="382">
        <v>99</v>
      </c>
      <c r="G1142" s="382">
        <v>99</v>
      </c>
      <c r="H1142" s="382">
        <v>1</v>
      </c>
      <c r="I1142" s="382">
        <v>99</v>
      </c>
      <c r="J1142" s="382">
        <v>116</v>
      </c>
      <c r="K1142" s="382">
        <v>99</v>
      </c>
      <c r="L1142" s="382">
        <v>99</v>
      </c>
      <c r="M1142" s="382">
        <v>99</v>
      </c>
      <c r="N1142" s="382">
        <v>99</v>
      </c>
      <c r="O1142" s="382">
        <v>99</v>
      </c>
      <c r="P1142" s="382">
        <v>9999</v>
      </c>
      <c r="Q1142" s="382">
        <v>35</v>
      </c>
      <c r="R1142" s="382">
        <v>669</v>
      </c>
      <c r="S1142" s="382">
        <v>4.5949177877428999</v>
      </c>
      <c r="T1142" s="382">
        <v>3.3632286995515699</v>
      </c>
      <c r="U1142" s="382">
        <v>8.3735426008968563</v>
      </c>
      <c r="V1142" s="382">
        <v>0</v>
      </c>
      <c r="W1142" s="382">
        <v>0</v>
      </c>
      <c r="X1142" s="382">
        <v>2.9895366218236172</v>
      </c>
      <c r="Y1142" s="382">
        <v>0</v>
      </c>
      <c r="Z1142" s="382">
        <v>3.3952269548282197</v>
      </c>
      <c r="AA1142" s="382">
        <v>1.1961714714269824</v>
      </c>
      <c r="AB1142" s="382">
        <v>1.5116564657905811</v>
      </c>
      <c r="AC1142" s="382">
        <v>41.705313176574947</v>
      </c>
      <c r="AD1142" s="382">
        <v>37.888342838145505</v>
      </c>
      <c r="AE1142" s="382">
        <v>41.69966143389135</v>
      </c>
      <c r="AF1142" s="382">
        <v>3.8397520518854384</v>
      </c>
      <c r="AG1142" s="382">
        <v>4.2636054214666714</v>
      </c>
      <c r="AH1142" s="382">
        <v>1.0463378176382661</v>
      </c>
      <c r="AI1142" s="382"/>
      <c r="AJ1142" s="382"/>
      <c r="AK1142" s="382"/>
    </row>
    <row r="1143" spans="1:37" s="468" customFormat="1" ht="15.6">
      <c r="A1143" s="382">
        <v>9</v>
      </c>
      <c r="B1143" s="382">
        <v>191</v>
      </c>
      <c r="C1143" s="382">
        <v>2017</v>
      </c>
      <c r="D1143" s="382">
        <v>99</v>
      </c>
      <c r="E1143" s="382">
        <v>99</v>
      </c>
      <c r="F1143" s="382">
        <v>99</v>
      </c>
      <c r="G1143" s="382">
        <v>99</v>
      </c>
      <c r="H1143" s="382">
        <v>2</v>
      </c>
      <c r="I1143" s="382">
        <v>99</v>
      </c>
      <c r="J1143" s="382">
        <v>117</v>
      </c>
      <c r="K1143" s="382">
        <v>99</v>
      </c>
      <c r="L1143" s="382">
        <v>99</v>
      </c>
      <c r="M1143" s="382">
        <v>99</v>
      </c>
      <c r="N1143" s="382">
        <v>99</v>
      </c>
      <c r="O1143" s="382">
        <v>99</v>
      </c>
      <c r="P1143" s="382">
        <v>9999</v>
      </c>
      <c r="Q1143" s="382">
        <v>12</v>
      </c>
      <c r="R1143" s="382">
        <v>305</v>
      </c>
      <c r="S1143" s="382">
        <v>4.5934426229508194</v>
      </c>
      <c r="T1143" s="382">
        <v>3.8688524590163937</v>
      </c>
      <c r="U1143" s="382">
        <v>8.3822950819672126</v>
      </c>
      <c r="V1143" s="382">
        <v>0</v>
      </c>
      <c r="W1143" s="382">
        <v>0</v>
      </c>
      <c r="X1143" s="382">
        <v>1.9672131147540983</v>
      </c>
      <c r="Y1143" s="382">
        <v>0</v>
      </c>
      <c r="Z1143" s="382">
        <v>2.5811704000778657</v>
      </c>
      <c r="AA1143" s="382">
        <v>0.9910863144920582</v>
      </c>
      <c r="AB1143" s="382">
        <v>1.5243962506682214</v>
      </c>
      <c r="AC1143" s="382">
        <v>37.489072081791683</v>
      </c>
      <c r="AD1143" s="382">
        <v>49.303887710084418</v>
      </c>
      <c r="AE1143" s="382">
        <v>20.12552198577092</v>
      </c>
      <c r="AF1143" s="382">
        <v>1.7505596051196692</v>
      </c>
      <c r="AG1143" s="382">
        <v>1.9458279548941777</v>
      </c>
      <c r="AH1143" s="382">
        <v>0</v>
      </c>
      <c r="AI1143" s="382"/>
      <c r="AJ1143" s="382"/>
      <c r="AK1143" s="382"/>
    </row>
    <row r="1144" spans="1:37" s="468" customFormat="1" ht="15.6">
      <c r="A1144" s="382">
        <v>9</v>
      </c>
      <c r="B1144" s="382">
        <v>192</v>
      </c>
      <c r="C1144" s="382">
        <v>2017</v>
      </c>
      <c r="D1144" s="382">
        <v>99</v>
      </c>
      <c r="E1144" s="382">
        <v>99</v>
      </c>
      <c r="F1144" s="382">
        <v>99</v>
      </c>
      <c r="G1144" s="382">
        <v>99</v>
      </c>
      <c r="H1144" s="382">
        <v>1</v>
      </c>
      <c r="I1144" s="382">
        <v>99</v>
      </c>
      <c r="J1144" s="382">
        <v>134</v>
      </c>
      <c r="K1144" s="382">
        <v>99</v>
      </c>
      <c r="L1144" s="382">
        <v>99</v>
      </c>
      <c r="M1144" s="382">
        <v>99</v>
      </c>
      <c r="N1144" s="382">
        <v>99</v>
      </c>
      <c r="O1144" s="382">
        <v>99</v>
      </c>
      <c r="P1144" s="382">
        <v>9999</v>
      </c>
      <c r="Q1144" s="382">
        <v>99</v>
      </c>
      <c r="R1144" s="382">
        <v>3764</v>
      </c>
      <c r="S1144" s="382">
        <v>4.4811370882040373</v>
      </c>
      <c r="T1144" s="382">
        <v>4.4102019128586605</v>
      </c>
      <c r="U1144" s="382">
        <v>7.0921891604675773</v>
      </c>
      <c r="V1144" s="382">
        <v>0</v>
      </c>
      <c r="W1144" s="382">
        <v>2.6567481402763014E-2</v>
      </c>
      <c r="X1144" s="382">
        <v>1.5940488841657812</v>
      </c>
      <c r="Y1144" s="382">
        <v>0.1859723698193412</v>
      </c>
      <c r="Z1144" s="382">
        <v>2.9093764629406924</v>
      </c>
      <c r="AA1144" s="382">
        <v>1.1221445913355248</v>
      </c>
      <c r="AB1144" s="382">
        <v>1.5436139267901148</v>
      </c>
      <c r="AC1144" s="382">
        <v>31.206005612708903</v>
      </c>
      <c r="AD1144" s="382">
        <v>6.0468699827678956</v>
      </c>
      <c r="AE1144" s="382">
        <v>45.923259733857073</v>
      </c>
      <c r="AF1144" s="382">
        <v>21.603627389083393</v>
      </c>
      <c r="AG1144" s="382">
        <v>20.317561314206376</v>
      </c>
      <c r="AH1144" s="382">
        <v>0.13283740701381508</v>
      </c>
      <c r="AI1144" s="382"/>
      <c r="AJ1144" s="382"/>
      <c r="AK1144" s="382"/>
    </row>
    <row r="1145" spans="1:37" s="468" customFormat="1" ht="15.6">
      <c r="A1145" s="382">
        <v>9</v>
      </c>
      <c r="B1145" s="382">
        <v>193</v>
      </c>
      <c r="C1145" s="382">
        <v>2017</v>
      </c>
      <c r="D1145" s="382">
        <v>99</v>
      </c>
      <c r="E1145" s="382">
        <v>99</v>
      </c>
      <c r="F1145" s="382">
        <v>99</v>
      </c>
      <c r="G1145" s="382">
        <v>99</v>
      </c>
      <c r="H1145" s="382">
        <v>2</v>
      </c>
      <c r="I1145" s="382">
        <v>99</v>
      </c>
      <c r="J1145" s="382">
        <v>141</v>
      </c>
      <c r="K1145" s="382">
        <v>99</v>
      </c>
      <c r="L1145" s="382">
        <v>99</v>
      </c>
      <c r="M1145" s="382">
        <v>99</v>
      </c>
      <c r="N1145" s="382">
        <v>99</v>
      </c>
      <c r="O1145" s="382">
        <v>99</v>
      </c>
      <c r="P1145" s="382">
        <v>9999</v>
      </c>
      <c r="Q1145" s="382">
        <v>70</v>
      </c>
      <c r="R1145" s="382">
        <v>890</v>
      </c>
      <c r="S1145" s="382">
        <v>4.3719101123595507</v>
      </c>
      <c r="T1145" s="382">
        <v>2.797752808988764</v>
      </c>
      <c r="U1145" s="382">
        <v>8.0599999999999881</v>
      </c>
      <c r="V1145" s="382">
        <v>0</v>
      </c>
      <c r="W1145" s="382">
        <v>0</v>
      </c>
      <c r="X1145" s="382">
        <v>1.7977528089887642</v>
      </c>
      <c r="Y1145" s="382">
        <v>0.11235955056179776</v>
      </c>
      <c r="Z1145" s="382">
        <v>3.2609807582410046</v>
      </c>
      <c r="AA1145" s="382">
        <v>1.4109912655543879</v>
      </c>
      <c r="AB1145" s="382">
        <v>1.4329961954590025</v>
      </c>
      <c r="AC1145" s="382">
        <v>71.359748858362479</v>
      </c>
      <c r="AD1145" s="382">
        <v>55.83626252420536</v>
      </c>
      <c r="AE1145" s="382">
        <v>49.565344778765194</v>
      </c>
      <c r="AF1145" s="382">
        <v>5.1081903231360846</v>
      </c>
      <c r="AG1145" s="382">
        <v>5.4596738839231316</v>
      </c>
      <c r="AH1145" s="382">
        <v>1.6853932584269657</v>
      </c>
      <c r="AI1145" s="382"/>
      <c r="AJ1145" s="382"/>
      <c r="AK1145" s="382"/>
    </row>
    <row r="1146" spans="1:37" s="468" customFormat="1" ht="15.6">
      <c r="A1146" s="382">
        <v>9</v>
      </c>
      <c r="B1146" s="382">
        <v>194</v>
      </c>
      <c r="C1146" s="382">
        <v>2017</v>
      </c>
      <c r="D1146" s="382">
        <v>99</v>
      </c>
      <c r="E1146" s="382">
        <v>99</v>
      </c>
      <c r="F1146" s="382">
        <v>99</v>
      </c>
      <c r="G1146" s="382">
        <v>99</v>
      </c>
      <c r="H1146" s="382">
        <v>2</v>
      </c>
      <c r="I1146" s="382">
        <v>99</v>
      </c>
      <c r="J1146" s="382">
        <v>143</v>
      </c>
      <c r="K1146" s="382">
        <v>99</v>
      </c>
      <c r="L1146" s="382">
        <v>99</v>
      </c>
      <c r="M1146" s="382">
        <v>99</v>
      </c>
      <c r="N1146" s="382">
        <v>99</v>
      </c>
      <c r="O1146" s="382">
        <v>99</v>
      </c>
      <c r="P1146" s="382">
        <v>9999</v>
      </c>
      <c r="Q1146" s="382"/>
      <c r="R1146" s="382"/>
      <c r="S1146" s="382"/>
      <c r="T1146" s="382"/>
      <c r="U1146" s="382"/>
      <c r="V1146" s="382"/>
      <c r="W1146" s="382"/>
      <c r="X1146" s="382"/>
      <c r="Y1146" s="382"/>
      <c r="Z1146" s="382"/>
      <c r="AA1146" s="382"/>
      <c r="AB1146" s="382"/>
      <c r="AC1146" s="382"/>
      <c r="AD1146" s="382"/>
      <c r="AE1146" s="382"/>
      <c r="AF1146" s="382"/>
      <c r="AG1146" s="382"/>
      <c r="AH1146" s="382"/>
      <c r="AI1146" s="382"/>
      <c r="AJ1146" s="382"/>
      <c r="AK1146" s="382"/>
    </row>
    <row r="1147" spans="1:37" s="468" customFormat="1" ht="15.6">
      <c r="A1147" s="382">
        <v>9</v>
      </c>
      <c r="B1147" s="382">
        <v>195</v>
      </c>
      <c r="C1147" s="382">
        <v>2017</v>
      </c>
      <c r="D1147" s="382">
        <v>99</v>
      </c>
      <c r="E1147" s="382">
        <v>99</v>
      </c>
      <c r="F1147" s="382">
        <v>99</v>
      </c>
      <c r="G1147" s="382">
        <v>99</v>
      </c>
      <c r="H1147" s="382">
        <v>2</v>
      </c>
      <c r="I1147" s="382">
        <v>99</v>
      </c>
      <c r="J1147" s="382">
        <v>147</v>
      </c>
      <c r="K1147" s="382">
        <v>99</v>
      </c>
      <c r="L1147" s="382">
        <v>99</v>
      </c>
      <c r="M1147" s="382">
        <v>99</v>
      </c>
      <c r="N1147" s="382">
        <v>99</v>
      </c>
      <c r="O1147" s="382">
        <v>99</v>
      </c>
      <c r="P1147" s="382">
        <v>9999</v>
      </c>
      <c r="Q1147" s="382">
        <v>5</v>
      </c>
      <c r="R1147" s="382">
        <v>114</v>
      </c>
      <c r="S1147" s="382">
        <v>6.9736842105263195</v>
      </c>
      <c r="T1147" s="382">
        <v>0</v>
      </c>
      <c r="U1147" s="382">
        <v>10.804385964912282</v>
      </c>
      <c r="V1147" s="382">
        <v>0</v>
      </c>
      <c r="W1147" s="382">
        <v>0</v>
      </c>
      <c r="X1147" s="382">
        <v>3.5087719298245608</v>
      </c>
      <c r="Y1147" s="382">
        <v>0</v>
      </c>
      <c r="Z1147" s="382">
        <v>3.1792747256026166</v>
      </c>
      <c r="AA1147" s="382">
        <v>1.7793184498259549</v>
      </c>
      <c r="AB1147" s="382">
        <v>0</v>
      </c>
      <c r="AC1147" s="382">
        <v>71.673021548752942</v>
      </c>
      <c r="AD1147" s="382"/>
      <c r="AE1147" s="382"/>
      <c r="AF1147" s="382">
        <v>0.65430752453653229</v>
      </c>
      <c r="AG1147" s="382">
        <v>0.93744672300835485</v>
      </c>
      <c r="AH1147" s="382">
        <v>0</v>
      </c>
      <c r="AI1147" s="382"/>
      <c r="AJ1147" s="382"/>
      <c r="AK1147" s="382"/>
    </row>
    <row r="1148" spans="1:37" s="468" customFormat="1" ht="15.6">
      <c r="A1148" s="382">
        <v>9</v>
      </c>
      <c r="B1148" s="382">
        <v>196</v>
      </c>
      <c r="C1148" s="382">
        <v>2017</v>
      </c>
      <c r="D1148" s="382">
        <v>99</v>
      </c>
      <c r="E1148" s="382">
        <v>99</v>
      </c>
      <c r="F1148" s="382">
        <v>99</v>
      </c>
      <c r="G1148" s="382">
        <v>99</v>
      </c>
      <c r="H1148" s="382">
        <v>1</v>
      </c>
      <c r="I1148" s="382">
        <v>99</v>
      </c>
      <c r="J1148" s="382">
        <v>155</v>
      </c>
      <c r="K1148" s="382">
        <v>99</v>
      </c>
      <c r="L1148" s="382">
        <v>99</v>
      </c>
      <c r="M1148" s="382">
        <v>99</v>
      </c>
      <c r="N1148" s="382">
        <v>99</v>
      </c>
      <c r="O1148" s="382">
        <v>99</v>
      </c>
      <c r="P1148" s="382">
        <v>9999</v>
      </c>
      <c r="Q1148" s="382">
        <v>47</v>
      </c>
      <c r="R1148" s="382">
        <v>1269</v>
      </c>
      <c r="S1148" s="382">
        <v>4.4704491725768323</v>
      </c>
      <c r="T1148" s="382">
        <v>3.3640661938534282</v>
      </c>
      <c r="U1148" s="382">
        <v>9.1830575256107192</v>
      </c>
      <c r="V1148" s="382">
        <v>0</v>
      </c>
      <c r="W1148" s="382">
        <v>0</v>
      </c>
      <c r="X1148" s="382">
        <v>1.1032308904649333</v>
      </c>
      <c r="Y1148" s="382">
        <v>0</v>
      </c>
      <c r="Z1148" s="382">
        <v>2.4862879652563659</v>
      </c>
      <c r="AA1148" s="382">
        <v>1.7714445059011843</v>
      </c>
      <c r="AB1148" s="382">
        <v>1.5405732608278373</v>
      </c>
      <c r="AC1148" s="382">
        <v>60.836711931923411</v>
      </c>
      <c r="AD1148" s="382">
        <v>43.924623948654549</v>
      </c>
      <c r="AE1148" s="382">
        <v>61.292504607597742</v>
      </c>
      <c r="AF1148" s="382">
        <v>7.2834758652356095</v>
      </c>
      <c r="AG1148" s="382">
        <v>8.8693252392898092</v>
      </c>
      <c r="AH1148" s="382">
        <v>0</v>
      </c>
      <c r="AI1148" s="382"/>
      <c r="AJ1148" s="382"/>
      <c r="AK1148" s="382"/>
    </row>
    <row r="1149" spans="1:37" s="468" customFormat="1" ht="15.6">
      <c r="A1149" s="382">
        <v>9</v>
      </c>
      <c r="B1149" s="382">
        <v>197</v>
      </c>
      <c r="C1149" s="382">
        <v>2017</v>
      </c>
      <c r="D1149" s="382">
        <v>99</v>
      </c>
      <c r="E1149" s="382">
        <v>99</v>
      </c>
      <c r="F1149" s="382">
        <v>99</v>
      </c>
      <c r="G1149" s="382">
        <v>99</v>
      </c>
      <c r="H1149" s="382">
        <v>2</v>
      </c>
      <c r="I1149" s="382">
        <v>99</v>
      </c>
      <c r="J1149" s="382">
        <v>160</v>
      </c>
      <c r="K1149" s="382">
        <v>99</v>
      </c>
      <c r="L1149" s="382">
        <v>99</v>
      </c>
      <c r="M1149" s="382">
        <v>99</v>
      </c>
      <c r="N1149" s="382">
        <v>99</v>
      </c>
      <c r="O1149" s="382">
        <v>99</v>
      </c>
      <c r="P1149" s="382">
        <v>9999</v>
      </c>
      <c r="Q1149" s="382">
        <v>19</v>
      </c>
      <c r="R1149" s="382">
        <v>280</v>
      </c>
      <c r="S1149" s="382">
        <v>5.1428571428571441</v>
      </c>
      <c r="T1149" s="382">
        <v>3.6607142857142847</v>
      </c>
      <c r="U1149" s="382">
        <v>10.151428571428564</v>
      </c>
      <c r="V1149" s="382">
        <v>0</v>
      </c>
      <c r="W1149" s="382">
        <v>0</v>
      </c>
      <c r="X1149" s="382">
        <v>8.2142857142857117</v>
      </c>
      <c r="Y1149" s="382">
        <v>0</v>
      </c>
      <c r="Z1149" s="382">
        <v>3.5795846868892904</v>
      </c>
      <c r="AA1149" s="382">
        <v>1.5379551756956293</v>
      </c>
      <c r="AB1149" s="382">
        <v>1.7307800235142303</v>
      </c>
      <c r="AC1149" s="382">
        <v>62.144865529869548</v>
      </c>
      <c r="AD1149" s="382">
        <v>45.591216876205117</v>
      </c>
      <c r="AE1149" s="382">
        <v>35.363459749693526</v>
      </c>
      <c r="AF1149" s="382">
        <v>1.6070711128967461</v>
      </c>
      <c r="AG1149" s="382">
        <v>2.1633503007866737</v>
      </c>
      <c r="AH1149" s="382">
        <v>11.785714285714288</v>
      </c>
      <c r="AI1149" s="382"/>
      <c r="AJ1149" s="382"/>
      <c r="AK1149" s="382"/>
    </row>
    <row r="1150" spans="1:37" s="468" customFormat="1" ht="15.6">
      <c r="A1150" s="382">
        <v>9</v>
      </c>
      <c r="B1150" s="382">
        <v>198</v>
      </c>
      <c r="C1150" s="382">
        <v>2017</v>
      </c>
      <c r="D1150" s="382">
        <v>99</v>
      </c>
      <c r="E1150" s="382">
        <v>99</v>
      </c>
      <c r="F1150" s="382">
        <v>99</v>
      </c>
      <c r="G1150" s="382">
        <v>99</v>
      </c>
      <c r="H1150" s="382">
        <v>1</v>
      </c>
      <c r="I1150" s="382">
        <v>99</v>
      </c>
      <c r="J1150" s="382">
        <v>171</v>
      </c>
      <c r="K1150" s="382">
        <v>99</v>
      </c>
      <c r="L1150" s="382">
        <v>99</v>
      </c>
      <c r="M1150" s="382">
        <v>99</v>
      </c>
      <c r="N1150" s="382">
        <v>99</v>
      </c>
      <c r="O1150" s="382">
        <v>99</v>
      </c>
      <c r="P1150" s="382">
        <v>9999</v>
      </c>
      <c r="Q1150" s="382">
        <v>1</v>
      </c>
      <c r="R1150" s="382">
        <v>1</v>
      </c>
      <c r="S1150" s="382">
        <v>6</v>
      </c>
      <c r="T1150" s="382">
        <v>5</v>
      </c>
      <c r="U1150" s="382">
        <v>12.200000000000003</v>
      </c>
      <c r="V1150" s="382">
        <v>0</v>
      </c>
      <c r="W1150" s="382">
        <v>0</v>
      </c>
      <c r="X1150" s="382">
        <v>0</v>
      </c>
      <c r="Y1150" s="382">
        <v>0</v>
      </c>
      <c r="Z1150" s="382">
        <v>0</v>
      </c>
      <c r="AA1150" s="382">
        <v>0</v>
      </c>
      <c r="AB1150" s="382">
        <v>0</v>
      </c>
      <c r="AC1150" s="382"/>
      <c r="AD1150" s="382"/>
      <c r="AE1150" s="382"/>
      <c r="AF1150" s="382">
        <v>5.7395396889169514E-3</v>
      </c>
      <c r="AG1150" s="382">
        <v>9.2854185440463775E-3</v>
      </c>
      <c r="AH1150" s="382">
        <v>0</v>
      </c>
      <c r="AI1150" s="382"/>
      <c r="AJ1150" s="382"/>
      <c r="AK1150" s="382"/>
    </row>
    <row r="1151" spans="1:37" s="468" customFormat="1" ht="15.6">
      <c r="A1151" s="382">
        <v>9</v>
      </c>
      <c r="B1151" s="382">
        <v>199</v>
      </c>
      <c r="C1151" s="382">
        <v>2017</v>
      </c>
      <c r="D1151" s="382">
        <v>99</v>
      </c>
      <c r="E1151" s="382">
        <v>99</v>
      </c>
      <c r="F1151" s="382">
        <v>99</v>
      </c>
      <c r="G1151" s="382">
        <v>99</v>
      </c>
      <c r="H1151" s="382">
        <v>2</v>
      </c>
      <c r="I1151" s="382">
        <v>99</v>
      </c>
      <c r="J1151" s="382">
        <v>175</v>
      </c>
      <c r="K1151" s="382">
        <v>99</v>
      </c>
      <c r="L1151" s="382">
        <v>99</v>
      </c>
      <c r="M1151" s="382">
        <v>99</v>
      </c>
      <c r="N1151" s="382">
        <v>99</v>
      </c>
      <c r="O1151" s="382">
        <v>99</v>
      </c>
      <c r="P1151" s="382">
        <v>9999</v>
      </c>
      <c r="Q1151" s="382">
        <v>22</v>
      </c>
      <c r="R1151" s="382">
        <v>1432</v>
      </c>
      <c r="S1151" s="382">
        <v>4.9804469273743006</v>
      </c>
      <c r="T1151" s="382">
        <v>4.2660614525139655</v>
      </c>
      <c r="U1151" s="382">
        <v>6.54643854748603</v>
      </c>
      <c r="V1151" s="382">
        <v>0</v>
      </c>
      <c r="W1151" s="382">
        <v>0</v>
      </c>
      <c r="X1151" s="382">
        <v>2.1648044692737423</v>
      </c>
      <c r="Y1151" s="382">
        <v>0</v>
      </c>
      <c r="Z1151" s="382">
        <v>3.1426270275824706</v>
      </c>
      <c r="AA1151" s="382">
        <v>1.3795828943079496</v>
      </c>
      <c r="AB1151" s="382">
        <v>1.3525350155506621</v>
      </c>
      <c r="AC1151" s="382">
        <v>9.0135165925314062</v>
      </c>
      <c r="AD1151" s="382">
        <v>-6.1624680853977454</v>
      </c>
      <c r="AE1151" s="382">
        <v>48.631777566490442</v>
      </c>
      <c r="AF1151" s="382">
        <v>8.2190208345290721</v>
      </c>
      <c r="AG1151" s="382">
        <v>7.1349308312428414</v>
      </c>
      <c r="AH1151" s="382">
        <v>0</v>
      </c>
      <c r="AI1151" s="382"/>
      <c r="AJ1151" s="382"/>
      <c r="AK1151" s="382"/>
    </row>
    <row r="1152" spans="1:37" s="468" customFormat="1" ht="15.6">
      <c r="A1152" s="382">
        <v>9</v>
      </c>
      <c r="B1152" s="382">
        <v>200</v>
      </c>
      <c r="C1152" s="382">
        <v>2017</v>
      </c>
      <c r="D1152" s="382">
        <v>99</v>
      </c>
      <c r="E1152" s="382">
        <v>99</v>
      </c>
      <c r="F1152" s="382">
        <v>99</v>
      </c>
      <c r="G1152" s="382">
        <v>99</v>
      </c>
      <c r="H1152" s="382">
        <v>2</v>
      </c>
      <c r="I1152" s="382">
        <v>99</v>
      </c>
      <c r="J1152" s="382">
        <v>177</v>
      </c>
      <c r="K1152" s="382">
        <v>99</v>
      </c>
      <c r="L1152" s="382">
        <v>99</v>
      </c>
      <c r="M1152" s="382">
        <v>99</v>
      </c>
      <c r="N1152" s="382">
        <v>99</v>
      </c>
      <c r="O1152" s="382">
        <v>99</v>
      </c>
      <c r="P1152" s="382">
        <v>9999</v>
      </c>
      <c r="Q1152" s="382">
        <v>12</v>
      </c>
      <c r="R1152" s="382">
        <v>492</v>
      </c>
      <c r="S1152" s="382">
        <v>5.0914634146341484</v>
      </c>
      <c r="T1152" s="382">
        <v>3.2804878048780486</v>
      </c>
      <c r="U1152" s="382">
        <v>10.045934959349578</v>
      </c>
      <c r="V1152" s="382">
        <v>0</v>
      </c>
      <c r="W1152" s="382">
        <v>0</v>
      </c>
      <c r="X1152" s="382">
        <v>4.8780487804878048</v>
      </c>
      <c r="Y1152" s="382">
        <v>0</v>
      </c>
      <c r="Z1152" s="382">
        <v>3.8072091089171871</v>
      </c>
      <c r="AA1152" s="382">
        <v>1.3975036878679763</v>
      </c>
      <c r="AB1152" s="382">
        <v>1.6912572192184716</v>
      </c>
      <c r="AC1152" s="382">
        <v>37.740066756634221</v>
      </c>
      <c r="AD1152" s="382">
        <v>37.192896100394449</v>
      </c>
      <c r="AE1152" s="382">
        <v>16.973488972044773</v>
      </c>
      <c r="AF1152" s="382">
        <v>2.8238535269471399</v>
      </c>
      <c r="AG1152" s="382">
        <v>3.7618122701478343</v>
      </c>
      <c r="AH1152" s="382">
        <v>0</v>
      </c>
      <c r="AI1152" s="382"/>
      <c r="AJ1152" s="382"/>
      <c r="AK1152" s="382"/>
    </row>
    <row r="1153" spans="1:37" s="468" customFormat="1" ht="15.6">
      <c r="A1153" s="382">
        <v>9</v>
      </c>
      <c r="B1153" s="382">
        <v>201</v>
      </c>
      <c r="C1153" s="382">
        <v>2017</v>
      </c>
      <c r="D1153" s="382">
        <v>99</v>
      </c>
      <c r="E1153" s="382">
        <v>99</v>
      </c>
      <c r="F1153" s="382">
        <v>99</v>
      </c>
      <c r="G1153" s="382">
        <v>99</v>
      </c>
      <c r="H1153" s="382">
        <v>2</v>
      </c>
      <c r="I1153" s="382">
        <v>99</v>
      </c>
      <c r="J1153" s="382">
        <v>178</v>
      </c>
      <c r="K1153" s="382">
        <v>99</v>
      </c>
      <c r="L1153" s="382">
        <v>99</v>
      </c>
      <c r="M1153" s="382">
        <v>99</v>
      </c>
      <c r="N1153" s="382">
        <v>99</v>
      </c>
      <c r="O1153" s="382">
        <v>99</v>
      </c>
      <c r="P1153" s="382">
        <v>9999</v>
      </c>
      <c r="Q1153" s="382">
        <v>17</v>
      </c>
      <c r="R1153" s="382">
        <v>369</v>
      </c>
      <c r="S1153" s="382">
        <v>4.8021680216802176</v>
      </c>
      <c r="T1153" s="382">
        <v>4.5609756097560972</v>
      </c>
      <c r="U1153" s="382">
        <v>10.02140921409214</v>
      </c>
      <c r="V1153" s="382">
        <v>0</v>
      </c>
      <c r="W1153" s="382">
        <v>0</v>
      </c>
      <c r="X1153" s="382">
        <v>4.6070460704607044</v>
      </c>
      <c r="Y1153" s="382">
        <v>0.27100271002710036</v>
      </c>
      <c r="Z1153" s="382">
        <v>3.5436117058694152</v>
      </c>
      <c r="AA1153" s="382">
        <v>1.7001181734653126</v>
      </c>
      <c r="AB1153" s="382">
        <v>1.6386904421698378</v>
      </c>
      <c r="AC1153" s="382">
        <v>62.398744687155954</v>
      </c>
      <c r="AD1153" s="382">
        <v>57.929028781521552</v>
      </c>
      <c r="AE1153" s="382">
        <v>49.410541192753485</v>
      </c>
      <c r="AF1153" s="382">
        <v>2.1178901452103536</v>
      </c>
      <c r="AG1153" s="382">
        <v>2.8144712486909103</v>
      </c>
      <c r="AH1153" s="382">
        <v>5.9620596205962064</v>
      </c>
      <c r="AI1153" s="382"/>
      <c r="AJ1153" s="382"/>
      <c r="AK1153" s="382"/>
    </row>
    <row r="1154" spans="1:37" s="468" customFormat="1" ht="15.6">
      <c r="A1154" s="382">
        <v>9</v>
      </c>
      <c r="B1154" s="382">
        <v>202</v>
      </c>
      <c r="C1154" s="382">
        <v>2017</v>
      </c>
      <c r="D1154" s="382">
        <v>99</v>
      </c>
      <c r="E1154" s="382">
        <v>99</v>
      </c>
      <c r="F1154" s="382">
        <v>99</v>
      </c>
      <c r="G1154" s="382">
        <v>99</v>
      </c>
      <c r="H1154" s="382">
        <v>2</v>
      </c>
      <c r="I1154" s="382">
        <v>99</v>
      </c>
      <c r="J1154" s="382">
        <v>181</v>
      </c>
      <c r="K1154" s="382">
        <v>99</v>
      </c>
      <c r="L1154" s="382">
        <v>99</v>
      </c>
      <c r="M1154" s="382">
        <v>99</v>
      </c>
      <c r="N1154" s="382">
        <v>99</v>
      </c>
      <c r="O1154" s="382">
        <v>99</v>
      </c>
      <c r="P1154" s="382">
        <v>9999</v>
      </c>
      <c r="Q1154" s="382">
        <v>9</v>
      </c>
      <c r="R1154" s="382">
        <v>332</v>
      </c>
      <c r="S1154" s="382">
        <v>4.7620481927710836</v>
      </c>
      <c r="T1154" s="382">
        <v>3.2560240963855422</v>
      </c>
      <c r="U1154" s="382">
        <v>7.307530120481923</v>
      </c>
      <c r="V1154" s="382">
        <v>0</v>
      </c>
      <c r="W1154" s="382">
        <v>0</v>
      </c>
      <c r="X1154" s="382">
        <v>0</v>
      </c>
      <c r="Y1154" s="382">
        <v>0</v>
      </c>
      <c r="Z1154" s="382">
        <v>2.5131168994492872</v>
      </c>
      <c r="AA1154" s="382">
        <v>0.92521864434636703</v>
      </c>
      <c r="AB1154" s="382">
        <v>1.4982298308088069</v>
      </c>
      <c r="AC1154" s="382">
        <v>38.110088689891469</v>
      </c>
      <c r="AD1154" s="382">
        <v>42.250927123735202</v>
      </c>
      <c r="AE1154" s="382">
        <v>52.198609753746837</v>
      </c>
      <c r="AF1154" s="382">
        <v>1.9055271767204265</v>
      </c>
      <c r="AG1154" s="382">
        <v>1.8465044204681076</v>
      </c>
      <c r="AH1154" s="382">
        <v>0</v>
      </c>
      <c r="AI1154" s="382"/>
      <c r="AJ1154" s="382"/>
      <c r="AK1154" s="382"/>
    </row>
    <row r="1155" spans="1:37" s="468" customFormat="1" ht="15.6">
      <c r="A1155" s="382">
        <v>9</v>
      </c>
      <c r="B1155" s="382">
        <v>203</v>
      </c>
      <c r="C1155" s="382">
        <v>2017</v>
      </c>
      <c r="D1155" s="382">
        <v>99</v>
      </c>
      <c r="E1155" s="382">
        <v>99</v>
      </c>
      <c r="F1155" s="382">
        <v>99</v>
      </c>
      <c r="G1155" s="382">
        <v>99</v>
      </c>
      <c r="H1155" s="382">
        <v>2</v>
      </c>
      <c r="I1155" s="382">
        <v>99</v>
      </c>
      <c r="J1155" s="382">
        <v>262</v>
      </c>
      <c r="K1155" s="382">
        <v>99</v>
      </c>
      <c r="L1155" s="382">
        <v>99</v>
      </c>
      <c r="M1155" s="382">
        <v>99</v>
      </c>
      <c r="N1155" s="382">
        <v>99</v>
      </c>
      <c r="O1155" s="382">
        <v>99</v>
      </c>
      <c r="P1155" s="382">
        <v>9999</v>
      </c>
      <c r="Q1155" s="382">
        <v>3</v>
      </c>
      <c r="R1155" s="382">
        <v>38</v>
      </c>
      <c r="S1155" s="382">
        <v>2.0263157894736841</v>
      </c>
      <c r="T1155" s="382">
        <v>1.9473684210526312</v>
      </c>
      <c r="U1155" s="382">
        <v>5.4947368421052625</v>
      </c>
      <c r="V1155" s="382">
        <v>0</v>
      </c>
      <c r="W1155" s="382">
        <v>0</v>
      </c>
      <c r="X1155" s="382">
        <v>0</v>
      </c>
      <c r="Y1155" s="382">
        <v>0</v>
      </c>
      <c r="Z1155" s="382">
        <v>1.3038298582134791</v>
      </c>
      <c r="AA1155" s="382">
        <v>0.53738362780689852</v>
      </c>
      <c r="AB1155" s="382">
        <v>0.22329687826943592</v>
      </c>
      <c r="AC1155" s="382">
        <v>40.958797735757592</v>
      </c>
      <c r="AD1155" s="382">
        <v>0.80873855900263292</v>
      </c>
      <c r="AE1155" s="382">
        <v>45.01531846918887</v>
      </c>
      <c r="AF1155" s="382">
        <v>0.21810250817884405</v>
      </c>
      <c r="AG1155" s="382">
        <v>0.15891765508171174</v>
      </c>
      <c r="AH1155" s="382">
        <v>0</v>
      </c>
      <c r="AI1155" s="382"/>
      <c r="AJ1155" s="382"/>
      <c r="AK1155" s="382"/>
    </row>
    <row r="1156" spans="1:37" s="468" customFormat="1" ht="15.6">
      <c r="A1156" s="382">
        <v>9</v>
      </c>
      <c r="B1156" s="382">
        <v>204</v>
      </c>
      <c r="C1156" s="382">
        <v>2017</v>
      </c>
      <c r="D1156" s="382">
        <v>99</v>
      </c>
      <c r="E1156" s="382">
        <v>99</v>
      </c>
      <c r="F1156" s="382">
        <v>99</v>
      </c>
      <c r="G1156" s="382">
        <v>99</v>
      </c>
      <c r="H1156" s="382">
        <v>2</v>
      </c>
      <c r="I1156" s="382">
        <v>99</v>
      </c>
      <c r="J1156" s="382">
        <v>267</v>
      </c>
      <c r="K1156" s="382">
        <v>99</v>
      </c>
      <c r="L1156" s="382">
        <v>99</v>
      </c>
      <c r="M1156" s="382">
        <v>99</v>
      </c>
      <c r="N1156" s="382">
        <v>99</v>
      </c>
      <c r="O1156" s="382">
        <v>99</v>
      </c>
      <c r="P1156" s="382">
        <v>9999</v>
      </c>
      <c r="Q1156" s="382"/>
      <c r="R1156" s="382"/>
      <c r="S1156" s="382"/>
      <c r="T1156" s="382"/>
      <c r="U1156" s="382"/>
      <c r="V1156" s="382"/>
      <c r="W1156" s="382"/>
      <c r="X1156" s="382"/>
      <c r="Y1156" s="382"/>
      <c r="Z1156" s="382"/>
      <c r="AA1156" s="382"/>
      <c r="AB1156" s="382"/>
      <c r="AC1156" s="382"/>
      <c r="AD1156" s="382"/>
      <c r="AE1156" s="382"/>
      <c r="AF1156" s="382"/>
      <c r="AG1156" s="382"/>
      <c r="AH1156" s="382"/>
      <c r="AI1156" s="382"/>
      <c r="AJ1156" s="382"/>
      <c r="AK1156" s="382"/>
    </row>
    <row r="1157" spans="1:37" s="468" customFormat="1" ht="15.6">
      <c r="A1157" s="382">
        <v>9</v>
      </c>
      <c r="B1157" s="382">
        <v>205</v>
      </c>
      <c r="C1157" s="382">
        <v>2017</v>
      </c>
      <c r="D1157" s="382">
        <v>99</v>
      </c>
      <c r="E1157" s="382">
        <v>99</v>
      </c>
      <c r="F1157" s="382">
        <v>99</v>
      </c>
      <c r="G1157" s="382">
        <v>99</v>
      </c>
      <c r="H1157" s="382">
        <v>1</v>
      </c>
      <c r="I1157" s="382">
        <v>99</v>
      </c>
      <c r="J1157" s="382">
        <v>309</v>
      </c>
      <c r="K1157" s="382">
        <v>99</v>
      </c>
      <c r="L1157" s="382">
        <v>99</v>
      </c>
      <c r="M1157" s="382">
        <v>99</v>
      </c>
      <c r="N1157" s="382">
        <v>99</v>
      </c>
      <c r="O1157" s="382">
        <v>99</v>
      </c>
      <c r="P1157" s="382">
        <v>9999</v>
      </c>
      <c r="Q1157" s="382">
        <v>35</v>
      </c>
      <c r="R1157" s="382">
        <v>817</v>
      </c>
      <c r="S1157" s="382">
        <v>6.1603427172582608</v>
      </c>
      <c r="T1157" s="382">
        <v>3.9241126070991426</v>
      </c>
      <c r="U1157" s="382">
        <v>7.2855569155446798</v>
      </c>
      <c r="V1157" s="382">
        <v>0</v>
      </c>
      <c r="W1157" s="382">
        <v>0</v>
      </c>
      <c r="X1157" s="382">
        <v>0.85679314565483489</v>
      </c>
      <c r="Y1157" s="382">
        <v>0.12239902080783356</v>
      </c>
      <c r="Z1157" s="382">
        <v>2.5915807502982124</v>
      </c>
      <c r="AA1157" s="382">
        <v>1.6902032874913946</v>
      </c>
      <c r="AB1157" s="382">
        <v>1.5422626329310165</v>
      </c>
      <c r="AC1157" s="382">
        <v>24.226427032558323</v>
      </c>
      <c r="AD1157" s="382">
        <v>32.822408740103242</v>
      </c>
      <c r="AE1157" s="382">
        <v>50.285909714417592</v>
      </c>
      <c r="AF1157" s="382">
        <v>4.6892039258451481</v>
      </c>
      <c r="AG1157" s="382">
        <v>4.5302948196497796</v>
      </c>
      <c r="AH1157" s="382">
        <v>0.36719706242350048</v>
      </c>
      <c r="AI1157" s="382"/>
      <c r="AJ1157" s="382"/>
      <c r="AK1157" s="382"/>
    </row>
    <row r="1158" spans="1:37" s="468" customFormat="1" ht="15.6">
      <c r="A1158" s="382">
        <v>9</v>
      </c>
      <c r="B1158" s="382">
        <v>206</v>
      </c>
      <c r="C1158" s="382">
        <v>2017</v>
      </c>
      <c r="D1158" s="382">
        <v>99</v>
      </c>
      <c r="E1158" s="382">
        <v>99</v>
      </c>
      <c r="F1158" s="382">
        <v>99</v>
      </c>
      <c r="G1158" s="382">
        <v>99</v>
      </c>
      <c r="H1158" s="382">
        <v>2</v>
      </c>
      <c r="I1158" s="382">
        <v>99</v>
      </c>
      <c r="J1158" s="382">
        <v>470</v>
      </c>
      <c r="K1158" s="382">
        <v>99</v>
      </c>
      <c r="L1158" s="382">
        <v>99</v>
      </c>
      <c r="M1158" s="382">
        <v>99</v>
      </c>
      <c r="N1158" s="382">
        <v>99</v>
      </c>
      <c r="O1158" s="382">
        <v>99</v>
      </c>
      <c r="P1158" s="382">
        <v>9999</v>
      </c>
      <c r="Q1158" s="382">
        <v>23</v>
      </c>
      <c r="R1158" s="382">
        <v>1095</v>
      </c>
      <c r="S1158" s="382">
        <v>5.7479452054794518</v>
      </c>
      <c r="T1158" s="382">
        <v>3.8109589041095888</v>
      </c>
      <c r="U1158" s="382">
        <v>5.8115068493150641</v>
      </c>
      <c r="V1158" s="382">
        <v>9.1324200913242018E-2</v>
      </c>
      <c r="W1158" s="382">
        <v>9.1324200913242018E-2</v>
      </c>
      <c r="X1158" s="382">
        <v>0.27397260273972601</v>
      </c>
      <c r="Y1158" s="382">
        <v>0.18264840182648404</v>
      </c>
      <c r="Z1158" s="382">
        <v>2.0686516495566405</v>
      </c>
      <c r="AA1158" s="382">
        <v>1.7518243267757796</v>
      </c>
      <c r="AB1158" s="382">
        <v>1.5754591975810204</v>
      </c>
      <c r="AC1158" s="382">
        <v>25.943235877297699</v>
      </c>
      <c r="AD1158" s="382">
        <v>29.817169916408449</v>
      </c>
      <c r="AE1158" s="382">
        <v>43.043435632160254</v>
      </c>
      <c r="AF1158" s="382">
        <v>6.2847959593640601</v>
      </c>
      <c r="AG1158" s="382">
        <v>4.8433352005650399</v>
      </c>
      <c r="AH1158" s="382">
        <v>1.6438356164383559</v>
      </c>
      <c r="AI1158" s="382"/>
      <c r="AJ1158" s="382"/>
      <c r="AK1158" s="382"/>
    </row>
    <row r="1159" spans="1:37" s="468" customFormat="1" ht="15.6">
      <c r="A1159" s="382">
        <v>9</v>
      </c>
      <c r="B1159" s="382">
        <v>207</v>
      </c>
      <c r="C1159" s="382">
        <v>2017</v>
      </c>
      <c r="D1159" s="382">
        <v>99</v>
      </c>
      <c r="E1159" s="382">
        <v>99</v>
      </c>
      <c r="F1159" s="382">
        <v>99</v>
      </c>
      <c r="G1159" s="382">
        <v>99</v>
      </c>
      <c r="H1159" s="382">
        <v>1</v>
      </c>
      <c r="I1159" s="382">
        <v>99</v>
      </c>
      <c r="J1159" s="382">
        <v>629</v>
      </c>
      <c r="K1159" s="382">
        <v>99</v>
      </c>
      <c r="L1159" s="382">
        <v>99</v>
      </c>
      <c r="M1159" s="382">
        <v>99</v>
      </c>
      <c r="N1159" s="382">
        <v>99</v>
      </c>
      <c r="O1159" s="382">
        <v>99</v>
      </c>
      <c r="P1159" s="382">
        <v>9999</v>
      </c>
      <c r="Q1159" s="382"/>
      <c r="R1159" s="382"/>
      <c r="S1159" s="382"/>
      <c r="T1159" s="382"/>
      <c r="U1159" s="382"/>
      <c r="V1159" s="382"/>
      <c r="W1159" s="382"/>
      <c r="X1159" s="382"/>
      <c r="Y1159" s="382"/>
      <c r="Z1159" s="382"/>
      <c r="AA1159" s="382"/>
      <c r="AB1159" s="382"/>
      <c r="AC1159" s="382"/>
      <c r="AD1159" s="382"/>
      <c r="AE1159" s="382"/>
      <c r="AF1159" s="382"/>
      <c r="AG1159" s="382"/>
      <c r="AH1159" s="382"/>
      <c r="AI1159" s="382"/>
      <c r="AJ1159" s="382"/>
      <c r="AK1159" s="382"/>
    </row>
    <row r="1160" spans="1:37" s="468" customFormat="1" ht="15.6">
      <c r="A1160" s="382">
        <v>9</v>
      </c>
      <c r="B1160" s="382">
        <v>208</v>
      </c>
      <c r="C1160" s="382">
        <v>2017</v>
      </c>
      <c r="D1160" s="382">
        <v>99</v>
      </c>
      <c r="E1160" s="382">
        <v>99</v>
      </c>
      <c r="F1160" s="382">
        <v>99</v>
      </c>
      <c r="G1160" s="382">
        <v>99</v>
      </c>
      <c r="H1160" s="382">
        <v>1</v>
      </c>
      <c r="I1160" s="382">
        <v>99</v>
      </c>
      <c r="J1160" s="382">
        <v>643</v>
      </c>
      <c r="K1160" s="382">
        <v>99</v>
      </c>
      <c r="L1160" s="382">
        <v>99</v>
      </c>
      <c r="M1160" s="382">
        <v>99</v>
      </c>
      <c r="N1160" s="382">
        <v>99</v>
      </c>
      <c r="O1160" s="382">
        <v>99</v>
      </c>
      <c r="P1160" s="382">
        <v>9999</v>
      </c>
      <c r="Q1160" s="382">
        <v>18</v>
      </c>
      <c r="R1160" s="382">
        <v>333</v>
      </c>
      <c r="S1160" s="382">
        <v>4.3543543543543555</v>
      </c>
      <c r="T1160" s="382">
        <v>4.0810810810810798</v>
      </c>
      <c r="U1160" s="382">
        <v>9.9216216216216235</v>
      </c>
      <c r="V1160" s="382">
        <v>0</v>
      </c>
      <c r="W1160" s="382">
        <v>0</v>
      </c>
      <c r="X1160" s="382">
        <v>5.1051051051051033</v>
      </c>
      <c r="Y1160" s="382">
        <v>0</v>
      </c>
      <c r="Z1160" s="382">
        <v>3.134063708398604</v>
      </c>
      <c r="AA1160" s="382">
        <v>1.5559497222264773</v>
      </c>
      <c r="AB1160" s="382">
        <v>1.9779648068683235</v>
      </c>
      <c r="AC1160" s="382">
        <v>59.811241092460627</v>
      </c>
      <c r="AD1160" s="382">
        <v>44.732882372024541</v>
      </c>
      <c r="AE1160" s="382">
        <v>53.611250668519958</v>
      </c>
      <c r="AF1160" s="382">
        <v>1.9112667164093435</v>
      </c>
      <c r="AG1160" s="382">
        <v>2.5145978957110526</v>
      </c>
      <c r="AH1160" s="382">
        <v>0</v>
      </c>
      <c r="AI1160" s="382"/>
      <c r="AJ1160" s="382"/>
      <c r="AK1160" s="382"/>
    </row>
    <row r="1161" spans="1:37" s="468" customFormat="1" ht="15.6">
      <c r="A1161" s="382">
        <v>9</v>
      </c>
      <c r="B1161" s="382">
        <v>209</v>
      </c>
      <c r="C1161" s="382">
        <v>2017</v>
      </c>
      <c r="D1161" s="382">
        <v>99</v>
      </c>
      <c r="E1161" s="382">
        <v>99</v>
      </c>
      <c r="F1161" s="382">
        <v>99</v>
      </c>
      <c r="G1161" s="382">
        <v>99</v>
      </c>
      <c r="H1161" s="382">
        <v>2</v>
      </c>
      <c r="I1161" s="382">
        <v>99</v>
      </c>
      <c r="J1161" s="382">
        <v>704</v>
      </c>
      <c r="K1161" s="382">
        <v>99</v>
      </c>
      <c r="L1161" s="382">
        <v>99</v>
      </c>
      <c r="M1161" s="382">
        <v>99</v>
      </c>
      <c r="N1161" s="382">
        <v>99</v>
      </c>
      <c r="O1161" s="382">
        <v>99</v>
      </c>
      <c r="P1161" s="382">
        <v>9999</v>
      </c>
      <c r="Q1161" s="382">
        <v>10</v>
      </c>
      <c r="R1161" s="382">
        <v>64</v>
      </c>
      <c r="S1161" s="382">
        <v>3.8125</v>
      </c>
      <c r="T1161" s="382">
        <v>3.640625</v>
      </c>
      <c r="U1161" s="382">
        <v>9.4468750000000004</v>
      </c>
      <c r="V1161" s="382">
        <v>0</v>
      </c>
      <c r="W1161" s="382">
        <v>0</v>
      </c>
      <c r="X1161" s="382">
        <v>0</v>
      </c>
      <c r="Y1161" s="382">
        <v>0</v>
      </c>
      <c r="Z1161" s="382">
        <v>2.3516595702556558</v>
      </c>
      <c r="AA1161" s="382">
        <v>1.073472752332354</v>
      </c>
      <c r="AB1161" s="382">
        <v>1.4933936551944371</v>
      </c>
      <c r="AC1161" s="382">
        <v>65.337756006179745</v>
      </c>
      <c r="AD1161" s="382">
        <v>37.718557781068192</v>
      </c>
      <c r="AE1161" s="382">
        <v>51.352582715222354</v>
      </c>
      <c r="AF1161" s="382">
        <v>0.36733054009068489</v>
      </c>
      <c r="AG1161" s="382">
        <v>0.46016098784675746</v>
      </c>
      <c r="AH1161" s="382">
        <v>0</v>
      </c>
      <c r="AI1161" s="382"/>
      <c r="AJ1161" s="382"/>
      <c r="AK1161" s="382"/>
    </row>
    <row r="1162" spans="1:37" s="468" customFormat="1" ht="15.6">
      <c r="A1162" s="382">
        <v>9</v>
      </c>
      <c r="B1162" s="382">
        <v>210</v>
      </c>
      <c r="C1162" s="382">
        <v>2017</v>
      </c>
      <c r="D1162" s="382">
        <v>99</v>
      </c>
      <c r="E1162" s="382">
        <v>99</v>
      </c>
      <c r="F1162" s="382">
        <v>99</v>
      </c>
      <c r="G1162" s="382">
        <v>99</v>
      </c>
      <c r="H1162" s="382">
        <v>1</v>
      </c>
      <c r="I1162" s="382">
        <v>99</v>
      </c>
      <c r="J1162" s="382">
        <v>802</v>
      </c>
      <c r="K1162" s="382">
        <v>99</v>
      </c>
      <c r="L1162" s="382">
        <v>99</v>
      </c>
      <c r="M1162" s="382">
        <v>99</v>
      </c>
      <c r="N1162" s="382">
        <v>99</v>
      </c>
      <c r="O1162" s="382">
        <v>99</v>
      </c>
      <c r="P1162" s="382">
        <v>9999</v>
      </c>
      <c r="Q1162" s="382"/>
      <c r="R1162" s="382"/>
      <c r="S1162" s="382"/>
      <c r="T1162" s="382"/>
      <c r="U1162" s="382"/>
      <c r="V1162" s="382"/>
      <c r="W1162" s="382"/>
      <c r="X1162" s="382"/>
      <c r="Y1162" s="382"/>
      <c r="Z1162" s="382"/>
      <c r="AA1162" s="382"/>
      <c r="AB1162" s="382"/>
      <c r="AC1162" s="382"/>
      <c r="AD1162" s="382"/>
      <c r="AE1162" s="382"/>
      <c r="AF1162" s="382"/>
      <c r="AG1162" s="382"/>
      <c r="AH1162" s="382"/>
      <c r="AI1162" s="382"/>
      <c r="AJ1162" s="382"/>
      <c r="AK1162" s="382"/>
    </row>
    <row r="1163" spans="1:37" ht="15.6">
      <c r="A1163" s="382">
        <v>10</v>
      </c>
      <c r="B1163" s="382">
        <v>1</v>
      </c>
      <c r="C1163" s="382">
        <v>2024</v>
      </c>
      <c r="D1163" s="382">
        <v>99</v>
      </c>
      <c r="E1163" s="382">
        <v>99</v>
      </c>
      <c r="F1163" s="382">
        <v>99</v>
      </c>
      <c r="G1163" s="382">
        <v>99</v>
      </c>
      <c r="H1163" s="382">
        <v>99</v>
      </c>
      <c r="I1163" s="382">
        <v>99</v>
      </c>
      <c r="J1163" s="382">
        <v>999</v>
      </c>
      <c r="K1163" s="382">
        <v>0</v>
      </c>
      <c r="L1163" s="382">
        <v>99</v>
      </c>
      <c r="M1163" s="382">
        <v>99</v>
      </c>
      <c r="N1163" s="382">
        <v>99</v>
      </c>
      <c r="O1163" s="382">
        <v>99</v>
      </c>
      <c r="P1163" s="382">
        <v>9999</v>
      </c>
      <c r="Q1163" s="382">
        <v>628</v>
      </c>
      <c r="R1163" s="382">
        <v>15975</v>
      </c>
      <c r="S1163" s="382">
        <v>5.5919874804381839</v>
      </c>
      <c r="T1163" s="382">
        <v>4.490892018779344</v>
      </c>
      <c r="U1163" s="382">
        <v>8.2611893583724623</v>
      </c>
      <c r="V1163" s="382">
        <v>1.2519561815336464E-2</v>
      </c>
      <c r="W1163" s="382">
        <v>3.7558685446009397E-2</v>
      </c>
      <c r="X1163" s="382">
        <v>2.7167449139280122</v>
      </c>
      <c r="Y1163" s="382">
        <v>6.8857589984350542E-2</v>
      </c>
      <c r="Z1163" s="382">
        <v>3.278663392329197</v>
      </c>
      <c r="AA1163" s="382">
        <v>1.3575863327466415</v>
      </c>
      <c r="AB1163" s="382">
        <v>1.3999871403105408</v>
      </c>
      <c r="AC1163" s="382">
        <v>47.614009278055434</v>
      </c>
      <c r="AD1163" s="382">
        <v>22.484535737129743</v>
      </c>
      <c r="AE1163" s="382">
        <v>59.414898002077265</v>
      </c>
      <c r="AF1163" s="382">
        <v>97.159712930300444</v>
      </c>
      <c r="AG1163" s="382">
        <v>97.361614414882325</v>
      </c>
      <c r="AH1163" s="382">
        <v>0</v>
      </c>
      <c r="AI1163" s="382">
        <v>14288</v>
      </c>
      <c r="AJ1163" s="382">
        <v>81.76406774915985</v>
      </c>
      <c r="AK1163" s="382">
        <v>14.817054302863244</v>
      </c>
    </row>
    <row r="1164" spans="1:37" ht="15.6">
      <c r="A1164" s="382">
        <v>10</v>
      </c>
      <c r="B1164" s="382">
        <v>2</v>
      </c>
      <c r="C1164" s="382">
        <v>2024</v>
      </c>
      <c r="D1164" s="382">
        <v>99</v>
      </c>
      <c r="E1164" s="382">
        <v>99</v>
      </c>
      <c r="F1164" s="382">
        <v>99</v>
      </c>
      <c r="G1164" s="382">
        <v>99</v>
      </c>
      <c r="H1164" s="382">
        <v>99</v>
      </c>
      <c r="I1164" s="382">
        <v>99</v>
      </c>
      <c r="J1164" s="382">
        <v>999</v>
      </c>
      <c r="K1164" s="382">
        <v>4</v>
      </c>
      <c r="L1164" s="382">
        <v>99</v>
      </c>
      <c r="M1164" s="382">
        <v>99</v>
      </c>
      <c r="N1164" s="382">
        <v>99</v>
      </c>
      <c r="O1164" s="382">
        <v>99</v>
      </c>
      <c r="P1164" s="382">
        <v>9999</v>
      </c>
      <c r="Q1164" s="382">
        <v>73</v>
      </c>
      <c r="R1164" s="382">
        <v>467</v>
      </c>
      <c r="S1164" s="382">
        <v>3.7280513918629552</v>
      </c>
      <c r="T1164" s="382">
        <v>4.0813704496787997</v>
      </c>
      <c r="U1164" s="382">
        <v>7.6580299785867201</v>
      </c>
      <c r="V1164" s="382">
        <v>0</v>
      </c>
      <c r="W1164" s="382">
        <v>0</v>
      </c>
      <c r="X1164" s="382">
        <v>1.4989293361884364</v>
      </c>
      <c r="Y1164" s="382">
        <v>0.85653104925053525</v>
      </c>
      <c r="Z1164" s="382">
        <v>3.185935831971455</v>
      </c>
      <c r="AA1164" s="382">
        <v>2.470581742677584</v>
      </c>
      <c r="AB1164" s="382">
        <v>1.3718709172208956</v>
      </c>
      <c r="AC1164" s="382">
        <v>20.367474739428861</v>
      </c>
      <c r="AD1164" s="382">
        <v>46.479280178964679</v>
      </c>
      <c r="AE1164" s="382">
        <v>32.052702382200955</v>
      </c>
      <c r="AF1164" s="382">
        <v>2.8402870696995506</v>
      </c>
      <c r="AG1164" s="382">
        <v>2.638385585117681</v>
      </c>
      <c r="AH1164" s="382">
        <v>65.52462526766594</v>
      </c>
      <c r="AI1164" s="382">
        <v>373</v>
      </c>
      <c r="AJ1164" s="382">
        <v>81.022252010723875</v>
      </c>
      <c r="AK1164" s="382">
        <v>13.36935011873951</v>
      </c>
    </row>
    <row r="1165" spans="1:37" ht="15.6">
      <c r="A1165" s="382">
        <v>10</v>
      </c>
      <c r="B1165" s="382">
        <v>3</v>
      </c>
      <c r="C1165" s="382">
        <v>2023</v>
      </c>
      <c r="D1165" s="382">
        <v>99</v>
      </c>
      <c r="E1165" s="382">
        <v>99</v>
      </c>
      <c r="F1165" s="382">
        <v>99</v>
      </c>
      <c r="G1165" s="382">
        <v>99</v>
      </c>
      <c r="H1165" s="382">
        <v>99</v>
      </c>
      <c r="I1165" s="382">
        <v>99</v>
      </c>
      <c r="J1165" s="382">
        <v>999</v>
      </c>
      <c r="K1165" s="382">
        <v>0</v>
      </c>
      <c r="L1165" s="382">
        <v>99</v>
      </c>
      <c r="M1165" s="382">
        <v>99</v>
      </c>
      <c r="N1165" s="382">
        <v>99</v>
      </c>
      <c r="O1165" s="382">
        <v>99</v>
      </c>
      <c r="P1165" s="382">
        <v>9999</v>
      </c>
      <c r="Q1165" s="382">
        <v>612</v>
      </c>
      <c r="R1165" s="382">
        <v>17179</v>
      </c>
      <c r="S1165" s="382">
        <v>5.3180627510332412</v>
      </c>
      <c r="T1165" s="382">
        <v>4.4098026660457537</v>
      </c>
      <c r="U1165" s="382">
        <v>7.9711333604982944</v>
      </c>
      <c r="V1165" s="382">
        <v>0</v>
      </c>
      <c r="W1165" s="382">
        <v>8.1494848361371441E-2</v>
      </c>
      <c r="X1165" s="382">
        <v>2.2236451481459922</v>
      </c>
      <c r="Y1165" s="382">
        <v>4.0747424180685721E-2</v>
      </c>
      <c r="Z1165" s="382">
        <v>3.1286038423016778</v>
      </c>
      <c r="AA1165" s="382">
        <v>1.4524719967136122</v>
      </c>
      <c r="AB1165" s="382">
        <v>1.6077803806953599</v>
      </c>
      <c r="AC1165" s="382">
        <v>33.862980797752904</v>
      </c>
      <c r="AD1165" s="382">
        <v>20.236976311895557</v>
      </c>
      <c r="AE1165" s="382">
        <v>45.164579907072998</v>
      </c>
      <c r="AF1165" s="382">
        <v>98.769619962053724</v>
      </c>
      <c r="AG1165" s="382">
        <v>98.467716999719556</v>
      </c>
      <c r="AH1165" s="382">
        <v>0</v>
      </c>
      <c r="AI1165" s="382">
        <v>2329</v>
      </c>
      <c r="AJ1165" s="382">
        <v>84.259252898239353</v>
      </c>
      <c r="AK1165" s="382">
        <v>14.214846719942511</v>
      </c>
    </row>
    <row r="1166" spans="1:37" ht="15.6">
      <c r="A1166" s="382">
        <v>10</v>
      </c>
      <c r="B1166" s="382">
        <v>4</v>
      </c>
      <c r="C1166" s="382">
        <v>2023</v>
      </c>
      <c r="D1166" s="382">
        <v>99</v>
      </c>
      <c r="E1166" s="382">
        <v>99</v>
      </c>
      <c r="F1166" s="382">
        <v>99</v>
      </c>
      <c r="G1166" s="382">
        <v>99</v>
      </c>
      <c r="H1166" s="382">
        <v>99</v>
      </c>
      <c r="I1166" s="382">
        <v>99</v>
      </c>
      <c r="J1166" s="382">
        <v>999</v>
      </c>
      <c r="K1166" s="382">
        <v>4</v>
      </c>
      <c r="L1166" s="382">
        <v>99</v>
      </c>
      <c r="M1166" s="382">
        <v>99</v>
      </c>
      <c r="N1166" s="382">
        <v>99</v>
      </c>
      <c r="O1166" s="382">
        <v>99</v>
      </c>
      <c r="P1166" s="382">
        <v>9999</v>
      </c>
      <c r="Q1166" s="382">
        <v>20</v>
      </c>
      <c r="R1166" s="382">
        <v>214</v>
      </c>
      <c r="S1166" s="382">
        <v>5.8598130841121492</v>
      </c>
      <c r="T1166" s="382">
        <v>4.4485981308411207</v>
      </c>
      <c r="U1166" s="382">
        <v>9.9574766355140163</v>
      </c>
      <c r="V1166" s="382">
        <v>0</v>
      </c>
      <c r="W1166" s="382">
        <v>0</v>
      </c>
      <c r="X1166" s="382">
        <v>0.93457943925233611</v>
      </c>
      <c r="Y1166" s="382">
        <v>0</v>
      </c>
      <c r="Z1166" s="382">
        <v>2.5025436007696684</v>
      </c>
      <c r="AA1166" s="382">
        <v>1.4594109561375204</v>
      </c>
      <c r="AB1166" s="382">
        <v>1.7680108938420507</v>
      </c>
      <c r="AC1166" s="382">
        <v>28.88053836636124</v>
      </c>
      <c r="AD1166" s="382">
        <v>39.877800768282846</v>
      </c>
      <c r="AE1166" s="382">
        <v>2.9805695890515782</v>
      </c>
      <c r="AF1166" s="382">
        <v>1.2303800379463001</v>
      </c>
      <c r="AG1166" s="382">
        <v>1.5322830002804377</v>
      </c>
      <c r="AH1166" s="382">
        <v>70.560747663551396</v>
      </c>
      <c r="AI1166" s="382">
        <v>54</v>
      </c>
      <c r="AJ1166" s="382">
        <v>85.481481481481467</v>
      </c>
      <c r="AK1166" s="382">
        <v>14.206943262312851</v>
      </c>
    </row>
    <row r="1167" spans="1:37" ht="15.6">
      <c r="A1167" s="382">
        <v>10</v>
      </c>
      <c r="B1167" s="382">
        <v>5</v>
      </c>
      <c r="C1167" s="382">
        <v>2022</v>
      </c>
      <c r="D1167" s="382">
        <v>99</v>
      </c>
      <c r="E1167" s="382">
        <v>99</v>
      </c>
      <c r="F1167" s="382">
        <v>99</v>
      </c>
      <c r="G1167" s="382">
        <v>99</v>
      </c>
      <c r="H1167" s="382">
        <v>99</v>
      </c>
      <c r="I1167" s="382">
        <v>99</v>
      </c>
      <c r="J1167" s="382">
        <v>999</v>
      </c>
      <c r="K1167" s="382">
        <v>0</v>
      </c>
      <c r="L1167" s="382">
        <v>99</v>
      </c>
      <c r="M1167" s="382">
        <v>99</v>
      </c>
      <c r="N1167" s="382">
        <v>99</v>
      </c>
      <c r="O1167" s="382">
        <v>99</v>
      </c>
      <c r="P1167" s="382">
        <v>9999</v>
      </c>
      <c r="Q1167" s="382">
        <v>571</v>
      </c>
      <c r="R1167" s="382">
        <v>16933</v>
      </c>
      <c r="S1167" s="382">
        <v>5.2229965156794416</v>
      </c>
      <c r="T1167" s="382">
        <v>4.4275084155199904</v>
      </c>
      <c r="U1167" s="382">
        <v>8.0531175810547495</v>
      </c>
      <c r="V1167" s="382">
        <v>1.1811256127089118E-2</v>
      </c>
      <c r="W1167" s="382">
        <v>2.3622512254178236E-2</v>
      </c>
      <c r="X1167" s="382">
        <v>2.4213075060532687</v>
      </c>
      <c r="Y1167" s="382">
        <v>5.9056280635445595E-2</v>
      </c>
      <c r="Z1167" s="382">
        <v>3.2219888792807687</v>
      </c>
      <c r="AA1167" s="382">
        <v>1.461851057175152</v>
      </c>
      <c r="AB1167" s="382">
        <v>1.6041614992372799</v>
      </c>
      <c r="AC1167" s="382">
        <v>28.467084470946393</v>
      </c>
      <c r="AD1167" s="382">
        <v>16.807706816268777</v>
      </c>
      <c r="AE1167" s="382">
        <v>40.738549875555009</v>
      </c>
      <c r="AF1167" s="382">
        <v>98.849970811441906</v>
      </c>
      <c r="AG1167" s="382">
        <v>98.600566714804003</v>
      </c>
      <c r="AH1167" s="382">
        <v>0</v>
      </c>
      <c r="AI1167" s="382">
        <v>321</v>
      </c>
      <c r="AJ1167" s="382">
        <v>83.825233644859807</v>
      </c>
      <c r="AK1167" s="382">
        <v>14.958244642558748</v>
      </c>
    </row>
    <row r="1168" spans="1:37" ht="15.6">
      <c r="A1168" s="382">
        <v>10</v>
      </c>
      <c r="B1168" s="382">
        <v>6</v>
      </c>
      <c r="C1168" s="382">
        <v>2022</v>
      </c>
      <c r="D1168" s="382">
        <v>99</v>
      </c>
      <c r="E1168" s="382">
        <v>99</v>
      </c>
      <c r="F1168" s="382">
        <v>99</v>
      </c>
      <c r="G1168" s="382">
        <v>99</v>
      </c>
      <c r="H1168" s="382">
        <v>99</v>
      </c>
      <c r="I1168" s="382">
        <v>99</v>
      </c>
      <c r="J1168" s="382">
        <v>999</v>
      </c>
      <c r="K1168" s="382">
        <v>4</v>
      </c>
      <c r="L1168" s="382">
        <v>99</v>
      </c>
      <c r="M1168" s="382">
        <v>99</v>
      </c>
      <c r="N1168" s="382">
        <v>99</v>
      </c>
      <c r="O1168" s="382">
        <v>99</v>
      </c>
      <c r="P1168" s="382">
        <v>9999</v>
      </c>
      <c r="Q1168" s="382">
        <v>13</v>
      </c>
      <c r="R1168" s="382">
        <v>197</v>
      </c>
      <c r="S1168" s="382">
        <v>5.6243654822335012</v>
      </c>
      <c r="T1168" s="382">
        <v>4.4060913705583742</v>
      </c>
      <c r="U1168" s="382">
        <v>9.8243654822335067</v>
      </c>
      <c r="V1168" s="382">
        <v>0</v>
      </c>
      <c r="W1168" s="382">
        <v>0</v>
      </c>
      <c r="X1168" s="382">
        <v>1.5228426395939083</v>
      </c>
      <c r="Y1168" s="382">
        <v>0</v>
      </c>
      <c r="Z1168" s="382">
        <v>2.4460296698140125</v>
      </c>
      <c r="AA1168" s="382">
        <v>1.42885962425061</v>
      </c>
      <c r="AB1168" s="382">
        <v>1.7002727317138837</v>
      </c>
      <c r="AC1168" s="382">
        <v>24.691029073164941</v>
      </c>
      <c r="AD1168" s="382">
        <v>41.834240773211597</v>
      </c>
      <c r="AE1168" s="382">
        <v>34.694967977312743</v>
      </c>
      <c r="AF1168" s="382">
        <v>1.1500291885580856</v>
      </c>
      <c r="AG1168" s="382">
        <v>1.3994332851960281</v>
      </c>
      <c r="AH1168" s="382">
        <v>63.451776649746193</v>
      </c>
      <c r="AI1168" s="382">
        <v>0</v>
      </c>
      <c r="AJ1168" s="382"/>
      <c r="AK1168" s="382"/>
    </row>
    <row r="1169" spans="1:37" ht="15.6">
      <c r="A1169" s="382">
        <v>10</v>
      </c>
      <c r="B1169" s="382">
        <v>7</v>
      </c>
      <c r="C1169" s="382">
        <v>2021</v>
      </c>
      <c r="D1169" s="382">
        <v>99</v>
      </c>
      <c r="E1169" s="382">
        <v>99</v>
      </c>
      <c r="F1169" s="382">
        <v>99</v>
      </c>
      <c r="G1169" s="382">
        <v>99</v>
      </c>
      <c r="H1169" s="382">
        <v>99</v>
      </c>
      <c r="I1169" s="382">
        <v>99</v>
      </c>
      <c r="J1169" s="382">
        <v>999</v>
      </c>
      <c r="K1169" s="382">
        <v>0</v>
      </c>
      <c r="L1169" s="382">
        <v>99</v>
      </c>
      <c r="M1169" s="382">
        <v>99</v>
      </c>
      <c r="N1169" s="382">
        <v>99</v>
      </c>
      <c r="O1169" s="382">
        <v>99</v>
      </c>
      <c r="P1169" s="382">
        <v>9999</v>
      </c>
      <c r="Q1169" s="382">
        <v>570</v>
      </c>
      <c r="R1169" s="382">
        <v>17407.900000000001</v>
      </c>
      <c r="S1169" s="382">
        <v>5.1257589944795194</v>
      </c>
      <c r="T1169" s="382">
        <v>4.3687636073277076</v>
      </c>
      <c r="U1169" s="382">
        <v>8.1126517270894052</v>
      </c>
      <c r="V1169" s="382">
        <v>1.1489036586837007E-2</v>
      </c>
      <c r="W1169" s="382">
        <v>1.7233554880255519E-2</v>
      </c>
      <c r="X1169" s="382">
        <v>2.9124707747631833</v>
      </c>
      <c r="Y1169" s="382">
        <v>6.8934219521022078E-2</v>
      </c>
      <c r="Z1169" s="382">
        <v>3.3853481317312895</v>
      </c>
      <c r="AA1169" s="382">
        <v>1.4638235332007057</v>
      </c>
      <c r="AB1169" s="382">
        <v>1.7755690487851652</v>
      </c>
      <c r="AC1169" s="382">
        <v>38.623833508379214</v>
      </c>
      <c r="AD1169" s="382">
        <v>19.033544949672606</v>
      </c>
      <c r="AE1169" s="382">
        <v>38.006012371570357</v>
      </c>
      <c r="AF1169" s="382">
        <v>98.763183723951684</v>
      </c>
      <c r="AG1169" s="382">
        <v>98.584969013889477</v>
      </c>
      <c r="AH1169" s="382">
        <v>0</v>
      </c>
      <c r="AI1169" s="382"/>
      <c r="AJ1169" s="382"/>
      <c r="AK1169" s="382"/>
    </row>
    <row r="1170" spans="1:37" ht="15.6">
      <c r="A1170" s="382">
        <v>10</v>
      </c>
      <c r="B1170" s="382">
        <v>8</v>
      </c>
      <c r="C1170" s="382">
        <v>2021</v>
      </c>
      <c r="D1170" s="382">
        <v>99</v>
      </c>
      <c r="E1170" s="382">
        <v>99</v>
      </c>
      <c r="F1170" s="382">
        <v>99</v>
      </c>
      <c r="G1170" s="382">
        <v>99</v>
      </c>
      <c r="H1170" s="382">
        <v>99</v>
      </c>
      <c r="I1170" s="382">
        <v>99</v>
      </c>
      <c r="J1170" s="382">
        <v>999</v>
      </c>
      <c r="K1170" s="382">
        <v>4</v>
      </c>
      <c r="L1170" s="382">
        <v>99</v>
      </c>
      <c r="M1170" s="382">
        <v>99</v>
      </c>
      <c r="N1170" s="382">
        <v>99</v>
      </c>
      <c r="O1170" s="382">
        <v>99</v>
      </c>
      <c r="P1170" s="382">
        <v>9999</v>
      </c>
      <c r="Q1170" s="382">
        <v>13</v>
      </c>
      <c r="R1170" s="382">
        <v>218</v>
      </c>
      <c r="S1170" s="382">
        <v>5.4082568807339442</v>
      </c>
      <c r="T1170" s="382">
        <v>4.146788990825689</v>
      </c>
      <c r="U1170" s="382">
        <v>9.2983944954128486</v>
      </c>
      <c r="V1170" s="382">
        <v>0</v>
      </c>
      <c r="W1170" s="382">
        <v>0</v>
      </c>
      <c r="X1170" s="382">
        <v>0</v>
      </c>
      <c r="Y1170" s="382">
        <v>0</v>
      </c>
      <c r="Z1170" s="382">
        <v>2.6393355937590424</v>
      </c>
      <c r="AA1170" s="382">
        <v>1.2353084107995469</v>
      </c>
      <c r="AB1170" s="382">
        <v>1.7284754276815679</v>
      </c>
      <c r="AC1170" s="382">
        <v>47.919146145346176</v>
      </c>
      <c r="AD1170" s="382">
        <v>49.419868312172888</v>
      </c>
      <c r="AE1170" s="382">
        <v>27.270239584955448</v>
      </c>
      <c r="AF1170" s="382">
        <v>1.2368162760483152</v>
      </c>
      <c r="AG1170" s="382">
        <v>1.4150309861105639</v>
      </c>
      <c r="AH1170" s="382">
        <v>54.587155963302749</v>
      </c>
      <c r="AI1170" s="382"/>
      <c r="AJ1170" s="382"/>
      <c r="AK1170" s="382"/>
    </row>
    <row r="1171" spans="1:37" ht="15.6">
      <c r="A1171" s="382">
        <v>10</v>
      </c>
      <c r="B1171" s="382">
        <v>9</v>
      </c>
      <c r="C1171" s="382">
        <v>2020</v>
      </c>
      <c r="D1171" s="382">
        <v>99</v>
      </c>
      <c r="E1171" s="382">
        <v>99</v>
      </c>
      <c r="F1171" s="382">
        <v>99</v>
      </c>
      <c r="G1171" s="382">
        <v>99</v>
      </c>
      <c r="H1171" s="382">
        <v>99</v>
      </c>
      <c r="I1171" s="382">
        <v>99</v>
      </c>
      <c r="J1171" s="382">
        <v>999</v>
      </c>
      <c r="K1171" s="382">
        <v>0</v>
      </c>
      <c r="L1171" s="382">
        <v>99</v>
      </c>
      <c r="M1171" s="382">
        <v>99</v>
      </c>
      <c r="N1171" s="382">
        <v>99</v>
      </c>
      <c r="O1171" s="382">
        <v>99</v>
      </c>
      <c r="P1171" s="382">
        <v>9999</v>
      </c>
      <c r="Q1171" s="382">
        <v>565</v>
      </c>
      <c r="R1171" s="382">
        <v>17356</v>
      </c>
      <c r="S1171" s="382">
        <v>5.1765383728969807</v>
      </c>
      <c r="T1171" s="382">
        <v>4.5114657755243126</v>
      </c>
      <c r="U1171" s="382">
        <v>7.8234212952293261</v>
      </c>
      <c r="V1171" s="382">
        <v>5.7616962433740477E-3</v>
      </c>
      <c r="W1171" s="382">
        <v>2.8808481216870241E-2</v>
      </c>
      <c r="X1171" s="382">
        <v>2.2182530536990086</v>
      </c>
      <c r="Y1171" s="382">
        <v>6.9140354920488603E-2</v>
      </c>
      <c r="Z1171" s="382">
        <v>3.1810764237667626</v>
      </c>
      <c r="AA1171" s="382">
        <v>1.4901359316537093</v>
      </c>
      <c r="AB1171" s="382">
        <v>1.8180156269757473</v>
      </c>
      <c r="AC1171" s="382">
        <v>31.467633733026997</v>
      </c>
      <c r="AD1171" s="382">
        <v>8.529765379725351</v>
      </c>
      <c r="AE1171" s="382">
        <v>31.233920857291757</v>
      </c>
      <c r="AF1171" s="382">
        <v>98.922770019948715</v>
      </c>
      <c r="AG1171" s="382">
        <v>98.747462012640781</v>
      </c>
      <c r="AH1171" s="382">
        <v>0</v>
      </c>
      <c r="AI1171" s="382"/>
      <c r="AJ1171" s="382"/>
      <c r="AK1171" s="382"/>
    </row>
    <row r="1172" spans="1:37" ht="15.6">
      <c r="A1172" s="382">
        <v>10</v>
      </c>
      <c r="B1172" s="382">
        <v>10</v>
      </c>
      <c r="C1172" s="382">
        <v>2020</v>
      </c>
      <c r="D1172" s="382">
        <v>99</v>
      </c>
      <c r="E1172" s="382">
        <v>99</v>
      </c>
      <c r="F1172" s="382">
        <v>99</v>
      </c>
      <c r="G1172" s="382">
        <v>99</v>
      </c>
      <c r="H1172" s="382">
        <v>99</v>
      </c>
      <c r="I1172" s="382">
        <v>99</v>
      </c>
      <c r="J1172" s="382">
        <v>999</v>
      </c>
      <c r="K1172" s="382">
        <v>4</v>
      </c>
      <c r="L1172" s="382">
        <v>99</v>
      </c>
      <c r="M1172" s="382">
        <v>99</v>
      </c>
      <c r="N1172" s="382">
        <v>99</v>
      </c>
      <c r="O1172" s="382">
        <v>99</v>
      </c>
      <c r="P1172" s="382">
        <v>9999</v>
      </c>
      <c r="Q1172" s="382">
        <v>11</v>
      </c>
      <c r="R1172" s="382">
        <v>189</v>
      </c>
      <c r="S1172" s="382">
        <v>5.0370370370370381</v>
      </c>
      <c r="T1172" s="382">
        <v>4.3333333333333321</v>
      </c>
      <c r="U1172" s="382">
        <v>9.1127513227513202</v>
      </c>
      <c r="V1172" s="382">
        <v>0</v>
      </c>
      <c r="W1172" s="382">
        <v>0</v>
      </c>
      <c r="X1172" s="382">
        <v>0</v>
      </c>
      <c r="Y1172" s="382">
        <v>0</v>
      </c>
      <c r="Z1172" s="382">
        <v>2.4819875647337497</v>
      </c>
      <c r="AA1172" s="382">
        <v>1.2317251220974721</v>
      </c>
      <c r="AB1172" s="382">
        <v>1.6329931618554532</v>
      </c>
      <c r="AC1172" s="382">
        <v>44.671534639401187</v>
      </c>
      <c r="AD1172" s="382">
        <v>33.542638095147659</v>
      </c>
      <c r="AE1172" s="382">
        <v>31.741492686208243</v>
      </c>
      <c r="AF1172" s="382">
        <v>1.077229980051297</v>
      </c>
      <c r="AG1172" s="382">
        <v>1.2525379873592055</v>
      </c>
      <c r="AH1172" s="382">
        <v>61.375661375661373</v>
      </c>
      <c r="AI1172" s="382"/>
      <c r="AJ1172" s="382"/>
      <c r="AK1172" s="382"/>
    </row>
    <row r="1173" spans="1:37" ht="15.6">
      <c r="A1173" s="382">
        <v>10</v>
      </c>
      <c r="B1173" s="382">
        <v>11</v>
      </c>
      <c r="C1173" s="382">
        <v>2019</v>
      </c>
      <c r="D1173" s="382">
        <v>99</v>
      </c>
      <c r="E1173" s="382">
        <v>99</v>
      </c>
      <c r="F1173" s="382">
        <v>99</v>
      </c>
      <c r="G1173" s="382">
        <v>99</v>
      </c>
      <c r="H1173" s="382">
        <v>99</v>
      </c>
      <c r="I1173" s="382">
        <v>99</v>
      </c>
      <c r="J1173" s="382">
        <v>999</v>
      </c>
      <c r="K1173" s="382">
        <v>0</v>
      </c>
      <c r="L1173" s="382">
        <v>99</v>
      </c>
      <c r="M1173" s="382">
        <v>99</v>
      </c>
      <c r="N1173" s="382">
        <v>99</v>
      </c>
      <c r="O1173" s="382">
        <v>99</v>
      </c>
      <c r="P1173" s="382">
        <v>9999</v>
      </c>
      <c r="Q1173" s="382">
        <v>561</v>
      </c>
      <c r="R1173" s="382">
        <v>18032</v>
      </c>
      <c r="S1173" s="382">
        <v>5.0734250221827848</v>
      </c>
      <c r="T1173" s="382">
        <v>4.3399511978704526</v>
      </c>
      <c r="U1173" s="382">
        <v>7.9344448757764052</v>
      </c>
      <c r="V1173" s="382">
        <v>1.6637089618456079E-2</v>
      </c>
      <c r="W1173" s="382">
        <v>1.6637089618456079E-2</v>
      </c>
      <c r="X1173" s="382">
        <v>2.6674800354924577</v>
      </c>
      <c r="Y1173" s="382">
        <v>0.13864241348713399</v>
      </c>
      <c r="Z1173" s="382">
        <v>3.398404207256855</v>
      </c>
      <c r="AA1173" s="382">
        <v>1.4340884398909639</v>
      </c>
      <c r="AB1173" s="382">
        <v>1.6875190878846538</v>
      </c>
      <c r="AC1173" s="382">
        <v>38.323886366165929</v>
      </c>
      <c r="AD1173" s="382">
        <v>20.631721297299578</v>
      </c>
      <c r="AE1173" s="382">
        <v>36.740383158314394</v>
      </c>
      <c r="AF1173" s="382">
        <v>98.946444249341511</v>
      </c>
      <c r="AG1173" s="382">
        <v>98.603170266832578</v>
      </c>
      <c r="AH1173" s="382">
        <v>0</v>
      </c>
      <c r="AI1173" s="382"/>
      <c r="AJ1173" s="382"/>
      <c r="AK1173" s="382"/>
    </row>
    <row r="1174" spans="1:37" ht="15.6">
      <c r="A1174" s="382">
        <v>10</v>
      </c>
      <c r="B1174" s="382">
        <v>12</v>
      </c>
      <c r="C1174" s="382">
        <v>2019</v>
      </c>
      <c r="D1174" s="382">
        <v>99</v>
      </c>
      <c r="E1174" s="382">
        <v>99</v>
      </c>
      <c r="F1174" s="382">
        <v>99</v>
      </c>
      <c r="G1174" s="382">
        <v>99</v>
      </c>
      <c r="H1174" s="382">
        <v>99</v>
      </c>
      <c r="I1174" s="382">
        <v>99</v>
      </c>
      <c r="J1174" s="382">
        <v>999</v>
      </c>
      <c r="K1174" s="382">
        <v>4</v>
      </c>
      <c r="L1174" s="382">
        <v>99</v>
      </c>
      <c r="M1174" s="382">
        <v>99</v>
      </c>
      <c r="N1174" s="382">
        <v>99</v>
      </c>
      <c r="O1174" s="382">
        <v>99</v>
      </c>
      <c r="P1174" s="382">
        <v>9999</v>
      </c>
      <c r="Q1174" s="382">
        <v>15</v>
      </c>
      <c r="R1174" s="382">
        <v>192</v>
      </c>
      <c r="S1174" s="382">
        <v>5.5520833333333321</v>
      </c>
      <c r="T1174" s="382">
        <v>4.9375</v>
      </c>
      <c r="U1174" s="382">
        <v>10.55630208333333</v>
      </c>
      <c r="V1174" s="382">
        <v>0</v>
      </c>
      <c r="W1174" s="382">
        <v>0</v>
      </c>
      <c r="X1174" s="382">
        <v>1.5625</v>
      </c>
      <c r="Y1174" s="382">
        <v>0</v>
      </c>
      <c r="Z1174" s="382">
        <v>2.5394287358733156</v>
      </c>
      <c r="AA1174" s="382">
        <v>1.4424356691798157</v>
      </c>
      <c r="AB1174" s="382">
        <v>1.7036266463048761</v>
      </c>
      <c r="AC1174" s="382">
        <v>58.968942660165425</v>
      </c>
      <c r="AD1174" s="382">
        <v>43.840483999723574</v>
      </c>
      <c r="AE1174" s="382">
        <v>40.190507257223153</v>
      </c>
      <c r="AF1174" s="382">
        <v>1.0535557506584723</v>
      </c>
      <c r="AG1174" s="382">
        <v>1.3968297331674151</v>
      </c>
      <c r="AH1174" s="382">
        <v>69.270833333333314</v>
      </c>
      <c r="AI1174" s="382"/>
      <c r="AJ1174" s="382"/>
      <c r="AK1174" s="382"/>
    </row>
    <row r="1175" spans="1:37" ht="15.6">
      <c r="A1175" s="382">
        <v>10</v>
      </c>
      <c r="B1175" s="382">
        <v>13</v>
      </c>
      <c r="C1175" s="382">
        <v>2018</v>
      </c>
      <c r="D1175" s="382">
        <v>99</v>
      </c>
      <c r="E1175" s="382">
        <v>99</v>
      </c>
      <c r="F1175" s="382">
        <v>99</v>
      </c>
      <c r="G1175" s="382">
        <v>99</v>
      </c>
      <c r="H1175" s="382">
        <v>99</v>
      </c>
      <c r="I1175" s="382">
        <v>99</v>
      </c>
      <c r="J1175" s="382">
        <v>999</v>
      </c>
      <c r="K1175" s="382">
        <v>0</v>
      </c>
      <c r="L1175" s="382">
        <v>99</v>
      </c>
      <c r="M1175" s="382">
        <v>99</v>
      </c>
      <c r="N1175" s="382">
        <v>99</v>
      </c>
      <c r="O1175" s="382">
        <v>99</v>
      </c>
      <c r="P1175" s="382">
        <v>9999</v>
      </c>
      <c r="Q1175" s="382">
        <v>572</v>
      </c>
      <c r="R1175" s="382">
        <v>18381</v>
      </c>
      <c r="S1175" s="382">
        <v>5.2113051520591913</v>
      </c>
      <c r="T1175" s="382">
        <v>4.2214787008323826</v>
      </c>
      <c r="U1175" s="382">
        <v>7.7963228333605183</v>
      </c>
      <c r="V1175" s="382">
        <v>3.8082802894293027E-2</v>
      </c>
      <c r="W1175" s="382">
        <v>2.1761601653881725E-2</v>
      </c>
      <c r="X1175" s="382">
        <v>2.3230509765518756</v>
      </c>
      <c r="Y1175" s="382">
        <v>0.13056960992329039</v>
      </c>
      <c r="Z1175" s="382">
        <v>3.285372158908193</v>
      </c>
      <c r="AA1175" s="382">
        <v>1.4947324368955599</v>
      </c>
      <c r="AB1175" s="382">
        <v>1.5355242531464817</v>
      </c>
      <c r="AC1175" s="382">
        <v>28.203979657802041</v>
      </c>
      <c r="AD1175" s="382">
        <v>17.246547253560859</v>
      </c>
      <c r="AE1175" s="382">
        <v>36.625971192218806</v>
      </c>
      <c r="AF1175" s="382">
        <v>98.817267888823167</v>
      </c>
      <c r="AG1175" s="382">
        <v>98.431982681975015</v>
      </c>
      <c r="AH1175" s="382">
        <v>0</v>
      </c>
      <c r="AI1175" s="382"/>
      <c r="AJ1175" s="382"/>
      <c r="AK1175" s="382"/>
    </row>
    <row r="1176" spans="1:37" ht="15.6">
      <c r="A1176" s="382">
        <v>10</v>
      </c>
      <c r="B1176" s="382">
        <v>14</v>
      </c>
      <c r="C1176" s="382">
        <v>2018</v>
      </c>
      <c r="D1176" s="382">
        <v>99</v>
      </c>
      <c r="E1176" s="382">
        <v>99</v>
      </c>
      <c r="F1176" s="382">
        <v>99</v>
      </c>
      <c r="G1176" s="382">
        <v>99</v>
      </c>
      <c r="H1176" s="382">
        <v>99</v>
      </c>
      <c r="I1176" s="382">
        <v>99</v>
      </c>
      <c r="J1176" s="382">
        <v>999</v>
      </c>
      <c r="K1176" s="382">
        <v>4</v>
      </c>
      <c r="L1176" s="382">
        <v>99</v>
      </c>
      <c r="M1176" s="382">
        <v>99</v>
      </c>
      <c r="N1176" s="382">
        <v>99</v>
      </c>
      <c r="O1176" s="382">
        <v>99</v>
      </c>
      <c r="P1176" s="382">
        <v>9999</v>
      </c>
      <c r="Q1176" s="382">
        <v>13</v>
      </c>
      <c r="R1176" s="382">
        <v>220</v>
      </c>
      <c r="S1176" s="382">
        <v>5.1272727272727261</v>
      </c>
      <c r="T1176" s="382">
        <v>4.4818181818181806</v>
      </c>
      <c r="U1176" s="382">
        <v>10.376500000000005</v>
      </c>
      <c r="V1176" s="382">
        <v>0</v>
      </c>
      <c r="W1176" s="382">
        <v>0</v>
      </c>
      <c r="X1176" s="382">
        <v>7.2727272727272716</v>
      </c>
      <c r="Y1176" s="382">
        <v>0</v>
      </c>
      <c r="Z1176" s="382">
        <v>3.3812567627221815</v>
      </c>
      <c r="AA1176" s="382">
        <v>1.2218398266481056</v>
      </c>
      <c r="AB1176" s="382">
        <v>1.585340905018215</v>
      </c>
      <c r="AC1176" s="382">
        <v>60.801987605929753</v>
      </c>
      <c r="AD1176" s="382">
        <v>23.993175782091544</v>
      </c>
      <c r="AE1176" s="382">
        <v>34.379926996372077</v>
      </c>
      <c r="AF1176" s="382">
        <v>1.1827321111768183</v>
      </c>
      <c r="AG1176" s="382">
        <v>1.568017318025015</v>
      </c>
      <c r="AH1176" s="382">
        <v>65.454545454545453</v>
      </c>
      <c r="AI1176" s="382"/>
      <c r="AJ1176" s="382"/>
      <c r="AK1176" s="382"/>
    </row>
    <row r="1177" spans="1:37" ht="15.6">
      <c r="A1177" s="382">
        <v>10</v>
      </c>
      <c r="B1177" s="382">
        <v>15</v>
      </c>
      <c r="C1177" s="382">
        <v>2017</v>
      </c>
      <c r="D1177" s="382">
        <v>99</v>
      </c>
      <c r="E1177" s="382">
        <v>99</v>
      </c>
      <c r="F1177" s="382">
        <v>99</v>
      </c>
      <c r="G1177" s="382">
        <v>99</v>
      </c>
      <c r="H1177" s="382">
        <v>99</v>
      </c>
      <c r="I1177" s="382">
        <v>99</v>
      </c>
      <c r="J1177" s="382">
        <v>999</v>
      </c>
      <c r="K1177" s="382">
        <v>0</v>
      </c>
      <c r="L1177" s="382">
        <v>99</v>
      </c>
      <c r="M1177" s="382">
        <v>99</v>
      </c>
      <c r="N1177" s="382">
        <v>99</v>
      </c>
      <c r="O1177" s="382">
        <v>99</v>
      </c>
      <c r="P1177" s="382">
        <v>9999</v>
      </c>
      <c r="Q1177" s="382">
        <v>570</v>
      </c>
      <c r="R1177" s="382">
        <v>17280</v>
      </c>
      <c r="S1177" s="382">
        <v>4.9955439814814815</v>
      </c>
      <c r="T1177" s="382">
        <v>4.0384837962962958</v>
      </c>
      <c r="U1177" s="382">
        <v>7.5248032407407388</v>
      </c>
      <c r="V1177" s="382">
        <v>1.7361111111111108E-2</v>
      </c>
      <c r="W1177" s="382">
        <v>1.1574074074074075E-2</v>
      </c>
      <c r="X1177" s="382">
        <v>1.8518518518518521</v>
      </c>
      <c r="Y1177" s="382">
        <v>0.10995370370370368</v>
      </c>
      <c r="Z1177" s="382">
        <v>3.1106037780571638</v>
      </c>
      <c r="AA1177" s="382">
        <v>1.9337801340540044</v>
      </c>
      <c r="AB1177" s="382">
        <v>1.5883219706998348</v>
      </c>
      <c r="AC1177" s="382">
        <v>19.980081815496465</v>
      </c>
      <c r="AD1177" s="382">
        <v>13.19625518783098</v>
      </c>
      <c r="AE1177" s="382">
        <v>26.771519104026421</v>
      </c>
      <c r="AF1177" s="382">
        <v>99.17924582448488</v>
      </c>
      <c r="AG1177" s="382">
        <v>98.964751942326885</v>
      </c>
      <c r="AH1177" s="382">
        <v>0</v>
      </c>
      <c r="AI1177" s="382"/>
      <c r="AJ1177" s="382"/>
      <c r="AK1177" s="382"/>
    </row>
    <row r="1178" spans="1:37" ht="15.6">
      <c r="A1178" s="382">
        <v>10</v>
      </c>
      <c r="B1178" s="382">
        <v>16</v>
      </c>
      <c r="C1178" s="382">
        <v>2017</v>
      </c>
      <c r="D1178" s="382">
        <v>99</v>
      </c>
      <c r="E1178" s="382">
        <v>99</v>
      </c>
      <c r="F1178" s="382">
        <v>99</v>
      </c>
      <c r="G1178" s="382">
        <v>99</v>
      </c>
      <c r="H1178" s="382">
        <v>99</v>
      </c>
      <c r="I1178" s="382">
        <v>99</v>
      </c>
      <c r="J1178" s="382">
        <v>999</v>
      </c>
      <c r="K1178" s="382">
        <v>4</v>
      </c>
      <c r="L1178" s="382">
        <v>99</v>
      </c>
      <c r="M1178" s="382">
        <v>99</v>
      </c>
      <c r="N1178" s="382">
        <v>99</v>
      </c>
      <c r="O1178" s="382">
        <v>99</v>
      </c>
      <c r="P1178" s="382">
        <v>9999</v>
      </c>
      <c r="Q1178" s="382">
        <v>14</v>
      </c>
      <c r="R1178" s="382">
        <v>143</v>
      </c>
      <c r="S1178" s="382">
        <v>4.8391608391608409</v>
      </c>
      <c r="T1178" s="382">
        <v>3.2377622377622375</v>
      </c>
      <c r="U1178" s="382">
        <v>9.5118881118881102</v>
      </c>
      <c r="V1178" s="382">
        <v>0</v>
      </c>
      <c r="W1178" s="382">
        <v>0</v>
      </c>
      <c r="X1178" s="382">
        <v>6.2937062937062924</v>
      </c>
      <c r="Y1178" s="382">
        <v>0</v>
      </c>
      <c r="Z1178" s="382">
        <v>3.5230606828287359</v>
      </c>
      <c r="AA1178" s="382">
        <v>1.5494205984541387</v>
      </c>
      <c r="AB1178" s="382">
        <v>1.5598011436733787</v>
      </c>
      <c r="AC1178" s="382">
        <v>64.806173640042914</v>
      </c>
      <c r="AD1178" s="382">
        <v>46.880180976417883</v>
      </c>
      <c r="AE1178" s="382">
        <v>44.695666775466243</v>
      </c>
      <c r="AF1178" s="382">
        <v>0.82075417551512353</v>
      </c>
      <c r="AG1178" s="382">
        <v>1.0352480576731049</v>
      </c>
      <c r="AH1178" s="382">
        <v>76.923076923076891</v>
      </c>
      <c r="AI1178" s="382"/>
      <c r="AJ1178" s="382"/>
      <c r="AK1178" s="382"/>
    </row>
    <row r="1179" spans="1:37" ht="15.6">
      <c r="A1179" s="382">
        <v>10</v>
      </c>
      <c r="B1179" s="382">
        <v>17</v>
      </c>
      <c r="C1179" s="382">
        <v>2016</v>
      </c>
      <c r="D1179" s="382">
        <v>99</v>
      </c>
      <c r="E1179" s="382">
        <v>99</v>
      </c>
      <c r="F1179" s="382">
        <v>99</v>
      </c>
      <c r="G1179" s="382">
        <v>99</v>
      </c>
      <c r="H1179" s="382">
        <v>99</v>
      </c>
      <c r="I1179" s="382">
        <v>99</v>
      </c>
      <c r="J1179" s="382">
        <v>999</v>
      </c>
      <c r="K1179" s="382">
        <v>0</v>
      </c>
      <c r="L1179" s="382">
        <v>99</v>
      </c>
      <c r="M1179" s="382">
        <v>99</v>
      </c>
      <c r="N1179" s="382">
        <v>99</v>
      </c>
      <c r="O1179" s="382">
        <v>99</v>
      </c>
      <c r="P1179" s="382">
        <v>9999</v>
      </c>
      <c r="Q1179" s="382">
        <v>533</v>
      </c>
      <c r="R1179" s="382">
        <v>14514</v>
      </c>
      <c r="S1179" s="382">
        <v>5.1466170593909348</v>
      </c>
      <c r="T1179" s="382">
        <v>3.9819484635524303</v>
      </c>
      <c r="U1179" s="382">
        <v>7.6029695466445935</v>
      </c>
      <c r="V1179" s="382">
        <v>2.0669698222405945E-2</v>
      </c>
      <c r="W1179" s="382">
        <v>3.4449497037343256E-2</v>
      </c>
      <c r="X1179" s="382">
        <v>2.4114647926140278</v>
      </c>
      <c r="Y1179" s="382">
        <v>0.11712828992696701</v>
      </c>
      <c r="Z1179" s="382">
        <v>3.3041259529320524</v>
      </c>
      <c r="AA1179" s="382">
        <v>1.525539296741194</v>
      </c>
      <c r="AB1179" s="382">
        <v>1.6061767250650667</v>
      </c>
      <c r="AC1179" s="382">
        <v>26.29452223620326</v>
      </c>
      <c r="AD1179" s="382">
        <v>18.846348225195751</v>
      </c>
      <c r="AE1179" s="382">
        <v>35.26208731592093</v>
      </c>
      <c r="AF1179" s="382">
        <v>99.308929182346901</v>
      </c>
      <c r="AG1179" s="382">
        <v>99.046954842103034</v>
      </c>
      <c r="AH1179" s="382">
        <v>0</v>
      </c>
      <c r="AI1179" s="382"/>
      <c r="AJ1179" s="382"/>
      <c r="AK1179" s="382"/>
    </row>
    <row r="1180" spans="1:37" ht="15.6">
      <c r="A1180" s="382">
        <v>10</v>
      </c>
      <c r="B1180" s="382">
        <v>18</v>
      </c>
      <c r="C1180" s="382">
        <v>2016</v>
      </c>
      <c r="D1180" s="382">
        <v>99</v>
      </c>
      <c r="E1180" s="382">
        <v>99</v>
      </c>
      <c r="F1180" s="382">
        <v>99</v>
      </c>
      <c r="G1180" s="382">
        <v>99</v>
      </c>
      <c r="H1180" s="382">
        <v>99</v>
      </c>
      <c r="I1180" s="382">
        <v>99</v>
      </c>
      <c r="J1180" s="382">
        <v>999</v>
      </c>
      <c r="K1180" s="382">
        <v>4</v>
      </c>
      <c r="L1180" s="382">
        <v>99</v>
      </c>
      <c r="M1180" s="382">
        <v>99</v>
      </c>
      <c r="N1180" s="382">
        <v>99</v>
      </c>
      <c r="O1180" s="382">
        <v>99</v>
      </c>
      <c r="P1180" s="382">
        <v>9999</v>
      </c>
      <c r="Q1180" s="382">
        <v>9</v>
      </c>
      <c r="R1180" s="382">
        <v>101</v>
      </c>
      <c r="S1180" s="382">
        <v>5.5049504950495054</v>
      </c>
      <c r="T1180" s="382">
        <v>4.3564356435643559</v>
      </c>
      <c r="U1180" s="382">
        <v>10.512871287128712</v>
      </c>
      <c r="V1180" s="382">
        <v>0</v>
      </c>
      <c r="W1180" s="382">
        <v>0</v>
      </c>
      <c r="X1180" s="382">
        <v>7.9207920792079198</v>
      </c>
      <c r="Y1180" s="382">
        <v>0</v>
      </c>
      <c r="Z1180" s="382">
        <v>3.7946983173984528</v>
      </c>
      <c r="AA1180" s="382">
        <v>1.4324649003094529</v>
      </c>
      <c r="AB1180" s="382">
        <v>1.8646484998616939</v>
      </c>
      <c r="AC1180" s="382">
        <v>70.789502921043763</v>
      </c>
      <c r="AD1180" s="382">
        <v>69.71721852882041</v>
      </c>
      <c r="AE1180" s="382">
        <v>60.725249389220238</v>
      </c>
      <c r="AF1180" s="382">
        <v>0.69107081765309608</v>
      </c>
      <c r="AG1180" s="382">
        <v>0.95304515789691324</v>
      </c>
      <c r="AH1180" s="382">
        <v>78.21782178217822</v>
      </c>
      <c r="AI1180" s="382"/>
      <c r="AJ1180" s="382"/>
      <c r="AK1180" s="382"/>
    </row>
    <row r="1181" spans="1:37" s="468" customFormat="1" ht="15.6">
      <c r="A1181" s="382">
        <v>10</v>
      </c>
      <c r="B1181" s="382">
        <v>19</v>
      </c>
      <c r="C1181" s="382">
        <v>2015</v>
      </c>
      <c r="D1181" s="382">
        <v>99</v>
      </c>
      <c r="E1181" s="382">
        <v>99</v>
      </c>
      <c r="F1181" s="382">
        <v>99</v>
      </c>
      <c r="G1181" s="382">
        <v>99</v>
      </c>
      <c r="H1181" s="382">
        <v>99</v>
      </c>
      <c r="I1181" s="382">
        <v>99</v>
      </c>
      <c r="J1181" s="382">
        <v>999</v>
      </c>
      <c r="K1181" s="382">
        <v>0</v>
      </c>
      <c r="L1181" s="382">
        <v>99</v>
      </c>
      <c r="M1181" s="382">
        <v>99</v>
      </c>
      <c r="N1181" s="382">
        <v>99</v>
      </c>
      <c r="O1181" s="382">
        <v>99</v>
      </c>
      <c r="P1181" s="382">
        <v>9999</v>
      </c>
      <c r="Q1181" s="382">
        <v>519</v>
      </c>
      <c r="R1181" s="382">
        <v>14953</v>
      </c>
      <c r="S1181" s="382">
        <v>4.951715374841168</v>
      </c>
      <c r="T1181" s="382">
        <v>3.8199692369424194</v>
      </c>
      <c r="U1181" s="382">
        <v>7.4087474085467742</v>
      </c>
      <c r="V1181" s="382">
        <v>2.0062863639403471E-2</v>
      </c>
      <c r="W1181" s="382">
        <v>6.6876212131344896E-3</v>
      </c>
      <c r="X1181" s="382">
        <v>2.1868521366949767</v>
      </c>
      <c r="Y1181" s="382">
        <v>0.14044004547582423</v>
      </c>
      <c r="Z1181" s="382">
        <v>3.2299196868714324</v>
      </c>
      <c r="AA1181" s="382">
        <v>1.4630960106944748</v>
      </c>
      <c r="AB1181" s="382">
        <v>1.6042092775766164</v>
      </c>
      <c r="AC1181" s="382">
        <v>27.219732654696141</v>
      </c>
      <c r="AD1181" s="382">
        <v>14.55726586418098</v>
      </c>
      <c r="AE1181" s="382">
        <v>34.445209737767307</v>
      </c>
      <c r="AF1181" s="382">
        <v>98.804017444165439</v>
      </c>
      <c r="AG1181" s="382">
        <v>98.766389668234879</v>
      </c>
      <c r="AH1181" s="382">
        <v>0</v>
      </c>
      <c r="AI1181" s="382"/>
      <c r="AJ1181" s="382"/>
      <c r="AK1181" s="382"/>
    </row>
    <row r="1182" spans="1:37" s="468" customFormat="1" ht="15.6">
      <c r="A1182" s="382">
        <v>10</v>
      </c>
      <c r="B1182" s="382">
        <v>20</v>
      </c>
      <c r="C1182" s="382">
        <v>2015</v>
      </c>
      <c r="D1182" s="382">
        <v>99</v>
      </c>
      <c r="E1182" s="382">
        <v>99</v>
      </c>
      <c r="F1182" s="382">
        <v>99</v>
      </c>
      <c r="G1182" s="382">
        <v>99</v>
      </c>
      <c r="H1182" s="382">
        <v>99</v>
      </c>
      <c r="I1182" s="382">
        <v>99</v>
      </c>
      <c r="J1182" s="382">
        <v>999</v>
      </c>
      <c r="K1182" s="382">
        <v>4</v>
      </c>
      <c r="L1182" s="382">
        <v>99</v>
      </c>
      <c r="M1182" s="382">
        <v>99</v>
      </c>
      <c r="N1182" s="382">
        <v>99</v>
      </c>
      <c r="O1182" s="382">
        <v>99</v>
      </c>
      <c r="P1182" s="382">
        <v>9999</v>
      </c>
      <c r="Q1182" s="382">
        <v>7</v>
      </c>
      <c r="R1182" s="382">
        <v>105</v>
      </c>
      <c r="S1182" s="382">
        <v>3.952380952380953</v>
      </c>
      <c r="T1182" s="382">
        <v>4</v>
      </c>
      <c r="U1182" s="382">
        <v>6.8542857142857114</v>
      </c>
      <c r="V1182" s="382">
        <v>0</v>
      </c>
      <c r="W1182" s="382">
        <v>0</v>
      </c>
      <c r="X1182" s="382">
        <v>0</v>
      </c>
      <c r="Y1182" s="382">
        <v>0</v>
      </c>
      <c r="Z1182" s="382">
        <v>2.8661249290363369</v>
      </c>
      <c r="AA1182" s="382">
        <v>1.3896279212930296</v>
      </c>
      <c r="AB1182" s="382">
        <v>1.5306394555404421</v>
      </c>
      <c r="AC1182" s="382">
        <v>63.121015242771918</v>
      </c>
      <c r="AD1182" s="382">
        <v>39.662604349327928</v>
      </c>
      <c r="AE1182" s="382">
        <v>52.834946569554383</v>
      </c>
      <c r="AF1182" s="382">
        <v>0.69380203515263661</v>
      </c>
      <c r="AG1182" s="382">
        <v>0.64163428183230897</v>
      </c>
      <c r="AH1182" s="382">
        <v>40</v>
      </c>
      <c r="AI1182" s="382"/>
      <c r="AJ1182" s="382"/>
      <c r="AK1182" s="382"/>
    </row>
    <row r="1183" spans="1:37" ht="15.6">
      <c r="A1183" s="382">
        <v>11</v>
      </c>
      <c r="B1183" s="382">
        <v>1</v>
      </c>
      <c r="C1183" s="382">
        <v>2024</v>
      </c>
      <c r="D1183" s="382">
        <v>99</v>
      </c>
      <c r="E1183" s="382">
        <v>99</v>
      </c>
      <c r="F1183" s="382">
        <v>99</v>
      </c>
      <c r="G1183" s="382">
        <v>99</v>
      </c>
      <c r="H1183" s="382">
        <v>99</v>
      </c>
      <c r="I1183" s="382">
        <v>99</v>
      </c>
      <c r="J1183" s="382">
        <v>999</v>
      </c>
      <c r="K1183" s="382">
        <v>99</v>
      </c>
      <c r="L1183" s="382">
        <v>1</v>
      </c>
      <c r="M1183" s="382">
        <v>99</v>
      </c>
      <c r="N1183" s="382">
        <v>99</v>
      </c>
      <c r="O1183" s="382">
        <v>99</v>
      </c>
      <c r="P1183" s="382">
        <v>9999</v>
      </c>
      <c r="Q1183" s="382">
        <v>22</v>
      </c>
      <c r="R1183" s="382">
        <v>44</v>
      </c>
      <c r="S1183" s="382">
        <v>1</v>
      </c>
      <c r="T1183" s="382">
        <v>1.9545454545454548</v>
      </c>
      <c r="U1183" s="382">
        <v>3.3613636363636359</v>
      </c>
      <c r="V1183" s="382">
        <v>0</v>
      </c>
      <c r="W1183" s="382">
        <v>0</v>
      </c>
      <c r="X1183" s="382">
        <v>0</v>
      </c>
      <c r="Y1183" s="382">
        <v>0</v>
      </c>
      <c r="Z1183" s="382">
        <v>1.8715836644999724</v>
      </c>
      <c r="AA1183" s="382">
        <v>0</v>
      </c>
      <c r="AB1183" s="382">
        <v>0.42397177514040046</v>
      </c>
      <c r="AC1183" s="382"/>
      <c r="AD1183" s="382">
        <v>31.857553463577343</v>
      </c>
      <c r="AE1183" s="382"/>
      <c r="AF1183" s="382">
        <v>0.26760734703807326</v>
      </c>
      <c r="AG1183" s="382">
        <v>0.10911199508959112</v>
      </c>
      <c r="AH1183" s="382">
        <v>9.0909090909090917</v>
      </c>
      <c r="AI1183" s="382">
        <v>42</v>
      </c>
      <c r="AJ1183" s="382">
        <v>76.747619047619068</v>
      </c>
      <c r="AK1183" s="382">
        <v>7.6558533141206384</v>
      </c>
    </row>
    <row r="1184" spans="1:37" ht="15.6">
      <c r="A1184" s="382">
        <v>11</v>
      </c>
      <c r="B1184" s="382">
        <v>2</v>
      </c>
      <c r="C1184" s="382">
        <v>2024</v>
      </c>
      <c r="D1184" s="382">
        <v>99</v>
      </c>
      <c r="E1184" s="382">
        <v>99</v>
      </c>
      <c r="F1184" s="382">
        <v>99</v>
      </c>
      <c r="G1184" s="382">
        <v>99</v>
      </c>
      <c r="H1184" s="382">
        <v>99</v>
      </c>
      <c r="I1184" s="382">
        <v>99</v>
      </c>
      <c r="J1184" s="382">
        <v>999</v>
      </c>
      <c r="K1184" s="382">
        <v>99</v>
      </c>
      <c r="L1184" s="382">
        <v>2</v>
      </c>
      <c r="M1184" s="382">
        <v>99</v>
      </c>
      <c r="N1184" s="382">
        <v>99</v>
      </c>
      <c r="O1184" s="382">
        <v>99</v>
      </c>
      <c r="P1184" s="382">
        <v>9999</v>
      </c>
      <c r="Q1184" s="382">
        <v>86</v>
      </c>
      <c r="R1184" s="382">
        <v>234</v>
      </c>
      <c r="S1184" s="382">
        <v>2</v>
      </c>
      <c r="T1184" s="382">
        <v>2.2948717948717956</v>
      </c>
      <c r="U1184" s="382">
        <v>4.6290598290598322</v>
      </c>
      <c r="V1184" s="382">
        <v>0</v>
      </c>
      <c r="W1184" s="382">
        <v>0</v>
      </c>
      <c r="X1184" s="382">
        <v>0.42735042735042739</v>
      </c>
      <c r="Y1184" s="382">
        <v>0</v>
      </c>
      <c r="Z1184" s="382">
        <v>1.7425818269943332</v>
      </c>
      <c r="AA1184" s="382">
        <v>0</v>
      </c>
      <c r="AB1184" s="382">
        <v>0.60147200542255996</v>
      </c>
      <c r="AC1184" s="382"/>
      <c r="AD1184" s="382">
        <v>18.468200388008704</v>
      </c>
      <c r="AE1184" s="382"/>
      <c r="AF1184" s="382">
        <v>1.4231845274297528</v>
      </c>
      <c r="AG1184" s="382">
        <v>0.79912179229915614</v>
      </c>
      <c r="AH1184" s="382">
        <v>4.2735042735042734</v>
      </c>
      <c r="AI1184" s="382">
        <v>213</v>
      </c>
      <c r="AJ1184" s="382">
        <v>75.422065727699504</v>
      </c>
      <c r="AK1184" s="382">
        <v>10.48319398550011</v>
      </c>
    </row>
    <row r="1185" spans="1:37" ht="15.6">
      <c r="A1185" s="382">
        <v>11</v>
      </c>
      <c r="B1185" s="382">
        <v>3</v>
      </c>
      <c r="C1185" s="382">
        <v>2024</v>
      </c>
      <c r="D1185" s="382">
        <v>99</v>
      </c>
      <c r="E1185" s="382">
        <v>99</v>
      </c>
      <c r="F1185" s="382">
        <v>99</v>
      </c>
      <c r="G1185" s="382">
        <v>99</v>
      </c>
      <c r="H1185" s="382">
        <v>99</v>
      </c>
      <c r="I1185" s="382">
        <v>99</v>
      </c>
      <c r="J1185" s="382">
        <v>999</v>
      </c>
      <c r="K1185" s="382">
        <v>99</v>
      </c>
      <c r="L1185" s="382">
        <v>3</v>
      </c>
      <c r="M1185" s="382">
        <v>99</v>
      </c>
      <c r="N1185" s="382">
        <v>99</v>
      </c>
      <c r="O1185" s="382">
        <v>99</v>
      </c>
      <c r="P1185" s="382">
        <v>9999</v>
      </c>
      <c r="Q1185" s="382">
        <v>174</v>
      </c>
      <c r="R1185" s="382">
        <v>742</v>
      </c>
      <c r="S1185" s="382">
        <v>3</v>
      </c>
      <c r="T1185" s="382">
        <v>2.5687331536388127</v>
      </c>
      <c r="U1185" s="382">
        <v>5.6602425876010782</v>
      </c>
      <c r="V1185" s="382">
        <v>0</v>
      </c>
      <c r="W1185" s="382">
        <v>0</v>
      </c>
      <c r="X1185" s="382">
        <v>0.13477088948787061</v>
      </c>
      <c r="Y1185" s="382">
        <v>0</v>
      </c>
      <c r="Z1185" s="382">
        <v>1.5975204659923763</v>
      </c>
      <c r="AA1185" s="382">
        <v>0</v>
      </c>
      <c r="AB1185" s="382">
        <v>0.72125471793681861</v>
      </c>
      <c r="AC1185" s="382"/>
      <c r="AD1185" s="382">
        <v>10.629625899682262</v>
      </c>
      <c r="AE1185" s="382"/>
      <c r="AF1185" s="382">
        <v>4.5128329886875074</v>
      </c>
      <c r="AG1185" s="382">
        <v>3.0984412993696679</v>
      </c>
      <c r="AH1185" s="382">
        <v>2.4258760107816713</v>
      </c>
      <c r="AI1185" s="382">
        <v>673</v>
      </c>
      <c r="AJ1185" s="382">
        <v>78.621991084695438</v>
      </c>
      <c r="AK1185" s="382">
        <v>11.558942081415957</v>
      </c>
    </row>
    <row r="1186" spans="1:37" ht="15.6">
      <c r="A1186" s="382">
        <v>11</v>
      </c>
      <c r="B1186" s="382">
        <v>4</v>
      </c>
      <c r="C1186" s="382">
        <v>2024</v>
      </c>
      <c r="D1186" s="382">
        <v>99</v>
      </c>
      <c r="E1186" s="382">
        <v>99</v>
      </c>
      <c r="F1186" s="382">
        <v>99</v>
      </c>
      <c r="G1186" s="382">
        <v>99</v>
      </c>
      <c r="H1186" s="382">
        <v>99</v>
      </c>
      <c r="I1186" s="382">
        <v>99</v>
      </c>
      <c r="J1186" s="382">
        <v>999</v>
      </c>
      <c r="K1186" s="382">
        <v>99</v>
      </c>
      <c r="L1186" s="382">
        <v>4</v>
      </c>
      <c r="M1186" s="382">
        <v>99</v>
      </c>
      <c r="N1186" s="382">
        <v>99</v>
      </c>
      <c r="O1186" s="382">
        <v>99</v>
      </c>
      <c r="P1186" s="382">
        <v>9999</v>
      </c>
      <c r="Q1186" s="382">
        <v>317</v>
      </c>
      <c r="R1186" s="382">
        <v>2042</v>
      </c>
      <c r="S1186" s="382">
        <v>4</v>
      </c>
      <c r="T1186" s="382">
        <v>3.1630754162585704</v>
      </c>
      <c r="U1186" s="382">
        <v>7.0085210577864849</v>
      </c>
      <c r="V1186" s="382">
        <v>0</v>
      </c>
      <c r="W1186" s="382">
        <v>0</v>
      </c>
      <c r="X1186" s="382">
        <v>0.19588638589618029</v>
      </c>
      <c r="Y1186" s="382">
        <v>0</v>
      </c>
      <c r="Z1186" s="382">
        <v>2.2099467658590166</v>
      </c>
      <c r="AA1186" s="382">
        <v>0</v>
      </c>
      <c r="AB1186" s="382">
        <v>0.99230533395781184</v>
      </c>
      <c r="AC1186" s="382"/>
      <c r="AD1186" s="382">
        <v>1.5199347456053571</v>
      </c>
      <c r="AE1186" s="382"/>
      <c r="AF1186" s="382">
        <v>12.419413696630579</v>
      </c>
      <c r="AG1186" s="382">
        <v>10.558116338912612</v>
      </c>
      <c r="AH1186" s="382">
        <v>1.5181194906953963</v>
      </c>
      <c r="AI1186" s="382">
        <v>1870</v>
      </c>
      <c r="AJ1186" s="382">
        <v>81.331176470588403</v>
      </c>
      <c r="AK1186" s="382">
        <v>12.870743155201367</v>
      </c>
    </row>
    <row r="1187" spans="1:37" ht="15.6">
      <c r="A1187" s="382">
        <v>11</v>
      </c>
      <c r="B1187" s="382">
        <v>5</v>
      </c>
      <c r="C1187" s="382">
        <v>2024</v>
      </c>
      <c r="D1187" s="382">
        <v>99</v>
      </c>
      <c r="E1187" s="382">
        <v>99</v>
      </c>
      <c r="F1187" s="382">
        <v>99</v>
      </c>
      <c r="G1187" s="382">
        <v>99</v>
      </c>
      <c r="H1187" s="382">
        <v>99</v>
      </c>
      <c r="I1187" s="382">
        <v>99</v>
      </c>
      <c r="J1187" s="382">
        <v>999</v>
      </c>
      <c r="K1187" s="382">
        <v>99</v>
      </c>
      <c r="L1187" s="382">
        <v>5</v>
      </c>
      <c r="M1187" s="382">
        <v>99</v>
      </c>
      <c r="N1187" s="382">
        <v>99</v>
      </c>
      <c r="O1187" s="382">
        <v>99</v>
      </c>
      <c r="P1187" s="382">
        <v>9999</v>
      </c>
      <c r="Q1187" s="382">
        <v>409</v>
      </c>
      <c r="R1187" s="382">
        <v>4351</v>
      </c>
      <c r="S1187" s="382">
        <v>5</v>
      </c>
      <c r="T1187" s="382">
        <v>4.3190071247988948</v>
      </c>
      <c r="U1187" s="382">
        <v>7.1432774074925396</v>
      </c>
      <c r="V1187" s="382">
        <v>0</v>
      </c>
      <c r="W1187" s="382">
        <v>0</v>
      </c>
      <c r="X1187" s="382">
        <v>0.80441277867156991</v>
      </c>
      <c r="Y1187" s="382">
        <v>0</v>
      </c>
      <c r="Z1187" s="382">
        <v>2.3603744830720221</v>
      </c>
      <c r="AA1187" s="382">
        <v>0</v>
      </c>
      <c r="AB1187" s="382">
        <v>1.1416780030094005</v>
      </c>
      <c r="AC1187" s="382"/>
      <c r="AD1187" s="382">
        <v>-10.422745047601319</v>
      </c>
      <c r="AE1187" s="382"/>
      <c r="AF1187" s="382">
        <v>26.462717430969473</v>
      </c>
      <c r="AG1187" s="382">
        <v>22.929306640855543</v>
      </c>
      <c r="AH1187" s="382">
        <v>1.6088255573431398</v>
      </c>
      <c r="AI1187" s="382">
        <v>3576</v>
      </c>
      <c r="AJ1187" s="382">
        <v>79.752516778523457</v>
      </c>
      <c r="AK1187" s="382">
        <v>13.965473309860949</v>
      </c>
    </row>
    <row r="1188" spans="1:37" ht="15.6">
      <c r="A1188" s="382">
        <v>11</v>
      </c>
      <c r="B1188" s="382">
        <v>6</v>
      </c>
      <c r="C1188" s="382">
        <v>2024</v>
      </c>
      <c r="D1188" s="382">
        <v>99</v>
      </c>
      <c r="E1188" s="382">
        <v>99</v>
      </c>
      <c r="F1188" s="382">
        <v>99</v>
      </c>
      <c r="G1188" s="382">
        <v>99</v>
      </c>
      <c r="H1188" s="382">
        <v>99</v>
      </c>
      <c r="I1188" s="382">
        <v>99</v>
      </c>
      <c r="J1188" s="382">
        <v>999</v>
      </c>
      <c r="K1188" s="382">
        <v>99</v>
      </c>
      <c r="L1188" s="382">
        <v>6</v>
      </c>
      <c r="M1188" s="382">
        <v>99</v>
      </c>
      <c r="N1188" s="382">
        <v>99</v>
      </c>
      <c r="O1188" s="382">
        <v>99</v>
      </c>
      <c r="P1188" s="382">
        <v>9999</v>
      </c>
      <c r="Q1188" s="382">
        <v>501</v>
      </c>
      <c r="R1188" s="382">
        <v>5574</v>
      </c>
      <c r="S1188" s="382">
        <v>6</v>
      </c>
      <c r="T1188" s="382">
        <v>4.9036598493003218</v>
      </c>
      <c r="U1188" s="382">
        <v>8.3737172587011344</v>
      </c>
      <c r="V1188" s="382">
        <v>1.7940437746681019E-2</v>
      </c>
      <c r="W1188" s="382">
        <v>0</v>
      </c>
      <c r="X1188" s="382">
        <v>1.291711517761033</v>
      </c>
      <c r="Y1188" s="382">
        <v>5.3821313240043057E-2</v>
      </c>
      <c r="Z1188" s="382">
        <v>2.652417964461562</v>
      </c>
      <c r="AA1188" s="382">
        <v>0</v>
      </c>
      <c r="AB1188" s="382">
        <v>1.1101244397863501</v>
      </c>
      <c r="AC1188" s="382"/>
      <c r="AD1188" s="382">
        <v>-16.436115741325828</v>
      </c>
      <c r="AE1188" s="382"/>
      <c r="AF1188" s="382">
        <v>33.900985281595915</v>
      </c>
      <c r="AG1188" s="382">
        <v>34.434166883070951</v>
      </c>
      <c r="AH1188" s="382">
        <v>1.3814137064944385</v>
      </c>
      <c r="AI1188" s="382">
        <v>4992</v>
      </c>
      <c r="AJ1188" s="382">
        <v>81.47485977564088</v>
      </c>
      <c r="AK1188" s="382">
        <v>15.204845127368641</v>
      </c>
    </row>
    <row r="1189" spans="1:37" ht="15.6">
      <c r="A1189" s="382">
        <v>11</v>
      </c>
      <c r="B1189" s="382">
        <v>7</v>
      </c>
      <c r="C1189" s="382">
        <v>2024</v>
      </c>
      <c r="D1189" s="382">
        <v>99</v>
      </c>
      <c r="E1189" s="382">
        <v>99</v>
      </c>
      <c r="F1189" s="382">
        <v>99</v>
      </c>
      <c r="G1189" s="382">
        <v>99</v>
      </c>
      <c r="H1189" s="382">
        <v>99</v>
      </c>
      <c r="I1189" s="382">
        <v>99</v>
      </c>
      <c r="J1189" s="382">
        <v>999</v>
      </c>
      <c r="K1189" s="382">
        <v>99</v>
      </c>
      <c r="L1189" s="382">
        <v>7</v>
      </c>
      <c r="M1189" s="382">
        <v>99</v>
      </c>
      <c r="N1189" s="382">
        <v>99</v>
      </c>
      <c r="O1189" s="382">
        <v>99</v>
      </c>
      <c r="P1189" s="382">
        <v>9999</v>
      </c>
      <c r="Q1189" s="382">
        <v>370</v>
      </c>
      <c r="R1189" s="382">
        <v>1792</v>
      </c>
      <c r="S1189" s="382">
        <v>7</v>
      </c>
      <c r="T1189" s="382">
        <v>5.1651785714285694</v>
      </c>
      <c r="U1189" s="382">
        <v>11.26356026785716</v>
      </c>
      <c r="V1189" s="382">
        <v>0</v>
      </c>
      <c r="W1189" s="382">
        <v>0</v>
      </c>
      <c r="X1189" s="382">
        <v>5.6919642857142847</v>
      </c>
      <c r="Y1189" s="382">
        <v>5.5803571428571438E-2</v>
      </c>
      <c r="Z1189" s="382">
        <v>2.9817385498815039</v>
      </c>
      <c r="AA1189" s="382">
        <v>0</v>
      </c>
      <c r="AB1189" s="382">
        <v>1.099692312602921</v>
      </c>
      <c r="AC1189" s="382"/>
      <c r="AD1189" s="382">
        <v>0.33332705028671994</v>
      </c>
      <c r="AE1189" s="382"/>
      <c r="AF1189" s="382">
        <v>10.898917406641528</v>
      </c>
      <c r="AG1189" s="382">
        <v>14.890799475908315</v>
      </c>
      <c r="AH1189" s="382">
        <v>0.33482142857142849</v>
      </c>
      <c r="AI1189" s="382">
        <v>1770</v>
      </c>
      <c r="AJ1189" s="382">
        <v>87.648361581920852</v>
      </c>
      <c r="AK1189" s="382">
        <v>16.455162035267055</v>
      </c>
    </row>
    <row r="1190" spans="1:37" ht="15.6">
      <c r="A1190" s="382">
        <v>11</v>
      </c>
      <c r="B1190" s="382">
        <v>8</v>
      </c>
      <c r="C1190" s="382">
        <v>2024</v>
      </c>
      <c r="D1190" s="382">
        <v>99</v>
      </c>
      <c r="E1190" s="382">
        <v>99</v>
      </c>
      <c r="F1190" s="382">
        <v>99</v>
      </c>
      <c r="G1190" s="382">
        <v>99</v>
      </c>
      <c r="H1190" s="382">
        <v>99</v>
      </c>
      <c r="I1190" s="382">
        <v>99</v>
      </c>
      <c r="J1190" s="382">
        <v>999</v>
      </c>
      <c r="K1190" s="382">
        <v>99</v>
      </c>
      <c r="L1190" s="382">
        <v>8</v>
      </c>
      <c r="M1190" s="382">
        <v>99</v>
      </c>
      <c r="N1190" s="382">
        <v>99</v>
      </c>
      <c r="O1190" s="382">
        <v>99</v>
      </c>
      <c r="P1190" s="382">
        <v>9999</v>
      </c>
      <c r="Q1190" s="382">
        <v>275</v>
      </c>
      <c r="R1190" s="382">
        <v>1414</v>
      </c>
      <c r="S1190" s="382">
        <v>8</v>
      </c>
      <c r="T1190" s="382">
        <v>5.6859971711456865</v>
      </c>
      <c r="U1190" s="382">
        <v>10.603465346534644</v>
      </c>
      <c r="V1190" s="382">
        <v>7.0721357850070707E-2</v>
      </c>
      <c r="W1190" s="382">
        <v>0.28288543140028283</v>
      </c>
      <c r="X1190" s="382">
        <v>11.386138613861387</v>
      </c>
      <c r="Y1190" s="382">
        <v>0.14144271570014141</v>
      </c>
      <c r="Z1190" s="382">
        <v>4.0864260260104439</v>
      </c>
      <c r="AA1190" s="382">
        <v>0</v>
      </c>
      <c r="AB1190" s="382">
        <v>1.2089315024615972</v>
      </c>
      <c r="AC1190" s="382"/>
      <c r="AD1190" s="382">
        <v>9.634856169302541</v>
      </c>
      <c r="AE1190" s="382"/>
      <c r="AF1190" s="382">
        <v>8.5999270161780821</v>
      </c>
      <c r="AG1190" s="382">
        <v>11.061182393352036</v>
      </c>
      <c r="AH1190" s="382">
        <v>0.56577086280056565</v>
      </c>
      <c r="AI1190" s="382">
        <v>1363</v>
      </c>
      <c r="AJ1190" s="382">
        <v>82.920322817314684</v>
      </c>
      <c r="AK1190" s="382">
        <v>17.811104694235642</v>
      </c>
    </row>
    <row r="1191" spans="1:37" ht="15.6">
      <c r="A1191" s="382">
        <v>11</v>
      </c>
      <c r="B1191" s="382">
        <v>9</v>
      </c>
      <c r="C1191" s="382">
        <v>2024</v>
      </c>
      <c r="D1191" s="382">
        <v>99</v>
      </c>
      <c r="E1191" s="382">
        <v>99</v>
      </c>
      <c r="F1191" s="382">
        <v>99</v>
      </c>
      <c r="G1191" s="382">
        <v>99</v>
      </c>
      <c r="H1191" s="382">
        <v>99</v>
      </c>
      <c r="I1191" s="382">
        <v>99</v>
      </c>
      <c r="J1191" s="382">
        <v>999</v>
      </c>
      <c r="K1191" s="382">
        <v>99</v>
      </c>
      <c r="L1191" s="382">
        <v>9</v>
      </c>
      <c r="M1191" s="382">
        <v>99</v>
      </c>
      <c r="N1191" s="382">
        <v>99</v>
      </c>
      <c r="O1191" s="382">
        <v>99</v>
      </c>
      <c r="P1191" s="382">
        <v>9999</v>
      </c>
      <c r="Q1191" s="382">
        <v>51</v>
      </c>
      <c r="R1191" s="382">
        <v>106</v>
      </c>
      <c r="S1191" s="382">
        <v>9</v>
      </c>
      <c r="T1191" s="382">
        <v>6.3867924528301891</v>
      </c>
      <c r="U1191" s="382">
        <v>15.166037735849059</v>
      </c>
      <c r="V1191" s="382">
        <v>0</v>
      </c>
      <c r="W1191" s="382">
        <v>1.886792452830188</v>
      </c>
      <c r="X1191" s="382">
        <v>46.226415094339607</v>
      </c>
      <c r="Y1191" s="382">
        <v>2.8301886792452819</v>
      </c>
      <c r="Z1191" s="382">
        <v>4.4691159649320005</v>
      </c>
      <c r="AA1191" s="382">
        <v>0</v>
      </c>
      <c r="AB1191" s="382">
        <v>1.3911496176942899</v>
      </c>
      <c r="AC1191" s="382"/>
      <c r="AD1191" s="382">
        <v>33.776069161467206</v>
      </c>
      <c r="AE1191" s="382"/>
      <c r="AF1191" s="382">
        <v>0.64469042695535828</v>
      </c>
      <c r="AG1191" s="382">
        <v>1.1859935314809109</v>
      </c>
      <c r="AH1191" s="382">
        <v>1.886792452830188</v>
      </c>
      <c r="AI1191" s="382">
        <v>106</v>
      </c>
      <c r="AJ1191" s="382">
        <v>90.512264150943381</v>
      </c>
      <c r="AK1191" s="382">
        <v>20.114273983106632</v>
      </c>
    </row>
    <row r="1192" spans="1:37" ht="15.6">
      <c r="A1192" s="382">
        <v>11</v>
      </c>
      <c r="B1192" s="382">
        <v>10</v>
      </c>
      <c r="C1192" s="382">
        <v>2024</v>
      </c>
      <c r="D1192" s="382">
        <v>99</v>
      </c>
      <c r="E1192" s="382">
        <v>99</v>
      </c>
      <c r="F1192" s="382">
        <v>99</v>
      </c>
      <c r="G1192" s="382">
        <v>99</v>
      </c>
      <c r="H1192" s="382">
        <v>99</v>
      </c>
      <c r="I1192" s="382">
        <v>99</v>
      </c>
      <c r="J1192" s="382">
        <v>999</v>
      </c>
      <c r="K1192" s="382">
        <v>99</v>
      </c>
      <c r="L1192" s="382">
        <v>10</v>
      </c>
      <c r="M1192" s="382">
        <v>99</v>
      </c>
      <c r="N1192" s="382">
        <v>99</v>
      </c>
      <c r="O1192" s="382">
        <v>99</v>
      </c>
      <c r="P1192" s="382">
        <v>9999</v>
      </c>
      <c r="Q1192" s="382">
        <v>4</v>
      </c>
      <c r="R1192" s="382">
        <v>7</v>
      </c>
      <c r="S1192" s="382">
        <v>10</v>
      </c>
      <c r="T1192" s="382">
        <v>6.4285714285714306</v>
      </c>
      <c r="U1192" s="382">
        <v>21.857142857142847</v>
      </c>
      <c r="V1192" s="382">
        <v>0</v>
      </c>
      <c r="W1192" s="382">
        <v>0</v>
      </c>
      <c r="X1192" s="382">
        <v>100</v>
      </c>
      <c r="Y1192" s="382">
        <v>14.285714285714288</v>
      </c>
      <c r="Z1192" s="382">
        <v>1.1146519544646925</v>
      </c>
      <c r="AA1192" s="382">
        <v>0</v>
      </c>
      <c r="AB1192" s="382">
        <v>1.5907898179514324</v>
      </c>
      <c r="AC1192" s="382"/>
      <c r="AD1192" s="382">
        <v>-54.554449433869081</v>
      </c>
      <c r="AE1192" s="382"/>
      <c r="AF1192" s="382">
        <v>4.257389611969347E-2</v>
      </c>
      <c r="AG1192" s="382">
        <v>0.11287447767888741</v>
      </c>
      <c r="AH1192" s="382">
        <v>0</v>
      </c>
      <c r="AI1192" s="382">
        <v>7</v>
      </c>
      <c r="AJ1192" s="382">
        <v>98.814285714285703</v>
      </c>
      <c r="AK1192" s="382">
        <v>22.649767802386481</v>
      </c>
    </row>
    <row r="1193" spans="1:37" ht="15.6">
      <c r="A1193" s="382">
        <v>11</v>
      </c>
      <c r="B1193" s="382">
        <v>11</v>
      </c>
      <c r="C1193" s="382">
        <v>2024</v>
      </c>
      <c r="D1193" s="382">
        <v>99</v>
      </c>
      <c r="E1193" s="382">
        <v>99</v>
      </c>
      <c r="F1193" s="382">
        <v>99</v>
      </c>
      <c r="G1193" s="382">
        <v>99</v>
      </c>
      <c r="H1193" s="382">
        <v>99</v>
      </c>
      <c r="I1193" s="382">
        <v>99</v>
      </c>
      <c r="J1193" s="382">
        <v>999</v>
      </c>
      <c r="K1193" s="382">
        <v>99</v>
      </c>
      <c r="L1193" s="382">
        <v>11</v>
      </c>
      <c r="M1193" s="382">
        <v>99</v>
      </c>
      <c r="N1193" s="382">
        <v>99</v>
      </c>
      <c r="O1193" s="382">
        <v>99</v>
      </c>
      <c r="P1193" s="382">
        <v>9999</v>
      </c>
      <c r="Q1193" s="382">
        <v>6</v>
      </c>
      <c r="R1193" s="382">
        <v>8</v>
      </c>
      <c r="S1193" s="382">
        <v>11</v>
      </c>
      <c r="T1193" s="382">
        <v>5.75</v>
      </c>
      <c r="U1193" s="382">
        <v>12.262500000000003</v>
      </c>
      <c r="V1193" s="382">
        <v>0</v>
      </c>
      <c r="W1193" s="382">
        <v>0</v>
      </c>
      <c r="X1193" s="382">
        <v>37.5</v>
      </c>
      <c r="Y1193" s="382">
        <v>0</v>
      </c>
      <c r="Z1193" s="382">
        <v>5.2119903827616563</v>
      </c>
      <c r="AA1193" s="382">
        <v>0</v>
      </c>
      <c r="AB1193" s="382">
        <v>1.3919410907075049</v>
      </c>
      <c r="AC1193" s="382"/>
      <c r="AD1193" s="382">
        <v>55.179109850541877</v>
      </c>
      <c r="AE1193" s="382"/>
      <c r="AF1193" s="382">
        <v>4.8655881279649683E-2</v>
      </c>
      <c r="AG1193" s="382">
        <v>7.2372459217639601E-2</v>
      </c>
      <c r="AH1193" s="382">
        <v>0</v>
      </c>
      <c r="AI1193" s="382">
        <v>7</v>
      </c>
      <c r="AJ1193" s="382">
        <v>80.100000000000023</v>
      </c>
      <c r="AK1193" s="382">
        <v>20.465718351369929</v>
      </c>
    </row>
    <row r="1194" spans="1:37" ht="15.6">
      <c r="A1194" s="382">
        <v>11</v>
      </c>
      <c r="B1194" s="382">
        <v>12</v>
      </c>
      <c r="C1194" s="382">
        <v>2024</v>
      </c>
      <c r="D1194" s="382">
        <v>99</v>
      </c>
      <c r="E1194" s="382">
        <v>99</v>
      </c>
      <c r="F1194" s="382">
        <v>99</v>
      </c>
      <c r="G1194" s="382">
        <v>99</v>
      </c>
      <c r="H1194" s="382">
        <v>99</v>
      </c>
      <c r="I1194" s="382">
        <v>99</v>
      </c>
      <c r="J1194" s="382">
        <v>999</v>
      </c>
      <c r="K1194" s="382">
        <v>99</v>
      </c>
      <c r="L1194" s="382">
        <v>12</v>
      </c>
      <c r="M1194" s="382">
        <v>99</v>
      </c>
      <c r="N1194" s="382">
        <v>99</v>
      </c>
      <c r="O1194" s="382">
        <v>99</v>
      </c>
      <c r="P1194" s="382">
        <v>9999</v>
      </c>
      <c r="Q1194" s="382"/>
      <c r="R1194" s="382"/>
      <c r="S1194" s="382"/>
      <c r="T1194" s="382"/>
      <c r="U1194" s="382"/>
      <c r="V1194" s="382"/>
      <c r="W1194" s="382"/>
      <c r="X1194" s="382"/>
      <c r="Y1194" s="382"/>
      <c r="Z1194" s="382"/>
      <c r="AA1194" s="382"/>
      <c r="AB1194" s="382"/>
      <c r="AC1194" s="382"/>
      <c r="AD1194" s="382"/>
      <c r="AE1194" s="382"/>
      <c r="AF1194" s="382"/>
      <c r="AG1194" s="382"/>
      <c r="AH1194" s="382"/>
      <c r="AI1194" s="382"/>
      <c r="AJ1194" s="382"/>
      <c r="AK1194" s="382"/>
    </row>
    <row r="1195" spans="1:37" ht="15.6">
      <c r="A1195" s="382">
        <v>11</v>
      </c>
      <c r="B1195" s="382">
        <v>13</v>
      </c>
      <c r="C1195" s="382">
        <v>2024</v>
      </c>
      <c r="D1195" s="382">
        <v>99</v>
      </c>
      <c r="E1195" s="382">
        <v>99</v>
      </c>
      <c r="F1195" s="382">
        <v>99</v>
      </c>
      <c r="G1195" s="382">
        <v>99</v>
      </c>
      <c r="H1195" s="382">
        <v>99</v>
      </c>
      <c r="I1195" s="382">
        <v>99</v>
      </c>
      <c r="J1195" s="382">
        <v>999</v>
      </c>
      <c r="K1195" s="382">
        <v>99</v>
      </c>
      <c r="L1195" s="382">
        <v>13</v>
      </c>
      <c r="M1195" s="382">
        <v>99</v>
      </c>
      <c r="N1195" s="382">
        <v>99</v>
      </c>
      <c r="O1195" s="382">
        <v>99</v>
      </c>
      <c r="P1195" s="382">
        <v>9999</v>
      </c>
      <c r="Q1195" s="382"/>
      <c r="R1195" s="382"/>
      <c r="S1195" s="382"/>
      <c r="T1195" s="382"/>
      <c r="U1195" s="382"/>
      <c r="V1195" s="382"/>
      <c r="W1195" s="382"/>
      <c r="X1195" s="382"/>
      <c r="Y1195" s="382"/>
      <c r="Z1195" s="382"/>
      <c r="AA1195" s="382"/>
      <c r="AB1195" s="382"/>
      <c r="AC1195" s="382"/>
      <c r="AD1195" s="382"/>
      <c r="AE1195" s="382"/>
      <c r="AF1195" s="382"/>
      <c r="AG1195" s="382"/>
      <c r="AH1195" s="382"/>
      <c r="AI1195" s="382"/>
      <c r="AJ1195" s="382"/>
      <c r="AK1195" s="382"/>
    </row>
    <row r="1196" spans="1:37" ht="15.6">
      <c r="A1196" s="382">
        <v>11</v>
      </c>
      <c r="B1196" s="382">
        <v>14</v>
      </c>
      <c r="C1196" s="382">
        <v>2024</v>
      </c>
      <c r="D1196" s="382">
        <v>99</v>
      </c>
      <c r="E1196" s="382">
        <v>99</v>
      </c>
      <c r="F1196" s="382">
        <v>99</v>
      </c>
      <c r="G1196" s="382">
        <v>99</v>
      </c>
      <c r="H1196" s="382">
        <v>99</v>
      </c>
      <c r="I1196" s="382">
        <v>99</v>
      </c>
      <c r="J1196" s="382">
        <v>999</v>
      </c>
      <c r="K1196" s="382">
        <v>99</v>
      </c>
      <c r="L1196" s="382">
        <v>14</v>
      </c>
      <c r="M1196" s="382">
        <v>99</v>
      </c>
      <c r="N1196" s="382">
        <v>99</v>
      </c>
      <c r="O1196" s="382">
        <v>99</v>
      </c>
      <c r="P1196" s="382">
        <v>9999</v>
      </c>
      <c r="Q1196" s="382"/>
      <c r="R1196" s="382"/>
      <c r="S1196" s="382"/>
      <c r="T1196" s="382"/>
      <c r="U1196" s="382"/>
      <c r="V1196" s="382"/>
      <c r="W1196" s="382"/>
      <c r="X1196" s="382"/>
      <c r="Y1196" s="382"/>
      <c r="Z1196" s="382"/>
      <c r="AA1196" s="382"/>
      <c r="AB1196" s="382"/>
      <c r="AC1196" s="382"/>
      <c r="AD1196" s="382"/>
      <c r="AE1196" s="382"/>
      <c r="AF1196" s="382"/>
      <c r="AG1196" s="382"/>
      <c r="AH1196" s="382"/>
      <c r="AI1196" s="382"/>
      <c r="AJ1196" s="382"/>
      <c r="AK1196" s="382"/>
    </row>
    <row r="1197" spans="1:37" ht="15.6">
      <c r="A1197" s="382">
        <v>11</v>
      </c>
      <c r="B1197" s="382">
        <v>15</v>
      </c>
      <c r="C1197" s="382">
        <v>2024</v>
      </c>
      <c r="D1197" s="382">
        <v>99</v>
      </c>
      <c r="E1197" s="382">
        <v>99</v>
      </c>
      <c r="F1197" s="382">
        <v>99</v>
      </c>
      <c r="G1197" s="382">
        <v>99</v>
      </c>
      <c r="H1197" s="382">
        <v>99</v>
      </c>
      <c r="I1197" s="382">
        <v>99</v>
      </c>
      <c r="J1197" s="382">
        <v>999</v>
      </c>
      <c r="K1197" s="382">
        <v>99</v>
      </c>
      <c r="L1197" s="382">
        <v>15</v>
      </c>
      <c r="M1197" s="382">
        <v>99</v>
      </c>
      <c r="N1197" s="382">
        <v>99</v>
      </c>
      <c r="O1197" s="382">
        <v>99</v>
      </c>
      <c r="P1197" s="382">
        <v>9999</v>
      </c>
      <c r="Q1197" s="382"/>
      <c r="R1197" s="382"/>
      <c r="S1197" s="382"/>
      <c r="T1197" s="382"/>
      <c r="U1197" s="382"/>
      <c r="V1197" s="382"/>
      <c r="W1197" s="382"/>
      <c r="X1197" s="382"/>
      <c r="Y1197" s="382"/>
      <c r="Z1197" s="382"/>
      <c r="AA1197" s="382"/>
      <c r="AB1197" s="382"/>
      <c r="AC1197" s="382"/>
      <c r="AD1197" s="382"/>
      <c r="AE1197" s="382"/>
      <c r="AF1197" s="382"/>
      <c r="AG1197" s="382"/>
      <c r="AH1197" s="382"/>
      <c r="AI1197" s="382"/>
      <c r="AJ1197" s="382"/>
      <c r="AK1197" s="382"/>
    </row>
    <row r="1198" spans="1:37" s="474" customFormat="1" ht="15.6">
      <c r="A1198" s="382">
        <v>11</v>
      </c>
      <c r="B1198" s="382">
        <v>16</v>
      </c>
      <c r="C1198" s="382">
        <v>2024</v>
      </c>
      <c r="D1198" s="382">
        <v>99</v>
      </c>
      <c r="E1198" s="382">
        <v>99</v>
      </c>
      <c r="F1198" s="382">
        <v>99</v>
      </c>
      <c r="G1198" s="382">
        <v>99</v>
      </c>
      <c r="H1198" s="382">
        <v>99</v>
      </c>
      <c r="I1198" s="382">
        <v>99</v>
      </c>
      <c r="J1198" s="382">
        <v>999</v>
      </c>
      <c r="K1198" s="382">
        <v>99</v>
      </c>
      <c r="L1198" s="382">
        <v>99</v>
      </c>
      <c r="M1198" s="382">
        <v>99</v>
      </c>
      <c r="N1198" s="382">
        <v>99</v>
      </c>
      <c r="O1198" s="382">
        <v>99</v>
      </c>
      <c r="P1198" s="382">
        <v>9999</v>
      </c>
      <c r="Q1198" s="382">
        <v>61</v>
      </c>
      <c r="R1198" s="382">
        <v>125</v>
      </c>
      <c r="S1198" s="382">
        <v>0</v>
      </c>
      <c r="T1198" s="382">
        <v>3.9039999999999999</v>
      </c>
      <c r="U1198" s="382">
        <v>8.3863999999999983</v>
      </c>
      <c r="V1198" s="382">
        <v>0</v>
      </c>
      <c r="W1198" s="382">
        <v>0</v>
      </c>
      <c r="X1198" s="382">
        <v>4.8</v>
      </c>
      <c r="Y1198" s="382">
        <v>4</v>
      </c>
      <c r="Z1198" s="382">
        <v>8.5570120392576285</v>
      </c>
      <c r="AA1198" s="382"/>
      <c r="AB1198" s="382">
        <v>1.6120744399685765</v>
      </c>
      <c r="AC1198" s="382"/>
      <c r="AD1198" s="382">
        <v>-4.6257836935019805</v>
      </c>
      <c r="AE1198" s="382"/>
      <c r="AF1198" s="382">
        <v>0.7602481449945262</v>
      </c>
      <c r="AG1198" s="382">
        <v>0.77337460752142306</v>
      </c>
      <c r="AH1198" s="382">
        <v>64</v>
      </c>
      <c r="AI1198" s="382">
        <v>39</v>
      </c>
      <c r="AJ1198" s="382">
        <v>76.548717948717979</v>
      </c>
      <c r="AK1198" s="382">
        <v>14.483584664227131</v>
      </c>
    </row>
    <row r="1199" spans="1:37" ht="15.6">
      <c r="A1199" s="382">
        <v>11</v>
      </c>
      <c r="B1199" s="382">
        <v>17</v>
      </c>
      <c r="C1199" s="382">
        <v>2023</v>
      </c>
      <c r="D1199" s="382">
        <v>99</v>
      </c>
      <c r="E1199" s="382">
        <v>99</v>
      </c>
      <c r="F1199" s="382">
        <v>99</v>
      </c>
      <c r="G1199" s="382">
        <v>99</v>
      </c>
      <c r="H1199" s="382">
        <v>99</v>
      </c>
      <c r="I1199" s="382">
        <v>99</v>
      </c>
      <c r="J1199" s="382">
        <v>999</v>
      </c>
      <c r="K1199" s="382">
        <v>99</v>
      </c>
      <c r="L1199" s="382">
        <v>1</v>
      </c>
      <c r="M1199" s="382">
        <v>99</v>
      </c>
      <c r="N1199" s="382">
        <v>99</v>
      </c>
      <c r="O1199" s="382">
        <v>99</v>
      </c>
      <c r="P1199" s="382">
        <v>9999</v>
      </c>
      <c r="Q1199" s="382">
        <v>44</v>
      </c>
      <c r="R1199" s="382">
        <v>126</v>
      </c>
      <c r="S1199" s="382">
        <v>1</v>
      </c>
      <c r="T1199" s="382">
        <v>2.0634920634920642</v>
      </c>
      <c r="U1199" s="382">
        <v>4.6261904761904784</v>
      </c>
      <c r="V1199" s="382">
        <v>0</v>
      </c>
      <c r="W1199" s="382">
        <v>0</v>
      </c>
      <c r="X1199" s="382">
        <v>0</v>
      </c>
      <c r="Y1199" s="382">
        <v>0</v>
      </c>
      <c r="Z1199" s="382">
        <v>1.3551886515091296</v>
      </c>
      <c r="AA1199" s="382">
        <v>0</v>
      </c>
      <c r="AB1199" s="382">
        <v>0.48380160806756006</v>
      </c>
      <c r="AC1199" s="382"/>
      <c r="AD1199" s="382">
        <v>17.056427068380074</v>
      </c>
      <c r="AE1199" s="382"/>
      <c r="AF1199" s="382">
        <v>0.72442936813660652</v>
      </c>
      <c r="AG1199" s="382">
        <v>0.4191504814226239</v>
      </c>
      <c r="AH1199" s="382">
        <v>0</v>
      </c>
      <c r="AI1199" s="382">
        <v>5</v>
      </c>
      <c r="AJ1199" s="382">
        <v>81.399999999999977</v>
      </c>
      <c r="AK1199" s="382">
        <v>10.107557037246984</v>
      </c>
    </row>
    <row r="1200" spans="1:37" ht="15.6">
      <c r="A1200" s="382">
        <v>11</v>
      </c>
      <c r="B1200" s="382">
        <v>18</v>
      </c>
      <c r="C1200" s="382">
        <v>2023</v>
      </c>
      <c r="D1200" s="382">
        <v>99</v>
      </c>
      <c r="E1200" s="382">
        <v>99</v>
      </c>
      <c r="F1200" s="382">
        <v>99</v>
      </c>
      <c r="G1200" s="382">
        <v>99</v>
      </c>
      <c r="H1200" s="382">
        <v>99</v>
      </c>
      <c r="I1200" s="382">
        <v>99</v>
      </c>
      <c r="J1200" s="382">
        <v>999</v>
      </c>
      <c r="K1200" s="382">
        <v>99</v>
      </c>
      <c r="L1200" s="382">
        <v>2</v>
      </c>
      <c r="M1200" s="382">
        <v>99</v>
      </c>
      <c r="N1200" s="382">
        <v>99</v>
      </c>
      <c r="O1200" s="382">
        <v>99</v>
      </c>
      <c r="P1200" s="382">
        <v>9999</v>
      </c>
      <c r="Q1200" s="382">
        <v>127</v>
      </c>
      <c r="R1200" s="382">
        <v>548</v>
      </c>
      <c r="S1200" s="382">
        <v>2</v>
      </c>
      <c r="T1200" s="382">
        <v>2.25</v>
      </c>
      <c r="U1200" s="382">
        <v>5.3127737226277407</v>
      </c>
      <c r="V1200" s="382">
        <v>0</v>
      </c>
      <c r="W1200" s="382">
        <v>0</v>
      </c>
      <c r="X1200" s="382">
        <v>0</v>
      </c>
      <c r="Y1200" s="382">
        <v>0</v>
      </c>
      <c r="Z1200" s="382">
        <v>1.6238699517915098</v>
      </c>
      <c r="AA1200" s="382">
        <v>0</v>
      </c>
      <c r="AB1200" s="382">
        <v>0.82695245628966085</v>
      </c>
      <c r="AC1200" s="382"/>
      <c r="AD1200" s="382">
        <v>17.930691927893061</v>
      </c>
      <c r="AE1200" s="382"/>
      <c r="AF1200" s="382">
        <v>3.1506928074512746</v>
      </c>
      <c r="AG1200" s="382">
        <v>2.0935232657639866</v>
      </c>
      <c r="AH1200" s="382">
        <v>0.72992700729927051</v>
      </c>
      <c r="AI1200" s="382">
        <v>49</v>
      </c>
      <c r="AJ1200" s="382">
        <v>80.920408163265307</v>
      </c>
      <c r="AK1200" s="382">
        <v>10.003555506214024</v>
      </c>
    </row>
    <row r="1201" spans="1:37" ht="15.6">
      <c r="A1201" s="382">
        <v>11</v>
      </c>
      <c r="B1201" s="382">
        <v>19</v>
      </c>
      <c r="C1201" s="382">
        <v>2023</v>
      </c>
      <c r="D1201" s="382">
        <v>99</v>
      </c>
      <c r="E1201" s="382">
        <v>99</v>
      </c>
      <c r="F1201" s="382">
        <v>99</v>
      </c>
      <c r="G1201" s="382">
        <v>99</v>
      </c>
      <c r="H1201" s="382">
        <v>99</v>
      </c>
      <c r="I1201" s="382">
        <v>99</v>
      </c>
      <c r="J1201" s="382">
        <v>999</v>
      </c>
      <c r="K1201" s="382">
        <v>99</v>
      </c>
      <c r="L1201" s="382">
        <v>3</v>
      </c>
      <c r="M1201" s="382">
        <v>99</v>
      </c>
      <c r="N1201" s="382">
        <v>99</v>
      </c>
      <c r="O1201" s="382">
        <v>99</v>
      </c>
      <c r="P1201" s="382">
        <v>9999</v>
      </c>
      <c r="Q1201" s="382">
        <v>192</v>
      </c>
      <c r="R1201" s="382">
        <v>977</v>
      </c>
      <c r="S1201" s="382">
        <v>3</v>
      </c>
      <c r="T1201" s="382">
        <v>2.8249744114636632</v>
      </c>
      <c r="U1201" s="382">
        <v>6.1967246673490308</v>
      </c>
      <c r="V1201" s="382">
        <v>0</v>
      </c>
      <c r="W1201" s="382">
        <v>0</v>
      </c>
      <c r="X1201" s="382">
        <v>0.10235414534288642</v>
      </c>
      <c r="Y1201" s="382">
        <v>0</v>
      </c>
      <c r="Z1201" s="382">
        <v>2.0227188445226871</v>
      </c>
      <c r="AA1201" s="382">
        <v>0</v>
      </c>
      <c r="AB1201" s="382">
        <v>1.303907451127464</v>
      </c>
      <c r="AC1201" s="382"/>
      <c r="AD1201" s="382">
        <v>10.056745638819756</v>
      </c>
      <c r="AE1201" s="382"/>
      <c r="AF1201" s="382">
        <v>5.6172023227735295</v>
      </c>
      <c r="AG1201" s="382">
        <v>4.3534411470729975</v>
      </c>
      <c r="AH1201" s="382">
        <v>0.20470829068577284</v>
      </c>
      <c r="AI1201" s="382">
        <v>87</v>
      </c>
      <c r="AJ1201" s="382">
        <v>85.213793103448253</v>
      </c>
      <c r="AK1201" s="382">
        <v>11.083146929490105</v>
      </c>
    </row>
    <row r="1202" spans="1:37" ht="15.6">
      <c r="A1202" s="382">
        <v>11</v>
      </c>
      <c r="B1202" s="382">
        <v>20</v>
      </c>
      <c r="C1202" s="382">
        <v>2023</v>
      </c>
      <c r="D1202" s="382">
        <v>99</v>
      </c>
      <c r="E1202" s="382">
        <v>99</v>
      </c>
      <c r="F1202" s="382">
        <v>99</v>
      </c>
      <c r="G1202" s="382">
        <v>99</v>
      </c>
      <c r="H1202" s="382">
        <v>99</v>
      </c>
      <c r="I1202" s="382">
        <v>99</v>
      </c>
      <c r="J1202" s="382">
        <v>999</v>
      </c>
      <c r="K1202" s="382">
        <v>99</v>
      </c>
      <c r="L1202" s="382">
        <v>4</v>
      </c>
      <c r="M1202" s="382">
        <v>99</v>
      </c>
      <c r="N1202" s="382">
        <v>99</v>
      </c>
      <c r="O1202" s="382">
        <v>99</v>
      </c>
      <c r="P1202" s="382">
        <v>9999</v>
      </c>
      <c r="Q1202" s="382">
        <v>298</v>
      </c>
      <c r="R1202" s="382">
        <v>2046</v>
      </c>
      <c r="S1202" s="382">
        <v>4</v>
      </c>
      <c r="T1202" s="382">
        <v>3.6290322580645151</v>
      </c>
      <c r="U1202" s="382">
        <v>6.8542521994134784</v>
      </c>
      <c r="V1202" s="382">
        <v>0</v>
      </c>
      <c r="W1202" s="382">
        <v>0</v>
      </c>
      <c r="X1202" s="382">
        <v>0.78201368523949155</v>
      </c>
      <c r="Y1202" s="382">
        <v>0</v>
      </c>
      <c r="Z1202" s="382">
        <v>2.5440957662348183</v>
      </c>
      <c r="AA1202" s="382">
        <v>0</v>
      </c>
      <c r="AB1202" s="382">
        <v>1.5006410301611812</v>
      </c>
      <c r="AC1202" s="382"/>
      <c r="AD1202" s="382">
        <v>7.9588293328017468</v>
      </c>
      <c r="AE1202" s="382"/>
      <c r="AF1202" s="382">
        <v>11.763353073075375</v>
      </c>
      <c r="AG1202" s="382">
        <v>10.084204016768885</v>
      </c>
      <c r="AH1202" s="382">
        <v>0.48875855327468226</v>
      </c>
      <c r="AI1202" s="382">
        <v>179</v>
      </c>
      <c r="AJ1202" s="382">
        <v>83.51955307262574</v>
      </c>
      <c r="AK1202" s="382">
        <v>12.259731199889892</v>
      </c>
    </row>
    <row r="1203" spans="1:37" ht="15.6">
      <c r="A1203" s="382">
        <v>11</v>
      </c>
      <c r="B1203" s="382">
        <v>21</v>
      </c>
      <c r="C1203" s="382">
        <v>2023</v>
      </c>
      <c r="D1203" s="382">
        <v>99</v>
      </c>
      <c r="E1203" s="382">
        <v>99</v>
      </c>
      <c r="F1203" s="382">
        <v>99</v>
      </c>
      <c r="G1203" s="382">
        <v>99</v>
      </c>
      <c r="H1203" s="382">
        <v>99</v>
      </c>
      <c r="I1203" s="382">
        <v>99</v>
      </c>
      <c r="J1203" s="382">
        <v>999</v>
      </c>
      <c r="K1203" s="382">
        <v>99</v>
      </c>
      <c r="L1203" s="382">
        <v>5</v>
      </c>
      <c r="M1203" s="382">
        <v>99</v>
      </c>
      <c r="N1203" s="382">
        <v>99</v>
      </c>
      <c r="O1203" s="382">
        <v>99</v>
      </c>
      <c r="P1203" s="382">
        <v>9999</v>
      </c>
      <c r="Q1203" s="382">
        <v>462</v>
      </c>
      <c r="R1203" s="382">
        <v>6167</v>
      </c>
      <c r="S1203" s="382">
        <v>5</v>
      </c>
      <c r="T1203" s="382">
        <v>4.3867358521161028</v>
      </c>
      <c r="U1203" s="382">
        <v>7.8276147235284483</v>
      </c>
      <c r="V1203" s="382">
        <v>0</v>
      </c>
      <c r="W1203" s="382">
        <v>1.6215339711366957E-2</v>
      </c>
      <c r="X1203" s="382">
        <v>1.6701799902707961</v>
      </c>
      <c r="Y1203" s="382">
        <v>0</v>
      </c>
      <c r="Z1203" s="382">
        <v>2.8604477014612009</v>
      </c>
      <c r="AA1203" s="382">
        <v>0</v>
      </c>
      <c r="AB1203" s="382">
        <v>1.4177998719300962</v>
      </c>
      <c r="AC1203" s="382"/>
      <c r="AD1203" s="382">
        <v>2.8913377191596661</v>
      </c>
      <c r="AE1203" s="382"/>
      <c r="AF1203" s="382">
        <v>35.45679296268613</v>
      </c>
      <c r="AG1203" s="382">
        <v>34.711973365356229</v>
      </c>
      <c r="AH1203" s="382">
        <v>0.85941300470244875</v>
      </c>
      <c r="AI1203" s="382">
        <v>869</v>
      </c>
      <c r="AJ1203" s="382">
        <v>83.838665132336189</v>
      </c>
      <c r="AK1203" s="382">
        <v>13.189870001360642</v>
      </c>
    </row>
    <row r="1204" spans="1:37" ht="15.6">
      <c r="A1204" s="382">
        <v>11</v>
      </c>
      <c r="B1204" s="382">
        <v>22</v>
      </c>
      <c r="C1204" s="382">
        <v>2023</v>
      </c>
      <c r="D1204" s="382">
        <v>99</v>
      </c>
      <c r="E1204" s="382">
        <v>99</v>
      </c>
      <c r="F1204" s="382">
        <v>99</v>
      </c>
      <c r="G1204" s="382">
        <v>99</v>
      </c>
      <c r="H1204" s="382">
        <v>99</v>
      </c>
      <c r="I1204" s="382">
        <v>99</v>
      </c>
      <c r="J1204" s="382">
        <v>999</v>
      </c>
      <c r="K1204" s="382">
        <v>99</v>
      </c>
      <c r="L1204" s="382">
        <v>6</v>
      </c>
      <c r="M1204" s="382">
        <v>99</v>
      </c>
      <c r="N1204" s="382">
        <v>99</v>
      </c>
      <c r="O1204" s="382">
        <v>99</v>
      </c>
      <c r="P1204" s="382">
        <v>9999</v>
      </c>
      <c r="Q1204" s="382">
        <v>474</v>
      </c>
      <c r="R1204" s="382">
        <v>5505</v>
      </c>
      <c r="S1204" s="382">
        <v>6</v>
      </c>
      <c r="T1204" s="382">
        <v>4.9407811080835593</v>
      </c>
      <c r="U1204" s="382">
        <v>8.6541144414169118</v>
      </c>
      <c r="V1204" s="382">
        <v>0</v>
      </c>
      <c r="W1204" s="382">
        <v>9.0826521344232483E-2</v>
      </c>
      <c r="X1204" s="382">
        <v>2.65213442325159</v>
      </c>
      <c r="Y1204" s="382">
        <v>7.2661217075386017E-2</v>
      </c>
      <c r="Z1204" s="382">
        <v>3.1555694260922955</v>
      </c>
      <c r="AA1204" s="382">
        <v>0</v>
      </c>
      <c r="AB1204" s="382">
        <v>1.4020028907185438</v>
      </c>
      <c r="AC1204" s="382"/>
      <c r="AD1204" s="382">
        <v>3.0311984506432568</v>
      </c>
      <c r="AE1204" s="382"/>
      <c r="AF1204" s="382">
        <v>31.650664060254122</v>
      </c>
      <c r="AG1204" s="382">
        <v>34.25751616127485</v>
      </c>
      <c r="AH1204" s="382">
        <v>0.83560399636693905</v>
      </c>
      <c r="AI1204" s="382">
        <v>928</v>
      </c>
      <c r="AJ1204" s="382">
        <v>84.588146551724307</v>
      </c>
      <c r="AK1204" s="382">
        <v>15.325031451688295</v>
      </c>
    </row>
    <row r="1205" spans="1:37" ht="15.6">
      <c r="A1205" s="382">
        <v>11</v>
      </c>
      <c r="B1205" s="382">
        <v>23</v>
      </c>
      <c r="C1205" s="382">
        <v>2023</v>
      </c>
      <c r="D1205" s="382">
        <v>99</v>
      </c>
      <c r="E1205" s="382">
        <v>99</v>
      </c>
      <c r="F1205" s="382">
        <v>99</v>
      </c>
      <c r="G1205" s="382">
        <v>99</v>
      </c>
      <c r="H1205" s="382">
        <v>99</v>
      </c>
      <c r="I1205" s="382">
        <v>99</v>
      </c>
      <c r="J1205" s="382">
        <v>999</v>
      </c>
      <c r="K1205" s="382">
        <v>99</v>
      </c>
      <c r="L1205" s="382">
        <v>7</v>
      </c>
      <c r="M1205" s="382">
        <v>99</v>
      </c>
      <c r="N1205" s="382">
        <v>99</v>
      </c>
      <c r="O1205" s="382">
        <v>99</v>
      </c>
      <c r="P1205" s="382">
        <v>9999</v>
      </c>
      <c r="Q1205" s="382"/>
      <c r="R1205" s="382"/>
      <c r="S1205" s="382"/>
      <c r="T1205" s="382"/>
      <c r="U1205" s="382"/>
      <c r="V1205" s="382"/>
      <c r="W1205" s="382"/>
      <c r="X1205" s="382"/>
      <c r="Y1205" s="382"/>
      <c r="Z1205" s="382"/>
      <c r="AA1205" s="382"/>
      <c r="AB1205" s="382"/>
      <c r="AC1205" s="382"/>
      <c r="AD1205" s="382"/>
      <c r="AE1205" s="382"/>
      <c r="AF1205" s="382"/>
      <c r="AG1205" s="382"/>
      <c r="AH1205" s="382"/>
      <c r="AI1205" s="382"/>
      <c r="AJ1205" s="382"/>
      <c r="AK1205" s="382"/>
    </row>
    <row r="1206" spans="1:37" ht="15.6">
      <c r="A1206" s="382">
        <v>11</v>
      </c>
      <c r="B1206" s="382">
        <v>24</v>
      </c>
      <c r="C1206" s="382">
        <v>2023</v>
      </c>
      <c r="D1206" s="382">
        <v>99</v>
      </c>
      <c r="E1206" s="382">
        <v>99</v>
      </c>
      <c r="F1206" s="382">
        <v>99</v>
      </c>
      <c r="G1206" s="382">
        <v>99</v>
      </c>
      <c r="H1206" s="382">
        <v>99</v>
      </c>
      <c r="I1206" s="382">
        <v>99</v>
      </c>
      <c r="J1206" s="382">
        <v>999</v>
      </c>
      <c r="K1206" s="382">
        <v>99</v>
      </c>
      <c r="L1206" s="382">
        <v>8</v>
      </c>
      <c r="M1206" s="382">
        <v>99</v>
      </c>
      <c r="N1206" s="382">
        <v>99</v>
      </c>
      <c r="O1206" s="382">
        <v>99</v>
      </c>
      <c r="P1206" s="382">
        <v>9999</v>
      </c>
      <c r="Q1206" s="382">
        <v>275</v>
      </c>
      <c r="R1206" s="382">
        <v>1951</v>
      </c>
      <c r="S1206" s="382">
        <v>8</v>
      </c>
      <c r="T1206" s="382">
        <v>5.3193234238851872</v>
      </c>
      <c r="U1206" s="382">
        <v>9.5474115838031679</v>
      </c>
      <c r="V1206" s="382">
        <v>0</v>
      </c>
      <c r="W1206" s="382">
        <v>0.41004613018964625</v>
      </c>
      <c r="X1206" s="382">
        <v>4.8692977960020514</v>
      </c>
      <c r="Y1206" s="382">
        <v>0.15376729882111739</v>
      </c>
      <c r="Z1206" s="382">
        <v>3.5431776496161409</v>
      </c>
      <c r="AA1206" s="382">
        <v>0</v>
      </c>
      <c r="AB1206" s="382">
        <v>1.5560700256134932</v>
      </c>
      <c r="AC1206" s="382"/>
      <c r="AD1206" s="382">
        <v>14.328386938601875</v>
      </c>
      <c r="AE1206" s="382"/>
      <c r="AF1206" s="382">
        <v>11.21715632725809</v>
      </c>
      <c r="AG1206" s="382">
        <v>13.394263196876317</v>
      </c>
      <c r="AH1206" s="382">
        <v>1.6914402870322909</v>
      </c>
      <c r="AI1206" s="382">
        <v>261</v>
      </c>
      <c r="AJ1206" s="382">
        <v>85.483141762452135</v>
      </c>
      <c r="AK1206" s="382">
        <v>16.867305319036404</v>
      </c>
    </row>
    <row r="1207" spans="1:37" ht="15.6">
      <c r="A1207" s="382">
        <v>11</v>
      </c>
      <c r="B1207" s="382">
        <v>25</v>
      </c>
      <c r="C1207" s="382">
        <v>2023</v>
      </c>
      <c r="D1207" s="382">
        <v>99</v>
      </c>
      <c r="E1207" s="382">
        <v>99</v>
      </c>
      <c r="F1207" s="382">
        <v>99</v>
      </c>
      <c r="G1207" s="382">
        <v>99</v>
      </c>
      <c r="H1207" s="382">
        <v>99</v>
      </c>
      <c r="I1207" s="382">
        <v>99</v>
      </c>
      <c r="J1207" s="382">
        <v>999</v>
      </c>
      <c r="K1207" s="382">
        <v>99</v>
      </c>
      <c r="L1207" s="382">
        <v>9</v>
      </c>
      <c r="M1207" s="382">
        <v>99</v>
      </c>
      <c r="N1207" s="382">
        <v>99</v>
      </c>
      <c r="O1207" s="382">
        <v>99</v>
      </c>
      <c r="P1207" s="382">
        <v>9999</v>
      </c>
      <c r="Q1207" s="382"/>
      <c r="R1207" s="382"/>
      <c r="S1207" s="382"/>
      <c r="T1207" s="382"/>
      <c r="U1207" s="382"/>
      <c r="V1207" s="382"/>
      <c r="W1207" s="382"/>
      <c r="X1207" s="382"/>
      <c r="Y1207" s="382"/>
      <c r="Z1207" s="382"/>
      <c r="AA1207" s="382"/>
      <c r="AB1207" s="382"/>
      <c r="AC1207" s="382"/>
      <c r="AD1207" s="382"/>
      <c r="AE1207" s="382"/>
      <c r="AF1207" s="382"/>
      <c r="AG1207" s="382"/>
      <c r="AH1207" s="382"/>
      <c r="AI1207" s="382"/>
      <c r="AJ1207" s="382"/>
      <c r="AK1207" s="382"/>
    </row>
    <row r="1208" spans="1:37" ht="15.6">
      <c r="A1208" s="382">
        <v>11</v>
      </c>
      <c r="B1208" s="382">
        <v>26</v>
      </c>
      <c r="C1208" s="382">
        <v>2023</v>
      </c>
      <c r="D1208" s="382">
        <v>99</v>
      </c>
      <c r="E1208" s="382">
        <v>99</v>
      </c>
      <c r="F1208" s="382">
        <v>99</v>
      </c>
      <c r="G1208" s="382">
        <v>99</v>
      </c>
      <c r="H1208" s="382">
        <v>99</v>
      </c>
      <c r="I1208" s="382">
        <v>99</v>
      </c>
      <c r="J1208" s="382">
        <v>999</v>
      </c>
      <c r="K1208" s="382">
        <v>99</v>
      </c>
      <c r="L1208" s="382">
        <v>10</v>
      </c>
      <c r="M1208" s="382">
        <v>99</v>
      </c>
      <c r="N1208" s="382">
        <v>99</v>
      </c>
      <c r="O1208" s="382">
        <v>99</v>
      </c>
      <c r="P1208" s="382">
        <v>9999</v>
      </c>
      <c r="Q1208" s="382"/>
      <c r="R1208" s="382"/>
      <c r="S1208" s="382"/>
      <c r="T1208" s="382"/>
      <c r="U1208" s="382"/>
      <c r="V1208" s="382"/>
      <c r="W1208" s="382"/>
      <c r="X1208" s="382"/>
      <c r="Y1208" s="382"/>
      <c r="Z1208" s="382"/>
      <c r="AA1208" s="382"/>
      <c r="AB1208" s="382"/>
      <c r="AC1208" s="382"/>
      <c r="AD1208" s="382"/>
      <c r="AE1208" s="382"/>
      <c r="AF1208" s="382"/>
      <c r="AG1208" s="382"/>
      <c r="AH1208" s="382"/>
      <c r="AI1208" s="382"/>
      <c r="AJ1208" s="382"/>
      <c r="AK1208" s="382"/>
    </row>
    <row r="1209" spans="1:37" ht="15.6">
      <c r="A1209" s="382">
        <v>11</v>
      </c>
      <c r="B1209" s="382">
        <v>27</v>
      </c>
      <c r="C1209" s="382">
        <v>2023</v>
      </c>
      <c r="D1209" s="382">
        <v>99</v>
      </c>
      <c r="E1209" s="382">
        <v>99</v>
      </c>
      <c r="F1209" s="382">
        <v>99</v>
      </c>
      <c r="G1209" s="382">
        <v>99</v>
      </c>
      <c r="H1209" s="382">
        <v>99</v>
      </c>
      <c r="I1209" s="382">
        <v>99</v>
      </c>
      <c r="J1209" s="382">
        <v>999</v>
      </c>
      <c r="K1209" s="382">
        <v>99</v>
      </c>
      <c r="L1209" s="382">
        <v>11</v>
      </c>
      <c r="M1209" s="382">
        <v>99</v>
      </c>
      <c r="N1209" s="382">
        <v>99</v>
      </c>
      <c r="O1209" s="382">
        <v>99</v>
      </c>
      <c r="P1209" s="382">
        <v>9999</v>
      </c>
      <c r="Q1209" s="382">
        <v>14</v>
      </c>
      <c r="R1209" s="382">
        <v>73</v>
      </c>
      <c r="S1209" s="382">
        <v>11</v>
      </c>
      <c r="T1209" s="382">
        <v>5.4794520547945202</v>
      </c>
      <c r="U1209" s="382">
        <v>13.067123287671237</v>
      </c>
      <c r="V1209" s="382">
        <v>0</v>
      </c>
      <c r="W1209" s="382">
        <v>0</v>
      </c>
      <c r="X1209" s="382">
        <v>31.506849315068493</v>
      </c>
      <c r="Y1209" s="382">
        <v>0</v>
      </c>
      <c r="Z1209" s="382">
        <v>4.2215706612366253</v>
      </c>
      <c r="AA1209" s="382">
        <v>0</v>
      </c>
      <c r="AB1209" s="382">
        <v>1.8807575640747924</v>
      </c>
      <c r="AC1209" s="382"/>
      <c r="AD1209" s="382">
        <v>-4.6323724599614993</v>
      </c>
      <c r="AE1209" s="382"/>
      <c r="AF1209" s="382">
        <v>0.41970907836485943</v>
      </c>
      <c r="AG1209" s="382">
        <v>0.68592836546412883</v>
      </c>
      <c r="AH1209" s="382">
        <v>4.1095890410958908</v>
      </c>
      <c r="AI1209" s="382">
        <v>5</v>
      </c>
      <c r="AJ1209" s="382">
        <v>91.08</v>
      </c>
      <c r="AK1209" s="382">
        <v>17.624473531334452</v>
      </c>
    </row>
    <row r="1210" spans="1:37" ht="15.6">
      <c r="A1210" s="382">
        <v>11</v>
      </c>
      <c r="B1210" s="382">
        <v>28</v>
      </c>
      <c r="C1210" s="382">
        <v>2023</v>
      </c>
      <c r="D1210" s="382">
        <v>99</v>
      </c>
      <c r="E1210" s="382">
        <v>99</v>
      </c>
      <c r="F1210" s="382">
        <v>99</v>
      </c>
      <c r="G1210" s="382">
        <v>99</v>
      </c>
      <c r="H1210" s="382">
        <v>99</v>
      </c>
      <c r="I1210" s="382">
        <v>99</v>
      </c>
      <c r="J1210" s="382">
        <v>999</v>
      </c>
      <c r="K1210" s="382">
        <v>99</v>
      </c>
      <c r="L1210" s="382">
        <v>12</v>
      </c>
      <c r="M1210" s="382">
        <v>99</v>
      </c>
      <c r="N1210" s="382">
        <v>99</v>
      </c>
      <c r="O1210" s="382">
        <v>99</v>
      </c>
      <c r="P1210" s="382">
        <v>9999</v>
      </c>
      <c r="Q1210" s="382"/>
      <c r="R1210" s="382"/>
      <c r="S1210" s="382"/>
      <c r="T1210" s="382"/>
      <c r="U1210" s="382"/>
      <c r="V1210" s="382"/>
      <c r="W1210" s="382"/>
      <c r="X1210" s="382"/>
      <c r="Y1210" s="382"/>
      <c r="Z1210" s="382"/>
      <c r="AA1210" s="382"/>
      <c r="AB1210" s="382"/>
      <c r="AC1210" s="382"/>
      <c r="AD1210" s="382"/>
      <c r="AE1210" s="382"/>
      <c r="AF1210" s="382"/>
      <c r="AG1210" s="382"/>
      <c r="AH1210" s="382"/>
      <c r="AI1210" s="382"/>
      <c r="AJ1210" s="382"/>
      <c r="AK1210" s="382"/>
    </row>
    <row r="1211" spans="1:37" ht="15.6">
      <c r="A1211" s="382">
        <v>11</v>
      </c>
      <c r="B1211" s="382">
        <v>29</v>
      </c>
      <c r="C1211" s="382">
        <v>2023</v>
      </c>
      <c r="D1211" s="382">
        <v>99</v>
      </c>
      <c r="E1211" s="382">
        <v>99</v>
      </c>
      <c r="F1211" s="382">
        <v>99</v>
      </c>
      <c r="G1211" s="382">
        <v>99</v>
      </c>
      <c r="H1211" s="382">
        <v>99</v>
      </c>
      <c r="I1211" s="382">
        <v>99</v>
      </c>
      <c r="J1211" s="382">
        <v>999</v>
      </c>
      <c r="K1211" s="382">
        <v>99</v>
      </c>
      <c r="L1211" s="382">
        <v>13</v>
      </c>
      <c r="M1211" s="382">
        <v>99</v>
      </c>
      <c r="N1211" s="382">
        <v>99</v>
      </c>
      <c r="O1211" s="382">
        <v>99</v>
      </c>
      <c r="P1211" s="382">
        <v>9999</v>
      </c>
      <c r="Q1211" s="382"/>
      <c r="R1211" s="382"/>
      <c r="S1211" s="382"/>
      <c r="T1211" s="382"/>
      <c r="U1211" s="382"/>
      <c r="V1211" s="382"/>
      <c r="W1211" s="382"/>
      <c r="X1211" s="382"/>
      <c r="Y1211" s="382"/>
      <c r="Z1211" s="382"/>
      <c r="AA1211" s="382"/>
      <c r="AB1211" s="382"/>
      <c r="AC1211" s="382"/>
      <c r="AD1211" s="382"/>
      <c r="AE1211" s="382"/>
      <c r="AF1211" s="382"/>
      <c r="AG1211" s="382"/>
      <c r="AH1211" s="382"/>
      <c r="AI1211" s="382"/>
      <c r="AJ1211" s="382"/>
      <c r="AK1211" s="382"/>
    </row>
    <row r="1212" spans="1:37" ht="15.6">
      <c r="A1212" s="382">
        <v>11</v>
      </c>
      <c r="B1212" s="382">
        <v>30</v>
      </c>
      <c r="C1212" s="382">
        <v>2023</v>
      </c>
      <c r="D1212" s="382">
        <v>99</v>
      </c>
      <c r="E1212" s="382">
        <v>99</v>
      </c>
      <c r="F1212" s="382">
        <v>99</v>
      </c>
      <c r="G1212" s="382">
        <v>99</v>
      </c>
      <c r="H1212" s="382">
        <v>99</v>
      </c>
      <c r="I1212" s="382">
        <v>99</v>
      </c>
      <c r="J1212" s="382">
        <v>999</v>
      </c>
      <c r="K1212" s="382">
        <v>99</v>
      </c>
      <c r="L1212" s="382">
        <v>14</v>
      </c>
      <c r="M1212" s="382">
        <v>99</v>
      </c>
      <c r="N1212" s="382">
        <v>99</v>
      </c>
      <c r="O1212" s="382">
        <v>99</v>
      </c>
      <c r="P1212" s="382">
        <v>9999</v>
      </c>
      <c r="Q1212" s="382"/>
      <c r="R1212" s="382"/>
      <c r="S1212" s="382"/>
      <c r="T1212" s="382"/>
      <c r="U1212" s="382"/>
      <c r="V1212" s="382"/>
      <c r="W1212" s="382"/>
      <c r="X1212" s="382"/>
      <c r="Y1212" s="382"/>
      <c r="Z1212" s="382"/>
      <c r="AA1212" s="382"/>
      <c r="AB1212" s="382"/>
      <c r="AC1212" s="382"/>
      <c r="AD1212" s="382"/>
      <c r="AE1212" s="382"/>
      <c r="AF1212" s="382"/>
      <c r="AG1212" s="382"/>
      <c r="AH1212" s="382"/>
      <c r="AI1212" s="382"/>
      <c r="AJ1212" s="382"/>
      <c r="AK1212" s="382"/>
    </row>
    <row r="1213" spans="1:37" ht="15.6">
      <c r="A1213" s="382">
        <v>11</v>
      </c>
      <c r="B1213" s="382">
        <v>31</v>
      </c>
      <c r="C1213" s="382">
        <v>2023</v>
      </c>
      <c r="D1213" s="382">
        <v>99</v>
      </c>
      <c r="E1213" s="382">
        <v>99</v>
      </c>
      <c r="F1213" s="382">
        <v>99</v>
      </c>
      <c r="G1213" s="382">
        <v>99</v>
      </c>
      <c r="H1213" s="382">
        <v>99</v>
      </c>
      <c r="I1213" s="382">
        <v>99</v>
      </c>
      <c r="J1213" s="382">
        <v>999</v>
      </c>
      <c r="K1213" s="382">
        <v>99</v>
      </c>
      <c r="L1213" s="382">
        <v>15</v>
      </c>
      <c r="M1213" s="382">
        <v>99</v>
      </c>
      <c r="N1213" s="382">
        <v>99</v>
      </c>
      <c r="O1213" s="382">
        <v>99</v>
      </c>
      <c r="P1213" s="382">
        <v>9999</v>
      </c>
      <c r="Q1213" s="382"/>
      <c r="R1213" s="382"/>
      <c r="S1213" s="382"/>
      <c r="T1213" s="382"/>
      <c r="U1213" s="382"/>
      <c r="V1213" s="382"/>
      <c r="W1213" s="382"/>
      <c r="X1213" s="382"/>
      <c r="Y1213" s="382"/>
      <c r="Z1213" s="382"/>
      <c r="AA1213" s="382"/>
      <c r="AB1213" s="382"/>
      <c r="AC1213" s="382"/>
      <c r="AD1213" s="382"/>
      <c r="AE1213" s="382"/>
      <c r="AF1213" s="382"/>
      <c r="AG1213" s="382"/>
      <c r="AH1213" s="382"/>
      <c r="AI1213" s="382"/>
      <c r="AJ1213" s="382"/>
      <c r="AK1213" s="382"/>
    </row>
    <row r="1214" spans="1:37" s="474" customFormat="1" ht="15.6">
      <c r="A1214" s="382">
        <v>11</v>
      </c>
      <c r="B1214" s="382">
        <v>32</v>
      </c>
      <c r="C1214" s="382">
        <v>2023</v>
      </c>
      <c r="D1214" s="382">
        <v>99</v>
      </c>
      <c r="E1214" s="382">
        <v>99</v>
      </c>
      <c r="F1214" s="382">
        <v>99</v>
      </c>
      <c r="G1214" s="382">
        <v>99</v>
      </c>
      <c r="H1214" s="382">
        <v>99</v>
      </c>
      <c r="I1214" s="382">
        <v>99</v>
      </c>
      <c r="J1214" s="382">
        <v>999</v>
      </c>
      <c r="K1214" s="382">
        <v>99</v>
      </c>
      <c r="L1214" s="382">
        <v>99</v>
      </c>
      <c r="M1214" s="382">
        <v>99</v>
      </c>
      <c r="N1214" s="382">
        <v>99</v>
      </c>
      <c r="O1214" s="382">
        <v>99</v>
      </c>
      <c r="P1214" s="382">
        <v>9999</v>
      </c>
      <c r="Q1214" s="382"/>
      <c r="R1214" s="382"/>
      <c r="S1214" s="382"/>
      <c r="T1214" s="382"/>
      <c r="U1214" s="382"/>
      <c r="V1214" s="382"/>
      <c r="W1214" s="382"/>
      <c r="X1214" s="382"/>
      <c r="Y1214" s="382"/>
      <c r="Z1214" s="382"/>
      <c r="AA1214" s="382"/>
      <c r="AB1214" s="382"/>
      <c r="AC1214" s="382"/>
      <c r="AD1214" s="382"/>
      <c r="AE1214" s="382"/>
      <c r="AF1214" s="382"/>
      <c r="AG1214" s="382"/>
      <c r="AH1214" s="382"/>
      <c r="AI1214" s="382"/>
      <c r="AJ1214" s="382"/>
      <c r="AK1214" s="382"/>
    </row>
    <row r="1215" spans="1:37" ht="15.6">
      <c r="A1215" s="382">
        <v>11</v>
      </c>
      <c r="B1215" s="382">
        <v>33</v>
      </c>
      <c r="C1215" s="382">
        <v>2022</v>
      </c>
      <c r="D1215" s="382">
        <v>99</v>
      </c>
      <c r="E1215" s="382">
        <v>99</v>
      </c>
      <c r="F1215" s="382">
        <v>99</v>
      </c>
      <c r="G1215" s="382">
        <v>99</v>
      </c>
      <c r="H1215" s="382">
        <v>99</v>
      </c>
      <c r="I1215" s="382">
        <v>99</v>
      </c>
      <c r="J1215" s="382">
        <v>999</v>
      </c>
      <c r="K1215" s="382">
        <v>99</v>
      </c>
      <c r="L1215" s="382">
        <v>1</v>
      </c>
      <c r="M1215" s="382">
        <v>99</v>
      </c>
      <c r="N1215" s="382">
        <v>99</v>
      </c>
      <c r="O1215" s="382">
        <v>99</v>
      </c>
      <c r="P1215" s="382">
        <v>9999</v>
      </c>
      <c r="Q1215" s="382">
        <v>40</v>
      </c>
      <c r="R1215" s="382">
        <v>160</v>
      </c>
      <c r="S1215" s="382">
        <v>1</v>
      </c>
      <c r="T1215" s="382">
        <v>2.0375000000000001</v>
      </c>
      <c r="U1215" s="382">
        <v>5.1662499999999998</v>
      </c>
      <c r="V1215" s="382">
        <v>0</v>
      </c>
      <c r="W1215" s="382">
        <v>0</v>
      </c>
      <c r="X1215" s="382">
        <v>0</v>
      </c>
      <c r="Y1215" s="382">
        <v>0</v>
      </c>
      <c r="Z1215" s="382">
        <v>1.8696887274356695</v>
      </c>
      <c r="AA1215" s="382">
        <v>0</v>
      </c>
      <c r="AB1215" s="382">
        <v>0.3333072906493344</v>
      </c>
      <c r="AC1215" s="382"/>
      <c r="AD1215" s="382">
        <v>26.981030594840657</v>
      </c>
      <c r="AE1215" s="382"/>
      <c r="AF1215" s="382">
        <v>0.93403385872737887</v>
      </c>
      <c r="AG1215" s="382">
        <v>0.59769120261601583</v>
      </c>
      <c r="AH1215" s="382">
        <v>0</v>
      </c>
      <c r="AI1215">
        <v>0</v>
      </c>
    </row>
    <row r="1216" spans="1:37" ht="15.6">
      <c r="A1216" s="382">
        <v>11</v>
      </c>
      <c r="B1216" s="382">
        <v>34</v>
      </c>
      <c r="C1216" s="382">
        <v>2022</v>
      </c>
      <c r="D1216" s="382">
        <v>99</v>
      </c>
      <c r="E1216" s="382">
        <v>99</v>
      </c>
      <c r="F1216" s="382">
        <v>99</v>
      </c>
      <c r="G1216" s="382">
        <v>99</v>
      </c>
      <c r="H1216" s="382">
        <v>99</v>
      </c>
      <c r="I1216" s="382">
        <v>99</v>
      </c>
      <c r="J1216" s="382">
        <v>999</v>
      </c>
      <c r="K1216" s="382">
        <v>99</v>
      </c>
      <c r="L1216" s="382">
        <v>2</v>
      </c>
      <c r="M1216" s="382">
        <v>99</v>
      </c>
      <c r="N1216" s="382">
        <v>99</v>
      </c>
      <c r="O1216" s="382">
        <v>99</v>
      </c>
      <c r="P1216" s="382">
        <v>9999</v>
      </c>
      <c r="Q1216" s="382">
        <v>130</v>
      </c>
      <c r="R1216" s="382">
        <v>501</v>
      </c>
      <c r="S1216" s="382">
        <v>2</v>
      </c>
      <c r="T1216" s="382">
        <v>2.1876247504990025</v>
      </c>
      <c r="U1216" s="382">
        <v>6.0962075848303421</v>
      </c>
      <c r="V1216" s="382">
        <v>0</v>
      </c>
      <c r="W1216" s="382">
        <v>0</v>
      </c>
      <c r="X1216" s="382">
        <v>0.79840319361277456</v>
      </c>
      <c r="Y1216" s="382">
        <v>0</v>
      </c>
      <c r="Z1216" s="382">
        <v>2.4226735015334326</v>
      </c>
      <c r="AA1216" s="382">
        <v>0</v>
      </c>
      <c r="AB1216" s="382">
        <v>0.71533428592856985</v>
      </c>
      <c r="AC1216" s="382"/>
      <c r="AD1216" s="382">
        <v>25.42563558270508</v>
      </c>
      <c r="AE1216" s="382"/>
      <c r="AF1216" s="382">
        <v>2.9246935201401048</v>
      </c>
      <c r="AG1216" s="382">
        <v>2.2084060864140298</v>
      </c>
      <c r="AH1216" s="382">
        <v>0.79840319361277456</v>
      </c>
      <c r="AI1216">
        <v>2</v>
      </c>
      <c r="AJ1216">
        <v>78.849999999999994</v>
      </c>
      <c r="AK1216">
        <v>9.9301479419633196</v>
      </c>
    </row>
    <row r="1217" spans="1:37" ht="15.6">
      <c r="A1217" s="382">
        <v>11</v>
      </c>
      <c r="B1217" s="382">
        <v>35</v>
      </c>
      <c r="C1217" s="382">
        <v>2022</v>
      </c>
      <c r="D1217" s="382">
        <v>99</v>
      </c>
      <c r="E1217" s="382">
        <v>99</v>
      </c>
      <c r="F1217" s="382">
        <v>99</v>
      </c>
      <c r="G1217" s="382">
        <v>99</v>
      </c>
      <c r="H1217" s="382">
        <v>99</v>
      </c>
      <c r="I1217" s="382">
        <v>99</v>
      </c>
      <c r="J1217" s="382">
        <v>999</v>
      </c>
      <c r="K1217" s="382">
        <v>99</v>
      </c>
      <c r="L1217" s="382">
        <v>3</v>
      </c>
      <c r="M1217" s="382">
        <v>99</v>
      </c>
      <c r="N1217" s="382">
        <v>99</v>
      </c>
      <c r="O1217" s="382">
        <v>99</v>
      </c>
      <c r="P1217" s="382">
        <v>9999</v>
      </c>
      <c r="Q1217" s="382">
        <v>202</v>
      </c>
      <c r="R1217" s="382">
        <v>1095</v>
      </c>
      <c r="S1217" s="382">
        <v>3</v>
      </c>
      <c r="T1217" s="382">
        <v>2.9168949771689494</v>
      </c>
      <c r="U1217" s="382">
        <v>7.1537534246575296</v>
      </c>
      <c r="V1217" s="382">
        <v>0</v>
      </c>
      <c r="W1217" s="382">
        <v>0</v>
      </c>
      <c r="X1217" s="382">
        <v>3.9269406392694073</v>
      </c>
      <c r="Y1217" s="382">
        <v>0</v>
      </c>
      <c r="Z1217" s="382">
        <v>3.2724517882352311</v>
      </c>
      <c r="AA1217" s="382">
        <v>0</v>
      </c>
      <c r="AB1217" s="382">
        <v>1.380701113316227</v>
      </c>
      <c r="AC1217" s="382"/>
      <c r="AD1217" s="382">
        <v>28.872106230935096</v>
      </c>
      <c r="AE1217" s="382"/>
      <c r="AF1217" s="382">
        <v>6.3922942206654989</v>
      </c>
      <c r="AG1217" s="382">
        <v>5.66408221500628</v>
      </c>
      <c r="AH1217" s="382">
        <v>0.27397260273972601</v>
      </c>
      <c r="AI1217">
        <v>12</v>
      </c>
      <c r="AJ1217">
        <v>74.833333333333314</v>
      </c>
      <c r="AK1217">
        <v>11.066407269162111</v>
      </c>
    </row>
    <row r="1218" spans="1:37" ht="15.6">
      <c r="A1218" s="382">
        <v>11</v>
      </c>
      <c r="B1218" s="382">
        <v>36</v>
      </c>
      <c r="C1218" s="382">
        <v>2022</v>
      </c>
      <c r="D1218" s="382">
        <v>99</v>
      </c>
      <c r="E1218" s="382">
        <v>99</v>
      </c>
      <c r="F1218" s="382">
        <v>99</v>
      </c>
      <c r="G1218" s="382">
        <v>99</v>
      </c>
      <c r="H1218" s="382">
        <v>99</v>
      </c>
      <c r="I1218" s="382">
        <v>99</v>
      </c>
      <c r="J1218" s="382">
        <v>999</v>
      </c>
      <c r="K1218" s="382">
        <v>99</v>
      </c>
      <c r="L1218" s="382">
        <v>4</v>
      </c>
      <c r="M1218" s="382">
        <v>99</v>
      </c>
      <c r="N1218" s="382">
        <v>99</v>
      </c>
      <c r="O1218" s="382">
        <v>99</v>
      </c>
      <c r="P1218" s="382">
        <v>9999</v>
      </c>
      <c r="Q1218" s="382">
        <v>295</v>
      </c>
      <c r="R1218" s="382">
        <v>2457</v>
      </c>
      <c r="S1218" s="382">
        <v>4</v>
      </c>
      <c r="T1218" s="382">
        <v>3.7663817663817665</v>
      </c>
      <c r="U1218" s="382">
        <v>7.1856369556369515</v>
      </c>
      <c r="V1218" s="382">
        <v>0</v>
      </c>
      <c r="W1218" s="382">
        <v>0</v>
      </c>
      <c r="X1218" s="382">
        <v>1.75010175010175</v>
      </c>
      <c r="Y1218" s="382">
        <v>0</v>
      </c>
      <c r="Z1218" s="382">
        <v>2.8570711162864568</v>
      </c>
      <c r="AA1218" s="382">
        <v>0</v>
      </c>
      <c r="AB1218" s="382">
        <v>1.5472352663494799</v>
      </c>
      <c r="AC1218" s="382"/>
      <c r="AD1218" s="382">
        <v>11.821820454015748</v>
      </c>
      <c r="AE1218" s="382"/>
      <c r="AF1218" s="382">
        <v>14.343257443082312</v>
      </c>
      <c r="AG1218" s="382">
        <v>12.765913293271284</v>
      </c>
      <c r="AH1218" s="382">
        <v>0.40700040700040696</v>
      </c>
      <c r="AI1218">
        <v>50</v>
      </c>
      <c r="AJ1218">
        <v>80.894000000000005</v>
      </c>
      <c r="AK1218">
        <v>12.79205396339923</v>
      </c>
    </row>
    <row r="1219" spans="1:37" ht="15.6">
      <c r="A1219" s="382">
        <v>11</v>
      </c>
      <c r="B1219" s="382">
        <v>37</v>
      </c>
      <c r="C1219" s="382">
        <v>2022</v>
      </c>
      <c r="D1219" s="382">
        <v>99</v>
      </c>
      <c r="E1219" s="382">
        <v>99</v>
      </c>
      <c r="F1219" s="382">
        <v>99</v>
      </c>
      <c r="G1219" s="382">
        <v>99</v>
      </c>
      <c r="H1219" s="382">
        <v>99</v>
      </c>
      <c r="I1219" s="382">
        <v>99</v>
      </c>
      <c r="J1219" s="382">
        <v>999</v>
      </c>
      <c r="K1219" s="382">
        <v>99</v>
      </c>
      <c r="L1219" s="382">
        <v>5</v>
      </c>
      <c r="M1219" s="382">
        <v>99</v>
      </c>
      <c r="N1219" s="382">
        <v>99</v>
      </c>
      <c r="O1219" s="382">
        <v>99</v>
      </c>
      <c r="P1219" s="382">
        <v>9999</v>
      </c>
      <c r="Q1219" s="382">
        <v>447</v>
      </c>
      <c r="R1219" s="382">
        <v>6042</v>
      </c>
      <c r="S1219" s="382">
        <v>5</v>
      </c>
      <c r="T1219" s="382">
        <v>4.5594174114531603</v>
      </c>
      <c r="U1219" s="382">
        <v>7.7109566368752258</v>
      </c>
      <c r="V1219" s="382">
        <v>0</v>
      </c>
      <c r="W1219" s="382">
        <v>0</v>
      </c>
      <c r="X1219" s="382">
        <v>1.3737173121482953</v>
      </c>
      <c r="Y1219" s="382">
        <v>1.6550810989738499E-2</v>
      </c>
      <c r="Z1219" s="382">
        <v>2.8532529816100696</v>
      </c>
      <c r="AA1219" s="382">
        <v>0</v>
      </c>
      <c r="AB1219" s="382">
        <v>1.4236132906349537</v>
      </c>
      <c r="AC1219" s="382"/>
      <c r="AD1219" s="382">
        <v>-3.1859175392077161</v>
      </c>
      <c r="AE1219" s="382"/>
      <c r="AF1219" s="382">
        <v>35.27145359019265</v>
      </c>
      <c r="AG1219" s="382">
        <v>33.687628905636601</v>
      </c>
      <c r="AH1219" s="382">
        <v>0.66203243958953983</v>
      </c>
      <c r="AI1219">
        <v>95</v>
      </c>
      <c r="AJ1219">
        <v>82.68421052631578</v>
      </c>
      <c r="AK1219">
        <v>14.289929801752161</v>
      </c>
    </row>
    <row r="1220" spans="1:37" ht="15.6">
      <c r="A1220" s="382">
        <v>11</v>
      </c>
      <c r="B1220" s="382">
        <v>38</v>
      </c>
      <c r="C1220" s="382">
        <v>2022</v>
      </c>
      <c r="D1220" s="382">
        <v>99</v>
      </c>
      <c r="E1220" s="382">
        <v>99</v>
      </c>
      <c r="F1220" s="382">
        <v>99</v>
      </c>
      <c r="G1220" s="382">
        <v>99</v>
      </c>
      <c r="H1220" s="382">
        <v>99</v>
      </c>
      <c r="I1220" s="382">
        <v>99</v>
      </c>
      <c r="J1220" s="382">
        <v>999</v>
      </c>
      <c r="K1220" s="382">
        <v>99</v>
      </c>
      <c r="L1220" s="382">
        <v>6</v>
      </c>
      <c r="M1220" s="382">
        <v>99</v>
      </c>
      <c r="N1220" s="382">
        <v>99</v>
      </c>
      <c r="O1220" s="382">
        <v>99</v>
      </c>
      <c r="P1220" s="382">
        <v>9999</v>
      </c>
      <c r="Q1220" s="382">
        <v>444</v>
      </c>
      <c r="R1220" s="382">
        <v>5115</v>
      </c>
      <c r="S1220" s="382">
        <v>6</v>
      </c>
      <c r="T1220" s="382">
        <v>4.9751710654936474</v>
      </c>
      <c r="U1220" s="382">
        <v>8.8531593352883586</v>
      </c>
      <c r="V1220" s="382">
        <v>1.9550342130987289E-2</v>
      </c>
      <c r="W1220" s="382">
        <v>0</v>
      </c>
      <c r="X1220" s="382">
        <v>2.3851417399804489</v>
      </c>
      <c r="Y1220" s="382">
        <v>5.865102639296188E-2</v>
      </c>
      <c r="Z1220" s="382">
        <v>3.15962034002307</v>
      </c>
      <c r="AA1220" s="382">
        <v>0</v>
      </c>
      <c r="AB1220" s="382">
        <v>1.4173789866000763</v>
      </c>
      <c r="AC1220" s="382"/>
      <c r="AD1220" s="382">
        <v>1.8268339858651701</v>
      </c>
      <c r="AE1220" s="382"/>
      <c r="AF1220" s="382">
        <v>29.8598949211909</v>
      </c>
      <c r="AG1220" s="382">
        <v>32.743521203793122</v>
      </c>
      <c r="AH1220" s="382">
        <v>0.82111436950146621</v>
      </c>
      <c r="AI1220">
        <v>134</v>
      </c>
      <c r="AJ1220">
        <v>86.117910447761247</v>
      </c>
      <c r="AK1220">
        <v>16.044827467550263</v>
      </c>
    </row>
    <row r="1221" spans="1:37" ht="15.6">
      <c r="A1221" s="382">
        <v>11</v>
      </c>
      <c r="B1221" s="382">
        <v>39</v>
      </c>
      <c r="C1221" s="382">
        <v>2022</v>
      </c>
      <c r="D1221" s="382">
        <v>99</v>
      </c>
      <c r="E1221" s="382">
        <v>99</v>
      </c>
      <c r="F1221" s="382">
        <v>99</v>
      </c>
      <c r="G1221" s="382">
        <v>99</v>
      </c>
      <c r="H1221" s="382">
        <v>99</v>
      </c>
      <c r="I1221" s="382">
        <v>99</v>
      </c>
      <c r="J1221" s="382">
        <v>999</v>
      </c>
      <c r="K1221" s="382">
        <v>99</v>
      </c>
      <c r="L1221" s="382">
        <v>7</v>
      </c>
      <c r="M1221" s="382">
        <v>99</v>
      </c>
      <c r="N1221" s="382">
        <v>99</v>
      </c>
      <c r="O1221" s="382">
        <v>99</v>
      </c>
      <c r="P1221" s="382">
        <v>9999</v>
      </c>
      <c r="Q1221" s="382"/>
      <c r="R1221" s="382"/>
      <c r="S1221" s="382"/>
      <c r="T1221" s="382"/>
      <c r="U1221" s="382"/>
      <c r="V1221" s="382"/>
      <c r="W1221" s="382"/>
      <c r="X1221" s="382"/>
      <c r="Y1221" s="382"/>
      <c r="Z1221" s="382"/>
      <c r="AA1221" s="382"/>
      <c r="AB1221" s="382"/>
      <c r="AC1221" s="382"/>
      <c r="AD1221" s="382"/>
      <c r="AE1221" s="382"/>
      <c r="AF1221" s="382"/>
      <c r="AG1221" s="382"/>
      <c r="AH1221" s="382"/>
    </row>
    <row r="1222" spans="1:37" ht="15.6">
      <c r="A1222" s="382">
        <v>11</v>
      </c>
      <c r="B1222" s="382">
        <v>40</v>
      </c>
      <c r="C1222" s="382">
        <v>2022</v>
      </c>
      <c r="D1222" s="382">
        <v>99</v>
      </c>
      <c r="E1222" s="382">
        <v>99</v>
      </c>
      <c r="F1222" s="382">
        <v>99</v>
      </c>
      <c r="G1222" s="382">
        <v>99</v>
      </c>
      <c r="H1222" s="382">
        <v>99</v>
      </c>
      <c r="I1222" s="382">
        <v>99</v>
      </c>
      <c r="J1222" s="382">
        <v>999</v>
      </c>
      <c r="K1222" s="382">
        <v>99</v>
      </c>
      <c r="L1222" s="382">
        <v>8</v>
      </c>
      <c r="M1222" s="382">
        <v>99</v>
      </c>
      <c r="N1222" s="382">
        <v>99</v>
      </c>
      <c r="O1222" s="382">
        <v>99</v>
      </c>
      <c r="P1222" s="382">
        <v>9999</v>
      </c>
      <c r="Q1222" s="382">
        <v>229</v>
      </c>
      <c r="R1222" s="382">
        <v>1662</v>
      </c>
      <c r="S1222" s="382">
        <v>8</v>
      </c>
      <c r="T1222" s="382">
        <v>5.1040914560770156</v>
      </c>
      <c r="U1222" s="382">
        <v>9.494259927797831</v>
      </c>
      <c r="V1222" s="382">
        <v>6.0168471720818281E-2</v>
      </c>
      <c r="W1222" s="382">
        <v>0.24067388688327312</v>
      </c>
      <c r="X1222" s="382">
        <v>5.4151624548736441</v>
      </c>
      <c r="Y1222" s="382">
        <v>0.30084235860409142</v>
      </c>
      <c r="Z1222" s="382">
        <v>3.8110786190395007</v>
      </c>
      <c r="AA1222" s="382">
        <v>0</v>
      </c>
      <c r="AB1222" s="382">
        <v>1.5019025595873361</v>
      </c>
      <c r="AC1222" s="382"/>
      <c r="AD1222" s="382">
        <v>24.661787135823609</v>
      </c>
      <c r="AE1222" s="382"/>
      <c r="AF1222" s="382">
        <v>9.7022767075306486</v>
      </c>
      <c r="AG1222" s="382">
        <v>11.409683551937237</v>
      </c>
      <c r="AH1222" s="382">
        <v>1.5643802647412757</v>
      </c>
      <c r="AI1222">
        <v>28</v>
      </c>
      <c r="AJ1222">
        <v>86.167857142857116</v>
      </c>
      <c r="AK1222">
        <v>17.920944184262051</v>
      </c>
    </row>
    <row r="1223" spans="1:37" ht="15.6">
      <c r="A1223" s="382">
        <v>11</v>
      </c>
      <c r="B1223" s="382">
        <v>41</v>
      </c>
      <c r="C1223" s="382">
        <v>2022</v>
      </c>
      <c r="D1223" s="382">
        <v>99</v>
      </c>
      <c r="E1223" s="382">
        <v>99</v>
      </c>
      <c r="F1223" s="382">
        <v>99</v>
      </c>
      <c r="G1223" s="382">
        <v>99</v>
      </c>
      <c r="H1223" s="382">
        <v>99</v>
      </c>
      <c r="I1223" s="382">
        <v>99</v>
      </c>
      <c r="J1223" s="382">
        <v>999</v>
      </c>
      <c r="K1223" s="382">
        <v>99</v>
      </c>
      <c r="L1223" s="382">
        <v>9</v>
      </c>
      <c r="M1223" s="382">
        <v>99</v>
      </c>
      <c r="N1223" s="382">
        <v>99</v>
      </c>
      <c r="O1223" s="382">
        <v>99</v>
      </c>
      <c r="P1223" s="382">
        <v>9999</v>
      </c>
      <c r="Q1223" s="382"/>
      <c r="R1223" s="382"/>
      <c r="S1223" s="382"/>
      <c r="T1223" s="382"/>
      <c r="U1223" s="382"/>
      <c r="V1223" s="382"/>
      <c r="W1223" s="382"/>
      <c r="X1223" s="382"/>
      <c r="Y1223" s="382"/>
      <c r="Z1223" s="382"/>
      <c r="AA1223" s="382"/>
      <c r="AB1223" s="382"/>
      <c r="AC1223" s="382"/>
      <c r="AD1223" s="382"/>
      <c r="AE1223" s="382"/>
      <c r="AF1223" s="382"/>
      <c r="AG1223" s="382"/>
      <c r="AH1223" s="382"/>
    </row>
    <row r="1224" spans="1:37" ht="15.6">
      <c r="A1224" s="382">
        <v>11</v>
      </c>
      <c r="B1224" s="382">
        <v>42</v>
      </c>
      <c r="C1224" s="382">
        <v>2022</v>
      </c>
      <c r="D1224" s="382">
        <v>99</v>
      </c>
      <c r="E1224" s="382">
        <v>99</v>
      </c>
      <c r="F1224" s="382">
        <v>99</v>
      </c>
      <c r="G1224" s="382">
        <v>99</v>
      </c>
      <c r="H1224" s="382">
        <v>99</v>
      </c>
      <c r="I1224" s="382">
        <v>99</v>
      </c>
      <c r="J1224" s="382">
        <v>999</v>
      </c>
      <c r="K1224" s="382">
        <v>99</v>
      </c>
      <c r="L1224" s="382">
        <v>10</v>
      </c>
      <c r="M1224" s="382">
        <v>99</v>
      </c>
      <c r="N1224" s="382">
        <v>99</v>
      </c>
      <c r="O1224" s="382">
        <v>99</v>
      </c>
      <c r="P1224" s="382">
        <v>9999</v>
      </c>
      <c r="Q1224" s="382"/>
      <c r="R1224" s="382"/>
      <c r="S1224" s="382"/>
      <c r="T1224" s="382"/>
      <c r="U1224" s="382"/>
      <c r="V1224" s="382"/>
      <c r="W1224" s="382"/>
      <c r="X1224" s="382"/>
      <c r="Y1224" s="382"/>
      <c r="Z1224" s="382"/>
      <c r="AA1224" s="382"/>
      <c r="AB1224" s="382"/>
      <c r="AC1224" s="382"/>
      <c r="AD1224" s="382"/>
      <c r="AE1224" s="382"/>
      <c r="AF1224" s="382"/>
      <c r="AG1224" s="382"/>
      <c r="AH1224" s="382"/>
    </row>
    <row r="1225" spans="1:37" ht="15.6">
      <c r="A1225" s="382">
        <v>11</v>
      </c>
      <c r="B1225" s="382">
        <v>43</v>
      </c>
      <c r="C1225" s="382">
        <v>2022</v>
      </c>
      <c r="D1225" s="382">
        <v>99</v>
      </c>
      <c r="E1225" s="382">
        <v>99</v>
      </c>
      <c r="F1225" s="382">
        <v>99</v>
      </c>
      <c r="G1225" s="382">
        <v>99</v>
      </c>
      <c r="H1225" s="382">
        <v>99</v>
      </c>
      <c r="I1225" s="382">
        <v>99</v>
      </c>
      <c r="J1225" s="382">
        <v>999</v>
      </c>
      <c r="K1225" s="382">
        <v>99</v>
      </c>
      <c r="L1225" s="382">
        <v>11</v>
      </c>
      <c r="M1225" s="382">
        <v>99</v>
      </c>
      <c r="N1225" s="382">
        <v>99</v>
      </c>
      <c r="O1225" s="382">
        <v>99</v>
      </c>
      <c r="P1225" s="382">
        <v>9999</v>
      </c>
      <c r="Q1225" s="382">
        <v>13</v>
      </c>
      <c r="R1225" s="382">
        <v>98</v>
      </c>
      <c r="S1225" s="382">
        <v>11</v>
      </c>
      <c r="T1225" s="382">
        <v>5</v>
      </c>
      <c r="U1225" s="382">
        <v>13.026530612244901</v>
      </c>
      <c r="V1225" s="382">
        <v>0</v>
      </c>
      <c r="W1225" s="382">
        <v>0</v>
      </c>
      <c r="X1225" s="382">
        <v>28.571428571428577</v>
      </c>
      <c r="Y1225" s="382">
        <v>1.0204081632653061</v>
      </c>
      <c r="Z1225" s="382">
        <v>4.5892409896744075</v>
      </c>
      <c r="AA1225" s="382">
        <v>0</v>
      </c>
      <c r="AB1225" s="382">
        <v>1.4214106244380285</v>
      </c>
      <c r="AC1225" s="382"/>
      <c r="AD1225" s="382">
        <v>5.9129649266737303</v>
      </c>
      <c r="AE1225" s="382"/>
      <c r="AF1225" s="382">
        <v>0.57209573847051953</v>
      </c>
      <c r="AG1225" s="382">
        <v>0.92307354132543684</v>
      </c>
      <c r="AH1225" s="382">
        <v>0</v>
      </c>
      <c r="AI1225">
        <v>0</v>
      </c>
    </row>
    <row r="1226" spans="1:37" ht="15.6">
      <c r="A1226" s="382">
        <v>11</v>
      </c>
      <c r="B1226" s="382">
        <v>44</v>
      </c>
      <c r="C1226" s="382">
        <v>2022</v>
      </c>
      <c r="D1226" s="382">
        <v>99</v>
      </c>
      <c r="E1226" s="382">
        <v>99</v>
      </c>
      <c r="F1226" s="382">
        <v>99</v>
      </c>
      <c r="G1226" s="382">
        <v>99</v>
      </c>
      <c r="H1226" s="382">
        <v>99</v>
      </c>
      <c r="I1226" s="382">
        <v>99</v>
      </c>
      <c r="J1226" s="382">
        <v>999</v>
      </c>
      <c r="K1226" s="382">
        <v>99</v>
      </c>
      <c r="L1226" s="382">
        <v>12</v>
      </c>
      <c r="M1226" s="382">
        <v>99</v>
      </c>
      <c r="N1226" s="382">
        <v>99</v>
      </c>
      <c r="O1226" s="382">
        <v>99</v>
      </c>
      <c r="P1226" s="382">
        <v>9999</v>
      </c>
      <c r="Q1226" s="382"/>
      <c r="R1226" s="382"/>
      <c r="S1226" s="382"/>
      <c r="T1226" s="382"/>
      <c r="U1226" s="382"/>
      <c r="V1226" s="382"/>
      <c r="W1226" s="382"/>
      <c r="X1226" s="382"/>
      <c r="Y1226" s="382"/>
      <c r="Z1226" s="382"/>
      <c r="AA1226" s="382"/>
      <c r="AB1226" s="382"/>
      <c r="AC1226" s="382"/>
      <c r="AD1226" s="382"/>
      <c r="AE1226" s="382"/>
      <c r="AF1226" s="382"/>
      <c r="AG1226" s="382"/>
      <c r="AH1226" s="382"/>
    </row>
    <row r="1227" spans="1:37" ht="15.6">
      <c r="A1227" s="382">
        <v>11</v>
      </c>
      <c r="B1227" s="382">
        <v>45</v>
      </c>
      <c r="C1227" s="382">
        <v>2022</v>
      </c>
      <c r="D1227" s="382">
        <v>99</v>
      </c>
      <c r="E1227" s="382">
        <v>99</v>
      </c>
      <c r="F1227" s="382">
        <v>99</v>
      </c>
      <c r="G1227" s="382">
        <v>99</v>
      </c>
      <c r="H1227" s="382">
        <v>99</v>
      </c>
      <c r="I1227" s="382">
        <v>99</v>
      </c>
      <c r="J1227" s="382">
        <v>999</v>
      </c>
      <c r="K1227" s="382">
        <v>99</v>
      </c>
      <c r="L1227" s="382">
        <v>13</v>
      </c>
      <c r="M1227" s="382">
        <v>99</v>
      </c>
      <c r="N1227" s="382">
        <v>99</v>
      </c>
      <c r="O1227" s="382">
        <v>99</v>
      </c>
      <c r="P1227" s="382">
        <v>9999</v>
      </c>
      <c r="Q1227" s="382"/>
      <c r="R1227" s="382"/>
      <c r="S1227" s="382"/>
      <c r="T1227" s="382"/>
      <c r="U1227" s="382"/>
      <c r="V1227" s="382"/>
      <c r="W1227" s="382"/>
      <c r="X1227" s="382"/>
      <c r="Y1227" s="382"/>
      <c r="Z1227" s="382"/>
      <c r="AA1227" s="382"/>
      <c r="AB1227" s="382"/>
      <c r="AC1227" s="382"/>
      <c r="AD1227" s="382"/>
      <c r="AE1227" s="382"/>
      <c r="AF1227" s="382"/>
      <c r="AG1227" s="382"/>
      <c r="AH1227" s="382"/>
    </row>
    <row r="1228" spans="1:37" ht="15.6">
      <c r="A1228" s="382">
        <v>11</v>
      </c>
      <c r="B1228" s="382">
        <v>46</v>
      </c>
      <c r="C1228" s="382">
        <v>2022</v>
      </c>
      <c r="D1228" s="382">
        <v>99</v>
      </c>
      <c r="E1228" s="382">
        <v>99</v>
      </c>
      <c r="F1228" s="382">
        <v>99</v>
      </c>
      <c r="G1228" s="382">
        <v>99</v>
      </c>
      <c r="H1228" s="382">
        <v>99</v>
      </c>
      <c r="I1228" s="382">
        <v>99</v>
      </c>
      <c r="J1228" s="382">
        <v>999</v>
      </c>
      <c r="K1228" s="382">
        <v>99</v>
      </c>
      <c r="L1228" s="382">
        <v>14</v>
      </c>
      <c r="M1228" s="382">
        <v>99</v>
      </c>
      <c r="N1228" s="382">
        <v>99</v>
      </c>
      <c r="O1228" s="382">
        <v>99</v>
      </c>
      <c r="P1228" s="382">
        <v>9999</v>
      </c>
      <c r="Q1228" s="382"/>
      <c r="R1228" s="382"/>
      <c r="S1228" s="382"/>
      <c r="T1228" s="382"/>
      <c r="U1228" s="382"/>
      <c r="V1228" s="382"/>
      <c r="W1228" s="382"/>
      <c r="X1228" s="382"/>
      <c r="Y1228" s="382"/>
      <c r="Z1228" s="382"/>
      <c r="AA1228" s="382"/>
      <c r="AB1228" s="382"/>
      <c r="AC1228" s="382"/>
      <c r="AD1228" s="382"/>
      <c r="AE1228" s="382"/>
      <c r="AF1228" s="382"/>
      <c r="AG1228" s="382"/>
      <c r="AH1228" s="382"/>
    </row>
    <row r="1229" spans="1:37" ht="15.6">
      <c r="A1229" s="382">
        <v>11</v>
      </c>
      <c r="B1229" s="382">
        <v>47</v>
      </c>
      <c r="C1229" s="382">
        <v>2022</v>
      </c>
      <c r="D1229" s="382">
        <v>99</v>
      </c>
      <c r="E1229" s="382">
        <v>99</v>
      </c>
      <c r="F1229" s="382">
        <v>99</v>
      </c>
      <c r="G1229" s="382">
        <v>99</v>
      </c>
      <c r="H1229" s="382">
        <v>99</v>
      </c>
      <c r="I1229" s="382">
        <v>99</v>
      </c>
      <c r="J1229" s="382">
        <v>999</v>
      </c>
      <c r="K1229" s="382">
        <v>99</v>
      </c>
      <c r="L1229" s="382">
        <v>15</v>
      </c>
      <c r="M1229" s="382">
        <v>99</v>
      </c>
      <c r="N1229" s="382">
        <v>99</v>
      </c>
      <c r="O1229" s="382">
        <v>99</v>
      </c>
      <c r="P1229" s="382">
        <v>9999</v>
      </c>
      <c r="Q1229" s="382"/>
      <c r="R1229" s="382"/>
      <c r="S1229" s="382"/>
      <c r="T1229" s="382"/>
      <c r="U1229" s="382"/>
      <c r="V1229" s="382"/>
      <c r="W1229" s="382"/>
      <c r="X1229" s="382"/>
      <c r="Y1229" s="382"/>
      <c r="Z1229" s="382"/>
      <c r="AA1229" s="382"/>
      <c r="AB1229" s="382"/>
      <c r="AC1229" s="382"/>
      <c r="AD1229" s="382"/>
      <c r="AE1229" s="382"/>
      <c r="AF1229" s="382"/>
      <c r="AG1229" s="382"/>
      <c r="AH1229" s="382"/>
    </row>
    <row r="1230" spans="1:37" ht="15.6">
      <c r="A1230" s="382">
        <v>11</v>
      </c>
      <c r="B1230" s="382">
        <v>48</v>
      </c>
      <c r="C1230" s="382">
        <v>2021</v>
      </c>
      <c r="D1230" s="382">
        <v>99</v>
      </c>
      <c r="E1230" s="382">
        <v>99</v>
      </c>
      <c r="F1230" s="382">
        <v>99</v>
      </c>
      <c r="G1230" s="382">
        <v>99</v>
      </c>
      <c r="H1230" s="382">
        <v>99</v>
      </c>
      <c r="I1230" s="382">
        <v>99</v>
      </c>
      <c r="J1230" s="382">
        <v>999</v>
      </c>
      <c r="K1230" s="382">
        <v>99</v>
      </c>
      <c r="L1230" s="382">
        <v>1</v>
      </c>
      <c r="M1230" s="382">
        <v>99</v>
      </c>
      <c r="N1230" s="382">
        <v>99</v>
      </c>
      <c r="O1230" s="382">
        <v>99</v>
      </c>
      <c r="P1230" s="382">
        <v>9999</v>
      </c>
      <c r="Q1230" s="382">
        <v>37</v>
      </c>
      <c r="R1230" s="382">
        <v>194</v>
      </c>
      <c r="S1230" s="382">
        <v>1</v>
      </c>
      <c r="T1230" s="382">
        <v>2.0309278350515454</v>
      </c>
      <c r="U1230" s="382">
        <v>4.8653092783505159</v>
      </c>
      <c r="V1230" s="382">
        <v>0</v>
      </c>
      <c r="W1230" s="382">
        <v>0</v>
      </c>
      <c r="X1230" s="382">
        <v>0</v>
      </c>
      <c r="Y1230" s="382">
        <v>0</v>
      </c>
      <c r="Z1230" s="382">
        <v>1.9027468362616169</v>
      </c>
      <c r="AA1230" s="382">
        <v>0</v>
      </c>
      <c r="AB1230" s="382">
        <v>0.30302965890101208</v>
      </c>
      <c r="AC1230" s="382"/>
      <c r="AD1230" s="382">
        <v>29.285417285911922</v>
      </c>
      <c r="AE1230" s="382"/>
      <c r="AF1230" s="382">
        <v>1.1006530162998769</v>
      </c>
      <c r="AG1230" s="382">
        <v>0.65889114568470197</v>
      </c>
      <c r="AH1230" s="382">
        <v>0</v>
      </c>
    </row>
    <row r="1231" spans="1:37" ht="15.6">
      <c r="A1231" s="382">
        <v>11</v>
      </c>
      <c r="B1231" s="382">
        <v>49</v>
      </c>
      <c r="C1231" s="382">
        <v>2021</v>
      </c>
      <c r="D1231" s="382">
        <v>99</v>
      </c>
      <c r="E1231" s="382">
        <v>99</v>
      </c>
      <c r="F1231" s="382">
        <v>99</v>
      </c>
      <c r="G1231" s="382">
        <v>99</v>
      </c>
      <c r="H1231" s="382">
        <v>99</v>
      </c>
      <c r="I1231" s="382">
        <v>99</v>
      </c>
      <c r="J1231" s="382">
        <v>999</v>
      </c>
      <c r="K1231" s="382">
        <v>99</v>
      </c>
      <c r="L1231" s="382">
        <v>2</v>
      </c>
      <c r="M1231" s="382">
        <v>99</v>
      </c>
      <c r="N1231" s="382">
        <v>99</v>
      </c>
      <c r="O1231" s="382">
        <v>99</v>
      </c>
      <c r="P1231" s="382">
        <v>9999</v>
      </c>
      <c r="Q1231" s="382">
        <v>123</v>
      </c>
      <c r="R1231" s="382">
        <v>612</v>
      </c>
      <c r="S1231" s="382">
        <v>2</v>
      </c>
      <c r="T1231" s="382">
        <v>2.2450980392156872</v>
      </c>
      <c r="U1231" s="382">
        <v>5.8650653594771249</v>
      </c>
      <c r="V1231" s="382">
        <v>0</v>
      </c>
      <c r="W1231" s="382">
        <v>0</v>
      </c>
      <c r="X1231" s="382">
        <v>0</v>
      </c>
      <c r="Y1231" s="382">
        <v>0</v>
      </c>
      <c r="Z1231" s="382">
        <v>2.3241584665051236</v>
      </c>
      <c r="AA1231" s="382">
        <v>0</v>
      </c>
      <c r="AB1231" s="382">
        <v>0.85676402715768196</v>
      </c>
      <c r="AC1231" s="382"/>
      <c r="AD1231" s="382">
        <v>18.607517762469374</v>
      </c>
      <c r="AE1231" s="382"/>
      <c r="AF1231" s="382">
        <v>3.47216312358518</v>
      </c>
      <c r="AG1231" s="382">
        <v>2.5056809265508839</v>
      </c>
      <c r="AH1231" s="382">
        <v>0.32679738562091498</v>
      </c>
    </row>
    <row r="1232" spans="1:37" ht="15.6">
      <c r="A1232" s="382">
        <v>11</v>
      </c>
      <c r="B1232" s="382">
        <v>50</v>
      </c>
      <c r="C1232" s="382">
        <v>2021</v>
      </c>
      <c r="D1232" s="382">
        <v>99</v>
      </c>
      <c r="E1232" s="382">
        <v>99</v>
      </c>
      <c r="F1232" s="382">
        <v>99</v>
      </c>
      <c r="G1232" s="382">
        <v>99</v>
      </c>
      <c r="H1232" s="382">
        <v>99</v>
      </c>
      <c r="I1232" s="382">
        <v>99</v>
      </c>
      <c r="J1232" s="382">
        <v>999</v>
      </c>
      <c r="K1232" s="382">
        <v>99</v>
      </c>
      <c r="L1232" s="382">
        <v>3</v>
      </c>
      <c r="M1232" s="382">
        <v>99</v>
      </c>
      <c r="N1232" s="382">
        <v>99</v>
      </c>
      <c r="O1232" s="382">
        <v>99</v>
      </c>
      <c r="P1232" s="382">
        <v>9999</v>
      </c>
      <c r="Q1232" s="382">
        <v>194</v>
      </c>
      <c r="R1232" s="382">
        <v>1078.9000000000001</v>
      </c>
      <c r="S1232" s="382">
        <v>2.9999999999999991</v>
      </c>
      <c r="T1232" s="382">
        <v>2.753730651589581</v>
      </c>
      <c r="U1232" s="382">
        <v>6.5576420428213886</v>
      </c>
      <c r="V1232" s="382">
        <v>0</v>
      </c>
      <c r="W1232" s="382">
        <v>0</v>
      </c>
      <c r="X1232" s="382">
        <v>0.83418296413013249</v>
      </c>
      <c r="Y1232" s="382">
        <v>0</v>
      </c>
      <c r="Z1232" s="382">
        <v>2.7784392406123639</v>
      </c>
      <c r="AA1232" s="382">
        <v>4.1060524058613555E-8</v>
      </c>
      <c r="AB1232" s="382">
        <v>1.3704926415525744</v>
      </c>
      <c r="AC1232" s="382">
        <v>1.4778269561714021E-5</v>
      </c>
      <c r="AD1232" s="382">
        <v>22.965256799403807</v>
      </c>
      <c r="AE1232" s="382">
        <v>2.9960411908594999E-6</v>
      </c>
      <c r="AF1232" s="382">
        <v>6.1211058726079246</v>
      </c>
      <c r="AG1232" s="382">
        <v>4.9389017675793188</v>
      </c>
      <c r="AH1232" s="382">
        <v>0.55612197608675507</v>
      </c>
    </row>
    <row r="1233" spans="1:34" ht="15.6">
      <c r="A1233" s="382">
        <v>11</v>
      </c>
      <c r="B1233" s="382">
        <v>51</v>
      </c>
      <c r="C1233" s="382">
        <v>2021</v>
      </c>
      <c r="D1233" s="382">
        <v>99</v>
      </c>
      <c r="E1233" s="382">
        <v>99</v>
      </c>
      <c r="F1233" s="382">
        <v>99</v>
      </c>
      <c r="G1233" s="382">
        <v>99</v>
      </c>
      <c r="H1233" s="382">
        <v>99</v>
      </c>
      <c r="I1233" s="382">
        <v>99</v>
      </c>
      <c r="J1233" s="382">
        <v>999</v>
      </c>
      <c r="K1233" s="382">
        <v>99</v>
      </c>
      <c r="L1233" s="382">
        <v>4</v>
      </c>
      <c r="M1233" s="382">
        <v>99</v>
      </c>
      <c r="N1233" s="382">
        <v>99</v>
      </c>
      <c r="O1233" s="382">
        <v>99</v>
      </c>
      <c r="P1233" s="382">
        <v>9999</v>
      </c>
      <c r="Q1233" s="382">
        <v>291</v>
      </c>
      <c r="R1233" s="382">
        <v>2805</v>
      </c>
      <c r="S1233" s="382">
        <v>4</v>
      </c>
      <c r="T1233" s="382">
        <v>3.7497326203208554</v>
      </c>
      <c r="U1233" s="382">
        <v>6.6941568627450865</v>
      </c>
      <c r="V1233" s="382">
        <v>0</v>
      </c>
      <c r="W1233" s="382">
        <v>0</v>
      </c>
      <c r="X1233" s="382">
        <v>0.74866310160427807</v>
      </c>
      <c r="Y1233" s="382">
        <v>0</v>
      </c>
      <c r="Z1233" s="382">
        <v>2.6949778426811304</v>
      </c>
      <c r="AA1233" s="382">
        <v>0</v>
      </c>
      <c r="AB1233" s="382">
        <v>1.5510691269345478</v>
      </c>
      <c r="AC1233" s="382"/>
      <c r="AD1233" s="382">
        <v>2.0719365138532111</v>
      </c>
      <c r="AE1233" s="382"/>
      <c r="AF1233" s="382">
        <v>15.914080983098737</v>
      </c>
      <c r="AG1233" s="382">
        <v>13.107813068057729</v>
      </c>
      <c r="AH1233" s="382">
        <v>0.60606060606060608</v>
      </c>
    </row>
    <row r="1234" spans="1:34" ht="15.6">
      <c r="A1234" s="382">
        <v>11</v>
      </c>
      <c r="B1234" s="382">
        <v>52</v>
      </c>
      <c r="C1234" s="382">
        <v>2021</v>
      </c>
      <c r="D1234" s="382">
        <v>99</v>
      </c>
      <c r="E1234" s="382">
        <v>99</v>
      </c>
      <c r="F1234" s="382">
        <v>99</v>
      </c>
      <c r="G1234" s="382">
        <v>99</v>
      </c>
      <c r="H1234" s="382">
        <v>99</v>
      </c>
      <c r="I1234" s="382">
        <v>99</v>
      </c>
      <c r="J1234" s="382">
        <v>999</v>
      </c>
      <c r="K1234" s="382">
        <v>99</v>
      </c>
      <c r="L1234" s="382">
        <v>5</v>
      </c>
      <c r="M1234" s="382">
        <v>99</v>
      </c>
      <c r="N1234" s="382">
        <v>99</v>
      </c>
      <c r="O1234" s="382">
        <v>99</v>
      </c>
      <c r="P1234" s="382">
        <v>9999</v>
      </c>
      <c r="Q1234" s="382">
        <v>442</v>
      </c>
      <c r="R1234" s="382">
        <v>6607</v>
      </c>
      <c r="S1234" s="382">
        <v>5</v>
      </c>
      <c r="T1234" s="382">
        <v>4.5565309520205846</v>
      </c>
      <c r="U1234" s="382">
        <v>7.8186559709399184</v>
      </c>
      <c r="V1234" s="382">
        <v>0</v>
      </c>
      <c r="W1234" s="382">
        <v>0</v>
      </c>
      <c r="X1234" s="382">
        <v>1.5286817012259721</v>
      </c>
      <c r="Y1234" s="382">
        <v>1.5135462388375962E-2</v>
      </c>
      <c r="Z1234" s="382">
        <v>2.9032304795431898</v>
      </c>
      <c r="AA1234" s="382">
        <v>0</v>
      </c>
      <c r="AB1234" s="382">
        <v>1.71004898993197</v>
      </c>
      <c r="AC1234" s="382"/>
      <c r="AD1234" s="382">
        <v>-2.5527086087001472</v>
      </c>
      <c r="AE1234" s="382"/>
      <c r="AF1234" s="382">
        <v>37.484610714913849</v>
      </c>
      <c r="AG1234" s="382">
        <v>36.061011112780314</v>
      </c>
      <c r="AH1234" s="382">
        <v>0.57514757075828693</v>
      </c>
    </row>
    <row r="1235" spans="1:34" ht="15.6">
      <c r="A1235" s="382">
        <v>11</v>
      </c>
      <c r="B1235" s="382">
        <v>53</v>
      </c>
      <c r="C1235" s="382">
        <v>2021</v>
      </c>
      <c r="D1235" s="382">
        <v>99</v>
      </c>
      <c r="E1235" s="382">
        <v>99</v>
      </c>
      <c r="F1235" s="382">
        <v>99</v>
      </c>
      <c r="G1235" s="382">
        <v>99</v>
      </c>
      <c r="H1235" s="382">
        <v>99</v>
      </c>
      <c r="I1235" s="382">
        <v>99</v>
      </c>
      <c r="J1235" s="382">
        <v>999</v>
      </c>
      <c r="K1235" s="382">
        <v>99</v>
      </c>
      <c r="L1235" s="382">
        <v>6</v>
      </c>
      <c r="M1235" s="382">
        <v>99</v>
      </c>
      <c r="N1235" s="382">
        <v>99</v>
      </c>
      <c r="O1235" s="382">
        <v>99</v>
      </c>
      <c r="P1235" s="382">
        <v>9999</v>
      </c>
      <c r="Q1235" s="382">
        <v>451</v>
      </c>
      <c r="R1235" s="382">
        <v>4744</v>
      </c>
      <c r="S1235" s="382">
        <v>6</v>
      </c>
      <c r="T1235" s="382">
        <v>4.9422428330522763</v>
      </c>
      <c r="U1235" s="382">
        <v>9.3314228499156862</v>
      </c>
      <c r="V1235" s="382">
        <v>2.1079258010118045E-2</v>
      </c>
      <c r="W1235" s="382">
        <v>0</v>
      </c>
      <c r="X1235" s="382">
        <v>4.0893760539628996</v>
      </c>
      <c r="Y1235" s="382">
        <v>8.4317032040472181E-2</v>
      </c>
      <c r="Z1235" s="382">
        <v>3.4029145916891999</v>
      </c>
      <c r="AA1235" s="382">
        <v>0</v>
      </c>
      <c r="AB1235" s="382">
        <v>1.5828826229479003</v>
      </c>
      <c r="AC1235" s="382"/>
      <c r="AD1235" s="382">
        <v>6.7432386020547534</v>
      </c>
      <c r="AE1235" s="382"/>
      <c r="AF1235" s="382">
        <v>26.914937676941321</v>
      </c>
      <c r="AG1235" s="382">
        <v>30.902530155402456</v>
      </c>
      <c r="AH1235" s="382">
        <v>0.80101180438448571</v>
      </c>
    </row>
    <row r="1236" spans="1:34" ht="15.6">
      <c r="A1236" s="382">
        <v>11</v>
      </c>
      <c r="B1236" s="382">
        <v>54</v>
      </c>
      <c r="C1236" s="382">
        <v>2021</v>
      </c>
      <c r="D1236" s="382">
        <v>99</v>
      </c>
      <c r="E1236" s="382">
        <v>99</v>
      </c>
      <c r="F1236" s="382">
        <v>99</v>
      </c>
      <c r="G1236" s="382">
        <v>99</v>
      </c>
      <c r="H1236" s="382">
        <v>99</v>
      </c>
      <c r="I1236" s="382">
        <v>99</v>
      </c>
      <c r="J1236" s="382">
        <v>999</v>
      </c>
      <c r="K1236" s="382">
        <v>99</v>
      </c>
      <c r="L1236" s="382">
        <v>7</v>
      </c>
      <c r="M1236" s="382">
        <v>99</v>
      </c>
      <c r="N1236" s="382">
        <v>99</v>
      </c>
      <c r="O1236" s="382">
        <v>99</v>
      </c>
      <c r="P1236" s="382">
        <v>9999</v>
      </c>
      <c r="Q1236" s="382"/>
      <c r="R1236" s="382"/>
      <c r="S1236" s="382"/>
      <c r="T1236" s="382"/>
      <c r="U1236" s="382"/>
      <c r="V1236" s="382"/>
      <c r="W1236" s="382"/>
      <c r="X1236" s="382"/>
      <c r="Y1236" s="382"/>
      <c r="Z1236" s="382"/>
      <c r="AA1236" s="382"/>
      <c r="AB1236" s="382"/>
      <c r="AC1236" s="382"/>
      <c r="AD1236" s="382"/>
      <c r="AE1236" s="382"/>
      <c r="AF1236" s="382"/>
      <c r="AG1236" s="382"/>
      <c r="AH1236" s="382"/>
    </row>
    <row r="1237" spans="1:34" ht="15.6">
      <c r="A1237" s="382">
        <v>11</v>
      </c>
      <c r="B1237" s="382">
        <v>55</v>
      </c>
      <c r="C1237" s="382">
        <v>2021</v>
      </c>
      <c r="D1237" s="382">
        <v>99</v>
      </c>
      <c r="E1237" s="382">
        <v>99</v>
      </c>
      <c r="F1237" s="382">
        <v>99</v>
      </c>
      <c r="G1237" s="382">
        <v>99</v>
      </c>
      <c r="H1237" s="382">
        <v>99</v>
      </c>
      <c r="I1237" s="382">
        <v>99</v>
      </c>
      <c r="J1237" s="382">
        <v>999</v>
      </c>
      <c r="K1237" s="382">
        <v>99</v>
      </c>
      <c r="L1237" s="382">
        <v>8</v>
      </c>
      <c r="M1237" s="382">
        <v>99</v>
      </c>
      <c r="N1237" s="382">
        <v>99</v>
      </c>
      <c r="O1237" s="382">
        <v>99</v>
      </c>
      <c r="P1237" s="382">
        <v>9999</v>
      </c>
      <c r="Q1237" s="382">
        <v>239</v>
      </c>
      <c r="R1237" s="382">
        <v>1468</v>
      </c>
      <c r="S1237" s="382">
        <v>8</v>
      </c>
      <c r="T1237" s="382">
        <v>5.2043596730245216</v>
      </c>
      <c r="U1237" s="382">
        <v>10.496273841961862</v>
      </c>
      <c r="V1237" s="382">
        <v>0</v>
      </c>
      <c r="W1237" s="382">
        <v>0.20435967302452313</v>
      </c>
      <c r="X1237" s="382">
        <v>10.286103542234333</v>
      </c>
      <c r="Y1237" s="382">
        <v>0.40871934604904625</v>
      </c>
      <c r="Z1237" s="382">
        <v>4.0358523302119691</v>
      </c>
      <c r="AA1237" s="382">
        <v>0</v>
      </c>
      <c r="AB1237" s="382">
        <v>1.6960227754459851</v>
      </c>
      <c r="AC1237" s="382"/>
      <c r="AD1237" s="382">
        <v>23.767061022722402</v>
      </c>
      <c r="AE1237" s="382"/>
      <c r="AF1237" s="382">
        <v>8.3286527212794823</v>
      </c>
      <c r="AG1237" s="382">
        <v>10.756294812863112</v>
      </c>
      <c r="AH1237" s="382">
        <v>1.2261580381471389</v>
      </c>
    </row>
    <row r="1238" spans="1:34" ht="15.6">
      <c r="A1238" s="382">
        <v>11</v>
      </c>
      <c r="B1238" s="382">
        <v>56</v>
      </c>
      <c r="C1238" s="382">
        <v>2021</v>
      </c>
      <c r="D1238" s="382">
        <v>99</v>
      </c>
      <c r="E1238" s="382">
        <v>99</v>
      </c>
      <c r="F1238" s="382">
        <v>99</v>
      </c>
      <c r="G1238" s="382">
        <v>99</v>
      </c>
      <c r="H1238" s="382">
        <v>99</v>
      </c>
      <c r="I1238" s="382">
        <v>99</v>
      </c>
      <c r="J1238" s="382">
        <v>999</v>
      </c>
      <c r="K1238" s="382">
        <v>99</v>
      </c>
      <c r="L1238" s="382">
        <v>9</v>
      </c>
      <c r="M1238" s="382">
        <v>99</v>
      </c>
      <c r="N1238" s="382">
        <v>99</v>
      </c>
      <c r="O1238" s="382">
        <v>99</v>
      </c>
      <c r="P1238" s="382">
        <v>9999</v>
      </c>
      <c r="Q1238" s="382"/>
      <c r="R1238" s="382"/>
      <c r="S1238" s="382"/>
      <c r="T1238" s="382"/>
      <c r="U1238" s="382"/>
      <c r="V1238" s="382"/>
      <c r="W1238" s="382"/>
      <c r="X1238" s="382"/>
      <c r="Y1238" s="382"/>
      <c r="Z1238" s="382"/>
      <c r="AA1238" s="382"/>
      <c r="AB1238" s="382"/>
      <c r="AC1238" s="382"/>
      <c r="AD1238" s="382"/>
      <c r="AE1238" s="382"/>
      <c r="AF1238" s="382"/>
      <c r="AG1238" s="382"/>
      <c r="AH1238" s="382"/>
    </row>
    <row r="1239" spans="1:34" ht="15.6">
      <c r="A1239" s="382">
        <v>11</v>
      </c>
      <c r="B1239" s="382">
        <v>57</v>
      </c>
      <c r="C1239" s="382">
        <v>2021</v>
      </c>
      <c r="D1239" s="382">
        <v>99</v>
      </c>
      <c r="E1239" s="382">
        <v>99</v>
      </c>
      <c r="F1239" s="382">
        <v>99</v>
      </c>
      <c r="G1239" s="382">
        <v>99</v>
      </c>
      <c r="H1239" s="382">
        <v>99</v>
      </c>
      <c r="I1239" s="382">
        <v>99</v>
      </c>
      <c r="J1239" s="382">
        <v>999</v>
      </c>
      <c r="K1239" s="382">
        <v>99</v>
      </c>
      <c r="L1239" s="382">
        <v>10</v>
      </c>
      <c r="M1239" s="382">
        <v>99</v>
      </c>
      <c r="N1239" s="382">
        <v>99</v>
      </c>
      <c r="O1239" s="382">
        <v>99</v>
      </c>
      <c r="P1239" s="382">
        <v>9999</v>
      </c>
      <c r="Q1239" s="382"/>
      <c r="R1239" s="382"/>
      <c r="S1239" s="382"/>
      <c r="T1239" s="382"/>
      <c r="U1239" s="382"/>
      <c r="V1239" s="382"/>
      <c r="W1239" s="382"/>
      <c r="X1239" s="382"/>
      <c r="Y1239" s="382"/>
      <c r="Z1239" s="382"/>
      <c r="AA1239" s="382"/>
      <c r="AB1239" s="382"/>
      <c r="AC1239" s="382"/>
      <c r="AD1239" s="382"/>
      <c r="AE1239" s="382"/>
      <c r="AF1239" s="382"/>
      <c r="AG1239" s="382"/>
      <c r="AH1239" s="382"/>
    </row>
    <row r="1240" spans="1:34" ht="15.6">
      <c r="A1240" s="382">
        <v>11</v>
      </c>
      <c r="B1240" s="382">
        <v>58</v>
      </c>
      <c r="C1240" s="382">
        <v>2021</v>
      </c>
      <c r="D1240" s="382">
        <v>99</v>
      </c>
      <c r="E1240" s="382">
        <v>99</v>
      </c>
      <c r="F1240" s="382">
        <v>99</v>
      </c>
      <c r="G1240" s="382">
        <v>99</v>
      </c>
      <c r="H1240" s="382">
        <v>99</v>
      </c>
      <c r="I1240" s="382">
        <v>99</v>
      </c>
      <c r="J1240" s="382">
        <v>999</v>
      </c>
      <c r="K1240" s="382">
        <v>99</v>
      </c>
      <c r="L1240" s="382">
        <v>11</v>
      </c>
      <c r="M1240" s="382">
        <v>99</v>
      </c>
      <c r="N1240" s="382">
        <v>99</v>
      </c>
      <c r="O1240" s="382">
        <v>99</v>
      </c>
      <c r="P1240" s="382">
        <v>9999</v>
      </c>
      <c r="Q1240" s="382">
        <v>20</v>
      </c>
      <c r="R1240" s="382">
        <v>116</v>
      </c>
      <c r="S1240" s="382">
        <v>11</v>
      </c>
      <c r="T1240" s="382">
        <v>4.3534482758620694</v>
      </c>
      <c r="U1240" s="382">
        <v>13.092068965517235</v>
      </c>
      <c r="V1240" s="382">
        <v>0.86206896551724133</v>
      </c>
      <c r="W1240" s="382">
        <v>0</v>
      </c>
      <c r="X1240" s="382">
        <v>26.724137931034488</v>
      </c>
      <c r="Y1240" s="382">
        <v>0.86206896551724133</v>
      </c>
      <c r="Z1240" s="382">
        <v>3.98464931984488</v>
      </c>
      <c r="AA1240" s="382">
        <v>0</v>
      </c>
      <c r="AB1240" s="382">
        <v>1.708267474538455</v>
      </c>
      <c r="AC1240" s="382"/>
      <c r="AD1240" s="382">
        <v>26.368628833102203</v>
      </c>
      <c r="AE1240" s="382"/>
      <c r="AF1240" s="382">
        <v>0.6581224221174522</v>
      </c>
      <c r="AG1240" s="382">
        <v>1.0601510855609801</v>
      </c>
      <c r="AH1240" s="382">
        <v>0</v>
      </c>
    </row>
    <row r="1241" spans="1:34" ht="15.6">
      <c r="A1241" s="382">
        <v>11</v>
      </c>
      <c r="B1241" s="382">
        <v>59</v>
      </c>
      <c r="C1241" s="382">
        <v>2021</v>
      </c>
      <c r="D1241" s="382">
        <v>99</v>
      </c>
      <c r="E1241" s="382">
        <v>99</v>
      </c>
      <c r="F1241" s="382">
        <v>99</v>
      </c>
      <c r="G1241" s="382">
        <v>99</v>
      </c>
      <c r="H1241" s="382">
        <v>99</v>
      </c>
      <c r="I1241" s="382">
        <v>99</v>
      </c>
      <c r="J1241" s="382">
        <v>999</v>
      </c>
      <c r="K1241" s="382">
        <v>99</v>
      </c>
      <c r="L1241" s="382">
        <v>12</v>
      </c>
      <c r="M1241" s="382">
        <v>99</v>
      </c>
      <c r="N1241" s="382">
        <v>99</v>
      </c>
      <c r="O1241" s="382">
        <v>99</v>
      </c>
      <c r="P1241" s="382">
        <v>9999</v>
      </c>
      <c r="Q1241" s="382"/>
      <c r="R1241" s="382"/>
      <c r="S1241" s="382"/>
      <c r="T1241" s="382"/>
      <c r="U1241" s="382"/>
      <c r="V1241" s="382"/>
      <c r="W1241" s="382"/>
      <c r="X1241" s="382"/>
      <c r="Y1241" s="382"/>
      <c r="Z1241" s="382"/>
      <c r="AA1241" s="382"/>
      <c r="AB1241" s="382"/>
      <c r="AC1241" s="382"/>
      <c r="AD1241" s="382"/>
      <c r="AE1241" s="382"/>
      <c r="AF1241" s="382"/>
      <c r="AG1241" s="382"/>
      <c r="AH1241" s="382"/>
    </row>
    <row r="1242" spans="1:34" ht="15.6">
      <c r="A1242" s="382">
        <v>11</v>
      </c>
      <c r="B1242" s="382">
        <v>60</v>
      </c>
      <c r="C1242" s="382">
        <v>2021</v>
      </c>
      <c r="D1242" s="382">
        <v>99</v>
      </c>
      <c r="E1242" s="382">
        <v>99</v>
      </c>
      <c r="F1242" s="382">
        <v>99</v>
      </c>
      <c r="G1242" s="382">
        <v>99</v>
      </c>
      <c r="H1242" s="382">
        <v>99</v>
      </c>
      <c r="I1242" s="382">
        <v>99</v>
      </c>
      <c r="J1242" s="382">
        <v>999</v>
      </c>
      <c r="K1242" s="382">
        <v>99</v>
      </c>
      <c r="L1242" s="382">
        <v>13</v>
      </c>
      <c r="M1242" s="382">
        <v>99</v>
      </c>
      <c r="N1242" s="382">
        <v>99</v>
      </c>
      <c r="O1242" s="382">
        <v>99</v>
      </c>
      <c r="P1242" s="382">
        <v>9999</v>
      </c>
      <c r="Q1242" s="382"/>
      <c r="R1242" s="382"/>
      <c r="S1242" s="382"/>
      <c r="T1242" s="382"/>
      <c r="U1242" s="382"/>
      <c r="V1242" s="382"/>
      <c r="W1242" s="382"/>
      <c r="X1242" s="382"/>
      <c r="Y1242" s="382"/>
      <c r="Z1242" s="382"/>
      <c r="AA1242" s="382"/>
      <c r="AB1242" s="382"/>
      <c r="AC1242" s="382"/>
      <c r="AD1242" s="382"/>
      <c r="AE1242" s="382"/>
      <c r="AF1242" s="382"/>
      <c r="AG1242" s="382"/>
      <c r="AH1242" s="382"/>
    </row>
    <row r="1243" spans="1:34" ht="15.6">
      <c r="A1243" s="382">
        <v>11</v>
      </c>
      <c r="B1243" s="382">
        <v>61</v>
      </c>
      <c r="C1243" s="382">
        <v>2021</v>
      </c>
      <c r="D1243" s="382">
        <v>99</v>
      </c>
      <c r="E1243" s="382">
        <v>99</v>
      </c>
      <c r="F1243" s="382">
        <v>99</v>
      </c>
      <c r="G1243" s="382">
        <v>99</v>
      </c>
      <c r="H1243" s="382">
        <v>99</v>
      </c>
      <c r="I1243" s="382">
        <v>99</v>
      </c>
      <c r="J1243" s="382">
        <v>999</v>
      </c>
      <c r="K1243" s="382">
        <v>99</v>
      </c>
      <c r="L1243" s="382">
        <v>14</v>
      </c>
      <c r="M1243" s="382">
        <v>99</v>
      </c>
      <c r="N1243" s="382">
        <v>99</v>
      </c>
      <c r="O1243" s="382">
        <v>99</v>
      </c>
      <c r="P1243" s="382">
        <v>9999</v>
      </c>
      <c r="Q1243" s="382">
        <v>1</v>
      </c>
      <c r="R1243" s="382">
        <v>1</v>
      </c>
      <c r="S1243" s="382">
        <v>14</v>
      </c>
      <c r="T1243" s="382">
        <v>2</v>
      </c>
      <c r="U1243" s="382">
        <v>12.5</v>
      </c>
      <c r="V1243" s="382">
        <v>0</v>
      </c>
      <c r="W1243" s="382">
        <v>0</v>
      </c>
      <c r="X1243" s="382">
        <v>0</v>
      </c>
      <c r="Y1243" s="382">
        <v>0</v>
      </c>
      <c r="Z1243" s="382">
        <v>0</v>
      </c>
      <c r="AA1243" s="382">
        <v>0</v>
      </c>
      <c r="AB1243" s="382">
        <v>0</v>
      </c>
      <c r="AC1243" s="382"/>
      <c r="AD1243" s="382"/>
      <c r="AE1243" s="382"/>
      <c r="AF1243" s="382">
        <v>5.6734691561849317E-3</v>
      </c>
      <c r="AG1243" s="382">
        <v>8.7259255205258904E-3</v>
      </c>
      <c r="AH1243" s="382">
        <v>0</v>
      </c>
    </row>
    <row r="1244" spans="1:34" ht="15.6">
      <c r="A1244" s="382">
        <v>11</v>
      </c>
      <c r="B1244" s="382">
        <v>62</v>
      </c>
      <c r="C1244" s="382">
        <v>2021</v>
      </c>
      <c r="D1244" s="382">
        <v>99</v>
      </c>
      <c r="E1244" s="382">
        <v>99</v>
      </c>
      <c r="F1244" s="382">
        <v>99</v>
      </c>
      <c r="G1244" s="382">
        <v>99</v>
      </c>
      <c r="H1244" s="382">
        <v>99</v>
      </c>
      <c r="I1244" s="382">
        <v>99</v>
      </c>
      <c r="J1244" s="382">
        <v>999</v>
      </c>
      <c r="K1244" s="382">
        <v>99</v>
      </c>
      <c r="L1244" s="382">
        <v>15</v>
      </c>
      <c r="M1244" s="382">
        <v>99</v>
      </c>
      <c r="N1244" s="382">
        <v>99</v>
      </c>
      <c r="O1244" s="382">
        <v>99</v>
      </c>
      <c r="P1244" s="382">
        <v>9999</v>
      </c>
      <c r="Q1244" s="382"/>
      <c r="R1244" s="382"/>
      <c r="S1244" s="382"/>
      <c r="T1244" s="382"/>
      <c r="U1244" s="382"/>
      <c r="V1244" s="382"/>
      <c r="W1244" s="382"/>
      <c r="X1244" s="382"/>
      <c r="Y1244" s="382"/>
      <c r="Z1244" s="382"/>
      <c r="AA1244" s="382"/>
      <c r="AB1244" s="382"/>
      <c r="AC1244" s="382"/>
      <c r="AD1244" s="382"/>
      <c r="AE1244" s="382"/>
      <c r="AF1244" s="382"/>
      <c r="AG1244" s="382"/>
      <c r="AH1244" s="382"/>
    </row>
    <row r="1245" spans="1:34" ht="15.6">
      <c r="A1245" s="382">
        <v>11</v>
      </c>
      <c r="B1245" s="382">
        <v>63</v>
      </c>
      <c r="C1245" s="382">
        <v>2020</v>
      </c>
      <c r="D1245" s="382">
        <v>99</v>
      </c>
      <c r="E1245" s="382">
        <v>99</v>
      </c>
      <c r="F1245" s="382">
        <v>99</v>
      </c>
      <c r="G1245" s="382">
        <v>99</v>
      </c>
      <c r="H1245" s="382">
        <v>99</v>
      </c>
      <c r="I1245" s="382">
        <v>99</v>
      </c>
      <c r="J1245" s="382">
        <v>999</v>
      </c>
      <c r="K1245" s="382">
        <v>99</v>
      </c>
      <c r="L1245" s="382">
        <v>1</v>
      </c>
      <c r="M1245" s="382">
        <v>99</v>
      </c>
      <c r="N1245" s="382">
        <v>99</v>
      </c>
      <c r="O1245" s="382">
        <v>99</v>
      </c>
      <c r="P1245" s="382">
        <v>9999</v>
      </c>
      <c r="Q1245" s="382">
        <v>50</v>
      </c>
      <c r="R1245" s="382">
        <v>164</v>
      </c>
      <c r="S1245" s="382">
        <v>1</v>
      </c>
      <c r="T1245" s="382">
        <v>2.0548780487804876</v>
      </c>
      <c r="U1245" s="382">
        <v>5.2243292682926814</v>
      </c>
      <c r="V1245" s="382">
        <v>0</v>
      </c>
      <c r="W1245" s="382">
        <v>0</v>
      </c>
      <c r="X1245" s="382">
        <v>1.2195121951219512</v>
      </c>
      <c r="Y1245" s="382">
        <v>0</v>
      </c>
      <c r="Z1245" s="382">
        <v>2.3839949385835895</v>
      </c>
      <c r="AA1245" s="382">
        <v>0</v>
      </c>
      <c r="AB1245" s="382">
        <v>0.40202306663114551</v>
      </c>
      <c r="AC1245" s="382"/>
      <c r="AD1245" s="382">
        <v>13.717326864333428</v>
      </c>
      <c r="AE1245" s="382"/>
      <c r="AF1245" s="382">
        <v>0.9347392419492736</v>
      </c>
      <c r="AG1245" s="382">
        <v>0.62309457774122856</v>
      </c>
      <c r="AH1245" s="382">
        <v>0</v>
      </c>
    </row>
    <row r="1246" spans="1:34" ht="15.6">
      <c r="A1246" s="382">
        <v>11</v>
      </c>
      <c r="B1246" s="382">
        <v>64</v>
      </c>
      <c r="C1246" s="382">
        <v>2020</v>
      </c>
      <c r="D1246" s="382">
        <v>99</v>
      </c>
      <c r="E1246" s="382">
        <v>99</v>
      </c>
      <c r="F1246" s="382">
        <v>99</v>
      </c>
      <c r="G1246" s="382">
        <v>99</v>
      </c>
      <c r="H1246" s="382">
        <v>99</v>
      </c>
      <c r="I1246" s="382">
        <v>99</v>
      </c>
      <c r="J1246" s="382">
        <v>999</v>
      </c>
      <c r="K1246" s="382">
        <v>99</v>
      </c>
      <c r="L1246" s="382">
        <v>2</v>
      </c>
      <c r="M1246" s="382">
        <v>99</v>
      </c>
      <c r="N1246" s="382">
        <v>99</v>
      </c>
      <c r="O1246" s="382">
        <v>99</v>
      </c>
      <c r="P1246" s="382">
        <v>9999</v>
      </c>
      <c r="Q1246" s="382">
        <v>145</v>
      </c>
      <c r="R1246" s="382">
        <v>610</v>
      </c>
      <c r="S1246" s="382">
        <v>2</v>
      </c>
      <c r="T1246" s="382">
        <v>2.3147540983606558</v>
      </c>
      <c r="U1246" s="382">
        <v>5.9399672131147581</v>
      </c>
      <c r="V1246" s="382">
        <v>0</v>
      </c>
      <c r="W1246" s="382">
        <v>0</v>
      </c>
      <c r="X1246" s="382">
        <v>1.3114754098360657</v>
      </c>
      <c r="Y1246" s="382">
        <v>0.32786885245901642</v>
      </c>
      <c r="Z1246" s="382">
        <v>2.839699418214932</v>
      </c>
      <c r="AA1246" s="382">
        <v>0</v>
      </c>
      <c r="AB1246" s="382">
        <v>0.95089880959530093</v>
      </c>
      <c r="AC1246" s="382"/>
      <c r="AD1246" s="382">
        <v>7.8975981829287427</v>
      </c>
      <c r="AE1246" s="382"/>
      <c r="AF1246" s="382">
        <v>3.4767740096893704</v>
      </c>
      <c r="AG1246" s="382">
        <v>2.6350779433653679</v>
      </c>
      <c r="AH1246" s="382">
        <v>0.65573770491803285</v>
      </c>
    </row>
    <row r="1247" spans="1:34" ht="15.6">
      <c r="A1247" s="382">
        <v>11</v>
      </c>
      <c r="B1247" s="382">
        <v>65</v>
      </c>
      <c r="C1247" s="382">
        <v>2020</v>
      </c>
      <c r="D1247" s="382">
        <v>99</v>
      </c>
      <c r="E1247" s="382">
        <v>99</v>
      </c>
      <c r="F1247" s="382">
        <v>99</v>
      </c>
      <c r="G1247" s="382">
        <v>99</v>
      </c>
      <c r="H1247" s="382">
        <v>99</v>
      </c>
      <c r="I1247" s="382">
        <v>99</v>
      </c>
      <c r="J1247" s="382">
        <v>999</v>
      </c>
      <c r="K1247" s="382">
        <v>99</v>
      </c>
      <c r="L1247" s="382">
        <v>3</v>
      </c>
      <c r="M1247" s="382">
        <v>99</v>
      </c>
      <c r="N1247" s="382">
        <v>99</v>
      </c>
      <c r="O1247" s="382">
        <v>99</v>
      </c>
      <c r="P1247" s="382">
        <v>9999</v>
      </c>
      <c r="Q1247" s="382">
        <v>183</v>
      </c>
      <c r="R1247" s="382">
        <v>1052</v>
      </c>
      <c r="S1247" s="382">
        <v>3</v>
      </c>
      <c r="T1247" s="382">
        <v>2.8925855513307992</v>
      </c>
      <c r="U1247" s="382">
        <v>6.5487927756653992</v>
      </c>
      <c r="V1247" s="382">
        <v>0</v>
      </c>
      <c r="W1247" s="382">
        <v>0</v>
      </c>
      <c r="X1247" s="382">
        <v>0.85551330798479108</v>
      </c>
      <c r="Y1247" s="382">
        <v>9.5057034220532313E-2</v>
      </c>
      <c r="Z1247" s="382">
        <v>2.6428503823277438</v>
      </c>
      <c r="AA1247" s="382">
        <v>0</v>
      </c>
      <c r="AB1247" s="382">
        <v>1.3901001712203978</v>
      </c>
      <c r="AC1247" s="382"/>
      <c r="AD1247" s="382">
        <v>12.916194624177733</v>
      </c>
      <c r="AE1247" s="382"/>
      <c r="AF1247" s="382">
        <v>5.9960102593331444</v>
      </c>
      <c r="AG1247" s="382">
        <v>5.0102174013118477</v>
      </c>
      <c r="AH1247" s="382">
        <v>0.66539923954372637</v>
      </c>
    </row>
    <row r="1248" spans="1:34" ht="15.6">
      <c r="A1248" s="382">
        <v>11</v>
      </c>
      <c r="B1248" s="382">
        <v>66</v>
      </c>
      <c r="C1248" s="382">
        <v>2020</v>
      </c>
      <c r="D1248" s="382">
        <v>99</v>
      </c>
      <c r="E1248" s="382">
        <v>99</v>
      </c>
      <c r="F1248" s="382">
        <v>99</v>
      </c>
      <c r="G1248" s="382">
        <v>99</v>
      </c>
      <c r="H1248" s="382">
        <v>99</v>
      </c>
      <c r="I1248" s="382">
        <v>99</v>
      </c>
      <c r="J1248" s="382">
        <v>999</v>
      </c>
      <c r="K1248" s="382">
        <v>99</v>
      </c>
      <c r="L1248" s="382">
        <v>4</v>
      </c>
      <c r="M1248" s="382">
        <v>99</v>
      </c>
      <c r="N1248" s="382">
        <v>99</v>
      </c>
      <c r="O1248" s="382">
        <v>99</v>
      </c>
      <c r="P1248" s="382">
        <v>9999</v>
      </c>
      <c r="Q1248" s="382">
        <v>311</v>
      </c>
      <c r="R1248" s="382">
        <v>2708</v>
      </c>
      <c r="S1248" s="382">
        <v>4</v>
      </c>
      <c r="T1248" s="382">
        <v>3.860782865583456</v>
      </c>
      <c r="U1248" s="382">
        <v>7.0073485967503721</v>
      </c>
      <c r="V1248" s="382">
        <v>0</v>
      </c>
      <c r="W1248" s="382">
        <v>0</v>
      </c>
      <c r="X1248" s="382">
        <v>0.96011816838995601</v>
      </c>
      <c r="Y1248" s="382">
        <v>0</v>
      </c>
      <c r="Z1248" s="382">
        <v>2.7674855249964998</v>
      </c>
      <c r="AA1248" s="382">
        <v>0</v>
      </c>
      <c r="AB1248" s="382">
        <v>1.6055336293518356</v>
      </c>
      <c r="AC1248" s="382"/>
      <c r="AD1248" s="382">
        <v>7.0228562601510927</v>
      </c>
      <c r="AE1248" s="382"/>
      <c r="AF1248" s="382">
        <v>15.434596751211172</v>
      </c>
      <c r="AG1248" s="382">
        <v>13.80009150172129</v>
      </c>
      <c r="AH1248" s="382">
        <v>0.88626292466765133</v>
      </c>
    </row>
    <row r="1249" spans="1:34" ht="15.6">
      <c r="A1249" s="382">
        <v>11</v>
      </c>
      <c r="B1249" s="382">
        <v>67</v>
      </c>
      <c r="C1249" s="382">
        <v>2020</v>
      </c>
      <c r="D1249" s="382">
        <v>99</v>
      </c>
      <c r="E1249" s="382">
        <v>99</v>
      </c>
      <c r="F1249" s="382">
        <v>99</v>
      </c>
      <c r="G1249" s="382">
        <v>99</v>
      </c>
      <c r="H1249" s="382">
        <v>99</v>
      </c>
      <c r="I1249" s="382">
        <v>99</v>
      </c>
      <c r="J1249" s="382">
        <v>999</v>
      </c>
      <c r="K1249" s="382">
        <v>99</v>
      </c>
      <c r="L1249" s="382">
        <v>5</v>
      </c>
      <c r="M1249" s="382">
        <v>99</v>
      </c>
      <c r="N1249" s="382">
        <v>99</v>
      </c>
      <c r="O1249" s="382">
        <v>99</v>
      </c>
      <c r="P1249" s="382">
        <v>9999</v>
      </c>
      <c r="Q1249" s="382">
        <v>438</v>
      </c>
      <c r="R1249" s="382">
        <v>6553</v>
      </c>
      <c r="S1249" s="382">
        <v>5</v>
      </c>
      <c r="T1249" s="382">
        <v>4.8875324278956205</v>
      </c>
      <c r="U1249" s="382">
        <v>7.4972318022279874</v>
      </c>
      <c r="V1249" s="382">
        <v>0</v>
      </c>
      <c r="W1249" s="382">
        <v>0</v>
      </c>
      <c r="X1249" s="382">
        <v>0.9766519151533648</v>
      </c>
      <c r="Y1249" s="382">
        <v>1.5260186174271323E-2</v>
      </c>
      <c r="Z1249" s="382">
        <v>2.7756989648757822</v>
      </c>
      <c r="AA1249" s="382">
        <v>0</v>
      </c>
      <c r="AB1249" s="382">
        <v>1.7222040484742118</v>
      </c>
      <c r="AC1249" s="382"/>
      <c r="AD1249" s="382">
        <v>-7.2850704915120819</v>
      </c>
      <c r="AE1249" s="382"/>
      <c r="AF1249" s="382">
        <v>37.349672271302367</v>
      </c>
      <c r="AG1249" s="382">
        <v>35.728985893739207</v>
      </c>
      <c r="AH1249" s="382">
        <v>0.64092781931939602</v>
      </c>
    </row>
    <row r="1250" spans="1:34" ht="15.6">
      <c r="A1250" s="382">
        <v>11</v>
      </c>
      <c r="B1250" s="382">
        <v>68</v>
      </c>
      <c r="C1250" s="382">
        <v>2020</v>
      </c>
      <c r="D1250" s="382">
        <v>99</v>
      </c>
      <c r="E1250" s="382">
        <v>99</v>
      </c>
      <c r="F1250" s="382">
        <v>99</v>
      </c>
      <c r="G1250" s="382">
        <v>99</v>
      </c>
      <c r="H1250" s="382">
        <v>99</v>
      </c>
      <c r="I1250" s="382">
        <v>99</v>
      </c>
      <c r="J1250" s="382">
        <v>999</v>
      </c>
      <c r="K1250" s="382">
        <v>99</v>
      </c>
      <c r="L1250" s="382">
        <v>6</v>
      </c>
      <c r="M1250" s="382">
        <v>99</v>
      </c>
      <c r="N1250" s="382">
        <v>99</v>
      </c>
      <c r="O1250" s="382">
        <v>99</v>
      </c>
      <c r="P1250" s="382">
        <v>9999</v>
      </c>
      <c r="Q1250" s="382">
        <v>425</v>
      </c>
      <c r="R1250" s="382">
        <v>4726</v>
      </c>
      <c r="S1250" s="382">
        <v>6</v>
      </c>
      <c r="T1250" s="382">
        <v>4.9356749894202281</v>
      </c>
      <c r="U1250" s="382">
        <v>8.7959987304273994</v>
      </c>
      <c r="V1250" s="382">
        <v>0</v>
      </c>
      <c r="W1250" s="382">
        <v>2.1159542953872193E-2</v>
      </c>
      <c r="X1250" s="382">
        <v>3.004655099449852</v>
      </c>
      <c r="Y1250" s="382">
        <v>0.10579771476936096</v>
      </c>
      <c r="Z1250" s="382">
        <v>3.1985506674752746</v>
      </c>
      <c r="AA1250" s="382">
        <v>0</v>
      </c>
      <c r="AB1250" s="382">
        <v>1.7342755366631004</v>
      </c>
      <c r="AC1250" s="382"/>
      <c r="AD1250" s="382">
        <v>-5.5223183578457409</v>
      </c>
      <c r="AE1250" s="382"/>
      <c r="AF1250" s="382">
        <v>26.936449130806505</v>
      </c>
      <c r="AG1250" s="382">
        <v>30.231413831042911</v>
      </c>
      <c r="AH1250" s="382">
        <v>0.59246720270842157</v>
      </c>
    </row>
    <row r="1251" spans="1:34" ht="15.6">
      <c r="A1251" s="382">
        <v>11</v>
      </c>
      <c r="B1251" s="382">
        <v>69</v>
      </c>
      <c r="C1251" s="382">
        <v>2020</v>
      </c>
      <c r="D1251" s="382">
        <v>99</v>
      </c>
      <c r="E1251" s="382">
        <v>99</v>
      </c>
      <c r="F1251" s="382">
        <v>99</v>
      </c>
      <c r="G1251" s="382">
        <v>99</v>
      </c>
      <c r="H1251" s="382">
        <v>99</v>
      </c>
      <c r="I1251" s="382">
        <v>99</v>
      </c>
      <c r="J1251" s="382">
        <v>999</v>
      </c>
      <c r="K1251" s="382">
        <v>99</v>
      </c>
      <c r="L1251" s="382">
        <v>7</v>
      </c>
      <c r="M1251" s="382">
        <v>99</v>
      </c>
      <c r="N1251" s="382">
        <v>99</v>
      </c>
      <c r="O1251" s="382">
        <v>99</v>
      </c>
      <c r="P1251" s="382">
        <v>9999</v>
      </c>
      <c r="Q1251" s="382"/>
      <c r="R1251" s="382"/>
      <c r="S1251" s="382"/>
      <c r="T1251" s="382"/>
      <c r="U1251" s="382"/>
      <c r="V1251" s="382"/>
      <c r="W1251" s="382"/>
      <c r="X1251" s="382"/>
      <c r="Y1251" s="382"/>
      <c r="Z1251" s="382"/>
      <c r="AA1251" s="382"/>
      <c r="AB1251" s="382"/>
      <c r="AC1251" s="382"/>
      <c r="AD1251" s="382"/>
      <c r="AE1251" s="382"/>
      <c r="AF1251" s="382"/>
      <c r="AG1251" s="382"/>
      <c r="AH1251" s="382"/>
    </row>
    <row r="1252" spans="1:34" ht="15.6">
      <c r="A1252" s="382">
        <v>11</v>
      </c>
      <c r="B1252" s="382">
        <v>70</v>
      </c>
      <c r="C1252" s="382">
        <v>2020</v>
      </c>
      <c r="D1252" s="382">
        <v>99</v>
      </c>
      <c r="E1252" s="382">
        <v>99</v>
      </c>
      <c r="F1252" s="382">
        <v>99</v>
      </c>
      <c r="G1252" s="382">
        <v>99</v>
      </c>
      <c r="H1252" s="382">
        <v>99</v>
      </c>
      <c r="I1252" s="382">
        <v>99</v>
      </c>
      <c r="J1252" s="382">
        <v>999</v>
      </c>
      <c r="K1252" s="382">
        <v>99</v>
      </c>
      <c r="L1252" s="382">
        <v>8</v>
      </c>
      <c r="M1252" s="382">
        <v>99</v>
      </c>
      <c r="N1252" s="382">
        <v>99</v>
      </c>
      <c r="O1252" s="382">
        <v>99</v>
      </c>
      <c r="P1252" s="382">
        <v>9999</v>
      </c>
      <c r="Q1252" s="382">
        <v>247</v>
      </c>
      <c r="R1252" s="382">
        <v>1583</v>
      </c>
      <c r="S1252" s="382">
        <v>8</v>
      </c>
      <c r="T1252" s="382">
        <v>4.9810486418193314</v>
      </c>
      <c r="U1252" s="382">
        <v>9.0760202147820603</v>
      </c>
      <c r="V1252" s="382">
        <v>0</v>
      </c>
      <c r="W1252" s="382">
        <v>0.2526847757422615</v>
      </c>
      <c r="X1252" s="382">
        <v>4.7378395451674047</v>
      </c>
      <c r="Y1252" s="382">
        <v>0.12634238787113075</v>
      </c>
      <c r="Z1252" s="382">
        <v>3.6316285837284625</v>
      </c>
      <c r="AA1252" s="382">
        <v>0</v>
      </c>
      <c r="AB1252" s="382">
        <v>1.6240904854016964</v>
      </c>
      <c r="AC1252" s="382"/>
      <c r="AD1252" s="382">
        <v>17.421613203698779</v>
      </c>
      <c r="AE1252" s="382"/>
      <c r="AF1252" s="382">
        <v>9.022513536620119</v>
      </c>
      <c r="AG1252" s="382">
        <v>10.448548244686163</v>
      </c>
      <c r="AH1252" s="382">
        <v>0.6948831332912192</v>
      </c>
    </row>
    <row r="1253" spans="1:34" ht="15.6">
      <c r="A1253" s="382">
        <v>11</v>
      </c>
      <c r="B1253" s="382">
        <v>71</v>
      </c>
      <c r="C1253" s="382">
        <v>2020</v>
      </c>
      <c r="D1253" s="382">
        <v>99</v>
      </c>
      <c r="E1253" s="382">
        <v>99</v>
      </c>
      <c r="F1253" s="382">
        <v>99</v>
      </c>
      <c r="G1253" s="382">
        <v>99</v>
      </c>
      <c r="H1253" s="382">
        <v>99</v>
      </c>
      <c r="I1253" s="382">
        <v>99</v>
      </c>
      <c r="J1253" s="382">
        <v>999</v>
      </c>
      <c r="K1253" s="382">
        <v>99</v>
      </c>
      <c r="L1253" s="382">
        <v>9</v>
      </c>
      <c r="M1253" s="382">
        <v>99</v>
      </c>
      <c r="N1253" s="382">
        <v>99</v>
      </c>
      <c r="O1253" s="382">
        <v>99</v>
      </c>
      <c r="P1253" s="382">
        <v>9999</v>
      </c>
      <c r="Q1253" s="382"/>
      <c r="R1253" s="382"/>
      <c r="S1253" s="382"/>
      <c r="T1253" s="382"/>
      <c r="U1253" s="382"/>
      <c r="V1253" s="382"/>
      <c r="W1253" s="382"/>
      <c r="X1253" s="382"/>
      <c r="Y1253" s="382"/>
      <c r="Z1253" s="382"/>
      <c r="AA1253" s="382"/>
      <c r="AB1253" s="382"/>
      <c r="AC1253" s="382"/>
      <c r="AD1253" s="382"/>
      <c r="AE1253" s="382"/>
      <c r="AF1253" s="382"/>
      <c r="AG1253" s="382"/>
      <c r="AH1253" s="382"/>
    </row>
    <row r="1254" spans="1:34" ht="15.6">
      <c r="A1254" s="382">
        <v>11</v>
      </c>
      <c r="B1254" s="382">
        <v>72</v>
      </c>
      <c r="C1254" s="382">
        <v>2020</v>
      </c>
      <c r="D1254" s="382">
        <v>99</v>
      </c>
      <c r="E1254" s="382">
        <v>99</v>
      </c>
      <c r="F1254" s="382">
        <v>99</v>
      </c>
      <c r="G1254" s="382">
        <v>99</v>
      </c>
      <c r="H1254" s="382">
        <v>99</v>
      </c>
      <c r="I1254" s="382">
        <v>99</v>
      </c>
      <c r="J1254" s="382">
        <v>999</v>
      </c>
      <c r="K1254" s="382">
        <v>99</v>
      </c>
      <c r="L1254" s="382">
        <v>10</v>
      </c>
      <c r="M1254" s="382">
        <v>99</v>
      </c>
      <c r="N1254" s="382">
        <v>99</v>
      </c>
      <c r="O1254" s="382">
        <v>99</v>
      </c>
      <c r="P1254" s="382">
        <v>9999</v>
      </c>
      <c r="Q1254" s="382"/>
      <c r="R1254" s="382"/>
      <c r="S1254" s="382"/>
      <c r="T1254" s="382"/>
      <c r="U1254" s="382"/>
      <c r="V1254" s="382"/>
      <c r="W1254" s="382"/>
      <c r="X1254" s="382"/>
      <c r="Y1254" s="382"/>
      <c r="Z1254" s="382"/>
      <c r="AA1254" s="382"/>
      <c r="AB1254" s="382"/>
      <c r="AC1254" s="382"/>
      <c r="AD1254" s="382"/>
      <c r="AE1254" s="382"/>
      <c r="AF1254" s="382"/>
      <c r="AG1254" s="382"/>
      <c r="AH1254" s="382"/>
    </row>
    <row r="1255" spans="1:34" ht="15.6">
      <c r="A1255" s="382">
        <v>11</v>
      </c>
      <c r="B1255" s="382">
        <v>73</v>
      </c>
      <c r="C1255" s="382">
        <v>2020</v>
      </c>
      <c r="D1255" s="382">
        <v>99</v>
      </c>
      <c r="E1255" s="382">
        <v>99</v>
      </c>
      <c r="F1255" s="382">
        <v>99</v>
      </c>
      <c r="G1255" s="382">
        <v>99</v>
      </c>
      <c r="H1255" s="382">
        <v>99</v>
      </c>
      <c r="I1255" s="382">
        <v>99</v>
      </c>
      <c r="J1255" s="382">
        <v>999</v>
      </c>
      <c r="K1255" s="382">
        <v>99</v>
      </c>
      <c r="L1255" s="382">
        <v>11</v>
      </c>
      <c r="M1255" s="382">
        <v>99</v>
      </c>
      <c r="N1255" s="382">
        <v>99</v>
      </c>
      <c r="O1255" s="382">
        <v>99</v>
      </c>
      <c r="P1255" s="382">
        <v>9999</v>
      </c>
      <c r="Q1255" s="382">
        <v>23</v>
      </c>
      <c r="R1255" s="382">
        <v>149</v>
      </c>
      <c r="S1255" s="382">
        <v>11</v>
      </c>
      <c r="T1255" s="382">
        <v>4.2550335570469802</v>
      </c>
      <c r="U1255" s="382">
        <v>14.051140939597316</v>
      </c>
      <c r="V1255" s="382">
        <v>0.67114093959731558</v>
      </c>
      <c r="W1255" s="382">
        <v>0</v>
      </c>
      <c r="X1255" s="382">
        <v>39.597315436241608</v>
      </c>
      <c r="Y1255" s="382">
        <v>0.67114093959731558</v>
      </c>
      <c r="Z1255" s="382">
        <v>4.6619310067481408</v>
      </c>
      <c r="AA1255" s="382">
        <v>0</v>
      </c>
      <c r="AB1255" s="382">
        <v>1.8028849454112987</v>
      </c>
      <c r="AC1255" s="382"/>
      <c r="AD1255" s="382">
        <v>29.04390404068236</v>
      </c>
      <c r="AE1255" s="382"/>
      <c r="AF1255" s="382">
        <v>0.84924479908805917</v>
      </c>
      <c r="AG1255" s="382">
        <v>1.5225706063919873</v>
      </c>
      <c r="AH1255" s="382">
        <v>0</v>
      </c>
    </row>
    <row r="1256" spans="1:34" ht="15.6">
      <c r="A1256" s="382">
        <v>11</v>
      </c>
      <c r="B1256" s="382">
        <v>74</v>
      </c>
      <c r="C1256" s="382">
        <v>2020</v>
      </c>
      <c r="D1256" s="382">
        <v>99</v>
      </c>
      <c r="E1256" s="382">
        <v>99</v>
      </c>
      <c r="F1256" s="382">
        <v>99</v>
      </c>
      <c r="G1256" s="382">
        <v>99</v>
      </c>
      <c r="H1256" s="382">
        <v>99</v>
      </c>
      <c r="I1256" s="382">
        <v>99</v>
      </c>
      <c r="J1256" s="382">
        <v>999</v>
      </c>
      <c r="K1256" s="382">
        <v>99</v>
      </c>
      <c r="L1256" s="382">
        <v>12</v>
      </c>
      <c r="M1256" s="382">
        <v>99</v>
      </c>
      <c r="N1256" s="382">
        <v>99</v>
      </c>
      <c r="O1256" s="382">
        <v>99</v>
      </c>
      <c r="P1256" s="382">
        <v>9999</v>
      </c>
      <c r="Q1256" s="382"/>
      <c r="R1256" s="382"/>
      <c r="S1256" s="382"/>
      <c r="T1256" s="382"/>
      <c r="U1256" s="382"/>
      <c r="V1256" s="382"/>
      <c r="W1256" s="382"/>
      <c r="X1256" s="382"/>
      <c r="Y1256" s="382"/>
      <c r="Z1256" s="382"/>
      <c r="AA1256" s="382"/>
      <c r="AB1256" s="382"/>
      <c r="AC1256" s="382"/>
      <c r="AD1256" s="382"/>
      <c r="AE1256" s="382"/>
      <c r="AF1256" s="382"/>
      <c r="AG1256" s="382"/>
      <c r="AH1256" s="382"/>
    </row>
    <row r="1257" spans="1:34" ht="15.6">
      <c r="A1257" s="382">
        <v>11</v>
      </c>
      <c r="B1257" s="382">
        <v>75</v>
      </c>
      <c r="C1257" s="382">
        <v>2020</v>
      </c>
      <c r="D1257" s="382">
        <v>99</v>
      </c>
      <c r="E1257" s="382">
        <v>99</v>
      </c>
      <c r="F1257" s="382">
        <v>99</v>
      </c>
      <c r="G1257" s="382">
        <v>99</v>
      </c>
      <c r="H1257" s="382">
        <v>99</v>
      </c>
      <c r="I1257" s="382">
        <v>99</v>
      </c>
      <c r="J1257" s="382">
        <v>999</v>
      </c>
      <c r="K1257" s="382">
        <v>99</v>
      </c>
      <c r="L1257" s="382">
        <v>13</v>
      </c>
      <c r="M1257" s="382">
        <v>99</v>
      </c>
      <c r="N1257" s="382">
        <v>99</v>
      </c>
      <c r="O1257" s="382">
        <v>99</v>
      </c>
      <c r="P1257" s="382">
        <v>9999</v>
      </c>
      <c r="Q1257" s="382"/>
      <c r="R1257" s="382"/>
      <c r="S1257" s="382"/>
      <c r="T1257" s="382"/>
      <c r="U1257" s="382"/>
      <c r="V1257" s="382"/>
      <c r="W1257" s="382"/>
      <c r="X1257" s="382"/>
      <c r="Y1257" s="382"/>
      <c r="Z1257" s="382"/>
      <c r="AA1257" s="382"/>
      <c r="AB1257" s="382"/>
      <c r="AC1257" s="382"/>
      <c r="AD1257" s="382"/>
      <c r="AE1257" s="382"/>
      <c r="AF1257" s="382"/>
      <c r="AG1257" s="382"/>
      <c r="AH1257" s="382"/>
    </row>
    <row r="1258" spans="1:34" ht="15.6">
      <c r="A1258" s="382">
        <v>11</v>
      </c>
      <c r="B1258" s="382">
        <v>76</v>
      </c>
      <c r="C1258" s="382">
        <v>2020</v>
      </c>
      <c r="D1258" s="382">
        <v>99</v>
      </c>
      <c r="E1258" s="382">
        <v>99</v>
      </c>
      <c r="F1258" s="382">
        <v>99</v>
      </c>
      <c r="G1258" s="382">
        <v>99</v>
      </c>
      <c r="H1258" s="382">
        <v>99</v>
      </c>
      <c r="I1258" s="382">
        <v>99</v>
      </c>
      <c r="J1258" s="382">
        <v>999</v>
      </c>
      <c r="K1258" s="382">
        <v>99</v>
      </c>
      <c r="L1258" s="382">
        <v>14</v>
      </c>
      <c r="M1258" s="382">
        <v>99</v>
      </c>
      <c r="N1258" s="382">
        <v>99</v>
      </c>
      <c r="O1258" s="382">
        <v>99</v>
      </c>
      <c r="P1258" s="382">
        <v>9999</v>
      </c>
      <c r="Q1258" s="382"/>
      <c r="R1258" s="382"/>
      <c r="S1258" s="382"/>
      <c r="T1258" s="382"/>
      <c r="U1258" s="382"/>
      <c r="V1258" s="382"/>
      <c r="W1258" s="382"/>
      <c r="X1258" s="382"/>
      <c r="Y1258" s="382"/>
      <c r="Z1258" s="382"/>
      <c r="AA1258" s="382"/>
      <c r="AB1258" s="382"/>
      <c r="AC1258" s="382"/>
      <c r="AD1258" s="382"/>
      <c r="AE1258" s="382"/>
      <c r="AF1258" s="382"/>
      <c r="AG1258" s="382"/>
      <c r="AH1258" s="382"/>
    </row>
    <row r="1259" spans="1:34" ht="15.6">
      <c r="A1259" s="382">
        <v>11</v>
      </c>
      <c r="B1259" s="382">
        <v>77</v>
      </c>
      <c r="C1259" s="382">
        <v>2020</v>
      </c>
      <c r="D1259" s="382">
        <v>99</v>
      </c>
      <c r="E1259" s="382">
        <v>99</v>
      </c>
      <c r="F1259" s="382">
        <v>99</v>
      </c>
      <c r="G1259" s="382">
        <v>99</v>
      </c>
      <c r="H1259" s="382">
        <v>99</v>
      </c>
      <c r="I1259" s="382">
        <v>99</v>
      </c>
      <c r="J1259" s="382">
        <v>999</v>
      </c>
      <c r="K1259" s="382">
        <v>99</v>
      </c>
      <c r="L1259" s="382">
        <v>15</v>
      </c>
      <c r="M1259" s="382">
        <v>99</v>
      </c>
      <c r="N1259" s="382">
        <v>99</v>
      </c>
      <c r="O1259" s="382">
        <v>99</v>
      </c>
      <c r="P1259" s="382">
        <v>9999</v>
      </c>
      <c r="Q1259" s="382"/>
      <c r="R1259" s="382"/>
      <c r="S1259" s="382"/>
      <c r="T1259" s="382"/>
      <c r="U1259" s="382"/>
      <c r="V1259" s="382"/>
      <c r="W1259" s="382"/>
      <c r="X1259" s="382"/>
      <c r="Y1259" s="382"/>
      <c r="Z1259" s="382"/>
      <c r="AA1259" s="382"/>
      <c r="AB1259" s="382"/>
      <c r="AC1259" s="382"/>
      <c r="AD1259" s="382"/>
      <c r="AE1259" s="382"/>
      <c r="AF1259" s="382"/>
      <c r="AG1259" s="382"/>
      <c r="AH1259" s="382"/>
    </row>
    <row r="1260" spans="1:34" ht="15.6">
      <c r="A1260" s="382">
        <v>11</v>
      </c>
      <c r="B1260" s="382">
        <v>78</v>
      </c>
      <c r="C1260" s="382">
        <v>2019</v>
      </c>
      <c r="D1260" s="382">
        <v>99</v>
      </c>
      <c r="E1260" s="382">
        <v>99</v>
      </c>
      <c r="F1260" s="382">
        <v>99</v>
      </c>
      <c r="G1260" s="382">
        <v>99</v>
      </c>
      <c r="H1260" s="382">
        <v>99</v>
      </c>
      <c r="I1260" s="382">
        <v>99</v>
      </c>
      <c r="J1260" s="382">
        <v>999</v>
      </c>
      <c r="K1260" s="382">
        <v>99</v>
      </c>
      <c r="L1260" s="382">
        <v>1</v>
      </c>
      <c r="M1260" s="382">
        <v>99</v>
      </c>
      <c r="N1260" s="382">
        <v>99</v>
      </c>
      <c r="O1260" s="382">
        <v>99</v>
      </c>
      <c r="P1260" s="382">
        <v>9999</v>
      </c>
      <c r="Q1260" s="382">
        <v>48</v>
      </c>
      <c r="R1260" s="382">
        <v>144</v>
      </c>
      <c r="S1260" s="382">
        <v>1</v>
      </c>
      <c r="T1260" s="382">
        <v>2.0625</v>
      </c>
      <c r="U1260" s="382">
        <v>4.7059722222222202</v>
      </c>
      <c r="V1260" s="382">
        <v>0</v>
      </c>
      <c r="W1260" s="382">
        <v>0</v>
      </c>
      <c r="X1260" s="382">
        <v>0</v>
      </c>
      <c r="Y1260" s="382">
        <v>0</v>
      </c>
      <c r="Z1260" s="382">
        <v>1.7076272196971563</v>
      </c>
      <c r="AA1260" s="382">
        <v>0</v>
      </c>
      <c r="AB1260" s="382">
        <v>0.4284784125250653</v>
      </c>
      <c r="AC1260" s="382"/>
      <c r="AD1260" s="382">
        <v>26.71382235075674</v>
      </c>
      <c r="AE1260" s="382"/>
      <c r="AF1260" s="382">
        <v>0.79016681299385438</v>
      </c>
      <c r="AG1260" s="382">
        <v>0.46702731730069935</v>
      </c>
      <c r="AH1260" s="382">
        <v>0</v>
      </c>
    </row>
    <row r="1261" spans="1:34" ht="15.6">
      <c r="A1261" s="382">
        <v>11</v>
      </c>
      <c r="B1261" s="382">
        <v>79</v>
      </c>
      <c r="C1261" s="382">
        <v>2019</v>
      </c>
      <c r="D1261" s="382">
        <v>99</v>
      </c>
      <c r="E1261" s="382">
        <v>99</v>
      </c>
      <c r="F1261" s="382">
        <v>99</v>
      </c>
      <c r="G1261" s="382">
        <v>99</v>
      </c>
      <c r="H1261" s="382">
        <v>99</v>
      </c>
      <c r="I1261" s="382">
        <v>99</v>
      </c>
      <c r="J1261" s="382">
        <v>999</v>
      </c>
      <c r="K1261" s="382">
        <v>99</v>
      </c>
      <c r="L1261" s="382">
        <v>2</v>
      </c>
      <c r="M1261" s="382">
        <v>99</v>
      </c>
      <c r="N1261" s="382">
        <v>99</v>
      </c>
      <c r="O1261" s="382">
        <v>99</v>
      </c>
      <c r="P1261" s="382">
        <v>9999</v>
      </c>
      <c r="Q1261" s="382">
        <v>138</v>
      </c>
      <c r="R1261" s="382">
        <v>663</v>
      </c>
      <c r="S1261" s="382">
        <v>2</v>
      </c>
      <c r="T1261" s="382">
        <v>2.3484162895927594</v>
      </c>
      <c r="U1261" s="382">
        <v>5.2588084464555038</v>
      </c>
      <c r="V1261" s="382">
        <v>0</v>
      </c>
      <c r="W1261" s="382">
        <v>0</v>
      </c>
      <c r="X1261" s="382">
        <v>0</v>
      </c>
      <c r="Y1261" s="382">
        <v>0</v>
      </c>
      <c r="Z1261" s="382">
        <v>2.0974686886718557</v>
      </c>
      <c r="AA1261" s="382">
        <v>0</v>
      </c>
      <c r="AB1261" s="382">
        <v>0.96117373971862885</v>
      </c>
      <c r="AC1261" s="382"/>
      <c r="AD1261" s="382">
        <v>16.524049120622276</v>
      </c>
      <c r="AE1261" s="382"/>
      <c r="AF1261" s="382">
        <v>3.6380597014925375</v>
      </c>
      <c r="AG1261" s="382">
        <v>2.4028757403822647</v>
      </c>
      <c r="AH1261" s="382">
        <v>0.60331825037707387</v>
      </c>
    </row>
    <row r="1262" spans="1:34" ht="15.6">
      <c r="A1262" s="382">
        <v>11</v>
      </c>
      <c r="B1262" s="382">
        <v>80</v>
      </c>
      <c r="C1262" s="382">
        <v>2019</v>
      </c>
      <c r="D1262" s="382">
        <v>99</v>
      </c>
      <c r="E1262" s="382">
        <v>99</v>
      </c>
      <c r="F1262" s="382">
        <v>99</v>
      </c>
      <c r="G1262" s="382">
        <v>99</v>
      </c>
      <c r="H1262" s="382">
        <v>99</v>
      </c>
      <c r="I1262" s="382">
        <v>99</v>
      </c>
      <c r="J1262" s="382">
        <v>999</v>
      </c>
      <c r="K1262" s="382">
        <v>99</v>
      </c>
      <c r="L1262" s="382">
        <v>3</v>
      </c>
      <c r="M1262" s="382">
        <v>99</v>
      </c>
      <c r="N1262" s="382">
        <v>99</v>
      </c>
      <c r="O1262" s="382">
        <v>99</v>
      </c>
      <c r="P1262" s="382">
        <v>9999</v>
      </c>
      <c r="Q1262" s="382">
        <v>208</v>
      </c>
      <c r="R1262" s="382">
        <v>1327</v>
      </c>
      <c r="S1262" s="382">
        <v>3</v>
      </c>
      <c r="T1262" s="382">
        <v>3.0241145440844006</v>
      </c>
      <c r="U1262" s="382">
        <v>6.095357950263752</v>
      </c>
      <c r="V1262" s="382">
        <v>0</v>
      </c>
      <c r="W1262" s="382">
        <v>0</v>
      </c>
      <c r="X1262" s="382">
        <v>0.15071590052750564</v>
      </c>
      <c r="Y1262" s="382">
        <v>0</v>
      </c>
      <c r="Z1262" s="382">
        <v>2.347719861767906</v>
      </c>
      <c r="AA1262" s="382">
        <v>0</v>
      </c>
      <c r="AB1262" s="382">
        <v>1.4461518551263481</v>
      </c>
      <c r="AC1262" s="382"/>
      <c r="AD1262" s="382">
        <v>8.76105558818257</v>
      </c>
      <c r="AE1262" s="382"/>
      <c r="AF1262" s="382">
        <v>7.2816066725197519</v>
      </c>
      <c r="AG1262" s="382">
        <v>5.5744313329389392</v>
      </c>
      <c r="AH1262" s="382">
        <v>0.45214770158251683</v>
      </c>
    </row>
    <row r="1263" spans="1:34" ht="15.6">
      <c r="A1263" s="382">
        <v>11</v>
      </c>
      <c r="B1263" s="382">
        <v>81</v>
      </c>
      <c r="C1263" s="382">
        <v>2019</v>
      </c>
      <c r="D1263" s="382">
        <v>99</v>
      </c>
      <c r="E1263" s="382">
        <v>99</v>
      </c>
      <c r="F1263" s="382">
        <v>99</v>
      </c>
      <c r="G1263" s="382">
        <v>99</v>
      </c>
      <c r="H1263" s="382">
        <v>99</v>
      </c>
      <c r="I1263" s="382">
        <v>99</v>
      </c>
      <c r="J1263" s="382">
        <v>999</v>
      </c>
      <c r="K1263" s="382">
        <v>99</v>
      </c>
      <c r="L1263" s="382">
        <v>4</v>
      </c>
      <c r="M1263" s="382">
        <v>99</v>
      </c>
      <c r="N1263" s="382">
        <v>99</v>
      </c>
      <c r="O1263" s="382">
        <v>99</v>
      </c>
      <c r="P1263" s="382">
        <v>9999</v>
      </c>
      <c r="Q1263" s="382">
        <v>306</v>
      </c>
      <c r="R1263" s="382">
        <v>2934</v>
      </c>
      <c r="S1263" s="382">
        <v>4</v>
      </c>
      <c r="T1263" s="382">
        <v>3.7208588957055215</v>
      </c>
      <c r="U1263" s="382">
        <v>7.0437116564417215</v>
      </c>
      <c r="V1263" s="382">
        <v>0</v>
      </c>
      <c r="W1263" s="382">
        <v>0</v>
      </c>
      <c r="X1263" s="382">
        <v>0.78391274710293102</v>
      </c>
      <c r="Y1263" s="382">
        <v>6.8166325835037497E-2</v>
      </c>
      <c r="Z1263" s="382">
        <v>2.7358684737037495</v>
      </c>
      <c r="AA1263" s="382">
        <v>0</v>
      </c>
      <c r="AB1263" s="382">
        <v>1.5855928808400219</v>
      </c>
      <c r="AC1263" s="382"/>
      <c r="AD1263" s="382">
        <v>11.415413707095228</v>
      </c>
      <c r="AE1263" s="382"/>
      <c r="AF1263" s="382">
        <v>16.099648814749784</v>
      </c>
      <c r="AG1263" s="382">
        <v>14.242692937705613</v>
      </c>
      <c r="AH1263" s="382">
        <v>0.57941376959781865</v>
      </c>
    </row>
    <row r="1264" spans="1:34" ht="15.6">
      <c r="A1264" s="382">
        <v>11</v>
      </c>
      <c r="B1264" s="382">
        <v>82</v>
      </c>
      <c r="C1264" s="382">
        <v>2019</v>
      </c>
      <c r="D1264" s="382">
        <v>99</v>
      </c>
      <c r="E1264" s="382">
        <v>99</v>
      </c>
      <c r="F1264" s="382">
        <v>99</v>
      </c>
      <c r="G1264" s="382">
        <v>99</v>
      </c>
      <c r="H1264" s="382">
        <v>99</v>
      </c>
      <c r="I1264" s="382">
        <v>99</v>
      </c>
      <c r="J1264" s="382">
        <v>999</v>
      </c>
      <c r="K1264" s="382">
        <v>99</v>
      </c>
      <c r="L1264" s="382">
        <v>5</v>
      </c>
      <c r="M1264" s="382">
        <v>99</v>
      </c>
      <c r="N1264" s="382">
        <v>99</v>
      </c>
      <c r="O1264" s="382">
        <v>99</v>
      </c>
      <c r="P1264" s="382">
        <v>9999</v>
      </c>
      <c r="Q1264" s="382">
        <v>417</v>
      </c>
      <c r="R1264" s="382">
        <v>7091</v>
      </c>
      <c r="S1264" s="382">
        <v>5</v>
      </c>
      <c r="T1264" s="382">
        <v>4.6262868424763788</v>
      </c>
      <c r="U1264" s="382">
        <v>7.6995571851643057</v>
      </c>
      <c r="V1264" s="382">
        <v>0</v>
      </c>
      <c r="W1264" s="382">
        <v>0</v>
      </c>
      <c r="X1264" s="382">
        <v>1.6217740798194895</v>
      </c>
      <c r="Y1264" s="382">
        <v>0.14102383302778171</v>
      </c>
      <c r="Z1264" s="382">
        <v>2.9983256694112908</v>
      </c>
      <c r="AA1264" s="382">
        <v>0</v>
      </c>
      <c r="AB1264" s="382">
        <v>1.5639275656580371</v>
      </c>
      <c r="AC1264" s="382"/>
      <c r="AD1264" s="382">
        <v>1.2806781570203905</v>
      </c>
      <c r="AE1264" s="382"/>
      <c r="AF1264" s="382">
        <v>38.910228270412645</v>
      </c>
      <c r="AG1264" s="382">
        <v>37.627352917339103</v>
      </c>
      <c r="AH1264" s="382">
        <v>0.54999294880834881</v>
      </c>
    </row>
    <row r="1265" spans="1:34" ht="15.6">
      <c r="A1265" s="382">
        <v>11</v>
      </c>
      <c r="B1265" s="382">
        <v>83</v>
      </c>
      <c r="C1265" s="382">
        <v>2019</v>
      </c>
      <c r="D1265" s="382">
        <v>99</v>
      </c>
      <c r="E1265" s="382">
        <v>99</v>
      </c>
      <c r="F1265" s="382">
        <v>99</v>
      </c>
      <c r="G1265" s="382">
        <v>99</v>
      </c>
      <c r="H1265" s="382">
        <v>99</v>
      </c>
      <c r="I1265" s="382">
        <v>99</v>
      </c>
      <c r="J1265" s="382">
        <v>999</v>
      </c>
      <c r="K1265" s="382">
        <v>99</v>
      </c>
      <c r="L1265" s="382">
        <v>6</v>
      </c>
      <c r="M1265" s="382">
        <v>99</v>
      </c>
      <c r="N1265" s="382">
        <v>99</v>
      </c>
      <c r="O1265" s="382">
        <v>99</v>
      </c>
      <c r="P1265" s="382">
        <v>9999</v>
      </c>
      <c r="Q1265" s="382">
        <v>417</v>
      </c>
      <c r="R1265" s="382">
        <v>4405</v>
      </c>
      <c r="S1265" s="382">
        <v>6</v>
      </c>
      <c r="T1265" s="382">
        <v>4.8324631101021565</v>
      </c>
      <c r="U1265" s="382">
        <v>9.0553007945516484</v>
      </c>
      <c r="V1265" s="382">
        <v>6.8104426787741201E-2</v>
      </c>
      <c r="W1265" s="382">
        <v>2.2701475595913727E-2</v>
      </c>
      <c r="X1265" s="382">
        <v>3.5187287173666291</v>
      </c>
      <c r="Y1265" s="382">
        <v>0.15891032917139611</v>
      </c>
      <c r="Z1265" s="382">
        <v>3.4740843730036746</v>
      </c>
      <c r="AA1265" s="382">
        <v>0</v>
      </c>
      <c r="AB1265" s="382">
        <v>1.531237937032734</v>
      </c>
      <c r="AC1265" s="382"/>
      <c r="AD1265" s="382">
        <v>7.0320400962849945</v>
      </c>
      <c r="AE1265" s="382"/>
      <c r="AF1265" s="382">
        <v>24.171422300263391</v>
      </c>
      <c r="AG1265" s="382">
        <v>27.490283990320645</v>
      </c>
      <c r="AH1265" s="382">
        <v>0.99886492622020395</v>
      </c>
    </row>
    <row r="1266" spans="1:34" ht="15.6">
      <c r="A1266" s="382">
        <v>11</v>
      </c>
      <c r="B1266" s="382">
        <v>84</v>
      </c>
      <c r="C1266" s="382">
        <v>2019</v>
      </c>
      <c r="D1266" s="382">
        <v>99</v>
      </c>
      <c r="E1266" s="382">
        <v>99</v>
      </c>
      <c r="F1266" s="382">
        <v>99</v>
      </c>
      <c r="G1266" s="382">
        <v>99</v>
      </c>
      <c r="H1266" s="382">
        <v>99</v>
      </c>
      <c r="I1266" s="382">
        <v>99</v>
      </c>
      <c r="J1266" s="382">
        <v>999</v>
      </c>
      <c r="K1266" s="382">
        <v>99</v>
      </c>
      <c r="L1266" s="382">
        <v>7</v>
      </c>
      <c r="M1266" s="382">
        <v>99</v>
      </c>
      <c r="N1266" s="382">
        <v>99</v>
      </c>
      <c r="O1266" s="382">
        <v>99</v>
      </c>
      <c r="P1266" s="382">
        <v>9999</v>
      </c>
      <c r="Q1266" s="382"/>
      <c r="R1266" s="382"/>
      <c r="S1266" s="382"/>
      <c r="T1266" s="382"/>
      <c r="U1266" s="382"/>
      <c r="V1266" s="382"/>
      <c r="W1266" s="382"/>
      <c r="X1266" s="382"/>
      <c r="Y1266" s="382"/>
      <c r="Z1266" s="382"/>
      <c r="AA1266" s="382"/>
      <c r="AB1266" s="382"/>
      <c r="AC1266" s="382"/>
      <c r="AD1266" s="382"/>
      <c r="AE1266" s="382"/>
      <c r="AF1266" s="382"/>
      <c r="AG1266" s="382"/>
      <c r="AH1266" s="382"/>
    </row>
    <row r="1267" spans="1:34" ht="15.6">
      <c r="A1267" s="382">
        <v>11</v>
      </c>
      <c r="B1267" s="382">
        <v>85</v>
      </c>
      <c r="C1267" s="382">
        <v>2019</v>
      </c>
      <c r="D1267" s="382">
        <v>99</v>
      </c>
      <c r="E1267" s="382">
        <v>99</v>
      </c>
      <c r="F1267" s="382">
        <v>99</v>
      </c>
      <c r="G1267" s="382">
        <v>99</v>
      </c>
      <c r="H1267" s="382">
        <v>99</v>
      </c>
      <c r="I1267" s="382">
        <v>99</v>
      </c>
      <c r="J1267" s="382">
        <v>999</v>
      </c>
      <c r="K1267" s="382">
        <v>99</v>
      </c>
      <c r="L1267" s="382">
        <v>8</v>
      </c>
      <c r="M1267" s="382">
        <v>99</v>
      </c>
      <c r="N1267" s="382">
        <v>99</v>
      </c>
      <c r="O1267" s="382">
        <v>99</v>
      </c>
      <c r="P1267" s="382">
        <v>9999</v>
      </c>
      <c r="Q1267" s="382">
        <v>253</v>
      </c>
      <c r="R1267" s="382">
        <v>1594</v>
      </c>
      <c r="S1267" s="382">
        <v>8</v>
      </c>
      <c r="T1267" s="382">
        <v>5.0131744040150572</v>
      </c>
      <c r="U1267" s="382">
        <v>10.524818067754076</v>
      </c>
      <c r="V1267" s="382">
        <v>0</v>
      </c>
      <c r="W1267" s="382">
        <v>0.12547051442910917</v>
      </c>
      <c r="X1267" s="382">
        <v>10.414052697616061</v>
      </c>
      <c r="Y1267" s="382">
        <v>0.31367628607277287</v>
      </c>
      <c r="Z1267" s="382">
        <v>4.1658547797477494</v>
      </c>
      <c r="AA1267" s="382">
        <v>0</v>
      </c>
      <c r="AB1267" s="382">
        <v>1.6272312810738363</v>
      </c>
      <c r="AC1267" s="382"/>
      <c r="AD1267" s="382">
        <v>30.361043342663976</v>
      </c>
      <c r="AE1267" s="382"/>
      <c r="AF1267" s="382">
        <v>8.7467076382791902</v>
      </c>
      <c r="AG1267" s="382">
        <v>11.562010167833751</v>
      </c>
      <c r="AH1267" s="382">
        <v>1.4429109159347555</v>
      </c>
    </row>
    <row r="1268" spans="1:34" ht="15.6">
      <c r="A1268" s="382">
        <v>11</v>
      </c>
      <c r="B1268" s="382">
        <v>86</v>
      </c>
      <c r="C1268" s="382">
        <v>2019</v>
      </c>
      <c r="D1268" s="382">
        <v>99</v>
      </c>
      <c r="E1268" s="382">
        <v>99</v>
      </c>
      <c r="F1268" s="382">
        <v>99</v>
      </c>
      <c r="G1268" s="382">
        <v>99</v>
      </c>
      <c r="H1268" s="382">
        <v>99</v>
      </c>
      <c r="I1268" s="382">
        <v>99</v>
      </c>
      <c r="J1268" s="382">
        <v>999</v>
      </c>
      <c r="K1268" s="382">
        <v>99</v>
      </c>
      <c r="L1268" s="382">
        <v>9</v>
      </c>
      <c r="M1268" s="382">
        <v>99</v>
      </c>
      <c r="N1268" s="382">
        <v>99</v>
      </c>
      <c r="O1268" s="382">
        <v>99</v>
      </c>
      <c r="P1268" s="382">
        <v>9999</v>
      </c>
      <c r="Q1268" s="382"/>
      <c r="R1268" s="382"/>
      <c r="S1268" s="382"/>
      <c r="T1268" s="382"/>
      <c r="U1268" s="382"/>
      <c r="V1268" s="382"/>
      <c r="W1268" s="382"/>
      <c r="X1268" s="382"/>
      <c r="Y1268" s="382"/>
      <c r="Z1268" s="382"/>
      <c r="AA1268" s="382"/>
      <c r="AB1268" s="382"/>
      <c r="AC1268" s="382"/>
      <c r="AD1268" s="382"/>
      <c r="AE1268" s="382"/>
      <c r="AF1268" s="382"/>
      <c r="AG1268" s="382"/>
      <c r="AH1268" s="382"/>
    </row>
    <row r="1269" spans="1:34" ht="15.6">
      <c r="A1269" s="382">
        <v>11</v>
      </c>
      <c r="B1269" s="382">
        <v>87</v>
      </c>
      <c r="C1269" s="382">
        <v>2019</v>
      </c>
      <c r="D1269" s="382">
        <v>99</v>
      </c>
      <c r="E1269" s="382">
        <v>99</v>
      </c>
      <c r="F1269" s="382">
        <v>99</v>
      </c>
      <c r="G1269" s="382">
        <v>99</v>
      </c>
      <c r="H1269" s="382">
        <v>99</v>
      </c>
      <c r="I1269" s="382">
        <v>99</v>
      </c>
      <c r="J1269" s="382">
        <v>999</v>
      </c>
      <c r="K1269" s="382">
        <v>99</v>
      </c>
      <c r="L1269" s="382">
        <v>10</v>
      </c>
      <c r="M1269" s="382">
        <v>99</v>
      </c>
      <c r="N1269" s="382">
        <v>99</v>
      </c>
      <c r="O1269" s="382">
        <v>99</v>
      </c>
      <c r="P1269" s="382">
        <v>9999</v>
      </c>
      <c r="Q1269" s="382"/>
      <c r="R1269" s="382"/>
      <c r="S1269" s="382"/>
      <c r="T1269" s="382"/>
      <c r="U1269" s="382"/>
      <c r="V1269" s="382"/>
      <c r="W1269" s="382"/>
      <c r="X1269" s="382"/>
      <c r="Y1269" s="382"/>
      <c r="Z1269" s="382"/>
      <c r="AA1269" s="382"/>
      <c r="AB1269" s="382"/>
      <c r="AC1269" s="382"/>
      <c r="AD1269" s="382"/>
      <c r="AE1269" s="382"/>
      <c r="AF1269" s="382"/>
      <c r="AG1269" s="382"/>
      <c r="AH1269" s="382"/>
    </row>
    <row r="1270" spans="1:34" ht="15.6">
      <c r="A1270" s="382">
        <v>11</v>
      </c>
      <c r="B1270" s="382">
        <v>88</v>
      </c>
      <c r="C1270" s="382">
        <v>2019</v>
      </c>
      <c r="D1270" s="382">
        <v>99</v>
      </c>
      <c r="E1270" s="382">
        <v>99</v>
      </c>
      <c r="F1270" s="382">
        <v>99</v>
      </c>
      <c r="G1270" s="382">
        <v>99</v>
      </c>
      <c r="H1270" s="382">
        <v>99</v>
      </c>
      <c r="I1270" s="382">
        <v>99</v>
      </c>
      <c r="J1270" s="382">
        <v>999</v>
      </c>
      <c r="K1270" s="382">
        <v>99</v>
      </c>
      <c r="L1270" s="382">
        <v>11</v>
      </c>
      <c r="M1270" s="382">
        <v>99</v>
      </c>
      <c r="N1270" s="382">
        <v>99</v>
      </c>
      <c r="O1270" s="382">
        <v>99</v>
      </c>
      <c r="P1270" s="382">
        <v>9999</v>
      </c>
      <c r="Q1270" s="382">
        <v>19</v>
      </c>
      <c r="R1270" s="382">
        <v>66</v>
      </c>
      <c r="S1270" s="382">
        <v>11</v>
      </c>
      <c r="T1270" s="382">
        <v>5.1363636363636358</v>
      </c>
      <c r="U1270" s="382">
        <v>13.923636363636357</v>
      </c>
      <c r="V1270" s="382">
        <v>0</v>
      </c>
      <c r="W1270" s="382">
        <v>0</v>
      </c>
      <c r="X1270" s="382">
        <v>34.848484848484851</v>
      </c>
      <c r="Y1270" s="382">
        <v>1.5151515151515151</v>
      </c>
      <c r="Z1270" s="382">
        <v>4.8816706145520348</v>
      </c>
      <c r="AA1270" s="382">
        <v>0</v>
      </c>
      <c r="AB1270" s="382">
        <v>1.0993987838588914</v>
      </c>
      <c r="AC1270" s="382"/>
      <c r="AD1270" s="382">
        <v>22.383903211134875</v>
      </c>
      <c r="AE1270" s="382"/>
      <c r="AF1270" s="382">
        <v>0.3621597892888499</v>
      </c>
      <c r="AG1270" s="382">
        <v>0.63332559617898443</v>
      </c>
      <c r="AH1270" s="382">
        <v>0</v>
      </c>
    </row>
    <row r="1271" spans="1:34" ht="15.6">
      <c r="A1271" s="382">
        <v>11</v>
      </c>
      <c r="B1271" s="382">
        <v>89</v>
      </c>
      <c r="C1271" s="382">
        <v>2019</v>
      </c>
      <c r="D1271" s="382">
        <v>99</v>
      </c>
      <c r="E1271" s="382">
        <v>99</v>
      </c>
      <c r="F1271" s="382">
        <v>99</v>
      </c>
      <c r="G1271" s="382">
        <v>99</v>
      </c>
      <c r="H1271" s="382">
        <v>99</v>
      </c>
      <c r="I1271" s="382">
        <v>99</v>
      </c>
      <c r="J1271" s="382">
        <v>999</v>
      </c>
      <c r="K1271" s="382">
        <v>99</v>
      </c>
      <c r="L1271" s="382">
        <v>12</v>
      </c>
      <c r="M1271" s="382">
        <v>99</v>
      </c>
      <c r="N1271" s="382">
        <v>99</v>
      </c>
      <c r="O1271" s="382">
        <v>99</v>
      </c>
      <c r="P1271" s="382">
        <v>9999</v>
      </c>
      <c r="Q1271" s="382"/>
      <c r="R1271" s="382"/>
      <c r="S1271" s="382"/>
      <c r="T1271" s="382"/>
      <c r="U1271" s="382"/>
      <c r="V1271" s="382"/>
      <c r="W1271" s="382"/>
      <c r="X1271" s="382"/>
      <c r="Y1271" s="382"/>
      <c r="Z1271" s="382"/>
      <c r="AA1271" s="382"/>
      <c r="AB1271" s="382"/>
      <c r="AC1271" s="382"/>
      <c r="AD1271" s="382"/>
      <c r="AE1271" s="382"/>
      <c r="AF1271" s="382"/>
      <c r="AG1271" s="382"/>
      <c r="AH1271" s="382"/>
    </row>
    <row r="1272" spans="1:34" ht="15.6">
      <c r="A1272" s="382">
        <v>11</v>
      </c>
      <c r="B1272" s="382">
        <v>90</v>
      </c>
      <c r="C1272" s="382">
        <v>2019</v>
      </c>
      <c r="D1272" s="382">
        <v>99</v>
      </c>
      <c r="E1272" s="382">
        <v>99</v>
      </c>
      <c r="F1272" s="382">
        <v>99</v>
      </c>
      <c r="G1272" s="382">
        <v>99</v>
      </c>
      <c r="H1272" s="382">
        <v>99</v>
      </c>
      <c r="I1272" s="382">
        <v>99</v>
      </c>
      <c r="J1272" s="382">
        <v>999</v>
      </c>
      <c r="K1272" s="382">
        <v>99</v>
      </c>
      <c r="L1272" s="382">
        <v>13</v>
      </c>
      <c r="M1272" s="382">
        <v>99</v>
      </c>
      <c r="N1272" s="382">
        <v>99</v>
      </c>
      <c r="O1272" s="382">
        <v>99</v>
      </c>
      <c r="P1272" s="382">
        <v>9999</v>
      </c>
      <c r="Q1272" s="382"/>
      <c r="R1272" s="382"/>
      <c r="S1272" s="382"/>
      <c r="T1272" s="382"/>
      <c r="U1272" s="382"/>
      <c r="V1272" s="382"/>
      <c r="W1272" s="382"/>
      <c r="X1272" s="382"/>
      <c r="Y1272" s="382"/>
      <c r="Z1272" s="382"/>
      <c r="AA1272" s="382"/>
      <c r="AB1272" s="382"/>
      <c r="AC1272" s="382"/>
      <c r="AD1272" s="382"/>
      <c r="AE1272" s="382"/>
      <c r="AF1272" s="382"/>
      <c r="AG1272" s="382"/>
      <c r="AH1272" s="382"/>
    </row>
    <row r="1273" spans="1:34" ht="15.6">
      <c r="A1273" s="382">
        <v>11</v>
      </c>
      <c r="B1273" s="382">
        <v>91</v>
      </c>
      <c r="C1273" s="382">
        <v>2019</v>
      </c>
      <c r="D1273" s="382">
        <v>99</v>
      </c>
      <c r="E1273" s="382">
        <v>99</v>
      </c>
      <c r="F1273" s="382">
        <v>99</v>
      </c>
      <c r="G1273" s="382">
        <v>99</v>
      </c>
      <c r="H1273" s="382">
        <v>99</v>
      </c>
      <c r="I1273" s="382">
        <v>99</v>
      </c>
      <c r="J1273" s="382">
        <v>999</v>
      </c>
      <c r="K1273" s="382">
        <v>99</v>
      </c>
      <c r="L1273" s="382">
        <v>14</v>
      </c>
      <c r="M1273" s="382">
        <v>99</v>
      </c>
      <c r="N1273" s="382">
        <v>99</v>
      </c>
      <c r="O1273" s="382">
        <v>99</v>
      </c>
      <c r="P1273" s="382">
        <v>9999</v>
      </c>
      <c r="Q1273" s="382"/>
      <c r="R1273" s="382"/>
      <c r="S1273" s="382"/>
      <c r="T1273" s="382"/>
      <c r="U1273" s="382"/>
      <c r="V1273" s="382"/>
      <c r="W1273" s="382"/>
      <c r="X1273" s="382"/>
      <c r="Y1273" s="382"/>
      <c r="Z1273" s="382"/>
      <c r="AA1273" s="382"/>
      <c r="AB1273" s="382"/>
      <c r="AC1273" s="382"/>
      <c r="AD1273" s="382"/>
      <c r="AE1273" s="382"/>
      <c r="AF1273" s="382"/>
      <c r="AG1273" s="382"/>
      <c r="AH1273" s="382"/>
    </row>
    <row r="1274" spans="1:34" ht="15.6">
      <c r="A1274" s="382">
        <v>11</v>
      </c>
      <c r="B1274" s="382">
        <v>92</v>
      </c>
      <c r="C1274" s="382">
        <v>2019</v>
      </c>
      <c r="D1274" s="382">
        <v>99</v>
      </c>
      <c r="E1274" s="382">
        <v>99</v>
      </c>
      <c r="F1274" s="382">
        <v>99</v>
      </c>
      <c r="G1274" s="382">
        <v>99</v>
      </c>
      <c r="H1274" s="382">
        <v>99</v>
      </c>
      <c r="I1274" s="382">
        <v>99</v>
      </c>
      <c r="J1274" s="382">
        <v>999</v>
      </c>
      <c r="K1274" s="382">
        <v>99</v>
      </c>
      <c r="L1274" s="382">
        <v>15</v>
      </c>
      <c r="M1274" s="382">
        <v>99</v>
      </c>
      <c r="N1274" s="382">
        <v>99</v>
      </c>
      <c r="O1274" s="382">
        <v>99</v>
      </c>
      <c r="P1274" s="382">
        <v>9999</v>
      </c>
      <c r="Q1274" s="382"/>
      <c r="R1274" s="382"/>
      <c r="S1274" s="382"/>
      <c r="T1274" s="382"/>
      <c r="U1274" s="382"/>
      <c r="V1274" s="382"/>
      <c r="W1274" s="382"/>
      <c r="X1274" s="382"/>
      <c r="Y1274" s="382"/>
      <c r="Z1274" s="382"/>
      <c r="AA1274" s="382"/>
      <c r="AB1274" s="382"/>
      <c r="AC1274" s="382"/>
      <c r="AD1274" s="382"/>
      <c r="AE1274" s="382"/>
      <c r="AF1274" s="382"/>
      <c r="AG1274" s="382"/>
      <c r="AH1274" s="382"/>
    </row>
    <row r="1275" spans="1:34" ht="15.6">
      <c r="A1275" s="382">
        <v>11</v>
      </c>
      <c r="B1275" s="382">
        <v>93</v>
      </c>
      <c r="C1275" s="382">
        <v>2018</v>
      </c>
      <c r="D1275" s="382">
        <v>99</v>
      </c>
      <c r="E1275" s="382">
        <v>99</v>
      </c>
      <c r="F1275" s="382">
        <v>99</v>
      </c>
      <c r="G1275" s="382">
        <v>99</v>
      </c>
      <c r="H1275" s="382">
        <v>99</v>
      </c>
      <c r="I1275" s="382">
        <v>99</v>
      </c>
      <c r="J1275" s="382">
        <v>999</v>
      </c>
      <c r="K1275" s="382">
        <v>99</v>
      </c>
      <c r="L1275" s="382">
        <v>1</v>
      </c>
      <c r="M1275" s="382">
        <v>99</v>
      </c>
      <c r="N1275" s="382">
        <v>99</v>
      </c>
      <c r="O1275" s="382">
        <v>99</v>
      </c>
      <c r="P1275" s="382">
        <v>9999</v>
      </c>
      <c r="Q1275" s="382">
        <v>45</v>
      </c>
      <c r="R1275" s="382">
        <v>178</v>
      </c>
      <c r="S1275" s="382">
        <v>1</v>
      </c>
      <c r="T1275" s="382">
        <v>2.0617977528089888</v>
      </c>
      <c r="U1275" s="382">
        <v>4.6707865168539344</v>
      </c>
      <c r="V1275" s="382">
        <v>0</v>
      </c>
      <c r="W1275" s="382">
        <v>0</v>
      </c>
      <c r="X1275" s="382">
        <v>0</v>
      </c>
      <c r="Y1275" s="382">
        <v>0</v>
      </c>
      <c r="Z1275" s="382">
        <v>1.840353669429398</v>
      </c>
      <c r="AA1275" s="382">
        <v>0</v>
      </c>
      <c r="AB1275" s="382">
        <v>0.54215666254001027</v>
      </c>
      <c r="AC1275" s="382"/>
      <c r="AD1275" s="382">
        <v>28.502805918188088</v>
      </c>
      <c r="AE1275" s="382"/>
      <c r="AF1275" s="382">
        <v>0.95693779904306242</v>
      </c>
      <c r="AG1275" s="382">
        <v>0.57106731478296391</v>
      </c>
      <c r="AH1275" s="382">
        <v>0</v>
      </c>
    </row>
    <row r="1276" spans="1:34" ht="15.6">
      <c r="A1276" s="382">
        <v>11</v>
      </c>
      <c r="B1276" s="382">
        <v>94</v>
      </c>
      <c r="C1276" s="382">
        <v>2018</v>
      </c>
      <c r="D1276" s="382">
        <v>99</v>
      </c>
      <c r="E1276" s="382">
        <v>99</v>
      </c>
      <c r="F1276" s="382">
        <v>99</v>
      </c>
      <c r="G1276" s="382">
        <v>99</v>
      </c>
      <c r="H1276" s="382">
        <v>99</v>
      </c>
      <c r="I1276" s="382">
        <v>99</v>
      </c>
      <c r="J1276" s="382">
        <v>999</v>
      </c>
      <c r="K1276" s="382">
        <v>99</v>
      </c>
      <c r="L1276" s="382">
        <v>2</v>
      </c>
      <c r="M1276" s="382">
        <v>99</v>
      </c>
      <c r="N1276" s="382">
        <v>99</v>
      </c>
      <c r="O1276" s="382">
        <v>99</v>
      </c>
      <c r="P1276" s="382">
        <v>9999</v>
      </c>
      <c r="Q1276" s="382">
        <v>141</v>
      </c>
      <c r="R1276" s="382">
        <v>611</v>
      </c>
      <c r="S1276" s="382">
        <v>2</v>
      </c>
      <c r="T1276" s="382">
        <v>2.3486088379705401</v>
      </c>
      <c r="U1276" s="382">
        <v>6.0891162029459878</v>
      </c>
      <c r="V1276" s="382">
        <v>0</v>
      </c>
      <c r="W1276" s="382">
        <v>0</v>
      </c>
      <c r="X1276" s="382">
        <v>0</v>
      </c>
      <c r="Y1276" s="382">
        <v>0</v>
      </c>
      <c r="Z1276" s="382">
        <v>2.4045204709403478</v>
      </c>
      <c r="AA1276" s="382">
        <v>0</v>
      </c>
      <c r="AB1276" s="382">
        <v>1.0399124329811917</v>
      </c>
      <c r="AC1276" s="382"/>
      <c r="AD1276" s="382">
        <v>38.199915609896735</v>
      </c>
      <c r="AE1276" s="382"/>
      <c r="AF1276" s="382">
        <v>3.2847696360410739</v>
      </c>
      <c r="AG1276" s="382">
        <v>2.555481586822562</v>
      </c>
      <c r="AH1276" s="382">
        <v>0.49099836333878893</v>
      </c>
    </row>
    <row r="1277" spans="1:34" ht="15.6">
      <c r="A1277" s="382">
        <v>11</v>
      </c>
      <c r="B1277" s="382">
        <v>95</v>
      </c>
      <c r="C1277" s="382">
        <v>2018</v>
      </c>
      <c r="D1277" s="382">
        <v>99</v>
      </c>
      <c r="E1277" s="382">
        <v>99</v>
      </c>
      <c r="F1277" s="382">
        <v>99</v>
      </c>
      <c r="G1277" s="382">
        <v>99</v>
      </c>
      <c r="H1277" s="382">
        <v>99</v>
      </c>
      <c r="I1277" s="382">
        <v>99</v>
      </c>
      <c r="J1277" s="382">
        <v>999</v>
      </c>
      <c r="K1277" s="382">
        <v>99</v>
      </c>
      <c r="L1277" s="382">
        <v>3</v>
      </c>
      <c r="M1277" s="382">
        <v>99</v>
      </c>
      <c r="N1277" s="382">
        <v>99</v>
      </c>
      <c r="O1277" s="382">
        <v>99</v>
      </c>
      <c r="P1277" s="382">
        <v>9999</v>
      </c>
      <c r="Q1277" s="382">
        <v>207</v>
      </c>
      <c r="R1277" s="382">
        <v>1202</v>
      </c>
      <c r="S1277" s="382">
        <v>3</v>
      </c>
      <c r="T1277" s="382">
        <v>2.8652246256239602</v>
      </c>
      <c r="U1277" s="382">
        <v>6.5019051580698841</v>
      </c>
      <c r="V1277" s="382">
        <v>0</v>
      </c>
      <c r="W1277" s="382">
        <v>0</v>
      </c>
      <c r="X1277" s="382">
        <v>0.66555740432612309</v>
      </c>
      <c r="Y1277" s="382">
        <v>0</v>
      </c>
      <c r="Z1277" s="382">
        <v>2.7809435513742726</v>
      </c>
      <c r="AA1277" s="382">
        <v>0</v>
      </c>
      <c r="AB1277" s="382">
        <v>1.3833350875758079</v>
      </c>
      <c r="AC1277" s="382"/>
      <c r="AD1277" s="382">
        <v>28.50129315304304</v>
      </c>
      <c r="AE1277" s="382"/>
      <c r="AF1277" s="382">
        <v>6.462018171066072</v>
      </c>
      <c r="AG1277" s="382">
        <v>5.3681220526222626</v>
      </c>
      <c r="AH1277" s="382">
        <v>0.74875207986688863</v>
      </c>
    </row>
    <row r="1278" spans="1:34" ht="15.6">
      <c r="A1278" s="382">
        <v>11</v>
      </c>
      <c r="B1278" s="382">
        <v>96</v>
      </c>
      <c r="C1278" s="382">
        <v>2018</v>
      </c>
      <c r="D1278" s="382">
        <v>99</v>
      </c>
      <c r="E1278" s="382">
        <v>99</v>
      </c>
      <c r="F1278" s="382">
        <v>99</v>
      </c>
      <c r="G1278" s="382">
        <v>99</v>
      </c>
      <c r="H1278" s="382">
        <v>99</v>
      </c>
      <c r="I1278" s="382">
        <v>99</v>
      </c>
      <c r="J1278" s="382">
        <v>999</v>
      </c>
      <c r="K1278" s="382">
        <v>99</v>
      </c>
      <c r="L1278" s="382">
        <v>4</v>
      </c>
      <c r="M1278" s="382">
        <v>99</v>
      </c>
      <c r="N1278" s="382">
        <v>99</v>
      </c>
      <c r="O1278" s="382">
        <v>99</v>
      </c>
      <c r="P1278" s="382">
        <v>9999</v>
      </c>
      <c r="Q1278" s="382">
        <v>337</v>
      </c>
      <c r="R1278" s="382">
        <v>2728</v>
      </c>
      <c r="S1278" s="382">
        <v>4</v>
      </c>
      <c r="T1278" s="382">
        <v>3.5373900293255143</v>
      </c>
      <c r="U1278" s="382">
        <v>7.0446517595307983</v>
      </c>
      <c r="V1278" s="382">
        <v>0</v>
      </c>
      <c r="W1278" s="382">
        <v>0</v>
      </c>
      <c r="X1278" s="382">
        <v>0.98973607038123168</v>
      </c>
      <c r="Y1278" s="382">
        <v>3.6656891495601175E-2</v>
      </c>
      <c r="Z1278" s="382">
        <v>2.8245399197911638</v>
      </c>
      <c r="AA1278" s="382">
        <v>0</v>
      </c>
      <c r="AB1278" s="382">
        <v>1.5617995458714171</v>
      </c>
      <c r="AC1278" s="382"/>
      <c r="AD1278" s="382">
        <v>20.083592457760471</v>
      </c>
      <c r="AE1278" s="382"/>
      <c r="AF1278" s="382">
        <v>14.66587817859255</v>
      </c>
      <c r="AG1278" s="382">
        <v>13.20022029433389</v>
      </c>
      <c r="AH1278" s="382">
        <v>0.98973607038123168</v>
      </c>
    </row>
    <row r="1279" spans="1:34" ht="15.6">
      <c r="A1279" s="382">
        <v>11</v>
      </c>
      <c r="B1279" s="382">
        <v>97</v>
      </c>
      <c r="C1279" s="382">
        <v>2018</v>
      </c>
      <c r="D1279" s="382">
        <v>99</v>
      </c>
      <c r="E1279" s="382">
        <v>99</v>
      </c>
      <c r="F1279" s="382">
        <v>99</v>
      </c>
      <c r="G1279" s="382">
        <v>99</v>
      </c>
      <c r="H1279" s="382">
        <v>99</v>
      </c>
      <c r="I1279" s="382">
        <v>99</v>
      </c>
      <c r="J1279" s="382">
        <v>999</v>
      </c>
      <c r="K1279" s="382">
        <v>99</v>
      </c>
      <c r="L1279" s="382">
        <v>5</v>
      </c>
      <c r="M1279" s="382">
        <v>99</v>
      </c>
      <c r="N1279" s="382">
        <v>99</v>
      </c>
      <c r="O1279" s="382">
        <v>99</v>
      </c>
      <c r="P1279" s="382">
        <v>9999</v>
      </c>
      <c r="Q1279" s="382">
        <v>458</v>
      </c>
      <c r="R1279" s="382">
        <v>6714</v>
      </c>
      <c r="S1279" s="382">
        <v>5</v>
      </c>
      <c r="T1279" s="382">
        <v>4.4296991361334497</v>
      </c>
      <c r="U1279" s="382">
        <v>7.6176452189455182</v>
      </c>
      <c r="V1279" s="382">
        <v>0</v>
      </c>
      <c r="W1279" s="382">
        <v>0</v>
      </c>
      <c r="X1279" s="382">
        <v>1.1915400655347033</v>
      </c>
      <c r="Y1279" s="382">
        <v>2.9788501638367576E-2</v>
      </c>
      <c r="Z1279" s="382">
        <v>2.8848365876528166</v>
      </c>
      <c r="AA1279" s="382">
        <v>0</v>
      </c>
      <c r="AB1279" s="382">
        <v>1.3650886720473991</v>
      </c>
      <c r="AC1279" s="382"/>
      <c r="AD1279" s="382">
        <v>-1.0281967693003335</v>
      </c>
      <c r="AE1279" s="382"/>
      <c r="AF1279" s="382">
        <v>36.094833611096192</v>
      </c>
      <c r="AG1279" s="382">
        <v>35.130098118623849</v>
      </c>
      <c r="AH1279" s="382">
        <v>0.83407804587429246</v>
      </c>
    </row>
    <row r="1280" spans="1:34" ht="15.6">
      <c r="A1280" s="382">
        <v>11</v>
      </c>
      <c r="B1280" s="382">
        <v>98</v>
      </c>
      <c r="C1280" s="382">
        <v>2018</v>
      </c>
      <c r="D1280" s="382">
        <v>99</v>
      </c>
      <c r="E1280" s="382">
        <v>99</v>
      </c>
      <c r="F1280" s="382">
        <v>99</v>
      </c>
      <c r="G1280" s="382">
        <v>99</v>
      </c>
      <c r="H1280" s="382">
        <v>99</v>
      </c>
      <c r="I1280" s="382">
        <v>99</v>
      </c>
      <c r="J1280" s="382">
        <v>999</v>
      </c>
      <c r="K1280" s="382">
        <v>99</v>
      </c>
      <c r="L1280" s="382">
        <v>6</v>
      </c>
      <c r="M1280" s="382">
        <v>99</v>
      </c>
      <c r="N1280" s="382">
        <v>99</v>
      </c>
      <c r="O1280" s="382">
        <v>99</v>
      </c>
      <c r="P1280" s="382">
        <v>9999</v>
      </c>
      <c r="Q1280" s="382">
        <v>434</v>
      </c>
      <c r="R1280" s="382">
        <v>5106</v>
      </c>
      <c r="S1280" s="382">
        <v>6</v>
      </c>
      <c r="T1280" s="382">
        <v>4.7636114375244807</v>
      </c>
      <c r="U1280" s="382">
        <v>8.4893262828045319</v>
      </c>
      <c r="V1280" s="382">
        <v>5.8754406580493523E-2</v>
      </c>
      <c r="W1280" s="382">
        <v>5.8754406580493523E-2</v>
      </c>
      <c r="X1280" s="382">
        <v>2.6439482961222081</v>
      </c>
      <c r="Y1280" s="382">
        <v>0.23501762632197409</v>
      </c>
      <c r="Z1280" s="382">
        <v>3.4009871174374924</v>
      </c>
      <c r="AA1280" s="382">
        <v>0</v>
      </c>
      <c r="AB1280" s="382">
        <v>1.2786228610874402</v>
      </c>
      <c r="AC1280" s="382"/>
      <c r="AD1280" s="382">
        <v>3.0252269666119127</v>
      </c>
      <c r="AE1280" s="382"/>
      <c r="AF1280" s="382">
        <v>27.450137089403803</v>
      </c>
      <c r="AG1280" s="382">
        <v>29.773597979600321</v>
      </c>
      <c r="AH1280" s="382">
        <v>0.74422248335291807</v>
      </c>
    </row>
    <row r="1281" spans="1:34" ht="15.6">
      <c r="A1281" s="382">
        <v>11</v>
      </c>
      <c r="B1281" s="382">
        <v>99</v>
      </c>
      <c r="C1281" s="382">
        <v>2018</v>
      </c>
      <c r="D1281" s="382">
        <v>99</v>
      </c>
      <c r="E1281" s="382">
        <v>99</v>
      </c>
      <c r="F1281" s="382">
        <v>99</v>
      </c>
      <c r="G1281" s="382">
        <v>99</v>
      </c>
      <c r="H1281" s="382">
        <v>99</v>
      </c>
      <c r="I1281" s="382">
        <v>99</v>
      </c>
      <c r="J1281" s="382">
        <v>999</v>
      </c>
      <c r="K1281" s="382">
        <v>99</v>
      </c>
      <c r="L1281" s="382">
        <v>7</v>
      </c>
      <c r="M1281" s="382">
        <v>99</v>
      </c>
      <c r="N1281" s="382">
        <v>99</v>
      </c>
      <c r="O1281" s="382">
        <v>99</v>
      </c>
      <c r="P1281" s="382">
        <v>9999</v>
      </c>
      <c r="Q1281" s="382"/>
      <c r="R1281" s="382"/>
      <c r="S1281" s="382"/>
      <c r="T1281" s="382"/>
      <c r="U1281" s="382"/>
      <c r="V1281" s="382"/>
      <c r="W1281" s="382"/>
      <c r="X1281" s="382"/>
      <c r="Y1281" s="382"/>
      <c r="Z1281" s="382"/>
      <c r="AA1281" s="382"/>
      <c r="AB1281" s="382"/>
      <c r="AC1281" s="382"/>
      <c r="AD1281" s="382"/>
      <c r="AE1281" s="382"/>
      <c r="AF1281" s="382"/>
      <c r="AG1281" s="382"/>
      <c r="AH1281" s="382"/>
    </row>
    <row r="1282" spans="1:34" ht="15.6">
      <c r="A1282" s="382">
        <v>11</v>
      </c>
      <c r="B1282" s="382">
        <v>100</v>
      </c>
      <c r="C1282" s="382">
        <v>2018</v>
      </c>
      <c r="D1282" s="382">
        <v>99</v>
      </c>
      <c r="E1282" s="382">
        <v>99</v>
      </c>
      <c r="F1282" s="382">
        <v>99</v>
      </c>
      <c r="G1282" s="382">
        <v>99</v>
      </c>
      <c r="H1282" s="382">
        <v>99</v>
      </c>
      <c r="I1282" s="382">
        <v>99</v>
      </c>
      <c r="J1282" s="382">
        <v>999</v>
      </c>
      <c r="K1282" s="382">
        <v>99</v>
      </c>
      <c r="L1282" s="382">
        <v>8</v>
      </c>
      <c r="M1282" s="382">
        <v>99</v>
      </c>
      <c r="N1282" s="382">
        <v>99</v>
      </c>
      <c r="O1282" s="382">
        <v>99</v>
      </c>
      <c r="P1282" s="382">
        <v>9999</v>
      </c>
      <c r="Q1282" s="382">
        <v>258</v>
      </c>
      <c r="R1282" s="382">
        <v>1963</v>
      </c>
      <c r="S1282" s="382">
        <v>8</v>
      </c>
      <c r="T1282" s="382">
        <v>4.6897605705552738</v>
      </c>
      <c r="U1282" s="382">
        <v>9.2533876719307013</v>
      </c>
      <c r="V1282" s="382">
        <v>0.15282730514518589</v>
      </c>
      <c r="W1282" s="382">
        <v>5.094243504839531E-2</v>
      </c>
      <c r="X1282" s="382">
        <v>7.6413652572592943</v>
      </c>
      <c r="Y1282" s="382">
        <v>0.40753948038716248</v>
      </c>
      <c r="Z1282" s="382">
        <v>4.0779227786310637</v>
      </c>
      <c r="AA1282" s="382">
        <v>0</v>
      </c>
      <c r="AB1282" s="382">
        <v>1.5009021208924027</v>
      </c>
      <c r="AC1282" s="382"/>
      <c r="AD1282" s="382">
        <v>15.057790478058838</v>
      </c>
      <c r="AE1282" s="382"/>
      <c r="AF1282" s="382">
        <v>10.5531960647277</v>
      </c>
      <c r="AG1282" s="382">
        <v>12.476660010396499</v>
      </c>
      <c r="AH1282" s="382">
        <v>0.56036678553234864</v>
      </c>
    </row>
    <row r="1283" spans="1:34" ht="15.6">
      <c r="A1283" s="382">
        <v>11</v>
      </c>
      <c r="B1283" s="382">
        <v>101</v>
      </c>
      <c r="C1283" s="382">
        <v>2018</v>
      </c>
      <c r="D1283" s="382">
        <v>99</v>
      </c>
      <c r="E1283" s="382">
        <v>99</v>
      </c>
      <c r="F1283" s="382">
        <v>99</v>
      </c>
      <c r="G1283" s="382">
        <v>99</v>
      </c>
      <c r="H1283" s="382">
        <v>99</v>
      </c>
      <c r="I1283" s="382">
        <v>99</v>
      </c>
      <c r="J1283" s="382">
        <v>999</v>
      </c>
      <c r="K1283" s="382">
        <v>99</v>
      </c>
      <c r="L1283" s="382">
        <v>9</v>
      </c>
      <c r="M1283" s="382">
        <v>99</v>
      </c>
      <c r="N1283" s="382">
        <v>99</v>
      </c>
      <c r="O1283" s="382">
        <v>99</v>
      </c>
      <c r="P1283" s="382">
        <v>9999</v>
      </c>
      <c r="Q1283" s="382"/>
      <c r="R1283" s="382"/>
      <c r="S1283" s="382"/>
      <c r="T1283" s="382"/>
      <c r="U1283" s="382"/>
      <c r="V1283" s="382"/>
      <c r="W1283" s="382"/>
      <c r="X1283" s="382"/>
      <c r="Y1283" s="382"/>
      <c r="Z1283" s="382"/>
      <c r="AA1283" s="382"/>
      <c r="AB1283" s="382"/>
      <c r="AC1283" s="382"/>
      <c r="AD1283" s="382"/>
      <c r="AE1283" s="382"/>
      <c r="AF1283" s="382"/>
      <c r="AG1283" s="382"/>
      <c r="AH1283" s="382"/>
    </row>
    <row r="1284" spans="1:34" ht="15.6">
      <c r="A1284" s="382">
        <v>11</v>
      </c>
      <c r="B1284" s="382">
        <v>102</v>
      </c>
      <c r="C1284" s="382">
        <v>2018</v>
      </c>
      <c r="D1284" s="382">
        <v>99</v>
      </c>
      <c r="E1284" s="382">
        <v>99</v>
      </c>
      <c r="F1284" s="382">
        <v>99</v>
      </c>
      <c r="G1284" s="382">
        <v>99</v>
      </c>
      <c r="H1284" s="382">
        <v>99</v>
      </c>
      <c r="I1284" s="382">
        <v>99</v>
      </c>
      <c r="J1284" s="382">
        <v>999</v>
      </c>
      <c r="K1284" s="382">
        <v>99</v>
      </c>
      <c r="L1284" s="382">
        <v>10</v>
      </c>
      <c r="M1284" s="382">
        <v>99</v>
      </c>
      <c r="N1284" s="382">
        <v>99</v>
      </c>
      <c r="O1284" s="382">
        <v>99</v>
      </c>
      <c r="P1284" s="382">
        <v>9999</v>
      </c>
      <c r="Q1284" s="382"/>
      <c r="R1284" s="382"/>
      <c r="S1284" s="382"/>
      <c r="T1284" s="382"/>
      <c r="U1284" s="382"/>
      <c r="V1284" s="382"/>
      <c r="W1284" s="382"/>
      <c r="X1284" s="382"/>
      <c r="Y1284" s="382"/>
      <c r="Z1284" s="382"/>
      <c r="AA1284" s="382"/>
      <c r="AB1284" s="382"/>
      <c r="AC1284" s="382"/>
      <c r="AD1284" s="382"/>
      <c r="AE1284" s="382"/>
      <c r="AF1284" s="382"/>
      <c r="AG1284" s="382"/>
      <c r="AH1284" s="382"/>
    </row>
    <row r="1285" spans="1:34" ht="15.6">
      <c r="A1285" s="382">
        <v>11</v>
      </c>
      <c r="B1285" s="382">
        <v>103</v>
      </c>
      <c r="C1285" s="382">
        <v>2018</v>
      </c>
      <c r="D1285" s="382">
        <v>99</v>
      </c>
      <c r="E1285" s="382">
        <v>99</v>
      </c>
      <c r="F1285" s="382">
        <v>99</v>
      </c>
      <c r="G1285" s="382">
        <v>99</v>
      </c>
      <c r="H1285" s="382">
        <v>99</v>
      </c>
      <c r="I1285" s="382">
        <v>99</v>
      </c>
      <c r="J1285" s="382">
        <v>999</v>
      </c>
      <c r="K1285" s="382">
        <v>99</v>
      </c>
      <c r="L1285" s="382">
        <v>11</v>
      </c>
      <c r="M1285" s="382">
        <v>99</v>
      </c>
      <c r="N1285" s="382">
        <v>99</v>
      </c>
      <c r="O1285" s="382">
        <v>99</v>
      </c>
      <c r="P1285" s="382">
        <v>9999</v>
      </c>
      <c r="Q1285" s="382">
        <v>21</v>
      </c>
      <c r="R1285" s="382">
        <v>99</v>
      </c>
      <c r="S1285" s="382">
        <v>11</v>
      </c>
      <c r="T1285" s="382">
        <v>4.1919191919191929</v>
      </c>
      <c r="U1285" s="382">
        <v>13.599191919191931</v>
      </c>
      <c r="V1285" s="382">
        <v>1.0101010101010102</v>
      </c>
      <c r="W1285" s="382">
        <v>0</v>
      </c>
      <c r="X1285" s="382">
        <v>43.434343434343425</v>
      </c>
      <c r="Y1285" s="382">
        <v>1.0101010101010102</v>
      </c>
      <c r="Z1285" s="382">
        <v>4.8836471461414313</v>
      </c>
      <c r="AA1285" s="382">
        <v>0</v>
      </c>
      <c r="AB1285" s="382">
        <v>1.6677376418234682</v>
      </c>
      <c r="AC1285" s="382"/>
      <c r="AD1285" s="382">
        <v>23.069680958729862</v>
      </c>
      <c r="AE1285" s="382"/>
      <c r="AF1285" s="382">
        <v>0.53222945002956845</v>
      </c>
      <c r="AG1285" s="382">
        <v>0.92475264281765757</v>
      </c>
      <c r="AH1285" s="382">
        <v>0</v>
      </c>
    </row>
    <row r="1286" spans="1:34" ht="15.6">
      <c r="A1286" s="382">
        <v>11</v>
      </c>
      <c r="B1286" s="382">
        <v>104</v>
      </c>
      <c r="C1286" s="382">
        <v>2018</v>
      </c>
      <c r="D1286" s="382">
        <v>99</v>
      </c>
      <c r="E1286" s="382">
        <v>99</v>
      </c>
      <c r="F1286" s="382">
        <v>99</v>
      </c>
      <c r="G1286" s="382">
        <v>99</v>
      </c>
      <c r="H1286" s="382">
        <v>99</v>
      </c>
      <c r="I1286" s="382">
        <v>99</v>
      </c>
      <c r="J1286" s="382">
        <v>999</v>
      </c>
      <c r="K1286" s="382">
        <v>99</v>
      </c>
      <c r="L1286" s="382">
        <v>12</v>
      </c>
      <c r="M1286" s="382">
        <v>99</v>
      </c>
      <c r="N1286" s="382">
        <v>99</v>
      </c>
      <c r="O1286" s="382">
        <v>99</v>
      </c>
      <c r="P1286" s="382">
        <v>9999</v>
      </c>
      <c r="Q1286" s="382"/>
      <c r="R1286" s="382"/>
      <c r="S1286" s="382"/>
      <c r="T1286" s="382"/>
      <c r="U1286" s="382"/>
      <c r="V1286" s="382"/>
      <c r="W1286" s="382"/>
      <c r="X1286" s="382"/>
      <c r="Y1286" s="382"/>
      <c r="Z1286" s="382"/>
      <c r="AA1286" s="382"/>
      <c r="AB1286" s="382"/>
      <c r="AC1286" s="382"/>
      <c r="AD1286" s="382"/>
      <c r="AE1286" s="382"/>
      <c r="AF1286" s="382"/>
      <c r="AG1286" s="382"/>
      <c r="AH1286" s="382"/>
    </row>
    <row r="1287" spans="1:34" ht="15.6">
      <c r="A1287" s="382">
        <v>11</v>
      </c>
      <c r="B1287" s="382">
        <v>105</v>
      </c>
      <c r="C1287" s="382">
        <v>2018</v>
      </c>
      <c r="D1287" s="382">
        <v>99</v>
      </c>
      <c r="E1287" s="382">
        <v>99</v>
      </c>
      <c r="F1287" s="382">
        <v>99</v>
      </c>
      <c r="G1287" s="382">
        <v>99</v>
      </c>
      <c r="H1287" s="382">
        <v>99</v>
      </c>
      <c r="I1287" s="382">
        <v>99</v>
      </c>
      <c r="J1287" s="382">
        <v>999</v>
      </c>
      <c r="K1287" s="382">
        <v>99</v>
      </c>
      <c r="L1287" s="382">
        <v>13</v>
      </c>
      <c r="M1287" s="382">
        <v>99</v>
      </c>
      <c r="N1287" s="382">
        <v>99</v>
      </c>
      <c r="O1287" s="382">
        <v>99</v>
      </c>
      <c r="P1287" s="382">
        <v>9999</v>
      </c>
      <c r="Q1287" s="382"/>
      <c r="R1287" s="382"/>
      <c r="S1287" s="382"/>
      <c r="T1287" s="382"/>
      <c r="U1287" s="382"/>
      <c r="V1287" s="382"/>
      <c r="W1287" s="382"/>
      <c r="X1287" s="382"/>
      <c r="Y1287" s="382"/>
      <c r="Z1287" s="382"/>
      <c r="AA1287" s="382"/>
      <c r="AB1287" s="382"/>
      <c r="AC1287" s="382"/>
      <c r="AD1287" s="382"/>
      <c r="AE1287" s="382"/>
      <c r="AF1287" s="382"/>
      <c r="AG1287" s="382"/>
      <c r="AH1287" s="382"/>
    </row>
    <row r="1288" spans="1:34" ht="15.6">
      <c r="A1288" s="382">
        <v>11</v>
      </c>
      <c r="B1288" s="382">
        <v>106</v>
      </c>
      <c r="C1288" s="382">
        <v>2018</v>
      </c>
      <c r="D1288" s="382">
        <v>99</v>
      </c>
      <c r="E1288" s="382">
        <v>99</v>
      </c>
      <c r="F1288" s="382">
        <v>99</v>
      </c>
      <c r="G1288" s="382">
        <v>99</v>
      </c>
      <c r="H1288" s="382">
        <v>99</v>
      </c>
      <c r="I1288" s="382">
        <v>99</v>
      </c>
      <c r="J1288" s="382">
        <v>999</v>
      </c>
      <c r="K1288" s="382">
        <v>99</v>
      </c>
      <c r="L1288" s="382">
        <v>14</v>
      </c>
      <c r="M1288" s="382">
        <v>99</v>
      </c>
      <c r="N1288" s="382">
        <v>99</v>
      </c>
      <c r="O1288" s="382">
        <v>99</v>
      </c>
      <c r="P1288" s="382">
        <v>9999</v>
      </c>
      <c r="Q1288" s="382"/>
      <c r="R1288" s="382"/>
      <c r="S1288" s="382"/>
      <c r="T1288" s="382"/>
      <c r="U1288" s="382"/>
      <c r="V1288" s="382"/>
      <c r="W1288" s="382"/>
      <c r="X1288" s="382"/>
      <c r="Y1288" s="382"/>
      <c r="Z1288" s="382"/>
      <c r="AA1288" s="382"/>
      <c r="AB1288" s="382"/>
      <c r="AC1288" s="382"/>
      <c r="AD1288" s="382"/>
      <c r="AE1288" s="382"/>
      <c r="AF1288" s="382"/>
      <c r="AG1288" s="382"/>
      <c r="AH1288" s="382"/>
    </row>
    <row r="1289" spans="1:34" ht="15.6">
      <c r="A1289" s="382">
        <v>11</v>
      </c>
      <c r="B1289" s="382">
        <v>107</v>
      </c>
      <c r="C1289" s="382">
        <v>2018</v>
      </c>
      <c r="D1289" s="382">
        <v>99</v>
      </c>
      <c r="E1289" s="382">
        <v>99</v>
      </c>
      <c r="F1289" s="382">
        <v>99</v>
      </c>
      <c r="G1289" s="382">
        <v>99</v>
      </c>
      <c r="H1289" s="382">
        <v>99</v>
      </c>
      <c r="I1289" s="382">
        <v>99</v>
      </c>
      <c r="J1289" s="382">
        <v>999</v>
      </c>
      <c r="K1289" s="382">
        <v>99</v>
      </c>
      <c r="L1289" s="382">
        <v>15</v>
      </c>
      <c r="M1289" s="382">
        <v>99</v>
      </c>
      <c r="N1289" s="382">
        <v>99</v>
      </c>
      <c r="O1289" s="382">
        <v>99</v>
      </c>
      <c r="P1289" s="382">
        <v>9999</v>
      </c>
      <c r="Q1289" s="382"/>
      <c r="R1289" s="382"/>
      <c r="S1289" s="382"/>
      <c r="T1289" s="382"/>
      <c r="U1289" s="382"/>
      <c r="V1289" s="382"/>
      <c r="W1289" s="382"/>
      <c r="X1289" s="382"/>
      <c r="Y1289" s="382"/>
      <c r="Z1289" s="382"/>
      <c r="AA1289" s="382"/>
      <c r="AB1289" s="382"/>
      <c r="AC1289" s="382"/>
      <c r="AD1289" s="382"/>
      <c r="AE1289" s="382"/>
      <c r="AF1289" s="382"/>
      <c r="AG1289" s="382"/>
      <c r="AH1289" s="382"/>
    </row>
    <row r="1290" spans="1:34" ht="15.6">
      <c r="A1290" s="382">
        <v>11</v>
      </c>
      <c r="B1290" s="382">
        <v>108</v>
      </c>
      <c r="C1290" s="382">
        <v>2017</v>
      </c>
      <c r="D1290" s="382">
        <v>99</v>
      </c>
      <c r="E1290" s="382">
        <v>99</v>
      </c>
      <c r="F1290" s="382">
        <v>99</v>
      </c>
      <c r="G1290" s="382">
        <v>99</v>
      </c>
      <c r="H1290" s="382">
        <v>99</v>
      </c>
      <c r="I1290" s="382">
        <v>99</v>
      </c>
      <c r="J1290" s="382">
        <v>999</v>
      </c>
      <c r="K1290" s="382">
        <v>99</v>
      </c>
      <c r="L1290" s="382">
        <v>1</v>
      </c>
      <c r="M1290" s="382">
        <v>99</v>
      </c>
      <c r="N1290" s="382">
        <v>99</v>
      </c>
      <c r="O1290" s="382">
        <v>99</v>
      </c>
      <c r="P1290" s="382">
        <v>9999</v>
      </c>
      <c r="Q1290" s="382">
        <v>60</v>
      </c>
      <c r="R1290" s="382">
        <v>196</v>
      </c>
      <c r="S1290" s="382">
        <v>1</v>
      </c>
      <c r="T1290" s="382">
        <v>2.0051020408163263</v>
      </c>
      <c r="U1290" s="382">
        <v>5.1627551020408156</v>
      </c>
      <c r="V1290" s="382">
        <v>0</v>
      </c>
      <c r="W1290" s="382">
        <v>0</v>
      </c>
      <c r="X1290" s="382">
        <v>0</v>
      </c>
      <c r="Y1290" s="382">
        <v>0</v>
      </c>
      <c r="Z1290" s="382">
        <v>2.223320407386788</v>
      </c>
      <c r="AA1290" s="382">
        <v>0</v>
      </c>
      <c r="AB1290" s="382">
        <v>0.45733755875599807</v>
      </c>
      <c r="AC1290" s="382"/>
      <c r="AD1290" s="382">
        <v>16.878172542292742</v>
      </c>
      <c r="AE1290" s="382"/>
      <c r="AF1290" s="382">
        <v>1.1249497790277223</v>
      </c>
      <c r="AG1290" s="382">
        <v>0.77015696923938737</v>
      </c>
      <c r="AH1290" s="382">
        <v>0</v>
      </c>
    </row>
    <row r="1291" spans="1:34" ht="15.6">
      <c r="A1291" s="382">
        <v>11</v>
      </c>
      <c r="B1291" s="382">
        <v>109</v>
      </c>
      <c r="C1291" s="382">
        <v>2017</v>
      </c>
      <c r="D1291" s="382">
        <v>99</v>
      </c>
      <c r="E1291" s="382">
        <v>99</v>
      </c>
      <c r="F1291" s="382">
        <v>99</v>
      </c>
      <c r="G1291" s="382">
        <v>99</v>
      </c>
      <c r="H1291" s="382">
        <v>99</v>
      </c>
      <c r="I1291" s="382">
        <v>99</v>
      </c>
      <c r="J1291" s="382">
        <v>999</v>
      </c>
      <c r="K1291" s="382">
        <v>99</v>
      </c>
      <c r="L1291" s="382">
        <v>2</v>
      </c>
      <c r="M1291" s="382">
        <v>99</v>
      </c>
      <c r="N1291" s="382">
        <v>99</v>
      </c>
      <c r="O1291" s="382">
        <v>99</v>
      </c>
      <c r="P1291" s="382">
        <v>9999</v>
      </c>
      <c r="Q1291" s="382">
        <v>161</v>
      </c>
      <c r="R1291" s="382">
        <v>727</v>
      </c>
      <c r="S1291" s="382">
        <v>2</v>
      </c>
      <c r="T1291" s="382">
        <v>2.2035763411279223</v>
      </c>
      <c r="U1291" s="382">
        <v>5.9005502063273809</v>
      </c>
      <c r="V1291" s="382">
        <v>0</v>
      </c>
      <c r="W1291" s="382">
        <v>0</v>
      </c>
      <c r="X1291" s="382">
        <v>0.55020632737276476</v>
      </c>
      <c r="Y1291" s="382">
        <v>0</v>
      </c>
      <c r="Z1291" s="382">
        <v>2.4050382066980407</v>
      </c>
      <c r="AA1291" s="382">
        <v>0</v>
      </c>
      <c r="AB1291" s="382">
        <v>0.754510236323363</v>
      </c>
      <c r="AC1291" s="382"/>
      <c r="AD1291" s="382">
        <v>22.218861684861874</v>
      </c>
      <c r="AE1291" s="382"/>
      <c r="AF1291" s="382">
        <v>4.172645353842622</v>
      </c>
      <c r="AG1291" s="382">
        <v>3.2648901580652274</v>
      </c>
      <c r="AH1291" s="382">
        <v>1.1004126547455293</v>
      </c>
    </row>
    <row r="1292" spans="1:34" ht="15.6">
      <c r="A1292" s="382">
        <v>11</v>
      </c>
      <c r="B1292" s="382">
        <v>110</v>
      </c>
      <c r="C1292" s="382">
        <v>2017</v>
      </c>
      <c r="D1292" s="382">
        <v>99</v>
      </c>
      <c r="E1292" s="382">
        <v>99</v>
      </c>
      <c r="F1292" s="382">
        <v>99</v>
      </c>
      <c r="G1292" s="382">
        <v>99</v>
      </c>
      <c r="H1292" s="382">
        <v>99</v>
      </c>
      <c r="I1292" s="382">
        <v>99</v>
      </c>
      <c r="J1292" s="382">
        <v>999</v>
      </c>
      <c r="K1292" s="382">
        <v>99</v>
      </c>
      <c r="L1292" s="382">
        <v>3</v>
      </c>
      <c r="M1292" s="382">
        <v>99</v>
      </c>
      <c r="N1292" s="382">
        <v>99</v>
      </c>
      <c r="O1292" s="382">
        <v>99</v>
      </c>
      <c r="P1292" s="382">
        <v>9999</v>
      </c>
      <c r="Q1292" s="382">
        <v>255</v>
      </c>
      <c r="R1292" s="382">
        <v>1483</v>
      </c>
      <c r="S1292" s="382">
        <v>3</v>
      </c>
      <c r="T1292" s="382">
        <v>2.7424140256237362</v>
      </c>
      <c r="U1292" s="382">
        <v>6.5202966958867092</v>
      </c>
      <c r="V1292" s="382">
        <v>0</v>
      </c>
      <c r="W1292" s="382">
        <v>0</v>
      </c>
      <c r="X1292" s="382">
        <v>0.40458530006743099</v>
      </c>
      <c r="Y1292" s="382">
        <v>0</v>
      </c>
      <c r="Z1292" s="382">
        <v>2.4944873907989367</v>
      </c>
      <c r="AA1292" s="382">
        <v>0</v>
      </c>
      <c r="AB1292" s="382">
        <v>1.297230349538131</v>
      </c>
      <c r="AC1292" s="382"/>
      <c r="AD1292" s="382">
        <v>19.045152674737288</v>
      </c>
      <c r="AE1292" s="382"/>
      <c r="AF1292" s="382">
        <v>8.5117373586638365</v>
      </c>
      <c r="AG1292" s="382">
        <v>7.3595314060254688</v>
      </c>
      <c r="AH1292" s="382">
        <v>1.2137559002022931</v>
      </c>
    </row>
    <row r="1293" spans="1:34" ht="15.6">
      <c r="A1293" s="382">
        <v>11</v>
      </c>
      <c r="B1293" s="382">
        <v>111</v>
      </c>
      <c r="C1293" s="382">
        <v>2017</v>
      </c>
      <c r="D1293" s="382">
        <v>99</v>
      </c>
      <c r="E1293" s="382">
        <v>99</v>
      </c>
      <c r="F1293" s="382">
        <v>99</v>
      </c>
      <c r="G1293" s="382">
        <v>99</v>
      </c>
      <c r="H1293" s="382">
        <v>99</v>
      </c>
      <c r="I1293" s="382">
        <v>99</v>
      </c>
      <c r="J1293" s="382">
        <v>999</v>
      </c>
      <c r="K1293" s="382">
        <v>99</v>
      </c>
      <c r="L1293" s="382">
        <v>4</v>
      </c>
      <c r="M1293" s="382">
        <v>99</v>
      </c>
      <c r="N1293" s="382">
        <v>99</v>
      </c>
      <c r="O1293" s="382">
        <v>99</v>
      </c>
      <c r="P1293" s="382">
        <v>9999</v>
      </c>
      <c r="Q1293" s="382">
        <v>342</v>
      </c>
      <c r="R1293" s="382">
        <v>2947</v>
      </c>
      <c r="S1293" s="382">
        <v>4</v>
      </c>
      <c r="T1293" s="382">
        <v>3.6379368849677638</v>
      </c>
      <c r="U1293" s="382">
        <v>6.8963691890057639</v>
      </c>
      <c r="V1293" s="382">
        <v>0</v>
      </c>
      <c r="W1293" s="382">
        <v>0</v>
      </c>
      <c r="X1293" s="382">
        <v>0.71258907363420443</v>
      </c>
      <c r="Y1293" s="382">
        <v>3.3932813030200203E-2</v>
      </c>
      <c r="Z1293" s="382">
        <v>2.5923009361001776</v>
      </c>
      <c r="AA1293" s="382">
        <v>0</v>
      </c>
      <c r="AB1293" s="382">
        <v>1.5715789574494821</v>
      </c>
      <c r="AC1293" s="382"/>
      <c r="AD1293" s="382">
        <v>-1.1508661305918844</v>
      </c>
      <c r="AE1293" s="382"/>
      <c r="AF1293" s="382">
        <v>16.914423463238244</v>
      </c>
      <c r="AG1293" s="382">
        <v>15.468289534572188</v>
      </c>
      <c r="AH1293" s="382">
        <v>0.47505938242280282</v>
      </c>
    </row>
    <row r="1294" spans="1:34" ht="15.6">
      <c r="A1294" s="382">
        <v>11</v>
      </c>
      <c r="B1294" s="382">
        <v>112</v>
      </c>
      <c r="C1294" s="382">
        <v>2017</v>
      </c>
      <c r="D1294" s="382">
        <v>99</v>
      </c>
      <c r="E1294" s="382">
        <v>99</v>
      </c>
      <c r="F1294" s="382">
        <v>99</v>
      </c>
      <c r="G1294" s="382">
        <v>99</v>
      </c>
      <c r="H1294" s="382">
        <v>99</v>
      </c>
      <c r="I1294" s="382">
        <v>99</v>
      </c>
      <c r="J1294" s="382">
        <v>999</v>
      </c>
      <c r="K1294" s="382">
        <v>99</v>
      </c>
      <c r="L1294" s="382">
        <v>5</v>
      </c>
      <c r="M1294" s="382">
        <v>99</v>
      </c>
      <c r="N1294" s="382">
        <v>99</v>
      </c>
      <c r="O1294" s="382">
        <v>99</v>
      </c>
      <c r="P1294" s="382">
        <v>9999</v>
      </c>
      <c r="Q1294" s="382">
        <v>467</v>
      </c>
      <c r="R1294" s="382">
        <v>6951</v>
      </c>
      <c r="S1294" s="382">
        <v>5.0294921594015243</v>
      </c>
      <c r="T1294" s="382">
        <v>4.3147748525392036</v>
      </c>
      <c r="U1294" s="382">
        <v>7.3650410012947889</v>
      </c>
      <c r="V1294" s="382">
        <v>0</v>
      </c>
      <c r="W1294" s="382">
        <v>0</v>
      </c>
      <c r="X1294" s="382">
        <v>1.1077542799597178</v>
      </c>
      <c r="Y1294" s="382">
        <v>7.1932096101280388E-2</v>
      </c>
      <c r="Z1294" s="382">
        <v>2.7989312180987169</v>
      </c>
      <c r="AA1294" s="382">
        <v>1.9532352420296839</v>
      </c>
      <c r="AB1294" s="382">
        <v>1.418544210440305</v>
      </c>
      <c r="AC1294" s="382">
        <v>-3.9731500208484847</v>
      </c>
      <c r="AD1294" s="382">
        <v>-1.430557886600262</v>
      </c>
      <c r="AE1294" s="382">
        <v>-4.5926916083706093</v>
      </c>
      <c r="AF1294" s="382">
        <v>39.89554037766171</v>
      </c>
      <c r="AG1294" s="382">
        <v>38.964051730436758</v>
      </c>
      <c r="AH1294" s="382">
        <v>0.41720615738742639</v>
      </c>
    </row>
    <row r="1295" spans="1:34" ht="15.6">
      <c r="A1295" s="382">
        <v>11</v>
      </c>
      <c r="B1295" s="382">
        <v>113</v>
      </c>
      <c r="C1295" s="382">
        <v>2017</v>
      </c>
      <c r="D1295" s="382">
        <v>99</v>
      </c>
      <c r="E1295" s="382">
        <v>99</v>
      </c>
      <c r="F1295" s="382">
        <v>99</v>
      </c>
      <c r="G1295" s="382">
        <v>99</v>
      </c>
      <c r="H1295" s="382">
        <v>99</v>
      </c>
      <c r="I1295" s="382">
        <v>99</v>
      </c>
      <c r="J1295" s="382">
        <v>999</v>
      </c>
      <c r="K1295" s="382">
        <v>99</v>
      </c>
      <c r="L1295" s="382">
        <v>6</v>
      </c>
      <c r="M1295" s="382">
        <v>99</v>
      </c>
      <c r="N1295" s="382">
        <v>99</v>
      </c>
      <c r="O1295" s="382">
        <v>99</v>
      </c>
      <c r="P1295" s="382">
        <v>9999</v>
      </c>
      <c r="Q1295" s="382">
        <v>389</v>
      </c>
      <c r="R1295" s="382">
        <v>3485</v>
      </c>
      <c r="S1295" s="382">
        <v>6</v>
      </c>
      <c r="T1295" s="382">
        <v>4.6031563845050227</v>
      </c>
      <c r="U1295" s="382">
        <v>8.526484935437578</v>
      </c>
      <c r="V1295" s="382">
        <v>5.738880918220949E-2</v>
      </c>
      <c r="W1295" s="382">
        <v>2.8694404591104745E-2</v>
      </c>
      <c r="X1295" s="382">
        <v>3.3285509325681497</v>
      </c>
      <c r="Y1295" s="382">
        <v>0.22955523672883796</v>
      </c>
      <c r="Z1295" s="382">
        <v>3.4394798512552436</v>
      </c>
      <c r="AA1295" s="382">
        <v>0</v>
      </c>
      <c r="AB1295" s="382">
        <v>1.3790984599891545</v>
      </c>
      <c r="AC1295" s="382"/>
      <c r="AD1295" s="382">
        <v>7.826830764935389</v>
      </c>
      <c r="AE1295" s="382"/>
      <c r="AF1295" s="382">
        <v>20.002295815875563</v>
      </c>
      <c r="AG1295" s="382">
        <v>22.615930733822022</v>
      </c>
      <c r="AH1295" s="382">
        <v>0.94691535150645612</v>
      </c>
    </row>
    <row r="1296" spans="1:34" ht="15.6">
      <c r="A1296" s="382">
        <v>11</v>
      </c>
      <c r="B1296" s="382">
        <v>114</v>
      </c>
      <c r="C1296" s="382">
        <v>2017</v>
      </c>
      <c r="D1296" s="382">
        <v>99</v>
      </c>
      <c r="E1296" s="382">
        <v>99</v>
      </c>
      <c r="F1296" s="382">
        <v>99</v>
      </c>
      <c r="G1296" s="382">
        <v>99</v>
      </c>
      <c r="H1296" s="382">
        <v>99</v>
      </c>
      <c r="I1296" s="382">
        <v>99</v>
      </c>
      <c r="J1296" s="382">
        <v>999</v>
      </c>
      <c r="K1296" s="382">
        <v>99</v>
      </c>
      <c r="L1296" s="382">
        <v>7</v>
      </c>
      <c r="M1296" s="382">
        <v>99</v>
      </c>
      <c r="N1296" s="382">
        <v>99</v>
      </c>
      <c r="O1296" s="382">
        <v>99</v>
      </c>
      <c r="P1296" s="382">
        <v>9999</v>
      </c>
      <c r="Q1296" s="382"/>
      <c r="R1296" s="382"/>
      <c r="S1296" s="382"/>
      <c r="T1296" s="382"/>
      <c r="U1296" s="382"/>
      <c r="V1296" s="382"/>
      <c r="W1296" s="382"/>
      <c r="X1296" s="382"/>
      <c r="Y1296" s="382"/>
      <c r="Z1296" s="382"/>
      <c r="AA1296" s="382"/>
      <c r="AB1296" s="382"/>
      <c r="AC1296" s="382"/>
      <c r="AD1296" s="382"/>
      <c r="AE1296" s="382"/>
      <c r="AF1296" s="382"/>
      <c r="AG1296" s="382"/>
      <c r="AH1296" s="382"/>
    </row>
    <row r="1297" spans="1:34" ht="15.6">
      <c r="A1297" s="382">
        <v>11</v>
      </c>
      <c r="B1297" s="382">
        <v>115</v>
      </c>
      <c r="C1297" s="382">
        <v>2017</v>
      </c>
      <c r="D1297" s="382">
        <v>99</v>
      </c>
      <c r="E1297" s="382">
        <v>99</v>
      </c>
      <c r="F1297" s="382">
        <v>99</v>
      </c>
      <c r="G1297" s="382">
        <v>99</v>
      </c>
      <c r="H1297" s="382">
        <v>99</v>
      </c>
      <c r="I1297" s="382">
        <v>99</v>
      </c>
      <c r="J1297" s="382">
        <v>999</v>
      </c>
      <c r="K1297" s="382">
        <v>99</v>
      </c>
      <c r="L1297" s="382">
        <v>8</v>
      </c>
      <c r="M1297" s="382">
        <v>99</v>
      </c>
      <c r="N1297" s="382">
        <v>99</v>
      </c>
      <c r="O1297" s="382">
        <v>99</v>
      </c>
      <c r="P1297" s="382">
        <v>9999</v>
      </c>
      <c r="Q1297" s="382">
        <v>223</v>
      </c>
      <c r="R1297" s="382">
        <v>1573</v>
      </c>
      <c r="S1297" s="382">
        <v>8</v>
      </c>
      <c r="T1297" s="382">
        <v>4.5435473617291811</v>
      </c>
      <c r="U1297" s="382">
        <v>9.2816274634456359</v>
      </c>
      <c r="V1297" s="382">
        <v>6.3572790845518104E-2</v>
      </c>
      <c r="W1297" s="382">
        <v>6.3572790845518104E-2</v>
      </c>
      <c r="X1297" s="382">
        <v>6.2937062937062924</v>
      </c>
      <c r="Y1297" s="382">
        <v>0.31786395422759051</v>
      </c>
      <c r="Z1297" s="382">
        <v>3.9251903824231298</v>
      </c>
      <c r="AA1297" s="382">
        <v>0</v>
      </c>
      <c r="AB1297" s="382">
        <v>1.7428934819970381</v>
      </c>
      <c r="AC1297" s="382"/>
      <c r="AD1297" s="382">
        <v>4.8099561912819642</v>
      </c>
      <c r="AE1297" s="382"/>
      <c r="AF1297" s="382">
        <v>9.0282959306663599</v>
      </c>
      <c r="AG1297" s="382">
        <v>11.112058257629251</v>
      </c>
      <c r="AH1297" s="382">
        <v>0.50858232676414483</v>
      </c>
    </row>
    <row r="1298" spans="1:34" ht="15.6">
      <c r="A1298" s="382">
        <v>11</v>
      </c>
      <c r="B1298" s="382">
        <v>116</v>
      </c>
      <c r="C1298" s="382">
        <v>2017</v>
      </c>
      <c r="D1298" s="382">
        <v>99</v>
      </c>
      <c r="E1298" s="382">
        <v>99</v>
      </c>
      <c r="F1298" s="382">
        <v>99</v>
      </c>
      <c r="G1298" s="382">
        <v>99</v>
      </c>
      <c r="H1298" s="382">
        <v>99</v>
      </c>
      <c r="I1298" s="382">
        <v>99</v>
      </c>
      <c r="J1298" s="382">
        <v>999</v>
      </c>
      <c r="K1298" s="382">
        <v>99</v>
      </c>
      <c r="L1298" s="382">
        <v>9</v>
      </c>
      <c r="M1298" s="382">
        <v>99</v>
      </c>
      <c r="N1298" s="382">
        <v>99</v>
      </c>
      <c r="O1298" s="382">
        <v>99</v>
      </c>
      <c r="P1298" s="382">
        <v>9999</v>
      </c>
      <c r="Q1298" s="382"/>
      <c r="R1298" s="382"/>
      <c r="S1298" s="382"/>
      <c r="T1298" s="382"/>
      <c r="U1298" s="382"/>
      <c r="V1298" s="382"/>
      <c r="W1298" s="382"/>
      <c r="X1298" s="382"/>
      <c r="Y1298" s="382"/>
      <c r="Z1298" s="382"/>
      <c r="AA1298" s="382"/>
      <c r="AB1298" s="382"/>
      <c r="AC1298" s="382"/>
      <c r="AD1298" s="382"/>
      <c r="AE1298" s="382"/>
      <c r="AF1298" s="382"/>
      <c r="AG1298" s="382"/>
      <c r="AH1298" s="382"/>
    </row>
    <row r="1299" spans="1:34" ht="15.6">
      <c r="A1299" s="382">
        <v>11</v>
      </c>
      <c r="B1299" s="382">
        <v>117</v>
      </c>
      <c r="C1299" s="382">
        <v>2017</v>
      </c>
      <c r="D1299" s="382">
        <v>99</v>
      </c>
      <c r="E1299" s="382">
        <v>99</v>
      </c>
      <c r="F1299" s="382">
        <v>99</v>
      </c>
      <c r="G1299" s="382">
        <v>99</v>
      </c>
      <c r="H1299" s="382">
        <v>99</v>
      </c>
      <c r="I1299" s="382">
        <v>99</v>
      </c>
      <c r="J1299" s="382">
        <v>999</v>
      </c>
      <c r="K1299" s="382">
        <v>99</v>
      </c>
      <c r="L1299" s="382">
        <v>10</v>
      </c>
      <c r="M1299" s="382">
        <v>99</v>
      </c>
      <c r="N1299" s="382">
        <v>99</v>
      </c>
      <c r="O1299" s="382">
        <v>99</v>
      </c>
      <c r="P1299" s="382">
        <v>9999</v>
      </c>
      <c r="Q1299" s="382"/>
      <c r="R1299" s="382"/>
      <c r="S1299" s="382"/>
      <c r="T1299" s="382"/>
      <c r="U1299" s="382"/>
      <c r="V1299" s="382"/>
      <c r="W1299" s="382"/>
      <c r="X1299" s="382"/>
      <c r="Y1299" s="382"/>
      <c r="Z1299" s="382"/>
      <c r="AA1299" s="382"/>
      <c r="AB1299" s="382"/>
      <c r="AC1299" s="382"/>
      <c r="AD1299" s="382"/>
      <c r="AE1299" s="382"/>
      <c r="AF1299" s="382"/>
      <c r="AG1299" s="382"/>
      <c r="AH1299" s="382"/>
    </row>
    <row r="1300" spans="1:34" ht="15.6">
      <c r="A1300" s="382">
        <v>11</v>
      </c>
      <c r="B1300" s="382">
        <v>118</v>
      </c>
      <c r="C1300" s="382">
        <v>2017</v>
      </c>
      <c r="D1300" s="382">
        <v>99</v>
      </c>
      <c r="E1300" s="382">
        <v>99</v>
      </c>
      <c r="F1300" s="382">
        <v>99</v>
      </c>
      <c r="G1300" s="382">
        <v>99</v>
      </c>
      <c r="H1300" s="382">
        <v>99</v>
      </c>
      <c r="I1300" s="382">
        <v>99</v>
      </c>
      <c r="J1300" s="382">
        <v>999</v>
      </c>
      <c r="K1300" s="382">
        <v>99</v>
      </c>
      <c r="L1300" s="382">
        <v>11</v>
      </c>
      <c r="M1300" s="382">
        <v>99</v>
      </c>
      <c r="N1300" s="382">
        <v>99</v>
      </c>
      <c r="O1300" s="382">
        <v>99</v>
      </c>
      <c r="P1300" s="382">
        <v>9999</v>
      </c>
      <c r="Q1300" s="382">
        <v>15</v>
      </c>
      <c r="R1300" s="382">
        <v>60</v>
      </c>
      <c r="S1300" s="382">
        <v>11</v>
      </c>
      <c r="T1300" s="382">
        <v>4.5999999999999996</v>
      </c>
      <c r="U1300" s="382">
        <v>9.571666666666669</v>
      </c>
      <c r="V1300" s="382">
        <v>0</v>
      </c>
      <c r="W1300" s="382">
        <v>0</v>
      </c>
      <c r="X1300" s="382">
        <v>10</v>
      </c>
      <c r="Y1300" s="382">
        <v>0</v>
      </c>
      <c r="Z1300" s="382">
        <v>3.9878186044781678</v>
      </c>
      <c r="AA1300" s="382">
        <v>0</v>
      </c>
      <c r="AB1300" s="382">
        <v>1.3564659966250543</v>
      </c>
      <c r="AC1300" s="382"/>
      <c r="AD1300" s="382">
        <v>-10.346301614040041</v>
      </c>
      <c r="AE1300" s="382"/>
      <c r="AF1300" s="382">
        <v>0.34437238133501685</v>
      </c>
      <c r="AG1300" s="382">
        <v>0.43709966146277313</v>
      </c>
      <c r="AH1300" s="382">
        <v>0</v>
      </c>
    </row>
    <row r="1301" spans="1:34" ht="15.6">
      <c r="A1301" s="382">
        <v>11</v>
      </c>
      <c r="B1301" s="382">
        <v>119</v>
      </c>
      <c r="C1301" s="382">
        <v>2017</v>
      </c>
      <c r="D1301" s="382">
        <v>99</v>
      </c>
      <c r="E1301" s="382">
        <v>99</v>
      </c>
      <c r="F1301" s="382">
        <v>99</v>
      </c>
      <c r="G1301" s="382">
        <v>99</v>
      </c>
      <c r="H1301" s="382">
        <v>99</v>
      </c>
      <c r="I1301" s="382">
        <v>99</v>
      </c>
      <c r="J1301" s="382">
        <v>999</v>
      </c>
      <c r="K1301" s="382">
        <v>99</v>
      </c>
      <c r="L1301" s="382">
        <v>12</v>
      </c>
      <c r="M1301" s="382">
        <v>99</v>
      </c>
      <c r="N1301" s="382">
        <v>99</v>
      </c>
      <c r="O1301" s="382">
        <v>99</v>
      </c>
      <c r="P1301" s="382">
        <v>9999</v>
      </c>
      <c r="Q1301" s="382"/>
      <c r="R1301" s="382"/>
      <c r="S1301" s="382"/>
      <c r="T1301" s="382"/>
      <c r="U1301" s="382"/>
      <c r="V1301" s="382"/>
      <c r="W1301" s="382"/>
      <c r="X1301" s="382"/>
      <c r="Y1301" s="382"/>
      <c r="Z1301" s="382"/>
      <c r="AA1301" s="382"/>
      <c r="AB1301" s="382"/>
      <c r="AC1301" s="382"/>
      <c r="AD1301" s="382"/>
      <c r="AE1301" s="382"/>
      <c r="AF1301" s="382"/>
      <c r="AG1301" s="382"/>
      <c r="AH1301" s="382"/>
    </row>
    <row r="1302" spans="1:34" ht="15.6">
      <c r="A1302" s="382">
        <v>11</v>
      </c>
      <c r="B1302" s="382">
        <v>120</v>
      </c>
      <c r="C1302" s="382">
        <v>2017</v>
      </c>
      <c r="D1302" s="382">
        <v>99</v>
      </c>
      <c r="E1302" s="382">
        <v>99</v>
      </c>
      <c r="F1302" s="382">
        <v>99</v>
      </c>
      <c r="G1302" s="382">
        <v>99</v>
      </c>
      <c r="H1302" s="382">
        <v>99</v>
      </c>
      <c r="I1302" s="382">
        <v>99</v>
      </c>
      <c r="J1302" s="382">
        <v>999</v>
      </c>
      <c r="K1302" s="382">
        <v>99</v>
      </c>
      <c r="L1302" s="382">
        <v>13</v>
      </c>
      <c r="M1302" s="382">
        <v>99</v>
      </c>
      <c r="N1302" s="382">
        <v>99</v>
      </c>
      <c r="O1302" s="382">
        <v>99</v>
      </c>
      <c r="P1302" s="382">
        <v>9999</v>
      </c>
      <c r="Q1302" s="382"/>
      <c r="R1302" s="382"/>
      <c r="S1302" s="382"/>
      <c r="T1302" s="382"/>
      <c r="U1302" s="382"/>
      <c r="V1302" s="382"/>
      <c r="W1302" s="382"/>
      <c r="X1302" s="382"/>
      <c r="Y1302" s="382"/>
      <c r="Z1302" s="382"/>
      <c r="AA1302" s="382"/>
      <c r="AB1302" s="382"/>
      <c r="AC1302" s="382"/>
      <c r="AD1302" s="382"/>
      <c r="AE1302" s="382"/>
      <c r="AF1302" s="382"/>
      <c r="AG1302" s="382"/>
      <c r="AH1302" s="382"/>
    </row>
    <row r="1303" spans="1:34" ht="15.6">
      <c r="A1303" s="382">
        <v>11</v>
      </c>
      <c r="B1303" s="382">
        <v>121</v>
      </c>
      <c r="C1303" s="382">
        <v>2017</v>
      </c>
      <c r="D1303" s="382">
        <v>99</v>
      </c>
      <c r="E1303" s="382">
        <v>99</v>
      </c>
      <c r="F1303" s="382">
        <v>99</v>
      </c>
      <c r="G1303" s="382">
        <v>99</v>
      </c>
      <c r="H1303" s="382">
        <v>99</v>
      </c>
      <c r="I1303" s="382">
        <v>99</v>
      </c>
      <c r="J1303" s="382">
        <v>999</v>
      </c>
      <c r="K1303" s="382">
        <v>99</v>
      </c>
      <c r="L1303" s="382">
        <v>14</v>
      </c>
      <c r="M1303" s="382">
        <v>99</v>
      </c>
      <c r="N1303" s="382">
        <v>99</v>
      </c>
      <c r="O1303" s="382">
        <v>99</v>
      </c>
      <c r="P1303" s="382">
        <v>9999</v>
      </c>
      <c r="Q1303" s="382">
        <v>1</v>
      </c>
      <c r="R1303" s="382">
        <v>1</v>
      </c>
      <c r="S1303" s="382">
        <v>14</v>
      </c>
      <c r="T1303" s="382">
        <v>8</v>
      </c>
      <c r="U1303" s="382">
        <v>10.5</v>
      </c>
      <c r="V1303" s="382">
        <v>0</v>
      </c>
      <c r="W1303" s="382">
        <v>0</v>
      </c>
      <c r="X1303" s="382">
        <v>0</v>
      </c>
      <c r="Y1303" s="382">
        <v>0</v>
      </c>
      <c r="Z1303" s="382">
        <v>0</v>
      </c>
      <c r="AA1303" s="382">
        <v>0</v>
      </c>
      <c r="AB1303" s="382">
        <v>0</v>
      </c>
      <c r="AC1303" s="382"/>
      <c r="AD1303" s="382"/>
      <c r="AE1303" s="382"/>
      <c r="AF1303" s="382">
        <v>5.7395396889169514E-3</v>
      </c>
      <c r="AG1303" s="382">
        <v>7.9915487469251548E-3</v>
      </c>
      <c r="AH1303" s="382">
        <v>0</v>
      </c>
    </row>
    <row r="1304" spans="1:34" ht="15.6">
      <c r="A1304" s="382">
        <v>11</v>
      </c>
      <c r="B1304" s="382">
        <v>122</v>
      </c>
      <c r="C1304" s="382">
        <v>2017</v>
      </c>
      <c r="D1304" s="382">
        <v>99</v>
      </c>
      <c r="E1304" s="382">
        <v>99</v>
      </c>
      <c r="F1304" s="382">
        <v>99</v>
      </c>
      <c r="G1304" s="382">
        <v>99</v>
      </c>
      <c r="H1304" s="382">
        <v>99</v>
      </c>
      <c r="I1304" s="382">
        <v>99</v>
      </c>
      <c r="J1304" s="382">
        <v>999</v>
      </c>
      <c r="K1304" s="382">
        <v>99</v>
      </c>
      <c r="L1304" s="382">
        <v>15</v>
      </c>
      <c r="M1304" s="382">
        <v>99</v>
      </c>
      <c r="N1304" s="382">
        <v>99</v>
      </c>
      <c r="O1304" s="382">
        <v>99</v>
      </c>
      <c r="P1304" s="382">
        <v>9999</v>
      </c>
      <c r="Q1304" s="382"/>
      <c r="R1304" s="382"/>
      <c r="S1304" s="382"/>
      <c r="T1304" s="382"/>
      <c r="U1304" s="382"/>
      <c r="V1304" s="382"/>
      <c r="W1304" s="382"/>
      <c r="X1304" s="382"/>
      <c r="Y1304" s="382"/>
      <c r="Z1304" s="382"/>
      <c r="AA1304" s="382"/>
      <c r="AB1304" s="382"/>
      <c r="AC1304" s="382"/>
      <c r="AD1304" s="382"/>
      <c r="AE1304" s="382"/>
      <c r="AF1304" s="382"/>
      <c r="AG1304" s="382"/>
      <c r="AH1304" s="382"/>
    </row>
    <row r="1305" spans="1:34" ht="15.6">
      <c r="A1305" s="382">
        <v>11</v>
      </c>
      <c r="B1305" s="382">
        <v>123</v>
      </c>
      <c r="C1305" s="382">
        <v>2016</v>
      </c>
      <c r="D1305" s="382">
        <v>99</v>
      </c>
      <c r="E1305" s="382">
        <v>99</v>
      </c>
      <c r="F1305" s="382">
        <v>99</v>
      </c>
      <c r="G1305" s="382">
        <v>99</v>
      </c>
      <c r="H1305" s="382">
        <v>99</v>
      </c>
      <c r="I1305" s="382">
        <v>99</v>
      </c>
      <c r="J1305" s="382">
        <v>999</v>
      </c>
      <c r="K1305" s="382">
        <v>99</v>
      </c>
      <c r="L1305" s="382">
        <v>1</v>
      </c>
      <c r="M1305" s="382">
        <v>99</v>
      </c>
      <c r="N1305" s="382">
        <v>99</v>
      </c>
      <c r="O1305" s="382">
        <v>99</v>
      </c>
      <c r="P1305" s="382">
        <v>9999</v>
      </c>
      <c r="Q1305" s="382">
        <v>35</v>
      </c>
      <c r="R1305" s="382">
        <v>131</v>
      </c>
      <c r="S1305" s="382">
        <v>1</v>
      </c>
      <c r="T1305" s="382">
        <v>1.969465648854962</v>
      </c>
      <c r="U1305" s="382">
        <v>4.3045801526717558</v>
      </c>
      <c r="V1305" s="382">
        <v>0</v>
      </c>
      <c r="W1305" s="382">
        <v>0</v>
      </c>
      <c r="X1305" s="382">
        <v>0</v>
      </c>
      <c r="Y1305" s="382">
        <v>0</v>
      </c>
      <c r="Z1305" s="382">
        <v>1.7457850044445573</v>
      </c>
      <c r="AA1305" s="382">
        <v>0</v>
      </c>
      <c r="AB1305" s="382">
        <v>0.24522715120929803</v>
      </c>
      <c r="AC1305" s="382"/>
      <c r="AD1305" s="382">
        <v>-0.323947814236349</v>
      </c>
      <c r="AE1305" s="382"/>
      <c r="AF1305" s="382">
        <v>0.89633937735203517</v>
      </c>
      <c r="AG1305" s="382">
        <v>0.50614255466007485</v>
      </c>
      <c r="AH1305" s="382">
        <v>0.76335877862595458</v>
      </c>
    </row>
    <row r="1306" spans="1:34" ht="15.6">
      <c r="A1306" s="382">
        <v>11</v>
      </c>
      <c r="B1306" s="382">
        <v>124</v>
      </c>
      <c r="C1306" s="382">
        <v>2016</v>
      </c>
      <c r="D1306" s="382">
        <v>99</v>
      </c>
      <c r="E1306" s="382">
        <v>99</v>
      </c>
      <c r="F1306" s="382">
        <v>99</v>
      </c>
      <c r="G1306" s="382">
        <v>99</v>
      </c>
      <c r="H1306" s="382">
        <v>99</v>
      </c>
      <c r="I1306" s="382">
        <v>99</v>
      </c>
      <c r="J1306" s="382">
        <v>999</v>
      </c>
      <c r="K1306" s="382">
        <v>99</v>
      </c>
      <c r="L1306" s="382">
        <v>2</v>
      </c>
      <c r="M1306" s="382">
        <v>99</v>
      </c>
      <c r="N1306" s="382">
        <v>99</v>
      </c>
      <c r="O1306" s="382">
        <v>99</v>
      </c>
      <c r="P1306" s="382">
        <v>9999</v>
      </c>
      <c r="Q1306" s="382">
        <v>137</v>
      </c>
      <c r="R1306" s="382">
        <v>567</v>
      </c>
      <c r="S1306" s="382">
        <v>2</v>
      </c>
      <c r="T1306" s="382">
        <v>2.1305114638447971</v>
      </c>
      <c r="U1306" s="382">
        <v>5.2716049382716079</v>
      </c>
      <c r="V1306" s="382">
        <v>0</v>
      </c>
      <c r="W1306" s="382">
        <v>0</v>
      </c>
      <c r="X1306" s="382">
        <v>0.17636684303350969</v>
      </c>
      <c r="Y1306" s="382">
        <v>0</v>
      </c>
      <c r="Z1306" s="382">
        <v>2.3046662425238167</v>
      </c>
      <c r="AA1306" s="382">
        <v>0</v>
      </c>
      <c r="AB1306" s="382">
        <v>0.6483490792221368</v>
      </c>
      <c r="AC1306" s="382"/>
      <c r="AD1306" s="382">
        <v>36.613692017337939</v>
      </c>
      <c r="AE1306" s="382"/>
      <c r="AF1306" s="382">
        <v>3.8795757783099551</v>
      </c>
      <c r="AG1306" s="382">
        <v>2.6828517394555127</v>
      </c>
      <c r="AH1306" s="382">
        <v>0</v>
      </c>
    </row>
    <row r="1307" spans="1:34" ht="15.6">
      <c r="A1307" s="382">
        <v>11</v>
      </c>
      <c r="B1307" s="382">
        <v>125</v>
      </c>
      <c r="C1307" s="382">
        <v>2016</v>
      </c>
      <c r="D1307" s="382">
        <v>99</v>
      </c>
      <c r="E1307" s="382">
        <v>99</v>
      </c>
      <c r="F1307" s="382">
        <v>99</v>
      </c>
      <c r="G1307" s="382">
        <v>99</v>
      </c>
      <c r="H1307" s="382">
        <v>99</v>
      </c>
      <c r="I1307" s="382">
        <v>99</v>
      </c>
      <c r="J1307" s="382">
        <v>999</v>
      </c>
      <c r="K1307" s="382">
        <v>99</v>
      </c>
      <c r="L1307" s="382">
        <v>3</v>
      </c>
      <c r="M1307" s="382">
        <v>99</v>
      </c>
      <c r="N1307" s="382">
        <v>99</v>
      </c>
      <c r="O1307" s="382">
        <v>99</v>
      </c>
      <c r="P1307" s="382">
        <v>9999</v>
      </c>
      <c r="Q1307" s="382">
        <v>227</v>
      </c>
      <c r="R1307" s="382">
        <v>1144</v>
      </c>
      <c r="S1307" s="382">
        <v>3</v>
      </c>
      <c r="T1307" s="382">
        <v>2.6486013986013983</v>
      </c>
      <c r="U1307" s="382">
        <v>6.6295454545454513</v>
      </c>
      <c r="V1307" s="382">
        <v>0</v>
      </c>
      <c r="W1307" s="382">
        <v>0</v>
      </c>
      <c r="X1307" s="382">
        <v>0.26223776223776218</v>
      </c>
      <c r="Y1307" s="382">
        <v>0</v>
      </c>
      <c r="Z1307" s="382">
        <v>2.6287047389498222</v>
      </c>
      <c r="AA1307" s="382">
        <v>0</v>
      </c>
      <c r="AB1307" s="382">
        <v>1.2448276772357008</v>
      </c>
      <c r="AC1307" s="382"/>
      <c r="AD1307" s="382">
        <v>33.23839926371199</v>
      </c>
      <c r="AE1307" s="382"/>
      <c r="AF1307" s="382">
        <v>7.8275744098528897</v>
      </c>
      <c r="AG1307" s="382">
        <v>6.8073884785475052</v>
      </c>
      <c r="AH1307" s="382">
        <v>0.34965034965034958</v>
      </c>
    </row>
    <row r="1308" spans="1:34" ht="15.6">
      <c r="A1308" s="382">
        <v>11</v>
      </c>
      <c r="B1308" s="382">
        <v>126</v>
      </c>
      <c r="C1308" s="382">
        <v>2016</v>
      </c>
      <c r="D1308" s="382">
        <v>99</v>
      </c>
      <c r="E1308" s="382">
        <v>99</v>
      </c>
      <c r="F1308" s="382">
        <v>99</v>
      </c>
      <c r="G1308" s="382">
        <v>99</v>
      </c>
      <c r="H1308" s="382">
        <v>99</v>
      </c>
      <c r="I1308" s="382">
        <v>99</v>
      </c>
      <c r="J1308" s="382">
        <v>999</v>
      </c>
      <c r="K1308" s="382">
        <v>99</v>
      </c>
      <c r="L1308" s="382">
        <v>4</v>
      </c>
      <c r="M1308" s="382">
        <v>99</v>
      </c>
      <c r="N1308" s="382">
        <v>99</v>
      </c>
      <c r="O1308" s="382">
        <v>99</v>
      </c>
      <c r="P1308" s="382">
        <v>9999</v>
      </c>
      <c r="Q1308" s="382">
        <v>314</v>
      </c>
      <c r="R1308" s="382">
        <v>2222</v>
      </c>
      <c r="S1308" s="382">
        <v>4</v>
      </c>
      <c r="T1308" s="382">
        <v>3.4495949594959496</v>
      </c>
      <c r="U1308" s="382">
        <v>7.1155715571557145</v>
      </c>
      <c r="V1308" s="382">
        <v>0</v>
      </c>
      <c r="W1308" s="382">
        <v>0</v>
      </c>
      <c r="X1308" s="382">
        <v>0.99009900990099009</v>
      </c>
      <c r="Y1308" s="382">
        <v>0</v>
      </c>
      <c r="Z1308" s="382">
        <v>2.8093117972436619</v>
      </c>
      <c r="AA1308" s="382">
        <v>0</v>
      </c>
      <c r="AB1308" s="382">
        <v>1.5244562908318695</v>
      </c>
      <c r="AC1308" s="382"/>
      <c r="AD1308" s="382">
        <v>11.052259535780038</v>
      </c>
      <c r="AE1308" s="382"/>
      <c r="AF1308" s="382">
        <v>15.203557988368122</v>
      </c>
      <c r="AG1308" s="382">
        <v>14.191379150947878</v>
      </c>
      <c r="AH1308" s="382">
        <v>0.27002700270027002</v>
      </c>
    </row>
    <row r="1309" spans="1:34" ht="15.6">
      <c r="A1309" s="382">
        <v>11</v>
      </c>
      <c r="B1309" s="382">
        <v>127</v>
      </c>
      <c r="C1309" s="382">
        <v>2016</v>
      </c>
      <c r="D1309" s="382">
        <v>99</v>
      </c>
      <c r="E1309" s="382">
        <v>99</v>
      </c>
      <c r="F1309" s="382">
        <v>99</v>
      </c>
      <c r="G1309" s="382">
        <v>99</v>
      </c>
      <c r="H1309" s="382">
        <v>99</v>
      </c>
      <c r="I1309" s="382">
        <v>99</v>
      </c>
      <c r="J1309" s="382">
        <v>999</v>
      </c>
      <c r="K1309" s="382">
        <v>99</v>
      </c>
      <c r="L1309" s="382">
        <v>5</v>
      </c>
      <c r="M1309" s="382">
        <v>99</v>
      </c>
      <c r="N1309" s="382">
        <v>99</v>
      </c>
      <c r="O1309" s="382">
        <v>99</v>
      </c>
      <c r="P1309" s="382">
        <v>9999</v>
      </c>
      <c r="Q1309" s="382">
        <v>424</v>
      </c>
      <c r="R1309" s="382">
        <v>5201</v>
      </c>
      <c r="S1309" s="382">
        <v>5</v>
      </c>
      <c r="T1309" s="382">
        <v>4.191309363583926</v>
      </c>
      <c r="U1309" s="382">
        <v>7.4101903480100084</v>
      </c>
      <c r="V1309" s="382">
        <v>0</v>
      </c>
      <c r="W1309" s="382">
        <v>0</v>
      </c>
      <c r="X1309" s="382">
        <v>1.6150740242261103</v>
      </c>
      <c r="Y1309" s="382">
        <v>5.7681215150932504E-2</v>
      </c>
      <c r="Z1309" s="382">
        <v>2.9487912954505959</v>
      </c>
      <c r="AA1309" s="382">
        <v>0</v>
      </c>
      <c r="AB1309" s="382">
        <v>1.444256616478615</v>
      </c>
      <c r="AC1309" s="382"/>
      <c r="AD1309" s="382">
        <v>8.358257801972039</v>
      </c>
      <c r="AE1309" s="382"/>
      <c r="AF1309" s="382">
        <v>35.586725966472805</v>
      </c>
      <c r="AG1309" s="382">
        <v>34.592900361094479</v>
      </c>
      <c r="AH1309" s="382">
        <v>0.59603922322630243</v>
      </c>
    </row>
    <row r="1310" spans="1:34" ht="15.6">
      <c r="A1310" s="382">
        <v>11</v>
      </c>
      <c r="B1310" s="382">
        <v>128</v>
      </c>
      <c r="C1310" s="382">
        <v>2016</v>
      </c>
      <c r="D1310" s="382">
        <v>99</v>
      </c>
      <c r="E1310" s="382">
        <v>99</v>
      </c>
      <c r="F1310" s="382">
        <v>99</v>
      </c>
      <c r="G1310" s="382">
        <v>99</v>
      </c>
      <c r="H1310" s="382">
        <v>99</v>
      </c>
      <c r="I1310" s="382">
        <v>99</v>
      </c>
      <c r="J1310" s="382">
        <v>999</v>
      </c>
      <c r="K1310" s="382">
        <v>99</v>
      </c>
      <c r="L1310" s="382">
        <v>6</v>
      </c>
      <c r="M1310" s="382">
        <v>99</v>
      </c>
      <c r="N1310" s="382">
        <v>99</v>
      </c>
      <c r="O1310" s="382">
        <v>99</v>
      </c>
      <c r="P1310" s="382">
        <v>9999</v>
      </c>
      <c r="Q1310" s="382">
        <v>346</v>
      </c>
      <c r="R1310" s="382">
        <v>3640</v>
      </c>
      <c r="S1310" s="382">
        <v>6</v>
      </c>
      <c r="T1310" s="382">
        <v>4.6329670329670334</v>
      </c>
      <c r="U1310" s="382">
        <v>8.3706043956043885</v>
      </c>
      <c r="V1310" s="382">
        <v>5.494505494505493E-2</v>
      </c>
      <c r="W1310" s="382">
        <v>5.494505494505493E-2</v>
      </c>
      <c r="X1310" s="382">
        <v>3.8461538461538449</v>
      </c>
      <c r="Y1310" s="382">
        <v>0.19230769230769224</v>
      </c>
      <c r="Z1310" s="382">
        <v>3.561020453138815</v>
      </c>
      <c r="AA1310" s="382">
        <v>0</v>
      </c>
      <c r="AB1310" s="382">
        <v>1.3338002342357111</v>
      </c>
      <c r="AC1310" s="382"/>
      <c r="AD1310" s="382">
        <v>9.6057599410794747</v>
      </c>
      <c r="AE1310" s="382"/>
      <c r="AF1310" s="382">
        <v>24.905918576804655</v>
      </c>
      <c r="AG1310" s="382">
        <v>27.348213332040796</v>
      </c>
      <c r="AH1310" s="382">
        <v>0.60439560439560425</v>
      </c>
    </row>
    <row r="1311" spans="1:34" ht="15.6">
      <c r="A1311" s="382">
        <v>11</v>
      </c>
      <c r="B1311" s="382">
        <v>129</v>
      </c>
      <c r="C1311" s="382">
        <v>2016</v>
      </c>
      <c r="D1311" s="382">
        <v>99</v>
      </c>
      <c r="E1311" s="382">
        <v>99</v>
      </c>
      <c r="F1311" s="382">
        <v>99</v>
      </c>
      <c r="G1311" s="382">
        <v>99</v>
      </c>
      <c r="H1311" s="382">
        <v>99</v>
      </c>
      <c r="I1311" s="382">
        <v>99</v>
      </c>
      <c r="J1311" s="382">
        <v>999</v>
      </c>
      <c r="K1311" s="382">
        <v>99</v>
      </c>
      <c r="L1311" s="382">
        <v>7</v>
      </c>
      <c r="M1311" s="382">
        <v>99</v>
      </c>
      <c r="N1311" s="382">
        <v>99</v>
      </c>
      <c r="O1311" s="382">
        <v>99</v>
      </c>
      <c r="P1311" s="382">
        <v>9999</v>
      </c>
      <c r="Q1311" s="382"/>
      <c r="R1311" s="382"/>
      <c r="S1311" s="382"/>
      <c r="T1311" s="382"/>
      <c r="U1311" s="382"/>
      <c r="V1311" s="382"/>
      <c r="W1311" s="382"/>
      <c r="X1311" s="382"/>
      <c r="Y1311" s="382"/>
      <c r="Z1311" s="382"/>
      <c r="AA1311" s="382"/>
      <c r="AB1311" s="382"/>
      <c r="AC1311" s="382"/>
      <c r="AD1311" s="382"/>
      <c r="AE1311" s="382"/>
      <c r="AF1311" s="382"/>
      <c r="AG1311" s="382"/>
      <c r="AH1311" s="382"/>
    </row>
    <row r="1312" spans="1:34" ht="15.6">
      <c r="A1312" s="382">
        <v>11</v>
      </c>
      <c r="B1312" s="382">
        <v>130</v>
      </c>
      <c r="C1312" s="382">
        <v>2016</v>
      </c>
      <c r="D1312" s="382">
        <v>99</v>
      </c>
      <c r="E1312" s="382">
        <v>99</v>
      </c>
      <c r="F1312" s="382">
        <v>99</v>
      </c>
      <c r="G1312" s="382">
        <v>99</v>
      </c>
      <c r="H1312" s="382">
        <v>99</v>
      </c>
      <c r="I1312" s="382">
        <v>99</v>
      </c>
      <c r="J1312" s="382">
        <v>999</v>
      </c>
      <c r="K1312" s="382">
        <v>99</v>
      </c>
      <c r="L1312" s="382">
        <v>8</v>
      </c>
      <c r="M1312" s="382">
        <v>99</v>
      </c>
      <c r="N1312" s="382">
        <v>99</v>
      </c>
      <c r="O1312" s="382">
        <v>99</v>
      </c>
      <c r="P1312" s="382">
        <v>9999</v>
      </c>
      <c r="Q1312" s="382">
        <v>205</v>
      </c>
      <c r="R1312" s="382">
        <v>1662</v>
      </c>
      <c r="S1312" s="382">
        <v>8</v>
      </c>
      <c r="T1312" s="382">
        <v>4.3206979542719628</v>
      </c>
      <c r="U1312" s="382">
        <v>8.9551744885679998</v>
      </c>
      <c r="V1312" s="382">
        <v>6.0168471720818281E-2</v>
      </c>
      <c r="W1312" s="382">
        <v>0.18050541516245483</v>
      </c>
      <c r="X1312" s="382">
        <v>6.1371841155234668</v>
      </c>
      <c r="Y1312" s="382">
        <v>0.42117930204572807</v>
      </c>
      <c r="Z1312" s="382">
        <v>4.0523462992592743</v>
      </c>
      <c r="AA1312" s="382">
        <v>0</v>
      </c>
      <c r="AB1312" s="382">
        <v>1.8962354228324276</v>
      </c>
      <c r="AC1312" s="382"/>
      <c r="AD1312" s="382">
        <v>8.6765283930081392</v>
      </c>
      <c r="AE1312" s="382"/>
      <c r="AF1312" s="382">
        <v>11.371878207321242</v>
      </c>
      <c r="AG1312" s="382">
        <v>13.359057833451377</v>
      </c>
      <c r="AH1312" s="382">
        <v>0.9025270758122742</v>
      </c>
    </row>
    <row r="1313" spans="1:34" ht="15.6">
      <c r="A1313" s="382">
        <v>11</v>
      </c>
      <c r="B1313" s="382">
        <v>131</v>
      </c>
      <c r="C1313" s="382">
        <v>2016</v>
      </c>
      <c r="D1313" s="382">
        <v>99</v>
      </c>
      <c r="E1313" s="382">
        <v>99</v>
      </c>
      <c r="F1313" s="382">
        <v>99</v>
      </c>
      <c r="G1313" s="382">
        <v>99</v>
      </c>
      <c r="H1313" s="382">
        <v>99</v>
      </c>
      <c r="I1313" s="382">
        <v>99</v>
      </c>
      <c r="J1313" s="382">
        <v>999</v>
      </c>
      <c r="K1313" s="382">
        <v>99</v>
      </c>
      <c r="L1313" s="382">
        <v>9</v>
      </c>
      <c r="M1313" s="382">
        <v>99</v>
      </c>
      <c r="N1313" s="382">
        <v>99</v>
      </c>
      <c r="O1313" s="382">
        <v>99</v>
      </c>
      <c r="P1313" s="382">
        <v>9999</v>
      </c>
      <c r="Q1313" s="382"/>
      <c r="R1313" s="382"/>
      <c r="S1313" s="382"/>
      <c r="T1313" s="382"/>
      <c r="U1313" s="382"/>
      <c r="V1313" s="382"/>
      <c r="W1313" s="382"/>
      <c r="X1313" s="382"/>
      <c r="Y1313" s="382"/>
      <c r="Z1313" s="382"/>
      <c r="AA1313" s="382"/>
      <c r="AB1313" s="382"/>
      <c r="AC1313" s="382"/>
      <c r="AD1313" s="382"/>
      <c r="AE1313" s="382"/>
      <c r="AF1313" s="382"/>
      <c r="AG1313" s="382"/>
      <c r="AH1313" s="382"/>
    </row>
    <row r="1314" spans="1:34" ht="15.6">
      <c r="A1314" s="382">
        <v>11</v>
      </c>
      <c r="B1314" s="382">
        <v>132</v>
      </c>
      <c r="C1314" s="382">
        <v>2016</v>
      </c>
      <c r="D1314" s="382">
        <v>99</v>
      </c>
      <c r="E1314" s="382">
        <v>99</v>
      </c>
      <c r="F1314" s="382">
        <v>99</v>
      </c>
      <c r="G1314" s="382">
        <v>99</v>
      </c>
      <c r="H1314" s="382">
        <v>99</v>
      </c>
      <c r="I1314" s="382">
        <v>99</v>
      </c>
      <c r="J1314" s="382">
        <v>999</v>
      </c>
      <c r="K1314" s="382">
        <v>99</v>
      </c>
      <c r="L1314" s="382">
        <v>10</v>
      </c>
      <c r="M1314" s="382">
        <v>99</v>
      </c>
      <c r="N1314" s="382">
        <v>99</v>
      </c>
      <c r="O1314" s="382">
        <v>99</v>
      </c>
      <c r="P1314" s="382">
        <v>9999</v>
      </c>
      <c r="Q1314" s="382"/>
      <c r="R1314" s="382"/>
      <c r="S1314" s="382"/>
      <c r="T1314" s="382"/>
      <c r="U1314" s="382"/>
      <c r="V1314" s="382"/>
      <c r="W1314" s="382"/>
      <c r="X1314" s="382"/>
      <c r="Y1314" s="382"/>
      <c r="Z1314" s="382"/>
      <c r="AA1314" s="382"/>
      <c r="AB1314" s="382"/>
      <c r="AC1314" s="382"/>
      <c r="AD1314" s="382"/>
      <c r="AE1314" s="382"/>
      <c r="AF1314" s="382"/>
      <c r="AG1314" s="382"/>
      <c r="AH1314" s="382"/>
    </row>
    <row r="1315" spans="1:34" ht="15.6">
      <c r="A1315" s="382">
        <v>11</v>
      </c>
      <c r="B1315" s="382">
        <v>133</v>
      </c>
      <c r="C1315" s="382">
        <v>2016</v>
      </c>
      <c r="D1315" s="382">
        <v>99</v>
      </c>
      <c r="E1315" s="382">
        <v>99</v>
      </c>
      <c r="F1315" s="382">
        <v>99</v>
      </c>
      <c r="G1315" s="382">
        <v>99</v>
      </c>
      <c r="H1315" s="382">
        <v>99</v>
      </c>
      <c r="I1315" s="382">
        <v>99</v>
      </c>
      <c r="J1315" s="382">
        <v>999</v>
      </c>
      <c r="K1315" s="382">
        <v>99</v>
      </c>
      <c r="L1315" s="382">
        <v>11</v>
      </c>
      <c r="M1315" s="382">
        <v>99</v>
      </c>
      <c r="N1315" s="382">
        <v>99</v>
      </c>
      <c r="O1315" s="382">
        <v>99</v>
      </c>
      <c r="P1315" s="382">
        <v>9999</v>
      </c>
      <c r="Q1315" s="382">
        <v>13</v>
      </c>
      <c r="R1315" s="382">
        <v>48</v>
      </c>
      <c r="S1315" s="382">
        <v>11</v>
      </c>
      <c r="T1315" s="382">
        <v>4.7708333333333321</v>
      </c>
      <c r="U1315" s="382">
        <v>11.885416666666664</v>
      </c>
      <c r="V1315" s="382">
        <v>0</v>
      </c>
      <c r="W1315" s="382">
        <v>0</v>
      </c>
      <c r="X1315" s="382">
        <v>12.5</v>
      </c>
      <c r="Y1315" s="382">
        <v>0</v>
      </c>
      <c r="Z1315" s="382">
        <v>4.2284251197172225</v>
      </c>
      <c r="AA1315" s="382">
        <v>0</v>
      </c>
      <c r="AB1315" s="382">
        <v>2.0231944968841287</v>
      </c>
      <c r="AC1315" s="382"/>
      <c r="AD1315" s="382">
        <v>-2.9857106221969012</v>
      </c>
      <c r="AE1315" s="382"/>
      <c r="AF1315" s="382">
        <v>0.32842969551830326</v>
      </c>
      <c r="AG1315" s="382">
        <v>0.51206654980239852</v>
      </c>
      <c r="AH1315" s="382">
        <v>0</v>
      </c>
    </row>
    <row r="1316" spans="1:34" ht="15.6">
      <c r="A1316" s="382">
        <v>11</v>
      </c>
      <c r="B1316" s="382">
        <v>134</v>
      </c>
      <c r="C1316" s="382">
        <v>2016</v>
      </c>
      <c r="D1316" s="382">
        <v>99</v>
      </c>
      <c r="E1316" s="382">
        <v>99</v>
      </c>
      <c r="F1316" s="382">
        <v>99</v>
      </c>
      <c r="G1316" s="382">
        <v>99</v>
      </c>
      <c r="H1316" s="382">
        <v>99</v>
      </c>
      <c r="I1316" s="382">
        <v>99</v>
      </c>
      <c r="J1316" s="382">
        <v>999</v>
      </c>
      <c r="K1316" s="382">
        <v>99</v>
      </c>
      <c r="L1316" s="382">
        <v>12</v>
      </c>
      <c r="M1316" s="382">
        <v>99</v>
      </c>
      <c r="N1316" s="382">
        <v>99</v>
      </c>
      <c r="O1316" s="382">
        <v>99</v>
      </c>
      <c r="P1316" s="382">
        <v>9999</v>
      </c>
      <c r="Q1316" s="382"/>
      <c r="R1316" s="382"/>
      <c r="S1316" s="382"/>
      <c r="T1316" s="382"/>
      <c r="U1316" s="382"/>
      <c r="V1316" s="382"/>
      <c r="W1316" s="382"/>
      <c r="X1316" s="382"/>
      <c r="Y1316" s="382"/>
      <c r="Z1316" s="382"/>
      <c r="AA1316" s="382"/>
      <c r="AB1316" s="382"/>
      <c r="AC1316" s="382"/>
      <c r="AD1316" s="382"/>
      <c r="AE1316" s="382"/>
      <c r="AF1316" s="382"/>
      <c r="AG1316" s="382"/>
      <c r="AH1316" s="382"/>
    </row>
    <row r="1317" spans="1:34" ht="15.6">
      <c r="A1317" s="382">
        <v>11</v>
      </c>
      <c r="B1317" s="382">
        <v>135</v>
      </c>
      <c r="C1317" s="382">
        <v>2016</v>
      </c>
      <c r="D1317" s="382">
        <v>99</v>
      </c>
      <c r="E1317" s="382">
        <v>99</v>
      </c>
      <c r="F1317" s="382">
        <v>99</v>
      </c>
      <c r="G1317" s="382">
        <v>99</v>
      </c>
      <c r="H1317" s="382">
        <v>99</v>
      </c>
      <c r="I1317" s="382">
        <v>99</v>
      </c>
      <c r="J1317" s="382">
        <v>999</v>
      </c>
      <c r="K1317" s="382">
        <v>99</v>
      </c>
      <c r="L1317" s="382">
        <v>13</v>
      </c>
      <c r="M1317" s="382">
        <v>99</v>
      </c>
      <c r="N1317" s="382">
        <v>99</v>
      </c>
      <c r="O1317" s="382">
        <v>99</v>
      </c>
      <c r="P1317" s="382">
        <v>9999</v>
      </c>
      <c r="Q1317" s="382"/>
      <c r="R1317" s="382"/>
      <c r="S1317" s="382"/>
      <c r="T1317" s="382"/>
      <c r="U1317" s="382"/>
      <c r="V1317" s="382"/>
      <c r="W1317" s="382"/>
      <c r="X1317" s="382"/>
      <c r="Y1317" s="382"/>
      <c r="Z1317" s="382"/>
      <c r="AA1317" s="382"/>
      <c r="AB1317" s="382"/>
      <c r="AC1317" s="382"/>
      <c r="AD1317" s="382"/>
      <c r="AE1317" s="382"/>
      <c r="AF1317" s="382"/>
      <c r="AG1317" s="382"/>
      <c r="AH1317" s="382"/>
    </row>
    <row r="1318" spans="1:34" ht="15.6">
      <c r="A1318" s="382">
        <v>11</v>
      </c>
      <c r="B1318" s="382">
        <v>136</v>
      </c>
      <c r="C1318" s="382">
        <v>2016</v>
      </c>
      <c r="D1318" s="382">
        <v>99</v>
      </c>
      <c r="E1318" s="382">
        <v>99</v>
      </c>
      <c r="F1318" s="382">
        <v>99</v>
      </c>
      <c r="G1318" s="382">
        <v>99</v>
      </c>
      <c r="H1318" s="382">
        <v>99</v>
      </c>
      <c r="I1318" s="382">
        <v>99</v>
      </c>
      <c r="J1318" s="382">
        <v>999</v>
      </c>
      <c r="K1318" s="382">
        <v>99</v>
      </c>
      <c r="L1318" s="382">
        <v>14</v>
      </c>
      <c r="M1318" s="382">
        <v>99</v>
      </c>
      <c r="N1318" s="382">
        <v>99</v>
      </c>
      <c r="O1318" s="382">
        <v>99</v>
      </c>
      <c r="P1318" s="382">
        <v>9999</v>
      </c>
      <c r="Q1318" s="382"/>
      <c r="R1318" s="382"/>
      <c r="S1318" s="382"/>
      <c r="T1318" s="382"/>
      <c r="U1318" s="382"/>
      <c r="V1318" s="382"/>
      <c r="W1318" s="382"/>
      <c r="X1318" s="382"/>
      <c r="Y1318" s="382"/>
      <c r="Z1318" s="382"/>
      <c r="AA1318" s="382"/>
      <c r="AB1318" s="382"/>
      <c r="AC1318" s="382"/>
      <c r="AD1318" s="382"/>
      <c r="AE1318" s="382"/>
      <c r="AF1318" s="382"/>
      <c r="AG1318" s="382"/>
      <c r="AH1318" s="382"/>
    </row>
    <row r="1319" spans="1:34" ht="15.6">
      <c r="A1319" s="382">
        <v>11</v>
      </c>
      <c r="B1319" s="382">
        <v>137</v>
      </c>
      <c r="C1319" s="382">
        <v>2016</v>
      </c>
      <c r="D1319" s="382">
        <v>99</v>
      </c>
      <c r="E1319" s="382">
        <v>99</v>
      </c>
      <c r="F1319" s="382">
        <v>99</v>
      </c>
      <c r="G1319" s="382">
        <v>99</v>
      </c>
      <c r="H1319" s="382">
        <v>99</v>
      </c>
      <c r="I1319" s="382">
        <v>99</v>
      </c>
      <c r="J1319" s="382">
        <v>999</v>
      </c>
      <c r="K1319" s="382">
        <v>99</v>
      </c>
      <c r="L1319" s="382">
        <v>15</v>
      </c>
      <c r="M1319" s="382">
        <v>99</v>
      </c>
      <c r="N1319" s="382">
        <v>99</v>
      </c>
      <c r="O1319" s="382">
        <v>99</v>
      </c>
      <c r="P1319" s="382">
        <v>9999</v>
      </c>
      <c r="Q1319" s="382"/>
      <c r="R1319" s="382"/>
      <c r="S1319" s="382"/>
      <c r="T1319" s="382"/>
      <c r="U1319" s="382"/>
      <c r="V1319" s="382"/>
      <c r="W1319" s="382"/>
      <c r="X1319" s="382"/>
      <c r="Y1319" s="382"/>
      <c r="Z1319" s="382"/>
      <c r="AA1319" s="382"/>
      <c r="AB1319" s="382"/>
      <c r="AC1319" s="382"/>
      <c r="AD1319" s="382"/>
      <c r="AE1319" s="382"/>
      <c r="AF1319" s="382"/>
      <c r="AG1319" s="382"/>
      <c r="AH1319" s="382"/>
    </row>
    <row r="1320" spans="1:34" s="468" customFormat="1" ht="15.6">
      <c r="A1320" s="382">
        <v>11</v>
      </c>
      <c r="B1320" s="382">
        <v>138</v>
      </c>
      <c r="C1320" s="382">
        <v>2015</v>
      </c>
      <c r="D1320" s="382">
        <v>99</v>
      </c>
      <c r="E1320" s="382">
        <v>99</v>
      </c>
      <c r="F1320" s="382">
        <v>99</v>
      </c>
      <c r="G1320" s="382">
        <v>99</v>
      </c>
      <c r="H1320" s="382">
        <v>99</v>
      </c>
      <c r="I1320" s="382">
        <v>99</v>
      </c>
      <c r="J1320" s="382">
        <v>999</v>
      </c>
      <c r="K1320" s="382">
        <v>99</v>
      </c>
      <c r="L1320" s="382">
        <v>1</v>
      </c>
      <c r="M1320" s="382">
        <v>99</v>
      </c>
      <c r="N1320" s="382">
        <v>99</v>
      </c>
      <c r="O1320" s="382">
        <v>99</v>
      </c>
      <c r="P1320" s="382">
        <v>9999</v>
      </c>
      <c r="Q1320" s="382">
        <v>40</v>
      </c>
      <c r="R1320" s="382">
        <v>145</v>
      </c>
      <c r="S1320" s="382">
        <v>1</v>
      </c>
      <c r="T1320" s="382">
        <v>1.9724137931034489</v>
      </c>
      <c r="U1320" s="382">
        <v>4.3593103448275876</v>
      </c>
      <c r="V1320" s="382">
        <v>0</v>
      </c>
      <c r="W1320" s="382">
        <v>0</v>
      </c>
      <c r="X1320" s="382">
        <v>0</v>
      </c>
      <c r="Y1320" s="382">
        <v>0</v>
      </c>
      <c r="Z1320" s="382">
        <v>1.7880637399625441</v>
      </c>
      <c r="AA1320" s="382">
        <v>0</v>
      </c>
      <c r="AB1320" s="382">
        <v>0.23326254517638248</v>
      </c>
      <c r="AC1320" s="382"/>
      <c r="AD1320" s="382">
        <v>6.6755754278545396</v>
      </c>
      <c r="AE1320" s="382"/>
      <c r="AF1320" s="382">
        <v>0.95810757235364075</v>
      </c>
      <c r="AG1320" s="382">
        <v>0.56353623669056863</v>
      </c>
      <c r="AH1320" s="382">
        <v>0</v>
      </c>
    </row>
    <row r="1321" spans="1:34" s="468" customFormat="1" ht="15.6">
      <c r="A1321" s="382">
        <v>11</v>
      </c>
      <c r="B1321" s="382">
        <v>139</v>
      </c>
      <c r="C1321" s="382">
        <v>2015</v>
      </c>
      <c r="D1321" s="382">
        <v>99</v>
      </c>
      <c r="E1321" s="382">
        <v>99</v>
      </c>
      <c r="F1321" s="382">
        <v>99</v>
      </c>
      <c r="G1321" s="382">
        <v>99</v>
      </c>
      <c r="H1321" s="382">
        <v>99</v>
      </c>
      <c r="I1321" s="382">
        <v>99</v>
      </c>
      <c r="J1321" s="382">
        <v>999</v>
      </c>
      <c r="K1321" s="382">
        <v>99</v>
      </c>
      <c r="L1321" s="382">
        <v>2</v>
      </c>
      <c r="M1321" s="382">
        <v>99</v>
      </c>
      <c r="N1321" s="382">
        <v>99</v>
      </c>
      <c r="O1321" s="382">
        <v>99</v>
      </c>
      <c r="P1321" s="382">
        <v>9999</v>
      </c>
      <c r="Q1321" s="382">
        <v>159</v>
      </c>
      <c r="R1321" s="382">
        <v>585</v>
      </c>
      <c r="S1321" s="382">
        <v>2</v>
      </c>
      <c r="T1321" s="382">
        <v>2.1572649572649567</v>
      </c>
      <c r="U1321" s="382">
        <v>5.5271794871794837</v>
      </c>
      <c r="V1321" s="382">
        <v>0</v>
      </c>
      <c r="W1321" s="382">
        <v>0</v>
      </c>
      <c r="X1321" s="382">
        <v>0.17094017094017094</v>
      </c>
      <c r="Y1321" s="382">
        <v>0</v>
      </c>
      <c r="Z1321" s="382">
        <v>2.4289204264178497</v>
      </c>
      <c r="AA1321" s="382">
        <v>0</v>
      </c>
      <c r="AB1321" s="382">
        <v>0.6937223069783448</v>
      </c>
      <c r="AC1321" s="382"/>
      <c r="AD1321" s="382">
        <v>28.953320345618803</v>
      </c>
      <c r="AE1321" s="382"/>
      <c r="AF1321" s="382">
        <v>3.865468481564688</v>
      </c>
      <c r="AG1321" s="382">
        <v>2.8826737347180575</v>
      </c>
      <c r="AH1321" s="382">
        <v>0.68376068376068377</v>
      </c>
    </row>
    <row r="1322" spans="1:34" s="468" customFormat="1" ht="15.6">
      <c r="A1322" s="382">
        <v>11</v>
      </c>
      <c r="B1322" s="382">
        <v>140</v>
      </c>
      <c r="C1322" s="382">
        <v>2015</v>
      </c>
      <c r="D1322" s="382">
        <v>99</v>
      </c>
      <c r="E1322" s="382">
        <v>99</v>
      </c>
      <c r="F1322" s="382">
        <v>99</v>
      </c>
      <c r="G1322" s="382">
        <v>99</v>
      </c>
      <c r="H1322" s="382">
        <v>99</v>
      </c>
      <c r="I1322" s="382">
        <v>99</v>
      </c>
      <c r="J1322" s="382">
        <v>999</v>
      </c>
      <c r="K1322" s="382">
        <v>99</v>
      </c>
      <c r="L1322" s="382">
        <v>3</v>
      </c>
      <c r="M1322" s="382">
        <v>99</v>
      </c>
      <c r="N1322" s="382">
        <v>99</v>
      </c>
      <c r="O1322" s="382">
        <v>99</v>
      </c>
      <c r="P1322" s="382">
        <v>9999</v>
      </c>
      <c r="Q1322" s="382">
        <v>221</v>
      </c>
      <c r="R1322" s="382">
        <v>1433</v>
      </c>
      <c r="S1322" s="382">
        <v>3</v>
      </c>
      <c r="T1322" s="382">
        <v>2.6266573621772515</v>
      </c>
      <c r="U1322" s="382">
        <v>6.4309141660851434</v>
      </c>
      <c r="V1322" s="382">
        <v>0</v>
      </c>
      <c r="W1322" s="382">
        <v>0</v>
      </c>
      <c r="X1322" s="382">
        <v>0.209351011863224</v>
      </c>
      <c r="Y1322" s="382">
        <v>0</v>
      </c>
      <c r="Z1322" s="382">
        <v>2.5933352367163502</v>
      </c>
      <c r="AA1322" s="382">
        <v>0</v>
      </c>
      <c r="AB1322" s="382">
        <v>1.2354559856622185</v>
      </c>
      <c r="AC1322" s="382"/>
      <c r="AD1322" s="382">
        <v>26.442379703637112</v>
      </c>
      <c r="AE1322" s="382"/>
      <c r="AF1322" s="382">
        <v>9.4687458702259768</v>
      </c>
      <c r="AG1322" s="382">
        <v>8.2158965183071349</v>
      </c>
      <c r="AH1322" s="382">
        <v>0.48848569434752281</v>
      </c>
    </row>
    <row r="1323" spans="1:34" s="468" customFormat="1" ht="15.6">
      <c r="A1323" s="382">
        <v>11</v>
      </c>
      <c r="B1323" s="382">
        <v>141</v>
      </c>
      <c r="C1323" s="382">
        <v>2015</v>
      </c>
      <c r="D1323" s="382">
        <v>99</v>
      </c>
      <c r="E1323" s="382">
        <v>99</v>
      </c>
      <c r="F1323" s="382">
        <v>99</v>
      </c>
      <c r="G1323" s="382">
        <v>99</v>
      </c>
      <c r="H1323" s="382">
        <v>99</v>
      </c>
      <c r="I1323" s="382">
        <v>99</v>
      </c>
      <c r="J1323" s="382">
        <v>999</v>
      </c>
      <c r="K1323" s="382">
        <v>99</v>
      </c>
      <c r="L1323" s="382">
        <v>4</v>
      </c>
      <c r="M1323" s="382">
        <v>99</v>
      </c>
      <c r="N1323" s="382">
        <v>99</v>
      </c>
      <c r="O1323" s="382">
        <v>99</v>
      </c>
      <c r="P1323" s="382">
        <v>9999</v>
      </c>
      <c r="Q1323" s="382">
        <v>330</v>
      </c>
      <c r="R1323" s="382">
        <v>2996</v>
      </c>
      <c r="S1323" s="382">
        <v>4</v>
      </c>
      <c r="T1323" s="382">
        <v>3.4275700934579443</v>
      </c>
      <c r="U1323" s="382">
        <v>6.7485313751668992</v>
      </c>
      <c r="V1323" s="382">
        <v>0</v>
      </c>
      <c r="W1323" s="382">
        <v>0</v>
      </c>
      <c r="X1323" s="382">
        <v>0.83444592790387184</v>
      </c>
      <c r="Y1323" s="382">
        <v>0</v>
      </c>
      <c r="Z1323" s="382">
        <v>2.6231766849714018</v>
      </c>
      <c r="AA1323" s="382">
        <v>0</v>
      </c>
      <c r="AB1323" s="382">
        <v>1.5159678255240636</v>
      </c>
      <c r="AC1323" s="382"/>
      <c r="AD1323" s="382">
        <v>4.0517825524846192</v>
      </c>
      <c r="AE1323" s="382"/>
      <c r="AF1323" s="382">
        <v>19.796484736355225</v>
      </c>
      <c r="AG1323" s="382">
        <v>18.025492414415357</v>
      </c>
      <c r="AH1323" s="382">
        <v>0.26702269692923902</v>
      </c>
    </row>
    <row r="1324" spans="1:34" s="468" customFormat="1" ht="15.6">
      <c r="A1324" s="382">
        <v>11</v>
      </c>
      <c r="B1324" s="382">
        <v>142</v>
      </c>
      <c r="C1324" s="382">
        <v>2015</v>
      </c>
      <c r="D1324" s="382">
        <v>99</v>
      </c>
      <c r="E1324" s="382">
        <v>99</v>
      </c>
      <c r="F1324" s="382">
        <v>99</v>
      </c>
      <c r="G1324" s="382">
        <v>99</v>
      </c>
      <c r="H1324" s="382">
        <v>99</v>
      </c>
      <c r="I1324" s="382">
        <v>99</v>
      </c>
      <c r="J1324" s="382">
        <v>999</v>
      </c>
      <c r="K1324" s="382">
        <v>99</v>
      </c>
      <c r="L1324" s="382">
        <v>5</v>
      </c>
      <c r="M1324" s="382">
        <v>99</v>
      </c>
      <c r="N1324" s="382">
        <v>99</v>
      </c>
      <c r="O1324" s="382">
        <v>99</v>
      </c>
      <c r="P1324" s="382">
        <v>9999</v>
      </c>
      <c r="Q1324" s="382">
        <v>414</v>
      </c>
      <c r="R1324" s="382">
        <v>5459</v>
      </c>
      <c r="S1324" s="382">
        <v>5</v>
      </c>
      <c r="T1324" s="382">
        <v>4.1073456677047071</v>
      </c>
      <c r="U1324" s="382">
        <v>7.3140685107162398</v>
      </c>
      <c r="V1324" s="382">
        <v>0</v>
      </c>
      <c r="W1324" s="382">
        <v>0</v>
      </c>
      <c r="X1324" s="382">
        <v>1.4105147462905296</v>
      </c>
      <c r="Y1324" s="382">
        <v>7.327349331379375E-2</v>
      </c>
      <c r="Z1324" s="382">
        <v>2.960472314519615</v>
      </c>
      <c r="AA1324" s="382">
        <v>0</v>
      </c>
      <c r="AB1324" s="382">
        <v>1.4326867118370996</v>
      </c>
      <c r="AC1324" s="382"/>
      <c r="AD1324" s="382">
        <v>4.5921117778845666</v>
      </c>
      <c r="AE1324" s="382"/>
      <c r="AF1324" s="382">
        <v>36.071098189507069</v>
      </c>
      <c r="AG1324" s="382">
        <v>35.596571888091511</v>
      </c>
      <c r="AH1324" s="382">
        <v>0.21982047994138121</v>
      </c>
    </row>
    <row r="1325" spans="1:34" s="468" customFormat="1" ht="15.6">
      <c r="A1325" s="382">
        <v>11</v>
      </c>
      <c r="B1325" s="382">
        <v>143</v>
      </c>
      <c r="C1325" s="382">
        <v>2015</v>
      </c>
      <c r="D1325" s="382">
        <v>99</v>
      </c>
      <c r="E1325" s="382">
        <v>99</v>
      </c>
      <c r="F1325" s="382">
        <v>99</v>
      </c>
      <c r="G1325" s="382">
        <v>99</v>
      </c>
      <c r="H1325" s="382">
        <v>99</v>
      </c>
      <c r="I1325" s="382">
        <v>99</v>
      </c>
      <c r="J1325" s="382">
        <v>999</v>
      </c>
      <c r="K1325" s="382">
        <v>99</v>
      </c>
      <c r="L1325" s="382">
        <v>6</v>
      </c>
      <c r="M1325" s="382">
        <v>99</v>
      </c>
      <c r="N1325" s="382">
        <v>99</v>
      </c>
      <c r="O1325" s="382">
        <v>99</v>
      </c>
      <c r="P1325" s="382">
        <v>9999</v>
      </c>
      <c r="Q1325" s="382">
        <v>332</v>
      </c>
      <c r="R1325" s="382">
        <v>3161</v>
      </c>
      <c r="S1325" s="382">
        <v>6</v>
      </c>
      <c r="T1325" s="382">
        <v>4.4587155963302756</v>
      </c>
      <c r="U1325" s="382">
        <v>8.5056944005061688</v>
      </c>
      <c r="V1325" s="382">
        <v>6.3271116735210381E-2</v>
      </c>
      <c r="W1325" s="382">
        <v>0</v>
      </c>
      <c r="X1325" s="382">
        <v>3.4482758620689653</v>
      </c>
      <c r="Y1325" s="382">
        <v>0.25308446694084152</v>
      </c>
      <c r="Z1325" s="382">
        <v>3.4780369099320141</v>
      </c>
      <c r="AA1325" s="382">
        <v>0</v>
      </c>
      <c r="AB1325" s="382">
        <v>1.4783968318573242</v>
      </c>
      <c r="AC1325" s="382"/>
      <c r="AD1325" s="382">
        <v>-1.7950287199497388</v>
      </c>
      <c r="AE1325" s="382"/>
      <c r="AF1325" s="382">
        <v>20.886745077309371</v>
      </c>
      <c r="AG1325" s="382">
        <v>23.970126606203095</v>
      </c>
      <c r="AH1325" s="382">
        <v>0.28472002530844653</v>
      </c>
    </row>
    <row r="1326" spans="1:34" s="468" customFormat="1" ht="15.6">
      <c r="A1326" s="382">
        <v>11</v>
      </c>
      <c r="B1326" s="382">
        <v>144</v>
      </c>
      <c r="C1326" s="382">
        <v>2015</v>
      </c>
      <c r="D1326" s="382">
        <v>99</v>
      </c>
      <c r="E1326" s="382">
        <v>99</v>
      </c>
      <c r="F1326" s="382">
        <v>99</v>
      </c>
      <c r="G1326" s="382">
        <v>99</v>
      </c>
      <c r="H1326" s="382">
        <v>99</v>
      </c>
      <c r="I1326" s="382">
        <v>99</v>
      </c>
      <c r="J1326" s="382">
        <v>999</v>
      </c>
      <c r="K1326" s="382">
        <v>99</v>
      </c>
      <c r="L1326" s="382">
        <v>7</v>
      </c>
      <c r="M1326" s="382">
        <v>99</v>
      </c>
      <c r="N1326" s="382">
        <v>99</v>
      </c>
      <c r="O1326" s="382">
        <v>99</v>
      </c>
      <c r="P1326" s="382">
        <v>9999</v>
      </c>
      <c r="Q1326" s="382"/>
      <c r="R1326" s="382"/>
      <c r="S1326" s="382"/>
      <c r="T1326" s="382"/>
      <c r="U1326" s="382"/>
      <c r="V1326" s="382"/>
      <c r="W1326" s="382"/>
      <c r="X1326" s="382"/>
      <c r="Y1326" s="382"/>
      <c r="Z1326" s="382"/>
      <c r="AA1326" s="382"/>
      <c r="AB1326" s="382"/>
      <c r="AC1326" s="382"/>
      <c r="AD1326" s="382"/>
      <c r="AE1326" s="382"/>
      <c r="AF1326" s="382"/>
      <c r="AG1326" s="382"/>
      <c r="AH1326" s="382"/>
    </row>
    <row r="1327" spans="1:34" s="468" customFormat="1" ht="15.6">
      <c r="A1327" s="382">
        <v>11</v>
      </c>
      <c r="B1327" s="382">
        <v>145</v>
      </c>
      <c r="C1327" s="382">
        <v>2015</v>
      </c>
      <c r="D1327" s="382">
        <v>99</v>
      </c>
      <c r="E1327" s="382">
        <v>99</v>
      </c>
      <c r="F1327" s="382">
        <v>99</v>
      </c>
      <c r="G1327" s="382">
        <v>99</v>
      </c>
      <c r="H1327" s="382">
        <v>99</v>
      </c>
      <c r="I1327" s="382">
        <v>99</v>
      </c>
      <c r="J1327" s="382">
        <v>999</v>
      </c>
      <c r="K1327" s="382">
        <v>99</v>
      </c>
      <c r="L1327" s="382">
        <v>8</v>
      </c>
      <c r="M1327" s="382">
        <v>99</v>
      </c>
      <c r="N1327" s="382">
        <v>99</v>
      </c>
      <c r="O1327" s="382">
        <v>99</v>
      </c>
      <c r="P1327" s="382">
        <v>9999</v>
      </c>
      <c r="Q1327" s="382">
        <v>205</v>
      </c>
      <c r="R1327" s="382">
        <v>1325</v>
      </c>
      <c r="S1327" s="382">
        <v>8</v>
      </c>
      <c r="T1327" s="382">
        <v>4.1698113207547181</v>
      </c>
      <c r="U1327" s="382">
        <v>8.8767547169811305</v>
      </c>
      <c r="V1327" s="382">
        <v>7.5471698113207517E-2</v>
      </c>
      <c r="W1327" s="382">
        <v>7.5471698113207517E-2</v>
      </c>
      <c r="X1327" s="382">
        <v>8.1509433962264151</v>
      </c>
      <c r="Y1327" s="382">
        <v>0.67924528301886755</v>
      </c>
      <c r="Z1327" s="382">
        <v>4.1997164365446675</v>
      </c>
      <c r="AA1327" s="382">
        <v>0</v>
      </c>
      <c r="AB1327" s="382">
        <v>1.9062543441989841</v>
      </c>
      <c r="AC1327" s="382"/>
      <c r="AD1327" s="382">
        <v>6.8293574978063276</v>
      </c>
      <c r="AE1327" s="382"/>
      <c r="AF1327" s="382">
        <v>8.755120919783268</v>
      </c>
      <c r="AG1327" s="382">
        <v>10.485910702552545</v>
      </c>
      <c r="AH1327" s="382">
        <v>0.15094339622641503</v>
      </c>
    </row>
    <row r="1328" spans="1:34" s="468" customFormat="1" ht="15.6">
      <c r="A1328" s="382">
        <v>11</v>
      </c>
      <c r="B1328" s="382">
        <v>146</v>
      </c>
      <c r="C1328" s="382">
        <v>2015</v>
      </c>
      <c r="D1328" s="382">
        <v>99</v>
      </c>
      <c r="E1328" s="382">
        <v>99</v>
      </c>
      <c r="F1328" s="382">
        <v>99</v>
      </c>
      <c r="G1328" s="382">
        <v>99</v>
      </c>
      <c r="H1328" s="382">
        <v>99</v>
      </c>
      <c r="I1328" s="382">
        <v>99</v>
      </c>
      <c r="J1328" s="382">
        <v>999</v>
      </c>
      <c r="K1328" s="382">
        <v>99</v>
      </c>
      <c r="L1328" s="382">
        <v>9</v>
      </c>
      <c r="M1328" s="382">
        <v>99</v>
      </c>
      <c r="N1328" s="382">
        <v>99</v>
      </c>
      <c r="O1328" s="382">
        <v>99</v>
      </c>
      <c r="P1328" s="382">
        <v>9999</v>
      </c>
      <c r="Q1328" s="382"/>
      <c r="R1328" s="382"/>
      <c r="S1328" s="382"/>
      <c r="T1328" s="382"/>
      <c r="U1328" s="382"/>
      <c r="V1328" s="382"/>
      <c r="W1328" s="382"/>
      <c r="X1328" s="382"/>
      <c r="Y1328" s="382"/>
      <c r="Z1328" s="382"/>
      <c r="AA1328" s="382"/>
      <c r="AB1328" s="382"/>
      <c r="AC1328" s="382"/>
      <c r="AD1328" s="382"/>
      <c r="AE1328" s="382"/>
      <c r="AF1328" s="382"/>
      <c r="AG1328" s="382"/>
      <c r="AH1328" s="382"/>
    </row>
    <row r="1329" spans="1:37" s="468" customFormat="1" ht="15.6">
      <c r="A1329" s="382">
        <v>11</v>
      </c>
      <c r="B1329" s="382">
        <v>147</v>
      </c>
      <c r="C1329" s="382">
        <v>2015</v>
      </c>
      <c r="D1329" s="382">
        <v>99</v>
      </c>
      <c r="E1329" s="382">
        <v>99</v>
      </c>
      <c r="F1329" s="382">
        <v>99</v>
      </c>
      <c r="G1329" s="382">
        <v>99</v>
      </c>
      <c r="H1329" s="382">
        <v>99</v>
      </c>
      <c r="I1329" s="382">
        <v>99</v>
      </c>
      <c r="J1329" s="382">
        <v>999</v>
      </c>
      <c r="K1329" s="382">
        <v>99</v>
      </c>
      <c r="L1329" s="382">
        <v>10</v>
      </c>
      <c r="M1329" s="382">
        <v>99</v>
      </c>
      <c r="N1329" s="382">
        <v>99</v>
      </c>
      <c r="O1329" s="382">
        <v>99</v>
      </c>
      <c r="P1329" s="382">
        <v>9999</v>
      </c>
      <c r="Q1329" s="382"/>
      <c r="R1329" s="382"/>
      <c r="S1329" s="382"/>
      <c r="T1329" s="382"/>
      <c r="U1329" s="382"/>
      <c r="V1329" s="382"/>
      <c r="W1329" s="382"/>
      <c r="X1329" s="382"/>
      <c r="Y1329" s="382"/>
      <c r="Z1329" s="382"/>
      <c r="AA1329" s="382"/>
      <c r="AB1329" s="382"/>
      <c r="AC1329" s="382"/>
      <c r="AD1329" s="382"/>
      <c r="AE1329" s="382"/>
      <c r="AF1329" s="382"/>
      <c r="AG1329" s="382"/>
      <c r="AH1329" s="382"/>
    </row>
    <row r="1330" spans="1:37" s="468" customFormat="1" ht="15.6">
      <c r="A1330" s="382">
        <v>11</v>
      </c>
      <c r="B1330" s="382">
        <v>148</v>
      </c>
      <c r="C1330" s="382">
        <v>2015</v>
      </c>
      <c r="D1330" s="382">
        <v>99</v>
      </c>
      <c r="E1330" s="382">
        <v>99</v>
      </c>
      <c r="F1330" s="382">
        <v>99</v>
      </c>
      <c r="G1330" s="382">
        <v>99</v>
      </c>
      <c r="H1330" s="382">
        <v>99</v>
      </c>
      <c r="I1330" s="382">
        <v>99</v>
      </c>
      <c r="J1330" s="382">
        <v>999</v>
      </c>
      <c r="K1330" s="382">
        <v>99</v>
      </c>
      <c r="L1330" s="382">
        <v>11</v>
      </c>
      <c r="M1330" s="382">
        <v>99</v>
      </c>
      <c r="N1330" s="382">
        <v>99</v>
      </c>
      <c r="O1330" s="382">
        <v>99</v>
      </c>
      <c r="P1330" s="382">
        <v>9999</v>
      </c>
      <c r="Q1330" s="382">
        <v>10</v>
      </c>
      <c r="R1330" s="382">
        <v>30</v>
      </c>
      <c r="S1330" s="382">
        <v>11</v>
      </c>
      <c r="T1330" s="382">
        <v>5.3333333333333321</v>
      </c>
      <c r="U1330" s="382">
        <v>9.7133333333333312</v>
      </c>
      <c r="V1330" s="382">
        <v>0</v>
      </c>
      <c r="W1330" s="382">
        <v>0</v>
      </c>
      <c r="X1330" s="382">
        <v>16.666666666666671</v>
      </c>
      <c r="Y1330" s="382">
        <v>0</v>
      </c>
      <c r="Z1330" s="382">
        <v>4.3526033078556061</v>
      </c>
      <c r="AA1330" s="382">
        <v>0</v>
      </c>
      <c r="AB1330" s="382">
        <v>1.4907119849998605</v>
      </c>
      <c r="AC1330" s="382"/>
      <c r="AD1330" s="382">
        <v>20.275256730315345</v>
      </c>
      <c r="AE1330" s="382"/>
      <c r="AF1330" s="382">
        <v>0.19822915290075321</v>
      </c>
      <c r="AG1330" s="382">
        <v>0.25979189902172389</v>
      </c>
      <c r="AH1330" s="382">
        <v>0</v>
      </c>
    </row>
    <row r="1331" spans="1:37" s="468" customFormat="1" ht="15.6">
      <c r="A1331" s="382">
        <v>11</v>
      </c>
      <c r="B1331" s="382">
        <v>149</v>
      </c>
      <c r="C1331" s="382">
        <v>2015</v>
      </c>
      <c r="D1331" s="382">
        <v>99</v>
      </c>
      <c r="E1331" s="382">
        <v>99</v>
      </c>
      <c r="F1331" s="382">
        <v>99</v>
      </c>
      <c r="G1331" s="382">
        <v>99</v>
      </c>
      <c r="H1331" s="382">
        <v>99</v>
      </c>
      <c r="I1331" s="382">
        <v>99</v>
      </c>
      <c r="J1331" s="382">
        <v>999</v>
      </c>
      <c r="K1331" s="382">
        <v>99</v>
      </c>
      <c r="L1331" s="382">
        <v>12</v>
      </c>
      <c r="M1331" s="382">
        <v>99</v>
      </c>
      <c r="N1331" s="382">
        <v>99</v>
      </c>
      <c r="O1331" s="382">
        <v>99</v>
      </c>
      <c r="P1331" s="382">
        <v>9999</v>
      </c>
      <c r="Q1331" s="382"/>
      <c r="R1331" s="382"/>
      <c r="S1331" s="382"/>
      <c r="T1331" s="382"/>
      <c r="U1331" s="382"/>
      <c r="V1331" s="382"/>
      <c r="W1331" s="382"/>
      <c r="X1331" s="382"/>
      <c r="Y1331" s="382"/>
      <c r="Z1331" s="382"/>
      <c r="AA1331" s="382"/>
      <c r="AB1331" s="382"/>
      <c r="AC1331" s="382"/>
      <c r="AD1331" s="382"/>
      <c r="AE1331" s="382"/>
      <c r="AF1331" s="382"/>
      <c r="AG1331" s="382"/>
      <c r="AH1331" s="382"/>
    </row>
    <row r="1332" spans="1:37" s="468" customFormat="1" ht="15.6">
      <c r="A1332" s="382">
        <v>11</v>
      </c>
      <c r="B1332" s="382">
        <v>150</v>
      </c>
      <c r="C1332" s="382">
        <v>2015</v>
      </c>
      <c r="D1332" s="382">
        <v>99</v>
      </c>
      <c r="E1332" s="382">
        <v>99</v>
      </c>
      <c r="F1332" s="382">
        <v>99</v>
      </c>
      <c r="G1332" s="382">
        <v>99</v>
      </c>
      <c r="H1332" s="382">
        <v>99</v>
      </c>
      <c r="I1332" s="382">
        <v>99</v>
      </c>
      <c r="J1332" s="382">
        <v>999</v>
      </c>
      <c r="K1332" s="382">
        <v>99</v>
      </c>
      <c r="L1332" s="382">
        <v>13</v>
      </c>
      <c r="M1332" s="382">
        <v>99</v>
      </c>
      <c r="N1332" s="382">
        <v>99</v>
      </c>
      <c r="O1332" s="382">
        <v>99</v>
      </c>
      <c r="P1332" s="382">
        <v>9999</v>
      </c>
      <c r="Q1332" s="382"/>
      <c r="R1332" s="382"/>
      <c r="S1332" s="382"/>
      <c r="T1332" s="382"/>
      <c r="U1332" s="382"/>
      <c r="V1332" s="382"/>
      <c r="W1332" s="382"/>
      <c r="X1332" s="382"/>
      <c r="Y1332" s="382"/>
      <c r="Z1332" s="382"/>
      <c r="AA1332" s="382"/>
      <c r="AB1332" s="382"/>
      <c r="AC1332" s="382"/>
      <c r="AD1332" s="382"/>
      <c r="AE1332" s="382"/>
      <c r="AF1332" s="382"/>
      <c r="AG1332" s="382"/>
      <c r="AH1332" s="382"/>
    </row>
    <row r="1333" spans="1:37" s="468" customFormat="1" ht="15.6">
      <c r="A1333" s="382">
        <v>11</v>
      </c>
      <c r="B1333" s="382">
        <v>151</v>
      </c>
      <c r="C1333" s="382">
        <v>2015</v>
      </c>
      <c r="D1333" s="382">
        <v>99</v>
      </c>
      <c r="E1333" s="382">
        <v>99</v>
      </c>
      <c r="F1333" s="382">
        <v>99</v>
      </c>
      <c r="G1333" s="382">
        <v>99</v>
      </c>
      <c r="H1333" s="382">
        <v>99</v>
      </c>
      <c r="I1333" s="382">
        <v>99</v>
      </c>
      <c r="J1333" s="382">
        <v>999</v>
      </c>
      <c r="K1333" s="382">
        <v>99</v>
      </c>
      <c r="L1333" s="382">
        <v>14</v>
      </c>
      <c r="M1333" s="382">
        <v>99</v>
      </c>
      <c r="N1333" s="382">
        <v>99</v>
      </c>
      <c r="O1333" s="382">
        <v>99</v>
      </c>
      <c r="P1333" s="382">
        <v>9999</v>
      </c>
      <c r="Q1333" s="382"/>
      <c r="R1333" s="382"/>
      <c r="S1333" s="382"/>
      <c r="T1333" s="382"/>
      <c r="U1333" s="382"/>
      <c r="V1333" s="382"/>
      <c r="W1333" s="382"/>
      <c r="X1333" s="382"/>
      <c r="Y1333" s="382"/>
      <c r="Z1333" s="382"/>
      <c r="AA1333" s="382"/>
      <c r="AB1333" s="382"/>
      <c r="AC1333" s="382"/>
      <c r="AD1333" s="382"/>
      <c r="AE1333" s="382"/>
      <c r="AF1333" s="382"/>
      <c r="AG1333" s="382"/>
      <c r="AH1333" s="382"/>
    </row>
    <row r="1334" spans="1:37" s="468" customFormat="1" ht="15.6">
      <c r="A1334" s="382">
        <v>11</v>
      </c>
      <c r="B1334" s="382">
        <v>152</v>
      </c>
      <c r="C1334" s="382">
        <v>2015</v>
      </c>
      <c r="D1334" s="382">
        <v>99</v>
      </c>
      <c r="E1334" s="382">
        <v>99</v>
      </c>
      <c r="F1334" s="382">
        <v>99</v>
      </c>
      <c r="G1334" s="382">
        <v>99</v>
      </c>
      <c r="H1334" s="382">
        <v>99</v>
      </c>
      <c r="I1334" s="382">
        <v>99</v>
      </c>
      <c r="J1334" s="382">
        <v>999</v>
      </c>
      <c r="K1334" s="382">
        <v>99</v>
      </c>
      <c r="L1334" s="382">
        <v>15</v>
      </c>
      <c r="M1334" s="382">
        <v>99</v>
      </c>
      <c r="N1334" s="382">
        <v>99</v>
      </c>
      <c r="O1334" s="382">
        <v>99</v>
      </c>
      <c r="P1334" s="382">
        <v>9999</v>
      </c>
      <c r="Q1334" s="382"/>
      <c r="R1334" s="382"/>
      <c r="S1334" s="382"/>
      <c r="T1334" s="382"/>
      <c r="U1334" s="382"/>
      <c r="V1334" s="382"/>
      <c r="W1334" s="382"/>
      <c r="X1334" s="382"/>
      <c r="Y1334" s="382"/>
      <c r="Z1334" s="382"/>
      <c r="AA1334" s="382"/>
      <c r="AB1334" s="382"/>
      <c r="AC1334" s="382"/>
      <c r="AD1334" s="382"/>
      <c r="AE1334" s="382"/>
      <c r="AF1334" s="382"/>
      <c r="AG1334" s="382"/>
      <c r="AH1334" s="382"/>
    </row>
    <row r="1335" spans="1:37" ht="15.6">
      <c r="A1335" s="382">
        <v>12</v>
      </c>
      <c r="B1335" s="382">
        <v>1</v>
      </c>
      <c r="C1335" s="382">
        <v>2024</v>
      </c>
      <c r="D1335" s="382">
        <v>99</v>
      </c>
      <c r="E1335" s="382">
        <v>99</v>
      </c>
      <c r="F1335" s="382">
        <v>99</v>
      </c>
      <c r="G1335" s="382">
        <v>99</v>
      </c>
      <c r="H1335" s="382">
        <v>99</v>
      </c>
      <c r="I1335" s="382">
        <v>99</v>
      </c>
      <c r="J1335" s="382">
        <v>999</v>
      </c>
      <c r="K1335" s="382">
        <v>99</v>
      </c>
      <c r="L1335" s="382">
        <v>99</v>
      </c>
      <c r="M1335" s="382">
        <v>1</v>
      </c>
      <c r="N1335" s="382">
        <v>99</v>
      </c>
      <c r="O1335" s="382">
        <v>99</v>
      </c>
      <c r="P1335" s="382">
        <v>9999</v>
      </c>
      <c r="Q1335" s="382">
        <v>12</v>
      </c>
      <c r="R1335" s="382">
        <v>16</v>
      </c>
      <c r="S1335" s="382">
        <v>2.5</v>
      </c>
      <c r="T1335" s="382">
        <v>1</v>
      </c>
      <c r="U1335" s="382">
        <v>4.6687500000000002</v>
      </c>
      <c r="V1335" s="382">
        <v>0</v>
      </c>
      <c r="W1335" s="382">
        <v>0</v>
      </c>
      <c r="X1335" s="382">
        <v>0</v>
      </c>
      <c r="Y1335" s="382">
        <v>0</v>
      </c>
      <c r="Z1335" s="382">
        <v>2.2734111897103002</v>
      </c>
      <c r="AA1335" s="382">
        <v>1.58113883008419</v>
      </c>
      <c r="AB1335" s="382">
        <v>0</v>
      </c>
      <c r="AC1335" s="382">
        <v>36.774128683405877</v>
      </c>
      <c r="AD1335" s="382"/>
      <c r="AE1335" s="382"/>
      <c r="AF1335" s="382">
        <v>9.7311762559299367E-2</v>
      </c>
      <c r="AG1335" s="382">
        <v>5.5109303807927459E-2</v>
      </c>
      <c r="AH1335" s="382">
        <v>25</v>
      </c>
      <c r="AI1335" s="382">
        <v>15</v>
      </c>
      <c r="AJ1335" s="382">
        <v>72.466666666666683</v>
      </c>
      <c r="AK1335" s="382">
        <v>10.758280147856023</v>
      </c>
    </row>
    <row r="1336" spans="1:37" ht="15.6">
      <c r="A1336" s="382">
        <v>12</v>
      </c>
      <c r="B1336" s="382">
        <v>2</v>
      </c>
      <c r="C1336" s="382">
        <v>2024</v>
      </c>
      <c r="D1336" s="382">
        <v>99</v>
      </c>
      <c r="E1336" s="382">
        <v>99</v>
      </c>
      <c r="F1336" s="382">
        <v>99</v>
      </c>
      <c r="G1336" s="382">
        <v>99</v>
      </c>
      <c r="H1336" s="382">
        <v>99</v>
      </c>
      <c r="I1336" s="382">
        <v>99</v>
      </c>
      <c r="J1336" s="382">
        <v>999</v>
      </c>
      <c r="K1336" s="382">
        <v>99</v>
      </c>
      <c r="L1336" s="382">
        <v>99</v>
      </c>
      <c r="M1336" s="382">
        <v>2</v>
      </c>
      <c r="N1336" s="382">
        <v>99</v>
      </c>
      <c r="O1336" s="382">
        <v>99</v>
      </c>
      <c r="P1336" s="382">
        <v>9999</v>
      </c>
      <c r="Q1336" s="382">
        <v>246</v>
      </c>
      <c r="R1336" s="382">
        <v>1689</v>
      </c>
      <c r="S1336" s="382">
        <v>3.885731201894612</v>
      </c>
      <c r="T1336" s="382">
        <v>2</v>
      </c>
      <c r="U1336" s="382">
        <v>6.3556542332741124</v>
      </c>
      <c r="V1336" s="382">
        <v>0</v>
      </c>
      <c r="W1336" s="382">
        <v>0</v>
      </c>
      <c r="X1336" s="382">
        <v>0.177619893428064</v>
      </c>
      <c r="Y1336" s="382">
        <v>0</v>
      </c>
      <c r="Z1336" s="382">
        <v>2.3399823014608647</v>
      </c>
      <c r="AA1336" s="382">
        <v>1.3636892552274396</v>
      </c>
      <c r="AB1336" s="382">
        <v>0</v>
      </c>
      <c r="AC1336" s="382">
        <v>46.610784969960889</v>
      </c>
      <c r="AD1336" s="382"/>
      <c r="AE1336" s="382"/>
      <c r="AF1336" s="382">
        <v>10.272472935166038</v>
      </c>
      <c r="AG1336" s="382">
        <v>7.9194356571212516</v>
      </c>
      <c r="AH1336" s="382">
        <v>2.0130254588513914</v>
      </c>
      <c r="AI1336" s="382">
        <v>1424</v>
      </c>
      <c r="AJ1336" s="382">
        <v>78.836165730337058</v>
      </c>
      <c r="AK1336" s="382">
        <v>12.598505633749221</v>
      </c>
    </row>
    <row r="1337" spans="1:37" ht="15.6">
      <c r="A1337" s="382">
        <v>12</v>
      </c>
      <c r="B1337" s="382">
        <v>3</v>
      </c>
      <c r="C1337" s="382">
        <v>2024</v>
      </c>
      <c r="D1337" s="382">
        <v>99</v>
      </c>
      <c r="E1337" s="382">
        <v>99</v>
      </c>
      <c r="F1337" s="382">
        <v>99</v>
      </c>
      <c r="G1337" s="382">
        <v>99</v>
      </c>
      <c r="H1337" s="382">
        <v>99</v>
      </c>
      <c r="I1337" s="382">
        <v>99</v>
      </c>
      <c r="J1337" s="382">
        <v>999</v>
      </c>
      <c r="K1337" s="382">
        <v>99</v>
      </c>
      <c r="L1337" s="382">
        <v>99</v>
      </c>
      <c r="M1337" s="382">
        <v>3</v>
      </c>
      <c r="N1337" s="382">
        <v>99</v>
      </c>
      <c r="O1337" s="382">
        <v>99</v>
      </c>
      <c r="P1337" s="382">
        <v>9999</v>
      </c>
      <c r="Q1337" s="382">
        <v>355</v>
      </c>
      <c r="R1337" s="382">
        <v>2303</v>
      </c>
      <c r="S1337" s="382">
        <v>4.4233608336951811</v>
      </c>
      <c r="T1337" s="382">
        <v>3</v>
      </c>
      <c r="U1337" s="382">
        <v>7.7979157620495121</v>
      </c>
      <c r="V1337" s="382">
        <v>4.3421623968736445E-2</v>
      </c>
      <c r="W1337" s="382">
        <v>0</v>
      </c>
      <c r="X1337" s="382">
        <v>1.0855405992184113</v>
      </c>
      <c r="Y1337" s="382">
        <v>4.3421623968736445E-2</v>
      </c>
      <c r="Z1337" s="382">
        <v>2.687609270973907</v>
      </c>
      <c r="AA1337" s="382">
        <v>1.0860148334505779</v>
      </c>
      <c r="AB1337" s="382">
        <v>0</v>
      </c>
      <c r="AC1337" s="382">
        <v>47.589287277154845</v>
      </c>
      <c r="AD1337" s="382"/>
      <c r="AE1337" s="382"/>
      <c r="AF1337" s="382">
        <v>14.006811823379152</v>
      </c>
      <c r="AG1337" s="382">
        <v>13.248807809438382</v>
      </c>
      <c r="AH1337" s="382">
        <v>2.5618758141554498</v>
      </c>
      <c r="AI1337" s="382">
        <v>2241</v>
      </c>
      <c r="AJ1337" s="382">
        <v>82.40303435966095</v>
      </c>
      <c r="AK1337" s="382">
        <v>13.564041983698644</v>
      </c>
    </row>
    <row r="1338" spans="1:37" ht="15.6">
      <c r="A1338" s="382">
        <v>12</v>
      </c>
      <c r="B1338" s="382">
        <v>4</v>
      </c>
      <c r="C1338" s="382">
        <v>2024</v>
      </c>
      <c r="D1338" s="382">
        <v>99</v>
      </c>
      <c r="E1338" s="382">
        <v>99</v>
      </c>
      <c r="F1338" s="382">
        <v>99</v>
      </c>
      <c r="G1338" s="382">
        <v>99</v>
      </c>
      <c r="H1338" s="382">
        <v>99</v>
      </c>
      <c r="I1338" s="382">
        <v>99</v>
      </c>
      <c r="J1338" s="382">
        <v>999</v>
      </c>
      <c r="K1338" s="382">
        <v>99</v>
      </c>
      <c r="L1338" s="382">
        <v>99</v>
      </c>
      <c r="M1338" s="382">
        <v>4</v>
      </c>
      <c r="N1338" s="382">
        <v>99</v>
      </c>
      <c r="O1338" s="382">
        <v>99</v>
      </c>
      <c r="P1338" s="382">
        <v>9999</v>
      </c>
      <c r="Q1338" s="382">
        <v>437</v>
      </c>
      <c r="R1338" s="382">
        <v>3178</v>
      </c>
      <c r="S1338" s="382">
        <v>5.668344870988042</v>
      </c>
      <c r="T1338" s="382">
        <v>4</v>
      </c>
      <c r="U1338" s="382">
        <v>8.5121774701069821</v>
      </c>
      <c r="V1338" s="382">
        <v>0</v>
      </c>
      <c r="W1338" s="382">
        <v>0</v>
      </c>
      <c r="X1338" s="382">
        <v>2.0138451856513524</v>
      </c>
      <c r="Y1338" s="382">
        <v>3.1466331025802381E-2</v>
      </c>
      <c r="Z1338" s="382">
        <v>3.0275553640956403</v>
      </c>
      <c r="AA1338" s="382">
        <v>1.0608360059279018</v>
      </c>
      <c r="AB1338" s="382">
        <v>0</v>
      </c>
      <c r="AC1338" s="382">
        <v>51.217612576398281</v>
      </c>
      <c r="AD1338" s="382"/>
      <c r="AE1338" s="382"/>
      <c r="AF1338" s="382">
        <v>19.328548838340833</v>
      </c>
      <c r="AG1338" s="382">
        <v>19.957166717816747</v>
      </c>
      <c r="AH1338" s="382">
        <v>1.9509125235997484</v>
      </c>
      <c r="AI1338" s="382">
        <v>3096</v>
      </c>
      <c r="AJ1338" s="382">
        <v>82.835174418604666</v>
      </c>
      <c r="AK1338" s="382">
        <v>14.463469659973146</v>
      </c>
    </row>
    <row r="1339" spans="1:37" ht="15.6">
      <c r="A1339" s="382">
        <v>12</v>
      </c>
      <c r="B1339" s="382">
        <v>5</v>
      </c>
      <c r="C1339" s="382">
        <v>2024</v>
      </c>
      <c r="D1339" s="382">
        <v>99</v>
      </c>
      <c r="E1339" s="382">
        <v>99</v>
      </c>
      <c r="F1339" s="382">
        <v>99</v>
      </c>
      <c r="G1339" s="382">
        <v>99</v>
      </c>
      <c r="H1339" s="382">
        <v>99</v>
      </c>
      <c r="I1339" s="382">
        <v>99</v>
      </c>
      <c r="J1339" s="382">
        <v>999</v>
      </c>
      <c r="K1339" s="382">
        <v>99</v>
      </c>
      <c r="L1339" s="382">
        <v>99</v>
      </c>
      <c r="M1339" s="382">
        <v>5</v>
      </c>
      <c r="N1339" s="382">
        <v>99</v>
      </c>
      <c r="O1339" s="382">
        <v>99</v>
      </c>
      <c r="P1339" s="382">
        <v>9999</v>
      </c>
      <c r="Q1339" s="382">
        <v>482</v>
      </c>
      <c r="R1339" s="382">
        <v>6159</v>
      </c>
      <c r="S1339" s="382">
        <v>5.8204253937327488</v>
      </c>
      <c r="T1339" s="382">
        <v>4.9780808572820252</v>
      </c>
      <c r="U1339" s="382">
        <v>8.1968339016074072</v>
      </c>
      <c r="V1339" s="382">
        <v>1.6236402013313857E-2</v>
      </c>
      <c r="W1339" s="382">
        <v>0</v>
      </c>
      <c r="X1339" s="382">
        <v>2.2406234778373104</v>
      </c>
      <c r="Y1339" s="382">
        <v>0.12989121610651083</v>
      </c>
      <c r="Z1339" s="382">
        <v>3.3259475309422881</v>
      </c>
      <c r="AA1339" s="382">
        <v>1.207716603200619</v>
      </c>
      <c r="AB1339" s="382">
        <v>0.3540503732319647</v>
      </c>
      <c r="AC1339" s="382">
        <v>30.466271405549762</v>
      </c>
      <c r="AD1339" s="382">
        <v>-2.8118035666135888</v>
      </c>
      <c r="AE1339" s="382">
        <v>10.470970173232342</v>
      </c>
      <c r="AF1339" s="382">
        <v>37.458946600170286</v>
      </c>
      <c r="AG1339" s="382">
        <v>37.244372506433109</v>
      </c>
      <c r="AH1339" s="382">
        <v>1.8509498295177789</v>
      </c>
      <c r="AI1339" s="382">
        <v>4960</v>
      </c>
      <c r="AJ1339" s="382">
        <v>81.081330645161117</v>
      </c>
      <c r="AK1339" s="382">
        <v>15.269862266265996</v>
      </c>
    </row>
    <row r="1340" spans="1:37" ht="15.6">
      <c r="A1340" s="382">
        <v>12</v>
      </c>
      <c r="B1340" s="382">
        <v>6</v>
      </c>
      <c r="C1340" s="382">
        <v>2024</v>
      </c>
      <c r="D1340" s="382">
        <v>99</v>
      </c>
      <c r="E1340" s="382">
        <v>99</v>
      </c>
      <c r="F1340" s="382">
        <v>99</v>
      </c>
      <c r="G1340" s="382">
        <v>99</v>
      </c>
      <c r="H1340" s="382">
        <v>99</v>
      </c>
      <c r="I1340" s="382">
        <v>99</v>
      </c>
      <c r="J1340" s="382">
        <v>999</v>
      </c>
      <c r="K1340" s="382">
        <v>99</v>
      </c>
      <c r="L1340" s="382">
        <v>99</v>
      </c>
      <c r="M1340" s="382">
        <v>6</v>
      </c>
      <c r="N1340" s="382">
        <v>99</v>
      </c>
      <c r="O1340" s="382">
        <v>99</v>
      </c>
      <c r="P1340" s="382">
        <v>9999</v>
      </c>
      <c r="Q1340" s="382">
        <v>305</v>
      </c>
      <c r="R1340" s="382">
        <v>2011</v>
      </c>
      <c r="S1340" s="382">
        <v>6.4201889607160636</v>
      </c>
      <c r="T1340" s="382">
        <v>6</v>
      </c>
      <c r="U1340" s="382">
        <v>9.1659870711089031</v>
      </c>
      <c r="V1340" s="382">
        <v>0</v>
      </c>
      <c r="W1340" s="382">
        <v>0</v>
      </c>
      <c r="X1340" s="382">
        <v>5.121829935355545</v>
      </c>
      <c r="Y1340" s="382">
        <v>9.9453008453505701E-2</v>
      </c>
      <c r="Z1340" s="382">
        <v>3.3729725122222529</v>
      </c>
      <c r="AA1340" s="382">
        <v>1.0301135507778891</v>
      </c>
      <c r="AB1340" s="382">
        <v>0</v>
      </c>
      <c r="AC1340" s="382">
        <v>42.221415525893931</v>
      </c>
      <c r="AD1340" s="382"/>
      <c r="AE1340" s="382"/>
      <c r="AF1340" s="382">
        <v>12.230872156671937</v>
      </c>
      <c r="AG1340" s="382">
        <v>13.598644916074502</v>
      </c>
      <c r="AH1340" s="382">
        <v>1.0442565887618103</v>
      </c>
      <c r="AI1340" s="382">
        <v>1936</v>
      </c>
      <c r="AJ1340" s="382">
        <v>82.03460743801655</v>
      </c>
      <c r="AK1340" s="382">
        <v>16.077602495532464</v>
      </c>
    </row>
    <row r="1341" spans="1:37" ht="15.6">
      <c r="A1341" s="382">
        <v>12</v>
      </c>
      <c r="B1341" s="382">
        <v>7</v>
      </c>
      <c r="C1341" s="382">
        <v>2024</v>
      </c>
      <c r="D1341" s="382">
        <v>99</v>
      </c>
      <c r="E1341" s="382">
        <v>99</v>
      </c>
      <c r="F1341" s="382">
        <v>99</v>
      </c>
      <c r="G1341" s="382">
        <v>99</v>
      </c>
      <c r="H1341" s="382">
        <v>99</v>
      </c>
      <c r="I1341" s="382">
        <v>99</v>
      </c>
      <c r="J1341" s="382">
        <v>999</v>
      </c>
      <c r="K1341" s="382">
        <v>99</v>
      </c>
      <c r="L1341" s="382">
        <v>99</v>
      </c>
      <c r="M1341" s="382">
        <v>7</v>
      </c>
      <c r="N1341" s="382">
        <v>99</v>
      </c>
      <c r="O1341" s="382">
        <v>99</v>
      </c>
      <c r="P1341" s="382">
        <v>9999</v>
      </c>
      <c r="Q1341" s="382">
        <v>156</v>
      </c>
      <c r="R1341" s="382">
        <v>773</v>
      </c>
      <c r="S1341" s="382">
        <v>6.8253557567917236</v>
      </c>
      <c r="T1341" s="382">
        <v>6.9818887451487717</v>
      </c>
      <c r="U1341" s="382">
        <v>9.5401034928848762</v>
      </c>
      <c r="V1341" s="382">
        <v>0</v>
      </c>
      <c r="W1341" s="382">
        <v>0</v>
      </c>
      <c r="X1341" s="382">
        <v>7.3738680465717987</v>
      </c>
      <c r="Y1341" s="382">
        <v>0.12936610608020696</v>
      </c>
      <c r="Z1341" s="382">
        <v>3.8217287107508686</v>
      </c>
      <c r="AA1341" s="382">
        <v>1.1012300703054709</v>
      </c>
      <c r="AB1341" s="382">
        <v>0.50321918719870318</v>
      </c>
      <c r="AC1341" s="382">
        <v>54.484410510342954</v>
      </c>
      <c r="AD1341" s="382">
        <v>18.307543195038484</v>
      </c>
      <c r="AE1341" s="382">
        <v>22.306867160098705</v>
      </c>
      <c r="AF1341" s="382">
        <v>4.7013745286461486</v>
      </c>
      <c r="AG1341" s="382">
        <v>5.4404760499539684</v>
      </c>
      <c r="AH1341" s="382">
        <v>1.0349288486416557</v>
      </c>
      <c r="AI1341" s="382">
        <v>754</v>
      </c>
      <c r="AJ1341" s="382">
        <v>82.77931034482755</v>
      </c>
      <c r="AK1341" s="382">
        <v>16.479634306252933</v>
      </c>
    </row>
    <row r="1342" spans="1:37" ht="15.6">
      <c r="A1342" s="382">
        <v>12</v>
      </c>
      <c r="B1342" s="382">
        <v>8</v>
      </c>
      <c r="C1342" s="382">
        <v>2024</v>
      </c>
      <c r="D1342" s="382">
        <v>99</v>
      </c>
      <c r="E1342" s="382">
        <v>99</v>
      </c>
      <c r="F1342" s="382">
        <v>99</v>
      </c>
      <c r="G1342" s="382">
        <v>99</v>
      </c>
      <c r="H1342" s="382">
        <v>99</v>
      </c>
      <c r="I1342" s="382">
        <v>99</v>
      </c>
      <c r="J1342" s="382">
        <v>999</v>
      </c>
      <c r="K1342" s="382">
        <v>99</v>
      </c>
      <c r="L1342" s="382">
        <v>99</v>
      </c>
      <c r="M1342" s="382">
        <v>8</v>
      </c>
      <c r="N1342" s="382">
        <v>99</v>
      </c>
      <c r="O1342" s="382">
        <v>99</v>
      </c>
      <c r="P1342" s="382">
        <v>9999</v>
      </c>
      <c r="Q1342" s="382">
        <v>94</v>
      </c>
      <c r="R1342" s="382">
        <v>307</v>
      </c>
      <c r="S1342" s="382">
        <v>7.1140065146579818</v>
      </c>
      <c r="T1342" s="382">
        <v>8</v>
      </c>
      <c r="U1342" s="382">
        <v>10.83322475570033</v>
      </c>
      <c r="V1342" s="382">
        <v>0</v>
      </c>
      <c r="W1342" s="382">
        <v>0</v>
      </c>
      <c r="X1342" s="382">
        <v>14.983713355048858</v>
      </c>
      <c r="Y1342" s="382">
        <v>0.32573289902280123</v>
      </c>
      <c r="Z1342" s="382">
        <v>4.6183182590980758</v>
      </c>
      <c r="AA1342" s="382">
        <v>1.3002252022264431</v>
      </c>
      <c r="AB1342" s="382">
        <v>0</v>
      </c>
      <c r="AC1342" s="382">
        <v>50.042966133299998</v>
      </c>
      <c r="AD1342" s="382"/>
      <c r="AE1342" s="382"/>
      <c r="AF1342" s="382">
        <v>1.8671694441065565</v>
      </c>
      <c r="AG1342" s="382">
        <v>2.4535812932316623</v>
      </c>
      <c r="AH1342" s="382">
        <v>1.3029315960912049</v>
      </c>
      <c r="AI1342" s="382">
        <v>229</v>
      </c>
      <c r="AJ1342" s="382">
        <v>87.27554585152842</v>
      </c>
      <c r="AK1342" s="382">
        <v>17.550222277784805</v>
      </c>
    </row>
    <row r="1343" spans="1:37" ht="15.6">
      <c r="A1343" s="382">
        <v>12</v>
      </c>
      <c r="B1343" s="382">
        <v>9</v>
      </c>
      <c r="C1343" s="382">
        <v>2024</v>
      </c>
      <c r="D1343" s="382">
        <v>99</v>
      </c>
      <c r="E1343" s="382">
        <v>99</v>
      </c>
      <c r="F1343" s="382">
        <v>99</v>
      </c>
      <c r="G1343" s="382">
        <v>99</v>
      </c>
      <c r="H1343" s="382">
        <v>99</v>
      </c>
      <c r="I1343" s="382">
        <v>99</v>
      </c>
      <c r="J1343" s="382">
        <v>999</v>
      </c>
      <c r="K1343" s="382">
        <v>99</v>
      </c>
      <c r="L1343" s="382">
        <v>99</v>
      </c>
      <c r="M1343" s="382">
        <v>9</v>
      </c>
      <c r="N1343" s="382">
        <v>99</v>
      </c>
      <c r="O1343" s="382">
        <v>99</v>
      </c>
      <c r="P1343" s="382">
        <v>9999</v>
      </c>
      <c r="Q1343" s="382">
        <v>4</v>
      </c>
      <c r="R1343" s="382">
        <v>6</v>
      </c>
      <c r="S1343" s="382">
        <v>8.3333333333333357</v>
      </c>
      <c r="T1343" s="382">
        <v>9</v>
      </c>
      <c r="U1343" s="382">
        <v>18.616666666666664</v>
      </c>
      <c r="V1343" s="382">
        <v>0</v>
      </c>
      <c r="W1343" s="382">
        <v>100</v>
      </c>
      <c r="X1343" s="382">
        <v>83.333333333333314</v>
      </c>
      <c r="Y1343" s="382">
        <v>16.666666666666671</v>
      </c>
      <c r="Z1343" s="382">
        <v>2.8210025798562568</v>
      </c>
      <c r="AA1343" s="382">
        <v>0.47140452079101841</v>
      </c>
      <c r="AB1343" s="382">
        <v>0</v>
      </c>
      <c r="AC1343" s="382">
        <v>35.927642425353397</v>
      </c>
      <c r="AD1343" s="382"/>
      <c r="AE1343" s="382"/>
      <c r="AF1343" s="382">
        <v>3.649191095973725E-2</v>
      </c>
      <c r="AG1343" s="382">
        <v>8.2405746122429679E-2</v>
      </c>
      <c r="AH1343" s="382">
        <v>0</v>
      </c>
      <c r="AI1343" s="382">
        <v>6</v>
      </c>
      <c r="AJ1343" s="382">
        <v>101.59999999999998</v>
      </c>
      <c r="AK1343" s="382">
        <v>17.645442603197676</v>
      </c>
    </row>
    <row r="1344" spans="1:37" ht="15.6">
      <c r="A1344" s="382">
        <v>12</v>
      </c>
      <c r="B1344" s="382">
        <v>10</v>
      </c>
      <c r="C1344" s="382">
        <v>2024</v>
      </c>
      <c r="D1344" s="382">
        <v>99</v>
      </c>
      <c r="E1344" s="382">
        <v>99</v>
      </c>
      <c r="F1344" s="382">
        <v>99</v>
      </c>
      <c r="G1344" s="382">
        <v>99</v>
      </c>
      <c r="H1344" s="382">
        <v>99</v>
      </c>
      <c r="I1344" s="382">
        <v>99</v>
      </c>
      <c r="J1344" s="382">
        <v>999</v>
      </c>
      <c r="K1344" s="382">
        <v>99</v>
      </c>
      <c r="L1344" s="382">
        <v>99</v>
      </c>
      <c r="M1344" s="382">
        <v>10</v>
      </c>
      <c r="N1344" s="382">
        <v>99</v>
      </c>
      <c r="O1344" s="382">
        <v>99</v>
      </c>
      <c r="P1344" s="382">
        <v>9999</v>
      </c>
      <c r="Q1344" s="382"/>
      <c r="R1344" s="382"/>
      <c r="S1344" s="382"/>
      <c r="T1344" s="382"/>
      <c r="U1344" s="382"/>
      <c r="V1344" s="382"/>
      <c r="W1344" s="382"/>
      <c r="X1344" s="382"/>
      <c r="Y1344" s="382"/>
      <c r="Z1344" s="382"/>
      <c r="AA1344" s="382"/>
      <c r="AB1344" s="382"/>
      <c r="AC1344" s="382"/>
      <c r="AD1344" s="382"/>
      <c r="AE1344" s="382"/>
      <c r="AF1344" s="382"/>
      <c r="AG1344" s="382"/>
      <c r="AH1344" s="382"/>
      <c r="AI1344" s="382"/>
      <c r="AJ1344" s="382"/>
      <c r="AK1344" s="382"/>
    </row>
    <row r="1345" spans="1:37" ht="15.6">
      <c r="A1345" s="382">
        <v>12</v>
      </c>
      <c r="B1345" s="382">
        <v>11</v>
      </c>
      <c r="C1345" s="382">
        <v>2024</v>
      </c>
      <c r="D1345" s="382">
        <v>99</v>
      </c>
      <c r="E1345" s="382">
        <v>99</v>
      </c>
      <c r="F1345" s="382">
        <v>99</v>
      </c>
      <c r="G1345" s="382">
        <v>99</v>
      </c>
      <c r="H1345" s="382">
        <v>99</v>
      </c>
      <c r="I1345" s="382">
        <v>99</v>
      </c>
      <c r="J1345" s="382">
        <v>999</v>
      </c>
      <c r="K1345" s="382">
        <v>99</v>
      </c>
      <c r="L1345" s="382">
        <v>99</v>
      </c>
      <c r="M1345" s="382">
        <v>11</v>
      </c>
      <c r="N1345" s="382">
        <v>99</v>
      </c>
      <c r="O1345" s="382">
        <v>99</v>
      </c>
      <c r="P1345" s="382">
        <v>9999</v>
      </c>
      <c r="Q1345" s="382"/>
      <c r="R1345" s="382"/>
      <c r="S1345" s="382"/>
      <c r="T1345" s="382"/>
      <c r="U1345" s="382"/>
      <c r="V1345" s="382"/>
      <c r="W1345" s="382"/>
      <c r="X1345" s="382"/>
      <c r="Y1345" s="382"/>
      <c r="Z1345" s="382"/>
      <c r="AA1345" s="382"/>
      <c r="AB1345" s="382"/>
      <c r="AC1345" s="382"/>
      <c r="AD1345" s="382"/>
      <c r="AE1345" s="382"/>
      <c r="AF1345" s="382"/>
      <c r="AG1345" s="382"/>
      <c r="AH1345" s="382"/>
      <c r="AI1345" s="382"/>
      <c r="AJ1345" s="382"/>
      <c r="AK1345" s="382"/>
    </row>
    <row r="1346" spans="1:37" ht="15.6">
      <c r="A1346" s="382">
        <v>12</v>
      </c>
      <c r="B1346" s="382">
        <v>12</v>
      </c>
      <c r="C1346" s="382">
        <v>2024</v>
      </c>
      <c r="D1346" s="382">
        <v>99</v>
      </c>
      <c r="E1346" s="382">
        <v>99</v>
      </c>
      <c r="F1346" s="382">
        <v>99</v>
      </c>
      <c r="G1346" s="382">
        <v>99</v>
      </c>
      <c r="H1346" s="382">
        <v>99</v>
      </c>
      <c r="I1346" s="382">
        <v>99</v>
      </c>
      <c r="J1346" s="382">
        <v>999</v>
      </c>
      <c r="K1346" s="382">
        <v>99</v>
      </c>
      <c r="L1346" s="382">
        <v>99</v>
      </c>
      <c r="M1346" s="382">
        <v>12</v>
      </c>
      <c r="N1346" s="382">
        <v>99</v>
      </c>
      <c r="O1346" s="382">
        <v>99</v>
      </c>
      <c r="P1346" s="382">
        <v>9999</v>
      </c>
      <c r="Q1346" s="382"/>
      <c r="R1346" s="382"/>
      <c r="S1346" s="382"/>
      <c r="T1346" s="382"/>
      <c r="U1346" s="382"/>
      <c r="V1346" s="382"/>
      <c r="W1346" s="382"/>
      <c r="X1346" s="382"/>
      <c r="Y1346" s="382"/>
      <c r="Z1346" s="382"/>
      <c r="AA1346" s="382"/>
      <c r="AB1346" s="382"/>
      <c r="AC1346" s="382"/>
      <c r="AD1346" s="382"/>
      <c r="AE1346" s="382"/>
      <c r="AF1346" s="382"/>
      <c r="AG1346" s="382"/>
      <c r="AH1346" s="382"/>
      <c r="AI1346" s="382"/>
      <c r="AJ1346" s="382"/>
      <c r="AK1346" s="382"/>
    </row>
    <row r="1347" spans="1:37" ht="15.6">
      <c r="A1347" s="382">
        <v>12</v>
      </c>
      <c r="B1347" s="382">
        <v>13</v>
      </c>
      <c r="C1347" s="382">
        <v>2024</v>
      </c>
      <c r="D1347" s="382">
        <v>99</v>
      </c>
      <c r="E1347" s="382">
        <v>99</v>
      </c>
      <c r="F1347" s="382">
        <v>99</v>
      </c>
      <c r="G1347" s="382">
        <v>99</v>
      </c>
      <c r="H1347" s="382">
        <v>99</v>
      </c>
      <c r="I1347" s="382">
        <v>99</v>
      </c>
      <c r="J1347" s="382">
        <v>999</v>
      </c>
      <c r="K1347" s="382">
        <v>99</v>
      </c>
      <c r="L1347" s="382">
        <v>99</v>
      </c>
      <c r="M1347" s="382">
        <v>13</v>
      </c>
      <c r="N1347" s="382">
        <v>99</v>
      </c>
      <c r="O1347" s="382">
        <v>99</v>
      </c>
      <c r="P1347" s="382">
        <v>9999</v>
      </c>
      <c r="Q1347" s="382"/>
      <c r="R1347" s="382"/>
      <c r="S1347" s="382"/>
      <c r="T1347" s="382"/>
      <c r="U1347" s="382"/>
      <c r="V1347" s="382"/>
      <c r="W1347" s="382"/>
      <c r="X1347" s="382"/>
      <c r="Y1347" s="382"/>
      <c r="Z1347" s="382"/>
      <c r="AA1347" s="382"/>
      <c r="AB1347" s="382"/>
      <c r="AC1347" s="382"/>
      <c r="AD1347" s="382"/>
      <c r="AE1347" s="382"/>
      <c r="AF1347" s="382"/>
      <c r="AG1347" s="382"/>
      <c r="AH1347" s="382"/>
      <c r="AI1347" s="382"/>
      <c r="AJ1347" s="382"/>
      <c r="AK1347" s="382"/>
    </row>
    <row r="1348" spans="1:37" ht="15.6">
      <c r="A1348" s="382">
        <v>12</v>
      </c>
      <c r="B1348" s="382">
        <v>14</v>
      </c>
      <c r="C1348" s="382">
        <v>2024</v>
      </c>
      <c r="D1348" s="382">
        <v>99</v>
      </c>
      <c r="E1348" s="382">
        <v>99</v>
      </c>
      <c r="F1348" s="382">
        <v>99</v>
      </c>
      <c r="G1348" s="382">
        <v>99</v>
      </c>
      <c r="H1348" s="382">
        <v>99</v>
      </c>
      <c r="I1348" s="382">
        <v>99</v>
      </c>
      <c r="J1348" s="382">
        <v>999</v>
      </c>
      <c r="K1348" s="382">
        <v>99</v>
      </c>
      <c r="L1348" s="382">
        <v>99</v>
      </c>
      <c r="M1348" s="382">
        <v>14</v>
      </c>
      <c r="N1348" s="382">
        <v>99</v>
      </c>
      <c r="O1348" s="382">
        <v>99</v>
      </c>
      <c r="P1348" s="382">
        <v>9999</v>
      </c>
      <c r="Q1348" s="382"/>
      <c r="R1348" s="382"/>
      <c r="S1348" s="382"/>
      <c r="T1348" s="382"/>
      <c r="U1348" s="382"/>
      <c r="V1348" s="382"/>
      <c r="W1348" s="382"/>
      <c r="X1348" s="382"/>
      <c r="Y1348" s="382"/>
      <c r="Z1348" s="382"/>
      <c r="AA1348" s="382"/>
      <c r="AB1348" s="382"/>
      <c r="AC1348" s="382"/>
      <c r="AD1348" s="382"/>
      <c r="AE1348" s="382"/>
      <c r="AF1348" s="382"/>
      <c r="AG1348" s="382"/>
      <c r="AH1348" s="382"/>
      <c r="AI1348" s="382"/>
      <c r="AJ1348" s="382"/>
      <c r="AK1348" s="382"/>
    </row>
    <row r="1349" spans="1:37" ht="15.6">
      <c r="A1349" s="382">
        <v>12</v>
      </c>
      <c r="B1349" s="382">
        <v>15</v>
      </c>
      <c r="C1349" s="382">
        <v>2024</v>
      </c>
      <c r="D1349" s="382">
        <v>99</v>
      </c>
      <c r="E1349" s="382">
        <v>99</v>
      </c>
      <c r="F1349" s="382">
        <v>99</v>
      </c>
      <c r="G1349" s="382">
        <v>99</v>
      </c>
      <c r="H1349" s="382">
        <v>99</v>
      </c>
      <c r="I1349" s="382">
        <v>99</v>
      </c>
      <c r="J1349" s="382">
        <v>999</v>
      </c>
      <c r="K1349" s="382">
        <v>99</v>
      </c>
      <c r="L1349" s="382">
        <v>99</v>
      </c>
      <c r="M1349" s="382">
        <v>15</v>
      </c>
      <c r="N1349" s="382">
        <v>99</v>
      </c>
      <c r="O1349" s="382">
        <v>99</v>
      </c>
      <c r="P1349" s="382">
        <v>9999</v>
      </c>
      <c r="Q1349" s="382"/>
      <c r="R1349" s="382"/>
      <c r="S1349" s="382"/>
      <c r="T1349" s="382"/>
      <c r="U1349" s="382"/>
      <c r="V1349" s="382"/>
      <c r="W1349" s="382"/>
      <c r="X1349" s="382"/>
      <c r="Y1349" s="382"/>
      <c r="Z1349" s="382"/>
      <c r="AA1349" s="382"/>
      <c r="AB1349" s="382"/>
      <c r="AC1349" s="382"/>
      <c r="AD1349" s="382"/>
      <c r="AE1349" s="382"/>
      <c r="AF1349" s="382"/>
      <c r="AG1349" s="382"/>
      <c r="AH1349" s="382"/>
      <c r="AI1349" s="382"/>
      <c r="AJ1349" s="382"/>
      <c r="AK1349" s="382"/>
    </row>
    <row r="1350" spans="1:37" ht="15.6">
      <c r="A1350" s="382">
        <v>12</v>
      </c>
      <c r="B1350" s="382">
        <v>16</v>
      </c>
      <c r="C1350" s="382">
        <v>2023</v>
      </c>
      <c r="D1350" s="382">
        <v>99</v>
      </c>
      <c r="E1350" s="382">
        <v>99</v>
      </c>
      <c r="F1350" s="382">
        <v>99</v>
      </c>
      <c r="G1350" s="382">
        <v>99</v>
      </c>
      <c r="H1350" s="382">
        <v>99</v>
      </c>
      <c r="I1350" s="382">
        <v>99</v>
      </c>
      <c r="J1350" s="382">
        <v>999</v>
      </c>
      <c r="K1350" s="382">
        <v>99</v>
      </c>
      <c r="L1350" s="382">
        <v>99</v>
      </c>
      <c r="M1350" s="382">
        <v>1</v>
      </c>
      <c r="N1350" s="382">
        <v>99</v>
      </c>
      <c r="O1350" s="382">
        <v>99</v>
      </c>
      <c r="P1350" s="382">
        <v>9999</v>
      </c>
      <c r="Q1350" s="382">
        <v>3</v>
      </c>
      <c r="R1350" s="382">
        <v>4</v>
      </c>
      <c r="S1350" s="382">
        <v>3</v>
      </c>
      <c r="T1350" s="382">
        <v>1</v>
      </c>
      <c r="U1350" s="382">
        <v>6.4249999999999998</v>
      </c>
      <c r="V1350" s="382">
        <v>0</v>
      </c>
      <c r="W1350" s="382">
        <v>0</v>
      </c>
      <c r="X1350" s="382">
        <v>0</v>
      </c>
      <c r="Y1350" s="382">
        <v>0</v>
      </c>
      <c r="Z1350" s="382">
        <v>1.5642490210960651</v>
      </c>
      <c r="AA1350" s="382">
        <v>2</v>
      </c>
      <c r="AB1350" s="382">
        <v>0</v>
      </c>
      <c r="AC1350" s="382">
        <v>65.526651203002416</v>
      </c>
      <c r="AD1350" s="382"/>
      <c r="AE1350" s="382"/>
      <c r="AF1350" s="382">
        <v>2.2997757718622433E-2</v>
      </c>
      <c r="AG1350" s="382">
        <v>1.8480300862174316E-2</v>
      </c>
      <c r="AH1350" s="382">
        <v>0</v>
      </c>
      <c r="AI1350" s="382">
        <v>3</v>
      </c>
      <c r="AJ1350" s="382">
        <v>81.766666666666652</v>
      </c>
      <c r="AK1350" s="382">
        <v>13.125717414715091</v>
      </c>
    </row>
    <row r="1351" spans="1:37" ht="15.6">
      <c r="A1351" s="382">
        <v>12</v>
      </c>
      <c r="B1351" s="382">
        <v>17</v>
      </c>
      <c r="C1351" s="382">
        <v>2023</v>
      </c>
      <c r="D1351" s="382">
        <v>99</v>
      </c>
      <c r="E1351" s="382">
        <v>99</v>
      </c>
      <c r="F1351" s="382">
        <v>99</v>
      </c>
      <c r="G1351" s="382">
        <v>99</v>
      </c>
      <c r="H1351" s="382">
        <v>99</v>
      </c>
      <c r="I1351" s="382">
        <v>99</v>
      </c>
      <c r="J1351" s="382">
        <v>999</v>
      </c>
      <c r="K1351" s="382">
        <v>99</v>
      </c>
      <c r="L1351" s="382">
        <v>99</v>
      </c>
      <c r="M1351" s="382">
        <v>2</v>
      </c>
      <c r="N1351" s="382">
        <v>99</v>
      </c>
      <c r="O1351" s="382">
        <v>99</v>
      </c>
      <c r="P1351" s="382">
        <v>9999</v>
      </c>
      <c r="Q1351" s="382">
        <v>400</v>
      </c>
      <c r="R1351" s="382">
        <v>4247</v>
      </c>
      <c r="S1351" s="382">
        <v>4.2743112785495656</v>
      </c>
      <c r="T1351" s="382">
        <v>2</v>
      </c>
      <c r="U1351" s="382">
        <v>7.03105721685895</v>
      </c>
      <c r="V1351" s="382">
        <v>0</v>
      </c>
      <c r="W1351" s="382">
        <v>0</v>
      </c>
      <c r="X1351" s="382">
        <v>0.70638097480574513</v>
      </c>
      <c r="Y1351" s="382">
        <v>0</v>
      </c>
      <c r="Z1351" s="382">
        <v>2.6931456636428859</v>
      </c>
      <c r="AA1351" s="382">
        <v>1.5399420634759824</v>
      </c>
      <c r="AB1351" s="382">
        <v>0</v>
      </c>
      <c r="AC1351" s="382">
        <v>46.725538650122623</v>
      </c>
      <c r="AD1351" s="382"/>
      <c r="AE1351" s="382"/>
      <c r="AF1351" s="382">
        <v>24.417869257747377</v>
      </c>
      <c r="AG1351" s="382">
        <v>21.472311907210113</v>
      </c>
      <c r="AH1351" s="382">
        <v>0.72992700729927051</v>
      </c>
      <c r="AI1351" s="382">
        <v>331</v>
      </c>
      <c r="AJ1351" s="382">
        <v>81.49033232628399</v>
      </c>
      <c r="AK1351" s="382">
        <v>12.29649132808154</v>
      </c>
    </row>
    <row r="1352" spans="1:37" ht="15.6">
      <c r="A1352" s="382">
        <v>12</v>
      </c>
      <c r="B1352" s="382">
        <v>18</v>
      </c>
      <c r="C1352" s="382">
        <v>2023</v>
      </c>
      <c r="D1352" s="382">
        <v>99</v>
      </c>
      <c r="E1352" s="382">
        <v>99</v>
      </c>
      <c r="F1352" s="382">
        <v>99</v>
      </c>
      <c r="G1352" s="382">
        <v>99</v>
      </c>
      <c r="H1352" s="382">
        <v>99</v>
      </c>
      <c r="I1352" s="382">
        <v>99</v>
      </c>
      <c r="J1352" s="382">
        <v>999</v>
      </c>
      <c r="K1352" s="382">
        <v>99</v>
      </c>
      <c r="L1352" s="382">
        <v>99</v>
      </c>
      <c r="M1352" s="382">
        <v>3</v>
      </c>
      <c r="N1352" s="382">
        <v>99</v>
      </c>
      <c r="O1352" s="382">
        <v>99</v>
      </c>
      <c r="P1352" s="382">
        <v>9999</v>
      </c>
      <c r="Q1352" s="382">
        <v>72</v>
      </c>
      <c r="R1352" s="382">
        <v>382</v>
      </c>
      <c r="S1352" s="382">
        <v>4.848167539267016</v>
      </c>
      <c r="T1352" s="382">
        <v>3</v>
      </c>
      <c r="U1352" s="382">
        <v>8.28010471204189</v>
      </c>
      <c r="V1352" s="382">
        <v>0</v>
      </c>
      <c r="W1352" s="382">
        <v>0</v>
      </c>
      <c r="X1352" s="382">
        <v>2.0942408376963351</v>
      </c>
      <c r="Y1352" s="382">
        <v>0</v>
      </c>
      <c r="Z1352" s="382">
        <v>3.048881348289294</v>
      </c>
      <c r="AA1352" s="382">
        <v>1.0324495820474049</v>
      </c>
      <c r="AB1352" s="382">
        <v>0</v>
      </c>
      <c r="AC1352" s="382">
        <v>35.372820369260559</v>
      </c>
      <c r="AD1352" s="382"/>
      <c r="AE1352" s="382"/>
      <c r="AF1352" s="382">
        <v>2.1962858621284425</v>
      </c>
      <c r="AG1352" s="382">
        <v>2.2744432539711035</v>
      </c>
      <c r="AH1352" s="382">
        <v>2.3560209424083767</v>
      </c>
      <c r="AI1352" s="382">
        <v>230</v>
      </c>
      <c r="AJ1352" s="382">
        <v>81.793913043478256</v>
      </c>
      <c r="AK1352" s="382">
        <v>13.636624403874722</v>
      </c>
    </row>
    <row r="1353" spans="1:37" ht="15.6">
      <c r="A1353" s="382">
        <v>12</v>
      </c>
      <c r="B1353" s="382">
        <v>19</v>
      </c>
      <c r="C1353" s="382">
        <v>2023</v>
      </c>
      <c r="D1353" s="382">
        <v>99</v>
      </c>
      <c r="E1353" s="382">
        <v>99</v>
      </c>
      <c r="F1353" s="382">
        <v>99</v>
      </c>
      <c r="G1353" s="382">
        <v>99</v>
      </c>
      <c r="H1353" s="382">
        <v>99</v>
      </c>
      <c r="I1353" s="382">
        <v>99</v>
      </c>
      <c r="J1353" s="382">
        <v>999</v>
      </c>
      <c r="K1353" s="382">
        <v>99</v>
      </c>
      <c r="L1353" s="382">
        <v>99</v>
      </c>
      <c r="M1353" s="382">
        <v>4</v>
      </c>
      <c r="N1353" s="382">
        <v>99</v>
      </c>
      <c r="O1353" s="382">
        <v>99</v>
      </c>
      <c r="P1353" s="382">
        <v>9999</v>
      </c>
      <c r="Q1353" s="382">
        <v>113</v>
      </c>
      <c r="R1353" s="382">
        <v>635</v>
      </c>
      <c r="S1353" s="382">
        <v>5.2015748031496063</v>
      </c>
      <c r="T1353" s="382">
        <v>4</v>
      </c>
      <c r="U1353" s="382">
        <v>9.8948031496063038</v>
      </c>
      <c r="V1353" s="382">
        <v>0</v>
      </c>
      <c r="W1353" s="382">
        <v>0</v>
      </c>
      <c r="X1353" s="382">
        <v>3.3070866141732278</v>
      </c>
      <c r="Y1353" s="382">
        <v>0</v>
      </c>
      <c r="Z1353" s="382">
        <v>3.1118298160036777</v>
      </c>
      <c r="AA1353" s="382">
        <v>0.86415807207845152</v>
      </c>
      <c r="AB1353" s="382">
        <v>0</v>
      </c>
      <c r="AC1353" s="382">
        <v>26.274812674883751</v>
      </c>
      <c r="AD1353" s="382"/>
      <c r="AE1353" s="382"/>
      <c r="AF1353" s="382">
        <v>3.6508940378313128</v>
      </c>
      <c r="AG1353" s="382">
        <v>4.5181099757670689</v>
      </c>
      <c r="AH1353" s="382">
        <v>1.7322834645669285</v>
      </c>
      <c r="AI1353" s="382">
        <v>343</v>
      </c>
      <c r="AJ1353" s="382">
        <v>85.953352769679242</v>
      </c>
      <c r="AK1353" s="382">
        <v>13.71046617305484</v>
      </c>
    </row>
    <row r="1354" spans="1:37" ht="15.6">
      <c r="A1354" s="382">
        <v>12</v>
      </c>
      <c r="B1354" s="382">
        <v>20</v>
      </c>
      <c r="C1354" s="382">
        <v>2023</v>
      </c>
      <c r="D1354" s="382">
        <v>99</v>
      </c>
      <c r="E1354" s="382">
        <v>99</v>
      </c>
      <c r="F1354" s="382">
        <v>99</v>
      </c>
      <c r="G1354" s="382">
        <v>99</v>
      </c>
      <c r="H1354" s="382">
        <v>99</v>
      </c>
      <c r="I1354" s="382">
        <v>99</v>
      </c>
      <c r="J1354" s="382">
        <v>999</v>
      </c>
      <c r="K1354" s="382">
        <v>99</v>
      </c>
      <c r="L1354" s="382">
        <v>99</v>
      </c>
      <c r="M1354" s="382">
        <v>5</v>
      </c>
      <c r="N1354" s="382">
        <v>99</v>
      </c>
      <c r="O1354" s="382">
        <v>99</v>
      </c>
      <c r="P1354" s="382">
        <v>9999</v>
      </c>
      <c r="Q1354" s="382">
        <v>538</v>
      </c>
      <c r="R1354" s="382">
        <v>10489</v>
      </c>
      <c r="S1354" s="382">
        <v>5.6189341214605779</v>
      </c>
      <c r="T1354" s="382">
        <v>4.9985699304032787</v>
      </c>
      <c r="U1354" s="382">
        <v>7.9934788826389891</v>
      </c>
      <c r="V1354" s="382">
        <v>0</v>
      </c>
      <c r="W1354" s="382">
        <v>0</v>
      </c>
      <c r="X1354" s="382">
        <v>2.0879016112117457</v>
      </c>
      <c r="Y1354" s="382">
        <v>0</v>
      </c>
      <c r="Z1354" s="382">
        <v>3.0357003459320087</v>
      </c>
      <c r="AA1354" s="382">
        <v>1.2312035988374339</v>
      </c>
      <c r="AB1354" s="382">
        <v>8.4547636776849303E-2</v>
      </c>
      <c r="AC1354" s="382">
        <v>23.286892013516042</v>
      </c>
      <c r="AD1354" s="382">
        <v>-0.63510597700780436</v>
      </c>
      <c r="AE1354" s="382">
        <v>-6.0187403499596144</v>
      </c>
      <c r="AF1354" s="382">
        <v>60.305870177657702</v>
      </c>
      <c r="AG1354" s="382">
        <v>60.290076006529361</v>
      </c>
      <c r="AH1354" s="382">
        <v>0.72456859567165621</v>
      </c>
      <c r="AI1354" s="382">
        <v>788</v>
      </c>
      <c r="AJ1354" s="382">
        <v>84.752918781726066</v>
      </c>
      <c r="AK1354" s="382">
        <v>14.330524546150819</v>
      </c>
    </row>
    <row r="1355" spans="1:37" ht="15.6">
      <c r="A1355" s="382">
        <v>12</v>
      </c>
      <c r="B1355" s="382">
        <v>21</v>
      </c>
      <c r="C1355" s="382">
        <v>2023</v>
      </c>
      <c r="D1355" s="382">
        <v>99</v>
      </c>
      <c r="E1355" s="382">
        <v>99</v>
      </c>
      <c r="F1355" s="382">
        <v>99</v>
      </c>
      <c r="G1355" s="382">
        <v>99</v>
      </c>
      <c r="H1355" s="382">
        <v>99</v>
      </c>
      <c r="I1355" s="382">
        <v>99</v>
      </c>
      <c r="J1355" s="382">
        <v>999</v>
      </c>
      <c r="K1355" s="382">
        <v>99</v>
      </c>
      <c r="L1355" s="382">
        <v>99</v>
      </c>
      <c r="M1355" s="382">
        <v>6</v>
      </c>
      <c r="N1355" s="382">
        <v>99</v>
      </c>
      <c r="O1355" s="382">
        <v>99</v>
      </c>
      <c r="P1355" s="382">
        <v>9999</v>
      </c>
      <c r="Q1355" s="382">
        <v>78</v>
      </c>
      <c r="R1355" s="382">
        <v>394</v>
      </c>
      <c r="S1355" s="382">
        <v>5.8527918781725869</v>
      </c>
      <c r="T1355" s="382">
        <v>6</v>
      </c>
      <c r="U1355" s="382">
        <v>9.3286802030456872</v>
      </c>
      <c r="V1355" s="382">
        <v>0</v>
      </c>
      <c r="W1355" s="382">
        <v>0</v>
      </c>
      <c r="X1355" s="382">
        <v>2.5380710659898478</v>
      </c>
      <c r="Y1355" s="382">
        <v>0.25380710659898476</v>
      </c>
      <c r="Z1355" s="382">
        <v>3.0851889154349568</v>
      </c>
      <c r="AA1355" s="382">
        <v>0.91443851032894163</v>
      </c>
      <c r="AB1355" s="382">
        <v>0</v>
      </c>
      <c r="AC1355" s="382">
        <v>13.12242184981843</v>
      </c>
      <c r="AD1355" s="382"/>
      <c r="AE1355" s="382"/>
      <c r="AF1355" s="382">
        <v>2.2652791352843087</v>
      </c>
      <c r="AG1355" s="382">
        <v>2.6429706544327498</v>
      </c>
      <c r="AH1355" s="382">
        <v>1.7766497461928938</v>
      </c>
      <c r="AI1355" s="382">
        <v>364</v>
      </c>
      <c r="AJ1355" s="382">
        <v>83.389835164835148</v>
      </c>
      <c r="AK1355" s="382">
        <v>15.133960204702086</v>
      </c>
    </row>
    <row r="1356" spans="1:37" ht="15.6">
      <c r="A1356" s="382">
        <v>12</v>
      </c>
      <c r="B1356" s="382">
        <v>22</v>
      </c>
      <c r="C1356" s="382">
        <v>2023</v>
      </c>
      <c r="D1356" s="382">
        <v>99</v>
      </c>
      <c r="E1356" s="382">
        <v>99</v>
      </c>
      <c r="F1356" s="382">
        <v>99</v>
      </c>
      <c r="G1356" s="382">
        <v>99</v>
      </c>
      <c r="H1356" s="382">
        <v>99</v>
      </c>
      <c r="I1356" s="382">
        <v>99</v>
      </c>
      <c r="J1356" s="382">
        <v>999</v>
      </c>
      <c r="K1356" s="382">
        <v>99</v>
      </c>
      <c r="L1356" s="382">
        <v>99</v>
      </c>
      <c r="M1356" s="382">
        <v>7</v>
      </c>
      <c r="N1356" s="382">
        <v>99</v>
      </c>
      <c r="O1356" s="382">
        <v>99</v>
      </c>
      <c r="P1356" s="382">
        <v>9999</v>
      </c>
      <c r="Q1356" s="382">
        <v>57</v>
      </c>
      <c r="R1356" s="382">
        <v>226</v>
      </c>
      <c r="S1356" s="382">
        <v>6.2256637168141591</v>
      </c>
      <c r="T1356" s="382">
        <v>7</v>
      </c>
      <c r="U1356" s="382">
        <v>10.050442477876112</v>
      </c>
      <c r="V1356" s="382">
        <v>0</v>
      </c>
      <c r="W1356" s="382">
        <v>0</v>
      </c>
      <c r="X1356" s="382">
        <v>4.4247787610619476</v>
      </c>
      <c r="Y1356" s="382">
        <v>0</v>
      </c>
      <c r="Z1356" s="382">
        <v>3.0153332017353671</v>
      </c>
      <c r="AA1356" s="382">
        <v>1.042230314520999</v>
      </c>
      <c r="AB1356" s="382">
        <v>0</v>
      </c>
      <c r="AC1356" s="382">
        <v>13.717463488464022</v>
      </c>
      <c r="AD1356" s="382"/>
      <c r="AE1356" s="382"/>
      <c r="AF1356" s="382">
        <v>1.2993733111021677</v>
      </c>
      <c r="AG1356" s="382">
        <v>1.6333134388460204</v>
      </c>
      <c r="AH1356" s="382">
        <v>0.88495575221238942</v>
      </c>
      <c r="AI1356" s="382">
        <v>210</v>
      </c>
      <c r="AJ1356" s="382">
        <v>86.346190476190529</v>
      </c>
      <c r="AK1356" s="382">
        <v>15.327089430547257</v>
      </c>
    </row>
    <row r="1357" spans="1:37" ht="15.6">
      <c r="A1357" s="382">
        <v>12</v>
      </c>
      <c r="B1357" s="382">
        <v>23</v>
      </c>
      <c r="C1357" s="382">
        <v>2023</v>
      </c>
      <c r="D1357" s="382">
        <v>99</v>
      </c>
      <c r="E1357" s="382">
        <v>99</v>
      </c>
      <c r="F1357" s="382">
        <v>99</v>
      </c>
      <c r="G1357" s="382">
        <v>99</v>
      </c>
      <c r="H1357" s="382">
        <v>99</v>
      </c>
      <c r="I1357" s="382">
        <v>99</v>
      </c>
      <c r="J1357" s="382">
        <v>999</v>
      </c>
      <c r="K1357" s="382">
        <v>99</v>
      </c>
      <c r="L1357" s="382">
        <v>99</v>
      </c>
      <c r="M1357" s="382">
        <v>8</v>
      </c>
      <c r="N1357" s="382">
        <v>99</v>
      </c>
      <c r="O1357" s="382">
        <v>99</v>
      </c>
      <c r="P1357" s="382">
        <v>9999</v>
      </c>
      <c r="Q1357" s="382">
        <v>193</v>
      </c>
      <c r="R1357" s="382">
        <v>1002</v>
      </c>
      <c r="S1357" s="382">
        <v>6.5309381237524944</v>
      </c>
      <c r="T1357" s="382">
        <v>8</v>
      </c>
      <c r="U1357" s="382">
        <v>9.7446107784431106</v>
      </c>
      <c r="V1357" s="382">
        <v>0</v>
      </c>
      <c r="W1357" s="382">
        <v>0</v>
      </c>
      <c r="X1357" s="382">
        <v>8.2834331337325349</v>
      </c>
      <c r="Y1357" s="382">
        <v>0.59880239520958101</v>
      </c>
      <c r="Z1357" s="382">
        <v>3.9745090833079102</v>
      </c>
      <c r="AA1357" s="382">
        <v>1.33789423953141</v>
      </c>
      <c r="AB1357" s="382">
        <v>0</v>
      </c>
      <c r="AC1357" s="382">
        <v>25.351722008114407</v>
      </c>
      <c r="AD1357" s="382"/>
      <c r="AE1357" s="382"/>
      <c r="AF1357" s="382">
        <v>5.7609383085149197</v>
      </c>
      <c r="AG1357" s="382">
        <v>7.0211480797025745</v>
      </c>
      <c r="AH1357" s="382">
        <v>1.4970059880239523</v>
      </c>
      <c r="AI1357" s="382">
        <v>101</v>
      </c>
      <c r="AJ1357" s="382">
        <v>88.264356435643606</v>
      </c>
      <c r="AK1357" s="382">
        <v>16.570865979091131</v>
      </c>
    </row>
    <row r="1358" spans="1:37" ht="15.6">
      <c r="A1358" s="382">
        <v>12</v>
      </c>
      <c r="B1358" s="382">
        <v>24</v>
      </c>
      <c r="C1358" s="382">
        <v>2023</v>
      </c>
      <c r="D1358" s="382">
        <v>99</v>
      </c>
      <c r="E1358" s="382">
        <v>99</v>
      </c>
      <c r="F1358" s="382">
        <v>99</v>
      </c>
      <c r="G1358" s="382">
        <v>99</v>
      </c>
      <c r="H1358" s="382">
        <v>99</v>
      </c>
      <c r="I1358" s="382">
        <v>99</v>
      </c>
      <c r="J1358" s="382">
        <v>999</v>
      </c>
      <c r="K1358" s="382">
        <v>99</v>
      </c>
      <c r="L1358" s="382">
        <v>99</v>
      </c>
      <c r="M1358" s="382">
        <v>9</v>
      </c>
      <c r="N1358" s="382">
        <v>99</v>
      </c>
      <c r="O1358" s="382">
        <v>99</v>
      </c>
      <c r="P1358" s="382">
        <v>9999</v>
      </c>
      <c r="Q1358" s="382">
        <v>9</v>
      </c>
      <c r="R1358" s="382">
        <v>11</v>
      </c>
      <c r="S1358" s="382">
        <v>7.1818181818181808</v>
      </c>
      <c r="T1358" s="382">
        <v>9</v>
      </c>
      <c r="U1358" s="382">
        <v>13</v>
      </c>
      <c r="V1358" s="382">
        <v>0</v>
      </c>
      <c r="W1358" s="382">
        <v>100</v>
      </c>
      <c r="X1358" s="382">
        <v>27.272727272727277</v>
      </c>
      <c r="Y1358" s="382">
        <v>0</v>
      </c>
      <c r="Z1358" s="382">
        <v>4.0682808520195755</v>
      </c>
      <c r="AA1358" s="382">
        <v>1.1134044285378077</v>
      </c>
      <c r="AB1358" s="382">
        <v>0</v>
      </c>
      <c r="AC1358" s="382">
        <v>26.692858534945799</v>
      </c>
      <c r="AD1358" s="382"/>
      <c r="AE1358" s="382"/>
      <c r="AF1358" s="382">
        <v>6.3243833726211701E-2</v>
      </c>
      <c r="AG1358" s="382">
        <v>0.10282813320198156</v>
      </c>
      <c r="AH1358" s="382">
        <v>0</v>
      </c>
      <c r="AI1358" s="382">
        <v>11</v>
      </c>
      <c r="AJ1358" s="382">
        <v>88.545454545454533</v>
      </c>
      <c r="AK1358" s="382">
        <v>18.103536546060901</v>
      </c>
    </row>
    <row r="1359" spans="1:37" ht="15.6">
      <c r="A1359" s="382">
        <v>12</v>
      </c>
      <c r="B1359" s="382">
        <v>25</v>
      </c>
      <c r="C1359" s="382">
        <v>2023</v>
      </c>
      <c r="D1359" s="382">
        <v>99</v>
      </c>
      <c r="E1359" s="382">
        <v>99</v>
      </c>
      <c r="F1359" s="382">
        <v>99</v>
      </c>
      <c r="G1359" s="382">
        <v>99</v>
      </c>
      <c r="H1359" s="382">
        <v>99</v>
      </c>
      <c r="I1359" s="382">
        <v>99</v>
      </c>
      <c r="J1359" s="382">
        <v>999</v>
      </c>
      <c r="K1359" s="382">
        <v>99</v>
      </c>
      <c r="L1359" s="382">
        <v>99</v>
      </c>
      <c r="M1359" s="382">
        <v>10</v>
      </c>
      <c r="N1359" s="382">
        <v>99</v>
      </c>
      <c r="O1359" s="382">
        <v>99</v>
      </c>
      <c r="P1359" s="382">
        <v>9999</v>
      </c>
      <c r="Q1359" s="382"/>
      <c r="R1359" s="382"/>
      <c r="S1359" s="382"/>
      <c r="T1359" s="382"/>
      <c r="U1359" s="382"/>
      <c r="V1359" s="382"/>
      <c r="W1359" s="382"/>
      <c r="X1359" s="382"/>
      <c r="Y1359" s="382"/>
      <c r="Z1359" s="382"/>
      <c r="AA1359" s="382"/>
      <c r="AB1359" s="382"/>
      <c r="AC1359" s="382"/>
      <c r="AD1359" s="382"/>
      <c r="AE1359" s="382"/>
      <c r="AF1359" s="382"/>
      <c r="AG1359" s="382"/>
      <c r="AH1359" s="382"/>
      <c r="AI1359" s="382"/>
      <c r="AJ1359" s="382"/>
      <c r="AK1359" s="382"/>
    </row>
    <row r="1360" spans="1:37" ht="15.6">
      <c r="A1360" s="382">
        <v>12</v>
      </c>
      <c r="B1360" s="382">
        <v>26</v>
      </c>
      <c r="C1360" s="382">
        <v>2023</v>
      </c>
      <c r="D1360" s="382">
        <v>99</v>
      </c>
      <c r="E1360" s="382">
        <v>99</v>
      </c>
      <c r="F1360" s="382">
        <v>99</v>
      </c>
      <c r="G1360" s="382">
        <v>99</v>
      </c>
      <c r="H1360" s="382">
        <v>99</v>
      </c>
      <c r="I1360" s="382">
        <v>99</v>
      </c>
      <c r="J1360" s="382">
        <v>999</v>
      </c>
      <c r="K1360" s="382">
        <v>99</v>
      </c>
      <c r="L1360" s="382">
        <v>99</v>
      </c>
      <c r="M1360" s="382">
        <v>11</v>
      </c>
      <c r="N1360" s="382">
        <v>99</v>
      </c>
      <c r="O1360" s="382">
        <v>99</v>
      </c>
      <c r="P1360" s="382">
        <v>9999</v>
      </c>
      <c r="Q1360" s="382">
        <v>3</v>
      </c>
      <c r="R1360" s="382">
        <v>3</v>
      </c>
      <c r="S1360" s="382">
        <v>6.6666666666666687</v>
      </c>
      <c r="T1360" s="382">
        <v>11</v>
      </c>
      <c r="U1360" s="382">
        <v>12.200000000000003</v>
      </c>
      <c r="V1360" s="382">
        <v>0</v>
      </c>
      <c r="W1360" s="382">
        <v>100</v>
      </c>
      <c r="X1360" s="382">
        <v>0</v>
      </c>
      <c r="Y1360" s="382">
        <v>0</v>
      </c>
      <c r="Z1360" s="382">
        <v>1.2247448713915889</v>
      </c>
      <c r="AA1360" s="382">
        <v>0.9428090415820618</v>
      </c>
      <c r="AB1360" s="382">
        <v>0</v>
      </c>
      <c r="AC1360" s="382">
        <v>-8.2046407952365523E-13</v>
      </c>
      <c r="AD1360" s="382"/>
      <c r="AE1360" s="382"/>
      <c r="AF1360" s="382">
        <v>1.7248318288966821E-2</v>
      </c>
      <c r="AG1360" s="382">
        <v>2.6318249476870805E-2</v>
      </c>
      <c r="AH1360" s="382">
        <v>0</v>
      </c>
      <c r="AI1360" s="382">
        <v>2</v>
      </c>
      <c r="AJ1360" s="382">
        <v>91</v>
      </c>
      <c r="AK1360" s="382">
        <v>16.111825817303679</v>
      </c>
    </row>
    <row r="1361" spans="1:37" ht="15.6">
      <c r="A1361" s="382">
        <v>12</v>
      </c>
      <c r="B1361" s="382">
        <v>27</v>
      </c>
      <c r="C1361" s="382">
        <v>2023</v>
      </c>
      <c r="D1361" s="382">
        <v>99</v>
      </c>
      <c r="E1361" s="382">
        <v>99</v>
      </c>
      <c r="F1361" s="382">
        <v>99</v>
      </c>
      <c r="G1361" s="382">
        <v>99</v>
      </c>
      <c r="H1361" s="382">
        <v>99</v>
      </c>
      <c r="I1361" s="382">
        <v>99</v>
      </c>
      <c r="J1361" s="382">
        <v>999</v>
      </c>
      <c r="K1361" s="382">
        <v>99</v>
      </c>
      <c r="L1361" s="382">
        <v>99</v>
      </c>
      <c r="M1361" s="382">
        <v>12</v>
      </c>
      <c r="N1361" s="382">
        <v>99</v>
      </c>
      <c r="O1361" s="382">
        <v>99</v>
      </c>
      <c r="P1361" s="382">
        <v>9999</v>
      </c>
      <c r="Q1361" s="382"/>
      <c r="R1361" s="382"/>
      <c r="S1361" s="382"/>
      <c r="T1361" s="382"/>
      <c r="U1361" s="382"/>
      <c r="V1361" s="382"/>
      <c r="W1361" s="382"/>
      <c r="X1361" s="382"/>
      <c r="Y1361" s="382"/>
      <c r="Z1361" s="382"/>
      <c r="AA1361" s="382"/>
      <c r="AB1361" s="382"/>
      <c r="AC1361" s="382"/>
      <c r="AD1361" s="382"/>
      <c r="AE1361" s="382"/>
      <c r="AF1361" s="382"/>
      <c r="AG1361" s="382"/>
      <c r="AH1361" s="382"/>
    </row>
    <row r="1362" spans="1:37" ht="15.6">
      <c r="A1362" s="382">
        <v>12</v>
      </c>
      <c r="B1362" s="382">
        <v>28</v>
      </c>
      <c r="C1362" s="382">
        <v>2023</v>
      </c>
      <c r="D1362" s="382">
        <v>99</v>
      </c>
      <c r="E1362" s="382">
        <v>99</v>
      </c>
      <c r="F1362" s="382">
        <v>99</v>
      </c>
      <c r="G1362" s="382">
        <v>99</v>
      </c>
      <c r="H1362" s="382">
        <v>99</v>
      </c>
      <c r="I1362" s="382">
        <v>99</v>
      </c>
      <c r="J1362" s="382">
        <v>999</v>
      </c>
      <c r="K1362" s="382">
        <v>99</v>
      </c>
      <c r="L1362" s="382">
        <v>99</v>
      </c>
      <c r="M1362" s="382">
        <v>13</v>
      </c>
      <c r="N1362" s="382">
        <v>99</v>
      </c>
      <c r="O1362" s="382">
        <v>99</v>
      </c>
      <c r="P1362" s="382">
        <v>9999</v>
      </c>
      <c r="Q1362" s="382"/>
      <c r="R1362" s="382"/>
      <c r="S1362" s="382"/>
      <c r="T1362" s="382"/>
      <c r="U1362" s="382"/>
      <c r="V1362" s="382"/>
      <c r="W1362" s="382"/>
      <c r="X1362" s="382"/>
      <c r="Y1362" s="382"/>
      <c r="Z1362" s="382"/>
      <c r="AA1362" s="382"/>
      <c r="AB1362" s="382"/>
      <c r="AC1362" s="382"/>
      <c r="AD1362" s="382"/>
      <c r="AE1362" s="382"/>
      <c r="AF1362" s="382"/>
      <c r="AG1362" s="382"/>
      <c r="AH1362" s="382"/>
    </row>
    <row r="1363" spans="1:37" ht="15.6">
      <c r="A1363" s="382">
        <v>12</v>
      </c>
      <c r="B1363" s="382">
        <v>29</v>
      </c>
      <c r="C1363" s="382">
        <v>2023</v>
      </c>
      <c r="D1363" s="382">
        <v>99</v>
      </c>
      <c r="E1363" s="382">
        <v>99</v>
      </c>
      <c r="F1363" s="382">
        <v>99</v>
      </c>
      <c r="G1363" s="382">
        <v>99</v>
      </c>
      <c r="H1363" s="382">
        <v>99</v>
      </c>
      <c r="I1363" s="382">
        <v>99</v>
      </c>
      <c r="J1363" s="382">
        <v>999</v>
      </c>
      <c r="K1363" s="382">
        <v>99</v>
      </c>
      <c r="L1363" s="382">
        <v>99</v>
      </c>
      <c r="M1363" s="382">
        <v>14</v>
      </c>
      <c r="N1363" s="382">
        <v>99</v>
      </c>
      <c r="O1363" s="382">
        <v>99</v>
      </c>
      <c r="P1363" s="382">
        <v>9999</v>
      </c>
      <c r="Q1363" s="382"/>
      <c r="R1363" s="382"/>
      <c r="S1363" s="382"/>
      <c r="T1363" s="382"/>
      <c r="U1363" s="382"/>
      <c r="V1363" s="382"/>
      <c r="W1363" s="382"/>
      <c r="X1363" s="382"/>
      <c r="Y1363" s="382"/>
      <c r="Z1363" s="382"/>
      <c r="AA1363" s="382"/>
      <c r="AB1363" s="382"/>
      <c r="AC1363" s="382"/>
      <c r="AD1363" s="382"/>
      <c r="AE1363" s="382"/>
      <c r="AF1363" s="382"/>
      <c r="AG1363" s="382"/>
      <c r="AH1363" s="382"/>
    </row>
    <row r="1364" spans="1:37" ht="15.6">
      <c r="A1364" s="382">
        <v>12</v>
      </c>
      <c r="B1364" s="382">
        <v>30</v>
      </c>
      <c r="C1364" s="382">
        <v>2023</v>
      </c>
      <c r="D1364" s="382">
        <v>99</v>
      </c>
      <c r="E1364" s="382">
        <v>99</v>
      </c>
      <c r="F1364" s="382">
        <v>99</v>
      </c>
      <c r="G1364" s="382">
        <v>99</v>
      </c>
      <c r="H1364" s="382">
        <v>99</v>
      </c>
      <c r="I1364" s="382">
        <v>99</v>
      </c>
      <c r="J1364" s="382">
        <v>999</v>
      </c>
      <c r="K1364" s="382">
        <v>99</v>
      </c>
      <c r="L1364" s="382">
        <v>99</v>
      </c>
      <c r="M1364" s="382">
        <v>15</v>
      </c>
      <c r="N1364" s="382">
        <v>99</v>
      </c>
      <c r="O1364" s="382">
        <v>99</v>
      </c>
      <c r="P1364" s="382">
        <v>9999</v>
      </c>
      <c r="Q1364" s="382"/>
      <c r="R1364" s="382"/>
      <c r="S1364" s="382"/>
      <c r="T1364" s="382"/>
      <c r="U1364" s="382"/>
      <c r="V1364" s="382"/>
      <c r="W1364" s="382"/>
      <c r="X1364" s="382"/>
      <c r="Y1364" s="382"/>
      <c r="Z1364" s="382"/>
      <c r="AA1364" s="382"/>
      <c r="AB1364" s="382"/>
      <c r="AC1364" s="382"/>
      <c r="AD1364" s="382"/>
      <c r="AE1364" s="382"/>
      <c r="AF1364" s="382"/>
      <c r="AG1364" s="382"/>
      <c r="AH1364" s="382"/>
    </row>
    <row r="1365" spans="1:37" ht="15.6">
      <c r="A1365" s="382">
        <v>12</v>
      </c>
      <c r="B1365" s="382">
        <v>31</v>
      </c>
      <c r="C1365" s="382">
        <v>2022</v>
      </c>
      <c r="D1365" s="382">
        <v>99</v>
      </c>
      <c r="E1365" s="382">
        <v>99</v>
      </c>
      <c r="F1365" s="382">
        <v>99</v>
      </c>
      <c r="G1365" s="382">
        <v>99</v>
      </c>
      <c r="H1365" s="382">
        <v>99</v>
      </c>
      <c r="I1365" s="382">
        <v>99</v>
      </c>
      <c r="J1365" s="382">
        <v>999</v>
      </c>
      <c r="K1365" s="382">
        <v>99</v>
      </c>
      <c r="L1365" s="382">
        <v>99</v>
      </c>
      <c r="M1365" s="382">
        <v>1</v>
      </c>
      <c r="N1365" s="382">
        <v>99</v>
      </c>
      <c r="O1365" s="382">
        <v>99</v>
      </c>
      <c r="P1365" s="382">
        <v>9999</v>
      </c>
      <c r="Q1365" s="382"/>
      <c r="R1365" s="382"/>
      <c r="S1365" s="382"/>
      <c r="T1365" s="382"/>
      <c r="U1365" s="382"/>
      <c r="V1365" s="382"/>
      <c r="W1365" s="382"/>
      <c r="X1365" s="382"/>
      <c r="Y1365" s="382"/>
      <c r="Z1365" s="382"/>
      <c r="AA1365" s="382"/>
      <c r="AB1365" s="382"/>
      <c r="AC1365" s="382"/>
      <c r="AD1365" s="382"/>
      <c r="AE1365" s="382"/>
      <c r="AF1365" s="382"/>
      <c r="AG1365" s="382"/>
      <c r="AH1365" s="382"/>
    </row>
    <row r="1366" spans="1:37" ht="15.6">
      <c r="A1366" s="382">
        <v>12</v>
      </c>
      <c r="B1366" s="382">
        <v>32</v>
      </c>
      <c r="C1366" s="382">
        <v>2022</v>
      </c>
      <c r="D1366" s="382">
        <v>99</v>
      </c>
      <c r="E1366" s="382">
        <v>99</v>
      </c>
      <c r="F1366" s="382">
        <v>99</v>
      </c>
      <c r="G1366" s="382">
        <v>99</v>
      </c>
      <c r="H1366" s="382">
        <v>99</v>
      </c>
      <c r="I1366" s="382">
        <v>99</v>
      </c>
      <c r="J1366" s="382">
        <v>999</v>
      </c>
      <c r="K1366" s="382">
        <v>99</v>
      </c>
      <c r="L1366" s="382">
        <v>99</v>
      </c>
      <c r="M1366" s="382">
        <v>2</v>
      </c>
      <c r="N1366" s="382">
        <v>99</v>
      </c>
      <c r="O1366" s="382">
        <v>99</v>
      </c>
      <c r="P1366" s="382">
        <v>9999</v>
      </c>
      <c r="Q1366" s="382">
        <v>416</v>
      </c>
      <c r="R1366" s="382">
        <v>4296</v>
      </c>
      <c r="S1366" s="382">
        <v>4.2141527001862196</v>
      </c>
      <c r="T1366" s="382">
        <v>2</v>
      </c>
      <c r="U1366" s="382">
        <v>7.3498649906890385</v>
      </c>
      <c r="V1366" s="382">
        <v>0</v>
      </c>
      <c r="W1366" s="382">
        <v>0</v>
      </c>
      <c r="X1366" s="382">
        <v>0.83798882681564257</v>
      </c>
      <c r="Y1366" s="382">
        <v>0</v>
      </c>
      <c r="Z1366" s="382">
        <v>2.8418737885094192</v>
      </c>
      <c r="AA1366" s="382">
        <v>1.5763454183605179</v>
      </c>
      <c r="AB1366" s="382">
        <v>0</v>
      </c>
      <c r="AC1366" s="382">
        <v>38.184470546755747</v>
      </c>
      <c r="AD1366" s="382"/>
      <c r="AE1366" s="382"/>
      <c r="AF1366" s="382">
        <v>25.078809106830121</v>
      </c>
      <c r="AG1366" s="382">
        <v>22.831008560881671</v>
      </c>
      <c r="AH1366" s="382">
        <v>0.9310986964618253</v>
      </c>
      <c r="AI1366">
        <v>69</v>
      </c>
      <c r="AJ1366">
        <v>79.243478260869509</v>
      </c>
      <c r="AK1366">
        <v>12.962722267666598</v>
      </c>
    </row>
    <row r="1367" spans="1:37" ht="15.6">
      <c r="A1367" s="382">
        <v>12</v>
      </c>
      <c r="B1367" s="382">
        <v>33</v>
      </c>
      <c r="C1367" s="382">
        <v>2022</v>
      </c>
      <c r="D1367" s="382">
        <v>99</v>
      </c>
      <c r="E1367" s="382">
        <v>99</v>
      </c>
      <c r="F1367" s="382">
        <v>99</v>
      </c>
      <c r="G1367" s="382">
        <v>99</v>
      </c>
      <c r="H1367" s="382">
        <v>99</v>
      </c>
      <c r="I1367" s="382">
        <v>99</v>
      </c>
      <c r="J1367" s="382">
        <v>999</v>
      </c>
      <c r="K1367" s="382">
        <v>99</v>
      </c>
      <c r="L1367" s="382">
        <v>99</v>
      </c>
      <c r="M1367" s="382">
        <v>3</v>
      </c>
      <c r="N1367" s="382">
        <v>99</v>
      </c>
      <c r="O1367" s="382">
        <v>99</v>
      </c>
      <c r="P1367" s="382">
        <v>9999</v>
      </c>
      <c r="Q1367" s="382">
        <v>18</v>
      </c>
      <c r="R1367" s="382">
        <v>110</v>
      </c>
      <c r="S1367" s="382">
        <v>4.581818181818182</v>
      </c>
      <c r="T1367" s="382">
        <v>3</v>
      </c>
      <c r="U1367" s="382">
        <v>8.6809090909090951</v>
      </c>
      <c r="V1367" s="382">
        <v>0</v>
      </c>
      <c r="W1367" s="382">
        <v>0</v>
      </c>
      <c r="X1367" s="382">
        <v>0</v>
      </c>
      <c r="Y1367" s="382">
        <v>0</v>
      </c>
      <c r="Z1367" s="382">
        <v>1.9356697433632328</v>
      </c>
      <c r="AA1367" s="382">
        <v>0.9083633452215838</v>
      </c>
      <c r="AB1367" s="382">
        <v>0</v>
      </c>
      <c r="AC1367" s="382">
        <v>6.1122446331690732</v>
      </c>
      <c r="AD1367" s="382"/>
      <c r="AE1367" s="382"/>
      <c r="AF1367" s="382">
        <v>0.64214827787507311</v>
      </c>
      <c r="AG1367" s="382">
        <v>0.69046132274139027</v>
      </c>
      <c r="AH1367" s="382">
        <v>0</v>
      </c>
      <c r="AI1367">
        <v>54</v>
      </c>
      <c r="AJ1367">
        <v>80.68518518518519</v>
      </c>
      <c r="AK1367">
        <v>13.956366132492052</v>
      </c>
    </row>
    <row r="1368" spans="1:37" ht="15.6">
      <c r="A1368" s="382">
        <v>12</v>
      </c>
      <c r="B1368" s="382">
        <v>34</v>
      </c>
      <c r="C1368" s="382">
        <v>2022</v>
      </c>
      <c r="D1368" s="382">
        <v>99</v>
      </c>
      <c r="E1368" s="382">
        <v>99</v>
      </c>
      <c r="F1368" s="382">
        <v>99</v>
      </c>
      <c r="G1368" s="382">
        <v>99</v>
      </c>
      <c r="H1368" s="382">
        <v>99</v>
      </c>
      <c r="I1368" s="382">
        <v>99</v>
      </c>
      <c r="J1368" s="382">
        <v>999</v>
      </c>
      <c r="K1368" s="382">
        <v>99</v>
      </c>
      <c r="L1368" s="382">
        <v>99</v>
      </c>
      <c r="M1368" s="382">
        <v>4</v>
      </c>
      <c r="N1368" s="382">
        <v>99</v>
      </c>
      <c r="O1368" s="382">
        <v>99</v>
      </c>
      <c r="P1368" s="382">
        <v>9999</v>
      </c>
      <c r="Q1368" s="382">
        <v>17</v>
      </c>
      <c r="R1368" s="382">
        <v>131</v>
      </c>
      <c r="S1368" s="382">
        <v>5.4503816793893121</v>
      </c>
      <c r="T1368" s="382">
        <v>4</v>
      </c>
      <c r="U1368" s="382">
        <v>10.329007633587789</v>
      </c>
      <c r="V1368" s="382">
        <v>0</v>
      </c>
      <c r="W1368" s="382">
        <v>0</v>
      </c>
      <c r="X1368" s="382">
        <v>0.76335877862595458</v>
      </c>
      <c r="Y1368" s="382">
        <v>0</v>
      </c>
      <c r="Z1368" s="382">
        <v>2.4376026437458287</v>
      </c>
      <c r="AA1368" s="382">
        <v>0.86680725432641903</v>
      </c>
      <c r="AB1368" s="382">
        <v>0</v>
      </c>
      <c r="AC1368" s="382">
        <v>-10.878648125787906</v>
      </c>
      <c r="AD1368" s="382"/>
      <c r="AE1368" s="382"/>
      <c r="AF1368" s="382">
        <v>0.76474022183304191</v>
      </c>
      <c r="AG1368" s="382">
        <v>0.97838853890603716</v>
      </c>
      <c r="AH1368" s="382">
        <v>0</v>
      </c>
      <c r="AI1368">
        <v>84</v>
      </c>
      <c r="AJ1368">
        <v>84.11785714285719</v>
      </c>
      <c r="AK1368">
        <v>15.66171787636087</v>
      </c>
    </row>
    <row r="1369" spans="1:37" ht="15.6">
      <c r="A1369" s="382">
        <v>12</v>
      </c>
      <c r="B1369" s="382">
        <v>35</v>
      </c>
      <c r="C1369" s="382">
        <v>2022</v>
      </c>
      <c r="D1369" s="382">
        <v>99</v>
      </c>
      <c r="E1369" s="382">
        <v>99</v>
      </c>
      <c r="F1369" s="382">
        <v>99</v>
      </c>
      <c r="G1369" s="382">
        <v>99</v>
      </c>
      <c r="H1369" s="382">
        <v>99</v>
      </c>
      <c r="I1369" s="382">
        <v>99</v>
      </c>
      <c r="J1369" s="382">
        <v>999</v>
      </c>
      <c r="K1369" s="382">
        <v>99</v>
      </c>
      <c r="L1369" s="382">
        <v>99</v>
      </c>
      <c r="M1369" s="382">
        <v>5</v>
      </c>
      <c r="N1369" s="382">
        <v>99</v>
      </c>
      <c r="O1369" s="382">
        <v>99</v>
      </c>
      <c r="P1369" s="382">
        <v>9999</v>
      </c>
      <c r="Q1369" s="382">
        <v>523</v>
      </c>
      <c r="R1369" s="382">
        <v>11425</v>
      </c>
      <c r="S1369" s="382">
        <v>5.5188621444201322</v>
      </c>
      <c r="T1369" s="382">
        <v>4.998249452954048</v>
      </c>
      <c r="U1369" s="382">
        <v>8.1359929978118259</v>
      </c>
      <c r="V1369" s="382">
        <v>1.7505470459518599E-2</v>
      </c>
      <c r="W1369" s="382">
        <v>0</v>
      </c>
      <c r="X1369" s="382">
        <v>2.6345733041575494</v>
      </c>
      <c r="Y1369" s="382">
        <v>3.5010940919037198E-2</v>
      </c>
      <c r="Z1369" s="382">
        <v>3.2263864247601486</v>
      </c>
      <c r="AA1369" s="382">
        <v>1.244407540801707</v>
      </c>
      <c r="AB1369" s="382">
        <v>0.13229665923430758</v>
      </c>
      <c r="AC1369" s="382">
        <v>18.605332641989328</v>
      </c>
      <c r="AD1369" s="382">
        <v>5.7974211308025199</v>
      </c>
      <c r="AE1369" s="382">
        <v>1.6150301462616876</v>
      </c>
      <c r="AF1369" s="382">
        <v>66.695855224751881</v>
      </c>
      <c r="AG1369" s="382">
        <v>67.212219567423702</v>
      </c>
      <c r="AH1369" s="382">
        <v>0.60393873085339156</v>
      </c>
      <c r="AI1369">
        <v>77</v>
      </c>
      <c r="AJ1369">
        <v>86.437662337662317</v>
      </c>
      <c r="AK1369">
        <v>16.03249347776978</v>
      </c>
    </row>
    <row r="1370" spans="1:37" ht="15.6">
      <c r="A1370" s="382">
        <v>12</v>
      </c>
      <c r="B1370" s="382">
        <v>36</v>
      </c>
      <c r="C1370" s="382">
        <v>2022</v>
      </c>
      <c r="D1370" s="382">
        <v>99</v>
      </c>
      <c r="E1370" s="382">
        <v>99</v>
      </c>
      <c r="F1370" s="382">
        <v>99</v>
      </c>
      <c r="G1370" s="382">
        <v>99</v>
      </c>
      <c r="H1370" s="382">
        <v>99</v>
      </c>
      <c r="I1370" s="382">
        <v>99</v>
      </c>
      <c r="J1370" s="382">
        <v>999</v>
      </c>
      <c r="K1370" s="382">
        <v>99</v>
      </c>
      <c r="L1370" s="382">
        <v>99</v>
      </c>
      <c r="M1370" s="382">
        <v>6</v>
      </c>
      <c r="N1370" s="382">
        <v>99</v>
      </c>
      <c r="O1370" s="382">
        <v>99</v>
      </c>
      <c r="P1370" s="382">
        <v>9999</v>
      </c>
      <c r="Q1370" s="382">
        <v>7</v>
      </c>
      <c r="R1370" s="382">
        <v>29</v>
      </c>
      <c r="S1370" s="382">
        <v>6.517241379310347</v>
      </c>
      <c r="T1370" s="382">
        <v>6</v>
      </c>
      <c r="U1370" s="382">
        <v>12.251724137931031</v>
      </c>
      <c r="V1370" s="382">
        <v>0</v>
      </c>
      <c r="W1370" s="382">
        <v>0</v>
      </c>
      <c r="X1370" s="382">
        <v>10.344827586206899</v>
      </c>
      <c r="Y1370" s="382">
        <v>0</v>
      </c>
      <c r="Z1370" s="382">
        <v>2.6342074237778621</v>
      </c>
      <c r="AA1370" s="382">
        <v>1.163250192650549</v>
      </c>
      <c r="AB1370" s="382">
        <v>0</v>
      </c>
      <c r="AC1370" s="382">
        <v>-0.87309885731090386</v>
      </c>
      <c r="AD1370" s="382"/>
      <c r="AE1370" s="382"/>
      <c r="AF1370" s="382">
        <v>0.16929363689433743</v>
      </c>
      <c r="AG1370" s="382">
        <v>0.25690743320768206</v>
      </c>
      <c r="AH1370" s="382">
        <v>0</v>
      </c>
      <c r="AI1370">
        <v>26</v>
      </c>
      <c r="AJ1370">
        <v>91.32307692307694</v>
      </c>
      <c r="AK1370">
        <v>16.092458475040019</v>
      </c>
    </row>
    <row r="1371" spans="1:37" ht="15.6">
      <c r="A1371" s="382">
        <v>12</v>
      </c>
      <c r="B1371" s="382">
        <v>37</v>
      </c>
      <c r="C1371" s="382">
        <v>2022</v>
      </c>
      <c r="D1371" s="382">
        <v>99</v>
      </c>
      <c r="E1371" s="382">
        <v>99</v>
      </c>
      <c r="F1371" s="382">
        <v>99</v>
      </c>
      <c r="G1371" s="382">
        <v>99</v>
      </c>
      <c r="H1371" s="382">
        <v>99</v>
      </c>
      <c r="I1371" s="382">
        <v>99</v>
      </c>
      <c r="J1371" s="382">
        <v>999</v>
      </c>
      <c r="K1371" s="382">
        <v>99</v>
      </c>
      <c r="L1371" s="382">
        <v>99</v>
      </c>
      <c r="M1371" s="382">
        <v>7</v>
      </c>
      <c r="N1371" s="382">
        <v>99</v>
      </c>
      <c r="O1371" s="382">
        <v>99</v>
      </c>
      <c r="P1371" s="382">
        <v>9999</v>
      </c>
      <c r="Q1371" s="382">
        <v>2</v>
      </c>
      <c r="R1371" s="382">
        <v>8</v>
      </c>
      <c r="S1371" s="382">
        <v>7.125</v>
      </c>
      <c r="T1371" s="382">
        <v>7</v>
      </c>
      <c r="U1371" s="382">
        <v>11.912500000000001</v>
      </c>
      <c r="V1371" s="382">
        <v>0</v>
      </c>
      <c r="W1371" s="382">
        <v>0</v>
      </c>
      <c r="X1371" s="382">
        <v>0</v>
      </c>
      <c r="Y1371" s="382">
        <v>0</v>
      </c>
      <c r="Z1371" s="382">
        <v>1.5243338709088587</v>
      </c>
      <c r="AA1371" s="382">
        <v>1.165922381636102</v>
      </c>
      <c r="AB1371" s="382">
        <v>0</v>
      </c>
      <c r="AC1371" s="382">
        <v>33.672011483125118</v>
      </c>
      <c r="AD1371" s="382"/>
      <c r="AE1371" s="382"/>
      <c r="AF1371" s="382">
        <v>4.6701692936368944E-2</v>
      </c>
      <c r="AG1371" s="382">
        <v>6.8908748620017266E-2</v>
      </c>
      <c r="AH1371" s="382">
        <v>0</v>
      </c>
      <c r="AI1371">
        <v>8</v>
      </c>
      <c r="AJ1371">
        <v>88.6875</v>
      </c>
      <c r="AK1371">
        <v>16.999006715789498</v>
      </c>
    </row>
    <row r="1372" spans="1:37" ht="15.6">
      <c r="A1372" s="382">
        <v>12</v>
      </c>
      <c r="B1372" s="382">
        <v>38</v>
      </c>
      <c r="C1372" s="382">
        <v>2022</v>
      </c>
      <c r="D1372" s="382">
        <v>99</v>
      </c>
      <c r="E1372" s="382">
        <v>99</v>
      </c>
      <c r="F1372" s="382">
        <v>99</v>
      </c>
      <c r="G1372" s="382">
        <v>99</v>
      </c>
      <c r="H1372" s="382">
        <v>99</v>
      </c>
      <c r="I1372" s="382">
        <v>99</v>
      </c>
      <c r="J1372" s="382">
        <v>999</v>
      </c>
      <c r="K1372" s="382">
        <v>99</v>
      </c>
      <c r="L1372" s="382">
        <v>99</v>
      </c>
      <c r="M1372" s="382">
        <v>8</v>
      </c>
      <c r="N1372" s="382">
        <v>99</v>
      </c>
      <c r="O1372" s="382">
        <v>99</v>
      </c>
      <c r="P1372" s="382">
        <v>9999</v>
      </c>
      <c r="Q1372" s="382">
        <v>168</v>
      </c>
      <c r="R1372" s="382">
        <v>1127</v>
      </c>
      <c r="S1372" s="382">
        <v>6.1188997338065638</v>
      </c>
      <c r="T1372" s="382">
        <v>8</v>
      </c>
      <c r="U1372" s="382">
        <v>9.7246672582076172</v>
      </c>
      <c r="V1372" s="382">
        <v>0</v>
      </c>
      <c r="W1372" s="382">
        <v>0</v>
      </c>
      <c r="X1372" s="382">
        <v>6.2999112688553707</v>
      </c>
      <c r="Y1372" s="382">
        <v>0.44365572315882879</v>
      </c>
      <c r="Z1372" s="382">
        <v>3.7012928806921033</v>
      </c>
      <c r="AA1372" s="382">
        <v>1.1825661401538752</v>
      </c>
      <c r="AB1372" s="382">
        <v>0</v>
      </c>
      <c r="AC1372" s="382">
        <v>37.207170020776573</v>
      </c>
      <c r="AD1372" s="382"/>
      <c r="AE1372" s="382"/>
      <c r="AF1372" s="382">
        <v>6.5791009924109742</v>
      </c>
      <c r="AG1372" s="382">
        <v>7.9246507056747308</v>
      </c>
      <c r="AH1372" s="382">
        <v>1.4196983141082522</v>
      </c>
      <c r="AI1372">
        <v>3</v>
      </c>
      <c r="AJ1372">
        <v>92.53333333333336</v>
      </c>
      <c r="AK1372">
        <v>16.347549719284011</v>
      </c>
    </row>
    <row r="1373" spans="1:37" ht="15.6">
      <c r="A1373" s="382">
        <v>12</v>
      </c>
      <c r="B1373" s="382">
        <v>39</v>
      </c>
      <c r="C1373" s="382">
        <v>2022</v>
      </c>
      <c r="D1373" s="382">
        <v>99</v>
      </c>
      <c r="E1373" s="382">
        <v>99</v>
      </c>
      <c r="F1373" s="382">
        <v>99</v>
      </c>
      <c r="G1373" s="382">
        <v>99</v>
      </c>
      <c r="H1373" s="382">
        <v>99</v>
      </c>
      <c r="I1373" s="382">
        <v>99</v>
      </c>
      <c r="J1373" s="382">
        <v>999</v>
      </c>
      <c r="K1373" s="382">
        <v>99</v>
      </c>
      <c r="L1373" s="382">
        <v>99</v>
      </c>
      <c r="M1373" s="382">
        <v>9</v>
      </c>
      <c r="N1373" s="382">
        <v>99</v>
      </c>
      <c r="O1373" s="382">
        <v>99</v>
      </c>
      <c r="P1373" s="382">
        <v>9999</v>
      </c>
      <c r="Q1373" s="382">
        <v>1</v>
      </c>
      <c r="R1373" s="382">
        <v>1</v>
      </c>
      <c r="S1373" s="382">
        <v>8</v>
      </c>
      <c r="T1373" s="382">
        <v>9</v>
      </c>
      <c r="U1373" s="382">
        <v>15.7</v>
      </c>
      <c r="V1373" s="382">
        <v>0</v>
      </c>
      <c r="W1373" s="382">
        <v>100</v>
      </c>
      <c r="X1373" s="382">
        <v>0</v>
      </c>
      <c r="Y1373" s="382">
        <v>0</v>
      </c>
      <c r="Z1373" s="382">
        <v>0</v>
      </c>
      <c r="AA1373" s="382">
        <v>0</v>
      </c>
      <c r="AB1373" s="382">
        <v>0</v>
      </c>
      <c r="AC1373" s="382"/>
      <c r="AD1373" s="382"/>
      <c r="AE1373" s="382"/>
      <c r="AF1373" s="382">
        <v>5.8377116170461188E-3</v>
      </c>
      <c r="AG1373" s="382">
        <v>1.1352228261639771E-2</v>
      </c>
      <c r="AH1373" s="382">
        <v>0</v>
      </c>
    </row>
    <row r="1374" spans="1:37" ht="15.6">
      <c r="A1374" s="382">
        <v>12</v>
      </c>
      <c r="B1374" s="382">
        <v>40</v>
      </c>
      <c r="C1374" s="382">
        <v>2022</v>
      </c>
      <c r="D1374" s="382">
        <v>99</v>
      </c>
      <c r="E1374" s="382">
        <v>99</v>
      </c>
      <c r="F1374" s="382">
        <v>99</v>
      </c>
      <c r="G1374" s="382">
        <v>99</v>
      </c>
      <c r="H1374" s="382">
        <v>99</v>
      </c>
      <c r="I1374" s="382">
        <v>99</v>
      </c>
      <c r="J1374" s="382">
        <v>999</v>
      </c>
      <c r="K1374" s="382">
        <v>99</v>
      </c>
      <c r="L1374" s="382">
        <v>99</v>
      </c>
      <c r="M1374" s="382">
        <v>10</v>
      </c>
      <c r="N1374" s="382">
        <v>99</v>
      </c>
      <c r="O1374" s="382">
        <v>99</v>
      </c>
      <c r="P1374" s="382">
        <v>9999</v>
      </c>
      <c r="Q1374" s="382"/>
      <c r="R1374" s="382"/>
      <c r="S1374" s="382"/>
      <c r="T1374" s="382"/>
      <c r="U1374" s="382"/>
      <c r="V1374" s="382"/>
      <c r="W1374" s="382"/>
      <c r="X1374" s="382"/>
      <c r="Y1374" s="382"/>
      <c r="Z1374" s="382"/>
      <c r="AA1374" s="382"/>
      <c r="AB1374" s="382"/>
      <c r="AC1374" s="382"/>
      <c r="AD1374" s="382"/>
      <c r="AE1374" s="382"/>
      <c r="AF1374" s="382"/>
      <c r="AG1374" s="382"/>
      <c r="AH1374" s="382"/>
    </row>
    <row r="1375" spans="1:37" ht="15.6">
      <c r="A1375" s="382">
        <v>12</v>
      </c>
      <c r="B1375" s="382">
        <v>41</v>
      </c>
      <c r="C1375" s="382">
        <v>2022</v>
      </c>
      <c r="D1375" s="382">
        <v>99</v>
      </c>
      <c r="E1375" s="382">
        <v>99</v>
      </c>
      <c r="F1375" s="382">
        <v>99</v>
      </c>
      <c r="G1375" s="382">
        <v>99</v>
      </c>
      <c r="H1375" s="382">
        <v>99</v>
      </c>
      <c r="I1375" s="382">
        <v>99</v>
      </c>
      <c r="J1375" s="382">
        <v>999</v>
      </c>
      <c r="K1375" s="382">
        <v>99</v>
      </c>
      <c r="L1375" s="382">
        <v>99</v>
      </c>
      <c r="M1375" s="382">
        <v>11</v>
      </c>
      <c r="N1375" s="382">
        <v>99</v>
      </c>
      <c r="O1375" s="382">
        <v>99</v>
      </c>
      <c r="P1375" s="382">
        <v>9999</v>
      </c>
      <c r="Q1375" s="382">
        <v>2</v>
      </c>
      <c r="R1375" s="382">
        <v>3</v>
      </c>
      <c r="S1375" s="382">
        <v>8</v>
      </c>
      <c r="T1375" s="382">
        <v>11</v>
      </c>
      <c r="U1375" s="382">
        <v>12.03333333333333</v>
      </c>
      <c r="V1375" s="382">
        <v>0</v>
      </c>
      <c r="W1375" s="382">
        <v>100</v>
      </c>
      <c r="X1375" s="382">
        <v>33.333333333333343</v>
      </c>
      <c r="Y1375" s="382">
        <v>33.333333333333343</v>
      </c>
      <c r="Z1375" s="382">
        <v>9.9466353886907672</v>
      </c>
      <c r="AA1375" s="382">
        <v>0</v>
      </c>
      <c r="AB1375" s="382">
        <v>0</v>
      </c>
      <c r="AC1375" s="382"/>
      <c r="AD1375" s="382"/>
      <c r="AE1375" s="382"/>
      <c r="AF1375" s="382">
        <v>1.7513134851138347E-2</v>
      </c>
      <c r="AG1375" s="382">
        <v>2.6102894283133501E-2</v>
      </c>
      <c r="AH1375" s="382">
        <v>0</v>
      </c>
      <c r="AI1375">
        <v>0</v>
      </c>
    </row>
    <row r="1376" spans="1:37" ht="15.6">
      <c r="A1376" s="382">
        <v>12</v>
      </c>
      <c r="B1376" s="382">
        <v>42</v>
      </c>
      <c r="C1376" s="382">
        <v>2022</v>
      </c>
      <c r="D1376" s="382">
        <v>99</v>
      </c>
      <c r="E1376" s="382">
        <v>99</v>
      </c>
      <c r="F1376" s="382">
        <v>99</v>
      </c>
      <c r="G1376" s="382">
        <v>99</v>
      </c>
      <c r="H1376" s="382">
        <v>99</v>
      </c>
      <c r="I1376" s="382">
        <v>99</v>
      </c>
      <c r="J1376" s="382">
        <v>999</v>
      </c>
      <c r="K1376" s="382">
        <v>99</v>
      </c>
      <c r="L1376" s="382">
        <v>99</v>
      </c>
      <c r="M1376" s="382">
        <v>12</v>
      </c>
      <c r="N1376" s="382">
        <v>99</v>
      </c>
      <c r="O1376" s="382">
        <v>99</v>
      </c>
      <c r="P1376" s="382">
        <v>9999</v>
      </c>
      <c r="Q1376" s="382"/>
      <c r="R1376" s="382"/>
      <c r="S1376" s="382"/>
      <c r="T1376" s="382"/>
      <c r="U1376" s="382"/>
      <c r="V1376" s="382"/>
      <c r="W1376" s="382"/>
      <c r="X1376" s="382"/>
      <c r="Y1376" s="382"/>
      <c r="Z1376" s="382"/>
      <c r="AA1376" s="382"/>
      <c r="AB1376" s="382"/>
      <c r="AC1376" s="382"/>
      <c r="AD1376" s="382"/>
      <c r="AE1376" s="382"/>
      <c r="AF1376" s="382"/>
      <c r="AG1376" s="382"/>
      <c r="AH1376" s="382"/>
    </row>
    <row r="1377" spans="1:34" ht="15.6">
      <c r="A1377" s="382">
        <v>12</v>
      </c>
      <c r="B1377" s="382">
        <v>43</v>
      </c>
      <c r="C1377" s="382">
        <v>2022</v>
      </c>
      <c r="D1377" s="382">
        <v>99</v>
      </c>
      <c r="E1377" s="382">
        <v>99</v>
      </c>
      <c r="F1377" s="382">
        <v>99</v>
      </c>
      <c r="G1377" s="382">
        <v>99</v>
      </c>
      <c r="H1377" s="382">
        <v>99</v>
      </c>
      <c r="I1377" s="382">
        <v>99</v>
      </c>
      <c r="J1377" s="382">
        <v>999</v>
      </c>
      <c r="K1377" s="382">
        <v>99</v>
      </c>
      <c r="L1377" s="382">
        <v>99</v>
      </c>
      <c r="M1377" s="382">
        <v>13</v>
      </c>
      <c r="N1377" s="382">
        <v>99</v>
      </c>
      <c r="O1377" s="382">
        <v>99</v>
      </c>
      <c r="P1377" s="382">
        <v>9999</v>
      </c>
      <c r="Q1377" s="382"/>
      <c r="R1377" s="382"/>
      <c r="S1377" s="382"/>
      <c r="T1377" s="382"/>
      <c r="U1377" s="382"/>
      <c r="V1377" s="382"/>
      <c r="W1377" s="382"/>
      <c r="X1377" s="382"/>
      <c r="Y1377" s="382"/>
      <c r="Z1377" s="382"/>
      <c r="AA1377" s="382"/>
      <c r="AB1377" s="382"/>
      <c r="AC1377" s="382"/>
      <c r="AD1377" s="382"/>
      <c r="AE1377" s="382"/>
      <c r="AF1377" s="382"/>
      <c r="AG1377" s="382"/>
      <c r="AH1377" s="382"/>
    </row>
    <row r="1378" spans="1:34" ht="15.6">
      <c r="A1378" s="382">
        <v>12</v>
      </c>
      <c r="B1378" s="382">
        <v>44</v>
      </c>
      <c r="C1378" s="382">
        <v>2022</v>
      </c>
      <c r="D1378" s="382">
        <v>99</v>
      </c>
      <c r="E1378" s="382">
        <v>99</v>
      </c>
      <c r="F1378" s="382">
        <v>99</v>
      </c>
      <c r="G1378" s="382">
        <v>99</v>
      </c>
      <c r="H1378" s="382">
        <v>99</v>
      </c>
      <c r="I1378" s="382">
        <v>99</v>
      </c>
      <c r="J1378" s="382">
        <v>999</v>
      </c>
      <c r="K1378" s="382">
        <v>99</v>
      </c>
      <c r="L1378" s="382">
        <v>99</v>
      </c>
      <c r="M1378" s="382">
        <v>14</v>
      </c>
      <c r="N1378" s="382">
        <v>99</v>
      </c>
      <c r="O1378" s="382">
        <v>99</v>
      </c>
      <c r="P1378" s="382">
        <v>9999</v>
      </c>
      <c r="Q1378" s="382"/>
      <c r="R1378" s="382"/>
      <c r="S1378" s="382"/>
      <c r="T1378" s="382"/>
      <c r="U1378" s="382"/>
      <c r="V1378" s="382"/>
      <c r="W1378" s="382"/>
      <c r="X1378" s="382"/>
      <c r="Y1378" s="382"/>
      <c r="Z1378" s="382"/>
      <c r="AA1378" s="382"/>
      <c r="AB1378" s="382"/>
      <c r="AC1378" s="382"/>
      <c r="AD1378" s="382"/>
      <c r="AE1378" s="382"/>
      <c r="AF1378" s="382"/>
      <c r="AG1378" s="382"/>
      <c r="AH1378" s="382"/>
    </row>
    <row r="1379" spans="1:34" ht="15.6">
      <c r="A1379" s="382">
        <v>12</v>
      </c>
      <c r="B1379" s="382">
        <v>45</v>
      </c>
      <c r="C1379" s="382">
        <v>2022</v>
      </c>
      <c r="D1379" s="382">
        <v>99</v>
      </c>
      <c r="E1379" s="382">
        <v>99</v>
      </c>
      <c r="F1379" s="382">
        <v>99</v>
      </c>
      <c r="G1379" s="382">
        <v>99</v>
      </c>
      <c r="H1379" s="382">
        <v>99</v>
      </c>
      <c r="I1379" s="382">
        <v>99</v>
      </c>
      <c r="J1379" s="382">
        <v>999</v>
      </c>
      <c r="K1379" s="382">
        <v>99</v>
      </c>
      <c r="L1379" s="382">
        <v>99</v>
      </c>
      <c r="M1379" s="382">
        <v>15</v>
      </c>
      <c r="N1379" s="382">
        <v>99</v>
      </c>
      <c r="O1379" s="382">
        <v>99</v>
      </c>
      <c r="P1379" s="382">
        <v>9999</v>
      </c>
      <c r="Q1379" s="382"/>
      <c r="R1379" s="382"/>
      <c r="S1379" s="382"/>
      <c r="T1379" s="382"/>
      <c r="U1379" s="382"/>
      <c r="V1379" s="382"/>
      <c r="W1379" s="382"/>
      <c r="X1379" s="382"/>
      <c r="Y1379" s="382"/>
      <c r="Z1379" s="382"/>
      <c r="AA1379" s="382"/>
      <c r="AB1379" s="382"/>
      <c r="AC1379" s="382"/>
      <c r="AD1379" s="382"/>
      <c r="AE1379" s="382"/>
      <c r="AF1379" s="382"/>
      <c r="AG1379" s="382"/>
      <c r="AH1379" s="382"/>
    </row>
    <row r="1380" spans="1:34" ht="15.6">
      <c r="A1380" s="382">
        <v>12</v>
      </c>
      <c r="B1380" s="382">
        <v>46</v>
      </c>
      <c r="C1380" s="382">
        <v>2021</v>
      </c>
      <c r="D1380" s="382">
        <v>99</v>
      </c>
      <c r="E1380" s="382">
        <v>99</v>
      </c>
      <c r="F1380" s="382">
        <v>99</v>
      </c>
      <c r="G1380" s="382">
        <v>99</v>
      </c>
      <c r="H1380" s="382">
        <v>99</v>
      </c>
      <c r="I1380" s="382">
        <v>99</v>
      </c>
      <c r="J1380" s="382">
        <v>999</v>
      </c>
      <c r="K1380" s="382">
        <v>99</v>
      </c>
      <c r="L1380" s="382">
        <v>99</v>
      </c>
      <c r="M1380" s="382">
        <v>1</v>
      </c>
      <c r="N1380" s="382">
        <v>99</v>
      </c>
      <c r="O1380" s="382">
        <v>99</v>
      </c>
      <c r="P1380" s="382">
        <v>9999</v>
      </c>
      <c r="Q1380" s="382"/>
      <c r="R1380" s="382"/>
      <c r="S1380" s="382"/>
      <c r="T1380" s="382"/>
      <c r="U1380" s="382"/>
      <c r="V1380" s="382"/>
      <c r="W1380" s="382"/>
      <c r="X1380" s="382"/>
      <c r="Y1380" s="382"/>
      <c r="Z1380" s="382"/>
      <c r="AA1380" s="382"/>
      <c r="AB1380" s="382"/>
      <c r="AC1380" s="382"/>
      <c r="AD1380" s="382"/>
      <c r="AE1380" s="382"/>
      <c r="AF1380" s="382"/>
      <c r="AG1380" s="382"/>
      <c r="AH1380" s="382"/>
    </row>
    <row r="1381" spans="1:34" ht="15.6">
      <c r="A1381" s="382">
        <v>12</v>
      </c>
      <c r="B1381" s="382">
        <v>47</v>
      </c>
      <c r="C1381" s="382">
        <v>2021</v>
      </c>
      <c r="D1381" s="382">
        <v>99</v>
      </c>
      <c r="E1381" s="382">
        <v>99</v>
      </c>
      <c r="F1381" s="382">
        <v>99</v>
      </c>
      <c r="G1381" s="382">
        <v>99</v>
      </c>
      <c r="H1381" s="382">
        <v>99</v>
      </c>
      <c r="I1381" s="382">
        <v>99</v>
      </c>
      <c r="J1381" s="382">
        <v>999</v>
      </c>
      <c r="K1381" s="382">
        <v>99</v>
      </c>
      <c r="L1381" s="382">
        <v>99</v>
      </c>
      <c r="M1381" s="382">
        <v>2</v>
      </c>
      <c r="N1381" s="382">
        <v>99</v>
      </c>
      <c r="O1381" s="382">
        <v>99</v>
      </c>
      <c r="P1381" s="382">
        <v>9999</v>
      </c>
      <c r="Q1381" s="382">
        <v>409</v>
      </c>
      <c r="R1381" s="382">
        <v>5339</v>
      </c>
      <c r="S1381" s="382">
        <v>4.2833864019479302</v>
      </c>
      <c r="T1381" s="382">
        <v>2</v>
      </c>
      <c r="U1381" s="382">
        <v>7.2695317475182595</v>
      </c>
      <c r="V1381" s="382">
        <v>0</v>
      </c>
      <c r="W1381" s="382">
        <v>0</v>
      </c>
      <c r="X1381" s="382">
        <v>0.67428357370294079</v>
      </c>
      <c r="Y1381" s="382">
        <v>1.8730099269526124E-2</v>
      </c>
      <c r="Z1381" s="382">
        <v>2.9924424700525369</v>
      </c>
      <c r="AA1381" s="382">
        <v>1.5938068691000198</v>
      </c>
      <c r="AB1381" s="382">
        <v>0</v>
      </c>
      <c r="AC1381" s="382">
        <v>39.226704682286254</v>
      </c>
      <c r="AD1381" s="382"/>
      <c r="AE1381" s="382"/>
      <c r="AF1381" s="382">
        <v>30.29065182487135</v>
      </c>
      <c r="AG1381" s="382">
        <v>27.093670646433289</v>
      </c>
      <c r="AH1381" s="382">
        <v>0.84285446712867595</v>
      </c>
    </row>
    <row r="1382" spans="1:34" ht="15.6">
      <c r="A1382" s="382">
        <v>12</v>
      </c>
      <c r="B1382" s="382">
        <v>48</v>
      </c>
      <c r="C1382" s="382">
        <v>2021</v>
      </c>
      <c r="D1382" s="382">
        <v>99</v>
      </c>
      <c r="E1382" s="382">
        <v>99</v>
      </c>
      <c r="F1382" s="382">
        <v>99</v>
      </c>
      <c r="G1382" s="382">
        <v>99</v>
      </c>
      <c r="H1382" s="382">
        <v>99</v>
      </c>
      <c r="I1382" s="382">
        <v>99</v>
      </c>
      <c r="J1382" s="382">
        <v>999</v>
      </c>
      <c r="K1382" s="382">
        <v>99</v>
      </c>
      <c r="L1382" s="382">
        <v>99</v>
      </c>
      <c r="M1382" s="382">
        <v>3</v>
      </c>
      <c r="N1382" s="382">
        <v>99</v>
      </c>
      <c r="O1382" s="382">
        <v>99</v>
      </c>
      <c r="P1382" s="382">
        <v>9999</v>
      </c>
      <c r="Q1382" s="382"/>
      <c r="R1382" s="382"/>
      <c r="S1382" s="382"/>
      <c r="T1382" s="382"/>
      <c r="U1382" s="382"/>
      <c r="V1382" s="382"/>
      <c r="W1382" s="382"/>
      <c r="X1382" s="382"/>
      <c r="Y1382" s="382"/>
      <c r="Z1382" s="382"/>
      <c r="AA1382" s="382"/>
      <c r="AB1382" s="382"/>
      <c r="AC1382" s="382"/>
      <c r="AD1382" s="382"/>
      <c r="AE1382" s="382"/>
      <c r="AF1382" s="382"/>
      <c r="AG1382" s="382"/>
      <c r="AH1382" s="382"/>
    </row>
    <row r="1383" spans="1:34" ht="15.6">
      <c r="A1383" s="382">
        <v>12</v>
      </c>
      <c r="B1383" s="382">
        <v>49</v>
      </c>
      <c r="C1383" s="382">
        <v>2021</v>
      </c>
      <c r="D1383" s="382">
        <v>99</v>
      </c>
      <c r="E1383" s="382">
        <v>99</v>
      </c>
      <c r="F1383" s="382">
        <v>99</v>
      </c>
      <c r="G1383" s="382">
        <v>99</v>
      </c>
      <c r="H1383" s="382">
        <v>99</v>
      </c>
      <c r="I1383" s="382">
        <v>99</v>
      </c>
      <c r="J1383" s="382">
        <v>999</v>
      </c>
      <c r="K1383" s="382">
        <v>99</v>
      </c>
      <c r="L1383" s="382">
        <v>99</v>
      </c>
      <c r="M1383" s="382">
        <v>4</v>
      </c>
      <c r="N1383" s="382">
        <v>99</v>
      </c>
      <c r="O1383" s="382">
        <v>99</v>
      </c>
      <c r="P1383" s="382">
        <v>9999</v>
      </c>
      <c r="Q1383" s="382"/>
      <c r="R1383" s="382"/>
      <c r="S1383" s="382"/>
      <c r="T1383" s="382"/>
      <c r="U1383" s="382"/>
      <c r="V1383" s="382"/>
      <c r="W1383" s="382"/>
      <c r="X1383" s="382"/>
      <c r="Y1383" s="382"/>
      <c r="Z1383" s="382"/>
      <c r="AA1383" s="382"/>
      <c r="AB1383" s="382"/>
      <c r="AC1383" s="382"/>
      <c r="AD1383" s="382"/>
      <c r="AE1383" s="382"/>
      <c r="AF1383" s="382"/>
      <c r="AG1383" s="382"/>
      <c r="AH1383" s="382"/>
    </row>
    <row r="1384" spans="1:34" ht="15.6">
      <c r="A1384" s="382">
        <v>12</v>
      </c>
      <c r="B1384" s="382">
        <v>50</v>
      </c>
      <c r="C1384" s="382">
        <v>2021</v>
      </c>
      <c r="D1384" s="382">
        <v>99</v>
      </c>
      <c r="E1384" s="382">
        <v>99</v>
      </c>
      <c r="F1384" s="382">
        <v>99</v>
      </c>
      <c r="G1384" s="382">
        <v>99</v>
      </c>
      <c r="H1384" s="382">
        <v>99</v>
      </c>
      <c r="I1384" s="382">
        <v>99</v>
      </c>
      <c r="J1384" s="382">
        <v>999</v>
      </c>
      <c r="K1384" s="382">
        <v>99</v>
      </c>
      <c r="L1384" s="382">
        <v>99</v>
      </c>
      <c r="M1384" s="382">
        <v>5</v>
      </c>
      <c r="N1384" s="382">
        <v>99</v>
      </c>
      <c r="O1384" s="382">
        <v>99</v>
      </c>
      <c r="P1384" s="382">
        <v>9999</v>
      </c>
      <c r="Q1384" s="382">
        <v>517</v>
      </c>
      <c r="R1384" s="382">
        <v>10674.9</v>
      </c>
      <c r="S1384" s="382">
        <v>5.4356200058080155</v>
      </c>
      <c r="T1384" s="382">
        <v>5.0000468388462656</v>
      </c>
      <c r="U1384" s="382">
        <v>8.3525850359254044</v>
      </c>
      <c r="V1384" s="382">
        <v>1.8735538506215517E-2</v>
      </c>
      <c r="W1384" s="382">
        <v>0</v>
      </c>
      <c r="X1384" s="382">
        <v>2.9695828532351598</v>
      </c>
      <c r="Y1384" s="382">
        <v>5.620661551864653E-2</v>
      </c>
      <c r="Z1384" s="382">
        <v>3.3609741210194497</v>
      </c>
      <c r="AA1384" s="382">
        <v>1.225873683588292</v>
      </c>
      <c r="AB1384" s="382">
        <v>5.1009202485533924E-3</v>
      </c>
      <c r="AC1384" s="382">
        <v>33.107744228579477</v>
      </c>
      <c r="AD1384" s="382">
        <v>0.38937322878291969</v>
      </c>
      <c r="AE1384" s="382">
        <v>-1.8244058920078297</v>
      </c>
      <c r="AF1384" s="382">
        <v>60.563715895358555</v>
      </c>
      <c r="AG1384" s="382">
        <v>62.242382755672445</v>
      </c>
      <c r="AH1384" s="382">
        <v>0.61827277070511211</v>
      </c>
    </row>
    <row r="1385" spans="1:34" ht="15.6">
      <c r="A1385" s="382">
        <v>12</v>
      </c>
      <c r="B1385" s="382">
        <v>51</v>
      </c>
      <c r="C1385" s="382">
        <v>2021</v>
      </c>
      <c r="D1385" s="382">
        <v>99</v>
      </c>
      <c r="E1385" s="382">
        <v>99</v>
      </c>
      <c r="F1385" s="382">
        <v>99</v>
      </c>
      <c r="G1385" s="382">
        <v>99</v>
      </c>
      <c r="H1385" s="382">
        <v>99</v>
      </c>
      <c r="I1385" s="382">
        <v>99</v>
      </c>
      <c r="J1385" s="382">
        <v>999</v>
      </c>
      <c r="K1385" s="382">
        <v>99</v>
      </c>
      <c r="L1385" s="382">
        <v>99</v>
      </c>
      <c r="M1385" s="382">
        <v>6</v>
      </c>
      <c r="N1385" s="382">
        <v>99</v>
      </c>
      <c r="O1385" s="382">
        <v>99</v>
      </c>
      <c r="P1385" s="382">
        <v>9999</v>
      </c>
      <c r="Q1385" s="382">
        <v>1</v>
      </c>
      <c r="R1385" s="382">
        <v>1</v>
      </c>
      <c r="S1385" s="382">
        <v>5</v>
      </c>
      <c r="T1385" s="382">
        <v>6</v>
      </c>
      <c r="U1385" s="382">
        <v>15.3</v>
      </c>
      <c r="V1385" s="382">
        <v>0</v>
      </c>
      <c r="W1385" s="382">
        <v>0</v>
      </c>
      <c r="X1385" s="382">
        <v>0</v>
      </c>
      <c r="Y1385" s="382">
        <v>0</v>
      </c>
      <c r="Z1385" s="382">
        <v>0</v>
      </c>
      <c r="AA1385" s="382">
        <v>0</v>
      </c>
      <c r="AB1385" s="382">
        <v>0</v>
      </c>
      <c r="AC1385" s="382"/>
      <c r="AD1385" s="382"/>
      <c r="AE1385" s="382"/>
      <c r="AF1385" s="382">
        <v>5.6734691561849317E-3</v>
      </c>
      <c r="AG1385" s="382">
        <v>1.0680532837123682E-2</v>
      </c>
      <c r="AH1385" s="382">
        <v>0</v>
      </c>
    </row>
    <row r="1386" spans="1:34" ht="15.6">
      <c r="A1386" s="382">
        <v>12</v>
      </c>
      <c r="B1386" s="382">
        <v>52</v>
      </c>
      <c r="C1386" s="382">
        <v>2021</v>
      </c>
      <c r="D1386" s="382">
        <v>99</v>
      </c>
      <c r="E1386" s="382">
        <v>99</v>
      </c>
      <c r="F1386" s="382">
        <v>99</v>
      </c>
      <c r="G1386" s="382">
        <v>99</v>
      </c>
      <c r="H1386" s="382">
        <v>99</v>
      </c>
      <c r="I1386" s="382">
        <v>99</v>
      </c>
      <c r="J1386" s="382">
        <v>999</v>
      </c>
      <c r="K1386" s="382">
        <v>99</v>
      </c>
      <c r="L1386" s="382">
        <v>99</v>
      </c>
      <c r="M1386" s="382">
        <v>7</v>
      </c>
      <c r="N1386" s="382">
        <v>99</v>
      </c>
      <c r="O1386" s="382">
        <v>99</v>
      </c>
      <c r="P1386" s="382">
        <v>9999</v>
      </c>
      <c r="Q1386" s="382">
        <v>1</v>
      </c>
      <c r="R1386" s="382">
        <v>1</v>
      </c>
      <c r="S1386" s="382">
        <v>6</v>
      </c>
      <c r="T1386" s="382">
        <v>7</v>
      </c>
      <c r="U1386" s="382">
        <v>12</v>
      </c>
      <c r="V1386" s="382">
        <v>0</v>
      </c>
      <c r="W1386" s="382">
        <v>0</v>
      </c>
      <c r="X1386" s="382">
        <v>0</v>
      </c>
      <c r="Y1386" s="382">
        <v>0</v>
      </c>
      <c r="Z1386" s="382">
        <v>0</v>
      </c>
      <c r="AA1386" s="382">
        <v>0</v>
      </c>
      <c r="AB1386" s="382">
        <v>0</v>
      </c>
      <c r="AC1386" s="382"/>
      <c r="AD1386" s="382"/>
      <c r="AE1386" s="382"/>
      <c r="AF1386" s="382">
        <v>5.6734691561849317E-3</v>
      </c>
      <c r="AG1386" s="382">
        <v>8.3768884997048477E-3</v>
      </c>
      <c r="AH1386" s="382">
        <v>0</v>
      </c>
    </row>
    <row r="1387" spans="1:34" ht="15.6">
      <c r="A1387" s="382">
        <v>12</v>
      </c>
      <c r="B1387" s="382">
        <v>53</v>
      </c>
      <c r="C1387" s="382">
        <v>2021</v>
      </c>
      <c r="D1387" s="382">
        <v>99</v>
      </c>
      <c r="E1387" s="382">
        <v>99</v>
      </c>
      <c r="F1387" s="382">
        <v>99</v>
      </c>
      <c r="G1387" s="382">
        <v>99</v>
      </c>
      <c r="H1387" s="382">
        <v>99</v>
      </c>
      <c r="I1387" s="382">
        <v>99</v>
      </c>
      <c r="J1387" s="382">
        <v>999</v>
      </c>
      <c r="K1387" s="382">
        <v>99</v>
      </c>
      <c r="L1387" s="382">
        <v>99</v>
      </c>
      <c r="M1387" s="382">
        <v>8</v>
      </c>
      <c r="N1387" s="382">
        <v>99</v>
      </c>
      <c r="O1387" s="382">
        <v>99</v>
      </c>
      <c r="P1387" s="382">
        <v>9999</v>
      </c>
      <c r="Q1387" s="382">
        <v>200</v>
      </c>
      <c r="R1387" s="382">
        <v>1607</v>
      </c>
      <c r="S1387" s="382">
        <v>5.8985687616677014</v>
      </c>
      <c r="T1387" s="382">
        <v>8</v>
      </c>
      <c r="U1387" s="382">
        <v>9.4522713130056015</v>
      </c>
      <c r="V1387" s="382">
        <v>0</v>
      </c>
      <c r="W1387" s="382">
        <v>0</v>
      </c>
      <c r="X1387" s="382">
        <v>9.3963907902924699</v>
      </c>
      <c r="Y1387" s="382">
        <v>0.24891101431238324</v>
      </c>
      <c r="Z1387" s="382">
        <v>3.9559200797637639</v>
      </c>
      <c r="AA1387" s="382">
        <v>1.1828653018979998</v>
      </c>
      <c r="AB1387" s="382">
        <v>0</v>
      </c>
      <c r="AC1387" s="382">
        <v>37.648472611875881</v>
      </c>
      <c r="AD1387" s="382"/>
      <c r="AE1387" s="382"/>
      <c r="AF1387" s="382">
        <v>9.1172649339891834</v>
      </c>
      <c r="AG1387" s="382">
        <v>10.603605077734725</v>
      </c>
      <c r="AH1387" s="382">
        <v>0.49782202862476649</v>
      </c>
    </row>
    <row r="1388" spans="1:34" ht="15.6">
      <c r="A1388" s="382">
        <v>12</v>
      </c>
      <c r="B1388" s="382">
        <v>54</v>
      </c>
      <c r="C1388" s="382">
        <v>2021</v>
      </c>
      <c r="D1388" s="382">
        <v>99</v>
      </c>
      <c r="E1388" s="382">
        <v>99</v>
      </c>
      <c r="F1388" s="382">
        <v>99</v>
      </c>
      <c r="G1388" s="382">
        <v>99</v>
      </c>
      <c r="H1388" s="382">
        <v>99</v>
      </c>
      <c r="I1388" s="382">
        <v>99</v>
      </c>
      <c r="J1388" s="382">
        <v>999</v>
      </c>
      <c r="K1388" s="382">
        <v>99</v>
      </c>
      <c r="L1388" s="382">
        <v>99</v>
      </c>
      <c r="M1388" s="382">
        <v>9</v>
      </c>
      <c r="N1388" s="382">
        <v>99</v>
      </c>
      <c r="O1388" s="382">
        <v>99</v>
      </c>
      <c r="P1388" s="382">
        <v>9999</v>
      </c>
      <c r="Q1388" s="382"/>
      <c r="R1388" s="382"/>
      <c r="S1388" s="382"/>
      <c r="T1388" s="382"/>
      <c r="U1388" s="382"/>
      <c r="V1388" s="382"/>
      <c r="W1388" s="382"/>
      <c r="X1388" s="382"/>
      <c r="Y1388" s="382"/>
      <c r="Z1388" s="382"/>
      <c r="AA1388" s="382"/>
      <c r="AB1388" s="382"/>
      <c r="AC1388" s="382"/>
      <c r="AD1388" s="382"/>
      <c r="AE1388" s="382"/>
      <c r="AF1388" s="382"/>
      <c r="AG1388" s="382"/>
      <c r="AH1388" s="382"/>
    </row>
    <row r="1389" spans="1:34" ht="15.6">
      <c r="A1389" s="382">
        <v>12</v>
      </c>
      <c r="B1389" s="382">
        <v>55</v>
      </c>
      <c r="C1389" s="382">
        <v>2021</v>
      </c>
      <c r="D1389" s="382">
        <v>99</v>
      </c>
      <c r="E1389" s="382">
        <v>99</v>
      </c>
      <c r="F1389" s="382">
        <v>99</v>
      </c>
      <c r="G1389" s="382">
        <v>99</v>
      </c>
      <c r="H1389" s="382">
        <v>99</v>
      </c>
      <c r="I1389" s="382">
        <v>99</v>
      </c>
      <c r="J1389" s="382">
        <v>999</v>
      </c>
      <c r="K1389" s="382">
        <v>99</v>
      </c>
      <c r="L1389" s="382">
        <v>99</v>
      </c>
      <c r="M1389" s="382">
        <v>10</v>
      </c>
      <c r="N1389" s="382">
        <v>99</v>
      </c>
      <c r="O1389" s="382">
        <v>99</v>
      </c>
      <c r="P1389" s="382">
        <v>9999</v>
      </c>
      <c r="Q1389" s="382"/>
      <c r="R1389" s="382"/>
      <c r="S1389" s="382"/>
      <c r="T1389" s="382"/>
      <c r="U1389" s="382"/>
      <c r="V1389" s="382"/>
      <c r="W1389" s="382"/>
      <c r="X1389" s="382"/>
      <c r="Y1389" s="382"/>
      <c r="Z1389" s="382"/>
      <c r="AA1389" s="382"/>
      <c r="AB1389" s="382"/>
      <c r="AC1389" s="382"/>
      <c r="AD1389" s="382"/>
      <c r="AE1389" s="382"/>
      <c r="AF1389" s="382"/>
      <c r="AG1389" s="382"/>
      <c r="AH1389" s="382"/>
    </row>
    <row r="1390" spans="1:34" ht="15.6">
      <c r="A1390" s="382">
        <v>12</v>
      </c>
      <c r="B1390" s="382">
        <v>56</v>
      </c>
      <c r="C1390" s="382">
        <v>2021</v>
      </c>
      <c r="D1390" s="382">
        <v>99</v>
      </c>
      <c r="E1390" s="382">
        <v>99</v>
      </c>
      <c r="F1390" s="382">
        <v>99</v>
      </c>
      <c r="G1390" s="382">
        <v>99</v>
      </c>
      <c r="H1390" s="382">
        <v>99</v>
      </c>
      <c r="I1390" s="382">
        <v>99</v>
      </c>
      <c r="J1390" s="382">
        <v>999</v>
      </c>
      <c r="K1390" s="382">
        <v>99</v>
      </c>
      <c r="L1390" s="382">
        <v>99</v>
      </c>
      <c r="M1390" s="382">
        <v>11</v>
      </c>
      <c r="N1390" s="382">
        <v>99</v>
      </c>
      <c r="O1390" s="382">
        <v>99</v>
      </c>
      <c r="P1390" s="382">
        <v>9999</v>
      </c>
      <c r="Q1390" s="382">
        <v>3</v>
      </c>
      <c r="R1390" s="382">
        <v>3</v>
      </c>
      <c r="S1390" s="382">
        <v>8</v>
      </c>
      <c r="T1390" s="382">
        <v>11</v>
      </c>
      <c r="U1390" s="382">
        <v>19.713333333333335</v>
      </c>
      <c r="V1390" s="382">
        <v>0</v>
      </c>
      <c r="W1390" s="382">
        <v>100</v>
      </c>
      <c r="X1390" s="382">
        <v>100</v>
      </c>
      <c r="Y1390" s="382">
        <v>33.333333333333343</v>
      </c>
      <c r="Z1390" s="382">
        <v>2.7534382546594576</v>
      </c>
      <c r="AA1390" s="382">
        <v>0</v>
      </c>
      <c r="AB1390" s="382">
        <v>0</v>
      </c>
      <c r="AC1390" s="382"/>
      <c r="AD1390" s="382"/>
      <c r="AE1390" s="382"/>
      <c r="AF1390" s="382">
        <v>1.7020407468554797E-2</v>
      </c>
      <c r="AG1390" s="382">
        <v>4.1284098822712063E-2</v>
      </c>
      <c r="AH1390" s="382">
        <v>0</v>
      </c>
    </row>
    <row r="1391" spans="1:34" ht="15.6">
      <c r="A1391" s="382">
        <v>12</v>
      </c>
      <c r="B1391" s="382">
        <v>57</v>
      </c>
      <c r="C1391" s="382">
        <v>2021</v>
      </c>
      <c r="D1391" s="382">
        <v>99</v>
      </c>
      <c r="E1391" s="382">
        <v>99</v>
      </c>
      <c r="F1391" s="382">
        <v>99</v>
      </c>
      <c r="G1391" s="382">
        <v>99</v>
      </c>
      <c r="H1391" s="382">
        <v>99</v>
      </c>
      <c r="I1391" s="382">
        <v>99</v>
      </c>
      <c r="J1391" s="382">
        <v>999</v>
      </c>
      <c r="K1391" s="382">
        <v>99</v>
      </c>
      <c r="L1391" s="382">
        <v>99</v>
      </c>
      <c r="M1391" s="382">
        <v>12</v>
      </c>
      <c r="N1391" s="382">
        <v>99</v>
      </c>
      <c r="O1391" s="382">
        <v>99</v>
      </c>
      <c r="P1391" s="382">
        <v>9999</v>
      </c>
      <c r="Q1391" s="382"/>
      <c r="R1391" s="382"/>
      <c r="S1391" s="382"/>
      <c r="T1391" s="382"/>
      <c r="U1391" s="382"/>
      <c r="V1391" s="382"/>
      <c r="W1391" s="382"/>
      <c r="X1391" s="382"/>
      <c r="Y1391" s="382"/>
      <c r="Z1391" s="382"/>
      <c r="AA1391" s="382"/>
      <c r="AB1391" s="382"/>
      <c r="AC1391" s="382"/>
      <c r="AD1391" s="382"/>
      <c r="AE1391" s="382"/>
      <c r="AF1391" s="382"/>
      <c r="AG1391" s="382"/>
      <c r="AH1391" s="382"/>
    </row>
    <row r="1392" spans="1:34" ht="15.6">
      <c r="A1392" s="382">
        <v>12</v>
      </c>
      <c r="B1392" s="382">
        <v>58</v>
      </c>
      <c r="C1392" s="382">
        <v>2021</v>
      </c>
      <c r="D1392" s="382">
        <v>99</v>
      </c>
      <c r="E1392" s="382">
        <v>99</v>
      </c>
      <c r="F1392" s="382">
        <v>99</v>
      </c>
      <c r="G1392" s="382">
        <v>99</v>
      </c>
      <c r="H1392" s="382">
        <v>99</v>
      </c>
      <c r="I1392" s="382">
        <v>99</v>
      </c>
      <c r="J1392" s="382">
        <v>999</v>
      </c>
      <c r="K1392" s="382">
        <v>99</v>
      </c>
      <c r="L1392" s="382">
        <v>99</v>
      </c>
      <c r="M1392" s="382">
        <v>13</v>
      </c>
      <c r="N1392" s="382">
        <v>99</v>
      </c>
      <c r="O1392" s="382">
        <v>99</v>
      </c>
      <c r="P1392" s="382">
        <v>9999</v>
      </c>
      <c r="Q1392" s="382"/>
      <c r="R1392" s="382"/>
      <c r="S1392" s="382"/>
      <c r="T1392" s="382"/>
      <c r="U1392" s="382"/>
      <c r="V1392" s="382"/>
      <c r="W1392" s="382"/>
      <c r="X1392" s="382"/>
      <c r="Y1392" s="382"/>
      <c r="Z1392" s="382"/>
      <c r="AA1392" s="382"/>
      <c r="AB1392" s="382"/>
      <c r="AC1392" s="382"/>
      <c r="AD1392" s="382"/>
      <c r="AE1392" s="382"/>
      <c r="AF1392" s="382"/>
      <c r="AG1392" s="382"/>
      <c r="AH1392" s="382"/>
    </row>
    <row r="1393" spans="1:34" ht="15.6">
      <c r="A1393" s="382">
        <v>12</v>
      </c>
      <c r="B1393" s="382">
        <v>59</v>
      </c>
      <c r="C1393" s="382">
        <v>2021</v>
      </c>
      <c r="D1393" s="382">
        <v>99</v>
      </c>
      <c r="E1393" s="382">
        <v>99</v>
      </c>
      <c r="F1393" s="382">
        <v>99</v>
      </c>
      <c r="G1393" s="382">
        <v>99</v>
      </c>
      <c r="H1393" s="382">
        <v>99</v>
      </c>
      <c r="I1393" s="382">
        <v>99</v>
      </c>
      <c r="J1393" s="382">
        <v>999</v>
      </c>
      <c r="K1393" s="382">
        <v>99</v>
      </c>
      <c r="L1393" s="382">
        <v>99</v>
      </c>
      <c r="M1393" s="382">
        <v>14</v>
      </c>
      <c r="N1393" s="382">
        <v>99</v>
      </c>
      <c r="O1393" s="382">
        <v>99</v>
      </c>
      <c r="P1393" s="382">
        <v>9999</v>
      </c>
      <c r="Q1393" s="382"/>
      <c r="R1393" s="382"/>
      <c r="S1393" s="382"/>
      <c r="T1393" s="382"/>
      <c r="U1393" s="382"/>
      <c r="V1393" s="382"/>
      <c r="W1393" s="382"/>
      <c r="X1393" s="382"/>
      <c r="Y1393" s="382"/>
      <c r="Z1393" s="382"/>
      <c r="AA1393" s="382"/>
      <c r="AB1393" s="382"/>
      <c r="AC1393" s="382"/>
      <c r="AD1393" s="382"/>
      <c r="AE1393" s="382"/>
      <c r="AF1393" s="382"/>
      <c r="AG1393" s="382"/>
      <c r="AH1393" s="382"/>
    </row>
    <row r="1394" spans="1:34" ht="15.6">
      <c r="A1394" s="382">
        <v>12</v>
      </c>
      <c r="B1394" s="382">
        <v>60</v>
      </c>
      <c r="C1394" s="382">
        <v>2021</v>
      </c>
      <c r="D1394" s="382">
        <v>99</v>
      </c>
      <c r="E1394" s="382">
        <v>99</v>
      </c>
      <c r="F1394" s="382">
        <v>99</v>
      </c>
      <c r="G1394" s="382">
        <v>99</v>
      </c>
      <c r="H1394" s="382">
        <v>99</v>
      </c>
      <c r="I1394" s="382">
        <v>99</v>
      </c>
      <c r="J1394" s="382">
        <v>999</v>
      </c>
      <c r="K1394" s="382">
        <v>99</v>
      </c>
      <c r="L1394" s="382">
        <v>99</v>
      </c>
      <c r="M1394" s="382">
        <v>15</v>
      </c>
      <c r="N1394" s="382">
        <v>99</v>
      </c>
      <c r="O1394" s="382">
        <v>99</v>
      </c>
      <c r="P1394" s="382">
        <v>9999</v>
      </c>
      <c r="Q1394" s="382"/>
      <c r="R1394" s="382"/>
      <c r="S1394" s="382"/>
      <c r="T1394" s="382"/>
      <c r="U1394" s="382"/>
      <c r="V1394" s="382"/>
      <c r="W1394" s="382"/>
      <c r="X1394" s="382"/>
      <c r="Y1394" s="382"/>
      <c r="Z1394" s="382"/>
      <c r="AA1394" s="382"/>
      <c r="AB1394" s="382"/>
      <c r="AC1394" s="382"/>
      <c r="AD1394" s="382"/>
      <c r="AE1394" s="382"/>
      <c r="AF1394" s="382"/>
      <c r="AG1394" s="382"/>
      <c r="AH1394" s="382"/>
    </row>
    <row r="1395" spans="1:34" ht="15.6">
      <c r="A1395" s="382">
        <v>12</v>
      </c>
      <c r="B1395" s="382">
        <v>61</v>
      </c>
      <c r="C1395" s="382">
        <v>2020</v>
      </c>
      <c r="D1395" s="382">
        <v>99</v>
      </c>
      <c r="E1395" s="382">
        <v>99</v>
      </c>
      <c r="F1395" s="382">
        <v>99</v>
      </c>
      <c r="G1395" s="382">
        <v>99</v>
      </c>
      <c r="H1395" s="382">
        <v>99</v>
      </c>
      <c r="I1395" s="382">
        <v>99</v>
      </c>
      <c r="J1395" s="382">
        <v>999</v>
      </c>
      <c r="K1395" s="382">
        <v>99</v>
      </c>
      <c r="L1395" s="382">
        <v>99</v>
      </c>
      <c r="M1395" s="382">
        <v>1</v>
      </c>
      <c r="N1395" s="382">
        <v>99</v>
      </c>
      <c r="O1395" s="382">
        <v>99</v>
      </c>
      <c r="P1395" s="382">
        <v>9999</v>
      </c>
      <c r="Q1395" s="382"/>
      <c r="R1395" s="382"/>
      <c r="S1395" s="382"/>
      <c r="T1395" s="382"/>
      <c r="U1395" s="382"/>
      <c r="V1395" s="382"/>
      <c r="W1395" s="382"/>
      <c r="X1395" s="382"/>
      <c r="Y1395" s="382"/>
      <c r="Z1395" s="382"/>
      <c r="AA1395" s="382"/>
      <c r="AB1395" s="382"/>
      <c r="AC1395" s="382"/>
      <c r="AD1395" s="382"/>
      <c r="AE1395" s="382"/>
      <c r="AF1395" s="382"/>
      <c r="AG1395" s="382"/>
      <c r="AH1395" s="382"/>
    </row>
    <row r="1396" spans="1:34" ht="15.6">
      <c r="A1396" s="382">
        <v>12</v>
      </c>
      <c r="B1396" s="382">
        <v>62</v>
      </c>
      <c r="C1396" s="382">
        <v>2020</v>
      </c>
      <c r="D1396" s="382">
        <v>99</v>
      </c>
      <c r="E1396" s="382">
        <v>99</v>
      </c>
      <c r="F1396" s="382">
        <v>99</v>
      </c>
      <c r="G1396" s="382">
        <v>99</v>
      </c>
      <c r="H1396" s="382">
        <v>99</v>
      </c>
      <c r="I1396" s="382">
        <v>99</v>
      </c>
      <c r="J1396" s="382">
        <v>999</v>
      </c>
      <c r="K1396" s="382">
        <v>99</v>
      </c>
      <c r="L1396" s="382">
        <v>99</v>
      </c>
      <c r="M1396" s="382">
        <v>2</v>
      </c>
      <c r="N1396" s="382">
        <v>99</v>
      </c>
      <c r="O1396" s="382">
        <v>99</v>
      </c>
      <c r="P1396" s="382">
        <v>9999</v>
      </c>
      <c r="Q1396" s="382">
        <v>431</v>
      </c>
      <c r="R1396" s="382">
        <v>4872</v>
      </c>
      <c r="S1396" s="382">
        <v>4.377257799671594</v>
      </c>
      <c r="T1396" s="382">
        <v>2</v>
      </c>
      <c r="U1396" s="382">
        <v>7.3800225779967361</v>
      </c>
      <c r="V1396" s="382">
        <v>0</v>
      </c>
      <c r="W1396" s="382">
        <v>0</v>
      </c>
      <c r="X1396" s="382">
        <v>1.4367816091954024</v>
      </c>
      <c r="Y1396" s="382">
        <v>4.1050903119868642E-2</v>
      </c>
      <c r="Z1396" s="382">
        <v>3.0493088700352482</v>
      </c>
      <c r="AA1396" s="382">
        <v>1.7201954200883749</v>
      </c>
      <c r="AB1396" s="382">
        <v>0</v>
      </c>
      <c r="AC1396" s="382">
        <v>39.004911948206889</v>
      </c>
      <c r="AD1396" s="382"/>
      <c r="AE1396" s="382"/>
      <c r="AF1396" s="382">
        <v>27.768595041322321</v>
      </c>
      <c r="AG1396" s="382">
        <v>26.148365873945075</v>
      </c>
      <c r="AH1396" s="382">
        <v>0.65681444991789828</v>
      </c>
    </row>
    <row r="1397" spans="1:34" ht="15.6">
      <c r="A1397" s="382">
        <v>12</v>
      </c>
      <c r="B1397" s="382">
        <v>63</v>
      </c>
      <c r="C1397" s="382">
        <v>2020</v>
      </c>
      <c r="D1397" s="382">
        <v>99</v>
      </c>
      <c r="E1397" s="382">
        <v>99</v>
      </c>
      <c r="F1397" s="382">
        <v>99</v>
      </c>
      <c r="G1397" s="382">
        <v>99</v>
      </c>
      <c r="H1397" s="382">
        <v>99</v>
      </c>
      <c r="I1397" s="382">
        <v>99</v>
      </c>
      <c r="J1397" s="382">
        <v>999</v>
      </c>
      <c r="K1397" s="382">
        <v>99</v>
      </c>
      <c r="L1397" s="382">
        <v>99</v>
      </c>
      <c r="M1397" s="382">
        <v>3</v>
      </c>
      <c r="N1397" s="382">
        <v>99</v>
      </c>
      <c r="O1397" s="382">
        <v>99</v>
      </c>
      <c r="P1397" s="382">
        <v>9999</v>
      </c>
      <c r="Q1397" s="382"/>
      <c r="R1397" s="382"/>
      <c r="S1397" s="382"/>
      <c r="T1397" s="382"/>
      <c r="U1397" s="382"/>
      <c r="V1397" s="382"/>
      <c r="W1397" s="382"/>
      <c r="X1397" s="382"/>
      <c r="Y1397" s="382"/>
      <c r="Z1397" s="382"/>
      <c r="AA1397" s="382"/>
      <c r="AB1397" s="382"/>
      <c r="AC1397" s="382"/>
      <c r="AD1397" s="382"/>
      <c r="AE1397" s="382"/>
      <c r="AF1397" s="382"/>
      <c r="AG1397" s="382"/>
      <c r="AH1397" s="382"/>
    </row>
    <row r="1398" spans="1:34" ht="15.6">
      <c r="A1398" s="382">
        <v>12</v>
      </c>
      <c r="B1398" s="382">
        <v>64</v>
      </c>
      <c r="C1398" s="382">
        <v>2020</v>
      </c>
      <c r="D1398" s="382">
        <v>99</v>
      </c>
      <c r="E1398" s="382">
        <v>99</v>
      </c>
      <c r="F1398" s="382">
        <v>99</v>
      </c>
      <c r="G1398" s="382">
        <v>99</v>
      </c>
      <c r="H1398" s="382">
        <v>99</v>
      </c>
      <c r="I1398" s="382">
        <v>99</v>
      </c>
      <c r="J1398" s="382">
        <v>999</v>
      </c>
      <c r="K1398" s="382">
        <v>99</v>
      </c>
      <c r="L1398" s="382">
        <v>99</v>
      </c>
      <c r="M1398" s="382">
        <v>4</v>
      </c>
      <c r="N1398" s="382">
        <v>99</v>
      </c>
      <c r="O1398" s="382">
        <v>99</v>
      </c>
      <c r="P1398" s="382">
        <v>9999</v>
      </c>
      <c r="Q1398" s="382">
        <v>1</v>
      </c>
      <c r="R1398" s="382">
        <v>1</v>
      </c>
      <c r="S1398" s="382">
        <v>4</v>
      </c>
      <c r="T1398" s="382">
        <v>4</v>
      </c>
      <c r="U1398" s="382">
        <v>9.2000000000000011</v>
      </c>
      <c r="V1398" s="382">
        <v>0</v>
      </c>
      <c r="W1398" s="382">
        <v>0</v>
      </c>
      <c r="X1398" s="382">
        <v>0</v>
      </c>
      <c r="Y1398" s="382">
        <v>0</v>
      </c>
      <c r="Z1398" s="382">
        <v>0</v>
      </c>
      <c r="AA1398" s="382">
        <v>0</v>
      </c>
      <c r="AB1398" s="382">
        <v>0</v>
      </c>
      <c r="AC1398" s="382"/>
      <c r="AD1398" s="382"/>
      <c r="AE1398" s="382"/>
      <c r="AF1398" s="382">
        <v>5.6996295240809344E-3</v>
      </c>
      <c r="AG1398" s="382">
        <v>6.6906361129556646E-3</v>
      </c>
      <c r="AH1398" s="382">
        <v>0</v>
      </c>
    </row>
    <row r="1399" spans="1:34" ht="15.6">
      <c r="A1399" s="382">
        <v>12</v>
      </c>
      <c r="B1399" s="382">
        <v>65</v>
      </c>
      <c r="C1399" s="382">
        <v>2020</v>
      </c>
      <c r="D1399" s="382">
        <v>99</v>
      </c>
      <c r="E1399" s="382">
        <v>99</v>
      </c>
      <c r="F1399" s="382">
        <v>99</v>
      </c>
      <c r="G1399" s="382">
        <v>99</v>
      </c>
      <c r="H1399" s="382">
        <v>99</v>
      </c>
      <c r="I1399" s="382">
        <v>99</v>
      </c>
      <c r="J1399" s="382">
        <v>999</v>
      </c>
      <c r="K1399" s="382">
        <v>99</v>
      </c>
      <c r="L1399" s="382">
        <v>99</v>
      </c>
      <c r="M1399" s="382">
        <v>5</v>
      </c>
      <c r="N1399" s="382">
        <v>99</v>
      </c>
      <c r="O1399" s="382">
        <v>99</v>
      </c>
      <c r="P1399" s="382">
        <v>9999</v>
      </c>
      <c r="Q1399" s="382">
        <v>506</v>
      </c>
      <c r="R1399" s="382">
        <v>10668</v>
      </c>
      <c r="S1399" s="382">
        <v>5.4419760029996258</v>
      </c>
      <c r="T1399" s="382">
        <v>4.9985939257592786</v>
      </c>
      <c r="U1399" s="382">
        <v>7.982708098987648</v>
      </c>
      <c r="V1399" s="382">
        <v>9.3738282714660639E-3</v>
      </c>
      <c r="W1399" s="382">
        <v>0</v>
      </c>
      <c r="X1399" s="382">
        <v>2.2778402699662545</v>
      </c>
      <c r="Y1399" s="382">
        <v>7.4990626171728511E-2</v>
      </c>
      <c r="Z1399" s="382">
        <v>3.2025828367591944</v>
      </c>
      <c r="AA1399" s="382">
        <v>1.2881262113170564</v>
      </c>
      <c r="AB1399" s="382">
        <v>8.3835518480071855E-2</v>
      </c>
      <c r="AC1399" s="382">
        <v>24.500156703701901</v>
      </c>
      <c r="AD1399" s="382">
        <v>-1.5452326567626711</v>
      </c>
      <c r="AE1399" s="382">
        <v>-0.29255451633868407</v>
      </c>
      <c r="AF1399" s="382">
        <v>60.803647762895402</v>
      </c>
      <c r="AG1399" s="382">
        <v>61.931676823949232</v>
      </c>
      <c r="AH1399" s="382">
        <v>0.69366329208848876</v>
      </c>
    </row>
    <row r="1400" spans="1:34" ht="15.6">
      <c r="A1400" s="382">
        <v>12</v>
      </c>
      <c r="B1400" s="382">
        <v>66</v>
      </c>
      <c r="C1400" s="382">
        <v>2020</v>
      </c>
      <c r="D1400" s="382">
        <v>99</v>
      </c>
      <c r="E1400" s="382">
        <v>99</v>
      </c>
      <c r="F1400" s="382">
        <v>99</v>
      </c>
      <c r="G1400" s="382">
        <v>99</v>
      </c>
      <c r="H1400" s="382">
        <v>99</v>
      </c>
      <c r="I1400" s="382">
        <v>99</v>
      </c>
      <c r="J1400" s="382">
        <v>999</v>
      </c>
      <c r="K1400" s="382">
        <v>99</v>
      </c>
      <c r="L1400" s="382">
        <v>99</v>
      </c>
      <c r="M1400" s="382">
        <v>6</v>
      </c>
      <c r="N1400" s="382">
        <v>99</v>
      </c>
      <c r="O1400" s="382">
        <v>99</v>
      </c>
      <c r="P1400" s="382">
        <v>9999</v>
      </c>
      <c r="Q1400" s="382"/>
      <c r="R1400" s="382"/>
      <c r="S1400" s="382"/>
      <c r="T1400" s="382"/>
      <c r="U1400" s="382"/>
      <c r="V1400" s="382"/>
      <c r="W1400" s="382"/>
      <c r="X1400" s="382"/>
      <c r="Y1400" s="382"/>
      <c r="Z1400" s="382"/>
      <c r="AA1400" s="382"/>
      <c r="AB1400" s="382"/>
      <c r="AC1400" s="382"/>
      <c r="AD1400" s="382"/>
      <c r="AE1400" s="382"/>
      <c r="AF1400" s="382"/>
      <c r="AG1400" s="382"/>
      <c r="AH1400" s="382"/>
    </row>
    <row r="1401" spans="1:34" ht="15.6">
      <c r="A1401" s="382">
        <v>12</v>
      </c>
      <c r="B1401" s="382">
        <v>67</v>
      </c>
      <c r="C1401" s="382">
        <v>2020</v>
      </c>
      <c r="D1401" s="382">
        <v>99</v>
      </c>
      <c r="E1401" s="382">
        <v>99</v>
      </c>
      <c r="F1401" s="382">
        <v>99</v>
      </c>
      <c r="G1401" s="382">
        <v>99</v>
      </c>
      <c r="H1401" s="382">
        <v>99</v>
      </c>
      <c r="I1401" s="382">
        <v>99</v>
      </c>
      <c r="J1401" s="382">
        <v>999</v>
      </c>
      <c r="K1401" s="382">
        <v>99</v>
      </c>
      <c r="L1401" s="382">
        <v>99</v>
      </c>
      <c r="M1401" s="382">
        <v>7</v>
      </c>
      <c r="N1401" s="382">
        <v>99</v>
      </c>
      <c r="O1401" s="382">
        <v>99</v>
      </c>
      <c r="P1401" s="382">
        <v>9999</v>
      </c>
      <c r="Q1401" s="382"/>
      <c r="R1401" s="382"/>
      <c r="S1401" s="382"/>
      <c r="T1401" s="382"/>
      <c r="U1401" s="382"/>
      <c r="V1401" s="382"/>
      <c r="W1401" s="382"/>
      <c r="X1401" s="382"/>
      <c r="Y1401" s="382"/>
      <c r="Z1401" s="382"/>
      <c r="AA1401" s="382"/>
      <c r="AB1401" s="382"/>
      <c r="AC1401" s="382"/>
      <c r="AD1401" s="382"/>
      <c r="AE1401" s="382"/>
      <c r="AF1401" s="382"/>
      <c r="AG1401" s="382"/>
      <c r="AH1401" s="382"/>
    </row>
    <row r="1402" spans="1:34" ht="15.6">
      <c r="A1402" s="382">
        <v>12</v>
      </c>
      <c r="B1402" s="382">
        <v>68</v>
      </c>
      <c r="C1402" s="382">
        <v>2020</v>
      </c>
      <c r="D1402" s="382">
        <v>99</v>
      </c>
      <c r="E1402" s="382">
        <v>99</v>
      </c>
      <c r="F1402" s="382">
        <v>99</v>
      </c>
      <c r="G1402" s="382">
        <v>99</v>
      </c>
      <c r="H1402" s="382">
        <v>99</v>
      </c>
      <c r="I1402" s="382">
        <v>99</v>
      </c>
      <c r="J1402" s="382">
        <v>999</v>
      </c>
      <c r="K1402" s="382">
        <v>99</v>
      </c>
      <c r="L1402" s="382">
        <v>99</v>
      </c>
      <c r="M1402" s="382">
        <v>8</v>
      </c>
      <c r="N1402" s="382">
        <v>99</v>
      </c>
      <c r="O1402" s="382">
        <v>99</v>
      </c>
      <c r="P1402" s="382">
        <v>9999</v>
      </c>
      <c r="Q1402" s="382">
        <v>202</v>
      </c>
      <c r="R1402" s="382">
        <v>1999</v>
      </c>
      <c r="S1402" s="382">
        <v>5.6893446723361683</v>
      </c>
      <c r="T1402" s="382">
        <v>8</v>
      </c>
      <c r="U1402" s="382">
        <v>8.1562831415707944</v>
      </c>
      <c r="V1402" s="382">
        <v>0</v>
      </c>
      <c r="W1402" s="382">
        <v>0</v>
      </c>
      <c r="X1402" s="382">
        <v>3.4517258629314655</v>
      </c>
      <c r="Y1402" s="382">
        <v>0.10005002501250625</v>
      </c>
      <c r="Z1402" s="382">
        <v>3.205707803766964</v>
      </c>
      <c r="AA1402" s="382">
        <v>1.0698662662567773</v>
      </c>
      <c r="AB1402" s="382">
        <v>0</v>
      </c>
      <c r="AC1402" s="382">
        <v>39.944730912694624</v>
      </c>
      <c r="AD1402" s="382"/>
      <c r="AE1402" s="382"/>
      <c r="AF1402" s="382">
        <v>11.393559418637791</v>
      </c>
      <c r="AG1402" s="382">
        <v>11.857268950699522</v>
      </c>
      <c r="AH1402" s="382">
        <v>0.50025012506253119</v>
      </c>
    </row>
    <row r="1403" spans="1:34" ht="15.6">
      <c r="A1403" s="382">
        <v>12</v>
      </c>
      <c r="B1403" s="382">
        <v>69</v>
      </c>
      <c r="C1403" s="382">
        <v>2020</v>
      </c>
      <c r="D1403" s="382">
        <v>99</v>
      </c>
      <c r="E1403" s="382">
        <v>99</v>
      </c>
      <c r="F1403" s="382">
        <v>99</v>
      </c>
      <c r="G1403" s="382">
        <v>99</v>
      </c>
      <c r="H1403" s="382">
        <v>99</v>
      </c>
      <c r="I1403" s="382">
        <v>99</v>
      </c>
      <c r="J1403" s="382">
        <v>999</v>
      </c>
      <c r="K1403" s="382">
        <v>99</v>
      </c>
      <c r="L1403" s="382">
        <v>99</v>
      </c>
      <c r="M1403" s="382">
        <v>9</v>
      </c>
      <c r="N1403" s="382">
        <v>99</v>
      </c>
      <c r="O1403" s="382">
        <v>99</v>
      </c>
      <c r="P1403" s="382">
        <v>9999</v>
      </c>
      <c r="Q1403" s="382"/>
      <c r="R1403" s="382"/>
      <c r="S1403" s="382"/>
      <c r="T1403" s="382"/>
      <c r="U1403" s="382"/>
      <c r="V1403" s="382"/>
      <c r="W1403" s="382"/>
      <c r="X1403" s="382"/>
      <c r="Y1403" s="382"/>
      <c r="Z1403" s="382"/>
      <c r="AA1403" s="382"/>
      <c r="AB1403" s="382"/>
      <c r="AC1403" s="382"/>
      <c r="AD1403" s="382"/>
      <c r="AE1403" s="382"/>
      <c r="AF1403" s="382"/>
      <c r="AG1403" s="382"/>
      <c r="AH1403" s="382"/>
    </row>
    <row r="1404" spans="1:34" ht="15.6">
      <c r="A1404" s="382">
        <v>12</v>
      </c>
      <c r="B1404" s="382">
        <v>70</v>
      </c>
      <c r="C1404" s="382">
        <v>2020</v>
      </c>
      <c r="D1404" s="382">
        <v>99</v>
      </c>
      <c r="E1404" s="382">
        <v>99</v>
      </c>
      <c r="F1404" s="382">
        <v>99</v>
      </c>
      <c r="G1404" s="382">
        <v>99</v>
      </c>
      <c r="H1404" s="382">
        <v>99</v>
      </c>
      <c r="I1404" s="382">
        <v>99</v>
      </c>
      <c r="J1404" s="382">
        <v>999</v>
      </c>
      <c r="K1404" s="382">
        <v>99</v>
      </c>
      <c r="L1404" s="382">
        <v>99</v>
      </c>
      <c r="M1404" s="382">
        <v>10</v>
      </c>
      <c r="N1404" s="382">
        <v>99</v>
      </c>
      <c r="O1404" s="382">
        <v>99</v>
      </c>
      <c r="P1404" s="382">
        <v>9999</v>
      </c>
      <c r="Q1404" s="382"/>
      <c r="R1404" s="382"/>
      <c r="S1404" s="382"/>
      <c r="T1404" s="382"/>
      <c r="U1404" s="382"/>
      <c r="V1404" s="382"/>
      <c r="W1404" s="382"/>
      <c r="X1404" s="382"/>
      <c r="Y1404" s="382"/>
      <c r="Z1404" s="382"/>
      <c r="AA1404" s="382"/>
      <c r="AB1404" s="382"/>
      <c r="AC1404" s="382"/>
      <c r="AD1404" s="382"/>
      <c r="AE1404" s="382"/>
      <c r="AF1404" s="382"/>
      <c r="AG1404" s="382"/>
      <c r="AH1404" s="382"/>
    </row>
    <row r="1405" spans="1:34" ht="15.6">
      <c r="A1405" s="382">
        <v>12</v>
      </c>
      <c r="B1405" s="382">
        <v>71</v>
      </c>
      <c r="C1405" s="382">
        <v>2020</v>
      </c>
      <c r="D1405" s="382">
        <v>99</v>
      </c>
      <c r="E1405" s="382">
        <v>99</v>
      </c>
      <c r="F1405" s="382">
        <v>99</v>
      </c>
      <c r="G1405" s="382">
        <v>99</v>
      </c>
      <c r="H1405" s="382">
        <v>99</v>
      </c>
      <c r="I1405" s="382">
        <v>99</v>
      </c>
      <c r="J1405" s="382">
        <v>999</v>
      </c>
      <c r="K1405" s="382">
        <v>99</v>
      </c>
      <c r="L1405" s="382">
        <v>99</v>
      </c>
      <c r="M1405" s="382">
        <v>11</v>
      </c>
      <c r="N1405" s="382">
        <v>99</v>
      </c>
      <c r="O1405" s="382">
        <v>99</v>
      </c>
      <c r="P1405" s="382">
        <v>9999</v>
      </c>
      <c r="Q1405" s="382">
        <v>4</v>
      </c>
      <c r="R1405" s="382">
        <v>5</v>
      </c>
      <c r="S1405" s="382">
        <v>7.6</v>
      </c>
      <c r="T1405" s="382">
        <v>11</v>
      </c>
      <c r="U1405" s="382">
        <v>15.4</v>
      </c>
      <c r="V1405" s="382">
        <v>0</v>
      </c>
      <c r="W1405" s="382">
        <v>100</v>
      </c>
      <c r="X1405" s="382">
        <v>60</v>
      </c>
      <c r="Y1405" s="382">
        <v>0</v>
      </c>
      <c r="Z1405" s="382">
        <v>4.6559037790744755</v>
      </c>
      <c r="AA1405" s="382">
        <v>0.7999999999999986</v>
      </c>
      <c r="AB1405" s="382">
        <v>0</v>
      </c>
      <c r="AC1405" s="382">
        <v>81.187244826426493</v>
      </c>
      <c r="AD1405" s="382"/>
      <c r="AE1405" s="382"/>
      <c r="AF1405" s="382">
        <v>2.8498147620404674E-2</v>
      </c>
      <c r="AG1405" s="382">
        <v>5.5997715293215927E-2</v>
      </c>
      <c r="AH1405" s="382">
        <v>0</v>
      </c>
    </row>
    <row r="1406" spans="1:34" ht="15.6">
      <c r="A1406" s="382">
        <v>12</v>
      </c>
      <c r="B1406" s="382">
        <v>72</v>
      </c>
      <c r="C1406" s="382">
        <v>2020</v>
      </c>
      <c r="D1406" s="382">
        <v>99</v>
      </c>
      <c r="E1406" s="382">
        <v>99</v>
      </c>
      <c r="F1406" s="382">
        <v>99</v>
      </c>
      <c r="G1406" s="382">
        <v>99</v>
      </c>
      <c r="H1406" s="382">
        <v>99</v>
      </c>
      <c r="I1406" s="382">
        <v>99</v>
      </c>
      <c r="J1406" s="382">
        <v>999</v>
      </c>
      <c r="K1406" s="382">
        <v>99</v>
      </c>
      <c r="L1406" s="382">
        <v>99</v>
      </c>
      <c r="M1406" s="382">
        <v>12</v>
      </c>
      <c r="N1406" s="382">
        <v>99</v>
      </c>
      <c r="O1406" s="382">
        <v>99</v>
      </c>
      <c r="P1406" s="382">
        <v>9999</v>
      </c>
      <c r="Q1406" s="382"/>
      <c r="R1406" s="382"/>
      <c r="S1406" s="382"/>
      <c r="T1406" s="382"/>
      <c r="U1406" s="382"/>
      <c r="V1406" s="382"/>
      <c r="W1406" s="382"/>
      <c r="X1406" s="382"/>
      <c r="Y1406" s="382"/>
      <c r="Z1406" s="382"/>
      <c r="AA1406" s="382"/>
      <c r="AB1406" s="382"/>
      <c r="AC1406" s="382"/>
      <c r="AD1406" s="382"/>
      <c r="AE1406" s="382"/>
      <c r="AF1406" s="382"/>
      <c r="AG1406" s="382"/>
      <c r="AH1406" s="382"/>
    </row>
    <row r="1407" spans="1:34" ht="15.6">
      <c r="A1407" s="382">
        <v>12</v>
      </c>
      <c r="B1407" s="382">
        <v>73</v>
      </c>
      <c r="C1407" s="382">
        <v>2020</v>
      </c>
      <c r="D1407" s="382">
        <v>99</v>
      </c>
      <c r="E1407" s="382">
        <v>99</v>
      </c>
      <c r="F1407" s="382">
        <v>99</v>
      </c>
      <c r="G1407" s="382">
        <v>99</v>
      </c>
      <c r="H1407" s="382">
        <v>99</v>
      </c>
      <c r="I1407" s="382">
        <v>99</v>
      </c>
      <c r="J1407" s="382">
        <v>999</v>
      </c>
      <c r="K1407" s="382">
        <v>99</v>
      </c>
      <c r="L1407" s="382">
        <v>99</v>
      </c>
      <c r="M1407" s="382">
        <v>13</v>
      </c>
      <c r="N1407" s="382">
        <v>99</v>
      </c>
      <c r="O1407" s="382">
        <v>99</v>
      </c>
      <c r="P1407" s="382">
        <v>9999</v>
      </c>
      <c r="Q1407" s="382"/>
      <c r="R1407" s="382"/>
      <c r="S1407" s="382"/>
      <c r="T1407" s="382"/>
      <c r="U1407" s="382"/>
      <c r="V1407" s="382"/>
      <c r="W1407" s="382"/>
      <c r="X1407" s="382"/>
      <c r="Y1407" s="382"/>
      <c r="Z1407" s="382"/>
      <c r="AA1407" s="382"/>
      <c r="AB1407" s="382"/>
      <c r="AC1407" s="382"/>
      <c r="AD1407" s="382"/>
      <c r="AE1407" s="382"/>
      <c r="AF1407" s="382"/>
      <c r="AG1407" s="382"/>
      <c r="AH1407" s="382"/>
    </row>
    <row r="1408" spans="1:34" ht="15.6">
      <c r="A1408" s="382">
        <v>12</v>
      </c>
      <c r="B1408" s="382">
        <v>74</v>
      </c>
      <c r="C1408" s="382">
        <v>2020</v>
      </c>
      <c r="D1408" s="382">
        <v>99</v>
      </c>
      <c r="E1408" s="382">
        <v>99</v>
      </c>
      <c r="F1408" s="382">
        <v>99</v>
      </c>
      <c r="G1408" s="382">
        <v>99</v>
      </c>
      <c r="H1408" s="382">
        <v>99</v>
      </c>
      <c r="I1408" s="382">
        <v>99</v>
      </c>
      <c r="J1408" s="382">
        <v>999</v>
      </c>
      <c r="K1408" s="382">
        <v>99</v>
      </c>
      <c r="L1408" s="382">
        <v>99</v>
      </c>
      <c r="M1408" s="382">
        <v>14</v>
      </c>
      <c r="N1408" s="382">
        <v>99</v>
      </c>
      <c r="O1408" s="382">
        <v>99</v>
      </c>
      <c r="P1408" s="382">
        <v>9999</v>
      </c>
      <c r="Q1408" s="382"/>
      <c r="R1408" s="382"/>
      <c r="S1408" s="382"/>
      <c r="T1408" s="382"/>
      <c r="U1408" s="382"/>
      <c r="V1408" s="382"/>
      <c r="W1408" s="382"/>
      <c r="X1408" s="382"/>
      <c r="Y1408" s="382"/>
      <c r="Z1408" s="382"/>
      <c r="AA1408" s="382"/>
      <c r="AB1408" s="382"/>
      <c r="AC1408" s="382"/>
      <c r="AD1408" s="382"/>
      <c r="AE1408" s="382"/>
      <c r="AF1408" s="382"/>
      <c r="AG1408" s="382"/>
      <c r="AH1408" s="382"/>
    </row>
    <row r="1409" spans="1:34" ht="15.6">
      <c r="A1409" s="382">
        <v>12</v>
      </c>
      <c r="B1409" s="382">
        <v>75</v>
      </c>
      <c r="C1409" s="382">
        <v>2020</v>
      </c>
      <c r="D1409" s="382">
        <v>99</v>
      </c>
      <c r="E1409" s="382">
        <v>99</v>
      </c>
      <c r="F1409" s="382">
        <v>99</v>
      </c>
      <c r="G1409" s="382">
        <v>99</v>
      </c>
      <c r="H1409" s="382">
        <v>99</v>
      </c>
      <c r="I1409" s="382">
        <v>99</v>
      </c>
      <c r="J1409" s="382">
        <v>999</v>
      </c>
      <c r="K1409" s="382">
        <v>99</v>
      </c>
      <c r="L1409" s="382">
        <v>99</v>
      </c>
      <c r="M1409" s="382">
        <v>15</v>
      </c>
      <c r="N1409" s="382">
        <v>99</v>
      </c>
      <c r="O1409" s="382">
        <v>99</v>
      </c>
      <c r="P1409" s="382">
        <v>9999</v>
      </c>
      <c r="Q1409" s="382"/>
      <c r="R1409" s="382"/>
      <c r="S1409" s="382"/>
      <c r="T1409" s="382"/>
      <c r="U1409" s="382"/>
      <c r="V1409" s="382"/>
      <c r="W1409" s="382"/>
      <c r="X1409" s="382"/>
      <c r="Y1409" s="382"/>
      <c r="Z1409" s="382"/>
      <c r="AA1409" s="382"/>
      <c r="AB1409" s="382"/>
      <c r="AC1409" s="382"/>
      <c r="AD1409" s="382"/>
      <c r="AE1409" s="382"/>
      <c r="AF1409" s="382"/>
      <c r="AG1409" s="382"/>
      <c r="AH1409" s="382"/>
    </row>
    <row r="1410" spans="1:34" ht="15.6">
      <c r="A1410" s="382">
        <v>12</v>
      </c>
      <c r="B1410" s="382">
        <v>76</v>
      </c>
      <c r="C1410" s="382">
        <v>2019</v>
      </c>
      <c r="D1410" s="382">
        <v>99</v>
      </c>
      <c r="E1410" s="382">
        <v>99</v>
      </c>
      <c r="F1410" s="382">
        <v>99</v>
      </c>
      <c r="G1410" s="382">
        <v>99</v>
      </c>
      <c r="H1410" s="382">
        <v>99</v>
      </c>
      <c r="I1410" s="382">
        <v>99</v>
      </c>
      <c r="J1410" s="382">
        <v>999</v>
      </c>
      <c r="K1410" s="382">
        <v>99</v>
      </c>
      <c r="L1410" s="382">
        <v>99</v>
      </c>
      <c r="M1410" s="382">
        <v>1</v>
      </c>
      <c r="N1410" s="382">
        <v>99</v>
      </c>
      <c r="O1410" s="382">
        <v>99</v>
      </c>
      <c r="P1410" s="382">
        <v>9999</v>
      </c>
      <c r="Q1410" s="382"/>
      <c r="R1410" s="382"/>
      <c r="S1410" s="382"/>
      <c r="T1410" s="382"/>
      <c r="U1410" s="382"/>
      <c r="V1410" s="382"/>
      <c r="W1410" s="382"/>
      <c r="X1410" s="382"/>
      <c r="Y1410" s="382"/>
      <c r="Z1410" s="382"/>
      <c r="AA1410" s="382"/>
      <c r="AB1410" s="382"/>
      <c r="AC1410" s="382"/>
      <c r="AD1410" s="382"/>
      <c r="AE1410" s="382"/>
      <c r="AF1410" s="382"/>
      <c r="AG1410" s="382"/>
      <c r="AH1410" s="382"/>
    </row>
    <row r="1411" spans="1:34" ht="15.6">
      <c r="A1411" s="382">
        <v>12</v>
      </c>
      <c r="B1411" s="382">
        <v>77</v>
      </c>
      <c r="C1411" s="382">
        <v>2019</v>
      </c>
      <c r="D1411" s="382">
        <v>99</v>
      </c>
      <c r="E1411" s="382">
        <v>99</v>
      </c>
      <c r="F1411" s="382">
        <v>99</v>
      </c>
      <c r="G1411" s="382">
        <v>99</v>
      </c>
      <c r="H1411" s="382">
        <v>99</v>
      </c>
      <c r="I1411" s="382">
        <v>99</v>
      </c>
      <c r="J1411" s="382">
        <v>999</v>
      </c>
      <c r="K1411" s="382">
        <v>99</v>
      </c>
      <c r="L1411" s="382">
        <v>99</v>
      </c>
      <c r="M1411" s="382">
        <v>2</v>
      </c>
      <c r="N1411" s="382">
        <v>99</v>
      </c>
      <c r="O1411" s="382">
        <v>99</v>
      </c>
      <c r="P1411" s="382">
        <v>9999</v>
      </c>
      <c r="Q1411" s="382">
        <v>411</v>
      </c>
      <c r="R1411" s="382">
        <v>5302</v>
      </c>
      <c r="S1411" s="382">
        <v>4.2502829121086378</v>
      </c>
      <c r="T1411" s="382">
        <v>2</v>
      </c>
      <c r="U1411" s="382">
        <v>7.1547736703130749</v>
      </c>
      <c r="V1411" s="382">
        <v>0</v>
      </c>
      <c r="W1411" s="382">
        <v>0</v>
      </c>
      <c r="X1411" s="382">
        <v>0.69784986797434956</v>
      </c>
      <c r="Y1411" s="382">
        <v>0</v>
      </c>
      <c r="Z1411" s="382">
        <v>2.9375778159602741</v>
      </c>
      <c r="AA1411" s="382">
        <v>1.519325686733223</v>
      </c>
      <c r="AB1411" s="382">
        <v>0</v>
      </c>
      <c r="AC1411" s="382">
        <v>44.458474169812874</v>
      </c>
      <c r="AD1411" s="382"/>
      <c r="AE1411" s="382"/>
      <c r="AF1411" s="382">
        <v>29.093503072870934</v>
      </c>
      <c r="AG1411" s="382">
        <v>26.14364008669278</v>
      </c>
      <c r="AH1411" s="382">
        <v>0.50924179554884941</v>
      </c>
    </row>
    <row r="1412" spans="1:34" ht="15.6">
      <c r="A1412" s="382">
        <v>12</v>
      </c>
      <c r="B1412" s="382">
        <v>78</v>
      </c>
      <c r="C1412" s="382">
        <v>2019</v>
      </c>
      <c r="D1412" s="382">
        <v>99</v>
      </c>
      <c r="E1412" s="382">
        <v>99</v>
      </c>
      <c r="F1412" s="382">
        <v>99</v>
      </c>
      <c r="G1412" s="382">
        <v>99</v>
      </c>
      <c r="H1412" s="382">
        <v>99</v>
      </c>
      <c r="I1412" s="382">
        <v>99</v>
      </c>
      <c r="J1412" s="382">
        <v>999</v>
      </c>
      <c r="K1412" s="382">
        <v>99</v>
      </c>
      <c r="L1412" s="382">
        <v>99</v>
      </c>
      <c r="M1412" s="382">
        <v>3</v>
      </c>
      <c r="N1412" s="382">
        <v>99</v>
      </c>
      <c r="O1412" s="382">
        <v>99</v>
      </c>
      <c r="P1412" s="382">
        <v>9999</v>
      </c>
      <c r="Q1412" s="382"/>
      <c r="R1412" s="382"/>
      <c r="S1412" s="382"/>
      <c r="T1412" s="382"/>
      <c r="U1412" s="382"/>
      <c r="V1412" s="382"/>
      <c r="W1412" s="382"/>
      <c r="X1412" s="382"/>
      <c r="Y1412" s="382"/>
      <c r="Z1412" s="382"/>
      <c r="AA1412" s="382"/>
      <c r="AB1412" s="382"/>
      <c r="AC1412" s="382"/>
      <c r="AD1412" s="382"/>
      <c r="AE1412" s="382"/>
      <c r="AF1412" s="382"/>
      <c r="AG1412" s="382"/>
      <c r="AH1412" s="382"/>
    </row>
    <row r="1413" spans="1:34" ht="15.6">
      <c r="A1413" s="382">
        <v>12</v>
      </c>
      <c r="B1413" s="382">
        <v>79</v>
      </c>
      <c r="C1413" s="382">
        <v>2019</v>
      </c>
      <c r="D1413" s="382">
        <v>99</v>
      </c>
      <c r="E1413" s="382">
        <v>99</v>
      </c>
      <c r="F1413" s="382">
        <v>99</v>
      </c>
      <c r="G1413" s="382">
        <v>99</v>
      </c>
      <c r="H1413" s="382">
        <v>99</v>
      </c>
      <c r="I1413" s="382">
        <v>99</v>
      </c>
      <c r="J1413" s="382">
        <v>999</v>
      </c>
      <c r="K1413" s="382">
        <v>99</v>
      </c>
      <c r="L1413" s="382">
        <v>99</v>
      </c>
      <c r="M1413" s="382">
        <v>4</v>
      </c>
      <c r="N1413" s="382">
        <v>99</v>
      </c>
      <c r="O1413" s="382">
        <v>99</v>
      </c>
      <c r="P1413" s="382">
        <v>9999</v>
      </c>
      <c r="Q1413" s="382">
        <v>1</v>
      </c>
      <c r="R1413" s="382">
        <v>4</v>
      </c>
      <c r="S1413" s="382">
        <v>5.75</v>
      </c>
      <c r="T1413" s="382">
        <v>4</v>
      </c>
      <c r="U1413" s="382">
        <v>8.625</v>
      </c>
      <c r="V1413" s="382">
        <v>0</v>
      </c>
      <c r="W1413" s="382">
        <v>0</v>
      </c>
      <c r="X1413" s="382">
        <v>0</v>
      </c>
      <c r="Y1413" s="382">
        <v>0</v>
      </c>
      <c r="Z1413" s="382">
        <v>1.4497844667397997</v>
      </c>
      <c r="AA1413" s="382">
        <v>0.4330127018922193</v>
      </c>
      <c r="AB1413" s="382">
        <v>0</v>
      </c>
      <c r="AC1413" s="382">
        <v>80.641938297082433</v>
      </c>
      <c r="AD1413" s="382"/>
      <c r="AE1413" s="382"/>
      <c r="AF1413" s="382">
        <v>2.1949078138718169E-2</v>
      </c>
      <c r="AG1413" s="382">
        <v>2.377658773850326E-2</v>
      </c>
      <c r="AH1413" s="382">
        <v>0</v>
      </c>
    </row>
    <row r="1414" spans="1:34" ht="15.6">
      <c r="A1414" s="382">
        <v>12</v>
      </c>
      <c r="B1414" s="382">
        <v>80</v>
      </c>
      <c r="C1414" s="382">
        <v>2019</v>
      </c>
      <c r="D1414" s="382">
        <v>99</v>
      </c>
      <c r="E1414" s="382">
        <v>99</v>
      </c>
      <c r="F1414" s="382">
        <v>99</v>
      </c>
      <c r="G1414" s="382">
        <v>99</v>
      </c>
      <c r="H1414" s="382">
        <v>99</v>
      </c>
      <c r="I1414" s="382">
        <v>99</v>
      </c>
      <c r="J1414" s="382">
        <v>999</v>
      </c>
      <c r="K1414" s="382">
        <v>99</v>
      </c>
      <c r="L1414" s="382">
        <v>99</v>
      </c>
      <c r="M1414" s="382">
        <v>5</v>
      </c>
      <c r="N1414" s="382">
        <v>99</v>
      </c>
      <c r="O1414" s="382">
        <v>99</v>
      </c>
      <c r="P1414" s="382">
        <v>9999</v>
      </c>
      <c r="Q1414" s="382">
        <v>516</v>
      </c>
      <c r="R1414" s="382">
        <v>11589</v>
      </c>
      <c r="S1414" s="382">
        <v>5.3683665544913284</v>
      </c>
      <c r="T1414" s="382">
        <v>5</v>
      </c>
      <c r="U1414" s="382">
        <v>8.0721019932695111</v>
      </c>
      <c r="V1414" s="382">
        <v>2.588661661920786E-2</v>
      </c>
      <c r="W1414" s="382">
        <v>0</v>
      </c>
      <c r="X1414" s="382">
        <v>2.6059194063335922</v>
      </c>
      <c r="Y1414" s="382">
        <v>6.9030977651221015E-2</v>
      </c>
      <c r="Z1414" s="382">
        <v>3.3259027101371146</v>
      </c>
      <c r="AA1414" s="382">
        <v>1.2461501047639132</v>
      </c>
      <c r="AB1414" s="382">
        <v>0</v>
      </c>
      <c r="AC1414" s="382">
        <v>30.464041879492328</v>
      </c>
      <c r="AD1414" s="382"/>
      <c r="AE1414" s="382"/>
      <c r="AF1414" s="382">
        <v>63.591966637401242</v>
      </c>
      <c r="AG1414" s="382">
        <v>64.470796561175021</v>
      </c>
      <c r="AH1414" s="382">
        <v>0.70756752092501518</v>
      </c>
    </row>
    <row r="1415" spans="1:34" ht="15.6">
      <c r="A1415" s="382">
        <v>12</v>
      </c>
      <c r="B1415" s="382">
        <v>81</v>
      </c>
      <c r="C1415" s="382">
        <v>2019</v>
      </c>
      <c r="D1415" s="382">
        <v>99</v>
      </c>
      <c r="E1415" s="382">
        <v>99</v>
      </c>
      <c r="F1415" s="382">
        <v>99</v>
      </c>
      <c r="G1415" s="382">
        <v>99</v>
      </c>
      <c r="H1415" s="382">
        <v>99</v>
      </c>
      <c r="I1415" s="382">
        <v>99</v>
      </c>
      <c r="J1415" s="382">
        <v>999</v>
      </c>
      <c r="K1415" s="382">
        <v>99</v>
      </c>
      <c r="L1415" s="382">
        <v>99</v>
      </c>
      <c r="M1415" s="382">
        <v>6</v>
      </c>
      <c r="N1415" s="382">
        <v>99</v>
      </c>
      <c r="O1415" s="382">
        <v>99</v>
      </c>
      <c r="P1415" s="382">
        <v>9999</v>
      </c>
      <c r="Q1415" s="382"/>
      <c r="R1415" s="382"/>
      <c r="S1415" s="382"/>
      <c r="T1415" s="382"/>
      <c r="U1415" s="382"/>
      <c r="V1415" s="382"/>
      <c r="W1415" s="382"/>
      <c r="X1415" s="382"/>
      <c r="Y1415" s="382"/>
      <c r="Z1415" s="382"/>
      <c r="AA1415" s="382"/>
      <c r="AB1415" s="382"/>
      <c r="AC1415" s="382"/>
      <c r="AD1415" s="382"/>
      <c r="AE1415" s="382"/>
      <c r="AF1415" s="382"/>
      <c r="AG1415" s="382"/>
      <c r="AH1415" s="382"/>
    </row>
    <row r="1416" spans="1:34" ht="15.6">
      <c r="A1416" s="382">
        <v>12</v>
      </c>
      <c r="B1416" s="382">
        <v>82</v>
      </c>
      <c r="C1416" s="382">
        <v>2019</v>
      </c>
      <c r="D1416" s="382">
        <v>99</v>
      </c>
      <c r="E1416" s="382">
        <v>99</v>
      </c>
      <c r="F1416" s="382">
        <v>99</v>
      </c>
      <c r="G1416" s="382">
        <v>99</v>
      </c>
      <c r="H1416" s="382">
        <v>99</v>
      </c>
      <c r="I1416" s="382">
        <v>99</v>
      </c>
      <c r="J1416" s="382">
        <v>999</v>
      </c>
      <c r="K1416" s="382">
        <v>99</v>
      </c>
      <c r="L1416" s="382">
        <v>99</v>
      </c>
      <c r="M1416" s="382">
        <v>7</v>
      </c>
      <c r="N1416" s="382">
        <v>99</v>
      </c>
      <c r="O1416" s="382">
        <v>99</v>
      </c>
      <c r="P1416" s="382">
        <v>9999</v>
      </c>
      <c r="Q1416" s="382"/>
      <c r="R1416" s="382"/>
      <c r="S1416" s="382"/>
      <c r="T1416" s="382"/>
      <c r="U1416" s="382"/>
      <c r="V1416" s="382"/>
      <c r="W1416" s="382"/>
      <c r="X1416" s="382"/>
      <c r="Y1416" s="382"/>
      <c r="Z1416" s="382"/>
      <c r="AA1416" s="382"/>
      <c r="AB1416" s="382"/>
      <c r="AC1416" s="382"/>
      <c r="AD1416" s="382"/>
      <c r="AE1416" s="382"/>
      <c r="AF1416" s="382"/>
      <c r="AG1416" s="382"/>
      <c r="AH1416" s="382"/>
    </row>
    <row r="1417" spans="1:34" ht="15.6">
      <c r="A1417" s="382">
        <v>12</v>
      </c>
      <c r="B1417" s="382">
        <v>83</v>
      </c>
      <c r="C1417" s="382">
        <v>2019</v>
      </c>
      <c r="D1417" s="382">
        <v>99</v>
      </c>
      <c r="E1417" s="382">
        <v>99</v>
      </c>
      <c r="F1417" s="382">
        <v>99</v>
      </c>
      <c r="G1417" s="382">
        <v>99</v>
      </c>
      <c r="H1417" s="382">
        <v>99</v>
      </c>
      <c r="I1417" s="382">
        <v>99</v>
      </c>
      <c r="J1417" s="382">
        <v>999</v>
      </c>
      <c r="K1417" s="382">
        <v>99</v>
      </c>
      <c r="L1417" s="382">
        <v>99</v>
      </c>
      <c r="M1417" s="382">
        <v>8</v>
      </c>
      <c r="N1417" s="382">
        <v>99</v>
      </c>
      <c r="O1417" s="382">
        <v>99</v>
      </c>
      <c r="P1417" s="382">
        <v>9999</v>
      </c>
      <c r="Q1417" s="382">
        <v>213</v>
      </c>
      <c r="R1417" s="382">
        <v>1326</v>
      </c>
      <c r="S1417" s="382">
        <v>5.8491704374057321</v>
      </c>
      <c r="T1417" s="382">
        <v>8</v>
      </c>
      <c r="U1417" s="382">
        <v>10.18817496229261</v>
      </c>
      <c r="V1417" s="382">
        <v>0</v>
      </c>
      <c r="W1417" s="382">
        <v>0</v>
      </c>
      <c r="X1417" s="382">
        <v>10.708898944193063</v>
      </c>
      <c r="Y1417" s="382">
        <v>1.2066365007541477</v>
      </c>
      <c r="Z1417" s="382">
        <v>4.4094614939038514</v>
      </c>
      <c r="AA1417" s="382">
        <v>1.188758965873679</v>
      </c>
      <c r="AB1417" s="382">
        <v>0</v>
      </c>
      <c r="AC1417" s="382">
        <v>41.470536212414885</v>
      </c>
      <c r="AD1417" s="382"/>
      <c r="AE1417" s="382"/>
      <c r="AF1417" s="382">
        <v>7.2761194029850751</v>
      </c>
      <c r="AG1417" s="382">
        <v>9.3104431184076635</v>
      </c>
      <c r="AH1417" s="382">
        <v>1.8099547511312213</v>
      </c>
    </row>
    <row r="1418" spans="1:34" ht="15.6">
      <c r="A1418" s="382">
        <v>12</v>
      </c>
      <c r="B1418" s="382">
        <v>84</v>
      </c>
      <c r="C1418" s="382">
        <v>2019</v>
      </c>
      <c r="D1418" s="382">
        <v>99</v>
      </c>
      <c r="E1418" s="382">
        <v>99</v>
      </c>
      <c r="F1418" s="382">
        <v>99</v>
      </c>
      <c r="G1418" s="382">
        <v>99</v>
      </c>
      <c r="H1418" s="382">
        <v>99</v>
      </c>
      <c r="I1418" s="382">
        <v>99</v>
      </c>
      <c r="J1418" s="382">
        <v>999</v>
      </c>
      <c r="K1418" s="382">
        <v>99</v>
      </c>
      <c r="L1418" s="382">
        <v>99</v>
      </c>
      <c r="M1418" s="382">
        <v>9</v>
      </c>
      <c r="N1418" s="382">
        <v>99</v>
      </c>
      <c r="O1418" s="382">
        <v>99</v>
      </c>
      <c r="P1418" s="382">
        <v>9999</v>
      </c>
      <c r="Q1418" s="382"/>
      <c r="R1418" s="382"/>
      <c r="S1418" s="382"/>
      <c r="T1418" s="382"/>
      <c r="U1418" s="382"/>
      <c r="V1418" s="382"/>
      <c r="W1418" s="382"/>
      <c r="X1418" s="382"/>
      <c r="Y1418" s="382"/>
      <c r="Z1418" s="382"/>
      <c r="AA1418" s="382"/>
      <c r="AB1418" s="382"/>
      <c r="AC1418" s="382"/>
      <c r="AD1418" s="382"/>
      <c r="AE1418" s="382"/>
      <c r="AF1418" s="382"/>
      <c r="AG1418" s="382"/>
      <c r="AH1418" s="382"/>
    </row>
    <row r="1419" spans="1:34" ht="15.6">
      <c r="A1419" s="382">
        <v>12</v>
      </c>
      <c r="B1419" s="382">
        <v>85</v>
      </c>
      <c r="C1419" s="382">
        <v>2019</v>
      </c>
      <c r="D1419" s="382">
        <v>99</v>
      </c>
      <c r="E1419" s="382">
        <v>99</v>
      </c>
      <c r="F1419" s="382">
        <v>99</v>
      </c>
      <c r="G1419" s="382">
        <v>99</v>
      </c>
      <c r="H1419" s="382">
        <v>99</v>
      </c>
      <c r="I1419" s="382">
        <v>99</v>
      </c>
      <c r="J1419" s="382">
        <v>999</v>
      </c>
      <c r="K1419" s="382">
        <v>99</v>
      </c>
      <c r="L1419" s="382">
        <v>99</v>
      </c>
      <c r="M1419" s="382">
        <v>10</v>
      </c>
      <c r="N1419" s="382">
        <v>99</v>
      </c>
      <c r="O1419" s="382">
        <v>99</v>
      </c>
      <c r="P1419" s="382">
        <v>9999</v>
      </c>
      <c r="Q1419" s="382"/>
      <c r="R1419" s="382"/>
      <c r="S1419" s="382"/>
      <c r="T1419" s="382"/>
      <c r="U1419" s="382"/>
      <c r="V1419" s="382"/>
      <c r="W1419" s="382"/>
      <c r="X1419" s="382"/>
      <c r="Y1419" s="382"/>
      <c r="Z1419" s="382"/>
      <c r="AA1419" s="382"/>
      <c r="AB1419" s="382"/>
      <c r="AC1419" s="382"/>
      <c r="AD1419" s="382"/>
      <c r="AE1419" s="382"/>
      <c r="AF1419" s="382"/>
      <c r="AG1419" s="382"/>
      <c r="AH1419" s="382"/>
    </row>
    <row r="1420" spans="1:34" ht="15.6">
      <c r="A1420" s="382">
        <v>12</v>
      </c>
      <c r="B1420" s="382">
        <v>86</v>
      </c>
      <c r="C1420" s="382">
        <v>2019</v>
      </c>
      <c r="D1420" s="382">
        <v>99</v>
      </c>
      <c r="E1420" s="382">
        <v>99</v>
      </c>
      <c r="F1420" s="382">
        <v>99</v>
      </c>
      <c r="G1420" s="382">
        <v>99</v>
      </c>
      <c r="H1420" s="382">
        <v>99</v>
      </c>
      <c r="I1420" s="382">
        <v>99</v>
      </c>
      <c r="J1420" s="382">
        <v>999</v>
      </c>
      <c r="K1420" s="382">
        <v>99</v>
      </c>
      <c r="L1420" s="382">
        <v>99</v>
      </c>
      <c r="M1420" s="382">
        <v>11</v>
      </c>
      <c r="N1420" s="382">
        <v>99</v>
      </c>
      <c r="O1420" s="382">
        <v>99</v>
      </c>
      <c r="P1420" s="382">
        <v>9999</v>
      </c>
      <c r="Q1420" s="382">
        <v>3</v>
      </c>
      <c r="R1420" s="382">
        <v>3</v>
      </c>
      <c r="S1420" s="382">
        <v>7.3333333333333313</v>
      </c>
      <c r="T1420" s="382">
        <v>11</v>
      </c>
      <c r="U1420" s="382">
        <v>24.833333333333329</v>
      </c>
      <c r="V1420" s="382">
        <v>0</v>
      </c>
      <c r="W1420" s="382">
        <v>100</v>
      </c>
      <c r="X1420" s="382">
        <v>100</v>
      </c>
      <c r="Y1420" s="382">
        <v>33.333333333333343</v>
      </c>
      <c r="Z1420" s="382">
        <v>3.6279777042068999</v>
      </c>
      <c r="AA1420" s="382">
        <v>0.94280904158206635</v>
      </c>
      <c r="AB1420" s="382">
        <v>0</v>
      </c>
      <c r="AC1420" s="382">
        <v>-98.751278263298431</v>
      </c>
      <c r="AD1420" s="382"/>
      <c r="AE1420" s="382"/>
      <c r="AF1420" s="382">
        <v>1.646180860403863E-2</v>
      </c>
      <c r="AG1420" s="382">
        <v>5.1343645986043247E-2</v>
      </c>
      <c r="AH1420" s="382">
        <v>0</v>
      </c>
    </row>
    <row r="1421" spans="1:34" ht="15.6">
      <c r="A1421" s="382">
        <v>12</v>
      </c>
      <c r="B1421" s="382">
        <v>87</v>
      </c>
      <c r="C1421" s="382">
        <v>2019</v>
      </c>
      <c r="D1421" s="382">
        <v>99</v>
      </c>
      <c r="E1421" s="382">
        <v>99</v>
      </c>
      <c r="F1421" s="382">
        <v>99</v>
      </c>
      <c r="G1421" s="382">
        <v>99</v>
      </c>
      <c r="H1421" s="382">
        <v>99</v>
      </c>
      <c r="I1421" s="382">
        <v>99</v>
      </c>
      <c r="J1421" s="382">
        <v>999</v>
      </c>
      <c r="K1421" s="382">
        <v>99</v>
      </c>
      <c r="L1421" s="382">
        <v>99</v>
      </c>
      <c r="M1421" s="382">
        <v>12</v>
      </c>
      <c r="N1421" s="382">
        <v>99</v>
      </c>
      <c r="O1421" s="382">
        <v>99</v>
      </c>
      <c r="P1421" s="382">
        <v>9999</v>
      </c>
      <c r="Q1421" s="382"/>
      <c r="R1421" s="382"/>
      <c r="S1421" s="382"/>
      <c r="T1421" s="382"/>
      <c r="U1421" s="382"/>
      <c r="V1421" s="382"/>
      <c r="W1421" s="382"/>
      <c r="X1421" s="382"/>
      <c r="Y1421" s="382"/>
      <c r="Z1421" s="382"/>
      <c r="AA1421" s="382"/>
      <c r="AB1421" s="382"/>
      <c r="AC1421" s="382"/>
      <c r="AD1421" s="382"/>
      <c r="AE1421" s="382"/>
      <c r="AF1421" s="382"/>
      <c r="AG1421" s="382"/>
      <c r="AH1421" s="382"/>
    </row>
    <row r="1422" spans="1:34" ht="15.6">
      <c r="A1422" s="382">
        <v>12</v>
      </c>
      <c r="B1422" s="382">
        <v>88</v>
      </c>
      <c r="C1422" s="382">
        <v>2019</v>
      </c>
      <c r="D1422" s="382">
        <v>99</v>
      </c>
      <c r="E1422" s="382">
        <v>99</v>
      </c>
      <c r="F1422" s="382">
        <v>99</v>
      </c>
      <c r="G1422" s="382">
        <v>99</v>
      </c>
      <c r="H1422" s="382">
        <v>99</v>
      </c>
      <c r="I1422" s="382">
        <v>99</v>
      </c>
      <c r="J1422" s="382">
        <v>999</v>
      </c>
      <c r="K1422" s="382">
        <v>99</v>
      </c>
      <c r="L1422" s="382">
        <v>99</v>
      </c>
      <c r="M1422" s="382">
        <v>13</v>
      </c>
      <c r="N1422" s="382">
        <v>99</v>
      </c>
      <c r="O1422" s="382">
        <v>99</v>
      </c>
      <c r="P1422" s="382">
        <v>9999</v>
      </c>
      <c r="Q1422" s="382"/>
      <c r="R1422" s="382"/>
      <c r="S1422" s="382"/>
      <c r="T1422" s="382"/>
      <c r="U1422" s="382"/>
      <c r="V1422" s="382"/>
      <c r="W1422" s="382"/>
      <c r="X1422" s="382"/>
      <c r="Y1422" s="382"/>
      <c r="Z1422" s="382"/>
      <c r="AA1422" s="382"/>
      <c r="AB1422" s="382"/>
      <c r="AC1422" s="382"/>
      <c r="AD1422" s="382"/>
      <c r="AE1422" s="382"/>
      <c r="AF1422" s="382"/>
      <c r="AG1422" s="382"/>
      <c r="AH1422" s="382"/>
    </row>
    <row r="1423" spans="1:34" ht="15.6">
      <c r="A1423" s="382">
        <v>12</v>
      </c>
      <c r="B1423" s="382">
        <v>89</v>
      </c>
      <c r="C1423" s="382">
        <v>2019</v>
      </c>
      <c r="D1423" s="382">
        <v>99</v>
      </c>
      <c r="E1423" s="382">
        <v>99</v>
      </c>
      <c r="F1423" s="382">
        <v>99</v>
      </c>
      <c r="G1423" s="382">
        <v>99</v>
      </c>
      <c r="H1423" s="382">
        <v>99</v>
      </c>
      <c r="I1423" s="382">
        <v>99</v>
      </c>
      <c r="J1423" s="382">
        <v>999</v>
      </c>
      <c r="K1423" s="382">
        <v>99</v>
      </c>
      <c r="L1423" s="382">
        <v>99</v>
      </c>
      <c r="M1423" s="382">
        <v>14</v>
      </c>
      <c r="N1423" s="382">
        <v>99</v>
      </c>
      <c r="O1423" s="382">
        <v>99</v>
      </c>
      <c r="P1423" s="382">
        <v>9999</v>
      </c>
      <c r="Q1423" s="382"/>
      <c r="R1423" s="382"/>
      <c r="S1423" s="382"/>
      <c r="T1423" s="382"/>
      <c r="U1423" s="382"/>
      <c r="V1423" s="382"/>
      <c r="W1423" s="382"/>
      <c r="X1423" s="382"/>
      <c r="Y1423" s="382"/>
      <c r="Z1423" s="382"/>
      <c r="AA1423" s="382"/>
      <c r="AB1423" s="382"/>
      <c r="AC1423" s="382"/>
      <c r="AD1423" s="382"/>
      <c r="AE1423" s="382"/>
      <c r="AF1423" s="382"/>
      <c r="AG1423" s="382"/>
      <c r="AH1423" s="382"/>
    </row>
    <row r="1424" spans="1:34" ht="15.6">
      <c r="A1424" s="382">
        <v>12</v>
      </c>
      <c r="B1424" s="382">
        <v>90</v>
      </c>
      <c r="C1424" s="382">
        <v>2019</v>
      </c>
      <c r="D1424" s="382">
        <v>99</v>
      </c>
      <c r="E1424" s="382">
        <v>99</v>
      </c>
      <c r="F1424" s="382">
        <v>99</v>
      </c>
      <c r="G1424" s="382">
        <v>99</v>
      </c>
      <c r="H1424" s="382">
        <v>99</v>
      </c>
      <c r="I1424" s="382">
        <v>99</v>
      </c>
      <c r="J1424" s="382">
        <v>999</v>
      </c>
      <c r="K1424" s="382">
        <v>99</v>
      </c>
      <c r="L1424" s="382">
        <v>99</v>
      </c>
      <c r="M1424" s="382">
        <v>15</v>
      </c>
      <c r="N1424" s="382">
        <v>99</v>
      </c>
      <c r="O1424" s="382">
        <v>99</v>
      </c>
      <c r="P1424" s="382">
        <v>9999</v>
      </c>
      <c r="Q1424" s="382"/>
      <c r="R1424" s="382"/>
      <c r="S1424" s="382"/>
      <c r="T1424" s="382"/>
      <c r="U1424" s="382"/>
      <c r="V1424" s="382"/>
      <c r="W1424" s="382"/>
      <c r="X1424" s="382"/>
      <c r="Y1424" s="382"/>
      <c r="Z1424" s="382"/>
      <c r="AA1424" s="382"/>
      <c r="AB1424" s="382"/>
      <c r="AC1424" s="382"/>
      <c r="AD1424" s="382"/>
      <c r="AE1424" s="382"/>
      <c r="AF1424" s="382"/>
      <c r="AG1424" s="382"/>
      <c r="AH1424" s="382"/>
    </row>
    <row r="1425" spans="1:34" ht="15.6">
      <c r="A1425" s="382">
        <v>12</v>
      </c>
      <c r="B1425" s="382">
        <v>91</v>
      </c>
      <c r="C1425" s="382">
        <v>2018</v>
      </c>
      <c r="D1425" s="382">
        <v>99</v>
      </c>
      <c r="E1425" s="382">
        <v>99</v>
      </c>
      <c r="F1425" s="382">
        <v>99</v>
      </c>
      <c r="G1425" s="382">
        <v>99</v>
      </c>
      <c r="H1425" s="382">
        <v>99</v>
      </c>
      <c r="I1425" s="382">
        <v>99</v>
      </c>
      <c r="J1425" s="382">
        <v>999</v>
      </c>
      <c r="K1425" s="382">
        <v>99</v>
      </c>
      <c r="L1425" s="382">
        <v>99</v>
      </c>
      <c r="M1425" s="382">
        <v>1</v>
      </c>
      <c r="N1425" s="382">
        <v>99</v>
      </c>
      <c r="O1425" s="382">
        <v>99</v>
      </c>
      <c r="P1425" s="382">
        <v>9999</v>
      </c>
      <c r="Q1425" s="382"/>
      <c r="R1425" s="382"/>
      <c r="S1425" s="382"/>
      <c r="T1425" s="382"/>
      <c r="U1425" s="382"/>
      <c r="V1425" s="382"/>
      <c r="W1425" s="382"/>
      <c r="X1425" s="382"/>
      <c r="Y1425" s="382"/>
      <c r="Z1425" s="382"/>
      <c r="AA1425" s="382"/>
      <c r="AB1425" s="382"/>
      <c r="AC1425" s="382"/>
      <c r="AD1425" s="382"/>
      <c r="AE1425" s="382"/>
      <c r="AF1425" s="382"/>
      <c r="AG1425" s="382"/>
      <c r="AH1425" s="382"/>
    </row>
    <row r="1426" spans="1:34" ht="15.6">
      <c r="A1426" s="382">
        <v>12</v>
      </c>
      <c r="B1426" s="382">
        <v>92</v>
      </c>
      <c r="C1426" s="382">
        <v>2018</v>
      </c>
      <c r="D1426" s="382">
        <v>99</v>
      </c>
      <c r="E1426" s="382">
        <v>99</v>
      </c>
      <c r="F1426" s="382">
        <v>99</v>
      </c>
      <c r="G1426" s="382">
        <v>99</v>
      </c>
      <c r="H1426" s="382">
        <v>99</v>
      </c>
      <c r="I1426" s="382">
        <v>99</v>
      </c>
      <c r="J1426" s="382">
        <v>999</v>
      </c>
      <c r="K1426" s="382">
        <v>99</v>
      </c>
      <c r="L1426" s="382">
        <v>99</v>
      </c>
      <c r="M1426" s="382">
        <v>2</v>
      </c>
      <c r="N1426" s="382">
        <v>99</v>
      </c>
      <c r="O1426" s="382">
        <v>99</v>
      </c>
      <c r="P1426" s="382">
        <v>9999</v>
      </c>
      <c r="Q1426" s="382">
        <v>453</v>
      </c>
      <c r="R1426" s="382">
        <v>5351</v>
      </c>
      <c r="S1426" s="382">
        <v>4.3636703419921501</v>
      </c>
      <c r="T1426" s="382">
        <v>2</v>
      </c>
      <c r="U1426" s="382">
        <v>7.1242104279573875</v>
      </c>
      <c r="V1426" s="382">
        <v>0</v>
      </c>
      <c r="W1426" s="382">
        <v>0</v>
      </c>
      <c r="X1426" s="382">
        <v>1.252102410764343</v>
      </c>
      <c r="Y1426" s="382">
        <v>1.86880956830499E-2</v>
      </c>
      <c r="Z1426" s="382">
        <v>3.0758049250614281</v>
      </c>
      <c r="AA1426" s="382">
        <v>1.6727334771138938</v>
      </c>
      <c r="AB1426" s="382">
        <v>0</v>
      </c>
      <c r="AC1426" s="382">
        <v>36.246598178570679</v>
      </c>
      <c r="AD1426" s="382"/>
      <c r="AE1426" s="382"/>
      <c r="AF1426" s="382">
        <v>28.767270576850699</v>
      </c>
      <c r="AG1426" s="382">
        <v>26.184782656478209</v>
      </c>
      <c r="AH1426" s="382">
        <v>0.87834049710334494</v>
      </c>
    </row>
    <row r="1427" spans="1:34" ht="15.6">
      <c r="A1427" s="382">
        <v>12</v>
      </c>
      <c r="B1427" s="382">
        <v>93</v>
      </c>
      <c r="C1427" s="382">
        <v>2018</v>
      </c>
      <c r="D1427" s="382">
        <v>99</v>
      </c>
      <c r="E1427" s="382">
        <v>99</v>
      </c>
      <c r="F1427" s="382">
        <v>99</v>
      </c>
      <c r="G1427" s="382">
        <v>99</v>
      </c>
      <c r="H1427" s="382">
        <v>99</v>
      </c>
      <c r="I1427" s="382">
        <v>99</v>
      </c>
      <c r="J1427" s="382">
        <v>999</v>
      </c>
      <c r="K1427" s="382">
        <v>99</v>
      </c>
      <c r="L1427" s="382">
        <v>99</v>
      </c>
      <c r="M1427" s="382">
        <v>3</v>
      </c>
      <c r="N1427" s="382">
        <v>99</v>
      </c>
      <c r="O1427" s="382">
        <v>99</v>
      </c>
      <c r="P1427" s="382">
        <v>9999</v>
      </c>
      <c r="Q1427" s="382">
        <v>5</v>
      </c>
      <c r="R1427" s="382">
        <v>25</v>
      </c>
      <c r="S1427" s="382">
        <v>4</v>
      </c>
      <c r="T1427" s="382">
        <v>3</v>
      </c>
      <c r="U1427" s="382">
        <v>7.1040000000000019</v>
      </c>
      <c r="V1427" s="382">
        <v>0</v>
      </c>
      <c r="W1427" s="382">
        <v>0</v>
      </c>
      <c r="X1427" s="382">
        <v>0</v>
      </c>
      <c r="Y1427" s="382">
        <v>0</v>
      </c>
      <c r="Z1427" s="382">
        <v>3.0590822153057622</v>
      </c>
      <c r="AA1427" s="382">
        <v>0.84852813742385691</v>
      </c>
      <c r="AB1427" s="382">
        <v>0</v>
      </c>
      <c r="AC1427" s="382">
        <v>73.659792407897413</v>
      </c>
      <c r="AD1427" s="382"/>
      <c r="AE1427" s="382"/>
      <c r="AF1427" s="382">
        <v>0.13440137627009299</v>
      </c>
      <c r="AG1427" s="382">
        <v>0.12198888032890842</v>
      </c>
      <c r="AH1427" s="382">
        <v>0</v>
      </c>
    </row>
    <row r="1428" spans="1:34" ht="15.6">
      <c r="A1428" s="382">
        <v>12</v>
      </c>
      <c r="B1428" s="382">
        <v>94</v>
      </c>
      <c r="C1428" s="382">
        <v>2018</v>
      </c>
      <c r="D1428" s="382">
        <v>99</v>
      </c>
      <c r="E1428" s="382">
        <v>99</v>
      </c>
      <c r="F1428" s="382">
        <v>99</v>
      </c>
      <c r="G1428" s="382">
        <v>99</v>
      </c>
      <c r="H1428" s="382">
        <v>99</v>
      </c>
      <c r="I1428" s="382">
        <v>99</v>
      </c>
      <c r="J1428" s="382">
        <v>999</v>
      </c>
      <c r="K1428" s="382">
        <v>99</v>
      </c>
      <c r="L1428" s="382">
        <v>99</v>
      </c>
      <c r="M1428" s="382">
        <v>4</v>
      </c>
      <c r="N1428" s="382">
        <v>99</v>
      </c>
      <c r="O1428" s="382">
        <v>99</v>
      </c>
      <c r="P1428" s="382">
        <v>9999</v>
      </c>
      <c r="Q1428" s="382">
        <v>4</v>
      </c>
      <c r="R1428" s="382">
        <v>21</v>
      </c>
      <c r="S1428" s="382">
        <v>5.3333333333333321</v>
      </c>
      <c r="T1428" s="382">
        <v>4</v>
      </c>
      <c r="U1428" s="382">
        <v>10.828571428571429</v>
      </c>
      <c r="V1428" s="382">
        <v>0</v>
      </c>
      <c r="W1428" s="382">
        <v>0</v>
      </c>
      <c r="X1428" s="382">
        <v>0</v>
      </c>
      <c r="Y1428" s="382">
        <v>0</v>
      </c>
      <c r="Z1428" s="382">
        <v>3.425276194236416</v>
      </c>
      <c r="AA1428" s="382">
        <v>0.6424160744396239</v>
      </c>
      <c r="AB1428" s="382">
        <v>0</v>
      </c>
      <c r="AC1428" s="382">
        <v>32.028044643652443</v>
      </c>
      <c r="AD1428" s="382"/>
      <c r="AE1428" s="382"/>
      <c r="AF1428" s="382">
        <v>0.11289715606687813</v>
      </c>
      <c r="AG1428" s="382">
        <v>0.15619522177248749</v>
      </c>
      <c r="AH1428" s="382">
        <v>0</v>
      </c>
    </row>
    <row r="1429" spans="1:34" ht="15.6">
      <c r="A1429" s="382">
        <v>12</v>
      </c>
      <c r="B1429" s="382">
        <v>95</v>
      </c>
      <c r="C1429" s="382">
        <v>2018</v>
      </c>
      <c r="D1429" s="382">
        <v>99</v>
      </c>
      <c r="E1429" s="382">
        <v>99</v>
      </c>
      <c r="F1429" s="382">
        <v>99</v>
      </c>
      <c r="G1429" s="382">
        <v>99</v>
      </c>
      <c r="H1429" s="382">
        <v>99</v>
      </c>
      <c r="I1429" s="382">
        <v>99</v>
      </c>
      <c r="J1429" s="382">
        <v>999</v>
      </c>
      <c r="K1429" s="382">
        <v>99</v>
      </c>
      <c r="L1429" s="382">
        <v>99</v>
      </c>
      <c r="M1429" s="382">
        <v>5</v>
      </c>
      <c r="N1429" s="382">
        <v>99</v>
      </c>
      <c r="O1429" s="382">
        <v>99</v>
      </c>
      <c r="P1429" s="382">
        <v>9999</v>
      </c>
      <c r="Q1429" s="382">
        <v>523</v>
      </c>
      <c r="R1429" s="382">
        <v>12573</v>
      </c>
      <c r="S1429" s="382">
        <v>5.5262864869164083</v>
      </c>
      <c r="T1429" s="382">
        <v>4.9836952199156945</v>
      </c>
      <c r="U1429" s="382">
        <v>7.9862618309074991</v>
      </c>
      <c r="V1429" s="382">
        <v>5.5674858824465136E-2</v>
      </c>
      <c r="W1429" s="382">
        <v>0</v>
      </c>
      <c r="X1429" s="382">
        <v>2.4576473395371035</v>
      </c>
      <c r="Y1429" s="382">
        <v>0.12725682017020601</v>
      </c>
      <c r="Z1429" s="382">
        <v>3.2476151716841128</v>
      </c>
      <c r="AA1429" s="382">
        <v>1.2510573692543121</v>
      </c>
      <c r="AB1429" s="382">
        <v>0.28505798457144876</v>
      </c>
      <c r="AC1429" s="382">
        <v>19.337915696014203</v>
      </c>
      <c r="AD1429" s="382">
        <v>-0.29912053995727395</v>
      </c>
      <c r="AE1429" s="382">
        <v>5.3054779782933359</v>
      </c>
      <c r="AF1429" s="382">
        <v>67.593140153755186</v>
      </c>
      <c r="AG1429" s="382">
        <v>68.969923421755141</v>
      </c>
      <c r="AH1429" s="382">
        <v>0.67605185715421956</v>
      </c>
    </row>
    <row r="1430" spans="1:34" ht="15.6">
      <c r="A1430" s="382">
        <v>12</v>
      </c>
      <c r="B1430" s="382">
        <v>96</v>
      </c>
      <c r="C1430" s="382">
        <v>2018</v>
      </c>
      <c r="D1430" s="382">
        <v>99</v>
      </c>
      <c r="E1430" s="382">
        <v>99</v>
      </c>
      <c r="F1430" s="382">
        <v>99</v>
      </c>
      <c r="G1430" s="382">
        <v>99</v>
      </c>
      <c r="H1430" s="382">
        <v>99</v>
      </c>
      <c r="I1430" s="382">
        <v>99</v>
      </c>
      <c r="J1430" s="382">
        <v>999</v>
      </c>
      <c r="K1430" s="382">
        <v>99</v>
      </c>
      <c r="L1430" s="382">
        <v>99</v>
      </c>
      <c r="M1430" s="382">
        <v>6</v>
      </c>
      <c r="N1430" s="382">
        <v>99</v>
      </c>
      <c r="O1430" s="382">
        <v>99</v>
      </c>
      <c r="P1430" s="382">
        <v>9999</v>
      </c>
      <c r="Q1430" s="382"/>
      <c r="R1430" s="382"/>
      <c r="S1430" s="382"/>
      <c r="T1430" s="382"/>
      <c r="U1430" s="382"/>
      <c r="V1430" s="382"/>
      <c r="W1430" s="382"/>
      <c r="X1430" s="382"/>
      <c r="Y1430" s="382"/>
      <c r="Z1430" s="382"/>
      <c r="AA1430" s="382"/>
      <c r="AB1430" s="382"/>
      <c r="AC1430" s="382"/>
      <c r="AD1430" s="382"/>
      <c r="AE1430" s="382"/>
      <c r="AF1430" s="382"/>
      <c r="AG1430" s="382"/>
      <c r="AH1430" s="382"/>
    </row>
    <row r="1431" spans="1:34" ht="15.6">
      <c r="A1431" s="382">
        <v>12</v>
      </c>
      <c r="B1431" s="382">
        <v>97</v>
      </c>
      <c r="C1431" s="382">
        <v>2018</v>
      </c>
      <c r="D1431" s="382">
        <v>99</v>
      </c>
      <c r="E1431" s="382">
        <v>99</v>
      </c>
      <c r="F1431" s="382">
        <v>99</v>
      </c>
      <c r="G1431" s="382">
        <v>99</v>
      </c>
      <c r="H1431" s="382">
        <v>99</v>
      </c>
      <c r="I1431" s="382">
        <v>99</v>
      </c>
      <c r="J1431" s="382">
        <v>999</v>
      </c>
      <c r="K1431" s="382">
        <v>99</v>
      </c>
      <c r="L1431" s="382">
        <v>99</v>
      </c>
      <c r="M1431" s="382">
        <v>7</v>
      </c>
      <c r="N1431" s="382">
        <v>99</v>
      </c>
      <c r="O1431" s="382">
        <v>99</v>
      </c>
      <c r="P1431" s="382">
        <v>9999</v>
      </c>
      <c r="Q1431" s="382"/>
      <c r="R1431" s="382"/>
      <c r="S1431" s="382"/>
      <c r="T1431" s="382"/>
      <c r="U1431" s="382"/>
      <c r="V1431" s="382"/>
      <c r="W1431" s="382"/>
      <c r="X1431" s="382"/>
      <c r="Y1431" s="382"/>
      <c r="Z1431" s="382"/>
      <c r="AA1431" s="382"/>
      <c r="AB1431" s="382"/>
      <c r="AC1431" s="382"/>
      <c r="AD1431" s="382"/>
      <c r="AE1431" s="382"/>
      <c r="AF1431" s="382"/>
      <c r="AG1431" s="382"/>
      <c r="AH1431" s="382"/>
    </row>
    <row r="1432" spans="1:34" ht="15.6">
      <c r="A1432" s="382">
        <v>12</v>
      </c>
      <c r="B1432" s="382">
        <v>98</v>
      </c>
      <c r="C1432" s="382">
        <v>2018</v>
      </c>
      <c r="D1432" s="382">
        <v>99</v>
      </c>
      <c r="E1432" s="382">
        <v>99</v>
      </c>
      <c r="F1432" s="382">
        <v>99</v>
      </c>
      <c r="G1432" s="382">
        <v>99</v>
      </c>
      <c r="H1432" s="382">
        <v>99</v>
      </c>
      <c r="I1432" s="382">
        <v>99</v>
      </c>
      <c r="J1432" s="382">
        <v>999</v>
      </c>
      <c r="K1432" s="382">
        <v>99</v>
      </c>
      <c r="L1432" s="382">
        <v>99</v>
      </c>
      <c r="M1432" s="382">
        <v>8</v>
      </c>
      <c r="N1432" s="382">
        <v>99</v>
      </c>
      <c r="O1432" s="382">
        <v>99</v>
      </c>
      <c r="P1432" s="382">
        <v>9999</v>
      </c>
      <c r="Q1432" s="382">
        <v>163</v>
      </c>
      <c r="R1432" s="382">
        <v>627</v>
      </c>
      <c r="S1432" s="382">
        <v>6.1355661881977692</v>
      </c>
      <c r="T1432" s="382">
        <v>8</v>
      </c>
      <c r="U1432" s="382">
        <v>10.49875598086124</v>
      </c>
      <c r="V1432" s="382">
        <v>0</v>
      </c>
      <c r="W1432" s="382">
        <v>0</v>
      </c>
      <c r="X1432" s="382">
        <v>10.36682615629984</v>
      </c>
      <c r="Y1432" s="382">
        <v>0.95693779904306242</v>
      </c>
      <c r="Z1432" s="382">
        <v>4.0635487098702594</v>
      </c>
      <c r="AA1432" s="382">
        <v>1.2912889805403944</v>
      </c>
      <c r="AB1432" s="382">
        <v>0</v>
      </c>
      <c r="AC1432" s="382">
        <v>17.431763070392662</v>
      </c>
      <c r="AD1432" s="382"/>
      <c r="AE1432" s="382"/>
      <c r="AF1432" s="382">
        <v>3.3707865168539315</v>
      </c>
      <c r="AG1432" s="382">
        <v>4.5215013644071593</v>
      </c>
      <c r="AH1432" s="382">
        <v>1.9138755980861248</v>
      </c>
    </row>
    <row r="1433" spans="1:34" ht="15.6">
      <c r="A1433" s="382">
        <v>12</v>
      </c>
      <c r="B1433" s="382">
        <v>99</v>
      </c>
      <c r="C1433" s="382">
        <v>2018</v>
      </c>
      <c r="D1433" s="382">
        <v>99</v>
      </c>
      <c r="E1433" s="382">
        <v>99</v>
      </c>
      <c r="F1433" s="382">
        <v>99</v>
      </c>
      <c r="G1433" s="382">
        <v>99</v>
      </c>
      <c r="H1433" s="382">
        <v>99</v>
      </c>
      <c r="I1433" s="382">
        <v>99</v>
      </c>
      <c r="J1433" s="382">
        <v>999</v>
      </c>
      <c r="K1433" s="382">
        <v>99</v>
      </c>
      <c r="L1433" s="382">
        <v>99</v>
      </c>
      <c r="M1433" s="382">
        <v>9</v>
      </c>
      <c r="N1433" s="382">
        <v>99</v>
      </c>
      <c r="O1433" s="382">
        <v>99</v>
      </c>
      <c r="P1433" s="382">
        <v>9999</v>
      </c>
      <c r="Q1433" s="382"/>
      <c r="R1433" s="382"/>
      <c r="S1433" s="382"/>
      <c r="T1433" s="382"/>
      <c r="U1433" s="382"/>
      <c r="V1433" s="382"/>
      <c r="W1433" s="382"/>
      <c r="X1433" s="382"/>
      <c r="Y1433" s="382"/>
      <c r="Z1433" s="382"/>
      <c r="AA1433" s="382"/>
      <c r="AB1433" s="382"/>
      <c r="AC1433" s="382"/>
      <c r="AD1433" s="382"/>
      <c r="AE1433" s="382"/>
      <c r="AF1433" s="382"/>
      <c r="AG1433" s="382"/>
      <c r="AH1433" s="382"/>
    </row>
    <row r="1434" spans="1:34" ht="15.6">
      <c r="A1434" s="382">
        <v>12</v>
      </c>
      <c r="B1434" s="382">
        <v>100</v>
      </c>
      <c r="C1434" s="382">
        <v>2018</v>
      </c>
      <c r="D1434" s="382">
        <v>99</v>
      </c>
      <c r="E1434" s="382">
        <v>99</v>
      </c>
      <c r="F1434" s="382">
        <v>99</v>
      </c>
      <c r="G1434" s="382">
        <v>99</v>
      </c>
      <c r="H1434" s="382">
        <v>99</v>
      </c>
      <c r="I1434" s="382">
        <v>99</v>
      </c>
      <c r="J1434" s="382">
        <v>999</v>
      </c>
      <c r="K1434" s="382">
        <v>99</v>
      </c>
      <c r="L1434" s="382">
        <v>99</v>
      </c>
      <c r="M1434" s="382">
        <v>10</v>
      </c>
      <c r="N1434" s="382">
        <v>99</v>
      </c>
      <c r="O1434" s="382">
        <v>99</v>
      </c>
      <c r="P1434" s="382">
        <v>9999</v>
      </c>
      <c r="Q1434" s="382"/>
      <c r="R1434" s="382"/>
      <c r="S1434" s="382"/>
      <c r="T1434" s="382"/>
      <c r="U1434" s="382"/>
      <c r="V1434" s="382"/>
      <c r="W1434" s="382"/>
      <c r="X1434" s="382"/>
      <c r="Y1434" s="382"/>
      <c r="Z1434" s="382"/>
      <c r="AA1434" s="382"/>
      <c r="AB1434" s="382"/>
      <c r="AC1434" s="382"/>
      <c r="AD1434" s="382"/>
      <c r="AE1434" s="382"/>
      <c r="AF1434" s="382"/>
      <c r="AG1434" s="382"/>
      <c r="AH1434" s="382"/>
    </row>
    <row r="1435" spans="1:34" ht="15.6">
      <c r="A1435" s="382">
        <v>12</v>
      </c>
      <c r="B1435" s="382">
        <v>101</v>
      </c>
      <c r="C1435" s="382">
        <v>2018</v>
      </c>
      <c r="D1435" s="382">
        <v>99</v>
      </c>
      <c r="E1435" s="382">
        <v>99</v>
      </c>
      <c r="F1435" s="382">
        <v>99</v>
      </c>
      <c r="G1435" s="382">
        <v>99</v>
      </c>
      <c r="H1435" s="382">
        <v>99</v>
      </c>
      <c r="I1435" s="382">
        <v>99</v>
      </c>
      <c r="J1435" s="382">
        <v>999</v>
      </c>
      <c r="K1435" s="382">
        <v>99</v>
      </c>
      <c r="L1435" s="382">
        <v>99</v>
      </c>
      <c r="M1435" s="382">
        <v>11</v>
      </c>
      <c r="N1435" s="382">
        <v>99</v>
      </c>
      <c r="O1435" s="382">
        <v>99</v>
      </c>
      <c r="P1435" s="382">
        <v>9999</v>
      </c>
      <c r="Q1435" s="382">
        <v>4</v>
      </c>
      <c r="R1435" s="382">
        <v>4</v>
      </c>
      <c r="S1435" s="382">
        <v>6.5</v>
      </c>
      <c r="T1435" s="382">
        <v>11</v>
      </c>
      <c r="U1435" s="382">
        <v>16.600000000000001</v>
      </c>
      <c r="V1435" s="382">
        <v>0</v>
      </c>
      <c r="W1435" s="382">
        <v>100</v>
      </c>
      <c r="X1435" s="382">
        <v>50</v>
      </c>
      <c r="Y1435" s="382">
        <v>25</v>
      </c>
      <c r="Z1435" s="382">
        <v>9.3362197917572622</v>
      </c>
      <c r="AA1435" s="382">
        <v>0.8660254037844386</v>
      </c>
      <c r="AB1435" s="382">
        <v>0</v>
      </c>
      <c r="AC1435" s="382">
        <v>88.430960641059343</v>
      </c>
      <c r="AD1435" s="382"/>
      <c r="AE1435" s="382"/>
      <c r="AF1435" s="382">
        <v>2.1504220203214876E-2</v>
      </c>
      <c r="AG1435" s="382">
        <v>4.5608455258105411E-2</v>
      </c>
      <c r="AH1435" s="382">
        <v>0</v>
      </c>
    </row>
    <row r="1436" spans="1:34" ht="15.6">
      <c r="A1436" s="382">
        <v>12</v>
      </c>
      <c r="B1436" s="382">
        <v>102</v>
      </c>
      <c r="C1436" s="382">
        <v>2018</v>
      </c>
      <c r="D1436" s="382">
        <v>99</v>
      </c>
      <c r="E1436" s="382">
        <v>99</v>
      </c>
      <c r="F1436" s="382">
        <v>99</v>
      </c>
      <c r="G1436" s="382">
        <v>99</v>
      </c>
      <c r="H1436" s="382">
        <v>99</v>
      </c>
      <c r="I1436" s="382">
        <v>99</v>
      </c>
      <c r="J1436" s="382">
        <v>999</v>
      </c>
      <c r="K1436" s="382">
        <v>99</v>
      </c>
      <c r="L1436" s="382">
        <v>99</v>
      </c>
      <c r="M1436" s="382">
        <v>12</v>
      </c>
      <c r="N1436" s="382">
        <v>99</v>
      </c>
      <c r="O1436" s="382">
        <v>99</v>
      </c>
      <c r="P1436" s="382">
        <v>9999</v>
      </c>
      <c r="Q1436" s="382"/>
      <c r="R1436" s="382"/>
      <c r="S1436" s="382"/>
      <c r="T1436" s="382"/>
      <c r="U1436" s="382"/>
      <c r="V1436" s="382"/>
      <c r="W1436" s="382"/>
      <c r="X1436" s="382"/>
      <c r="Y1436" s="382"/>
      <c r="Z1436" s="382"/>
      <c r="AA1436" s="382"/>
      <c r="AB1436" s="382"/>
      <c r="AC1436" s="382"/>
      <c r="AD1436" s="382"/>
      <c r="AE1436" s="382"/>
      <c r="AF1436" s="382"/>
      <c r="AG1436" s="382"/>
      <c r="AH1436" s="382"/>
    </row>
    <row r="1437" spans="1:34" ht="15.6">
      <c r="A1437" s="382">
        <v>12</v>
      </c>
      <c r="B1437" s="382">
        <v>103</v>
      </c>
      <c r="C1437" s="382">
        <v>2018</v>
      </c>
      <c r="D1437" s="382">
        <v>99</v>
      </c>
      <c r="E1437" s="382">
        <v>99</v>
      </c>
      <c r="F1437" s="382">
        <v>99</v>
      </c>
      <c r="G1437" s="382">
        <v>99</v>
      </c>
      <c r="H1437" s="382">
        <v>99</v>
      </c>
      <c r="I1437" s="382">
        <v>99</v>
      </c>
      <c r="J1437" s="382">
        <v>999</v>
      </c>
      <c r="K1437" s="382">
        <v>99</v>
      </c>
      <c r="L1437" s="382">
        <v>99</v>
      </c>
      <c r="M1437" s="382">
        <v>13</v>
      </c>
      <c r="N1437" s="382">
        <v>99</v>
      </c>
      <c r="O1437" s="382">
        <v>99</v>
      </c>
      <c r="P1437" s="382">
        <v>9999</v>
      </c>
      <c r="Q1437" s="382"/>
      <c r="R1437" s="382"/>
      <c r="S1437" s="382"/>
      <c r="T1437" s="382"/>
      <c r="U1437" s="382"/>
      <c r="V1437" s="382"/>
      <c r="W1437" s="382"/>
      <c r="X1437" s="382"/>
      <c r="Y1437" s="382"/>
      <c r="Z1437" s="382"/>
      <c r="AA1437" s="382"/>
      <c r="AB1437" s="382"/>
      <c r="AC1437" s="382"/>
      <c r="AD1437" s="382"/>
      <c r="AE1437" s="382"/>
      <c r="AF1437" s="382"/>
      <c r="AG1437" s="382"/>
      <c r="AH1437" s="382"/>
    </row>
    <row r="1438" spans="1:34" ht="15.6">
      <c r="A1438" s="382">
        <v>12</v>
      </c>
      <c r="B1438" s="382">
        <v>104</v>
      </c>
      <c r="C1438" s="382">
        <v>2018</v>
      </c>
      <c r="D1438" s="382">
        <v>99</v>
      </c>
      <c r="E1438" s="382">
        <v>99</v>
      </c>
      <c r="F1438" s="382">
        <v>99</v>
      </c>
      <c r="G1438" s="382">
        <v>99</v>
      </c>
      <c r="H1438" s="382">
        <v>99</v>
      </c>
      <c r="I1438" s="382">
        <v>99</v>
      </c>
      <c r="J1438" s="382">
        <v>999</v>
      </c>
      <c r="K1438" s="382">
        <v>99</v>
      </c>
      <c r="L1438" s="382">
        <v>99</v>
      </c>
      <c r="M1438" s="382">
        <v>14</v>
      </c>
      <c r="N1438" s="382">
        <v>99</v>
      </c>
      <c r="O1438" s="382">
        <v>99</v>
      </c>
      <c r="P1438" s="382">
        <v>9999</v>
      </c>
      <c r="Q1438" s="382"/>
      <c r="R1438" s="382"/>
      <c r="S1438" s="382"/>
      <c r="T1438" s="382"/>
      <c r="U1438" s="382"/>
      <c r="V1438" s="382"/>
      <c r="W1438" s="382"/>
      <c r="X1438" s="382"/>
      <c r="Y1438" s="382"/>
      <c r="Z1438" s="382"/>
      <c r="AA1438" s="382"/>
      <c r="AB1438" s="382"/>
      <c r="AC1438" s="382"/>
      <c r="AD1438" s="382"/>
      <c r="AE1438" s="382"/>
      <c r="AF1438" s="382"/>
      <c r="AG1438" s="382"/>
      <c r="AH1438" s="382"/>
    </row>
    <row r="1439" spans="1:34" ht="15.6">
      <c r="A1439" s="382">
        <v>12</v>
      </c>
      <c r="B1439" s="382">
        <v>105</v>
      </c>
      <c r="C1439" s="382">
        <v>2018</v>
      </c>
      <c r="D1439" s="382">
        <v>99</v>
      </c>
      <c r="E1439" s="382">
        <v>99</v>
      </c>
      <c r="F1439" s="382">
        <v>99</v>
      </c>
      <c r="G1439" s="382">
        <v>99</v>
      </c>
      <c r="H1439" s="382">
        <v>99</v>
      </c>
      <c r="I1439" s="382">
        <v>99</v>
      </c>
      <c r="J1439" s="382">
        <v>999</v>
      </c>
      <c r="K1439" s="382">
        <v>99</v>
      </c>
      <c r="L1439" s="382">
        <v>99</v>
      </c>
      <c r="M1439" s="382">
        <v>15</v>
      </c>
      <c r="N1439" s="382">
        <v>99</v>
      </c>
      <c r="O1439" s="382">
        <v>99</v>
      </c>
      <c r="P1439" s="382">
        <v>9999</v>
      </c>
      <c r="Q1439" s="382"/>
      <c r="R1439" s="382"/>
      <c r="S1439" s="382"/>
      <c r="T1439" s="382"/>
      <c r="U1439" s="382"/>
      <c r="V1439" s="382"/>
      <c r="W1439" s="382"/>
      <c r="X1439" s="382"/>
      <c r="Y1439" s="382"/>
      <c r="Z1439" s="382"/>
      <c r="AA1439" s="382"/>
      <c r="AB1439" s="382"/>
      <c r="AC1439" s="382"/>
      <c r="AD1439" s="382"/>
      <c r="AE1439" s="382"/>
      <c r="AF1439" s="382"/>
      <c r="AG1439" s="382"/>
      <c r="AH1439" s="382"/>
    </row>
    <row r="1440" spans="1:34" ht="15.6">
      <c r="A1440" s="382">
        <v>12</v>
      </c>
      <c r="B1440" s="382">
        <v>106</v>
      </c>
      <c r="C1440" s="382">
        <v>2017</v>
      </c>
      <c r="D1440" s="382">
        <v>99</v>
      </c>
      <c r="E1440" s="382">
        <v>99</v>
      </c>
      <c r="F1440" s="382">
        <v>99</v>
      </c>
      <c r="G1440" s="382">
        <v>99</v>
      </c>
      <c r="H1440" s="382">
        <v>99</v>
      </c>
      <c r="I1440" s="382">
        <v>99</v>
      </c>
      <c r="J1440" s="382">
        <v>999</v>
      </c>
      <c r="K1440" s="382">
        <v>99</v>
      </c>
      <c r="L1440" s="382">
        <v>99</v>
      </c>
      <c r="M1440" s="382">
        <v>1</v>
      </c>
      <c r="N1440" s="382">
        <v>99</v>
      </c>
      <c r="O1440" s="382">
        <v>99</v>
      </c>
      <c r="P1440" s="382">
        <v>9999</v>
      </c>
      <c r="Q1440" s="382">
        <v>2</v>
      </c>
      <c r="R1440" s="382">
        <v>3</v>
      </c>
      <c r="S1440" s="382">
        <v>1.333333333333333</v>
      </c>
      <c r="T1440" s="382">
        <v>1</v>
      </c>
      <c r="U1440" s="382">
        <v>6.8</v>
      </c>
      <c r="V1440" s="382">
        <v>0</v>
      </c>
      <c r="W1440" s="382">
        <v>0</v>
      </c>
      <c r="X1440" s="382">
        <v>0</v>
      </c>
      <c r="Y1440" s="382">
        <v>0</v>
      </c>
      <c r="Z1440" s="382">
        <v>1.9096247449870023</v>
      </c>
      <c r="AA1440" s="382">
        <v>0.47140452079103184</v>
      </c>
      <c r="AB1440" s="382">
        <v>0</v>
      </c>
      <c r="AC1440" s="382">
        <v>99.977145468790624</v>
      </c>
      <c r="AD1440" s="382"/>
      <c r="AE1440" s="382"/>
      <c r="AF1440" s="382">
        <v>1.7218619066750842E-2</v>
      </c>
      <c r="AG1440" s="382">
        <v>1.5526437565454588E-2</v>
      </c>
      <c r="AH1440" s="382">
        <v>0</v>
      </c>
    </row>
    <row r="1441" spans="1:34" ht="15.6">
      <c r="A1441" s="382">
        <v>12</v>
      </c>
      <c r="B1441" s="382">
        <v>107</v>
      </c>
      <c r="C1441" s="382">
        <v>2017</v>
      </c>
      <c r="D1441" s="382">
        <v>99</v>
      </c>
      <c r="E1441" s="382">
        <v>99</v>
      </c>
      <c r="F1441" s="382">
        <v>99</v>
      </c>
      <c r="G1441" s="382">
        <v>99</v>
      </c>
      <c r="H1441" s="382">
        <v>99</v>
      </c>
      <c r="I1441" s="382">
        <v>99</v>
      </c>
      <c r="J1441" s="382">
        <v>999</v>
      </c>
      <c r="K1441" s="382">
        <v>99</v>
      </c>
      <c r="L1441" s="382">
        <v>99</v>
      </c>
      <c r="M1441" s="382">
        <v>2</v>
      </c>
      <c r="N1441" s="382">
        <v>99</v>
      </c>
      <c r="O1441" s="382">
        <v>99</v>
      </c>
      <c r="P1441" s="382">
        <v>9999</v>
      </c>
      <c r="Q1441" s="382">
        <v>460</v>
      </c>
      <c r="R1441" s="382">
        <v>5845</v>
      </c>
      <c r="S1441" s="382">
        <v>4.1449101796407186</v>
      </c>
      <c r="T1441" s="382">
        <v>2</v>
      </c>
      <c r="U1441" s="382">
        <v>7.0590590248075218</v>
      </c>
      <c r="V1441" s="382">
        <v>0</v>
      </c>
      <c r="W1441" s="382">
        <v>0</v>
      </c>
      <c r="X1441" s="382">
        <v>0.78699743370402064</v>
      </c>
      <c r="Y1441" s="382">
        <v>1.7108639863130881E-2</v>
      </c>
      <c r="Z1441" s="382">
        <v>2.8217617252925926</v>
      </c>
      <c r="AA1441" s="382">
        <v>1.5190977623600257</v>
      </c>
      <c r="AB1441" s="382">
        <v>0</v>
      </c>
      <c r="AC1441" s="382">
        <v>33.072241334165014</v>
      </c>
      <c r="AD1441" s="382"/>
      <c r="AE1441" s="382"/>
      <c r="AF1441" s="382">
        <v>33.547609481719562</v>
      </c>
      <c r="AG1441" s="382">
        <v>31.40313329598866</v>
      </c>
      <c r="AH1441" s="382">
        <v>1.1120615911035077</v>
      </c>
    </row>
    <row r="1442" spans="1:34" ht="15.6">
      <c r="A1442" s="382">
        <v>12</v>
      </c>
      <c r="B1442" s="382">
        <v>108</v>
      </c>
      <c r="C1442" s="382">
        <v>2017</v>
      </c>
      <c r="D1442" s="382">
        <v>99</v>
      </c>
      <c r="E1442" s="382">
        <v>99</v>
      </c>
      <c r="F1442" s="382">
        <v>99</v>
      </c>
      <c r="G1442" s="382">
        <v>99</v>
      </c>
      <c r="H1442" s="382">
        <v>99</v>
      </c>
      <c r="I1442" s="382">
        <v>99</v>
      </c>
      <c r="J1442" s="382">
        <v>999</v>
      </c>
      <c r="K1442" s="382">
        <v>99</v>
      </c>
      <c r="L1442" s="382">
        <v>99</v>
      </c>
      <c r="M1442" s="382">
        <v>3</v>
      </c>
      <c r="N1442" s="382">
        <v>99</v>
      </c>
      <c r="O1442" s="382">
        <v>99</v>
      </c>
      <c r="P1442" s="382">
        <v>9999</v>
      </c>
      <c r="Q1442" s="382">
        <v>6</v>
      </c>
      <c r="R1442" s="382">
        <v>74</v>
      </c>
      <c r="S1442" s="382">
        <v>4.2297297297297307</v>
      </c>
      <c r="T1442" s="382">
        <v>3</v>
      </c>
      <c r="U1442" s="382">
        <v>7.2689189189189198</v>
      </c>
      <c r="V1442" s="382">
        <v>0</v>
      </c>
      <c r="W1442" s="382">
        <v>0</v>
      </c>
      <c r="X1442" s="382">
        <v>0</v>
      </c>
      <c r="Y1442" s="382">
        <v>0</v>
      </c>
      <c r="Z1442" s="382">
        <v>2.7865471065836376</v>
      </c>
      <c r="AA1442" s="382">
        <v>1.2362464690988553</v>
      </c>
      <c r="AB1442" s="382">
        <v>0</v>
      </c>
      <c r="AC1442" s="382">
        <v>-4.5000945710276801</v>
      </c>
      <c r="AD1442" s="382"/>
      <c r="AE1442" s="382"/>
      <c r="AF1442" s="382">
        <v>0.42472593697985422</v>
      </c>
      <c r="AG1442" s="382">
        <v>0.40939562580676575</v>
      </c>
      <c r="AH1442" s="382">
        <v>0</v>
      </c>
    </row>
    <row r="1443" spans="1:34" ht="15.6">
      <c r="A1443" s="382">
        <v>12</v>
      </c>
      <c r="B1443" s="382">
        <v>109</v>
      </c>
      <c r="C1443" s="382">
        <v>2017</v>
      </c>
      <c r="D1443" s="382">
        <v>99</v>
      </c>
      <c r="E1443" s="382">
        <v>99</v>
      </c>
      <c r="F1443" s="382">
        <v>99</v>
      </c>
      <c r="G1443" s="382">
        <v>99</v>
      </c>
      <c r="H1443" s="382">
        <v>99</v>
      </c>
      <c r="I1443" s="382">
        <v>99</v>
      </c>
      <c r="J1443" s="382">
        <v>999</v>
      </c>
      <c r="K1443" s="382">
        <v>99</v>
      </c>
      <c r="L1443" s="382">
        <v>99</v>
      </c>
      <c r="M1443" s="382">
        <v>4</v>
      </c>
      <c r="N1443" s="382">
        <v>99</v>
      </c>
      <c r="O1443" s="382">
        <v>99</v>
      </c>
      <c r="P1443" s="382">
        <v>9999</v>
      </c>
      <c r="Q1443" s="382">
        <v>9</v>
      </c>
      <c r="R1443" s="382">
        <v>54</v>
      </c>
      <c r="S1443" s="382">
        <v>5.4444444444444438</v>
      </c>
      <c r="T1443" s="382">
        <v>4</v>
      </c>
      <c r="U1443" s="382">
        <v>7.8388888888888895</v>
      </c>
      <c r="V1443" s="382">
        <v>0</v>
      </c>
      <c r="W1443" s="382">
        <v>0</v>
      </c>
      <c r="X1443" s="382">
        <v>0</v>
      </c>
      <c r="Y1443" s="382">
        <v>0</v>
      </c>
      <c r="Z1443" s="382">
        <v>2.6857936730733796</v>
      </c>
      <c r="AA1443" s="382">
        <v>1.1811273125260713</v>
      </c>
      <c r="AB1443" s="382">
        <v>0</v>
      </c>
      <c r="AC1443" s="382">
        <v>-3.5804156745570528</v>
      </c>
      <c r="AD1443" s="382"/>
      <c r="AE1443" s="382"/>
      <c r="AF1443" s="382">
        <v>0.30993514320151511</v>
      </c>
      <c r="AG1443" s="382">
        <v>0.32217357948318259</v>
      </c>
      <c r="AH1443" s="382">
        <v>0</v>
      </c>
    </row>
    <row r="1444" spans="1:34" ht="15.6">
      <c r="A1444" s="382">
        <v>12</v>
      </c>
      <c r="B1444" s="382">
        <v>110</v>
      </c>
      <c r="C1444" s="382">
        <v>2017</v>
      </c>
      <c r="D1444" s="382">
        <v>99</v>
      </c>
      <c r="E1444" s="382">
        <v>99</v>
      </c>
      <c r="F1444" s="382">
        <v>99</v>
      </c>
      <c r="G1444" s="382">
        <v>99</v>
      </c>
      <c r="H1444" s="382">
        <v>99</v>
      </c>
      <c r="I1444" s="382">
        <v>99</v>
      </c>
      <c r="J1444" s="382">
        <v>999</v>
      </c>
      <c r="K1444" s="382">
        <v>99</v>
      </c>
      <c r="L1444" s="382">
        <v>99</v>
      </c>
      <c r="M1444" s="382">
        <v>5</v>
      </c>
      <c r="N1444" s="382">
        <v>99</v>
      </c>
      <c r="O1444" s="382">
        <v>99</v>
      </c>
      <c r="P1444" s="382">
        <v>9999</v>
      </c>
      <c r="Q1444" s="382">
        <v>475</v>
      </c>
      <c r="R1444" s="382">
        <v>10959</v>
      </c>
      <c r="S1444" s="382">
        <v>5.4050552057669492</v>
      </c>
      <c r="T1444" s="382">
        <v>4.9466192170818513</v>
      </c>
      <c r="U1444" s="382">
        <v>7.6564558810110448</v>
      </c>
      <c r="V1444" s="382">
        <v>2.7374760470845888E-2</v>
      </c>
      <c r="W1444" s="382">
        <v>0</v>
      </c>
      <c r="X1444" s="382">
        <v>1.9344830732731089</v>
      </c>
      <c r="Y1444" s="382">
        <v>0.10949904188338357</v>
      </c>
      <c r="Z1444" s="382">
        <v>3.1028299465191438</v>
      </c>
      <c r="AA1444" s="382">
        <v>1.9962772164324296</v>
      </c>
      <c r="AB1444" s="382">
        <v>0.51386224477557918</v>
      </c>
      <c r="AC1444" s="382">
        <v>10.948669487441732</v>
      </c>
      <c r="AD1444" s="382">
        <v>-9.912097928339028</v>
      </c>
      <c r="AE1444" s="382">
        <v>-17.150554348871463</v>
      </c>
      <c r="AF1444" s="382">
        <v>62.899615450840813</v>
      </c>
      <c r="AG1444" s="382">
        <v>63.861683796488016</v>
      </c>
      <c r="AH1444" s="382">
        <v>0.3923715667487907</v>
      </c>
    </row>
    <row r="1445" spans="1:34" ht="15.6">
      <c r="A1445" s="382">
        <v>12</v>
      </c>
      <c r="B1445" s="382">
        <v>111</v>
      </c>
      <c r="C1445" s="382">
        <v>2017</v>
      </c>
      <c r="D1445" s="382">
        <v>99</v>
      </c>
      <c r="E1445" s="382">
        <v>99</v>
      </c>
      <c r="F1445" s="382">
        <v>99</v>
      </c>
      <c r="G1445" s="382">
        <v>99</v>
      </c>
      <c r="H1445" s="382">
        <v>99</v>
      </c>
      <c r="I1445" s="382">
        <v>99</v>
      </c>
      <c r="J1445" s="382">
        <v>999</v>
      </c>
      <c r="K1445" s="382">
        <v>99</v>
      </c>
      <c r="L1445" s="382">
        <v>99</v>
      </c>
      <c r="M1445" s="382">
        <v>6</v>
      </c>
      <c r="N1445" s="382">
        <v>99</v>
      </c>
      <c r="O1445" s="382">
        <v>99</v>
      </c>
      <c r="P1445" s="382">
        <v>9999</v>
      </c>
      <c r="Q1445" s="382">
        <v>1</v>
      </c>
      <c r="R1445" s="382">
        <v>1</v>
      </c>
      <c r="S1445" s="382">
        <v>8</v>
      </c>
      <c r="T1445" s="382">
        <v>6</v>
      </c>
      <c r="U1445" s="382">
        <v>10.5</v>
      </c>
      <c r="V1445" s="382">
        <v>0</v>
      </c>
      <c r="W1445" s="382">
        <v>0</v>
      </c>
      <c r="X1445" s="382">
        <v>0</v>
      </c>
      <c r="Y1445" s="382">
        <v>0</v>
      </c>
      <c r="Z1445" s="382">
        <v>0</v>
      </c>
      <c r="AA1445" s="382">
        <v>0</v>
      </c>
      <c r="AB1445" s="382">
        <v>0</v>
      </c>
      <c r="AC1445" s="382"/>
      <c r="AD1445" s="382"/>
      <c r="AE1445" s="382"/>
      <c r="AF1445" s="382">
        <v>5.7395396889169514E-3</v>
      </c>
      <c r="AG1445" s="382">
        <v>7.9915487469251548E-3</v>
      </c>
      <c r="AH1445" s="382">
        <v>0</v>
      </c>
    </row>
    <row r="1446" spans="1:34" ht="15.6">
      <c r="A1446" s="382">
        <v>12</v>
      </c>
      <c r="B1446" s="382">
        <v>112</v>
      </c>
      <c r="C1446" s="382">
        <v>2017</v>
      </c>
      <c r="D1446" s="382">
        <v>99</v>
      </c>
      <c r="E1446" s="382">
        <v>99</v>
      </c>
      <c r="F1446" s="382">
        <v>99</v>
      </c>
      <c r="G1446" s="382">
        <v>99</v>
      </c>
      <c r="H1446" s="382">
        <v>99</v>
      </c>
      <c r="I1446" s="382">
        <v>99</v>
      </c>
      <c r="J1446" s="382">
        <v>999</v>
      </c>
      <c r="K1446" s="382">
        <v>99</v>
      </c>
      <c r="L1446" s="382">
        <v>99</v>
      </c>
      <c r="M1446" s="382">
        <v>7</v>
      </c>
      <c r="N1446" s="382">
        <v>99</v>
      </c>
      <c r="O1446" s="382">
        <v>99</v>
      </c>
      <c r="P1446" s="382">
        <v>9999</v>
      </c>
      <c r="Q1446" s="382">
        <v>1</v>
      </c>
      <c r="R1446" s="382">
        <v>1</v>
      </c>
      <c r="S1446" s="382">
        <v>5</v>
      </c>
      <c r="T1446" s="382">
        <v>7</v>
      </c>
      <c r="U1446" s="382">
        <v>9.4</v>
      </c>
      <c r="V1446" s="382">
        <v>0</v>
      </c>
      <c r="W1446" s="382">
        <v>0</v>
      </c>
      <c r="X1446" s="382">
        <v>0</v>
      </c>
      <c r="Y1446" s="382">
        <v>0</v>
      </c>
      <c r="Z1446" s="382">
        <v>0</v>
      </c>
      <c r="AA1446" s="382">
        <v>0</v>
      </c>
      <c r="AB1446" s="382">
        <v>0</v>
      </c>
      <c r="AC1446" s="382"/>
      <c r="AD1446" s="382"/>
      <c r="AE1446" s="382"/>
      <c r="AF1446" s="382">
        <v>5.7395396889169514E-3</v>
      </c>
      <c r="AG1446" s="382">
        <v>7.1543388781996646E-3</v>
      </c>
      <c r="AH1446" s="382">
        <v>0</v>
      </c>
    </row>
    <row r="1447" spans="1:34" ht="15.6">
      <c r="A1447" s="382">
        <v>12</v>
      </c>
      <c r="B1447" s="382">
        <v>113</v>
      </c>
      <c r="C1447" s="382">
        <v>2017</v>
      </c>
      <c r="D1447" s="382">
        <v>99</v>
      </c>
      <c r="E1447" s="382">
        <v>99</v>
      </c>
      <c r="F1447" s="382">
        <v>99</v>
      </c>
      <c r="G1447" s="382">
        <v>99</v>
      </c>
      <c r="H1447" s="382">
        <v>99</v>
      </c>
      <c r="I1447" s="382">
        <v>99</v>
      </c>
      <c r="J1447" s="382">
        <v>999</v>
      </c>
      <c r="K1447" s="382">
        <v>99</v>
      </c>
      <c r="L1447" s="382">
        <v>99</v>
      </c>
      <c r="M1447" s="382">
        <v>8</v>
      </c>
      <c r="N1447" s="382">
        <v>99</v>
      </c>
      <c r="O1447" s="382">
        <v>99</v>
      </c>
      <c r="P1447" s="382">
        <v>9999</v>
      </c>
      <c r="Q1447" s="382">
        <v>142</v>
      </c>
      <c r="R1447" s="382">
        <v>484</v>
      </c>
      <c r="S1447" s="382">
        <v>6.0247933884297513</v>
      </c>
      <c r="T1447" s="382">
        <v>8</v>
      </c>
      <c r="U1447" s="382">
        <v>10.719008264462817</v>
      </c>
      <c r="V1447" s="382">
        <v>0</v>
      </c>
      <c r="W1447" s="382">
        <v>0</v>
      </c>
      <c r="X1447" s="382">
        <v>14.462809917355372</v>
      </c>
      <c r="Y1447" s="382">
        <v>1.2396694214876036</v>
      </c>
      <c r="Z1447" s="382">
        <v>4.5168017656317661</v>
      </c>
      <c r="AA1447" s="382">
        <v>1.3799796975231644</v>
      </c>
      <c r="AB1447" s="382">
        <v>0</v>
      </c>
      <c r="AC1447" s="382">
        <v>32.075914042196978</v>
      </c>
      <c r="AD1447" s="382"/>
      <c r="AE1447" s="382"/>
      <c r="AF1447" s="382">
        <v>2.7779372094358039</v>
      </c>
      <c r="AG1447" s="382">
        <v>3.9485861808616889</v>
      </c>
      <c r="AH1447" s="382">
        <v>0.41322314049586795</v>
      </c>
    </row>
    <row r="1448" spans="1:34" ht="15.6">
      <c r="A1448" s="382">
        <v>12</v>
      </c>
      <c r="B1448" s="382">
        <v>114</v>
      </c>
      <c r="C1448" s="382">
        <v>2017</v>
      </c>
      <c r="D1448" s="382">
        <v>99</v>
      </c>
      <c r="E1448" s="382">
        <v>99</v>
      </c>
      <c r="F1448" s="382">
        <v>99</v>
      </c>
      <c r="G1448" s="382">
        <v>99</v>
      </c>
      <c r="H1448" s="382">
        <v>99</v>
      </c>
      <c r="I1448" s="382">
        <v>99</v>
      </c>
      <c r="J1448" s="382">
        <v>999</v>
      </c>
      <c r="K1448" s="382">
        <v>99</v>
      </c>
      <c r="L1448" s="382">
        <v>99</v>
      </c>
      <c r="M1448" s="382">
        <v>9</v>
      </c>
      <c r="N1448" s="382">
        <v>99</v>
      </c>
      <c r="O1448" s="382">
        <v>99</v>
      </c>
      <c r="P1448" s="382">
        <v>9999</v>
      </c>
      <c r="Q1448" s="382"/>
      <c r="R1448" s="382"/>
      <c r="S1448" s="382"/>
      <c r="T1448" s="382"/>
      <c r="U1448" s="382"/>
      <c r="V1448" s="382"/>
      <c r="W1448" s="382"/>
      <c r="X1448" s="382"/>
      <c r="Y1448" s="382"/>
      <c r="Z1448" s="382"/>
      <c r="AA1448" s="382"/>
      <c r="AB1448" s="382"/>
      <c r="AC1448" s="382"/>
      <c r="AD1448" s="382"/>
      <c r="AE1448" s="382"/>
      <c r="AF1448" s="382"/>
      <c r="AG1448" s="382"/>
      <c r="AH1448" s="382"/>
    </row>
    <row r="1449" spans="1:34" ht="15.6">
      <c r="A1449" s="382">
        <v>12</v>
      </c>
      <c r="B1449" s="382">
        <v>115</v>
      </c>
      <c r="C1449" s="382">
        <v>2017</v>
      </c>
      <c r="D1449" s="382">
        <v>99</v>
      </c>
      <c r="E1449" s="382">
        <v>99</v>
      </c>
      <c r="F1449" s="382">
        <v>99</v>
      </c>
      <c r="G1449" s="382">
        <v>99</v>
      </c>
      <c r="H1449" s="382">
        <v>99</v>
      </c>
      <c r="I1449" s="382">
        <v>99</v>
      </c>
      <c r="J1449" s="382">
        <v>999</v>
      </c>
      <c r="K1449" s="382">
        <v>99</v>
      </c>
      <c r="L1449" s="382">
        <v>99</v>
      </c>
      <c r="M1449" s="382">
        <v>10</v>
      </c>
      <c r="N1449" s="382">
        <v>99</v>
      </c>
      <c r="O1449" s="382">
        <v>99</v>
      </c>
      <c r="P1449" s="382">
        <v>9999</v>
      </c>
      <c r="Q1449" s="382"/>
      <c r="R1449" s="382"/>
      <c r="S1449" s="382"/>
      <c r="T1449" s="382"/>
      <c r="U1449" s="382"/>
      <c r="V1449" s="382"/>
      <c r="W1449" s="382"/>
      <c r="X1449" s="382"/>
      <c r="Y1449" s="382"/>
      <c r="Z1449" s="382"/>
      <c r="AA1449" s="382"/>
      <c r="AB1449" s="382"/>
      <c r="AC1449" s="382"/>
      <c r="AD1449" s="382"/>
      <c r="AE1449" s="382"/>
      <c r="AF1449" s="382"/>
      <c r="AG1449" s="382"/>
      <c r="AH1449" s="382"/>
    </row>
    <row r="1450" spans="1:34" ht="15.6">
      <c r="A1450" s="382">
        <v>12</v>
      </c>
      <c r="B1450" s="382">
        <v>116</v>
      </c>
      <c r="C1450" s="382">
        <v>2017</v>
      </c>
      <c r="D1450" s="382">
        <v>99</v>
      </c>
      <c r="E1450" s="382">
        <v>99</v>
      </c>
      <c r="F1450" s="382">
        <v>99</v>
      </c>
      <c r="G1450" s="382">
        <v>99</v>
      </c>
      <c r="H1450" s="382">
        <v>99</v>
      </c>
      <c r="I1450" s="382">
        <v>99</v>
      </c>
      <c r="J1450" s="382">
        <v>999</v>
      </c>
      <c r="K1450" s="382">
        <v>99</v>
      </c>
      <c r="L1450" s="382">
        <v>99</v>
      </c>
      <c r="M1450" s="382">
        <v>11</v>
      </c>
      <c r="N1450" s="382">
        <v>99</v>
      </c>
      <c r="O1450" s="382">
        <v>99</v>
      </c>
      <c r="P1450" s="382">
        <v>9999</v>
      </c>
      <c r="Q1450" s="382">
        <v>2</v>
      </c>
      <c r="R1450" s="382">
        <v>2</v>
      </c>
      <c r="S1450" s="382">
        <v>7</v>
      </c>
      <c r="T1450" s="382">
        <v>11</v>
      </c>
      <c r="U1450" s="382">
        <v>16</v>
      </c>
      <c r="V1450" s="382">
        <v>0</v>
      </c>
      <c r="W1450" s="382">
        <v>100</v>
      </c>
      <c r="X1450" s="382">
        <v>50</v>
      </c>
      <c r="Y1450" s="382">
        <v>0</v>
      </c>
      <c r="Z1450" s="382">
        <v>6.2</v>
      </c>
      <c r="AA1450" s="382">
        <v>1</v>
      </c>
      <c r="AB1450" s="382">
        <v>0</v>
      </c>
      <c r="AC1450" s="382">
        <v>-100.00000000000001</v>
      </c>
      <c r="AD1450" s="382"/>
      <c r="AE1450" s="382"/>
      <c r="AF1450" s="382">
        <v>1.1479079377833903E-2</v>
      </c>
      <c r="AG1450" s="382">
        <v>2.4355196181105241E-2</v>
      </c>
      <c r="AH1450" s="382">
        <v>0</v>
      </c>
    </row>
    <row r="1451" spans="1:34" ht="15.6">
      <c r="A1451" s="382">
        <v>12</v>
      </c>
      <c r="B1451" s="382">
        <v>117</v>
      </c>
      <c r="C1451" s="382">
        <v>2017</v>
      </c>
      <c r="D1451" s="382">
        <v>99</v>
      </c>
      <c r="E1451" s="382">
        <v>99</v>
      </c>
      <c r="F1451" s="382">
        <v>99</v>
      </c>
      <c r="G1451" s="382">
        <v>99</v>
      </c>
      <c r="H1451" s="382">
        <v>99</v>
      </c>
      <c r="I1451" s="382">
        <v>99</v>
      </c>
      <c r="J1451" s="382">
        <v>999</v>
      </c>
      <c r="K1451" s="382">
        <v>99</v>
      </c>
      <c r="L1451" s="382">
        <v>99</v>
      </c>
      <c r="M1451" s="382">
        <v>12</v>
      </c>
      <c r="N1451" s="382">
        <v>99</v>
      </c>
      <c r="O1451" s="382">
        <v>99</v>
      </c>
      <c r="P1451" s="382">
        <v>9999</v>
      </c>
      <c r="Q1451" s="382"/>
      <c r="R1451" s="382"/>
      <c r="S1451" s="382"/>
      <c r="T1451" s="382"/>
      <c r="U1451" s="382"/>
      <c r="V1451" s="382"/>
      <c r="W1451" s="382"/>
      <c r="X1451" s="382"/>
      <c r="Y1451" s="382"/>
      <c r="Z1451" s="382"/>
      <c r="AA1451" s="382"/>
      <c r="AB1451" s="382"/>
      <c r="AC1451" s="382"/>
      <c r="AD1451" s="382"/>
      <c r="AE1451" s="382"/>
      <c r="AF1451" s="382"/>
      <c r="AG1451" s="382"/>
      <c r="AH1451" s="382"/>
    </row>
    <row r="1452" spans="1:34" ht="15.6">
      <c r="A1452" s="382">
        <v>12</v>
      </c>
      <c r="B1452" s="382">
        <v>118</v>
      </c>
      <c r="C1452" s="382">
        <v>2017</v>
      </c>
      <c r="D1452" s="382">
        <v>99</v>
      </c>
      <c r="E1452" s="382">
        <v>99</v>
      </c>
      <c r="F1452" s="382">
        <v>99</v>
      </c>
      <c r="G1452" s="382">
        <v>99</v>
      </c>
      <c r="H1452" s="382">
        <v>99</v>
      </c>
      <c r="I1452" s="382">
        <v>99</v>
      </c>
      <c r="J1452" s="382">
        <v>999</v>
      </c>
      <c r="K1452" s="382">
        <v>99</v>
      </c>
      <c r="L1452" s="382">
        <v>99</v>
      </c>
      <c r="M1452" s="382">
        <v>13</v>
      </c>
      <c r="N1452" s="382">
        <v>99</v>
      </c>
      <c r="O1452" s="382">
        <v>99</v>
      </c>
      <c r="P1452" s="382">
        <v>9999</v>
      </c>
      <c r="Q1452" s="382"/>
      <c r="R1452" s="382"/>
      <c r="S1452" s="382"/>
      <c r="T1452" s="382"/>
      <c r="U1452" s="382"/>
      <c r="V1452" s="382"/>
      <c r="W1452" s="382"/>
      <c r="X1452" s="382"/>
      <c r="Y1452" s="382"/>
      <c r="Z1452" s="382"/>
      <c r="AA1452" s="382"/>
      <c r="AB1452" s="382"/>
      <c r="AC1452" s="382"/>
      <c r="AD1452" s="382"/>
      <c r="AE1452" s="382"/>
      <c r="AF1452" s="382"/>
      <c r="AG1452" s="382"/>
      <c r="AH1452" s="382"/>
    </row>
    <row r="1453" spans="1:34" ht="15.6">
      <c r="A1453" s="382">
        <v>12</v>
      </c>
      <c r="B1453" s="382">
        <v>119</v>
      </c>
      <c r="C1453" s="382">
        <v>2017</v>
      </c>
      <c r="D1453" s="382">
        <v>99</v>
      </c>
      <c r="E1453" s="382">
        <v>99</v>
      </c>
      <c r="F1453" s="382">
        <v>99</v>
      </c>
      <c r="G1453" s="382">
        <v>99</v>
      </c>
      <c r="H1453" s="382">
        <v>99</v>
      </c>
      <c r="I1453" s="382">
        <v>99</v>
      </c>
      <c r="J1453" s="382">
        <v>999</v>
      </c>
      <c r="K1453" s="382">
        <v>99</v>
      </c>
      <c r="L1453" s="382">
        <v>99</v>
      </c>
      <c r="M1453" s="382">
        <v>14</v>
      </c>
      <c r="N1453" s="382">
        <v>99</v>
      </c>
      <c r="O1453" s="382">
        <v>99</v>
      </c>
      <c r="P1453" s="382">
        <v>9999</v>
      </c>
      <c r="Q1453" s="382"/>
      <c r="R1453" s="382"/>
      <c r="S1453" s="382"/>
      <c r="T1453" s="382"/>
      <c r="U1453" s="382"/>
      <c r="V1453" s="382"/>
      <c r="W1453" s="382"/>
      <c r="X1453" s="382"/>
      <c r="Y1453" s="382"/>
      <c r="Z1453" s="382"/>
      <c r="AA1453" s="382"/>
      <c r="AB1453" s="382"/>
      <c r="AC1453" s="382"/>
      <c r="AD1453" s="382"/>
      <c r="AE1453" s="382"/>
      <c r="AF1453" s="382"/>
      <c r="AG1453" s="382"/>
      <c r="AH1453" s="382"/>
    </row>
    <row r="1454" spans="1:34" ht="15.6">
      <c r="A1454" s="382">
        <v>12</v>
      </c>
      <c r="B1454" s="382">
        <v>120</v>
      </c>
      <c r="C1454" s="382">
        <v>2017</v>
      </c>
      <c r="D1454" s="382">
        <v>99</v>
      </c>
      <c r="E1454" s="382">
        <v>99</v>
      </c>
      <c r="F1454" s="382">
        <v>99</v>
      </c>
      <c r="G1454" s="382">
        <v>99</v>
      </c>
      <c r="H1454" s="382">
        <v>99</v>
      </c>
      <c r="I1454" s="382">
        <v>99</v>
      </c>
      <c r="J1454" s="382">
        <v>999</v>
      </c>
      <c r="K1454" s="382">
        <v>99</v>
      </c>
      <c r="L1454" s="382">
        <v>99</v>
      </c>
      <c r="M1454" s="382">
        <v>15</v>
      </c>
      <c r="N1454" s="382">
        <v>99</v>
      </c>
      <c r="O1454" s="382">
        <v>99</v>
      </c>
      <c r="P1454" s="382">
        <v>9999</v>
      </c>
      <c r="Q1454" s="382"/>
      <c r="R1454" s="382"/>
      <c r="S1454" s="382"/>
      <c r="T1454" s="382"/>
      <c r="U1454" s="382"/>
      <c r="V1454" s="382"/>
      <c r="W1454" s="382"/>
      <c r="X1454" s="382"/>
      <c r="Y1454" s="382"/>
      <c r="Z1454" s="382"/>
      <c r="AA1454" s="382"/>
      <c r="AB1454" s="382"/>
      <c r="AC1454" s="382"/>
      <c r="AD1454" s="382"/>
      <c r="AE1454" s="382"/>
      <c r="AF1454" s="382"/>
      <c r="AG1454" s="382"/>
      <c r="AH1454" s="382"/>
    </row>
    <row r="1455" spans="1:34" ht="15.6">
      <c r="A1455" s="382">
        <v>12</v>
      </c>
      <c r="B1455" s="382">
        <v>121</v>
      </c>
      <c r="C1455" s="382">
        <v>2016</v>
      </c>
      <c r="D1455" s="382">
        <v>99</v>
      </c>
      <c r="E1455" s="382">
        <v>99</v>
      </c>
      <c r="F1455" s="382">
        <v>99</v>
      </c>
      <c r="G1455" s="382">
        <v>99</v>
      </c>
      <c r="H1455" s="382">
        <v>99</v>
      </c>
      <c r="I1455" s="382">
        <v>99</v>
      </c>
      <c r="J1455" s="382">
        <v>999</v>
      </c>
      <c r="K1455" s="382">
        <v>99</v>
      </c>
      <c r="L1455" s="382">
        <v>99</v>
      </c>
      <c r="M1455" s="382">
        <v>1</v>
      </c>
      <c r="N1455" s="382">
        <v>99</v>
      </c>
      <c r="O1455" s="382">
        <v>99</v>
      </c>
      <c r="P1455" s="382">
        <v>9999</v>
      </c>
      <c r="Q1455" s="382">
        <v>1</v>
      </c>
      <c r="R1455" s="382">
        <v>1</v>
      </c>
      <c r="S1455" s="382">
        <v>5</v>
      </c>
      <c r="T1455" s="382">
        <v>1</v>
      </c>
      <c r="U1455" s="382">
        <v>3.6</v>
      </c>
      <c r="V1455" s="382">
        <v>0</v>
      </c>
      <c r="W1455" s="382">
        <v>0</v>
      </c>
      <c r="X1455" s="382">
        <v>0</v>
      </c>
      <c r="Y1455" s="382">
        <v>0</v>
      </c>
      <c r="Z1455" s="382">
        <v>0</v>
      </c>
      <c r="AA1455" s="382">
        <v>0</v>
      </c>
      <c r="AB1455" s="382">
        <v>0</v>
      </c>
      <c r="AC1455" s="382"/>
      <c r="AD1455" s="382"/>
      <c r="AE1455" s="382"/>
      <c r="AF1455" s="382">
        <v>6.8422853232979822E-3</v>
      </c>
      <c r="AG1455" s="382">
        <v>3.2312700776312622E-3</v>
      </c>
      <c r="AH1455" s="382">
        <v>0</v>
      </c>
    </row>
    <row r="1456" spans="1:34" ht="15.6">
      <c r="A1456" s="382">
        <v>12</v>
      </c>
      <c r="B1456" s="382">
        <v>122</v>
      </c>
      <c r="C1456" s="382">
        <v>2016</v>
      </c>
      <c r="D1456" s="382">
        <v>99</v>
      </c>
      <c r="E1456" s="382">
        <v>99</v>
      </c>
      <c r="F1456" s="382">
        <v>99</v>
      </c>
      <c r="G1456" s="382">
        <v>99</v>
      </c>
      <c r="H1456" s="382">
        <v>99</v>
      </c>
      <c r="I1456" s="382">
        <v>99</v>
      </c>
      <c r="J1456" s="382">
        <v>999</v>
      </c>
      <c r="K1456" s="382">
        <v>99</v>
      </c>
      <c r="L1456" s="382">
        <v>99</v>
      </c>
      <c r="M1456" s="382">
        <v>2</v>
      </c>
      <c r="N1456" s="382">
        <v>99</v>
      </c>
      <c r="O1456" s="382">
        <v>99</v>
      </c>
      <c r="P1456" s="382">
        <v>9999</v>
      </c>
      <c r="Q1456" s="382">
        <v>411</v>
      </c>
      <c r="R1456" s="382">
        <v>4975</v>
      </c>
      <c r="S1456" s="382">
        <v>4.2757788944723609</v>
      </c>
      <c r="T1456" s="382">
        <v>2</v>
      </c>
      <c r="U1456" s="382">
        <v>6.6829547738693522</v>
      </c>
      <c r="V1456" s="382">
        <v>0</v>
      </c>
      <c r="W1456" s="382">
        <v>0</v>
      </c>
      <c r="X1456" s="382">
        <v>0.46231155778894473</v>
      </c>
      <c r="Y1456" s="382">
        <v>0</v>
      </c>
      <c r="Z1456" s="382">
        <v>2.7596560329260447</v>
      </c>
      <c r="AA1456" s="382">
        <v>1.5852099939697872</v>
      </c>
      <c r="AB1456" s="382">
        <v>0</v>
      </c>
      <c r="AC1456" s="382">
        <v>26.114853777518626</v>
      </c>
      <c r="AD1456" s="382"/>
      <c r="AE1456" s="382"/>
      <c r="AF1456" s="382">
        <v>34.040369483407446</v>
      </c>
      <c r="AG1456" s="382">
        <v>29.842305044461384</v>
      </c>
      <c r="AH1456" s="382">
        <v>0.44221105527638194</v>
      </c>
    </row>
    <row r="1457" spans="1:34" ht="15.6">
      <c r="A1457" s="382">
        <v>12</v>
      </c>
      <c r="B1457" s="382">
        <v>123</v>
      </c>
      <c r="C1457" s="382">
        <v>2016</v>
      </c>
      <c r="D1457" s="382">
        <v>99</v>
      </c>
      <c r="E1457" s="382">
        <v>99</v>
      </c>
      <c r="F1457" s="382">
        <v>99</v>
      </c>
      <c r="G1457" s="382">
        <v>99</v>
      </c>
      <c r="H1457" s="382">
        <v>99</v>
      </c>
      <c r="I1457" s="382">
        <v>99</v>
      </c>
      <c r="J1457" s="382">
        <v>999</v>
      </c>
      <c r="K1457" s="382">
        <v>99</v>
      </c>
      <c r="L1457" s="382">
        <v>99</v>
      </c>
      <c r="M1457" s="382">
        <v>3</v>
      </c>
      <c r="N1457" s="382">
        <v>99</v>
      </c>
      <c r="O1457" s="382">
        <v>99</v>
      </c>
      <c r="P1457" s="382">
        <v>9999</v>
      </c>
      <c r="Q1457" s="382">
        <v>6</v>
      </c>
      <c r="R1457" s="382">
        <v>25</v>
      </c>
      <c r="S1457" s="382">
        <v>5.4</v>
      </c>
      <c r="T1457" s="382">
        <v>3</v>
      </c>
      <c r="U1457" s="382">
        <v>9.9959999999999987</v>
      </c>
      <c r="V1457" s="382">
        <v>0</v>
      </c>
      <c r="W1457" s="382">
        <v>0</v>
      </c>
      <c r="X1457" s="382">
        <v>0</v>
      </c>
      <c r="Y1457" s="382">
        <v>0</v>
      </c>
      <c r="Z1457" s="382">
        <v>2.1062725369714235</v>
      </c>
      <c r="AA1457" s="382">
        <v>1.3266499161421581</v>
      </c>
      <c r="AB1457" s="382">
        <v>0</v>
      </c>
      <c r="AC1457" s="382">
        <v>13.226991165656596</v>
      </c>
      <c r="AD1457" s="382"/>
      <c r="AE1457" s="382"/>
      <c r="AF1457" s="382">
        <v>0.17105713308244955</v>
      </c>
      <c r="AG1457" s="382">
        <v>0.22430399788890337</v>
      </c>
      <c r="AH1457" s="382">
        <v>24</v>
      </c>
    </row>
    <row r="1458" spans="1:34" ht="15.6">
      <c r="A1458" s="382">
        <v>12</v>
      </c>
      <c r="B1458" s="382">
        <v>124</v>
      </c>
      <c r="C1458" s="382">
        <v>2016</v>
      </c>
      <c r="D1458" s="382">
        <v>99</v>
      </c>
      <c r="E1458" s="382">
        <v>99</v>
      </c>
      <c r="F1458" s="382">
        <v>99</v>
      </c>
      <c r="G1458" s="382">
        <v>99</v>
      </c>
      <c r="H1458" s="382">
        <v>99</v>
      </c>
      <c r="I1458" s="382">
        <v>99</v>
      </c>
      <c r="J1458" s="382">
        <v>999</v>
      </c>
      <c r="K1458" s="382">
        <v>99</v>
      </c>
      <c r="L1458" s="382">
        <v>99</v>
      </c>
      <c r="M1458" s="382">
        <v>4</v>
      </c>
      <c r="N1458" s="382">
        <v>99</v>
      </c>
      <c r="O1458" s="382">
        <v>99</v>
      </c>
      <c r="P1458" s="382">
        <v>9999</v>
      </c>
      <c r="Q1458" s="382">
        <v>5</v>
      </c>
      <c r="R1458" s="382">
        <v>13</v>
      </c>
      <c r="S1458" s="382">
        <v>6.0769230769230758</v>
      </c>
      <c r="T1458" s="382">
        <v>4</v>
      </c>
      <c r="U1458" s="382">
        <v>10.069230769230767</v>
      </c>
      <c r="V1458" s="382">
        <v>0</v>
      </c>
      <c r="W1458" s="382">
        <v>0</v>
      </c>
      <c r="X1458" s="382">
        <v>0</v>
      </c>
      <c r="Y1458" s="382">
        <v>0</v>
      </c>
      <c r="Z1458" s="382">
        <v>2.3840445966997499</v>
      </c>
      <c r="AA1458" s="382">
        <v>1.1409536133993341</v>
      </c>
      <c r="AB1458" s="382">
        <v>0</v>
      </c>
      <c r="AC1458" s="382">
        <v>73.048554069886805</v>
      </c>
      <c r="AD1458" s="382"/>
      <c r="AE1458" s="382"/>
      <c r="AF1458" s="382">
        <v>8.8949709202873761E-2</v>
      </c>
      <c r="AG1458" s="382">
        <v>0.11749257032275898</v>
      </c>
      <c r="AH1458" s="382">
        <v>7.6923076923076898</v>
      </c>
    </row>
    <row r="1459" spans="1:34" ht="15.6">
      <c r="A1459" s="382">
        <v>12</v>
      </c>
      <c r="B1459" s="382">
        <v>125</v>
      </c>
      <c r="C1459" s="382">
        <v>2016</v>
      </c>
      <c r="D1459" s="382">
        <v>99</v>
      </c>
      <c r="E1459" s="382">
        <v>99</v>
      </c>
      <c r="F1459" s="382">
        <v>99</v>
      </c>
      <c r="G1459" s="382">
        <v>99</v>
      </c>
      <c r="H1459" s="382">
        <v>99</v>
      </c>
      <c r="I1459" s="382">
        <v>99</v>
      </c>
      <c r="J1459" s="382">
        <v>999</v>
      </c>
      <c r="K1459" s="382">
        <v>99</v>
      </c>
      <c r="L1459" s="382">
        <v>99</v>
      </c>
      <c r="M1459" s="382">
        <v>5</v>
      </c>
      <c r="N1459" s="382">
        <v>99</v>
      </c>
      <c r="O1459" s="382">
        <v>99</v>
      </c>
      <c r="P1459" s="382">
        <v>9999</v>
      </c>
      <c r="Q1459" s="382">
        <v>465</v>
      </c>
      <c r="R1459" s="382">
        <v>9243</v>
      </c>
      <c r="S1459" s="382">
        <v>5.5652926539002499</v>
      </c>
      <c r="T1459" s="382">
        <v>4.8993833171048351</v>
      </c>
      <c r="U1459" s="382">
        <v>7.9379097695553424</v>
      </c>
      <c r="V1459" s="382">
        <v>3.2456994482310944E-2</v>
      </c>
      <c r="W1459" s="382">
        <v>0</v>
      </c>
      <c r="X1459" s="382">
        <v>2.9211295034079838</v>
      </c>
      <c r="Y1459" s="382">
        <v>0.12982797792924378</v>
      </c>
      <c r="Z1459" s="382">
        <v>3.3321500076947288</v>
      </c>
      <c r="AA1459" s="382">
        <v>1.2602214730494961</v>
      </c>
      <c r="AB1459" s="382">
        <v>0.70211088696800239</v>
      </c>
      <c r="AC1459" s="382">
        <v>15.707162388449253</v>
      </c>
      <c r="AD1459" s="382">
        <v>-17.104526605999911</v>
      </c>
      <c r="AE1459" s="382">
        <v>-16.681583999974563</v>
      </c>
      <c r="AF1459" s="382">
        <v>63.243243243243242</v>
      </c>
      <c r="AG1459" s="382">
        <v>65.855169089670412</v>
      </c>
      <c r="AH1459" s="382">
        <v>0.43275992643081246</v>
      </c>
    </row>
    <row r="1460" spans="1:34" ht="15.6">
      <c r="A1460" s="382">
        <v>12</v>
      </c>
      <c r="B1460" s="382">
        <v>126</v>
      </c>
      <c r="C1460" s="382">
        <v>2016</v>
      </c>
      <c r="D1460" s="382">
        <v>99</v>
      </c>
      <c r="E1460" s="382">
        <v>99</v>
      </c>
      <c r="F1460" s="382">
        <v>99</v>
      </c>
      <c r="G1460" s="382">
        <v>99</v>
      </c>
      <c r="H1460" s="382">
        <v>99</v>
      </c>
      <c r="I1460" s="382">
        <v>99</v>
      </c>
      <c r="J1460" s="382">
        <v>999</v>
      </c>
      <c r="K1460" s="382">
        <v>99</v>
      </c>
      <c r="L1460" s="382">
        <v>99</v>
      </c>
      <c r="M1460" s="382">
        <v>6</v>
      </c>
      <c r="N1460" s="382">
        <v>99</v>
      </c>
      <c r="O1460" s="382">
        <v>99</v>
      </c>
      <c r="P1460" s="382">
        <v>9999</v>
      </c>
      <c r="Q1460" s="382">
        <v>2</v>
      </c>
      <c r="R1460" s="382">
        <v>4</v>
      </c>
      <c r="S1460" s="382">
        <v>6.5</v>
      </c>
      <c r="T1460" s="382">
        <v>6</v>
      </c>
      <c r="U1460" s="382">
        <v>12</v>
      </c>
      <c r="V1460" s="382">
        <v>0</v>
      </c>
      <c r="W1460" s="382">
        <v>0</v>
      </c>
      <c r="X1460" s="382">
        <v>0</v>
      </c>
      <c r="Y1460" s="382">
        <v>0</v>
      </c>
      <c r="Z1460" s="382">
        <v>2.5951878544721985</v>
      </c>
      <c r="AA1460" s="382">
        <v>1.5</v>
      </c>
      <c r="AB1460" s="382">
        <v>0</v>
      </c>
      <c r="AC1460" s="382">
        <v>42.386141646910531</v>
      </c>
      <c r="AD1460" s="382"/>
      <c r="AE1460" s="382"/>
      <c r="AF1460" s="382">
        <v>2.7369141293191929E-2</v>
      </c>
      <c r="AG1460" s="382">
        <v>4.3083601035083505E-2</v>
      </c>
      <c r="AH1460" s="382">
        <v>0</v>
      </c>
    </row>
    <row r="1461" spans="1:34" ht="15.6">
      <c r="A1461" s="382">
        <v>12</v>
      </c>
      <c r="B1461" s="382">
        <v>127</v>
      </c>
      <c r="C1461" s="382">
        <v>2016</v>
      </c>
      <c r="D1461" s="382">
        <v>99</v>
      </c>
      <c r="E1461" s="382">
        <v>99</v>
      </c>
      <c r="F1461" s="382">
        <v>99</v>
      </c>
      <c r="G1461" s="382">
        <v>99</v>
      </c>
      <c r="H1461" s="382">
        <v>99</v>
      </c>
      <c r="I1461" s="382">
        <v>99</v>
      </c>
      <c r="J1461" s="382">
        <v>999</v>
      </c>
      <c r="K1461" s="382">
        <v>99</v>
      </c>
      <c r="L1461" s="382">
        <v>99</v>
      </c>
      <c r="M1461" s="382">
        <v>7</v>
      </c>
      <c r="N1461" s="382">
        <v>99</v>
      </c>
      <c r="O1461" s="382">
        <v>99</v>
      </c>
      <c r="P1461" s="382">
        <v>9999</v>
      </c>
      <c r="Q1461" s="382"/>
      <c r="R1461" s="382"/>
      <c r="S1461" s="382"/>
      <c r="T1461" s="382"/>
      <c r="U1461" s="382"/>
      <c r="V1461" s="382"/>
      <c r="W1461" s="382"/>
      <c r="X1461" s="382"/>
      <c r="Y1461" s="382"/>
      <c r="Z1461" s="382"/>
      <c r="AA1461" s="382"/>
      <c r="AB1461" s="382"/>
      <c r="AC1461" s="382"/>
      <c r="AD1461" s="382"/>
      <c r="AE1461" s="382"/>
      <c r="AF1461" s="382"/>
      <c r="AG1461" s="382"/>
      <c r="AH1461" s="382"/>
    </row>
    <row r="1462" spans="1:34" ht="15.6">
      <c r="A1462" s="382">
        <v>12</v>
      </c>
      <c r="B1462" s="382">
        <v>128</v>
      </c>
      <c r="C1462" s="382">
        <v>2016</v>
      </c>
      <c r="D1462" s="382">
        <v>99</v>
      </c>
      <c r="E1462" s="382">
        <v>99</v>
      </c>
      <c r="F1462" s="382">
        <v>99</v>
      </c>
      <c r="G1462" s="382">
        <v>99</v>
      </c>
      <c r="H1462" s="382">
        <v>99</v>
      </c>
      <c r="I1462" s="382">
        <v>99</v>
      </c>
      <c r="J1462" s="382">
        <v>999</v>
      </c>
      <c r="K1462" s="382">
        <v>99</v>
      </c>
      <c r="L1462" s="382">
        <v>99</v>
      </c>
      <c r="M1462" s="382">
        <v>8</v>
      </c>
      <c r="N1462" s="382">
        <v>99</v>
      </c>
      <c r="O1462" s="382">
        <v>99</v>
      </c>
      <c r="P1462" s="382">
        <v>9999</v>
      </c>
      <c r="Q1462" s="382">
        <v>118</v>
      </c>
      <c r="R1462" s="382">
        <v>349</v>
      </c>
      <c r="S1462" s="382">
        <v>6.4785100286532966</v>
      </c>
      <c r="T1462" s="382">
        <v>8</v>
      </c>
      <c r="U1462" s="382">
        <v>12.182808022922636</v>
      </c>
      <c r="V1462" s="382">
        <v>0</v>
      </c>
      <c r="W1462" s="382">
        <v>0</v>
      </c>
      <c r="X1462" s="382">
        <v>17.191977077363898</v>
      </c>
      <c r="Y1462" s="382">
        <v>0.8595988538681949</v>
      </c>
      <c r="Z1462" s="382">
        <v>4.1712197332952154</v>
      </c>
      <c r="AA1462" s="382">
        <v>1.4051571256958064</v>
      </c>
      <c r="AB1462" s="382">
        <v>0</v>
      </c>
      <c r="AC1462" s="382">
        <v>14.043601314030164</v>
      </c>
      <c r="AD1462" s="382"/>
      <c r="AE1462" s="382"/>
      <c r="AF1462" s="382">
        <v>2.3879575778309956</v>
      </c>
      <c r="AG1462" s="382">
        <v>3.8163094766868353</v>
      </c>
      <c r="AH1462" s="382">
        <v>2.865329512893982</v>
      </c>
    </row>
    <row r="1463" spans="1:34" ht="15.6">
      <c r="A1463" s="382">
        <v>12</v>
      </c>
      <c r="B1463" s="382">
        <v>129</v>
      </c>
      <c r="C1463" s="382">
        <v>2016</v>
      </c>
      <c r="D1463" s="382">
        <v>99</v>
      </c>
      <c r="E1463" s="382">
        <v>99</v>
      </c>
      <c r="F1463" s="382">
        <v>99</v>
      </c>
      <c r="G1463" s="382">
        <v>99</v>
      </c>
      <c r="H1463" s="382">
        <v>99</v>
      </c>
      <c r="I1463" s="382">
        <v>99</v>
      </c>
      <c r="J1463" s="382">
        <v>999</v>
      </c>
      <c r="K1463" s="382">
        <v>99</v>
      </c>
      <c r="L1463" s="382">
        <v>99</v>
      </c>
      <c r="M1463" s="382">
        <v>9</v>
      </c>
      <c r="N1463" s="382">
        <v>99</v>
      </c>
      <c r="O1463" s="382">
        <v>99</v>
      </c>
      <c r="P1463" s="382">
        <v>9999</v>
      </c>
      <c r="Q1463" s="382"/>
      <c r="R1463" s="382"/>
      <c r="S1463" s="382"/>
      <c r="T1463" s="382"/>
      <c r="U1463" s="382"/>
      <c r="V1463" s="382"/>
      <c r="W1463" s="382"/>
      <c r="X1463" s="382"/>
      <c r="Y1463" s="382"/>
      <c r="Z1463" s="382"/>
      <c r="AA1463" s="382"/>
      <c r="AB1463" s="382"/>
      <c r="AC1463" s="382"/>
      <c r="AD1463" s="382"/>
      <c r="AE1463" s="382"/>
      <c r="AF1463" s="382"/>
      <c r="AG1463" s="382"/>
      <c r="AH1463" s="382"/>
    </row>
    <row r="1464" spans="1:34" ht="15.6">
      <c r="A1464" s="382">
        <v>12</v>
      </c>
      <c r="B1464" s="382">
        <v>130</v>
      </c>
      <c r="C1464" s="382">
        <v>2016</v>
      </c>
      <c r="D1464" s="382">
        <v>99</v>
      </c>
      <c r="E1464" s="382">
        <v>99</v>
      </c>
      <c r="F1464" s="382">
        <v>99</v>
      </c>
      <c r="G1464" s="382">
        <v>99</v>
      </c>
      <c r="H1464" s="382">
        <v>99</v>
      </c>
      <c r="I1464" s="382">
        <v>99</v>
      </c>
      <c r="J1464" s="382">
        <v>999</v>
      </c>
      <c r="K1464" s="382">
        <v>99</v>
      </c>
      <c r="L1464" s="382">
        <v>99</v>
      </c>
      <c r="M1464" s="382">
        <v>10</v>
      </c>
      <c r="N1464" s="382">
        <v>99</v>
      </c>
      <c r="O1464" s="382">
        <v>99</v>
      </c>
      <c r="P1464" s="382">
        <v>9999</v>
      </c>
      <c r="Q1464" s="382"/>
      <c r="R1464" s="382"/>
      <c r="S1464" s="382"/>
      <c r="T1464" s="382"/>
      <c r="U1464" s="382"/>
      <c r="V1464" s="382"/>
      <c r="W1464" s="382"/>
      <c r="X1464" s="382"/>
      <c r="Y1464" s="382"/>
      <c r="Z1464" s="382"/>
      <c r="AA1464" s="382"/>
      <c r="AB1464" s="382"/>
      <c r="AC1464" s="382"/>
      <c r="AD1464" s="382"/>
      <c r="AE1464" s="382"/>
      <c r="AF1464" s="382"/>
      <c r="AG1464" s="382"/>
      <c r="AH1464" s="382"/>
    </row>
    <row r="1465" spans="1:34" ht="15.6">
      <c r="A1465" s="382">
        <v>12</v>
      </c>
      <c r="B1465" s="382">
        <v>131</v>
      </c>
      <c r="C1465" s="382">
        <v>2016</v>
      </c>
      <c r="D1465" s="382">
        <v>99</v>
      </c>
      <c r="E1465" s="382">
        <v>99</v>
      </c>
      <c r="F1465" s="382">
        <v>99</v>
      </c>
      <c r="G1465" s="382">
        <v>99</v>
      </c>
      <c r="H1465" s="382">
        <v>99</v>
      </c>
      <c r="I1465" s="382">
        <v>99</v>
      </c>
      <c r="J1465" s="382">
        <v>999</v>
      </c>
      <c r="K1465" s="382">
        <v>99</v>
      </c>
      <c r="L1465" s="382">
        <v>99</v>
      </c>
      <c r="M1465" s="382">
        <v>11</v>
      </c>
      <c r="N1465" s="382">
        <v>99</v>
      </c>
      <c r="O1465" s="382">
        <v>99</v>
      </c>
      <c r="P1465" s="382">
        <v>9999</v>
      </c>
      <c r="Q1465" s="382">
        <v>5</v>
      </c>
      <c r="R1465" s="382">
        <v>5</v>
      </c>
      <c r="S1465" s="382">
        <v>7.2</v>
      </c>
      <c r="T1465" s="382">
        <v>11</v>
      </c>
      <c r="U1465" s="382">
        <v>21.86</v>
      </c>
      <c r="V1465" s="382">
        <v>0</v>
      </c>
      <c r="W1465" s="382">
        <v>100</v>
      </c>
      <c r="X1465" s="382">
        <v>100</v>
      </c>
      <c r="Y1465" s="382">
        <v>40</v>
      </c>
      <c r="Z1465" s="382">
        <v>3.55674008046693</v>
      </c>
      <c r="AA1465" s="382">
        <v>0.97979589711326642</v>
      </c>
      <c r="AB1465" s="382">
        <v>0</v>
      </c>
      <c r="AC1465" s="382">
        <v>-28.465834934372751</v>
      </c>
      <c r="AD1465" s="382"/>
      <c r="AE1465" s="382"/>
      <c r="AF1465" s="382">
        <v>3.4211426616489911E-2</v>
      </c>
      <c r="AG1465" s="382">
        <v>9.810494985697138E-2</v>
      </c>
      <c r="AH1465" s="382">
        <v>0</v>
      </c>
    </row>
    <row r="1466" spans="1:34" ht="15.6">
      <c r="A1466" s="382">
        <v>12</v>
      </c>
      <c r="B1466" s="382">
        <v>132</v>
      </c>
      <c r="C1466" s="382">
        <v>2016</v>
      </c>
      <c r="D1466" s="382">
        <v>99</v>
      </c>
      <c r="E1466" s="382">
        <v>99</v>
      </c>
      <c r="F1466" s="382">
        <v>99</v>
      </c>
      <c r="G1466" s="382">
        <v>99</v>
      </c>
      <c r="H1466" s="382">
        <v>99</v>
      </c>
      <c r="I1466" s="382">
        <v>99</v>
      </c>
      <c r="J1466" s="382">
        <v>999</v>
      </c>
      <c r="K1466" s="382">
        <v>99</v>
      </c>
      <c r="L1466" s="382">
        <v>99</v>
      </c>
      <c r="M1466" s="382">
        <v>12</v>
      </c>
      <c r="N1466" s="382">
        <v>99</v>
      </c>
      <c r="O1466" s="382">
        <v>99</v>
      </c>
      <c r="P1466" s="382">
        <v>9999</v>
      </c>
      <c r="Q1466" s="382"/>
      <c r="R1466" s="382"/>
      <c r="S1466" s="382"/>
      <c r="T1466" s="382"/>
      <c r="U1466" s="382"/>
      <c r="V1466" s="382"/>
      <c r="W1466" s="382"/>
      <c r="X1466" s="382"/>
      <c r="Y1466" s="382"/>
      <c r="Z1466" s="382"/>
      <c r="AA1466" s="382"/>
      <c r="AB1466" s="382"/>
      <c r="AC1466" s="382"/>
      <c r="AD1466" s="382"/>
      <c r="AE1466" s="382"/>
      <c r="AF1466" s="382"/>
      <c r="AG1466" s="382"/>
      <c r="AH1466" s="382"/>
    </row>
    <row r="1467" spans="1:34" ht="15.6">
      <c r="A1467" s="382">
        <v>12</v>
      </c>
      <c r="B1467" s="382">
        <v>133</v>
      </c>
      <c r="C1467" s="382">
        <v>2016</v>
      </c>
      <c r="D1467" s="382">
        <v>99</v>
      </c>
      <c r="E1467" s="382">
        <v>99</v>
      </c>
      <c r="F1467" s="382">
        <v>99</v>
      </c>
      <c r="G1467" s="382">
        <v>99</v>
      </c>
      <c r="H1467" s="382">
        <v>99</v>
      </c>
      <c r="I1467" s="382">
        <v>99</v>
      </c>
      <c r="J1467" s="382">
        <v>999</v>
      </c>
      <c r="K1467" s="382">
        <v>99</v>
      </c>
      <c r="L1467" s="382">
        <v>99</v>
      </c>
      <c r="M1467" s="382">
        <v>13</v>
      </c>
      <c r="N1467" s="382">
        <v>99</v>
      </c>
      <c r="O1467" s="382">
        <v>99</v>
      </c>
      <c r="P1467" s="382">
        <v>9999</v>
      </c>
      <c r="Q1467" s="382"/>
      <c r="R1467" s="382"/>
      <c r="S1467" s="382"/>
      <c r="T1467" s="382"/>
      <c r="U1467" s="382"/>
      <c r="V1467" s="382"/>
      <c r="W1467" s="382"/>
      <c r="X1467" s="382"/>
      <c r="Y1467" s="382"/>
      <c r="Z1467" s="382"/>
      <c r="AA1467" s="382"/>
      <c r="AB1467" s="382"/>
      <c r="AC1467" s="382"/>
      <c r="AD1467" s="382"/>
      <c r="AE1467" s="382"/>
      <c r="AF1467" s="382"/>
      <c r="AG1467" s="382"/>
      <c r="AH1467" s="382"/>
    </row>
    <row r="1468" spans="1:34" ht="15.6">
      <c r="A1468" s="382">
        <v>12</v>
      </c>
      <c r="B1468" s="382">
        <v>134</v>
      </c>
      <c r="C1468" s="382">
        <v>2016</v>
      </c>
      <c r="D1468" s="382">
        <v>99</v>
      </c>
      <c r="E1468" s="382">
        <v>99</v>
      </c>
      <c r="F1468" s="382">
        <v>99</v>
      </c>
      <c r="G1468" s="382">
        <v>99</v>
      </c>
      <c r="H1468" s="382">
        <v>99</v>
      </c>
      <c r="I1468" s="382">
        <v>99</v>
      </c>
      <c r="J1468" s="382">
        <v>999</v>
      </c>
      <c r="K1468" s="382">
        <v>99</v>
      </c>
      <c r="L1468" s="382">
        <v>99</v>
      </c>
      <c r="M1468" s="382">
        <v>14</v>
      </c>
      <c r="N1468" s="382">
        <v>99</v>
      </c>
      <c r="O1468" s="382">
        <v>99</v>
      </c>
      <c r="P1468" s="382">
        <v>9999</v>
      </c>
      <c r="Q1468" s="382"/>
      <c r="R1468" s="382"/>
      <c r="S1468" s="382"/>
      <c r="T1468" s="382"/>
      <c r="U1468" s="382"/>
      <c r="V1468" s="382"/>
      <c r="W1468" s="382"/>
      <c r="X1468" s="382"/>
      <c r="Y1468" s="382"/>
      <c r="Z1468" s="382"/>
      <c r="AA1468" s="382"/>
      <c r="AB1468" s="382"/>
      <c r="AC1468" s="382"/>
      <c r="AD1468" s="382"/>
      <c r="AE1468" s="382"/>
      <c r="AF1468" s="382"/>
      <c r="AG1468" s="382"/>
      <c r="AH1468" s="382"/>
    </row>
    <row r="1469" spans="1:34" ht="15.6">
      <c r="A1469" s="382">
        <v>12</v>
      </c>
      <c r="B1469" s="382">
        <v>135</v>
      </c>
      <c r="C1469" s="382">
        <v>2016</v>
      </c>
      <c r="D1469" s="382">
        <v>99</v>
      </c>
      <c r="E1469" s="382">
        <v>99</v>
      </c>
      <c r="F1469" s="382">
        <v>99</v>
      </c>
      <c r="G1469" s="382">
        <v>99</v>
      </c>
      <c r="H1469" s="382">
        <v>99</v>
      </c>
      <c r="I1469" s="382">
        <v>99</v>
      </c>
      <c r="J1469" s="382">
        <v>999</v>
      </c>
      <c r="K1469" s="382">
        <v>99</v>
      </c>
      <c r="L1469" s="382">
        <v>99</v>
      </c>
      <c r="M1469" s="382">
        <v>15</v>
      </c>
      <c r="N1469" s="382">
        <v>99</v>
      </c>
      <c r="O1469" s="382">
        <v>99</v>
      </c>
      <c r="P1469" s="382">
        <v>9999</v>
      </c>
      <c r="Q1469" s="382"/>
      <c r="R1469" s="382"/>
      <c r="S1469" s="382"/>
      <c r="T1469" s="382"/>
      <c r="U1469" s="382"/>
      <c r="V1469" s="382"/>
      <c r="W1469" s="382"/>
      <c r="X1469" s="382"/>
      <c r="Y1469" s="382"/>
      <c r="Z1469" s="382"/>
      <c r="AA1469" s="382"/>
      <c r="AB1469" s="382"/>
      <c r="AC1469" s="382"/>
      <c r="AD1469" s="382"/>
      <c r="AE1469" s="382"/>
      <c r="AF1469" s="382"/>
      <c r="AG1469" s="382"/>
      <c r="AH1469" s="382"/>
    </row>
    <row r="1470" spans="1:34" s="468" customFormat="1" ht="15.6">
      <c r="A1470" s="382">
        <v>12</v>
      </c>
      <c r="B1470" s="382">
        <v>136</v>
      </c>
      <c r="C1470" s="382">
        <v>2015</v>
      </c>
      <c r="D1470" s="382">
        <v>99</v>
      </c>
      <c r="E1470" s="382">
        <v>99</v>
      </c>
      <c r="F1470" s="382">
        <v>99</v>
      </c>
      <c r="G1470" s="382">
        <v>99</v>
      </c>
      <c r="H1470" s="382">
        <v>99</v>
      </c>
      <c r="I1470" s="382">
        <v>99</v>
      </c>
      <c r="J1470" s="382">
        <v>999</v>
      </c>
      <c r="K1470" s="382">
        <v>99</v>
      </c>
      <c r="L1470" s="382">
        <v>99</v>
      </c>
      <c r="M1470" s="382">
        <v>1</v>
      </c>
      <c r="N1470" s="382">
        <v>99</v>
      </c>
      <c r="O1470" s="382">
        <v>99</v>
      </c>
      <c r="P1470" s="382">
        <v>9999</v>
      </c>
      <c r="Q1470" s="382">
        <v>1</v>
      </c>
      <c r="R1470" s="382">
        <v>1</v>
      </c>
      <c r="S1470" s="382">
        <v>3</v>
      </c>
      <c r="T1470" s="382">
        <v>1</v>
      </c>
      <c r="U1470" s="382">
        <v>4.2</v>
      </c>
      <c r="V1470" s="382">
        <v>0</v>
      </c>
      <c r="W1470" s="382">
        <v>0</v>
      </c>
      <c r="X1470" s="382">
        <v>0</v>
      </c>
      <c r="Y1470" s="382">
        <v>0</v>
      </c>
      <c r="Z1470" s="382">
        <v>0</v>
      </c>
      <c r="AA1470" s="382">
        <v>0</v>
      </c>
      <c r="AB1470" s="382">
        <v>0</v>
      </c>
      <c r="AC1470" s="382"/>
      <c r="AD1470" s="382"/>
      <c r="AE1470" s="382"/>
      <c r="AF1470" s="382">
        <v>6.6076384300251092E-3</v>
      </c>
      <c r="AG1470" s="382">
        <v>3.7444268218642471E-3</v>
      </c>
      <c r="AH1470" s="382">
        <v>0</v>
      </c>
    </row>
    <row r="1471" spans="1:34" s="468" customFormat="1" ht="15.6">
      <c r="A1471" s="382">
        <v>12</v>
      </c>
      <c r="B1471" s="382">
        <v>137</v>
      </c>
      <c r="C1471" s="382">
        <v>2015</v>
      </c>
      <c r="D1471" s="382">
        <v>99</v>
      </c>
      <c r="E1471" s="382">
        <v>99</v>
      </c>
      <c r="F1471" s="382">
        <v>99</v>
      </c>
      <c r="G1471" s="382">
        <v>99</v>
      </c>
      <c r="H1471" s="382">
        <v>99</v>
      </c>
      <c r="I1471" s="382">
        <v>99</v>
      </c>
      <c r="J1471" s="382">
        <v>999</v>
      </c>
      <c r="K1471" s="382">
        <v>99</v>
      </c>
      <c r="L1471" s="382">
        <v>99</v>
      </c>
      <c r="M1471" s="382">
        <v>2</v>
      </c>
      <c r="N1471" s="382">
        <v>99</v>
      </c>
      <c r="O1471" s="382">
        <v>99</v>
      </c>
      <c r="P1471" s="382">
        <v>9999</v>
      </c>
      <c r="Q1471" s="382">
        <v>425</v>
      </c>
      <c r="R1471" s="382">
        <v>5695</v>
      </c>
      <c r="S1471" s="382">
        <v>4.1601404741000882</v>
      </c>
      <c r="T1471" s="382">
        <v>2</v>
      </c>
      <c r="U1471" s="382">
        <v>6.6154697102721558</v>
      </c>
      <c r="V1471" s="382">
        <v>0</v>
      </c>
      <c r="W1471" s="382">
        <v>0</v>
      </c>
      <c r="X1471" s="382">
        <v>0.52677787532923603</v>
      </c>
      <c r="Y1471" s="382">
        <v>0</v>
      </c>
      <c r="Z1471" s="382">
        <v>2.6337129196964497</v>
      </c>
      <c r="AA1471" s="382">
        <v>1.4607508795666195</v>
      </c>
      <c r="AB1471" s="382">
        <v>0</v>
      </c>
      <c r="AC1471" s="382">
        <v>26.071405772840421</v>
      </c>
      <c r="AD1471" s="382"/>
      <c r="AE1471" s="382"/>
      <c r="AF1471" s="382">
        <v>37.630500858992995</v>
      </c>
      <c r="AG1471" s="382">
        <v>33.58848927533748</v>
      </c>
      <c r="AH1471" s="382">
        <v>0.21071115013169445</v>
      </c>
    </row>
    <row r="1472" spans="1:34" s="468" customFormat="1" ht="15.6">
      <c r="A1472" s="382">
        <v>12</v>
      </c>
      <c r="B1472" s="382">
        <v>138</v>
      </c>
      <c r="C1472" s="382">
        <v>2015</v>
      </c>
      <c r="D1472" s="382">
        <v>99</v>
      </c>
      <c r="E1472" s="382">
        <v>99</v>
      </c>
      <c r="F1472" s="382">
        <v>99</v>
      </c>
      <c r="G1472" s="382">
        <v>99</v>
      </c>
      <c r="H1472" s="382">
        <v>99</v>
      </c>
      <c r="I1472" s="382">
        <v>99</v>
      </c>
      <c r="J1472" s="382">
        <v>999</v>
      </c>
      <c r="K1472" s="382">
        <v>99</v>
      </c>
      <c r="L1472" s="382">
        <v>99</v>
      </c>
      <c r="M1472" s="382">
        <v>3</v>
      </c>
      <c r="N1472" s="382">
        <v>99</v>
      </c>
      <c r="O1472" s="382">
        <v>99</v>
      </c>
      <c r="P1472" s="382">
        <v>9999</v>
      </c>
      <c r="Q1472" s="382">
        <v>5</v>
      </c>
      <c r="R1472" s="382">
        <v>6</v>
      </c>
      <c r="S1472" s="382">
        <v>4.6666666666666679</v>
      </c>
      <c r="T1472" s="382">
        <v>3</v>
      </c>
      <c r="U1472" s="382">
        <v>7.8666666666666689</v>
      </c>
      <c r="V1472" s="382">
        <v>0</v>
      </c>
      <c r="W1472" s="382">
        <v>0</v>
      </c>
      <c r="X1472" s="382">
        <v>0</v>
      </c>
      <c r="Y1472" s="382">
        <v>0</v>
      </c>
      <c r="Z1472" s="382">
        <v>2.6543465402157929</v>
      </c>
      <c r="AA1472" s="382">
        <v>1.1055415967851316</v>
      </c>
      <c r="AB1472" s="382">
        <v>0</v>
      </c>
      <c r="AC1472" s="382">
        <v>9.2766434603707655</v>
      </c>
      <c r="AD1472" s="382"/>
      <c r="AE1472" s="382"/>
      <c r="AF1472" s="382">
        <v>3.9645830580150643E-2</v>
      </c>
      <c r="AG1472" s="382">
        <v>4.2080225236188672E-2</v>
      </c>
      <c r="AH1472" s="382">
        <v>0</v>
      </c>
    </row>
    <row r="1473" spans="1:37" s="468" customFormat="1" ht="15.6">
      <c r="A1473" s="382">
        <v>12</v>
      </c>
      <c r="B1473" s="382">
        <v>139</v>
      </c>
      <c r="C1473" s="382">
        <v>2015</v>
      </c>
      <c r="D1473" s="382">
        <v>99</v>
      </c>
      <c r="E1473" s="382">
        <v>99</v>
      </c>
      <c r="F1473" s="382">
        <v>99</v>
      </c>
      <c r="G1473" s="382">
        <v>99</v>
      </c>
      <c r="H1473" s="382">
        <v>99</v>
      </c>
      <c r="I1473" s="382">
        <v>99</v>
      </c>
      <c r="J1473" s="382">
        <v>999</v>
      </c>
      <c r="K1473" s="382">
        <v>99</v>
      </c>
      <c r="L1473" s="382">
        <v>99</v>
      </c>
      <c r="M1473" s="382">
        <v>4</v>
      </c>
      <c r="N1473" s="382">
        <v>99</v>
      </c>
      <c r="O1473" s="382">
        <v>99</v>
      </c>
      <c r="P1473" s="382">
        <v>9999</v>
      </c>
      <c r="Q1473" s="382">
        <v>5</v>
      </c>
      <c r="R1473" s="382">
        <v>7</v>
      </c>
      <c r="S1473" s="382">
        <v>4.1428571428571441</v>
      </c>
      <c r="T1473" s="382">
        <v>4</v>
      </c>
      <c r="U1473" s="382">
        <v>8.4</v>
      </c>
      <c r="V1473" s="382">
        <v>0</v>
      </c>
      <c r="W1473" s="382">
        <v>0</v>
      </c>
      <c r="X1473" s="382">
        <v>0</v>
      </c>
      <c r="Y1473" s="382">
        <v>0</v>
      </c>
      <c r="Z1473" s="382">
        <v>2.6403462976338119</v>
      </c>
      <c r="AA1473" s="382">
        <v>0.63887656499993883</v>
      </c>
      <c r="AB1473" s="382">
        <v>0</v>
      </c>
      <c r="AC1473" s="382">
        <v>13.550149717883135</v>
      </c>
      <c r="AD1473" s="382"/>
      <c r="AE1473" s="382"/>
      <c r="AF1473" s="382">
        <v>4.6253469010175775E-2</v>
      </c>
      <c r="AG1473" s="382">
        <v>5.242197550609945E-2</v>
      </c>
      <c r="AH1473" s="382">
        <v>0</v>
      </c>
    </row>
    <row r="1474" spans="1:37" s="468" customFormat="1" ht="15.6">
      <c r="A1474" s="382">
        <v>12</v>
      </c>
      <c r="B1474" s="382">
        <v>140</v>
      </c>
      <c r="C1474" s="382">
        <v>2015</v>
      </c>
      <c r="D1474" s="382">
        <v>99</v>
      </c>
      <c r="E1474" s="382">
        <v>99</v>
      </c>
      <c r="F1474" s="382">
        <v>99</v>
      </c>
      <c r="G1474" s="382">
        <v>99</v>
      </c>
      <c r="H1474" s="382">
        <v>99</v>
      </c>
      <c r="I1474" s="382">
        <v>99</v>
      </c>
      <c r="J1474" s="382">
        <v>999</v>
      </c>
      <c r="K1474" s="382">
        <v>99</v>
      </c>
      <c r="L1474" s="382">
        <v>99</v>
      </c>
      <c r="M1474" s="382">
        <v>5</v>
      </c>
      <c r="N1474" s="382">
        <v>99</v>
      </c>
      <c r="O1474" s="382">
        <v>99</v>
      </c>
      <c r="P1474" s="382">
        <v>9999</v>
      </c>
      <c r="Q1474" s="382">
        <v>458</v>
      </c>
      <c r="R1474" s="382">
        <v>9218</v>
      </c>
      <c r="S1474" s="382">
        <v>5.3882620958993286</v>
      </c>
      <c r="T1474" s="382">
        <v>4.8492080711651111</v>
      </c>
      <c r="U1474" s="382">
        <v>7.7538728574528077</v>
      </c>
      <c r="V1474" s="382">
        <v>3.2545020611846394E-2</v>
      </c>
      <c r="W1474" s="382">
        <v>0</v>
      </c>
      <c r="X1474" s="382">
        <v>2.4408765458884796</v>
      </c>
      <c r="Y1474" s="382">
        <v>0.10848340203948793</v>
      </c>
      <c r="Z1474" s="382">
        <v>3.2770500340200437</v>
      </c>
      <c r="AA1474" s="382">
        <v>1.2303305988146953</v>
      </c>
      <c r="AB1474" s="382">
        <v>0.85511486852509455</v>
      </c>
      <c r="AC1474" s="382">
        <v>17.49247224485023</v>
      </c>
      <c r="AD1474" s="382">
        <v>-22.271986352859919</v>
      </c>
      <c r="AE1474" s="382">
        <v>-15.676560746634603</v>
      </c>
      <c r="AF1474" s="382">
        <v>60.909211047971439</v>
      </c>
      <c r="AG1474" s="382">
        <v>63.72229904240745</v>
      </c>
      <c r="AH1474" s="382">
        <v>0.3037535257105663</v>
      </c>
    </row>
    <row r="1475" spans="1:37" s="468" customFormat="1" ht="15.6">
      <c r="A1475" s="382">
        <v>12</v>
      </c>
      <c r="B1475" s="382">
        <v>141</v>
      </c>
      <c r="C1475" s="382">
        <v>2015</v>
      </c>
      <c r="D1475" s="382">
        <v>99</v>
      </c>
      <c r="E1475" s="382">
        <v>99</v>
      </c>
      <c r="F1475" s="382">
        <v>99</v>
      </c>
      <c r="G1475" s="382">
        <v>99</v>
      </c>
      <c r="H1475" s="382">
        <v>99</v>
      </c>
      <c r="I1475" s="382">
        <v>99</v>
      </c>
      <c r="J1475" s="382">
        <v>999</v>
      </c>
      <c r="K1475" s="382">
        <v>99</v>
      </c>
      <c r="L1475" s="382">
        <v>99</v>
      </c>
      <c r="M1475" s="382">
        <v>6</v>
      </c>
      <c r="N1475" s="382">
        <v>99</v>
      </c>
      <c r="O1475" s="382">
        <v>99</v>
      </c>
      <c r="P1475" s="382">
        <v>9999</v>
      </c>
      <c r="Q1475" s="382">
        <v>5</v>
      </c>
      <c r="R1475" s="382">
        <v>7</v>
      </c>
      <c r="S1475" s="382">
        <v>5.5714285714285694</v>
      </c>
      <c r="T1475" s="382">
        <v>6</v>
      </c>
      <c r="U1475" s="382">
        <v>9.4714285714285769</v>
      </c>
      <c r="V1475" s="382">
        <v>0</v>
      </c>
      <c r="W1475" s="382">
        <v>0</v>
      </c>
      <c r="X1475" s="382">
        <v>0</v>
      </c>
      <c r="Y1475" s="382">
        <v>0</v>
      </c>
      <c r="Z1475" s="382">
        <v>2.411113723521777</v>
      </c>
      <c r="AA1475" s="382">
        <v>0.49487165930539456</v>
      </c>
      <c r="AB1475" s="382">
        <v>0</v>
      </c>
      <c r="AC1475" s="382">
        <v>-40.53610236602939</v>
      </c>
      <c r="AD1475" s="382"/>
      <c r="AE1475" s="382"/>
      <c r="AF1475" s="382">
        <v>4.6253469010175775E-2</v>
      </c>
      <c r="AG1475" s="382">
        <v>5.9108451973714199E-2</v>
      </c>
      <c r="AH1475" s="382">
        <v>0</v>
      </c>
    </row>
    <row r="1476" spans="1:37" s="468" customFormat="1" ht="15.6">
      <c r="A1476" s="382">
        <v>12</v>
      </c>
      <c r="B1476" s="382">
        <v>142</v>
      </c>
      <c r="C1476" s="382">
        <v>2015</v>
      </c>
      <c r="D1476" s="382">
        <v>99</v>
      </c>
      <c r="E1476" s="382">
        <v>99</v>
      </c>
      <c r="F1476" s="382">
        <v>99</v>
      </c>
      <c r="G1476" s="382">
        <v>99</v>
      </c>
      <c r="H1476" s="382">
        <v>99</v>
      </c>
      <c r="I1476" s="382">
        <v>99</v>
      </c>
      <c r="J1476" s="382">
        <v>999</v>
      </c>
      <c r="K1476" s="382">
        <v>99</v>
      </c>
      <c r="L1476" s="382">
        <v>99</v>
      </c>
      <c r="M1476" s="382">
        <v>7</v>
      </c>
      <c r="N1476" s="382">
        <v>99</v>
      </c>
      <c r="O1476" s="382">
        <v>99</v>
      </c>
      <c r="P1476" s="382">
        <v>9999</v>
      </c>
      <c r="Q1476" s="382"/>
      <c r="R1476" s="382"/>
      <c r="S1476" s="382"/>
      <c r="T1476" s="382"/>
      <c r="U1476" s="382"/>
      <c r="V1476" s="382"/>
      <c r="W1476" s="382"/>
      <c r="X1476" s="382"/>
      <c r="Y1476" s="382"/>
      <c r="Z1476" s="382"/>
      <c r="AA1476" s="382"/>
      <c r="AB1476" s="382"/>
      <c r="AC1476" s="382"/>
      <c r="AD1476" s="382"/>
      <c r="AE1476" s="382"/>
      <c r="AF1476" s="382"/>
      <c r="AG1476" s="382"/>
      <c r="AH1476" s="382"/>
    </row>
    <row r="1477" spans="1:37" s="468" customFormat="1" ht="15.6">
      <c r="A1477" s="382">
        <v>12</v>
      </c>
      <c r="B1477" s="382">
        <v>143</v>
      </c>
      <c r="C1477" s="382">
        <v>2015</v>
      </c>
      <c r="D1477" s="382">
        <v>99</v>
      </c>
      <c r="E1477" s="382">
        <v>99</v>
      </c>
      <c r="F1477" s="382">
        <v>99</v>
      </c>
      <c r="G1477" s="382">
        <v>99</v>
      </c>
      <c r="H1477" s="382">
        <v>99</v>
      </c>
      <c r="I1477" s="382">
        <v>99</v>
      </c>
      <c r="J1477" s="382">
        <v>999</v>
      </c>
      <c r="K1477" s="382">
        <v>99</v>
      </c>
      <c r="L1477" s="382">
        <v>99</v>
      </c>
      <c r="M1477" s="382">
        <v>8</v>
      </c>
      <c r="N1477" s="382">
        <v>99</v>
      </c>
      <c r="O1477" s="382">
        <v>99</v>
      </c>
      <c r="P1477" s="382">
        <v>9999</v>
      </c>
      <c r="Q1477" s="382">
        <v>99</v>
      </c>
      <c r="R1477" s="382">
        <v>199</v>
      </c>
      <c r="S1477" s="382">
        <v>6.6381909547738731</v>
      </c>
      <c r="T1477" s="382">
        <v>8</v>
      </c>
      <c r="U1477" s="382">
        <v>14.219597989949744</v>
      </c>
      <c r="V1477" s="382">
        <v>0</v>
      </c>
      <c r="W1477" s="382">
        <v>0</v>
      </c>
      <c r="X1477" s="382">
        <v>36.683417085427138</v>
      </c>
      <c r="Y1477" s="382">
        <v>5.5276381909547743</v>
      </c>
      <c r="Z1477" s="382">
        <v>4.7844563906431308</v>
      </c>
      <c r="AA1477" s="382">
        <v>1.4176733517917639</v>
      </c>
      <c r="AB1477" s="382">
        <v>0</v>
      </c>
      <c r="AC1477" s="382">
        <v>6.6463638477184332</v>
      </c>
      <c r="AD1477" s="382"/>
      <c r="AE1477" s="382"/>
      <c r="AF1477" s="382">
        <v>1.3149200475749969</v>
      </c>
      <c r="AG1477" s="382">
        <v>2.5227629947212522</v>
      </c>
      <c r="AH1477" s="382">
        <v>1.0050251256281406</v>
      </c>
    </row>
    <row r="1478" spans="1:37" s="468" customFormat="1" ht="15.6">
      <c r="A1478" s="382">
        <v>12</v>
      </c>
      <c r="B1478" s="382">
        <v>144</v>
      </c>
      <c r="C1478" s="382">
        <v>2015</v>
      </c>
      <c r="D1478" s="382">
        <v>99</v>
      </c>
      <c r="E1478" s="382">
        <v>99</v>
      </c>
      <c r="F1478" s="382">
        <v>99</v>
      </c>
      <c r="G1478" s="382">
        <v>99</v>
      </c>
      <c r="H1478" s="382">
        <v>99</v>
      </c>
      <c r="I1478" s="382">
        <v>99</v>
      </c>
      <c r="J1478" s="382">
        <v>999</v>
      </c>
      <c r="K1478" s="382">
        <v>99</v>
      </c>
      <c r="L1478" s="382">
        <v>99</v>
      </c>
      <c r="M1478" s="382">
        <v>9</v>
      </c>
      <c r="N1478" s="382">
        <v>99</v>
      </c>
      <c r="O1478" s="382">
        <v>99</v>
      </c>
      <c r="P1478" s="382">
        <v>9999</v>
      </c>
      <c r="Q1478" s="382"/>
      <c r="R1478" s="382"/>
      <c r="S1478" s="382"/>
      <c r="T1478" s="382"/>
      <c r="U1478" s="382"/>
      <c r="V1478" s="382"/>
      <c r="W1478" s="382"/>
      <c r="X1478" s="382"/>
      <c r="Y1478" s="382"/>
      <c r="Z1478" s="382"/>
      <c r="AA1478" s="382"/>
      <c r="AB1478" s="382"/>
      <c r="AC1478" s="382"/>
      <c r="AD1478" s="382"/>
      <c r="AE1478" s="382"/>
      <c r="AF1478" s="382"/>
      <c r="AG1478" s="382"/>
      <c r="AH1478" s="382"/>
    </row>
    <row r="1479" spans="1:37" s="468" customFormat="1" ht="15.6">
      <c r="A1479" s="382">
        <v>12</v>
      </c>
      <c r="B1479" s="382">
        <v>145</v>
      </c>
      <c r="C1479" s="382">
        <v>2015</v>
      </c>
      <c r="D1479" s="382">
        <v>99</v>
      </c>
      <c r="E1479" s="382">
        <v>99</v>
      </c>
      <c r="F1479" s="382">
        <v>99</v>
      </c>
      <c r="G1479" s="382">
        <v>99</v>
      </c>
      <c r="H1479" s="382">
        <v>99</v>
      </c>
      <c r="I1479" s="382">
        <v>99</v>
      </c>
      <c r="J1479" s="382">
        <v>999</v>
      </c>
      <c r="K1479" s="382">
        <v>99</v>
      </c>
      <c r="L1479" s="382">
        <v>99</v>
      </c>
      <c r="M1479" s="382">
        <v>10</v>
      </c>
      <c r="N1479" s="382">
        <v>99</v>
      </c>
      <c r="O1479" s="382">
        <v>99</v>
      </c>
      <c r="P1479" s="382">
        <v>9999</v>
      </c>
      <c r="Q1479" s="382"/>
      <c r="R1479" s="382"/>
      <c r="S1479" s="382"/>
      <c r="T1479" s="382"/>
      <c r="U1479" s="382"/>
      <c r="V1479" s="382"/>
      <c r="W1479" s="382"/>
      <c r="X1479" s="382"/>
      <c r="Y1479" s="382"/>
      <c r="Z1479" s="382"/>
      <c r="AA1479" s="382"/>
      <c r="AB1479" s="382"/>
      <c r="AC1479" s="382"/>
      <c r="AD1479" s="382"/>
      <c r="AE1479" s="382"/>
      <c r="AF1479" s="382"/>
      <c r="AG1479" s="382"/>
      <c r="AH1479" s="382"/>
    </row>
    <row r="1480" spans="1:37" s="468" customFormat="1" ht="15.6">
      <c r="A1480" s="382">
        <v>12</v>
      </c>
      <c r="B1480" s="382">
        <v>146</v>
      </c>
      <c r="C1480" s="382">
        <v>2015</v>
      </c>
      <c r="D1480" s="382">
        <v>99</v>
      </c>
      <c r="E1480" s="382">
        <v>99</v>
      </c>
      <c r="F1480" s="382">
        <v>99</v>
      </c>
      <c r="G1480" s="382">
        <v>99</v>
      </c>
      <c r="H1480" s="382">
        <v>99</v>
      </c>
      <c r="I1480" s="382">
        <v>99</v>
      </c>
      <c r="J1480" s="382">
        <v>999</v>
      </c>
      <c r="K1480" s="382">
        <v>99</v>
      </c>
      <c r="L1480" s="382">
        <v>99</v>
      </c>
      <c r="M1480" s="382">
        <v>11</v>
      </c>
      <c r="N1480" s="382">
        <v>99</v>
      </c>
      <c r="O1480" s="382">
        <v>99</v>
      </c>
      <c r="P1480" s="382">
        <v>9999</v>
      </c>
      <c r="Q1480" s="382">
        <v>1</v>
      </c>
      <c r="R1480" s="382">
        <v>1</v>
      </c>
      <c r="S1480" s="382">
        <v>8</v>
      </c>
      <c r="T1480" s="382">
        <v>11</v>
      </c>
      <c r="U1480" s="382">
        <v>10.200000000000003</v>
      </c>
      <c r="V1480" s="382">
        <v>0</v>
      </c>
      <c r="W1480" s="382">
        <v>100</v>
      </c>
      <c r="X1480" s="382">
        <v>0</v>
      </c>
      <c r="Y1480" s="382">
        <v>0</v>
      </c>
      <c r="Z1480" s="382">
        <v>0</v>
      </c>
      <c r="AA1480" s="382">
        <v>0</v>
      </c>
      <c r="AB1480" s="382">
        <v>0</v>
      </c>
      <c r="AC1480" s="382"/>
      <c r="AD1480" s="382"/>
      <c r="AE1480" s="382"/>
      <c r="AF1480" s="382">
        <v>6.6076384300251092E-3</v>
      </c>
      <c r="AG1480" s="382">
        <v>9.0936079959560313E-3</v>
      </c>
      <c r="AH1480" s="382">
        <v>0</v>
      </c>
    </row>
    <row r="1481" spans="1:37" s="468" customFormat="1" ht="15.6">
      <c r="A1481" s="382">
        <v>12</v>
      </c>
      <c r="B1481" s="382">
        <v>147</v>
      </c>
      <c r="C1481" s="382">
        <v>2015</v>
      </c>
      <c r="D1481" s="382">
        <v>99</v>
      </c>
      <c r="E1481" s="382">
        <v>99</v>
      </c>
      <c r="F1481" s="382">
        <v>99</v>
      </c>
      <c r="G1481" s="382">
        <v>99</v>
      </c>
      <c r="H1481" s="382">
        <v>99</v>
      </c>
      <c r="I1481" s="382">
        <v>99</v>
      </c>
      <c r="J1481" s="382">
        <v>999</v>
      </c>
      <c r="K1481" s="382">
        <v>99</v>
      </c>
      <c r="L1481" s="382">
        <v>99</v>
      </c>
      <c r="M1481" s="382">
        <v>12</v>
      </c>
      <c r="N1481" s="382">
        <v>99</v>
      </c>
      <c r="O1481" s="382">
        <v>99</v>
      </c>
      <c r="P1481" s="382">
        <v>9999</v>
      </c>
      <c r="Q1481" s="382"/>
      <c r="R1481" s="382"/>
      <c r="S1481" s="382"/>
      <c r="T1481" s="382"/>
      <c r="U1481" s="382"/>
      <c r="V1481" s="382"/>
      <c r="W1481" s="382"/>
      <c r="X1481" s="382"/>
      <c r="Y1481" s="382"/>
      <c r="Z1481" s="382"/>
      <c r="AA1481" s="382"/>
      <c r="AB1481" s="382"/>
      <c r="AC1481" s="382"/>
      <c r="AD1481" s="382"/>
      <c r="AE1481" s="382"/>
      <c r="AF1481" s="382"/>
      <c r="AG1481" s="382"/>
      <c r="AH1481" s="382"/>
    </row>
    <row r="1482" spans="1:37" s="468" customFormat="1" ht="15.6">
      <c r="A1482" s="382">
        <v>12</v>
      </c>
      <c r="B1482" s="382">
        <v>148</v>
      </c>
      <c r="C1482" s="382">
        <v>2015</v>
      </c>
      <c r="D1482" s="382">
        <v>99</v>
      </c>
      <c r="E1482" s="382">
        <v>99</v>
      </c>
      <c r="F1482" s="382">
        <v>99</v>
      </c>
      <c r="G1482" s="382">
        <v>99</v>
      </c>
      <c r="H1482" s="382">
        <v>99</v>
      </c>
      <c r="I1482" s="382">
        <v>99</v>
      </c>
      <c r="J1482" s="382">
        <v>999</v>
      </c>
      <c r="K1482" s="382">
        <v>99</v>
      </c>
      <c r="L1482" s="382">
        <v>99</v>
      </c>
      <c r="M1482" s="382">
        <v>13</v>
      </c>
      <c r="N1482" s="382">
        <v>99</v>
      </c>
      <c r="O1482" s="382">
        <v>99</v>
      </c>
      <c r="P1482" s="382">
        <v>9999</v>
      </c>
      <c r="Q1482" s="382"/>
      <c r="R1482" s="382"/>
      <c r="S1482" s="382"/>
      <c r="T1482" s="382"/>
      <c r="U1482" s="382"/>
      <c r="V1482" s="382"/>
      <c r="W1482" s="382"/>
      <c r="X1482" s="382"/>
      <c r="Y1482" s="382"/>
      <c r="Z1482" s="382"/>
      <c r="AA1482" s="382"/>
      <c r="AB1482" s="382"/>
      <c r="AC1482" s="382"/>
      <c r="AD1482" s="382"/>
      <c r="AE1482" s="382"/>
      <c r="AF1482" s="382"/>
      <c r="AG1482" s="382"/>
      <c r="AH1482" s="382"/>
    </row>
    <row r="1483" spans="1:37" s="468" customFormat="1" ht="15.6">
      <c r="A1483" s="382">
        <v>12</v>
      </c>
      <c r="B1483" s="382">
        <v>149</v>
      </c>
      <c r="C1483" s="382">
        <v>2015</v>
      </c>
      <c r="D1483" s="382">
        <v>99</v>
      </c>
      <c r="E1483" s="382">
        <v>99</v>
      </c>
      <c r="F1483" s="382">
        <v>99</v>
      </c>
      <c r="G1483" s="382">
        <v>99</v>
      </c>
      <c r="H1483" s="382">
        <v>99</v>
      </c>
      <c r="I1483" s="382">
        <v>99</v>
      </c>
      <c r="J1483" s="382">
        <v>999</v>
      </c>
      <c r="K1483" s="382">
        <v>99</v>
      </c>
      <c r="L1483" s="382">
        <v>99</v>
      </c>
      <c r="M1483" s="382">
        <v>14</v>
      </c>
      <c r="N1483" s="382">
        <v>99</v>
      </c>
      <c r="O1483" s="382">
        <v>99</v>
      </c>
      <c r="P1483" s="382">
        <v>9999</v>
      </c>
      <c r="Q1483" s="382"/>
      <c r="R1483" s="382"/>
      <c r="S1483" s="382"/>
      <c r="T1483" s="382"/>
      <c r="U1483" s="382"/>
      <c r="V1483" s="382"/>
      <c r="W1483" s="382"/>
      <c r="X1483" s="382"/>
      <c r="Y1483" s="382"/>
      <c r="Z1483" s="382"/>
      <c r="AA1483" s="382"/>
      <c r="AB1483" s="382"/>
      <c r="AC1483" s="382"/>
      <c r="AD1483" s="382"/>
      <c r="AE1483" s="382"/>
      <c r="AF1483" s="382"/>
      <c r="AG1483" s="382"/>
      <c r="AH1483" s="382"/>
    </row>
    <row r="1484" spans="1:37" s="468" customFormat="1" ht="15.6">
      <c r="A1484" s="382">
        <v>12</v>
      </c>
      <c r="B1484" s="382">
        <v>150</v>
      </c>
      <c r="C1484" s="382">
        <v>2015</v>
      </c>
      <c r="D1484" s="382">
        <v>99</v>
      </c>
      <c r="E1484" s="382">
        <v>99</v>
      </c>
      <c r="F1484" s="382">
        <v>99</v>
      </c>
      <c r="G1484" s="382">
        <v>99</v>
      </c>
      <c r="H1484" s="382">
        <v>99</v>
      </c>
      <c r="I1484" s="382">
        <v>99</v>
      </c>
      <c r="J1484" s="382">
        <v>999</v>
      </c>
      <c r="K1484" s="382">
        <v>99</v>
      </c>
      <c r="L1484" s="382">
        <v>99</v>
      </c>
      <c r="M1484" s="382">
        <v>15</v>
      </c>
      <c r="N1484" s="382">
        <v>99</v>
      </c>
      <c r="O1484" s="382">
        <v>99</v>
      </c>
      <c r="P1484" s="382">
        <v>9999</v>
      </c>
      <c r="Q1484" s="382"/>
      <c r="R1484" s="382"/>
      <c r="S1484" s="382"/>
      <c r="T1484" s="382"/>
      <c r="U1484" s="382"/>
      <c r="V1484" s="382"/>
      <c r="W1484" s="382"/>
      <c r="X1484" s="382"/>
      <c r="Y1484" s="382"/>
      <c r="Z1484" s="382"/>
      <c r="AA1484" s="382"/>
      <c r="AB1484" s="382"/>
      <c r="AC1484" s="382"/>
      <c r="AD1484" s="382"/>
      <c r="AE1484" s="382"/>
      <c r="AF1484" s="382"/>
      <c r="AG1484" s="382"/>
      <c r="AH1484" s="382"/>
    </row>
    <row r="1485" spans="1:37" ht="15.6">
      <c r="A1485" s="382">
        <v>13</v>
      </c>
      <c r="B1485" s="382">
        <v>1</v>
      </c>
      <c r="C1485" s="382">
        <v>2024</v>
      </c>
      <c r="D1485" s="382">
        <v>99</v>
      </c>
      <c r="E1485" s="382">
        <v>99</v>
      </c>
      <c r="F1485" s="382">
        <v>99</v>
      </c>
      <c r="G1485" s="382">
        <v>99</v>
      </c>
      <c r="H1485" s="382">
        <v>99</v>
      </c>
      <c r="I1485" s="382">
        <v>99</v>
      </c>
      <c r="J1485" s="382">
        <v>999</v>
      </c>
      <c r="K1485" s="382">
        <v>99</v>
      </c>
      <c r="L1485" s="382">
        <v>99</v>
      </c>
      <c r="M1485" s="382">
        <v>99</v>
      </c>
      <c r="N1485" s="382">
        <v>403</v>
      </c>
      <c r="O1485" s="382">
        <v>99</v>
      </c>
      <c r="P1485" s="382">
        <v>9999</v>
      </c>
      <c r="Q1485" s="382">
        <v>87</v>
      </c>
      <c r="R1485" s="382">
        <v>555</v>
      </c>
      <c r="S1485" s="382">
        <v>3.967567567567567</v>
      </c>
      <c r="T1485" s="382">
        <v>3.4900900900900886</v>
      </c>
      <c r="U1485" s="382">
        <v>3.2091891891891882</v>
      </c>
      <c r="V1485" s="382">
        <v>0</v>
      </c>
      <c r="W1485" s="382">
        <v>0</v>
      </c>
      <c r="X1485" s="382">
        <v>0</v>
      </c>
      <c r="Y1485" s="382">
        <v>0</v>
      </c>
      <c r="Z1485" s="382">
        <v>0.99017073342155326</v>
      </c>
      <c r="AA1485" s="382">
        <v>1.6392792396705338</v>
      </c>
      <c r="AB1485" s="382">
        <v>1.4854825984986619</v>
      </c>
      <c r="AC1485" s="382">
        <v>-13.413288991723972</v>
      </c>
      <c r="AD1485" s="382">
        <v>-18.901391043325681</v>
      </c>
      <c r="AE1485" s="382">
        <v>72.94320615710177</v>
      </c>
      <c r="AF1485" s="382">
        <v>3.3755017637756981</v>
      </c>
      <c r="AG1485" s="382">
        <v>1.3139917136854036</v>
      </c>
      <c r="AH1485" s="382">
        <v>6.4864864864864877</v>
      </c>
      <c r="AI1485" s="382">
        <v>468</v>
      </c>
      <c r="AJ1485" s="382">
        <v>68.487820512820562</v>
      </c>
      <c r="AK1485" s="382">
        <v>11.763433907060012</v>
      </c>
    </row>
    <row r="1486" spans="1:37" ht="15.6">
      <c r="A1486" s="382">
        <v>13</v>
      </c>
      <c r="B1486" s="382">
        <v>2</v>
      </c>
      <c r="C1486" s="382">
        <v>2024</v>
      </c>
      <c r="D1486" s="382">
        <v>99</v>
      </c>
      <c r="E1486" s="382">
        <v>99</v>
      </c>
      <c r="F1486" s="382">
        <v>99</v>
      </c>
      <c r="G1486" s="382">
        <v>99</v>
      </c>
      <c r="H1486" s="382">
        <v>99</v>
      </c>
      <c r="I1486" s="382">
        <v>99</v>
      </c>
      <c r="J1486" s="382">
        <v>999</v>
      </c>
      <c r="K1486" s="382">
        <v>99</v>
      </c>
      <c r="L1486" s="382">
        <v>99</v>
      </c>
      <c r="M1486" s="382">
        <v>99</v>
      </c>
      <c r="N1486" s="382">
        <v>404</v>
      </c>
      <c r="O1486" s="382">
        <v>99</v>
      </c>
      <c r="P1486" s="382">
        <v>9999</v>
      </c>
      <c r="Q1486" s="382">
        <v>162</v>
      </c>
      <c r="R1486" s="382">
        <v>1260</v>
      </c>
      <c r="S1486" s="382">
        <v>4.5238095238095219</v>
      </c>
      <c r="T1486" s="382">
        <v>3.8920634920634911</v>
      </c>
      <c r="U1486" s="382">
        <v>4.6211904761904723</v>
      </c>
      <c r="V1486" s="382">
        <v>0</v>
      </c>
      <c r="W1486" s="382">
        <v>0</v>
      </c>
      <c r="X1486" s="382">
        <v>0</v>
      </c>
      <c r="Y1486" s="382">
        <v>0</v>
      </c>
      <c r="Z1486" s="382">
        <v>0.28463874944768902</v>
      </c>
      <c r="AA1486" s="382">
        <v>1.2886210527874649</v>
      </c>
      <c r="AB1486" s="382">
        <v>1.3707027032623305</v>
      </c>
      <c r="AC1486" s="382">
        <v>13.115510565006883</v>
      </c>
      <c r="AD1486" s="382">
        <v>5.875136949717179</v>
      </c>
      <c r="AE1486" s="382">
        <v>60.624693799718479</v>
      </c>
      <c r="AF1486" s="382">
        <v>7.6633013015448253</v>
      </c>
      <c r="AG1486" s="382">
        <v>4.2956485044500541</v>
      </c>
      <c r="AH1486" s="382">
        <v>2.3809523809523818</v>
      </c>
      <c r="AI1486" s="382">
        <v>992</v>
      </c>
      <c r="AJ1486" s="382">
        <v>71.05705645161288</v>
      </c>
      <c r="AK1486" s="382">
        <v>13.011258866898263</v>
      </c>
    </row>
    <row r="1487" spans="1:37" ht="15.6">
      <c r="A1487" s="382">
        <v>13</v>
      </c>
      <c r="B1487" s="382">
        <v>3</v>
      </c>
      <c r="C1487" s="382">
        <v>2024</v>
      </c>
      <c r="D1487" s="382">
        <v>99</v>
      </c>
      <c r="E1487" s="382">
        <v>99</v>
      </c>
      <c r="F1487" s="382">
        <v>99</v>
      </c>
      <c r="G1487" s="382">
        <v>99</v>
      </c>
      <c r="H1487" s="382">
        <v>99</v>
      </c>
      <c r="I1487" s="382">
        <v>99</v>
      </c>
      <c r="J1487" s="382">
        <v>999</v>
      </c>
      <c r="K1487" s="382">
        <v>99</v>
      </c>
      <c r="L1487" s="382">
        <v>99</v>
      </c>
      <c r="M1487" s="382">
        <v>99</v>
      </c>
      <c r="N1487" s="382">
        <v>405</v>
      </c>
      <c r="O1487" s="382">
        <v>99</v>
      </c>
      <c r="P1487" s="382">
        <v>9999</v>
      </c>
      <c r="Q1487" s="382">
        <v>211</v>
      </c>
      <c r="R1487" s="382">
        <v>2476</v>
      </c>
      <c r="S1487" s="382">
        <v>4.994345718901454</v>
      </c>
      <c r="T1487" s="382">
        <v>4.2322294022617122</v>
      </c>
      <c r="U1487" s="382">
        <v>5.5936187399030679</v>
      </c>
      <c r="V1487" s="382">
        <v>0</v>
      </c>
      <c r="W1487" s="382">
        <v>0</v>
      </c>
      <c r="X1487" s="382">
        <v>0</v>
      </c>
      <c r="Y1487" s="382">
        <v>0</v>
      </c>
      <c r="Z1487" s="382">
        <v>0.28366911149853713</v>
      </c>
      <c r="AA1487" s="382">
        <v>1.3260654021401352</v>
      </c>
      <c r="AB1487" s="382">
        <v>1.3709229603470021</v>
      </c>
      <c r="AC1487" s="382">
        <v>12.810073564604537</v>
      </c>
      <c r="AD1487" s="382">
        <v>10.527624484139569</v>
      </c>
      <c r="AE1487" s="382">
        <v>55.30190509273725</v>
      </c>
      <c r="AF1487" s="382">
        <v>15.058995256051578</v>
      </c>
      <c r="AG1487" s="382">
        <v>10.217574777497108</v>
      </c>
      <c r="AH1487" s="382">
        <v>1.0096930533117927</v>
      </c>
      <c r="AI1487" s="382">
        <v>2039</v>
      </c>
      <c r="AJ1487" s="382">
        <v>73.649337910740513</v>
      </c>
      <c r="AK1487" s="382">
        <v>14.180235148771285</v>
      </c>
    </row>
    <row r="1488" spans="1:37" ht="15.6">
      <c r="A1488" s="382">
        <v>13</v>
      </c>
      <c r="B1488" s="382">
        <v>4</v>
      </c>
      <c r="C1488" s="382">
        <v>2024</v>
      </c>
      <c r="D1488" s="382">
        <v>99</v>
      </c>
      <c r="E1488" s="382">
        <v>99</v>
      </c>
      <c r="F1488" s="382">
        <v>99</v>
      </c>
      <c r="G1488" s="382">
        <v>99</v>
      </c>
      <c r="H1488" s="382">
        <v>99</v>
      </c>
      <c r="I1488" s="382">
        <v>99</v>
      </c>
      <c r="J1488" s="382">
        <v>999</v>
      </c>
      <c r="K1488" s="382">
        <v>99</v>
      </c>
      <c r="L1488" s="382">
        <v>99</v>
      </c>
      <c r="M1488" s="382">
        <v>99</v>
      </c>
      <c r="N1488" s="382">
        <v>406</v>
      </c>
      <c r="O1488" s="382">
        <v>99</v>
      </c>
      <c r="P1488" s="382">
        <v>9999</v>
      </c>
      <c r="Q1488" s="382">
        <v>267</v>
      </c>
      <c r="R1488" s="382">
        <v>2754</v>
      </c>
      <c r="S1488" s="382">
        <v>5.2872185911401619</v>
      </c>
      <c r="T1488" s="382">
        <v>4.4931009440813359</v>
      </c>
      <c r="U1488" s="382">
        <v>6.5240377632534479</v>
      </c>
      <c r="V1488" s="382">
        <v>0</v>
      </c>
      <c r="W1488" s="382">
        <v>0</v>
      </c>
      <c r="X1488" s="382">
        <v>0</v>
      </c>
      <c r="Y1488" s="382">
        <v>0</v>
      </c>
      <c r="Z1488" s="382">
        <v>0.28811403127209578</v>
      </c>
      <c r="AA1488" s="382">
        <v>1.3129999264945242</v>
      </c>
      <c r="AB1488" s="382">
        <v>1.3396323049238641</v>
      </c>
      <c r="AC1488" s="382">
        <v>6.746469791835918</v>
      </c>
      <c r="AD1488" s="382">
        <v>4.5304664599828124</v>
      </c>
      <c r="AE1488" s="382">
        <v>54.745982397729058</v>
      </c>
      <c r="AF1488" s="382">
        <v>16.749787130519397</v>
      </c>
      <c r="AG1488" s="382">
        <v>13.255152387922283</v>
      </c>
      <c r="AH1488" s="382">
        <v>1.4524328249818443</v>
      </c>
      <c r="AI1488" s="382">
        <v>2424</v>
      </c>
      <c r="AJ1488" s="382">
        <v>76.5845297029704</v>
      </c>
      <c r="AK1488" s="382">
        <v>14.701451112367712</v>
      </c>
    </row>
    <row r="1489" spans="1:37" ht="15.6">
      <c r="A1489" s="382">
        <v>13</v>
      </c>
      <c r="B1489" s="382">
        <v>5</v>
      </c>
      <c r="C1489" s="382">
        <v>2024</v>
      </c>
      <c r="D1489" s="382">
        <v>99</v>
      </c>
      <c r="E1489" s="382">
        <v>99</v>
      </c>
      <c r="F1489" s="382">
        <v>99</v>
      </c>
      <c r="G1489" s="382">
        <v>99</v>
      </c>
      <c r="H1489" s="382">
        <v>99</v>
      </c>
      <c r="I1489" s="382">
        <v>99</v>
      </c>
      <c r="J1489" s="382">
        <v>999</v>
      </c>
      <c r="K1489" s="382">
        <v>99</v>
      </c>
      <c r="L1489" s="382">
        <v>99</v>
      </c>
      <c r="M1489" s="382">
        <v>99</v>
      </c>
      <c r="N1489" s="382">
        <v>407</v>
      </c>
      <c r="O1489" s="382">
        <v>99</v>
      </c>
      <c r="P1489" s="382">
        <v>9999</v>
      </c>
      <c r="Q1489" s="382">
        <v>323</v>
      </c>
      <c r="R1489" s="382">
        <v>2405</v>
      </c>
      <c r="S1489" s="382">
        <v>5.5338877338877346</v>
      </c>
      <c r="T1489" s="382">
        <v>4.5646569646569644</v>
      </c>
      <c r="U1489" s="382">
        <v>7.5104781704781729</v>
      </c>
      <c r="V1489" s="382">
        <v>0</v>
      </c>
      <c r="W1489" s="382">
        <v>0</v>
      </c>
      <c r="X1489" s="382">
        <v>0</v>
      </c>
      <c r="Y1489" s="382">
        <v>0</v>
      </c>
      <c r="Z1489" s="382">
        <v>0.2774070240774944</v>
      </c>
      <c r="AA1489" s="382">
        <v>1.2550916093637481</v>
      </c>
      <c r="AB1489" s="382">
        <v>1.3671518936117422</v>
      </c>
      <c r="AC1489" s="382">
        <v>0.423481395622058</v>
      </c>
      <c r="AD1489" s="382">
        <v>-1.4394417853526631</v>
      </c>
      <c r="AE1489" s="382">
        <v>58.835291778831021</v>
      </c>
      <c r="AF1489" s="382">
        <v>14.627174309694684</v>
      </c>
      <c r="AG1489" s="382">
        <v>13.325606718761073</v>
      </c>
      <c r="AH1489" s="382">
        <v>1.3721413721413729</v>
      </c>
      <c r="AI1489" s="382">
        <v>2220</v>
      </c>
      <c r="AJ1489" s="382">
        <v>80.100990990991079</v>
      </c>
      <c r="AK1489" s="382">
        <v>14.799005433606496</v>
      </c>
    </row>
    <row r="1490" spans="1:37" ht="15.6">
      <c r="A1490" s="382">
        <v>13</v>
      </c>
      <c r="B1490" s="382">
        <v>6</v>
      </c>
      <c r="C1490" s="382">
        <v>2024</v>
      </c>
      <c r="D1490" s="382">
        <v>99</v>
      </c>
      <c r="E1490" s="382">
        <v>99</v>
      </c>
      <c r="F1490" s="382">
        <v>99</v>
      </c>
      <c r="G1490" s="382">
        <v>99</v>
      </c>
      <c r="H1490" s="382">
        <v>99</v>
      </c>
      <c r="I1490" s="382">
        <v>99</v>
      </c>
      <c r="J1490" s="382">
        <v>999</v>
      </c>
      <c r="K1490" s="382">
        <v>99</v>
      </c>
      <c r="L1490" s="382">
        <v>99</v>
      </c>
      <c r="M1490" s="382">
        <v>99</v>
      </c>
      <c r="N1490" s="382">
        <v>408</v>
      </c>
      <c r="O1490" s="382">
        <v>99</v>
      </c>
      <c r="P1490" s="382">
        <v>9999</v>
      </c>
      <c r="Q1490" s="382">
        <v>352</v>
      </c>
      <c r="R1490" s="382">
        <v>1679</v>
      </c>
      <c r="S1490" s="382">
        <v>5.5890410958904111</v>
      </c>
      <c r="T1490" s="382">
        <v>4.5306730196545564</v>
      </c>
      <c r="U1490" s="382">
        <v>8.5268016676593241</v>
      </c>
      <c r="V1490" s="382">
        <v>0</v>
      </c>
      <c r="W1490" s="382">
        <v>0</v>
      </c>
      <c r="X1490" s="382">
        <v>0</v>
      </c>
      <c r="Y1490" s="382">
        <v>0</v>
      </c>
      <c r="Z1490" s="382">
        <v>0.29027715182151925</v>
      </c>
      <c r="AA1490" s="382">
        <v>1.1897012793580763</v>
      </c>
      <c r="AB1490" s="382">
        <v>1.372791493890644</v>
      </c>
      <c r="AC1490" s="382">
        <v>-1.6050967097803419</v>
      </c>
      <c r="AD1490" s="382">
        <v>-5.3776988839868318</v>
      </c>
      <c r="AE1490" s="382">
        <v>51.899343248852787</v>
      </c>
      <c r="AF1490" s="382">
        <v>10.211653083566476</v>
      </c>
      <c r="AG1490" s="382">
        <v>10.561878821501937</v>
      </c>
      <c r="AH1490" s="382">
        <v>2.501488981536629</v>
      </c>
      <c r="AI1490" s="382">
        <v>1569</v>
      </c>
      <c r="AJ1490" s="382">
        <v>83.419949012109683</v>
      </c>
      <c r="AK1490" s="382">
        <v>14.780640787554081</v>
      </c>
    </row>
    <row r="1491" spans="1:37" ht="15.6">
      <c r="A1491" s="382">
        <v>13</v>
      </c>
      <c r="B1491" s="382">
        <v>7</v>
      </c>
      <c r="C1491" s="382">
        <v>2024</v>
      </c>
      <c r="D1491" s="382">
        <v>99</v>
      </c>
      <c r="E1491" s="382">
        <v>99</v>
      </c>
      <c r="F1491" s="382">
        <v>99</v>
      </c>
      <c r="G1491" s="382">
        <v>99</v>
      </c>
      <c r="H1491" s="382">
        <v>99</v>
      </c>
      <c r="I1491" s="382">
        <v>99</v>
      </c>
      <c r="J1491" s="382">
        <v>999</v>
      </c>
      <c r="K1491" s="382">
        <v>99</v>
      </c>
      <c r="L1491" s="382">
        <v>99</v>
      </c>
      <c r="M1491" s="382">
        <v>99</v>
      </c>
      <c r="N1491" s="382">
        <v>409</v>
      </c>
      <c r="O1491" s="382">
        <v>99</v>
      </c>
      <c r="P1491" s="382">
        <v>9999</v>
      </c>
      <c r="Q1491" s="382">
        <v>333</v>
      </c>
      <c r="R1491" s="382">
        <v>1320</v>
      </c>
      <c r="S1491" s="382">
        <v>5.7712121212121197</v>
      </c>
      <c r="T1491" s="382">
        <v>4.45</v>
      </c>
      <c r="U1491" s="382">
        <v>9.5208333333333357</v>
      </c>
      <c r="V1491" s="382">
        <v>0</v>
      </c>
      <c r="W1491" s="382">
        <v>0</v>
      </c>
      <c r="X1491" s="382">
        <v>0</v>
      </c>
      <c r="Y1491" s="382">
        <v>0</v>
      </c>
      <c r="Z1491" s="382">
        <v>0.60448894225859995</v>
      </c>
      <c r="AA1491" s="382">
        <v>1.0656147964431282</v>
      </c>
      <c r="AB1491" s="382">
        <v>1.3304988811446892</v>
      </c>
      <c r="AC1491" s="382">
        <v>16.040773337598146</v>
      </c>
      <c r="AD1491" s="382">
        <v>23.061043630145168</v>
      </c>
      <c r="AE1491" s="382">
        <v>51.611143208581403</v>
      </c>
      <c r="AF1491" s="382">
        <v>8.0282204111421986</v>
      </c>
      <c r="AG1491" s="382">
        <v>9.2715686158785626</v>
      </c>
      <c r="AH1491" s="382">
        <v>2.4242424242424243</v>
      </c>
      <c r="AI1491" s="382">
        <v>1227</v>
      </c>
      <c r="AJ1491" s="382">
        <v>86.493969030154844</v>
      </c>
      <c r="AK1491" s="382">
        <v>14.877006757542816</v>
      </c>
    </row>
    <row r="1492" spans="1:37" ht="15.6">
      <c r="A1492" s="382">
        <v>13</v>
      </c>
      <c r="B1492" s="382">
        <v>8</v>
      </c>
      <c r="C1492" s="382">
        <v>2024</v>
      </c>
      <c r="D1492" s="382">
        <v>99</v>
      </c>
      <c r="E1492" s="382">
        <v>99</v>
      </c>
      <c r="F1492" s="382">
        <v>99</v>
      </c>
      <c r="G1492" s="382">
        <v>99</v>
      </c>
      <c r="H1492" s="382">
        <v>99</v>
      </c>
      <c r="I1492" s="382">
        <v>99</v>
      </c>
      <c r="J1492" s="382">
        <v>999</v>
      </c>
      <c r="K1492" s="382">
        <v>99</v>
      </c>
      <c r="L1492" s="382">
        <v>99</v>
      </c>
      <c r="M1492" s="382">
        <v>99</v>
      </c>
      <c r="N1492" s="382">
        <v>410</v>
      </c>
      <c r="O1492" s="382">
        <v>99</v>
      </c>
      <c r="P1492" s="382">
        <v>9999</v>
      </c>
      <c r="Q1492" s="382">
        <v>324</v>
      </c>
      <c r="R1492" s="382">
        <v>1085</v>
      </c>
      <c r="S1492" s="382">
        <v>6.1069124423963137</v>
      </c>
      <c r="T1492" s="382">
        <v>4.5843317972350244</v>
      </c>
      <c r="U1492" s="382">
        <v>10.534285714285712</v>
      </c>
      <c r="V1492" s="382">
        <v>0</v>
      </c>
      <c r="W1492" s="382">
        <v>0</v>
      </c>
      <c r="X1492" s="382">
        <v>0</v>
      </c>
      <c r="Y1492" s="382">
        <v>0</v>
      </c>
      <c r="Z1492" s="382">
        <v>0.28174010219947898</v>
      </c>
      <c r="AA1492" s="382">
        <v>1.0723152765122299</v>
      </c>
      <c r="AB1492" s="382">
        <v>1.2419449740153656</v>
      </c>
      <c r="AC1492" s="382">
        <v>6.6574928790342804</v>
      </c>
      <c r="AD1492" s="382">
        <v>4.1256295263928058</v>
      </c>
      <c r="AE1492" s="382">
        <v>44.237856802849009</v>
      </c>
      <c r="AF1492" s="382">
        <v>6.5989538985524865</v>
      </c>
      <c r="AG1492" s="382">
        <v>8.4321661276234092</v>
      </c>
      <c r="AH1492" s="382">
        <v>1.8433179723502304</v>
      </c>
      <c r="AI1492" s="382">
        <v>1016</v>
      </c>
      <c r="AJ1492" s="382">
        <v>88.343405511811014</v>
      </c>
      <c r="AK1492" s="382">
        <v>15.439679787865062</v>
      </c>
    </row>
    <row r="1493" spans="1:37" ht="15.6">
      <c r="A1493" s="382">
        <v>13</v>
      </c>
      <c r="B1493" s="382">
        <v>9</v>
      </c>
      <c r="C1493" s="382">
        <v>2024</v>
      </c>
      <c r="D1493" s="382">
        <v>99</v>
      </c>
      <c r="E1493" s="382">
        <v>99</v>
      </c>
      <c r="F1493" s="382">
        <v>99</v>
      </c>
      <c r="G1493" s="382">
        <v>99</v>
      </c>
      <c r="H1493" s="382">
        <v>99</v>
      </c>
      <c r="I1493" s="382">
        <v>99</v>
      </c>
      <c r="J1493" s="382">
        <v>999</v>
      </c>
      <c r="K1493" s="382">
        <v>99</v>
      </c>
      <c r="L1493" s="382">
        <v>99</v>
      </c>
      <c r="M1493" s="382">
        <v>99</v>
      </c>
      <c r="N1493" s="382">
        <v>411</v>
      </c>
      <c r="O1493" s="382">
        <v>99</v>
      </c>
      <c r="P1493" s="382">
        <v>9999</v>
      </c>
      <c r="Q1493" s="382">
        <v>306</v>
      </c>
      <c r="R1493" s="382">
        <v>844</v>
      </c>
      <c r="S1493" s="382">
        <v>6.354265402843601</v>
      </c>
      <c r="T1493" s="382">
        <v>4.7440758293838883</v>
      </c>
      <c r="U1493" s="382">
        <v>11.516943127962076</v>
      </c>
      <c r="V1493" s="382">
        <v>0</v>
      </c>
      <c r="W1493" s="382">
        <v>0</v>
      </c>
      <c r="X1493" s="382">
        <v>0</v>
      </c>
      <c r="Y1493" s="382">
        <v>0</v>
      </c>
      <c r="Z1493" s="382">
        <v>0.83307495358038275</v>
      </c>
      <c r="AA1493" s="382">
        <v>1.156618418722509</v>
      </c>
      <c r="AB1493" s="382">
        <v>1.2827327441162877</v>
      </c>
      <c r="AC1493" s="382">
        <v>20.453348380040875</v>
      </c>
      <c r="AD1493" s="382">
        <v>25.03131953044576</v>
      </c>
      <c r="AE1493" s="382">
        <v>36.457957919268367</v>
      </c>
      <c r="AF1493" s="382">
        <v>5.1331954750030411</v>
      </c>
      <c r="AG1493" s="382">
        <v>7.1710704926934019</v>
      </c>
      <c r="AH1493" s="382">
        <v>2.9620853080568725</v>
      </c>
      <c r="AI1493" s="382">
        <v>791</v>
      </c>
      <c r="AJ1493" s="382">
        <v>90.375474083438689</v>
      </c>
      <c r="AK1493" s="382">
        <v>15.756820249940256</v>
      </c>
    </row>
    <row r="1494" spans="1:37" ht="15.6">
      <c r="A1494" s="382">
        <v>13</v>
      </c>
      <c r="B1494" s="382">
        <v>10</v>
      </c>
      <c r="C1494" s="382">
        <v>2024</v>
      </c>
      <c r="D1494" s="382">
        <v>99</v>
      </c>
      <c r="E1494" s="382">
        <v>99</v>
      </c>
      <c r="F1494" s="382">
        <v>99</v>
      </c>
      <c r="G1494" s="382">
        <v>99</v>
      </c>
      <c r="H1494" s="382">
        <v>99</v>
      </c>
      <c r="I1494" s="382">
        <v>99</v>
      </c>
      <c r="J1494" s="382">
        <v>999</v>
      </c>
      <c r="K1494" s="382">
        <v>99</v>
      </c>
      <c r="L1494" s="382">
        <v>99</v>
      </c>
      <c r="M1494" s="382">
        <v>99</v>
      </c>
      <c r="N1494" s="382">
        <v>412</v>
      </c>
      <c r="O1494" s="382">
        <v>99</v>
      </c>
      <c r="P1494" s="382">
        <v>9999</v>
      </c>
      <c r="Q1494" s="382">
        <v>273</v>
      </c>
      <c r="R1494" s="382">
        <v>670</v>
      </c>
      <c r="S1494" s="382">
        <v>6.4417910447761191</v>
      </c>
      <c r="T1494" s="382">
        <v>4.7492537313432814</v>
      </c>
      <c r="U1494" s="382">
        <v>12.472985074626884</v>
      </c>
      <c r="V1494" s="382">
        <v>0</v>
      </c>
      <c r="W1494" s="382">
        <v>0</v>
      </c>
      <c r="X1494" s="382">
        <v>0</v>
      </c>
      <c r="Y1494" s="382">
        <v>0</v>
      </c>
      <c r="Z1494" s="382">
        <v>1.0087682971763225</v>
      </c>
      <c r="AA1494" s="382">
        <v>1.1952829245708132</v>
      </c>
      <c r="AB1494" s="382">
        <v>1.358156469381161</v>
      </c>
      <c r="AC1494" s="382">
        <v>21.822602648873367</v>
      </c>
      <c r="AD1494" s="382">
        <v>27.633666314247325</v>
      </c>
      <c r="AE1494" s="382">
        <v>42.496606342331319</v>
      </c>
      <c r="AF1494" s="382">
        <v>4.0749300571706604</v>
      </c>
      <c r="AG1494" s="382">
        <v>6.1652334804882196</v>
      </c>
      <c r="AH1494" s="382">
        <v>1.641791044776119</v>
      </c>
      <c r="AI1494" s="382">
        <v>629</v>
      </c>
      <c r="AJ1494" s="382">
        <v>92.867726550079482</v>
      </c>
      <c r="AK1494" s="382">
        <v>15.758781516191238</v>
      </c>
    </row>
    <row r="1495" spans="1:37" ht="15.6">
      <c r="A1495" s="382">
        <v>13</v>
      </c>
      <c r="B1495" s="382">
        <v>11</v>
      </c>
      <c r="C1495" s="382">
        <v>2024</v>
      </c>
      <c r="D1495" s="382">
        <v>99</v>
      </c>
      <c r="E1495" s="382">
        <v>99</v>
      </c>
      <c r="F1495" s="382">
        <v>99</v>
      </c>
      <c r="G1495" s="382">
        <v>99</v>
      </c>
      <c r="H1495" s="382">
        <v>99</v>
      </c>
      <c r="I1495" s="382">
        <v>99</v>
      </c>
      <c r="J1495" s="382">
        <v>999</v>
      </c>
      <c r="K1495" s="382">
        <v>99</v>
      </c>
      <c r="L1495" s="382">
        <v>99</v>
      </c>
      <c r="M1495" s="382">
        <v>99</v>
      </c>
      <c r="N1495" s="382">
        <v>413</v>
      </c>
      <c r="O1495" s="382">
        <v>99</v>
      </c>
      <c r="P1495" s="382">
        <v>9999</v>
      </c>
      <c r="Q1495" s="382">
        <v>194</v>
      </c>
      <c r="R1495" s="382">
        <v>445</v>
      </c>
      <c r="S1495" s="382">
        <v>6.6337078651685397</v>
      </c>
      <c r="T1495" s="382">
        <v>5.0157303370786508</v>
      </c>
      <c r="U1495" s="382">
        <v>13.524269662921345</v>
      </c>
      <c r="V1495" s="382">
        <v>0</v>
      </c>
      <c r="W1495" s="382">
        <v>0</v>
      </c>
      <c r="X1495" s="382">
        <v>0</v>
      </c>
      <c r="Y1495" s="382">
        <v>0</v>
      </c>
      <c r="Z1495" s="382">
        <v>0.29244374332955081</v>
      </c>
      <c r="AA1495" s="382">
        <v>1.2571542520843038</v>
      </c>
      <c r="AB1495" s="382">
        <v>1.3093354413856004</v>
      </c>
      <c r="AC1495" s="382">
        <v>13.664769613311019</v>
      </c>
      <c r="AD1495" s="382">
        <v>12.635517319723172</v>
      </c>
      <c r="AE1495" s="382">
        <v>47.313382844301877</v>
      </c>
      <c r="AF1495" s="382">
        <v>2.7064833961805128</v>
      </c>
      <c r="AG1495" s="382">
        <v>4.4399507778748326</v>
      </c>
      <c r="AH1495" s="382">
        <v>1.1235955056179776</v>
      </c>
      <c r="AI1495" s="382">
        <v>411</v>
      </c>
      <c r="AJ1495" s="382">
        <v>94.519708029197105</v>
      </c>
      <c r="AK1495" s="382">
        <v>16.150449230810551</v>
      </c>
    </row>
    <row r="1496" spans="1:37" ht="15.6">
      <c r="A1496" s="382">
        <v>13</v>
      </c>
      <c r="B1496" s="382">
        <v>12</v>
      </c>
      <c r="C1496" s="382">
        <v>2024</v>
      </c>
      <c r="D1496" s="382">
        <v>99</v>
      </c>
      <c r="E1496" s="382">
        <v>99</v>
      </c>
      <c r="F1496" s="382">
        <v>99</v>
      </c>
      <c r="G1496" s="382">
        <v>99</v>
      </c>
      <c r="H1496" s="382">
        <v>99</v>
      </c>
      <c r="I1496" s="382">
        <v>99</v>
      </c>
      <c r="J1496" s="382">
        <v>999</v>
      </c>
      <c r="K1496" s="382">
        <v>99</v>
      </c>
      <c r="L1496" s="382">
        <v>99</v>
      </c>
      <c r="M1496" s="382">
        <v>99</v>
      </c>
      <c r="N1496" s="382">
        <v>414</v>
      </c>
      <c r="O1496" s="382">
        <v>99</v>
      </c>
      <c r="P1496" s="382">
        <v>9999</v>
      </c>
      <c r="Q1496" s="382">
        <v>148</v>
      </c>
      <c r="R1496" s="382">
        <v>281</v>
      </c>
      <c r="S1496" s="382">
        <v>6.782918149466191</v>
      </c>
      <c r="T1496" s="382">
        <v>5.0569395017793592</v>
      </c>
      <c r="U1496" s="382">
        <v>14.545907473309605</v>
      </c>
      <c r="V1496" s="382">
        <v>0</v>
      </c>
      <c r="W1496" s="382">
        <v>0</v>
      </c>
      <c r="X1496" s="382">
        <v>0</v>
      </c>
      <c r="Y1496" s="382">
        <v>0</v>
      </c>
      <c r="Z1496" s="382">
        <v>0.28744669067482687</v>
      </c>
      <c r="AA1496" s="382">
        <v>1.1471115002528056</v>
      </c>
      <c r="AB1496" s="382">
        <v>1.2641919872715557</v>
      </c>
      <c r="AC1496" s="382">
        <v>-7.1228082170386076</v>
      </c>
      <c r="AD1496" s="382">
        <v>-12.177337531575541</v>
      </c>
      <c r="AE1496" s="382">
        <v>37.171589087215594</v>
      </c>
      <c r="AF1496" s="382">
        <v>1.7090378299476954</v>
      </c>
      <c r="AG1496" s="382">
        <v>3.0154453598999047</v>
      </c>
      <c r="AH1496" s="382">
        <v>1.0676156583629892</v>
      </c>
      <c r="AI1496" s="382">
        <v>261</v>
      </c>
      <c r="AJ1496" s="382">
        <v>96.394252873563232</v>
      </c>
      <c r="AK1496" s="382">
        <v>16.386144579656701</v>
      </c>
    </row>
    <row r="1497" spans="1:37" ht="15.6">
      <c r="A1497" s="382">
        <v>13</v>
      </c>
      <c r="B1497" s="382">
        <v>13</v>
      </c>
      <c r="C1497" s="382">
        <v>2024</v>
      </c>
      <c r="D1497" s="382">
        <v>99</v>
      </c>
      <c r="E1497" s="382">
        <v>99</v>
      </c>
      <c r="F1497" s="382">
        <v>99</v>
      </c>
      <c r="G1497" s="382">
        <v>99</v>
      </c>
      <c r="H1497" s="382">
        <v>99</v>
      </c>
      <c r="I1497" s="382">
        <v>99</v>
      </c>
      <c r="J1497" s="382">
        <v>999</v>
      </c>
      <c r="K1497" s="382">
        <v>99</v>
      </c>
      <c r="L1497" s="382">
        <v>99</v>
      </c>
      <c r="M1497" s="382">
        <v>99</v>
      </c>
      <c r="N1497" s="382">
        <v>415</v>
      </c>
      <c r="O1497" s="382">
        <v>99</v>
      </c>
      <c r="P1497" s="382">
        <v>9999</v>
      </c>
      <c r="Q1497" s="382">
        <v>117</v>
      </c>
      <c r="R1497" s="382">
        <v>227</v>
      </c>
      <c r="S1497" s="382">
        <v>7.0308370044052877</v>
      </c>
      <c r="T1497" s="382">
        <v>5.4405286343612334</v>
      </c>
      <c r="U1497" s="382">
        <v>15.49735682819383</v>
      </c>
      <c r="V1497" s="382">
        <v>0</v>
      </c>
      <c r="W1497" s="382">
        <v>0.44052863436123352</v>
      </c>
      <c r="X1497" s="382">
        <v>0</v>
      </c>
      <c r="Y1497" s="382">
        <v>0</v>
      </c>
      <c r="Z1497" s="382">
        <v>0.28453853278338009</v>
      </c>
      <c r="AA1497" s="382">
        <v>1.1161295240255968</v>
      </c>
      <c r="AB1497" s="382">
        <v>1.3762413484487657</v>
      </c>
      <c r="AC1497" s="382">
        <v>3.6322137848463751</v>
      </c>
      <c r="AD1497" s="382">
        <v>-1.7275872046090543</v>
      </c>
      <c r="AE1497" s="382">
        <v>53.032260417498406</v>
      </c>
      <c r="AF1497" s="382">
        <v>1.3806106313100599</v>
      </c>
      <c r="AG1497" s="382">
        <v>2.5953014707618207</v>
      </c>
      <c r="AH1497" s="382">
        <v>0</v>
      </c>
      <c r="AI1497" s="382">
        <v>218</v>
      </c>
      <c r="AJ1497" s="382">
        <v>97.763302752293598</v>
      </c>
      <c r="AK1497" s="382">
        <v>16.718741979889867</v>
      </c>
    </row>
    <row r="1498" spans="1:37" ht="15.6">
      <c r="A1498" s="382">
        <v>13</v>
      </c>
      <c r="B1498" s="382">
        <v>14</v>
      </c>
      <c r="C1498" s="382">
        <v>2024</v>
      </c>
      <c r="D1498" s="382">
        <v>99</v>
      </c>
      <c r="E1498" s="382">
        <v>99</v>
      </c>
      <c r="F1498" s="382">
        <v>99</v>
      </c>
      <c r="G1498" s="382">
        <v>99</v>
      </c>
      <c r="H1498" s="382">
        <v>99</v>
      </c>
      <c r="I1498" s="382">
        <v>99</v>
      </c>
      <c r="J1498" s="382">
        <v>999</v>
      </c>
      <c r="K1498" s="382">
        <v>99</v>
      </c>
      <c r="L1498" s="382">
        <v>99</v>
      </c>
      <c r="M1498" s="382">
        <v>99</v>
      </c>
      <c r="N1498" s="382">
        <v>416</v>
      </c>
      <c r="O1498" s="382">
        <v>99</v>
      </c>
      <c r="P1498" s="382">
        <v>9999</v>
      </c>
      <c r="Q1498" s="382">
        <v>83</v>
      </c>
      <c r="R1498" s="382">
        <v>172</v>
      </c>
      <c r="S1498" s="382">
        <v>6.9418604651162799</v>
      </c>
      <c r="T1498" s="382">
        <v>5.3546511627906996</v>
      </c>
      <c r="U1498" s="382">
        <v>16.490697674418595</v>
      </c>
      <c r="V1498" s="382">
        <v>0</v>
      </c>
      <c r="W1498" s="382">
        <v>1.1627906976744189</v>
      </c>
      <c r="X1498" s="382">
        <v>100</v>
      </c>
      <c r="Y1498" s="382">
        <v>0</v>
      </c>
      <c r="Z1498" s="382">
        <v>0.28371616465707528</v>
      </c>
      <c r="AA1498" s="382">
        <v>1.2138220547222003</v>
      </c>
      <c r="AB1498" s="382">
        <v>1.3626374030776085</v>
      </c>
      <c r="AC1498" s="382">
        <v>-11.130561054309062</v>
      </c>
      <c r="AD1498" s="382">
        <v>-6.3651713517782316</v>
      </c>
      <c r="AE1498" s="382">
        <v>46.591267513480489</v>
      </c>
      <c r="AF1498" s="382">
        <v>1.0461014475124684</v>
      </c>
      <c r="AG1498" s="382">
        <v>2.0925305129960567</v>
      </c>
      <c r="AH1498" s="382">
        <v>0.58139534883720945</v>
      </c>
      <c r="AI1498" s="382">
        <v>160</v>
      </c>
      <c r="AJ1498" s="382">
        <v>100.20687499999998</v>
      </c>
      <c r="AK1498" s="382">
        <v>16.539323621590288</v>
      </c>
    </row>
    <row r="1499" spans="1:37" ht="15.6">
      <c r="A1499" s="382">
        <v>13</v>
      </c>
      <c r="B1499" s="382">
        <v>15</v>
      </c>
      <c r="C1499" s="382">
        <v>2024</v>
      </c>
      <c r="D1499" s="382">
        <v>99</v>
      </c>
      <c r="E1499" s="382">
        <v>99</v>
      </c>
      <c r="F1499" s="382">
        <v>99</v>
      </c>
      <c r="G1499" s="382">
        <v>99</v>
      </c>
      <c r="H1499" s="382">
        <v>99</v>
      </c>
      <c r="I1499" s="382">
        <v>99</v>
      </c>
      <c r="J1499" s="382">
        <v>999</v>
      </c>
      <c r="K1499" s="382">
        <v>99</v>
      </c>
      <c r="L1499" s="382">
        <v>99</v>
      </c>
      <c r="M1499" s="382">
        <v>99</v>
      </c>
      <c r="N1499" s="382">
        <v>417</v>
      </c>
      <c r="O1499" s="382">
        <v>99</v>
      </c>
      <c r="P1499" s="382">
        <v>9999</v>
      </c>
      <c r="Q1499" s="382">
        <v>59</v>
      </c>
      <c r="R1499" s="382">
        <v>94</v>
      </c>
      <c r="S1499" s="382">
        <v>7.3510638297872317</v>
      </c>
      <c r="T1499" s="382">
        <v>5.7340425531914896</v>
      </c>
      <c r="U1499" s="382">
        <v>17.536170212765956</v>
      </c>
      <c r="V1499" s="382">
        <v>0</v>
      </c>
      <c r="W1499" s="382">
        <v>0</v>
      </c>
      <c r="X1499" s="382">
        <v>100</v>
      </c>
      <c r="Y1499" s="382">
        <v>0</v>
      </c>
      <c r="Z1499" s="382">
        <v>0.30100931767238842</v>
      </c>
      <c r="AA1499" s="382">
        <v>1.2351883895292559</v>
      </c>
      <c r="AB1499" s="382">
        <v>1.4155333700035049</v>
      </c>
      <c r="AC1499" s="382">
        <v>12.607856215528871</v>
      </c>
      <c r="AD1499" s="382">
        <v>15.240695473831956</v>
      </c>
      <c r="AE1499" s="382">
        <v>57.666014792541745</v>
      </c>
      <c r="AF1499" s="382">
        <v>0.57170660503588355</v>
      </c>
      <c r="AG1499" s="382">
        <v>1.216093392195283</v>
      </c>
      <c r="AH1499" s="382">
        <v>1.0638297872340428</v>
      </c>
      <c r="AI1499" s="382">
        <v>89</v>
      </c>
      <c r="AJ1499" s="382">
        <v>100.71235955056176</v>
      </c>
      <c r="AK1499" s="382">
        <v>17.464146157705351</v>
      </c>
    </row>
    <row r="1500" spans="1:37" ht="15.6">
      <c r="A1500" s="382">
        <v>13</v>
      </c>
      <c r="B1500" s="382">
        <v>16</v>
      </c>
      <c r="C1500" s="382">
        <v>2024</v>
      </c>
      <c r="D1500" s="382">
        <v>99</v>
      </c>
      <c r="E1500" s="382">
        <v>99</v>
      </c>
      <c r="F1500" s="382">
        <v>99</v>
      </c>
      <c r="G1500" s="382">
        <v>99</v>
      </c>
      <c r="H1500" s="382">
        <v>99</v>
      </c>
      <c r="I1500" s="382">
        <v>99</v>
      </c>
      <c r="J1500" s="382">
        <v>999</v>
      </c>
      <c r="K1500" s="382">
        <v>99</v>
      </c>
      <c r="L1500" s="382">
        <v>99</v>
      </c>
      <c r="M1500" s="382">
        <v>99</v>
      </c>
      <c r="N1500" s="382">
        <v>418</v>
      </c>
      <c r="O1500" s="382">
        <v>99</v>
      </c>
      <c r="P1500" s="382">
        <v>9999</v>
      </c>
      <c r="Q1500" s="382">
        <v>41</v>
      </c>
      <c r="R1500" s="382">
        <v>67</v>
      </c>
      <c r="S1500" s="382">
        <v>7.5074626865671652</v>
      </c>
      <c r="T1500" s="382">
        <v>5.6716417910447756</v>
      </c>
      <c r="U1500" s="382">
        <v>18.511940298507454</v>
      </c>
      <c r="V1500" s="382">
        <v>0</v>
      </c>
      <c r="W1500" s="382">
        <v>0</v>
      </c>
      <c r="X1500" s="382">
        <v>100</v>
      </c>
      <c r="Y1500" s="382">
        <v>0</v>
      </c>
      <c r="Z1500" s="382">
        <v>0.28046996170869476</v>
      </c>
      <c r="AA1500" s="382">
        <v>1.0841205849155122</v>
      </c>
      <c r="AB1500" s="382">
        <v>1.4901473402207355</v>
      </c>
      <c r="AC1500" s="382">
        <v>1.9341509950916136</v>
      </c>
      <c r="AD1500" s="382">
        <v>-2.6330661889264793</v>
      </c>
      <c r="AE1500" s="382">
        <v>44.498211644822099</v>
      </c>
      <c r="AF1500" s="382">
        <v>0.40749300571706598</v>
      </c>
      <c r="AG1500" s="382">
        <v>0.91502101088316556</v>
      </c>
      <c r="AH1500" s="382">
        <v>0</v>
      </c>
      <c r="AI1500" s="382">
        <v>62</v>
      </c>
      <c r="AJ1500" s="382">
        <v>102.16612903225804</v>
      </c>
      <c r="AK1500" s="382">
        <v>17.546974181546425</v>
      </c>
    </row>
    <row r="1501" spans="1:37" ht="15.6">
      <c r="A1501" s="382">
        <v>13</v>
      </c>
      <c r="B1501" s="382">
        <v>17</v>
      </c>
      <c r="C1501" s="382">
        <v>2024</v>
      </c>
      <c r="D1501" s="382">
        <v>99</v>
      </c>
      <c r="E1501" s="382">
        <v>99</v>
      </c>
      <c r="F1501" s="382">
        <v>99</v>
      </c>
      <c r="G1501" s="382">
        <v>99</v>
      </c>
      <c r="H1501" s="382">
        <v>99</v>
      </c>
      <c r="I1501" s="382">
        <v>99</v>
      </c>
      <c r="J1501" s="382">
        <v>999</v>
      </c>
      <c r="K1501" s="382">
        <v>99</v>
      </c>
      <c r="L1501" s="382">
        <v>99</v>
      </c>
      <c r="M1501" s="382">
        <v>99</v>
      </c>
      <c r="N1501" s="382">
        <v>419</v>
      </c>
      <c r="O1501" s="382">
        <v>99</v>
      </c>
      <c r="P1501" s="382">
        <v>9999</v>
      </c>
      <c r="Q1501" s="382">
        <v>28</v>
      </c>
      <c r="R1501" s="382">
        <v>50</v>
      </c>
      <c r="S1501" s="382">
        <v>7.62</v>
      </c>
      <c r="T1501" s="382">
        <v>5.6</v>
      </c>
      <c r="U1501" s="382">
        <v>19.513999999999999</v>
      </c>
      <c r="V1501" s="382">
        <v>0</v>
      </c>
      <c r="W1501" s="382">
        <v>2</v>
      </c>
      <c r="X1501" s="382">
        <v>100</v>
      </c>
      <c r="Y1501" s="382">
        <v>0</v>
      </c>
      <c r="Z1501" s="382">
        <v>0.29394557319334796</v>
      </c>
      <c r="AA1501" s="382">
        <v>1.3695254652616005</v>
      </c>
      <c r="AB1501" s="382">
        <v>1.428285685708572</v>
      </c>
      <c r="AC1501" s="382">
        <v>0.32789658611645778</v>
      </c>
      <c r="AD1501" s="382">
        <v>-10.09912735166556</v>
      </c>
      <c r="AE1501" s="382">
        <v>37.217413148928578</v>
      </c>
      <c r="AF1501" s="382">
        <v>0.30409925799781057</v>
      </c>
      <c r="AG1501" s="382">
        <v>0.71981456125026577</v>
      </c>
      <c r="AH1501" s="382">
        <v>0</v>
      </c>
      <c r="AI1501" s="382">
        <v>42</v>
      </c>
      <c r="AJ1501" s="382">
        <v>104.25</v>
      </c>
      <c r="AK1501" s="382">
        <v>17.630584235571671</v>
      </c>
    </row>
    <row r="1502" spans="1:37" ht="15.6">
      <c r="A1502" s="382">
        <v>13</v>
      </c>
      <c r="B1502" s="382">
        <v>18</v>
      </c>
      <c r="C1502" s="382">
        <v>2024</v>
      </c>
      <c r="D1502" s="382">
        <v>99</v>
      </c>
      <c r="E1502" s="382">
        <v>99</v>
      </c>
      <c r="F1502" s="382">
        <v>99</v>
      </c>
      <c r="G1502" s="382">
        <v>99</v>
      </c>
      <c r="H1502" s="382">
        <v>99</v>
      </c>
      <c r="I1502" s="382">
        <v>99</v>
      </c>
      <c r="J1502" s="382">
        <v>999</v>
      </c>
      <c r="K1502" s="382">
        <v>99</v>
      </c>
      <c r="L1502" s="382">
        <v>99</v>
      </c>
      <c r="M1502" s="382">
        <v>99</v>
      </c>
      <c r="N1502" s="382">
        <v>420</v>
      </c>
      <c r="O1502" s="382">
        <v>99</v>
      </c>
      <c r="P1502" s="382">
        <v>9999</v>
      </c>
      <c r="Q1502" s="382">
        <v>32</v>
      </c>
      <c r="R1502" s="382">
        <v>58</v>
      </c>
      <c r="S1502" s="382">
        <v>6.982758620689653</v>
      </c>
      <c r="T1502" s="382">
        <v>5.637931034482758</v>
      </c>
      <c r="U1502" s="382">
        <v>23.275862068965527</v>
      </c>
      <c r="V1502" s="382">
        <v>3.4482758620689653</v>
      </c>
      <c r="W1502" s="382">
        <v>3.4482758620689653</v>
      </c>
      <c r="X1502" s="382">
        <v>100</v>
      </c>
      <c r="Y1502" s="382">
        <v>25.862068965517246</v>
      </c>
      <c r="Z1502" s="382">
        <v>9.283008399570269</v>
      </c>
      <c r="AA1502" s="382">
        <v>2.7322554741858944</v>
      </c>
      <c r="AB1502" s="382">
        <v>1.6784462834056495</v>
      </c>
      <c r="AC1502" s="382">
        <v>-37.59291871849787</v>
      </c>
      <c r="AD1502" s="382">
        <v>-46.653423948605194</v>
      </c>
      <c r="AE1502" s="382">
        <v>45.355205107924419</v>
      </c>
      <c r="AF1502" s="382">
        <v>0.35275513927746038</v>
      </c>
      <c r="AG1502" s="382">
        <v>0.99595127363724389</v>
      </c>
      <c r="AH1502" s="382">
        <v>3.4482758620689653</v>
      </c>
      <c r="AI1502" s="382">
        <v>43</v>
      </c>
      <c r="AJ1502" s="382">
        <v>106.73023255813952</v>
      </c>
      <c r="AK1502" s="382">
        <v>18.161092868757407</v>
      </c>
    </row>
    <row r="1503" spans="1:37" ht="15.6">
      <c r="A1503" s="382">
        <v>13</v>
      </c>
      <c r="B1503" s="382">
        <v>19</v>
      </c>
      <c r="C1503" s="382">
        <v>2023</v>
      </c>
      <c r="D1503" s="382">
        <v>99</v>
      </c>
      <c r="E1503" s="382">
        <v>99</v>
      </c>
      <c r="F1503" s="382">
        <v>99</v>
      </c>
      <c r="G1503" s="382">
        <v>99</v>
      </c>
      <c r="H1503" s="382">
        <v>99</v>
      </c>
      <c r="I1503" s="382">
        <v>99</v>
      </c>
      <c r="J1503" s="382">
        <v>999</v>
      </c>
      <c r="K1503" s="382">
        <v>99</v>
      </c>
      <c r="L1503" s="382">
        <v>99</v>
      </c>
      <c r="M1503" s="382">
        <v>99</v>
      </c>
      <c r="N1503" s="382">
        <v>403</v>
      </c>
      <c r="O1503" s="382">
        <v>99</v>
      </c>
      <c r="P1503" s="382">
        <v>9999</v>
      </c>
      <c r="Q1503" s="382">
        <v>95</v>
      </c>
      <c r="R1503" s="382">
        <v>723</v>
      </c>
      <c r="S1503" s="382">
        <v>3.8243430152143847</v>
      </c>
      <c r="T1503" s="382">
        <v>3.4066390041493779</v>
      </c>
      <c r="U1503" s="382">
        <v>3.4893499308437108</v>
      </c>
      <c r="V1503" s="382">
        <v>0</v>
      </c>
      <c r="W1503" s="382">
        <v>0</v>
      </c>
      <c r="X1503" s="382">
        <v>0</v>
      </c>
      <c r="Y1503" s="382">
        <v>0</v>
      </c>
      <c r="Z1503" s="382">
        <v>0.47064299982932722</v>
      </c>
      <c r="AA1503" s="382">
        <v>1.4512319195348955</v>
      </c>
      <c r="AB1503" s="382">
        <v>1.4906106005095463</v>
      </c>
      <c r="AC1503" s="382">
        <v>16.756675142670687</v>
      </c>
      <c r="AD1503" s="382">
        <v>26.030481538898755</v>
      </c>
      <c r="AE1503" s="382">
        <v>53.045922796441808</v>
      </c>
      <c r="AF1503" s="382">
        <v>4.1568447076410049</v>
      </c>
      <c r="AG1503" s="382">
        <v>1.8140896114822365</v>
      </c>
      <c r="AH1503" s="382">
        <v>0</v>
      </c>
      <c r="AI1503" s="382">
        <v>49</v>
      </c>
      <c r="AJ1503" s="382">
        <v>68.426530612244889</v>
      </c>
      <c r="AK1503" s="382">
        <v>10.800106168335377</v>
      </c>
    </row>
    <row r="1504" spans="1:37" ht="15.6">
      <c r="A1504" s="382">
        <v>13</v>
      </c>
      <c r="B1504" s="382">
        <v>20</v>
      </c>
      <c r="C1504" s="382">
        <v>2023</v>
      </c>
      <c r="D1504" s="382">
        <v>99</v>
      </c>
      <c r="E1504" s="382">
        <v>99</v>
      </c>
      <c r="F1504" s="382">
        <v>99</v>
      </c>
      <c r="G1504" s="382">
        <v>99</v>
      </c>
      <c r="H1504" s="382">
        <v>99</v>
      </c>
      <c r="I1504" s="382">
        <v>99</v>
      </c>
      <c r="J1504" s="382">
        <v>999</v>
      </c>
      <c r="K1504" s="382">
        <v>99</v>
      </c>
      <c r="L1504" s="382">
        <v>99</v>
      </c>
      <c r="M1504" s="382">
        <v>99</v>
      </c>
      <c r="N1504" s="382">
        <v>404</v>
      </c>
      <c r="O1504" s="382">
        <v>99</v>
      </c>
      <c r="P1504" s="382">
        <v>9999</v>
      </c>
      <c r="Q1504" s="382">
        <v>183</v>
      </c>
      <c r="R1504" s="382">
        <v>1785</v>
      </c>
      <c r="S1504" s="382">
        <v>4.61064425770308</v>
      </c>
      <c r="T1504" s="382">
        <v>3.8733893557422978</v>
      </c>
      <c r="U1504" s="382">
        <v>4.605378151260501</v>
      </c>
      <c r="V1504" s="382">
        <v>0</v>
      </c>
      <c r="W1504" s="382">
        <v>0</v>
      </c>
      <c r="X1504" s="382">
        <v>0</v>
      </c>
      <c r="Y1504" s="382">
        <v>0</v>
      </c>
      <c r="Z1504" s="382">
        <v>0.27990431513131403</v>
      </c>
      <c r="AA1504" s="382">
        <v>1.5022667763366644</v>
      </c>
      <c r="AB1504" s="382">
        <v>1.5072905913703163</v>
      </c>
      <c r="AC1504" s="382">
        <v>10.38372911415904</v>
      </c>
      <c r="AD1504" s="382">
        <v>6.4422173119954991</v>
      </c>
      <c r="AE1504" s="382">
        <v>55.840637243096808</v>
      </c>
      <c r="AF1504" s="382">
        <v>10.26274938193526</v>
      </c>
      <c r="AG1504" s="382">
        <v>5.9112514111902845</v>
      </c>
      <c r="AH1504" s="382">
        <v>0.16806722689075629</v>
      </c>
      <c r="AI1504" s="382">
        <v>160</v>
      </c>
      <c r="AJ1504" s="382">
        <v>74.951875000000001</v>
      </c>
      <c r="AK1504" s="382">
        <v>11.858247255707802</v>
      </c>
    </row>
    <row r="1505" spans="1:37" ht="15.6">
      <c r="A1505" s="382">
        <v>13</v>
      </c>
      <c r="B1505" s="382">
        <v>21</v>
      </c>
      <c r="C1505" s="382">
        <v>2023</v>
      </c>
      <c r="D1505" s="382">
        <v>99</v>
      </c>
      <c r="E1505" s="382">
        <v>99</v>
      </c>
      <c r="F1505" s="382">
        <v>99</v>
      </c>
      <c r="G1505" s="382">
        <v>99</v>
      </c>
      <c r="H1505" s="382">
        <v>99</v>
      </c>
      <c r="I1505" s="382">
        <v>99</v>
      </c>
      <c r="J1505" s="382">
        <v>999</v>
      </c>
      <c r="K1505" s="382">
        <v>99</v>
      </c>
      <c r="L1505" s="382">
        <v>99</v>
      </c>
      <c r="M1505" s="382">
        <v>99</v>
      </c>
      <c r="N1505" s="382">
        <v>405</v>
      </c>
      <c r="O1505" s="382">
        <v>99</v>
      </c>
      <c r="P1505" s="382">
        <v>9999</v>
      </c>
      <c r="Q1505" s="382">
        <v>227</v>
      </c>
      <c r="R1505" s="382">
        <v>2751</v>
      </c>
      <c r="S1505" s="382">
        <v>5.0977826245001809</v>
      </c>
      <c r="T1505" s="382">
        <v>4.2700836059614691</v>
      </c>
      <c r="U1505" s="382">
        <v>5.5631043256997437</v>
      </c>
      <c r="V1505" s="382">
        <v>0</v>
      </c>
      <c r="W1505" s="382">
        <v>3.6350418029807346E-2</v>
      </c>
      <c r="X1505" s="382">
        <v>0</v>
      </c>
      <c r="Y1505" s="382">
        <v>0</v>
      </c>
      <c r="Z1505" s="382">
        <v>0.28772607096880154</v>
      </c>
      <c r="AA1505" s="382">
        <v>1.4397756794978585</v>
      </c>
      <c r="AB1505" s="382">
        <v>1.5793938303147013</v>
      </c>
      <c r="AC1505" s="382">
        <v>4.7054607061553195</v>
      </c>
      <c r="AD1505" s="382">
        <v>6.6323117533814546</v>
      </c>
      <c r="AE1505" s="382">
        <v>49.880075578678479</v>
      </c>
      <c r="AF1505" s="382">
        <v>15.816707870982588</v>
      </c>
      <c r="AG1505" s="382">
        <v>11.004839393961184</v>
      </c>
      <c r="AH1505" s="382">
        <v>0.18175209014903673</v>
      </c>
      <c r="AI1505" s="382">
        <v>255</v>
      </c>
      <c r="AJ1505" s="382">
        <v>76.08784313725495</v>
      </c>
      <c r="AK1505" s="382">
        <v>13.333874356650917</v>
      </c>
    </row>
    <row r="1506" spans="1:37" ht="15.6">
      <c r="A1506" s="382">
        <v>13</v>
      </c>
      <c r="B1506" s="382">
        <v>22</v>
      </c>
      <c r="C1506" s="382">
        <v>2023</v>
      </c>
      <c r="D1506" s="382">
        <v>99</v>
      </c>
      <c r="E1506" s="382">
        <v>99</v>
      </c>
      <c r="F1506" s="382">
        <v>99</v>
      </c>
      <c r="G1506" s="382">
        <v>99</v>
      </c>
      <c r="H1506" s="382">
        <v>99</v>
      </c>
      <c r="I1506" s="382">
        <v>99</v>
      </c>
      <c r="J1506" s="382">
        <v>999</v>
      </c>
      <c r="K1506" s="382">
        <v>99</v>
      </c>
      <c r="L1506" s="382">
        <v>99</v>
      </c>
      <c r="M1506" s="382">
        <v>99</v>
      </c>
      <c r="N1506" s="382">
        <v>406</v>
      </c>
      <c r="O1506" s="382">
        <v>99</v>
      </c>
      <c r="P1506" s="382">
        <v>9999</v>
      </c>
      <c r="Q1506" s="382">
        <v>282</v>
      </c>
      <c r="R1506" s="382">
        <v>2737</v>
      </c>
      <c r="S1506" s="382">
        <v>5.1907197661673363</v>
      </c>
      <c r="T1506" s="382">
        <v>4.4267446108878348</v>
      </c>
      <c r="U1506" s="382">
        <v>6.5371209353306563</v>
      </c>
      <c r="V1506" s="382">
        <v>0</v>
      </c>
      <c r="W1506" s="382">
        <v>0</v>
      </c>
      <c r="X1506" s="382">
        <v>0</v>
      </c>
      <c r="Y1506" s="382">
        <v>0</v>
      </c>
      <c r="Z1506" s="382">
        <v>0.2875624905294451</v>
      </c>
      <c r="AA1506" s="382">
        <v>1.3375283923122443</v>
      </c>
      <c r="AB1506" s="382">
        <v>1.5715271510810598</v>
      </c>
      <c r="AC1506" s="382">
        <v>2.5669739223359218</v>
      </c>
      <c r="AD1506" s="382">
        <v>7.4010786715445187</v>
      </c>
      <c r="AE1506" s="382">
        <v>45.579822364090049</v>
      </c>
      <c r="AF1506" s="382">
        <v>15.736215718967403</v>
      </c>
      <c r="AG1506" s="382">
        <v>12.865812881560689</v>
      </c>
      <c r="AH1506" s="382">
        <v>0.58458165875045653</v>
      </c>
      <c r="AI1506" s="382">
        <v>338</v>
      </c>
      <c r="AJ1506" s="382">
        <v>79.933431952662787</v>
      </c>
      <c r="AK1506" s="382">
        <v>13.593613257632111</v>
      </c>
    </row>
    <row r="1507" spans="1:37" ht="15.6">
      <c r="A1507" s="382">
        <v>13</v>
      </c>
      <c r="B1507" s="382">
        <v>23</v>
      </c>
      <c r="C1507" s="382">
        <v>2023</v>
      </c>
      <c r="D1507" s="382">
        <v>99</v>
      </c>
      <c r="E1507" s="382">
        <v>99</v>
      </c>
      <c r="F1507" s="382">
        <v>99</v>
      </c>
      <c r="G1507" s="382">
        <v>99</v>
      </c>
      <c r="H1507" s="382">
        <v>99</v>
      </c>
      <c r="I1507" s="382">
        <v>99</v>
      </c>
      <c r="J1507" s="382">
        <v>999</v>
      </c>
      <c r="K1507" s="382">
        <v>99</v>
      </c>
      <c r="L1507" s="382">
        <v>99</v>
      </c>
      <c r="M1507" s="382">
        <v>99</v>
      </c>
      <c r="N1507" s="382">
        <v>407</v>
      </c>
      <c r="O1507" s="382">
        <v>99</v>
      </c>
      <c r="P1507" s="382">
        <v>9999</v>
      </c>
      <c r="Q1507" s="382">
        <v>338</v>
      </c>
      <c r="R1507" s="382">
        <v>2443</v>
      </c>
      <c r="S1507" s="382">
        <v>5.3217355710192384</v>
      </c>
      <c r="T1507" s="382">
        <v>4.5255832992222684</v>
      </c>
      <c r="U1507" s="382">
        <v>7.5208759721653458</v>
      </c>
      <c r="V1507" s="382">
        <v>0</v>
      </c>
      <c r="W1507" s="382">
        <v>0</v>
      </c>
      <c r="X1507" s="382">
        <v>0</v>
      </c>
      <c r="Y1507" s="382">
        <v>0</v>
      </c>
      <c r="Z1507" s="382">
        <v>0.27664983491446193</v>
      </c>
      <c r="AA1507" s="382">
        <v>1.2870964256157895</v>
      </c>
      <c r="AB1507" s="382">
        <v>1.5962952201009035</v>
      </c>
      <c r="AC1507" s="382">
        <v>2.0222626344085057</v>
      </c>
      <c r="AD1507" s="382">
        <v>-1.0107611680490611</v>
      </c>
      <c r="AE1507" s="382">
        <v>42.214432942954126</v>
      </c>
      <c r="AF1507" s="382">
        <v>14.045880526648656</v>
      </c>
      <c r="AG1507" s="382">
        <v>13.211976960745497</v>
      </c>
      <c r="AH1507" s="382">
        <v>0.65493246009005324</v>
      </c>
      <c r="AI1507" s="382">
        <v>363</v>
      </c>
      <c r="AJ1507" s="382">
        <v>83.615977961432478</v>
      </c>
      <c r="AK1507" s="382">
        <v>13.537938312201405</v>
      </c>
    </row>
    <row r="1508" spans="1:37" ht="15.6">
      <c r="A1508" s="382">
        <v>13</v>
      </c>
      <c r="B1508" s="382">
        <v>24</v>
      </c>
      <c r="C1508" s="382">
        <v>2023</v>
      </c>
      <c r="D1508" s="382">
        <v>99</v>
      </c>
      <c r="E1508" s="382">
        <v>99</v>
      </c>
      <c r="F1508" s="382">
        <v>99</v>
      </c>
      <c r="G1508" s="382">
        <v>99</v>
      </c>
      <c r="H1508" s="382">
        <v>99</v>
      </c>
      <c r="I1508" s="382">
        <v>99</v>
      </c>
      <c r="J1508" s="382">
        <v>999</v>
      </c>
      <c r="K1508" s="382">
        <v>99</v>
      </c>
      <c r="L1508" s="382">
        <v>99</v>
      </c>
      <c r="M1508" s="382">
        <v>99</v>
      </c>
      <c r="N1508" s="382">
        <v>408</v>
      </c>
      <c r="O1508" s="382">
        <v>99</v>
      </c>
      <c r="P1508" s="382">
        <v>9999</v>
      </c>
      <c r="Q1508" s="382">
        <v>351</v>
      </c>
      <c r="R1508" s="382">
        <v>1762</v>
      </c>
      <c r="S1508" s="382">
        <v>5.4699205448354142</v>
      </c>
      <c r="T1508" s="382">
        <v>4.5192962542565276</v>
      </c>
      <c r="U1508" s="382">
        <v>8.5309307604994267</v>
      </c>
      <c r="V1508" s="382">
        <v>0</v>
      </c>
      <c r="W1508" s="382">
        <v>0.11350737797956864</v>
      </c>
      <c r="X1508" s="382">
        <v>0</v>
      </c>
      <c r="Y1508" s="382">
        <v>0</v>
      </c>
      <c r="Z1508" s="382">
        <v>0.28841052682374863</v>
      </c>
      <c r="AA1508" s="382">
        <v>1.2839942355264229</v>
      </c>
      <c r="AB1508" s="382">
        <v>1.6202891950772371</v>
      </c>
      <c r="AC1508" s="382">
        <v>1.9140755058543957</v>
      </c>
      <c r="AD1508" s="382">
        <v>-3.8986814482875927</v>
      </c>
      <c r="AE1508" s="382">
        <v>36.746281781834782</v>
      </c>
      <c r="AF1508" s="382">
        <v>10.13051227505318</v>
      </c>
      <c r="AG1508" s="382">
        <v>10.808818770808312</v>
      </c>
      <c r="AH1508" s="382">
        <v>1.0215664018161179</v>
      </c>
      <c r="AI1508" s="382">
        <v>318</v>
      </c>
      <c r="AJ1508" s="382">
        <v>85.011949685534532</v>
      </c>
      <c r="AK1508" s="382">
        <v>14.339830504016897</v>
      </c>
    </row>
    <row r="1509" spans="1:37" ht="15.6">
      <c r="A1509" s="382">
        <v>13</v>
      </c>
      <c r="B1509" s="382">
        <v>25</v>
      </c>
      <c r="C1509" s="382">
        <v>2023</v>
      </c>
      <c r="D1509" s="382">
        <v>99</v>
      </c>
      <c r="E1509" s="382">
        <v>99</v>
      </c>
      <c r="F1509" s="382">
        <v>99</v>
      </c>
      <c r="G1509" s="382">
        <v>99</v>
      </c>
      <c r="H1509" s="382">
        <v>99</v>
      </c>
      <c r="I1509" s="382">
        <v>99</v>
      </c>
      <c r="J1509" s="382">
        <v>999</v>
      </c>
      <c r="K1509" s="382">
        <v>99</v>
      </c>
      <c r="L1509" s="382">
        <v>99</v>
      </c>
      <c r="M1509" s="382">
        <v>99</v>
      </c>
      <c r="N1509" s="382">
        <v>409</v>
      </c>
      <c r="O1509" s="382">
        <v>99</v>
      </c>
      <c r="P1509" s="382">
        <v>9999</v>
      </c>
      <c r="Q1509" s="382">
        <v>336</v>
      </c>
      <c r="R1509" s="382">
        <v>1361</v>
      </c>
      <c r="S1509" s="382">
        <v>5.6186627479794256</v>
      </c>
      <c r="T1509" s="382">
        <v>4.4107274063188813</v>
      </c>
      <c r="U1509" s="382">
        <v>9.5421748714180818</v>
      </c>
      <c r="V1509" s="382">
        <v>0</v>
      </c>
      <c r="W1509" s="382">
        <v>7.3475385745775154E-2</v>
      </c>
      <c r="X1509" s="382">
        <v>0</v>
      </c>
      <c r="Y1509" s="382">
        <v>0</v>
      </c>
      <c r="Z1509" s="382">
        <v>0.28046770319423575</v>
      </c>
      <c r="AA1509" s="382">
        <v>1.243081061810404</v>
      </c>
      <c r="AB1509" s="382">
        <v>1.5423017284255995</v>
      </c>
      <c r="AC1509" s="382">
        <v>5.2030597612141856</v>
      </c>
      <c r="AD1509" s="382">
        <v>1.9235301601931665</v>
      </c>
      <c r="AE1509" s="382">
        <v>27.446546249492421</v>
      </c>
      <c r="AF1509" s="382">
        <v>7.8249870637612817</v>
      </c>
      <c r="AG1509" s="382">
        <v>9.3385921893763548</v>
      </c>
      <c r="AH1509" s="382">
        <v>1.2490815576781777</v>
      </c>
      <c r="AI1509" s="382">
        <v>239</v>
      </c>
      <c r="AJ1509" s="382">
        <v>87.215062761506275</v>
      </c>
      <c r="AK1509" s="382">
        <v>14.703758395202039</v>
      </c>
    </row>
    <row r="1510" spans="1:37" ht="15.6">
      <c r="A1510" s="382">
        <v>13</v>
      </c>
      <c r="B1510" s="382">
        <v>26</v>
      </c>
      <c r="C1510" s="382">
        <v>2023</v>
      </c>
      <c r="D1510" s="382">
        <v>99</v>
      </c>
      <c r="E1510" s="382">
        <v>99</v>
      </c>
      <c r="F1510" s="382">
        <v>99</v>
      </c>
      <c r="G1510" s="382">
        <v>99</v>
      </c>
      <c r="H1510" s="382">
        <v>99</v>
      </c>
      <c r="I1510" s="382">
        <v>99</v>
      </c>
      <c r="J1510" s="382">
        <v>999</v>
      </c>
      <c r="K1510" s="382">
        <v>99</v>
      </c>
      <c r="L1510" s="382">
        <v>99</v>
      </c>
      <c r="M1510" s="382">
        <v>99</v>
      </c>
      <c r="N1510" s="382">
        <v>410</v>
      </c>
      <c r="O1510" s="382">
        <v>99</v>
      </c>
      <c r="P1510" s="382">
        <v>9999</v>
      </c>
      <c r="Q1510" s="382">
        <v>312</v>
      </c>
      <c r="R1510" s="382">
        <v>1064</v>
      </c>
      <c r="S1510" s="382">
        <v>5.7979323308270638</v>
      </c>
      <c r="T1510" s="382">
        <v>4.4840225563909772</v>
      </c>
      <c r="U1510" s="382">
        <v>10.534022556390983</v>
      </c>
      <c r="V1510" s="382">
        <v>0</v>
      </c>
      <c r="W1510" s="382">
        <v>9.3984962406015018E-2</v>
      </c>
      <c r="X1510" s="382">
        <v>0</v>
      </c>
      <c r="Y1510" s="382">
        <v>0</v>
      </c>
      <c r="Z1510" s="382">
        <v>0.28242435852418907</v>
      </c>
      <c r="AA1510" s="382">
        <v>1.1958400054895097</v>
      </c>
      <c r="AB1510" s="382">
        <v>1.5437627304454089</v>
      </c>
      <c r="AC1510" s="382">
        <v>3.0930485307606759</v>
      </c>
      <c r="AD1510" s="382">
        <v>4.0910509324410604</v>
      </c>
      <c r="AE1510" s="382">
        <v>21.181941719677859</v>
      </c>
      <c r="AF1510" s="382">
        <v>6.117403553153566</v>
      </c>
      <c r="AG1510" s="382">
        <v>8.0595684094717015</v>
      </c>
      <c r="AH1510" s="382">
        <v>2.3496240601503757</v>
      </c>
      <c r="AI1510" s="382">
        <v>221</v>
      </c>
      <c r="AJ1510" s="382">
        <v>89.388235294117621</v>
      </c>
      <c r="AK1510" s="382">
        <v>15.037083204542085</v>
      </c>
    </row>
    <row r="1511" spans="1:37" ht="15.6">
      <c r="A1511" s="382">
        <v>13</v>
      </c>
      <c r="B1511" s="382">
        <v>27</v>
      </c>
      <c r="C1511" s="382">
        <v>2023</v>
      </c>
      <c r="D1511" s="382">
        <v>99</v>
      </c>
      <c r="E1511" s="382">
        <v>99</v>
      </c>
      <c r="F1511" s="382">
        <v>99</v>
      </c>
      <c r="G1511" s="382">
        <v>99</v>
      </c>
      <c r="H1511" s="382">
        <v>99</v>
      </c>
      <c r="I1511" s="382">
        <v>99</v>
      </c>
      <c r="J1511" s="382">
        <v>999</v>
      </c>
      <c r="K1511" s="382">
        <v>99</v>
      </c>
      <c r="L1511" s="382">
        <v>99</v>
      </c>
      <c r="M1511" s="382">
        <v>99</v>
      </c>
      <c r="N1511" s="382">
        <v>411</v>
      </c>
      <c r="O1511" s="382">
        <v>99</v>
      </c>
      <c r="P1511" s="382">
        <v>9999</v>
      </c>
      <c r="Q1511" s="382">
        <v>286</v>
      </c>
      <c r="R1511" s="382">
        <v>849</v>
      </c>
      <c r="S1511" s="382">
        <v>5.8692579505300353</v>
      </c>
      <c r="T1511" s="382">
        <v>4.6572438162544172</v>
      </c>
      <c r="U1511" s="382">
        <v>11.53121319199057</v>
      </c>
      <c r="V1511" s="382">
        <v>0</v>
      </c>
      <c r="W1511" s="382">
        <v>0.11778563015312128</v>
      </c>
      <c r="X1511" s="382">
        <v>0</v>
      </c>
      <c r="Y1511" s="382">
        <v>0</v>
      </c>
      <c r="Z1511" s="382">
        <v>0.28417808749028634</v>
      </c>
      <c r="AA1511" s="382">
        <v>1.2107136738833812</v>
      </c>
      <c r="AB1511" s="382">
        <v>1.5307057236460799</v>
      </c>
      <c r="AC1511" s="382">
        <v>8.6149233283190814</v>
      </c>
      <c r="AD1511" s="382">
        <v>6.5211066518888856</v>
      </c>
      <c r="AE1511" s="382">
        <v>25.673858160618561</v>
      </c>
      <c r="AF1511" s="382">
        <v>4.8812740757776121</v>
      </c>
      <c r="AG1511" s="382">
        <v>7.039772196135675</v>
      </c>
      <c r="AH1511" s="382">
        <v>1.648998822143698</v>
      </c>
      <c r="AI1511" s="382">
        <v>164</v>
      </c>
      <c r="AJ1511" s="382">
        <v>90.39268292682921</v>
      </c>
      <c r="AK1511" s="382">
        <v>15.825877944505759</v>
      </c>
    </row>
    <row r="1512" spans="1:37" ht="15.6">
      <c r="A1512" s="382">
        <v>13</v>
      </c>
      <c r="B1512" s="382">
        <v>28</v>
      </c>
      <c r="C1512" s="382">
        <v>2023</v>
      </c>
      <c r="D1512" s="382">
        <v>99</v>
      </c>
      <c r="E1512" s="382">
        <v>99</v>
      </c>
      <c r="F1512" s="382">
        <v>99</v>
      </c>
      <c r="G1512" s="382">
        <v>99</v>
      </c>
      <c r="H1512" s="382">
        <v>99</v>
      </c>
      <c r="I1512" s="382">
        <v>99</v>
      </c>
      <c r="J1512" s="382">
        <v>999</v>
      </c>
      <c r="K1512" s="382">
        <v>99</v>
      </c>
      <c r="L1512" s="382">
        <v>99</v>
      </c>
      <c r="M1512" s="382">
        <v>99</v>
      </c>
      <c r="N1512" s="382">
        <v>412</v>
      </c>
      <c r="O1512" s="382">
        <v>99</v>
      </c>
      <c r="P1512" s="382">
        <v>9999</v>
      </c>
      <c r="Q1512" s="382">
        <v>272</v>
      </c>
      <c r="R1512" s="382">
        <v>633</v>
      </c>
      <c r="S1512" s="382">
        <v>6.1532385466034754</v>
      </c>
      <c r="T1512" s="382">
        <v>4.7977883096366511</v>
      </c>
      <c r="U1512" s="382">
        <v>12.496524486571884</v>
      </c>
      <c r="V1512" s="382">
        <v>0</v>
      </c>
      <c r="W1512" s="382">
        <v>0.15797788309636643</v>
      </c>
      <c r="X1512" s="382">
        <v>0</v>
      </c>
      <c r="Y1512" s="382">
        <v>0</v>
      </c>
      <c r="Z1512" s="382">
        <v>0.28114062941379159</v>
      </c>
      <c r="AA1512" s="382">
        <v>1.2941329881896992</v>
      </c>
      <c r="AB1512" s="382">
        <v>1.5041369511535243</v>
      </c>
      <c r="AC1512" s="382">
        <v>5.4002487092965588</v>
      </c>
      <c r="AD1512" s="382">
        <v>-1.73523564374891</v>
      </c>
      <c r="AE1512" s="382">
        <v>26.588458661862976</v>
      </c>
      <c r="AF1512" s="382">
        <v>3.6393951589720008</v>
      </c>
      <c r="AG1512" s="382">
        <v>5.688121552920542</v>
      </c>
      <c r="AH1512" s="382">
        <v>2.0537124802527646</v>
      </c>
      <c r="AI1512" s="382">
        <v>103</v>
      </c>
      <c r="AJ1512" s="382">
        <v>92.180582524271898</v>
      </c>
      <c r="AK1512" s="382">
        <v>16.142820346920601</v>
      </c>
    </row>
    <row r="1513" spans="1:37" ht="15.6">
      <c r="A1513" s="382">
        <v>13</v>
      </c>
      <c r="B1513" s="382">
        <v>29</v>
      </c>
      <c r="C1513" s="382">
        <v>2023</v>
      </c>
      <c r="D1513" s="382">
        <v>99</v>
      </c>
      <c r="E1513" s="382">
        <v>99</v>
      </c>
      <c r="F1513" s="382">
        <v>99</v>
      </c>
      <c r="G1513" s="382">
        <v>99</v>
      </c>
      <c r="H1513" s="382">
        <v>99</v>
      </c>
      <c r="I1513" s="382">
        <v>99</v>
      </c>
      <c r="J1513" s="382">
        <v>999</v>
      </c>
      <c r="K1513" s="382">
        <v>99</v>
      </c>
      <c r="L1513" s="382">
        <v>99</v>
      </c>
      <c r="M1513" s="382">
        <v>99</v>
      </c>
      <c r="N1513" s="382">
        <v>413</v>
      </c>
      <c r="O1513" s="382">
        <v>99</v>
      </c>
      <c r="P1513" s="382">
        <v>9999</v>
      </c>
      <c r="Q1513" s="382">
        <v>194</v>
      </c>
      <c r="R1513" s="382">
        <v>409</v>
      </c>
      <c r="S1513" s="382">
        <v>6.239608801955991</v>
      </c>
      <c r="T1513" s="382">
        <v>5.0122249388753044</v>
      </c>
      <c r="U1513" s="382">
        <v>13.514425427872876</v>
      </c>
      <c r="V1513" s="382">
        <v>0</v>
      </c>
      <c r="W1513" s="382">
        <v>0.24449877750611249</v>
      </c>
      <c r="X1513" s="382">
        <v>0</v>
      </c>
      <c r="Y1513" s="382">
        <v>0</v>
      </c>
      <c r="Z1513" s="382">
        <v>0.2933029591680178</v>
      </c>
      <c r="AA1513" s="382">
        <v>1.3364536671434981</v>
      </c>
      <c r="AB1513" s="382">
        <v>1.539169810288562</v>
      </c>
      <c r="AC1513" s="382">
        <v>-3.5638807261954759</v>
      </c>
      <c r="AD1513" s="382">
        <v>5.864309171777256</v>
      </c>
      <c r="AE1513" s="382">
        <v>20.658125350237757</v>
      </c>
      <c r="AF1513" s="382">
        <v>2.3515207267291434</v>
      </c>
      <c r="AG1513" s="382">
        <v>3.9746309332911527</v>
      </c>
      <c r="AH1513" s="382">
        <v>3.1784841075794623</v>
      </c>
      <c r="AI1513">
        <v>63</v>
      </c>
      <c r="AJ1513">
        <v>93.411111111111168</v>
      </c>
      <c r="AK1513">
        <v>16.656337572240851</v>
      </c>
    </row>
    <row r="1514" spans="1:37" ht="15.6">
      <c r="A1514" s="382">
        <v>13</v>
      </c>
      <c r="B1514" s="382">
        <v>30</v>
      </c>
      <c r="C1514" s="382">
        <v>2023</v>
      </c>
      <c r="D1514" s="382">
        <v>99</v>
      </c>
      <c r="E1514" s="382">
        <v>99</v>
      </c>
      <c r="F1514" s="382">
        <v>99</v>
      </c>
      <c r="G1514" s="382">
        <v>99</v>
      </c>
      <c r="H1514" s="382">
        <v>99</v>
      </c>
      <c r="I1514" s="382">
        <v>99</v>
      </c>
      <c r="J1514" s="382">
        <v>999</v>
      </c>
      <c r="K1514" s="382">
        <v>99</v>
      </c>
      <c r="L1514" s="382">
        <v>99</v>
      </c>
      <c r="M1514" s="382">
        <v>99</v>
      </c>
      <c r="N1514" s="382">
        <v>414</v>
      </c>
      <c r="O1514" s="382">
        <v>99</v>
      </c>
      <c r="P1514" s="382">
        <v>9999</v>
      </c>
      <c r="Q1514" s="382">
        <v>147</v>
      </c>
      <c r="R1514" s="382">
        <v>296</v>
      </c>
      <c r="S1514" s="382">
        <v>6.1655405405405403</v>
      </c>
      <c r="T1514" s="382">
        <v>5.1587837837837824</v>
      </c>
      <c r="U1514" s="382">
        <v>14.511486486486479</v>
      </c>
      <c r="V1514" s="382">
        <v>0</v>
      </c>
      <c r="W1514" s="382">
        <v>0.67567567567567588</v>
      </c>
      <c r="X1514" s="382">
        <v>0</v>
      </c>
      <c r="Y1514" s="382">
        <v>0</v>
      </c>
      <c r="Z1514" s="382">
        <v>0.28652711976017525</v>
      </c>
      <c r="AA1514" s="382">
        <v>1.405693674957643</v>
      </c>
      <c r="AB1514" s="382">
        <v>1.6311341210391348</v>
      </c>
      <c r="AC1514" s="382">
        <v>-6.9307637251242813</v>
      </c>
      <c r="AD1514" s="382">
        <v>-2.1251042997956686</v>
      </c>
      <c r="AE1514" s="382">
        <v>26.553998965969825</v>
      </c>
      <c r="AF1514" s="382">
        <v>1.7018340711780604</v>
      </c>
      <c r="AG1514" s="382">
        <v>3.0887270164740723</v>
      </c>
      <c r="AH1514" s="382">
        <v>2.3648648648648658</v>
      </c>
      <c r="AI1514">
        <v>42</v>
      </c>
      <c r="AJ1514">
        <v>96.564285714285759</v>
      </c>
      <c r="AK1514">
        <v>16.215743683287332</v>
      </c>
    </row>
    <row r="1515" spans="1:37" ht="15.6">
      <c r="A1515" s="382">
        <v>13</v>
      </c>
      <c r="B1515" s="382">
        <v>31</v>
      </c>
      <c r="C1515" s="382">
        <v>2023</v>
      </c>
      <c r="D1515" s="382">
        <v>99</v>
      </c>
      <c r="E1515" s="382">
        <v>99</v>
      </c>
      <c r="F1515" s="382">
        <v>99</v>
      </c>
      <c r="G1515" s="382">
        <v>99</v>
      </c>
      <c r="H1515" s="382">
        <v>99</v>
      </c>
      <c r="I1515" s="382">
        <v>99</v>
      </c>
      <c r="J1515" s="382">
        <v>999</v>
      </c>
      <c r="K1515" s="382">
        <v>99</v>
      </c>
      <c r="L1515" s="382">
        <v>99</v>
      </c>
      <c r="M1515" s="382">
        <v>99</v>
      </c>
      <c r="N1515" s="382">
        <v>415</v>
      </c>
      <c r="O1515" s="382">
        <v>99</v>
      </c>
      <c r="P1515" s="382">
        <v>9999</v>
      </c>
      <c r="Q1515" s="382">
        <v>91</v>
      </c>
      <c r="R1515" s="382">
        <v>196</v>
      </c>
      <c r="S1515" s="382">
        <v>6.1530612244897984</v>
      </c>
      <c r="T1515" s="382">
        <v>5.2193877551020416</v>
      </c>
      <c r="U1515" s="382">
        <v>15.503571428571417</v>
      </c>
      <c r="V1515" s="382">
        <v>0</v>
      </c>
      <c r="W1515" s="382">
        <v>0.51020408163265307</v>
      </c>
      <c r="X1515" s="382">
        <v>0</v>
      </c>
      <c r="Y1515" s="382">
        <v>0</v>
      </c>
      <c r="Z1515" s="382">
        <v>0.30074312722245938</v>
      </c>
      <c r="AA1515" s="382">
        <v>1.4059062065293273</v>
      </c>
      <c r="AB1515" s="382">
        <v>1.6744879304545082</v>
      </c>
      <c r="AC1515" s="382">
        <v>-4.7146684777326655</v>
      </c>
      <c r="AD1515" s="382">
        <v>-2.283166184983334</v>
      </c>
      <c r="AE1515" s="382">
        <v>27.397802846704277</v>
      </c>
      <c r="AF1515" s="382">
        <v>1.1268901282124999</v>
      </c>
      <c r="AG1515" s="382">
        <v>2.1850618766493848</v>
      </c>
      <c r="AH1515" s="382">
        <v>1.0204081632653061</v>
      </c>
      <c r="AI1515">
        <v>23</v>
      </c>
      <c r="AJ1515">
        <v>98.37826086956521</v>
      </c>
      <c r="AK1515">
        <v>16.5126370141294</v>
      </c>
    </row>
    <row r="1516" spans="1:37" ht="15.6">
      <c r="A1516" s="382">
        <v>13</v>
      </c>
      <c r="B1516" s="382">
        <v>32</v>
      </c>
      <c r="C1516" s="382">
        <v>2023</v>
      </c>
      <c r="D1516" s="382">
        <v>99</v>
      </c>
      <c r="E1516" s="382">
        <v>99</v>
      </c>
      <c r="F1516" s="382">
        <v>99</v>
      </c>
      <c r="G1516" s="382">
        <v>99</v>
      </c>
      <c r="H1516" s="382">
        <v>99</v>
      </c>
      <c r="I1516" s="382">
        <v>99</v>
      </c>
      <c r="J1516" s="382">
        <v>999</v>
      </c>
      <c r="K1516" s="382">
        <v>99</v>
      </c>
      <c r="L1516" s="382">
        <v>99</v>
      </c>
      <c r="M1516" s="382">
        <v>99</v>
      </c>
      <c r="N1516" s="382">
        <v>416</v>
      </c>
      <c r="O1516" s="382">
        <v>99</v>
      </c>
      <c r="P1516" s="382">
        <v>9999</v>
      </c>
      <c r="Q1516" s="382">
        <v>78</v>
      </c>
      <c r="R1516" s="382">
        <v>133</v>
      </c>
      <c r="S1516" s="382">
        <v>6.4661654135338349</v>
      </c>
      <c r="T1516" s="382">
        <v>5.4060150375939848</v>
      </c>
      <c r="U1516" s="382">
        <v>16.527067669172933</v>
      </c>
      <c r="V1516" s="382">
        <v>0</v>
      </c>
      <c r="W1516" s="382">
        <v>0.75187969924812015</v>
      </c>
      <c r="X1516" s="382">
        <v>100</v>
      </c>
      <c r="Y1516" s="382">
        <v>0</v>
      </c>
      <c r="Z1516" s="382">
        <v>0.29305952064175039</v>
      </c>
      <c r="AA1516" s="382">
        <v>1.6838412591964227</v>
      </c>
      <c r="AB1516" s="382">
        <v>1.6499605553952923</v>
      </c>
      <c r="AC1516" s="382">
        <v>-9.1088067812204816</v>
      </c>
      <c r="AD1516" s="382">
        <v>-6.6266977555244884</v>
      </c>
      <c r="AE1516" s="382">
        <v>43.795028670237912</v>
      </c>
      <c r="AF1516" s="382">
        <v>0.76467544414419586</v>
      </c>
      <c r="AG1516" s="382">
        <v>1.5806050321068261</v>
      </c>
      <c r="AH1516" s="382">
        <v>0.75187969924812015</v>
      </c>
      <c r="AI1516">
        <v>16</v>
      </c>
      <c r="AJ1516">
        <v>100.76250000000002</v>
      </c>
      <c r="AK1516">
        <v>16.561161376297758</v>
      </c>
    </row>
    <row r="1517" spans="1:37" ht="15.6">
      <c r="A1517" s="382">
        <v>13</v>
      </c>
      <c r="B1517" s="382">
        <v>33</v>
      </c>
      <c r="C1517" s="382">
        <v>2023</v>
      </c>
      <c r="D1517" s="382">
        <v>99</v>
      </c>
      <c r="E1517" s="382">
        <v>99</v>
      </c>
      <c r="F1517" s="382">
        <v>99</v>
      </c>
      <c r="G1517" s="382">
        <v>99</v>
      </c>
      <c r="H1517" s="382">
        <v>99</v>
      </c>
      <c r="I1517" s="382">
        <v>99</v>
      </c>
      <c r="J1517" s="382">
        <v>999</v>
      </c>
      <c r="K1517" s="382">
        <v>99</v>
      </c>
      <c r="L1517" s="382">
        <v>99</v>
      </c>
      <c r="M1517" s="382">
        <v>99</v>
      </c>
      <c r="N1517" s="382">
        <v>417</v>
      </c>
      <c r="O1517" s="382">
        <v>99</v>
      </c>
      <c r="P1517" s="382">
        <v>9999</v>
      </c>
      <c r="Q1517" s="382">
        <v>59</v>
      </c>
      <c r="R1517" s="382">
        <v>94</v>
      </c>
      <c r="S1517" s="382">
        <v>6.2659574468085104</v>
      </c>
      <c r="T1517" s="382">
        <v>5.3191489361702144</v>
      </c>
      <c r="U1517" s="382">
        <v>17.515957446808507</v>
      </c>
      <c r="V1517" s="382">
        <v>0</v>
      </c>
      <c r="W1517" s="382">
        <v>0</v>
      </c>
      <c r="X1517" s="382">
        <v>100</v>
      </c>
      <c r="Y1517" s="382">
        <v>0</v>
      </c>
      <c r="Z1517" s="382">
        <v>0.29975280293965545</v>
      </c>
      <c r="AA1517" s="382">
        <v>1.5789542183740299</v>
      </c>
      <c r="AB1517" s="382">
        <v>1.6451913550828348</v>
      </c>
      <c r="AC1517" s="382">
        <v>-13.48384019251773</v>
      </c>
      <c r="AD1517" s="382">
        <v>-16.133178771369529</v>
      </c>
      <c r="AE1517" s="382">
        <v>21.713826822539563</v>
      </c>
      <c r="AF1517" s="382">
        <v>0.54044730638762706</v>
      </c>
      <c r="AG1517" s="382">
        <v>1.1839616875319097</v>
      </c>
      <c r="AH1517" s="382">
        <v>0</v>
      </c>
      <c r="AI1517">
        <v>14</v>
      </c>
      <c r="AJ1517">
        <v>101.21428571428569</v>
      </c>
      <c r="AK1517">
        <v>17.1361220430305</v>
      </c>
    </row>
    <row r="1518" spans="1:37" ht="15.6">
      <c r="A1518" s="382">
        <v>13</v>
      </c>
      <c r="B1518" s="382">
        <v>34</v>
      </c>
      <c r="C1518" s="382">
        <v>2023</v>
      </c>
      <c r="D1518" s="382">
        <v>99</v>
      </c>
      <c r="E1518" s="382">
        <v>99</v>
      </c>
      <c r="F1518" s="382">
        <v>99</v>
      </c>
      <c r="G1518" s="382">
        <v>99</v>
      </c>
      <c r="H1518" s="382">
        <v>99</v>
      </c>
      <c r="I1518" s="382">
        <v>99</v>
      </c>
      <c r="J1518" s="382">
        <v>999</v>
      </c>
      <c r="K1518" s="382">
        <v>99</v>
      </c>
      <c r="L1518" s="382">
        <v>99</v>
      </c>
      <c r="M1518" s="382">
        <v>99</v>
      </c>
      <c r="N1518" s="382">
        <v>418</v>
      </c>
      <c r="O1518" s="382">
        <v>99</v>
      </c>
      <c r="P1518" s="382">
        <v>9999</v>
      </c>
      <c r="Q1518" s="382">
        <v>39</v>
      </c>
      <c r="R1518" s="382">
        <v>65</v>
      </c>
      <c r="S1518" s="382">
        <v>6.3230769230769219</v>
      </c>
      <c r="T1518" s="382">
        <v>5.2307692307692317</v>
      </c>
      <c r="U1518" s="382">
        <v>18.496923076923071</v>
      </c>
      <c r="V1518" s="382">
        <v>0</v>
      </c>
      <c r="W1518" s="382">
        <v>3.0769230769230762</v>
      </c>
      <c r="X1518" s="382">
        <v>100</v>
      </c>
      <c r="Y1518" s="382">
        <v>0</v>
      </c>
      <c r="Z1518" s="382">
        <v>0.2822814911335515</v>
      </c>
      <c r="AA1518" s="382">
        <v>1.4153846153846157</v>
      </c>
      <c r="AB1518" s="382">
        <v>1.8040060614705495</v>
      </c>
      <c r="AC1518" s="382">
        <v>-5.9121705584334094</v>
      </c>
      <c r="AD1518" s="382">
        <v>6.1816517125799955</v>
      </c>
      <c r="AE1518" s="382">
        <v>24.796170271793844</v>
      </c>
      <c r="AF1518" s="382">
        <v>0.37371356292761448</v>
      </c>
      <c r="AG1518" s="382">
        <v>0.86454730453666251</v>
      </c>
      <c r="AH1518" s="382">
        <v>1.5384615384615381</v>
      </c>
      <c r="AI1518">
        <v>7</v>
      </c>
      <c r="AJ1518">
        <v>100.1857142857143</v>
      </c>
      <c r="AK1518">
        <v>18.631247991729563</v>
      </c>
    </row>
    <row r="1519" spans="1:37" ht="15.6">
      <c r="A1519" s="382">
        <v>13</v>
      </c>
      <c r="B1519" s="382">
        <v>35</v>
      </c>
      <c r="C1519" s="382">
        <v>2023</v>
      </c>
      <c r="D1519" s="382">
        <v>99</v>
      </c>
      <c r="E1519" s="382">
        <v>99</v>
      </c>
      <c r="F1519" s="382">
        <v>99</v>
      </c>
      <c r="G1519" s="382">
        <v>99</v>
      </c>
      <c r="H1519" s="382">
        <v>99</v>
      </c>
      <c r="I1519" s="382">
        <v>99</v>
      </c>
      <c r="J1519" s="382">
        <v>999</v>
      </c>
      <c r="K1519" s="382">
        <v>99</v>
      </c>
      <c r="L1519" s="382">
        <v>99</v>
      </c>
      <c r="M1519" s="382">
        <v>99</v>
      </c>
      <c r="N1519" s="382">
        <v>419</v>
      </c>
      <c r="O1519" s="382">
        <v>99</v>
      </c>
      <c r="P1519" s="382">
        <v>9999</v>
      </c>
      <c r="Q1519" s="382">
        <v>19</v>
      </c>
      <c r="R1519" s="382">
        <v>31</v>
      </c>
      <c r="S1519" s="382">
        <v>6.838709677419355</v>
      </c>
      <c r="T1519" s="382">
        <v>5.3225806451612891</v>
      </c>
      <c r="U1519" s="382">
        <v>19.5</v>
      </c>
      <c r="V1519" s="382">
        <v>0</v>
      </c>
      <c r="W1519" s="382">
        <v>0</v>
      </c>
      <c r="X1519" s="382">
        <v>100</v>
      </c>
      <c r="Y1519" s="382">
        <v>0</v>
      </c>
      <c r="Z1519" s="382">
        <v>0.27708156479350976</v>
      </c>
      <c r="AA1519" s="382">
        <v>2.1716171199621725</v>
      </c>
      <c r="AB1519" s="382">
        <v>1.4455068711231029</v>
      </c>
      <c r="AC1519" s="382">
        <v>-15.01085566719193</v>
      </c>
      <c r="AD1519" s="382">
        <v>-1.6107958788584835</v>
      </c>
      <c r="AE1519" s="382">
        <v>10.906090397698584</v>
      </c>
      <c r="AF1519" s="382">
        <v>0.17823262231932377</v>
      </c>
      <c r="AG1519" s="382">
        <v>0.43468256308110487</v>
      </c>
      <c r="AH1519" s="382">
        <v>0</v>
      </c>
      <c r="AI1519">
        <v>3</v>
      </c>
      <c r="AJ1519">
        <v>103.2</v>
      </c>
      <c r="AK1519">
        <v>17.660592753966974</v>
      </c>
    </row>
    <row r="1520" spans="1:37" ht="15.6">
      <c r="A1520" s="382">
        <v>13</v>
      </c>
      <c r="B1520" s="382">
        <v>36</v>
      </c>
      <c r="C1520" s="382">
        <v>2023</v>
      </c>
      <c r="D1520" s="382">
        <v>99</v>
      </c>
      <c r="E1520" s="382">
        <v>99</v>
      </c>
      <c r="F1520" s="382">
        <v>99</v>
      </c>
      <c r="G1520" s="382">
        <v>99</v>
      </c>
      <c r="H1520" s="382">
        <v>99</v>
      </c>
      <c r="I1520" s="382">
        <v>99</v>
      </c>
      <c r="J1520" s="382">
        <v>999</v>
      </c>
      <c r="K1520" s="382">
        <v>99</v>
      </c>
      <c r="L1520" s="382">
        <v>99</v>
      </c>
      <c r="M1520" s="382">
        <v>99</v>
      </c>
      <c r="N1520" s="382">
        <v>420</v>
      </c>
      <c r="O1520" s="382">
        <v>99</v>
      </c>
      <c r="P1520" s="382">
        <v>9999</v>
      </c>
      <c r="Q1520" s="382">
        <v>28</v>
      </c>
      <c r="R1520" s="382">
        <v>61</v>
      </c>
      <c r="S1520" s="382">
        <v>6.5409836065573757</v>
      </c>
      <c r="T1520" s="382">
        <v>5.9016393442622954</v>
      </c>
      <c r="U1520" s="382">
        <v>21.542622950819673</v>
      </c>
      <c r="V1520" s="382">
        <v>0</v>
      </c>
      <c r="W1520" s="382">
        <v>0</v>
      </c>
      <c r="X1520" s="382">
        <v>100</v>
      </c>
      <c r="Y1520" s="382">
        <v>11.475409836065577</v>
      </c>
      <c r="Z1520" s="382">
        <v>1.7302003121399141</v>
      </c>
      <c r="AA1520" s="382">
        <v>1.6253501059600559</v>
      </c>
      <c r="AB1520" s="382">
        <v>1.7527955940490036</v>
      </c>
      <c r="AC1520" s="382">
        <v>7.3412721275181774</v>
      </c>
      <c r="AD1520" s="382">
        <v>34.4096346627542</v>
      </c>
      <c r="AE1520" s="382">
        <v>9.3483677319953138</v>
      </c>
      <c r="AF1520" s="382">
        <v>0.35071580520899209</v>
      </c>
      <c r="AG1520" s="382">
        <v>0.94494020867639372</v>
      </c>
      <c r="AH1520" s="382">
        <v>0</v>
      </c>
      <c r="AI1520">
        <v>5</v>
      </c>
      <c r="AJ1520">
        <v>108.54</v>
      </c>
      <c r="AK1520">
        <v>16.775430585376682</v>
      </c>
    </row>
    <row r="1521" spans="1:37" ht="15.6">
      <c r="A1521" s="382">
        <v>13</v>
      </c>
      <c r="B1521" s="382">
        <v>37</v>
      </c>
      <c r="C1521" s="382">
        <v>2022</v>
      </c>
      <c r="D1521" s="382">
        <v>99</v>
      </c>
      <c r="E1521" s="382">
        <v>99</v>
      </c>
      <c r="F1521" s="382">
        <v>99</v>
      </c>
      <c r="G1521" s="382">
        <v>99</v>
      </c>
      <c r="H1521" s="382">
        <v>99</v>
      </c>
      <c r="I1521" s="382">
        <v>99</v>
      </c>
      <c r="J1521" s="382">
        <v>999</v>
      </c>
      <c r="K1521" s="382">
        <v>99</v>
      </c>
      <c r="L1521" s="382">
        <v>99</v>
      </c>
      <c r="M1521" s="382">
        <v>99</v>
      </c>
      <c r="N1521" s="382">
        <v>403</v>
      </c>
      <c r="O1521" s="382">
        <v>99</v>
      </c>
      <c r="P1521" s="382">
        <v>9999</v>
      </c>
      <c r="Q1521" s="382">
        <v>89</v>
      </c>
      <c r="R1521" s="382">
        <v>714</v>
      </c>
      <c r="S1521" s="382">
        <v>3.9439775910364143</v>
      </c>
      <c r="T1521" s="382">
        <v>3.2857142857142847</v>
      </c>
      <c r="U1521" s="382">
        <v>3.5717086834733887</v>
      </c>
      <c r="V1521" s="382">
        <v>0</v>
      </c>
      <c r="W1521" s="382">
        <v>0</v>
      </c>
      <c r="X1521" s="382">
        <v>0</v>
      </c>
      <c r="Y1521" s="382">
        <v>0</v>
      </c>
      <c r="Z1521" s="382">
        <v>0.40046981409019194</v>
      </c>
      <c r="AA1521" s="382">
        <v>1.5501690084245363</v>
      </c>
      <c r="AB1521" s="382">
        <v>1.4846149779161812</v>
      </c>
      <c r="AC1521" s="382">
        <v>39.699725806932179</v>
      </c>
      <c r="AD1521" s="382">
        <v>33.114272838258124</v>
      </c>
      <c r="AE1521" s="382">
        <v>57.17058878921852</v>
      </c>
      <c r="AF1521" s="382">
        <v>4.168126094570928</v>
      </c>
      <c r="AG1521" s="382">
        <v>1.8439778670594769</v>
      </c>
      <c r="AH1521" s="382">
        <v>0.14005602240896359</v>
      </c>
      <c r="AI1521">
        <v>9</v>
      </c>
      <c r="AJ1521">
        <v>68.766666666666652</v>
      </c>
      <c r="AK1521">
        <v>10.954704769931597</v>
      </c>
    </row>
    <row r="1522" spans="1:37" ht="15.6">
      <c r="A1522" s="382">
        <v>13</v>
      </c>
      <c r="B1522" s="382">
        <v>38</v>
      </c>
      <c r="C1522" s="382">
        <v>2022</v>
      </c>
      <c r="D1522" s="382">
        <v>99</v>
      </c>
      <c r="E1522" s="382">
        <v>99</v>
      </c>
      <c r="F1522" s="382">
        <v>99</v>
      </c>
      <c r="G1522" s="382">
        <v>99</v>
      </c>
      <c r="H1522" s="382">
        <v>99</v>
      </c>
      <c r="I1522" s="382">
        <v>99</v>
      </c>
      <c r="J1522" s="382">
        <v>999</v>
      </c>
      <c r="K1522" s="382">
        <v>99</v>
      </c>
      <c r="L1522" s="382">
        <v>99</v>
      </c>
      <c r="M1522" s="382">
        <v>99</v>
      </c>
      <c r="N1522" s="382">
        <v>404</v>
      </c>
      <c r="O1522" s="382">
        <v>99</v>
      </c>
      <c r="P1522" s="382">
        <v>9999</v>
      </c>
      <c r="Q1522" s="382">
        <v>147</v>
      </c>
      <c r="R1522" s="382">
        <v>1821</v>
      </c>
      <c r="S1522" s="382">
        <v>4.8292147171883588</v>
      </c>
      <c r="T1522" s="382">
        <v>4.1213618890719372</v>
      </c>
      <c r="U1522" s="382">
        <v>4.5950137287204837</v>
      </c>
      <c r="V1522" s="382">
        <v>0</v>
      </c>
      <c r="W1522" s="382">
        <v>0.10982976386600768</v>
      </c>
      <c r="X1522" s="382">
        <v>0</v>
      </c>
      <c r="Y1522" s="382">
        <v>0</v>
      </c>
      <c r="Z1522" s="382">
        <v>0.36213195420348637</v>
      </c>
      <c r="AA1522" s="382">
        <v>1.4319423752294655</v>
      </c>
      <c r="AB1522" s="382">
        <v>1.5027302669101743</v>
      </c>
      <c r="AC1522" s="382">
        <v>6.6197576356646417</v>
      </c>
      <c r="AD1522" s="382">
        <v>16.384246508525287</v>
      </c>
      <c r="AE1522" s="382">
        <v>48.558329419460051</v>
      </c>
      <c r="AF1522" s="382">
        <v>10.630472854640985</v>
      </c>
      <c r="AG1522" s="382">
        <v>6.0503182817730092</v>
      </c>
      <c r="AH1522" s="382">
        <v>5.491488193300384E-2</v>
      </c>
      <c r="AI1522">
        <v>16</v>
      </c>
      <c r="AJ1522">
        <v>72.899999999999977</v>
      </c>
      <c r="AK1522">
        <v>12.26377307698586</v>
      </c>
    </row>
    <row r="1523" spans="1:37" ht="15.6">
      <c r="A1523" s="382">
        <v>13</v>
      </c>
      <c r="B1523" s="382">
        <v>39</v>
      </c>
      <c r="C1523" s="382">
        <v>2022</v>
      </c>
      <c r="D1523" s="382">
        <v>99</v>
      </c>
      <c r="E1523" s="382">
        <v>99</v>
      </c>
      <c r="F1523" s="382">
        <v>99</v>
      </c>
      <c r="G1523" s="382">
        <v>99</v>
      </c>
      <c r="H1523" s="382">
        <v>99</v>
      </c>
      <c r="I1523" s="382">
        <v>99</v>
      </c>
      <c r="J1523" s="382">
        <v>999</v>
      </c>
      <c r="K1523" s="382">
        <v>99</v>
      </c>
      <c r="L1523" s="382">
        <v>99</v>
      </c>
      <c r="M1523" s="382">
        <v>99</v>
      </c>
      <c r="N1523" s="382">
        <v>405</v>
      </c>
      <c r="O1523" s="382">
        <v>99</v>
      </c>
      <c r="P1523" s="382">
        <v>9999</v>
      </c>
      <c r="Q1523" s="382">
        <v>209</v>
      </c>
      <c r="R1523" s="382">
        <v>2720</v>
      </c>
      <c r="S1523" s="382">
        <v>4.9525735294117652</v>
      </c>
      <c r="T1523" s="382">
        <v>4.3834558823529424</v>
      </c>
      <c r="U1523" s="382">
        <v>5.5533235294117667</v>
      </c>
      <c r="V1523" s="382">
        <v>0</v>
      </c>
      <c r="W1523" s="382">
        <v>0</v>
      </c>
      <c r="X1523" s="382">
        <v>0</v>
      </c>
      <c r="Y1523" s="382">
        <v>0</v>
      </c>
      <c r="Z1523" s="382">
        <v>0.28262357740491911</v>
      </c>
      <c r="AA1523" s="382">
        <v>1.396013492436236</v>
      </c>
      <c r="AB1523" s="382">
        <v>1.4689251165575572</v>
      </c>
      <c r="AC1523" s="382">
        <v>2.224141937377571</v>
      </c>
      <c r="AD1523" s="382">
        <v>4.5450620122330623</v>
      </c>
      <c r="AE1523" s="382">
        <v>43.036539976925553</v>
      </c>
      <c r="AF1523" s="382">
        <v>15.87857559836544</v>
      </c>
      <c r="AG1523" s="382">
        <v>10.922029425554111</v>
      </c>
      <c r="AH1523" s="382">
        <v>0.33088235294117646</v>
      </c>
      <c r="AI1523">
        <v>19</v>
      </c>
      <c r="AJ1523">
        <v>76.410526315789511</v>
      </c>
      <c r="AK1523">
        <v>12.736328999505735</v>
      </c>
    </row>
    <row r="1524" spans="1:37" ht="15.6">
      <c r="A1524" s="382">
        <v>13</v>
      </c>
      <c r="B1524" s="382">
        <v>40</v>
      </c>
      <c r="C1524" s="382">
        <v>2022</v>
      </c>
      <c r="D1524" s="382">
        <v>99</v>
      </c>
      <c r="E1524" s="382">
        <v>99</v>
      </c>
      <c r="F1524" s="382">
        <v>99</v>
      </c>
      <c r="G1524" s="382">
        <v>99</v>
      </c>
      <c r="H1524" s="382">
        <v>99</v>
      </c>
      <c r="I1524" s="382">
        <v>99</v>
      </c>
      <c r="J1524" s="382">
        <v>999</v>
      </c>
      <c r="K1524" s="382">
        <v>99</v>
      </c>
      <c r="L1524" s="382">
        <v>99</v>
      </c>
      <c r="M1524" s="382">
        <v>99</v>
      </c>
      <c r="N1524" s="382">
        <v>406</v>
      </c>
      <c r="O1524" s="382">
        <v>99</v>
      </c>
      <c r="P1524" s="382">
        <v>9999</v>
      </c>
      <c r="Q1524" s="382">
        <v>272</v>
      </c>
      <c r="R1524" s="382">
        <v>2550</v>
      </c>
      <c r="S1524" s="382">
        <v>5.1086274509803919</v>
      </c>
      <c r="T1524" s="382">
        <v>4.4811764705882355</v>
      </c>
      <c r="U1524" s="382">
        <v>6.5339294117646993</v>
      </c>
      <c r="V1524" s="382">
        <v>0</v>
      </c>
      <c r="W1524" s="382">
        <v>0</v>
      </c>
      <c r="X1524" s="382">
        <v>0</v>
      </c>
      <c r="Y1524" s="382">
        <v>0</v>
      </c>
      <c r="Z1524" s="382">
        <v>0.39248280956242498</v>
      </c>
      <c r="AA1524" s="382">
        <v>1.3589081828595071</v>
      </c>
      <c r="AB1524" s="382">
        <v>1.5538183796999652</v>
      </c>
      <c r="AC1524" s="382">
        <v>2.4941627695682236</v>
      </c>
      <c r="AD1524" s="382">
        <v>7.0109909721239445</v>
      </c>
      <c r="AE1524" s="382">
        <v>40.166923271346825</v>
      </c>
      <c r="AF1524" s="382">
        <v>14.8861646234676</v>
      </c>
      <c r="AG1524" s="382">
        <v>12.047476320119522</v>
      </c>
      <c r="AH1524" s="382">
        <v>0.31372549019607843</v>
      </c>
      <c r="AI1524">
        <v>30</v>
      </c>
      <c r="AJ1524">
        <v>78.336666666666659</v>
      </c>
      <c r="AK1524">
        <v>13.812350052418136</v>
      </c>
    </row>
    <row r="1525" spans="1:37" ht="15.6">
      <c r="A1525" s="382">
        <v>13</v>
      </c>
      <c r="B1525" s="382">
        <v>41</v>
      </c>
      <c r="C1525" s="382">
        <v>2022</v>
      </c>
      <c r="D1525" s="382">
        <v>99</v>
      </c>
      <c r="E1525" s="382">
        <v>99</v>
      </c>
      <c r="F1525" s="382">
        <v>99</v>
      </c>
      <c r="G1525" s="382">
        <v>99</v>
      </c>
      <c r="H1525" s="382">
        <v>99</v>
      </c>
      <c r="I1525" s="382">
        <v>99</v>
      </c>
      <c r="J1525" s="382">
        <v>999</v>
      </c>
      <c r="K1525" s="382">
        <v>99</v>
      </c>
      <c r="L1525" s="382">
        <v>99</v>
      </c>
      <c r="M1525" s="382">
        <v>99</v>
      </c>
      <c r="N1525" s="382">
        <v>407</v>
      </c>
      <c r="O1525" s="382">
        <v>99</v>
      </c>
      <c r="P1525" s="382">
        <v>9999</v>
      </c>
      <c r="Q1525" s="382">
        <v>319</v>
      </c>
      <c r="R1525" s="382">
        <v>2304</v>
      </c>
      <c r="S1525" s="382">
        <v>5.1844618055555562</v>
      </c>
      <c r="T1525" s="382">
        <v>4.4678819444444446</v>
      </c>
      <c r="U1525" s="382">
        <v>7.5144270833333202</v>
      </c>
      <c r="V1525" s="382">
        <v>0</v>
      </c>
      <c r="W1525" s="382">
        <v>0</v>
      </c>
      <c r="X1525" s="382">
        <v>0</v>
      </c>
      <c r="Y1525" s="382">
        <v>0</v>
      </c>
      <c r="Z1525" s="382">
        <v>0.27757244092429512</v>
      </c>
      <c r="AA1525" s="382">
        <v>1.3788776970428871</v>
      </c>
      <c r="AB1525" s="382">
        <v>1.6371902887625609</v>
      </c>
      <c r="AC1525" s="382">
        <v>-0.95160249417471765</v>
      </c>
      <c r="AD1525" s="382">
        <v>2.74686423477589E-2</v>
      </c>
      <c r="AE1525" s="382">
        <v>42.78109977305111</v>
      </c>
      <c r="AF1525" s="382">
        <v>13.450087565674258</v>
      </c>
      <c r="AG1525" s="382">
        <v>12.518716715194415</v>
      </c>
      <c r="AH1525" s="382">
        <v>0.43402777777777773</v>
      </c>
      <c r="AI1525">
        <v>57</v>
      </c>
      <c r="AJ1525">
        <v>81.508771929824519</v>
      </c>
      <c r="AK1525">
        <v>14.116211612897304</v>
      </c>
    </row>
    <row r="1526" spans="1:37" ht="15.6">
      <c r="A1526" s="382">
        <v>13</v>
      </c>
      <c r="B1526" s="382">
        <v>42</v>
      </c>
      <c r="C1526" s="382">
        <v>2022</v>
      </c>
      <c r="D1526" s="382">
        <v>99</v>
      </c>
      <c r="E1526" s="382">
        <v>99</v>
      </c>
      <c r="F1526" s="382">
        <v>99</v>
      </c>
      <c r="G1526" s="382">
        <v>99</v>
      </c>
      <c r="H1526" s="382">
        <v>99</v>
      </c>
      <c r="I1526" s="382">
        <v>99</v>
      </c>
      <c r="J1526" s="382">
        <v>999</v>
      </c>
      <c r="K1526" s="382">
        <v>99</v>
      </c>
      <c r="L1526" s="382">
        <v>99</v>
      </c>
      <c r="M1526" s="382">
        <v>99</v>
      </c>
      <c r="N1526" s="382">
        <v>408</v>
      </c>
      <c r="O1526" s="382">
        <v>99</v>
      </c>
      <c r="P1526" s="382">
        <v>9999</v>
      </c>
      <c r="Q1526" s="382">
        <v>324</v>
      </c>
      <c r="R1526" s="382">
        <v>1659</v>
      </c>
      <c r="S1526" s="382">
        <v>5.2965641952983695</v>
      </c>
      <c r="T1526" s="382">
        <v>4.4189270644966863</v>
      </c>
      <c r="U1526" s="382">
        <v>8.5384689572031363</v>
      </c>
      <c r="V1526" s="382">
        <v>0</v>
      </c>
      <c r="W1526" s="382">
        <v>0</v>
      </c>
      <c r="X1526" s="382">
        <v>0</v>
      </c>
      <c r="Y1526" s="382">
        <v>0</v>
      </c>
      <c r="Z1526" s="382">
        <v>0.2890544031004687</v>
      </c>
      <c r="AA1526" s="382">
        <v>1.3079463207665498</v>
      </c>
      <c r="AB1526" s="382">
        <v>1.7192744327624301</v>
      </c>
      <c r="AC1526" s="382">
        <v>5.531327568950406</v>
      </c>
      <c r="AD1526" s="382">
        <v>-3.4453850094710079</v>
      </c>
      <c r="AE1526" s="382">
        <v>32.80651695879375</v>
      </c>
      <c r="AF1526" s="382">
        <v>9.6847635726795076</v>
      </c>
      <c r="AG1526" s="382">
        <v>10.242544333705188</v>
      </c>
      <c r="AH1526" s="382">
        <v>0.84388185654008396</v>
      </c>
      <c r="AI1526">
        <v>30</v>
      </c>
      <c r="AJ1526">
        <v>82.82</v>
      </c>
      <c r="AK1526">
        <v>15.192214550350895</v>
      </c>
    </row>
    <row r="1527" spans="1:37" ht="15.6">
      <c r="A1527" s="382">
        <v>13</v>
      </c>
      <c r="B1527" s="382">
        <v>43</v>
      </c>
      <c r="C1527" s="382">
        <v>2022</v>
      </c>
      <c r="D1527" s="382">
        <v>99</v>
      </c>
      <c r="E1527" s="382">
        <v>99</v>
      </c>
      <c r="F1527" s="382">
        <v>99</v>
      </c>
      <c r="G1527" s="382">
        <v>99</v>
      </c>
      <c r="H1527" s="382">
        <v>99</v>
      </c>
      <c r="I1527" s="382">
        <v>99</v>
      </c>
      <c r="J1527" s="382">
        <v>999</v>
      </c>
      <c r="K1527" s="382">
        <v>99</v>
      </c>
      <c r="L1527" s="382">
        <v>99</v>
      </c>
      <c r="M1527" s="382">
        <v>99</v>
      </c>
      <c r="N1527" s="382">
        <v>409</v>
      </c>
      <c r="O1527" s="382">
        <v>99</v>
      </c>
      <c r="P1527" s="382">
        <v>9999</v>
      </c>
      <c r="Q1527" s="382">
        <v>338</v>
      </c>
      <c r="R1527" s="382">
        <v>1374</v>
      </c>
      <c r="S1527" s="382">
        <v>5.4075691411935933</v>
      </c>
      <c r="T1527" s="382">
        <v>4.3588064046579342</v>
      </c>
      <c r="U1527" s="382">
        <v>9.5436899563318818</v>
      </c>
      <c r="V1527" s="382">
        <v>0</v>
      </c>
      <c r="W1527" s="382">
        <v>0</v>
      </c>
      <c r="X1527" s="382">
        <v>0</v>
      </c>
      <c r="Y1527" s="382">
        <v>0</v>
      </c>
      <c r="Z1527" s="382">
        <v>0.2834259527370257</v>
      </c>
      <c r="AA1527" s="382">
        <v>1.2595374953843883</v>
      </c>
      <c r="AB1527" s="382">
        <v>1.6078655923624587</v>
      </c>
      <c r="AC1527" s="382">
        <v>2.2698602504222123</v>
      </c>
      <c r="AD1527" s="382">
        <v>1.3576453659092815</v>
      </c>
      <c r="AE1527" s="382">
        <v>34.287193852503947</v>
      </c>
      <c r="AF1527" s="382">
        <v>8.0210157618213653</v>
      </c>
      <c r="AG1527" s="382">
        <v>9.481663042148444</v>
      </c>
      <c r="AH1527" s="382">
        <v>1.8195050946142652</v>
      </c>
      <c r="AI1527">
        <v>50</v>
      </c>
      <c r="AJ1527">
        <v>86.231999999999985</v>
      </c>
      <c r="AK1527">
        <v>15.405739004563181</v>
      </c>
    </row>
    <row r="1528" spans="1:37" ht="15.6">
      <c r="A1528" s="382">
        <v>13</v>
      </c>
      <c r="B1528" s="382">
        <v>44</v>
      </c>
      <c r="C1528" s="382">
        <v>2022</v>
      </c>
      <c r="D1528" s="382">
        <v>99</v>
      </c>
      <c r="E1528" s="382">
        <v>99</v>
      </c>
      <c r="F1528" s="382">
        <v>99</v>
      </c>
      <c r="G1528" s="382">
        <v>99</v>
      </c>
      <c r="H1528" s="382">
        <v>99</v>
      </c>
      <c r="I1528" s="382">
        <v>99</v>
      </c>
      <c r="J1528" s="382">
        <v>999</v>
      </c>
      <c r="K1528" s="382">
        <v>99</v>
      </c>
      <c r="L1528" s="382">
        <v>99</v>
      </c>
      <c r="M1528" s="382">
        <v>99</v>
      </c>
      <c r="N1528" s="382">
        <v>410</v>
      </c>
      <c r="O1528" s="382">
        <v>99</v>
      </c>
      <c r="P1528" s="382">
        <v>9999</v>
      </c>
      <c r="Q1528" s="382">
        <v>304</v>
      </c>
      <c r="R1528" s="382">
        <v>1089</v>
      </c>
      <c r="S1528" s="382">
        <v>5.5720844811753913</v>
      </c>
      <c r="T1528" s="382">
        <v>4.516988062442608</v>
      </c>
      <c r="U1528" s="382">
        <v>10.535968778696059</v>
      </c>
      <c r="V1528" s="382">
        <v>0</v>
      </c>
      <c r="W1528" s="382">
        <v>0</v>
      </c>
      <c r="X1528" s="382">
        <v>0</v>
      </c>
      <c r="Y1528" s="382">
        <v>0</v>
      </c>
      <c r="Z1528" s="382">
        <v>0.29158948673925406</v>
      </c>
      <c r="AA1528" s="382">
        <v>1.2993575329263971</v>
      </c>
      <c r="AB1528" s="382">
        <v>1.5739896028341307</v>
      </c>
      <c r="AC1528" s="382">
        <v>2.8529987718167802</v>
      </c>
      <c r="AD1528" s="382">
        <v>2.9927121242201864E-2</v>
      </c>
      <c r="AE1528" s="382">
        <v>27.74414467008399</v>
      </c>
      <c r="AF1528" s="382">
        <v>6.3572679509632231</v>
      </c>
      <c r="AG1528" s="382">
        <v>8.2962879515113883</v>
      </c>
      <c r="AH1528" s="382">
        <v>1.6528925619834716</v>
      </c>
      <c r="AI1528">
        <v>41</v>
      </c>
      <c r="AJ1528">
        <v>87.073170731707279</v>
      </c>
      <c r="AK1528">
        <v>16.09646687633127</v>
      </c>
    </row>
    <row r="1529" spans="1:37" ht="15.6">
      <c r="A1529" s="382">
        <v>13</v>
      </c>
      <c r="B1529" s="382">
        <v>45</v>
      </c>
      <c r="C1529" s="382">
        <v>2022</v>
      </c>
      <c r="D1529" s="382">
        <v>99</v>
      </c>
      <c r="E1529" s="382">
        <v>99</v>
      </c>
      <c r="F1529" s="382">
        <v>99</v>
      </c>
      <c r="G1529" s="382">
        <v>99</v>
      </c>
      <c r="H1529" s="382">
        <v>99</v>
      </c>
      <c r="I1529" s="382">
        <v>99</v>
      </c>
      <c r="J1529" s="382">
        <v>999</v>
      </c>
      <c r="K1529" s="382">
        <v>99</v>
      </c>
      <c r="L1529" s="382">
        <v>99</v>
      </c>
      <c r="M1529" s="382">
        <v>99</v>
      </c>
      <c r="N1529" s="382">
        <v>411</v>
      </c>
      <c r="O1529" s="382">
        <v>99</v>
      </c>
      <c r="P1529" s="382">
        <v>9999</v>
      </c>
      <c r="Q1529" s="382">
        <v>284</v>
      </c>
      <c r="R1529" s="382">
        <v>822</v>
      </c>
      <c r="S1529" s="382">
        <v>5.7043795620437985</v>
      </c>
      <c r="T1529" s="382">
        <v>4.5681265206812656</v>
      </c>
      <c r="U1529" s="382">
        <v>11.543223844282249</v>
      </c>
      <c r="V1529" s="382">
        <v>0</v>
      </c>
      <c r="W1529" s="382">
        <v>0</v>
      </c>
      <c r="X1529" s="382">
        <v>0</v>
      </c>
      <c r="Y1529" s="382">
        <v>0</v>
      </c>
      <c r="Z1529" s="382">
        <v>0.2887036989831297</v>
      </c>
      <c r="AA1529" s="382">
        <v>1.3093172723521262</v>
      </c>
      <c r="AB1529" s="382">
        <v>1.59442646746353</v>
      </c>
      <c r="AC1529" s="382">
        <v>2.3987502108048142</v>
      </c>
      <c r="AD1529" s="382">
        <v>2.1022400186547472</v>
      </c>
      <c r="AE1529" s="382">
        <v>28.499436093216794</v>
      </c>
      <c r="AF1529" s="382">
        <v>4.7985989492119083</v>
      </c>
      <c r="AG1529" s="382">
        <v>6.860889071810008</v>
      </c>
      <c r="AH1529" s="382">
        <v>1.8248175182481765</v>
      </c>
      <c r="AI1529">
        <v>37</v>
      </c>
      <c r="AJ1529">
        <v>88.491891891891868</v>
      </c>
      <c r="AK1529">
        <v>16.928075126386073</v>
      </c>
    </row>
    <row r="1530" spans="1:37" ht="15.6">
      <c r="A1530" s="382">
        <v>13</v>
      </c>
      <c r="B1530" s="382">
        <v>46</v>
      </c>
      <c r="C1530" s="382">
        <v>2022</v>
      </c>
      <c r="D1530" s="382">
        <v>99</v>
      </c>
      <c r="E1530" s="382">
        <v>99</v>
      </c>
      <c r="F1530" s="382">
        <v>99</v>
      </c>
      <c r="G1530" s="382">
        <v>99</v>
      </c>
      <c r="H1530" s="382">
        <v>99</v>
      </c>
      <c r="I1530" s="382">
        <v>99</v>
      </c>
      <c r="J1530" s="382">
        <v>999</v>
      </c>
      <c r="K1530" s="382">
        <v>99</v>
      </c>
      <c r="L1530" s="382">
        <v>99</v>
      </c>
      <c r="M1530" s="382">
        <v>99</v>
      </c>
      <c r="N1530" s="382">
        <v>412</v>
      </c>
      <c r="O1530" s="382">
        <v>99</v>
      </c>
      <c r="P1530" s="382">
        <v>9999</v>
      </c>
      <c r="Q1530" s="382">
        <v>251</v>
      </c>
      <c r="R1530" s="382">
        <v>691</v>
      </c>
      <c r="S1530" s="382">
        <v>5.936324167872649</v>
      </c>
      <c r="T1530" s="382">
        <v>4.7612156295224315</v>
      </c>
      <c r="U1530" s="382">
        <v>12.493183791606352</v>
      </c>
      <c r="V1530" s="382">
        <v>0</v>
      </c>
      <c r="W1530" s="382">
        <v>0</v>
      </c>
      <c r="X1530" s="382">
        <v>0</v>
      </c>
      <c r="Y1530" s="382">
        <v>0</v>
      </c>
      <c r="Z1530" s="382">
        <v>0.28003513232747856</v>
      </c>
      <c r="AA1530" s="382">
        <v>1.3018956808442299</v>
      </c>
      <c r="AB1530" s="382">
        <v>1.5252816773247604</v>
      </c>
      <c r="AC1530" s="382">
        <v>2.7230954168807284</v>
      </c>
      <c r="AD1530" s="382">
        <v>1.7534648272908224</v>
      </c>
      <c r="AE1530" s="382">
        <v>22.409472596549524</v>
      </c>
      <c r="AF1530" s="382">
        <v>4.0338587273788677</v>
      </c>
      <c r="AG1530" s="382">
        <v>6.242127555082889</v>
      </c>
      <c r="AH1530" s="382">
        <v>1.4471780028943555</v>
      </c>
      <c r="AI1530">
        <v>13</v>
      </c>
      <c r="AJ1530">
        <v>92.276923076923097</v>
      </c>
      <c r="AK1530">
        <v>15.99944790659378</v>
      </c>
    </row>
    <row r="1531" spans="1:37" ht="15.6">
      <c r="A1531" s="382">
        <v>13</v>
      </c>
      <c r="B1531" s="382">
        <v>47</v>
      </c>
      <c r="C1531" s="382">
        <v>2022</v>
      </c>
      <c r="D1531" s="382">
        <v>99</v>
      </c>
      <c r="E1531" s="382">
        <v>99</v>
      </c>
      <c r="F1531" s="382">
        <v>99</v>
      </c>
      <c r="G1531" s="382">
        <v>99</v>
      </c>
      <c r="H1531" s="382">
        <v>99</v>
      </c>
      <c r="I1531" s="382">
        <v>99</v>
      </c>
      <c r="J1531" s="382">
        <v>999</v>
      </c>
      <c r="K1531" s="382">
        <v>99</v>
      </c>
      <c r="L1531" s="382">
        <v>99</v>
      </c>
      <c r="M1531" s="382">
        <v>99</v>
      </c>
      <c r="N1531" s="382">
        <v>413</v>
      </c>
      <c r="O1531" s="382">
        <v>99</v>
      </c>
      <c r="P1531" s="382">
        <v>9999</v>
      </c>
      <c r="Q1531" s="382">
        <v>181</v>
      </c>
      <c r="R1531" s="382">
        <v>427</v>
      </c>
      <c r="S1531" s="382">
        <v>6.0960187353629989</v>
      </c>
      <c r="T1531" s="382">
        <v>4.962529274004682</v>
      </c>
      <c r="U1531" s="382">
        <v>13.527868852459005</v>
      </c>
      <c r="V1531" s="382">
        <v>0</v>
      </c>
      <c r="W1531" s="382">
        <v>0</v>
      </c>
      <c r="X1531" s="382">
        <v>0</v>
      </c>
      <c r="Y1531" s="382">
        <v>0</v>
      </c>
      <c r="Z1531" s="382">
        <v>0.2996420997672799</v>
      </c>
      <c r="AA1531" s="382">
        <v>1.3900476225984522</v>
      </c>
      <c r="AB1531" s="382">
        <v>1.5496471369776523</v>
      </c>
      <c r="AC1531" s="382">
        <v>0.76320308237049861</v>
      </c>
      <c r="AD1531" s="382">
        <v>9.1015437465105435</v>
      </c>
      <c r="AE1531" s="382">
        <v>26.803437849180263</v>
      </c>
      <c r="AF1531" s="382">
        <v>2.4927028604786918</v>
      </c>
      <c r="AG1531" s="382">
        <v>4.1767523140468841</v>
      </c>
      <c r="AH1531" s="382">
        <v>1.405152224824356</v>
      </c>
      <c r="AI1531">
        <v>6</v>
      </c>
      <c r="AJ1531">
        <v>93.116666666666688</v>
      </c>
      <c r="AK1531">
        <v>16.736764034740816</v>
      </c>
    </row>
    <row r="1532" spans="1:37" ht="15.6">
      <c r="A1532" s="382">
        <v>13</v>
      </c>
      <c r="B1532" s="382">
        <v>48</v>
      </c>
      <c r="C1532" s="382">
        <v>2022</v>
      </c>
      <c r="D1532" s="382">
        <v>99</v>
      </c>
      <c r="E1532" s="382">
        <v>99</v>
      </c>
      <c r="F1532" s="382">
        <v>99</v>
      </c>
      <c r="G1532" s="382">
        <v>99</v>
      </c>
      <c r="H1532" s="382">
        <v>99</v>
      </c>
      <c r="I1532" s="382">
        <v>99</v>
      </c>
      <c r="J1532" s="382">
        <v>999</v>
      </c>
      <c r="K1532" s="382">
        <v>99</v>
      </c>
      <c r="L1532" s="382">
        <v>99</v>
      </c>
      <c r="M1532" s="382">
        <v>99</v>
      </c>
      <c r="N1532" s="382">
        <v>414</v>
      </c>
      <c r="O1532" s="382">
        <v>99</v>
      </c>
      <c r="P1532" s="382">
        <v>9999</v>
      </c>
      <c r="Q1532" s="382">
        <v>151</v>
      </c>
      <c r="R1532" s="382">
        <v>305</v>
      </c>
      <c r="S1532" s="382">
        <v>6.0688524590163953</v>
      </c>
      <c r="T1532" s="382">
        <v>4.9704918032786889</v>
      </c>
      <c r="U1532" s="382">
        <v>14.494754098360652</v>
      </c>
      <c r="V1532" s="382">
        <v>0</v>
      </c>
      <c r="W1532" s="382">
        <v>0</v>
      </c>
      <c r="X1532" s="382">
        <v>0</v>
      </c>
      <c r="Y1532" s="382">
        <v>0</v>
      </c>
      <c r="Z1532" s="382">
        <v>0.27811783419354341</v>
      </c>
      <c r="AA1532" s="382">
        <v>1.53809984791823</v>
      </c>
      <c r="AB1532" s="382">
        <v>1.7581048162765429</v>
      </c>
      <c r="AC1532" s="382">
        <v>-6.1238516490837425</v>
      </c>
      <c r="AD1532" s="382">
        <v>2.6505131194524081</v>
      </c>
      <c r="AE1532" s="382">
        <v>21.050857894359872</v>
      </c>
      <c r="AF1532" s="382">
        <v>1.7805020431990659</v>
      </c>
      <c r="AG1532" s="382">
        <v>3.1966284026677299</v>
      </c>
      <c r="AH1532" s="382">
        <v>0.65573770491803285</v>
      </c>
      <c r="AI1532">
        <v>5</v>
      </c>
      <c r="AJ1532">
        <v>95.5</v>
      </c>
      <c r="AK1532">
        <v>16.582889565617158</v>
      </c>
    </row>
    <row r="1533" spans="1:37" ht="15.6">
      <c r="A1533" s="382">
        <v>13</v>
      </c>
      <c r="B1533" s="382">
        <v>49</v>
      </c>
      <c r="C1533" s="382">
        <v>2022</v>
      </c>
      <c r="D1533" s="382">
        <v>99</v>
      </c>
      <c r="E1533" s="382">
        <v>99</v>
      </c>
      <c r="F1533" s="382">
        <v>99</v>
      </c>
      <c r="G1533" s="382">
        <v>99</v>
      </c>
      <c r="H1533" s="382">
        <v>99</v>
      </c>
      <c r="I1533" s="382">
        <v>99</v>
      </c>
      <c r="J1533" s="382">
        <v>999</v>
      </c>
      <c r="K1533" s="382">
        <v>99</v>
      </c>
      <c r="L1533" s="382">
        <v>99</v>
      </c>
      <c r="M1533" s="382">
        <v>99</v>
      </c>
      <c r="N1533" s="382">
        <v>415</v>
      </c>
      <c r="O1533" s="382">
        <v>99</v>
      </c>
      <c r="P1533" s="382">
        <v>9999</v>
      </c>
      <c r="Q1533" s="382">
        <v>128</v>
      </c>
      <c r="R1533" s="382">
        <v>241</v>
      </c>
      <c r="S1533" s="382">
        <v>6.1493775933609962</v>
      </c>
      <c r="T1533" s="382">
        <v>5.1742738589211612</v>
      </c>
      <c r="U1533" s="382">
        <v>15.517136929460596</v>
      </c>
      <c r="V1533" s="382">
        <v>0</v>
      </c>
      <c r="W1533" s="382">
        <v>0.4149377593360995</v>
      </c>
      <c r="X1533" s="382">
        <v>0</v>
      </c>
      <c r="Y1533" s="382">
        <v>0</v>
      </c>
      <c r="Z1533" s="382">
        <v>0.28937279779673336</v>
      </c>
      <c r="AA1533" s="382">
        <v>1.5839212943047003</v>
      </c>
      <c r="AB1533" s="382">
        <v>1.5734842511085914</v>
      </c>
      <c r="AC1533" s="382">
        <v>-8.615659105451261</v>
      </c>
      <c r="AD1533" s="382">
        <v>3.991734514243813</v>
      </c>
      <c r="AE1533" s="382">
        <v>26.759221668623297</v>
      </c>
      <c r="AF1533" s="382">
        <v>1.4068884997081148</v>
      </c>
      <c r="AG1533" s="382">
        <v>2.7040212340175822</v>
      </c>
      <c r="AH1533" s="382">
        <v>1.2448132780082983</v>
      </c>
      <c r="AI1533">
        <v>3</v>
      </c>
      <c r="AJ1533">
        <v>94.666666666666686</v>
      </c>
      <c r="AK1533">
        <v>18.266313382105839</v>
      </c>
    </row>
    <row r="1534" spans="1:37" ht="15.6">
      <c r="A1534" s="382">
        <v>13</v>
      </c>
      <c r="B1534" s="382">
        <v>50</v>
      </c>
      <c r="C1534" s="382">
        <v>2022</v>
      </c>
      <c r="D1534" s="382">
        <v>99</v>
      </c>
      <c r="E1534" s="382">
        <v>99</v>
      </c>
      <c r="F1534" s="382">
        <v>99</v>
      </c>
      <c r="G1534" s="382">
        <v>99</v>
      </c>
      <c r="H1534" s="382">
        <v>99</v>
      </c>
      <c r="I1534" s="382">
        <v>99</v>
      </c>
      <c r="J1534" s="382">
        <v>999</v>
      </c>
      <c r="K1534" s="382">
        <v>99</v>
      </c>
      <c r="L1534" s="382">
        <v>99</v>
      </c>
      <c r="M1534" s="382">
        <v>99</v>
      </c>
      <c r="N1534" s="382">
        <v>416</v>
      </c>
      <c r="O1534" s="382">
        <v>99</v>
      </c>
      <c r="P1534" s="382">
        <v>9999</v>
      </c>
      <c r="Q1534" s="382">
        <v>73</v>
      </c>
      <c r="R1534" s="382">
        <v>144</v>
      </c>
      <c r="S1534" s="382">
        <v>5.916666666666667</v>
      </c>
      <c r="T1534" s="382">
        <v>4.9166666666666679</v>
      </c>
      <c r="U1534" s="382">
        <v>16.571944444444444</v>
      </c>
      <c r="V1534" s="382">
        <v>0</v>
      </c>
      <c r="W1534" s="382">
        <v>0</v>
      </c>
      <c r="X1534" s="382">
        <v>100</v>
      </c>
      <c r="Y1534" s="382">
        <v>0</v>
      </c>
      <c r="Z1534" s="382">
        <v>0.25598740685645111</v>
      </c>
      <c r="AA1534" s="382">
        <v>1.8984642916490844</v>
      </c>
      <c r="AB1534" s="382">
        <v>1.5388487760516143</v>
      </c>
      <c r="AC1534" s="382">
        <v>-5.5681346697176659</v>
      </c>
      <c r="AD1534" s="382">
        <v>-11.699652665403377</v>
      </c>
      <c r="AE1534" s="382">
        <v>30.426297070023654</v>
      </c>
      <c r="AF1534" s="382">
        <v>0.8406304728546411</v>
      </c>
      <c r="AG1534" s="382">
        <v>1.7255097728946971</v>
      </c>
      <c r="AH1534" s="382">
        <v>0.69444444444444442</v>
      </c>
      <c r="AI1534">
        <v>0</v>
      </c>
    </row>
    <row r="1535" spans="1:37" ht="15.6">
      <c r="A1535" s="382">
        <v>13</v>
      </c>
      <c r="B1535" s="382">
        <v>51</v>
      </c>
      <c r="C1535" s="382">
        <v>2022</v>
      </c>
      <c r="D1535" s="382">
        <v>99</v>
      </c>
      <c r="E1535" s="382">
        <v>99</v>
      </c>
      <c r="F1535" s="382">
        <v>99</v>
      </c>
      <c r="G1535" s="382">
        <v>99</v>
      </c>
      <c r="H1535" s="382">
        <v>99</v>
      </c>
      <c r="I1535" s="382">
        <v>99</v>
      </c>
      <c r="J1535" s="382">
        <v>999</v>
      </c>
      <c r="K1535" s="382">
        <v>99</v>
      </c>
      <c r="L1535" s="382">
        <v>99</v>
      </c>
      <c r="M1535" s="382">
        <v>99</v>
      </c>
      <c r="N1535" s="382">
        <v>417</v>
      </c>
      <c r="O1535" s="382">
        <v>99</v>
      </c>
      <c r="P1535" s="382">
        <v>9999</v>
      </c>
      <c r="Q1535" s="382">
        <v>60</v>
      </c>
      <c r="R1535" s="382">
        <v>100</v>
      </c>
      <c r="S1535" s="382">
        <v>6.06</v>
      </c>
      <c r="T1535" s="382">
        <v>5.36</v>
      </c>
      <c r="U1535" s="382">
        <v>17.457899999999995</v>
      </c>
      <c r="V1535" s="382">
        <v>0</v>
      </c>
      <c r="W1535" s="382">
        <v>0</v>
      </c>
      <c r="X1535" s="382">
        <v>100</v>
      </c>
      <c r="Y1535" s="382">
        <v>0</v>
      </c>
      <c r="Z1535" s="382">
        <v>0.29847711805099642</v>
      </c>
      <c r="AA1535" s="382">
        <v>2.0239565212721353</v>
      </c>
      <c r="AB1535" s="382">
        <v>1.4867414032036621</v>
      </c>
      <c r="AC1535" s="382">
        <v>27.069148348028609</v>
      </c>
      <c r="AD1535" s="382">
        <v>4.7674602389178196</v>
      </c>
      <c r="AE1535" s="382">
        <v>10.248911776194456</v>
      </c>
      <c r="AF1535" s="382">
        <v>0.58377116170461185</v>
      </c>
      <c r="AG1535" s="382">
        <v>1.2623316291011559</v>
      </c>
      <c r="AH1535" s="382">
        <v>0</v>
      </c>
      <c r="AI1535">
        <v>1</v>
      </c>
      <c r="AJ1535">
        <v>100.2</v>
      </c>
      <c r="AK1535">
        <v>17.494820996212201</v>
      </c>
    </row>
    <row r="1536" spans="1:37" ht="15.6">
      <c r="A1536" s="382">
        <v>13</v>
      </c>
      <c r="B1536" s="382">
        <v>52</v>
      </c>
      <c r="C1536" s="382">
        <v>2022</v>
      </c>
      <c r="D1536" s="382">
        <v>99</v>
      </c>
      <c r="E1536" s="382">
        <v>99</v>
      </c>
      <c r="F1536" s="382">
        <v>99</v>
      </c>
      <c r="G1536" s="382">
        <v>99</v>
      </c>
      <c r="H1536" s="382">
        <v>99</v>
      </c>
      <c r="I1536" s="382">
        <v>99</v>
      </c>
      <c r="J1536" s="382">
        <v>999</v>
      </c>
      <c r="K1536" s="382">
        <v>99</v>
      </c>
      <c r="L1536" s="382">
        <v>99</v>
      </c>
      <c r="M1536" s="382">
        <v>99</v>
      </c>
      <c r="N1536" s="382">
        <v>418</v>
      </c>
      <c r="O1536" s="382">
        <v>99</v>
      </c>
      <c r="P1536" s="382">
        <v>9999</v>
      </c>
      <c r="Q1536" s="382">
        <v>42</v>
      </c>
      <c r="R1536" s="382">
        <v>72</v>
      </c>
      <c r="S1536" s="382">
        <v>6.041666666666667</v>
      </c>
      <c r="T1536" s="382">
        <v>5.625</v>
      </c>
      <c r="U1536" s="382">
        <v>18.441666666666663</v>
      </c>
      <c r="V1536" s="382">
        <v>0</v>
      </c>
      <c r="W1536" s="382">
        <v>0</v>
      </c>
      <c r="X1536" s="382">
        <v>100</v>
      </c>
      <c r="Y1536" s="382">
        <v>0</v>
      </c>
      <c r="Z1536" s="382">
        <v>0.28662305869903754</v>
      </c>
      <c r="AA1536" s="382">
        <v>2.2138296381308717</v>
      </c>
      <c r="AB1536" s="382">
        <v>1.4666429922331701</v>
      </c>
      <c r="AC1536" s="382">
        <v>12.859380615665531</v>
      </c>
      <c r="AD1536" s="382">
        <v>26.514107141611483</v>
      </c>
      <c r="AE1536" s="382">
        <v>4.3310572712996676</v>
      </c>
      <c r="AF1536" s="382">
        <v>0.42031523642732055</v>
      </c>
      <c r="AG1536" s="382">
        <v>0.9600948207519312</v>
      </c>
      <c r="AH1536" s="382">
        <v>2.7777777777777781</v>
      </c>
      <c r="AI1536">
        <v>2</v>
      </c>
      <c r="AJ1536">
        <v>101.1</v>
      </c>
      <c r="AK1536">
        <v>18.052684793049213</v>
      </c>
    </row>
    <row r="1537" spans="1:37" ht="15.6">
      <c r="A1537" s="382">
        <v>13</v>
      </c>
      <c r="B1537" s="382">
        <v>53</v>
      </c>
      <c r="C1537" s="382">
        <v>2022</v>
      </c>
      <c r="D1537" s="382">
        <v>99</v>
      </c>
      <c r="E1537" s="382">
        <v>99</v>
      </c>
      <c r="F1537" s="382">
        <v>99</v>
      </c>
      <c r="G1537" s="382">
        <v>99</v>
      </c>
      <c r="H1537" s="382">
        <v>99</v>
      </c>
      <c r="I1537" s="382">
        <v>99</v>
      </c>
      <c r="J1537" s="382">
        <v>999</v>
      </c>
      <c r="K1537" s="382">
        <v>99</v>
      </c>
      <c r="L1537" s="382">
        <v>99</v>
      </c>
      <c r="M1537" s="382">
        <v>99</v>
      </c>
      <c r="N1537" s="382">
        <v>419</v>
      </c>
      <c r="O1537" s="382">
        <v>99</v>
      </c>
      <c r="P1537" s="382">
        <v>9999</v>
      </c>
      <c r="Q1537" s="382">
        <v>31</v>
      </c>
      <c r="R1537" s="382">
        <v>43</v>
      </c>
      <c r="S1537" s="382">
        <v>5.9069767441860455</v>
      </c>
      <c r="T1537" s="382">
        <v>5.2558139534883743</v>
      </c>
      <c r="U1537" s="382">
        <v>19.49767441860465</v>
      </c>
      <c r="V1537" s="382">
        <v>0</v>
      </c>
      <c r="W1537" s="382">
        <v>0</v>
      </c>
      <c r="X1537" s="382">
        <v>100</v>
      </c>
      <c r="Y1537" s="382">
        <v>0</v>
      </c>
      <c r="Z1537" s="382">
        <v>0.26892410279971607</v>
      </c>
      <c r="AA1537" s="382">
        <v>1.9744172350503379</v>
      </c>
      <c r="AB1537" s="382">
        <v>1.4320748203107598</v>
      </c>
      <c r="AC1537" s="382">
        <v>9.5950077497917992</v>
      </c>
      <c r="AD1537" s="382">
        <v>24.912726900616683</v>
      </c>
      <c r="AE1537" s="382">
        <v>9.888922874774801</v>
      </c>
      <c r="AF1537" s="382">
        <v>0.25102159953298303</v>
      </c>
      <c r="AG1537" s="382">
        <v>0.60622345060884097</v>
      </c>
      <c r="AH1537" s="382">
        <v>0</v>
      </c>
      <c r="AI1537">
        <v>2</v>
      </c>
      <c r="AJ1537">
        <v>106.05</v>
      </c>
      <c r="AK1537">
        <v>16.862354853236347</v>
      </c>
    </row>
    <row r="1538" spans="1:37" ht="15.6">
      <c r="A1538" s="382">
        <v>13</v>
      </c>
      <c r="B1538" s="382">
        <v>54</v>
      </c>
      <c r="C1538" s="382">
        <v>2022</v>
      </c>
      <c r="D1538" s="382">
        <v>99</v>
      </c>
      <c r="E1538" s="382">
        <v>99</v>
      </c>
      <c r="F1538" s="382">
        <v>99</v>
      </c>
      <c r="G1538" s="382">
        <v>99</v>
      </c>
      <c r="H1538" s="382">
        <v>99</v>
      </c>
      <c r="I1538" s="382">
        <v>99</v>
      </c>
      <c r="J1538" s="382">
        <v>999</v>
      </c>
      <c r="K1538" s="382">
        <v>99</v>
      </c>
      <c r="L1538" s="382">
        <v>99</v>
      </c>
      <c r="M1538" s="382">
        <v>99</v>
      </c>
      <c r="N1538" s="382">
        <v>420</v>
      </c>
      <c r="O1538" s="382">
        <v>99</v>
      </c>
      <c r="P1538" s="382">
        <v>9999</v>
      </c>
      <c r="Q1538" s="382">
        <v>22</v>
      </c>
      <c r="R1538" s="382">
        <v>54</v>
      </c>
      <c r="S1538" s="382">
        <v>6.2407407407407396</v>
      </c>
      <c r="T1538" s="382">
        <v>5.6111111111111116</v>
      </c>
      <c r="U1538" s="382">
        <v>22.087037037037035</v>
      </c>
      <c r="V1538" s="382">
        <v>3.7037037037037042</v>
      </c>
      <c r="W1538" s="382">
        <v>1.8518518518518521</v>
      </c>
      <c r="X1538" s="382">
        <v>100</v>
      </c>
      <c r="Y1538" s="382">
        <v>18.518518518518519</v>
      </c>
      <c r="Z1538" s="382">
        <v>1.8993221301780003</v>
      </c>
      <c r="AA1538" s="382">
        <v>2.4032014541192632</v>
      </c>
      <c r="AB1538" s="382">
        <v>1.5683993570547909</v>
      </c>
      <c r="AC1538" s="382">
        <v>28.387040150174208</v>
      </c>
      <c r="AD1538" s="382">
        <v>44.652253990840926</v>
      </c>
      <c r="AE1538" s="382">
        <v>25.575638942213718</v>
      </c>
      <c r="AF1538" s="382">
        <v>0.31523642732049034</v>
      </c>
      <c r="AG1538" s="382">
        <v>0.86240781195272509</v>
      </c>
      <c r="AH1538" s="382">
        <v>0</v>
      </c>
      <c r="AI1538">
        <v>0</v>
      </c>
    </row>
    <row r="1539" spans="1:37" ht="15.6">
      <c r="A1539" s="382">
        <v>13</v>
      </c>
      <c r="B1539" s="382">
        <v>55</v>
      </c>
      <c r="C1539" s="382">
        <v>2021</v>
      </c>
      <c r="D1539" s="382">
        <v>99</v>
      </c>
      <c r="E1539" s="382">
        <v>99</v>
      </c>
      <c r="F1539" s="382">
        <v>99</v>
      </c>
      <c r="G1539" s="382">
        <v>99</v>
      </c>
      <c r="H1539" s="382">
        <v>99</v>
      </c>
      <c r="I1539" s="382">
        <v>99</v>
      </c>
      <c r="J1539" s="382">
        <v>999</v>
      </c>
      <c r="K1539" s="382">
        <v>99</v>
      </c>
      <c r="L1539" s="382">
        <v>99</v>
      </c>
      <c r="M1539" s="382">
        <v>99</v>
      </c>
      <c r="N1539" s="382">
        <v>403</v>
      </c>
      <c r="O1539" s="382">
        <v>99</v>
      </c>
      <c r="P1539" s="382">
        <v>9999</v>
      </c>
      <c r="Q1539" s="382">
        <v>90</v>
      </c>
      <c r="R1539" s="382">
        <v>865</v>
      </c>
      <c r="S1539" s="382">
        <v>3.4242774566473995</v>
      </c>
      <c r="T1539" s="382">
        <v>2.8393063583815032</v>
      </c>
      <c r="U1539" s="382">
        <v>3.5178381502890166</v>
      </c>
      <c r="V1539" s="382">
        <v>0</v>
      </c>
      <c r="W1539" s="382">
        <v>0</v>
      </c>
      <c r="X1539" s="382">
        <v>0</v>
      </c>
      <c r="Y1539" s="382">
        <v>0</v>
      </c>
      <c r="Z1539" s="382">
        <v>0.41903171806091039</v>
      </c>
      <c r="AA1539" s="382">
        <v>1.3631356971329571</v>
      </c>
      <c r="AB1539" s="382">
        <v>1.3466565679210452</v>
      </c>
      <c r="AC1539" s="382">
        <v>39.184190693027048</v>
      </c>
      <c r="AD1539" s="382">
        <v>22.976162507297236</v>
      </c>
      <c r="AE1539" s="382">
        <v>45.783307613591553</v>
      </c>
      <c r="AF1539" s="382">
        <v>4.907550820099968</v>
      </c>
      <c r="AG1539" s="382">
        <v>2.1241904435339087</v>
      </c>
      <c r="AH1539" s="382">
        <v>0.23121387283236983</v>
      </c>
    </row>
    <row r="1540" spans="1:37" ht="15.6">
      <c r="A1540" s="382">
        <v>13</v>
      </c>
      <c r="B1540" s="382">
        <v>56</v>
      </c>
      <c r="C1540" s="382">
        <v>2021</v>
      </c>
      <c r="D1540" s="382">
        <v>99</v>
      </c>
      <c r="E1540" s="382">
        <v>99</v>
      </c>
      <c r="F1540" s="382">
        <v>99</v>
      </c>
      <c r="G1540" s="382">
        <v>99</v>
      </c>
      <c r="H1540" s="382">
        <v>99</v>
      </c>
      <c r="I1540" s="382">
        <v>99</v>
      </c>
      <c r="J1540" s="382">
        <v>999</v>
      </c>
      <c r="K1540" s="382">
        <v>99</v>
      </c>
      <c r="L1540" s="382">
        <v>99</v>
      </c>
      <c r="M1540" s="382">
        <v>99</v>
      </c>
      <c r="N1540" s="382">
        <v>404</v>
      </c>
      <c r="O1540" s="382">
        <v>99</v>
      </c>
      <c r="P1540" s="382">
        <v>9999</v>
      </c>
      <c r="Q1540" s="382">
        <v>152</v>
      </c>
      <c r="R1540" s="382">
        <v>2016</v>
      </c>
      <c r="S1540" s="382">
        <v>4.429563492063493</v>
      </c>
      <c r="T1540" s="382">
        <v>3.8467261904761889</v>
      </c>
      <c r="U1540" s="382">
        <v>4.5967013888888886</v>
      </c>
      <c r="V1540" s="382">
        <v>0</v>
      </c>
      <c r="W1540" s="382">
        <v>0</v>
      </c>
      <c r="X1540" s="382">
        <v>0</v>
      </c>
      <c r="Y1540" s="382">
        <v>0</v>
      </c>
      <c r="Z1540" s="382">
        <v>0.28765296503201604</v>
      </c>
      <c r="AA1540" s="382">
        <v>1.2786397658178252</v>
      </c>
      <c r="AB1540" s="382">
        <v>1.5966915187288755</v>
      </c>
      <c r="AC1540" s="382">
        <v>14.653740976501284</v>
      </c>
      <c r="AD1540" s="382">
        <v>15.170693550661531</v>
      </c>
      <c r="AE1540" s="382">
        <v>43.435359322143555</v>
      </c>
      <c r="AF1540" s="382">
        <v>11.437713818868824</v>
      </c>
      <c r="AG1540" s="382">
        <v>6.4690172401949901</v>
      </c>
      <c r="AH1540" s="382">
        <v>0.19841269841269835</v>
      </c>
    </row>
    <row r="1541" spans="1:37" ht="15.6">
      <c r="A1541" s="382">
        <v>13</v>
      </c>
      <c r="B1541" s="382">
        <v>57</v>
      </c>
      <c r="C1541" s="382">
        <v>2021</v>
      </c>
      <c r="D1541" s="382">
        <v>99</v>
      </c>
      <c r="E1541" s="382">
        <v>99</v>
      </c>
      <c r="F1541" s="382">
        <v>99</v>
      </c>
      <c r="G1541" s="382">
        <v>99</v>
      </c>
      <c r="H1541" s="382">
        <v>99</v>
      </c>
      <c r="I1541" s="382">
        <v>99</v>
      </c>
      <c r="J1541" s="382">
        <v>999</v>
      </c>
      <c r="K1541" s="382">
        <v>99</v>
      </c>
      <c r="L1541" s="382">
        <v>99</v>
      </c>
      <c r="M1541" s="382">
        <v>99</v>
      </c>
      <c r="N1541" s="382">
        <v>405</v>
      </c>
      <c r="O1541" s="382">
        <v>99</v>
      </c>
      <c r="P1541" s="382">
        <v>9999</v>
      </c>
      <c r="Q1541" s="382">
        <v>200</v>
      </c>
      <c r="R1541" s="382">
        <v>2717</v>
      </c>
      <c r="S1541" s="382">
        <v>4.8859035701140954</v>
      </c>
      <c r="T1541" s="382">
        <v>4.3364004416635993</v>
      </c>
      <c r="U1541" s="382">
        <v>5.5432793522267243</v>
      </c>
      <c r="V1541" s="382">
        <v>0</v>
      </c>
      <c r="W1541" s="382">
        <v>0</v>
      </c>
      <c r="X1541" s="382">
        <v>0</v>
      </c>
      <c r="Y1541" s="382">
        <v>0</v>
      </c>
      <c r="Z1541" s="382">
        <v>0.2791651686315354</v>
      </c>
      <c r="AA1541" s="382">
        <v>1.2046148086517849</v>
      </c>
      <c r="AB1541" s="382">
        <v>1.6541768545107483</v>
      </c>
      <c r="AC1541" s="382">
        <v>5.954598908496485</v>
      </c>
      <c r="AD1541" s="382">
        <v>3.2998603578530026</v>
      </c>
      <c r="AE1541" s="382">
        <v>35.875089003371002</v>
      </c>
      <c r="AF1541" s="382">
        <v>15.414815697354458</v>
      </c>
      <c r="AG1541" s="382">
        <v>10.513755967834983</v>
      </c>
      <c r="AH1541" s="382">
        <v>0.29444239970555763</v>
      </c>
    </row>
    <row r="1542" spans="1:37" ht="15.6">
      <c r="A1542" s="382">
        <v>13</v>
      </c>
      <c r="B1542" s="382">
        <v>58</v>
      </c>
      <c r="C1542" s="382">
        <v>2021</v>
      </c>
      <c r="D1542" s="382">
        <v>99</v>
      </c>
      <c r="E1542" s="382">
        <v>99</v>
      </c>
      <c r="F1542" s="382">
        <v>99</v>
      </c>
      <c r="G1542" s="382">
        <v>99</v>
      </c>
      <c r="H1542" s="382">
        <v>99</v>
      </c>
      <c r="I1542" s="382">
        <v>99</v>
      </c>
      <c r="J1542" s="382">
        <v>999</v>
      </c>
      <c r="K1542" s="382">
        <v>99</v>
      </c>
      <c r="L1542" s="382">
        <v>99</v>
      </c>
      <c r="M1542" s="382">
        <v>99</v>
      </c>
      <c r="N1542" s="382">
        <v>406</v>
      </c>
      <c r="O1542" s="382">
        <v>99</v>
      </c>
      <c r="P1542" s="382">
        <v>9999</v>
      </c>
      <c r="Q1542" s="382">
        <v>251</v>
      </c>
      <c r="R1542" s="382">
        <v>2406</v>
      </c>
      <c r="S1542" s="382">
        <v>5.0340814630091426</v>
      </c>
      <c r="T1542" s="382">
        <v>4.6147132169576066</v>
      </c>
      <c r="U1542" s="382">
        <v>6.5143765586034865</v>
      </c>
      <c r="V1542" s="382">
        <v>0</v>
      </c>
      <c r="W1542" s="382">
        <v>0</v>
      </c>
      <c r="X1542" s="382">
        <v>0</v>
      </c>
      <c r="Y1542" s="382">
        <v>0</v>
      </c>
      <c r="Z1542" s="382">
        <v>0.28693410086112409</v>
      </c>
      <c r="AA1542" s="382">
        <v>1.2658316340254767</v>
      </c>
      <c r="AB1542" s="382">
        <v>1.8074197257105673</v>
      </c>
      <c r="AC1542" s="382">
        <v>3.4971604983803957</v>
      </c>
      <c r="AD1542" s="382">
        <v>1.1329809221709368</v>
      </c>
      <c r="AE1542" s="382">
        <v>34.36348733085876</v>
      </c>
      <c r="AF1542" s="382">
        <v>13.650366789780948</v>
      </c>
      <c r="AG1542" s="382">
        <v>10.941326318340744</v>
      </c>
      <c r="AH1542" s="382">
        <v>0.45719035743973402</v>
      </c>
    </row>
    <row r="1543" spans="1:37" ht="15.6">
      <c r="A1543" s="382">
        <v>13</v>
      </c>
      <c r="B1543" s="382">
        <v>59</v>
      </c>
      <c r="C1543" s="382">
        <v>2021</v>
      </c>
      <c r="D1543" s="382">
        <v>99</v>
      </c>
      <c r="E1543" s="382">
        <v>99</v>
      </c>
      <c r="F1543" s="382">
        <v>99</v>
      </c>
      <c r="G1543" s="382">
        <v>99</v>
      </c>
      <c r="H1543" s="382">
        <v>99</v>
      </c>
      <c r="I1543" s="382">
        <v>99</v>
      </c>
      <c r="J1543" s="382">
        <v>999</v>
      </c>
      <c r="K1543" s="382">
        <v>99</v>
      </c>
      <c r="L1543" s="382">
        <v>99</v>
      </c>
      <c r="M1543" s="382">
        <v>99</v>
      </c>
      <c r="N1543" s="382">
        <v>407</v>
      </c>
      <c r="O1543" s="382">
        <v>99</v>
      </c>
      <c r="P1543" s="382">
        <v>9999</v>
      </c>
      <c r="Q1543" s="382">
        <v>314</v>
      </c>
      <c r="R1543" s="382">
        <v>2182</v>
      </c>
      <c r="S1543" s="382">
        <v>5.154445462878094</v>
      </c>
      <c r="T1543" s="382">
        <v>4.5394133822181484</v>
      </c>
      <c r="U1543" s="382">
        <v>7.4893950504124609</v>
      </c>
      <c r="V1543" s="382">
        <v>0</v>
      </c>
      <c r="W1543" s="382">
        <v>0</v>
      </c>
      <c r="X1543" s="382">
        <v>0</v>
      </c>
      <c r="Y1543" s="382">
        <v>0</v>
      </c>
      <c r="Z1543" s="382">
        <v>0.28124461617538238</v>
      </c>
      <c r="AA1543" s="382">
        <v>1.3257223752461422</v>
      </c>
      <c r="AB1543" s="382">
        <v>1.8608945998609328</v>
      </c>
      <c r="AC1543" s="382">
        <v>0.45034803273931451</v>
      </c>
      <c r="AD1543" s="382">
        <v>-1.6898610078154579</v>
      </c>
      <c r="AE1543" s="382">
        <v>34.81696609811825</v>
      </c>
      <c r="AF1543" s="382">
        <v>12.379509698795523</v>
      </c>
      <c r="AG1543" s="382">
        <v>11.407828258148887</v>
      </c>
      <c r="AH1543" s="382">
        <v>0.45829514207149408</v>
      </c>
    </row>
    <row r="1544" spans="1:37" ht="15.6">
      <c r="A1544" s="382">
        <v>13</v>
      </c>
      <c r="B1544" s="382">
        <v>60</v>
      </c>
      <c r="C1544" s="382">
        <v>2021</v>
      </c>
      <c r="D1544" s="382">
        <v>99</v>
      </c>
      <c r="E1544" s="382">
        <v>99</v>
      </c>
      <c r="F1544" s="382">
        <v>99</v>
      </c>
      <c r="G1544" s="382">
        <v>99</v>
      </c>
      <c r="H1544" s="382">
        <v>99</v>
      </c>
      <c r="I1544" s="382">
        <v>99</v>
      </c>
      <c r="J1544" s="382">
        <v>999</v>
      </c>
      <c r="K1544" s="382">
        <v>99</v>
      </c>
      <c r="L1544" s="382">
        <v>99</v>
      </c>
      <c r="M1544" s="382">
        <v>99</v>
      </c>
      <c r="N1544" s="382">
        <v>408</v>
      </c>
      <c r="O1544" s="382">
        <v>99</v>
      </c>
      <c r="P1544" s="382">
        <v>9999</v>
      </c>
      <c r="Q1544" s="382">
        <v>314</v>
      </c>
      <c r="R1544" s="382">
        <v>1673</v>
      </c>
      <c r="S1544" s="382">
        <v>5.2349073520621641</v>
      </c>
      <c r="T1544" s="382">
        <v>4.4028690974297673</v>
      </c>
      <c r="U1544" s="382">
        <v>8.4885236102809305</v>
      </c>
      <c r="V1544" s="382">
        <v>0</v>
      </c>
      <c r="W1544" s="382">
        <v>0</v>
      </c>
      <c r="X1544" s="382">
        <v>0</v>
      </c>
      <c r="Y1544" s="382">
        <v>0</v>
      </c>
      <c r="Z1544" s="382">
        <v>0.2839326058013289</v>
      </c>
      <c r="AA1544" s="382">
        <v>1.4033265513865252</v>
      </c>
      <c r="AB1544" s="382">
        <v>1.8302868428953287</v>
      </c>
      <c r="AC1544" s="382">
        <v>-2.4691873544358245</v>
      </c>
      <c r="AD1544" s="382">
        <v>-9.3619625197162737</v>
      </c>
      <c r="AE1544" s="382">
        <v>28.569896504051233</v>
      </c>
      <c r="AF1544" s="382">
        <v>9.4917138982973928</v>
      </c>
      <c r="AG1544" s="382">
        <v>9.9135588875715435</v>
      </c>
      <c r="AH1544" s="382">
        <v>1.1356843992827252</v>
      </c>
    </row>
    <row r="1545" spans="1:37" ht="15.6">
      <c r="A1545" s="382">
        <v>13</v>
      </c>
      <c r="B1545" s="382">
        <v>61</v>
      </c>
      <c r="C1545" s="382">
        <v>2021</v>
      </c>
      <c r="D1545" s="382">
        <v>99</v>
      </c>
      <c r="E1545" s="382">
        <v>99</v>
      </c>
      <c r="F1545" s="382">
        <v>99</v>
      </c>
      <c r="G1545" s="382">
        <v>99</v>
      </c>
      <c r="H1545" s="382">
        <v>99</v>
      </c>
      <c r="I1545" s="382">
        <v>99</v>
      </c>
      <c r="J1545" s="382">
        <v>999</v>
      </c>
      <c r="K1545" s="382">
        <v>99</v>
      </c>
      <c r="L1545" s="382">
        <v>99</v>
      </c>
      <c r="M1545" s="382">
        <v>99</v>
      </c>
      <c r="N1545" s="382">
        <v>409</v>
      </c>
      <c r="O1545" s="382">
        <v>99</v>
      </c>
      <c r="P1545" s="382">
        <v>9999</v>
      </c>
      <c r="Q1545" s="382">
        <v>309</v>
      </c>
      <c r="R1545" s="382">
        <v>1443.9</v>
      </c>
      <c r="S1545" s="382">
        <v>5.2986356395872312</v>
      </c>
      <c r="T1545" s="382">
        <v>4.2793822286861971</v>
      </c>
      <c r="U1545" s="382">
        <v>9.5084562642842183</v>
      </c>
      <c r="V1545" s="382">
        <v>0</v>
      </c>
      <c r="W1545" s="382">
        <v>0</v>
      </c>
      <c r="X1545" s="382">
        <v>0</v>
      </c>
      <c r="Y1545" s="382">
        <v>0</v>
      </c>
      <c r="Z1545" s="382">
        <v>0.31057229696691818</v>
      </c>
      <c r="AA1545" s="382">
        <v>1.3084001732549162</v>
      </c>
      <c r="AB1545" s="382">
        <v>1.714725415750374</v>
      </c>
      <c r="AC1545" s="382">
        <v>3.0582330689765098</v>
      </c>
      <c r="AD1545" s="382">
        <v>-1.9744452790508529</v>
      </c>
      <c r="AE1545" s="382">
        <v>30.027569910502553</v>
      </c>
      <c r="AF1545" s="382">
        <v>8.1919221146154229</v>
      </c>
      <c r="AG1545" s="382">
        <v>9.5840400169548161</v>
      </c>
      <c r="AH1545" s="382">
        <v>0.96959623242606818</v>
      </c>
    </row>
    <row r="1546" spans="1:37" ht="15.6">
      <c r="A1546" s="382">
        <v>13</v>
      </c>
      <c r="B1546" s="382">
        <v>62</v>
      </c>
      <c r="C1546" s="382">
        <v>2021</v>
      </c>
      <c r="D1546" s="382">
        <v>99</v>
      </c>
      <c r="E1546" s="382">
        <v>99</v>
      </c>
      <c r="F1546" s="382">
        <v>99</v>
      </c>
      <c r="G1546" s="382">
        <v>99</v>
      </c>
      <c r="H1546" s="382">
        <v>99</v>
      </c>
      <c r="I1546" s="382">
        <v>99</v>
      </c>
      <c r="J1546" s="382">
        <v>999</v>
      </c>
      <c r="K1546" s="382">
        <v>99</v>
      </c>
      <c r="L1546" s="382">
        <v>99</v>
      </c>
      <c r="M1546" s="382">
        <v>99</v>
      </c>
      <c r="N1546" s="382">
        <v>410</v>
      </c>
      <c r="O1546" s="382">
        <v>99</v>
      </c>
      <c r="P1546" s="382">
        <v>9999</v>
      </c>
      <c r="Q1546" s="382">
        <v>300</v>
      </c>
      <c r="R1546" s="382">
        <v>1097</v>
      </c>
      <c r="S1546" s="382">
        <v>5.5478577939835931</v>
      </c>
      <c r="T1546" s="382">
        <v>4.3573381950774852</v>
      </c>
      <c r="U1546" s="382">
        <v>10.531513217866905</v>
      </c>
      <c r="V1546" s="382">
        <v>0</v>
      </c>
      <c r="W1546" s="382">
        <v>0</v>
      </c>
      <c r="X1546" s="382">
        <v>0</v>
      </c>
      <c r="Y1546" s="382">
        <v>0</v>
      </c>
      <c r="Z1546" s="382">
        <v>0.28712113963016239</v>
      </c>
      <c r="AA1546" s="382">
        <v>1.2600507383020705</v>
      </c>
      <c r="AB1546" s="382">
        <v>1.6668584164313709</v>
      </c>
      <c r="AC1546" s="382">
        <v>4.4951952139062943</v>
      </c>
      <c r="AD1546" s="382">
        <v>-3.0367181043007623</v>
      </c>
      <c r="AE1546" s="382">
        <v>24.185145898299929</v>
      </c>
      <c r="AF1546" s="382">
        <v>6.2237956643348715</v>
      </c>
      <c r="AG1546" s="382">
        <v>8.0648982682737635</v>
      </c>
      <c r="AH1546" s="382">
        <v>1.640838650865998</v>
      </c>
    </row>
    <row r="1547" spans="1:37" ht="15.6">
      <c r="A1547" s="382">
        <v>13</v>
      </c>
      <c r="B1547" s="382">
        <v>63</v>
      </c>
      <c r="C1547" s="382">
        <v>2021</v>
      </c>
      <c r="D1547" s="382">
        <v>99</v>
      </c>
      <c r="E1547" s="382">
        <v>99</v>
      </c>
      <c r="F1547" s="382">
        <v>99</v>
      </c>
      <c r="G1547" s="382">
        <v>99</v>
      </c>
      <c r="H1547" s="382">
        <v>99</v>
      </c>
      <c r="I1547" s="382">
        <v>99</v>
      </c>
      <c r="J1547" s="382">
        <v>999</v>
      </c>
      <c r="K1547" s="382">
        <v>99</v>
      </c>
      <c r="L1547" s="382">
        <v>99</v>
      </c>
      <c r="M1547" s="382">
        <v>99</v>
      </c>
      <c r="N1547" s="382">
        <v>411</v>
      </c>
      <c r="O1547" s="382">
        <v>99</v>
      </c>
      <c r="P1547" s="382">
        <v>9999</v>
      </c>
      <c r="Q1547" s="382">
        <v>260</v>
      </c>
      <c r="R1547" s="382">
        <v>862</v>
      </c>
      <c r="S1547" s="382">
        <v>5.7169373549883993</v>
      </c>
      <c r="T1547" s="382">
        <v>4.5324825986078885</v>
      </c>
      <c r="U1547" s="382">
        <v>11.513155452436202</v>
      </c>
      <c r="V1547" s="382">
        <v>0</v>
      </c>
      <c r="W1547" s="382">
        <v>0</v>
      </c>
      <c r="X1547" s="382">
        <v>0</v>
      </c>
      <c r="Y1547" s="382">
        <v>0</v>
      </c>
      <c r="Z1547" s="382">
        <v>0.2898824010883263</v>
      </c>
      <c r="AA1547" s="382">
        <v>1.3839202172702492</v>
      </c>
      <c r="AB1547" s="382">
        <v>1.6172613295116691</v>
      </c>
      <c r="AC1547" s="382">
        <v>6.9546239879022247</v>
      </c>
      <c r="AD1547" s="382">
        <v>-1.7960927006575462</v>
      </c>
      <c r="AE1547" s="382">
        <v>28.452149712639848</v>
      </c>
      <c r="AF1547" s="382">
        <v>4.8905304126314117</v>
      </c>
      <c r="AG1547" s="382">
        <v>6.9279241344300786</v>
      </c>
      <c r="AH1547" s="382">
        <v>1.3921113689095128</v>
      </c>
    </row>
    <row r="1548" spans="1:37" ht="15.6">
      <c r="A1548" s="382">
        <v>13</v>
      </c>
      <c r="B1548" s="382">
        <v>64</v>
      </c>
      <c r="C1548" s="382">
        <v>2021</v>
      </c>
      <c r="D1548" s="382">
        <v>99</v>
      </c>
      <c r="E1548" s="382">
        <v>99</v>
      </c>
      <c r="F1548" s="382">
        <v>99</v>
      </c>
      <c r="G1548" s="382">
        <v>99</v>
      </c>
      <c r="H1548" s="382">
        <v>99</v>
      </c>
      <c r="I1548" s="382">
        <v>99</v>
      </c>
      <c r="J1548" s="382">
        <v>999</v>
      </c>
      <c r="K1548" s="382">
        <v>99</v>
      </c>
      <c r="L1548" s="382">
        <v>99</v>
      </c>
      <c r="M1548" s="382">
        <v>99</v>
      </c>
      <c r="N1548" s="382">
        <v>412</v>
      </c>
      <c r="O1548" s="382">
        <v>99</v>
      </c>
      <c r="P1548" s="382">
        <v>9999</v>
      </c>
      <c r="Q1548" s="382">
        <v>239</v>
      </c>
      <c r="R1548" s="382">
        <v>689</v>
      </c>
      <c r="S1548" s="382">
        <v>5.9535558780841811</v>
      </c>
      <c r="T1548" s="382">
        <v>4.7039187227866472</v>
      </c>
      <c r="U1548" s="382">
        <v>12.495268505079823</v>
      </c>
      <c r="V1548" s="382">
        <v>0</v>
      </c>
      <c r="W1548" s="382">
        <v>0</v>
      </c>
      <c r="X1548" s="382">
        <v>0</v>
      </c>
      <c r="Y1548" s="382">
        <v>0</v>
      </c>
      <c r="Z1548" s="382">
        <v>0.28313293745293577</v>
      </c>
      <c r="AA1548" s="382">
        <v>1.4479422304120388</v>
      </c>
      <c r="AB1548" s="382">
        <v>1.613441102359034</v>
      </c>
      <c r="AC1548" s="382">
        <v>5.9648944949156588</v>
      </c>
      <c r="AD1548" s="382">
        <v>9.501185706245991</v>
      </c>
      <c r="AE1548" s="382">
        <v>18.049307060592632</v>
      </c>
      <c r="AF1548" s="382">
        <v>3.9090202486114194</v>
      </c>
      <c r="AG1548" s="382">
        <v>6.0098869622665854</v>
      </c>
      <c r="AH1548" s="382">
        <v>1.596516690856314</v>
      </c>
    </row>
    <row r="1549" spans="1:37" ht="15.6">
      <c r="A1549" s="382">
        <v>13</v>
      </c>
      <c r="B1549" s="382">
        <v>65</v>
      </c>
      <c r="C1549" s="382">
        <v>2021</v>
      </c>
      <c r="D1549" s="382">
        <v>99</v>
      </c>
      <c r="E1549" s="382">
        <v>99</v>
      </c>
      <c r="F1549" s="382">
        <v>99</v>
      </c>
      <c r="G1549" s="382">
        <v>99</v>
      </c>
      <c r="H1549" s="382">
        <v>99</v>
      </c>
      <c r="I1549" s="382">
        <v>99</v>
      </c>
      <c r="J1549" s="382">
        <v>999</v>
      </c>
      <c r="K1549" s="382">
        <v>99</v>
      </c>
      <c r="L1549" s="382">
        <v>99</v>
      </c>
      <c r="M1549" s="382">
        <v>99</v>
      </c>
      <c r="N1549" s="382">
        <v>413</v>
      </c>
      <c r="O1549" s="382">
        <v>99</v>
      </c>
      <c r="P1549" s="382">
        <v>9999</v>
      </c>
      <c r="Q1549" s="382">
        <v>192</v>
      </c>
      <c r="R1549" s="382">
        <v>502</v>
      </c>
      <c r="S1549" s="382">
        <v>5.9302788844621501</v>
      </c>
      <c r="T1549" s="382">
        <v>4.6832669322709162</v>
      </c>
      <c r="U1549" s="382">
        <v>13.480537848605584</v>
      </c>
      <c r="V1549" s="382">
        <v>0</v>
      </c>
      <c r="W1549" s="382">
        <v>0</v>
      </c>
      <c r="X1549" s="382">
        <v>0</v>
      </c>
      <c r="Y1549" s="382">
        <v>0</v>
      </c>
      <c r="Z1549" s="382">
        <v>0.29444577819471363</v>
      </c>
      <c r="AA1549" s="382">
        <v>1.3016689876075096</v>
      </c>
      <c r="AB1549" s="382">
        <v>1.6475500598353612</v>
      </c>
      <c r="AC1549" s="382">
        <v>4.687489834404059</v>
      </c>
      <c r="AD1549" s="382">
        <v>-3.2909993279757543</v>
      </c>
      <c r="AE1549" s="382">
        <v>15.132700127303821</v>
      </c>
      <c r="AF1549" s="382">
        <v>2.8480815164048359</v>
      </c>
      <c r="AG1549" s="382">
        <v>4.7240275968214762</v>
      </c>
      <c r="AH1549" s="382">
        <v>1.1952191235059761</v>
      </c>
    </row>
    <row r="1550" spans="1:37" ht="15.6">
      <c r="A1550" s="382">
        <v>13</v>
      </c>
      <c r="B1550" s="382">
        <v>66</v>
      </c>
      <c r="C1550" s="382">
        <v>2021</v>
      </c>
      <c r="D1550" s="382">
        <v>99</v>
      </c>
      <c r="E1550" s="382">
        <v>99</v>
      </c>
      <c r="F1550" s="382">
        <v>99</v>
      </c>
      <c r="G1550" s="382">
        <v>99</v>
      </c>
      <c r="H1550" s="382">
        <v>99</v>
      </c>
      <c r="I1550" s="382">
        <v>99</v>
      </c>
      <c r="J1550" s="382">
        <v>999</v>
      </c>
      <c r="K1550" s="382">
        <v>99</v>
      </c>
      <c r="L1550" s="382">
        <v>99</v>
      </c>
      <c r="M1550" s="382">
        <v>99</v>
      </c>
      <c r="N1550" s="382">
        <v>414</v>
      </c>
      <c r="O1550" s="382">
        <v>99</v>
      </c>
      <c r="P1550" s="382">
        <v>9999</v>
      </c>
      <c r="Q1550" s="382">
        <v>162</v>
      </c>
      <c r="R1550" s="382">
        <v>388</v>
      </c>
      <c r="S1550" s="382">
        <v>6.1056701030927849</v>
      </c>
      <c r="T1550" s="382">
        <v>4.8144329896907214</v>
      </c>
      <c r="U1550" s="382">
        <v>14.482242268041238</v>
      </c>
      <c r="V1550" s="382">
        <v>0</v>
      </c>
      <c r="W1550" s="382">
        <v>0</v>
      </c>
      <c r="X1550" s="382">
        <v>0</v>
      </c>
      <c r="Y1550" s="382">
        <v>0</v>
      </c>
      <c r="Z1550" s="382">
        <v>0.30204777574429442</v>
      </c>
      <c r="AA1550" s="382">
        <v>1.5587031400484499</v>
      </c>
      <c r="AB1550" s="382">
        <v>1.7794931335972972</v>
      </c>
      <c r="AC1550" s="382">
        <v>-13.101077033269537</v>
      </c>
      <c r="AD1550" s="382">
        <v>-2.1091453539915013</v>
      </c>
      <c r="AE1550" s="382">
        <v>23.844002466609176</v>
      </c>
      <c r="AF1550" s="382">
        <v>2.2013060325997538</v>
      </c>
      <c r="AG1550" s="382">
        <v>3.9225548281313793</v>
      </c>
      <c r="AH1550" s="382">
        <v>0.77319587628865982</v>
      </c>
    </row>
    <row r="1551" spans="1:37" ht="15.6">
      <c r="A1551" s="382">
        <v>13</v>
      </c>
      <c r="B1551" s="382">
        <v>67</v>
      </c>
      <c r="C1551" s="382">
        <v>2021</v>
      </c>
      <c r="D1551" s="382">
        <v>99</v>
      </c>
      <c r="E1551" s="382">
        <v>99</v>
      </c>
      <c r="F1551" s="382">
        <v>99</v>
      </c>
      <c r="G1551" s="382">
        <v>99</v>
      </c>
      <c r="H1551" s="382">
        <v>99</v>
      </c>
      <c r="I1551" s="382">
        <v>99</v>
      </c>
      <c r="J1551" s="382">
        <v>999</v>
      </c>
      <c r="K1551" s="382">
        <v>99</v>
      </c>
      <c r="L1551" s="382">
        <v>99</v>
      </c>
      <c r="M1551" s="382">
        <v>99</v>
      </c>
      <c r="N1551" s="382">
        <v>415</v>
      </c>
      <c r="O1551" s="382">
        <v>99</v>
      </c>
      <c r="P1551" s="382">
        <v>9999</v>
      </c>
      <c r="Q1551" s="382">
        <v>123</v>
      </c>
      <c r="R1551" s="382">
        <v>278</v>
      </c>
      <c r="S1551" s="382">
        <v>6.0503597122302164</v>
      </c>
      <c r="T1551" s="382">
        <v>4.9064748201438837</v>
      </c>
      <c r="U1551" s="382">
        <v>15.51967625899281</v>
      </c>
      <c r="V1551" s="382">
        <v>0</v>
      </c>
      <c r="W1551" s="382">
        <v>0</v>
      </c>
      <c r="X1551" s="382">
        <v>0</v>
      </c>
      <c r="Y1551" s="382">
        <v>0</v>
      </c>
      <c r="Z1551" s="382">
        <v>0.2876002850636557</v>
      </c>
      <c r="AA1551" s="382">
        <v>1.4158595071504847</v>
      </c>
      <c r="AB1551" s="382">
        <v>1.7888225552742971</v>
      </c>
      <c r="AC1551" s="382">
        <v>9.9066518212447647</v>
      </c>
      <c r="AD1551" s="382">
        <v>2.8608162690555576</v>
      </c>
      <c r="AE1551" s="382">
        <v>30.721546772009791</v>
      </c>
      <c r="AF1551" s="382">
        <v>1.5772244254194105</v>
      </c>
      <c r="AG1551" s="382">
        <v>3.011819510443468</v>
      </c>
      <c r="AH1551" s="382">
        <v>0.35971223021582727</v>
      </c>
    </row>
    <row r="1552" spans="1:37" ht="15.6">
      <c r="A1552" s="382">
        <v>13</v>
      </c>
      <c r="B1552" s="382">
        <v>68</v>
      </c>
      <c r="C1552" s="382">
        <v>2021</v>
      </c>
      <c r="D1552" s="382">
        <v>99</v>
      </c>
      <c r="E1552" s="382">
        <v>99</v>
      </c>
      <c r="F1552" s="382">
        <v>99</v>
      </c>
      <c r="G1552" s="382">
        <v>99</v>
      </c>
      <c r="H1552" s="382">
        <v>99</v>
      </c>
      <c r="I1552" s="382">
        <v>99</v>
      </c>
      <c r="J1552" s="382">
        <v>999</v>
      </c>
      <c r="K1552" s="382">
        <v>99</v>
      </c>
      <c r="L1552" s="382">
        <v>99</v>
      </c>
      <c r="M1552" s="382">
        <v>99</v>
      </c>
      <c r="N1552" s="382">
        <v>416</v>
      </c>
      <c r="O1552" s="382">
        <v>99</v>
      </c>
      <c r="P1552" s="382">
        <v>9999</v>
      </c>
      <c r="Q1552" s="382">
        <v>92</v>
      </c>
      <c r="R1552" s="382">
        <v>188</v>
      </c>
      <c r="S1552" s="382">
        <v>6.5212765957446797</v>
      </c>
      <c r="T1552" s="382">
        <v>5.4148936170212751</v>
      </c>
      <c r="U1552" s="382">
        <v>16.494095744680859</v>
      </c>
      <c r="V1552" s="382">
        <v>0</v>
      </c>
      <c r="W1552" s="382">
        <v>0</v>
      </c>
      <c r="X1552" s="382">
        <v>100</v>
      </c>
      <c r="Y1552" s="382">
        <v>0</v>
      </c>
      <c r="Z1552" s="382">
        <v>0.2958214876151764</v>
      </c>
      <c r="AA1552" s="382">
        <v>1.5589734989098789</v>
      </c>
      <c r="AB1552" s="382">
        <v>1.7284205954107652</v>
      </c>
      <c r="AC1552" s="382">
        <v>0.24061541197230249</v>
      </c>
      <c r="AD1552" s="382">
        <v>4.2165778539102555E-2</v>
      </c>
      <c r="AE1552" s="382">
        <v>18.03088385973432</v>
      </c>
      <c r="AF1552" s="382">
        <v>1.0666122013627672</v>
      </c>
      <c r="AG1552" s="382">
        <v>2.1646508149874824</v>
      </c>
      <c r="AH1552" s="382">
        <v>0</v>
      </c>
    </row>
    <row r="1553" spans="1:34" ht="15.6">
      <c r="A1553" s="382">
        <v>13</v>
      </c>
      <c r="B1553" s="382">
        <v>69</v>
      </c>
      <c r="C1553" s="382">
        <v>2021</v>
      </c>
      <c r="D1553" s="382">
        <v>99</v>
      </c>
      <c r="E1553" s="382">
        <v>99</v>
      </c>
      <c r="F1553" s="382">
        <v>99</v>
      </c>
      <c r="G1553" s="382">
        <v>99</v>
      </c>
      <c r="H1553" s="382">
        <v>99</v>
      </c>
      <c r="I1553" s="382">
        <v>99</v>
      </c>
      <c r="J1553" s="382">
        <v>999</v>
      </c>
      <c r="K1553" s="382">
        <v>99</v>
      </c>
      <c r="L1553" s="382">
        <v>99</v>
      </c>
      <c r="M1553" s="382">
        <v>99</v>
      </c>
      <c r="N1553" s="382">
        <v>417</v>
      </c>
      <c r="O1553" s="382">
        <v>99</v>
      </c>
      <c r="P1553" s="382">
        <v>9999</v>
      </c>
      <c r="Q1553" s="382">
        <v>84</v>
      </c>
      <c r="R1553" s="382">
        <v>140</v>
      </c>
      <c r="S1553" s="382">
        <v>6.4214285714285744</v>
      </c>
      <c r="T1553" s="382">
        <v>5.7928571428571436</v>
      </c>
      <c r="U1553" s="382">
        <v>17.491142857142862</v>
      </c>
      <c r="V1553" s="382">
        <v>0</v>
      </c>
      <c r="W1553" s="382">
        <v>0.71428571428571441</v>
      </c>
      <c r="X1553" s="382">
        <v>100</v>
      </c>
      <c r="Y1553" s="382">
        <v>0</v>
      </c>
      <c r="Z1553" s="382">
        <v>0.29375180416265334</v>
      </c>
      <c r="AA1553" s="382">
        <v>1.8010626115191652</v>
      </c>
      <c r="AB1553" s="382">
        <v>1.7423154896017328</v>
      </c>
      <c r="AC1553" s="382">
        <v>-4.4653251135859309</v>
      </c>
      <c r="AD1553" s="382">
        <v>-0.51199014719267055</v>
      </c>
      <c r="AE1553" s="382">
        <v>24.861321431537796</v>
      </c>
      <c r="AF1553" s="382">
        <v>0.79428568186589055</v>
      </c>
      <c r="AG1553" s="382">
        <v>1.7094157902114391</v>
      </c>
      <c r="AH1553" s="382">
        <v>0</v>
      </c>
    </row>
    <row r="1554" spans="1:34" ht="15.6">
      <c r="A1554" s="382">
        <v>13</v>
      </c>
      <c r="B1554" s="382">
        <v>70</v>
      </c>
      <c r="C1554" s="382">
        <v>2021</v>
      </c>
      <c r="D1554" s="382">
        <v>99</v>
      </c>
      <c r="E1554" s="382">
        <v>99</v>
      </c>
      <c r="F1554" s="382">
        <v>99</v>
      </c>
      <c r="G1554" s="382">
        <v>99</v>
      </c>
      <c r="H1554" s="382">
        <v>99</v>
      </c>
      <c r="I1554" s="382">
        <v>99</v>
      </c>
      <c r="J1554" s="382">
        <v>999</v>
      </c>
      <c r="K1554" s="382">
        <v>99</v>
      </c>
      <c r="L1554" s="382">
        <v>99</v>
      </c>
      <c r="M1554" s="382">
        <v>99</v>
      </c>
      <c r="N1554" s="382">
        <v>418</v>
      </c>
      <c r="O1554" s="382">
        <v>99</v>
      </c>
      <c r="P1554" s="382">
        <v>9999</v>
      </c>
      <c r="Q1554" s="382">
        <v>47</v>
      </c>
      <c r="R1554" s="382">
        <v>80</v>
      </c>
      <c r="S1554" s="382">
        <v>6.7750000000000004</v>
      </c>
      <c r="T1554" s="382">
        <v>5.9749999999999996</v>
      </c>
      <c r="U1554" s="382">
        <v>18.455874999999995</v>
      </c>
      <c r="V1554" s="382">
        <v>0</v>
      </c>
      <c r="W1554" s="382">
        <v>1.25</v>
      </c>
      <c r="X1554" s="382">
        <v>100</v>
      </c>
      <c r="Y1554" s="382">
        <v>0</v>
      </c>
      <c r="Z1554" s="382">
        <v>0.28569517737448685</v>
      </c>
      <c r="AA1554" s="382">
        <v>1.6953981833185965</v>
      </c>
      <c r="AB1554" s="382">
        <v>1.8232868671714839</v>
      </c>
      <c r="AC1554" s="382">
        <v>-15.856388145585996</v>
      </c>
      <c r="AD1554" s="382">
        <v>-2.2514933721542034</v>
      </c>
      <c r="AE1554" s="382">
        <v>-3.8213349308376072</v>
      </c>
      <c r="AF1554" s="382">
        <v>0.45387753249479457</v>
      </c>
      <c r="AG1554" s="382">
        <v>1.0306853802632687</v>
      </c>
      <c r="AH1554" s="382">
        <v>0</v>
      </c>
    </row>
    <row r="1555" spans="1:34" ht="15.6">
      <c r="A1555" s="382">
        <v>13</v>
      </c>
      <c r="B1555" s="382">
        <v>71</v>
      </c>
      <c r="C1555" s="382">
        <v>2021</v>
      </c>
      <c r="D1555" s="382">
        <v>99</v>
      </c>
      <c r="E1555" s="382">
        <v>99</v>
      </c>
      <c r="F1555" s="382">
        <v>99</v>
      </c>
      <c r="G1555" s="382">
        <v>99</v>
      </c>
      <c r="H1555" s="382">
        <v>99</v>
      </c>
      <c r="I1555" s="382">
        <v>99</v>
      </c>
      <c r="J1555" s="382">
        <v>999</v>
      </c>
      <c r="K1555" s="382">
        <v>99</v>
      </c>
      <c r="L1555" s="382">
        <v>99</v>
      </c>
      <c r="M1555" s="382">
        <v>99</v>
      </c>
      <c r="N1555" s="382">
        <v>419</v>
      </c>
      <c r="O1555" s="382">
        <v>99</v>
      </c>
      <c r="P1555" s="382">
        <v>9999</v>
      </c>
      <c r="Q1555" s="382">
        <v>25</v>
      </c>
      <c r="R1555" s="382">
        <v>37</v>
      </c>
      <c r="S1555" s="382">
        <v>6.5675675675675675</v>
      </c>
      <c r="T1555" s="382">
        <v>5.6486486486486482</v>
      </c>
      <c r="U1555" s="382">
        <v>19.492972972972975</v>
      </c>
      <c r="V1555" s="382">
        <v>0</v>
      </c>
      <c r="W1555" s="382">
        <v>0</v>
      </c>
      <c r="X1555" s="382">
        <v>100</v>
      </c>
      <c r="Y1555" s="382">
        <v>0</v>
      </c>
      <c r="Z1555" s="382">
        <v>0.30839484050164423</v>
      </c>
      <c r="AA1555" s="382">
        <v>1.7326832891702275</v>
      </c>
      <c r="AB1555" s="382">
        <v>1.4183396500975081</v>
      </c>
      <c r="AC1555" s="382">
        <v>17.89273496756805</v>
      </c>
      <c r="AD1555" s="382">
        <v>-31.95324534068304</v>
      </c>
      <c r="AE1555" s="382">
        <v>-5.0826854260998449</v>
      </c>
      <c r="AF1555" s="382">
        <v>0.20991835877884252</v>
      </c>
      <c r="AG1555" s="382">
        <v>0.50347892179392761</v>
      </c>
      <c r="AH1555" s="382">
        <v>0</v>
      </c>
    </row>
    <row r="1556" spans="1:34" ht="15.6">
      <c r="A1556" s="382">
        <v>13</v>
      </c>
      <c r="B1556" s="382">
        <v>72</v>
      </c>
      <c r="C1556" s="382">
        <v>2021</v>
      </c>
      <c r="D1556" s="382">
        <v>99</v>
      </c>
      <c r="E1556" s="382">
        <v>99</v>
      </c>
      <c r="F1556" s="382">
        <v>99</v>
      </c>
      <c r="G1556" s="382">
        <v>99</v>
      </c>
      <c r="H1556" s="382">
        <v>99</v>
      </c>
      <c r="I1556" s="382">
        <v>99</v>
      </c>
      <c r="J1556" s="382">
        <v>999</v>
      </c>
      <c r="K1556" s="382">
        <v>99</v>
      </c>
      <c r="L1556" s="382">
        <v>99</v>
      </c>
      <c r="M1556" s="382">
        <v>99</v>
      </c>
      <c r="N1556" s="382">
        <v>420</v>
      </c>
      <c r="O1556" s="382">
        <v>99</v>
      </c>
      <c r="P1556" s="382">
        <v>9999</v>
      </c>
      <c r="Q1556" s="382">
        <v>38</v>
      </c>
      <c r="R1556" s="382">
        <v>62</v>
      </c>
      <c r="S1556" s="382">
        <v>6.758064516129032</v>
      </c>
      <c r="T1556" s="382">
        <v>6.161290322580645</v>
      </c>
      <c r="U1556" s="382">
        <v>22.572258064516141</v>
      </c>
      <c r="V1556" s="382">
        <v>3.2258064516129026</v>
      </c>
      <c r="W1556" s="382">
        <v>1.6129032258064513</v>
      </c>
      <c r="X1556" s="382">
        <v>100</v>
      </c>
      <c r="Y1556" s="382">
        <v>19.354838709677423</v>
      </c>
      <c r="Z1556" s="382">
        <v>5.2662790375315849</v>
      </c>
      <c r="AA1556" s="382">
        <v>1.8895765344935465</v>
      </c>
      <c r="AB1556" s="382">
        <v>1.648005132186426</v>
      </c>
      <c r="AC1556" s="382">
        <v>1.1903234632244313</v>
      </c>
      <c r="AD1556" s="382">
        <v>-2.4889155101330998</v>
      </c>
      <c r="AE1556" s="382">
        <v>12.129982951414595</v>
      </c>
      <c r="AF1556" s="382">
        <v>0.35175508768346569</v>
      </c>
      <c r="AG1556" s="382">
        <v>0.97694065979724642</v>
      </c>
      <c r="AH1556" s="382">
        <v>0</v>
      </c>
    </row>
    <row r="1557" spans="1:34" ht="15.6">
      <c r="A1557" s="382">
        <v>13</v>
      </c>
      <c r="B1557" s="382">
        <v>73</v>
      </c>
      <c r="C1557" s="382">
        <v>2020</v>
      </c>
      <c r="D1557" s="382">
        <v>99</v>
      </c>
      <c r="E1557" s="382">
        <v>99</v>
      </c>
      <c r="F1557" s="382">
        <v>99</v>
      </c>
      <c r="G1557" s="382">
        <v>99</v>
      </c>
      <c r="H1557" s="382">
        <v>99</v>
      </c>
      <c r="I1557" s="382">
        <v>99</v>
      </c>
      <c r="J1557" s="382">
        <v>999</v>
      </c>
      <c r="K1557" s="382">
        <v>99</v>
      </c>
      <c r="L1557" s="382">
        <v>99</v>
      </c>
      <c r="M1557" s="382">
        <v>99</v>
      </c>
      <c r="N1557" s="382">
        <v>403</v>
      </c>
      <c r="O1557" s="382">
        <v>99</v>
      </c>
      <c r="P1557" s="382">
        <v>9999</v>
      </c>
      <c r="Q1557" s="382">
        <v>110</v>
      </c>
      <c r="R1557" s="382">
        <v>834</v>
      </c>
      <c r="S1557" s="382">
        <v>3.6966426858513191</v>
      </c>
      <c r="T1557" s="382">
        <v>3.3920863309352511</v>
      </c>
      <c r="U1557" s="382">
        <v>3.736594724220629</v>
      </c>
      <c r="V1557" s="382">
        <v>0</v>
      </c>
      <c r="W1557" s="382">
        <v>0</v>
      </c>
      <c r="X1557" s="382">
        <v>0</v>
      </c>
      <c r="Y1557" s="382">
        <v>0</v>
      </c>
      <c r="Z1557" s="382"/>
      <c r="AA1557" s="382">
        <v>1.4134717533458012</v>
      </c>
      <c r="AB1557" s="382">
        <v>1.573456294903494</v>
      </c>
      <c r="AC1557" s="382"/>
      <c r="AD1557" s="382"/>
      <c r="AE1557" s="382">
        <v>54.40871188101405</v>
      </c>
      <c r="AF1557" s="382">
        <v>4.7534910230834999</v>
      </c>
      <c r="AG1557" s="382">
        <v>2.2663220795137056</v>
      </c>
      <c r="AH1557" s="382">
        <v>0.23980815347721821</v>
      </c>
    </row>
    <row r="1558" spans="1:34" ht="15.6">
      <c r="A1558" s="382">
        <v>13</v>
      </c>
      <c r="B1558" s="382">
        <v>74</v>
      </c>
      <c r="C1558" s="382">
        <v>2020</v>
      </c>
      <c r="D1558" s="382">
        <v>99</v>
      </c>
      <c r="E1558" s="382">
        <v>99</v>
      </c>
      <c r="F1558" s="382">
        <v>99</v>
      </c>
      <c r="G1558" s="382">
        <v>99</v>
      </c>
      <c r="H1558" s="382">
        <v>99</v>
      </c>
      <c r="I1558" s="382">
        <v>99</v>
      </c>
      <c r="J1558" s="382">
        <v>999</v>
      </c>
      <c r="K1558" s="382">
        <v>99</v>
      </c>
      <c r="L1558" s="382">
        <v>99</v>
      </c>
      <c r="M1558" s="382">
        <v>99</v>
      </c>
      <c r="N1558" s="382">
        <v>404</v>
      </c>
      <c r="O1558" s="382">
        <v>99</v>
      </c>
      <c r="P1558" s="382">
        <v>9999</v>
      </c>
      <c r="Q1558" s="382">
        <v>153</v>
      </c>
      <c r="R1558" s="382">
        <v>2267</v>
      </c>
      <c r="S1558" s="382">
        <v>4.6524040582267343</v>
      </c>
      <c r="T1558" s="382">
        <v>4.1530657256285846</v>
      </c>
      <c r="U1558" s="382">
        <v>4.5871415968239964</v>
      </c>
      <c r="V1558" s="382">
        <v>0</v>
      </c>
      <c r="W1558" s="382">
        <v>0</v>
      </c>
      <c r="X1558" s="382">
        <v>0</v>
      </c>
      <c r="Y1558" s="382">
        <v>0</v>
      </c>
      <c r="Z1558" s="382">
        <v>0.28408908245469749</v>
      </c>
      <c r="AA1558" s="382">
        <v>1.4032689791749522</v>
      </c>
      <c r="AB1558" s="382">
        <v>1.659061840381594</v>
      </c>
      <c r="AC1558" s="382">
        <v>12.666990494084144</v>
      </c>
      <c r="AD1558" s="382">
        <v>10.613327407630589</v>
      </c>
      <c r="AE1558" s="382">
        <v>40.331303685258113</v>
      </c>
      <c r="AF1558" s="382">
        <v>12.921060131091478</v>
      </c>
      <c r="AG1558" s="382">
        <v>7.5626368989599744</v>
      </c>
      <c r="AH1558" s="382">
        <v>0.17644464049404496</v>
      </c>
    </row>
    <row r="1559" spans="1:34" ht="15.6">
      <c r="A1559" s="382">
        <v>13</v>
      </c>
      <c r="B1559" s="382">
        <v>75</v>
      </c>
      <c r="C1559" s="382">
        <v>2020</v>
      </c>
      <c r="D1559" s="382">
        <v>99</v>
      </c>
      <c r="E1559" s="382">
        <v>99</v>
      </c>
      <c r="F1559" s="382">
        <v>99</v>
      </c>
      <c r="G1559" s="382">
        <v>99</v>
      </c>
      <c r="H1559" s="382">
        <v>99</v>
      </c>
      <c r="I1559" s="382">
        <v>99</v>
      </c>
      <c r="J1559" s="382">
        <v>999</v>
      </c>
      <c r="K1559" s="382">
        <v>99</v>
      </c>
      <c r="L1559" s="382">
        <v>99</v>
      </c>
      <c r="M1559" s="382">
        <v>99</v>
      </c>
      <c r="N1559" s="382">
        <v>405</v>
      </c>
      <c r="O1559" s="382">
        <v>99</v>
      </c>
      <c r="P1559" s="382">
        <v>9999</v>
      </c>
      <c r="Q1559" s="382">
        <v>226</v>
      </c>
      <c r="R1559" s="382">
        <v>2960</v>
      </c>
      <c r="S1559" s="382">
        <v>5.0476351351351347</v>
      </c>
      <c r="T1559" s="382">
        <v>4.5915540540540531</v>
      </c>
      <c r="U1559" s="382">
        <v>5.5437601351351367</v>
      </c>
      <c r="V1559" s="382">
        <v>0</v>
      </c>
      <c r="W1559" s="382">
        <v>0</v>
      </c>
      <c r="X1559" s="382">
        <v>0</v>
      </c>
      <c r="Y1559" s="382">
        <v>0</v>
      </c>
      <c r="Z1559" s="382">
        <v>0.27911312833833207</v>
      </c>
      <c r="AA1559" s="382">
        <v>1.345197092706117</v>
      </c>
      <c r="AB1559" s="382">
        <v>1.7800687858094957</v>
      </c>
      <c r="AC1559" s="382">
        <v>4.5196388649836878</v>
      </c>
      <c r="AD1559" s="382">
        <v>1.7350176245687603</v>
      </c>
      <c r="AE1559" s="382">
        <v>31.244896540798901</v>
      </c>
      <c r="AF1559" s="382">
        <v>16.87090339127958</v>
      </c>
      <c r="AG1559" s="382">
        <v>11.933716740720616</v>
      </c>
      <c r="AH1559" s="382">
        <v>0.23648648648648657</v>
      </c>
    </row>
    <row r="1560" spans="1:34" ht="15.6">
      <c r="A1560" s="382">
        <v>13</v>
      </c>
      <c r="B1560" s="382">
        <v>76</v>
      </c>
      <c r="C1560" s="382">
        <v>2020</v>
      </c>
      <c r="D1560" s="382">
        <v>99</v>
      </c>
      <c r="E1560" s="382">
        <v>99</v>
      </c>
      <c r="F1560" s="382">
        <v>99</v>
      </c>
      <c r="G1560" s="382">
        <v>99</v>
      </c>
      <c r="H1560" s="382">
        <v>99</v>
      </c>
      <c r="I1560" s="382">
        <v>99</v>
      </c>
      <c r="J1560" s="382">
        <v>999</v>
      </c>
      <c r="K1560" s="382">
        <v>99</v>
      </c>
      <c r="L1560" s="382">
        <v>99</v>
      </c>
      <c r="M1560" s="382">
        <v>99</v>
      </c>
      <c r="N1560" s="382">
        <v>406</v>
      </c>
      <c r="O1560" s="382">
        <v>99</v>
      </c>
      <c r="P1560" s="382">
        <v>9999</v>
      </c>
      <c r="Q1560" s="382">
        <v>268</v>
      </c>
      <c r="R1560" s="382">
        <v>2666</v>
      </c>
      <c r="S1560" s="382">
        <v>5.1789197299324812</v>
      </c>
      <c r="T1560" s="382">
        <v>4.7895723930982754</v>
      </c>
      <c r="U1560" s="382">
        <v>6.5187059264816174</v>
      </c>
      <c r="V1560" s="382">
        <v>0</v>
      </c>
      <c r="W1560" s="382">
        <v>0</v>
      </c>
      <c r="X1560" s="382">
        <v>0</v>
      </c>
      <c r="Y1560" s="382">
        <v>0</v>
      </c>
      <c r="Z1560" s="382">
        <v>0.28049965830121087</v>
      </c>
      <c r="AA1560" s="382">
        <v>1.4027161639003991</v>
      </c>
      <c r="AB1560" s="382">
        <v>1.9582045177742304</v>
      </c>
      <c r="AC1560" s="382">
        <v>-1.204300385614598</v>
      </c>
      <c r="AD1560" s="382">
        <v>1.6487664360675049</v>
      </c>
      <c r="AE1560" s="382">
        <v>29.96557722301716</v>
      </c>
      <c r="AF1560" s="382">
        <v>15.19521231119977</v>
      </c>
      <c r="AG1560" s="382">
        <v>12.638662524387181</v>
      </c>
      <c r="AH1560" s="382">
        <v>0.33758439609902474</v>
      </c>
    </row>
    <row r="1561" spans="1:34" ht="15.6">
      <c r="A1561" s="382">
        <v>13</v>
      </c>
      <c r="B1561" s="382">
        <v>77</v>
      </c>
      <c r="C1561" s="382">
        <v>2020</v>
      </c>
      <c r="D1561" s="382">
        <v>99</v>
      </c>
      <c r="E1561" s="382">
        <v>99</v>
      </c>
      <c r="F1561" s="382">
        <v>99</v>
      </c>
      <c r="G1561" s="382">
        <v>99</v>
      </c>
      <c r="H1561" s="382">
        <v>99</v>
      </c>
      <c r="I1561" s="382">
        <v>99</v>
      </c>
      <c r="J1561" s="382">
        <v>999</v>
      </c>
      <c r="K1561" s="382">
        <v>99</v>
      </c>
      <c r="L1561" s="382">
        <v>99</v>
      </c>
      <c r="M1561" s="382">
        <v>99</v>
      </c>
      <c r="N1561" s="382">
        <v>407</v>
      </c>
      <c r="O1561" s="382">
        <v>99</v>
      </c>
      <c r="P1561" s="382">
        <v>9999</v>
      </c>
      <c r="Q1561" s="382">
        <v>300</v>
      </c>
      <c r="R1561" s="382">
        <v>2125</v>
      </c>
      <c r="S1561" s="382">
        <v>5.1868235294117619</v>
      </c>
      <c r="T1561" s="382">
        <v>4.6625882352941188</v>
      </c>
      <c r="U1561" s="382">
        <v>7.4885505882352819</v>
      </c>
      <c r="V1561" s="382">
        <v>0</v>
      </c>
      <c r="W1561" s="382">
        <v>4.7058823529411757E-2</v>
      </c>
      <c r="X1561" s="382">
        <v>0</v>
      </c>
      <c r="Y1561" s="382">
        <v>0</v>
      </c>
      <c r="Z1561" s="382">
        <v>0.28262079005301893</v>
      </c>
      <c r="AA1561" s="382">
        <v>1.4086841684725473</v>
      </c>
      <c r="AB1561" s="382">
        <v>1.9590004371624743</v>
      </c>
      <c r="AC1561" s="382">
        <v>1.4025111159970447</v>
      </c>
      <c r="AD1561" s="382">
        <v>-0.24387513484316312</v>
      </c>
      <c r="AE1561" s="382">
        <v>30.830453142751487</v>
      </c>
      <c r="AF1561" s="382">
        <v>12.11171273867199</v>
      </c>
      <c r="AG1561" s="382">
        <v>11.572742377565524</v>
      </c>
      <c r="AH1561" s="382">
        <v>0.70588235294117652</v>
      </c>
    </row>
    <row r="1562" spans="1:34" ht="15.6">
      <c r="A1562" s="382">
        <v>13</v>
      </c>
      <c r="B1562" s="382">
        <v>78</v>
      </c>
      <c r="C1562" s="382">
        <v>2020</v>
      </c>
      <c r="D1562" s="382">
        <v>99</v>
      </c>
      <c r="E1562" s="382">
        <v>99</v>
      </c>
      <c r="F1562" s="382">
        <v>99</v>
      </c>
      <c r="G1562" s="382">
        <v>99</v>
      </c>
      <c r="H1562" s="382">
        <v>99</v>
      </c>
      <c r="I1562" s="382">
        <v>99</v>
      </c>
      <c r="J1562" s="382">
        <v>999</v>
      </c>
      <c r="K1562" s="382">
        <v>99</v>
      </c>
      <c r="L1562" s="382">
        <v>99</v>
      </c>
      <c r="M1562" s="382">
        <v>99</v>
      </c>
      <c r="N1562" s="382">
        <v>408</v>
      </c>
      <c r="O1562" s="382">
        <v>99</v>
      </c>
      <c r="P1562" s="382">
        <v>9999</v>
      </c>
      <c r="Q1562" s="382">
        <v>314</v>
      </c>
      <c r="R1562" s="382">
        <v>1549</v>
      </c>
      <c r="S1562" s="382">
        <v>5.2717882504841844</v>
      </c>
      <c r="T1562" s="382">
        <v>4.5319561007101363</v>
      </c>
      <c r="U1562" s="382">
        <v>8.4885797288573315</v>
      </c>
      <c r="V1562" s="382">
        <v>0</v>
      </c>
      <c r="W1562" s="382">
        <v>0</v>
      </c>
      <c r="X1562" s="382">
        <v>0</v>
      </c>
      <c r="Y1562" s="382">
        <v>0</v>
      </c>
      <c r="Z1562" s="382">
        <v>0.28267384591750794</v>
      </c>
      <c r="AA1562" s="382">
        <v>1.2892206288762411</v>
      </c>
      <c r="AB1562" s="382">
        <v>1.8023132995778743</v>
      </c>
      <c r="AC1562" s="382">
        <v>0.40175949476661377</v>
      </c>
      <c r="AD1562" s="382">
        <v>1.7537927819966113</v>
      </c>
      <c r="AE1562" s="382">
        <v>24.395434393708783</v>
      </c>
      <c r="AF1562" s="382">
        <v>8.8287261328013678</v>
      </c>
      <c r="AG1562" s="382">
        <v>9.5623807639557423</v>
      </c>
      <c r="AH1562" s="382">
        <v>1.0974822466107164</v>
      </c>
    </row>
    <row r="1563" spans="1:34" ht="15.6">
      <c r="A1563" s="382">
        <v>13</v>
      </c>
      <c r="B1563" s="382">
        <v>79</v>
      </c>
      <c r="C1563" s="382">
        <v>2020</v>
      </c>
      <c r="D1563" s="382">
        <v>99</v>
      </c>
      <c r="E1563" s="382">
        <v>99</v>
      </c>
      <c r="F1563" s="382">
        <v>99</v>
      </c>
      <c r="G1563" s="382">
        <v>99</v>
      </c>
      <c r="H1563" s="382">
        <v>99</v>
      </c>
      <c r="I1563" s="382">
        <v>99</v>
      </c>
      <c r="J1563" s="382">
        <v>999</v>
      </c>
      <c r="K1563" s="382">
        <v>99</v>
      </c>
      <c r="L1563" s="382">
        <v>99</v>
      </c>
      <c r="M1563" s="382">
        <v>99</v>
      </c>
      <c r="N1563" s="382">
        <v>409</v>
      </c>
      <c r="O1563" s="382">
        <v>99</v>
      </c>
      <c r="P1563" s="382">
        <v>9999</v>
      </c>
      <c r="Q1563" s="382">
        <v>306</v>
      </c>
      <c r="R1563" s="382">
        <v>1336</v>
      </c>
      <c r="S1563" s="382">
        <v>5.2769461077844309</v>
      </c>
      <c r="T1563" s="382">
        <v>4.4940119760479034</v>
      </c>
      <c r="U1563" s="382">
        <v>9.5118338323353289</v>
      </c>
      <c r="V1563" s="382">
        <v>0</v>
      </c>
      <c r="W1563" s="382">
        <v>0</v>
      </c>
      <c r="X1563" s="382">
        <v>0</v>
      </c>
      <c r="Y1563" s="382">
        <v>0</v>
      </c>
      <c r="Z1563" s="382">
        <v>0.29913323778048978</v>
      </c>
      <c r="AA1563" s="382">
        <v>1.2055044475834731</v>
      </c>
      <c r="AB1563" s="382">
        <v>1.719897664369737</v>
      </c>
      <c r="AC1563" s="382">
        <v>8.4773779574695123</v>
      </c>
      <c r="AD1563" s="382">
        <v>-1.4287370803228039</v>
      </c>
      <c r="AE1563" s="382">
        <v>22.932069644902072</v>
      </c>
      <c r="AF1563" s="382">
        <v>7.6147050441721262</v>
      </c>
      <c r="AG1563" s="382">
        <v>9.2416665763673223</v>
      </c>
      <c r="AH1563" s="382">
        <v>1.4970059880239523</v>
      </c>
    </row>
    <row r="1564" spans="1:34" ht="15.6">
      <c r="A1564" s="382">
        <v>13</v>
      </c>
      <c r="B1564" s="382">
        <v>80</v>
      </c>
      <c r="C1564" s="382">
        <v>2020</v>
      </c>
      <c r="D1564" s="382">
        <v>99</v>
      </c>
      <c r="E1564" s="382">
        <v>99</v>
      </c>
      <c r="F1564" s="382">
        <v>99</v>
      </c>
      <c r="G1564" s="382">
        <v>99</v>
      </c>
      <c r="H1564" s="382">
        <v>99</v>
      </c>
      <c r="I1564" s="382">
        <v>99</v>
      </c>
      <c r="J1564" s="382">
        <v>999</v>
      </c>
      <c r="K1564" s="382">
        <v>99</v>
      </c>
      <c r="L1564" s="382">
        <v>99</v>
      </c>
      <c r="M1564" s="382">
        <v>99</v>
      </c>
      <c r="N1564" s="382">
        <v>410</v>
      </c>
      <c r="O1564" s="382">
        <v>99</v>
      </c>
      <c r="P1564" s="382">
        <v>9999</v>
      </c>
      <c r="Q1564" s="382">
        <v>295</v>
      </c>
      <c r="R1564" s="382">
        <v>1064</v>
      </c>
      <c r="S1564" s="382">
        <v>5.4830827067669183</v>
      </c>
      <c r="T1564" s="382">
        <v>4.503759398496241</v>
      </c>
      <c r="U1564" s="382">
        <v>10.536109022556394</v>
      </c>
      <c r="V1564" s="382">
        <v>0</v>
      </c>
      <c r="W1564" s="382">
        <v>0</v>
      </c>
      <c r="X1564" s="382">
        <v>0</v>
      </c>
      <c r="Y1564" s="382">
        <v>0</v>
      </c>
      <c r="Z1564" s="382">
        <v>0.28732054116813238</v>
      </c>
      <c r="AA1564" s="382">
        <v>1.2564478395901344</v>
      </c>
      <c r="AB1564" s="382">
        <v>1.6268381629026063</v>
      </c>
      <c r="AC1564" s="382">
        <v>4.2956628414770011</v>
      </c>
      <c r="AD1564" s="382">
        <v>3.5017479730441399</v>
      </c>
      <c r="AE1564" s="382">
        <v>20.556199331602038</v>
      </c>
      <c r="AF1564" s="382">
        <v>6.0644058136221188</v>
      </c>
      <c r="AG1564" s="382">
        <v>8.1527000971087702</v>
      </c>
      <c r="AH1564" s="382">
        <v>1.1278195488721805</v>
      </c>
    </row>
    <row r="1565" spans="1:34" ht="15.6">
      <c r="A1565" s="382">
        <v>13</v>
      </c>
      <c r="B1565" s="382">
        <v>81</v>
      </c>
      <c r="C1565" s="382">
        <v>2020</v>
      </c>
      <c r="D1565" s="382">
        <v>99</v>
      </c>
      <c r="E1565" s="382">
        <v>99</v>
      </c>
      <c r="F1565" s="382">
        <v>99</v>
      </c>
      <c r="G1565" s="382">
        <v>99</v>
      </c>
      <c r="H1565" s="382">
        <v>99</v>
      </c>
      <c r="I1565" s="382">
        <v>99</v>
      </c>
      <c r="J1565" s="382">
        <v>999</v>
      </c>
      <c r="K1565" s="382">
        <v>99</v>
      </c>
      <c r="L1565" s="382">
        <v>99</v>
      </c>
      <c r="M1565" s="382">
        <v>99</v>
      </c>
      <c r="N1565" s="382">
        <v>411</v>
      </c>
      <c r="O1565" s="382">
        <v>99</v>
      </c>
      <c r="P1565" s="382">
        <v>9999</v>
      </c>
      <c r="Q1565" s="382">
        <v>266</v>
      </c>
      <c r="R1565" s="382">
        <v>853</v>
      </c>
      <c r="S1565" s="382">
        <v>5.6576787807737396</v>
      </c>
      <c r="T1565" s="382">
        <v>4.4701055099648306</v>
      </c>
      <c r="U1565" s="382">
        <v>11.515885111371642</v>
      </c>
      <c r="V1565" s="382">
        <v>0</v>
      </c>
      <c r="W1565" s="382">
        <v>0</v>
      </c>
      <c r="X1565" s="382">
        <v>0</v>
      </c>
      <c r="Y1565" s="382">
        <v>0</v>
      </c>
      <c r="Z1565" s="382">
        <v>0.28445018383132659</v>
      </c>
      <c r="AA1565" s="382">
        <v>1.3038144974760622</v>
      </c>
      <c r="AB1565" s="382">
        <v>1.6214013053077216</v>
      </c>
      <c r="AC1565" s="382">
        <v>2.5789132571856501</v>
      </c>
      <c r="AD1565" s="382">
        <v>0.59227481179458596</v>
      </c>
      <c r="AE1565" s="382">
        <v>21.365386297965433</v>
      </c>
      <c r="AF1565" s="382">
        <v>4.8617839840410388</v>
      </c>
      <c r="AG1565" s="382">
        <v>7.1437448988445009</v>
      </c>
      <c r="AH1565" s="382">
        <v>1.1723329425556861</v>
      </c>
    </row>
    <row r="1566" spans="1:34" ht="15.6">
      <c r="A1566" s="382">
        <v>13</v>
      </c>
      <c r="B1566" s="382">
        <v>82</v>
      </c>
      <c r="C1566" s="382">
        <v>2020</v>
      </c>
      <c r="D1566" s="382">
        <v>99</v>
      </c>
      <c r="E1566" s="382">
        <v>99</v>
      </c>
      <c r="F1566" s="382">
        <v>99</v>
      </c>
      <c r="G1566" s="382">
        <v>99</v>
      </c>
      <c r="H1566" s="382">
        <v>99</v>
      </c>
      <c r="I1566" s="382">
        <v>99</v>
      </c>
      <c r="J1566" s="382">
        <v>999</v>
      </c>
      <c r="K1566" s="382">
        <v>99</v>
      </c>
      <c r="L1566" s="382">
        <v>99</v>
      </c>
      <c r="M1566" s="382">
        <v>99</v>
      </c>
      <c r="N1566" s="382">
        <v>412</v>
      </c>
      <c r="O1566" s="382">
        <v>99</v>
      </c>
      <c r="P1566" s="382">
        <v>9999</v>
      </c>
      <c r="Q1566" s="382">
        <v>224</v>
      </c>
      <c r="R1566" s="382">
        <v>629</v>
      </c>
      <c r="S1566" s="382">
        <v>5.8362480127186007</v>
      </c>
      <c r="T1566" s="382">
        <v>4.6486486486486491</v>
      </c>
      <c r="U1566" s="382">
        <v>12.505627980922084</v>
      </c>
      <c r="V1566" s="382">
        <v>0</v>
      </c>
      <c r="W1566" s="382">
        <v>0</v>
      </c>
      <c r="X1566" s="382">
        <v>0</v>
      </c>
      <c r="Y1566" s="382">
        <v>0</v>
      </c>
      <c r="Z1566" s="382">
        <v>0.2768224105372929</v>
      </c>
      <c r="AA1566" s="382">
        <v>1.3592604983010736</v>
      </c>
      <c r="AB1566" s="382">
        <v>1.7174644635009131</v>
      </c>
      <c r="AC1566" s="382">
        <v>0.68857030655760654</v>
      </c>
      <c r="AD1566" s="382">
        <v>3.3084361983209325</v>
      </c>
      <c r="AE1566" s="382">
        <v>16.127253910894662</v>
      </c>
      <c r="AF1566" s="382">
        <v>3.5850669706469089</v>
      </c>
      <c r="AG1566" s="382">
        <v>5.720522966299332</v>
      </c>
      <c r="AH1566" s="382">
        <v>1.5898251192368844</v>
      </c>
    </row>
    <row r="1567" spans="1:34" ht="15.6">
      <c r="A1567" s="382">
        <v>13</v>
      </c>
      <c r="B1567" s="382">
        <v>83</v>
      </c>
      <c r="C1567" s="382">
        <v>2020</v>
      </c>
      <c r="D1567" s="382">
        <v>99</v>
      </c>
      <c r="E1567" s="382">
        <v>99</v>
      </c>
      <c r="F1567" s="382">
        <v>99</v>
      </c>
      <c r="G1567" s="382">
        <v>99</v>
      </c>
      <c r="H1567" s="382">
        <v>99</v>
      </c>
      <c r="I1567" s="382">
        <v>99</v>
      </c>
      <c r="J1567" s="382">
        <v>999</v>
      </c>
      <c r="K1567" s="382">
        <v>99</v>
      </c>
      <c r="L1567" s="382">
        <v>99</v>
      </c>
      <c r="M1567" s="382">
        <v>99</v>
      </c>
      <c r="N1567" s="382">
        <v>413</v>
      </c>
      <c r="O1567" s="382">
        <v>99</v>
      </c>
      <c r="P1567" s="382">
        <v>9999</v>
      </c>
      <c r="Q1567" s="382">
        <v>194</v>
      </c>
      <c r="R1567" s="382">
        <v>406</v>
      </c>
      <c r="S1567" s="382">
        <v>5.9162561576354689</v>
      </c>
      <c r="T1567" s="382">
        <v>4.6379310344827589</v>
      </c>
      <c r="U1567" s="382">
        <v>13.506083743842368</v>
      </c>
      <c r="V1567" s="382">
        <v>0</v>
      </c>
      <c r="W1567" s="382">
        <v>0.2463054187192118</v>
      </c>
      <c r="X1567" s="382">
        <v>0</v>
      </c>
      <c r="Y1567" s="382">
        <v>0</v>
      </c>
      <c r="Z1567" s="382">
        <v>0.29125037538906445</v>
      </c>
      <c r="AA1567" s="382">
        <v>1.5750148246699354</v>
      </c>
      <c r="AB1567" s="382">
        <v>1.7559019843074901</v>
      </c>
      <c r="AC1567" s="382">
        <v>-5.0005704590024909</v>
      </c>
      <c r="AD1567" s="382">
        <v>0.19954138404829905</v>
      </c>
      <c r="AE1567" s="382">
        <v>7.9878776687929376</v>
      </c>
      <c r="AF1567" s="382">
        <v>2.3140495867768598</v>
      </c>
      <c r="AG1567" s="382">
        <v>3.9878154789466431</v>
      </c>
      <c r="AH1567" s="382">
        <v>1.2315270935960589</v>
      </c>
    </row>
    <row r="1568" spans="1:34" ht="15.6">
      <c r="A1568" s="382">
        <v>13</v>
      </c>
      <c r="B1568" s="382">
        <v>84</v>
      </c>
      <c r="C1568" s="382">
        <v>2020</v>
      </c>
      <c r="D1568" s="382">
        <v>99</v>
      </c>
      <c r="E1568" s="382">
        <v>99</v>
      </c>
      <c r="F1568" s="382">
        <v>99</v>
      </c>
      <c r="G1568" s="382">
        <v>99</v>
      </c>
      <c r="H1568" s="382">
        <v>99</v>
      </c>
      <c r="I1568" s="382">
        <v>99</v>
      </c>
      <c r="J1568" s="382">
        <v>999</v>
      </c>
      <c r="K1568" s="382">
        <v>99</v>
      </c>
      <c r="L1568" s="382">
        <v>99</v>
      </c>
      <c r="M1568" s="382">
        <v>99</v>
      </c>
      <c r="N1568" s="382">
        <v>414</v>
      </c>
      <c r="O1568" s="382">
        <v>99</v>
      </c>
      <c r="P1568" s="382">
        <v>9999</v>
      </c>
      <c r="Q1568" s="382">
        <v>147</v>
      </c>
      <c r="R1568" s="382">
        <v>295</v>
      </c>
      <c r="S1568" s="382">
        <v>6.1254237288135602</v>
      </c>
      <c r="T1568" s="382">
        <v>4.7457627118644066</v>
      </c>
      <c r="U1568" s="382">
        <v>14.499830508474563</v>
      </c>
      <c r="V1568" s="382">
        <v>0</v>
      </c>
      <c r="W1568" s="382">
        <v>0</v>
      </c>
      <c r="X1568" s="382">
        <v>0</v>
      </c>
      <c r="Y1568" s="382">
        <v>0</v>
      </c>
      <c r="Z1568" s="382">
        <v>0.29183284933466058</v>
      </c>
      <c r="AA1568" s="382">
        <v>1.7967572693217819</v>
      </c>
      <c r="AB1568" s="382">
        <v>1.7716526837475619</v>
      </c>
      <c r="AC1568" s="382">
        <v>8.1949426677408486</v>
      </c>
      <c r="AD1568" s="382">
        <v>1.42751647180718</v>
      </c>
      <c r="AE1568" s="382">
        <v>21.128394396919557</v>
      </c>
      <c r="AF1568" s="382">
        <v>1.6813907096038758</v>
      </c>
      <c r="AG1568" s="382">
        <v>3.1107458088437259</v>
      </c>
      <c r="AH1568" s="382">
        <v>1.6949152542372876</v>
      </c>
    </row>
    <row r="1569" spans="1:34" ht="15.6">
      <c r="A1569" s="382">
        <v>13</v>
      </c>
      <c r="B1569" s="382">
        <v>85</v>
      </c>
      <c r="C1569" s="382">
        <v>2020</v>
      </c>
      <c r="D1569" s="382">
        <v>99</v>
      </c>
      <c r="E1569" s="382">
        <v>99</v>
      </c>
      <c r="F1569" s="382">
        <v>99</v>
      </c>
      <c r="G1569" s="382">
        <v>99</v>
      </c>
      <c r="H1569" s="382">
        <v>99</v>
      </c>
      <c r="I1569" s="382">
        <v>99</v>
      </c>
      <c r="J1569" s="382">
        <v>999</v>
      </c>
      <c r="K1569" s="382">
        <v>99</v>
      </c>
      <c r="L1569" s="382">
        <v>99</v>
      </c>
      <c r="M1569" s="382">
        <v>99</v>
      </c>
      <c r="N1569" s="382">
        <v>415</v>
      </c>
      <c r="O1569" s="382">
        <v>99</v>
      </c>
      <c r="P1569" s="382">
        <v>9999</v>
      </c>
      <c r="Q1569" s="382">
        <v>106</v>
      </c>
      <c r="R1569" s="382">
        <v>176</v>
      </c>
      <c r="S1569" s="382">
        <v>6.0795454545454541</v>
      </c>
      <c r="T1569" s="382">
        <v>4.7272727272727284</v>
      </c>
      <c r="U1569" s="382">
        <v>15.48454545454546</v>
      </c>
      <c r="V1569" s="382">
        <v>0</v>
      </c>
      <c r="W1569" s="382">
        <v>0</v>
      </c>
      <c r="X1569" s="382">
        <v>0</v>
      </c>
      <c r="Y1569" s="382">
        <v>0</v>
      </c>
      <c r="Z1569" s="382">
        <v>0.2700985051409841</v>
      </c>
      <c r="AA1569" s="382">
        <v>1.6734666720551521</v>
      </c>
      <c r="AB1569" s="382">
        <v>1.8722086660562689</v>
      </c>
      <c r="AC1569" s="382">
        <v>-3.1220229688426739</v>
      </c>
      <c r="AD1569" s="382">
        <v>-4.2380068086144096</v>
      </c>
      <c r="AE1569" s="382">
        <v>15.925770562443883</v>
      </c>
      <c r="AF1569" s="382">
        <v>1.0031347962382444</v>
      </c>
      <c r="AG1569" s="382">
        <v>1.9819409549908549</v>
      </c>
      <c r="AH1569" s="382">
        <v>0</v>
      </c>
    </row>
    <row r="1570" spans="1:34" ht="15.6">
      <c r="A1570" s="382">
        <v>13</v>
      </c>
      <c r="B1570" s="382">
        <v>86</v>
      </c>
      <c r="C1570" s="382">
        <v>2020</v>
      </c>
      <c r="D1570" s="382">
        <v>99</v>
      </c>
      <c r="E1570" s="382">
        <v>99</v>
      </c>
      <c r="F1570" s="382">
        <v>99</v>
      </c>
      <c r="G1570" s="382">
        <v>99</v>
      </c>
      <c r="H1570" s="382">
        <v>99</v>
      </c>
      <c r="I1570" s="382">
        <v>99</v>
      </c>
      <c r="J1570" s="382">
        <v>999</v>
      </c>
      <c r="K1570" s="382">
        <v>99</v>
      </c>
      <c r="L1570" s="382">
        <v>99</v>
      </c>
      <c r="M1570" s="382">
        <v>99</v>
      </c>
      <c r="N1570" s="382">
        <v>416</v>
      </c>
      <c r="O1570" s="382">
        <v>99</v>
      </c>
      <c r="P1570" s="382">
        <v>9999</v>
      </c>
      <c r="Q1570" s="382">
        <v>75</v>
      </c>
      <c r="R1570" s="382">
        <v>135</v>
      </c>
      <c r="S1570" s="382">
        <v>6.348148148148149</v>
      </c>
      <c r="T1570" s="382">
        <v>4.9111111111111114</v>
      </c>
      <c r="U1570" s="382">
        <v>16.500148148148146</v>
      </c>
      <c r="V1570" s="382">
        <v>0</v>
      </c>
      <c r="W1570" s="382">
        <v>0.74074074074074081</v>
      </c>
      <c r="X1570" s="382">
        <v>100</v>
      </c>
      <c r="Y1570" s="382">
        <v>0</v>
      </c>
      <c r="Z1570" s="382">
        <v>0.30287507554402354</v>
      </c>
      <c r="AA1570" s="382">
        <v>2.0269243934026364</v>
      </c>
      <c r="AB1570" s="382">
        <v>1.9643740560541825</v>
      </c>
      <c r="AC1570" s="382">
        <v>0.90861830866610016</v>
      </c>
      <c r="AD1570" s="382">
        <v>-4.4425303142925276</v>
      </c>
      <c r="AE1570" s="382">
        <v>20.869465439575656</v>
      </c>
      <c r="AF1570" s="382">
        <v>0.76944998575092605</v>
      </c>
      <c r="AG1570" s="382">
        <v>1.6199484515577216</v>
      </c>
      <c r="AH1570" s="382">
        <v>0</v>
      </c>
    </row>
    <row r="1571" spans="1:34" ht="15.6">
      <c r="A1571" s="382">
        <v>13</v>
      </c>
      <c r="B1571" s="382">
        <v>87</v>
      </c>
      <c r="C1571" s="382">
        <v>2020</v>
      </c>
      <c r="D1571" s="382">
        <v>99</v>
      </c>
      <c r="E1571" s="382">
        <v>99</v>
      </c>
      <c r="F1571" s="382">
        <v>99</v>
      </c>
      <c r="G1571" s="382">
        <v>99</v>
      </c>
      <c r="H1571" s="382">
        <v>99</v>
      </c>
      <c r="I1571" s="382">
        <v>99</v>
      </c>
      <c r="J1571" s="382">
        <v>999</v>
      </c>
      <c r="K1571" s="382">
        <v>99</v>
      </c>
      <c r="L1571" s="382">
        <v>99</v>
      </c>
      <c r="M1571" s="382">
        <v>99</v>
      </c>
      <c r="N1571" s="382">
        <v>417</v>
      </c>
      <c r="O1571" s="382">
        <v>99</v>
      </c>
      <c r="P1571" s="382">
        <v>9999</v>
      </c>
      <c r="Q1571" s="382">
        <v>55</v>
      </c>
      <c r="R1571" s="382">
        <v>90</v>
      </c>
      <c r="S1571" s="382">
        <v>6.7888888888888879</v>
      </c>
      <c r="T1571" s="382">
        <v>4.6666666666666679</v>
      </c>
      <c r="U1571" s="382">
        <v>17.49722222222222</v>
      </c>
      <c r="V1571" s="382">
        <v>0</v>
      </c>
      <c r="W1571" s="382">
        <v>0</v>
      </c>
      <c r="X1571" s="382">
        <v>100</v>
      </c>
      <c r="Y1571" s="382">
        <v>0</v>
      </c>
      <c r="Z1571" s="382">
        <v>0.28331775556316902</v>
      </c>
      <c r="AA1571" s="382">
        <v>2.2681095625331515</v>
      </c>
      <c r="AB1571" s="382">
        <v>1.6996731711975936</v>
      </c>
      <c r="AC1571" s="382">
        <v>4.3006515624099979</v>
      </c>
      <c r="AD1571" s="382">
        <v>6.9375090304868712</v>
      </c>
      <c r="AE1571" s="382">
        <v>9.4152718198188126</v>
      </c>
      <c r="AF1571" s="382">
        <v>0.51296665716728429</v>
      </c>
      <c r="AG1571" s="382">
        <v>1.1452260020518441</v>
      </c>
      <c r="AH1571" s="382">
        <v>0</v>
      </c>
    </row>
    <row r="1572" spans="1:34" ht="15.6">
      <c r="A1572" s="382">
        <v>13</v>
      </c>
      <c r="B1572" s="382">
        <v>88</v>
      </c>
      <c r="C1572" s="382">
        <v>2020</v>
      </c>
      <c r="D1572" s="382">
        <v>99</v>
      </c>
      <c r="E1572" s="382">
        <v>99</v>
      </c>
      <c r="F1572" s="382">
        <v>99</v>
      </c>
      <c r="G1572" s="382">
        <v>99</v>
      </c>
      <c r="H1572" s="382">
        <v>99</v>
      </c>
      <c r="I1572" s="382">
        <v>99</v>
      </c>
      <c r="J1572" s="382">
        <v>999</v>
      </c>
      <c r="K1572" s="382">
        <v>99</v>
      </c>
      <c r="L1572" s="382">
        <v>99</v>
      </c>
      <c r="M1572" s="382">
        <v>99</v>
      </c>
      <c r="N1572" s="382">
        <v>418</v>
      </c>
      <c r="O1572" s="382">
        <v>99</v>
      </c>
      <c r="P1572" s="382">
        <v>9999</v>
      </c>
      <c r="Q1572" s="382">
        <v>34</v>
      </c>
      <c r="R1572" s="382">
        <v>51</v>
      </c>
      <c r="S1572" s="382">
        <v>6.9019607843137267</v>
      </c>
      <c r="T1572" s="382">
        <v>5.5294117647058814</v>
      </c>
      <c r="U1572" s="382">
        <v>18.488627450980395</v>
      </c>
      <c r="V1572" s="382">
        <v>0</v>
      </c>
      <c r="W1572" s="382">
        <v>1.9607843137254899</v>
      </c>
      <c r="X1572" s="382">
        <v>100</v>
      </c>
      <c r="Y1572" s="382">
        <v>0</v>
      </c>
      <c r="Z1572" s="382">
        <v>0.28790670879984609</v>
      </c>
      <c r="AA1572" s="382">
        <v>2.4030609725260419</v>
      </c>
      <c r="AB1572" s="382">
        <v>1.8508391438296787</v>
      </c>
      <c r="AC1572" s="382">
        <v>7.7742909003272223</v>
      </c>
      <c r="AD1572" s="382">
        <v>-4.058464147356867</v>
      </c>
      <c r="AE1572" s="382">
        <v>23.650606083976967</v>
      </c>
      <c r="AF1572" s="382">
        <v>0.29068110572812766</v>
      </c>
      <c r="AG1572" s="382">
        <v>0.68573202213349693</v>
      </c>
      <c r="AH1572" s="382">
        <v>0</v>
      </c>
    </row>
    <row r="1573" spans="1:34" ht="15.6">
      <c r="A1573" s="382">
        <v>13</v>
      </c>
      <c r="B1573" s="382">
        <v>89</v>
      </c>
      <c r="C1573" s="382">
        <v>2020</v>
      </c>
      <c r="D1573" s="382">
        <v>99</v>
      </c>
      <c r="E1573" s="382">
        <v>99</v>
      </c>
      <c r="F1573" s="382">
        <v>99</v>
      </c>
      <c r="G1573" s="382">
        <v>99</v>
      </c>
      <c r="H1573" s="382">
        <v>99</v>
      </c>
      <c r="I1573" s="382">
        <v>99</v>
      </c>
      <c r="J1573" s="382">
        <v>999</v>
      </c>
      <c r="K1573" s="382">
        <v>99</v>
      </c>
      <c r="L1573" s="382">
        <v>99</v>
      </c>
      <c r="M1573" s="382">
        <v>99</v>
      </c>
      <c r="N1573" s="382">
        <v>419</v>
      </c>
      <c r="O1573" s="382">
        <v>99</v>
      </c>
      <c r="P1573" s="382">
        <v>9999</v>
      </c>
      <c r="Q1573" s="382">
        <v>26</v>
      </c>
      <c r="R1573" s="382">
        <v>32</v>
      </c>
      <c r="S1573" s="382">
        <v>7.25</v>
      </c>
      <c r="T1573" s="382">
        <v>5.09375</v>
      </c>
      <c r="U1573" s="382">
        <v>19.557187500000005</v>
      </c>
      <c r="V1573" s="382">
        <v>0</v>
      </c>
      <c r="W1573" s="382">
        <v>0</v>
      </c>
      <c r="X1573" s="382">
        <v>100</v>
      </c>
      <c r="Y1573" s="382">
        <v>0</v>
      </c>
      <c r="Z1573" s="382">
        <v>0.31135022859091699</v>
      </c>
      <c r="AA1573" s="382">
        <v>2.5739075352467502</v>
      </c>
      <c r="AB1573" s="382">
        <v>1.9098326988246903</v>
      </c>
      <c r="AC1573" s="382">
        <v>-8.5301359562278556</v>
      </c>
      <c r="AD1573" s="382">
        <v>-1.0592909070793468</v>
      </c>
      <c r="AE1573" s="382">
        <v>-4.2910693008255398</v>
      </c>
      <c r="AF1573" s="382">
        <v>0.18238814477058987</v>
      </c>
      <c r="AG1573" s="382">
        <v>0.45513052158381045</v>
      </c>
      <c r="AH1573" s="382">
        <v>0</v>
      </c>
    </row>
    <row r="1574" spans="1:34" ht="15.6">
      <c r="A1574" s="382">
        <v>13</v>
      </c>
      <c r="B1574" s="382">
        <v>90</v>
      </c>
      <c r="C1574" s="382">
        <v>2020</v>
      </c>
      <c r="D1574" s="382">
        <v>99</v>
      </c>
      <c r="E1574" s="382">
        <v>99</v>
      </c>
      <c r="F1574" s="382">
        <v>99</v>
      </c>
      <c r="G1574" s="382">
        <v>99</v>
      </c>
      <c r="H1574" s="382">
        <v>99</v>
      </c>
      <c r="I1574" s="382">
        <v>99</v>
      </c>
      <c r="J1574" s="382">
        <v>999</v>
      </c>
      <c r="K1574" s="382">
        <v>99</v>
      </c>
      <c r="L1574" s="382">
        <v>99</v>
      </c>
      <c r="M1574" s="382">
        <v>99</v>
      </c>
      <c r="N1574" s="382">
        <v>420</v>
      </c>
      <c r="O1574" s="382">
        <v>99</v>
      </c>
      <c r="P1574" s="382">
        <v>9999</v>
      </c>
      <c r="Q1574" s="382">
        <v>41</v>
      </c>
      <c r="R1574" s="382">
        <v>77</v>
      </c>
      <c r="S1574" s="382">
        <v>6.7272727272727284</v>
      </c>
      <c r="T1574" s="382">
        <v>5.3506493506493502</v>
      </c>
      <c r="U1574" s="382">
        <v>21.757402597402599</v>
      </c>
      <c r="V1574" s="382">
        <v>1.2987012987012985</v>
      </c>
      <c r="W1574" s="382">
        <v>1.2987012987012985</v>
      </c>
      <c r="X1574" s="382">
        <v>100</v>
      </c>
      <c r="Y1574" s="382">
        <v>15.584415584415581</v>
      </c>
      <c r="Z1574" s="382">
        <v>1.6908158352004348</v>
      </c>
      <c r="AA1574" s="382">
        <v>2.4791932267352541</v>
      </c>
      <c r="AB1574" s="382">
        <v>1.8073891176223189</v>
      </c>
      <c r="AC1574" s="382">
        <v>-6.024213942486405</v>
      </c>
      <c r="AD1574" s="382">
        <v>11.376581525214382</v>
      </c>
      <c r="AE1574" s="382">
        <v>9.9597021252825613</v>
      </c>
      <c r="AF1574" s="382">
        <v>0.43887147335423199</v>
      </c>
      <c r="AG1574" s="382">
        <v>1.2183648361692301</v>
      </c>
      <c r="AH1574" s="382">
        <v>0</v>
      </c>
    </row>
    <row r="1575" spans="1:34" ht="15.6">
      <c r="A1575" s="382">
        <v>13</v>
      </c>
      <c r="B1575" s="382">
        <v>91</v>
      </c>
      <c r="C1575" s="382">
        <v>2019</v>
      </c>
      <c r="D1575" s="382">
        <v>99</v>
      </c>
      <c r="E1575" s="382">
        <v>99</v>
      </c>
      <c r="F1575" s="382">
        <v>99</v>
      </c>
      <c r="G1575" s="382">
        <v>99</v>
      </c>
      <c r="H1575" s="382">
        <v>99</v>
      </c>
      <c r="I1575" s="382">
        <v>99</v>
      </c>
      <c r="J1575" s="382">
        <v>999</v>
      </c>
      <c r="K1575" s="382">
        <v>99</v>
      </c>
      <c r="L1575" s="382">
        <v>99</v>
      </c>
      <c r="M1575" s="382">
        <v>99</v>
      </c>
      <c r="N1575" s="382">
        <v>403</v>
      </c>
      <c r="O1575" s="382">
        <v>99</v>
      </c>
      <c r="P1575" s="382">
        <v>9999</v>
      </c>
      <c r="Q1575" s="382">
        <v>90</v>
      </c>
      <c r="R1575" s="382">
        <v>1149</v>
      </c>
      <c r="S1575" s="382">
        <v>3.6631853785900783</v>
      </c>
      <c r="T1575" s="382">
        <v>3.2819843342036554</v>
      </c>
      <c r="U1575" s="382">
        <v>3.4138120104438667</v>
      </c>
      <c r="V1575" s="382">
        <v>0</v>
      </c>
      <c r="W1575" s="382">
        <v>0</v>
      </c>
      <c r="X1575" s="382">
        <v>0</v>
      </c>
      <c r="Y1575" s="382">
        <v>0</v>
      </c>
      <c r="Z1575" s="382">
        <v>0.5481411767878358</v>
      </c>
      <c r="AA1575" s="382">
        <v>1.3082894117724595</v>
      </c>
      <c r="AB1575" s="382">
        <v>1.4893404465776199</v>
      </c>
      <c r="AC1575" s="382">
        <v>42.733508347893</v>
      </c>
      <c r="AD1575" s="382">
        <v>34.281688861058839</v>
      </c>
      <c r="AE1575" s="382">
        <v>53.516210794552606</v>
      </c>
      <c r="AF1575" s="382">
        <v>6.3048726953467948</v>
      </c>
      <c r="AG1575" s="382">
        <v>2.7032739741057128</v>
      </c>
      <c r="AH1575" s="382">
        <v>8.7032201914708493E-2</v>
      </c>
    </row>
    <row r="1576" spans="1:34" ht="15.6">
      <c r="A1576" s="382">
        <v>13</v>
      </c>
      <c r="B1576" s="382">
        <v>92</v>
      </c>
      <c r="C1576" s="382">
        <v>2019</v>
      </c>
      <c r="D1576" s="382">
        <v>99</v>
      </c>
      <c r="E1576" s="382">
        <v>99</v>
      </c>
      <c r="F1576" s="382">
        <v>99</v>
      </c>
      <c r="G1576" s="382">
        <v>99</v>
      </c>
      <c r="H1576" s="382">
        <v>99</v>
      </c>
      <c r="I1576" s="382">
        <v>99</v>
      </c>
      <c r="J1576" s="382">
        <v>999</v>
      </c>
      <c r="K1576" s="382">
        <v>99</v>
      </c>
      <c r="L1576" s="382">
        <v>99</v>
      </c>
      <c r="M1576" s="382">
        <v>99</v>
      </c>
      <c r="N1576" s="382">
        <v>404</v>
      </c>
      <c r="O1576" s="382">
        <v>99</v>
      </c>
      <c r="P1576" s="382">
        <v>9999</v>
      </c>
      <c r="Q1576" s="382">
        <v>141</v>
      </c>
      <c r="R1576" s="382">
        <v>2201</v>
      </c>
      <c r="S1576" s="382">
        <v>4.5679236710586109</v>
      </c>
      <c r="T1576" s="382">
        <v>3.9954566106315319</v>
      </c>
      <c r="U1576" s="382">
        <v>4.6059200363471113</v>
      </c>
      <c r="V1576" s="382">
        <v>0</v>
      </c>
      <c r="W1576" s="382">
        <v>0</v>
      </c>
      <c r="X1576" s="382">
        <v>0</v>
      </c>
      <c r="Y1576" s="382">
        <v>0</v>
      </c>
      <c r="Z1576" s="382">
        <v>0.28212937469315302</v>
      </c>
      <c r="AA1576" s="382">
        <v>1.3087784919249583</v>
      </c>
      <c r="AB1576" s="382">
        <v>1.5535210942062276</v>
      </c>
      <c r="AC1576" s="382">
        <v>9.8300941181083896</v>
      </c>
      <c r="AD1576" s="382">
        <v>7.4241025853634879</v>
      </c>
      <c r="AE1576" s="382">
        <v>43.410796264918815</v>
      </c>
      <c r="AF1576" s="382">
        <v>12.077480245829673</v>
      </c>
      <c r="AG1576" s="382">
        <v>6.9866159175502354</v>
      </c>
      <c r="AH1576" s="382">
        <v>4.5433893684688781E-2</v>
      </c>
    </row>
    <row r="1577" spans="1:34" ht="15.6">
      <c r="A1577" s="382">
        <v>13</v>
      </c>
      <c r="B1577" s="382">
        <v>93</v>
      </c>
      <c r="C1577" s="382">
        <v>2019</v>
      </c>
      <c r="D1577" s="382">
        <v>99</v>
      </c>
      <c r="E1577" s="382">
        <v>99</v>
      </c>
      <c r="F1577" s="382">
        <v>99</v>
      </c>
      <c r="G1577" s="382">
        <v>99</v>
      </c>
      <c r="H1577" s="382">
        <v>99</v>
      </c>
      <c r="I1577" s="382">
        <v>99</v>
      </c>
      <c r="J1577" s="382">
        <v>999</v>
      </c>
      <c r="K1577" s="382">
        <v>99</v>
      </c>
      <c r="L1577" s="382">
        <v>99</v>
      </c>
      <c r="M1577" s="382">
        <v>99</v>
      </c>
      <c r="N1577" s="382">
        <v>405</v>
      </c>
      <c r="O1577" s="382">
        <v>99</v>
      </c>
      <c r="P1577" s="382">
        <v>9999</v>
      </c>
      <c r="Q1577" s="382">
        <v>188</v>
      </c>
      <c r="R1577" s="382">
        <v>2874</v>
      </c>
      <c r="S1577" s="382">
        <v>4.8837856645789843</v>
      </c>
      <c r="T1577" s="382">
        <v>4.3319415448851757</v>
      </c>
      <c r="U1577" s="382">
        <v>5.5566214335421078</v>
      </c>
      <c r="V1577" s="382">
        <v>0</v>
      </c>
      <c r="W1577" s="382">
        <v>0</v>
      </c>
      <c r="X1577" s="382">
        <v>0</v>
      </c>
      <c r="Y1577" s="382">
        <v>0</v>
      </c>
      <c r="Z1577" s="382">
        <v>0.28227151364961911</v>
      </c>
      <c r="AA1577" s="382">
        <v>1.3483648712480565</v>
      </c>
      <c r="AB1577" s="382">
        <v>1.548264092502329</v>
      </c>
      <c r="AC1577" s="382">
        <v>6.5768600178586478</v>
      </c>
      <c r="AD1577" s="382">
        <v>7.5064610822877693</v>
      </c>
      <c r="AE1577" s="382">
        <v>34.882106325910634</v>
      </c>
      <c r="AF1577" s="382">
        <v>15.770412642669005</v>
      </c>
      <c r="AG1577" s="382">
        <v>11.00596192768721</v>
      </c>
      <c r="AH1577" s="382">
        <v>6.9589422407794005E-2</v>
      </c>
    </row>
    <row r="1578" spans="1:34" ht="15.6">
      <c r="A1578" s="382">
        <v>13</v>
      </c>
      <c r="B1578" s="382">
        <v>94</v>
      </c>
      <c r="C1578" s="382">
        <v>2019</v>
      </c>
      <c r="D1578" s="382">
        <v>99</v>
      </c>
      <c r="E1578" s="382">
        <v>99</v>
      </c>
      <c r="F1578" s="382">
        <v>99</v>
      </c>
      <c r="G1578" s="382">
        <v>99</v>
      </c>
      <c r="H1578" s="382">
        <v>99</v>
      </c>
      <c r="I1578" s="382">
        <v>99</v>
      </c>
      <c r="J1578" s="382">
        <v>999</v>
      </c>
      <c r="K1578" s="382">
        <v>99</v>
      </c>
      <c r="L1578" s="382">
        <v>99</v>
      </c>
      <c r="M1578" s="382">
        <v>99</v>
      </c>
      <c r="N1578" s="382">
        <v>406</v>
      </c>
      <c r="O1578" s="382">
        <v>99</v>
      </c>
      <c r="P1578" s="382">
        <v>9999</v>
      </c>
      <c r="Q1578" s="382">
        <v>246</v>
      </c>
      <c r="R1578" s="382">
        <v>2638</v>
      </c>
      <c r="S1578" s="382">
        <v>5.0401819560272942</v>
      </c>
      <c r="T1578" s="382">
        <v>4.4492039423805929</v>
      </c>
      <c r="U1578" s="382">
        <v>6.5276876421531442</v>
      </c>
      <c r="V1578" s="382">
        <v>0</v>
      </c>
      <c r="W1578" s="382">
        <v>0</v>
      </c>
      <c r="X1578" s="382">
        <v>0</v>
      </c>
      <c r="Y1578" s="382">
        <v>0</v>
      </c>
      <c r="Z1578" s="382">
        <v>0.28689317381815821</v>
      </c>
      <c r="AA1578" s="382">
        <v>1.3920249284089776</v>
      </c>
      <c r="AB1578" s="382">
        <v>1.6114983595884944</v>
      </c>
      <c r="AC1578" s="382">
        <v>-1.4717250177228589</v>
      </c>
      <c r="AD1578" s="382">
        <v>-0.18775144533852403</v>
      </c>
      <c r="AE1578" s="382">
        <v>34.851216305677887</v>
      </c>
      <c r="AF1578" s="382">
        <v>14.475417032484636</v>
      </c>
      <c r="AG1578" s="382">
        <v>11.867646142624247</v>
      </c>
      <c r="AH1578" s="382">
        <v>0.3411675511751327</v>
      </c>
    </row>
    <row r="1579" spans="1:34" ht="15.6">
      <c r="A1579" s="382">
        <v>13</v>
      </c>
      <c r="B1579" s="382">
        <v>95</v>
      </c>
      <c r="C1579" s="382">
        <v>2019</v>
      </c>
      <c r="D1579" s="382">
        <v>99</v>
      </c>
      <c r="E1579" s="382">
        <v>99</v>
      </c>
      <c r="F1579" s="382">
        <v>99</v>
      </c>
      <c r="G1579" s="382">
        <v>99</v>
      </c>
      <c r="H1579" s="382">
        <v>99</v>
      </c>
      <c r="I1579" s="382">
        <v>99</v>
      </c>
      <c r="J1579" s="382">
        <v>999</v>
      </c>
      <c r="K1579" s="382">
        <v>99</v>
      </c>
      <c r="L1579" s="382">
        <v>99</v>
      </c>
      <c r="M1579" s="382">
        <v>99</v>
      </c>
      <c r="N1579" s="382">
        <v>407</v>
      </c>
      <c r="O1579" s="382">
        <v>99</v>
      </c>
      <c r="P1579" s="382">
        <v>9999</v>
      </c>
      <c r="Q1579" s="382">
        <v>286</v>
      </c>
      <c r="R1579" s="382">
        <v>2175</v>
      </c>
      <c r="S1579" s="382">
        <v>5.0271264367816091</v>
      </c>
      <c r="T1579" s="382">
        <v>4.474022988505749</v>
      </c>
      <c r="U1579" s="382">
        <v>7.5039632183907905</v>
      </c>
      <c r="V1579" s="382">
        <v>0</v>
      </c>
      <c r="W1579" s="382">
        <v>0</v>
      </c>
      <c r="X1579" s="382">
        <v>0</v>
      </c>
      <c r="Y1579" s="382">
        <v>0</v>
      </c>
      <c r="Z1579" s="382">
        <v>0.27744949798891311</v>
      </c>
      <c r="AA1579" s="382">
        <v>1.2691565739896298</v>
      </c>
      <c r="AB1579" s="382">
        <v>1.7263718248489952</v>
      </c>
      <c r="AC1579" s="382">
        <v>-1.6952915931672077</v>
      </c>
      <c r="AD1579" s="382">
        <v>-4.17707433463955</v>
      </c>
      <c r="AE1579" s="382">
        <v>36.701947586798127</v>
      </c>
      <c r="AF1579" s="382">
        <v>11.934811237928008</v>
      </c>
      <c r="AG1579" s="382">
        <v>11.248131642627255</v>
      </c>
      <c r="AH1579" s="382">
        <v>0.32183908045977011</v>
      </c>
    </row>
    <row r="1580" spans="1:34" ht="15.6">
      <c r="A1580" s="382">
        <v>13</v>
      </c>
      <c r="B1580" s="382">
        <v>96</v>
      </c>
      <c r="C1580" s="382">
        <v>2019</v>
      </c>
      <c r="D1580" s="382">
        <v>99</v>
      </c>
      <c r="E1580" s="382">
        <v>99</v>
      </c>
      <c r="F1580" s="382">
        <v>99</v>
      </c>
      <c r="G1580" s="382">
        <v>99</v>
      </c>
      <c r="H1580" s="382">
        <v>99</v>
      </c>
      <c r="I1580" s="382">
        <v>99</v>
      </c>
      <c r="J1580" s="382">
        <v>999</v>
      </c>
      <c r="K1580" s="382">
        <v>99</v>
      </c>
      <c r="L1580" s="382">
        <v>99</v>
      </c>
      <c r="M1580" s="382">
        <v>99</v>
      </c>
      <c r="N1580" s="382">
        <v>408</v>
      </c>
      <c r="O1580" s="382">
        <v>99</v>
      </c>
      <c r="P1580" s="382">
        <v>9999</v>
      </c>
      <c r="Q1580" s="382">
        <v>300</v>
      </c>
      <c r="R1580" s="382">
        <v>1547</v>
      </c>
      <c r="S1580" s="382">
        <v>5.0206851971557844</v>
      </c>
      <c r="T1580" s="382">
        <v>4.1874595992243044</v>
      </c>
      <c r="U1580" s="382">
        <v>8.5442792501615941</v>
      </c>
      <c r="V1580" s="382">
        <v>0</v>
      </c>
      <c r="W1580" s="382">
        <v>0</v>
      </c>
      <c r="X1580" s="382">
        <v>0</v>
      </c>
      <c r="Y1580" s="382">
        <v>0</v>
      </c>
      <c r="Z1580" s="382">
        <v>0.29135715621685054</v>
      </c>
      <c r="AA1580" s="382">
        <v>1.1225312130623817</v>
      </c>
      <c r="AB1580" s="382">
        <v>1.7518365496954065</v>
      </c>
      <c r="AC1580" s="382">
        <v>4.714435998286775</v>
      </c>
      <c r="AD1580" s="382">
        <v>0.32408853047916342</v>
      </c>
      <c r="AE1580" s="382">
        <v>26.001288539515006</v>
      </c>
      <c r="AF1580" s="382">
        <v>8.4888059701492562</v>
      </c>
      <c r="AG1580" s="382">
        <v>9.1095343978996066</v>
      </c>
      <c r="AH1580" s="382">
        <v>1.4221073044602452</v>
      </c>
    </row>
    <row r="1581" spans="1:34" ht="15.6">
      <c r="A1581" s="382">
        <v>13</v>
      </c>
      <c r="B1581" s="382">
        <v>97</v>
      </c>
      <c r="C1581" s="382">
        <v>2019</v>
      </c>
      <c r="D1581" s="382">
        <v>99</v>
      </c>
      <c r="E1581" s="382">
        <v>99</v>
      </c>
      <c r="F1581" s="382">
        <v>99</v>
      </c>
      <c r="G1581" s="382">
        <v>99</v>
      </c>
      <c r="H1581" s="382">
        <v>99</v>
      </c>
      <c r="I1581" s="382">
        <v>99</v>
      </c>
      <c r="J1581" s="382">
        <v>999</v>
      </c>
      <c r="K1581" s="382">
        <v>99</v>
      </c>
      <c r="L1581" s="382">
        <v>99</v>
      </c>
      <c r="M1581" s="382">
        <v>99</v>
      </c>
      <c r="N1581" s="382">
        <v>409</v>
      </c>
      <c r="O1581" s="382">
        <v>99</v>
      </c>
      <c r="P1581" s="382">
        <v>9999</v>
      </c>
      <c r="Q1581" s="382">
        <v>314</v>
      </c>
      <c r="R1581" s="382">
        <v>1344</v>
      </c>
      <c r="S1581" s="382">
        <v>5.1912202380952381</v>
      </c>
      <c r="T1581" s="382">
        <v>4.2313988095238093</v>
      </c>
      <c r="U1581" s="382">
        <v>9.5464583333333319</v>
      </c>
      <c r="V1581" s="382">
        <v>0</v>
      </c>
      <c r="W1581" s="382">
        <v>0</v>
      </c>
      <c r="X1581" s="382">
        <v>0</v>
      </c>
      <c r="Y1581" s="382">
        <v>0</v>
      </c>
      <c r="Z1581" s="382">
        <v>0.29239968475459488</v>
      </c>
      <c r="AA1581" s="382">
        <v>1.1795177834586379</v>
      </c>
      <c r="AB1581" s="382">
        <v>1.7240928796377626</v>
      </c>
      <c r="AC1581" s="382">
        <v>11.034857902589083</v>
      </c>
      <c r="AD1581" s="382">
        <v>1.783128056354262</v>
      </c>
      <c r="AE1581" s="382">
        <v>22.337931193041527</v>
      </c>
      <c r="AF1581" s="382">
        <v>7.3748902546093085</v>
      </c>
      <c r="AG1581" s="382">
        <v>8.8424371705391991</v>
      </c>
      <c r="AH1581" s="382">
        <v>0.89285714285714302</v>
      </c>
    </row>
    <row r="1582" spans="1:34" ht="15.6">
      <c r="A1582" s="382">
        <v>13</v>
      </c>
      <c r="B1582" s="382">
        <v>98</v>
      </c>
      <c r="C1582" s="382">
        <v>2019</v>
      </c>
      <c r="D1582" s="382">
        <v>99</v>
      </c>
      <c r="E1582" s="382">
        <v>99</v>
      </c>
      <c r="F1582" s="382">
        <v>99</v>
      </c>
      <c r="G1582" s="382">
        <v>99</v>
      </c>
      <c r="H1582" s="382">
        <v>99</v>
      </c>
      <c r="I1582" s="382">
        <v>99</v>
      </c>
      <c r="J1582" s="382">
        <v>999</v>
      </c>
      <c r="K1582" s="382">
        <v>99</v>
      </c>
      <c r="L1582" s="382">
        <v>99</v>
      </c>
      <c r="M1582" s="382">
        <v>99</v>
      </c>
      <c r="N1582" s="382">
        <v>410</v>
      </c>
      <c r="O1582" s="382">
        <v>99</v>
      </c>
      <c r="P1582" s="382">
        <v>9999</v>
      </c>
      <c r="Q1582" s="382">
        <v>280</v>
      </c>
      <c r="R1582" s="382">
        <v>1101</v>
      </c>
      <c r="S1582" s="382">
        <v>5.4668483197093556</v>
      </c>
      <c r="T1582" s="382">
        <v>4.3424159854677562</v>
      </c>
      <c r="U1582" s="382">
        <v>10.537629427792915</v>
      </c>
      <c r="V1582" s="382">
        <v>0</v>
      </c>
      <c r="W1582" s="382">
        <v>0</v>
      </c>
      <c r="X1582" s="382">
        <v>0</v>
      </c>
      <c r="Y1582" s="382">
        <v>0</v>
      </c>
      <c r="Z1582" s="382">
        <v>0.28282330459575949</v>
      </c>
      <c r="AA1582" s="382">
        <v>1.1811569182196444</v>
      </c>
      <c r="AB1582" s="382">
        <v>1.6229253292782604</v>
      </c>
      <c r="AC1582" s="382">
        <v>5.0730134641493239</v>
      </c>
      <c r="AD1582" s="382">
        <v>-0.15163328121356101</v>
      </c>
      <c r="AE1582" s="382">
        <v>12.413802305184756</v>
      </c>
      <c r="AF1582" s="382">
        <v>6.0414837576821787</v>
      </c>
      <c r="AG1582" s="382">
        <v>7.9957770023470589</v>
      </c>
      <c r="AH1582" s="382">
        <v>1.4532243415077195</v>
      </c>
    </row>
    <row r="1583" spans="1:34" ht="15.6">
      <c r="A1583" s="382">
        <v>13</v>
      </c>
      <c r="B1583" s="382">
        <v>99</v>
      </c>
      <c r="C1583" s="382">
        <v>2019</v>
      </c>
      <c r="D1583" s="382">
        <v>99</v>
      </c>
      <c r="E1583" s="382">
        <v>99</v>
      </c>
      <c r="F1583" s="382">
        <v>99</v>
      </c>
      <c r="G1583" s="382">
        <v>99</v>
      </c>
      <c r="H1583" s="382">
        <v>99</v>
      </c>
      <c r="I1583" s="382">
        <v>99</v>
      </c>
      <c r="J1583" s="382">
        <v>999</v>
      </c>
      <c r="K1583" s="382">
        <v>99</v>
      </c>
      <c r="L1583" s="382">
        <v>99</v>
      </c>
      <c r="M1583" s="382">
        <v>99</v>
      </c>
      <c r="N1583" s="382">
        <v>411</v>
      </c>
      <c r="O1583" s="382">
        <v>99</v>
      </c>
      <c r="P1583" s="382">
        <v>9999</v>
      </c>
      <c r="Q1583" s="382">
        <v>258</v>
      </c>
      <c r="R1583" s="382">
        <v>901</v>
      </c>
      <c r="S1583" s="382">
        <v>5.6970033296337412</v>
      </c>
      <c r="T1583" s="382">
        <v>4.5704772475027751</v>
      </c>
      <c r="U1583" s="382">
        <v>11.535449500554943</v>
      </c>
      <c r="V1583" s="382">
        <v>0</v>
      </c>
      <c r="W1583" s="382">
        <v>0</v>
      </c>
      <c r="X1583" s="382">
        <v>0</v>
      </c>
      <c r="Y1583" s="382">
        <v>0</v>
      </c>
      <c r="Z1583" s="382">
        <v>0.27802965961064097</v>
      </c>
      <c r="AA1583" s="382">
        <v>1.2678391472137009</v>
      </c>
      <c r="AB1583" s="382">
        <v>1.6559765284571093</v>
      </c>
      <c r="AC1583" s="382">
        <v>10.021330050158769</v>
      </c>
      <c r="AD1583" s="382">
        <v>4.4859241890794683</v>
      </c>
      <c r="AE1583" s="382">
        <v>22.664762403071155</v>
      </c>
      <c r="AF1583" s="382">
        <v>4.9440298507462686</v>
      </c>
      <c r="AG1583" s="382">
        <v>7.1629141468078235</v>
      </c>
      <c r="AH1583" s="382">
        <v>2.6637069922308552</v>
      </c>
    </row>
    <row r="1584" spans="1:34" ht="15.6">
      <c r="A1584" s="382">
        <v>13</v>
      </c>
      <c r="B1584" s="382">
        <v>100</v>
      </c>
      <c r="C1584" s="382">
        <v>2019</v>
      </c>
      <c r="D1584" s="382">
        <v>99</v>
      </c>
      <c r="E1584" s="382">
        <v>99</v>
      </c>
      <c r="F1584" s="382">
        <v>99</v>
      </c>
      <c r="G1584" s="382">
        <v>99</v>
      </c>
      <c r="H1584" s="382">
        <v>99</v>
      </c>
      <c r="I1584" s="382">
        <v>99</v>
      </c>
      <c r="J1584" s="382">
        <v>999</v>
      </c>
      <c r="K1584" s="382">
        <v>99</v>
      </c>
      <c r="L1584" s="382">
        <v>99</v>
      </c>
      <c r="M1584" s="382">
        <v>99</v>
      </c>
      <c r="N1584" s="382">
        <v>412</v>
      </c>
      <c r="O1584" s="382">
        <v>99</v>
      </c>
      <c r="P1584" s="382">
        <v>9999</v>
      </c>
      <c r="Q1584" s="382">
        <v>224</v>
      </c>
      <c r="R1584" s="382">
        <v>739</v>
      </c>
      <c r="S1584" s="382">
        <v>5.8579161028416786</v>
      </c>
      <c r="T1584" s="382">
        <v>4.83355886332882</v>
      </c>
      <c r="U1584" s="382">
        <v>12.51587280108255</v>
      </c>
      <c r="V1584" s="382">
        <v>0</v>
      </c>
      <c r="W1584" s="382">
        <v>0</v>
      </c>
      <c r="X1584" s="382">
        <v>0</v>
      </c>
      <c r="Y1584" s="382">
        <v>0</v>
      </c>
      <c r="Z1584" s="382">
        <v>0.28457767784289129</v>
      </c>
      <c r="AA1584" s="382">
        <v>1.2223013359577648</v>
      </c>
      <c r="AB1584" s="382">
        <v>1.6395516319125061</v>
      </c>
      <c r="AC1584" s="382">
        <v>0.99070579134022629</v>
      </c>
      <c r="AD1584" s="382">
        <v>6.3608461319700096</v>
      </c>
      <c r="AE1584" s="382">
        <v>8.9484057176366587</v>
      </c>
      <c r="AF1584" s="382">
        <v>4.0550921861281823</v>
      </c>
      <c r="AG1584" s="382">
        <v>6.3743515538723763</v>
      </c>
      <c r="AH1584" s="382">
        <v>1.8944519621109603</v>
      </c>
    </row>
    <row r="1585" spans="1:34" ht="15.6">
      <c r="A1585" s="382">
        <v>13</v>
      </c>
      <c r="B1585" s="382">
        <v>101</v>
      </c>
      <c r="C1585" s="382">
        <v>2019</v>
      </c>
      <c r="D1585" s="382">
        <v>99</v>
      </c>
      <c r="E1585" s="382">
        <v>99</v>
      </c>
      <c r="F1585" s="382">
        <v>99</v>
      </c>
      <c r="G1585" s="382">
        <v>99</v>
      </c>
      <c r="H1585" s="382">
        <v>99</v>
      </c>
      <c r="I1585" s="382">
        <v>99</v>
      </c>
      <c r="J1585" s="382">
        <v>999</v>
      </c>
      <c r="K1585" s="382">
        <v>99</v>
      </c>
      <c r="L1585" s="382">
        <v>99</v>
      </c>
      <c r="M1585" s="382">
        <v>99</v>
      </c>
      <c r="N1585" s="382">
        <v>413</v>
      </c>
      <c r="O1585" s="382">
        <v>99</v>
      </c>
      <c r="P1585" s="382">
        <v>9999</v>
      </c>
      <c r="Q1585" s="382">
        <v>181</v>
      </c>
      <c r="R1585" s="382">
        <v>487</v>
      </c>
      <c r="S1585" s="382">
        <v>6.0677618069815216</v>
      </c>
      <c r="T1585" s="382">
        <v>4.8891170431211508</v>
      </c>
      <c r="U1585" s="382">
        <v>13.507679671457913</v>
      </c>
      <c r="V1585" s="382">
        <v>0</v>
      </c>
      <c r="W1585" s="382">
        <v>0</v>
      </c>
      <c r="X1585" s="382">
        <v>0</v>
      </c>
      <c r="Y1585" s="382">
        <v>0</v>
      </c>
      <c r="Z1585" s="382">
        <v>0.28930305699395392</v>
      </c>
      <c r="AA1585" s="382">
        <v>1.388397108371046</v>
      </c>
      <c r="AB1585" s="382">
        <v>1.7479893526149763</v>
      </c>
      <c r="AC1585" s="382">
        <v>4.272011516070342</v>
      </c>
      <c r="AD1585" s="382">
        <v>-4.8260220172897057</v>
      </c>
      <c r="AE1585" s="382">
        <v>24.677101229613942</v>
      </c>
      <c r="AF1585" s="382">
        <v>2.6723002633889377</v>
      </c>
      <c r="AG1585" s="382">
        <v>4.5335681311574518</v>
      </c>
      <c r="AH1585" s="382">
        <v>2.669404517453799</v>
      </c>
    </row>
    <row r="1586" spans="1:34" ht="15.6">
      <c r="A1586" s="382">
        <v>13</v>
      </c>
      <c r="B1586" s="382">
        <v>102</v>
      </c>
      <c r="C1586" s="382">
        <v>2019</v>
      </c>
      <c r="D1586" s="382">
        <v>99</v>
      </c>
      <c r="E1586" s="382">
        <v>99</v>
      </c>
      <c r="F1586" s="382">
        <v>99</v>
      </c>
      <c r="G1586" s="382">
        <v>99</v>
      </c>
      <c r="H1586" s="382">
        <v>99</v>
      </c>
      <c r="I1586" s="382">
        <v>99</v>
      </c>
      <c r="J1586" s="382">
        <v>999</v>
      </c>
      <c r="K1586" s="382">
        <v>99</v>
      </c>
      <c r="L1586" s="382">
        <v>99</v>
      </c>
      <c r="M1586" s="382">
        <v>99</v>
      </c>
      <c r="N1586" s="382">
        <v>414</v>
      </c>
      <c r="O1586" s="382">
        <v>99</v>
      </c>
      <c r="P1586" s="382">
        <v>9999</v>
      </c>
      <c r="Q1586" s="382">
        <v>158</v>
      </c>
      <c r="R1586" s="382">
        <v>352</v>
      </c>
      <c r="S1586" s="382">
        <v>6.1392045454545459</v>
      </c>
      <c r="T1586" s="382">
        <v>5.09375</v>
      </c>
      <c r="U1586" s="382">
        <v>14.502159090909092</v>
      </c>
      <c r="V1586" s="382">
        <v>0</v>
      </c>
      <c r="W1586" s="382">
        <v>0</v>
      </c>
      <c r="X1586" s="382">
        <v>0</v>
      </c>
      <c r="Y1586" s="382">
        <v>0</v>
      </c>
      <c r="Z1586" s="382">
        <v>0.29009382833057479</v>
      </c>
      <c r="AA1586" s="382">
        <v>1.3921237222894935</v>
      </c>
      <c r="AB1586" s="382">
        <v>1.6820461109369691</v>
      </c>
      <c r="AC1586" s="382">
        <v>5.9683205910606514</v>
      </c>
      <c r="AD1586" s="382">
        <v>-4.5478013640748758</v>
      </c>
      <c r="AE1586" s="382">
        <v>24.556446647378753</v>
      </c>
      <c r="AF1586" s="382">
        <v>1.9315188762071995</v>
      </c>
      <c r="AG1586" s="382">
        <v>3.5180804064928153</v>
      </c>
      <c r="AH1586" s="382">
        <v>1.4204545454545452</v>
      </c>
    </row>
    <row r="1587" spans="1:34" ht="15.6">
      <c r="A1587" s="382">
        <v>13</v>
      </c>
      <c r="B1587" s="382">
        <v>103</v>
      </c>
      <c r="C1587" s="382">
        <v>2019</v>
      </c>
      <c r="D1587" s="382">
        <v>99</v>
      </c>
      <c r="E1587" s="382">
        <v>99</v>
      </c>
      <c r="F1587" s="382">
        <v>99</v>
      </c>
      <c r="G1587" s="382">
        <v>99</v>
      </c>
      <c r="H1587" s="382">
        <v>99</v>
      </c>
      <c r="I1587" s="382">
        <v>99</v>
      </c>
      <c r="J1587" s="382">
        <v>999</v>
      </c>
      <c r="K1587" s="382">
        <v>99</v>
      </c>
      <c r="L1587" s="382">
        <v>99</v>
      </c>
      <c r="M1587" s="382">
        <v>99</v>
      </c>
      <c r="N1587" s="382">
        <v>415</v>
      </c>
      <c r="O1587" s="382">
        <v>99</v>
      </c>
      <c r="P1587" s="382">
        <v>9999</v>
      </c>
      <c r="Q1587" s="382">
        <v>126</v>
      </c>
      <c r="R1587" s="382">
        <v>232</v>
      </c>
      <c r="S1587" s="382">
        <v>6.4482758620689644</v>
      </c>
      <c r="T1587" s="382">
        <v>5</v>
      </c>
      <c r="U1587" s="382">
        <v>15.539999999999996</v>
      </c>
      <c r="V1587" s="382">
        <v>0</v>
      </c>
      <c r="W1587" s="382">
        <v>0</v>
      </c>
      <c r="X1587" s="382">
        <v>0</v>
      </c>
      <c r="Y1587" s="382">
        <v>0</v>
      </c>
      <c r="Z1587" s="382">
        <v>0.28633233644962591</v>
      </c>
      <c r="AA1587" s="382">
        <v>1.7948433203457548</v>
      </c>
      <c r="AB1587" s="382">
        <v>1.6001077549922089</v>
      </c>
      <c r="AC1587" s="382">
        <v>-7.464574924195035</v>
      </c>
      <c r="AD1587" s="382">
        <v>7.1123674131111141</v>
      </c>
      <c r="AE1587" s="382">
        <v>18.91066438312366</v>
      </c>
      <c r="AF1587" s="382">
        <v>1.2730465320456543</v>
      </c>
      <c r="AG1587" s="382">
        <v>2.4846740939672798</v>
      </c>
      <c r="AH1587" s="382">
        <v>1.7241379310344827</v>
      </c>
    </row>
    <row r="1588" spans="1:34" ht="15.6">
      <c r="A1588" s="382">
        <v>13</v>
      </c>
      <c r="B1588" s="382">
        <v>104</v>
      </c>
      <c r="C1588" s="382">
        <v>2019</v>
      </c>
      <c r="D1588" s="382">
        <v>99</v>
      </c>
      <c r="E1588" s="382">
        <v>99</v>
      </c>
      <c r="F1588" s="382">
        <v>99</v>
      </c>
      <c r="G1588" s="382">
        <v>99</v>
      </c>
      <c r="H1588" s="382">
        <v>99</v>
      </c>
      <c r="I1588" s="382">
        <v>99</v>
      </c>
      <c r="J1588" s="382">
        <v>999</v>
      </c>
      <c r="K1588" s="382">
        <v>99</v>
      </c>
      <c r="L1588" s="382">
        <v>99</v>
      </c>
      <c r="M1588" s="382">
        <v>99</v>
      </c>
      <c r="N1588" s="382">
        <v>416</v>
      </c>
      <c r="O1588" s="382">
        <v>99</v>
      </c>
      <c r="P1588" s="382">
        <v>9999</v>
      </c>
      <c r="Q1588" s="382">
        <v>89</v>
      </c>
      <c r="R1588" s="382">
        <v>158</v>
      </c>
      <c r="S1588" s="382">
        <v>6.5126582278481004</v>
      </c>
      <c r="T1588" s="382">
        <v>5.2658227848101262</v>
      </c>
      <c r="U1588" s="382">
        <v>16.525063291139237</v>
      </c>
      <c r="V1588" s="382">
        <v>0</v>
      </c>
      <c r="W1588" s="382">
        <v>0</v>
      </c>
      <c r="X1588" s="382">
        <v>100</v>
      </c>
      <c r="Y1588" s="382">
        <v>0</v>
      </c>
      <c r="Z1588" s="382">
        <v>0.2925071606510683</v>
      </c>
      <c r="AA1588" s="382">
        <v>1.6677785641049589</v>
      </c>
      <c r="AB1588" s="382">
        <v>1.7004010008028965</v>
      </c>
      <c r="AC1588" s="382">
        <v>-5.4361967469579211</v>
      </c>
      <c r="AD1588" s="382">
        <v>-5.42419847226983</v>
      </c>
      <c r="AE1588" s="382">
        <v>8.5853258343966647</v>
      </c>
      <c r="AF1588" s="382">
        <v>0.86698858647936805</v>
      </c>
      <c r="AG1588" s="382">
        <v>1.79941216004993</v>
      </c>
      <c r="AH1588" s="382">
        <v>1.2658227848101264</v>
      </c>
    </row>
    <row r="1589" spans="1:34" ht="15.6">
      <c r="A1589" s="382">
        <v>13</v>
      </c>
      <c r="B1589" s="382">
        <v>105</v>
      </c>
      <c r="C1589" s="382">
        <v>2019</v>
      </c>
      <c r="D1589" s="382">
        <v>99</v>
      </c>
      <c r="E1589" s="382">
        <v>99</v>
      </c>
      <c r="F1589" s="382">
        <v>99</v>
      </c>
      <c r="G1589" s="382">
        <v>99</v>
      </c>
      <c r="H1589" s="382">
        <v>99</v>
      </c>
      <c r="I1589" s="382">
        <v>99</v>
      </c>
      <c r="J1589" s="382">
        <v>999</v>
      </c>
      <c r="K1589" s="382">
        <v>99</v>
      </c>
      <c r="L1589" s="382">
        <v>99</v>
      </c>
      <c r="M1589" s="382">
        <v>99</v>
      </c>
      <c r="N1589" s="382">
        <v>417</v>
      </c>
      <c r="O1589" s="382">
        <v>99</v>
      </c>
      <c r="P1589" s="382">
        <v>9999</v>
      </c>
      <c r="Q1589" s="382">
        <v>68</v>
      </c>
      <c r="R1589" s="382">
        <v>122</v>
      </c>
      <c r="S1589" s="382">
        <v>6.5327868852458995</v>
      </c>
      <c r="T1589" s="382">
        <v>5.4918032786885265</v>
      </c>
      <c r="U1589" s="382">
        <v>17.462131147540987</v>
      </c>
      <c r="V1589" s="382">
        <v>0</v>
      </c>
      <c r="W1589" s="382">
        <v>0</v>
      </c>
      <c r="X1589" s="382">
        <v>100</v>
      </c>
      <c r="Y1589" s="382">
        <v>0</v>
      </c>
      <c r="Z1589" s="382">
        <v>0.2796257144422688</v>
      </c>
      <c r="AA1589" s="382">
        <v>1.5690888356795605</v>
      </c>
      <c r="AB1589" s="382">
        <v>1.6458885767883451</v>
      </c>
      <c r="AC1589" s="382">
        <v>-3.6214862836885846</v>
      </c>
      <c r="AD1589" s="382">
        <v>16.014938081113556</v>
      </c>
      <c r="AE1589" s="382">
        <v>6.0408018556511358</v>
      </c>
      <c r="AF1589" s="382">
        <v>0.66944688323090451</v>
      </c>
      <c r="AG1589" s="382">
        <v>1.4682077387348598</v>
      </c>
      <c r="AH1589" s="382">
        <v>0.81967213114754112</v>
      </c>
    </row>
    <row r="1590" spans="1:34" ht="15.6">
      <c r="A1590" s="382">
        <v>13</v>
      </c>
      <c r="B1590" s="382">
        <v>106</v>
      </c>
      <c r="C1590" s="382">
        <v>2019</v>
      </c>
      <c r="D1590" s="382">
        <v>99</v>
      </c>
      <c r="E1590" s="382">
        <v>99</v>
      </c>
      <c r="F1590" s="382">
        <v>99</v>
      </c>
      <c r="G1590" s="382">
        <v>99</v>
      </c>
      <c r="H1590" s="382">
        <v>99</v>
      </c>
      <c r="I1590" s="382">
        <v>99</v>
      </c>
      <c r="J1590" s="382">
        <v>999</v>
      </c>
      <c r="K1590" s="382">
        <v>99</v>
      </c>
      <c r="L1590" s="382">
        <v>99</v>
      </c>
      <c r="M1590" s="382">
        <v>99</v>
      </c>
      <c r="N1590" s="382">
        <v>418</v>
      </c>
      <c r="O1590" s="382">
        <v>99</v>
      </c>
      <c r="P1590" s="382">
        <v>9999</v>
      </c>
      <c r="Q1590" s="382">
        <v>51</v>
      </c>
      <c r="R1590" s="382">
        <v>62</v>
      </c>
      <c r="S1590" s="382">
        <v>6.8870967741935489</v>
      </c>
      <c r="T1590" s="382">
        <v>5.7741935483870979</v>
      </c>
      <c r="U1590" s="382">
        <v>18.510645161290327</v>
      </c>
      <c r="V1590" s="382">
        <v>0</v>
      </c>
      <c r="W1590" s="382">
        <v>0</v>
      </c>
      <c r="X1590" s="382">
        <v>100</v>
      </c>
      <c r="Y1590" s="382">
        <v>0</v>
      </c>
      <c r="Z1590" s="382">
        <v>0.2829845029822457</v>
      </c>
      <c r="AA1590" s="382">
        <v>1.5771026794735028</v>
      </c>
      <c r="AB1590" s="382">
        <v>1.5178439169056228</v>
      </c>
      <c r="AC1590" s="382">
        <v>8.4368934942798148</v>
      </c>
      <c r="AD1590" s="382">
        <v>-12.845988298615739</v>
      </c>
      <c r="AE1590" s="382">
        <v>25.886378330437473</v>
      </c>
      <c r="AF1590" s="382">
        <v>0.34021071115013174</v>
      </c>
      <c r="AG1590" s="382">
        <v>0.79094025170929605</v>
      </c>
      <c r="AH1590" s="382">
        <v>0</v>
      </c>
    </row>
    <row r="1591" spans="1:34" ht="15.6">
      <c r="A1591" s="382">
        <v>13</v>
      </c>
      <c r="B1591" s="382">
        <v>107</v>
      </c>
      <c r="C1591" s="382">
        <v>2019</v>
      </c>
      <c r="D1591" s="382">
        <v>99</v>
      </c>
      <c r="E1591" s="382">
        <v>99</v>
      </c>
      <c r="F1591" s="382">
        <v>99</v>
      </c>
      <c r="G1591" s="382">
        <v>99</v>
      </c>
      <c r="H1591" s="382">
        <v>99</v>
      </c>
      <c r="I1591" s="382">
        <v>99</v>
      </c>
      <c r="J1591" s="382">
        <v>999</v>
      </c>
      <c r="K1591" s="382">
        <v>99</v>
      </c>
      <c r="L1591" s="382">
        <v>99</v>
      </c>
      <c r="M1591" s="382">
        <v>99</v>
      </c>
      <c r="N1591" s="382">
        <v>419</v>
      </c>
      <c r="O1591" s="382">
        <v>99</v>
      </c>
      <c r="P1591" s="382">
        <v>9999</v>
      </c>
      <c r="Q1591" s="382">
        <v>37</v>
      </c>
      <c r="R1591" s="382">
        <v>50</v>
      </c>
      <c r="S1591" s="382">
        <v>6.68</v>
      </c>
      <c r="T1591" s="382">
        <v>5.48</v>
      </c>
      <c r="U1591" s="382">
        <v>19.450400000000005</v>
      </c>
      <c r="V1591" s="382">
        <v>0</v>
      </c>
      <c r="W1591" s="382">
        <v>0</v>
      </c>
      <c r="X1591" s="382">
        <v>100</v>
      </c>
      <c r="Y1591" s="382">
        <v>0</v>
      </c>
      <c r="Z1591" s="382">
        <v>0.28104063763067311</v>
      </c>
      <c r="AA1591" s="382">
        <v>1.7139428228502844</v>
      </c>
      <c r="AB1591" s="382">
        <v>1.7348198753761139</v>
      </c>
      <c r="AC1591" s="382">
        <v>3.8464765593306063</v>
      </c>
      <c r="AD1591" s="382">
        <v>-10.991993263583209</v>
      </c>
      <c r="AE1591" s="382">
        <v>17.273259445279731</v>
      </c>
      <c r="AF1591" s="382">
        <v>0.2743634767339771</v>
      </c>
      <c r="AG1591" s="382">
        <v>0.67023788717244148</v>
      </c>
      <c r="AH1591" s="382">
        <v>0</v>
      </c>
    </row>
    <row r="1592" spans="1:34" ht="15.6">
      <c r="A1592" s="382">
        <v>13</v>
      </c>
      <c r="B1592" s="382">
        <v>108</v>
      </c>
      <c r="C1592" s="382">
        <v>2019</v>
      </c>
      <c r="D1592" s="382">
        <v>99</v>
      </c>
      <c r="E1592" s="382">
        <v>99</v>
      </c>
      <c r="F1592" s="382">
        <v>99</v>
      </c>
      <c r="G1592" s="382">
        <v>99</v>
      </c>
      <c r="H1592" s="382">
        <v>99</v>
      </c>
      <c r="I1592" s="382">
        <v>99</v>
      </c>
      <c r="J1592" s="382">
        <v>999</v>
      </c>
      <c r="K1592" s="382">
        <v>99</v>
      </c>
      <c r="L1592" s="382">
        <v>99</v>
      </c>
      <c r="M1592" s="382">
        <v>99</v>
      </c>
      <c r="N1592" s="382">
        <v>420</v>
      </c>
      <c r="O1592" s="382">
        <v>99</v>
      </c>
      <c r="P1592" s="382">
        <v>9999</v>
      </c>
      <c r="Q1592" s="382">
        <v>47</v>
      </c>
      <c r="R1592" s="382">
        <v>92</v>
      </c>
      <c r="S1592" s="382">
        <v>6.4891304347826075</v>
      </c>
      <c r="T1592" s="382">
        <v>6.7282608695652177</v>
      </c>
      <c r="U1592" s="382">
        <v>22.683586956521737</v>
      </c>
      <c r="V1592" s="382">
        <v>3.2608695652173911</v>
      </c>
      <c r="W1592" s="382">
        <v>3.2608695652173911</v>
      </c>
      <c r="X1592" s="382">
        <v>100</v>
      </c>
      <c r="Y1592" s="382">
        <v>27.173913043478262</v>
      </c>
      <c r="Z1592" s="382">
        <v>2.5232818439837219</v>
      </c>
      <c r="AA1592" s="382">
        <v>1.6582767719991687</v>
      </c>
      <c r="AB1592" s="382">
        <v>1.7264141076455271</v>
      </c>
      <c r="AC1592" s="382">
        <v>-13.155131922808284</v>
      </c>
      <c r="AD1592" s="382">
        <v>24.15573134852886</v>
      </c>
      <c r="AE1592" s="382">
        <v>13.754907217283156</v>
      </c>
      <c r="AF1592" s="382">
        <v>0.50482879719051788</v>
      </c>
      <c r="AG1592" s="382">
        <v>1.4382354546552221</v>
      </c>
      <c r="AH1592" s="382">
        <v>0</v>
      </c>
    </row>
    <row r="1593" spans="1:34" ht="15.6">
      <c r="A1593" s="382">
        <v>13</v>
      </c>
      <c r="B1593" s="382">
        <v>109</v>
      </c>
      <c r="C1593" s="382">
        <v>2018</v>
      </c>
      <c r="D1593" s="382">
        <v>99</v>
      </c>
      <c r="E1593" s="382">
        <v>99</v>
      </c>
      <c r="F1593" s="382">
        <v>99</v>
      </c>
      <c r="G1593" s="382">
        <v>99</v>
      </c>
      <c r="H1593" s="382">
        <v>99</v>
      </c>
      <c r="I1593" s="382">
        <v>99</v>
      </c>
      <c r="J1593" s="382">
        <v>999</v>
      </c>
      <c r="K1593" s="382">
        <v>99</v>
      </c>
      <c r="L1593" s="382">
        <v>99</v>
      </c>
      <c r="M1593" s="382">
        <v>99</v>
      </c>
      <c r="N1593" s="382">
        <v>403</v>
      </c>
      <c r="O1593" s="382">
        <v>99</v>
      </c>
      <c r="P1593" s="382">
        <v>9999</v>
      </c>
      <c r="Q1593" s="382">
        <v>112</v>
      </c>
      <c r="R1593" s="382">
        <v>1137</v>
      </c>
      <c r="S1593" s="382">
        <v>3.9322779243623591</v>
      </c>
      <c r="T1593" s="382">
        <v>3.0615655233069492</v>
      </c>
      <c r="U1593" s="382">
        <v>3.4117238346525962</v>
      </c>
      <c r="V1593" s="382">
        <v>0</v>
      </c>
      <c r="W1593" s="382">
        <v>0</v>
      </c>
      <c r="X1593" s="382">
        <v>0</v>
      </c>
      <c r="Y1593" s="382">
        <v>0</v>
      </c>
      <c r="Z1593" s="382">
        <v>0.51653965126756007</v>
      </c>
      <c r="AA1593" s="382">
        <v>1.4003974182047765</v>
      </c>
      <c r="AB1593" s="382">
        <v>1.4375570543129839</v>
      </c>
      <c r="AC1593" s="382">
        <v>32.720416209540254</v>
      </c>
      <c r="AD1593" s="382">
        <v>31.819733978461159</v>
      </c>
      <c r="AE1593" s="382">
        <v>46.429113734489199</v>
      </c>
      <c r="AF1593" s="382">
        <v>6.1125745927638286</v>
      </c>
      <c r="AG1593" s="382">
        <v>2.6644748049002192</v>
      </c>
      <c r="AH1593" s="382">
        <v>0.17590149516270887</v>
      </c>
    </row>
    <row r="1594" spans="1:34" ht="15.6">
      <c r="A1594" s="382">
        <v>13</v>
      </c>
      <c r="B1594" s="382">
        <v>110</v>
      </c>
      <c r="C1594" s="382">
        <v>2018</v>
      </c>
      <c r="D1594" s="382">
        <v>99</v>
      </c>
      <c r="E1594" s="382">
        <v>99</v>
      </c>
      <c r="F1594" s="382">
        <v>99</v>
      </c>
      <c r="G1594" s="382">
        <v>99</v>
      </c>
      <c r="H1594" s="382">
        <v>99</v>
      </c>
      <c r="I1594" s="382">
        <v>99</v>
      </c>
      <c r="J1594" s="382">
        <v>999</v>
      </c>
      <c r="K1594" s="382">
        <v>99</v>
      </c>
      <c r="L1594" s="382">
        <v>99</v>
      </c>
      <c r="M1594" s="382">
        <v>99</v>
      </c>
      <c r="N1594" s="382">
        <v>404</v>
      </c>
      <c r="O1594" s="382">
        <v>99</v>
      </c>
      <c r="P1594" s="382">
        <v>9999</v>
      </c>
      <c r="Q1594" s="382">
        <v>160</v>
      </c>
      <c r="R1594" s="382">
        <v>2305</v>
      </c>
      <c r="S1594" s="382">
        <v>4.8520607375271139</v>
      </c>
      <c r="T1594" s="382">
        <v>4.0086767895878532</v>
      </c>
      <c r="U1594" s="382">
        <v>4.5970455531453345</v>
      </c>
      <c r="V1594" s="382">
        <v>0</v>
      </c>
      <c r="W1594" s="382">
        <v>0</v>
      </c>
      <c r="X1594" s="382">
        <v>0</v>
      </c>
      <c r="Y1594" s="382">
        <v>0</v>
      </c>
      <c r="Z1594" s="382">
        <v>0.28105733137822098</v>
      </c>
      <c r="AA1594" s="382">
        <v>1.4109200259126549</v>
      </c>
      <c r="AB1594" s="382">
        <v>1.440026883366833</v>
      </c>
      <c r="AC1594" s="382">
        <v>12.351947645260909</v>
      </c>
      <c r="AD1594" s="382">
        <v>8.9836882281014478</v>
      </c>
      <c r="AE1594" s="382">
        <v>43.302722033036495</v>
      </c>
      <c r="AF1594" s="382">
        <v>12.391806892102577</v>
      </c>
      <c r="AG1594" s="382">
        <v>7.278250866285898</v>
      </c>
      <c r="AH1594" s="382">
        <v>0.17353579175704986</v>
      </c>
    </row>
    <row r="1595" spans="1:34" ht="15.6">
      <c r="A1595" s="382">
        <v>13</v>
      </c>
      <c r="B1595" s="382">
        <v>111</v>
      </c>
      <c r="C1595" s="382">
        <v>2018</v>
      </c>
      <c r="D1595" s="382">
        <v>99</v>
      </c>
      <c r="E1595" s="382">
        <v>99</v>
      </c>
      <c r="F1595" s="382">
        <v>99</v>
      </c>
      <c r="G1595" s="382">
        <v>99</v>
      </c>
      <c r="H1595" s="382">
        <v>99</v>
      </c>
      <c r="I1595" s="382">
        <v>99</v>
      </c>
      <c r="J1595" s="382">
        <v>999</v>
      </c>
      <c r="K1595" s="382">
        <v>99</v>
      </c>
      <c r="L1595" s="382">
        <v>99</v>
      </c>
      <c r="M1595" s="382">
        <v>99</v>
      </c>
      <c r="N1595" s="382">
        <v>405</v>
      </c>
      <c r="O1595" s="382">
        <v>99</v>
      </c>
      <c r="P1595" s="382">
        <v>9999</v>
      </c>
      <c r="Q1595" s="382">
        <v>207</v>
      </c>
      <c r="R1595" s="382">
        <v>3262</v>
      </c>
      <c r="S1595" s="382">
        <v>5.1995708154506444</v>
      </c>
      <c r="T1595" s="382">
        <v>4.2455548743102396</v>
      </c>
      <c r="U1595" s="382">
        <v>5.5438933169834526</v>
      </c>
      <c r="V1595" s="382">
        <v>0</v>
      </c>
      <c r="W1595" s="382">
        <v>3.0656039239730228E-2</v>
      </c>
      <c r="X1595" s="382">
        <v>0</v>
      </c>
      <c r="Y1595" s="382">
        <v>0</v>
      </c>
      <c r="Z1595" s="382">
        <v>0.28525320583464914</v>
      </c>
      <c r="AA1595" s="382">
        <v>1.4679364219177395</v>
      </c>
      <c r="AB1595" s="382">
        <v>1.4192240764076098</v>
      </c>
      <c r="AC1595" s="382">
        <v>3.5518803939008374</v>
      </c>
      <c r="AD1595" s="382">
        <v>3.7196814139335825</v>
      </c>
      <c r="AE1595" s="382">
        <v>38.05489191975137</v>
      </c>
      <c r="AF1595" s="382">
        <v>17.536691575721736</v>
      </c>
      <c r="AG1595" s="382">
        <v>12.42155895195069</v>
      </c>
      <c r="AH1595" s="382">
        <v>0.18393623543838128</v>
      </c>
    </row>
    <row r="1596" spans="1:34" ht="15.6">
      <c r="A1596" s="382">
        <v>13</v>
      </c>
      <c r="B1596" s="382">
        <v>112</v>
      </c>
      <c r="C1596" s="382">
        <v>2018</v>
      </c>
      <c r="D1596" s="382">
        <v>99</v>
      </c>
      <c r="E1596" s="382">
        <v>99</v>
      </c>
      <c r="F1596" s="382">
        <v>99</v>
      </c>
      <c r="G1596" s="382">
        <v>99</v>
      </c>
      <c r="H1596" s="382">
        <v>99</v>
      </c>
      <c r="I1596" s="382">
        <v>99</v>
      </c>
      <c r="J1596" s="382">
        <v>999</v>
      </c>
      <c r="K1596" s="382">
        <v>99</v>
      </c>
      <c r="L1596" s="382">
        <v>99</v>
      </c>
      <c r="M1596" s="382">
        <v>99</v>
      </c>
      <c r="N1596" s="382">
        <v>406</v>
      </c>
      <c r="O1596" s="382">
        <v>99</v>
      </c>
      <c r="P1596" s="382">
        <v>9999</v>
      </c>
      <c r="Q1596" s="382">
        <v>274</v>
      </c>
      <c r="R1596" s="382">
        <v>2591</v>
      </c>
      <c r="S1596" s="382">
        <v>5.2466229255113843</v>
      </c>
      <c r="T1596" s="382">
        <v>4.3033577769201088</v>
      </c>
      <c r="U1596" s="382">
        <v>6.5100771902740275</v>
      </c>
      <c r="V1596" s="382">
        <v>0</v>
      </c>
      <c r="W1596" s="382">
        <v>0</v>
      </c>
      <c r="X1596" s="382">
        <v>0</v>
      </c>
      <c r="Y1596" s="382">
        <v>0</v>
      </c>
      <c r="Z1596" s="382">
        <v>0.28399163435545433</v>
      </c>
      <c r="AA1596" s="382">
        <v>1.5099576790210625</v>
      </c>
      <c r="AB1596" s="382">
        <v>1.4537194323836529</v>
      </c>
      <c r="AC1596" s="382">
        <v>-0.67947012004858254</v>
      </c>
      <c r="AD1596" s="382">
        <v>-1.2368821798170264</v>
      </c>
      <c r="AE1596" s="382">
        <v>42.799168826415006</v>
      </c>
      <c r="AF1596" s="382">
        <v>13.929358636632443</v>
      </c>
      <c r="AG1596" s="382">
        <v>11.585928252954391</v>
      </c>
      <c r="AH1596" s="382">
        <v>0.3473562331146276</v>
      </c>
    </row>
    <row r="1597" spans="1:34" ht="15.6">
      <c r="A1597" s="382">
        <v>13</v>
      </c>
      <c r="B1597" s="382">
        <v>113</v>
      </c>
      <c r="C1597" s="382">
        <v>2018</v>
      </c>
      <c r="D1597" s="382">
        <v>99</v>
      </c>
      <c r="E1597" s="382">
        <v>99</v>
      </c>
      <c r="F1597" s="382">
        <v>99</v>
      </c>
      <c r="G1597" s="382">
        <v>99</v>
      </c>
      <c r="H1597" s="382">
        <v>99</v>
      </c>
      <c r="I1597" s="382">
        <v>99</v>
      </c>
      <c r="J1597" s="382">
        <v>999</v>
      </c>
      <c r="K1597" s="382">
        <v>99</v>
      </c>
      <c r="L1597" s="382">
        <v>99</v>
      </c>
      <c r="M1597" s="382">
        <v>99</v>
      </c>
      <c r="N1597" s="382">
        <v>407</v>
      </c>
      <c r="O1597" s="382">
        <v>99</v>
      </c>
      <c r="P1597" s="382">
        <v>9999</v>
      </c>
      <c r="Q1597" s="382">
        <v>331</v>
      </c>
      <c r="R1597" s="382">
        <v>2257</v>
      </c>
      <c r="S1597" s="382">
        <v>5.123615418697387</v>
      </c>
      <c r="T1597" s="382">
        <v>4.2720425343376158</v>
      </c>
      <c r="U1597" s="382">
        <v>7.5237128932210915</v>
      </c>
      <c r="V1597" s="382">
        <v>0</v>
      </c>
      <c r="W1597" s="382">
        <v>0</v>
      </c>
      <c r="X1597" s="382">
        <v>0</v>
      </c>
      <c r="Y1597" s="382">
        <v>0</v>
      </c>
      <c r="Z1597" s="382">
        <v>0.28210227781797542</v>
      </c>
      <c r="AA1597" s="382">
        <v>1.3950528609323349</v>
      </c>
      <c r="AB1597" s="382">
        <v>1.5736203012232997</v>
      </c>
      <c r="AC1597" s="382">
        <v>-9.4107461562593281E-2</v>
      </c>
      <c r="AD1597" s="382">
        <v>-0.98706496617276385</v>
      </c>
      <c r="AE1597" s="382">
        <v>38.449937163953365</v>
      </c>
      <c r="AF1597" s="382">
        <v>12.133756249663996</v>
      </c>
      <c r="AG1597" s="382">
        <v>11.663826670286044</v>
      </c>
      <c r="AH1597" s="382">
        <v>0.88613203367301741</v>
      </c>
    </row>
    <row r="1598" spans="1:34" ht="15.6">
      <c r="A1598" s="382">
        <v>13</v>
      </c>
      <c r="B1598" s="382">
        <v>114</v>
      </c>
      <c r="C1598" s="382">
        <v>2018</v>
      </c>
      <c r="D1598" s="382">
        <v>99</v>
      </c>
      <c r="E1598" s="382">
        <v>99</v>
      </c>
      <c r="F1598" s="382">
        <v>99</v>
      </c>
      <c r="G1598" s="382">
        <v>99</v>
      </c>
      <c r="H1598" s="382">
        <v>99</v>
      </c>
      <c r="I1598" s="382">
        <v>99</v>
      </c>
      <c r="J1598" s="382">
        <v>999</v>
      </c>
      <c r="K1598" s="382">
        <v>99</v>
      </c>
      <c r="L1598" s="382">
        <v>99</v>
      </c>
      <c r="M1598" s="382">
        <v>99</v>
      </c>
      <c r="N1598" s="382">
        <v>408</v>
      </c>
      <c r="O1598" s="382">
        <v>99</v>
      </c>
      <c r="P1598" s="382">
        <v>9999</v>
      </c>
      <c r="Q1598" s="382">
        <v>325</v>
      </c>
      <c r="R1598" s="382">
        <v>1612</v>
      </c>
      <c r="S1598" s="382">
        <v>5.1060794044665005</v>
      </c>
      <c r="T1598" s="382">
        <v>4.2586848635235741</v>
      </c>
      <c r="U1598" s="382">
        <v>8.5609925558312696</v>
      </c>
      <c r="V1598" s="382">
        <v>0</v>
      </c>
      <c r="W1598" s="382">
        <v>0</v>
      </c>
      <c r="X1598" s="382">
        <v>0</v>
      </c>
      <c r="Y1598" s="382">
        <v>0</v>
      </c>
      <c r="Z1598" s="382">
        <v>0.28502994043166513</v>
      </c>
      <c r="AA1598" s="382">
        <v>1.2520108941437889</v>
      </c>
      <c r="AB1598" s="382">
        <v>1.5440449142479804</v>
      </c>
      <c r="AC1598" s="382">
        <v>-2.9638335054691072</v>
      </c>
      <c r="AD1598" s="382">
        <v>0.11926373647569528</v>
      </c>
      <c r="AE1598" s="382">
        <v>30.670298118380792</v>
      </c>
      <c r="AF1598" s="382">
        <v>8.6662007418955991</v>
      </c>
      <c r="AG1598" s="382">
        <v>9.4790855010171278</v>
      </c>
      <c r="AH1598" s="382">
        <v>0.99255583126550895</v>
      </c>
    </row>
    <row r="1599" spans="1:34" ht="15.6">
      <c r="A1599" s="382">
        <v>13</v>
      </c>
      <c r="B1599" s="382">
        <v>115</v>
      </c>
      <c r="C1599" s="382">
        <v>2018</v>
      </c>
      <c r="D1599" s="382">
        <v>99</v>
      </c>
      <c r="E1599" s="382">
        <v>99</v>
      </c>
      <c r="F1599" s="382">
        <v>99</v>
      </c>
      <c r="G1599" s="382">
        <v>99</v>
      </c>
      <c r="H1599" s="382">
        <v>99</v>
      </c>
      <c r="I1599" s="382">
        <v>99</v>
      </c>
      <c r="J1599" s="382">
        <v>999</v>
      </c>
      <c r="K1599" s="382">
        <v>99</v>
      </c>
      <c r="L1599" s="382">
        <v>99</v>
      </c>
      <c r="M1599" s="382">
        <v>99</v>
      </c>
      <c r="N1599" s="382">
        <v>409</v>
      </c>
      <c r="O1599" s="382">
        <v>99</v>
      </c>
      <c r="P1599" s="382">
        <v>9999</v>
      </c>
      <c r="Q1599" s="382">
        <v>327</v>
      </c>
      <c r="R1599" s="382">
        <v>1354</v>
      </c>
      <c r="S1599" s="382">
        <v>5.2370753323485948</v>
      </c>
      <c r="T1599" s="382">
        <v>4.241506646971934</v>
      </c>
      <c r="U1599" s="382">
        <v>9.5566469719350007</v>
      </c>
      <c r="V1599" s="382">
        <v>0</v>
      </c>
      <c r="W1599" s="382">
        <v>0</v>
      </c>
      <c r="X1599" s="382">
        <v>0</v>
      </c>
      <c r="Y1599" s="382">
        <v>0</v>
      </c>
      <c r="Z1599" s="382">
        <v>0.28210039547288945</v>
      </c>
      <c r="AA1599" s="382">
        <v>1.2077111970733181</v>
      </c>
      <c r="AB1599" s="382">
        <v>1.5179933419303548</v>
      </c>
      <c r="AC1599" s="382">
        <v>4.8918747487244989</v>
      </c>
      <c r="AD1599" s="382">
        <v>-0.41798579058428809</v>
      </c>
      <c r="AE1599" s="382">
        <v>25.117035058378953</v>
      </c>
      <c r="AF1599" s="382">
        <v>7.2791785387882388</v>
      </c>
      <c r="AG1599" s="382">
        <v>8.8879477184232805</v>
      </c>
      <c r="AH1599" s="382">
        <v>0.96011816838995601</v>
      </c>
    </row>
    <row r="1600" spans="1:34" ht="15.6">
      <c r="A1600" s="382">
        <v>13</v>
      </c>
      <c r="B1600" s="382">
        <v>116</v>
      </c>
      <c r="C1600" s="382">
        <v>2018</v>
      </c>
      <c r="D1600" s="382">
        <v>99</v>
      </c>
      <c r="E1600" s="382">
        <v>99</v>
      </c>
      <c r="F1600" s="382">
        <v>99</v>
      </c>
      <c r="G1600" s="382">
        <v>99</v>
      </c>
      <c r="H1600" s="382">
        <v>99</v>
      </c>
      <c r="I1600" s="382">
        <v>99</v>
      </c>
      <c r="J1600" s="382">
        <v>999</v>
      </c>
      <c r="K1600" s="382">
        <v>99</v>
      </c>
      <c r="L1600" s="382">
        <v>99</v>
      </c>
      <c r="M1600" s="382">
        <v>99</v>
      </c>
      <c r="N1600" s="382">
        <v>410</v>
      </c>
      <c r="O1600" s="382">
        <v>99</v>
      </c>
      <c r="P1600" s="382">
        <v>9999</v>
      </c>
      <c r="Q1600" s="382">
        <v>304</v>
      </c>
      <c r="R1600" s="382">
        <v>1083</v>
      </c>
      <c r="S1600" s="382">
        <v>5.4681440443213285</v>
      </c>
      <c r="T1600" s="382">
        <v>4.3638042474607559</v>
      </c>
      <c r="U1600" s="382">
        <v>10.543481071098794</v>
      </c>
      <c r="V1600" s="382">
        <v>0</v>
      </c>
      <c r="W1600" s="382">
        <v>0</v>
      </c>
      <c r="X1600" s="382">
        <v>0</v>
      </c>
      <c r="Y1600" s="382">
        <v>0</v>
      </c>
      <c r="Z1600" s="382">
        <v>0.28936804509735348</v>
      </c>
      <c r="AA1600" s="382">
        <v>1.2191345224658536</v>
      </c>
      <c r="AB1600" s="382">
        <v>1.4801428415822036</v>
      </c>
      <c r="AC1600" s="382">
        <v>-4.2859596780187958</v>
      </c>
      <c r="AD1600" s="382">
        <v>5.0939270843612068</v>
      </c>
      <c r="AE1600" s="382">
        <v>15.430408119400052</v>
      </c>
      <c r="AF1600" s="382">
        <v>5.8222676200204306</v>
      </c>
      <c r="AG1600" s="382">
        <v>7.8431363121332733</v>
      </c>
      <c r="AH1600" s="382">
        <v>1.3850415512465373</v>
      </c>
    </row>
    <row r="1601" spans="1:34" ht="15.6">
      <c r="A1601" s="382">
        <v>13</v>
      </c>
      <c r="B1601" s="382">
        <v>117</v>
      </c>
      <c r="C1601" s="382">
        <v>2018</v>
      </c>
      <c r="D1601" s="382">
        <v>99</v>
      </c>
      <c r="E1601" s="382">
        <v>99</v>
      </c>
      <c r="F1601" s="382">
        <v>99</v>
      </c>
      <c r="G1601" s="382">
        <v>99</v>
      </c>
      <c r="H1601" s="382">
        <v>99</v>
      </c>
      <c r="I1601" s="382">
        <v>99</v>
      </c>
      <c r="J1601" s="382">
        <v>999</v>
      </c>
      <c r="K1601" s="382">
        <v>99</v>
      </c>
      <c r="L1601" s="382">
        <v>99</v>
      </c>
      <c r="M1601" s="382">
        <v>99</v>
      </c>
      <c r="N1601" s="382">
        <v>411</v>
      </c>
      <c r="O1601" s="382">
        <v>99</v>
      </c>
      <c r="P1601" s="382">
        <v>9999</v>
      </c>
      <c r="Q1601" s="382">
        <v>256</v>
      </c>
      <c r="R1601" s="382">
        <v>836</v>
      </c>
      <c r="S1601" s="382">
        <v>5.6985645933014348</v>
      </c>
      <c r="T1601" s="382">
        <v>4.4234449760765537</v>
      </c>
      <c r="U1601" s="382">
        <v>11.545406698564589</v>
      </c>
      <c r="V1601" s="382">
        <v>0</v>
      </c>
      <c r="W1601" s="382">
        <v>0</v>
      </c>
      <c r="X1601" s="382">
        <v>0</v>
      </c>
      <c r="Y1601" s="382">
        <v>0</v>
      </c>
      <c r="Z1601" s="382">
        <v>0.2816381542118066</v>
      </c>
      <c r="AA1601" s="382">
        <v>1.3033074770747684</v>
      </c>
      <c r="AB1601" s="382">
        <v>1.5483053239458213</v>
      </c>
      <c r="AC1601" s="382">
        <v>5.3452137395781092</v>
      </c>
      <c r="AD1601" s="382">
        <v>2.9011370609396021</v>
      </c>
      <c r="AE1601" s="382">
        <v>14.920640915818586</v>
      </c>
      <c r="AF1601" s="382">
        <v>4.4943820224719104</v>
      </c>
      <c r="AG1601" s="382">
        <v>6.6296835212804686</v>
      </c>
      <c r="AH1601" s="382">
        <v>1.3157894736842111</v>
      </c>
    </row>
    <row r="1602" spans="1:34" ht="15.6">
      <c r="A1602" s="382">
        <v>13</v>
      </c>
      <c r="B1602" s="382">
        <v>118</v>
      </c>
      <c r="C1602" s="382">
        <v>2018</v>
      </c>
      <c r="D1602" s="382">
        <v>99</v>
      </c>
      <c r="E1602" s="382">
        <v>99</v>
      </c>
      <c r="F1602" s="382">
        <v>99</v>
      </c>
      <c r="G1602" s="382">
        <v>99</v>
      </c>
      <c r="H1602" s="382">
        <v>99</v>
      </c>
      <c r="I1602" s="382">
        <v>99</v>
      </c>
      <c r="J1602" s="382">
        <v>999</v>
      </c>
      <c r="K1602" s="382">
        <v>99</v>
      </c>
      <c r="L1602" s="382">
        <v>99</v>
      </c>
      <c r="M1602" s="382">
        <v>99</v>
      </c>
      <c r="N1602" s="382">
        <v>412</v>
      </c>
      <c r="O1602" s="382">
        <v>99</v>
      </c>
      <c r="P1602" s="382">
        <v>9999</v>
      </c>
      <c r="Q1602" s="382">
        <v>237</v>
      </c>
      <c r="R1602" s="382">
        <v>698</v>
      </c>
      <c r="S1602" s="382">
        <v>5.8094555873925486</v>
      </c>
      <c r="T1602" s="382">
        <v>4.5630372492836679</v>
      </c>
      <c r="U1602" s="382">
        <v>12.52134670487106</v>
      </c>
      <c r="V1602" s="382">
        <v>0</v>
      </c>
      <c r="W1602" s="382">
        <v>0</v>
      </c>
      <c r="X1602" s="382">
        <v>0</v>
      </c>
      <c r="Y1602" s="382">
        <v>0</v>
      </c>
      <c r="Z1602" s="382">
        <v>0.28153268117403946</v>
      </c>
      <c r="AA1602" s="382">
        <v>1.3843463764034356</v>
      </c>
      <c r="AB1602" s="382">
        <v>1.5466603086522717</v>
      </c>
      <c r="AC1602" s="382">
        <v>6.322327823865912</v>
      </c>
      <c r="AD1602" s="382">
        <v>5.7284638260453358</v>
      </c>
      <c r="AE1602" s="382">
        <v>11.367297583229076</v>
      </c>
      <c r="AF1602" s="382">
        <v>3.7524864254609969</v>
      </c>
      <c r="AG1602" s="382">
        <v>6.0032129233481202</v>
      </c>
      <c r="AH1602" s="382">
        <v>2.005730659025788</v>
      </c>
    </row>
    <row r="1603" spans="1:34" ht="15.6">
      <c r="A1603" s="382">
        <v>13</v>
      </c>
      <c r="B1603" s="382">
        <v>119</v>
      </c>
      <c r="C1603" s="382">
        <v>2018</v>
      </c>
      <c r="D1603" s="382">
        <v>99</v>
      </c>
      <c r="E1603" s="382">
        <v>99</v>
      </c>
      <c r="F1603" s="382">
        <v>99</v>
      </c>
      <c r="G1603" s="382">
        <v>99</v>
      </c>
      <c r="H1603" s="382">
        <v>99</v>
      </c>
      <c r="I1603" s="382">
        <v>99</v>
      </c>
      <c r="J1603" s="382">
        <v>999</v>
      </c>
      <c r="K1603" s="382">
        <v>99</v>
      </c>
      <c r="L1603" s="382">
        <v>99</v>
      </c>
      <c r="M1603" s="382">
        <v>99</v>
      </c>
      <c r="N1603" s="382">
        <v>413</v>
      </c>
      <c r="O1603" s="382">
        <v>99</v>
      </c>
      <c r="P1603" s="382">
        <v>9999</v>
      </c>
      <c r="Q1603" s="382">
        <v>183</v>
      </c>
      <c r="R1603" s="382">
        <v>514</v>
      </c>
      <c r="S1603" s="382">
        <v>5.8852140077821007</v>
      </c>
      <c r="T1603" s="382">
        <v>4.6906614785992202</v>
      </c>
      <c r="U1603" s="382">
        <v>13.504221789883269</v>
      </c>
      <c r="V1603" s="382">
        <v>0</v>
      </c>
      <c r="W1603" s="382">
        <v>0.19455252918287935</v>
      </c>
      <c r="X1603" s="382">
        <v>0</v>
      </c>
      <c r="Y1603" s="382">
        <v>0</v>
      </c>
      <c r="Z1603" s="382">
        <v>0.29206209934818889</v>
      </c>
      <c r="AA1603" s="382">
        <v>1.4815516805755471</v>
      </c>
      <c r="AB1603" s="382">
        <v>1.544297389190078</v>
      </c>
      <c r="AC1603" s="382">
        <v>-2.6261874059097861</v>
      </c>
      <c r="AD1603" s="382">
        <v>-2.6263816958809918</v>
      </c>
      <c r="AE1603" s="382">
        <v>13.498956911412424</v>
      </c>
      <c r="AF1603" s="382">
        <v>2.7632922961131112</v>
      </c>
      <c r="AG1603" s="382">
        <v>4.7677114666250526</v>
      </c>
      <c r="AH1603" s="382">
        <v>2.3346303501945527</v>
      </c>
    </row>
    <row r="1604" spans="1:34" ht="15.6">
      <c r="A1604" s="382">
        <v>13</v>
      </c>
      <c r="B1604" s="382">
        <v>120</v>
      </c>
      <c r="C1604" s="382">
        <v>2018</v>
      </c>
      <c r="D1604" s="382">
        <v>99</v>
      </c>
      <c r="E1604" s="382">
        <v>99</v>
      </c>
      <c r="F1604" s="382">
        <v>99</v>
      </c>
      <c r="G1604" s="382">
        <v>99</v>
      </c>
      <c r="H1604" s="382">
        <v>99</v>
      </c>
      <c r="I1604" s="382">
        <v>99</v>
      </c>
      <c r="J1604" s="382">
        <v>999</v>
      </c>
      <c r="K1604" s="382">
        <v>99</v>
      </c>
      <c r="L1604" s="382">
        <v>99</v>
      </c>
      <c r="M1604" s="382">
        <v>99</v>
      </c>
      <c r="N1604" s="382">
        <v>414</v>
      </c>
      <c r="O1604" s="382">
        <v>99</v>
      </c>
      <c r="P1604" s="382">
        <v>9999</v>
      </c>
      <c r="Q1604" s="382">
        <v>125</v>
      </c>
      <c r="R1604" s="382">
        <v>296</v>
      </c>
      <c r="S1604" s="382">
        <v>5.8344594594594597</v>
      </c>
      <c r="T1604" s="382">
        <v>4.6351351351351342</v>
      </c>
      <c r="U1604" s="382">
        <v>14.525371621621629</v>
      </c>
      <c r="V1604" s="382">
        <v>0</v>
      </c>
      <c r="W1604" s="382">
        <v>0</v>
      </c>
      <c r="X1604" s="382">
        <v>0</v>
      </c>
      <c r="Y1604" s="382">
        <v>0</v>
      </c>
      <c r="Z1604" s="382">
        <v>0.29140595303564404</v>
      </c>
      <c r="AA1604" s="382">
        <v>1.4942327344067503</v>
      </c>
      <c r="AB1604" s="382">
        <v>1.6176753785562621</v>
      </c>
      <c r="AC1604" s="382">
        <v>7.7302027297612561</v>
      </c>
      <c r="AD1604" s="382">
        <v>6.120448341534626</v>
      </c>
      <c r="AE1604" s="382">
        <v>6.7257221361537711</v>
      </c>
      <c r="AF1604" s="382">
        <v>1.5913122950379004</v>
      </c>
      <c r="AG1604" s="382">
        <v>2.9532230341382046</v>
      </c>
      <c r="AH1604" s="382">
        <v>1.6891891891891897</v>
      </c>
    </row>
    <row r="1605" spans="1:34" ht="15.6">
      <c r="A1605" s="382">
        <v>13</v>
      </c>
      <c r="B1605" s="382">
        <v>121</v>
      </c>
      <c r="C1605" s="382">
        <v>2018</v>
      </c>
      <c r="D1605" s="382">
        <v>99</v>
      </c>
      <c r="E1605" s="382">
        <v>99</v>
      </c>
      <c r="F1605" s="382">
        <v>99</v>
      </c>
      <c r="G1605" s="382">
        <v>99</v>
      </c>
      <c r="H1605" s="382">
        <v>99</v>
      </c>
      <c r="I1605" s="382">
        <v>99</v>
      </c>
      <c r="J1605" s="382">
        <v>999</v>
      </c>
      <c r="K1605" s="382">
        <v>99</v>
      </c>
      <c r="L1605" s="382">
        <v>99</v>
      </c>
      <c r="M1605" s="382">
        <v>99</v>
      </c>
      <c r="N1605" s="382">
        <v>415</v>
      </c>
      <c r="O1605" s="382">
        <v>99</v>
      </c>
      <c r="P1605" s="382">
        <v>9999</v>
      </c>
      <c r="Q1605" s="382">
        <v>110</v>
      </c>
      <c r="R1605" s="382">
        <v>213</v>
      </c>
      <c r="S1605" s="382">
        <v>6.1643192488262892</v>
      </c>
      <c r="T1605" s="382">
        <v>4.755868544600939</v>
      </c>
      <c r="U1605" s="382">
        <v>15.547605633802812</v>
      </c>
      <c r="V1605" s="382">
        <v>0</v>
      </c>
      <c r="W1605" s="382">
        <v>0</v>
      </c>
      <c r="X1605" s="382">
        <v>0</v>
      </c>
      <c r="Y1605" s="382">
        <v>0</v>
      </c>
      <c r="Z1605" s="382">
        <v>0.2730481640191757</v>
      </c>
      <c r="AA1605" s="382">
        <v>1.6203645713510213</v>
      </c>
      <c r="AB1605" s="382">
        <v>1.5614264038514138</v>
      </c>
      <c r="AC1605" s="382">
        <v>8.0792309364845316</v>
      </c>
      <c r="AD1605" s="382">
        <v>-3.0332171571797644</v>
      </c>
      <c r="AE1605" s="382">
        <v>7.1523653781506153</v>
      </c>
      <c r="AF1605" s="382">
        <v>1.1450997258211923</v>
      </c>
      <c r="AG1605" s="382">
        <v>2.2746804935384368</v>
      </c>
      <c r="AH1605" s="382">
        <v>2.8169014084507031</v>
      </c>
    </row>
    <row r="1606" spans="1:34" ht="15.6">
      <c r="A1606" s="382">
        <v>13</v>
      </c>
      <c r="B1606" s="382">
        <v>122</v>
      </c>
      <c r="C1606" s="382">
        <v>2018</v>
      </c>
      <c r="D1606" s="382">
        <v>99</v>
      </c>
      <c r="E1606" s="382">
        <v>99</v>
      </c>
      <c r="F1606" s="382">
        <v>99</v>
      </c>
      <c r="G1606" s="382">
        <v>99</v>
      </c>
      <c r="H1606" s="382">
        <v>99</v>
      </c>
      <c r="I1606" s="382">
        <v>99</v>
      </c>
      <c r="J1606" s="382">
        <v>999</v>
      </c>
      <c r="K1606" s="382">
        <v>99</v>
      </c>
      <c r="L1606" s="382">
        <v>99</v>
      </c>
      <c r="M1606" s="382">
        <v>99</v>
      </c>
      <c r="N1606" s="382">
        <v>416</v>
      </c>
      <c r="O1606" s="382">
        <v>99</v>
      </c>
      <c r="P1606" s="382">
        <v>9999</v>
      </c>
      <c r="Q1606" s="382">
        <v>72</v>
      </c>
      <c r="R1606" s="382">
        <v>151</v>
      </c>
      <c r="S1606" s="382">
        <v>6.5430463576158955</v>
      </c>
      <c r="T1606" s="382">
        <v>4.7615894039735114</v>
      </c>
      <c r="U1606" s="382">
        <v>16.466357615894044</v>
      </c>
      <c r="V1606" s="382">
        <v>0</v>
      </c>
      <c r="W1606" s="382">
        <v>0</v>
      </c>
      <c r="X1606" s="382">
        <v>100</v>
      </c>
      <c r="Y1606" s="382">
        <v>0</v>
      </c>
      <c r="Z1606" s="382">
        <v>0.26990673749484007</v>
      </c>
      <c r="AA1606" s="382">
        <v>1.8440349486630423</v>
      </c>
      <c r="AB1606" s="382">
        <v>1.6745409938308988</v>
      </c>
      <c r="AC1606" s="382">
        <v>2.3400540676913839</v>
      </c>
      <c r="AD1606" s="382">
        <v>7.2806732771673648</v>
      </c>
      <c r="AE1606" s="382">
        <v>13.84369874594773</v>
      </c>
      <c r="AF1606" s="382">
        <v>0.81178431267136175</v>
      </c>
      <c r="AG1606" s="382">
        <v>1.7078580620912422</v>
      </c>
      <c r="AH1606" s="382">
        <v>2.6490066225165556</v>
      </c>
    </row>
    <row r="1607" spans="1:34" ht="15.6">
      <c r="A1607" s="382">
        <v>13</v>
      </c>
      <c r="B1607" s="382">
        <v>123</v>
      </c>
      <c r="C1607" s="382">
        <v>2018</v>
      </c>
      <c r="D1607" s="382">
        <v>99</v>
      </c>
      <c r="E1607" s="382">
        <v>99</v>
      </c>
      <c r="F1607" s="382">
        <v>99</v>
      </c>
      <c r="G1607" s="382">
        <v>99</v>
      </c>
      <c r="H1607" s="382">
        <v>99</v>
      </c>
      <c r="I1607" s="382">
        <v>99</v>
      </c>
      <c r="J1607" s="382">
        <v>999</v>
      </c>
      <c r="K1607" s="382">
        <v>99</v>
      </c>
      <c r="L1607" s="382">
        <v>99</v>
      </c>
      <c r="M1607" s="382">
        <v>99</v>
      </c>
      <c r="N1607" s="382">
        <v>417</v>
      </c>
      <c r="O1607" s="382">
        <v>99</v>
      </c>
      <c r="P1607" s="382">
        <v>9999</v>
      </c>
      <c r="Q1607" s="382">
        <v>71</v>
      </c>
      <c r="R1607" s="382">
        <v>136</v>
      </c>
      <c r="S1607" s="382">
        <v>6.882352941176471</v>
      </c>
      <c r="T1607" s="382">
        <v>4.9558823529411757</v>
      </c>
      <c r="U1607" s="382">
        <v>17.486029411764704</v>
      </c>
      <c r="V1607" s="382">
        <v>0</v>
      </c>
      <c r="W1607" s="382">
        <v>0.73529411764705888</v>
      </c>
      <c r="X1607" s="382">
        <v>100</v>
      </c>
      <c r="Y1607" s="382">
        <v>0</v>
      </c>
      <c r="Z1607" s="382">
        <v>0.29584693829729497</v>
      </c>
      <c r="AA1607" s="382">
        <v>2.1145811138845505</v>
      </c>
      <c r="AB1607" s="382">
        <v>1.781719456439</v>
      </c>
      <c r="AC1607" s="382">
        <v>8.3173766609749702</v>
      </c>
      <c r="AD1607" s="382">
        <v>-6.81262764983562</v>
      </c>
      <c r="AE1607" s="382">
        <v>-10.676562512082684</v>
      </c>
      <c r="AF1607" s="382">
        <v>0.73114348690930608</v>
      </c>
      <c r="AG1607" s="382">
        <v>1.6334558350798263</v>
      </c>
      <c r="AH1607" s="382">
        <v>2.2058823529411762</v>
      </c>
    </row>
    <row r="1608" spans="1:34" ht="15.6">
      <c r="A1608" s="382">
        <v>13</v>
      </c>
      <c r="B1608" s="382">
        <v>124</v>
      </c>
      <c r="C1608" s="382">
        <v>2018</v>
      </c>
      <c r="D1608" s="382">
        <v>99</v>
      </c>
      <c r="E1608" s="382">
        <v>99</v>
      </c>
      <c r="F1608" s="382">
        <v>99</v>
      </c>
      <c r="G1608" s="382">
        <v>99</v>
      </c>
      <c r="H1608" s="382">
        <v>99</v>
      </c>
      <c r="I1608" s="382">
        <v>99</v>
      </c>
      <c r="J1608" s="382">
        <v>999</v>
      </c>
      <c r="K1608" s="382">
        <v>99</v>
      </c>
      <c r="L1608" s="382">
        <v>99</v>
      </c>
      <c r="M1608" s="382">
        <v>99</v>
      </c>
      <c r="N1608" s="382">
        <v>418</v>
      </c>
      <c r="O1608" s="382">
        <v>99</v>
      </c>
      <c r="P1608" s="382">
        <v>9999</v>
      </c>
      <c r="Q1608" s="382">
        <v>30</v>
      </c>
      <c r="R1608" s="382">
        <v>55</v>
      </c>
      <c r="S1608" s="382">
        <v>7.0909090909090899</v>
      </c>
      <c r="T1608" s="382">
        <v>5</v>
      </c>
      <c r="U1608" s="382">
        <v>18.516363636363643</v>
      </c>
      <c r="V1608" s="382">
        <v>0</v>
      </c>
      <c r="W1608" s="382">
        <v>0</v>
      </c>
      <c r="X1608" s="382">
        <v>100</v>
      </c>
      <c r="Y1608" s="382">
        <v>0</v>
      </c>
      <c r="Z1608" s="382">
        <v>0.30734264938669792</v>
      </c>
      <c r="AA1608" s="382">
        <v>1.7085105397576013</v>
      </c>
      <c r="AB1608" s="382">
        <v>1.6180796699117812</v>
      </c>
      <c r="AC1608" s="382">
        <v>-12.402246365473758</v>
      </c>
      <c r="AD1608" s="382">
        <v>-9.8713907332437412</v>
      </c>
      <c r="AE1608" s="382">
        <v>-7.8922528924977629</v>
      </c>
      <c r="AF1608" s="382">
        <v>0.29568302779420458</v>
      </c>
      <c r="AG1608" s="382">
        <v>0.69951281377792995</v>
      </c>
      <c r="AH1608" s="382">
        <v>5.4545454545454541</v>
      </c>
    </row>
    <row r="1609" spans="1:34" ht="15.6">
      <c r="A1609" s="382">
        <v>13</v>
      </c>
      <c r="B1609" s="382">
        <v>125</v>
      </c>
      <c r="C1609" s="382">
        <v>2018</v>
      </c>
      <c r="D1609" s="382">
        <v>99</v>
      </c>
      <c r="E1609" s="382">
        <v>99</v>
      </c>
      <c r="F1609" s="382">
        <v>99</v>
      </c>
      <c r="G1609" s="382">
        <v>99</v>
      </c>
      <c r="H1609" s="382">
        <v>99</v>
      </c>
      <c r="I1609" s="382">
        <v>99</v>
      </c>
      <c r="J1609" s="382">
        <v>999</v>
      </c>
      <c r="K1609" s="382">
        <v>99</v>
      </c>
      <c r="L1609" s="382">
        <v>99</v>
      </c>
      <c r="M1609" s="382">
        <v>99</v>
      </c>
      <c r="N1609" s="382">
        <v>419</v>
      </c>
      <c r="O1609" s="382">
        <v>99</v>
      </c>
      <c r="P1609" s="382">
        <v>9999</v>
      </c>
      <c r="Q1609" s="382">
        <v>22</v>
      </c>
      <c r="R1609" s="382">
        <v>31</v>
      </c>
      <c r="S1609" s="382">
        <v>7.0322580645161281</v>
      </c>
      <c r="T1609" s="382">
        <v>5</v>
      </c>
      <c r="U1609" s="382">
        <v>19.464516129032255</v>
      </c>
      <c r="V1609" s="382">
        <v>0</v>
      </c>
      <c r="W1609" s="382">
        <v>0</v>
      </c>
      <c r="X1609" s="382">
        <v>100</v>
      </c>
      <c r="Y1609" s="382">
        <v>0</v>
      </c>
      <c r="Z1609" s="382">
        <v>0.2957204293252868</v>
      </c>
      <c r="AA1609" s="382">
        <v>2.1324508233597954</v>
      </c>
      <c r="AB1609" s="382">
        <v>1.0776318121606492</v>
      </c>
      <c r="AC1609" s="382">
        <v>-8.5146335421208725</v>
      </c>
      <c r="AD1609" s="382">
        <v>3.0367415338309525</v>
      </c>
      <c r="AE1609" s="382">
        <v>21.056206790245778</v>
      </c>
      <c r="AF1609" s="382">
        <v>0.1666577065749153</v>
      </c>
      <c r="AG1609" s="382">
        <v>0.41445996841477106</v>
      </c>
      <c r="AH1609" s="382">
        <v>3.2258064516129026</v>
      </c>
    </row>
    <row r="1610" spans="1:34" ht="15.6">
      <c r="A1610" s="382">
        <v>13</v>
      </c>
      <c r="B1610" s="382">
        <v>126</v>
      </c>
      <c r="C1610" s="382">
        <v>2018</v>
      </c>
      <c r="D1610" s="382">
        <v>99</v>
      </c>
      <c r="E1610" s="382">
        <v>99</v>
      </c>
      <c r="F1610" s="382">
        <v>99</v>
      </c>
      <c r="G1610" s="382">
        <v>99</v>
      </c>
      <c r="H1610" s="382">
        <v>99</v>
      </c>
      <c r="I1610" s="382">
        <v>99</v>
      </c>
      <c r="J1610" s="382">
        <v>999</v>
      </c>
      <c r="K1610" s="382">
        <v>99</v>
      </c>
      <c r="L1610" s="382">
        <v>99</v>
      </c>
      <c r="M1610" s="382">
        <v>99</v>
      </c>
      <c r="N1610" s="382">
        <v>420</v>
      </c>
      <c r="O1610" s="382">
        <v>99</v>
      </c>
      <c r="P1610" s="382">
        <v>9999</v>
      </c>
      <c r="Q1610" s="382">
        <v>36</v>
      </c>
      <c r="R1610" s="382">
        <v>70</v>
      </c>
      <c r="S1610" s="382">
        <v>6.9</v>
      </c>
      <c r="T1610" s="382">
        <v>5.4714285714285698</v>
      </c>
      <c r="U1610" s="382">
        <v>22.711428571428577</v>
      </c>
      <c r="V1610" s="382">
        <v>10</v>
      </c>
      <c r="W1610" s="382">
        <v>1.4285714285714288</v>
      </c>
      <c r="X1610" s="382">
        <v>100</v>
      </c>
      <c r="Y1610" s="382">
        <v>34.285714285714278</v>
      </c>
      <c r="Z1610" s="382">
        <v>2.366585415870734</v>
      </c>
      <c r="AA1610" s="382">
        <v>1.7167244558003045</v>
      </c>
      <c r="AB1610" s="382">
        <v>1.9836577222856953</v>
      </c>
      <c r="AC1610" s="382">
        <v>-2.8903537530287724</v>
      </c>
      <c r="AD1610" s="382">
        <v>14.157266824719812</v>
      </c>
      <c r="AE1610" s="382">
        <v>1.3843584902850978</v>
      </c>
      <c r="AF1610" s="382">
        <v>0.37632385355626047</v>
      </c>
      <c r="AG1610" s="382">
        <v>1.0919928037550597</v>
      </c>
      <c r="AH1610" s="382">
        <v>0</v>
      </c>
    </row>
    <row r="1611" spans="1:34" ht="15.6">
      <c r="A1611" s="382">
        <v>13</v>
      </c>
      <c r="B1611" s="382">
        <v>127</v>
      </c>
      <c r="C1611" s="382">
        <v>2018</v>
      </c>
      <c r="D1611" s="382">
        <v>99</v>
      </c>
      <c r="E1611" s="382">
        <v>99</v>
      </c>
      <c r="F1611" s="382">
        <v>99</v>
      </c>
      <c r="G1611" s="382">
        <v>99</v>
      </c>
      <c r="H1611" s="382">
        <v>99</v>
      </c>
      <c r="I1611" s="382">
        <v>99</v>
      </c>
      <c r="J1611" s="382">
        <v>999</v>
      </c>
      <c r="K1611" s="382">
        <v>99</v>
      </c>
      <c r="L1611" s="382">
        <v>99</v>
      </c>
      <c r="M1611" s="382">
        <v>99</v>
      </c>
      <c r="N1611" s="382">
        <v>460</v>
      </c>
      <c r="O1611" s="382">
        <v>99</v>
      </c>
      <c r="P1611" s="382">
        <v>9999</v>
      </c>
      <c r="Q1611" s="382"/>
      <c r="R1611" s="382"/>
      <c r="S1611" s="382"/>
      <c r="T1611" s="382"/>
      <c r="U1611" s="382"/>
      <c r="V1611" s="382"/>
      <c r="W1611" s="382"/>
      <c r="X1611" s="382"/>
      <c r="Y1611" s="382"/>
      <c r="Z1611" s="382"/>
      <c r="AA1611" s="382"/>
      <c r="AB1611" s="382"/>
      <c r="AC1611" s="382"/>
      <c r="AD1611" s="382"/>
      <c r="AE1611" s="382"/>
      <c r="AF1611" s="382"/>
      <c r="AG1611" s="382"/>
      <c r="AH1611" s="382"/>
    </row>
    <row r="1612" spans="1:34" ht="15.6">
      <c r="A1612" s="382">
        <v>13</v>
      </c>
      <c r="B1612" s="382">
        <v>128</v>
      </c>
      <c r="C1612" s="382">
        <v>2017</v>
      </c>
      <c r="D1612" s="382">
        <v>99</v>
      </c>
      <c r="E1612" s="382">
        <v>99</v>
      </c>
      <c r="F1612" s="382">
        <v>99</v>
      </c>
      <c r="G1612" s="382">
        <v>99</v>
      </c>
      <c r="H1612" s="382">
        <v>99</v>
      </c>
      <c r="I1612" s="382">
        <v>99</v>
      </c>
      <c r="J1612" s="382">
        <v>999</v>
      </c>
      <c r="K1612" s="382">
        <v>99</v>
      </c>
      <c r="L1612" s="382">
        <v>99</v>
      </c>
      <c r="M1612" s="382">
        <v>99</v>
      </c>
      <c r="N1612" s="382">
        <v>403</v>
      </c>
      <c r="O1612" s="382">
        <v>99</v>
      </c>
      <c r="P1612" s="382">
        <v>9999</v>
      </c>
      <c r="Q1612" s="382">
        <v>130</v>
      </c>
      <c r="R1612" s="382">
        <v>1066</v>
      </c>
      <c r="S1612" s="382">
        <v>3.9596622889305806</v>
      </c>
      <c r="T1612" s="382">
        <v>3.2889305816135082</v>
      </c>
      <c r="U1612" s="382">
        <v>3.4230769230769247</v>
      </c>
      <c r="V1612" s="382">
        <v>0</v>
      </c>
      <c r="W1612" s="382">
        <v>0</v>
      </c>
      <c r="X1612" s="382">
        <v>0</v>
      </c>
      <c r="Y1612" s="382">
        <v>0</v>
      </c>
      <c r="Z1612" s="382">
        <v>0.55050063151854278</v>
      </c>
      <c r="AA1612" s="382">
        <v>5.237624158699238</v>
      </c>
      <c r="AB1612" s="382">
        <v>1.4926365170116089</v>
      </c>
      <c r="AC1612" s="382">
        <v>-17.214512094464268</v>
      </c>
      <c r="AD1612" s="382">
        <v>21.199461286043999</v>
      </c>
      <c r="AE1612" s="382">
        <v>9.8444796640242842</v>
      </c>
      <c r="AF1612" s="382">
        <v>6.1183493083854694</v>
      </c>
      <c r="AG1612" s="382">
        <v>2.7772534645266598</v>
      </c>
      <c r="AH1612" s="382">
        <v>0.56285178236397748</v>
      </c>
    </row>
    <row r="1613" spans="1:34" ht="15.6">
      <c r="A1613" s="382">
        <v>13</v>
      </c>
      <c r="B1613" s="382">
        <v>129</v>
      </c>
      <c r="C1613" s="382">
        <v>2017</v>
      </c>
      <c r="D1613" s="382">
        <v>99</v>
      </c>
      <c r="E1613" s="382">
        <v>99</v>
      </c>
      <c r="F1613" s="382">
        <v>99</v>
      </c>
      <c r="G1613" s="382">
        <v>99</v>
      </c>
      <c r="H1613" s="382">
        <v>99</v>
      </c>
      <c r="I1613" s="382">
        <v>99</v>
      </c>
      <c r="J1613" s="382">
        <v>999</v>
      </c>
      <c r="K1613" s="382">
        <v>99</v>
      </c>
      <c r="L1613" s="382">
        <v>99</v>
      </c>
      <c r="M1613" s="382">
        <v>99</v>
      </c>
      <c r="N1613" s="382">
        <v>404</v>
      </c>
      <c r="O1613" s="382">
        <v>99</v>
      </c>
      <c r="P1613" s="382">
        <v>9999</v>
      </c>
      <c r="Q1613" s="382">
        <v>182</v>
      </c>
      <c r="R1613" s="382">
        <v>2377</v>
      </c>
      <c r="S1613" s="382">
        <v>4.5759360538493903</v>
      </c>
      <c r="T1613" s="382">
        <v>3.8216238956668063</v>
      </c>
      <c r="U1613" s="382">
        <v>4.6118216238956631</v>
      </c>
      <c r="V1613" s="382">
        <v>0</v>
      </c>
      <c r="W1613" s="382">
        <v>0</v>
      </c>
      <c r="X1613" s="382">
        <v>0</v>
      </c>
      <c r="Y1613" s="382">
        <v>0</v>
      </c>
      <c r="Z1613" s="382">
        <v>0.2815590142210021</v>
      </c>
      <c r="AA1613" s="382">
        <v>1.3435120500543407</v>
      </c>
      <c r="AB1613" s="382">
        <v>1.5233933144387035</v>
      </c>
      <c r="AC1613" s="382">
        <v>15.571774052599036</v>
      </c>
      <c r="AD1613" s="382">
        <v>11.221794548946962</v>
      </c>
      <c r="AE1613" s="382">
        <v>41.566230768403031</v>
      </c>
      <c r="AF1613" s="382">
        <v>13.642885840555588</v>
      </c>
      <c r="AG1613" s="382">
        <v>8.3434052217540504</v>
      </c>
      <c r="AH1613" s="382">
        <v>0.21034917963819943</v>
      </c>
    </row>
    <row r="1614" spans="1:34" ht="15.6">
      <c r="A1614" s="382">
        <v>13</v>
      </c>
      <c r="B1614" s="382">
        <v>130</v>
      </c>
      <c r="C1614" s="382">
        <v>2017</v>
      </c>
      <c r="D1614" s="382">
        <v>99</v>
      </c>
      <c r="E1614" s="382">
        <v>99</v>
      </c>
      <c r="F1614" s="382">
        <v>99</v>
      </c>
      <c r="G1614" s="382">
        <v>99</v>
      </c>
      <c r="H1614" s="382">
        <v>99</v>
      </c>
      <c r="I1614" s="382">
        <v>99</v>
      </c>
      <c r="J1614" s="382">
        <v>999</v>
      </c>
      <c r="K1614" s="382">
        <v>99</v>
      </c>
      <c r="L1614" s="382">
        <v>99</v>
      </c>
      <c r="M1614" s="382">
        <v>99</v>
      </c>
      <c r="N1614" s="382">
        <v>405</v>
      </c>
      <c r="O1614" s="382">
        <v>99</v>
      </c>
      <c r="P1614" s="382">
        <v>9999</v>
      </c>
      <c r="Q1614" s="382">
        <v>235</v>
      </c>
      <c r="R1614" s="382">
        <v>3207</v>
      </c>
      <c r="S1614" s="382">
        <v>4.9513564078578121</v>
      </c>
      <c r="T1614" s="382">
        <v>4.093233551605862</v>
      </c>
      <c r="U1614" s="382">
        <v>5.5507639538509554</v>
      </c>
      <c r="V1614" s="382">
        <v>0</v>
      </c>
      <c r="W1614" s="382">
        <v>0</v>
      </c>
      <c r="X1614" s="382">
        <v>0</v>
      </c>
      <c r="Y1614" s="382">
        <v>0</v>
      </c>
      <c r="Z1614" s="382">
        <v>0.2862375024336592</v>
      </c>
      <c r="AA1614" s="382">
        <v>1.4034137629695103</v>
      </c>
      <c r="AB1614" s="382">
        <v>1.4631022787773063</v>
      </c>
      <c r="AC1614" s="382">
        <v>5.900814162884485</v>
      </c>
      <c r="AD1614" s="382">
        <v>6.2112386933573838</v>
      </c>
      <c r="AE1614" s="382">
        <v>37.669307215594024</v>
      </c>
      <c r="AF1614" s="382">
        <v>18.406703782356654</v>
      </c>
      <c r="AG1614" s="382">
        <v>13.548567305584648</v>
      </c>
      <c r="AH1614" s="382">
        <v>9.3545369504209525E-2</v>
      </c>
    </row>
    <row r="1615" spans="1:34" ht="15.6">
      <c r="A1615" s="382">
        <v>13</v>
      </c>
      <c r="B1615" s="382">
        <v>131</v>
      </c>
      <c r="C1615" s="382">
        <v>2017</v>
      </c>
      <c r="D1615" s="382">
        <v>99</v>
      </c>
      <c r="E1615" s="382">
        <v>99</v>
      </c>
      <c r="F1615" s="382">
        <v>99</v>
      </c>
      <c r="G1615" s="382">
        <v>99</v>
      </c>
      <c r="H1615" s="382">
        <v>99</v>
      </c>
      <c r="I1615" s="382">
        <v>99</v>
      </c>
      <c r="J1615" s="382">
        <v>999</v>
      </c>
      <c r="K1615" s="382">
        <v>99</v>
      </c>
      <c r="L1615" s="382">
        <v>99</v>
      </c>
      <c r="M1615" s="382">
        <v>99</v>
      </c>
      <c r="N1615" s="382">
        <v>406</v>
      </c>
      <c r="O1615" s="382">
        <v>99</v>
      </c>
      <c r="P1615" s="382">
        <v>9999</v>
      </c>
      <c r="Q1615" s="382">
        <v>275</v>
      </c>
      <c r="R1615" s="382">
        <v>2761</v>
      </c>
      <c r="S1615" s="382">
        <v>5.0441868888084018</v>
      </c>
      <c r="T1615" s="382">
        <v>4.1825425570445489</v>
      </c>
      <c r="U1615" s="382">
        <v>6.5179282868525803</v>
      </c>
      <c r="V1615" s="382">
        <v>0</v>
      </c>
      <c r="W1615" s="382">
        <v>0</v>
      </c>
      <c r="X1615" s="382">
        <v>0</v>
      </c>
      <c r="Y1615" s="382">
        <v>0</v>
      </c>
      <c r="Z1615" s="382">
        <v>0.28395621133117127</v>
      </c>
      <c r="AA1615" s="382">
        <v>1.4441942117484998</v>
      </c>
      <c r="AB1615" s="382">
        <v>1.4672568446062964</v>
      </c>
      <c r="AC1615" s="382">
        <v>1.8789886482732301E-2</v>
      </c>
      <c r="AD1615" s="382">
        <v>-2.0025365065610643</v>
      </c>
      <c r="AE1615" s="382">
        <v>38.025866831048255</v>
      </c>
      <c r="AF1615" s="382">
        <v>15.846869081099699</v>
      </c>
      <c r="AG1615" s="382">
        <v>13.696753452349039</v>
      </c>
      <c r="AH1615" s="382">
        <v>0.43462513582035489</v>
      </c>
    </row>
    <row r="1616" spans="1:34" ht="15.6">
      <c r="A1616" s="382">
        <v>13</v>
      </c>
      <c r="B1616" s="382">
        <v>132</v>
      </c>
      <c r="C1616" s="382">
        <v>2017</v>
      </c>
      <c r="D1616" s="382">
        <v>99</v>
      </c>
      <c r="E1616" s="382">
        <v>99</v>
      </c>
      <c r="F1616" s="382">
        <v>99</v>
      </c>
      <c r="G1616" s="382">
        <v>99</v>
      </c>
      <c r="H1616" s="382">
        <v>99</v>
      </c>
      <c r="I1616" s="382">
        <v>99</v>
      </c>
      <c r="J1616" s="382">
        <v>999</v>
      </c>
      <c r="K1616" s="382">
        <v>99</v>
      </c>
      <c r="L1616" s="382">
        <v>99</v>
      </c>
      <c r="M1616" s="382">
        <v>99</v>
      </c>
      <c r="N1616" s="382">
        <v>407</v>
      </c>
      <c r="O1616" s="382">
        <v>99</v>
      </c>
      <c r="P1616" s="382">
        <v>9999</v>
      </c>
      <c r="Q1616" s="382">
        <v>310</v>
      </c>
      <c r="R1616" s="382">
        <v>2078</v>
      </c>
      <c r="S1616" s="382">
        <v>4.9335899903753599</v>
      </c>
      <c r="T1616" s="382">
        <v>4.0351299326275267</v>
      </c>
      <c r="U1616" s="382">
        <v>7.5119345524542815</v>
      </c>
      <c r="V1616" s="382">
        <v>0</v>
      </c>
      <c r="W1616" s="382">
        <v>0</v>
      </c>
      <c r="X1616" s="382">
        <v>0</v>
      </c>
      <c r="Y1616" s="382">
        <v>0</v>
      </c>
      <c r="Z1616" s="382">
        <v>0.27511833406281005</v>
      </c>
      <c r="AA1616" s="382">
        <v>1.464175246475842</v>
      </c>
      <c r="AB1616" s="382">
        <v>1.5780062460792581</v>
      </c>
      <c r="AC1616" s="382">
        <v>3.3267470688040257</v>
      </c>
      <c r="AD1616" s="382">
        <v>-1.692777998769432</v>
      </c>
      <c r="AE1616" s="382">
        <v>38.091692851271958</v>
      </c>
      <c r="AF1616" s="382">
        <v>11.926763473569416</v>
      </c>
      <c r="AG1616" s="382">
        <v>11.880616917119264</v>
      </c>
      <c r="AH1616" s="382">
        <v>0.76997112608277196</v>
      </c>
    </row>
    <row r="1617" spans="1:34" ht="15.6">
      <c r="A1617" s="382">
        <v>13</v>
      </c>
      <c r="B1617" s="382">
        <v>133</v>
      </c>
      <c r="C1617" s="382">
        <v>2017</v>
      </c>
      <c r="D1617" s="382">
        <v>99</v>
      </c>
      <c r="E1617" s="382">
        <v>99</v>
      </c>
      <c r="F1617" s="382">
        <v>99</v>
      </c>
      <c r="G1617" s="382">
        <v>99</v>
      </c>
      <c r="H1617" s="382">
        <v>99</v>
      </c>
      <c r="I1617" s="382">
        <v>99</v>
      </c>
      <c r="J1617" s="382">
        <v>999</v>
      </c>
      <c r="K1617" s="382">
        <v>99</v>
      </c>
      <c r="L1617" s="382">
        <v>99</v>
      </c>
      <c r="M1617" s="382">
        <v>99</v>
      </c>
      <c r="N1617" s="382">
        <v>408</v>
      </c>
      <c r="O1617" s="382">
        <v>99</v>
      </c>
      <c r="P1617" s="382">
        <v>9999</v>
      </c>
      <c r="Q1617" s="382">
        <v>317</v>
      </c>
      <c r="R1617" s="382">
        <v>1499</v>
      </c>
      <c r="S1617" s="382">
        <v>4.9326217478318881</v>
      </c>
      <c r="T1617" s="382">
        <v>3.8979319546364248</v>
      </c>
      <c r="U1617" s="382">
        <v>8.5447631754503011</v>
      </c>
      <c r="V1617" s="382">
        <v>0</v>
      </c>
      <c r="W1617" s="382">
        <v>0</v>
      </c>
      <c r="X1617" s="382">
        <v>0</v>
      </c>
      <c r="Y1617" s="382">
        <v>0</v>
      </c>
      <c r="Z1617" s="382">
        <v>0.29727065195237545</v>
      </c>
      <c r="AA1617" s="382">
        <v>1.3331596831767412</v>
      </c>
      <c r="AB1617" s="382">
        <v>1.5979021414160326</v>
      </c>
      <c r="AC1617" s="382">
        <v>4.3128227015857776</v>
      </c>
      <c r="AD1617" s="382">
        <v>-0.41447641352936998</v>
      </c>
      <c r="AE1617" s="382">
        <v>33.341846813081915</v>
      </c>
      <c r="AF1617" s="382">
        <v>8.6035699936865058</v>
      </c>
      <c r="AG1617" s="382">
        <v>9.7486239314157679</v>
      </c>
      <c r="AH1617" s="382">
        <v>1.0673782521681119</v>
      </c>
    </row>
    <row r="1618" spans="1:34" ht="15.6">
      <c r="A1618" s="382">
        <v>13</v>
      </c>
      <c r="B1618" s="382">
        <v>134</v>
      </c>
      <c r="C1618" s="382">
        <v>2017</v>
      </c>
      <c r="D1618" s="382">
        <v>99</v>
      </c>
      <c r="E1618" s="382">
        <v>99</v>
      </c>
      <c r="F1618" s="382">
        <v>99</v>
      </c>
      <c r="G1618" s="382">
        <v>99</v>
      </c>
      <c r="H1618" s="382">
        <v>99</v>
      </c>
      <c r="I1618" s="382">
        <v>99</v>
      </c>
      <c r="J1618" s="382">
        <v>999</v>
      </c>
      <c r="K1618" s="382">
        <v>99</v>
      </c>
      <c r="L1618" s="382">
        <v>99</v>
      </c>
      <c r="M1618" s="382">
        <v>99</v>
      </c>
      <c r="N1618" s="382">
        <v>409</v>
      </c>
      <c r="O1618" s="382">
        <v>99</v>
      </c>
      <c r="P1618" s="382">
        <v>9999</v>
      </c>
      <c r="Q1618" s="382">
        <v>312</v>
      </c>
      <c r="R1618" s="382">
        <v>1228</v>
      </c>
      <c r="S1618" s="382">
        <v>5.1335504885993481</v>
      </c>
      <c r="T1618" s="382">
        <v>4.0081433224755711</v>
      </c>
      <c r="U1618" s="382">
        <v>9.5189739413680723</v>
      </c>
      <c r="V1618" s="382">
        <v>0</v>
      </c>
      <c r="W1618" s="382">
        <v>8.1433224755700306E-2</v>
      </c>
      <c r="X1618" s="382">
        <v>0</v>
      </c>
      <c r="Y1618" s="382">
        <v>0</v>
      </c>
      <c r="Z1618" s="382">
        <v>0.28288288337268341</v>
      </c>
      <c r="AA1618" s="382">
        <v>1.3679967402472597</v>
      </c>
      <c r="AB1618" s="382">
        <v>1.6187819059210828</v>
      </c>
      <c r="AC1618" s="382">
        <v>1.7861966521680037</v>
      </c>
      <c r="AD1618" s="382">
        <v>-2.256624638752708</v>
      </c>
      <c r="AE1618" s="382">
        <v>30.104691773993224</v>
      </c>
      <c r="AF1618" s="382">
        <v>7.0481547379900116</v>
      </c>
      <c r="AG1618" s="382">
        <v>8.8967248349935435</v>
      </c>
      <c r="AH1618" s="382">
        <v>0.81433224755700306</v>
      </c>
    </row>
    <row r="1619" spans="1:34" ht="15.6">
      <c r="A1619" s="382">
        <v>13</v>
      </c>
      <c r="B1619" s="382">
        <v>135</v>
      </c>
      <c r="C1619" s="382">
        <v>2017</v>
      </c>
      <c r="D1619" s="382">
        <v>99</v>
      </c>
      <c r="E1619" s="382">
        <v>99</v>
      </c>
      <c r="F1619" s="382">
        <v>99</v>
      </c>
      <c r="G1619" s="382">
        <v>99</v>
      </c>
      <c r="H1619" s="382">
        <v>99</v>
      </c>
      <c r="I1619" s="382">
        <v>99</v>
      </c>
      <c r="J1619" s="382">
        <v>999</v>
      </c>
      <c r="K1619" s="382">
        <v>99</v>
      </c>
      <c r="L1619" s="382">
        <v>99</v>
      </c>
      <c r="M1619" s="382">
        <v>99</v>
      </c>
      <c r="N1619" s="382">
        <v>410</v>
      </c>
      <c r="O1619" s="382">
        <v>99</v>
      </c>
      <c r="P1619" s="382">
        <v>9999</v>
      </c>
      <c r="Q1619" s="382">
        <v>272</v>
      </c>
      <c r="R1619" s="382">
        <v>944</v>
      </c>
      <c r="S1619" s="382">
        <v>5.28813559322034</v>
      </c>
      <c r="T1619" s="382">
        <v>4.0476694915254248</v>
      </c>
      <c r="U1619" s="382">
        <v>10.544385593220341</v>
      </c>
      <c r="V1619" s="382">
        <v>0</v>
      </c>
      <c r="W1619" s="382">
        <v>0</v>
      </c>
      <c r="X1619" s="382">
        <v>0</v>
      </c>
      <c r="Y1619" s="382">
        <v>0</v>
      </c>
      <c r="Z1619" s="382">
        <v>0.29225569915822702</v>
      </c>
      <c r="AA1619" s="382">
        <v>1.4012808602885751</v>
      </c>
      <c r="AB1619" s="382">
        <v>1.6393127412563779</v>
      </c>
      <c r="AC1619" s="382">
        <v>0.65368039279224965</v>
      </c>
      <c r="AD1619" s="382">
        <v>-2.1662665844283926</v>
      </c>
      <c r="AE1619" s="382">
        <v>25.364742447015761</v>
      </c>
      <c r="AF1619" s="382">
        <v>5.4181254663375995</v>
      </c>
      <c r="AG1619" s="382">
        <v>7.5759121020969857</v>
      </c>
      <c r="AH1619" s="382">
        <v>1.3771186440677967</v>
      </c>
    </row>
    <row r="1620" spans="1:34" ht="15.6">
      <c r="A1620" s="382">
        <v>13</v>
      </c>
      <c r="B1620" s="382">
        <v>136</v>
      </c>
      <c r="C1620" s="382">
        <v>2017</v>
      </c>
      <c r="D1620" s="382">
        <v>99</v>
      </c>
      <c r="E1620" s="382">
        <v>99</v>
      </c>
      <c r="F1620" s="382">
        <v>99</v>
      </c>
      <c r="G1620" s="382">
        <v>99</v>
      </c>
      <c r="H1620" s="382">
        <v>99</v>
      </c>
      <c r="I1620" s="382">
        <v>99</v>
      </c>
      <c r="J1620" s="382">
        <v>999</v>
      </c>
      <c r="K1620" s="382">
        <v>99</v>
      </c>
      <c r="L1620" s="382">
        <v>99</v>
      </c>
      <c r="M1620" s="382">
        <v>99</v>
      </c>
      <c r="N1620" s="382">
        <v>411</v>
      </c>
      <c r="O1620" s="382">
        <v>99</v>
      </c>
      <c r="P1620" s="382">
        <v>9999</v>
      </c>
      <c r="Q1620" s="382">
        <v>249</v>
      </c>
      <c r="R1620" s="382">
        <v>672</v>
      </c>
      <c r="S1620" s="382">
        <v>5.4613095238095237</v>
      </c>
      <c r="T1620" s="382">
        <v>4.1383928571428559</v>
      </c>
      <c r="U1620" s="382">
        <v>11.517857142857128</v>
      </c>
      <c r="V1620" s="382">
        <v>0</v>
      </c>
      <c r="W1620" s="382">
        <v>0</v>
      </c>
      <c r="X1620" s="382">
        <v>0</v>
      </c>
      <c r="Y1620" s="382">
        <v>0</v>
      </c>
      <c r="Z1620" s="382">
        <v>0.28656866304601808</v>
      </c>
      <c r="AA1620" s="382">
        <v>1.3871186990115141</v>
      </c>
      <c r="AB1620" s="382">
        <v>1.7321064214380935</v>
      </c>
      <c r="AC1620" s="382">
        <v>2.1579128550232234</v>
      </c>
      <c r="AD1620" s="382">
        <v>2.9797692399946794</v>
      </c>
      <c r="AE1620" s="382">
        <v>15.675868438697561</v>
      </c>
      <c r="AF1620" s="382">
        <v>3.856970670952188</v>
      </c>
      <c r="AG1620" s="382">
        <v>5.8909130763048205</v>
      </c>
      <c r="AH1620" s="382">
        <v>1.041666666666667</v>
      </c>
    </row>
    <row r="1621" spans="1:34" ht="15.6">
      <c r="A1621" s="382">
        <v>13</v>
      </c>
      <c r="B1621" s="382">
        <v>137</v>
      </c>
      <c r="C1621" s="382">
        <v>2017</v>
      </c>
      <c r="D1621" s="382">
        <v>99</v>
      </c>
      <c r="E1621" s="382">
        <v>99</v>
      </c>
      <c r="F1621" s="382">
        <v>99</v>
      </c>
      <c r="G1621" s="382">
        <v>99</v>
      </c>
      <c r="H1621" s="382">
        <v>99</v>
      </c>
      <c r="I1621" s="382">
        <v>99</v>
      </c>
      <c r="J1621" s="382">
        <v>999</v>
      </c>
      <c r="K1621" s="382">
        <v>99</v>
      </c>
      <c r="L1621" s="382">
        <v>99</v>
      </c>
      <c r="M1621" s="382">
        <v>99</v>
      </c>
      <c r="N1621" s="382">
        <v>412</v>
      </c>
      <c r="O1621" s="382">
        <v>99</v>
      </c>
      <c r="P1621" s="382">
        <v>9999</v>
      </c>
      <c r="Q1621" s="382">
        <v>205</v>
      </c>
      <c r="R1621" s="382">
        <v>522</v>
      </c>
      <c r="S1621" s="382">
        <v>5.7356321839080451</v>
      </c>
      <c r="T1621" s="382">
        <v>4.2777777777777777</v>
      </c>
      <c r="U1621" s="382">
        <v>12.49080459770116</v>
      </c>
      <c r="V1621" s="382">
        <v>0</v>
      </c>
      <c r="W1621" s="382">
        <v>0</v>
      </c>
      <c r="X1621" s="382">
        <v>0</v>
      </c>
      <c r="Y1621" s="382">
        <v>0</v>
      </c>
      <c r="Z1621" s="382">
        <v>0.2770114942520836</v>
      </c>
      <c r="AA1621" s="382">
        <v>1.3329864788638821</v>
      </c>
      <c r="AB1621" s="382">
        <v>1.7500532133246287</v>
      </c>
      <c r="AC1621" s="382">
        <v>-1.9553663040946601</v>
      </c>
      <c r="AD1621" s="382">
        <v>2.0680395988832858</v>
      </c>
      <c r="AE1621" s="382">
        <v>14.070008595672604</v>
      </c>
      <c r="AF1621" s="382">
        <v>2.9960397176146474</v>
      </c>
      <c r="AG1621" s="382">
        <v>4.9625234418763284</v>
      </c>
      <c r="AH1621" s="382">
        <v>1.149425287356322</v>
      </c>
    </row>
    <row r="1622" spans="1:34" ht="15.6">
      <c r="A1622" s="382">
        <v>13</v>
      </c>
      <c r="B1622" s="382">
        <v>138</v>
      </c>
      <c r="C1622" s="382">
        <v>2017</v>
      </c>
      <c r="D1622" s="382">
        <v>99</v>
      </c>
      <c r="E1622" s="382">
        <v>99</v>
      </c>
      <c r="F1622" s="382">
        <v>99</v>
      </c>
      <c r="G1622" s="382">
        <v>99</v>
      </c>
      <c r="H1622" s="382">
        <v>99</v>
      </c>
      <c r="I1622" s="382">
        <v>99</v>
      </c>
      <c r="J1622" s="382">
        <v>999</v>
      </c>
      <c r="K1622" s="382">
        <v>99</v>
      </c>
      <c r="L1622" s="382">
        <v>99</v>
      </c>
      <c r="M1622" s="382">
        <v>99</v>
      </c>
      <c r="N1622" s="382">
        <v>413</v>
      </c>
      <c r="O1622" s="382">
        <v>99</v>
      </c>
      <c r="P1622" s="382">
        <v>9999</v>
      </c>
      <c r="Q1622" s="382">
        <v>167</v>
      </c>
      <c r="R1622" s="382">
        <v>343</v>
      </c>
      <c r="S1622" s="382">
        <v>5.8104956268221581</v>
      </c>
      <c r="T1622" s="382">
        <v>4.4664723032069968</v>
      </c>
      <c r="U1622" s="382">
        <v>13.514868804664728</v>
      </c>
      <c r="V1622" s="382">
        <v>0</v>
      </c>
      <c r="W1622" s="382">
        <v>0</v>
      </c>
      <c r="X1622" s="382">
        <v>0</v>
      </c>
      <c r="Y1622" s="382">
        <v>0</v>
      </c>
      <c r="Z1622" s="382">
        <v>0.29373521473206871</v>
      </c>
      <c r="AA1622" s="382">
        <v>1.3624303183758997</v>
      </c>
      <c r="AB1622" s="382">
        <v>1.7424258679236739</v>
      </c>
      <c r="AC1622" s="382">
        <v>1.0683398543431732</v>
      </c>
      <c r="AD1622" s="382">
        <v>-4.2602942466200249</v>
      </c>
      <c r="AE1622" s="382">
        <v>5.0746364851493242</v>
      </c>
      <c r="AF1622" s="382">
        <v>1.9686621132985127</v>
      </c>
      <c r="AG1622" s="382">
        <v>3.5281546067853577</v>
      </c>
      <c r="AH1622" s="382">
        <v>0.58309037900874605</v>
      </c>
    </row>
    <row r="1623" spans="1:34" ht="15.6">
      <c r="A1623" s="382">
        <v>13</v>
      </c>
      <c r="B1623" s="382">
        <v>139</v>
      </c>
      <c r="C1623" s="382">
        <v>2017</v>
      </c>
      <c r="D1623" s="382">
        <v>99</v>
      </c>
      <c r="E1623" s="382">
        <v>99</v>
      </c>
      <c r="F1623" s="382">
        <v>99</v>
      </c>
      <c r="G1623" s="382">
        <v>99</v>
      </c>
      <c r="H1623" s="382">
        <v>99</v>
      </c>
      <c r="I1623" s="382">
        <v>99</v>
      </c>
      <c r="J1623" s="382">
        <v>999</v>
      </c>
      <c r="K1623" s="382">
        <v>99</v>
      </c>
      <c r="L1623" s="382">
        <v>99</v>
      </c>
      <c r="M1623" s="382">
        <v>99</v>
      </c>
      <c r="N1623" s="382">
        <v>414</v>
      </c>
      <c r="O1623" s="382">
        <v>99</v>
      </c>
      <c r="P1623" s="382">
        <v>9999</v>
      </c>
      <c r="Q1623" s="382">
        <v>108</v>
      </c>
      <c r="R1623" s="382">
        <v>235</v>
      </c>
      <c r="S1623" s="382">
        <v>6.1659574468085108</v>
      </c>
      <c r="T1623" s="382">
        <v>4.3446808510638286</v>
      </c>
      <c r="U1623" s="382">
        <v>14.517446808510631</v>
      </c>
      <c r="V1623" s="382">
        <v>0</v>
      </c>
      <c r="W1623" s="382">
        <v>0</v>
      </c>
      <c r="X1623" s="382">
        <v>0</v>
      </c>
      <c r="Y1623" s="382">
        <v>0</v>
      </c>
      <c r="Z1623" s="382">
        <v>0.28966942336122409</v>
      </c>
      <c r="AA1623" s="382">
        <v>1.5222151546061524</v>
      </c>
      <c r="AB1623" s="382">
        <v>1.8137546000514484</v>
      </c>
      <c r="AC1623" s="382">
        <v>3.9756285386964394</v>
      </c>
      <c r="AD1623" s="382">
        <v>7.0309378859091692E-2</v>
      </c>
      <c r="AE1623" s="382">
        <v>-0.68471557371046243</v>
      </c>
      <c r="AF1623" s="382">
        <v>1.348791826895483</v>
      </c>
      <c r="AG1623" s="382">
        <v>2.5965683528580814</v>
      </c>
      <c r="AH1623" s="382">
        <v>2.5531914893617031</v>
      </c>
    </row>
    <row r="1624" spans="1:34" ht="15.6">
      <c r="A1624" s="382">
        <v>13</v>
      </c>
      <c r="B1624" s="382">
        <v>140</v>
      </c>
      <c r="C1624" s="382">
        <v>2017</v>
      </c>
      <c r="D1624" s="382">
        <v>99</v>
      </c>
      <c r="E1624" s="382">
        <v>99</v>
      </c>
      <c r="F1624" s="382">
        <v>99</v>
      </c>
      <c r="G1624" s="382">
        <v>99</v>
      </c>
      <c r="H1624" s="382">
        <v>99</v>
      </c>
      <c r="I1624" s="382">
        <v>99</v>
      </c>
      <c r="J1624" s="382">
        <v>999</v>
      </c>
      <c r="K1624" s="382">
        <v>99</v>
      </c>
      <c r="L1624" s="382">
        <v>99</v>
      </c>
      <c r="M1624" s="382">
        <v>99</v>
      </c>
      <c r="N1624" s="382">
        <v>415</v>
      </c>
      <c r="O1624" s="382">
        <v>99</v>
      </c>
      <c r="P1624" s="382">
        <v>9999</v>
      </c>
      <c r="Q1624" s="382">
        <v>81</v>
      </c>
      <c r="R1624" s="382">
        <v>162</v>
      </c>
      <c r="S1624" s="382">
        <v>6.2592592592592604</v>
      </c>
      <c r="T1624" s="382">
        <v>4.5802469135802468</v>
      </c>
      <c r="U1624" s="382">
        <v>15.538888888888897</v>
      </c>
      <c r="V1624" s="382">
        <v>0</v>
      </c>
      <c r="W1624" s="382">
        <v>0</v>
      </c>
      <c r="X1624" s="382">
        <v>0</v>
      </c>
      <c r="Y1624" s="382">
        <v>0</v>
      </c>
      <c r="Z1624" s="382">
        <v>0.28180415228825317</v>
      </c>
      <c r="AA1624" s="382">
        <v>1.653860263834527</v>
      </c>
      <c r="AB1624" s="382">
        <v>1.8814506980405152</v>
      </c>
      <c r="AC1624" s="382">
        <v>1.6776490935132349</v>
      </c>
      <c r="AD1624" s="382">
        <v>-4.1395413381004911</v>
      </c>
      <c r="AE1624" s="382">
        <v>-5.6280550354381367</v>
      </c>
      <c r="AF1624" s="382">
        <v>0.9298054296045456</v>
      </c>
      <c r="AG1624" s="382">
        <v>1.9159167295842563</v>
      </c>
      <c r="AH1624" s="382">
        <v>1.2345679012345681</v>
      </c>
    </row>
    <row r="1625" spans="1:34" ht="15.6">
      <c r="A1625" s="382">
        <v>13</v>
      </c>
      <c r="B1625" s="382">
        <v>141</v>
      </c>
      <c r="C1625" s="382">
        <v>2017</v>
      </c>
      <c r="D1625" s="382">
        <v>99</v>
      </c>
      <c r="E1625" s="382">
        <v>99</v>
      </c>
      <c r="F1625" s="382">
        <v>99</v>
      </c>
      <c r="G1625" s="382">
        <v>99</v>
      </c>
      <c r="H1625" s="382">
        <v>99</v>
      </c>
      <c r="I1625" s="382">
        <v>99</v>
      </c>
      <c r="J1625" s="382">
        <v>999</v>
      </c>
      <c r="K1625" s="382">
        <v>99</v>
      </c>
      <c r="L1625" s="382">
        <v>99</v>
      </c>
      <c r="M1625" s="382">
        <v>99</v>
      </c>
      <c r="N1625" s="382">
        <v>416</v>
      </c>
      <c r="O1625" s="382">
        <v>99</v>
      </c>
      <c r="P1625" s="382">
        <v>9999</v>
      </c>
      <c r="Q1625" s="382">
        <v>53</v>
      </c>
      <c r="R1625" s="382">
        <v>99</v>
      </c>
      <c r="S1625" s="382">
        <v>6.3737373737373746</v>
      </c>
      <c r="T1625" s="382">
        <v>4.7676767676767664</v>
      </c>
      <c r="U1625" s="382">
        <v>16.477777777777785</v>
      </c>
      <c r="V1625" s="382">
        <v>0</v>
      </c>
      <c r="W1625" s="382">
        <v>0</v>
      </c>
      <c r="X1625" s="382">
        <v>100</v>
      </c>
      <c r="Y1625" s="382">
        <v>0</v>
      </c>
      <c r="Z1625" s="382">
        <v>0.26535874537737764</v>
      </c>
      <c r="AA1625" s="382">
        <v>1.5412565946731276</v>
      </c>
      <c r="AB1625" s="382">
        <v>1.8631367209561989</v>
      </c>
      <c r="AC1625" s="382">
        <v>15.12047873718422</v>
      </c>
      <c r="AD1625" s="382">
        <v>8.7625693864180665</v>
      </c>
      <c r="AE1625" s="382">
        <v>16.390544907741528</v>
      </c>
      <c r="AF1625" s="382">
        <v>0.56821442920277809</v>
      </c>
      <c r="AG1625" s="382">
        <v>1.241582235319906</v>
      </c>
      <c r="AH1625" s="382">
        <v>4.0404040404040407</v>
      </c>
    </row>
    <row r="1626" spans="1:34" ht="15.6">
      <c r="A1626" s="382">
        <v>13</v>
      </c>
      <c r="B1626" s="382">
        <v>142</v>
      </c>
      <c r="C1626" s="382">
        <v>2017</v>
      </c>
      <c r="D1626" s="382">
        <v>99</v>
      </c>
      <c r="E1626" s="382">
        <v>99</v>
      </c>
      <c r="F1626" s="382">
        <v>99</v>
      </c>
      <c r="G1626" s="382">
        <v>99</v>
      </c>
      <c r="H1626" s="382">
        <v>99</v>
      </c>
      <c r="I1626" s="382">
        <v>99</v>
      </c>
      <c r="J1626" s="382">
        <v>999</v>
      </c>
      <c r="K1626" s="382">
        <v>99</v>
      </c>
      <c r="L1626" s="382">
        <v>99</v>
      </c>
      <c r="M1626" s="382">
        <v>99</v>
      </c>
      <c r="N1626" s="382">
        <v>417</v>
      </c>
      <c r="O1626" s="382">
        <v>99</v>
      </c>
      <c r="P1626" s="382">
        <v>9999</v>
      </c>
      <c r="Q1626" s="382">
        <v>52</v>
      </c>
      <c r="R1626" s="382">
        <v>86</v>
      </c>
      <c r="S1626" s="382">
        <v>6.2441860465116266</v>
      </c>
      <c r="T1626" s="382">
        <v>5.1279069767441872</v>
      </c>
      <c r="U1626" s="382">
        <v>17.482558139534888</v>
      </c>
      <c r="V1626" s="382">
        <v>0</v>
      </c>
      <c r="W1626" s="382">
        <v>0</v>
      </c>
      <c r="X1626" s="382">
        <v>100</v>
      </c>
      <c r="Y1626" s="382">
        <v>0</v>
      </c>
      <c r="Z1626" s="382">
        <v>0.29301633435898977</v>
      </c>
      <c r="AA1626" s="382">
        <v>1.6490733586262538</v>
      </c>
      <c r="AB1626" s="382">
        <v>1.9517226239015113</v>
      </c>
      <c r="AC1626" s="382">
        <v>1.8439821195280817</v>
      </c>
      <c r="AD1626" s="382">
        <v>-5.5063353642727195</v>
      </c>
      <c r="AE1626" s="382">
        <v>14.564610245068284</v>
      </c>
      <c r="AF1626" s="382">
        <v>0.49360041324685761</v>
      </c>
      <c r="AG1626" s="382">
        <v>1.1443136705716161</v>
      </c>
      <c r="AH1626" s="382">
        <v>2.3255813953488378</v>
      </c>
    </row>
    <row r="1627" spans="1:34" ht="15.6">
      <c r="A1627" s="382">
        <v>13</v>
      </c>
      <c r="B1627" s="382">
        <v>143</v>
      </c>
      <c r="C1627" s="382">
        <v>2017</v>
      </c>
      <c r="D1627" s="382">
        <v>99</v>
      </c>
      <c r="E1627" s="382">
        <v>99</v>
      </c>
      <c r="F1627" s="382">
        <v>99</v>
      </c>
      <c r="G1627" s="382">
        <v>99</v>
      </c>
      <c r="H1627" s="382">
        <v>99</v>
      </c>
      <c r="I1627" s="382">
        <v>99</v>
      </c>
      <c r="J1627" s="382">
        <v>999</v>
      </c>
      <c r="K1627" s="382">
        <v>99</v>
      </c>
      <c r="L1627" s="382">
        <v>99</v>
      </c>
      <c r="M1627" s="382">
        <v>99</v>
      </c>
      <c r="N1627" s="382">
        <v>418</v>
      </c>
      <c r="O1627" s="382">
        <v>99</v>
      </c>
      <c r="P1627" s="382">
        <v>9999</v>
      </c>
      <c r="Q1627" s="382">
        <v>32</v>
      </c>
      <c r="R1627" s="382">
        <v>46</v>
      </c>
      <c r="S1627" s="382">
        <v>6.3478260869565206</v>
      </c>
      <c r="T1627" s="382">
        <v>5.4782608695652177</v>
      </c>
      <c r="U1627" s="382">
        <v>18.493478260869576</v>
      </c>
      <c r="V1627" s="382">
        <v>0</v>
      </c>
      <c r="W1627" s="382">
        <v>0</v>
      </c>
      <c r="X1627" s="382">
        <v>100</v>
      </c>
      <c r="Y1627" s="382">
        <v>0</v>
      </c>
      <c r="Z1627" s="382">
        <v>0.29296250977858779</v>
      </c>
      <c r="AA1627" s="382">
        <v>1.6314489599385851</v>
      </c>
      <c r="AB1627" s="382">
        <v>1.908096370216668</v>
      </c>
      <c r="AC1627" s="382">
        <v>-11.351171512854904</v>
      </c>
      <c r="AD1627" s="382">
        <v>22.335968939439155</v>
      </c>
      <c r="AE1627" s="382">
        <v>6.5279827096746796</v>
      </c>
      <c r="AF1627" s="382">
        <v>0.26401882569017965</v>
      </c>
      <c r="AG1627" s="382">
        <v>0.64746766847706982</v>
      </c>
      <c r="AH1627" s="382">
        <v>0</v>
      </c>
    </row>
    <row r="1628" spans="1:34" ht="15.6">
      <c r="A1628" s="382">
        <v>13</v>
      </c>
      <c r="B1628" s="382">
        <v>144</v>
      </c>
      <c r="C1628" s="382">
        <v>2017</v>
      </c>
      <c r="D1628" s="382">
        <v>99</v>
      </c>
      <c r="E1628" s="382">
        <v>99</v>
      </c>
      <c r="F1628" s="382">
        <v>99</v>
      </c>
      <c r="G1628" s="382">
        <v>99</v>
      </c>
      <c r="H1628" s="382">
        <v>99</v>
      </c>
      <c r="I1628" s="382">
        <v>99</v>
      </c>
      <c r="J1628" s="382">
        <v>999</v>
      </c>
      <c r="K1628" s="382">
        <v>99</v>
      </c>
      <c r="L1628" s="382">
        <v>99</v>
      </c>
      <c r="M1628" s="382">
        <v>99</v>
      </c>
      <c r="N1628" s="382">
        <v>419</v>
      </c>
      <c r="O1628" s="382">
        <v>99</v>
      </c>
      <c r="P1628" s="382">
        <v>9999</v>
      </c>
      <c r="Q1628" s="382">
        <v>22</v>
      </c>
      <c r="R1628" s="382">
        <v>27</v>
      </c>
      <c r="S1628" s="382">
        <v>5.9259259259259265</v>
      </c>
      <c r="T1628" s="382">
        <v>5.5555555555555562</v>
      </c>
      <c r="U1628" s="382">
        <v>19.562962962962963</v>
      </c>
      <c r="V1628" s="382">
        <v>0</v>
      </c>
      <c r="W1628" s="382">
        <v>0</v>
      </c>
      <c r="X1628" s="382">
        <v>100</v>
      </c>
      <c r="Y1628" s="382">
        <v>0</v>
      </c>
      <c r="Z1628" s="382">
        <v>0.27236705645701287</v>
      </c>
      <c r="AA1628" s="382">
        <v>1.6538602638345277</v>
      </c>
      <c r="AB1628" s="382">
        <v>1.6405358955814899</v>
      </c>
      <c r="AC1628" s="382">
        <v>34.745992851231925</v>
      </c>
      <c r="AD1628" s="382">
        <v>29.471578006808471</v>
      </c>
      <c r="AE1628" s="382">
        <v>34.278168978429889</v>
      </c>
      <c r="AF1628" s="382">
        <v>0.15496757160075755</v>
      </c>
      <c r="AG1628" s="382">
        <v>0.40201295696436823</v>
      </c>
      <c r="AH1628" s="382">
        <v>0</v>
      </c>
    </row>
    <row r="1629" spans="1:34" ht="15.6">
      <c r="A1629" s="382">
        <v>13</v>
      </c>
      <c r="B1629" s="382">
        <v>145</v>
      </c>
      <c r="C1629" s="382">
        <v>2017</v>
      </c>
      <c r="D1629" s="382">
        <v>99</v>
      </c>
      <c r="E1629" s="382">
        <v>99</v>
      </c>
      <c r="F1629" s="382">
        <v>99</v>
      </c>
      <c r="G1629" s="382">
        <v>99</v>
      </c>
      <c r="H1629" s="382">
        <v>99</v>
      </c>
      <c r="I1629" s="382">
        <v>99</v>
      </c>
      <c r="J1629" s="382">
        <v>999</v>
      </c>
      <c r="K1629" s="382">
        <v>99</v>
      </c>
      <c r="L1629" s="382">
        <v>99</v>
      </c>
      <c r="M1629" s="382">
        <v>99</v>
      </c>
      <c r="N1629" s="382">
        <v>420</v>
      </c>
      <c r="O1629" s="382">
        <v>99</v>
      </c>
      <c r="P1629" s="382">
        <v>9999</v>
      </c>
      <c r="Q1629" s="382">
        <v>42</v>
      </c>
      <c r="R1629" s="382">
        <v>71</v>
      </c>
      <c r="S1629" s="382">
        <v>6.0422535211267601</v>
      </c>
      <c r="T1629" s="382">
        <v>5.464788732394366</v>
      </c>
      <c r="U1629" s="382">
        <v>22.256338028169004</v>
      </c>
      <c r="V1629" s="382">
        <v>4.2253521126760551</v>
      </c>
      <c r="W1629" s="382">
        <v>1.4084507042253516</v>
      </c>
      <c r="X1629" s="382">
        <v>100</v>
      </c>
      <c r="Y1629" s="382">
        <v>26.760563380281695</v>
      </c>
      <c r="Z1629" s="382">
        <v>2.1730573253502254</v>
      </c>
      <c r="AA1629" s="382">
        <v>1.3782681490394422</v>
      </c>
      <c r="AB1629" s="382">
        <v>1.7906721211620089</v>
      </c>
      <c r="AC1629" s="382">
        <v>12.476424337225588</v>
      </c>
      <c r="AD1629" s="382">
        <v>13.877654686361062</v>
      </c>
      <c r="AE1629" s="382">
        <v>35.157038868269595</v>
      </c>
      <c r="AF1629" s="382">
        <v>0.40750731791310313</v>
      </c>
      <c r="AG1629" s="382">
        <v>1.202690031418203</v>
      </c>
      <c r="AH1629" s="382">
        <v>0</v>
      </c>
    </row>
    <row r="1630" spans="1:34" s="468" customFormat="1" ht="15.6">
      <c r="A1630" s="382">
        <v>13</v>
      </c>
      <c r="B1630" s="382">
        <v>146</v>
      </c>
      <c r="C1630" s="382">
        <v>2016</v>
      </c>
      <c r="D1630" s="382">
        <v>99</v>
      </c>
      <c r="E1630" s="382">
        <v>99</v>
      </c>
      <c r="F1630" s="382">
        <v>99</v>
      </c>
      <c r="G1630" s="382">
        <v>99</v>
      </c>
      <c r="H1630" s="382">
        <v>99</v>
      </c>
      <c r="I1630" s="382">
        <v>99</v>
      </c>
      <c r="J1630" s="382">
        <v>999</v>
      </c>
      <c r="K1630" s="382">
        <v>99</v>
      </c>
      <c r="L1630" s="382">
        <v>99</v>
      </c>
      <c r="M1630" s="382">
        <v>99</v>
      </c>
      <c r="N1630" s="382">
        <v>403</v>
      </c>
      <c r="O1630" s="382">
        <v>99</v>
      </c>
      <c r="P1630" s="382">
        <v>9999</v>
      </c>
      <c r="Q1630" s="382">
        <v>109</v>
      </c>
      <c r="R1630" s="382">
        <v>1074</v>
      </c>
      <c r="S1630" s="382">
        <v>4.0865921787709505</v>
      </c>
      <c r="T1630" s="382">
        <v>3.0558659217877087</v>
      </c>
      <c r="U1630" s="382">
        <v>3.3876163873370615</v>
      </c>
      <c r="V1630" s="382">
        <v>0</v>
      </c>
      <c r="W1630" s="382">
        <v>0</v>
      </c>
      <c r="X1630" s="382">
        <v>0</v>
      </c>
      <c r="Y1630" s="382">
        <v>0</v>
      </c>
      <c r="Z1630" s="382">
        <v>0.57959185693493354</v>
      </c>
      <c r="AA1630" s="382">
        <v>1.7510164452672003</v>
      </c>
      <c r="AB1630" s="382">
        <v>1.4392244072762783</v>
      </c>
      <c r="AC1630" s="382">
        <v>33.63852102644433</v>
      </c>
      <c r="AD1630" s="382">
        <v>21.101122912049647</v>
      </c>
      <c r="AE1630" s="382">
        <v>45.954610689098914</v>
      </c>
      <c r="AF1630" s="382">
        <v>7.3486144372220323</v>
      </c>
      <c r="AG1630" s="382">
        <v>3.2656472009571784</v>
      </c>
      <c r="AH1630" s="382">
        <v>0.18621973929236504</v>
      </c>
    </row>
    <row r="1631" spans="1:34" s="468" customFormat="1" ht="15.6">
      <c r="A1631" s="382">
        <v>13</v>
      </c>
      <c r="B1631" s="382">
        <v>147</v>
      </c>
      <c r="C1631" s="382">
        <v>2016</v>
      </c>
      <c r="D1631" s="382">
        <v>99</v>
      </c>
      <c r="E1631" s="382">
        <v>99</v>
      </c>
      <c r="F1631" s="382">
        <v>99</v>
      </c>
      <c r="G1631" s="382">
        <v>99</v>
      </c>
      <c r="H1631" s="382">
        <v>99</v>
      </c>
      <c r="I1631" s="382">
        <v>99</v>
      </c>
      <c r="J1631" s="382">
        <v>999</v>
      </c>
      <c r="K1631" s="382">
        <v>99</v>
      </c>
      <c r="L1631" s="382">
        <v>99</v>
      </c>
      <c r="M1631" s="382">
        <v>99</v>
      </c>
      <c r="N1631" s="382">
        <v>404</v>
      </c>
      <c r="O1631" s="382">
        <v>99</v>
      </c>
      <c r="P1631" s="382">
        <v>9999</v>
      </c>
      <c r="Q1631" s="382">
        <v>168</v>
      </c>
      <c r="R1631" s="382">
        <v>2037</v>
      </c>
      <c r="S1631" s="382">
        <v>4.7731958762886597</v>
      </c>
      <c r="T1631" s="382">
        <v>3.632793323514973</v>
      </c>
      <c r="U1631" s="382">
        <v>4.5990181639666146</v>
      </c>
      <c r="V1631" s="382">
        <v>0</v>
      </c>
      <c r="W1631" s="382">
        <v>0</v>
      </c>
      <c r="X1631" s="382">
        <v>0</v>
      </c>
      <c r="Y1631" s="382">
        <v>0</v>
      </c>
      <c r="Z1631" s="382">
        <v>0.2817279910422128</v>
      </c>
      <c r="AA1631" s="382">
        <v>1.4524396713606549</v>
      </c>
      <c r="AB1631" s="382">
        <v>1.5032821897982278</v>
      </c>
      <c r="AC1631" s="382">
        <v>10.587119787310707</v>
      </c>
      <c r="AD1631" s="382">
        <v>9.2923687473110501</v>
      </c>
      <c r="AE1631" s="382">
        <v>41.737875497670096</v>
      </c>
      <c r="AF1631" s="382">
        <v>13.937735203557985</v>
      </c>
      <c r="AG1631" s="382">
        <v>8.4086623170181056</v>
      </c>
      <c r="AH1631" s="382">
        <v>9.8183603338242498E-2</v>
      </c>
    </row>
    <row r="1632" spans="1:34" s="468" customFormat="1" ht="15.6">
      <c r="A1632" s="382">
        <v>13</v>
      </c>
      <c r="B1632" s="382">
        <v>148</v>
      </c>
      <c r="C1632" s="382">
        <v>2016</v>
      </c>
      <c r="D1632" s="382">
        <v>99</v>
      </c>
      <c r="E1632" s="382">
        <v>99</v>
      </c>
      <c r="F1632" s="382">
        <v>99</v>
      </c>
      <c r="G1632" s="382">
        <v>99</v>
      </c>
      <c r="H1632" s="382">
        <v>99</v>
      </c>
      <c r="I1632" s="382">
        <v>99</v>
      </c>
      <c r="J1632" s="382">
        <v>999</v>
      </c>
      <c r="K1632" s="382">
        <v>99</v>
      </c>
      <c r="L1632" s="382">
        <v>99</v>
      </c>
      <c r="M1632" s="382">
        <v>99</v>
      </c>
      <c r="N1632" s="382">
        <v>405</v>
      </c>
      <c r="O1632" s="382">
        <v>99</v>
      </c>
      <c r="P1632" s="382">
        <v>9999</v>
      </c>
      <c r="Q1632" s="382">
        <v>218</v>
      </c>
      <c r="R1632" s="382">
        <v>2495</v>
      </c>
      <c r="S1632" s="382">
        <v>5.0709418837675342</v>
      </c>
      <c r="T1632" s="382">
        <v>3.9643286573146304</v>
      </c>
      <c r="U1632" s="382">
        <v>5.5489378757515055</v>
      </c>
      <c r="V1632" s="382">
        <v>0</v>
      </c>
      <c r="W1632" s="382">
        <v>0</v>
      </c>
      <c r="X1632" s="382">
        <v>0</v>
      </c>
      <c r="Y1632" s="382">
        <v>0</v>
      </c>
      <c r="Z1632" s="382">
        <v>0.28081950312411558</v>
      </c>
      <c r="AA1632" s="382">
        <v>1.4572661266072069</v>
      </c>
      <c r="AB1632" s="382">
        <v>1.4453054749887524</v>
      </c>
      <c r="AC1632" s="382">
        <v>6.2915158834604252</v>
      </c>
      <c r="AD1632" s="382">
        <v>3.7481496298604728</v>
      </c>
      <c r="AE1632" s="382">
        <v>36.52388143664507</v>
      </c>
      <c r="AF1632" s="382">
        <v>17.071501881628464</v>
      </c>
      <c r="AG1632" s="382">
        <v>12.42656714354829</v>
      </c>
      <c r="AH1632" s="382">
        <v>8.0160320641282562E-2</v>
      </c>
    </row>
    <row r="1633" spans="1:37" s="468" customFormat="1" ht="15.6">
      <c r="A1633" s="382">
        <v>13</v>
      </c>
      <c r="B1633" s="382">
        <v>149</v>
      </c>
      <c r="C1633" s="382">
        <v>2016</v>
      </c>
      <c r="D1633" s="382">
        <v>99</v>
      </c>
      <c r="E1633" s="382">
        <v>99</v>
      </c>
      <c r="F1633" s="382">
        <v>99</v>
      </c>
      <c r="G1633" s="382">
        <v>99</v>
      </c>
      <c r="H1633" s="382">
        <v>99</v>
      </c>
      <c r="I1633" s="382">
        <v>99</v>
      </c>
      <c r="J1633" s="382">
        <v>999</v>
      </c>
      <c r="K1633" s="382">
        <v>99</v>
      </c>
      <c r="L1633" s="382">
        <v>99</v>
      </c>
      <c r="M1633" s="382">
        <v>99</v>
      </c>
      <c r="N1633" s="382">
        <v>406</v>
      </c>
      <c r="O1633" s="382">
        <v>99</v>
      </c>
      <c r="P1633" s="382">
        <v>9999</v>
      </c>
      <c r="Q1633" s="382">
        <v>251</v>
      </c>
      <c r="R1633" s="382">
        <v>2215</v>
      </c>
      <c r="S1633" s="382">
        <v>5.2460496613995504</v>
      </c>
      <c r="T1633" s="382">
        <v>4.173814898419864</v>
      </c>
      <c r="U1633" s="382">
        <v>6.5281264108352151</v>
      </c>
      <c r="V1633" s="382">
        <v>0</v>
      </c>
      <c r="W1633" s="382">
        <v>0</v>
      </c>
      <c r="X1633" s="382">
        <v>0</v>
      </c>
      <c r="Y1633" s="382">
        <v>0</v>
      </c>
      <c r="Z1633" s="382">
        <v>0.2826492890304097</v>
      </c>
      <c r="AA1633" s="382">
        <v>1.3879362425324508</v>
      </c>
      <c r="AB1633" s="382">
        <v>1.4256725891402589</v>
      </c>
      <c r="AC1633" s="382">
        <v>1.5963199788262037</v>
      </c>
      <c r="AD1633" s="382">
        <v>3.0217669339936077</v>
      </c>
      <c r="AE1633" s="382">
        <v>42.466506586085501</v>
      </c>
      <c r="AF1633" s="382">
        <v>15.155661991105029</v>
      </c>
      <c r="AG1633" s="382">
        <v>12.978755296814597</v>
      </c>
      <c r="AH1633" s="382">
        <v>0.18058690744920997</v>
      </c>
    </row>
    <row r="1634" spans="1:37" s="468" customFormat="1" ht="15.6">
      <c r="A1634" s="382">
        <v>13</v>
      </c>
      <c r="B1634" s="382">
        <v>150</v>
      </c>
      <c r="C1634" s="382">
        <v>2016</v>
      </c>
      <c r="D1634" s="382">
        <v>99</v>
      </c>
      <c r="E1634" s="382">
        <v>99</v>
      </c>
      <c r="F1634" s="382">
        <v>99</v>
      </c>
      <c r="G1634" s="382">
        <v>99</v>
      </c>
      <c r="H1634" s="382">
        <v>99</v>
      </c>
      <c r="I1634" s="382">
        <v>99</v>
      </c>
      <c r="J1634" s="382">
        <v>999</v>
      </c>
      <c r="K1634" s="382">
        <v>99</v>
      </c>
      <c r="L1634" s="382">
        <v>99</v>
      </c>
      <c r="M1634" s="382">
        <v>99</v>
      </c>
      <c r="N1634" s="382">
        <v>407</v>
      </c>
      <c r="O1634" s="382">
        <v>99</v>
      </c>
      <c r="P1634" s="382">
        <v>9999</v>
      </c>
      <c r="Q1634" s="382">
        <v>290</v>
      </c>
      <c r="R1634" s="382">
        <v>1774</v>
      </c>
      <c r="S1634" s="382">
        <v>5.1995490417136416</v>
      </c>
      <c r="T1634" s="382">
        <v>4.1195039458850067</v>
      </c>
      <c r="U1634" s="382">
        <v>7.5145434047350559</v>
      </c>
      <c r="V1634" s="382">
        <v>0</v>
      </c>
      <c r="W1634" s="382">
        <v>0</v>
      </c>
      <c r="X1634" s="382">
        <v>0</v>
      </c>
      <c r="Y1634" s="382">
        <v>0</v>
      </c>
      <c r="Z1634" s="382">
        <v>0.28066676546075436</v>
      </c>
      <c r="AA1634" s="382">
        <v>1.4787787930743099</v>
      </c>
      <c r="AB1634" s="382">
        <v>1.4408020211637731</v>
      </c>
      <c r="AC1634" s="382">
        <v>-3.6057031182435928</v>
      </c>
      <c r="AD1634" s="382">
        <v>-3.2316513584567574</v>
      </c>
      <c r="AE1634" s="382">
        <v>42.349434322660251</v>
      </c>
      <c r="AF1634" s="382">
        <v>12.138214163530618</v>
      </c>
      <c r="AG1634" s="382">
        <v>11.965393097468557</v>
      </c>
      <c r="AH1634" s="382">
        <v>0.67643742953776786</v>
      </c>
    </row>
    <row r="1635" spans="1:37" s="468" customFormat="1" ht="15.6">
      <c r="A1635" s="382">
        <v>13</v>
      </c>
      <c r="B1635" s="382">
        <v>151</v>
      </c>
      <c r="C1635" s="382">
        <v>2016</v>
      </c>
      <c r="D1635" s="382">
        <v>99</v>
      </c>
      <c r="E1635" s="382">
        <v>99</v>
      </c>
      <c r="F1635" s="382">
        <v>99</v>
      </c>
      <c r="G1635" s="382">
        <v>99</v>
      </c>
      <c r="H1635" s="382">
        <v>99</v>
      </c>
      <c r="I1635" s="382">
        <v>99</v>
      </c>
      <c r="J1635" s="382">
        <v>999</v>
      </c>
      <c r="K1635" s="382">
        <v>99</v>
      </c>
      <c r="L1635" s="382">
        <v>99</v>
      </c>
      <c r="M1635" s="382">
        <v>99</v>
      </c>
      <c r="N1635" s="382">
        <v>408</v>
      </c>
      <c r="O1635" s="382">
        <v>99</v>
      </c>
      <c r="P1635" s="382">
        <v>9999</v>
      </c>
      <c r="Q1635" s="382">
        <v>284</v>
      </c>
      <c r="R1635" s="382">
        <v>1139</v>
      </c>
      <c r="S1635" s="382">
        <v>5.0728709394205449</v>
      </c>
      <c r="T1635" s="382">
        <v>4.0333625987708501</v>
      </c>
      <c r="U1635" s="382">
        <v>8.5380158033362523</v>
      </c>
      <c r="V1635" s="382">
        <v>0</v>
      </c>
      <c r="W1635" s="382">
        <v>0</v>
      </c>
      <c r="X1635" s="382">
        <v>0</v>
      </c>
      <c r="Y1635" s="382">
        <v>0</v>
      </c>
      <c r="Z1635" s="382">
        <v>0.28956677354986304</v>
      </c>
      <c r="AA1635" s="382">
        <v>1.3761264719312196</v>
      </c>
      <c r="AB1635" s="382">
        <v>1.6258265193912964</v>
      </c>
      <c r="AC1635" s="382">
        <v>0.20814105274776151</v>
      </c>
      <c r="AD1635" s="382">
        <v>-1.1645496440604102</v>
      </c>
      <c r="AE1635" s="382">
        <v>41.644112604736087</v>
      </c>
      <c r="AF1635" s="382">
        <v>7.7933629832364018</v>
      </c>
      <c r="AG1635" s="382">
        <v>8.7287375697079117</v>
      </c>
      <c r="AH1635" s="382">
        <v>0.79016681299385438</v>
      </c>
    </row>
    <row r="1636" spans="1:37" s="468" customFormat="1" ht="15.6">
      <c r="A1636" s="382">
        <v>13</v>
      </c>
      <c r="B1636" s="382">
        <v>152</v>
      </c>
      <c r="C1636" s="382">
        <v>2016</v>
      </c>
      <c r="D1636" s="382">
        <v>99</v>
      </c>
      <c r="E1636" s="382">
        <v>99</v>
      </c>
      <c r="F1636" s="382">
        <v>99</v>
      </c>
      <c r="G1636" s="382">
        <v>99</v>
      </c>
      <c r="H1636" s="382">
        <v>99</v>
      </c>
      <c r="I1636" s="382">
        <v>99</v>
      </c>
      <c r="J1636" s="382">
        <v>999</v>
      </c>
      <c r="K1636" s="382">
        <v>99</v>
      </c>
      <c r="L1636" s="382">
        <v>99</v>
      </c>
      <c r="M1636" s="382">
        <v>99</v>
      </c>
      <c r="N1636" s="382">
        <v>409</v>
      </c>
      <c r="O1636" s="382">
        <v>99</v>
      </c>
      <c r="P1636" s="382">
        <v>9999</v>
      </c>
      <c r="Q1636" s="382">
        <v>255</v>
      </c>
      <c r="R1636" s="382">
        <v>949</v>
      </c>
      <c r="S1636" s="382">
        <v>5.264488935721813</v>
      </c>
      <c r="T1636" s="382">
        <v>4.0189673340358283</v>
      </c>
      <c r="U1636" s="382">
        <v>9.5445732349841901</v>
      </c>
      <c r="V1636" s="382">
        <v>0</v>
      </c>
      <c r="W1636" s="382">
        <v>0</v>
      </c>
      <c r="X1636" s="382">
        <v>0</v>
      </c>
      <c r="Y1636" s="382">
        <v>0</v>
      </c>
      <c r="Z1636" s="382">
        <v>0.27955359597825674</v>
      </c>
      <c r="AA1636" s="382">
        <v>1.3204292805227329</v>
      </c>
      <c r="AB1636" s="382">
        <v>1.6639924908094803</v>
      </c>
      <c r="AC1636" s="382">
        <v>4.9991047119499319</v>
      </c>
      <c r="AD1636" s="382">
        <v>1.8343324454630527</v>
      </c>
      <c r="AE1636" s="382">
        <v>28.45097271733238</v>
      </c>
      <c r="AF1636" s="382">
        <v>6.4933287718097841</v>
      </c>
      <c r="AG1636" s="382">
        <v>8.13005503032457</v>
      </c>
      <c r="AH1636" s="382">
        <v>1.0537407797681775</v>
      </c>
    </row>
    <row r="1637" spans="1:37" s="468" customFormat="1" ht="15.6">
      <c r="A1637" s="382">
        <v>13</v>
      </c>
      <c r="B1637" s="382">
        <v>153</v>
      </c>
      <c r="C1637" s="382">
        <v>2016</v>
      </c>
      <c r="D1637" s="382">
        <v>99</v>
      </c>
      <c r="E1637" s="382">
        <v>99</v>
      </c>
      <c r="F1637" s="382">
        <v>99</v>
      </c>
      <c r="G1637" s="382">
        <v>99</v>
      </c>
      <c r="H1637" s="382">
        <v>99</v>
      </c>
      <c r="I1637" s="382">
        <v>99</v>
      </c>
      <c r="J1637" s="382">
        <v>999</v>
      </c>
      <c r="K1637" s="382">
        <v>99</v>
      </c>
      <c r="L1637" s="382">
        <v>99</v>
      </c>
      <c r="M1637" s="382">
        <v>99</v>
      </c>
      <c r="N1637" s="382">
        <v>410</v>
      </c>
      <c r="O1637" s="382">
        <v>99</v>
      </c>
      <c r="P1637" s="382">
        <v>9999</v>
      </c>
      <c r="Q1637" s="382">
        <v>245</v>
      </c>
      <c r="R1637" s="382">
        <v>776</v>
      </c>
      <c r="S1637" s="382">
        <v>5.4188144329896915</v>
      </c>
      <c r="T1637" s="382">
        <v>3.9819587628865976</v>
      </c>
      <c r="U1637" s="382">
        <v>10.521391752577312</v>
      </c>
      <c r="V1637" s="382">
        <v>0</v>
      </c>
      <c r="W1637" s="382">
        <v>0</v>
      </c>
      <c r="X1637" s="382">
        <v>0</v>
      </c>
      <c r="Y1637" s="382">
        <v>0</v>
      </c>
      <c r="Z1637" s="382">
        <v>0.28024496120819381</v>
      </c>
      <c r="AA1637" s="382">
        <v>1.420979274861355</v>
      </c>
      <c r="AB1637" s="382">
        <v>1.7019347021135276</v>
      </c>
      <c r="AC1637" s="382">
        <v>0.37139298109608704</v>
      </c>
      <c r="AD1637" s="382">
        <v>1.2427012509250956</v>
      </c>
      <c r="AE1637" s="382">
        <v>17.790020804466845</v>
      </c>
      <c r="AF1637" s="382">
        <v>5.3096134108792317</v>
      </c>
      <c r="AG1637" s="382">
        <v>7.3283410210633884</v>
      </c>
      <c r="AH1637" s="382">
        <v>1.0309278350515465</v>
      </c>
    </row>
    <row r="1638" spans="1:37" s="468" customFormat="1" ht="15.6">
      <c r="A1638" s="382">
        <v>13</v>
      </c>
      <c r="B1638" s="382">
        <v>154</v>
      </c>
      <c r="C1638" s="382">
        <v>2016</v>
      </c>
      <c r="D1638" s="382">
        <v>99</v>
      </c>
      <c r="E1638" s="382">
        <v>99</v>
      </c>
      <c r="F1638" s="382">
        <v>99</v>
      </c>
      <c r="G1638" s="382">
        <v>99</v>
      </c>
      <c r="H1638" s="382">
        <v>99</v>
      </c>
      <c r="I1638" s="382">
        <v>99</v>
      </c>
      <c r="J1638" s="382">
        <v>999</v>
      </c>
      <c r="K1638" s="382">
        <v>99</v>
      </c>
      <c r="L1638" s="382">
        <v>99</v>
      </c>
      <c r="M1638" s="382">
        <v>99</v>
      </c>
      <c r="N1638" s="382">
        <v>411</v>
      </c>
      <c r="O1638" s="382">
        <v>99</v>
      </c>
      <c r="P1638" s="382">
        <v>9999</v>
      </c>
      <c r="Q1638" s="382">
        <v>243</v>
      </c>
      <c r="R1638" s="382">
        <v>605</v>
      </c>
      <c r="S1638" s="382">
        <v>5.6016528925619822</v>
      </c>
      <c r="T1638" s="382">
        <v>4.0909090909090908</v>
      </c>
      <c r="U1638" s="382">
        <v>11.548429752066118</v>
      </c>
      <c r="V1638" s="382">
        <v>0</v>
      </c>
      <c r="W1638" s="382">
        <v>0</v>
      </c>
      <c r="X1638" s="382">
        <v>0</v>
      </c>
      <c r="Y1638" s="382">
        <v>0</v>
      </c>
      <c r="Z1638" s="382">
        <v>0.28064567898227649</v>
      </c>
      <c r="AA1638" s="382">
        <v>1.4018867729401436</v>
      </c>
      <c r="AB1638" s="382">
        <v>1.8081541658839004</v>
      </c>
      <c r="AC1638" s="382">
        <v>2.8448718994139175</v>
      </c>
      <c r="AD1638" s="382">
        <v>9.001848666807188</v>
      </c>
      <c r="AE1638" s="382">
        <v>1.2982181022655199</v>
      </c>
      <c r="AF1638" s="382">
        <v>4.139582620595279</v>
      </c>
      <c r="AG1638" s="382">
        <v>6.2711771606650348</v>
      </c>
      <c r="AH1638" s="382">
        <v>0.99173553719008289</v>
      </c>
    </row>
    <row r="1639" spans="1:37" s="468" customFormat="1" ht="15.6">
      <c r="A1639" s="382">
        <v>13</v>
      </c>
      <c r="B1639" s="382">
        <v>155</v>
      </c>
      <c r="C1639" s="382">
        <v>2016</v>
      </c>
      <c r="D1639" s="382">
        <v>99</v>
      </c>
      <c r="E1639" s="382">
        <v>99</v>
      </c>
      <c r="F1639" s="382">
        <v>99</v>
      </c>
      <c r="G1639" s="382">
        <v>99</v>
      </c>
      <c r="H1639" s="382">
        <v>99</v>
      </c>
      <c r="I1639" s="382">
        <v>99</v>
      </c>
      <c r="J1639" s="382">
        <v>999</v>
      </c>
      <c r="K1639" s="382">
        <v>99</v>
      </c>
      <c r="L1639" s="382">
        <v>99</v>
      </c>
      <c r="M1639" s="382">
        <v>99</v>
      </c>
      <c r="N1639" s="382">
        <v>412</v>
      </c>
      <c r="O1639" s="382">
        <v>99</v>
      </c>
      <c r="P1639" s="382">
        <v>9999</v>
      </c>
      <c r="Q1639" s="382">
        <v>176</v>
      </c>
      <c r="R1639" s="382">
        <v>456</v>
      </c>
      <c r="S1639" s="382">
        <v>5.800438596491226</v>
      </c>
      <c r="T1639" s="382">
        <v>4.2609649122807021</v>
      </c>
      <c r="U1639" s="382">
        <v>12.50241228070176</v>
      </c>
      <c r="V1639" s="382">
        <v>0</v>
      </c>
      <c r="W1639" s="382">
        <v>0</v>
      </c>
      <c r="X1639" s="382">
        <v>0</v>
      </c>
      <c r="Y1639" s="382">
        <v>0</v>
      </c>
      <c r="Z1639" s="382">
        <v>0.26609318745550975</v>
      </c>
      <c r="AA1639" s="382">
        <v>1.4725856781739213</v>
      </c>
      <c r="AB1639" s="382">
        <v>1.958979088439764</v>
      </c>
      <c r="AC1639" s="382">
        <v>4.7120298756276755</v>
      </c>
      <c r="AD1639" s="382">
        <v>3.4131061113864054</v>
      </c>
      <c r="AE1639" s="382">
        <v>-4.8083976055515905</v>
      </c>
      <c r="AF1639" s="382">
        <v>3.1200821074238796</v>
      </c>
      <c r="AG1639" s="382">
        <v>5.1171649554398915</v>
      </c>
      <c r="AH1639" s="382">
        <v>0.87719298245614019</v>
      </c>
    </row>
    <row r="1640" spans="1:37" s="468" customFormat="1" ht="15.6">
      <c r="A1640" s="382">
        <v>13</v>
      </c>
      <c r="B1640" s="382">
        <v>156</v>
      </c>
      <c r="C1640" s="382">
        <v>2016</v>
      </c>
      <c r="D1640" s="382">
        <v>99</v>
      </c>
      <c r="E1640" s="382">
        <v>99</v>
      </c>
      <c r="F1640" s="382">
        <v>99</v>
      </c>
      <c r="G1640" s="382">
        <v>99</v>
      </c>
      <c r="H1640" s="382">
        <v>99</v>
      </c>
      <c r="I1640" s="382">
        <v>99</v>
      </c>
      <c r="J1640" s="382">
        <v>999</v>
      </c>
      <c r="K1640" s="382">
        <v>99</v>
      </c>
      <c r="L1640" s="382">
        <v>99</v>
      </c>
      <c r="M1640" s="382">
        <v>99</v>
      </c>
      <c r="N1640" s="382">
        <v>413</v>
      </c>
      <c r="O1640" s="382">
        <v>99</v>
      </c>
      <c r="P1640" s="382">
        <v>9999</v>
      </c>
      <c r="Q1640" s="382">
        <v>136</v>
      </c>
      <c r="R1640" s="382">
        <v>333</v>
      </c>
      <c r="S1640" s="382">
        <v>5.7687687687687692</v>
      </c>
      <c r="T1640" s="382">
        <v>4.3963963963963977</v>
      </c>
      <c r="U1640" s="382">
        <v>13.508108108108104</v>
      </c>
      <c r="V1640" s="382">
        <v>0</v>
      </c>
      <c r="W1640" s="382">
        <v>0</v>
      </c>
      <c r="X1640" s="382">
        <v>0</v>
      </c>
      <c r="Y1640" s="382">
        <v>0</v>
      </c>
      <c r="Z1640" s="382">
        <v>0.29330931570428126</v>
      </c>
      <c r="AA1640" s="382">
        <v>1.3941051304332401</v>
      </c>
      <c r="AB1640" s="382">
        <v>1.8757786576778257</v>
      </c>
      <c r="AC1640" s="382">
        <v>4.3508409766165901</v>
      </c>
      <c r="AD1640" s="382">
        <v>7.4393598014198572</v>
      </c>
      <c r="AE1640" s="382">
        <v>-4.30376949213729</v>
      </c>
      <c r="AF1640" s="382">
        <v>2.278481012658228</v>
      </c>
      <c r="AG1640" s="382">
        <v>4.0374719620002644</v>
      </c>
      <c r="AH1640" s="382">
        <v>1.5015015015015012</v>
      </c>
    </row>
    <row r="1641" spans="1:37" s="468" customFormat="1" ht="15.6">
      <c r="A1641" s="382">
        <v>13</v>
      </c>
      <c r="B1641" s="382">
        <v>157</v>
      </c>
      <c r="C1641" s="382">
        <v>2016</v>
      </c>
      <c r="D1641" s="382">
        <v>99</v>
      </c>
      <c r="E1641" s="382">
        <v>99</v>
      </c>
      <c r="F1641" s="382">
        <v>99</v>
      </c>
      <c r="G1641" s="382">
        <v>99</v>
      </c>
      <c r="H1641" s="382">
        <v>99</v>
      </c>
      <c r="I1641" s="382">
        <v>99</v>
      </c>
      <c r="J1641" s="382">
        <v>999</v>
      </c>
      <c r="K1641" s="382">
        <v>99</v>
      </c>
      <c r="L1641" s="382">
        <v>99</v>
      </c>
      <c r="M1641" s="382">
        <v>99</v>
      </c>
      <c r="N1641" s="382">
        <v>414</v>
      </c>
      <c r="O1641" s="382">
        <v>99</v>
      </c>
      <c r="P1641" s="382">
        <v>9999</v>
      </c>
      <c r="Q1641" s="382">
        <v>111</v>
      </c>
      <c r="R1641" s="382">
        <v>232</v>
      </c>
      <c r="S1641" s="382">
        <v>6.0646551724137918</v>
      </c>
      <c r="T1641" s="382">
        <v>4.5775862068965516</v>
      </c>
      <c r="U1641" s="382">
        <v>14.549999999999995</v>
      </c>
      <c r="V1641" s="382">
        <v>0</v>
      </c>
      <c r="W1641" s="382">
        <v>0</v>
      </c>
      <c r="X1641" s="382">
        <v>0</v>
      </c>
      <c r="Y1641" s="382">
        <v>0</v>
      </c>
      <c r="Z1641" s="382">
        <v>0.28812712711504634</v>
      </c>
      <c r="AA1641" s="382">
        <v>1.7494212989139972</v>
      </c>
      <c r="AB1641" s="382">
        <v>1.9416082121439748</v>
      </c>
      <c r="AC1641" s="382">
        <v>-3.1212339413179642</v>
      </c>
      <c r="AD1641" s="382">
        <v>6.2409583583092099</v>
      </c>
      <c r="AE1641" s="382">
        <v>-8.423425539154282E-2</v>
      </c>
      <c r="AF1641" s="382">
        <v>1.5874101950051323</v>
      </c>
      <c r="AG1641" s="382">
        <v>3.0298542427922484</v>
      </c>
      <c r="AH1641" s="382">
        <v>1.2931034482758621</v>
      </c>
    </row>
    <row r="1642" spans="1:37" s="468" customFormat="1" ht="15.6">
      <c r="A1642" s="382">
        <v>13</v>
      </c>
      <c r="B1642" s="382">
        <v>158</v>
      </c>
      <c r="C1642" s="382">
        <v>2016</v>
      </c>
      <c r="D1642" s="382">
        <v>99</v>
      </c>
      <c r="E1642" s="382">
        <v>99</v>
      </c>
      <c r="F1642" s="382">
        <v>99</v>
      </c>
      <c r="G1642" s="382">
        <v>99</v>
      </c>
      <c r="H1642" s="382">
        <v>99</v>
      </c>
      <c r="I1642" s="382">
        <v>99</v>
      </c>
      <c r="J1642" s="382">
        <v>999</v>
      </c>
      <c r="K1642" s="382">
        <v>99</v>
      </c>
      <c r="L1642" s="382">
        <v>99</v>
      </c>
      <c r="M1642" s="382">
        <v>99</v>
      </c>
      <c r="N1642" s="382">
        <v>415</v>
      </c>
      <c r="O1642" s="382">
        <v>99</v>
      </c>
      <c r="P1642" s="382">
        <v>9999</v>
      </c>
      <c r="Q1642" s="382">
        <v>84</v>
      </c>
      <c r="R1642" s="382">
        <v>172</v>
      </c>
      <c r="S1642" s="382">
        <v>6.1860465116279082</v>
      </c>
      <c r="T1642" s="382">
        <v>4.5639534883720918</v>
      </c>
      <c r="U1642" s="382">
        <v>15.55872093023255</v>
      </c>
      <c r="V1642" s="382">
        <v>0</v>
      </c>
      <c r="W1642" s="382">
        <v>0</v>
      </c>
      <c r="X1642" s="382">
        <v>0</v>
      </c>
      <c r="Y1642" s="382">
        <v>0</v>
      </c>
      <c r="Z1642" s="382">
        <v>0.29958225376589281</v>
      </c>
      <c r="AA1642" s="382">
        <v>1.5590070476366849</v>
      </c>
      <c r="AB1642" s="382">
        <v>1.9593195775929444</v>
      </c>
      <c r="AC1642" s="382">
        <v>-1.2187679673582921</v>
      </c>
      <c r="AD1642" s="382">
        <v>-9.2075279753549371</v>
      </c>
      <c r="AE1642" s="382">
        <v>-9.3352579072643831</v>
      </c>
      <c r="AF1642" s="382">
        <v>1.176873075607253</v>
      </c>
      <c r="AG1642" s="382">
        <v>2.4020005152080621</v>
      </c>
      <c r="AH1642" s="382">
        <v>2.3255813953488378</v>
      </c>
    </row>
    <row r="1643" spans="1:37" s="468" customFormat="1" ht="15.6">
      <c r="A1643" s="382">
        <v>13</v>
      </c>
      <c r="B1643" s="382">
        <v>159</v>
      </c>
      <c r="C1643" s="382">
        <v>2016</v>
      </c>
      <c r="D1643" s="382">
        <v>99</v>
      </c>
      <c r="E1643" s="382">
        <v>99</v>
      </c>
      <c r="F1643" s="382">
        <v>99</v>
      </c>
      <c r="G1643" s="382">
        <v>99</v>
      </c>
      <c r="H1643" s="382">
        <v>99</v>
      </c>
      <c r="I1643" s="382">
        <v>99</v>
      </c>
      <c r="J1643" s="382">
        <v>999</v>
      </c>
      <c r="K1643" s="382">
        <v>99</v>
      </c>
      <c r="L1643" s="382">
        <v>99</v>
      </c>
      <c r="M1643" s="382">
        <v>99</v>
      </c>
      <c r="N1643" s="382">
        <v>416</v>
      </c>
      <c r="O1643" s="382">
        <v>99</v>
      </c>
      <c r="P1643" s="382">
        <v>9999</v>
      </c>
      <c r="Q1643" s="382">
        <v>68</v>
      </c>
      <c r="R1643" s="382">
        <v>124</v>
      </c>
      <c r="S1643" s="382">
        <v>5.9838709677419368</v>
      </c>
      <c r="T1643" s="382">
        <v>4.9274193548387109</v>
      </c>
      <c r="U1643" s="382">
        <v>16.444354838709685</v>
      </c>
      <c r="V1643" s="382">
        <v>0</v>
      </c>
      <c r="W1643" s="382">
        <v>0</v>
      </c>
      <c r="X1643" s="382">
        <v>100</v>
      </c>
      <c r="Y1643" s="382">
        <v>0</v>
      </c>
      <c r="Z1643" s="382">
        <v>0.27746037768649506</v>
      </c>
      <c r="AA1643" s="382">
        <v>1.4479344073081504</v>
      </c>
      <c r="AB1643" s="382">
        <v>1.5769170979537681</v>
      </c>
      <c r="AC1643" s="382">
        <v>-13.472074619079971</v>
      </c>
      <c r="AD1643" s="382">
        <v>20.826482585975079</v>
      </c>
      <c r="AE1643" s="382">
        <v>-3.2300699967313355</v>
      </c>
      <c r="AF1643" s="382">
        <v>0.84844338008894971</v>
      </c>
      <c r="AG1643" s="382">
        <v>1.8302452264716411</v>
      </c>
      <c r="AH1643" s="382">
        <v>0.80645161290322565</v>
      </c>
    </row>
    <row r="1644" spans="1:37" s="468" customFormat="1" ht="15.6">
      <c r="A1644" s="382">
        <v>13</v>
      </c>
      <c r="B1644" s="382">
        <v>160</v>
      </c>
      <c r="C1644" s="382">
        <v>2016</v>
      </c>
      <c r="D1644" s="382">
        <v>99</v>
      </c>
      <c r="E1644" s="382">
        <v>99</v>
      </c>
      <c r="F1644" s="382">
        <v>99</v>
      </c>
      <c r="G1644" s="382">
        <v>99</v>
      </c>
      <c r="H1644" s="382">
        <v>99</v>
      </c>
      <c r="I1644" s="382">
        <v>99</v>
      </c>
      <c r="J1644" s="382">
        <v>999</v>
      </c>
      <c r="K1644" s="382">
        <v>99</v>
      </c>
      <c r="L1644" s="382">
        <v>99</v>
      </c>
      <c r="M1644" s="382">
        <v>99</v>
      </c>
      <c r="N1644" s="382">
        <v>417</v>
      </c>
      <c r="O1644" s="382">
        <v>99</v>
      </c>
      <c r="P1644" s="382">
        <v>9999</v>
      </c>
      <c r="Q1644" s="382">
        <v>47</v>
      </c>
      <c r="R1644" s="382">
        <v>79</v>
      </c>
      <c r="S1644" s="382">
        <v>6.1518987341772178</v>
      </c>
      <c r="T1644" s="382">
        <v>5.0632911392405058</v>
      </c>
      <c r="U1644" s="382">
        <v>17.493670886075954</v>
      </c>
      <c r="V1644" s="382">
        <v>0</v>
      </c>
      <c r="W1644" s="382">
        <v>1.2658227848101264</v>
      </c>
      <c r="X1644" s="382">
        <v>100</v>
      </c>
      <c r="Y1644" s="382">
        <v>0</v>
      </c>
      <c r="Z1644" s="382">
        <v>0.28787381736092327</v>
      </c>
      <c r="AA1644" s="382">
        <v>1.432786146514534</v>
      </c>
      <c r="AB1644" s="382">
        <v>2.0766439097486526</v>
      </c>
      <c r="AC1644" s="382">
        <v>6.3709782868020239</v>
      </c>
      <c r="AD1644" s="382">
        <v>-4.3795921640226956</v>
      </c>
      <c r="AE1644" s="382">
        <v>-5.8537201347027201</v>
      </c>
      <c r="AF1644" s="382">
        <v>0.54054054054054068</v>
      </c>
      <c r="AG1644" s="382">
        <v>1.2404486798017798</v>
      </c>
      <c r="AH1644" s="382">
        <v>2.5316455696202529</v>
      </c>
    </row>
    <row r="1645" spans="1:37" s="468" customFormat="1" ht="15.6">
      <c r="A1645" s="382">
        <v>13</v>
      </c>
      <c r="B1645" s="382">
        <v>161</v>
      </c>
      <c r="C1645" s="382">
        <v>2016</v>
      </c>
      <c r="D1645" s="382">
        <v>99</v>
      </c>
      <c r="E1645" s="382">
        <v>99</v>
      </c>
      <c r="F1645" s="382">
        <v>99</v>
      </c>
      <c r="G1645" s="382">
        <v>99</v>
      </c>
      <c r="H1645" s="382">
        <v>99</v>
      </c>
      <c r="I1645" s="382">
        <v>99</v>
      </c>
      <c r="J1645" s="382">
        <v>999</v>
      </c>
      <c r="K1645" s="382">
        <v>99</v>
      </c>
      <c r="L1645" s="382">
        <v>99</v>
      </c>
      <c r="M1645" s="382">
        <v>99</v>
      </c>
      <c r="N1645" s="382">
        <v>418</v>
      </c>
      <c r="O1645" s="382">
        <v>99</v>
      </c>
      <c r="P1645" s="382">
        <v>9999</v>
      </c>
      <c r="Q1645" s="382">
        <v>39</v>
      </c>
      <c r="R1645" s="382">
        <v>49</v>
      </c>
      <c r="S1645" s="382">
        <v>6.2448979591836737</v>
      </c>
      <c r="T1645" s="382">
        <v>5.1428571428571441</v>
      </c>
      <c r="U1645" s="382">
        <v>18.461224489795924</v>
      </c>
      <c r="V1645" s="382">
        <v>0</v>
      </c>
      <c r="W1645" s="382">
        <v>0</v>
      </c>
      <c r="X1645" s="382">
        <v>100</v>
      </c>
      <c r="Y1645" s="382">
        <v>0</v>
      </c>
      <c r="Z1645" s="382">
        <v>0.27761103792857911</v>
      </c>
      <c r="AA1645" s="382">
        <v>1.3632286442583452</v>
      </c>
      <c r="AB1645" s="382">
        <v>1.3997084244475291</v>
      </c>
      <c r="AC1645" s="382">
        <v>32.168530520731274</v>
      </c>
      <c r="AD1645" s="382">
        <v>1.9507648497572951</v>
      </c>
      <c r="AE1645" s="382">
        <v>0.30558328566712523</v>
      </c>
      <c r="AF1645" s="382">
        <v>0.33527198084160115</v>
      </c>
      <c r="AG1645" s="382">
        <v>0.81194636450701152</v>
      </c>
      <c r="AH1645" s="382">
        <v>2.0408163265306123</v>
      </c>
    </row>
    <row r="1646" spans="1:37" s="468" customFormat="1" ht="15.6">
      <c r="A1646" s="382">
        <v>13</v>
      </c>
      <c r="B1646" s="382">
        <v>162</v>
      </c>
      <c r="C1646" s="382">
        <v>2016</v>
      </c>
      <c r="D1646" s="382">
        <v>99</v>
      </c>
      <c r="E1646" s="382">
        <v>99</v>
      </c>
      <c r="F1646" s="382">
        <v>99</v>
      </c>
      <c r="G1646" s="382">
        <v>99</v>
      </c>
      <c r="H1646" s="382">
        <v>99</v>
      </c>
      <c r="I1646" s="382">
        <v>99</v>
      </c>
      <c r="J1646" s="382">
        <v>999</v>
      </c>
      <c r="K1646" s="382">
        <v>99</v>
      </c>
      <c r="L1646" s="382">
        <v>99</v>
      </c>
      <c r="M1646" s="382">
        <v>99</v>
      </c>
      <c r="N1646" s="382">
        <v>419</v>
      </c>
      <c r="O1646" s="382">
        <v>99</v>
      </c>
      <c r="P1646" s="382">
        <v>9999</v>
      </c>
      <c r="Q1646" s="382">
        <v>22</v>
      </c>
      <c r="R1646" s="382">
        <v>34</v>
      </c>
      <c r="S1646" s="382">
        <v>6.3529411764705879</v>
      </c>
      <c r="T1646" s="382">
        <v>5.7352941176470589</v>
      </c>
      <c r="U1646" s="382">
        <v>19.497058823529411</v>
      </c>
      <c r="V1646" s="382">
        <v>0</v>
      </c>
      <c r="W1646" s="382">
        <v>2.9411764705882355</v>
      </c>
      <c r="X1646" s="382">
        <v>100</v>
      </c>
      <c r="Y1646" s="382">
        <v>0</v>
      </c>
      <c r="Z1646" s="382">
        <v>0.27384548468226361</v>
      </c>
      <c r="AA1646" s="382">
        <v>1.4729392971234037</v>
      </c>
      <c r="AB1646" s="382">
        <v>1.9749731722587689</v>
      </c>
      <c r="AC1646" s="382">
        <v>18.486683171974217</v>
      </c>
      <c r="AD1646" s="382">
        <v>0.39986683900264786</v>
      </c>
      <c r="AE1646" s="382">
        <v>23.432700070363435</v>
      </c>
      <c r="AF1646" s="382">
        <v>0.23263770099213141</v>
      </c>
      <c r="AG1646" s="382">
        <v>0.59500248179493476</v>
      </c>
      <c r="AH1646" s="382">
        <v>8.8235294117647047</v>
      </c>
    </row>
    <row r="1647" spans="1:37" s="468" customFormat="1" ht="15.6">
      <c r="A1647" s="382">
        <v>13</v>
      </c>
      <c r="B1647" s="382">
        <v>163</v>
      </c>
      <c r="C1647" s="382">
        <v>2016</v>
      </c>
      <c r="D1647" s="382">
        <v>99</v>
      </c>
      <c r="E1647" s="382">
        <v>99</v>
      </c>
      <c r="F1647" s="382">
        <v>99</v>
      </c>
      <c r="G1647" s="382">
        <v>99</v>
      </c>
      <c r="H1647" s="382">
        <v>99</v>
      </c>
      <c r="I1647" s="382">
        <v>99</v>
      </c>
      <c r="J1647" s="382">
        <v>999</v>
      </c>
      <c r="K1647" s="382">
        <v>99</v>
      </c>
      <c r="L1647" s="382">
        <v>99</v>
      </c>
      <c r="M1647" s="382">
        <v>99</v>
      </c>
      <c r="N1647" s="382">
        <v>420</v>
      </c>
      <c r="O1647" s="382">
        <v>99</v>
      </c>
      <c r="P1647" s="382">
        <v>9999</v>
      </c>
      <c r="Q1647" s="382">
        <v>35</v>
      </c>
      <c r="R1647" s="382">
        <v>72</v>
      </c>
      <c r="S1647" s="382">
        <v>6.8194444444444438</v>
      </c>
      <c r="T1647" s="382">
        <v>5.875</v>
      </c>
      <c r="U1647" s="382">
        <v>22.166666666666671</v>
      </c>
      <c r="V1647" s="382">
        <v>4.1666666666666679</v>
      </c>
      <c r="W1647" s="382">
        <v>4.1666666666666679</v>
      </c>
      <c r="X1647" s="382">
        <v>100</v>
      </c>
      <c r="Y1647" s="382">
        <v>23.611111111111111</v>
      </c>
      <c r="Z1647" s="382">
        <v>1.8408180548634223</v>
      </c>
      <c r="AA1647" s="382">
        <v>1.3367288939057402</v>
      </c>
      <c r="AB1647" s="382">
        <v>1.7633419974582347</v>
      </c>
      <c r="AC1647" s="382">
        <v>0.26340261587315944</v>
      </c>
      <c r="AD1647" s="382">
        <v>16.045429800794373</v>
      </c>
      <c r="AE1647" s="382">
        <v>13.773338984121221</v>
      </c>
      <c r="AF1647" s="382">
        <v>0.49264454327745472</v>
      </c>
      <c r="AG1647" s="382">
        <v>1.4325297344165278</v>
      </c>
      <c r="AH1647" s="382">
        <v>1.3888888888888891</v>
      </c>
    </row>
    <row r="1648" spans="1:37" ht="15.6">
      <c r="A1648" s="382">
        <v>14</v>
      </c>
      <c r="B1648" s="382">
        <v>1</v>
      </c>
      <c r="C1648" s="382">
        <v>2024</v>
      </c>
      <c r="D1648" s="382">
        <v>99</v>
      </c>
      <c r="E1648" s="382">
        <v>99</v>
      </c>
      <c r="F1648" s="382">
        <v>99</v>
      </c>
      <c r="G1648" s="382">
        <v>99</v>
      </c>
      <c r="H1648" s="382">
        <v>99</v>
      </c>
      <c r="I1648" s="382">
        <v>99</v>
      </c>
      <c r="J1648" s="382">
        <v>999</v>
      </c>
      <c r="K1648" s="382">
        <v>99</v>
      </c>
      <c r="L1648" s="382">
        <v>99</v>
      </c>
      <c r="M1648" s="382">
        <v>99</v>
      </c>
      <c r="N1648" s="382">
        <v>99</v>
      </c>
      <c r="O1648" s="382">
        <v>1</v>
      </c>
      <c r="P1648" s="382">
        <v>9999</v>
      </c>
      <c r="Q1648" s="382">
        <v>6</v>
      </c>
      <c r="R1648" s="382">
        <v>75</v>
      </c>
      <c r="S1648" s="382">
        <v>6.12</v>
      </c>
      <c r="T1648" s="382">
        <v>5.32</v>
      </c>
      <c r="U1648" s="382">
        <v>9.5293333333333319</v>
      </c>
      <c r="V1648" s="382">
        <v>0</v>
      </c>
      <c r="W1648" s="382">
        <v>0</v>
      </c>
      <c r="X1648" s="382">
        <v>0</v>
      </c>
      <c r="Y1648" s="382">
        <v>0</v>
      </c>
      <c r="Z1648" s="382">
        <v>2.0053111700903026</v>
      </c>
      <c r="AA1648" s="382">
        <v>0.83202564063054429</v>
      </c>
      <c r="AB1648" s="382">
        <v>1.256025477448605</v>
      </c>
      <c r="AC1648" s="382">
        <v>34.871063003769279</v>
      </c>
      <c r="AD1648" s="382">
        <v>52.034856369281613</v>
      </c>
      <c r="AE1648" s="382">
        <v>53.739291962286607</v>
      </c>
      <c r="AF1648" s="382">
        <v>0.45614888699671557</v>
      </c>
      <c r="AG1648" s="382">
        <v>0.52726398168039812</v>
      </c>
      <c r="AH1648" s="382">
        <v>0</v>
      </c>
      <c r="AI1648" s="382">
        <v>62</v>
      </c>
      <c r="AJ1648" s="382">
        <v>84.804838709677398</v>
      </c>
      <c r="AK1648" s="382">
        <v>14.893657772170412</v>
      </c>
    </row>
    <row r="1649" spans="1:37" ht="15.6">
      <c r="A1649" s="382">
        <v>14</v>
      </c>
      <c r="B1649" s="382">
        <v>2</v>
      </c>
      <c r="C1649" s="382">
        <v>2024</v>
      </c>
      <c r="D1649" s="382">
        <v>99</v>
      </c>
      <c r="E1649" s="382">
        <v>99</v>
      </c>
      <c r="F1649" s="382">
        <v>99</v>
      </c>
      <c r="G1649" s="382">
        <v>99</v>
      </c>
      <c r="H1649" s="382">
        <v>99</v>
      </c>
      <c r="I1649" s="382">
        <v>99</v>
      </c>
      <c r="J1649" s="382">
        <v>999</v>
      </c>
      <c r="K1649" s="382">
        <v>99</v>
      </c>
      <c r="L1649" s="382">
        <v>99</v>
      </c>
      <c r="M1649" s="382">
        <v>99</v>
      </c>
      <c r="N1649" s="382">
        <v>99</v>
      </c>
      <c r="O1649" s="382">
        <v>2</v>
      </c>
      <c r="P1649" s="382">
        <v>9999</v>
      </c>
      <c r="Q1649" s="382">
        <v>10</v>
      </c>
      <c r="R1649" s="382">
        <v>196</v>
      </c>
      <c r="S1649" s="382">
        <v>6.2091836734693864</v>
      </c>
      <c r="T1649" s="382">
        <v>4.9132653061224492</v>
      </c>
      <c r="U1649" s="382">
        <v>9.5755102040816311</v>
      </c>
      <c r="V1649" s="382">
        <v>0</v>
      </c>
      <c r="W1649" s="382">
        <v>0</v>
      </c>
      <c r="X1649" s="382">
        <v>9.183673469387756</v>
      </c>
      <c r="Y1649" s="382">
        <v>0.51020408163265307</v>
      </c>
      <c r="Z1649" s="382">
        <v>4.1219561738178969</v>
      </c>
      <c r="AA1649" s="382">
        <v>1.4185783868836577</v>
      </c>
      <c r="AB1649" s="382">
        <v>1.2807951735353449</v>
      </c>
      <c r="AC1649" s="382">
        <v>81.940941206689061</v>
      </c>
      <c r="AD1649" s="382">
        <v>14.291608357596081</v>
      </c>
      <c r="AE1649" s="382">
        <v>32.449190567098931</v>
      </c>
      <c r="AF1649" s="382">
        <v>1.1920690913514176</v>
      </c>
      <c r="AG1649" s="382">
        <v>1.3845935928610202</v>
      </c>
      <c r="AH1649" s="382">
        <v>1.0204081632653061</v>
      </c>
      <c r="AI1649" s="382">
        <v>196</v>
      </c>
      <c r="AJ1649" s="382">
        <v>83.123979591836687</v>
      </c>
      <c r="AK1649" s="382">
        <v>15.78376988416567</v>
      </c>
    </row>
    <row r="1650" spans="1:37" ht="15.6">
      <c r="A1650" s="382">
        <v>14</v>
      </c>
      <c r="B1650" s="382">
        <v>3</v>
      </c>
      <c r="C1650" s="382">
        <v>2024</v>
      </c>
      <c r="D1650" s="382">
        <v>99</v>
      </c>
      <c r="E1650" s="382">
        <v>99</v>
      </c>
      <c r="F1650" s="382">
        <v>99</v>
      </c>
      <c r="G1650" s="382">
        <v>99</v>
      </c>
      <c r="H1650" s="382">
        <v>99</v>
      </c>
      <c r="I1650" s="382">
        <v>99</v>
      </c>
      <c r="J1650" s="382">
        <v>999</v>
      </c>
      <c r="K1650" s="382">
        <v>99</v>
      </c>
      <c r="L1650" s="382">
        <v>99</v>
      </c>
      <c r="M1650" s="382">
        <v>99</v>
      </c>
      <c r="N1650" s="382">
        <v>99</v>
      </c>
      <c r="O1650" s="382">
        <v>3</v>
      </c>
      <c r="P1650" s="382">
        <v>9999</v>
      </c>
      <c r="Q1650" s="382">
        <v>29</v>
      </c>
      <c r="R1650" s="382">
        <v>1945</v>
      </c>
      <c r="S1650" s="382">
        <v>5.855012853470436</v>
      </c>
      <c r="T1650" s="382">
        <v>5.4714652956298195</v>
      </c>
      <c r="U1650" s="382">
        <v>7.2912596401028305</v>
      </c>
      <c r="V1650" s="382">
        <v>0</v>
      </c>
      <c r="W1650" s="382">
        <v>0</v>
      </c>
      <c r="X1650" s="382">
        <v>0.41131105398457574</v>
      </c>
      <c r="Y1650" s="382">
        <v>5.1413881748071967E-2</v>
      </c>
      <c r="Z1650" s="382">
        <v>2.0996769752639066</v>
      </c>
      <c r="AA1650" s="382">
        <v>1.1555418330183298</v>
      </c>
      <c r="AB1650" s="382">
        <v>1.2262481336578903</v>
      </c>
      <c r="AC1650" s="382">
        <v>53.074598693210966</v>
      </c>
      <c r="AD1650" s="382">
        <v>36.808581822031378</v>
      </c>
      <c r="AE1650" s="382">
        <v>59.395375084636719</v>
      </c>
      <c r="AF1650" s="382">
        <v>11.829461136114828</v>
      </c>
      <c r="AG1650" s="382">
        <v>10.462283694138195</v>
      </c>
      <c r="AH1650" s="382">
        <v>2.7249357326478152</v>
      </c>
      <c r="AI1650" s="382">
        <v>1945</v>
      </c>
      <c r="AJ1650" s="382">
        <v>77.608071979434484</v>
      </c>
      <c r="AK1650" s="382">
        <v>15.258304360268063</v>
      </c>
    </row>
    <row r="1651" spans="1:37" ht="15.6">
      <c r="A1651" s="382">
        <v>14</v>
      </c>
      <c r="B1651" s="382">
        <v>4</v>
      </c>
      <c r="C1651" s="382">
        <v>2024</v>
      </c>
      <c r="D1651" s="382">
        <v>99</v>
      </c>
      <c r="E1651" s="382">
        <v>99</v>
      </c>
      <c r="F1651" s="382">
        <v>99</v>
      </c>
      <c r="G1651" s="382">
        <v>99</v>
      </c>
      <c r="H1651" s="382">
        <v>99</v>
      </c>
      <c r="I1651" s="382">
        <v>99</v>
      </c>
      <c r="J1651" s="382">
        <v>999</v>
      </c>
      <c r="K1651" s="382">
        <v>99</v>
      </c>
      <c r="L1651" s="382">
        <v>99</v>
      </c>
      <c r="M1651" s="382">
        <v>99</v>
      </c>
      <c r="N1651" s="382">
        <v>99</v>
      </c>
      <c r="O1651" s="382">
        <v>4</v>
      </c>
      <c r="P1651" s="382">
        <v>9999</v>
      </c>
      <c r="Q1651" s="382">
        <v>107</v>
      </c>
      <c r="R1651" s="382">
        <v>3418</v>
      </c>
      <c r="S1651" s="382">
        <v>5.600936220011703</v>
      </c>
      <c r="T1651" s="382">
        <v>4.6064950263311877</v>
      </c>
      <c r="U1651" s="382">
        <v>8.0944704505558782</v>
      </c>
      <c r="V1651" s="382">
        <v>0</v>
      </c>
      <c r="W1651" s="382">
        <v>8.777062609713282E-2</v>
      </c>
      <c r="X1651" s="382">
        <v>1.9602106495026328</v>
      </c>
      <c r="Y1651" s="382">
        <v>2.9256875365710935E-2</v>
      </c>
      <c r="Z1651" s="382">
        <v>3.565803937590081</v>
      </c>
      <c r="AA1651" s="382">
        <v>1.3614775520229341</v>
      </c>
      <c r="AB1651" s="382">
        <v>1.3634165053716325</v>
      </c>
      <c r="AC1651" s="382">
        <v>33.494031084536182</v>
      </c>
      <c r="AD1651" s="382">
        <v>20.776430542125297</v>
      </c>
      <c r="AE1651" s="382">
        <v>54.222567269791078</v>
      </c>
      <c r="AF1651" s="382">
        <v>20.788225276730326</v>
      </c>
      <c r="AG1651" s="382">
        <v>20.411025401921655</v>
      </c>
      <c r="AH1651" s="382">
        <v>3.2182562902282039</v>
      </c>
      <c r="AI1651" s="382">
        <v>3381</v>
      </c>
      <c r="AJ1651" s="382">
        <v>81.163087843833182</v>
      </c>
      <c r="AK1651" s="382">
        <v>14.648960597231323</v>
      </c>
    </row>
    <row r="1652" spans="1:37" ht="15.6">
      <c r="A1652" s="382">
        <v>14</v>
      </c>
      <c r="B1652" s="382">
        <v>5</v>
      </c>
      <c r="C1652" s="382">
        <v>2024</v>
      </c>
      <c r="D1652" s="382">
        <v>99</v>
      </c>
      <c r="E1652" s="382">
        <v>99</v>
      </c>
      <c r="F1652" s="382">
        <v>99</v>
      </c>
      <c r="G1652" s="382">
        <v>99</v>
      </c>
      <c r="H1652" s="382">
        <v>99</v>
      </c>
      <c r="I1652" s="382">
        <v>99</v>
      </c>
      <c r="J1652" s="382">
        <v>999</v>
      </c>
      <c r="K1652" s="382">
        <v>99</v>
      </c>
      <c r="L1652" s="382">
        <v>99</v>
      </c>
      <c r="M1652" s="382">
        <v>99</v>
      </c>
      <c r="N1652" s="382">
        <v>99</v>
      </c>
      <c r="O1652" s="382">
        <v>7</v>
      </c>
      <c r="P1652" s="382">
        <v>9999</v>
      </c>
      <c r="Q1652" s="382">
        <v>4</v>
      </c>
      <c r="R1652" s="382">
        <v>27</v>
      </c>
      <c r="S1652" s="382">
        <v>5.9259259259259265</v>
      </c>
      <c r="T1652" s="382">
        <v>4.3333333333333321</v>
      </c>
      <c r="U1652" s="382">
        <v>7.3740740740740716</v>
      </c>
      <c r="V1652" s="382">
        <v>0</v>
      </c>
      <c r="W1652" s="382">
        <v>0</v>
      </c>
      <c r="X1652" s="382">
        <v>3.7037037037037042</v>
      </c>
      <c r="Y1652" s="382">
        <v>0</v>
      </c>
      <c r="Z1652" s="382">
        <v>4.1136261909606588</v>
      </c>
      <c r="AA1652" s="382">
        <v>2.0714268820903077</v>
      </c>
      <c r="AB1652" s="382">
        <v>1.6996731711975956</v>
      </c>
      <c r="AC1652" s="382">
        <v>83.604530597063516</v>
      </c>
      <c r="AD1652" s="382">
        <v>65.438020345668846</v>
      </c>
      <c r="AE1652" s="382">
        <v>84.858493962827254</v>
      </c>
      <c r="AF1652" s="382">
        <v>0.16421359931881771</v>
      </c>
      <c r="AG1652" s="382">
        <v>0.14688436931938886</v>
      </c>
      <c r="AH1652" s="382">
        <v>11.111111111111112</v>
      </c>
      <c r="AI1652" s="382">
        <v>27</v>
      </c>
      <c r="AJ1652" s="382">
        <v>75.970370370370347</v>
      </c>
      <c r="AK1652" s="382">
        <v>15.012951475519012</v>
      </c>
    </row>
    <row r="1653" spans="1:37" ht="15.6">
      <c r="A1653" s="382">
        <v>14</v>
      </c>
      <c r="B1653" s="382">
        <v>6</v>
      </c>
      <c r="C1653" s="382">
        <v>2024</v>
      </c>
      <c r="D1653" s="382">
        <v>99</v>
      </c>
      <c r="E1653" s="382">
        <v>99</v>
      </c>
      <c r="F1653" s="382">
        <v>99</v>
      </c>
      <c r="G1653" s="382">
        <v>99</v>
      </c>
      <c r="H1653" s="382">
        <v>99</v>
      </c>
      <c r="I1653" s="382">
        <v>99</v>
      </c>
      <c r="J1653" s="382">
        <v>999</v>
      </c>
      <c r="K1653" s="382">
        <v>99</v>
      </c>
      <c r="L1653" s="382">
        <v>99</v>
      </c>
      <c r="M1653" s="382">
        <v>99</v>
      </c>
      <c r="N1653" s="382">
        <v>99</v>
      </c>
      <c r="O1653" s="382">
        <v>8</v>
      </c>
      <c r="P1653" s="382">
        <v>9999</v>
      </c>
      <c r="Q1653" s="382">
        <v>24</v>
      </c>
      <c r="R1653" s="382">
        <v>786</v>
      </c>
      <c r="S1653" s="382">
        <v>5.4033078880407119</v>
      </c>
      <c r="T1653" s="382">
        <v>4.5674300254452946</v>
      </c>
      <c r="U1653" s="382">
        <v>6.0712468193384215</v>
      </c>
      <c r="V1653" s="382">
        <v>0</v>
      </c>
      <c r="W1653" s="382">
        <v>0</v>
      </c>
      <c r="X1653" s="382">
        <v>0.89058524173027986</v>
      </c>
      <c r="Y1653" s="382">
        <v>0</v>
      </c>
      <c r="Z1653" s="382">
        <v>2.6040070360724457</v>
      </c>
      <c r="AA1653" s="382">
        <v>1.4840763782749036</v>
      </c>
      <c r="AB1653" s="382">
        <v>1.1374529650267258</v>
      </c>
      <c r="AC1653" s="382">
        <v>43.058459528894531</v>
      </c>
      <c r="AD1653" s="382">
        <v>14.429217545168518</v>
      </c>
      <c r="AE1653" s="382">
        <v>64.901359122704108</v>
      </c>
      <c r="AF1653" s="382">
        <v>4.7804403357255802</v>
      </c>
      <c r="AG1653" s="382">
        <v>3.52050331688661</v>
      </c>
      <c r="AH1653" s="382">
        <v>0.76335877862595458</v>
      </c>
      <c r="AI1653" s="382">
        <v>785</v>
      </c>
      <c r="AJ1653" s="382">
        <v>75.456305732484083</v>
      </c>
      <c r="AK1653" s="382">
        <v>13.442974489163849</v>
      </c>
    </row>
    <row r="1654" spans="1:37" ht="15.6">
      <c r="A1654" s="382">
        <v>14</v>
      </c>
      <c r="B1654" s="382">
        <v>7</v>
      </c>
      <c r="C1654" s="382">
        <v>2024</v>
      </c>
      <c r="D1654" s="382">
        <v>99</v>
      </c>
      <c r="E1654" s="382">
        <v>99</v>
      </c>
      <c r="F1654" s="382">
        <v>99</v>
      </c>
      <c r="G1654" s="382">
        <v>99</v>
      </c>
      <c r="H1654" s="382">
        <v>99</v>
      </c>
      <c r="I1654" s="382">
        <v>99</v>
      </c>
      <c r="J1654" s="382">
        <v>999</v>
      </c>
      <c r="K1654" s="382">
        <v>99</v>
      </c>
      <c r="L1654" s="382">
        <v>99</v>
      </c>
      <c r="M1654" s="382">
        <v>99</v>
      </c>
      <c r="N1654" s="382">
        <v>99</v>
      </c>
      <c r="O1654" s="382">
        <v>9</v>
      </c>
      <c r="P1654" s="382">
        <v>9999</v>
      </c>
      <c r="Q1654" s="382">
        <v>20</v>
      </c>
      <c r="R1654" s="382">
        <v>174</v>
      </c>
      <c r="S1654" s="382">
        <v>5.7528735632183903</v>
      </c>
      <c r="T1654" s="382">
        <v>4.4367816091954024</v>
      </c>
      <c r="U1654" s="382">
        <v>9.8356321839080447</v>
      </c>
      <c r="V1654" s="382">
        <v>0</v>
      </c>
      <c r="W1654" s="382">
        <v>0</v>
      </c>
      <c r="X1654" s="382">
        <v>2.298850574712644</v>
      </c>
      <c r="Y1654" s="382">
        <v>0</v>
      </c>
      <c r="Z1654" s="382">
        <v>2.9919999466583129</v>
      </c>
      <c r="AA1654" s="382">
        <v>1.6016757805039119</v>
      </c>
      <c r="AB1654" s="382">
        <v>1.2289716234136698</v>
      </c>
      <c r="AC1654" s="382">
        <v>77.212434188821106</v>
      </c>
      <c r="AD1654" s="382">
        <v>60.313292672168849</v>
      </c>
      <c r="AE1654" s="382">
        <v>69.132498944673131</v>
      </c>
      <c r="AF1654" s="382">
        <v>1.0582654178323805</v>
      </c>
      <c r="AG1654" s="382">
        <v>1.2625711182983537</v>
      </c>
      <c r="AH1654" s="382">
        <v>22.413793103448278</v>
      </c>
      <c r="AI1654" s="382">
        <v>173</v>
      </c>
      <c r="AJ1654" s="382">
        <v>87.026589595375683</v>
      </c>
      <c r="AK1654" s="382">
        <v>14.470684077588048</v>
      </c>
    </row>
    <row r="1655" spans="1:37" ht="15.6">
      <c r="A1655" s="382">
        <v>14</v>
      </c>
      <c r="B1655" s="382">
        <v>8</v>
      </c>
      <c r="C1655" s="382">
        <v>2024</v>
      </c>
      <c r="D1655" s="382">
        <v>99</v>
      </c>
      <c r="E1655" s="382">
        <v>99</v>
      </c>
      <c r="F1655" s="382">
        <v>99</v>
      </c>
      <c r="G1655" s="382">
        <v>99</v>
      </c>
      <c r="H1655" s="382">
        <v>99</v>
      </c>
      <c r="I1655" s="382">
        <v>99</v>
      </c>
      <c r="J1655" s="382">
        <v>999</v>
      </c>
      <c r="K1655" s="382">
        <v>99</v>
      </c>
      <c r="L1655" s="382">
        <v>99</v>
      </c>
      <c r="M1655" s="382">
        <v>99</v>
      </c>
      <c r="N1655" s="382">
        <v>99</v>
      </c>
      <c r="O1655" s="382">
        <v>11</v>
      </c>
      <c r="P1655" s="382">
        <v>9999</v>
      </c>
      <c r="Q1655" s="382">
        <v>39</v>
      </c>
      <c r="R1655" s="382">
        <v>581</v>
      </c>
      <c r="S1655" s="382">
        <v>5.3803786574870909</v>
      </c>
      <c r="T1655" s="382">
        <v>4.0189328743545625</v>
      </c>
      <c r="U1655" s="382">
        <v>8.6547332185886408</v>
      </c>
      <c r="V1655" s="382">
        <v>0</v>
      </c>
      <c r="W1655" s="382">
        <v>0</v>
      </c>
      <c r="X1655" s="382">
        <v>2.4096385542168672</v>
      </c>
      <c r="Y1655" s="382">
        <v>0</v>
      </c>
      <c r="Z1655" s="382">
        <v>2.8402502506798366</v>
      </c>
      <c r="AA1655" s="382">
        <v>1.4135661356248828</v>
      </c>
      <c r="AB1655" s="382">
        <v>1.2886314361687927</v>
      </c>
      <c r="AC1655" s="382">
        <v>48.545894452135613</v>
      </c>
      <c r="AD1655" s="382">
        <v>38.504835957502394</v>
      </c>
      <c r="AE1655" s="382">
        <v>53.557585260928626</v>
      </c>
      <c r="AF1655" s="382">
        <v>3.5336333779345575</v>
      </c>
      <c r="AG1655" s="382">
        <v>3.7096602847092681</v>
      </c>
      <c r="AH1655" s="382">
        <v>0.68846815834767638</v>
      </c>
      <c r="AI1655" s="382">
        <v>461</v>
      </c>
      <c r="AJ1655" s="382">
        <v>83.120824295010806</v>
      </c>
      <c r="AK1655" s="382">
        <v>15.008290899404102</v>
      </c>
    </row>
    <row r="1656" spans="1:37" ht="15.6">
      <c r="A1656" s="382">
        <v>14</v>
      </c>
      <c r="B1656" s="382">
        <v>9</v>
      </c>
      <c r="C1656" s="382">
        <v>2024</v>
      </c>
      <c r="D1656" s="382">
        <v>99</v>
      </c>
      <c r="E1656" s="382">
        <v>99</v>
      </c>
      <c r="F1656" s="382">
        <v>99</v>
      </c>
      <c r="G1656" s="382">
        <v>99</v>
      </c>
      <c r="H1656" s="382">
        <v>99</v>
      </c>
      <c r="I1656" s="382">
        <v>99</v>
      </c>
      <c r="J1656" s="382">
        <v>999</v>
      </c>
      <c r="K1656" s="382">
        <v>99</v>
      </c>
      <c r="L1656" s="382">
        <v>99</v>
      </c>
      <c r="M1656" s="382">
        <v>99</v>
      </c>
      <c r="N1656" s="382">
        <v>99</v>
      </c>
      <c r="O1656" s="382">
        <v>14</v>
      </c>
      <c r="P1656" s="382">
        <v>9999</v>
      </c>
      <c r="Q1656" s="382">
        <v>189</v>
      </c>
      <c r="R1656" s="382">
        <v>4256</v>
      </c>
      <c r="S1656" s="382">
        <v>5.4880169172932334</v>
      </c>
      <c r="T1656" s="382">
        <v>4.260103383458647</v>
      </c>
      <c r="U1656" s="382">
        <v>8.1238956766917472</v>
      </c>
      <c r="V1656" s="382">
        <v>0</v>
      </c>
      <c r="W1656" s="382">
        <v>7.0488721804511281E-2</v>
      </c>
      <c r="X1656" s="382">
        <v>2.4671052631578951</v>
      </c>
      <c r="Y1656" s="382">
        <v>0.14097744360902256</v>
      </c>
      <c r="Z1656" s="382">
        <v>3.0518945108993498</v>
      </c>
      <c r="AA1656" s="382">
        <v>1.5100998372659979</v>
      </c>
      <c r="AB1656" s="382">
        <v>1.3607917271390959</v>
      </c>
      <c r="AC1656" s="382">
        <v>39.363616547794749</v>
      </c>
      <c r="AD1656" s="382">
        <v>34.058844130646087</v>
      </c>
      <c r="AE1656" s="382">
        <v>62.130082954005353</v>
      </c>
      <c r="AF1656" s="382">
        <v>25.884928840773632</v>
      </c>
      <c r="AG1656" s="382">
        <v>25.50764005288136</v>
      </c>
      <c r="AH1656" s="382">
        <v>0.77537593984962405</v>
      </c>
      <c r="AI1656" s="382">
        <v>4072</v>
      </c>
      <c r="AJ1656" s="382">
        <v>80.73924361493134</v>
      </c>
      <c r="AK1656" s="382">
        <v>14.97614624347873</v>
      </c>
    </row>
    <row r="1657" spans="1:37" ht="15.6">
      <c r="A1657" s="382">
        <v>14</v>
      </c>
      <c r="B1657" s="382">
        <v>10</v>
      </c>
      <c r="C1657" s="382">
        <v>2024</v>
      </c>
      <c r="D1657" s="382">
        <v>99</v>
      </c>
      <c r="E1657" s="382">
        <v>99</v>
      </c>
      <c r="F1657" s="382">
        <v>99</v>
      </c>
      <c r="G1657" s="382">
        <v>99</v>
      </c>
      <c r="H1657" s="382">
        <v>99</v>
      </c>
      <c r="I1657" s="382">
        <v>99</v>
      </c>
      <c r="J1657" s="382">
        <v>999</v>
      </c>
      <c r="K1657" s="382">
        <v>99</v>
      </c>
      <c r="L1657" s="382">
        <v>99</v>
      </c>
      <c r="M1657" s="382">
        <v>99</v>
      </c>
      <c r="N1657" s="382">
        <v>99</v>
      </c>
      <c r="O1657" s="382">
        <v>15</v>
      </c>
      <c r="P1657" s="382">
        <v>9999</v>
      </c>
      <c r="Q1657" s="382">
        <v>57</v>
      </c>
      <c r="R1657" s="382">
        <v>1996</v>
      </c>
      <c r="S1657" s="382">
        <v>5.0450901803607193</v>
      </c>
      <c r="T1657" s="382">
        <v>4.1923847695390783</v>
      </c>
      <c r="U1657" s="382">
        <v>8.0228957915831689</v>
      </c>
      <c r="V1657" s="382">
        <v>5.0100200400801598E-2</v>
      </c>
      <c r="W1657" s="382">
        <v>0</v>
      </c>
      <c r="X1657" s="382">
        <v>4.4589178356713433</v>
      </c>
      <c r="Y1657" s="382">
        <v>0.20040080160320639</v>
      </c>
      <c r="Z1657" s="382">
        <v>3.4299330478286953</v>
      </c>
      <c r="AA1657" s="382">
        <v>1.2622033340142007</v>
      </c>
      <c r="AB1657" s="382">
        <v>1.4213030390829071</v>
      </c>
      <c r="AC1657" s="382">
        <v>55.527281005770277</v>
      </c>
      <c r="AD1657" s="382">
        <v>21.974403203900568</v>
      </c>
      <c r="AE1657" s="382">
        <v>56.906330640351698</v>
      </c>
      <c r="AF1657" s="382">
        <v>12.139642379272596</v>
      </c>
      <c r="AG1657" s="382">
        <v>11.81397400788498</v>
      </c>
      <c r="AH1657" s="382">
        <v>0.30060120240480959</v>
      </c>
      <c r="AI1657" s="382">
        <v>1120</v>
      </c>
      <c r="AJ1657" s="382">
        <v>85.151250000000132</v>
      </c>
      <c r="AK1657" s="382">
        <v>14.096021456161351</v>
      </c>
    </row>
    <row r="1658" spans="1:37" s="474" customFormat="1" ht="15.6">
      <c r="A1658" s="382">
        <v>14</v>
      </c>
      <c r="B1658" s="382">
        <v>11</v>
      </c>
      <c r="C1658" s="382">
        <v>2024</v>
      </c>
      <c r="D1658" s="382">
        <v>99</v>
      </c>
      <c r="E1658" s="382">
        <v>99</v>
      </c>
      <c r="F1658" s="382">
        <v>99</v>
      </c>
      <c r="G1658" s="382">
        <v>99</v>
      </c>
      <c r="H1658" s="382">
        <v>99</v>
      </c>
      <c r="I1658" s="382">
        <v>99</v>
      </c>
      <c r="J1658" s="382">
        <v>999</v>
      </c>
      <c r="K1658" s="382">
        <v>99</v>
      </c>
      <c r="L1658" s="382">
        <v>99</v>
      </c>
      <c r="M1658" s="382">
        <v>99</v>
      </c>
      <c r="N1658" s="382">
        <v>99</v>
      </c>
      <c r="O1658" s="382">
        <v>16</v>
      </c>
      <c r="P1658" s="382">
        <v>9999</v>
      </c>
      <c r="Q1658" s="382">
        <v>77</v>
      </c>
      <c r="R1658" s="382">
        <v>1085</v>
      </c>
      <c r="S1658" s="382">
        <v>5.6552995391705059</v>
      </c>
      <c r="T1658" s="382">
        <v>4.330875576036866</v>
      </c>
      <c r="U1658" s="382">
        <v>9.5286635944700553</v>
      </c>
      <c r="V1658" s="382">
        <v>0</v>
      </c>
      <c r="W1658" s="382">
        <v>0</v>
      </c>
      <c r="X1658" s="382">
        <v>6.3594470046082963</v>
      </c>
      <c r="Y1658" s="382">
        <v>0</v>
      </c>
      <c r="Z1658" s="382">
        <v>3.7912777124978225</v>
      </c>
      <c r="AA1658" s="382">
        <v>1.7251412892513964</v>
      </c>
      <c r="AB1658" s="382">
        <v>1.438193845597342</v>
      </c>
      <c r="AC1658" s="382">
        <v>68.069709239020014</v>
      </c>
      <c r="AD1658" s="382">
        <v>42.883416456848494</v>
      </c>
      <c r="AE1658" s="382">
        <v>55.600244018095488</v>
      </c>
      <c r="AF1658" s="382">
        <v>6.5989538985524865</v>
      </c>
      <c r="AG1658" s="382">
        <v>7.6272161760192612</v>
      </c>
      <c r="AH1658" s="382">
        <v>3.0414746543778803</v>
      </c>
      <c r="AI1658" s="382">
        <v>926</v>
      </c>
      <c r="AJ1658" s="382">
        <v>86.457235421166303</v>
      </c>
      <c r="AK1658" s="382">
        <v>14.72272264233623</v>
      </c>
    </row>
    <row r="1659" spans="1:37" s="474" customFormat="1" ht="15.6">
      <c r="A1659" s="382">
        <v>14</v>
      </c>
      <c r="B1659" s="382">
        <v>12</v>
      </c>
      <c r="C1659" s="382">
        <v>2024</v>
      </c>
      <c r="D1659" s="382">
        <v>99</v>
      </c>
      <c r="E1659" s="382">
        <v>99</v>
      </c>
      <c r="F1659" s="382">
        <v>99</v>
      </c>
      <c r="G1659" s="382">
        <v>99</v>
      </c>
      <c r="H1659" s="382">
        <v>99</v>
      </c>
      <c r="I1659" s="382">
        <v>99</v>
      </c>
      <c r="J1659" s="382">
        <v>999</v>
      </c>
      <c r="K1659" s="382">
        <v>99</v>
      </c>
      <c r="L1659" s="382">
        <v>99</v>
      </c>
      <c r="M1659" s="382">
        <v>99</v>
      </c>
      <c r="N1659" s="382">
        <v>99</v>
      </c>
      <c r="O1659" s="382">
        <v>18</v>
      </c>
      <c r="P1659" s="382">
        <v>9999</v>
      </c>
      <c r="Q1659" s="382">
        <v>38</v>
      </c>
      <c r="R1659" s="382">
        <v>723</v>
      </c>
      <c r="S1659" s="382">
        <v>5.6210235131396962</v>
      </c>
      <c r="T1659" s="382">
        <v>4.1701244813278011</v>
      </c>
      <c r="U1659" s="382">
        <v>9.0874135546334696</v>
      </c>
      <c r="V1659" s="382">
        <v>0</v>
      </c>
      <c r="W1659" s="382">
        <v>0</v>
      </c>
      <c r="X1659" s="382">
        <v>3.5961272475795303</v>
      </c>
      <c r="Y1659" s="382">
        <v>0</v>
      </c>
      <c r="Z1659" s="382">
        <v>3.4755131293431818</v>
      </c>
      <c r="AA1659" s="382">
        <v>1.2222920460839821</v>
      </c>
      <c r="AB1659" s="382">
        <v>1.3419885169125489</v>
      </c>
      <c r="AC1659" s="382">
        <v>54.413861303832491</v>
      </c>
      <c r="AD1659" s="382">
        <v>18.336946725824419</v>
      </c>
      <c r="AE1659" s="382">
        <v>38.333707638352578</v>
      </c>
      <c r="AF1659" s="382">
        <v>4.3972752706483389</v>
      </c>
      <c r="AG1659" s="382">
        <v>4.8471104133714151</v>
      </c>
      <c r="AH1659" s="382">
        <v>1.2448132780082983</v>
      </c>
      <c r="AI1659" s="382">
        <v>379</v>
      </c>
      <c r="AJ1659" s="382">
        <v>88.806332453825789</v>
      </c>
      <c r="AK1659" s="382">
        <v>14.831431881727379</v>
      </c>
    </row>
    <row r="1660" spans="1:37" s="474" customFormat="1" ht="15.6">
      <c r="A1660" s="382">
        <v>14</v>
      </c>
      <c r="B1660" s="382">
        <v>13</v>
      </c>
      <c r="C1660" s="382">
        <v>2024</v>
      </c>
      <c r="D1660" s="382">
        <v>99</v>
      </c>
      <c r="E1660" s="382">
        <v>99</v>
      </c>
      <c r="F1660" s="382">
        <v>99</v>
      </c>
      <c r="G1660" s="382">
        <v>99</v>
      </c>
      <c r="H1660" s="382">
        <v>99</v>
      </c>
      <c r="I1660" s="382">
        <v>99</v>
      </c>
      <c r="J1660" s="382">
        <v>999</v>
      </c>
      <c r="K1660" s="382">
        <v>99</v>
      </c>
      <c r="L1660" s="382">
        <v>99</v>
      </c>
      <c r="M1660" s="382">
        <v>99</v>
      </c>
      <c r="N1660" s="382">
        <v>99</v>
      </c>
      <c r="O1660" s="382">
        <v>55</v>
      </c>
      <c r="P1660" s="382">
        <v>9999</v>
      </c>
      <c r="Q1660" s="382">
        <v>38</v>
      </c>
      <c r="R1660" s="382">
        <v>1138</v>
      </c>
      <c r="S1660" s="382">
        <v>5.6739894551845316</v>
      </c>
      <c r="T1660" s="382">
        <v>4.1590509666080848</v>
      </c>
      <c r="U1660" s="382">
        <v>10.072934973637956</v>
      </c>
      <c r="V1660" s="382">
        <v>8.7873462214411252E-2</v>
      </c>
      <c r="W1660" s="382">
        <v>0</v>
      </c>
      <c r="X1660" s="382">
        <v>2.7240773286467483</v>
      </c>
      <c r="Y1660" s="382">
        <v>0.1757469244288225</v>
      </c>
      <c r="Z1660" s="382">
        <v>2.6741893302417914</v>
      </c>
      <c r="AA1660" s="382">
        <v>1.5864236419598949</v>
      </c>
      <c r="AB1660" s="382">
        <v>1.2962741575773078</v>
      </c>
      <c r="AC1660" s="382">
        <v>62.530114522797312</v>
      </c>
      <c r="AD1660" s="382">
        <v>47.646815023797537</v>
      </c>
      <c r="AE1660" s="382">
        <v>62.942904575156888</v>
      </c>
      <c r="AF1660" s="382">
        <v>6.921299112030165</v>
      </c>
      <c r="AG1660" s="382">
        <v>8.4567329257064472</v>
      </c>
      <c r="AH1660" s="382">
        <v>0.70298769771529002</v>
      </c>
      <c r="AI1660" s="382">
        <v>1092</v>
      </c>
      <c r="AJ1660" s="382">
        <v>87.362820512820448</v>
      </c>
      <c r="AK1660" s="382">
        <v>15.023390133008572</v>
      </c>
    </row>
    <row r="1661" spans="1:37" s="474" customFormat="1" ht="15.6">
      <c r="A1661" s="382">
        <v>14</v>
      </c>
      <c r="B1661" s="382">
        <v>14</v>
      </c>
      <c r="C1661" s="382">
        <v>2024</v>
      </c>
      <c r="D1661" s="382">
        <v>99</v>
      </c>
      <c r="E1661" s="382">
        <v>99</v>
      </c>
      <c r="F1661" s="382">
        <v>99</v>
      </c>
      <c r="G1661" s="382">
        <v>99</v>
      </c>
      <c r="H1661" s="382">
        <v>99</v>
      </c>
      <c r="I1661" s="382">
        <v>99</v>
      </c>
      <c r="J1661" s="382">
        <v>999</v>
      </c>
      <c r="K1661" s="382">
        <v>99</v>
      </c>
      <c r="L1661" s="382">
        <v>99</v>
      </c>
      <c r="M1661" s="382">
        <v>99</v>
      </c>
      <c r="N1661" s="382">
        <v>99</v>
      </c>
      <c r="O1661" s="382">
        <v>56</v>
      </c>
      <c r="P1661" s="382">
        <v>9999</v>
      </c>
      <c r="Q1661" s="382">
        <v>1</v>
      </c>
      <c r="R1661" s="382">
        <v>42</v>
      </c>
      <c r="S1661" s="382">
        <v>5.8809523809523823</v>
      </c>
      <c r="T1661" s="382">
        <v>3.3095238095238102</v>
      </c>
      <c r="U1661" s="382">
        <v>10.409523809523812</v>
      </c>
      <c r="V1661" s="382">
        <v>0</v>
      </c>
      <c r="W1661" s="382">
        <v>0</v>
      </c>
      <c r="X1661" s="382">
        <v>4.7619047619047636</v>
      </c>
      <c r="Y1661" s="382">
        <v>0</v>
      </c>
      <c r="Z1661" s="382">
        <v>2.6412307307849217</v>
      </c>
      <c r="AA1661" s="382">
        <v>1.3129824456154513</v>
      </c>
      <c r="AB1661" s="382">
        <v>0.80143012760508814</v>
      </c>
      <c r="AC1661" s="382">
        <v>87.639152026841202</v>
      </c>
      <c r="AD1661" s="382">
        <v>63.412434865550161</v>
      </c>
      <c r="AE1661" s="382">
        <v>66.857266541479149</v>
      </c>
      <c r="AF1661" s="382">
        <v>0.25544337671816086</v>
      </c>
      <c r="AG1661" s="382">
        <v>0.32254066432163159</v>
      </c>
      <c r="AH1661" s="382">
        <v>0</v>
      </c>
      <c r="AI1661" s="382">
        <v>42</v>
      </c>
      <c r="AJ1661" s="382">
        <v>86.678571428571388</v>
      </c>
      <c r="AK1661" s="382">
        <v>15.705559786124752</v>
      </c>
    </row>
    <row r="1662" spans="1:37" ht="15.6">
      <c r="A1662" s="382">
        <v>14</v>
      </c>
      <c r="B1662" s="382">
        <v>15</v>
      </c>
      <c r="C1662" s="382">
        <v>2023</v>
      </c>
      <c r="D1662" s="382">
        <v>99</v>
      </c>
      <c r="E1662" s="382">
        <v>99</v>
      </c>
      <c r="F1662" s="382">
        <v>99</v>
      </c>
      <c r="G1662" s="382">
        <v>99</v>
      </c>
      <c r="H1662" s="382">
        <v>99</v>
      </c>
      <c r="I1662" s="382">
        <v>99</v>
      </c>
      <c r="J1662" s="382">
        <v>999</v>
      </c>
      <c r="K1662" s="382">
        <v>99</v>
      </c>
      <c r="L1662" s="382">
        <v>99</v>
      </c>
      <c r="M1662" s="382">
        <v>99</v>
      </c>
      <c r="N1662" s="382">
        <v>99</v>
      </c>
      <c r="O1662" s="382">
        <v>1</v>
      </c>
      <c r="P1662" s="382">
        <v>9999</v>
      </c>
      <c r="Q1662" s="382">
        <v>5</v>
      </c>
      <c r="R1662" s="382">
        <v>140</v>
      </c>
      <c r="S1662" s="382">
        <v>5.1428571428571441</v>
      </c>
      <c r="T1662" s="382">
        <v>4.9928571428571438</v>
      </c>
      <c r="U1662" s="382">
        <v>8.5821428571428555</v>
      </c>
      <c r="V1662" s="382">
        <v>0</v>
      </c>
      <c r="W1662" s="382">
        <v>0.71428571428571441</v>
      </c>
      <c r="X1662" s="382">
        <v>0</v>
      </c>
      <c r="Y1662" s="382">
        <v>0</v>
      </c>
      <c r="Z1662" s="382">
        <v>1.8040932766961943</v>
      </c>
      <c r="AA1662" s="382">
        <v>1.2904674046441369</v>
      </c>
      <c r="AB1662" s="382">
        <v>1.6057771975474262</v>
      </c>
      <c r="AC1662" s="382">
        <v>40.086588132351679</v>
      </c>
      <c r="AD1662" s="382">
        <v>54.140804983462886</v>
      </c>
      <c r="AE1662" s="382">
        <v>68.644282852591132</v>
      </c>
      <c r="AF1662" s="382">
        <v>0.80492152015178509</v>
      </c>
      <c r="AG1662" s="382">
        <v>0.8639720422530146</v>
      </c>
      <c r="AH1662" s="382">
        <v>0</v>
      </c>
      <c r="AI1662" s="382">
        <v>140</v>
      </c>
      <c r="AJ1662" s="382">
        <v>83.572142857142879</v>
      </c>
      <c r="AK1662" s="382">
        <v>14.597051027391515</v>
      </c>
    </row>
    <row r="1663" spans="1:37" ht="15.6">
      <c r="A1663" s="382">
        <v>14</v>
      </c>
      <c r="B1663" s="382">
        <v>16</v>
      </c>
      <c r="C1663" s="382">
        <v>2023</v>
      </c>
      <c r="D1663" s="382">
        <v>99</v>
      </c>
      <c r="E1663" s="382">
        <v>99</v>
      </c>
      <c r="F1663" s="382">
        <v>99</v>
      </c>
      <c r="G1663" s="382">
        <v>99</v>
      </c>
      <c r="H1663" s="382">
        <v>99</v>
      </c>
      <c r="I1663" s="382">
        <v>99</v>
      </c>
      <c r="J1663" s="382">
        <v>999</v>
      </c>
      <c r="K1663" s="382">
        <v>99</v>
      </c>
      <c r="L1663" s="382">
        <v>99</v>
      </c>
      <c r="M1663" s="382">
        <v>99</v>
      </c>
      <c r="N1663" s="382">
        <v>99</v>
      </c>
      <c r="O1663" s="382">
        <v>2</v>
      </c>
      <c r="P1663" s="382">
        <v>9999</v>
      </c>
      <c r="Q1663" s="382">
        <v>19</v>
      </c>
      <c r="R1663" s="382">
        <v>279</v>
      </c>
      <c r="S1663" s="382">
        <v>6.4229390681003586</v>
      </c>
      <c r="T1663" s="382">
        <v>5.1433691756272406</v>
      </c>
      <c r="U1663" s="382">
        <v>9.3229390681003608</v>
      </c>
      <c r="V1663" s="382">
        <v>0</v>
      </c>
      <c r="W1663" s="382">
        <v>0</v>
      </c>
      <c r="X1663" s="382">
        <v>9.3189964157706111</v>
      </c>
      <c r="Y1663" s="382">
        <v>0.35842293906810035</v>
      </c>
      <c r="Z1663" s="382">
        <v>3.8735354221354625</v>
      </c>
      <c r="AA1663" s="382">
        <v>1.945579669601734</v>
      </c>
      <c r="AB1663" s="382">
        <v>1.8686867266471801</v>
      </c>
      <c r="AC1663" s="382">
        <v>69.180037879331692</v>
      </c>
      <c r="AD1663" s="382">
        <v>13.774678523597029</v>
      </c>
      <c r="AE1663" s="382">
        <v>7.3034075894246557</v>
      </c>
      <c r="AF1663" s="382">
        <v>1.6040936008739148</v>
      </c>
      <c r="AG1663" s="382">
        <v>1.8703934074942297</v>
      </c>
      <c r="AH1663" s="382">
        <v>6.4516129032258052</v>
      </c>
      <c r="AI1663" s="382">
        <v>132</v>
      </c>
      <c r="AJ1663" s="382">
        <v>83.320454545454496</v>
      </c>
      <c r="AK1663" s="382">
        <v>15.042818146844004</v>
      </c>
    </row>
    <row r="1664" spans="1:37" ht="15.6">
      <c r="A1664" s="382">
        <v>14</v>
      </c>
      <c r="B1664" s="382">
        <v>17</v>
      </c>
      <c r="C1664" s="382">
        <v>2023</v>
      </c>
      <c r="D1664" s="382">
        <v>99</v>
      </c>
      <c r="E1664" s="382">
        <v>99</v>
      </c>
      <c r="F1664" s="382">
        <v>99</v>
      </c>
      <c r="G1664" s="382">
        <v>99</v>
      </c>
      <c r="H1664" s="382">
        <v>99</v>
      </c>
      <c r="I1664" s="382">
        <v>99</v>
      </c>
      <c r="J1664" s="382">
        <v>999</v>
      </c>
      <c r="K1664" s="382">
        <v>99</v>
      </c>
      <c r="L1664" s="382">
        <v>99</v>
      </c>
      <c r="M1664" s="382">
        <v>99</v>
      </c>
      <c r="N1664" s="382">
        <v>99</v>
      </c>
      <c r="O1664" s="382">
        <v>3</v>
      </c>
      <c r="P1664" s="382">
        <v>9999</v>
      </c>
      <c r="Q1664" s="382">
        <v>30</v>
      </c>
      <c r="R1664" s="382">
        <v>2295</v>
      </c>
      <c r="S1664" s="382">
        <v>5.4509803921568611</v>
      </c>
      <c r="T1664" s="382">
        <v>5.1921568627450991</v>
      </c>
      <c r="U1664" s="382">
        <v>7.4028758169934514</v>
      </c>
      <c r="V1664" s="382">
        <v>0</v>
      </c>
      <c r="W1664" s="382">
        <v>0.21786492374727665</v>
      </c>
      <c r="X1664" s="382">
        <v>0.74074074074074081</v>
      </c>
      <c r="Y1664" s="382">
        <v>0</v>
      </c>
      <c r="Z1664" s="382">
        <v>2.3717143096742808</v>
      </c>
      <c r="AA1664" s="382">
        <v>0.98578906698281765</v>
      </c>
      <c r="AB1664" s="382">
        <v>1.4787174009474109</v>
      </c>
      <c r="AC1664" s="382">
        <v>35.719696029670949</v>
      </c>
      <c r="AD1664" s="382">
        <v>22.465901314110312</v>
      </c>
      <c r="AE1664" s="382">
        <v>41.582633384227989</v>
      </c>
      <c r="AF1664" s="382">
        <v>13.194963491059617</v>
      </c>
      <c r="AG1664" s="382">
        <v>12.216845117820881</v>
      </c>
      <c r="AH1664" s="382">
        <v>1.0893246187363832</v>
      </c>
      <c r="AI1664" s="382">
        <v>923</v>
      </c>
      <c r="AJ1664" s="382">
        <v>82.215709642470401</v>
      </c>
      <c r="AK1664" s="382">
        <v>14.417414421833204</v>
      </c>
    </row>
    <row r="1665" spans="1:37" ht="15.6">
      <c r="A1665" s="382">
        <v>14</v>
      </c>
      <c r="B1665" s="382">
        <v>18</v>
      </c>
      <c r="C1665" s="382">
        <v>2023</v>
      </c>
      <c r="D1665" s="382">
        <v>99</v>
      </c>
      <c r="E1665" s="382">
        <v>99</v>
      </c>
      <c r="F1665" s="382">
        <v>99</v>
      </c>
      <c r="G1665" s="382">
        <v>99</v>
      </c>
      <c r="H1665" s="382">
        <v>99</v>
      </c>
      <c r="I1665" s="382">
        <v>99</v>
      </c>
      <c r="J1665" s="382">
        <v>999</v>
      </c>
      <c r="K1665" s="382">
        <v>99</v>
      </c>
      <c r="L1665" s="382">
        <v>99</v>
      </c>
      <c r="M1665" s="382">
        <v>99</v>
      </c>
      <c r="N1665" s="382">
        <v>99</v>
      </c>
      <c r="O1665" s="382">
        <v>4</v>
      </c>
      <c r="P1665" s="382">
        <v>9999</v>
      </c>
      <c r="Q1665" s="382">
        <v>113</v>
      </c>
      <c r="R1665" s="382">
        <v>3565</v>
      </c>
      <c r="S1665" s="382">
        <v>5.3744740532959323</v>
      </c>
      <c r="T1665" s="382">
        <v>4.4841514726507725</v>
      </c>
      <c r="U1665" s="382">
        <v>8.1335483870967877</v>
      </c>
      <c r="V1665" s="382">
        <v>0</v>
      </c>
      <c r="W1665" s="382">
        <v>0.19635343618513321</v>
      </c>
      <c r="X1665" s="382">
        <v>2.1879382889200563</v>
      </c>
      <c r="Y1665" s="382">
        <v>2.8050490883590472E-2</v>
      </c>
      <c r="Z1665" s="382">
        <v>3.0997854340485524</v>
      </c>
      <c r="AA1665" s="382">
        <v>1.5622723352883381</v>
      </c>
      <c r="AB1665" s="382">
        <v>1.5759726895317712</v>
      </c>
      <c r="AC1665" s="382">
        <v>41.467250040673605</v>
      </c>
      <c r="AD1665" s="382">
        <v>23.213569029887701</v>
      </c>
      <c r="AE1665" s="382">
        <v>34.790077914536823</v>
      </c>
      <c r="AF1665" s="382">
        <v>20.496751566722249</v>
      </c>
      <c r="AG1665" s="382">
        <v>20.850453378587329</v>
      </c>
      <c r="AH1665" s="382">
        <v>1.8793828892005608</v>
      </c>
      <c r="AI1665" s="382">
        <v>923</v>
      </c>
      <c r="AJ1665" s="382">
        <v>86.152437703141942</v>
      </c>
      <c r="AK1665" s="382">
        <v>13.588650921281662</v>
      </c>
    </row>
    <row r="1666" spans="1:37" ht="15.6">
      <c r="A1666" s="382">
        <v>14</v>
      </c>
      <c r="B1666" s="382">
        <v>19</v>
      </c>
      <c r="C1666" s="382">
        <v>2023</v>
      </c>
      <c r="D1666" s="382">
        <v>99</v>
      </c>
      <c r="E1666" s="382">
        <v>99</v>
      </c>
      <c r="F1666" s="382">
        <v>99</v>
      </c>
      <c r="G1666" s="382">
        <v>99</v>
      </c>
      <c r="H1666" s="382">
        <v>99</v>
      </c>
      <c r="I1666" s="382">
        <v>99</v>
      </c>
      <c r="J1666" s="382">
        <v>999</v>
      </c>
      <c r="K1666" s="382">
        <v>99</v>
      </c>
      <c r="L1666" s="382">
        <v>99</v>
      </c>
      <c r="M1666" s="382">
        <v>99</v>
      </c>
      <c r="N1666" s="382">
        <v>99</v>
      </c>
      <c r="O1666" s="382">
        <v>7</v>
      </c>
      <c r="P1666" s="382">
        <v>9999</v>
      </c>
      <c r="Q1666" s="382">
        <v>3</v>
      </c>
      <c r="R1666" s="382">
        <v>20</v>
      </c>
      <c r="S1666" s="382">
        <v>5.75</v>
      </c>
      <c r="T1666" s="382">
        <v>4.05</v>
      </c>
      <c r="U1666" s="382">
        <v>10.239999999999998</v>
      </c>
      <c r="V1666" s="382">
        <v>0</v>
      </c>
      <c r="W1666" s="382">
        <v>0</v>
      </c>
      <c r="X1666" s="382">
        <v>0</v>
      </c>
      <c r="Y1666" s="382">
        <v>0</v>
      </c>
      <c r="Z1666" s="382">
        <v>2.2280933553152722</v>
      </c>
      <c r="AA1666" s="382">
        <v>1.4448183276799877</v>
      </c>
      <c r="AB1666" s="382">
        <v>1.0712142642814273</v>
      </c>
      <c r="AC1666" s="382">
        <v>70.359311463622802</v>
      </c>
      <c r="AD1666" s="382">
        <v>43.280332736814493</v>
      </c>
      <c r="AE1666" s="382">
        <v>58.958073468300739</v>
      </c>
      <c r="AF1666" s="382">
        <v>0.11498878859311217</v>
      </c>
      <c r="AG1666" s="382">
        <v>0.14726714461374729</v>
      </c>
      <c r="AH1666" s="382">
        <v>0</v>
      </c>
      <c r="AI1666" s="382">
        <v>17</v>
      </c>
      <c r="AJ1666" s="382">
        <v>86.823529411764753</v>
      </c>
      <c r="AK1666" s="382">
        <v>14.777013727059749</v>
      </c>
    </row>
    <row r="1667" spans="1:37" ht="15.6">
      <c r="A1667" s="382">
        <v>14</v>
      </c>
      <c r="B1667" s="382">
        <v>20</v>
      </c>
      <c r="C1667" s="382">
        <v>2023</v>
      </c>
      <c r="D1667" s="382">
        <v>99</v>
      </c>
      <c r="E1667" s="382">
        <v>99</v>
      </c>
      <c r="F1667" s="382">
        <v>99</v>
      </c>
      <c r="G1667" s="382">
        <v>99</v>
      </c>
      <c r="H1667" s="382">
        <v>99</v>
      </c>
      <c r="I1667" s="382">
        <v>99</v>
      </c>
      <c r="J1667" s="382">
        <v>999</v>
      </c>
      <c r="K1667" s="382">
        <v>99</v>
      </c>
      <c r="L1667" s="382">
        <v>99</v>
      </c>
      <c r="M1667" s="382">
        <v>99</v>
      </c>
      <c r="N1667" s="382">
        <v>99</v>
      </c>
      <c r="O1667" s="382">
        <v>8</v>
      </c>
      <c r="P1667" s="382">
        <v>9999</v>
      </c>
      <c r="Q1667" s="382">
        <v>20</v>
      </c>
      <c r="R1667" s="382">
        <v>904</v>
      </c>
      <c r="S1667" s="382">
        <v>6.038716814159292</v>
      </c>
      <c r="T1667" s="382">
        <v>4.4834070796460175</v>
      </c>
      <c r="U1667" s="382">
        <v>5.9263274336283196</v>
      </c>
      <c r="V1667" s="382">
        <v>0</v>
      </c>
      <c r="W1667" s="382">
        <v>0</v>
      </c>
      <c r="X1667" s="382">
        <v>1.4380530973451329</v>
      </c>
      <c r="Y1667" s="382">
        <v>0</v>
      </c>
      <c r="Z1667" s="382">
        <v>2.6432777920051471</v>
      </c>
      <c r="AA1667" s="382">
        <v>1.6494987544841364</v>
      </c>
      <c r="AB1667" s="382">
        <v>1.2354243593035157</v>
      </c>
      <c r="AC1667" s="382">
        <v>13.803790732453784</v>
      </c>
      <c r="AD1667" s="382">
        <v>9.2915967441382232</v>
      </c>
      <c r="AE1667" s="382">
        <v>61.235547690029847</v>
      </c>
      <c r="AF1667" s="382">
        <v>5.1974932444086708</v>
      </c>
      <c r="AG1667" s="382">
        <v>3.8523876980160638</v>
      </c>
      <c r="AH1667" s="382">
        <v>0.11061946902654868</v>
      </c>
      <c r="AI1667" s="382">
        <v>4</v>
      </c>
      <c r="AJ1667" s="382">
        <v>76.45</v>
      </c>
      <c r="AK1667" s="382">
        <v>15.016921636751063</v>
      </c>
    </row>
    <row r="1668" spans="1:37" ht="15.6">
      <c r="A1668" s="382">
        <v>14</v>
      </c>
      <c r="B1668" s="382">
        <v>21</v>
      </c>
      <c r="C1668" s="382">
        <v>2023</v>
      </c>
      <c r="D1668" s="382">
        <v>99</v>
      </c>
      <c r="E1668" s="382">
        <v>99</v>
      </c>
      <c r="F1668" s="382">
        <v>99</v>
      </c>
      <c r="G1668" s="382">
        <v>99</v>
      </c>
      <c r="H1668" s="382">
        <v>99</v>
      </c>
      <c r="I1668" s="382">
        <v>99</v>
      </c>
      <c r="J1668" s="382">
        <v>999</v>
      </c>
      <c r="K1668" s="382">
        <v>99</v>
      </c>
      <c r="L1668" s="382">
        <v>99</v>
      </c>
      <c r="M1668" s="382">
        <v>99</v>
      </c>
      <c r="N1668" s="382">
        <v>99</v>
      </c>
      <c r="O1668" s="382">
        <v>9</v>
      </c>
      <c r="P1668" s="382">
        <v>9999</v>
      </c>
      <c r="Q1668" s="382">
        <v>18</v>
      </c>
      <c r="R1668" s="382">
        <v>155</v>
      </c>
      <c r="S1668" s="382">
        <v>6.8322580645161262</v>
      </c>
      <c r="T1668" s="382">
        <v>4.2645161290322573</v>
      </c>
      <c r="U1668" s="382">
        <v>10.095483870967744</v>
      </c>
      <c r="V1668" s="382">
        <v>0</v>
      </c>
      <c r="W1668" s="382">
        <v>0.64516129032258052</v>
      </c>
      <c r="X1668" s="382">
        <v>0.64516129032258052</v>
      </c>
      <c r="Y1668" s="382">
        <v>0</v>
      </c>
      <c r="Z1668" s="382">
        <v>2.4813976793912351</v>
      </c>
      <c r="AA1668" s="382">
        <v>1.3810671649300297</v>
      </c>
      <c r="AB1668" s="382">
        <v>1.7746509674275299</v>
      </c>
      <c r="AC1668" s="382">
        <v>22.380787002897659</v>
      </c>
      <c r="AD1668" s="382">
        <v>44.579968172321237</v>
      </c>
      <c r="AE1668" s="382">
        <v>34.188039917288059</v>
      </c>
      <c r="AF1668" s="382">
        <v>0.89116311159661932</v>
      </c>
      <c r="AG1668" s="382">
        <v>1.1252130268144132</v>
      </c>
      <c r="AH1668" s="382">
        <v>16.7741935483871</v>
      </c>
      <c r="AI1668" s="382">
        <v>10</v>
      </c>
      <c r="AJ1668" s="382">
        <v>96.77</v>
      </c>
      <c r="AK1668" s="382">
        <v>13.391060777330612</v>
      </c>
    </row>
    <row r="1669" spans="1:37" ht="15.6">
      <c r="A1669" s="382">
        <v>14</v>
      </c>
      <c r="B1669" s="382">
        <v>22</v>
      </c>
      <c r="C1669" s="382">
        <v>2023</v>
      </c>
      <c r="D1669" s="382">
        <v>99</v>
      </c>
      <c r="E1669" s="382">
        <v>99</v>
      </c>
      <c r="F1669" s="382">
        <v>99</v>
      </c>
      <c r="G1669" s="382">
        <v>99</v>
      </c>
      <c r="H1669" s="382">
        <v>99</v>
      </c>
      <c r="I1669" s="382">
        <v>99</v>
      </c>
      <c r="J1669" s="382">
        <v>999</v>
      </c>
      <c r="K1669" s="382">
        <v>99</v>
      </c>
      <c r="L1669" s="382">
        <v>99</v>
      </c>
      <c r="M1669" s="382">
        <v>99</v>
      </c>
      <c r="N1669" s="382">
        <v>99</v>
      </c>
      <c r="O1669" s="382">
        <v>11</v>
      </c>
      <c r="P1669" s="382">
        <v>9999</v>
      </c>
      <c r="Q1669" s="382">
        <v>48</v>
      </c>
      <c r="R1669" s="382">
        <v>925</v>
      </c>
      <c r="S1669" s="382">
        <v>5.1913513513513507</v>
      </c>
      <c r="T1669" s="382">
        <v>3.8183783783783793</v>
      </c>
      <c r="U1669" s="382">
        <v>8.4767567567567657</v>
      </c>
      <c r="V1669" s="382">
        <v>0</v>
      </c>
      <c r="W1669" s="382">
        <v>0</v>
      </c>
      <c r="X1669" s="382">
        <v>2.1621621621621623</v>
      </c>
      <c r="Y1669" s="382">
        <v>0</v>
      </c>
      <c r="Z1669" s="382">
        <v>2.9478953133838472</v>
      </c>
      <c r="AA1669" s="382">
        <v>1.3049306953993651</v>
      </c>
      <c r="AB1669" s="382">
        <v>1.5525001867319621</v>
      </c>
      <c r="AC1669" s="382">
        <v>50.698916752473806</v>
      </c>
      <c r="AD1669" s="382">
        <v>46.97436544747184</v>
      </c>
      <c r="AE1669" s="382">
        <v>43.818760047017555</v>
      </c>
      <c r="AF1669" s="382">
        <v>5.3182314724314388</v>
      </c>
      <c r="AG1669" s="382">
        <v>5.6382894575995754</v>
      </c>
      <c r="AH1669" s="382">
        <v>0</v>
      </c>
      <c r="AI1669" s="382">
        <v>222</v>
      </c>
      <c r="AJ1669" s="382">
        <v>85.186036036036</v>
      </c>
      <c r="AK1669" s="382">
        <v>15.170396017732564</v>
      </c>
    </row>
    <row r="1670" spans="1:37" ht="15.6">
      <c r="A1670" s="382">
        <v>14</v>
      </c>
      <c r="B1670" s="382">
        <v>23</v>
      </c>
      <c r="C1670" s="382">
        <v>2023</v>
      </c>
      <c r="D1670" s="382">
        <v>99</v>
      </c>
      <c r="E1670" s="382">
        <v>99</v>
      </c>
      <c r="F1670" s="382">
        <v>99</v>
      </c>
      <c r="G1670" s="382">
        <v>99</v>
      </c>
      <c r="H1670" s="382">
        <v>99</v>
      </c>
      <c r="I1670" s="382">
        <v>99</v>
      </c>
      <c r="J1670" s="382">
        <v>999</v>
      </c>
      <c r="K1670" s="382">
        <v>99</v>
      </c>
      <c r="L1670" s="382">
        <v>99</v>
      </c>
      <c r="M1670" s="382">
        <v>99</v>
      </c>
      <c r="N1670" s="382">
        <v>99</v>
      </c>
      <c r="O1670" s="382">
        <v>14</v>
      </c>
      <c r="P1670" s="382">
        <v>9999</v>
      </c>
      <c r="Q1670" s="382">
        <v>168</v>
      </c>
      <c r="R1670" s="382">
        <v>4342</v>
      </c>
      <c r="S1670" s="382">
        <v>5.3657300783049315</v>
      </c>
      <c r="T1670" s="382">
        <v>4.4083371718102251</v>
      </c>
      <c r="U1670" s="382">
        <v>7.7069322892676126</v>
      </c>
      <c r="V1670" s="382">
        <v>0</v>
      </c>
      <c r="W1670" s="382">
        <v>0</v>
      </c>
      <c r="X1670" s="382">
        <v>1.4279134039613079</v>
      </c>
      <c r="Y1670" s="382">
        <v>9.2123445416858574E-2</v>
      </c>
      <c r="Z1670" s="382">
        <v>2.9750359042418024</v>
      </c>
      <c r="AA1670" s="382">
        <v>1.381527522242979</v>
      </c>
      <c r="AB1670" s="382">
        <v>1.6258093824141113</v>
      </c>
      <c r="AC1670" s="382">
        <v>27.894674971495032</v>
      </c>
      <c r="AD1670" s="382">
        <v>21.98173841300061</v>
      </c>
      <c r="AE1670" s="382">
        <v>47.685497658729055</v>
      </c>
      <c r="AF1670" s="382">
        <v>24.964066003564657</v>
      </c>
      <c r="AG1670" s="382">
        <v>24.062861786045545</v>
      </c>
      <c r="AH1670" s="382">
        <v>0.1612160294795025</v>
      </c>
      <c r="AI1670" s="382">
        <v>12</v>
      </c>
      <c r="AJ1670" s="382">
        <v>91.066666666666634</v>
      </c>
      <c r="AK1670" s="382">
        <v>15.141671031729899</v>
      </c>
    </row>
    <row r="1671" spans="1:37" ht="15.6">
      <c r="A1671" s="382">
        <v>14</v>
      </c>
      <c r="B1671" s="382">
        <v>24</v>
      </c>
      <c r="C1671" s="382">
        <v>2023</v>
      </c>
      <c r="D1671" s="382">
        <v>99</v>
      </c>
      <c r="E1671" s="382">
        <v>99</v>
      </c>
      <c r="F1671" s="382">
        <v>99</v>
      </c>
      <c r="G1671" s="382">
        <v>99</v>
      </c>
      <c r="H1671" s="382">
        <v>99</v>
      </c>
      <c r="I1671" s="382">
        <v>99</v>
      </c>
      <c r="J1671" s="382">
        <v>999</v>
      </c>
      <c r="K1671" s="382">
        <v>99</v>
      </c>
      <c r="L1671" s="382">
        <v>99</v>
      </c>
      <c r="M1671" s="382">
        <v>99</v>
      </c>
      <c r="N1671" s="382">
        <v>99</v>
      </c>
      <c r="O1671" s="382">
        <v>15</v>
      </c>
      <c r="P1671" s="382">
        <v>9999</v>
      </c>
      <c r="Q1671" s="382">
        <v>46</v>
      </c>
      <c r="R1671" s="382">
        <v>1773</v>
      </c>
      <c r="S1671" s="382">
        <v>4.5854483925549916</v>
      </c>
      <c r="T1671" s="382">
        <v>4.1252115059221657</v>
      </c>
      <c r="U1671" s="382">
        <v>7.5847715736040637</v>
      </c>
      <c r="V1671" s="382">
        <v>0</v>
      </c>
      <c r="W1671" s="382">
        <v>0</v>
      </c>
      <c r="X1671" s="382">
        <v>4.2865200225606319</v>
      </c>
      <c r="Y1671" s="382">
        <v>0</v>
      </c>
      <c r="Z1671" s="382">
        <v>3.531154456402755</v>
      </c>
      <c r="AA1671" s="382">
        <v>1.3643400956209004</v>
      </c>
      <c r="AB1671" s="382">
        <v>1.5196036243808464</v>
      </c>
      <c r="AC1671" s="382">
        <v>36.411721876319135</v>
      </c>
      <c r="AD1671" s="382">
        <v>17.514284338082089</v>
      </c>
      <c r="AE1671" s="382">
        <v>54.164682865013717</v>
      </c>
      <c r="AF1671" s="382">
        <v>10.193756108779395</v>
      </c>
      <c r="AG1671" s="382">
        <v>9.6700151725427368</v>
      </c>
      <c r="AH1671" s="382">
        <v>0.16920473773265651</v>
      </c>
      <c r="AI1671" s="382">
        <v>0</v>
      </c>
      <c r="AJ1671" s="382"/>
      <c r="AK1671" s="382"/>
    </row>
    <row r="1672" spans="1:37" s="478" customFormat="1" ht="15.6">
      <c r="A1672" s="382">
        <v>14</v>
      </c>
      <c r="B1672" s="382">
        <v>25</v>
      </c>
      <c r="C1672" s="382">
        <v>2023</v>
      </c>
      <c r="D1672" s="382">
        <v>99</v>
      </c>
      <c r="E1672" s="382">
        <v>99</v>
      </c>
      <c r="F1672" s="382">
        <v>99</v>
      </c>
      <c r="G1672" s="382">
        <v>99</v>
      </c>
      <c r="H1672" s="382">
        <v>99</v>
      </c>
      <c r="I1672" s="382">
        <v>99</v>
      </c>
      <c r="J1672" s="382">
        <v>999</v>
      </c>
      <c r="K1672" s="382">
        <v>99</v>
      </c>
      <c r="L1672" s="382">
        <v>99</v>
      </c>
      <c r="M1672" s="382">
        <v>99</v>
      </c>
      <c r="N1672" s="382">
        <v>99</v>
      </c>
      <c r="O1672" s="382">
        <v>16</v>
      </c>
      <c r="P1672" s="382">
        <v>9999</v>
      </c>
      <c r="Q1672" s="382">
        <v>65</v>
      </c>
      <c r="R1672" s="382">
        <v>946</v>
      </c>
      <c r="S1672" s="382">
        <v>5.2674418604651159</v>
      </c>
      <c r="T1672" s="382">
        <v>3.8509513742071872</v>
      </c>
      <c r="U1672" s="382">
        <v>8.9526427061310905</v>
      </c>
      <c r="V1672" s="382">
        <v>0</v>
      </c>
      <c r="W1672" s="382">
        <v>0</v>
      </c>
      <c r="X1672" s="382">
        <v>3.5940803382663846</v>
      </c>
      <c r="Y1672" s="382">
        <v>0</v>
      </c>
      <c r="Z1672" s="382">
        <v>3.6130252960487943</v>
      </c>
      <c r="AA1672" s="382">
        <v>1.7734646187672809</v>
      </c>
      <c r="AB1672" s="382">
        <v>1.6818846218919004</v>
      </c>
      <c r="AC1672" s="382">
        <v>50.882603770749185</v>
      </c>
      <c r="AD1672" s="382">
        <v>46.561697584862351</v>
      </c>
      <c r="AE1672" s="382">
        <v>57.579223316546972</v>
      </c>
      <c r="AF1672" s="382">
        <v>5.4389697004542068</v>
      </c>
      <c r="AG1672" s="382">
        <v>6.0900141658337406</v>
      </c>
      <c r="AH1672" s="382">
        <v>0.42283298097251593</v>
      </c>
      <c r="AI1672" s="382">
        <v>0</v>
      </c>
      <c r="AJ1672" s="382"/>
      <c r="AK1672" s="382"/>
    </row>
    <row r="1673" spans="1:37" s="478" customFormat="1" ht="15.6">
      <c r="A1673" s="382">
        <v>14</v>
      </c>
      <c r="B1673" s="382">
        <v>26</v>
      </c>
      <c r="C1673" s="382">
        <v>2023</v>
      </c>
      <c r="D1673" s="382">
        <v>99</v>
      </c>
      <c r="E1673" s="382">
        <v>99</v>
      </c>
      <c r="F1673" s="382">
        <v>99</v>
      </c>
      <c r="G1673" s="382">
        <v>99</v>
      </c>
      <c r="H1673" s="382">
        <v>99</v>
      </c>
      <c r="I1673" s="382">
        <v>99</v>
      </c>
      <c r="J1673" s="382">
        <v>999</v>
      </c>
      <c r="K1673" s="382">
        <v>99</v>
      </c>
      <c r="L1673" s="382">
        <v>99</v>
      </c>
      <c r="M1673" s="382">
        <v>99</v>
      </c>
      <c r="N1673" s="382">
        <v>99</v>
      </c>
      <c r="O1673" s="382">
        <v>18</v>
      </c>
      <c r="P1673" s="382">
        <v>9999</v>
      </c>
      <c r="Q1673" s="382">
        <v>43</v>
      </c>
      <c r="R1673" s="382">
        <v>953</v>
      </c>
      <c r="S1673" s="382">
        <v>5.1563483735571873</v>
      </c>
      <c r="T1673" s="382">
        <v>4.1217208814270725</v>
      </c>
      <c r="U1673" s="382">
        <v>8.8044071353620286</v>
      </c>
      <c r="V1673" s="382">
        <v>0</v>
      </c>
      <c r="W1673" s="382">
        <v>0</v>
      </c>
      <c r="X1673" s="382">
        <v>2.7282266526757608</v>
      </c>
      <c r="Y1673" s="382">
        <v>0</v>
      </c>
      <c r="Z1673" s="382">
        <v>3.1479171631302494</v>
      </c>
      <c r="AA1673" s="382">
        <v>1.1116591366212725</v>
      </c>
      <c r="AB1673" s="382">
        <v>1.4651890629876021</v>
      </c>
      <c r="AC1673" s="382">
        <v>21.575909807668872</v>
      </c>
      <c r="AD1673" s="382">
        <v>9.0658019035254238</v>
      </c>
      <c r="AE1673" s="382">
        <v>48.050863417628896</v>
      </c>
      <c r="AF1673" s="382">
        <v>5.4792157764617961</v>
      </c>
      <c r="AG1673" s="382">
        <v>6.03349464646538</v>
      </c>
      <c r="AH1673" s="382">
        <v>0</v>
      </c>
      <c r="AI1673" s="382">
        <v>0</v>
      </c>
      <c r="AJ1673" s="382"/>
      <c r="AK1673" s="382"/>
    </row>
    <row r="1674" spans="1:37" s="478" customFormat="1" ht="15.6">
      <c r="A1674" s="382">
        <v>14</v>
      </c>
      <c r="B1674" s="382">
        <v>27</v>
      </c>
      <c r="C1674" s="382">
        <v>2023</v>
      </c>
      <c r="D1674" s="382">
        <v>99</v>
      </c>
      <c r="E1674" s="382">
        <v>99</v>
      </c>
      <c r="F1674" s="382">
        <v>99</v>
      </c>
      <c r="G1674" s="382">
        <v>99</v>
      </c>
      <c r="H1674" s="382">
        <v>99</v>
      </c>
      <c r="I1674" s="382">
        <v>99</v>
      </c>
      <c r="J1674" s="382">
        <v>999</v>
      </c>
      <c r="K1674" s="382">
        <v>99</v>
      </c>
      <c r="L1674" s="382">
        <v>99</v>
      </c>
      <c r="M1674" s="382">
        <v>99</v>
      </c>
      <c r="N1674" s="382">
        <v>99</v>
      </c>
      <c r="O1674" s="382">
        <v>55</v>
      </c>
      <c r="P1674" s="382">
        <v>9999</v>
      </c>
      <c r="Q1674" s="382">
        <v>44</v>
      </c>
      <c r="R1674" s="382">
        <v>1055</v>
      </c>
      <c r="S1674" s="382">
        <v>5.1222748815165877</v>
      </c>
      <c r="T1674" s="382">
        <v>3.9450236966824654</v>
      </c>
      <c r="U1674" s="382">
        <v>9.5372511848341315</v>
      </c>
      <c r="V1674" s="382">
        <v>0</v>
      </c>
      <c r="W1674" s="382">
        <v>0</v>
      </c>
      <c r="X1674" s="382">
        <v>2.8436018957345968</v>
      </c>
      <c r="Y1674" s="382">
        <v>9.4786729857819899E-2</v>
      </c>
      <c r="Z1674" s="382">
        <v>2.9297568002259209</v>
      </c>
      <c r="AA1674" s="382">
        <v>1.3909751566888109</v>
      </c>
      <c r="AB1674" s="382">
        <v>1.5688953382481747</v>
      </c>
      <c r="AC1674" s="382">
        <v>53.138065694204066</v>
      </c>
      <c r="AD1674" s="382">
        <v>41.172239134151958</v>
      </c>
      <c r="AE1674" s="382">
        <v>54.644514975280067</v>
      </c>
      <c r="AF1674" s="382">
        <v>6.0656585982866673</v>
      </c>
      <c r="AG1674" s="382">
        <v>7.2352175570049058</v>
      </c>
      <c r="AH1674" s="382">
        <v>0</v>
      </c>
      <c r="AI1674" s="382">
        <v>0</v>
      </c>
      <c r="AJ1674" s="382"/>
      <c r="AK1674" s="382"/>
    </row>
    <row r="1675" spans="1:37" s="478" customFormat="1" ht="15.6">
      <c r="A1675" s="382">
        <v>14</v>
      </c>
      <c r="B1675" s="382">
        <v>28</v>
      </c>
      <c r="C1675" s="382">
        <v>2023</v>
      </c>
      <c r="D1675" s="382">
        <v>99</v>
      </c>
      <c r="E1675" s="382">
        <v>99</v>
      </c>
      <c r="F1675" s="382">
        <v>99</v>
      </c>
      <c r="G1675" s="382">
        <v>99</v>
      </c>
      <c r="H1675" s="382">
        <v>99</v>
      </c>
      <c r="I1675" s="382">
        <v>99</v>
      </c>
      <c r="J1675" s="382">
        <v>999</v>
      </c>
      <c r="K1675" s="382">
        <v>99</v>
      </c>
      <c r="L1675" s="382">
        <v>99</v>
      </c>
      <c r="M1675" s="382">
        <v>99</v>
      </c>
      <c r="N1675" s="382">
        <v>99</v>
      </c>
      <c r="O1675" s="382">
        <v>56</v>
      </c>
      <c r="P1675" s="382">
        <v>9999</v>
      </c>
      <c r="Q1675" s="382">
        <v>1</v>
      </c>
      <c r="R1675" s="382">
        <v>29</v>
      </c>
      <c r="S1675" s="382">
        <v>7</v>
      </c>
      <c r="T1675" s="382">
        <v>3.2413793103448265</v>
      </c>
      <c r="U1675" s="382">
        <v>11.196551724137937</v>
      </c>
      <c r="V1675" s="382">
        <v>0</v>
      </c>
      <c r="W1675" s="382">
        <v>0</v>
      </c>
      <c r="X1675" s="382">
        <v>3.4482758620689653</v>
      </c>
      <c r="Y1675" s="382">
        <v>0</v>
      </c>
      <c r="Z1675" s="382">
        <v>2.0962170785555765</v>
      </c>
      <c r="AA1675" s="382">
        <v>1.0504514628777801</v>
      </c>
      <c r="AB1675" s="382">
        <v>1.4775369162502443</v>
      </c>
      <c r="AC1675" s="382">
        <v>58.881328728220247</v>
      </c>
      <c r="AD1675" s="382">
        <v>48.234450623082047</v>
      </c>
      <c r="AE1675" s="382">
        <v>53.321077023086843</v>
      </c>
      <c r="AF1675" s="382">
        <v>0.16673374346001263</v>
      </c>
      <c r="AG1675" s="382">
        <v>0.23348457937540895</v>
      </c>
      <c r="AH1675" s="382">
        <v>0</v>
      </c>
      <c r="AI1675" s="382">
        <v>0</v>
      </c>
      <c r="AJ1675" s="382"/>
      <c r="AK1675" s="382"/>
    </row>
    <row r="1676" spans="1:37" ht="15.6">
      <c r="A1676" s="382">
        <v>14</v>
      </c>
      <c r="B1676" s="382">
        <v>29</v>
      </c>
      <c r="C1676" s="382">
        <v>2022</v>
      </c>
      <c r="D1676" s="382">
        <v>99</v>
      </c>
      <c r="E1676" s="382">
        <v>99</v>
      </c>
      <c r="F1676" s="382">
        <v>99</v>
      </c>
      <c r="G1676" s="382">
        <v>99</v>
      </c>
      <c r="H1676" s="382">
        <v>99</v>
      </c>
      <c r="I1676" s="382">
        <v>99</v>
      </c>
      <c r="J1676" s="382">
        <v>999</v>
      </c>
      <c r="K1676" s="382">
        <v>99</v>
      </c>
      <c r="L1676" s="382">
        <v>99</v>
      </c>
      <c r="M1676" s="382">
        <v>99</v>
      </c>
      <c r="N1676" s="382">
        <v>99</v>
      </c>
      <c r="O1676" s="382">
        <v>1</v>
      </c>
      <c r="P1676" s="382">
        <v>9999</v>
      </c>
      <c r="Q1676" s="382">
        <v>6</v>
      </c>
      <c r="R1676" s="382">
        <v>212</v>
      </c>
      <c r="S1676" s="382">
        <v>5.0377358490566015</v>
      </c>
      <c r="T1676" s="382">
        <v>4.4905660377358485</v>
      </c>
      <c r="U1676" s="382">
        <v>9.2000000000000011</v>
      </c>
      <c r="V1676" s="382">
        <v>0.47169811320754707</v>
      </c>
      <c r="W1676" s="382">
        <v>0</v>
      </c>
      <c r="X1676" s="382">
        <v>2.3584905660377351</v>
      </c>
      <c r="Y1676" s="382">
        <v>0.94339622641509413</v>
      </c>
      <c r="Z1676" s="382">
        <v>3.0664342269033726</v>
      </c>
      <c r="AA1676" s="382">
        <v>1.5535991585085949</v>
      </c>
      <c r="AB1676" s="382">
        <v>2.10006865574594</v>
      </c>
      <c r="AC1676" s="382">
        <v>38.179350254489933</v>
      </c>
      <c r="AD1676" s="382">
        <v>42.125043263099677</v>
      </c>
      <c r="AE1676" s="382">
        <v>51.768578677341651</v>
      </c>
      <c r="AF1676" s="382">
        <v>1.2375948628137772</v>
      </c>
      <c r="AG1676" s="382">
        <v>1.4102793631530099</v>
      </c>
      <c r="AH1676" s="382">
        <v>14.622641509433961</v>
      </c>
      <c r="AI1676" s="382">
        <v>0</v>
      </c>
      <c r="AJ1676" s="382"/>
      <c r="AK1676" s="382"/>
    </row>
    <row r="1677" spans="1:37" ht="15.6">
      <c r="A1677" s="382">
        <v>14</v>
      </c>
      <c r="B1677" s="382">
        <v>30</v>
      </c>
      <c r="C1677" s="382">
        <v>2022</v>
      </c>
      <c r="D1677" s="382">
        <v>99</v>
      </c>
      <c r="E1677" s="382">
        <v>99</v>
      </c>
      <c r="F1677" s="382">
        <v>99</v>
      </c>
      <c r="G1677" s="382">
        <v>99</v>
      </c>
      <c r="H1677" s="382">
        <v>99</v>
      </c>
      <c r="I1677" s="382">
        <v>99</v>
      </c>
      <c r="J1677" s="382">
        <v>999</v>
      </c>
      <c r="K1677" s="382">
        <v>99</v>
      </c>
      <c r="L1677" s="382">
        <v>99</v>
      </c>
      <c r="M1677" s="382">
        <v>99</v>
      </c>
      <c r="N1677" s="382">
        <v>99</v>
      </c>
      <c r="O1677" s="382">
        <v>2</v>
      </c>
      <c r="P1677" s="382">
        <v>9999</v>
      </c>
      <c r="Q1677" s="382">
        <v>14</v>
      </c>
      <c r="R1677" s="382">
        <v>185</v>
      </c>
      <c r="S1677" s="382">
        <v>7.1027027027027048</v>
      </c>
      <c r="T1677" s="382">
        <v>5.2270270270270256</v>
      </c>
      <c r="U1677" s="382">
        <v>10.535675675675678</v>
      </c>
      <c r="V1677" s="382">
        <v>0</v>
      </c>
      <c r="W1677" s="382">
        <v>0</v>
      </c>
      <c r="X1677" s="382">
        <v>16.216216216216221</v>
      </c>
      <c r="Y1677" s="382">
        <v>0.54054054054054068</v>
      </c>
      <c r="Z1677" s="382">
        <v>4.5316809962276077</v>
      </c>
      <c r="AA1677" s="382">
        <v>2.6376162955261568</v>
      </c>
      <c r="AB1677" s="382">
        <v>1.6643558365388358</v>
      </c>
      <c r="AC1677" s="382">
        <v>77.589737928891012</v>
      </c>
      <c r="AD1677" s="382">
        <v>9.4172366177782525</v>
      </c>
      <c r="AE1677" s="382">
        <v>10.920132820740491</v>
      </c>
      <c r="AF1677" s="382">
        <v>1.0799766491535321</v>
      </c>
      <c r="AG1677" s="382">
        <v>1.409339369730072</v>
      </c>
      <c r="AH1677" s="382">
        <v>0</v>
      </c>
      <c r="AI1677" s="382">
        <v>0</v>
      </c>
      <c r="AJ1677" s="382"/>
      <c r="AK1677" s="382"/>
    </row>
    <row r="1678" spans="1:37" ht="15.6">
      <c r="A1678" s="382">
        <v>14</v>
      </c>
      <c r="B1678" s="382">
        <v>31</v>
      </c>
      <c r="C1678" s="382">
        <v>2022</v>
      </c>
      <c r="D1678" s="382">
        <v>99</v>
      </c>
      <c r="E1678" s="382">
        <v>99</v>
      </c>
      <c r="F1678" s="382">
        <v>99</v>
      </c>
      <c r="G1678" s="382">
        <v>99</v>
      </c>
      <c r="H1678" s="382">
        <v>99</v>
      </c>
      <c r="I1678" s="382">
        <v>99</v>
      </c>
      <c r="J1678" s="382">
        <v>999</v>
      </c>
      <c r="K1678" s="382">
        <v>99</v>
      </c>
      <c r="L1678" s="382">
        <v>99</v>
      </c>
      <c r="M1678" s="382">
        <v>99</v>
      </c>
      <c r="N1678" s="382">
        <v>99</v>
      </c>
      <c r="O1678" s="382">
        <v>3</v>
      </c>
      <c r="P1678" s="382">
        <v>9999</v>
      </c>
      <c r="Q1678" s="382">
        <v>30</v>
      </c>
      <c r="R1678" s="382">
        <v>2101</v>
      </c>
      <c r="S1678" s="382">
        <v>5.3769633507853403</v>
      </c>
      <c r="T1678" s="382">
        <v>5.4954783436458809</v>
      </c>
      <c r="U1678" s="382">
        <v>6.9894811994288402</v>
      </c>
      <c r="V1678" s="382">
        <v>0</v>
      </c>
      <c r="W1678" s="382">
        <v>0</v>
      </c>
      <c r="X1678" s="382">
        <v>0.90433127082341758</v>
      </c>
      <c r="Y1678" s="382">
        <v>0</v>
      </c>
      <c r="Z1678" s="382">
        <v>2.2955265079796976</v>
      </c>
      <c r="AA1678" s="382">
        <v>1.0296520084635794</v>
      </c>
      <c r="AB1678" s="382">
        <v>1.6266473061112927</v>
      </c>
      <c r="AC1678" s="382">
        <v>14.34039087205559</v>
      </c>
      <c r="AD1678" s="382">
        <v>17.366761219427151</v>
      </c>
      <c r="AE1678" s="382">
        <v>42.898938204154142</v>
      </c>
      <c r="AF1678" s="382">
        <v>12.265032107413896</v>
      </c>
      <c r="AG1678" s="382">
        <v>10.618238012697716</v>
      </c>
      <c r="AH1678" s="382">
        <v>0.76154212279866706</v>
      </c>
      <c r="AI1678">
        <v>0</v>
      </c>
    </row>
    <row r="1679" spans="1:37" ht="15.6">
      <c r="A1679" s="382">
        <v>14</v>
      </c>
      <c r="B1679" s="382">
        <v>32</v>
      </c>
      <c r="C1679" s="382">
        <v>2022</v>
      </c>
      <c r="D1679" s="382">
        <v>99</v>
      </c>
      <c r="E1679" s="382">
        <v>99</v>
      </c>
      <c r="F1679" s="382">
        <v>99</v>
      </c>
      <c r="G1679" s="382">
        <v>99</v>
      </c>
      <c r="H1679" s="382">
        <v>99</v>
      </c>
      <c r="I1679" s="382">
        <v>99</v>
      </c>
      <c r="J1679" s="382">
        <v>999</v>
      </c>
      <c r="K1679" s="382">
        <v>99</v>
      </c>
      <c r="L1679" s="382">
        <v>99</v>
      </c>
      <c r="M1679" s="382">
        <v>99</v>
      </c>
      <c r="N1679" s="382">
        <v>99</v>
      </c>
      <c r="O1679" s="382">
        <v>4</v>
      </c>
      <c r="P1679" s="382">
        <v>9999</v>
      </c>
      <c r="Q1679" s="382">
        <v>99</v>
      </c>
      <c r="R1679" s="382">
        <v>3434</v>
      </c>
      <c r="S1679" s="382">
        <v>5.4563191613278965</v>
      </c>
      <c r="T1679" s="382">
        <v>4.4705882352941178</v>
      </c>
      <c r="U1679" s="382">
        <v>8.5192778101339623</v>
      </c>
      <c r="V1679" s="382">
        <v>0</v>
      </c>
      <c r="W1679" s="382">
        <v>0</v>
      </c>
      <c r="X1679" s="382">
        <v>1.9510774606872452</v>
      </c>
      <c r="Y1679" s="382">
        <v>2.9120559114734997E-2</v>
      </c>
      <c r="Z1679" s="382">
        <v>3.2178649093054807</v>
      </c>
      <c r="AA1679" s="382">
        <v>1.5828827268332804</v>
      </c>
      <c r="AB1679" s="382">
        <v>1.7429055306940495</v>
      </c>
      <c r="AC1679" s="382">
        <v>39.131879358618825</v>
      </c>
      <c r="AD1679" s="382">
        <v>26.513061367255244</v>
      </c>
      <c r="AE1679" s="382">
        <v>26.933184882737155</v>
      </c>
      <c r="AF1679" s="382">
        <v>20.046701692936374</v>
      </c>
      <c r="AG1679" s="382">
        <v>21.153611989804137</v>
      </c>
      <c r="AH1679" s="382">
        <v>1.10658124635993</v>
      </c>
      <c r="AI1679">
        <v>0</v>
      </c>
    </row>
    <row r="1680" spans="1:37" ht="15.6">
      <c r="A1680" s="382">
        <v>14</v>
      </c>
      <c r="B1680" s="382">
        <v>33</v>
      </c>
      <c r="C1680" s="382">
        <v>2022</v>
      </c>
      <c r="D1680" s="382">
        <v>99</v>
      </c>
      <c r="E1680" s="382">
        <v>99</v>
      </c>
      <c r="F1680" s="382">
        <v>99</v>
      </c>
      <c r="G1680" s="382">
        <v>99</v>
      </c>
      <c r="H1680" s="382">
        <v>99</v>
      </c>
      <c r="I1680" s="382">
        <v>99</v>
      </c>
      <c r="J1680" s="382">
        <v>999</v>
      </c>
      <c r="K1680" s="382">
        <v>99</v>
      </c>
      <c r="L1680" s="382">
        <v>99</v>
      </c>
      <c r="M1680" s="382">
        <v>99</v>
      </c>
      <c r="N1680" s="382">
        <v>99</v>
      </c>
      <c r="O1680" s="382">
        <v>7</v>
      </c>
      <c r="P1680" s="382">
        <v>9999</v>
      </c>
      <c r="Q1680" s="382">
        <v>5</v>
      </c>
      <c r="R1680" s="382">
        <v>38</v>
      </c>
      <c r="S1680" s="382">
        <v>5.5526315789473681</v>
      </c>
      <c r="T1680" s="382">
        <v>5.6315789473684204</v>
      </c>
      <c r="U1680" s="382">
        <v>10.165789473684207</v>
      </c>
      <c r="V1680" s="382">
        <v>0</v>
      </c>
      <c r="W1680" s="382">
        <v>0</v>
      </c>
      <c r="X1680" s="382">
        <v>5.2631578947368443</v>
      </c>
      <c r="Y1680" s="382">
        <v>0</v>
      </c>
      <c r="Z1680" s="382">
        <v>3.5601800897522313</v>
      </c>
      <c r="AA1680" s="382">
        <v>1.2073757628373136</v>
      </c>
      <c r="AB1680" s="382">
        <v>2.0827746249904608</v>
      </c>
      <c r="AC1680" s="382">
        <v>66.742407852190198</v>
      </c>
      <c r="AD1680" s="382">
        <v>29.038034762207413</v>
      </c>
      <c r="AE1680" s="382">
        <v>58.327589824466351</v>
      </c>
      <c r="AF1680" s="382">
        <v>0.22183304144775243</v>
      </c>
      <c r="AG1680" s="382">
        <v>0.27932266098544278</v>
      </c>
      <c r="AH1680" s="382">
        <v>13.157894736842103</v>
      </c>
      <c r="AI1680">
        <v>0</v>
      </c>
    </row>
    <row r="1681" spans="1:37" ht="15.6">
      <c r="A1681" s="382">
        <v>14</v>
      </c>
      <c r="B1681" s="382">
        <v>34</v>
      </c>
      <c r="C1681" s="382">
        <v>2022</v>
      </c>
      <c r="D1681" s="382">
        <v>99</v>
      </c>
      <c r="E1681" s="382">
        <v>99</v>
      </c>
      <c r="F1681" s="382">
        <v>99</v>
      </c>
      <c r="G1681" s="382">
        <v>99</v>
      </c>
      <c r="H1681" s="382">
        <v>99</v>
      </c>
      <c r="I1681" s="382">
        <v>99</v>
      </c>
      <c r="J1681" s="382">
        <v>999</v>
      </c>
      <c r="K1681" s="382">
        <v>99</v>
      </c>
      <c r="L1681" s="382">
        <v>99</v>
      </c>
      <c r="M1681" s="382">
        <v>99</v>
      </c>
      <c r="N1681" s="382">
        <v>99</v>
      </c>
      <c r="O1681" s="382">
        <v>8</v>
      </c>
      <c r="P1681" s="382">
        <v>9999</v>
      </c>
      <c r="Q1681" s="382">
        <v>20</v>
      </c>
      <c r="R1681" s="382">
        <v>1238</v>
      </c>
      <c r="S1681" s="382">
        <v>6</v>
      </c>
      <c r="T1681" s="382">
        <v>4.3966074313408736</v>
      </c>
      <c r="U1681" s="382">
        <v>6.0793214862681779</v>
      </c>
      <c r="V1681" s="382">
        <v>0</v>
      </c>
      <c r="W1681" s="382">
        <v>0.16155088852988683</v>
      </c>
      <c r="X1681" s="382">
        <v>1.2924071082390949</v>
      </c>
      <c r="Y1681" s="382">
        <v>0</v>
      </c>
      <c r="Z1681" s="382">
        <v>2.4764040957801048</v>
      </c>
      <c r="AA1681" s="382">
        <v>1.4536456314972095</v>
      </c>
      <c r="AB1681" s="382">
        <v>1.2787140625035316</v>
      </c>
      <c r="AC1681" s="382">
        <v>9.8506256365283189</v>
      </c>
      <c r="AD1681" s="382">
        <v>14.168759693324731</v>
      </c>
      <c r="AE1681" s="382">
        <v>44.455244200034848</v>
      </c>
      <c r="AF1681" s="382">
        <v>7.2270869819030947</v>
      </c>
      <c r="AG1681" s="382">
        <v>5.4419834613218763</v>
      </c>
      <c r="AH1681" s="382">
        <v>0.4038772213247171</v>
      </c>
      <c r="AI1681">
        <v>0</v>
      </c>
    </row>
    <row r="1682" spans="1:37" ht="15.6">
      <c r="A1682" s="382">
        <v>14</v>
      </c>
      <c r="B1682" s="382">
        <v>35</v>
      </c>
      <c r="C1682" s="382">
        <v>2022</v>
      </c>
      <c r="D1682" s="382">
        <v>99</v>
      </c>
      <c r="E1682" s="382">
        <v>99</v>
      </c>
      <c r="F1682" s="382">
        <v>99</v>
      </c>
      <c r="G1682" s="382">
        <v>99</v>
      </c>
      <c r="H1682" s="382">
        <v>99</v>
      </c>
      <c r="I1682" s="382">
        <v>99</v>
      </c>
      <c r="J1682" s="382">
        <v>999</v>
      </c>
      <c r="K1682" s="382">
        <v>99</v>
      </c>
      <c r="L1682" s="382">
        <v>99</v>
      </c>
      <c r="M1682" s="382">
        <v>99</v>
      </c>
      <c r="N1682" s="382">
        <v>99</v>
      </c>
      <c r="O1682" s="382">
        <v>9</v>
      </c>
      <c r="P1682" s="382">
        <v>9999</v>
      </c>
      <c r="Q1682" s="382">
        <v>13</v>
      </c>
      <c r="R1682" s="382">
        <v>95</v>
      </c>
      <c r="S1682" s="382">
        <v>6.0842105263157888</v>
      </c>
      <c r="T1682" s="382">
        <v>3.7368421052631593</v>
      </c>
      <c r="U1682" s="382">
        <v>9.3894736842105306</v>
      </c>
      <c r="V1682" s="382">
        <v>0</v>
      </c>
      <c r="W1682" s="382">
        <v>0</v>
      </c>
      <c r="X1682" s="382">
        <v>5.2631578947368443</v>
      </c>
      <c r="Y1682" s="382">
        <v>0</v>
      </c>
      <c r="Z1682" s="382">
        <v>3.4564196164668552</v>
      </c>
      <c r="AA1682" s="382">
        <v>1.739105383415863</v>
      </c>
      <c r="AB1682" s="382">
        <v>1.5369862946058086</v>
      </c>
      <c r="AC1682" s="382">
        <v>51.200941846658942</v>
      </c>
      <c r="AD1682" s="382">
        <v>59.054077774832535</v>
      </c>
      <c r="AE1682" s="382">
        <v>49.660800192523439</v>
      </c>
      <c r="AF1682" s="382">
        <v>0.55458260361938116</v>
      </c>
      <c r="AG1682" s="382">
        <v>0.64498010250845228</v>
      </c>
      <c r="AH1682" s="382">
        <v>17.89473684210526</v>
      </c>
      <c r="AI1682">
        <v>20</v>
      </c>
      <c r="AJ1682">
        <v>79.254999999999981</v>
      </c>
      <c r="AK1682">
        <v>14.277864950119531</v>
      </c>
    </row>
    <row r="1683" spans="1:37" ht="15.6">
      <c r="A1683" s="382">
        <v>14</v>
      </c>
      <c r="B1683" s="382">
        <v>36</v>
      </c>
      <c r="C1683" s="382">
        <v>2022</v>
      </c>
      <c r="D1683" s="382">
        <v>99</v>
      </c>
      <c r="E1683" s="382">
        <v>99</v>
      </c>
      <c r="F1683" s="382">
        <v>99</v>
      </c>
      <c r="G1683" s="382">
        <v>99</v>
      </c>
      <c r="H1683" s="382">
        <v>99</v>
      </c>
      <c r="I1683" s="382">
        <v>99</v>
      </c>
      <c r="J1683" s="382">
        <v>999</v>
      </c>
      <c r="K1683" s="382">
        <v>99</v>
      </c>
      <c r="L1683" s="382">
        <v>99</v>
      </c>
      <c r="M1683" s="382">
        <v>99</v>
      </c>
      <c r="N1683" s="382">
        <v>99</v>
      </c>
      <c r="O1683" s="382">
        <v>11</v>
      </c>
      <c r="P1683" s="382">
        <v>9999</v>
      </c>
      <c r="Q1683" s="382">
        <v>44</v>
      </c>
      <c r="R1683" s="382">
        <v>889</v>
      </c>
      <c r="S1683" s="382">
        <v>5.3048368953880756</v>
      </c>
      <c r="T1683" s="382">
        <v>4.0224971878515188</v>
      </c>
      <c r="U1683" s="382">
        <v>9.1379302587176507</v>
      </c>
      <c r="V1683" s="382">
        <v>0</v>
      </c>
      <c r="W1683" s="382">
        <v>0</v>
      </c>
      <c r="X1683" s="382">
        <v>3.4870641169853767</v>
      </c>
      <c r="Y1683" s="382">
        <v>0</v>
      </c>
      <c r="Z1683" s="382">
        <v>3.2343237213355596</v>
      </c>
      <c r="AA1683" s="382">
        <v>1.1600731142108107</v>
      </c>
      <c r="AB1683" s="382">
        <v>1.5183726918380172</v>
      </c>
      <c r="AC1683" s="382">
        <v>52.880577171610511</v>
      </c>
      <c r="AD1683" s="382">
        <v>42.873294229829746</v>
      </c>
      <c r="AE1683" s="382">
        <v>52.551277368781989</v>
      </c>
      <c r="AF1683" s="382">
        <v>5.1897256275539991</v>
      </c>
      <c r="AG1683" s="382">
        <v>5.8739610541924971</v>
      </c>
      <c r="AH1683" s="382">
        <v>0</v>
      </c>
      <c r="AI1683">
        <v>301</v>
      </c>
      <c r="AJ1683">
        <v>84.128903654485029</v>
      </c>
      <c r="AK1683">
        <v>15.003452595544749</v>
      </c>
    </row>
    <row r="1684" spans="1:37" ht="15.6">
      <c r="A1684" s="382">
        <v>14</v>
      </c>
      <c r="B1684" s="382">
        <v>37</v>
      </c>
      <c r="C1684" s="382">
        <v>2022</v>
      </c>
      <c r="D1684" s="382">
        <v>99</v>
      </c>
      <c r="E1684" s="382">
        <v>99</v>
      </c>
      <c r="F1684" s="382">
        <v>99</v>
      </c>
      <c r="G1684" s="382">
        <v>99</v>
      </c>
      <c r="H1684" s="382">
        <v>99</v>
      </c>
      <c r="I1684" s="382">
        <v>99</v>
      </c>
      <c r="J1684" s="382">
        <v>999</v>
      </c>
      <c r="K1684" s="382">
        <v>99</v>
      </c>
      <c r="L1684" s="382">
        <v>99</v>
      </c>
      <c r="M1684" s="382">
        <v>99</v>
      </c>
      <c r="N1684" s="382">
        <v>99</v>
      </c>
      <c r="O1684" s="382">
        <v>14</v>
      </c>
      <c r="P1684" s="382">
        <v>9999</v>
      </c>
      <c r="Q1684" s="382">
        <v>161</v>
      </c>
      <c r="R1684" s="382">
        <v>4075</v>
      </c>
      <c r="S1684" s="382">
        <v>5.2314110429447842</v>
      </c>
      <c r="T1684" s="382">
        <v>4.6073619631901837</v>
      </c>
      <c r="U1684" s="382">
        <v>7.746436809815946</v>
      </c>
      <c r="V1684" s="382">
        <v>2.4539877300613498E-2</v>
      </c>
      <c r="W1684" s="382">
        <v>4.9079754601226995E-2</v>
      </c>
      <c r="X1684" s="382">
        <v>2.110429447852761</v>
      </c>
      <c r="Y1684" s="382">
        <v>0.12269938650306748</v>
      </c>
      <c r="Z1684" s="382">
        <v>3.1233997075500426</v>
      </c>
      <c r="AA1684" s="382">
        <v>1.1854723255836381</v>
      </c>
      <c r="AB1684" s="382">
        <v>1.1909453007898605</v>
      </c>
      <c r="AC1684" s="382">
        <v>29.168868380466776</v>
      </c>
      <c r="AD1684" s="382">
        <v>20.393868976460364</v>
      </c>
      <c r="AE1684" s="382">
        <v>41.25095854764227</v>
      </c>
      <c r="AF1684" s="382">
        <v>23.788674839462928</v>
      </c>
      <c r="AG1684" s="382">
        <v>22.825014295130735</v>
      </c>
      <c r="AH1684" s="382">
        <v>0.31901840490797545</v>
      </c>
      <c r="AI1684">
        <v>0</v>
      </c>
    </row>
    <row r="1685" spans="1:37" ht="15.6">
      <c r="A1685" s="382">
        <v>14</v>
      </c>
      <c r="B1685" s="382">
        <v>38</v>
      </c>
      <c r="C1685" s="382">
        <v>2022</v>
      </c>
      <c r="D1685" s="382">
        <v>99</v>
      </c>
      <c r="E1685" s="382">
        <v>99</v>
      </c>
      <c r="F1685" s="382">
        <v>99</v>
      </c>
      <c r="G1685" s="382">
        <v>99</v>
      </c>
      <c r="H1685" s="382">
        <v>99</v>
      </c>
      <c r="I1685" s="382">
        <v>99</v>
      </c>
      <c r="J1685" s="382">
        <v>999</v>
      </c>
      <c r="K1685" s="382">
        <v>99</v>
      </c>
      <c r="L1685" s="382">
        <v>99</v>
      </c>
      <c r="M1685" s="382">
        <v>99</v>
      </c>
      <c r="N1685" s="382">
        <v>99</v>
      </c>
      <c r="O1685" s="382">
        <v>15</v>
      </c>
      <c r="P1685" s="382">
        <v>9999</v>
      </c>
      <c r="Q1685" s="382">
        <v>50</v>
      </c>
      <c r="R1685" s="382">
        <v>1811</v>
      </c>
      <c r="S1685" s="382">
        <v>4.3611264494754289</v>
      </c>
      <c r="T1685" s="382">
        <v>4.2153506350082814</v>
      </c>
      <c r="U1685" s="382">
        <v>8.295223633351732</v>
      </c>
      <c r="V1685" s="382">
        <v>0</v>
      </c>
      <c r="W1685" s="382">
        <v>0</v>
      </c>
      <c r="X1685" s="382">
        <v>4.5278851463279963</v>
      </c>
      <c r="Y1685" s="382">
        <v>0</v>
      </c>
      <c r="Z1685" s="382">
        <v>3.5665024763900659</v>
      </c>
      <c r="AA1685" s="382">
        <v>1.2050472041552756</v>
      </c>
      <c r="AB1685" s="382">
        <v>1.3673670225875139</v>
      </c>
      <c r="AC1685" s="382">
        <v>5.0238664942467439</v>
      </c>
      <c r="AD1685" s="382">
        <v>12.338602227044783</v>
      </c>
      <c r="AE1685" s="382">
        <v>50.875668528111191</v>
      </c>
      <c r="AF1685" s="382">
        <v>10.572095738470518</v>
      </c>
      <c r="AG1685" s="382">
        <v>10.862455534695732</v>
      </c>
      <c r="AH1685" s="382">
        <v>0</v>
      </c>
      <c r="AI1685">
        <v>0</v>
      </c>
    </row>
    <row r="1686" spans="1:37" s="480" customFormat="1" ht="15.6">
      <c r="A1686" s="382">
        <v>14</v>
      </c>
      <c r="B1686" s="382">
        <v>39</v>
      </c>
      <c r="C1686" s="382">
        <v>2022</v>
      </c>
      <c r="D1686" s="382">
        <v>99</v>
      </c>
      <c r="E1686" s="382">
        <v>99</v>
      </c>
      <c r="F1686" s="382">
        <v>99</v>
      </c>
      <c r="G1686" s="382">
        <v>99</v>
      </c>
      <c r="H1686" s="382">
        <v>99</v>
      </c>
      <c r="I1686" s="382">
        <v>99</v>
      </c>
      <c r="J1686" s="382">
        <v>999</v>
      </c>
      <c r="K1686" s="382">
        <v>99</v>
      </c>
      <c r="L1686" s="382">
        <v>99</v>
      </c>
      <c r="M1686" s="382">
        <v>99</v>
      </c>
      <c r="N1686" s="382">
        <v>99</v>
      </c>
      <c r="O1686" s="382">
        <v>16</v>
      </c>
      <c r="P1686" s="382">
        <v>9999</v>
      </c>
      <c r="Q1686" s="382">
        <v>57</v>
      </c>
      <c r="R1686" s="382">
        <v>980</v>
      </c>
      <c r="S1686" s="382">
        <v>5.2306122448979586</v>
      </c>
      <c r="T1686" s="382">
        <v>3.9479591836734702</v>
      </c>
      <c r="U1686" s="382">
        <v>8.6530612244898002</v>
      </c>
      <c r="V1686" s="382">
        <v>0</v>
      </c>
      <c r="W1686" s="382">
        <v>0</v>
      </c>
      <c r="X1686" s="382">
        <v>3.3673469387755111</v>
      </c>
      <c r="Y1686" s="382">
        <v>0</v>
      </c>
      <c r="Z1686" s="382">
        <v>3.7331527432472802</v>
      </c>
      <c r="AA1686" s="382">
        <v>1.9335601172958123</v>
      </c>
      <c r="AB1686" s="382">
        <v>1.7054372586618329</v>
      </c>
      <c r="AC1686" s="382">
        <v>48.553180407519719</v>
      </c>
      <c r="AD1686" s="382">
        <v>50.755591554916109</v>
      </c>
      <c r="AE1686" s="382">
        <v>68.131934005986921</v>
      </c>
      <c r="AF1686" s="382">
        <v>5.7209573847051951</v>
      </c>
      <c r="AG1686" s="382">
        <v>6.1316494050130892</v>
      </c>
      <c r="AH1686" s="382">
        <v>0</v>
      </c>
      <c r="AI1686" s="480">
        <v>0</v>
      </c>
    </row>
    <row r="1687" spans="1:37" s="480" customFormat="1" ht="15.6">
      <c r="A1687" s="382">
        <v>14</v>
      </c>
      <c r="B1687" s="382">
        <v>40</v>
      </c>
      <c r="C1687" s="382">
        <v>2022</v>
      </c>
      <c r="D1687" s="382">
        <v>99</v>
      </c>
      <c r="E1687" s="382">
        <v>99</v>
      </c>
      <c r="F1687" s="382">
        <v>99</v>
      </c>
      <c r="G1687" s="382">
        <v>99</v>
      </c>
      <c r="H1687" s="382">
        <v>99</v>
      </c>
      <c r="I1687" s="382">
        <v>99</v>
      </c>
      <c r="J1687" s="382">
        <v>999</v>
      </c>
      <c r="K1687" s="382">
        <v>99</v>
      </c>
      <c r="L1687" s="382">
        <v>99</v>
      </c>
      <c r="M1687" s="382">
        <v>99</v>
      </c>
      <c r="N1687" s="382">
        <v>99</v>
      </c>
      <c r="O1687" s="382">
        <v>18</v>
      </c>
      <c r="P1687" s="382">
        <v>9999</v>
      </c>
      <c r="Q1687" s="382">
        <v>40</v>
      </c>
      <c r="R1687" s="382">
        <v>844</v>
      </c>
      <c r="S1687" s="382">
        <v>4.7026066350710893</v>
      </c>
      <c r="T1687" s="382">
        <v>3.9229857819905214</v>
      </c>
      <c r="U1687" s="382">
        <v>8.2053317535545105</v>
      </c>
      <c r="V1687" s="382">
        <v>0</v>
      </c>
      <c r="W1687" s="382">
        <v>0</v>
      </c>
      <c r="X1687" s="382">
        <v>2.488151658767773</v>
      </c>
      <c r="Y1687" s="382">
        <v>0.1184834123222749</v>
      </c>
      <c r="Z1687" s="382">
        <v>3.0794660872999513</v>
      </c>
      <c r="AA1687" s="382">
        <v>1.282563647064402</v>
      </c>
      <c r="AB1687" s="382">
        <v>1.5254531126357114</v>
      </c>
      <c r="AC1687" s="382">
        <v>49.385095165678919</v>
      </c>
      <c r="AD1687" s="382">
        <v>22.285003492385624</v>
      </c>
      <c r="AE1687" s="382">
        <v>43.219213442227101</v>
      </c>
      <c r="AF1687" s="382">
        <v>4.9270286047869218</v>
      </c>
      <c r="AG1687" s="382">
        <v>5.0074895783652309</v>
      </c>
      <c r="AH1687" s="382">
        <v>0</v>
      </c>
      <c r="AI1687" s="480">
        <v>0</v>
      </c>
    </row>
    <row r="1688" spans="1:37" s="480" customFormat="1" ht="15.6">
      <c r="A1688" s="382">
        <v>14</v>
      </c>
      <c r="B1688" s="382">
        <v>41</v>
      </c>
      <c r="C1688" s="382">
        <v>2022</v>
      </c>
      <c r="D1688" s="382">
        <v>99</v>
      </c>
      <c r="E1688" s="382">
        <v>99</v>
      </c>
      <c r="F1688" s="382">
        <v>99</v>
      </c>
      <c r="G1688" s="382">
        <v>99</v>
      </c>
      <c r="H1688" s="382">
        <v>99</v>
      </c>
      <c r="I1688" s="382">
        <v>99</v>
      </c>
      <c r="J1688" s="382">
        <v>999</v>
      </c>
      <c r="K1688" s="382">
        <v>99</v>
      </c>
      <c r="L1688" s="382">
        <v>99</v>
      </c>
      <c r="M1688" s="382">
        <v>99</v>
      </c>
      <c r="N1688" s="382">
        <v>99</v>
      </c>
      <c r="O1688" s="382">
        <v>55</v>
      </c>
      <c r="P1688" s="382">
        <v>9999</v>
      </c>
      <c r="Q1688" s="382">
        <v>39</v>
      </c>
      <c r="R1688" s="382">
        <v>1159</v>
      </c>
      <c r="S1688" s="382">
        <v>4.7092320966350316</v>
      </c>
      <c r="T1688" s="382">
        <v>3.0664365832614324</v>
      </c>
      <c r="U1688" s="382">
        <v>9.2487834339948236</v>
      </c>
      <c r="V1688" s="382">
        <v>0</v>
      </c>
      <c r="W1688" s="382">
        <v>0</v>
      </c>
      <c r="X1688" s="382">
        <v>1.2079378774805869</v>
      </c>
      <c r="Y1688" s="382">
        <v>0</v>
      </c>
      <c r="Z1688" s="382">
        <v>2.5734331930659202</v>
      </c>
      <c r="AA1688" s="382">
        <v>1.51751670828896</v>
      </c>
      <c r="AB1688" s="382">
        <v>1.4786033283110629</v>
      </c>
      <c r="AC1688" s="382">
        <v>56.48188588246289</v>
      </c>
      <c r="AD1688" s="382">
        <v>36.791121696527753</v>
      </c>
      <c r="AE1688" s="382">
        <v>41.275143846475977</v>
      </c>
      <c r="AF1688" s="382">
        <v>6.7659077641564522</v>
      </c>
      <c r="AG1688" s="382">
        <v>7.7508531524920947</v>
      </c>
      <c r="AH1688" s="382">
        <v>0</v>
      </c>
      <c r="AI1688" s="480">
        <v>0</v>
      </c>
    </row>
    <row r="1689" spans="1:37" s="480" customFormat="1" ht="15.6">
      <c r="A1689" s="382">
        <v>14</v>
      </c>
      <c r="B1689" s="382">
        <v>42</v>
      </c>
      <c r="C1689" s="382">
        <v>2022</v>
      </c>
      <c r="D1689" s="382">
        <v>99</v>
      </c>
      <c r="E1689" s="382">
        <v>99</v>
      </c>
      <c r="F1689" s="382">
        <v>99</v>
      </c>
      <c r="G1689" s="382">
        <v>99</v>
      </c>
      <c r="H1689" s="382">
        <v>99</v>
      </c>
      <c r="I1689" s="382">
        <v>99</v>
      </c>
      <c r="J1689" s="382">
        <v>999</v>
      </c>
      <c r="K1689" s="382">
        <v>99</v>
      </c>
      <c r="L1689" s="382">
        <v>99</v>
      </c>
      <c r="M1689" s="382">
        <v>99</v>
      </c>
      <c r="N1689" s="382">
        <v>99</v>
      </c>
      <c r="O1689" s="382">
        <v>56</v>
      </c>
      <c r="P1689" s="382">
        <v>9999</v>
      </c>
      <c r="Q1689" s="382"/>
      <c r="R1689" s="382"/>
      <c r="S1689" s="382"/>
      <c r="T1689" s="382"/>
      <c r="U1689" s="382"/>
      <c r="V1689" s="382"/>
      <c r="W1689" s="382"/>
      <c r="X1689" s="382"/>
      <c r="Y1689" s="382"/>
      <c r="Z1689" s="382"/>
      <c r="AA1689" s="382"/>
      <c r="AB1689" s="382"/>
      <c r="AC1689" s="382"/>
      <c r="AD1689" s="382"/>
      <c r="AE1689" s="382"/>
      <c r="AF1689" s="382"/>
      <c r="AG1689" s="382"/>
      <c r="AH1689" s="382"/>
    </row>
    <row r="1690" spans="1:37" ht="15.6">
      <c r="A1690" s="382">
        <v>14</v>
      </c>
      <c r="B1690" s="382">
        <v>43</v>
      </c>
      <c r="C1690" s="382">
        <v>2021</v>
      </c>
      <c r="D1690" s="382">
        <v>99</v>
      </c>
      <c r="E1690" s="382">
        <v>99</v>
      </c>
      <c r="F1690" s="382">
        <v>99</v>
      </c>
      <c r="G1690" s="382">
        <v>99</v>
      </c>
      <c r="H1690" s="382">
        <v>99</v>
      </c>
      <c r="I1690" s="382">
        <v>99</v>
      </c>
      <c r="J1690" s="382">
        <v>999</v>
      </c>
      <c r="K1690" s="382">
        <v>99</v>
      </c>
      <c r="L1690" s="382">
        <v>99</v>
      </c>
      <c r="M1690" s="382">
        <v>99</v>
      </c>
      <c r="N1690" s="382">
        <v>99</v>
      </c>
      <c r="O1690" s="382">
        <v>1</v>
      </c>
      <c r="P1690" s="382">
        <v>9999</v>
      </c>
      <c r="Q1690" s="382">
        <v>46</v>
      </c>
      <c r="R1690" s="382">
        <v>2159</v>
      </c>
      <c r="S1690" s="382">
        <v>5.3070866141732314</v>
      </c>
      <c r="T1690" s="382">
        <v>5.6600277906438174</v>
      </c>
      <c r="U1690" s="382">
        <v>7.6183001389532228</v>
      </c>
      <c r="V1690" s="382">
        <v>4.631773969430291E-2</v>
      </c>
      <c r="W1690" s="382">
        <v>0</v>
      </c>
      <c r="X1690" s="382">
        <v>2.6864289022695695</v>
      </c>
      <c r="Y1690" s="382">
        <v>0.18527095877721164</v>
      </c>
      <c r="Z1690" s="382">
        <v>2.9575365189638871</v>
      </c>
      <c r="AA1690" s="382">
        <v>1.3043912677351619</v>
      </c>
      <c r="AB1690" s="382">
        <v>1.8983501769478679</v>
      </c>
      <c r="AC1690" s="382">
        <v>47.81951467611524</v>
      </c>
      <c r="AD1690" s="382">
        <v>12.907416612912401</v>
      </c>
      <c r="AE1690" s="382">
        <v>26.269660224112929</v>
      </c>
      <c r="AF1690" s="382">
        <v>12.249019908203264</v>
      </c>
      <c r="AG1690" s="382">
        <v>11.481859010265044</v>
      </c>
      <c r="AH1690" s="382">
        <v>2.1306160259379339</v>
      </c>
    </row>
    <row r="1691" spans="1:37" ht="15.6">
      <c r="A1691" s="382">
        <v>14</v>
      </c>
      <c r="B1691" s="382">
        <v>44</v>
      </c>
      <c r="C1691" s="382">
        <v>2021</v>
      </c>
      <c r="D1691" s="382">
        <v>99</v>
      </c>
      <c r="E1691" s="382">
        <v>99</v>
      </c>
      <c r="F1691" s="382">
        <v>99</v>
      </c>
      <c r="G1691" s="382">
        <v>99</v>
      </c>
      <c r="H1691" s="382">
        <v>99</v>
      </c>
      <c r="I1691" s="382">
        <v>99</v>
      </c>
      <c r="J1691" s="382">
        <v>999</v>
      </c>
      <c r="K1691" s="382">
        <v>99</v>
      </c>
      <c r="L1691" s="382">
        <v>99</v>
      </c>
      <c r="M1691" s="382">
        <v>99</v>
      </c>
      <c r="N1691" s="382">
        <v>99</v>
      </c>
      <c r="O1691" s="382">
        <v>4</v>
      </c>
      <c r="P1691" s="382">
        <v>9999</v>
      </c>
      <c r="Q1691" s="382">
        <v>109</v>
      </c>
      <c r="R1691" s="382">
        <v>3660.9</v>
      </c>
      <c r="S1691" s="382">
        <v>5.2549099948100189</v>
      </c>
      <c r="T1691" s="382">
        <v>4.4011035537709295</v>
      </c>
      <c r="U1691" s="382">
        <v>8.1966811439809817</v>
      </c>
      <c r="V1691" s="382">
        <v>2.7315687399273401E-2</v>
      </c>
      <c r="W1691" s="382">
        <v>0</v>
      </c>
      <c r="X1691" s="382">
        <v>3.1139883635171688</v>
      </c>
      <c r="Y1691" s="382">
        <v>2.7315687399273401E-2</v>
      </c>
      <c r="Z1691" s="382">
        <v>3.6334447854053296</v>
      </c>
      <c r="AA1691" s="382">
        <v>1.7166864831163067</v>
      </c>
      <c r="AB1691" s="382">
        <v>1.94394086689168</v>
      </c>
      <c r="AC1691" s="382">
        <v>41.107137771872438</v>
      </c>
      <c r="AD1691" s="382">
        <v>16.181935218662694</v>
      </c>
      <c r="AE1691" s="382">
        <v>26.789803454028259</v>
      </c>
      <c r="AF1691" s="382">
        <v>20.770003233877421</v>
      </c>
      <c r="AG1691" s="382">
        <v>20.947268324583177</v>
      </c>
      <c r="AH1691" s="382">
        <v>1.0106804337731157</v>
      </c>
    </row>
    <row r="1692" spans="1:37" ht="15.6">
      <c r="A1692" s="382">
        <v>14</v>
      </c>
      <c r="B1692" s="382">
        <v>45</v>
      </c>
      <c r="C1692" s="382">
        <v>2021</v>
      </c>
      <c r="D1692" s="382">
        <v>99</v>
      </c>
      <c r="E1692" s="382">
        <v>99</v>
      </c>
      <c r="F1692" s="382">
        <v>99</v>
      </c>
      <c r="G1692" s="382">
        <v>99</v>
      </c>
      <c r="H1692" s="382">
        <v>99</v>
      </c>
      <c r="I1692" s="382">
        <v>99</v>
      </c>
      <c r="J1692" s="382">
        <v>999</v>
      </c>
      <c r="K1692" s="382">
        <v>99</v>
      </c>
      <c r="L1692" s="382">
        <v>99</v>
      </c>
      <c r="M1692" s="382">
        <v>99</v>
      </c>
      <c r="N1692" s="382">
        <v>99</v>
      </c>
      <c r="O1692" s="382">
        <v>8</v>
      </c>
      <c r="P1692" s="382">
        <v>9999</v>
      </c>
      <c r="Q1692" s="382">
        <v>27</v>
      </c>
      <c r="R1692" s="382">
        <v>1325</v>
      </c>
      <c r="S1692" s="382">
        <v>5.3252830188679248</v>
      </c>
      <c r="T1692" s="382">
        <v>3.8747169811320754</v>
      </c>
      <c r="U1692" s="382">
        <v>6.3497132075471692</v>
      </c>
      <c r="V1692" s="382">
        <v>0</v>
      </c>
      <c r="W1692" s="382">
        <v>0</v>
      </c>
      <c r="X1692" s="382">
        <v>0.52830188679245293</v>
      </c>
      <c r="Y1692" s="382">
        <v>0</v>
      </c>
      <c r="Z1692" s="382">
        <v>2.502929587807782</v>
      </c>
      <c r="AA1692" s="382">
        <v>1.5807337725002772</v>
      </c>
      <c r="AB1692" s="382">
        <v>1.7338370620205836</v>
      </c>
      <c r="AC1692" s="382">
        <v>25.569871482436504</v>
      </c>
      <c r="AD1692" s="382">
        <v>39.586894940940851</v>
      </c>
      <c r="AE1692" s="382">
        <v>42.021425598648371</v>
      </c>
      <c r="AF1692" s="382">
        <v>7.5173466319450384</v>
      </c>
      <c r="AG1692" s="382">
        <v>5.8731551997301521</v>
      </c>
      <c r="AH1692" s="382">
        <v>0.52830188679245293</v>
      </c>
    </row>
    <row r="1693" spans="1:37" ht="15.6">
      <c r="A1693" s="382">
        <v>14</v>
      </c>
      <c r="B1693" s="382">
        <v>46</v>
      </c>
      <c r="C1693" s="382">
        <v>2021</v>
      </c>
      <c r="D1693" s="382">
        <v>99</v>
      </c>
      <c r="E1693" s="382">
        <v>99</v>
      </c>
      <c r="F1693" s="382">
        <v>99</v>
      </c>
      <c r="G1693" s="382">
        <v>99</v>
      </c>
      <c r="H1693" s="382">
        <v>99</v>
      </c>
      <c r="I1693" s="382">
        <v>99</v>
      </c>
      <c r="J1693" s="382">
        <v>999</v>
      </c>
      <c r="K1693" s="382">
        <v>99</v>
      </c>
      <c r="L1693" s="382">
        <v>99</v>
      </c>
      <c r="M1693" s="382">
        <v>99</v>
      </c>
      <c r="N1693" s="382">
        <v>99</v>
      </c>
      <c r="O1693" s="382">
        <v>9</v>
      </c>
      <c r="P1693" s="382">
        <v>9999</v>
      </c>
      <c r="Q1693" s="382">
        <v>10</v>
      </c>
      <c r="R1693" s="382">
        <v>98</v>
      </c>
      <c r="S1693" s="382">
        <v>5.5</v>
      </c>
      <c r="T1693" s="382">
        <v>3.9285714285714279</v>
      </c>
      <c r="U1693" s="382">
        <v>8.7935714285714255</v>
      </c>
      <c r="V1693" s="382">
        <v>0</v>
      </c>
      <c r="W1693" s="382">
        <v>0</v>
      </c>
      <c r="X1693" s="382">
        <v>3.0612244897959182</v>
      </c>
      <c r="Y1693" s="382">
        <v>0</v>
      </c>
      <c r="Z1693" s="382">
        <v>3.4130216578179962</v>
      </c>
      <c r="AA1693" s="382">
        <v>1.86399833581427</v>
      </c>
      <c r="AB1693" s="382">
        <v>1.6178216647008752</v>
      </c>
      <c r="AC1693" s="382">
        <v>56.682599685501152</v>
      </c>
      <c r="AD1693" s="382">
        <v>59.573362884805746</v>
      </c>
      <c r="AE1693" s="382">
        <v>58.369618736787729</v>
      </c>
      <c r="AF1693" s="382">
        <v>0.55599997730612349</v>
      </c>
      <c r="AG1693" s="382">
        <v>0.60157926686588759</v>
      </c>
      <c r="AH1693" s="382">
        <v>17.346938775510203</v>
      </c>
    </row>
    <row r="1694" spans="1:37" ht="15.6">
      <c r="A1694" s="382">
        <v>14</v>
      </c>
      <c r="B1694" s="382">
        <v>47</v>
      </c>
      <c r="C1694" s="382">
        <v>2021</v>
      </c>
      <c r="D1694" s="382">
        <v>99</v>
      </c>
      <c r="E1694" s="382">
        <v>99</v>
      </c>
      <c r="F1694" s="382">
        <v>99</v>
      </c>
      <c r="G1694" s="382">
        <v>99</v>
      </c>
      <c r="H1694" s="382">
        <v>99</v>
      </c>
      <c r="I1694" s="382">
        <v>99</v>
      </c>
      <c r="J1694" s="382">
        <v>999</v>
      </c>
      <c r="K1694" s="382">
        <v>99</v>
      </c>
      <c r="L1694" s="382">
        <v>99</v>
      </c>
      <c r="M1694" s="382">
        <v>99</v>
      </c>
      <c r="N1694" s="382">
        <v>99</v>
      </c>
      <c r="O1694" s="382">
        <v>11</v>
      </c>
      <c r="P1694" s="382">
        <v>9999</v>
      </c>
      <c r="Q1694" s="382">
        <v>48</v>
      </c>
      <c r="R1694" s="382">
        <v>623</v>
      </c>
      <c r="S1694" s="382">
        <v>5.1765650080256815</v>
      </c>
      <c r="T1694" s="382">
        <v>3.6661316211877999</v>
      </c>
      <c r="U1694" s="382">
        <v>9.1413804173354727</v>
      </c>
      <c r="V1694" s="382">
        <v>0</v>
      </c>
      <c r="W1694" s="382">
        <v>0.1605136436597111</v>
      </c>
      <c r="X1694" s="382">
        <v>5.1364365971107553</v>
      </c>
      <c r="Y1694" s="382">
        <v>0</v>
      </c>
      <c r="Z1694" s="382">
        <v>3.4452769943740851</v>
      </c>
      <c r="AA1694" s="382">
        <v>1.2023104090085179</v>
      </c>
      <c r="AB1694" s="382">
        <v>1.8044689383888135</v>
      </c>
      <c r="AC1694" s="382">
        <v>39.910832088937433</v>
      </c>
      <c r="AD1694" s="382">
        <v>57.667559769104784</v>
      </c>
      <c r="AE1694" s="382">
        <v>44.074981828544551</v>
      </c>
      <c r="AF1694" s="382">
        <v>3.5345712843032122</v>
      </c>
      <c r="AG1694" s="382">
        <v>3.9755875130749256</v>
      </c>
      <c r="AH1694" s="382">
        <v>0</v>
      </c>
    </row>
    <row r="1695" spans="1:37" ht="15.6">
      <c r="A1695" s="382">
        <v>14</v>
      </c>
      <c r="B1695" s="382">
        <v>48</v>
      </c>
      <c r="C1695" s="382">
        <v>2021</v>
      </c>
      <c r="D1695" s="382">
        <v>99</v>
      </c>
      <c r="E1695" s="382">
        <v>99</v>
      </c>
      <c r="F1695" s="382">
        <v>99</v>
      </c>
      <c r="G1695" s="382">
        <v>99</v>
      </c>
      <c r="H1695" s="382">
        <v>99</v>
      </c>
      <c r="I1695" s="382">
        <v>99</v>
      </c>
      <c r="J1695" s="382">
        <v>999</v>
      </c>
      <c r="K1695" s="382">
        <v>99</v>
      </c>
      <c r="L1695" s="382">
        <v>99</v>
      </c>
      <c r="M1695" s="382">
        <v>99</v>
      </c>
      <c r="N1695" s="382">
        <v>99</v>
      </c>
      <c r="O1695" s="382">
        <v>14</v>
      </c>
      <c r="P1695" s="382">
        <v>9999</v>
      </c>
      <c r="Q1695" s="382">
        <v>151</v>
      </c>
      <c r="R1695" s="382">
        <v>4111</v>
      </c>
      <c r="S1695" s="382">
        <v>5.1272196545852591</v>
      </c>
      <c r="T1695" s="382">
        <v>4.5139868645098513</v>
      </c>
      <c r="U1695" s="382">
        <v>8.028367793724172</v>
      </c>
      <c r="V1695" s="382">
        <v>0</v>
      </c>
      <c r="W1695" s="382">
        <v>0</v>
      </c>
      <c r="X1695" s="382">
        <v>1.751398686450985</v>
      </c>
      <c r="Y1695" s="382">
        <v>0</v>
      </c>
      <c r="Z1695" s="382">
        <v>3.0795769274415155</v>
      </c>
      <c r="AA1695" s="382">
        <v>1.165095223260064</v>
      </c>
      <c r="AB1695" s="382">
        <v>1.3317361693794847</v>
      </c>
      <c r="AC1695" s="382">
        <v>50.142837307496734</v>
      </c>
      <c r="AD1695" s="382">
        <v>19.982297610798849</v>
      </c>
      <c r="AE1695" s="382">
        <v>42.739379187872096</v>
      </c>
      <c r="AF1695" s="382">
        <v>23.323631701076255</v>
      </c>
      <c r="AG1695" s="382">
        <v>23.039668476260779</v>
      </c>
      <c r="AH1695" s="382">
        <v>0.29189978107516407</v>
      </c>
    </row>
    <row r="1696" spans="1:37" ht="15.6">
      <c r="A1696" s="382">
        <v>14</v>
      </c>
      <c r="B1696" s="382">
        <v>49</v>
      </c>
      <c r="C1696" s="382">
        <v>2021</v>
      </c>
      <c r="D1696" s="382">
        <v>99</v>
      </c>
      <c r="E1696" s="382">
        <v>99</v>
      </c>
      <c r="F1696" s="382">
        <v>99</v>
      </c>
      <c r="G1696" s="382">
        <v>99</v>
      </c>
      <c r="H1696" s="382">
        <v>99</v>
      </c>
      <c r="I1696" s="382">
        <v>99</v>
      </c>
      <c r="J1696" s="382">
        <v>999</v>
      </c>
      <c r="K1696" s="382">
        <v>99</v>
      </c>
      <c r="L1696" s="382">
        <v>99</v>
      </c>
      <c r="M1696" s="382">
        <v>99</v>
      </c>
      <c r="N1696" s="382">
        <v>99</v>
      </c>
      <c r="O1696" s="382">
        <v>15</v>
      </c>
      <c r="P1696" s="382">
        <v>9999</v>
      </c>
      <c r="Q1696" s="382">
        <v>53</v>
      </c>
      <c r="R1696" s="382">
        <v>2475</v>
      </c>
      <c r="S1696" s="382">
        <v>4.4941414141414144</v>
      </c>
      <c r="T1696" s="382">
        <v>4.0933333333333346</v>
      </c>
      <c r="U1696" s="382">
        <v>7.7600767676767521</v>
      </c>
      <c r="V1696" s="382">
        <v>0</v>
      </c>
      <c r="W1696" s="382">
        <v>0</v>
      </c>
      <c r="X1696" s="382">
        <v>3.3939393939393945</v>
      </c>
      <c r="Y1696" s="382">
        <v>4.0404040404040407E-2</v>
      </c>
      <c r="Z1696" s="382">
        <v>3.4786131966467342</v>
      </c>
      <c r="AA1696" s="382">
        <v>1.4251230746787571</v>
      </c>
      <c r="AB1696" s="382">
        <v>1.4745572867539571</v>
      </c>
      <c r="AC1696" s="382">
        <v>30.036904359577193</v>
      </c>
      <c r="AD1696" s="382">
        <v>15.245343986894907</v>
      </c>
      <c r="AE1696" s="382">
        <v>55.755383606783589</v>
      </c>
      <c r="AF1696" s="382">
        <v>14.041836161557702</v>
      </c>
      <c r="AG1696" s="382">
        <v>13.407342677845504</v>
      </c>
      <c r="AH1696" s="382">
        <v>0</v>
      </c>
    </row>
    <row r="1697" spans="1:34" ht="15.6">
      <c r="A1697" s="382">
        <v>14</v>
      </c>
      <c r="B1697" s="382">
        <v>50</v>
      </c>
      <c r="C1697" s="382">
        <v>2021</v>
      </c>
      <c r="D1697" s="382">
        <v>99</v>
      </c>
      <c r="E1697" s="382">
        <v>99</v>
      </c>
      <c r="F1697" s="382">
        <v>99</v>
      </c>
      <c r="G1697" s="382">
        <v>99</v>
      </c>
      <c r="H1697" s="382">
        <v>99</v>
      </c>
      <c r="I1697" s="382">
        <v>99</v>
      </c>
      <c r="J1697" s="382">
        <v>999</v>
      </c>
      <c r="K1697" s="382">
        <v>99</v>
      </c>
      <c r="L1697" s="382">
        <v>99</v>
      </c>
      <c r="M1697" s="382">
        <v>99</v>
      </c>
      <c r="N1697" s="382">
        <v>99</v>
      </c>
      <c r="O1697" s="382">
        <v>16</v>
      </c>
      <c r="P1697" s="382">
        <v>9999</v>
      </c>
      <c r="Q1697" s="382">
        <v>54</v>
      </c>
      <c r="R1697" s="382">
        <v>926</v>
      </c>
      <c r="S1697" s="382">
        <v>5.5118790496760246</v>
      </c>
      <c r="T1697" s="382">
        <v>4.2775377969762411</v>
      </c>
      <c r="U1697" s="382">
        <v>9.4372030237580944</v>
      </c>
      <c r="V1697" s="382">
        <v>0</v>
      </c>
      <c r="W1697" s="382">
        <v>0.10799136069114468</v>
      </c>
      <c r="X1697" s="382">
        <v>5.0755939524838007</v>
      </c>
      <c r="Y1697" s="382">
        <v>0.10799136069114468</v>
      </c>
      <c r="Z1697" s="382">
        <v>3.9050525580918434</v>
      </c>
      <c r="AA1697" s="382">
        <v>1.6376276533276364</v>
      </c>
      <c r="AB1697" s="382">
        <v>1.7835560331263525</v>
      </c>
      <c r="AC1697" s="382">
        <v>46.436053449383159</v>
      </c>
      <c r="AD1697" s="382">
        <v>43.43356812296561</v>
      </c>
      <c r="AE1697" s="382">
        <v>48.932079601853374</v>
      </c>
      <c r="AF1697" s="382">
        <v>5.253632438627247</v>
      </c>
      <c r="AG1697" s="382">
        <v>6.1003643388038116</v>
      </c>
      <c r="AH1697" s="382">
        <v>0</v>
      </c>
    </row>
    <row r="1698" spans="1:34" ht="15.6">
      <c r="A1698" s="382">
        <v>14</v>
      </c>
      <c r="B1698" s="382">
        <v>51</v>
      </c>
      <c r="C1698" s="382">
        <v>2021</v>
      </c>
      <c r="D1698" s="382">
        <v>99</v>
      </c>
      <c r="E1698" s="382">
        <v>99</v>
      </c>
      <c r="F1698" s="382">
        <v>99</v>
      </c>
      <c r="G1698" s="382">
        <v>99</v>
      </c>
      <c r="H1698" s="382">
        <v>99</v>
      </c>
      <c r="I1698" s="382">
        <v>99</v>
      </c>
      <c r="J1698" s="382">
        <v>999</v>
      </c>
      <c r="K1698" s="382">
        <v>99</v>
      </c>
      <c r="L1698" s="382">
        <v>99</v>
      </c>
      <c r="M1698" s="382">
        <v>99</v>
      </c>
      <c r="N1698" s="382">
        <v>99</v>
      </c>
      <c r="O1698" s="382">
        <v>18</v>
      </c>
      <c r="P1698" s="382">
        <v>9999</v>
      </c>
      <c r="Q1698" s="382">
        <v>35</v>
      </c>
      <c r="R1698" s="382">
        <v>903</v>
      </c>
      <c r="S1698" s="382">
        <v>5.3421926910298998</v>
      </c>
      <c r="T1698" s="382">
        <v>3.7740863787375423</v>
      </c>
      <c r="U1698" s="382">
        <v>8.1996566998892604</v>
      </c>
      <c r="V1698" s="382">
        <v>0</v>
      </c>
      <c r="W1698" s="382">
        <v>0</v>
      </c>
      <c r="X1698" s="382">
        <v>4.2081949058693242</v>
      </c>
      <c r="Y1698" s="382">
        <v>0.33222591362126247</v>
      </c>
      <c r="Z1698" s="382">
        <v>3.3664938159815501</v>
      </c>
      <c r="AA1698" s="382">
        <v>1.2988036314890596</v>
      </c>
      <c r="AB1698" s="382">
        <v>1.6531836534016011</v>
      </c>
      <c r="AC1698" s="382">
        <v>20.069600766809405</v>
      </c>
      <c r="AD1698" s="382">
        <v>25.325605230682008</v>
      </c>
      <c r="AE1698" s="382">
        <v>45.841125332617587</v>
      </c>
      <c r="AF1698" s="382">
        <v>5.1231426480349915</v>
      </c>
      <c r="AG1698" s="382">
        <v>5.1687426457899717</v>
      </c>
      <c r="AH1698" s="382">
        <v>0</v>
      </c>
    </row>
    <row r="1699" spans="1:34" ht="15.6">
      <c r="A1699" s="382">
        <v>14</v>
      </c>
      <c r="B1699" s="382">
        <v>52</v>
      </c>
      <c r="C1699" s="382">
        <v>2021</v>
      </c>
      <c r="D1699" s="382">
        <v>99</v>
      </c>
      <c r="E1699" s="382">
        <v>99</v>
      </c>
      <c r="F1699" s="382">
        <v>99</v>
      </c>
      <c r="G1699" s="382">
        <v>99</v>
      </c>
      <c r="H1699" s="382">
        <v>99</v>
      </c>
      <c r="I1699" s="382">
        <v>99</v>
      </c>
      <c r="J1699" s="382">
        <v>999</v>
      </c>
      <c r="K1699" s="382">
        <v>99</v>
      </c>
      <c r="L1699" s="382">
        <v>99</v>
      </c>
      <c r="M1699" s="382">
        <v>99</v>
      </c>
      <c r="N1699" s="382">
        <v>99</v>
      </c>
      <c r="O1699" s="382">
        <v>54</v>
      </c>
      <c r="P1699" s="382">
        <v>9999</v>
      </c>
      <c r="Q1699" s="382">
        <v>44</v>
      </c>
      <c r="R1699" s="382">
        <v>1345</v>
      </c>
      <c r="S1699" s="382">
        <v>5.0282527881040879</v>
      </c>
      <c r="T1699" s="382">
        <v>3.5412639405204449</v>
      </c>
      <c r="U1699" s="382">
        <v>10.016334572490706</v>
      </c>
      <c r="V1699" s="382">
        <v>0</v>
      </c>
      <c r="W1699" s="382">
        <v>7.4349442379182146E-2</v>
      </c>
      <c r="X1699" s="382">
        <v>3.8661710037174735</v>
      </c>
      <c r="Y1699" s="382">
        <v>0.14869888475836429</v>
      </c>
      <c r="Z1699" s="382">
        <v>2.9576700653045704</v>
      </c>
      <c r="AA1699" s="382">
        <v>1.4017849465841483</v>
      </c>
      <c r="AB1699" s="382">
        <v>1.6804052996904035</v>
      </c>
      <c r="AC1699" s="382">
        <v>49.964181183459459</v>
      </c>
      <c r="AD1699" s="382">
        <v>47.452514800182882</v>
      </c>
      <c r="AE1699" s="382">
        <v>55.438773637326364</v>
      </c>
      <c r="AF1699" s="382">
        <v>7.6308160150687314</v>
      </c>
      <c r="AG1699" s="382">
        <v>9.4044325467807379</v>
      </c>
      <c r="AH1699" s="382">
        <v>0</v>
      </c>
    </row>
    <row r="1700" spans="1:34" ht="15.6">
      <c r="A1700" s="382">
        <v>14</v>
      </c>
      <c r="B1700" s="382">
        <v>53</v>
      </c>
      <c r="C1700" s="382">
        <v>2020</v>
      </c>
      <c r="D1700" s="382">
        <v>99</v>
      </c>
      <c r="E1700" s="382">
        <v>99</v>
      </c>
      <c r="F1700" s="382">
        <v>99</v>
      </c>
      <c r="G1700" s="382">
        <v>99</v>
      </c>
      <c r="H1700" s="382">
        <v>99</v>
      </c>
      <c r="I1700" s="382">
        <v>99</v>
      </c>
      <c r="J1700" s="382">
        <v>999</v>
      </c>
      <c r="K1700" s="382">
        <v>99</v>
      </c>
      <c r="L1700" s="382">
        <v>99</v>
      </c>
      <c r="M1700" s="382">
        <v>99</v>
      </c>
      <c r="N1700" s="382">
        <v>99</v>
      </c>
      <c r="O1700" s="382">
        <v>1</v>
      </c>
      <c r="P1700" s="382">
        <v>9999</v>
      </c>
      <c r="Q1700" s="382">
        <v>51</v>
      </c>
      <c r="R1700" s="382">
        <v>2445</v>
      </c>
      <c r="S1700" s="382">
        <v>5.163190184049081</v>
      </c>
      <c r="T1700" s="382">
        <v>5.6871165644171757</v>
      </c>
      <c r="U1700" s="382">
        <v>7.3680777096114483</v>
      </c>
      <c r="V1700" s="382">
        <v>4.089979550102249E-2</v>
      </c>
      <c r="W1700" s="382">
        <v>4.089979550102249E-2</v>
      </c>
      <c r="X1700" s="382">
        <v>1.8813905930470347</v>
      </c>
      <c r="Y1700" s="382">
        <v>4.089979550102249E-2</v>
      </c>
      <c r="Z1700" s="382">
        <v>2.9716221954496205</v>
      </c>
      <c r="AA1700" s="382">
        <v>1.1557426841512262</v>
      </c>
      <c r="AB1700" s="382">
        <v>1.9563377341274757</v>
      </c>
      <c r="AC1700" s="382">
        <v>49.517999898381476</v>
      </c>
      <c r="AD1700" s="382">
        <v>-2.9190275331155955</v>
      </c>
      <c r="AE1700" s="382">
        <v>21.088965992569683</v>
      </c>
      <c r="AF1700" s="382">
        <v>13.935594186377887</v>
      </c>
      <c r="AG1700" s="382">
        <v>13.101247287292498</v>
      </c>
      <c r="AH1700" s="382">
        <v>1.676891615541922</v>
      </c>
    </row>
    <row r="1701" spans="1:34" ht="15.6">
      <c r="A1701" s="382">
        <v>14</v>
      </c>
      <c r="B1701" s="382">
        <v>54</v>
      </c>
      <c r="C1701" s="382">
        <v>2020</v>
      </c>
      <c r="D1701" s="382">
        <v>99</v>
      </c>
      <c r="E1701" s="382">
        <v>99</v>
      </c>
      <c r="F1701" s="382">
        <v>99</v>
      </c>
      <c r="G1701" s="382">
        <v>99</v>
      </c>
      <c r="H1701" s="382">
        <v>99</v>
      </c>
      <c r="I1701" s="382">
        <v>99</v>
      </c>
      <c r="J1701" s="382">
        <v>999</v>
      </c>
      <c r="K1701" s="382">
        <v>99</v>
      </c>
      <c r="L1701" s="382">
        <v>99</v>
      </c>
      <c r="M1701" s="382">
        <v>99</v>
      </c>
      <c r="N1701" s="382">
        <v>99</v>
      </c>
      <c r="O1701" s="382">
        <v>4</v>
      </c>
      <c r="P1701" s="382">
        <v>9999</v>
      </c>
      <c r="Q1701" s="382">
        <v>105</v>
      </c>
      <c r="R1701" s="382">
        <v>3443</v>
      </c>
      <c r="S1701" s="382">
        <v>5.4255010165553283</v>
      </c>
      <c r="T1701" s="382">
        <v>4.8936973569561442</v>
      </c>
      <c r="U1701" s="382">
        <v>8.0010891664246202</v>
      </c>
      <c r="V1701" s="382">
        <v>0</v>
      </c>
      <c r="W1701" s="382">
        <v>5.8088875980249775E-2</v>
      </c>
      <c r="X1701" s="382">
        <v>2.7301771710717393</v>
      </c>
      <c r="Y1701" s="382">
        <v>8.7133313970374687E-2</v>
      </c>
      <c r="Z1701" s="382">
        <v>3.2743359786323381</v>
      </c>
      <c r="AA1701" s="382">
        <v>1.6699528943657831</v>
      </c>
      <c r="AB1701" s="382">
        <v>1.9970275059002276</v>
      </c>
      <c r="AC1701" s="382">
        <v>43.261467113766749</v>
      </c>
      <c r="AD1701" s="382">
        <v>1.1621376331129922</v>
      </c>
      <c r="AE1701" s="382">
        <v>10.030594197453437</v>
      </c>
      <c r="AF1701" s="382">
        <v>19.623824451410655</v>
      </c>
      <c r="AG1701" s="382">
        <v>20.033909889203787</v>
      </c>
      <c r="AH1701" s="382">
        <v>1.2779552715654952</v>
      </c>
    </row>
    <row r="1702" spans="1:34" ht="15.6">
      <c r="A1702" s="382">
        <v>14</v>
      </c>
      <c r="B1702" s="382">
        <v>55</v>
      </c>
      <c r="C1702" s="382">
        <v>2020</v>
      </c>
      <c r="D1702" s="382">
        <v>99</v>
      </c>
      <c r="E1702" s="382">
        <v>99</v>
      </c>
      <c r="F1702" s="382">
        <v>99</v>
      </c>
      <c r="G1702" s="382">
        <v>99</v>
      </c>
      <c r="H1702" s="382">
        <v>99</v>
      </c>
      <c r="I1702" s="382">
        <v>99</v>
      </c>
      <c r="J1702" s="382">
        <v>999</v>
      </c>
      <c r="K1702" s="382">
        <v>99</v>
      </c>
      <c r="L1702" s="382">
        <v>99</v>
      </c>
      <c r="M1702" s="382">
        <v>99</v>
      </c>
      <c r="N1702" s="382">
        <v>99</v>
      </c>
      <c r="O1702" s="382">
        <v>8</v>
      </c>
      <c r="P1702" s="382">
        <v>9999</v>
      </c>
      <c r="Q1702" s="382">
        <v>31</v>
      </c>
      <c r="R1702" s="382">
        <v>1252</v>
      </c>
      <c r="S1702" s="382">
        <v>5.7260383386581477</v>
      </c>
      <c r="T1702" s="382">
        <v>4.6214057507987212</v>
      </c>
      <c r="U1702" s="382">
        <v>6.2753354632587826</v>
      </c>
      <c r="V1702" s="382">
        <v>0</v>
      </c>
      <c r="W1702" s="382">
        <v>0</v>
      </c>
      <c r="X1702" s="382">
        <v>0.71884984025559107</v>
      </c>
      <c r="Y1702" s="382">
        <v>0</v>
      </c>
      <c r="Z1702" s="382">
        <v>2.417904123558916</v>
      </c>
      <c r="AA1702" s="382">
        <v>1.7345924082652111</v>
      </c>
      <c r="AB1702" s="382">
        <v>1.4784247958214971</v>
      </c>
      <c r="AC1702" s="382">
        <v>11.796833667008556</v>
      </c>
      <c r="AD1702" s="382">
        <v>9.398010557480772</v>
      </c>
      <c r="AE1702" s="382">
        <v>36.507263773496199</v>
      </c>
      <c r="AF1702" s="382">
        <v>7.1359361641493315</v>
      </c>
      <c r="AG1702" s="382">
        <v>5.7137450610196918</v>
      </c>
      <c r="AH1702" s="382">
        <v>0</v>
      </c>
    </row>
    <row r="1703" spans="1:34" ht="15.6">
      <c r="A1703" s="382">
        <v>14</v>
      </c>
      <c r="B1703" s="382">
        <v>56</v>
      </c>
      <c r="C1703" s="382">
        <v>2020</v>
      </c>
      <c r="D1703" s="382">
        <v>99</v>
      </c>
      <c r="E1703" s="382">
        <v>99</v>
      </c>
      <c r="F1703" s="382">
        <v>99</v>
      </c>
      <c r="G1703" s="382">
        <v>99</v>
      </c>
      <c r="H1703" s="382">
        <v>99</v>
      </c>
      <c r="I1703" s="382">
        <v>99</v>
      </c>
      <c r="J1703" s="382">
        <v>999</v>
      </c>
      <c r="K1703" s="382">
        <v>99</v>
      </c>
      <c r="L1703" s="382">
        <v>99</v>
      </c>
      <c r="M1703" s="382">
        <v>99</v>
      </c>
      <c r="N1703" s="382">
        <v>99</v>
      </c>
      <c r="O1703" s="382">
        <v>9</v>
      </c>
      <c r="P1703" s="382">
        <v>9999</v>
      </c>
      <c r="Q1703" s="382">
        <v>13</v>
      </c>
      <c r="R1703" s="382">
        <v>100</v>
      </c>
      <c r="S1703" s="382">
        <v>6.04</v>
      </c>
      <c r="T1703" s="382">
        <v>4.6100000000000003</v>
      </c>
      <c r="U1703" s="382">
        <v>10.049000000000001</v>
      </c>
      <c r="V1703" s="382">
        <v>0</v>
      </c>
      <c r="W1703" s="382">
        <v>1</v>
      </c>
      <c r="X1703" s="382">
        <v>2</v>
      </c>
      <c r="Y1703" s="382">
        <v>0</v>
      </c>
      <c r="Z1703" s="382">
        <v>3.158812909939424</v>
      </c>
      <c r="AA1703" s="382">
        <v>1.5486768546084757</v>
      </c>
      <c r="AB1703" s="382">
        <v>1.509271347372632</v>
      </c>
      <c r="AC1703" s="382">
        <v>16.803828424971218</v>
      </c>
      <c r="AD1703" s="382">
        <v>38.911541408269294</v>
      </c>
      <c r="AE1703" s="382">
        <v>52.00709028457905</v>
      </c>
      <c r="AF1703" s="382">
        <v>0.56996295240809347</v>
      </c>
      <c r="AG1703" s="382">
        <v>0.7308065467292576</v>
      </c>
      <c r="AH1703" s="382">
        <v>16</v>
      </c>
    </row>
    <row r="1704" spans="1:34" ht="15.6">
      <c r="A1704" s="382">
        <v>14</v>
      </c>
      <c r="B1704" s="382">
        <v>57</v>
      </c>
      <c r="C1704" s="382">
        <v>2020</v>
      </c>
      <c r="D1704" s="382">
        <v>99</v>
      </c>
      <c r="E1704" s="382">
        <v>99</v>
      </c>
      <c r="F1704" s="382">
        <v>99</v>
      </c>
      <c r="G1704" s="382">
        <v>99</v>
      </c>
      <c r="H1704" s="382">
        <v>99</v>
      </c>
      <c r="I1704" s="382">
        <v>99</v>
      </c>
      <c r="J1704" s="382">
        <v>999</v>
      </c>
      <c r="K1704" s="382">
        <v>99</v>
      </c>
      <c r="L1704" s="382">
        <v>99</v>
      </c>
      <c r="M1704" s="382">
        <v>99</v>
      </c>
      <c r="N1704" s="382">
        <v>99</v>
      </c>
      <c r="O1704" s="382">
        <v>11</v>
      </c>
      <c r="P1704" s="382">
        <v>9999</v>
      </c>
      <c r="Q1704" s="382">
        <v>41</v>
      </c>
      <c r="R1704" s="382">
        <v>709</v>
      </c>
      <c r="S1704" s="382">
        <v>4.8420310296191822</v>
      </c>
      <c r="T1704" s="382">
        <v>3.7813822284908327</v>
      </c>
      <c r="U1704" s="382">
        <v>8.4145416078984443</v>
      </c>
      <c r="V1704" s="382">
        <v>0</v>
      </c>
      <c r="W1704" s="382">
        <v>0</v>
      </c>
      <c r="X1704" s="382">
        <v>3.1029619181946408</v>
      </c>
      <c r="Y1704" s="382">
        <v>0</v>
      </c>
      <c r="Z1704" s="382">
        <v>3.2690621352365801</v>
      </c>
      <c r="AA1704" s="382">
        <v>1.2286584214775171</v>
      </c>
      <c r="AB1704" s="382">
        <v>1.6443750534853028</v>
      </c>
      <c r="AC1704" s="382">
        <v>20.686170048539527</v>
      </c>
      <c r="AD1704" s="382">
        <v>38.778202461569698</v>
      </c>
      <c r="AE1704" s="382">
        <v>37.594072512360469</v>
      </c>
      <c r="AF1704" s="382">
        <v>4.0410373325733824</v>
      </c>
      <c r="AG1704" s="382">
        <v>4.3386666187655925</v>
      </c>
      <c r="AH1704" s="382">
        <v>0</v>
      </c>
    </row>
    <row r="1705" spans="1:34" ht="15.6">
      <c r="A1705" s="382">
        <v>14</v>
      </c>
      <c r="B1705" s="382">
        <v>58</v>
      </c>
      <c r="C1705" s="382">
        <v>2020</v>
      </c>
      <c r="D1705" s="382">
        <v>99</v>
      </c>
      <c r="E1705" s="382">
        <v>99</v>
      </c>
      <c r="F1705" s="382">
        <v>99</v>
      </c>
      <c r="G1705" s="382">
        <v>99</v>
      </c>
      <c r="H1705" s="382">
        <v>99</v>
      </c>
      <c r="I1705" s="382">
        <v>99</v>
      </c>
      <c r="J1705" s="382">
        <v>999</v>
      </c>
      <c r="K1705" s="382">
        <v>99</v>
      </c>
      <c r="L1705" s="382">
        <v>99</v>
      </c>
      <c r="M1705" s="382">
        <v>99</v>
      </c>
      <c r="N1705" s="382">
        <v>99</v>
      </c>
      <c r="O1705" s="382">
        <v>14</v>
      </c>
      <c r="P1705" s="382">
        <v>9999</v>
      </c>
      <c r="Q1705" s="382">
        <v>147</v>
      </c>
      <c r="R1705" s="382">
        <v>4176</v>
      </c>
      <c r="S1705" s="382">
        <v>5.1034482758620685</v>
      </c>
      <c r="T1705" s="382">
        <v>4.3927203065134108</v>
      </c>
      <c r="U1705" s="382">
        <v>7.4738984674329476</v>
      </c>
      <c r="V1705" s="382">
        <v>0</v>
      </c>
      <c r="W1705" s="382">
        <v>0</v>
      </c>
      <c r="X1705" s="382">
        <v>1.8678160919540232</v>
      </c>
      <c r="Y1705" s="382">
        <v>4.7892720306513425E-2</v>
      </c>
      <c r="Z1705" s="382">
        <v>3.0152565500282056</v>
      </c>
      <c r="AA1705" s="382">
        <v>1.3574780772017017</v>
      </c>
      <c r="AB1705" s="382">
        <v>1.5354946893195829</v>
      </c>
      <c r="AC1705" s="382">
        <v>23.679883373070073</v>
      </c>
      <c r="AD1705" s="382">
        <v>12.779982714197295</v>
      </c>
      <c r="AE1705" s="382">
        <v>43.03939081418725</v>
      </c>
      <c r="AF1705" s="382">
        <v>23.801652892561982</v>
      </c>
      <c r="AG1705" s="382">
        <v>22.697983013202158</v>
      </c>
      <c r="AH1705" s="382">
        <v>0.2873563218390805</v>
      </c>
    </row>
    <row r="1706" spans="1:34" ht="15.6">
      <c r="A1706" s="382">
        <v>14</v>
      </c>
      <c r="B1706" s="382">
        <v>59</v>
      </c>
      <c r="C1706" s="382">
        <v>2020</v>
      </c>
      <c r="D1706" s="382">
        <v>99</v>
      </c>
      <c r="E1706" s="382">
        <v>99</v>
      </c>
      <c r="F1706" s="382">
        <v>99</v>
      </c>
      <c r="G1706" s="382">
        <v>99</v>
      </c>
      <c r="H1706" s="382">
        <v>99</v>
      </c>
      <c r="I1706" s="382">
        <v>99</v>
      </c>
      <c r="J1706" s="382">
        <v>999</v>
      </c>
      <c r="K1706" s="382">
        <v>99</v>
      </c>
      <c r="L1706" s="382">
        <v>99</v>
      </c>
      <c r="M1706" s="382">
        <v>99</v>
      </c>
      <c r="N1706" s="382">
        <v>99</v>
      </c>
      <c r="O1706" s="382">
        <v>15</v>
      </c>
      <c r="P1706" s="382">
        <v>9999</v>
      </c>
      <c r="Q1706" s="382">
        <v>50</v>
      </c>
      <c r="R1706" s="382">
        <v>2439</v>
      </c>
      <c r="S1706" s="382">
        <v>4.5297252972529716</v>
      </c>
      <c r="T1706" s="382">
        <v>4.0233702337023374</v>
      </c>
      <c r="U1706" s="382">
        <v>7.4799507995079937</v>
      </c>
      <c r="V1706" s="382">
        <v>0</v>
      </c>
      <c r="W1706" s="382">
        <v>0</v>
      </c>
      <c r="X1706" s="382">
        <v>1.9270192701927016</v>
      </c>
      <c r="Y1706" s="382">
        <v>8.2000820008200082E-2</v>
      </c>
      <c r="Z1706" s="382">
        <v>3.1876121044268726</v>
      </c>
      <c r="AA1706" s="382">
        <v>1.3031004935338319</v>
      </c>
      <c r="AB1706" s="382">
        <v>1.4774050442905029</v>
      </c>
      <c r="AC1706" s="382">
        <v>16.925893480536459</v>
      </c>
      <c r="AD1706" s="382">
        <v>18.739622064494188</v>
      </c>
      <c r="AE1706" s="382">
        <v>49.936438656955723</v>
      </c>
      <c r="AF1706" s="382">
        <v>13.901396409233397</v>
      </c>
      <c r="AG1706" s="382">
        <v>13.267531411991119</v>
      </c>
      <c r="AH1706" s="382">
        <v>0</v>
      </c>
    </row>
    <row r="1707" spans="1:34" ht="15.6">
      <c r="A1707" s="382">
        <v>14</v>
      </c>
      <c r="B1707" s="382">
        <v>60</v>
      </c>
      <c r="C1707" s="382">
        <v>2020</v>
      </c>
      <c r="D1707" s="382">
        <v>99</v>
      </c>
      <c r="E1707" s="382">
        <v>99</v>
      </c>
      <c r="F1707" s="382">
        <v>99</v>
      </c>
      <c r="G1707" s="382">
        <v>99</v>
      </c>
      <c r="H1707" s="382">
        <v>99</v>
      </c>
      <c r="I1707" s="382">
        <v>99</v>
      </c>
      <c r="J1707" s="382">
        <v>999</v>
      </c>
      <c r="K1707" s="382">
        <v>99</v>
      </c>
      <c r="L1707" s="382">
        <v>99</v>
      </c>
      <c r="M1707" s="382">
        <v>99</v>
      </c>
      <c r="N1707" s="382">
        <v>99</v>
      </c>
      <c r="O1707" s="382">
        <v>16</v>
      </c>
      <c r="P1707" s="382">
        <v>9999</v>
      </c>
      <c r="Q1707" s="382">
        <v>48</v>
      </c>
      <c r="R1707" s="382">
        <v>745</v>
      </c>
      <c r="S1707" s="382">
        <v>5.6684563758389261</v>
      </c>
      <c r="T1707" s="382">
        <v>3.6630872483221486</v>
      </c>
      <c r="U1707" s="382">
        <v>8.7311006711409362</v>
      </c>
      <c r="V1707" s="382">
        <v>0</v>
      </c>
      <c r="W1707" s="382">
        <v>0</v>
      </c>
      <c r="X1707" s="382">
        <v>1.6107382550335572</v>
      </c>
      <c r="Y1707" s="382">
        <v>0</v>
      </c>
      <c r="Z1707" s="382">
        <v>3.1404815809578088</v>
      </c>
      <c r="AA1707" s="382">
        <v>1.6865471358327111</v>
      </c>
      <c r="AB1707" s="382">
        <v>1.7287287874550044</v>
      </c>
      <c r="AC1707" s="382">
        <v>54.542117771619317</v>
      </c>
      <c r="AD1707" s="382">
        <v>56.548885026087149</v>
      </c>
      <c r="AE1707" s="382">
        <v>45.521773471818449</v>
      </c>
      <c r="AF1707" s="382">
        <v>4.2462239954402961</v>
      </c>
      <c r="AG1707" s="382">
        <v>4.730476087484722</v>
      </c>
      <c r="AH1707" s="382">
        <v>0.40268456375838929</v>
      </c>
    </row>
    <row r="1708" spans="1:34" ht="15.6">
      <c r="A1708" s="382">
        <v>14</v>
      </c>
      <c r="B1708" s="382">
        <v>61</v>
      </c>
      <c r="C1708" s="382">
        <v>2020</v>
      </c>
      <c r="D1708" s="382">
        <v>99</v>
      </c>
      <c r="E1708" s="382">
        <v>99</v>
      </c>
      <c r="F1708" s="382">
        <v>99</v>
      </c>
      <c r="G1708" s="382">
        <v>99</v>
      </c>
      <c r="H1708" s="382">
        <v>99</v>
      </c>
      <c r="I1708" s="382">
        <v>99</v>
      </c>
      <c r="J1708" s="382">
        <v>999</v>
      </c>
      <c r="K1708" s="382">
        <v>99</v>
      </c>
      <c r="L1708" s="382">
        <v>99</v>
      </c>
      <c r="M1708" s="382">
        <v>99</v>
      </c>
      <c r="N1708" s="382">
        <v>99</v>
      </c>
      <c r="O1708" s="382">
        <v>18</v>
      </c>
      <c r="P1708" s="382">
        <v>9999</v>
      </c>
      <c r="Q1708" s="382">
        <v>40</v>
      </c>
      <c r="R1708" s="382">
        <v>912</v>
      </c>
      <c r="S1708" s="382">
        <v>5.5427631578947372</v>
      </c>
      <c r="T1708" s="382">
        <v>3.8026315789473681</v>
      </c>
      <c r="U1708" s="382">
        <v>8.9478508771929857</v>
      </c>
      <c r="V1708" s="382">
        <v>0</v>
      </c>
      <c r="W1708" s="382">
        <v>0.10964912280701752</v>
      </c>
      <c r="X1708" s="382">
        <v>3.7280701754385976</v>
      </c>
      <c r="Y1708" s="382">
        <v>0</v>
      </c>
      <c r="Z1708" s="382">
        <v>3.214903409731428</v>
      </c>
      <c r="AA1708" s="382">
        <v>1.1004047485232336</v>
      </c>
      <c r="AB1708" s="382">
        <v>1.7454432165386138</v>
      </c>
      <c r="AC1708" s="382">
        <v>36.309257040937311</v>
      </c>
      <c r="AD1708" s="382">
        <v>21.888924502989831</v>
      </c>
      <c r="AE1708" s="382">
        <v>40.00160965269729</v>
      </c>
      <c r="AF1708" s="382">
        <v>5.1980621259618127</v>
      </c>
      <c r="AG1708" s="382">
        <v>5.9346233219139242</v>
      </c>
      <c r="AH1708" s="382">
        <v>0</v>
      </c>
    </row>
    <row r="1709" spans="1:34" ht="15.6">
      <c r="A1709" s="382">
        <v>14</v>
      </c>
      <c r="B1709" s="382">
        <v>62</v>
      </c>
      <c r="C1709" s="382">
        <v>2020</v>
      </c>
      <c r="D1709" s="382">
        <v>99</v>
      </c>
      <c r="E1709" s="382">
        <v>99</v>
      </c>
      <c r="F1709" s="382">
        <v>99</v>
      </c>
      <c r="G1709" s="382">
        <v>99</v>
      </c>
      <c r="H1709" s="382">
        <v>99</v>
      </c>
      <c r="I1709" s="382">
        <v>99</v>
      </c>
      <c r="J1709" s="382">
        <v>999</v>
      </c>
      <c r="K1709" s="382">
        <v>99</v>
      </c>
      <c r="L1709" s="382">
        <v>99</v>
      </c>
      <c r="M1709" s="382">
        <v>99</v>
      </c>
      <c r="N1709" s="382">
        <v>99</v>
      </c>
      <c r="O1709" s="382">
        <v>54</v>
      </c>
      <c r="P1709" s="382">
        <v>9999</v>
      </c>
      <c r="Q1709" s="382">
        <v>45</v>
      </c>
      <c r="R1709" s="382">
        <v>1290</v>
      </c>
      <c r="S1709" s="382">
        <v>5.0100775193798448</v>
      </c>
      <c r="T1709" s="382">
        <v>3.8162790697674409</v>
      </c>
      <c r="U1709" s="382">
        <v>9.8142015503875975</v>
      </c>
      <c r="V1709" s="382">
        <v>0</v>
      </c>
      <c r="W1709" s="382">
        <v>0</v>
      </c>
      <c r="X1709" s="382">
        <v>3.1782945736434103</v>
      </c>
      <c r="Y1709" s="382">
        <v>0.31007751937984501</v>
      </c>
      <c r="Z1709" s="382">
        <v>2.9006848733654689</v>
      </c>
      <c r="AA1709" s="382">
        <v>1.6887381170860316</v>
      </c>
      <c r="AB1709" s="382">
        <v>1.5674642880184195</v>
      </c>
      <c r="AC1709" s="382">
        <v>52.27145673759852</v>
      </c>
      <c r="AD1709" s="382">
        <v>48.42839937371447</v>
      </c>
      <c r="AE1709" s="382">
        <v>55.975665840903616</v>
      </c>
      <c r="AF1709" s="382">
        <v>7.3525220860644049</v>
      </c>
      <c r="AG1709" s="382">
        <v>9.207129803649476</v>
      </c>
      <c r="AH1709" s="382">
        <v>0</v>
      </c>
    </row>
    <row r="1710" spans="1:34" ht="15.6">
      <c r="A1710" s="382">
        <v>14</v>
      </c>
      <c r="B1710" s="382">
        <v>63</v>
      </c>
      <c r="C1710" s="382">
        <v>2019</v>
      </c>
      <c r="D1710" s="382">
        <v>99</v>
      </c>
      <c r="E1710" s="382">
        <v>99</v>
      </c>
      <c r="F1710" s="382">
        <v>99</v>
      </c>
      <c r="G1710" s="382">
        <v>99</v>
      </c>
      <c r="H1710" s="382">
        <v>99</v>
      </c>
      <c r="I1710" s="382">
        <v>99</v>
      </c>
      <c r="J1710" s="382">
        <v>999</v>
      </c>
      <c r="K1710" s="382">
        <v>99</v>
      </c>
      <c r="L1710" s="382">
        <v>99</v>
      </c>
      <c r="M1710" s="382">
        <v>99</v>
      </c>
      <c r="N1710" s="382">
        <v>99</v>
      </c>
      <c r="O1710" s="382">
        <v>1</v>
      </c>
      <c r="P1710" s="382">
        <v>9999</v>
      </c>
      <c r="Q1710" s="382">
        <v>6</v>
      </c>
      <c r="R1710" s="382">
        <v>167</v>
      </c>
      <c r="S1710" s="382">
        <v>6.0119760479041906</v>
      </c>
      <c r="T1710" s="382">
        <v>3.7425149700598808</v>
      </c>
      <c r="U1710" s="382">
        <v>9.7934131736526968</v>
      </c>
      <c r="V1710" s="382">
        <v>0</v>
      </c>
      <c r="W1710" s="382">
        <v>0</v>
      </c>
      <c r="X1710" s="382">
        <v>0.59880239520958101</v>
      </c>
      <c r="Y1710" s="382">
        <v>0</v>
      </c>
      <c r="Z1710" s="382">
        <v>2.5748934685143112</v>
      </c>
      <c r="AA1710" s="382">
        <v>1.5123761846766828</v>
      </c>
      <c r="AB1710" s="382">
        <v>1.8376112841980003</v>
      </c>
      <c r="AC1710" s="382">
        <v>35.383917635207609</v>
      </c>
      <c r="AD1710" s="382">
        <v>54.837305600906198</v>
      </c>
      <c r="AE1710" s="382">
        <v>37.385827647600841</v>
      </c>
      <c r="AF1710" s="382">
        <v>0.91637401229148385</v>
      </c>
      <c r="AG1710" s="382">
        <v>1.1271480940962944</v>
      </c>
      <c r="AH1710" s="382">
        <v>25.748502994011968</v>
      </c>
    </row>
    <row r="1711" spans="1:34" ht="15.6">
      <c r="A1711" s="382">
        <v>14</v>
      </c>
      <c r="B1711" s="382">
        <v>64</v>
      </c>
      <c r="C1711" s="382">
        <v>2019</v>
      </c>
      <c r="D1711" s="382">
        <v>99</v>
      </c>
      <c r="E1711" s="382">
        <v>99</v>
      </c>
      <c r="F1711" s="382">
        <v>99</v>
      </c>
      <c r="G1711" s="382">
        <v>99</v>
      </c>
      <c r="H1711" s="382">
        <v>99</v>
      </c>
      <c r="I1711" s="382">
        <v>99</v>
      </c>
      <c r="J1711" s="382">
        <v>999</v>
      </c>
      <c r="K1711" s="382">
        <v>99</v>
      </c>
      <c r="L1711" s="382">
        <v>99</v>
      </c>
      <c r="M1711" s="382">
        <v>99</v>
      </c>
      <c r="N1711" s="382">
        <v>99</v>
      </c>
      <c r="O1711" s="382">
        <v>4</v>
      </c>
      <c r="P1711" s="382">
        <v>9999</v>
      </c>
      <c r="Q1711" s="382">
        <v>25</v>
      </c>
      <c r="R1711" s="382">
        <v>988</v>
      </c>
      <c r="S1711" s="382">
        <v>5.6295546558704448</v>
      </c>
      <c r="T1711" s="382">
        <v>4.2894736842105274</v>
      </c>
      <c r="U1711" s="382">
        <v>9.35779352226721</v>
      </c>
      <c r="V1711" s="382">
        <v>0</v>
      </c>
      <c r="W1711" s="382">
        <v>0</v>
      </c>
      <c r="X1711" s="382">
        <v>2.2267206477732797</v>
      </c>
      <c r="Y1711" s="382">
        <v>0</v>
      </c>
      <c r="Z1711" s="382">
        <v>3.3644823807178006</v>
      </c>
      <c r="AA1711" s="382">
        <v>1.4243462183917019</v>
      </c>
      <c r="AB1711" s="382">
        <v>1.4865151372778076</v>
      </c>
      <c r="AC1711" s="382">
        <v>6.3166324699142491</v>
      </c>
      <c r="AD1711" s="382">
        <v>30.143882708487244</v>
      </c>
      <c r="AE1711" s="382">
        <v>19.835866064149855</v>
      </c>
      <c r="AF1711" s="382">
        <v>5.4214223002633881</v>
      </c>
      <c r="AG1711" s="382">
        <v>6.3717809256907918</v>
      </c>
      <c r="AH1711" s="382">
        <v>2.8340080971659924</v>
      </c>
    </row>
    <row r="1712" spans="1:34" ht="15.6">
      <c r="A1712" s="382">
        <v>14</v>
      </c>
      <c r="B1712" s="382">
        <v>65</v>
      </c>
      <c r="C1712" s="382">
        <v>2019</v>
      </c>
      <c r="D1712" s="382">
        <v>99</v>
      </c>
      <c r="E1712" s="382">
        <v>99</v>
      </c>
      <c r="F1712" s="382">
        <v>99</v>
      </c>
      <c r="G1712" s="382">
        <v>99</v>
      </c>
      <c r="H1712" s="382">
        <v>99</v>
      </c>
      <c r="I1712" s="382">
        <v>99</v>
      </c>
      <c r="J1712" s="382">
        <v>999</v>
      </c>
      <c r="K1712" s="382">
        <v>99</v>
      </c>
      <c r="L1712" s="382">
        <v>99</v>
      </c>
      <c r="M1712" s="382">
        <v>99</v>
      </c>
      <c r="N1712" s="382">
        <v>99</v>
      </c>
      <c r="O1712" s="382">
        <v>8</v>
      </c>
      <c r="P1712" s="382">
        <v>9999</v>
      </c>
      <c r="Q1712" s="382">
        <v>25</v>
      </c>
      <c r="R1712" s="382">
        <v>1148</v>
      </c>
      <c r="S1712" s="382">
        <v>5.3710801393728236</v>
      </c>
      <c r="T1712" s="382">
        <v>4.0200348432055755</v>
      </c>
      <c r="U1712" s="382">
        <v>6.2350958188153323</v>
      </c>
      <c r="V1712" s="382">
        <v>0</v>
      </c>
      <c r="W1712" s="382">
        <v>8.7108013937282222E-2</v>
      </c>
      <c r="X1712" s="382">
        <v>1.3937282229965156</v>
      </c>
      <c r="Y1712" s="382">
        <v>0.17421602787456444</v>
      </c>
      <c r="Z1712" s="382">
        <v>2.7634526341520722</v>
      </c>
      <c r="AA1712" s="382">
        <v>1.7440590697776972</v>
      </c>
      <c r="AB1712" s="382">
        <v>1.4934640410774973</v>
      </c>
      <c r="AC1712" s="382">
        <v>27.373551340231504</v>
      </c>
      <c r="AD1712" s="382">
        <v>29.257769896379529</v>
      </c>
      <c r="AE1712" s="382">
        <v>62.720736819612313</v>
      </c>
      <c r="AF1712" s="382">
        <v>6.2993854258121154</v>
      </c>
      <c r="AG1712" s="382">
        <v>4.9330492639871162</v>
      </c>
      <c r="AH1712" s="382">
        <v>0.69686411149825778</v>
      </c>
    </row>
    <row r="1713" spans="1:34" ht="15.6">
      <c r="A1713" s="382">
        <v>14</v>
      </c>
      <c r="B1713" s="382">
        <v>66</v>
      </c>
      <c r="C1713" s="382">
        <v>2019</v>
      </c>
      <c r="D1713" s="382">
        <v>99</v>
      </c>
      <c r="E1713" s="382">
        <v>99</v>
      </c>
      <c r="F1713" s="382">
        <v>99</v>
      </c>
      <c r="G1713" s="382">
        <v>99</v>
      </c>
      <c r="H1713" s="382">
        <v>99</v>
      </c>
      <c r="I1713" s="382">
        <v>99</v>
      </c>
      <c r="J1713" s="382">
        <v>999</v>
      </c>
      <c r="K1713" s="382">
        <v>99</v>
      </c>
      <c r="L1713" s="382">
        <v>99</v>
      </c>
      <c r="M1713" s="382">
        <v>99</v>
      </c>
      <c r="N1713" s="382">
        <v>99</v>
      </c>
      <c r="O1713" s="382">
        <v>9</v>
      </c>
      <c r="P1713" s="382">
        <v>9999</v>
      </c>
      <c r="Q1713" s="382">
        <v>2</v>
      </c>
      <c r="R1713" s="382">
        <v>15</v>
      </c>
      <c r="S1713" s="382">
        <v>5.6</v>
      </c>
      <c r="T1713" s="382">
        <v>5.2</v>
      </c>
      <c r="U1713" s="382">
        <v>11.22</v>
      </c>
      <c r="V1713" s="382">
        <v>0</v>
      </c>
      <c r="W1713" s="382">
        <v>0</v>
      </c>
      <c r="X1713" s="382">
        <v>0</v>
      </c>
      <c r="Y1713" s="382">
        <v>0</v>
      </c>
      <c r="Z1713" s="382">
        <v>1.5380507143784237</v>
      </c>
      <c r="AA1713" s="382">
        <v>0.80000000000000382</v>
      </c>
      <c r="AB1713" s="382">
        <v>1.3266499161421599</v>
      </c>
      <c r="AC1713" s="382">
        <v>54.289497231400119</v>
      </c>
      <c r="AD1713" s="382">
        <v>63.515250004402304</v>
      </c>
      <c r="AE1713" s="382">
        <v>45.226701686664683</v>
      </c>
      <c r="AF1713" s="382">
        <v>8.2309043020193137E-2</v>
      </c>
      <c r="AG1713" s="382">
        <v>0.11598839757652483</v>
      </c>
      <c r="AH1713" s="382">
        <v>26.666666666666675</v>
      </c>
    </row>
    <row r="1714" spans="1:34" ht="15.6">
      <c r="A1714" s="382">
        <v>14</v>
      </c>
      <c r="B1714" s="382">
        <v>67</v>
      </c>
      <c r="C1714" s="382">
        <v>2019</v>
      </c>
      <c r="D1714" s="382">
        <v>99</v>
      </c>
      <c r="E1714" s="382">
        <v>99</v>
      </c>
      <c r="F1714" s="382">
        <v>99</v>
      </c>
      <c r="G1714" s="382">
        <v>99</v>
      </c>
      <c r="H1714" s="382">
        <v>99</v>
      </c>
      <c r="I1714" s="382">
        <v>99</v>
      </c>
      <c r="J1714" s="382">
        <v>999</v>
      </c>
      <c r="K1714" s="382">
        <v>99</v>
      </c>
      <c r="L1714" s="382">
        <v>99</v>
      </c>
      <c r="M1714" s="382">
        <v>99</v>
      </c>
      <c r="N1714" s="382">
        <v>99</v>
      </c>
      <c r="O1714" s="382">
        <v>11</v>
      </c>
      <c r="P1714" s="382">
        <v>9999</v>
      </c>
      <c r="Q1714" s="382">
        <v>52</v>
      </c>
      <c r="R1714" s="382">
        <v>914</v>
      </c>
      <c r="S1714" s="382">
        <v>4.4671772428884022</v>
      </c>
      <c r="T1714" s="382">
        <v>3.5820568927789926</v>
      </c>
      <c r="U1714" s="382">
        <v>7.656750547045962</v>
      </c>
      <c r="V1714" s="382">
        <v>0</v>
      </c>
      <c r="W1714" s="382">
        <v>0</v>
      </c>
      <c r="X1714" s="382">
        <v>2.407002188183808</v>
      </c>
      <c r="Y1714" s="382">
        <v>0</v>
      </c>
      <c r="Z1714" s="382">
        <v>3.699275972853473</v>
      </c>
      <c r="AA1714" s="382">
        <v>1.3851017694350778</v>
      </c>
      <c r="AB1714" s="382">
        <v>1.6117544611859178</v>
      </c>
      <c r="AC1714" s="382">
        <v>60.952019687704805</v>
      </c>
      <c r="AD1714" s="382">
        <v>48.075192820172688</v>
      </c>
      <c r="AE1714" s="382">
        <v>49.080342746854257</v>
      </c>
      <c r="AF1714" s="382">
        <v>5.015364354697101</v>
      </c>
      <c r="AG1714" s="382">
        <v>4.8230429180503123</v>
      </c>
      <c r="AH1714" s="382">
        <v>0.43763676148796499</v>
      </c>
    </row>
    <row r="1715" spans="1:34" ht="15.6">
      <c r="A1715" s="382">
        <v>14</v>
      </c>
      <c r="B1715" s="382">
        <v>68</v>
      </c>
      <c r="C1715" s="382">
        <v>2019</v>
      </c>
      <c r="D1715" s="382">
        <v>99</v>
      </c>
      <c r="E1715" s="382">
        <v>99</v>
      </c>
      <c r="F1715" s="382">
        <v>99</v>
      </c>
      <c r="G1715" s="382">
        <v>99</v>
      </c>
      <c r="H1715" s="382">
        <v>99</v>
      </c>
      <c r="I1715" s="382">
        <v>99</v>
      </c>
      <c r="J1715" s="382">
        <v>999</v>
      </c>
      <c r="K1715" s="382">
        <v>99</v>
      </c>
      <c r="L1715" s="382">
        <v>99</v>
      </c>
      <c r="M1715" s="382">
        <v>99</v>
      </c>
      <c r="N1715" s="382">
        <v>99</v>
      </c>
      <c r="O1715" s="382">
        <v>14</v>
      </c>
      <c r="P1715" s="382">
        <v>9999</v>
      </c>
      <c r="Q1715" s="382">
        <v>90</v>
      </c>
      <c r="R1715" s="382">
        <v>3342</v>
      </c>
      <c r="S1715" s="382">
        <v>4.8168761220825838</v>
      </c>
      <c r="T1715" s="382">
        <v>4.3635547576301628</v>
      </c>
      <c r="U1715" s="382">
        <v>7.1692998204667804</v>
      </c>
      <c r="V1715" s="382">
        <v>2.992220227408738E-2</v>
      </c>
      <c r="W1715" s="382">
        <v>0</v>
      </c>
      <c r="X1715" s="382">
        <v>1.5858767205266311</v>
      </c>
      <c r="Y1715" s="382">
        <v>0.23937761819269904</v>
      </c>
      <c r="Z1715" s="382">
        <v>2.9039599329045864</v>
      </c>
      <c r="AA1715" s="382">
        <v>1.20291987009041</v>
      </c>
      <c r="AB1715" s="382">
        <v>1.5045592957044427</v>
      </c>
      <c r="AC1715" s="382">
        <v>21.218358828846405</v>
      </c>
      <c r="AD1715" s="382">
        <v>15.173477446770731</v>
      </c>
      <c r="AE1715" s="382">
        <v>39.488621835127837</v>
      </c>
      <c r="AF1715" s="382">
        <v>18.338454784899032</v>
      </c>
      <c r="AG1715" s="382">
        <v>16.512530054985252</v>
      </c>
      <c r="AH1715" s="382">
        <v>8.9766606822262118E-2</v>
      </c>
    </row>
    <row r="1716" spans="1:34" ht="15.6">
      <c r="A1716" s="382">
        <v>14</v>
      </c>
      <c r="B1716" s="382">
        <v>69</v>
      </c>
      <c r="C1716" s="382">
        <v>2019</v>
      </c>
      <c r="D1716" s="382">
        <v>99</v>
      </c>
      <c r="E1716" s="382">
        <v>99</v>
      </c>
      <c r="F1716" s="382">
        <v>99</v>
      </c>
      <c r="G1716" s="382">
        <v>99</v>
      </c>
      <c r="H1716" s="382">
        <v>99</v>
      </c>
      <c r="I1716" s="382">
        <v>99</v>
      </c>
      <c r="J1716" s="382">
        <v>999</v>
      </c>
      <c r="K1716" s="382">
        <v>99</v>
      </c>
      <c r="L1716" s="382">
        <v>99</v>
      </c>
      <c r="M1716" s="382">
        <v>99</v>
      </c>
      <c r="N1716" s="382">
        <v>99</v>
      </c>
      <c r="O1716" s="382">
        <v>15</v>
      </c>
      <c r="P1716" s="382">
        <v>9999</v>
      </c>
      <c r="Q1716" s="382">
        <v>51</v>
      </c>
      <c r="R1716" s="382">
        <v>2578</v>
      </c>
      <c r="S1716" s="382">
        <v>4.7102404965089217</v>
      </c>
      <c r="T1716" s="382">
        <v>4.1027928626842503</v>
      </c>
      <c r="U1716" s="382">
        <v>7.3931691233514254</v>
      </c>
      <c r="V1716" s="382">
        <v>3.8789759503491075E-2</v>
      </c>
      <c r="W1716" s="382">
        <v>0</v>
      </c>
      <c r="X1716" s="382">
        <v>4.0341349883630722</v>
      </c>
      <c r="Y1716" s="382">
        <v>0.11636927851047324</v>
      </c>
      <c r="Z1716" s="382">
        <v>3.7471026515081993</v>
      </c>
      <c r="AA1716" s="382">
        <v>1.3347055722740842</v>
      </c>
      <c r="AB1716" s="382">
        <v>1.5858861461824691</v>
      </c>
      <c r="AC1716" s="382">
        <v>27.376530707693849</v>
      </c>
      <c r="AD1716" s="382">
        <v>25.671899151462441</v>
      </c>
      <c r="AE1716" s="382">
        <v>46.763165756550201</v>
      </c>
      <c r="AF1716" s="382">
        <v>14.14618086040387</v>
      </c>
      <c r="AG1716" s="382">
        <v>13.135420692605789</v>
      </c>
      <c r="AH1716" s="382">
        <v>0</v>
      </c>
    </row>
    <row r="1717" spans="1:34" ht="15.6">
      <c r="A1717" s="382">
        <v>14</v>
      </c>
      <c r="B1717" s="382">
        <v>70</v>
      </c>
      <c r="C1717" s="382">
        <v>2019</v>
      </c>
      <c r="D1717" s="382">
        <v>99</v>
      </c>
      <c r="E1717" s="382">
        <v>99</v>
      </c>
      <c r="F1717" s="382">
        <v>99</v>
      </c>
      <c r="G1717" s="382">
        <v>99</v>
      </c>
      <c r="H1717" s="382">
        <v>99</v>
      </c>
      <c r="I1717" s="382">
        <v>99</v>
      </c>
      <c r="J1717" s="382">
        <v>999</v>
      </c>
      <c r="K1717" s="382">
        <v>99</v>
      </c>
      <c r="L1717" s="382">
        <v>99</v>
      </c>
      <c r="M1717" s="382">
        <v>99</v>
      </c>
      <c r="N1717" s="382">
        <v>99</v>
      </c>
      <c r="O1717" s="382">
        <v>16</v>
      </c>
      <c r="P1717" s="382">
        <v>9999</v>
      </c>
      <c r="Q1717" s="382">
        <v>44</v>
      </c>
      <c r="R1717" s="382">
        <v>787</v>
      </c>
      <c r="S1717" s="382">
        <v>5.8373570520965679</v>
      </c>
      <c r="T1717" s="382">
        <v>3.6315120711562896</v>
      </c>
      <c r="U1717" s="382">
        <v>9.8070775095298597</v>
      </c>
      <c r="V1717" s="382">
        <v>0</v>
      </c>
      <c r="W1717" s="382">
        <v>0</v>
      </c>
      <c r="X1717" s="382">
        <v>3.4307496823379924</v>
      </c>
      <c r="Y1717" s="382">
        <v>0.12706480304955522</v>
      </c>
      <c r="Z1717" s="382">
        <v>3.2229201163827157</v>
      </c>
      <c r="AA1717" s="382">
        <v>1.5303709355385005</v>
      </c>
      <c r="AB1717" s="382">
        <v>1.708465542996926</v>
      </c>
      <c r="AC1717" s="382">
        <v>52.717638206955876</v>
      </c>
      <c r="AD1717" s="382">
        <v>50.109703329130511</v>
      </c>
      <c r="AE1717" s="382">
        <v>49.513721555299078</v>
      </c>
      <c r="AF1717" s="382">
        <v>4.3184811237928002</v>
      </c>
      <c r="AG1717" s="382">
        <v>5.3191810488604085</v>
      </c>
      <c r="AH1717" s="382">
        <v>0</v>
      </c>
    </row>
    <row r="1718" spans="1:34" ht="15.6">
      <c r="A1718" s="382">
        <v>14</v>
      </c>
      <c r="B1718" s="382">
        <v>71</v>
      </c>
      <c r="C1718" s="382">
        <v>2019</v>
      </c>
      <c r="D1718" s="382">
        <v>99</v>
      </c>
      <c r="E1718" s="382">
        <v>99</v>
      </c>
      <c r="F1718" s="382">
        <v>99</v>
      </c>
      <c r="G1718" s="382">
        <v>99</v>
      </c>
      <c r="H1718" s="382">
        <v>99</v>
      </c>
      <c r="I1718" s="382">
        <v>99</v>
      </c>
      <c r="J1718" s="382">
        <v>999</v>
      </c>
      <c r="K1718" s="382">
        <v>99</v>
      </c>
      <c r="L1718" s="382">
        <v>99</v>
      </c>
      <c r="M1718" s="382">
        <v>99</v>
      </c>
      <c r="N1718" s="382">
        <v>99</v>
      </c>
      <c r="O1718" s="382">
        <v>18</v>
      </c>
      <c r="P1718" s="382">
        <v>9999</v>
      </c>
      <c r="Q1718" s="382">
        <v>40</v>
      </c>
      <c r="R1718" s="382">
        <v>877</v>
      </c>
      <c r="S1718" s="382">
        <v>5.1265678449258836</v>
      </c>
      <c r="T1718" s="382">
        <v>3.9840364880273658</v>
      </c>
      <c r="U1718" s="382">
        <v>9.31915621436716</v>
      </c>
      <c r="V1718" s="382">
        <v>0</v>
      </c>
      <c r="W1718" s="382">
        <v>0.11402508551881416</v>
      </c>
      <c r="X1718" s="382">
        <v>3.1927023945267958</v>
      </c>
      <c r="Y1718" s="382">
        <v>0</v>
      </c>
      <c r="Z1718" s="382">
        <v>3.3275667257399304</v>
      </c>
      <c r="AA1718" s="382">
        <v>1.2692984483502272</v>
      </c>
      <c r="AB1718" s="382">
        <v>1.7905671087883173</v>
      </c>
      <c r="AC1718" s="382">
        <v>55.280330196700149</v>
      </c>
      <c r="AD1718" s="382">
        <v>17.303432117856588</v>
      </c>
      <c r="AE1718" s="382">
        <v>23.117032724091722</v>
      </c>
      <c r="AF1718" s="382">
        <v>4.8123353819139592</v>
      </c>
      <c r="AG1718" s="382">
        <v>5.632570258783006</v>
      </c>
      <c r="AH1718" s="382">
        <v>0</v>
      </c>
    </row>
    <row r="1719" spans="1:34" ht="15.6">
      <c r="A1719" s="382">
        <v>14</v>
      </c>
      <c r="B1719" s="382">
        <v>72</v>
      </c>
      <c r="C1719" s="382">
        <v>2019</v>
      </c>
      <c r="D1719" s="382">
        <v>99</v>
      </c>
      <c r="E1719" s="382">
        <v>99</v>
      </c>
      <c r="F1719" s="382">
        <v>99</v>
      </c>
      <c r="G1719" s="382">
        <v>99</v>
      </c>
      <c r="H1719" s="382">
        <v>99</v>
      </c>
      <c r="I1719" s="382">
        <v>99</v>
      </c>
      <c r="J1719" s="382">
        <v>999</v>
      </c>
      <c r="K1719" s="382">
        <v>99</v>
      </c>
      <c r="L1719" s="382">
        <v>99</v>
      </c>
      <c r="M1719" s="382">
        <v>99</v>
      </c>
      <c r="N1719" s="382">
        <v>99</v>
      </c>
      <c r="O1719" s="382">
        <v>54</v>
      </c>
      <c r="P1719" s="382">
        <v>9999</v>
      </c>
      <c r="Q1719" s="382"/>
      <c r="R1719" s="382"/>
      <c r="S1719" s="382"/>
      <c r="T1719" s="382"/>
      <c r="U1719" s="382"/>
      <c r="V1719" s="382"/>
      <c r="W1719" s="382"/>
      <c r="X1719" s="382"/>
      <c r="Y1719" s="382"/>
      <c r="Z1719" s="382"/>
      <c r="AA1719" s="382"/>
      <c r="AB1719" s="382"/>
      <c r="AC1719" s="382"/>
      <c r="AD1719" s="382"/>
      <c r="AE1719" s="382"/>
      <c r="AF1719" s="382"/>
      <c r="AG1719" s="382"/>
      <c r="AH1719" s="382"/>
    </row>
    <row r="1720" spans="1:34" ht="15.6">
      <c r="A1720" s="382">
        <v>14</v>
      </c>
      <c r="B1720" s="382">
        <v>73</v>
      </c>
      <c r="C1720" s="382">
        <v>2018</v>
      </c>
      <c r="D1720" s="382">
        <v>99</v>
      </c>
      <c r="E1720" s="382">
        <v>99</v>
      </c>
      <c r="F1720" s="382">
        <v>99</v>
      </c>
      <c r="G1720" s="382">
        <v>99</v>
      </c>
      <c r="H1720" s="382">
        <v>99</v>
      </c>
      <c r="I1720" s="382">
        <v>99</v>
      </c>
      <c r="J1720" s="382">
        <v>999</v>
      </c>
      <c r="K1720" s="382">
        <v>99</v>
      </c>
      <c r="L1720" s="382">
        <v>99</v>
      </c>
      <c r="M1720" s="382">
        <v>99</v>
      </c>
      <c r="N1720" s="382">
        <v>99</v>
      </c>
      <c r="O1720" s="382">
        <v>1</v>
      </c>
      <c r="P1720" s="382">
        <v>9999</v>
      </c>
      <c r="Q1720" s="382">
        <v>5</v>
      </c>
      <c r="R1720" s="382">
        <v>143</v>
      </c>
      <c r="S1720" s="382">
        <v>5.4545454545454541</v>
      </c>
      <c r="T1720" s="382">
        <v>5.0839160839160815</v>
      </c>
      <c r="U1720" s="382">
        <v>11.248251748251752</v>
      </c>
      <c r="V1720" s="382">
        <v>0</v>
      </c>
      <c r="W1720" s="382">
        <v>0</v>
      </c>
      <c r="X1720" s="382">
        <v>10.489510489510488</v>
      </c>
      <c r="Y1720" s="382">
        <v>0</v>
      </c>
      <c r="Z1720" s="382">
        <v>3.4050734082606451</v>
      </c>
      <c r="AA1720" s="382">
        <v>1.1076799462473372</v>
      </c>
      <c r="AB1720" s="382">
        <v>1.5442041582862611</v>
      </c>
      <c r="AC1720" s="382">
        <v>48.588104089851939</v>
      </c>
      <c r="AD1720" s="382">
        <v>6.4264109018018916</v>
      </c>
      <c r="AE1720" s="382">
        <v>28.432411874422687</v>
      </c>
      <c r="AF1720" s="382">
        <v>0.76877587226493216</v>
      </c>
      <c r="AG1720" s="382">
        <v>1.1048373536545562</v>
      </c>
      <c r="AH1720" s="382">
        <v>33.56643356643356</v>
      </c>
    </row>
    <row r="1721" spans="1:34" ht="15.6">
      <c r="A1721" s="382">
        <v>14</v>
      </c>
      <c r="B1721" s="382">
        <v>74</v>
      </c>
      <c r="C1721" s="382">
        <v>2018</v>
      </c>
      <c r="D1721" s="382">
        <v>99</v>
      </c>
      <c r="E1721" s="382">
        <v>99</v>
      </c>
      <c r="F1721" s="382">
        <v>99</v>
      </c>
      <c r="G1721" s="382">
        <v>99</v>
      </c>
      <c r="H1721" s="382">
        <v>99</v>
      </c>
      <c r="I1721" s="382">
        <v>99</v>
      </c>
      <c r="J1721" s="382">
        <v>999</v>
      </c>
      <c r="K1721" s="382">
        <v>99</v>
      </c>
      <c r="L1721" s="382">
        <v>99</v>
      </c>
      <c r="M1721" s="382">
        <v>99</v>
      </c>
      <c r="N1721" s="382">
        <v>99</v>
      </c>
      <c r="O1721" s="382">
        <v>4</v>
      </c>
      <c r="P1721" s="382">
        <v>9999</v>
      </c>
      <c r="Q1721" s="382">
        <v>29</v>
      </c>
      <c r="R1721" s="382">
        <v>1018</v>
      </c>
      <c r="S1721" s="382">
        <v>5.3202357563850677</v>
      </c>
      <c r="T1721" s="382">
        <v>3.8899803536345776</v>
      </c>
      <c r="U1721" s="382">
        <v>9.2589292730844761</v>
      </c>
      <c r="V1721" s="382">
        <v>0</v>
      </c>
      <c r="W1721" s="382">
        <v>0</v>
      </c>
      <c r="X1721" s="382">
        <v>2.5540275049115904</v>
      </c>
      <c r="Y1721" s="382">
        <v>0</v>
      </c>
      <c r="Z1721" s="382">
        <v>3.5242462629494722</v>
      </c>
      <c r="AA1721" s="382">
        <v>1.5016700406614321</v>
      </c>
      <c r="AB1721" s="382">
        <v>1.6530253860490061</v>
      </c>
      <c r="AC1721" s="382">
        <v>15.489125524819316</v>
      </c>
      <c r="AD1721" s="382">
        <v>24.627308814864861</v>
      </c>
      <c r="AE1721" s="382">
        <v>34.779316755201911</v>
      </c>
      <c r="AF1721" s="382">
        <v>5.4728240417181881</v>
      </c>
      <c r="AG1721" s="382">
        <v>6.4741957800639378</v>
      </c>
      <c r="AH1721" s="382">
        <v>2.8487229862475441</v>
      </c>
    </row>
    <row r="1722" spans="1:34" ht="15.6">
      <c r="A1722" s="382">
        <v>14</v>
      </c>
      <c r="B1722" s="382">
        <v>75</v>
      </c>
      <c r="C1722" s="382">
        <v>2018</v>
      </c>
      <c r="D1722" s="382">
        <v>99</v>
      </c>
      <c r="E1722" s="382">
        <v>99</v>
      </c>
      <c r="F1722" s="382">
        <v>99</v>
      </c>
      <c r="G1722" s="382">
        <v>99</v>
      </c>
      <c r="H1722" s="382">
        <v>99</v>
      </c>
      <c r="I1722" s="382">
        <v>99</v>
      </c>
      <c r="J1722" s="382">
        <v>999</v>
      </c>
      <c r="K1722" s="382">
        <v>99</v>
      </c>
      <c r="L1722" s="382">
        <v>99</v>
      </c>
      <c r="M1722" s="382">
        <v>99</v>
      </c>
      <c r="N1722" s="382">
        <v>99</v>
      </c>
      <c r="O1722" s="382">
        <v>8</v>
      </c>
      <c r="P1722" s="382">
        <v>9999</v>
      </c>
      <c r="Q1722" s="382">
        <v>24</v>
      </c>
      <c r="R1722" s="382">
        <v>1253</v>
      </c>
      <c r="S1722" s="382">
        <v>5.6488427773343988</v>
      </c>
      <c r="T1722" s="382">
        <v>3.8244213886671994</v>
      </c>
      <c r="U1722" s="382">
        <v>5.9238627294493211</v>
      </c>
      <c r="V1722" s="382">
        <v>0</v>
      </c>
      <c r="W1722" s="382">
        <v>0</v>
      </c>
      <c r="X1722" s="382">
        <v>7.9808459696727826E-2</v>
      </c>
      <c r="Y1722" s="382">
        <v>0</v>
      </c>
      <c r="Z1722" s="382">
        <v>1.9992968645065556</v>
      </c>
      <c r="AA1722" s="382">
        <v>1.6349853310483005</v>
      </c>
      <c r="AB1722" s="382">
        <v>1.4791373603595701</v>
      </c>
      <c r="AC1722" s="382">
        <v>5.4347824589345324</v>
      </c>
      <c r="AD1722" s="382">
        <v>12.890588299121992</v>
      </c>
      <c r="AE1722" s="382">
        <v>47.677984204377026</v>
      </c>
      <c r="AF1722" s="382">
        <v>6.7361969786570608</v>
      </c>
      <c r="AG1722" s="382">
        <v>5.0983933734761004</v>
      </c>
      <c r="AH1722" s="382">
        <v>0.9577015163607342</v>
      </c>
    </row>
    <row r="1723" spans="1:34" ht="15.6">
      <c r="A1723" s="382">
        <v>14</v>
      </c>
      <c r="B1723" s="382">
        <v>76</v>
      </c>
      <c r="C1723" s="382">
        <v>2018</v>
      </c>
      <c r="D1723" s="382">
        <v>99</v>
      </c>
      <c r="E1723" s="382">
        <v>99</v>
      </c>
      <c r="F1723" s="382">
        <v>99</v>
      </c>
      <c r="G1723" s="382">
        <v>99</v>
      </c>
      <c r="H1723" s="382">
        <v>99</v>
      </c>
      <c r="I1723" s="382">
        <v>99</v>
      </c>
      <c r="J1723" s="382">
        <v>999</v>
      </c>
      <c r="K1723" s="382">
        <v>99</v>
      </c>
      <c r="L1723" s="382">
        <v>99</v>
      </c>
      <c r="M1723" s="382">
        <v>99</v>
      </c>
      <c r="N1723" s="382">
        <v>99</v>
      </c>
      <c r="O1723" s="382">
        <v>9</v>
      </c>
      <c r="P1723" s="382">
        <v>9999</v>
      </c>
      <c r="Q1723" s="382">
        <v>5</v>
      </c>
      <c r="R1723" s="382">
        <v>37</v>
      </c>
      <c r="S1723" s="382">
        <v>4.1351351351351342</v>
      </c>
      <c r="T1723" s="382">
        <v>3.2972972972972969</v>
      </c>
      <c r="U1723" s="382">
        <v>5.9594594594594579</v>
      </c>
      <c r="V1723" s="382">
        <v>0</v>
      </c>
      <c r="W1723" s="382">
        <v>0</v>
      </c>
      <c r="X1723" s="382">
        <v>0</v>
      </c>
      <c r="Y1723" s="382">
        <v>0</v>
      </c>
      <c r="Z1723" s="382">
        <v>2.1587608381811503</v>
      </c>
      <c r="AA1723" s="382">
        <v>1.4734068292366502</v>
      </c>
      <c r="AB1723" s="382">
        <v>1.4862407659316237</v>
      </c>
      <c r="AC1723" s="382">
        <v>67.384351817464847</v>
      </c>
      <c r="AD1723" s="382">
        <v>78.716366718247059</v>
      </c>
      <c r="AE1723" s="382">
        <v>69.749120677525994</v>
      </c>
      <c r="AF1723" s="382">
        <v>0.19891403687973755</v>
      </c>
      <c r="AG1723" s="382">
        <v>0.15145578892187103</v>
      </c>
      <c r="AH1723" s="382">
        <v>0</v>
      </c>
    </row>
    <row r="1724" spans="1:34" ht="15.6">
      <c r="A1724" s="382">
        <v>14</v>
      </c>
      <c r="B1724" s="382">
        <v>77</v>
      </c>
      <c r="C1724" s="382">
        <v>2018</v>
      </c>
      <c r="D1724" s="382">
        <v>99</v>
      </c>
      <c r="E1724" s="382">
        <v>99</v>
      </c>
      <c r="F1724" s="382">
        <v>99</v>
      </c>
      <c r="G1724" s="382">
        <v>99</v>
      </c>
      <c r="H1724" s="382">
        <v>99</v>
      </c>
      <c r="I1724" s="382">
        <v>99</v>
      </c>
      <c r="J1724" s="382">
        <v>999</v>
      </c>
      <c r="K1724" s="382">
        <v>99</v>
      </c>
      <c r="L1724" s="382">
        <v>99</v>
      </c>
      <c r="M1724" s="382">
        <v>99</v>
      </c>
      <c r="N1724" s="382">
        <v>99</v>
      </c>
      <c r="O1724" s="382">
        <v>11</v>
      </c>
      <c r="P1724" s="382">
        <v>9999</v>
      </c>
      <c r="Q1724" s="382">
        <v>56</v>
      </c>
      <c r="R1724" s="382">
        <v>861</v>
      </c>
      <c r="S1724" s="382">
        <v>4.3681765389082461</v>
      </c>
      <c r="T1724" s="382">
        <v>3.2415795586527287</v>
      </c>
      <c r="U1724" s="382">
        <v>7.2184668989547056</v>
      </c>
      <c r="V1724" s="382">
        <v>0</v>
      </c>
      <c r="W1724" s="382">
        <v>0</v>
      </c>
      <c r="X1724" s="382">
        <v>1.7421602787456443</v>
      </c>
      <c r="Y1724" s="382">
        <v>0.11614401858304298</v>
      </c>
      <c r="Z1724" s="382">
        <v>3.6119295785304497</v>
      </c>
      <c r="AA1724" s="382">
        <v>1.1973102051074549</v>
      </c>
      <c r="AB1724" s="382">
        <v>1.5653594214220847</v>
      </c>
      <c r="AC1724" s="382">
        <v>54.117266669785877</v>
      </c>
      <c r="AD1724" s="382">
        <v>48.938503869252202</v>
      </c>
      <c r="AE1724" s="382">
        <v>43.218535071508803</v>
      </c>
      <c r="AF1724" s="382">
        <v>4.6287833987420033</v>
      </c>
      <c r="AG1724" s="382">
        <v>4.2689926246182388</v>
      </c>
      <c r="AH1724" s="382">
        <v>0</v>
      </c>
    </row>
    <row r="1725" spans="1:34" ht="15.6">
      <c r="A1725" s="382">
        <v>14</v>
      </c>
      <c r="B1725" s="382">
        <v>78</v>
      </c>
      <c r="C1725" s="382">
        <v>2018</v>
      </c>
      <c r="D1725" s="382">
        <v>99</v>
      </c>
      <c r="E1725" s="382">
        <v>99</v>
      </c>
      <c r="F1725" s="382">
        <v>99</v>
      </c>
      <c r="G1725" s="382">
        <v>99</v>
      </c>
      <c r="H1725" s="382">
        <v>99</v>
      </c>
      <c r="I1725" s="382">
        <v>99</v>
      </c>
      <c r="J1725" s="382">
        <v>999</v>
      </c>
      <c r="K1725" s="382">
        <v>99</v>
      </c>
      <c r="L1725" s="382">
        <v>99</v>
      </c>
      <c r="M1725" s="382">
        <v>99</v>
      </c>
      <c r="N1725" s="382">
        <v>99</v>
      </c>
      <c r="O1725" s="382">
        <v>14</v>
      </c>
      <c r="P1725" s="382">
        <v>9999</v>
      </c>
      <c r="Q1725" s="382">
        <v>92</v>
      </c>
      <c r="R1725" s="382">
        <v>3122</v>
      </c>
      <c r="S1725" s="382">
        <v>5.335682254964766</v>
      </c>
      <c r="T1725" s="382">
        <v>4.5096092248558612</v>
      </c>
      <c r="U1725" s="382">
        <v>7.35563741191545</v>
      </c>
      <c r="V1725" s="382">
        <v>0</v>
      </c>
      <c r="W1725" s="382">
        <v>3.2030749519538763E-2</v>
      </c>
      <c r="X1725" s="382">
        <v>1.9218449711723251</v>
      </c>
      <c r="Y1725" s="382">
        <v>9.6092248558616256E-2</v>
      </c>
      <c r="Z1725" s="382">
        <v>3.0162195422764153</v>
      </c>
      <c r="AA1725" s="382">
        <v>1.1912295604652017</v>
      </c>
      <c r="AB1725" s="382">
        <v>1.3108002215339027</v>
      </c>
      <c r="AC1725" s="382">
        <v>5.5395481577002883</v>
      </c>
      <c r="AD1725" s="382">
        <v>8.082752749489261</v>
      </c>
      <c r="AE1725" s="382">
        <v>40.553311388493967</v>
      </c>
      <c r="AF1725" s="382">
        <v>16.784043868609217</v>
      </c>
      <c r="AG1725" s="382">
        <v>15.773588088610106</v>
      </c>
      <c r="AH1725" s="382">
        <v>0.4163997437540039</v>
      </c>
    </row>
    <row r="1726" spans="1:34" ht="15.6">
      <c r="A1726" s="382">
        <v>14</v>
      </c>
      <c r="B1726" s="382">
        <v>79</v>
      </c>
      <c r="C1726" s="382">
        <v>2018</v>
      </c>
      <c r="D1726" s="382">
        <v>99</v>
      </c>
      <c r="E1726" s="382">
        <v>99</v>
      </c>
      <c r="F1726" s="382">
        <v>99</v>
      </c>
      <c r="G1726" s="382">
        <v>99</v>
      </c>
      <c r="H1726" s="382">
        <v>99</v>
      </c>
      <c r="I1726" s="382">
        <v>99</v>
      </c>
      <c r="J1726" s="382">
        <v>999</v>
      </c>
      <c r="K1726" s="382">
        <v>99</v>
      </c>
      <c r="L1726" s="382">
        <v>99</v>
      </c>
      <c r="M1726" s="382">
        <v>99</v>
      </c>
      <c r="N1726" s="382">
        <v>99</v>
      </c>
      <c r="O1726" s="382">
        <v>15</v>
      </c>
      <c r="P1726" s="382">
        <v>9999</v>
      </c>
      <c r="Q1726" s="382">
        <v>48</v>
      </c>
      <c r="R1726" s="382">
        <v>2449</v>
      </c>
      <c r="S1726" s="382">
        <v>4.5202123315639051</v>
      </c>
      <c r="T1726" s="382">
        <v>3.9648836259697848</v>
      </c>
      <c r="U1726" s="382">
        <v>7.2694855042874558</v>
      </c>
      <c r="V1726" s="382">
        <v>0</v>
      </c>
      <c r="W1726" s="382">
        <v>0</v>
      </c>
      <c r="X1726" s="382">
        <v>2.2049816251531245</v>
      </c>
      <c r="Y1726" s="382">
        <v>4.0832993058391186E-2</v>
      </c>
      <c r="Z1726" s="382">
        <v>3.2852347425865513</v>
      </c>
      <c r="AA1726" s="382">
        <v>1.5554602896813732</v>
      </c>
      <c r="AB1726" s="382">
        <v>1.5176893517747856</v>
      </c>
      <c r="AC1726" s="382">
        <v>18.550658560926113</v>
      </c>
      <c r="AD1726" s="382">
        <v>16.413860042850203</v>
      </c>
      <c r="AE1726" s="382">
        <v>43.220537773812431</v>
      </c>
      <c r="AF1726" s="382">
        <v>13.165958819418311</v>
      </c>
      <c r="AG1726" s="382">
        <v>12.228403022686622</v>
      </c>
      <c r="AH1726" s="382">
        <v>4.0832993058391186E-2</v>
      </c>
    </row>
    <row r="1727" spans="1:34" ht="15.6">
      <c r="A1727" s="382">
        <v>14</v>
      </c>
      <c r="B1727" s="382">
        <v>80</v>
      </c>
      <c r="C1727" s="382">
        <v>2018</v>
      </c>
      <c r="D1727" s="382">
        <v>99</v>
      </c>
      <c r="E1727" s="382">
        <v>99</v>
      </c>
      <c r="F1727" s="382">
        <v>99</v>
      </c>
      <c r="G1727" s="382">
        <v>99</v>
      </c>
      <c r="H1727" s="382">
        <v>99</v>
      </c>
      <c r="I1727" s="382">
        <v>99</v>
      </c>
      <c r="J1727" s="382">
        <v>999</v>
      </c>
      <c r="K1727" s="382">
        <v>99</v>
      </c>
      <c r="L1727" s="382">
        <v>99</v>
      </c>
      <c r="M1727" s="382">
        <v>99</v>
      </c>
      <c r="N1727" s="382">
        <v>99</v>
      </c>
      <c r="O1727" s="382">
        <v>16</v>
      </c>
      <c r="P1727" s="382">
        <v>9999</v>
      </c>
      <c r="Q1727" s="382">
        <v>33</v>
      </c>
      <c r="R1727" s="382">
        <v>696</v>
      </c>
      <c r="S1727" s="382">
        <v>5.9252873563218387</v>
      </c>
      <c r="T1727" s="382">
        <v>3.3649425287356318</v>
      </c>
      <c r="U1727" s="382">
        <v>8.8552298850574722</v>
      </c>
      <c r="V1727" s="382">
        <v>0.2873563218390805</v>
      </c>
      <c r="W1727" s="382">
        <v>0</v>
      </c>
      <c r="X1727" s="382">
        <v>2.729885057471265</v>
      </c>
      <c r="Y1727" s="382">
        <v>0.43103448275862066</v>
      </c>
      <c r="Z1727" s="382">
        <v>3.5333090631387671</v>
      </c>
      <c r="AA1727" s="382">
        <v>1.6135716355877952</v>
      </c>
      <c r="AB1727" s="382">
        <v>1.8434820710064797</v>
      </c>
      <c r="AC1727" s="382">
        <v>40.977168462654113</v>
      </c>
      <c r="AD1727" s="382">
        <v>26.830315422693968</v>
      </c>
      <c r="AE1727" s="382">
        <v>45.064497643399811</v>
      </c>
      <c r="AF1727" s="382">
        <v>3.7417343153593903</v>
      </c>
      <c r="AG1727" s="382">
        <v>4.2333713220627365</v>
      </c>
      <c r="AH1727" s="382">
        <v>0</v>
      </c>
    </row>
    <row r="1728" spans="1:34" ht="15.6">
      <c r="A1728" s="382">
        <v>14</v>
      </c>
      <c r="B1728" s="382">
        <v>81</v>
      </c>
      <c r="C1728" s="382">
        <v>2018</v>
      </c>
      <c r="D1728" s="382">
        <v>99</v>
      </c>
      <c r="E1728" s="382">
        <v>99</v>
      </c>
      <c r="F1728" s="382">
        <v>99</v>
      </c>
      <c r="G1728" s="382">
        <v>99</v>
      </c>
      <c r="H1728" s="382">
        <v>99</v>
      </c>
      <c r="I1728" s="382">
        <v>99</v>
      </c>
      <c r="J1728" s="382">
        <v>999</v>
      </c>
      <c r="K1728" s="382">
        <v>99</v>
      </c>
      <c r="L1728" s="382">
        <v>99</v>
      </c>
      <c r="M1728" s="382">
        <v>99</v>
      </c>
      <c r="N1728" s="382">
        <v>99</v>
      </c>
      <c r="O1728" s="382">
        <v>18</v>
      </c>
      <c r="P1728" s="382">
        <v>9999</v>
      </c>
      <c r="Q1728" s="382">
        <v>34</v>
      </c>
      <c r="R1728" s="382">
        <v>820</v>
      </c>
      <c r="S1728" s="382">
        <v>4.6487804878048786</v>
      </c>
      <c r="T1728" s="382">
        <v>3.8146341463414624</v>
      </c>
      <c r="U1728" s="382">
        <v>9.154512195121951</v>
      </c>
      <c r="V1728" s="382">
        <v>0</v>
      </c>
      <c r="W1728" s="382">
        <v>0</v>
      </c>
      <c r="X1728" s="382">
        <v>3.6585365853658542</v>
      </c>
      <c r="Y1728" s="382">
        <v>0.12195121951219512</v>
      </c>
      <c r="Z1728" s="382">
        <v>3.3871265080534965</v>
      </c>
      <c r="AA1728" s="382">
        <v>1.5806948072811577</v>
      </c>
      <c r="AB1728" s="382">
        <v>1.5396485147844401</v>
      </c>
      <c r="AC1728" s="382">
        <v>64.606186286791939</v>
      </c>
      <c r="AD1728" s="382">
        <v>34.562362414291208</v>
      </c>
      <c r="AE1728" s="382">
        <v>59.41007283823739</v>
      </c>
      <c r="AF1728" s="382">
        <v>4.4083651416590506</v>
      </c>
      <c r="AG1728" s="382">
        <v>5.1561595043075261</v>
      </c>
      <c r="AH1728" s="382">
        <v>0</v>
      </c>
    </row>
    <row r="1729" spans="1:34" ht="15.6">
      <c r="A1729" s="382">
        <v>14</v>
      </c>
      <c r="B1729" s="382">
        <v>82</v>
      </c>
      <c r="C1729" s="382">
        <v>2018</v>
      </c>
      <c r="D1729" s="382">
        <v>99</v>
      </c>
      <c r="E1729" s="382">
        <v>99</v>
      </c>
      <c r="F1729" s="382">
        <v>99</v>
      </c>
      <c r="G1729" s="382">
        <v>99</v>
      </c>
      <c r="H1729" s="382">
        <v>99</v>
      </c>
      <c r="I1729" s="382">
        <v>99</v>
      </c>
      <c r="J1729" s="382">
        <v>999</v>
      </c>
      <c r="K1729" s="382">
        <v>99</v>
      </c>
      <c r="L1729" s="382">
        <v>99</v>
      </c>
      <c r="M1729" s="382">
        <v>99</v>
      </c>
      <c r="N1729" s="382">
        <v>99</v>
      </c>
      <c r="O1729" s="382">
        <v>54</v>
      </c>
      <c r="P1729" s="382">
        <v>9999</v>
      </c>
      <c r="Q1729" s="382"/>
      <c r="R1729" s="382"/>
      <c r="S1729" s="382"/>
      <c r="T1729" s="382"/>
      <c r="U1729" s="382"/>
      <c r="V1729" s="382"/>
      <c r="W1729" s="382"/>
      <c r="X1729" s="382"/>
      <c r="Y1729" s="382"/>
      <c r="Z1729" s="382"/>
      <c r="AA1729" s="382"/>
      <c r="AB1729" s="382"/>
      <c r="AC1729" s="382"/>
      <c r="AD1729" s="382"/>
      <c r="AE1729" s="382"/>
      <c r="AF1729" s="382"/>
      <c r="AG1729" s="382"/>
      <c r="AH1729" s="382"/>
    </row>
    <row r="1730" spans="1:34" ht="15.6">
      <c r="A1730" s="382">
        <v>14</v>
      </c>
      <c r="B1730" s="382">
        <v>83</v>
      </c>
      <c r="C1730" s="382">
        <v>2017</v>
      </c>
      <c r="D1730" s="382">
        <v>99</v>
      </c>
      <c r="E1730" s="382">
        <v>99</v>
      </c>
      <c r="F1730" s="382">
        <v>99</v>
      </c>
      <c r="G1730" s="382">
        <v>99</v>
      </c>
      <c r="H1730" s="382">
        <v>99</v>
      </c>
      <c r="I1730" s="382">
        <v>99</v>
      </c>
      <c r="J1730" s="382">
        <v>999</v>
      </c>
      <c r="K1730" s="382">
        <v>99</v>
      </c>
      <c r="L1730" s="382">
        <v>99</v>
      </c>
      <c r="M1730" s="382">
        <v>99</v>
      </c>
      <c r="N1730" s="382">
        <v>99</v>
      </c>
      <c r="O1730" s="382">
        <v>1</v>
      </c>
      <c r="P1730" s="382">
        <v>9999</v>
      </c>
      <c r="Q1730" s="382">
        <v>5</v>
      </c>
      <c r="R1730" s="382">
        <v>86</v>
      </c>
      <c r="S1730" s="382">
        <v>5.6279069767441881</v>
      </c>
      <c r="T1730" s="382">
        <v>4.0232558139534902</v>
      </c>
      <c r="U1730" s="382">
        <v>11.873255813953488</v>
      </c>
      <c r="V1730" s="382">
        <v>0</v>
      </c>
      <c r="W1730" s="382">
        <v>0</v>
      </c>
      <c r="X1730" s="382">
        <v>10.465116279069768</v>
      </c>
      <c r="Y1730" s="382">
        <v>0</v>
      </c>
      <c r="Z1730" s="382">
        <v>2.99896976180715</v>
      </c>
      <c r="AA1730" s="382">
        <v>1.3033633738792605</v>
      </c>
      <c r="AB1730" s="382">
        <v>1.8550794139965112</v>
      </c>
      <c r="AC1730" s="382">
        <v>61.38414145485924</v>
      </c>
      <c r="AD1730" s="382">
        <v>32.386820447260163</v>
      </c>
      <c r="AE1730" s="382">
        <v>45.564446519888286</v>
      </c>
      <c r="AF1730" s="382">
        <v>0.49360041324685761</v>
      </c>
      <c r="AG1730" s="382">
        <v>0.77715908814145507</v>
      </c>
      <c r="AH1730" s="382">
        <v>37.209302325581397</v>
      </c>
    </row>
    <row r="1731" spans="1:34" ht="15.6">
      <c r="A1731" s="382">
        <v>14</v>
      </c>
      <c r="B1731" s="382">
        <v>84</v>
      </c>
      <c r="C1731" s="382">
        <v>2017</v>
      </c>
      <c r="D1731" s="382">
        <v>99</v>
      </c>
      <c r="E1731" s="382">
        <v>99</v>
      </c>
      <c r="F1731" s="382">
        <v>99</v>
      </c>
      <c r="G1731" s="382">
        <v>99</v>
      </c>
      <c r="H1731" s="382">
        <v>99</v>
      </c>
      <c r="I1731" s="382">
        <v>99</v>
      </c>
      <c r="J1731" s="382">
        <v>999</v>
      </c>
      <c r="K1731" s="382">
        <v>99</v>
      </c>
      <c r="L1731" s="382">
        <v>99</v>
      </c>
      <c r="M1731" s="382">
        <v>99</v>
      </c>
      <c r="N1731" s="382">
        <v>99</v>
      </c>
      <c r="O1731" s="382">
        <v>4</v>
      </c>
      <c r="P1731" s="382">
        <v>9999</v>
      </c>
      <c r="Q1731" s="382">
        <v>31</v>
      </c>
      <c r="R1731" s="382">
        <v>1069</v>
      </c>
      <c r="S1731" s="382">
        <v>5.3152478952291879</v>
      </c>
      <c r="T1731" s="382">
        <v>3.8241347053320847</v>
      </c>
      <c r="U1731" s="382">
        <v>8.5420954162768901</v>
      </c>
      <c r="V1731" s="382">
        <v>0</v>
      </c>
      <c r="W1731" s="382">
        <v>0</v>
      </c>
      <c r="X1731" s="382">
        <v>3.0869971936389158</v>
      </c>
      <c r="Y1731" s="382">
        <v>9.3545369504209525E-2</v>
      </c>
      <c r="Z1731" s="382">
        <v>3.6647035501707186</v>
      </c>
      <c r="AA1731" s="382">
        <v>1.8060187958157623</v>
      </c>
      <c r="AB1731" s="382">
        <v>1.6382179406731971</v>
      </c>
      <c r="AC1731" s="382">
        <v>17.377792349186954</v>
      </c>
      <c r="AD1731" s="382">
        <v>37.397590963531528</v>
      </c>
      <c r="AE1731" s="382">
        <v>36.242153124085362</v>
      </c>
      <c r="AF1731" s="382">
        <v>6.135567927452219</v>
      </c>
      <c r="AG1731" s="382">
        <v>6.9499835602425772</v>
      </c>
      <c r="AH1731" s="382">
        <v>2.2450888681010288</v>
      </c>
    </row>
    <row r="1732" spans="1:34" ht="15.6">
      <c r="A1732" s="382">
        <v>14</v>
      </c>
      <c r="B1732" s="382">
        <v>85</v>
      </c>
      <c r="C1732" s="382">
        <v>2017</v>
      </c>
      <c r="D1732" s="382">
        <v>99</v>
      </c>
      <c r="E1732" s="382">
        <v>99</v>
      </c>
      <c r="F1732" s="382">
        <v>99</v>
      </c>
      <c r="G1732" s="382">
        <v>99</v>
      </c>
      <c r="H1732" s="382">
        <v>99</v>
      </c>
      <c r="I1732" s="382">
        <v>99</v>
      </c>
      <c r="J1732" s="382">
        <v>999</v>
      </c>
      <c r="K1732" s="382">
        <v>99</v>
      </c>
      <c r="L1732" s="382">
        <v>99</v>
      </c>
      <c r="M1732" s="382">
        <v>99</v>
      </c>
      <c r="N1732" s="382">
        <v>99</v>
      </c>
      <c r="O1732" s="382">
        <v>8</v>
      </c>
      <c r="P1732" s="382">
        <v>9999</v>
      </c>
      <c r="Q1732" s="382">
        <v>27</v>
      </c>
      <c r="R1732" s="382">
        <v>1472</v>
      </c>
      <c r="S1732" s="382">
        <v>5.3885869565217392</v>
      </c>
      <c r="T1732" s="382">
        <v>3.7567934782608696</v>
      </c>
      <c r="U1732" s="382">
        <v>6.2052989130434701</v>
      </c>
      <c r="V1732" s="382">
        <v>6.7934782608695662E-2</v>
      </c>
      <c r="W1732" s="382">
        <v>0</v>
      </c>
      <c r="X1732" s="382">
        <v>1.3586956521739131</v>
      </c>
      <c r="Y1732" s="382">
        <v>0.1358695652173913</v>
      </c>
      <c r="Z1732" s="382">
        <v>2.6765713929429684</v>
      </c>
      <c r="AA1732" s="382">
        <v>1.7257103650896044</v>
      </c>
      <c r="AB1732" s="382">
        <v>1.5662307775845548</v>
      </c>
      <c r="AC1732" s="382">
        <v>17.984148418205319</v>
      </c>
      <c r="AD1732" s="382">
        <v>24.003271149103728</v>
      </c>
      <c r="AE1732" s="382">
        <v>46.074224449295279</v>
      </c>
      <c r="AF1732" s="382">
        <v>8.4486024220857487</v>
      </c>
      <c r="AG1732" s="382">
        <v>6.952038529920352</v>
      </c>
      <c r="AH1732" s="382">
        <v>0.95108695652173902</v>
      </c>
    </row>
    <row r="1733" spans="1:34" ht="15.6">
      <c r="A1733" s="382">
        <v>14</v>
      </c>
      <c r="B1733" s="382">
        <v>86</v>
      </c>
      <c r="C1733" s="382">
        <v>2017</v>
      </c>
      <c r="D1733" s="382">
        <v>99</v>
      </c>
      <c r="E1733" s="382">
        <v>99</v>
      </c>
      <c r="F1733" s="382">
        <v>99</v>
      </c>
      <c r="G1733" s="382">
        <v>99</v>
      </c>
      <c r="H1733" s="382">
        <v>99</v>
      </c>
      <c r="I1733" s="382">
        <v>99</v>
      </c>
      <c r="J1733" s="382">
        <v>999</v>
      </c>
      <c r="K1733" s="382">
        <v>99</v>
      </c>
      <c r="L1733" s="382">
        <v>99</v>
      </c>
      <c r="M1733" s="382">
        <v>99</v>
      </c>
      <c r="N1733" s="382">
        <v>99</v>
      </c>
      <c r="O1733" s="382">
        <v>9</v>
      </c>
      <c r="P1733" s="382">
        <v>9999</v>
      </c>
      <c r="Q1733" s="382">
        <v>6</v>
      </c>
      <c r="R1733" s="382">
        <v>65</v>
      </c>
      <c r="S1733" s="382">
        <v>4.4923076923076914</v>
      </c>
      <c r="T1733" s="382">
        <v>2.7384615384615394</v>
      </c>
      <c r="U1733" s="382">
        <v>6.5230769230769212</v>
      </c>
      <c r="V1733" s="382">
        <v>0</v>
      </c>
      <c r="W1733" s="382">
        <v>0</v>
      </c>
      <c r="X1733" s="382">
        <v>0</v>
      </c>
      <c r="Y1733" s="382">
        <v>0</v>
      </c>
      <c r="Z1733" s="382">
        <v>1.7979278013030022</v>
      </c>
      <c r="AA1733" s="382">
        <v>1.8656661167453299</v>
      </c>
      <c r="AB1733" s="382">
        <v>1.2923076923076919</v>
      </c>
      <c r="AC1733" s="382">
        <v>46.810424740423713</v>
      </c>
      <c r="AD1733" s="382">
        <v>36.611134093633666</v>
      </c>
      <c r="AE1733" s="382">
        <v>38.521432759633527</v>
      </c>
      <c r="AF1733" s="382">
        <v>0.3730700797796016</v>
      </c>
      <c r="AG1733" s="382">
        <v>0.32270634939964449</v>
      </c>
      <c r="AH1733" s="382">
        <v>10.769230769230772</v>
      </c>
    </row>
    <row r="1734" spans="1:34" ht="15.6">
      <c r="A1734" s="382">
        <v>14</v>
      </c>
      <c r="B1734" s="382">
        <v>87</v>
      </c>
      <c r="C1734" s="382">
        <v>2017</v>
      </c>
      <c r="D1734" s="382">
        <v>99</v>
      </c>
      <c r="E1734" s="382">
        <v>99</v>
      </c>
      <c r="F1734" s="382">
        <v>99</v>
      </c>
      <c r="G1734" s="382">
        <v>99</v>
      </c>
      <c r="H1734" s="382">
        <v>99</v>
      </c>
      <c r="I1734" s="382">
        <v>99</v>
      </c>
      <c r="J1734" s="382">
        <v>999</v>
      </c>
      <c r="K1734" s="382">
        <v>99</v>
      </c>
      <c r="L1734" s="382">
        <v>99</v>
      </c>
      <c r="M1734" s="382">
        <v>99</v>
      </c>
      <c r="N1734" s="382">
        <v>99</v>
      </c>
      <c r="O1734" s="382">
        <v>11</v>
      </c>
      <c r="P1734" s="382">
        <v>9999</v>
      </c>
      <c r="Q1734" s="382">
        <v>50</v>
      </c>
      <c r="R1734" s="382">
        <v>726</v>
      </c>
      <c r="S1734" s="382">
        <v>4.4862258953168057</v>
      </c>
      <c r="T1734" s="382">
        <v>3.3099173553718999</v>
      </c>
      <c r="U1734" s="382">
        <v>8.2604683195592195</v>
      </c>
      <c r="V1734" s="382">
        <v>0</v>
      </c>
      <c r="W1734" s="382">
        <v>0</v>
      </c>
      <c r="X1734" s="382">
        <v>2.8925619834710745</v>
      </c>
      <c r="Y1734" s="382">
        <v>0.27548209366391191</v>
      </c>
      <c r="Z1734" s="382">
        <v>3.4230573386612022</v>
      </c>
      <c r="AA1734" s="382">
        <v>1.1068048091738767</v>
      </c>
      <c r="AB1734" s="382">
        <v>1.5654977447323748</v>
      </c>
      <c r="AC1734" s="382">
        <v>50.071710276388387</v>
      </c>
      <c r="AD1734" s="382">
        <v>53.006168190043795</v>
      </c>
      <c r="AE1734" s="382">
        <v>37.569278377076571</v>
      </c>
      <c r="AF1734" s="382">
        <v>4.1669058141537052</v>
      </c>
      <c r="AG1734" s="382">
        <v>4.5643920943033196</v>
      </c>
      <c r="AH1734" s="382">
        <v>0.96418732782369132</v>
      </c>
    </row>
    <row r="1735" spans="1:34" ht="15.6">
      <c r="A1735" s="382">
        <v>14</v>
      </c>
      <c r="B1735" s="382">
        <v>88</v>
      </c>
      <c r="C1735" s="382">
        <v>2017</v>
      </c>
      <c r="D1735" s="382">
        <v>99</v>
      </c>
      <c r="E1735" s="382">
        <v>99</v>
      </c>
      <c r="F1735" s="382">
        <v>99</v>
      </c>
      <c r="G1735" s="382">
        <v>99</v>
      </c>
      <c r="H1735" s="382">
        <v>99</v>
      </c>
      <c r="I1735" s="382">
        <v>99</v>
      </c>
      <c r="J1735" s="382">
        <v>999</v>
      </c>
      <c r="K1735" s="382">
        <v>99</v>
      </c>
      <c r="L1735" s="382">
        <v>99</v>
      </c>
      <c r="M1735" s="382">
        <v>99</v>
      </c>
      <c r="N1735" s="382">
        <v>99</v>
      </c>
      <c r="O1735" s="382">
        <v>14</v>
      </c>
      <c r="P1735" s="382">
        <v>9999</v>
      </c>
      <c r="Q1735" s="382">
        <v>88</v>
      </c>
      <c r="R1735" s="382">
        <v>3310</v>
      </c>
      <c r="S1735" s="382">
        <v>4.5024169184290042</v>
      </c>
      <c r="T1735" s="382">
        <v>4.3688821752265854</v>
      </c>
      <c r="U1735" s="382">
        <v>6.8189123867069394</v>
      </c>
      <c r="V1735" s="382">
        <v>0</v>
      </c>
      <c r="W1735" s="382">
        <v>3.021148036253777E-2</v>
      </c>
      <c r="X1735" s="382">
        <v>1.6012084592145019</v>
      </c>
      <c r="Y1735" s="382">
        <v>0.12084592145015108</v>
      </c>
      <c r="Z1735" s="382">
        <v>2.9353155481049042</v>
      </c>
      <c r="AA1735" s="382">
        <v>1.1920533282354728</v>
      </c>
      <c r="AB1735" s="382">
        <v>1.531205601272434</v>
      </c>
      <c r="AC1735" s="382">
        <v>29.6674922288259</v>
      </c>
      <c r="AD1735" s="382">
        <v>9.5127036995891494</v>
      </c>
      <c r="AE1735" s="382">
        <v>46.734557237715563</v>
      </c>
      <c r="AF1735" s="382">
        <v>18.997876370315101</v>
      </c>
      <c r="AG1735" s="382">
        <v>17.178480966414163</v>
      </c>
      <c r="AH1735" s="382">
        <v>0.15105740181268884</v>
      </c>
    </row>
    <row r="1736" spans="1:34" ht="15.6">
      <c r="A1736" s="382">
        <v>14</v>
      </c>
      <c r="B1736" s="382">
        <v>89</v>
      </c>
      <c r="C1736" s="382">
        <v>2017</v>
      </c>
      <c r="D1736" s="382">
        <v>99</v>
      </c>
      <c r="E1736" s="382">
        <v>99</v>
      </c>
      <c r="F1736" s="382">
        <v>99</v>
      </c>
      <c r="G1736" s="382">
        <v>99</v>
      </c>
      <c r="H1736" s="382">
        <v>99</v>
      </c>
      <c r="I1736" s="382">
        <v>99</v>
      </c>
      <c r="J1736" s="382">
        <v>999</v>
      </c>
      <c r="K1736" s="382">
        <v>99</v>
      </c>
      <c r="L1736" s="382">
        <v>99</v>
      </c>
      <c r="M1736" s="382">
        <v>99</v>
      </c>
      <c r="N1736" s="382">
        <v>99</v>
      </c>
      <c r="O1736" s="382">
        <v>15</v>
      </c>
      <c r="P1736" s="382">
        <v>9999</v>
      </c>
      <c r="Q1736" s="382">
        <v>46</v>
      </c>
      <c r="R1736" s="382">
        <v>1836</v>
      </c>
      <c r="S1736" s="382">
        <v>4.9063180827886717</v>
      </c>
      <c r="T1736" s="382">
        <v>4.1988017429193887</v>
      </c>
      <c r="U1736" s="382">
        <v>7.1032135076252692</v>
      </c>
      <c r="V1736" s="382">
        <v>0</v>
      </c>
      <c r="W1736" s="382">
        <v>0</v>
      </c>
      <c r="X1736" s="382">
        <v>2.0152505446623095</v>
      </c>
      <c r="Y1736" s="382">
        <v>0.10893246187363832</v>
      </c>
      <c r="Z1736" s="382">
        <v>3.1448951477533145</v>
      </c>
      <c r="AA1736" s="382">
        <v>1.3535812883059883</v>
      </c>
      <c r="AB1736" s="382">
        <v>1.4481671542552099</v>
      </c>
      <c r="AC1736" s="382">
        <v>10.072817889070375</v>
      </c>
      <c r="AD1736" s="382">
        <v>-7.5626801073087107</v>
      </c>
      <c r="AE1736" s="382">
        <v>40.934001374267304</v>
      </c>
      <c r="AF1736" s="382">
        <v>10.537794868851519</v>
      </c>
      <c r="AG1736" s="382">
        <v>9.9258840936213684</v>
      </c>
      <c r="AH1736" s="382">
        <v>0</v>
      </c>
    </row>
    <row r="1737" spans="1:34" ht="15.6">
      <c r="A1737" s="382">
        <v>14</v>
      </c>
      <c r="B1737" s="382">
        <v>90</v>
      </c>
      <c r="C1737" s="382">
        <v>2017</v>
      </c>
      <c r="D1737" s="382">
        <v>99</v>
      </c>
      <c r="E1737" s="382">
        <v>99</v>
      </c>
      <c r="F1737" s="382">
        <v>99</v>
      </c>
      <c r="G1737" s="382">
        <v>99</v>
      </c>
      <c r="H1737" s="382">
        <v>99</v>
      </c>
      <c r="I1737" s="382">
        <v>99</v>
      </c>
      <c r="J1737" s="382">
        <v>999</v>
      </c>
      <c r="K1737" s="382">
        <v>99</v>
      </c>
      <c r="L1737" s="382">
        <v>99</v>
      </c>
      <c r="M1737" s="382">
        <v>99</v>
      </c>
      <c r="N1737" s="382">
        <v>99</v>
      </c>
      <c r="O1737" s="382">
        <v>16</v>
      </c>
      <c r="P1737" s="382">
        <v>9999</v>
      </c>
      <c r="Q1737" s="382">
        <v>30</v>
      </c>
      <c r="R1737" s="382">
        <v>707</v>
      </c>
      <c r="S1737" s="382">
        <v>5.9080622347949081</v>
      </c>
      <c r="T1737" s="382">
        <v>3.3493635077793504</v>
      </c>
      <c r="U1737" s="382">
        <v>9.3069306930693063</v>
      </c>
      <c r="V1737" s="382">
        <v>0</v>
      </c>
      <c r="W1737" s="382">
        <v>0</v>
      </c>
      <c r="X1737" s="382">
        <v>2.6874115983026878</v>
      </c>
      <c r="Y1737" s="382">
        <v>0.14144271570014141</v>
      </c>
      <c r="Z1737" s="382">
        <v>3.2158148893478824</v>
      </c>
      <c r="AA1737" s="382">
        <v>1.6224311848120805</v>
      </c>
      <c r="AB1737" s="382">
        <v>2.1096891093281203</v>
      </c>
      <c r="AC1737" s="382">
        <v>31.296701917904969</v>
      </c>
      <c r="AD1737" s="382">
        <v>4.8991077135109755</v>
      </c>
      <c r="AE1737" s="382">
        <v>3.004566284990335</v>
      </c>
      <c r="AF1737" s="382">
        <v>4.0578545600642828</v>
      </c>
      <c r="AG1737" s="382">
        <v>5.0080372147397663</v>
      </c>
      <c r="AH1737" s="382">
        <v>0.14144271570014141</v>
      </c>
    </row>
    <row r="1738" spans="1:34" ht="15.6">
      <c r="A1738" s="382">
        <v>14</v>
      </c>
      <c r="B1738" s="382">
        <v>91</v>
      </c>
      <c r="C1738" s="382">
        <v>2017</v>
      </c>
      <c r="D1738" s="382">
        <v>99</v>
      </c>
      <c r="E1738" s="382">
        <v>99</v>
      </c>
      <c r="F1738" s="382">
        <v>99</v>
      </c>
      <c r="G1738" s="382">
        <v>99</v>
      </c>
      <c r="H1738" s="382">
        <v>99</v>
      </c>
      <c r="I1738" s="382">
        <v>99</v>
      </c>
      <c r="J1738" s="382">
        <v>999</v>
      </c>
      <c r="K1738" s="382">
        <v>99</v>
      </c>
      <c r="L1738" s="382">
        <v>99</v>
      </c>
      <c r="M1738" s="382">
        <v>99</v>
      </c>
      <c r="N1738" s="382">
        <v>99</v>
      </c>
      <c r="O1738" s="382">
        <v>18</v>
      </c>
      <c r="P1738" s="382">
        <v>9999</v>
      </c>
      <c r="Q1738" s="382">
        <v>27</v>
      </c>
      <c r="R1738" s="382">
        <v>583</v>
      </c>
      <c r="S1738" s="382">
        <v>4.5677530017152659</v>
      </c>
      <c r="T1738" s="382">
        <v>3.806174957118353</v>
      </c>
      <c r="U1738" s="382">
        <v>8.9840480274442598</v>
      </c>
      <c r="V1738" s="382">
        <v>0</v>
      </c>
      <c r="W1738" s="382">
        <v>0</v>
      </c>
      <c r="X1738" s="382">
        <v>2.9159519725557472</v>
      </c>
      <c r="Y1738" s="382">
        <v>0</v>
      </c>
      <c r="Z1738" s="382">
        <v>3.0289969827544203</v>
      </c>
      <c r="AA1738" s="382">
        <v>1.3541586771380769</v>
      </c>
      <c r="AB1738" s="382">
        <v>1.8162114311194455</v>
      </c>
      <c r="AC1738" s="382">
        <v>41.52023999954644</v>
      </c>
      <c r="AD1738" s="382">
        <v>41.315594896246097</v>
      </c>
      <c r="AE1738" s="382">
        <v>48.063244159166125</v>
      </c>
      <c r="AF1738" s="382">
        <v>3.3461516386385806</v>
      </c>
      <c r="AG1738" s="382">
        <v>3.9864128449304697</v>
      </c>
      <c r="AH1738" s="382">
        <v>0</v>
      </c>
    </row>
    <row r="1739" spans="1:34" ht="15.6">
      <c r="A1739" s="382">
        <v>14</v>
      </c>
      <c r="B1739" s="382">
        <v>92</v>
      </c>
      <c r="C1739" s="382">
        <v>2017</v>
      </c>
      <c r="D1739" s="382">
        <v>99</v>
      </c>
      <c r="E1739" s="382">
        <v>99</v>
      </c>
      <c r="F1739" s="382">
        <v>99</v>
      </c>
      <c r="G1739" s="382">
        <v>99</v>
      </c>
      <c r="H1739" s="382">
        <v>99</v>
      </c>
      <c r="I1739" s="382">
        <v>99</v>
      </c>
      <c r="J1739" s="382">
        <v>999</v>
      </c>
      <c r="K1739" s="382">
        <v>99</v>
      </c>
      <c r="L1739" s="382">
        <v>99</v>
      </c>
      <c r="M1739" s="382">
        <v>99</v>
      </c>
      <c r="N1739" s="382">
        <v>99</v>
      </c>
      <c r="O1739" s="382">
        <v>54</v>
      </c>
      <c r="P1739" s="382">
        <v>9999</v>
      </c>
      <c r="Q1739" s="382"/>
      <c r="R1739" s="382"/>
      <c r="S1739" s="382"/>
      <c r="T1739" s="382"/>
      <c r="U1739" s="382"/>
      <c r="V1739" s="382"/>
      <c r="W1739" s="382"/>
      <c r="X1739" s="382"/>
      <c r="Y1739" s="382"/>
      <c r="Z1739" s="382"/>
      <c r="AA1739" s="382"/>
      <c r="AB1739" s="382"/>
      <c r="AC1739" s="382"/>
      <c r="AD1739" s="382"/>
      <c r="AE1739" s="382"/>
      <c r="AF1739" s="382"/>
      <c r="AG1739" s="382"/>
      <c r="AH1739" s="382"/>
    </row>
    <row r="1740" spans="1:34" ht="15.6">
      <c r="A1740" s="382">
        <v>14</v>
      </c>
      <c r="B1740" s="382">
        <v>93</v>
      </c>
      <c r="C1740" s="382">
        <v>2016</v>
      </c>
      <c r="D1740" s="382">
        <v>99</v>
      </c>
      <c r="E1740" s="382">
        <v>99</v>
      </c>
      <c r="F1740" s="382">
        <v>99</v>
      </c>
      <c r="G1740" s="382">
        <v>99</v>
      </c>
      <c r="H1740" s="382">
        <v>99</v>
      </c>
      <c r="I1740" s="382">
        <v>99</v>
      </c>
      <c r="J1740" s="382">
        <v>999</v>
      </c>
      <c r="K1740" s="382">
        <v>99</v>
      </c>
      <c r="L1740" s="382">
        <v>99</v>
      </c>
      <c r="M1740" s="382">
        <v>99</v>
      </c>
      <c r="N1740" s="382">
        <v>99</v>
      </c>
      <c r="O1740" s="382">
        <v>1</v>
      </c>
      <c r="P1740" s="382">
        <v>9999</v>
      </c>
      <c r="Q1740" s="382">
        <v>7</v>
      </c>
      <c r="R1740" s="382">
        <v>115</v>
      </c>
      <c r="S1740" s="382">
        <v>5.8260869565217392</v>
      </c>
      <c r="T1740" s="382">
        <v>4.8173913043478258</v>
      </c>
      <c r="U1740" s="382">
        <v>11.526086956521741</v>
      </c>
      <c r="V1740" s="382">
        <v>0</v>
      </c>
      <c r="W1740" s="382">
        <v>0</v>
      </c>
      <c r="X1740" s="382">
        <v>8.695652173913043</v>
      </c>
      <c r="Y1740" s="382">
        <v>0</v>
      </c>
      <c r="Z1740" s="382">
        <v>3.6187455658970071</v>
      </c>
      <c r="AA1740" s="382">
        <v>1.2938709670577988</v>
      </c>
      <c r="AB1740" s="382">
        <v>1.8677240681393483</v>
      </c>
      <c r="AC1740" s="382">
        <v>71.468182999649116</v>
      </c>
      <c r="AD1740" s="382">
        <v>47.62188681732539</v>
      </c>
      <c r="AE1740" s="382">
        <v>42.9450377867296</v>
      </c>
      <c r="AF1740" s="382">
        <v>0.78686281217926779</v>
      </c>
      <c r="AG1740" s="382">
        <v>1.1897356910834005</v>
      </c>
      <c r="AH1740" s="382">
        <v>22.60869565217391</v>
      </c>
    </row>
    <row r="1741" spans="1:34" ht="15.6">
      <c r="A1741" s="382">
        <v>14</v>
      </c>
      <c r="B1741" s="382">
        <v>94</v>
      </c>
      <c r="C1741" s="382">
        <v>2016</v>
      </c>
      <c r="D1741" s="382">
        <v>99</v>
      </c>
      <c r="E1741" s="382">
        <v>99</v>
      </c>
      <c r="F1741" s="382">
        <v>99</v>
      </c>
      <c r="G1741" s="382">
        <v>99</v>
      </c>
      <c r="H1741" s="382">
        <v>99</v>
      </c>
      <c r="I1741" s="382">
        <v>99</v>
      </c>
      <c r="J1741" s="382">
        <v>999</v>
      </c>
      <c r="K1741" s="382">
        <v>99</v>
      </c>
      <c r="L1741" s="382">
        <v>99</v>
      </c>
      <c r="M1741" s="382">
        <v>99</v>
      </c>
      <c r="N1741" s="382">
        <v>99</v>
      </c>
      <c r="O1741" s="382">
        <v>4</v>
      </c>
      <c r="P1741" s="382">
        <v>9999</v>
      </c>
      <c r="Q1741" s="382">
        <v>24</v>
      </c>
      <c r="R1741" s="382">
        <v>744</v>
      </c>
      <c r="S1741" s="382">
        <v>4.9408602150537639</v>
      </c>
      <c r="T1741" s="382">
        <v>3.975806451612903</v>
      </c>
      <c r="U1741" s="382">
        <v>9.4165322580645121</v>
      </c>
      <c r="V1741" s="382">
        <v>0</v>
      </c>
      <c r="W1741" s="382">
        <v>0</v>
      </c>
      <c r="X1741" s="382">
        <v>3.897849462365591</v>
      </c>
      <c r="Y1741" s="382">
        <v>0</v>
      </c>
      <c r="Z1741" s="382">
        <v>3.5464859658468555</v>
      </c>
      <c r="AA1741" s="382">
        <v>1.5033107948962425</v>
      </c>
      <c r="AB1741" s="382">
        <v>1.6137699284265588</v>
      </c>
      <c r="AC1741" s="382">
        <v>21.046348020041421</v>
      </c>
      <c r="AD1741" s="382">
        <v>60.50622849514756</v>
      </c>
      <c r="AE1741" s="382">
        <v>20.77271267175772</v>
      </c>
      <c r="AF1741" s="382">
        <v>5.0906602805336991</v>
      </c>
      <c r="AG1741" s="382">
        <v>6.2883208435769049</v>
      </c>
      <c r="AH1741" s="382">
        <v>2.28494623655914</v>
      </c>
    </row>
    <row r="1742" spans="1:34" ht="15.6">
      <c r="A1742" s="382">
        <v>14</v>
      </c>
      <c r="B1742" s="382">
        <v>95</v>
      </c>
      <c r="C1742" s="382">
        <v>2016</v>
      </c>
      <c r="D1742" s="382">
        <v>99</v>
      </c>
      <c r="E1742" s="382">
        <v>99</v>
      </c>
      <c r="F1742" s="382">
        <v>99</v>
      </c>
      <c r="G1742" s="382">
        <v>99</v>
      </c>
      <c r="H1742" s="382">
        <v>99</v>
      </c>
      <c r="I1742" s="382">
        <v>99</v>
      </c>
      <c r="J1742" s="382">
        <v>999</v>
      </c>
      <c r="K1742" s="382">
        <v>99</v>
      </c>
      <c r="L1742" s="382">
        <v>99</v>
      </c>
      <c r="M1742" s="382">
        <v>99</v>
      </c>
      <c r="N1742" s="382">
        <v>99</v>
      </c>
      <c r="O1742" s="382">
        <v>8</v>
      </c>
      <c r="P1742" s="382">
        <v>9999</v>
      </c>
      <c r="Q1742" s="382">
        <v>26</v>
      </c>
      <c r="R1742" s="382">
        <v>1468</v>
      </c>
      <c r="S1742" s="382">
        <v>5.5252043596730243</v>
      </c>
      <c r="T1742" s="382">
        <v>3.3855585831062678</v>
      </c>
      <c r="U1742" s="382">
        <v>5.9216621253405979</v>
      </c>
      <c r="V1742" s="382">
        <v>0</v>
      </c>
      <c r="W1742" s="382">
        <v>0</v>
      </c>
      <c r="X1742" s="382">
        <v>0.54495912806539515</v>
      </c>
      <c r="Y1742" s="382">
        <v>0</v>
      </c>
      <c r="Z1742" s="382">
        <v>2.4710160659336662</v>
      </c>
      <c r="AA1742" s="382">
        <v>1.8169028200263455</v>
      </c>
      <c r="AB1742" s="382">
        <v>1.5159851793492949</v>
      </c>
      <c r="AC1742" s="382">
        <v>21.889823358127764</v>
      </c>
      <c r="AD1742" s="382">
        <v>41.745249291323489</v>
      </c>
      <c r="AE1742" s="382">
        <v>27.09895597578716</v>
      </c>
      <c r="AF1742" s="382">
        <v>10.044474854601438</v>
      </c>
      <c r="AG1742" s="382">
        <v>7.8026196624579347</v>
      </c>
      <c r="AH1742" s="382">
        <v>0.54495912806539515</v>
      </c>
    </row>
    <row r="1743" spans="1:34" ht="15.6">
      <c r="A1743" s="382">
        <v>14</v>
      </c>
      <c r="B1743" s="382">
        <v>96</v>
      </c>
      <c r="C1743" s="382">
        <v>2016</v>
      </c>
      <c r="D1743" s="382">
        <v>99</v>
      </c>
      <c r="E1743" s="382">
        <v>99</v>
      </c>
      <c r="F1743" s="382">
        <v>99</v>
      </c>
      <c r="G1743" s="382">
        <v>99</v>
      </c>
      <c r="H1743" s="382">
        <v>99</v>
      </c>
      <c r="I1743" s="382">
        <v>99</v>
      </c>
      <c r="J1743" s="382">
        <v>999</v>
      </c>
      <c r="K1743" s="382">
        <v>99</v>
      </c>
      <c r="L1743" s="382">
        <v>99</v>
      </c>
      <c r="M1743" s="382">
        <v>99</v>
      </c>
      <c r="N1743" s="382">
        <v>99</v>
      </c>
      <c r="O1743" s="382">
        <v>9</v>
      </c>
      <c r="P1743" s="382">
        <v>9999</v>
      </c>
      <c r="Q1743" s="382">
        <v>5</v>
      </c>
      <c r="R1743" s="382">
        <v>59</v>
      </c>
      <c r="S1743" s="382">
        <v>4.4915254237288131</v>
      </c>
      <c r="T1743" s="382">
        <v>3.4745762711864403</v>
      </c>
      <c r="U1743" s="382">
        <v>6.6440677966101696</v>
      </c>
      <c r="V1743" s="382">
        <v>0</v>
      </c>
      <c r="W1743" s="382">
        <v>0</v>
      </c>
      <c r="X1743" s="382">
        <v>0</v>
      </c>
      <c r="Y1743" s="382">
        <v>0</v>
      </c>
      <c r="Z1743" s="382">
        <v>2.2706880303108221</v>
      </c>
      <c r="AA1743" s="382">
        <v>1.8989103151404647</v>
      </c>
      <c r="AB1743" s="382">
        <v>1.4997845291951819</v>
      </c>
      <c r="AC1743" s="382">
        <v>14.199016371568524</v>
      </c>
      <c r="AD1743" s="382">
        <v>62.145001330380055</v>
      </c>
      <c r="AE1743" s="382">
        <v>-14.73712847490833</v>
      </c>
      <c r="AF1743" s="382">
        <v>0.40369483407458095</v>
      </c>
      <c r="AG1743" s="382">
        <v>0.35184940845318208</v>
      </c>
      <c r="AH1743" s="382">
        <v>0</v>
      </c>
    </row>
    <row r="1744" spans="1:34" ht="15.6">
      <c r="A1744" s="382">
        <v>14</v>
      </c>
      <c r="B1744" s="382">
        <v>97</v>
      </c>
      <c r="C1744" s="382">
        <v>2016</v>
      </c>
      <c r="D1744" s="382">
        <v>99</v>
      </c>
      <c r="E1744" s="382">
        <v>99</v>
      </c>
      <c r="F1744" s="382">
        <v>99</v>
      </c>
      <c r="G1744" s="382">
        <v>99</v>
      </c>
      <c r="H1744" s="382">
        <v>99</v>
      </c>
      <c r="I1744" s="382">
        <v>99</v>
      </c>
      <c r="J1744" s="382">
        <v>999</v>
      </c>
      <c r="K1744" s="382">
        <v>99</v>
      </c>
      <c r="L1744" s="382">
        <v>99</v>
      </c>
      <c r="M1744" s="382">
        <v>99</v>
      </c>
      <c r="N1744" s="382">
        <v>99</v>
      </c>
      <c r="O1744" s="382">
        <v>11</v>
      </c>
      <c r="P1744" s="382">
        <v>9999</v>
      </c>
      <c r="Q1744" s="382">
        <v>64</v>
      </c>
      <c r="R1744" s="382">
        <v>720</v>
      </c>
      <c r="S1744" s="382">
        <v>4.3597222222222225</v>
      </c>
      <c r="T1744" s="382">
        <v>3.2569444444444442</v>
      </c>
      <c r="U1744" s="382">
        <v>7.6665277777777741</v>
      </c>
      <c r="V1744" s="382">
        <v>0</v>
      </c>
      <c r="W1744" s="382">
        <v>0</v>
      </c>
      <c r="X1744" s="382">
        <v>2.3611111111111112</v>
      </c>
      <c r="Y1744" s="382">
        <v>0.1388888888888889</v>
      </c>
      <c r="Z1744" s="382">
        <v>3.6057291063136367</v>
      </c>
      <c r="AA1744" s="382">
        <v>1.291979502140268</v>
      </c>
      <c r="AB1744" s="382">
        <v>1.5126619645961228</v>
      </c>
      <c r="AC1744" s="382">
        <v>51.61887063225597</v>
      </c>
      <c r="AD1744" s="382">
        <v>40.370979109275154</v>
      </c>
      <c r="AE1744" s="382">
        <v>44.164890322901698</v>
      </c>
      <c r="AF1744" s="382">
        <v>4.9264454327745471</v>
      </c>
      <c r="AG1744" s="382">
        <v>4.9545243615324468</v>
      </c>
      <c r="AH1744" s="382">
        <v>0</v>
      </c>
    </row>
    <row r="1745" spans="1:35" ht="15.6">
      <c r="A1745" s="382">
        <v>14</v>
      </c>
      <c r="B1745" s="382">
        <v>98</v>
      </c>
      <c r="C1745" s="382">
        <v>2016</v>
      </c>
      <c r="D1745" s="382">
        <v>99</v>
      </c>
      <c r="E1745" s="382">
        <v>99</v>
      </c>
      <c r="F1745" s="382">
        <v>99</v>
      </c>
      <c r="G1745" s="382">
        <v>99</v>
      </c>
      <c r="H1745" s="382">
        <v>99</v>
      </c>
      <c r="I1745" s="382">
        <v>99</v>
      </c>
      <c r="J1745" s="382">
        <v>999</v>
      </c>
      <c r="K1745" s="382">
        <v>99</v>
      </c>
      <c r="L1745" s="382">
        <v>99</v>
      </c>
      <c r="M1745" s="382">
        <v>99</v>
      </c>
      <c r="N1745" s="382">
        <v>99</v>
      </c>
      <c r="O1745" s="382">
        <v>14</v>
      </c>
      <c r="P1745" s="382">
        <v>9999</v>
      </c>
      <c r="Q1745" s="382">
        <v>79</v>
      </c>
      <c r="R1745" s="382">
        <v>2611</v>
      </c>
      <c r="S1745" s="382">
        <v>4.8042895442359264</v>
      </c>
      <c r="T1745" s="382">
        <v>4.1551129835312128</v>
      </c>
      <c r="U1745" s="382">
        <v>7.21800076599005</v>
      </c>
      <c r="V1745" s="382">
        <v>0</v>
      </c>
      <c r="W1745" s="382">
        <v>3.8299502106472622E-2</v>
      </c>
      <c r="X1745" s="382">
        <v>2.6809651474530831</v>
      </c>
      <c r="Y1745" s="382">
        <v>0.15319800842589049</v>
      </c>
      <c r="Z1745" s="382">
        <v>3.2095280142569886</v>
      </c>
      <c r="AA1745" s="382">
        <v>1.1879956112017451</v>
      </c>
      <c r="AB1745" s="382">
        <v>1.4069068617110485</v>
      </c>
      <c r="AC1745" s="382">
        <v>29.644917242703514</v>
      </c>
      <c r="AD1745" s="382">
        <v>23.693064948584745</v>
      </c>
      <c r="AE1745" s="382">
        <v>43.016790389431776</v>
      </c>
      <c r="AF1745" s="382">
        <v>17.865206979131031</v>
      </c>
      <c r="AG1745" s="382">
        <v>16.915878371403995</v>
      </c>
      <c r="AH1745" s="382">
        <v>0.4212945231711987</v>
      </c>
    </row>
    <row r="1746" spans="1:35" ht="15.6">
      <c r="A1746" s="382">
        <v>14</v>
      </c>
      <c r="B1746" s="382">
        <v>99</v>
      </c>
      <c r="C1746" s="382">
        <v>2016</v>
      </c>
      <c r="D1746" s="382">
        <v>99</v>
      </c>
      <c r="E1746" s="382">
        <v>99</v>
      </c>
      <c r="F1746" s="382">
        <v>99</v>
      </c>
      <c r="G1746" s="382">
        <v>99</v>
      </c>
      <c r="H1746" s="382">
        <v>99</v>
      </c>
      <c r="I1746" s="382">
        <v>99</v>
      </c>
      <c r="J1746" s="382">
        <v>999</v>
      </c>
      <c r="K1746" s="382">
        <v>99</v>
      </c>
      <c r="L1746" s="382">
        <v>99</v>
      </c>
      <c r="M1746" s="382">
        <v>99</v>
      </c>
      <c r="N1746" s="382">
        <v>99</v>
      </c>
      <c r="O1746" s="382">
        <v>15</v>
      </c>
      <c r="P1746" s="382">
        <v>9999</v>
      </c>
      <c r="Q1746" s="382">
        <v>35</v>
      </c>
      <c r="R1746" s="382">
        <v>1546</v>
      </c>
      <c r="S1746" s="382">
        <v>5.1131953428201804</v>
      </c>
      <c r="T1746" s="382">
        <v>4.0879689521345428</v>
      </c>
      <c r="U1746" s="382">
        <v>6.7183699870633795</v>
      </c>
      <c r="V1746" s="382">
        <v>0</v>
      </c>
      <c r="W1746" s="382">
        <v>0</v>
      </c>
      <c r="X1746" s="382">
        <v>0.90556274256144875</v>
      </c>
      <c r="Y1746" s="382">
        <v>6.4683053040103466E-2</v>
      </c>
      <c r="Z1746" s="382">
        <v>3.0683648839471256</v>
      </c>
      <c r="AA1746" s="382">
        <v>1.4506078520283849</v>
      </c>
      <c r="AB1746" s="382">
        <v>1.3967334425418056</v>
      </c>
      <c r="AC1746" s="382">
        <v>-5.303039940419235</v>
      </c>
      <c r="AD1746" s="382">
        <v>-22.375058745905314</v>
      </c>
      <c r="AE1746" s="382">
        <v>50.109197565362315</v>
      </c>
      <c r="AF1746" s="382">
        <v>10.57817310981868</v>
      </c>
      <c r="AG1746" s="382">
        <v>9.3227527189791193</v>
      </c>
      <c r="AH1746" s="382">
        <v>0</v>
      </c>
    </row>
    <row r="1747" spans="1:35" ht="15.6">
      <c r="A1747" s="382">
        <v>14</v>
      </c>
      <c r="B1747" s="382">
        <v>100</v>
      </c>
      <c r="C1747" s="382">
        <v>2016</v>
      </c>
      <c r="D1747" s="382">
        <v>99</v>
      </c>
      <c r="E1747" s="382">
        <v>99</v>
      </c>
      <c r="F1747" s="382">
        <v>99</v>
      </c>
      <c r="G1747" s="382">
        <v>99</v>
      </c>
      <c r="H1747" s="382">
        <v>99</v>
      </c>
      <c r="I1747" s="382">
        <v>99</v>
      </c>
      <c r="J1747" s="382">
        <v>999</v>
      </c>
      <c r="K1747" s="382">
        <v>99</v>
      </c>
      <c r="L1747" s="382">
        <v>99</v>
      </c>
      <c r="M1747" s="382">
        <v>99</v>
      </c>
      <c r="N1747" s="382">
        <v>99</v>
      </c>
      <c r="O1747" s="382">
        <v>16</v>
      </c>
      <c r="P1747" s="382">
        <v>9999</v>
      </c>
      <c r="Q1747" s="382">
        <v>30</v>
      </c>
      <c r="R1747" s="382">
        <v>506</v>
      </c>
      <c r="S1747" s="382">
        <v>6.4288537549407119</v>
      </c>
      <c r="T1747" s="382">
        <v>2.2193675889328066</v>
      </c>
      <c r="U1747" s="382">
        <v>9.8343873517786626</v>
      </c>
      <c r="V1747" s="382">
        <v>0</v>
      </c>
      <c r="W1747" s="382">
        <v>0</v>
      </c>
      <c r="X1747" s="382">
        <v>4.3478260869565215</v>
      </c>
      <c r="Y1747" s="382">
        <v>0.19762845849802371</v>
      </c>
      <c r="Z1747" s="382">
        <v>3.4757891190571528</v>
      </c>
      <c r="AA1747" s="382">
        <v>1.6763518733005638</v>
      </c>
      <c r="AB1747" s="382">
        <v>2.1295261946017425</v>
      </c>
      <c r="AC1747" s="382">
        <v>53.649467148290626</v>
      </c>
      <c r="AD1747" s="382">
        <v>-24.305565422890517</v>
      </c>
      <c r="AE1747" s="382">
        <v>0.68631909666990387</v>
      </c>
      <c r="AF1747" s="382">
        <v>3.4621963735887795</v>
      </c>
      <c r="AG1747" s="382">
        <v>4.4665128223079753</v>
      </c>
      <c r="AH1747" s="382">
        <v>0.39525691699604742</v>
      </c>
    </row>
    <row r="1748" spans="1:35" ht="15.6">
      <c r="A1748" s="382">
        <v>14</v>
      </c>
      <c r="B1748" s="382">
        <v>101</v>
      </c>
      <c r="C1748" s="382">
        <v>2016</v>
      </c>
      <c r="D1748" s="382">
        <v>99</v>
      </c>
      <c r="E1748" s="382">
        <v>99</v>
      </c>
      <c r="F1748" s="382">
        <v>99</v>
      </c>
      <c r="G1748" s="382">
        <v>99</v>
      </c>
      <c r="H1748" s="382">
        <v>99</v>
      </c>
      <c r="I1748" s="382">
        <v>99</v>
      </c>
      <c r="J1748" s="382">
        <v>999</v>
      </c>
      <c r="K1748" s="382">
        <v>99</v>
      </c>
      <c r="L1748" s="382">
        <v>99</v>
      </c>
      <c r="M1748" s="382">
        <v>99</v>
      </c>
      <c r="N1748" s="382">
        <v>99</v>
      </c>
      <c r="O1748" s="382">
        <v>18</v>
      </c>
      <c r="P1748" s="382">
        <v>9999</v>
      </c>
      <c r="Q1748" s="382">
        <v>34</v>
      </c>
      <c r="R1748" s="382">
        <v>556</v>
      </c>
      <c r="S1748" s="382">
        <v>4.5755395683453237</v>
      </c>
      <c r="T1748" s="382">
        <v>3.4892086330935244</v>
      </c>
      <c r="U1748" s="382">
        <v>9.1201438848920873</v>
      </c>
      <c r="V1748" s="382">
        <v>0.17985611510791363</v>
      </c>
      <c r="W1748" s="382">
        <v>0.35971223021582727</v>
      </c>
      <c r="X1748" s="382">
        <v>8.4532374100719441</v>
      </c>
      <c r="Y1748" s="382">
        <v>0.71942446043165453</v>
      </c>
      <c r="Z1748" s="382">
        <v>4.4420842190927647</v>
      </c>
      <c r="AA1748" s="382">
        <v>1.3583126289903349</v>
      </c>
      <c r="AB1748" s="382">
        <v>1.7490671983620021</v>
      </c>
      <c r="AC1748" s="382">
        <v>50.962050906285405</v>
      </c>
      <c r="AD1748" s="382">
        <v>64.602351160048556</v>
      </c>
      <c r="AE1748" s="382">
        <v>54.314098338049661</v>
      </c>
      <c r="AF1748" s="382">
        <v>3.8043106397536759</v>
      </c>
      <c r="AG1748" s="382">
        <v>4.551423419347949</v>
      </c>
      <c r="AH1748" s="382">
        <v>0</v>
      </c>
    </row>
    <row r="1749" spans="1:35" ht="15.6">
      <c r="A1749" s="382">
        <v>14</v>
      </c>
      <c r="B1749" s="382">
        <v>102</v>
      </c>
      <c r="C1749" s="382">
        <v>2016</v>
      </c>
      <c r="D1749" s="382">
        <v>99</v>
      </c>
      <c r="E1749" s="382">
        <v>99</v>
      </c>
      <c r="F1749" s="382">
        <v>99</v>
      </c>
      <c r="G1749" s="382">
        <v>99</v>
      </c>
      <c r="H1749" s="382">
        <v>99</v>
      </c>
      <c r="I1749" s="382">
        <v>99</v>
      </c>
      <c r="J1749" s="382">
        <v>999</v>
      </c>
      <c r="K1749" s="382">
        <v>99</v>
      </c>
      <c r="L1749" s="382">
        <v>99</v>
      </c>
      <c r="M1749" s="382">
        <v>99</v>
      </c>
      <c r="N1749" s="382">
        <v>99</v>
      </c>
      <c r="O1749" s="382">
        <v>54</v>
      </c>
      <c r="P1749" s="382">
        <v>9999</v>
      </c>
      <c r="Q1749" s="382"/>
      <c r="R1749" s="382"/>
      <c r="S1749" s="382"/>
      <c r="T1749" s="382"/>
      <c r="U1749" s="382"/>
      <c r="V1749" s="382"/>
      <c r="W1749" s="382"/>
      <c r="X1749" s="382"/>
      <c r="Y1749" s="382"/>
      <c r="Z1749" s="382"/>
      <c r="AA1749" s="382"/>
      <c r="AB1749" s="382"/>
      <c r="AC1749" s="382"/>
      <c r="AD1749" s="382"/>
      <c r="AE1749" s="382"/>
      <c r="AF1749" s="382"/>
      <c r="AG1749" s="382"/>
      <c r="AH1749" s="382"/>
    </row>
    <row r="1750" spans="1:35" s="468" customFormat="1" ht="15.6">
      <c r="A1750" s="382">
        <v>14</v>
      </c>
      <c r="B1750" s="382">
        <v>103</v>
      </c>
      <c r="C1750" s="382">
        <v>2015</v>
      </c>
      <c r="D1750" s="382">
        <v>99</v>
      </c>
      <c r="E1750" s="382">
        <v>99</v>
      </c>
      <c r="F1750" s="382">
        <v>99</v>
      </c>
      <c r="G1750" s="382">
        <v>99</v>
      </c>
      <c r="H1750" s="382">
        <v>99</v>
      </c>
      <c r="I1750" s="382">
        <v>99</v>
      </c>
      <c r="J1750" s="382">
        <v>999</v>
      </c>
      <c r="K1750" s="382">
        <v>99</v>
      </c>
      <c r="L1750" s="382">
        <v>99</v>
      </c>
      <c r="M1750" s="382">
        <v>99</v>
      </c>
      <c r="N1750" s="382">
        <v>99</v>
      </c>
      <c r="O1750" s="382">
        <v>1</v>
      </c>
      <c r="P1750" s="382">
        <v>9999</v>
      </c>
      <c r="Q1750" s="382">
        <v>47</v>
      </c>
      <c r="R1750" s="382">
        <v>1773</v>
      </c>
      <c r="S1750" s="382">
        <v>5.2955442752397071</v>
      </c>
      <c r="T1750" s="382">
        <v>4.2346305696559501</v>
      </c>
      <c r="U1750" s="382">
        <v>7.177270163564585</v>
      </c>
      <c r="V1750" s="382">
        <v>0</v>
      </c>
      <c r="W1750" s="382">
        <v>5.640157924421884E-2</v>
      </c>
      <c r="X1750" s="382">
        <v>1.8612521150592212</v>
      </c>
      <c r="Y1750" s="382">
        <v>0.11280315848843768</v>
      </c>
      <c r="Z1750" s="382">
        <v>2.6425489313951438</v>
      </c>
      <c r="AA1750" s="382">
        <v>1.1574167513267501</v>
      </c>
      <c r="AB1750" s="382">
        <v>1.4919210302221555</v>
      </c>
      <c r="AC1750" s="382">
        <v>32.122126173870342</v>
      </c>
      <c r="AD1750" s="382">
        <v>24.201057561116855</v>
      </c>
      <c r="AE1750" s="382">
        <v>44.325399698221162</v>
      </c>
      <c r="AF1750" s="382">
        <v>11.715342936434521</v>
      </c>
      <c r="AG1750" s="382">
        <v>11.344989199111687</v>
      </c>
      <c r="AH1750" s="382">
        <v>0</v>
      </c>
    </row>
    <row r="1751" spans="1:35" s="468" customFormat="1" ht="15.6">
      <c r="A1751" s="382">
        <v>14</v>
      </c>
      <c r="B1751" s="382">
        <v>104</v>
      </c>
      <c r="C1751" s="382">
        <v>2015</v>
      </c>
      <c r="D1751" s="382">
        <v>99</v>
      </c>
      <c r="E1751" s="382">
        <v>99</v>
      </c>
      <c r="F1751" s="382">
        <v>99</v>
      </c>
      <c r="G1751" s="382">
        <v>99</v>
      </c>
      <c r="H1751" s="382">
        <v>99</v>
      </c>
      <c r="I1751" s="382">
        <v>99</v>
      </c>
      <c r="J1751" s="382">
        <v>999</v>
      </c>
      <c r="K1751" s="382">
        <v>99</v>
      </c>
      <c r="L1751" s="382">
        <v>99</v>
      </c>
      <c r="M1751" s="382">
        <v>99</v>
      </c>
      <c r="N1751" s="382">
        <v>99</v>
      </c>
      <c r="O1751" s="382">
        <v>4</v>
      </c>
      <c r="P1751" s="382">
        <v>9999</v>
      </c>
      <c r="Q1751" s="382">
        <v>88</v>
      </c>
      <c r="R1751" s="382">
        <v>2680</v>
      </c>
      <c r="S1751" s="382">
        <v>5.4779850746268641</v>
      </c>
      <c r="T1751" s="382">
        <v>4.0951492537313436</v>
      </c>
      <c r="U1751" s="382">
        <v>7.8530970149253774</v>
      </c>
      <c r="V1751" s="382">
        <v>0</v>
      </c>
      <c r="W1751" s="382">
        <v>0</v>
      </c>
      <c r="X1751" s="382">
        <v>2.3507462686567155</v>
      </c>
      <c r="Y1751" s="382">
        <v>7.4626865671641771E-2</v>
      </c>
      <c r="Z1751" s="382">
        <v>3.0775859345626593</v>
      </c>
      <c r="AA1751" s="382">
        <v>1.4648494802460861</v>
      </c>
      <c r="AB1751" s="382">
        <v>1.6208456587118687</v>
      </c>
      <c r="AC1751" s="382">
        <v>25.701777722237928</v>
      </c>
      <c r="AD1751" s="382">
        <v>-12.279797689059288</v>
      </c>
      <c r="AE1751" s="382">
        <v>11.552743252888105</v>
      </c>
      <c r="AF1751" s="382">
        <v>17.708470992467291</v>
      </c>
      <c r="AG1751" s="382">
        <v>18.763411957381297</v>
      </c>
      <c r="AH1751" s="382">
        <v>0.93283582089552253</v>
      </c>
    </row>
    <row r="1752" spans="1:35" s="468" customFormat="1" ht="15.6">
      <c r="A1752" s="382">
        <v>14</v>
      </c>
      <c r="B1752" s="382">
        <v>105</v>
      </c>
      <c r="C1752" s="382">
        <v>2015</v>
      </c>
      <c r="D1752" s="382">
        <v>99</v>
      </c>
      <c r="E1752" s="382">
        <v>99</v>
      </c>
      <c r="F1752" s="382">
        <v>99</v>
      </c>
      <c r="G1752" s="382">
        <v>99</v>
      </c>
      <c r="H1752" s="382">
        <v>99</v>
      </c>
      <c r="I1752" s="382">
        <v>99</v>
      </c>
      <c r="J1752" s="382">
        <v>999</v>
      </c>
      <c r="K1752" s="382">
        <v>99</v>
      </c>
      <c r="L1752" s="382">
        <v>99</v>
      </c>
      <c r="M1752" s="382">
        <v>99</v>
      </c>
      <c r="N1752" s="382">
        <v>99</v>
      </c>
      <c r="O1752" s="382">
        <v>8</v>
      </c>
      <c r="P1752" s="382">
        <v>9999</v>
      </c>
      <c r="Q1752" s="382">
        <v>29</v>
      </c>
      <c r="R1752" s="382">
        <v>1277</v>
      </c>
      <c r="S1752" s="382">
        <v>5.7220046985121362</v>
      </c>
      <c r="T1752" s="382">
        <v>3.5520751761942049</v>
      </c>
      <c r="U1752" s="382">
        <v>5.7897415818324207</v>
      </c>
      <c r="V1752" s="382">
        <v>0.15661707126076749</v>
      </c>
      <c r="W1752" s="382">
        <v>0</v>
      </c>
      <c r="X1752" s="382">
        <v>1.0180109631949883</v>
      </c>
      <c r="Y1752" s="382">
        <v>0.46985121378230221</v>
      </c>
      <c r="Z1752" s="382">
        <v>2.6539395540214139</v>
      </c>
      <c r="AA1752" s="382">
        <v>1.6211966316213555</v>
      </c>
      <c r="AB1752" s="382">
        <v>1.5367558810834923</v>
      </c>
      <c r="AC1752" s="382">
        <v>15.032820934815449</v>
      </c>
      <c r="AD1752" s="382">
        <v>31.675730473408755</v>
      </c>
      <c r="AE1752" s="382">
        <v>34.543072003478891</v>
      </c>
      <c r="AF1752" s="382">
        <v>8.4379542751420633</v>
      </c>
      <c r="AG1752" s="382">
        <v>6.5915285017745902</v>
      </c>
      <c r="AH1752" s="382">
        <v>0.46985121378230221</v>
      </c>
    </row>
    <row r="1753" spans="1:35" s="468" customFormat="1" ht="15.6">
      <c r="A1753" s="382">
        <v>14</v>
      </c>
      <c r="B1753" s="382">
        <v>106</v>
      </c>
      <c r="C1753" s="382">
        <v>2015</v>
      </c>
      <c r="D1753" s="382">
        <v>99</v>
      </c>
      <c r="E1753" s="382">
        <v>99</v>
      </c>
      <c r="F1753" s="382">
        <v>99</v>
      </c>
      <c r="G1753" s="382">
        <v>99</v>
      </c>
      <c r="H1753" s="382">
        <v>99</v>
      </c>
      <c r="I1753" s="382">
        <v>99</v>
      </c>
      <c r="J1753" s="382">
        <v>999</v>
      </c>
      <c r="K1753" s="382">
        <v>99</v>
      </c>
      <c r="L1753" s="382">
        <v>99</v>
      </c>
      <c r="M1753" s="382">
        <v>99</v>
      </c>
      <c r="N1753" s="382">
        <v>99</v>
      </c>
      <c r="O1753" s="382">
        <v>9</v>
      </c>
      <c r="P1753" s="382">
        <v>9999</v>
      </c>
      <c r="Q1753" s="382">
        <v>14</v>
      </c>
      <c r="R1753" s="382">
        <v>83</v>
      </c>
      <c r="S1753" s="382">
        <v>4.9397590361445793</v>
      </c>
      <c r="T1753" s="382">
        <v>3.8072289156626495</v>
      </c>
      <c r="U1753" s="382">
        <v>10.839759036144578</v>
      </c>
      <c r="V1753" s="382">
        <v>0</v>
      </c>
      <c r="W1753" s="382">
        <v>0</v>
      </c>
      <c r="X1753" s="382">
        <v>9.6385542168674689</v>
      </c>
      <c r="Y1753" s="382">
        <v>1.2048192771084336</v>
      </c>
      <c r="Z1753" s="382">
        <v>4.192073408232341</v>
      </c>
      <c r="AA1753" s="382">
        <v>1.7170259914134762</v>
      </c>
      <c r="AB1753" s="382">
        <v>1.5402849941683761</v>
      </c>
      <c r="AC1753" s="382">
        <v>70.602729977951185</v>
      </c>
      <c r="AD1753" s="382">
        <v>42.773524752287258</v>
      </c>
      <c r="AE1753" s="382">
        <v>32.816662824361174</v>
      </c>
      <c r="AF1753" s="382">
        <v>0.54843398969208379</v>
      </c>
      <c r="AG1753" s="382">
        <v>0.8021097170550614</v>
      </c>
      <c r="AH1753" s="382">
        <v>2.4096385542168672</v>
      </c>
    </row>
    <row r="1754" spans="1:35" s="468" customFormat="1" ht="15.6">
      <c r="A1754" s="382">
        <v>14</v>
      </c>
      <c r="B1754" s="382">
        <v>107</v>
      </c>
      <c r="C1754" s="382">
        <v>2015</v>
      </c>
      <c r="D1754" s="382">
        <v>99</v>
      </c>
      <c r="E1754" s="382">
        <v>99</v>
      </c>
      <c r="F1754" s="382">
        <v>99</v>
      </c>
      <c r="G1754" s="382">
        <v>99</v>
      </c>
      <c r="H1754" s="382">
        <v>99</v>
      </c>
      <c r="I1754" s="382">
        <v>99</v>
      </c>
      <c r="J1754" s="382">
        <v>999</v>
      </c>
      <c r="K1754" s="382">
        <v>99</v>
      </c>
      <c r="L1754" s="382">
        <v>99</v>
      </c>
      <c r="M1754" s="382">
        <v>99</v>
      </c>
      <c r="N1754" s="382">
        <v>99</v>
      </c>
      <c r="O1754" s="382">
        <v>11</v>
      </c>
      <c r="P1754" s="382">
        <v>9999</v>
      </c>
      <c r="Q1754" s="382">
        <v>53</v>
      </c>
      <c r="R1754" s="382">
        <v>926</v>
      </c>
      <c r="S1754" s="382">
        <v>4.1835853131749454</v>
      </c>
      <c r="T1754" s="382">
        <v>3.2138228941684672</v>
      </c>
      <c r="U1754" s="382">
        <v>7.2322894168466547</v>
      </c>
      <c r="V1754" s="382">
        <v>0</v>
      </c>
      <c r="W1754" s="382">
        <v>0</v>
      </c>
      <c r="X1754" s="382">
        <v>3.1317494600431974</v>
      </c>
      <c r="Y1754" s="382">
        <v>0.21598272138228936</v>
      </c>
      <c r="Z1754" s="382">
        <v>4.0483904150853514</v>
      </c>
      <c r="AA1754" s="382">
        <v>1.3789494611376327</v>
      </c>
      <c r="AB1754" s="382">
        <v>1.5565867387746144</v>
      </c>
      <c r="AC1754" s="382">
        <v>65.123583162706566</v>
      </c>
      <c r="AD1754" s="382">
        <v>57.278626028404837</v>
      </c>
      <c r="AE1754" s="382">
        <v>59.199041720287887</v>
      </c>
      <c r="AF1754" s="382">
        <v>6.1186731862032513</v>
      </c>
      <c r="AG1754" s="382">
        <v>5.9706668735016724</v>
      </c>
      <c r="AH1754" s="382">
        <v>0</v>
      </c>
    </row>
    <row r="1755" spans="1:35" s="468" customFormat="1" ht="15.6">
      <c r="A1755" s="382">
        <v>14</v>
      </c>
      <c r="B1755" s="382">
        <v>108</v>
      </c>
      <c r="C1755" s="382">
        <v>2015</v>
      </c>
      <c r="D1755" s="382">
        <v>99</v>
      </c>
      <c r="E1755" s="382">
        <v>99</v>
      </c>
      <c r="F1755" s="382">
        <v>99</v>
      </c>
      <c r="G1755" s="382">
        <v>99</v>
      </c>
      <c r="H1755" s="382">
        <v>99</v>
      </c>
      <c r="I1755" s="382">
        <v>99</v>
      </c>
      <c r="J1755" s="382">
        <v>999</v>
      </c>
      <c r="K1755" s="382">
        <v>99</v>
      </c>
      <c r="L1755" s="382">
        <v>99</v>
      </c>
      <c r="M1755" s="382">
        <v>99</v>
      </c>
      <c r="N1755" s="382">
        <v>99</v>
      </c>
      <c r="O1755" s="382">
        <v>14</v>
      </c>
      <c r="P1755" s="382">
        <v>9999</v>
      </c>
      <c r="Q1755" s="382">
        <v>152</v>
      </c>
      <c r="R1755" s="382">
        <v>4140</v>
      </c>
      <c r="S1755" s="382">
        <v>4.5326086956521747</v>
      </c>
      <c r="T1755" s="382">
        <v>3.9200483091787448</v>
      </c>
      <c r="U1755" s="382">
        <v>7.1153623188405763</v>
      </c>
      <c r="V1755" s="382">
        <v>2.4154589371980673E-2</v>
      </c>
      <c r="W1755" s="382">
        <v>0</v>
      </c>
      <c r="X1755" s="382">
        <v>2.4396135265700489</v>
      </c>
      <c r="Y1755" s="382">
        <v>9.661835748792269E-2</v>
      </c>
      <c r="Z1755" s="382">
        <v>3.2406291121691351</v>
      </c>
      <c r="AA1755" s="382">
        <v>1.2718237719056404</v>
      </c>
      <c r="AB1755" s="382">
        <v>1.502697734329167</v>
      </c>
      <c r="AC1755" s="382">
        <v>30.466573937044089</v>
      </c>
      <c r="AD1755" s="382">
        <v>18.111579086841971</v>
      </c>
      <c r="AE1755" s="382">
        <v>42.810856336083553</v>
      </c>
      <c r="AF1755" s="382">
        <v>27.355623100303955</v>
      </c>
      <c r="AG1755" s="382">
        <v>26.262339892320966</v>
      </c>
      <c r="AH1755" s="382">
        <v>0.21739130434782608</v>
      </c>
    </row>
    <row r="1756" spans="1:35" s="468" customFormat="1" ht="15.6">
      <c r="A1756" s="382">
        <v>14</v>
      </c>
      <c r="B1756" s="382">
        <v>109</v>
      </c>
      <c r="C1756" s="382">
        <v>2015</v>
      </c>
      <c r="D1756" s="382">
        <v>99</v>
      </c>
      <c r="E1756" s="382">
        <v>99</v>
      </c>
      <c r="F1756" s="382">
        <v>99</v>
      </c>
      <c r="G1756" s="382">
        <v>99</v>
      </c>
      <c r="H1756" s="382">
        <v>99</v>
      </c>
      <c r="I1756" s="382">
        <v>99</v>
      </c>
      <c r="J1756" s="382">
        <v>999</v>
      </c>
      <c r="K1756" s="382">
        <v>99</v>
      </c>
      <c r="L1756" s="382">
        <v>99</v>
      </c>
      <c r="M1756" s="382">
        <v>99</v>
      </c>
      <c r="N1756" s="382">
        <v>99</v>
      </c>
      <c r="O1756" s="382">
        <v>15</v>
      </c>
      <c r="P1756" s="382">
        <v>9999</v>
      </c>
      <c r="Q1756" s="382">
        <v>35</v>
      </c>
      <c r="R1756" s="382">
        <v>1594</v>
      </c>
      <c r="S1756" s="382">
        <v>4.7132998745294863</v>
      </c>
      <c r="T1756" s="382">
        <v>4.1267252195733999</v>
      </c>
      <c r="U1756" s="382">
        <v>6.2041405269761682</v>
      </c>
      <c r="V1756" s="382">
        <v>0</v>
      </c>
      <c r="W1756" s="382">
        <v>0</v>
      </c>
      <c r="X1756" s="382">
        <v>0.62735257214554574</v>
      </c>
      <c r="Y1756" s="382">
        <v>0</v>
      </c>
      <c r="Z1756" s="382">
        <v>2.7830541919280249</v>
      </c>
      <c r="AA1756" s="382">
        <v>1.3759855695978489</v>
      </c>
      <c r="AB1756" s="382">
        <v>1.39958801646708</v>
      </c>
      <c r="AC1756" s="382">
        <v>9.652351854164106</v>
      </c>
      <c r="AD1756" s="382">
        <v>-16.050293013002285</v>
      </c>
      <c r="AE1756" s="382">
        <v>61.468067961097489</v>
      </c>
      <c r="AF1756" s="382">
        <v>10.532575657460022</v>
      </c>
      <c r="AG1756" s="382">
        <v>8.8166987171772089</v>
      </c>
      <c r="AH1756" s="382">
        <v>0</v>
      </c>
    </row>
    <row r="1757" spans="1:35" s="468" customFormat="1" ht="15.6">
      <c r="A1757" s="382">
        <v>14</v>
      </c>
      <c r="B1757" s="382">
        <v>110</v>
      </c>
      <c r="C1757" s="382">
        <v>2015</v>
      </c>
      <c r="D1757" s="382">
        <v>99</v>
      </c>
      <c r="E1757" s="382">
        <v>99</v>
      </c>
      <c r="F1757" s="382">
        <v>99</v>
      </c>
      <c r="G1757" s="382">
        <v>99</v>
      </c>
      <c r="H1757" s="382">
        <v>99</v>
      </c>
      <c r="I1757" s="382">
        <v>99</v>
      </c>
      <c r="J1757" s="382">
        <v>999</v>
      </c>
      <c r="K1757" s="382">
        <v>99</v>
      </c>
      <c r="L1757" s="382">
        <v>99</v>
      </c>
      <c r="M1757" s="382">
        <v>99</v>
      </c>
      <c r="N1757" s="382">
        <v>99</v>
      </c>
      <c r="O1757" s="382">
        <v>16</v>
      </c>
      <c r="P1757" s="382">
        <v>9999</v>
      </c>
      <c r="Q1757" s="382">
        <v>24</v>
      </c>
      <c r="R1757" s="382">
        <v>390</v>
      </c>
      <c r="S1757" s="382">
        <v>5.8205128205128212</v>
      </c>
      <c r="T1757" s="382">
        <v>2.2923076923076922</v>
      </c>
      <c r="U1757" s="382">
        <v>9.2297435897435918</v>
      </c>
      <c r="V1757" s="382">
        <v>0</v>
      </c>
      <c r="W1757" s="382">
        <v>0</v>
      </c>
      <c r="X1757" s="382">
        <v>1.2820512820512819</v>
      </c>
      <c r="Y1757" s="382">
        <v>0</v>
      </c>
      <c r="Z1757" s="382">
        <v>2.5072791332842224</v>
      </c>
      <c r="AA1757" s="382">
        <v>1.6151811023613984</v>
      </c>
      <c r="AB1757" s="382">
        <v>2.2592697498885208</v>
      </c>
      <c r="AC1757" s="382">
        <v>46.82083118532028</v>
      </c>
      <c r="AD1757" s="382">
        <v>-1.4480691530083745</v>
      </c>
      <c r="AE1757" s="382">
        <v>-14.37212764937092</v>
      </c>
      <c r="AF1757" s="382">
        <v>2.5769789877097935</v>
      </c>
      <c r="AG1757" s="382">
        <v>3.2091520923767911</v>
      </c>
      <c r="AH1757" s="382">
        <v>0</v>
      </c>
    </row>
    <row r="1758" spans="1:35" s="468" customFormat="1" ht="15.6">
      <c r="A1758" s="382">
        <v>14</v>
      </c>
      <c r="B1758" s="382">
        <v>111</v>
      </c>
      <c r="C1758" s="382">
        <v>2015</v>
      </c>
      <c r="D1758" s="382">
        <v>99</v>
      </c>
      <c r="E1758" s="382">
        <v>99</v>
      </c>
      <c r="F1758" s="382">
        <v>99</v>
      </c>
      <c r="G1758" s="382">
        <v>99</v>
      </c>
      <c r="H1758" s="382">
        <v>99</v>
      </c>
      <c r="I1758" s="382">
        <v>99</v>
      </c>
      <c r="J1758" s="382">
        <v>999</v>
      </c>
      <c r="K1758" s="382">
        <v>99</v>
      </c>
      <c r="L1758" s="382">
        <v>99</v>
      </c>
      <c r="M1758" s="382">
        <v>99</v>
      </c>
      <c r="N1758" s="382">
        <v>99</v>
      </c>
      <c r="O1758" s="382">
        <v>18</v>
      </c>
      <c r="P1758" s="382">
        <v>9999</v>
      </c>
      <c r="Q1758" s="382">
        <v>39</v>
      </c>
      <c r="R1758" s="382">
        <v>927</v>
      </c>
      <c r="S1758" s="382">
        <v>4.8069039913700111</v>
      </c>
      <c r="T1758" s="382">
        <v>3.2847896440129447</v>
      </c>
      <c r="U1758" s="382">
        <v>9.2459546925566318</v>
      </c>
      <c r="V1758" s="382">
        <v>0</v>
      </c>
      <c r="W1758" s="382">
        <v>0</v>
      </c>
      <c r="X1758" s="382">
        <v>3.6677454153182314</v>
      </c>
      <c r="Y1758" s="382">
        <v>0.21574973031283703</v>
      </c>
      <c r="Z1758" s="382">
        <v>3.2291355545171379</v>
      </c>
      <c r="AA1758" s="382">
        <v>1.2781610198735078</v>
      </c>
      <c r="AB1758" s="382">
        <v>1.6159986054966713</v>
      </c>
      <c r="AC1758" s="382">
        <v>43.821232559617904</v>
      </c>
      <c r="AD1758" s="382">
        <v>57.834791875219395</v>
      </c>
      <c r="AE1758" s="382">
        <v>41.623605084017001</v>
      </c>
      <c r="AF1758" s="382">
        <v>6.1252808246332764</v>
      </c>
      <c r="AG1758" s="382">
        <v>7.6413053071900947</v>
      </c>
      <c r="AH1758" s="382">
        <v>0</v>
      </c>
    </row>
    <row r="1759" spans="1:35" s="468" customFormat="1" ht="15.6">
      <c r="A1759" s="382">
        <v>14</v>
      </c>
      <c r="B1759" s="382">
        <v>112</v>
      </c>
      <c r="C1759" s="382">
        <v>2015</v>
      </c>
      <c r="D1759" s="382">
        <v>99</v>
      </c>
      <c r="E1759" s="382">
        <v>99</v>
      </c>
      <c r="F1759" s="382">
        <v>99</v>
      </c>
      <c r="G1759" s="382">
        <v>99</v>
      </c>
      <c r="H1759" s="382">
        <v>99</v>
      </c>
      <c r="I1759" s="382">
        <v>99</v>
      </c>
      <c r="J1759" s="382">
        <v>999</v>
      </c>
      <c r="K1759" s="382">
        <v>99</v>
      </c>
      <c r="L1759" s="382">
        <v>99</v>
      </c>
      <c r="M1759" s="382">
        <v>99</v>
      </c>
      <c r="N1759" s="382">
        <v>99</v>
      </c>
      <c r="O1759" s="382">
        <v>54</v>
      </c>
      <c r="P1759" s="382">
        <v>9999</v>
      </c>
      <c r="Q1759" s="382">
        <v>44</v>
      </c>
      <c r="R1759" s="382">
        <v>1344</v>
      </c>
      <c r="S1759" s="382">
        <v>4.5565476190476195</v>
      </c>
      <c r="T1759" s="382">
        <v>3.515625</v>
      </c>
      <c r="U1759" s="382">
        <v>8.844642857142869</v>
      </c>
      <c r="V1759" s="382">
        <v>0</v>
      </c>
      <c r="W1759" s="382">
        <v>0</v>
      </c>
      <c r="X1759" s="382">
        <v>2.3809523809523818</v>
      </c>
      <c r="Y1759" s="382">
        <v>0.14880952380952389</v>
      </c>
      <c r="Z1759" s="382">
        <v>2.8578033090821844</v>
      </c>
      <c r="AA1759" s="382">
        <v>1.518169318971295</v>
      </c>
      <c r="AB1759" s="382">
        <v>1.5395751276442198</v>
      </c>
      <c r="AC1759" s="382">
        <v>39.716349912328901</v>
      </c>
      <c r="AD1759" s="382">
        <v>55.196643692778046</v>
      </c>
      <c r="AE1759" s="382">
        <v>54.922133995712009</v>
      </c>
      <c r="AF1759" s="382">
        <v>8.8806660499537475</v>
      </c>
      <c r="AG1759" s="382">
        <v>10.597797742110636</v>
      </c>
      <c r="AH1759" s="382">
        <v>0</v>
      </c>
    </row>
    <row r="1760" spans="1:35" ht="15.6">
      <c r="A1760" s="382">
        <v>16</v>
      </c>
      <c r="B1760" s="382">
        <v>1</v>
      </c>
      <c r="C1760" s="382">
        <v>2024</v>
      </c>
      <c r="D1760" s="382">
        <v>1</v>
      </c>
      <c r="E1760" s="382">
        <v>99</v>
      </c>
      <c r="F1760" s="382">
        <v>99</v>
      </c>
      <c r="G1760" s="382">
        <v>99</v>
      </c>
      <c r="H1760" s="382">
        <v>99</v>
      </c>
      <c r="I1760" s="382">
        <v>99</v>
      </c>
      <c r="J1760" s="382">
        <v>999</v>
      </c>
      <c r="K1760" s="382">
        <v>99</v>
      </c>
      <c r="L1760" s="382">
        <v>1</v>
      </c>
      <c r="M1760" s="382">
        <v>99</v>
      </c>
      <c r="N1760" s="382">
        <v>99</v>
      </c>
      <c r="O1760" s="382">
        <v>99</v>
      </c>
      <c r="P1760" s="382">
        <v>99</v>
      </c>
      <c r="Q1760" s="382"/>
      <c r="R1760" s="382">
        <v>0</v>
      </c>
      <c r="S1760" s="382"/>
      <c r="T1760" s="382"/>
      <c r="U1760" s="382"/>
      <c r="V1760" s="382"/>
      <c r="W1760" s="382"/>
      <c r="X1760" s="382"/>
      <c r="Y1760" s="382"/>
      <c r="Z1760" s="382"/>
      <c r="AA1760" s="382"/>
      <c r="AB1760" s="382"/>
      <c r="AC1760" s="382"/>
      <c r="AD1760" s="382"/>
      <c r="AE1760" s="382"/>
      <c r="AF1760" s="382"/>
      <c r="AG1760" s="382"/>
      <c r="AH1760" s="382"/>
      <c r="AI1760" s="382"/>
    </row>
    <row r="1761" spans="1:37" ht="15.6">
      <c r="A1761" s="382">
        <v>16</v>
      </c>
      <c r="B1761" s="382">
        <v>2</v>
      </c>
      <c r="C1761" s="382">
        <v>2024</v>
      </c>
      <c r="D1761" s="382">
        <v>2</v>
      </c>
      <c r="E1761" s="382">
        <v>99</v>
      </c>
      <c r="F1761" s="382">
        <v>99</v>
      </c>
      <c r="G1761" s="382">
        <v>99</v>
      </c>
      <c r="H1761" s="382">
        <v>99</v>
      </c>
      <c r="I1761" s="382">
        <v>99</v>
      </c>
      <c r="J1761" s="382">
        <v>999</v>
      </c>
      <c r="K1761" s="382">
        <v>99</v>
      </c>
      <c r="L1761" s="382">
        <v>1</v>
      </c>
      <c r="M1761" s="382">
        <v>99</v>
      </c>
      <c r="N1761" s="382">
        <v>99</v>
      </c>
      <c r="O1761" s="382">
        <v>99</v>
      </c>
      <c r="P1761" s="382">
        <v>99</v>
      </c>
      <c r="Q1761" s="382">
        <v>1</v>
      </c>
      <c r="R1761" s="382">
        <v>1</v>
      </c>
      <c r="S1761" s="382">
        <v>1</v>
      </c>
      <c r="T1761" s="382">
        <v>2</v>
      </c>
      <c r="U1761" s="382">
        <v>3.8</v>
      </c>
      <c r="V1761" s="382">
        <v>0</v>
      </c>
      <c r="W1761" s="382">
        <v>0</v>
      </c>
      <c r="X1761" s="382">
        <v>0</v>
      </c>
      <c r="Y1761" s="382">
        <v>0</v>
      </c>
      <c r="Z1761" s="382">
        <v>0</v>
      </c>
      <c r="AA1761" s="382">
        <v>0</v>
      </c>
      <c r="AB1761" s="382">
        <v>0</v>
      </c>
      <c r="AC1761" s="382"/>
      <c r="AD1761" s="382"/>
      <c r="AE1761" s="382"/>
      <c r="AF1761" s="382">
        <v>8.6132644272179135E-2</v>
      </c>
      <c r="AG1761" s="382">
        <v>5.0503708035405742E-2</v>
      </c>
      <c r="AH1761" s="382">
        <v>0</v>
      </c>
      <c r="AI1761" s="382">
        <v>1</v>
      </c>
      <c r="AJ1761">
        <v>70.8</v>
      </c>
      <c r="AK1761">
        <v>10.707394982320851</v>
      </c>
    </row>
    <row r="1762" spans="1:37" ht="15.6">
      <c r="A1762" s="382">
        <v>16</v>
      </c>
      <c r="B1762" s="382">
        <v>3</v>
      </c>
      <c r="C1762" s="382">
        <v>2024</v>
      </c>
      <c r="D1762" s="382">
        <v>3</v>
      </c>
      <c r="E1762" s="382">
        <v>99</v>
      </c>
      <c r="F1762" s="382">
        <v>99</v>
      </c>
      <c r="G1762" s="382">
        <v>99</v>
      </c>
      <c r="H1762" s="382">
        <v>99</v>
      </c>
      <c r="I1762" s="382">
        <v>99</v>
      </c>
      <c r="J1762" s="382">
        <v>999</v>
      </c>
      <c r="K1762" s="382">
        <v>99</v>
      </c>
      <c r="L1762" s="382">
        <v>1</v>
      </c>
      <c r="M1762" s="382">
        <v>99</v>
      </c>
      <c r="N1762" s="382">
        <v>99</v>
      </c>
      <c r="O1762" s="382">
        <v>99</v>
      </c>
      <c r="P1762" s="382">
        <v>99</v>
      </c>
      <c r="Q1762" s="382">
        <v>1</v>
      </c>
      <c r="R1762" s="382">
        <v>1</v>
      </c>
      <c r="S1762" s="382">
        <v>1</v>
      </c>
      <c r="T1762" s="382">
        <v>2</v>
      </c>
      <c r="U1762" s="382">
        <v>5.9</v>
      </c>
      <c r="V1762" s="382">
        <v>0</v>
      </c>
      <c r="W1762" s="382">
        <v>0</v>
      </c>
      <c r="X1762" s="382">
        <v>0</v>
      </c>
      <c r="Y1762" s="382">
        <v>0</v>
      </c>
      <c r="Z1762" s="382">
        <v>0</v>
      </c>
      <c r="AA1762" s="382">
        <v>0</v>
      </c>
      <c r="AB1762" s="382">
        <v>0</v>
      </c>
      <c r="AC1762" s="382"/>
      <c r="AD1762" s="382"/>
      <c r="AE1762" s="382"/>
      <c r="AF1762" s="382">
        <v>3.9354584809130247E-2</v>
      </c>
      <c r="AG1762" s="382">
        <v>3.4110750089612993E-2</v>
      </c>
      <c r="AH1762" s="382">
        <v>0</v>
      </c>
      <c r="AI1762" s="382">
        <v>1</v>
      </c>
      <c r="AJ1762">
        <v>84.2</v>
      </c>
      <c r="AK1762">
        <v>9.8836131182067639</v>
      </c>
    </row>
    <row r="1763" spans="1:37" ht="15.6">
      <c r="A1763" s="382">
        <v>16</v>
      </c>
      <c r="B1763" s="382">
        <v>4</v>
      </c>
      <c r="C1763" s="382">
        <v>2024</v>
      </c>
      <c r="D1763" s="382">
        <v>4</v>
      </c>
      <c r="E1763" s="382">
        <v>99</v>
      </c>
      <c r="F1763" s="382">
        <v>99</v>
      </c>
      <c r="G1763" s="382">
        <v>99</v>
      </c>
      <c r="H1763" s="382">
        <v>99</v>
      </c>
      <c r="I1763" s="382">
        <v>99</v>
      </c>
      <c r="J1763" s="382">
        <v>999</v>
      </c>
      <c r="K1763" s="382">
        <v>99</v>
      </c>
      <c r="L1763" s="382">
        <v>1</v>
      </c>
      <c r="M1763" s="382">
        <v>99</v>
      </c>
      <c r="N1763" s="382">
        <v>99</v>
      </c>
      <c r="O1763" s="382">
        <v>99</v>
      </c>
      <c r="P1763" s="382">
        <v>99</v>
      </c>
      <c r="Q1763" s="382">
        <v>3</v>
      </c>
      <c r="R1763" s="382">
        <v>3</v>
      </c>
      <c r="S1763" s="382">
        <v>1</v>
      </c>
      <c r="T1763" s="382">
        <v>2</v>
      </c>
      <c r="U1763" s="382">
        <v>5.533333333333335</v>
      </c>
      <c r="V1763" s="382">
        <v>0</v>
      </c>
      <c r="W1763" s="382">
        <v>0</v>
      </c>
      <c r="X1763" s="382">
        <v>0</v>
      </c>
      <c r="Y1763" s="382">
        <v>0</v>
      </c>
      <c r="Z1763" s="382">
        <v>1.0780641085864124</v>
      </c>
      <c r="AA1763" s="382">
        <v>0</v>
      </c>
      <c r="AB1763" s="382">
        <v>0</v>
      </c>
      <c r="AC1763" s="382"/>
      <c r="AD1763" s="382"/>
      <c r="AE1763" s="382"/>
      <c r="AF1763" s="382">
        <v>9.5389507154213043E-2</v>
      </c>
      <c r="AG1763" s="382">
        <v>7.9598363917965723E-2</v>
      </c>
      <c r="AH1763" s="382">
        <v>0</v>
      </c>
      <c r="AI1763" s="382">
        <v>3</v>
      </c>
      <c r="AJ1763">
        <v>80.233333333333348</v>
      </c>
      <c r="AK1763">
        <v>10.825139909739647</v>
      </c>
    </row>
    <row r="1764" spans="1:37" ht="15.6">
      <c r="A1764" s="382">
        <v>16</v>
      </c>
      <c r="B1764" s="382">
        <v>5</v>
      </c>
      <c r="C1764" s="382">
        <v>2024</v>
      </c>
      <c r="D1764" s="382">
        <v>5</v>
      </c>
      <c r="E1764" s="382">
        <v>99</v>
      </c>
      <c r="F1764" s="382">
        <v>99</v>
      </c>
      <c r="G1764" s="382">
        <v>99</v>
      </c>
      <c r="H1764" s="382">
        <v>99</v>
      </c>
      <c r="I1764" s="382">
        <v>99</v>
      </c>
      <c r="J1764" s="382">
        <v>999</v>
      </c>
      <c r="K1764" s="382">
        <v>99</v>
      </c>
      <c r="L1764" s="382">
        <v>1</v>
      </c>
      <c r="M1764" s="382">
        <v>99</v>
      </c>
      <c r="N1764" s="382">
        <v>99</v>
      </c>
      <c r="O1764" s="382">
        <v>99</v>
      </c>
      <c r="P1764" s="382">
        <v>99</v>
      </c>
      <c r="Q1764" s="382">
        <v>6</v>
      </c>
      <c r="R1764" s="382">
        <v>19</v>
      </c>
      <c r="S1764" s="382">
        <v>1</v>
      </c>
      <c r="T1764" s="382">
        <v>2.1052631578947363</v>
      </c>
      <c r="U1764" s="382">
        <v>2.2157894736842101</v>
      </c>
      <c r="V1764" s="382">
        <v>0</v>
      </c>
      <c r="W1764" s="382">
        <v>0</v>
      </c>
      <c r="X1764" s="382">
        <v>0</v>
      </c>
      <c r="Y1764" s="382">
        <v>0</v>
      </c>
      <c r="Z1764" s="382">
        <v>0.73503537895141557</v>
      </c>
      <c r="AA1764" s="382">
        <v>0</v>
      </c>
      <c r="AB1764" s="382">
        <v>0.30689220499185865</v>
      </c>
      <c r="AC1764" s="382"/>
      <c r="AD1764" s="382">
        <v>36.594427851591007</v>
      </c>
      <c r="AE1764" s="382"/>
      <c r="AF1764" s="382">
        <v>1.2234385061171931</v>
      </c>
      <c r="AG1764" s="382">
        <v>0.39688151060078974</v>
      </c>
      <c r="AH1764" s="382">
        <v>5.2631578947368443</v>
      </c>
      <c r="AI1764" s="382">
        <v>17</v>
      </c>
      <c r="AJ1764">
        <v>66.682352941176489</v>
      </c>
      <c r="AK1764">
        <v>6.9997865708047886</v>
      </c>
    </row>
    <row r="1765" spans="1:37" ht="15.6">
      <c r="A1765" s="382">
        <v>16</v>
      </c>
      <c r="B1765" s="382">
        <v>6</v>
      </c>
      <c r="C1765" s="382">
        <v>2024</v>
      </c>
      <c r="D1765" s="382">
        <v>6</v>
      </c>
      <c r="E1765" s="382">
        <v>99</v>
      </c>
      <c r="F1765" s="382">
        <v>99</v>
      </c>
      <c r="G1765" s="382">
        <v>99</v>
      </c>
      <c r="H1765" s="382">
        <v>99</v>
      </c>
      <c r="I1765" s="382">
        <v>99</v>
      </c>
      <c r="J1765" s="382">
        <v>999</v>
      </c>
      <c r="K1765" s="382">
        <v>99</v>
      </c>
      <c r="L1765" s="382">
        <v>1</v>
      </c>
      <c r="M1765" s="382">
        <v>99</v>
      </c>
      <c r="N1765" s="382">
        <v>99</v>
      </c>
      <c r="O1765" s="382">
        <v>99</v>
      </c>
      <c r="P1765" s="382">
        <v>99</v>
      </c>
      <c r="Q1765" s="382">
        <v>7</v>
      </c>
      <c r="R1765" s="382">
        <v>8</v>
      </c>
      <c r="S1765" s="382">
        <v>1</v>
      </c>
      <c r="T1765" s="382">
        <v>1.75</v>
      </c>
      <c r="U1765" s="382">
        <v>3.2</v>
      </c>
      <c r="V1765" s="382">
        <v>0</v>
      </c>
      <c r="W1765" s="382">
        <v>0</v>
      </c>
      <c r="X1765" s="382">
        <v>0</v>
      </c>
      <c r="Y1765" s="382">
        <v>0</v>
      </c>
      <c r="Z1765" s="382">
        <v>1.0476163419878473</v>
      </c>
      <c r="AA1765" s="382">
        <v>0</v>
      </c>
      <c r="AB1765" s="382">
        <v>0.4330127018922193</v>
      </c>
      <c r="AC1765" s="382"/>
      <c r="AD1765" s="382">
        <v>35.822052399561677</v>
      </c>
      <c r="AE1765" s="382"/>
      <c r="AF1765" s="382">
        <v>0.74418604651162801</v>
      </c>
      <c r="AG1765" s="382">
        <v>0.29851790524388683</v>
      </c>
      <c r="AH1765" s="382">
        <v>0</v>
      </c>
      <c r="AI1765" s="382">
        <v>8</v>
      </c>
      <c r="AJ1765">
        <v>69.699999999999989</v>
      </c>
      <c r="AK1765">
        <v>10.03226973745176</v>
      </c>
    </row>
    <row r="1766" spans="1:37" ht="15.6">
      <c r="A1766" s="382">
        <v>16</v>
      </c>
      <c r="B1766" s="382">
        <v>7</v>
      </c>
      <c r="C1766" s="382">
        <v>2024</v>
      </c>
      <c r="D1766" s="382">
        <v>7</v>
      </c>
      <c r="E1766" s="382">
        <v>99</v>
      </c>
      <c r="F1766" s="382">
        <v>99</v>
      </c>
      <c r="G1766" s="382">
        <v>99</v>
      </c>
      <c r="H1766" s="382">
        <v>99</v>
      </c>
      <c r="I1766" s="382">
        <v>99</v>
      </c>
      <c r="J1766" s="382">
        <v>999</v>
      </c>
      <c r="K1766" s="382">
        <v>99</v>
      </c>
      <c r="L1766" s="382">
        <v>1</v>
      </c>
      <c r="M1766" s="382">
        <v>99</v>
      </c>
      <c r="N1766" s="382">
        <v>99</v>
      </c>
      <c r="O1766" s="382">
        <v>99</v>
      </c>
      <c r="P1766" s="382">
        <v>99</v>
      </c>
      <c r="Q1766" s="382">
        <v>3</v>
      </c>
      <c r="R1766" s="382">
        <v>5</v>
      </c>
      <c r="S1766" s="382">
        <v>1</v>
      </c>
      <c r="T1766" s="382">
        <v>1.4</v>
      </c>
      <c r="U1766" s="382">
        <v>2.48</v>
      </c>
      <c r="V1766" s="382">
        <v>0</v>
      </c>
      <c r="W1766" s="382">
        <v>0</v>
      </c>
      <c r="X1766" s="382">
        <v>0</v>
      </c>
      <c r="Y1766" s="382">
        <v>0</v>
      </c>
      <c r="Z1766" s="382">
        <v>0.76262703859750491</v>
      </c>
      <c r="AA1766" s="382">
        <v>0</v>
      </c>
      <c r="AB1766" s="382">
        <v>0.48989794855663593</v>
      </c>
      <c r="AC1766" s="382"/>
      <c r="AD1766" s="382">
        <v>71.732666366986507</v>
      </c>
      <c r="AE1766" s="382"/>
      <c r="AF1766" s="382">
        <v>0.89126559714795006</v>
      </c>
      <c r="AG1766" s="382">
        <v>0.27171531247260927</v>
      </c>
      <c r="AH1766" s="382">
        <v>60</v>
      </c>
      <c r="AI1766" s="382">
        <v>5</v>
      </c>
      <c r="AJ1766">
        <v>67.14</v>
      </c>
      <c r="AK1766">
        <v>7.9612998664235102</v>
      </c>
    </row>
    <row r="1767" spans="1:37" ht="15.6">
      <c r="A1767" s="382">
        <v>16</v>
      </c>
      <c r="B1767" s="382">
        <v>8</v>
      </c>
      <c r="C1767" s="382">
        <v>2024</v>
      </c>
      <c r="D1767" s="382">
        <v>8</v>
      </c>
      <c r="E1767" s="382">
        <v>99</v>
      </c>
      <c r="F1767" s="382">
        <v>99</v>
      </c>
      <c r="G1767" s="382">
        <v>99</v>
      </c>
      <c r="H1767" s="382">
        <v>99</v>
      </c>
      <c r="I1767" s="382">
        <v>99</v>
      </c>
      <c r="J1767" s="382">
        <v>999</v>
      </c>
      <c r="K1767" s="382">
        <v>99</v>
      </c>
      <c r="L1767" s="382">
        <v>1</v>
      </c>
      <c r="M1767" s="382">
        <v>99</v>
      </c>
      <c r="N1767" s="382">
        <v>99</v>
      </c>
      <c r="O1767" s="382">
        <v>99</v>
      </c>
      <c r="P1767" s="382">
        <v>99</v>
      </c>
      <c r="Q1767" s="382"/>
      <c r="R1767" s="382">
        <v>0</v>
      </c>
      <c r="S1767" s="382"/>
      <c r="T1767" s="382"/>
      <c r="U1767" s="382"/>
      <c r="V1767" s="382"/>
      <c r="W1767" s="382"/>
      <c r="X1767" s="382"/>
      <c r="Y1767" s="382"/>
      <c r="Z1767" s="382"/>
      <c r="AA1767" s="382"/>
      <c r="AB1767" s="382"/>
      <c r="AC1767" s="382"/>
      <c r="AD1767" s="382"/>
      <c r="AE1767" s="382"/>
      <c r="AF1767" s="382"/>
      <c r="AG1767" s="382"/>
      <c r="AH1767" s="382"/>
      <c r="AI1767" s="382"/>
    </row>
    <row r="1768" spans="1:37" ht="15.6">
      <c r="A1768" s="382">
        <v>16</v>
      </c>
      <c r="B1768" s="382">
        <v>9</v>
      </c>
      <c r="C1768" s="382">
        <v>2024</v>
      </c>
      <c r="D1768" s="382">
        <v>9</v>
      </c>
      <c r="E1768" s="382">
        <v>99</v>
      </c>
      <c r="F1768" s="382">
        <v>99</v>
      </c>
      <c r="G1768" s="382">
        <v>99</v>
      </c>
      <c r="H1768" s="382">
        <v>99</v>
      </c>
      <c r="I1768" s="382">
        <v>99</v>
      </c>
      <c r="J1768" s="382">
        <v>999</v>
      </c>
      <c r="K1768" s="382">
        <v>99</v>
      </c>
      <c r="L1768" s="382">
        <v>1</v>
      </c>
      <c r="M1768" s="382">
        <v>99</v>
      </c>
      <c r="N1768" s="382">
        <v>99</v>
      </c>
      <c r="O1768" s="382">
        <v>99</v>
      </c>
      <c r="P1768" s="382">
        <v>99</v>
      </c>
      <c r="Q1768" s="382">
        <v>1</v>
      </c>
      <c r="R1768" s="382">
        <v>6</v>
      </c>
      <c r="S1768" s="382">
        <v>1</v>
      </c>
      <c r="T1768" s="382">
        <v>2.1666666666666661</v>
      </c>
      <c r="U1768" s="382">
        <v>6.4833333333333352</v>
      </c>
      <c r="V1768" s="382">
        <v>0</v>
      </c>
      <c r="W1768" s="382">
        <v>0</v>
      </c>
      <c r="X1768" s="382">
        <v>0</v>
      </c>
      <c r="Y1768" s="382">
        <v>0</v>
      </c>
      <c r="Z1768" s="382">
        <v>1.8169724513291003</v>
      </c>
      <c r="AA1768" s="382">
        <v>0</v>
      </c>
      <c r="AB1768" s="382">
        <v>0.3726779962499655</v>
      </c>
      <c r="AC1768" s="382"/>
      <c r="AD1768" s="382">
        <v>76.710888211612996</v>
      </c>
      <c r="AE1768" s="382"/>
      <c r="AF1768" s="382">
        <v>0.38412291933418702</v>
      </c>
      <c r="AG1768" s="382">
        <v>0.22988234042678923</v>
      </c>
      <c r="AH1768" s="382">
        <v>0</v>
      </c>
      <c r="AI1768" s="382">
        <v>6</v>
      </c>
      <c r="AJ1768" s="382">
        <v>122.0833333333333</v>
      </c>
      <c r="AK1768" s="382">
        <v>3.5429977297544992</v>
      </c>
    </row>
    <row r="1769" spans="1:37" ht="15.6">
      <c r="A1769" s="382">
        <v>16</v>
      </c>
      <c r="B1769" s="382">
        <v>10</v>
      </c>
      <c r="C1769" s="382">
        <v>2024</v>
      </c>
      <c r="D1769" s="382">
        <v>10</v>
      </c>
      <c r="E1769" s="382">
        <v>99</v>
      </c>
      <c r="F1769" s="382">
        <v>99</v>
      </c>
      <c r="G1769" s="382">
        <v>99</v>
      </c>
      <c r="H1769" s="382">
        <v>99</v>
      </c>
      <c r="I1769" s="382">
        <v>99</v>
      </c>
      <c r="J1769" s="382">
        <v>999</v>
      </c>
      <c r="K1769" s="382">
        <v>99</v>
      </c>
      <c r="L1769" s="382">
        <v>1</v>
      </c>
      <c r="M1769" s="382">
        <v>99</v>
      </c>
      <c r="N1769" s="382">
        <v>99</v>
      </c>
      <c r="O1769" s="382">
        <v>99</v>
      </c>
      <c r="P1769" s="382">
        <v>99</v>
      </c>
      <c r="Q1769" s="382">
        <v>1</v>
      </c>
      <c r="R1769" s="382">
        <v>1</v>
      </c>
      <c r="S1769" s="382">
        <v>1</v>
      </c>
      <c r="T1769" s="382">
        <v>2</v>
      </c>
      <c r="U1769" s="382">
        <v>2.6</v>
      </c>
      <c r="V1769" s="382">
        <v>0</v>
      </c>
      <c r="W1769" s="382">
        <v>0</v>
      </c>
      <c r="X1769" s="382">
        <v>0</v>
      </c>
      <c r="Y1769" s="382">
        <v>0</v>
      </c>
      <c r="Z1769" s="382">
        <v>0</v>
      </c>
      <c r="AA1769" s="382">
        <v>0</v>
      </c>
      <c r="AB1769" s="382">
        <v>0</v>
      </c>
      <c r="AC1769" s="382"/>
      <c r="AD1769" s="382"/>
      <c r="AE1769" s="382"/>
      <c r="AF1769" s="382">
        <v>3.8431975403535747E-2</v>
      </c>
      <c r="AG1769" s="382">
        <v>9.462838341965138E-3</v>
      </c>
      <c r="AH1769" s="382">
        <v>0</v>
      </c>
      <c r="AI1769" s="382">
        <v>1</v>
      </c>
      <c r="AJ1769" s="382">
        <v>68.3</v>
      </c>
      <c r="AK1769" s="382">
        <v>8.1603960493802781</v>
      </c>
    </row>
    <row r="1770" spans="1:37" ht="15.6">
      <c r="A1770" s="382">
        <v>16</v>
      </c>
      <c r="B1770" s="382">
        <v>11</v>
      </c>
      <c r="C1770" s="382">
        <v>2024</v>
      </c>
      <c r="D1770" s="382">
        <v>11</v>
      </c>
      <c r="E1770" s="382">
        <v>99</v>
      </c>
      <c r="F1770" s="382">
        <v>99</v>
      </c>
      <c r="G1770" s="382">
        <v>99</v>
      </c>
      <c r="H1770" s="382">
        <v>99</v>
      </c>
      <c r="I1770" s="382">
        <v>99</v>
      </c>
      <c r="J1770" s="382">
        <v>999</v>
      </c>
      <c r="K1770" s="382">
        <v>99</v>
      </c>
      <c r="L1770" s="382">
        <v>1</v>
      </c>
      <c r="M1770" s="382">
        <v>99</v>
      </c>
      <c r="N1770" s="382">
        <v>99</v>
      </c>
      <c r="O1770" s="382">
        <v>99</v>
      </c>
      <c r="P1770" s="382">
        <v>99</v>
      </c>
      <c r="Q1770" s="382"/>
      <c r="R1770" s="382">
        <v>0</v>
      </c>
      <c r="S1770" s="382"/>
      <c r="T1770" s="382"/>
      <c r="U1770" s="382"/>
      <c r="V1770" s="382"/>
      <c r="W1770" s="382"/>
      <c r="X1770" s="382"/>
      <c r="Y1770" s="382"/>
      <c r="Z1770" s="382"/>
      <c r="AA1770" s="382"/>
      <c r="AB1770" s="382"/>
      <c r="AC1770" s="382"/>
      <c r="AD1770" s="382"/>
      <c r="AE1770" s="382"/>
      <c r="AF1770" s="382"/>
      <c r="AG1770" s="382"/>
      <c r="AH1770" s="382"/>
      <c r="AI1770" s="382"/>
      <c r="AJ1770" s="382"/>
      <c r="AK1770" s="382"/>
    </row>
    <row r="1771" spans="1:37" ht="15.6">
      <c r="A1771" s="382">
        <v>16</v>
      </c>
      <c r="B1771" s="382">
        <v>12</v>
      </c>
      <c r="C1771" s="382">
        <v>2024</v>
      </c>
      <c r="D1771" s="382">
        <v>12</v>
      </c>
      <c r="E1771" s="382">
        <v>99</v>
      </c>
      <c r="F1771" s="382">
        <v>99</v>
      </c>
      <c r="G1771" s="382">
        <v>99</v>
      </c>
      <c r="H1771" s="382">
        <v>99</v>
      </c>
      <c r="I1771" s="382">
        <v>99</v>
      </c>
      <c r="J1771" s="382">
        <v>999</v>
      </c>
      <c r="K1771" s="382">
        <v>99</v>
      </c>
      <c r="L1771" s="382">
        <v>1</v>
      </c>
      <c r="M1771" s="382">
        <v>99</v>
      </c>
      <c r="N1771" s="382">
        <v>99</v>
      </c>
      <c r="O1771" s="382">
        <v>99</v>
      </c>
      <c r="P1771" s="382">
        <v>99</v>
      </c>
      <c r="Q1771" s="382"/>
      <c r="R1771" s="382">
        <v>0</v>
      </c>
      <c r="S1771" s="382"/>
      <c r="T1771" s="382"/>
      <c r="U1771" s="382"/>
      <c r="V1771" s="382"/>
      <c r="W1771" s="382"/>
      <c r="X1771" s="382"/>
      <c r="Y1771" s="382"/>
      <c r="Z1771" s="382"/>
      <c r="AA1771" s="382"/>
      <c r="AB1771" s="382"/>
      <c r="AC1771" s="382"/>
      <c r="AD1771" s="382"/>
      <c r="AE1771" s="382"/>
      <c r="AF1771" s="382"/>
      <c r="AG1771" s="382"/>
      <c r="AH1771" s="382"/>
      <c r="AI1771" s="382"/>
      <c r="AJ1771" s="382"/>
      <c r="AK1771" s="382"/>
    </row>
    <row r="1772" spans="1:37" ht="15.6">
      <c r="A1772" s="382">
        <v>16</v>
      </c>
      <c r="B1772" s="382">
        <v>13</v>
      </c>
      <c r="C1772" s="382">
        <v>2024</v>
      </c>
      <c r="D1772" s="382">
        <v>1</v>
      </c>
      <c r="E1772" s="382">
        <v>99</v>
      </c>
      <c r="F1772" s="382">
        <v>99</v>
      </c>
      <c r="G1772" s="382">
        <v>99</v>
      </c>
      <c r="H1772" s="382">
        <v>99</v>
      </c>
      <c r="I1772" s="382">
        <v>99</v>
      </c>
      <c r="J1772" s="382">
        <v>999</v>
      </c>
      <c r="K1772" s="382">
        <v>99</v>
      </c>
      <c r="L1772" s="382">
        <v>2</v>
      </c>
      <c r="M1772" s="382">
        <v>99</v>
      </c>
      <c r="N1772" s="382">
        <v>99</v>
      </c>
      <c r="O1772" s="382">
        <v>99</v>
      </c>
      <c r="P1772" s="382">
        <v>99</v>
      </c>
      <c r="Q1772" s="382">
        <v>4</v>
      </c>
      <c r="R1772" s="382">
        <v>4</v>
      </c>
      <c r="S1772" s="382">
        <v>2</v>
      </c>
      <c r="T1772" s="382">
        <v>2</v>
      </c>
      <c r="U1772" s="382">
        <v>4.5750000000000002</v>
      </c>
      <c r="V1772" s="382">
        <v>0</v>
      </c>
      <c r="W1772" s="382">
        <v>0</v>
      </c>
      <c r="X1772" s="382">
        <v>0</v>
      </c>
      <c r="Y1772" s="382">
        <v>0</v>
      </c>
      <c r="Z1772" s="382">
        <v>0.84963227339831981</v>
      </c>
      <c r="AA1772" s="382">
        <v>0</v>
      </c>
      <c r="AB1772" s="382">
        <v>0</v>
      </c>
      <c r="AC1772" s="382"/>
      <c r="AD1772" s="382"/>
      <c r="AE1772" s="382"/>
      <c r="AF1772" s="382">
        <v>1.9512195121951219</v>
      </c>
      <c r="AG1772" s="382">
        <v>0.95193508114856418</v>
      </c>
      <c r="AH1772" s="382">
        <v>0</v>
      </c>
      <c r="AI1772" s="382">
        <v>1</v>
      </c>
      <c r="AJ1772" s="382">
        <v>62.6</v>
      </c>
      <c r="AK1772" s="382">
        <v>16.713247983477324</v>
      </c>
    </row>
    <row r="1773" spans="1:37" ht="15.6">
      <c r="A1773" s="382">
        <v>16</v>
      </c>
      <c r="B1773" s="382">
        <v>14</v>
      </c>
      <c r="C1773" s="382">
        <v>2024</v>
      </c>
      <c r="D1773" s="382">
        <v>2</v>
      </c>
      <c r="E1773" s="382">
        <v>99</v>
      </c>
      <c r="F1773" s="382">
        <v>99</v>
      </c>
      <c r="G1773" s="382">
        <v>99</v>
      </c>
      <c r="H1773" s="382">
        <v>99</v>
      </c>
      <c r="I1773" s="382">
        <v>99</v>
      </c>
      <c r="J1773" s="382">
        <v>999</v>
      </c>
      <c r="K1773" s="382">
        <v>99</v>
      </c>
      <c r="L1773" s="382">
        <v>2</v>
      </c>
      <c r="M1773" s="382">
        <v>99</v>
      </c>
      <c r="N1773" s="382">
        <v>99</v>
      </c>
      <c r="O1773" s="382">
        <v>99</v>
      </c>
      <c r="P1773" s="382">
        <v>99</v>
      </c>
      <c r="Q1773" s="382">
        <v>5</v>
      </c>
      <c r="R1773" s="382">
        <v>6</v>
      </c>
      <c r="S1773" s="382">
        <v>2</v>
      </c>
      <c r="T1773" s="382">
        <v>2.1666666666666661</v>
      </c>
      <c r="U1773" s="382">
        <v>5.55</v>
      </c>
      <c r="V1773" s="382">
        <v>0</v>
      </c>
      <c r="W1773" s="382">
        <v>0</v>
      </c>
      <c r="X1773" s="382">
        <v>0</v>
      </c>
      <c r="Y1773" s="382">
        <v>0</v>
      </c>
      <c r="Z1773" s="382">
        <v>1.0735455276791963</v>
      </c>
      <c r="AA1773" s="382">
        <v>0</v>
      </c>
      <c r="AB1773" s="382">
        <v>0.3726779962499655</v>
      </c>
      <c r="AC1773" s="382"/>
      <c r="AD1773" s="382">
        <v>-27.077457786385938</v>
      </c>
      <c r="AE1773" s="382"/>
      <c r="AF1773" s="382">
        <v>0.51679586563307489</v>
      </c>
      <c r="AG1773" s="382">
        <v>0.4425719677839503</v>
      </c>
      <c r="AH1773" s="382">
        <v>0</v>
      </c>
      <c r="AI1773" s="382">
        <v>6</v>
      </c>
      <c r="AJ1773" s="382">
        <v>80.283333333333317</v>
      </c>
      <c r="AK1773" s="382">
        <v>11.032649083650861</v>
      </c>
    </row>
    <row r="1774" spans="1:37" ht="15.6">
      <c r="A1774" s="382">
        <v>16</v>
      </c>
      <c r="B1774" s="382">
        <v>15</v>
      </c>
      <c r="C1774" s="382">
        <v>2024</v>
      </c>
      <c r="D1774" s="382">
        <v>3</v>
      </c>
      <c r="E1774" s="382">
        <v>99</v>
      </c>
      <c r="F1774" s="382">
        <v>99</v>
      </c>
      <c r="G1774" s="382">
        <v>99</v>
      </c>
      <c r="H1774" s="382">
        <v>99</v>
      </c>
      <c r="I1774" s="382">
        <v>99</v>
      </c>
      <c r="J1774" s="382">
        <v>999</v>
      </c>
      <c r="K1774" s="382">
        <v>99</v>
      </c>
      <c r="L1774" s="382">
        <v>2</v>
      </c>
      <c r="M1774" s="382">
        <v>99</v>
      </c>
      <c r="N1774" s="382">
        <v>99</v>
      </c>
      <c r="O1774" s="382">
        <v>99</v>
      </c>
      <c r="P1774" s="382">
        <v>99</v>
      </c>
      <c r="Q1774" s="382">
        <v>5</v>
      </c>
      <c r="R1774" s="382">
        <v>8</v>
      </c>
      <c r="S1774" s="382">
        <v>2</v>
      </c>
      <c r="T1774" s="382">
        <v>2.875</v>
      </c>
      <c r="U1774" s="382">
        <v>4.7625000000000002</v>
      </c>
      <c r="V1774" s="382">
        <v>0</v>
      </c>
      <c r="W1774" s="382">
        <v>0</v>
      </c>
      <c r="X1774" s="382">
        <v>0</v>
      </c>
      <c r="Y1774" s="382">
        <v>0</v>
      </c>
      <c r="Z1774" s="382">
        <v>1.143391337206997</v>
      </c>
      <c r="AA1774" s="382">
        <v>0</v>
      </c>
      <c r="AB1774" s="382">
        <v>1.165922381636102</v>
      </c>
      <c r="AC1774" s="382"/>
      <c r="AD1774" s="382">
        <v>63.409270132751026</v>
      </c>
      <c r="AE1774" s="382"/>
      <c r="AF1774" s="382">
        <v>0.31483667847304198</v>
      </c>
      <c r="AG1774" s="382">
        <v>0.22027450481597535</v>
      </c>
      <c r="AH1774" s="382">
        <v>0</v>
      </c>
      <c r="AI1774" s="382">
        <v>3</v>
      </c>
      <c r="AJ1774" s="382">
        <v>77.866666666666688</v>
      </c>
      <c r="AK1774" s="382">
        <v>12.154256597513298</v>
      </c>
    </row>
    <row r="1775" spans="1:37" ht="15.6">
      <c r="A1775" s="382">
        <v>16</v>
      </c>
      <c r="B1775" s="382">
        <v>16</v>
      </c>
      <c r="C1775" s="382">
        <v>2024</v>
      </c>
      <c r="D1775" s="382">
        <v>4</v>
      </c>
      <c r="E1775" s="382">
        <v>99</v>
      </c>
      <c r="F1775" s="382">
        <v>99</v>
      </c>
      <c r="G1775" s="382">
        <v>99</v>
      </c>
      <c r="H1775" s="382">
        <v>99</v>
      </c>
      <c r="I1775" s="382">
        <v>99</v>
      </c>
      <c r="J1775" s="382">
        <v>999</v>
      </c>
      <c r="K1775" s="382">
        <v>99</v>
      </c>
      <c r="L1775" s="382">
        <v>2</v>
      </c>
      <c r="M1775" s="382">
        <v>99</v>
      </c>
      <c r="N1775" s="382">
        <v>99</v>
      </c>
      <c r="O1775" s="382">
        <v>99</v>
      </c>
      <c r="P1775" s="382">
        <v>99</v>
      </c>
      <c r="Q1775" s="382">
        <v>18</v>
      </c>
      <c r="R1775" s="382">
        <v>58</v>
      </c>
      <c r="S1775" s="382">
        <v>2</v>
      </c>
      <c r="T1775" s="382">
        <v>2.2241379310344827</v>
      </c>
      <c r="U1775" s="382">
        <v>5.0086206896551744</v>
      </c>
      <c r="V1775" s="382">
        <v>0</v>
      </c>
      <c r="W1775" s="382">
        <v>0</v>
      </c>
      <c r="X1775" s="382">
        <v>0</v>
      </c>
      <c r="Y1775" s="382">
        <v>0</v>
      </c>
      <c r="Z1775" s="382">
        <v>1.1275980701685342</v>
      </c>
      <c r="AA1775" s="382">
        <v>0</v>
      </c>
      <c r="AB1775" s="382">
        <v>0.45648973430599105</v>
      </c>
      <c r="AC1775" s="382"/>
      <c r="AD1775" s="382">
        <v>27.090941999497218</v>
      </c>
      <c r="AE1775" s="382"/>
      <c r="AF1775" s="382">
        <v>1.8441971383147848</v>
      </c>
      <c r="AG1775" s="382">
        <v>1.3929713685644001</v>
      </c>
      <c r="AH1775" s="382">
        <v>3.4482758620689653</v>
      </c>
      <c r="AI1775" s="382">
        <v>54</v>
      </c>
      <c r="AJ1775" s="382">
        <v>74.972222222222186</v>
      </c>
      <c r="AK1775" s="382">
        <v>11.855679595287484</v>
      </c>
    </row>
    <row r="1776" spans="1:37" ht="15.6">
      <c r="A1776" s="382">
        <v>16</v>
      </c>
      <c r="B1776" s="382">
        <v>17</v>
      </c>
      <c r="C1776" s="382">
        <v>2024</v>
      </c>
      <c r="D1776" s="382">
        <v>5</v>
      </c>
      <c r="E1776" s="382">
        <v>99</v>
      </c>
      <c r="F1776" s="382">
        <v>99</v>
      </c>
      <c r="G1776" s="382">
        <v>99</v>
      </c>
      <c r="H1776" s="382">
        <v>99</v>
      </c>
      <c r="I1776" s="382">
        <v>99</v>
      </c>
      <c r="J1776" s="382">
        <v>999</v>
      </c>
      <c r="K1776" s="382">
        <v>99</v>
      </c>
      <c r="L1776" s="382">
        <v>2</v>
      </c>
      <c r="M1776" s="382">
        <v>99</v>
      </c>
      <c r="N1776" s="382">
        <v>99</v>
      </c>
      <c r="O1776" s="382">
        <v>99</v>
      </c>
      <c r="P1776" s="382">
        <v>99</v>
      </c>
      <c r="Q1776" s="382">
        <v>15</v>
      </c>
      <c r="R1776" s="382">
        <v>58</v>
      </c>
      <c r="S1776" s="382">
        <v>2</v>
      </c>
      <c r="T1776" s="382">
        <v>2.4310344827586206</v>
      </c>
      <c r="U1776" s="382">
        <v>3.5258620689655156</v>
      </c>
      <c r="V1776" s="382">
        <v>0</v>
      </c>
      <c r="W1776" s="382">
        <v>0</v>
      </c>
      <c r="X1776" s="382">
        <v>0</v>
      </c>
      <c r="Y1776" s="382">
        <v>0</v>
      </c>
      <c r="Z1776" s="382">
        <v>1.5615598241576625</v>
      </c>
      <c r="AA1776" s="382">
        <v>0</v>
      </c>
      <c r="AB1776" s="382">
        <v>0.59050150998426643</v>
      </c>
      <c r="AC1776" s="382"/>
      <c r="AD1776" s="382">
        <v>-12.053685021637175</v>
      </c>
      <c r="AE1776" s="382"/>
      <c r="AF1776" s="382">
        <v>3.7347070186735354</v>
      </c>
      <c r="AG1776" s="382">
        <v>1.9278448674076367</v>
      </c>
      <c r="AH1776" s="382">
        <v>1.7241379310344827</v>
      </c>
      <c r="AI1776" s="382">
        <v>52</v>
      </c>
      <c r="AJ1776" s="382">
        <v>69.528846153846175</v>
      </c>
      <c r="AK1776" s="382">
        <v>9.8784888720946888</v>
      </c>
    </row>
    <row r="1777" spans="1:37" ht="15.6">
      <c r="A1777" s="382">
        <v>16</v>
      </c>
      <c r="B1777" s="382">
        <v>18</v>
      </c>
      <c r="C1777" s="382">
        <v>2024</v>
      </c>
      <c r="D1777" s="382">
        <v>6</v>
      </c>
      <c r="E1777" s="382">
        <v>99</v>
      </c>
      <c r="F1777" s="382">
        <v>99</v>
      </c>
      <c r="G1777" s="382">
        <v>99</v>
      </c>
      <c r="H1777" s="382">
        <v>99</v>
      </c>
      <c r="I1777" s="382">
        <v>99</v>
      </c>
      <c r="J1777" s="382">
        <v>999</v>
      </c>
      <c r="K1777" s="382">
        <v>99</v>
      </c>
      <c r="L1777" s="382">
        <v>2</v>
      </c>
      <c r="M1777" s="382">
        <v>99</v>
      </c>
      <c r="N1777" s="382">
        <v>99</v>
      </c>
      <c r="O1777" s="382">
        <v>99</v>
      </c>
      <c r="P1777" s="382">
        <v>99</v>
      </c>
      <c r="Q1777" s="382">
        <v>15</v>
      </c>
      <c r="R1777" s="382">
        <v>24</v>
      </c>
      <c r="S1777" s="382">
        <v>2</v>
      </c>
      <c r="T1777" s="382">
        <v>2.0833333333333339</v>
      </c>
      <c r="U1777" s="382">
        <v>4.8666666666666654</v>
      </c>
      <c r="V1777" s="382">
        <v>0</v>
      </c>
      <c r="W1777" s="382">
        <v>0</v>
      </c>
      <c r="X1777" s="382">
        <v>0</v>
      </c>
      <c r="Y1777" s="382">
        <v>0</v>
      </c>
      <c r="Z1777" s="382">
        <v>1.3406051701460155</v>
      </c>
      <c r="AA1777" s="382">
        <v>0</v>
      </c>
      <c r="AB1777" s="382">
        <v>0.64009547898904984</v>
      </c>
      <c r="AC1777" s="382"/>
      <c r="AD1777" s="382">
        <v>38.19740476873347</v>
      </c>
      <c r="AE1777" s="382"/>
      <c r="AF1777" s="382">
        <v>2.2325581395348832</v>
      </c>
      <c r="AG1777" s="382">
        <v>1.361987942675233</v>
      </c>
      <c r="AH1777" s="382">
        <v>0</v>
      </c>
      <c r="AI1777" s="382">
        <v>23</v>
      </c>
      <c r="AJ1777" s="382">
        <v>75.982608695652175</v>
      </c>
      <c r="AK1777" s="382">
        <v>10.79708713294468</v>
      </c>
    </row>
    <row r="1778" spans="1:37" ht="15.6">
      <c r="A1778" s="382">
        <v>16</v>
      </c>
      <c r="B1778" s="382">
        <v>19</v>
      </c>
      <c r="C1778" s="382">
        <v>2024</v>
      </c>
      <c r="D1778" s="382">
        <v>7</v>
      </c>
      <c r="E1778" s="382">
        <v>99</v>
      </c>
      <c r="F1778" s="382">
        <v>99</v>
      </c>
      <c r="G1778" s="382">
        <v>99</v>
      </c>
      <c r="H1778" s="382">
        <v>99</v>
      </c>
      <c r="I1778" s="382">
        <v>99</v>
      </c>
      <c r="J1778" s="382">
        <v>999</v>
      </c>
      <c r="K1778" s="382">
        <v>99</v>
      </c>
      <c r="L1778" s="382">
        <v>2</v>
      </c>
      <c r="M1778" s="382">
        <v>99</v>
      </c>
      <c r="N1778" s="382">
        <v>99</v>
      </c>
      <c r="O1778" s="382">
        <v>99</v>
      </c>
      <c r="P1778" s="382">
        <v>99</v>
      </c>
      <c r="Q1778" s="382">
        <v>7</v>
      </c>
      <c r="R1778" s="382">
        <v>27</v>
      </c>
      <c r="S1778" s="382">
        <v>2</v>
      </c>
      <c r="T1778" s="382">
        <v>2.1111111111111112</v>
      </c>
      <c r="U1778" s="382">
        <v>3.6962962962962962</v>
      </c>
      <c r="V1778" s="382">
        <v>0</v>
      </c>
      <c r="W1778" s="382">
        <v>0</v>
      </c>
      <c r="X1778" s="382">
        <v>0</v>
      </c>
      <c r="Y1778" s="382">
        <v>0</v>
      </c>
      <c r="Z1778" s="382">
        <v>0.69946089371610565</v>
      </c>
      <c r="AA1778" s="382">
        <v>0</v>
      </c>
      <c r="AB1778" s="382">
        <v>0.41573970964154866</v>
      </c>
      <c r="AC1778" s="382"/>
      <c r="AD1778" s="382">
        <v>11.60439843806305</v>
      </c>
      <c r="AE1778" s="382"/>
      <c r="AF1778" s="382">
        <v>4.8128342245989311</v>
      </c>
      <c r="AG1778" s="382">
        <v>2.1868700149005171</v>
      </c>
      <c r="AH1778" s="382">
        <v>25.925925925925927</v>
      </c>
      <c r="AI1778" s="382">
        <v>27</v>
      </c>
      <c r="AJ1778" s="382">
        <v>72.31851851851853</v>
      </c>
      <c r="AK1778" s="382">
        <v>9.6866235590892558</v>
      </c>
    </row>
    <row r="1779" spans="1:37" ht="15.6">
      <c r="A1779" s="382">
        <v>16</v>
      </c>
      <c r="B1779" s="382">
        <v>20</v>
      </c>
      <c r="C1779" s="382">
        <v>2024</v>
      </c>
      <c r="D1779" s="382">
        <v>8</v>
      </c>
      <c r="E1779" s="382">
        <v>99</v>
      </c>
      <c r="F1779" s="382">
        <v>99</v>
      </c>
      <c r="G1779" s="382">
        <v>99</v>
      </c>
      <c r="H1779" s="382">
        <v>99</v>
      </c>
      <c r="I1779" s="382">
        <v>99</v>
      </c>
      <c r="J1779" s="382">
        <v>999</v>
      </c>
      <c r="K1779" s="382">
        <v>99</v>
      </c>
      <c r="L1779" s="382">
        <v>2</v>
      </c>
      <c r="M1779" s="382">
        <v>99</v>
      </c>
      <c r="N1779" s="382">
        <v>99</v>
      </c>
      <c r="O1779" s="382">
        <v>99</v>
      </c>
      <c r="P1779" s="382">
        <v>99</v>
      </c>
      <c r="Q1779" s="382">
        <v>7</v>
      </c>
      <c r="R1779" s="382">
        <v>15</v>
      </c>
      <c r="S1779" s="382">
        <v>2</v>
      </c>
      <c r="T1779" s="382">
        <v>2.4</v>
      </c>
      <c r="U1779" s="382">
        <v>6.0266666666666673</v>
      </c>
      <c r="V1779" s="382">
        <v>0</v>
      </c>
      <c r="W1779" s="382">
        <v>0</v>
      </c>
      <c r="X1779" s="382">
        <v>0</v>
      </c>
      <c r="Y1779" s="382">
        <v>0</v>
      </c>
      <c r="Z1779" s="382">
        <v>2.0999894179627558</v>
      </c>
      <c r="AA1779" s="382">
        <v>0</v>
      </c>
      <c r="AB1779" s="382">
        <v>0.80000000000000016</v>
      </c>
      <c r="AC1779" s="382"/>
      <c r="AD1779" s="382">
        <v>50.158982913123218</v>
      </c>
      <c r="AE1779" s="382"/>
      <c r="AF1779" s="382">
        <v>1.5120967741935487</v>
      </c>
      <c r="AG1779" s="382">
        <v>0.9747051085761107</v>
      </c>
      <c r="AH1779" s="382">
        <v>0</v>
      </c>
      <c r="AI1779" s="382">
        <v>15</v>
      </c>
      <c r="AJ1779" s="382">
        <v>85.02</v>
      </c>
      <c r="AK1779" s="382">
        <v>9.5495716738445982</v>
      </c>
    </row>
    <row r="1780" spans="1:37" ht="15.6">
      <c r="A1780" s="382">
        <v>16</v>
      </c>
      <c r="B1780" s="382">
        <v>21</v>
      </c>
      <c r="C1780" s="382">
        <v>2024</v>
      </c>
      <c r="D1780" s="382">
        <v>9</v>
      </c>
      <c r="E1780" s="382">
        <v>99</v>
      </c>
      <c r="F1780" s="382">
        <v>99</v>
      </c>
      <c r="G1780" s="382">
        <v>99</v>
      </c>
      <c r="H1780" s="382">
        <v>99</v>
      </c>
      <c r="I1780" s="382">
        <v>99</v>
      </c>
      <c r="J1780" s="382">
        <v>999</v>
      </c>
      <c r="K1780" s="382">
        <v>99</v>
      </c>
      <c r="L1780" s="382">
        <v>2</v>
      </c>
      <c r="M1780" s="382">
        <v>99</v>
      </c>
      <c r="N1780" s="382">
        <v>99</v>
      </c>
      <c r="O1780" s="382">
        <v>99</v>
      </c>
      <c r="P1780" s="382">
        <v>99</v>
      </c>
      <c r="Q1780" s="382">
        <v>7</v>
      </c>
      <c r="R1780" s="382">
        <v>10</v>
      </c>
      <c r="S1780" s="382">
        <v>2</v>
      </c>
      <c r="T1780" s="382">
        <v>2.2000000000000002</v>
      </c>
      <c r="U1780" s="382">
        <v>4.9800000000000004</v>
      </c>
      <c r="V1780" s="382">
        <v>0</v>
      </c>
      <c r="W1780" s="382">
        <v>0</v>
      </c>
      <c r="X1780" s="382">
        <v>0</v>
      </c>
      <c r="Y1780" s="382">
        <v>0</v>
      </c>
      <c r="Z1780" s="382">
        <v>0.97241966249145861</v>
      </c>
      <c r="AA1780" s="382">
        <v>0</v>
      </c>
      <c r="AB1780" s="382">
        <v>0.3999999999999993</v>
      </c>
      <c r="AC1780" s="382"/>
      <c r="AD1780" s="382">
        <v>39.59195960863044</v>
      </c>
      <c r="AE1780" s="382"/>
      <c r="AF1780" s="382">
        <v>0.64020486555697842</v>
      </c>
      <c r="AG1780" s="382">
        <v>0.29429667232015699</v>
      </c>
      <c r="AH1780" s="382">
        <v>0</v>
      </c>
      <c r="AI1780" s="382">
        <v>9</v>
      </c>
      <c r="AJ1780" s="382">
        <v>79.90000000000002</v>
      </c>
      <c r="AK1780" s="382">
        <v>9.217576399622212</v>
      </c>
    </row>
    <row r="1781" spans="1:37" ht="15.6">
      <c r="A1781" s="382">
        <v>16</v>
      </c>
      <c r="B1781" s="382">
        <v>22</v>
      </c>
      <c r="C1781" s="382">
        <v>2024</v>
      </c>
      <c r="D1781" s="382">
        <v>10</v>
      </c>
      <c r="E1781" s="382">
        <v>99</v>
      </c>
      <c r="F1781" s="382">
        <v>99</v>
      </c>
      <c r="G1781" s="382">
        <v>99</v>
      </c>
      <c r="H1781" s="382">
        <v>99</v>
      </c>
      <c r="I1781" s="382">
        <v>99</v>
      </c>
      <c r="J1781" s="382">
        <v>999</v>
      </c>
      <c r="K1781" s="382">
        <v>99</v>
      </c>
      <c r="L1781" s="382">
        <v>2</v>
      </c>
      <c r="M1781" s="382">
        <v>99</v>
      </c>
      <c r="N1781" s="382">
        <v>99</v>
      </c>
      <c r="O1781" s="382">
        <v>99</v>
      </c>
      <c r="P1781" s="382">
        <v>99</v>
      </c>
      <c r="Q1781" s="382">
        <v>9</v>
      </c>
      <c r="R1781" s="382">
        <v>14</v>
      </c>
      <c r="S1781" s="382">
        <v>2</v>
      </c>
      <c r="T1781" s="382">
        <v>2.5</v>
      </c>
      <c r="U1781" s="382">
        <v>5.1857142857142877</v>
      </c>
      <c r="V1781" s="382">
        <v>0</v>
      </c>
      <c r="W1781" s="382">
        <v>0</v>
      </c>
      <c r="X1781" s="382">
        <v>0</v>
      </c>
      <c r="Y1781" s="382">
        <v>0</v>
      </c>
      <c r="Z1781" s="382">
        <v>1.1394592344348162</v>
      </c>
      <c r="AA1781" s="382">
        <v>0</v>
      </c>
      <c r="AB1781" s="382">
        <v>0.62678317052800869</v>
      </c>
      <c r="AC1781" s="382"/>
      <c r="AD1781" s="382">
        <v>76.009773313464734</v>
      </c>
      <c r="AE1781" s="382"/>
      <c r="AF1781" s="382">
        <v>0.53804765564950041</v>
      </c>
      <c r="AG1781" s="382">
        <v>0.26423156293333433</v>
      </c>
      <c r="AH1781" s="382">
        <v>0</v>
      </c>
      <c r="AI1781" s="382">
        <v>14</v>
      </c>
      <c r="AJ1781" s="382">
        <v>81.971428571428518</v>
      </c>
      <c r="AK1781" s="382">
        <v>9.3906299388638246</v>
      </c>
    </row>
    <row r="1782" spans="1:37" ht="15.6">
      <c r="A1782" s="382">
        <v>16</v>
      </c>
      <c r="B1782" s="382">
        <v>23</v>
      </c>
      <c r="C1782" s="382">
        <v>2024</v>
      </c>
      <c r="D1782" s="382">
        <v>11</v>
      </c>
      <c r="E1782" s="382">
        <v>99</v>
      </c>
      <c r="F1782" s="382">
        <v>99</v>
      </c>
      <c r="G1782" s="382">
        <v>99</v>
      </c>
      <c r="H1782" s="382">
        <v>99</v>
      </c>
      <c r="I1782" s="382">
        <v>99</v>
      </c>
      <c r="J1782" s="382">
        <v>999</v>
      </c>
      <c r="K1782" s="382">
        <v>99</v>
      </c>
      <c r="L1782" s="382">
        <v>2</v>
      </c>
      <c r="M1782" s="382">
        <v>99</v>
      </c>
      <c r="N1782" s="382">
        <v>99</v>
      </c>
      <c r="O1782" s="382">
        <v>99</v>
      </c>
      <c r="P1782" s="382">
        <v>99</v>
      </c>
      <c r="Q1782" s="382">
        <v>5</v>
      </c>
      <c r="R1782" s="382">
        <v>9</v>
      </c>
      <c r="S1782" s="382">
        <v>2</v>
      </c>
      <c r="T1782" s="382">
        <v>2.2222222222222223</v>
      </c>
      <c r="U1782" s="382">
        <v>6.8666666666666645</v>
      </c>
      <c r="V1782" s="382">
        <v>0</v>
      </c>
      <c r="W1782" s="382">
        <v>0</v>
      </c>
      <c r="X1782" s="382">
        <v>11.111111111111112</v>
      </c>
      <c r="Y1782" s="382">
        <v>0</v>
      </c>
      <c r="Z1782" s="382">
        <v>3.7844711945293263</v>
      </c>
      <c r="AA1782" s="382">
        <v>0</v>
      </c>
      <c r="AB1782" s="382">
        <v>0.41573970964154838</v>
      </c>
      <c r="AC1782" s="382"/>
      <c r="AD1782" s="382">
        <v>70.385096731903786</v>
      </c>
      <c r="AE1782" s="382"/>
      <c r="AF1782" s="382">
        <v>0.94438614900314821</v>
      </c>
      <c r="AG1782" s="382">
        <v>0.64675471461163347</v>
      </c>
      <c r="AH1782" s="382">
        <v>0</v>
      </c>
      <c r="AI1782" s="382">
        <v>8</v>
      </c>
      <c r="AJ1782" s="382">
        <v>87.05</v>
      </c>
      <c r="AK1782" s="382">
        <v>9.9969646489100761</v>
      </c>
    </row>
    <row r="1783" spans="1:37" ht="15.6">
      <c r="A1783" s="382">
        <v>16</v>
      </c>
      <c r="B1783" s="382">
        <v>24</v>
      </c>
      <c r="C1783" s="382">
        <v>2024</v>
      </c>
      <c r="D1783" s="382">
        <v>12</v>
      </c>
      <c r="E1783" s="382">
        <v>99</v>
      </c>
      <c r="F1783" s="382">
        <v>99</v>
      </c>
      <c r="G1783" s="382">
        <v>99</v>
      </c>
      <c r="H1783" s="382">
        <v>99</v>
      </c>
      <c r="I1783" s="382">
        <v>99</v>
      </c>
      <c r="J1783" s="382">
        <v>999</v>
      </c>
      <c r="K1783" s="382">
        <v>99</v>
      </c>
      <c r="L1783" s="382">
        <v>2</v>
      </c>
      <c r="M1783" s="382">
        <v>99</v>
      </c>
      <c r="N1783" s="382">
        <v>99</v>
      </c>
      <c r="O1783" s="382">
        <v>99</v>
      </c>
      <c r="P1783" s="382">
        <v>99</v>
      </c>
      <c r="Q1783" s="382">
        <v>1</v>
      </c>
      <c r="R1783" s="382">
        <v>1</v>
      </c>
      <c r="S1783" s="382">
        <v>2</v>
      </c>
      <c r="T1783" s="382">
        <v>3</v>
      </c>
      <c r="U1783" s="382">
        <v>7.3</v>
      </c>
      <c r="V1783" s="382">
        <v>0</v>
      </c>
      <c r="W1783" s="382">
        <v>0</v>
      </c>
      <c r="X1783" s="382">
        <v>0</v>
      </c>
      <c r="Y1783" s="382">
        <v>0</v>
      </c>
      <c r="Z1783" s="382">
        <v>0</v>
      </c>
      <c r="AA1783" s="382">
        <v>0</v>
      </c>
      <c r="AB1783" s="382">
        <v>0</v>
      </c>
      <c r="AC1783" s="382"/>
      <c r="AD1783" s="382"/>
      <c r="AE1783" s="382"/>
      <c r="AF1783" s="382">
        <v>1.0869565217391304</v>
      </c>
      <c r="AG1783" s="382">
        <v>0.74772098740141379</v>
      </c>
      <c r="AH1783" s="382">
        <v>0</v>
      </c>
      <c r="AI1783" s="382">
        <v>1</v>
      </c>
      <c r="AJ1783" s="382">
        <v>84.4</v>
      </c>
      <c r="AK1783" s="382">
        <v>12.142147946370908</v>
      </c>
    </row>
    <row r="1784" spans="1:37" ht="15.6">
      <c r="A1784" s="382">
        <v>16</v>
      </c>
      <c r="B1784" s="382">
        <v>25</v>
      </c>
      <c r="C1784" s="382">
        <v>2024</v>
      </c>
      <c r="D1784" s="382">
        <v>1</v>
      </c>
      <c r="E1784" s="382">
        <v>99</v>
      </c>
      <c r="F1784" s="382">
        <v>99</v>
      </c>
      <c r="G1784" s="382">
        <v>99</v>
      </c>
      <c r="H1784" s="382">
        <v>99</v>
      </c>
      <c r="I1784" s="382">
        <v>99</v>
      </c>
      <c r="J1784" s="382">
        <v>999</v>
      </c>
      <c r="K1784" s="382">
        <v>99</v>
      </c>
      <c r="L1784" s="382">
        <v>3</v>
      </c>
      <c r="M1784" s="382">
        <v>99</v>
      </c>
      <c r="N1784" s="382">
        <v>99</v>
      </c>
      <c r="O1784" s="382">
        <v>99</v>
      </c>
      <c r="P1784" s="382">
        <v>99</v>
      </c>
      <c r="Q1784" s="382">
        <v>4</v>
      </c>
      <c r="R1784" s="382">
        <v>5</v>
      </c>
      <c r="S1784" s="382">
        <v>3</v>
      </c>
      <c r="T1784" s="382">
        <v>2</v>
      </c>
      <c r="U1784" s="382">
        <v>6.4</v>
      </c>
      <c r="V1784" s="382">
        <v>0</v>
      </c>
      <c r="W1784" s="382">
        <v>0</v>
      </c>
      <c r="X1784" s="382">
        <v>0</v>
      </c>
      <c r="Y1784" s="382">
        <v>0</v>
      </c>
      <c r="Z1784" s="382">
        <v>1.9110206696945984</v>
      </c>
      <c r="AA1784" s="382">
        <v>0</v>
      </c>
      <c r="AB1784" s="382">
        <v>0</v>
      </c>
      <c r="AC1784" s="382"/>
      <c r="AD1784" s="382"/>
      <c r="AE1784" s="382"/>
      <c r="AF1784" s="382">
        <v>2.4390243902439024</v>
      </c>
      <c r="AG1784" s="382">
        <v>1.6645859342488549</v>
      </c>
      <c r="AH1784" s="382">
        <v>0</v>
      </c>
      <c r="AI1784" s="382">
        <v>0</v>
      </c>
    </row>
    <row r="1785" spans="1:37" ht="15.6">
      <c r="A1785" s="382">
        <v>16</v>
      </c>
      <c r="B1785" s="382">
        <v>26</v>
      </c>
      <c r="C1785" s="382">
        <v>2024</v>
      </c>
      <c r="D1785" s="382">
        <v>2</v>
      </c>
      <c r="E1785" s="382">
        <v>99</v>
      </c>
      <c r="F1785" s="382">
        <v>99</v>
      </c>
      <c r="G1785" s="382">
        <v>99</v>
      </c>
      <c r="H1785" s="382">
        <v>99</v>
      </c>
      <c r="I1785" s="382">
        <v>99</v>
      </c>
      <c r="J1785" s="382">
        <v>999</v>
      </c>
      <c r="K1785" s="382">
        <v>99</v>
      </c>
      <c r="L1785" s="382">
        <v>3</v>
      </c>
      <c r="M1785" s="382">
        <v>99</v>
      </c>
      <c r="N1785" s="382">
        <v>99</v>
      </c>
      <c r="O1785" s="382">
        <v>99</v>
      </c>
      <c r="P1785" s="382">
        <v>99</v>
      </c>
      <c r="Q1785" s="382">
        <v>7</v>
      </c>
      <c r="R1785" s="382">
        <v>17</v>
      </c>
      <c r="S1785" s="382">
        <v>3</v>
      </c>
      <c r="T1785" s="382">
        <v>2.1176470588235294</v>
      </c>
      <c r="U1785" s="382">
        <v>4.7294117647058815</v>
      </c>
      <c r="V1785" s="382">
        <v>0</v>
      </c>
      <c r="W1785" s="382">
        <v>0</v>
      </c>
      <c r="X1785" s="382">
        <v>0</v>
      </c>
      <c r="Y1785" s="382">
        <v>0</v>
      </c>
      <c r="Z1785" s="382">
        <v>0.85251510656434304</v>
      </c>
      <c r="AA1785" s="382">
        <v>0</v>
      </c>
      <c r="AB1785" s="382">
        <v>0.3221897397089214</v>
      </c>
      <c r="AC1785" s="382"/>
      <c r="AD1785" s="382">
        <v>30.864159325301177</v>
      </c>
      <c r="AE1785" s="382"/>
      <c r="AF1785" s="382">
        <v>1.4642549526270459</v>
      </c>
      <c r="AG1785" s="382">
        <v>1.0685521384333221</v>
      </c>
      <c r="AH1785" s="382">
        <v>0</v>
      </c>
      <c r="AI1785" s="382">
        <v>14</v>
      </c>
      <c r="AJ1785">
        <v>72.850000000000023</v>
      </c>
      <c r="AK1785">
        <v>12.310646072796985</v>
      </c>
    </row>
    <row r="1786" spans="1:37" ht="15.6">
      <c r="A1786" s="382">
        <v>16</v>
      </c>
      <c r="B1786" s="382">
        <v>27</v>
      </c>
      <c r="C1786" s="382">
        <v>2024</v>
      </c>
      <c r="D1786" s="382">
        <v>3</v>
      </c>
      <c r="E1786" s="382">
        <v>99</v>
      </c>
      <c r="F1786" s="382">
        <v>99</v>
      </c>
      <c r="G1786" s="382">
        <v>99</v>
      </c>
      <c r="H1786" s="382">
        <v>99</v>
      </c>
      <c r="I1786" s="382">
        <v>99</v>
      </c>
      <c r="J1786" s="382">
        <v>999</v>
      </c>
      <c r="K1786" s="382">
        <v>99</v>
      </c>
      <c r="L1786" s="382">
        <v>3</v>
      </c>
      <c r="M1786" s="382">
        <v>99</v>
      </c>
      <c r="N1786" s="382">
        <v>99</v>
      </c>
      <c r="O1786" s="382">
        <v>99</v>
      </c>
      <c r="P1786" s="382">
        <v>99</v>
      </c>
      <c r="Q1786" s="382">
        <v>22</v>
      </c>
      <c r="R1786" s="382">
        <v>39</v>
      </c>
      <c r="S1786" s="382">
        <v>3</v>
      </c>
      <c r="T1786" s="382">
        <v>3.1282051282051277</v>
      </c>
      <c r="U1786" s="382">
        <v>4.7358974358974368</v>
      </c>
      <c r="V1786" s="382">
        <v>0</v>
      </c>
      <c r="W1786" s="382">
        <v>0</v>
      </c>
      <c r="X1786" s="382">
        <v>0</v>
      </c>
      <c r="Y1786" s="382">
        <v>0</v>
      </c>
      <c r="Z1786" s="382">
        <v>1.7402456619223559</v>
      </c>
      <c r="AA1786" s="382">
        <v>0</v>
      </c>
      <c r="AB1786" s="382">
        <v>1.3431590619188511</v>
      </c>
      <c r="AC1786" s="382"/>
      <c r="AD1786" s="382">
        <v>25.252965225753556</v>
      </c>
      <c r="AE1786" s="382"/>
      <c r="AF1786" s="382">
        <v>1.5348288075560803</v>
      </c>
      <c r="AG1786" s="382">
        <v>1.0678399222968675</v>
      </c>
      <c r="AH1786" s="382">
        <v>0</v>
      </c>
      <c r="AI1786" s="382">
        <v>19</v>
      </c>
      <c r="AJ1786">
        <v>75.336842105263131</v>
      </c>
      <c r="AK1786">
        <v>11.553128149603564</v>
      </c>
    </row>
    <row r="1787" spans="1:37" ht="15.6">
      <c r="A1787" s="382">
        <v>16</v>
      </c>
      <c r="B1787" s="382">
        <v>28</v>
      </c>
      <c r="C1787" s="382">
        <v>2024</v>
      </c>
      <c r="D1787" s="382">
        <v>4</v>
      </c>
      <c r="E1787" s="382">
        <v>99</v>
      </c>
      <c r="F1787" s="382">
        <v>99</v>
      </c>
      <c r="G1787" s="382">
        <v>99</v>
      </c>
      <c r="H1787" s="382">
        <v>99</v>
      </c>
      <c r="I1787" s="382">
        <v>99</v>
      </c>
      <c r="J1787" s="382">
        <v>999</v>
      </c>
      <c r="K1787" s="382">
        <v>99</v>
      </c>
      <c r="L1787" s="382">
        <v>3</v>
      </c>
      <c r="M1787" s="382">
        <v>99</v>
      </c>
      <c r="N1787" s="382">
        <v>99</v>
      </c>
      <c r="O1787" s="382">
        <v>99</v>
      </c>
      <c r="P1787" s="382">
        <v>99</v>
      </c>
      <c r="Q1787" s="382">
        <v>33</v>
      </c>
      <c r="R1787" s="382">
        <v>147</v>
      </c>
      <c r="S1787" s="382">
        <v>3</v>
      </c>
      <c r="T1787" s="382">
        <v>2.7278911564625856</v>
      </c>
      <c r="U1787" s="382">
        <v>5.2571428571428562</v>
      </c>
      <c r="V1787" s="382">
        <v>0</v>
      </c>
      <c r="W1787" s="382">
        <v>0</v>
      </c>
      <c r="X1787" s="382">
        <v>0</v>
      </c>
      <c r="Y1787" s="382">
        <v>0</v>
      </c>
      <c r="Z1787" s="382">
        <v>1.1454731963417659</v>
      </c>
      <c r="AA1787" s="382">
        <v>0</v>
      </c>
      <c r="AB1787" s="382">
        <v>0.77860701648024355</v>
      </c>
      <c r="AC1787" s="382"/>
      <c r="AD1787" s="382">
        <v>15.396554467056138</v>
      </c>
      <c r="AE1787" s="382"/>
      <c r="AF1787" s="382">
        <v>4.6740858505564393</v>
      </c>
      <c r="AG1787" s="382">
        <v>3.7056394961327666</v>
      </c>
      <c r="AH1787" s="382">
        <v>4.0816326530612246</v>
      </c>
      <c r="AI1787" s="382">
        <v>124</v>
      </c>
      <c r="AJ1787">
        <v>74.649193548387061</v>
      </c>
      <c r="AK1787">
        <v>12.643506726684356</v>
      </c>
    </row>
    <row r="1788" spans="1:37" ht="15.6">
      <c r="A1788" s="382">
        <v>16</v>
      </c>
      <c r="B1788" s="382">
        <v>29</v>
      </c>
      <c r="C1788" s="382">
        <v>2024</v>
      </c>
      <c r="D1788" s="382">
        <v>5</v>
      </c>
      <c r="E1788" s="382">
        <v>99</v>
      </c>
      <c r="F1788" s="382">
        <v>99</v>
      </c>
      <c r="G1788" s="382">
        <v>99</v>
      </c>
      <c r="H1788" s="382">
        <v>99</v>
      </c>
      <c r="I1788" s="382">
        <v>99</v>
      </c>
      <c r="J1788" s="382">
        <v>999</v>
      </c>
      <c r="K1788" s="382">
        <v>99</v>
      </c>
      <c r="L1788" s="382">
        <v>3</v>
      </c>
      <c r="M1788" s="382">
        <v>99</v>
      </c>
      <c r="N1788" s="382">
        <v>99</v>
      </c>
      <c r="O1788" s="382">
        <v>99</v>
      </c>
      <c r="P1788" s="382">
        <v>99</v>
      </c>
      <c r="Q1788" s="382">
        <v>16</v>
      </c>
      <c r="R1788" s="382">
        <v>74</v>
      </c>
      <c r="S1788" s="382">
        <v>3</v>
      </c>
      <c r="T1788" s="382">
        <v>2.6621621621621623</v>
      </c>
      <c r="U1788" s="382">
        <v>4.2743243243243212</v>
      </c>
      <c r="V1788" s="382">
        <v>0</v>
      </c>
      <c r="W1788" s="382">
        <v>0</v>
      </c>
      <c r="X1788" s="382">
        <v>0</v>
      </c>
      <c r="Y1788" s="382">
        <v>0</v>
      </c>
      <c r="Z1788" s="382">
        <v>0.81341137008029918</v>
      </c>
      <c r="AA1788" s="382">
        <v>0</v>
      </c>
      <c r="AB1788" s="382">
        <v>0.90459826871240867</v>
      </c>
      <c r="AC1788" s="382"/>
      <c r="AD1788" s="382">
        <v>-7.6936471280279695E-2</v>
      </c>
      <c r="AE1788" s="382"/>
      <c r="AF1788" s="382">
        <v>4.7649710238248559</v>
      </c>
      <c r="AG1788" s="382">
        <v>2.9817962423522522</v>
      </c>
      <c r="AH1788" s="382">
        <v>1.3513513513513515</v>
      </c>
      <c r="AI1788" s="382">
        <v>63</v>
      </c>
      <c r="AJ1788">
        <v>71.895238095238071</v>
      </c>
      <c r="AK1788">
        <v>11.309239740844715</v>
      </c>
    </row>
    <row r="1789" spans="1:37" ht="15.6">
      <c r="A1789" s="382">
        <v>16</v>
      </c>
      <c r="B1789" s="382">
        <v>30</v>
      </c>
      <c r="C1789" s="382">
        <v>2024</v>
      </c>
      <c r="D1789" s="382">
        <v>6</v>
      </c>
      <c r="E1789" s="382">
        <v>99</v>
      </c>
      <c r="F1789" s="382">
        <v>99</v>
      </c>
      <c r="G1789" s="382">
        <v>99</v>
      </c>
      <c r="H1789" s="382">
        <v>99</v>
      </c>
      <c r="I1789" s="382">
        <v>99</v>
      </c>
      <c r="J1789" s="382">
        <v>999</v>
      </c>
      <c r="K1789" s="382">
        <v>99</v>
      </c>
      <c r="L1789" s="382">
        <v>3</v>
      </c>
      <c r="M1789" s="382">
        <v>99</v>
      </c>
      <c r="N1789" s="382">
        <v>99</v>
      </c>
      <c r="O1789" s="382">
        <v>99</v>
      </c>
      <c r="P1789" s="382">
        <v>99</v>
      </c>
      <c r="Q1789" s="382">
        <v>20</v>
      </c>
      <c r="R1789" s="382">
        <v>79</v>
      </c>
      <c r="S1789" s="382">
        <v>3</v>
      </c>
      <c r="T1789" s="382">
        <v>2.3797468354430382</v>
      </c>
      <c r="U1789" s="382">
        <v>5.5518987341772119</v>
      </c>
      <c r="V1789" s="382">
        <v>0</v>
      </c>
      <c r="W1789" s="382">
        <v>0</v>
      </c>
      <c r="X1789" s="382">
        <v>0</v>
      </c>
      <c r="Y1789" s="382">
        <v>0</v>
      </c>
      <c r="Z1789" s="382">
        <v>1.3194610291580295</v>
      </c>
      <c r="AA1789" s="382">
        <v>0</v>
      </c>
      <c r="AB1789" s="382">
        <v>0.55811158696325636</v>
      </c>
      <c r="AC1789" s="382"/>
      <c r="AD1789" s="382">
        <v>27.232892092504905</v>
      </c>
      <c r="AE1789" s="382"/>
      <c r="AF1789" s="382">
        <v>7.3488372093023298</v>
      </c>
      <c r="AG1789" s="382">
        <v>5.11445129843628</v>
      </c>
      <c r="AH1789" s="382">
        <v>0</v>
      </c>
      <c r="AI1789" s="382">
        <v>74</v>
      </c>
      <c r="AJ1789">
        <v>77.113513513513524</v>
      </c>
      <c r="AK1789">
        <v>11.71395684277306</v>
      </c>
    </row>
    <row r="1790" spans="1:37" ht="15.6">
      <c r="A1790" s="382">
        <v>16</v>
      </c>
      <c r="B1790" s="382">
        <v>31</v>
      </c>
      <c r="C1790" s="382">
        <v>2024</v>
      </c>
      <c r="D1790" s="382">
        <v>7</v>
      </c>
      <c r="E1790" s="382">
        <v>99</v>
      </c>
      <c r="F1790" s="382">
        <v>99</v>
      </c>
      <c r="G1790" s="382">
        <v>99</v>
      </c>
      <c r="H1790" s="382">
        <v>99</v>
      </c>
      <c r="I1790" s="382">
        <v>99</v>
      </c>
      <c r="J1790" s="382">
        <v>999</v>
      </c>
      <c r="K1790" s="382">
        <v>99</v>
      </c>
      <c r="L1790" s="382">
        <v>3</v>
      </c>
      <c r="M1790" s="382">
        <v>99</v>
      </c>
      <c r="N1790" s="382">
        <v>99</v>
      </c>
      <c r="O1790" s="382">
        <v>99</v>
      </c>
      <c r="P1790" s="382">
        <v>99</v>
      </c>
      <c r="Q1790" s="382">
        <v>13</v>
      </c>
      <c r="R1790" s="382">
        <v>61</v>
      </c>
      <c r="S1790" s="382">
        <v>3</v>
      </c>
      <c r="T1790" s="382">
        <v>2.442622950819672</v>
      </c>
      <c r="U1790" s="382">
        <v>5.6885245901639356</v>
      </c>
      <c r="V1790" s="382">
        <v>0</v>
      </c>
      <c r="W1790" s="382">
        <v>0</v>
      </c>
      <c r="X1790" s="382">
        <v>0</v>
      </c>
      <c r="Y1790" s="382">
        <v>0</v>
      </c>
      <c r="Z1790" s="382">
        <v>1.2001500398899223</v>
      </c>
      <c r="AA1790" s="382">
        <v>0</v>
      </c>
      <c r="AB1790" s="382">
        <v>0.61469945112303892</v>
      </c>
      <c r="AC1790" s="382"/>
      <c r="AD1790" s="382">
        <v>36.687199107811743</v>
      </c>
      <c r="AE1790" s="382"/>
      <c r="AF1790" s="382">
        <v>10.873440285204985</v>
      </c>
      <c r="AG1790" s="382">
        <v>7.603646244193178</v>
      </c>
      <c r="AH1790" s="382">
        <v>6.5573770491803289</v>
      </c>
      <c r="AI1790" s="382">
        <v>61</v>
      </c>
      <c r="AJ1790">
        <v>79.667213114754091</v>
      </c>
      <c r="AK1790">
        <v>11.113008682523768</v>
      </c>
    </row>
    <row r="1791" spans="1:37" ht="15.6">
      <c r="A1791" s="382">
        <v>16</v>
      </c>
      <c r="B1791" s="382">
        <v>32</v>
      </c>
      <c r="C1791" s="382">
        <v>2024</v>
      </c>
      <c r="D1791" s="382">
        <v>8</v>
      </c>
      <c r="E1791" s="382">
        <v>99</v>
      </c>
      <c r="F1791" s="382">
        <v>99</v>
      </c>
      <c r="G1791" s="382">
        <v>99</v>
      </c>
      <c r="H1791" s="382">
        <v>99</v>
      </c>
      <c r="I1791" s="382">
        <v>99</v>
      </c>
      <c r="J1791" s="382">
        <v>999</v>
      </c>
      <c r="K1791" s="382">
        <v>99</v>
      </c>
      <c r="L1791" s="382">
        <v>3</v>
      </c>
      <c r="M1791" s="382">
        <v>99</v>
      </c>
      <c r="N1791" s="382">
        <v>99</v>
      </c>
      <c r="O1791" s="382">
        <v>99</v>
      </c>
      <c r="P1791" s="382">
        <v>99</v>
      </c>
      <c r="Q1791" s="382">
        <v>17</v>
      </c>
      <c r="R1791" s="382">
        <v>74</v>
      </c>
      <c r="S1791" s="382">
        <v>3</v>
      </c>
      <c r="T1791" s="382">
        <v>2.3513513513513518</v>
      </c>
      <c r="U1791" s="382">
        <v>6.5405405405405421</v>
      </c>
      <c r="V1791" s="382">
        <v>0</v>
      </c>
      <c r="W1791" s="382">
        <v>0</v>
      </c>
      <c r="X1791" s="382">
        <v>0</v>
      </c>
      <c r="Y1791" s="382">
        <v>0</v>
      </c>
      <c r="Z1791" s="382">
        <v>1.2683164963221687</v>
      </c>
      <c r="AA1791" s="382">
        <v>0</v>
      </c>
      <c r="AB1791" s="382">
        <v>0.50490653222349724</v>
      </c>
      <c r="AC1791" s="382"/>
      <c r="AD1791" s="382">
        <v>26.896868648116719</v>
      </c>
      <c r="AE1791" s="382"/>
      <c r="AF1791" s="382">
        <v>7.4596774193548399</v>
      </c>
      <c r="AG1791" s="382">
        <v>5.2185538998986489</v>
      </c>
      <c r="AH1791" s="382">
        <v>1.3513513513513515</v>
      </c>
      <c r="AI1791" s="382">
        <v>74</v>
      </c>
      <c r="AJ1791">
        <v>83.6216216216216</v>
      </c>
      <c r="AK1791">
        <v>11.05607072993886</v>
      </c>
    </row>
    <row r="1792" spans="1:37" ht="15.6">
      <c r="A1792" s="382">
        <v>16</v>
      </c>
      <c r="B1792" s="382">
        <v>33</v>
      </c>
      <c r="C1792" s="382">
        <v>2024</v>
      </c>
      <c r="D1792" s="382">
        <v>9</v>
      </c>
      <c r="E1792" s="382">
        <v>99</v>
      </c>
      <c r="F1792" s="382">
        <v>99</v>
      </c>
      <c r="G1792" s="382">
        <v>99</v>
      </c>
      <c r="H1792" s="382">
        <v>99</v>
      </c>
      <c r="I1792" s="382">
        <v>99</v>
      </c>
      <c r="J1792" s="382">
        <v>999</v>
      </c>
      <c r="K1792" s="382">
        <v>99</v>
      </c>
      <c r="L1792" s="382">
        <v>3</v>
      </c>
      <c r="M1792" s="382">
        <v>99</v>
      </c>
      <c r="N1792" s="382">
        <v>99</v>
      </c>
      <c r="O1792" s="382">
        <v>99</v>
      </c>
      <c r="P1792" s="382">
        <v>99</v>
      </c>
      <c r="Q1792" s="382">
        <v>28</v>
      </c>
      <c r="R1792" s="382">
        <v>74</v>
      </c>
      <c r="S1792" s="382">
        <v>3</v>
      </c>
      <c r="T1792" s="382">
        <v>2.6081081081081088</v>
      </c>
      <c r="U1792" s="382">
        <v>6.0486486486486504</v>
      </c>
      <c r="V1792" s="382">
        <v>0</v>
      </c>
      <c r="W1792" s="382">
        <v>0</v>
      </c>
      <c r="X1792" s="382">
        <v>0</v>
      </c>
      <c r="Y1792" s="382">
        <v>0</v>
      </c>
      <c r="Z1792" s="382">
        <v>1.4629887257553813</v>
      </c>
      <c r="AA1792" s="382">
        <v>0</v>
      </c>
      <c r="AB1792" s="382">
        <v>0.4881727531942841</v>
      </c>
      <c r="AC1792" s="382"/>
      <c r="AD1792" s="382">
        <v>20.834019457677982</v>
      </c>
      <c r="AE1792" s="382"/>
      <c r="AF1792" s="382">
        <v>4.7375160051216367</v>
      </c>
      <c r="AG1792" s="382">
        <v>2.6451243078414111</v>
      </c>
      <c r="AH1792" s="382">
        <v>6.7567567567567588</v>
      </c>
      <c r="AI1792" s="382">
        <v>73</v>
      </c>
      <c r="AJ1792">
        <v>81.095890410958873</v>
      </c>
      <c r="AK1792">
        <v>11.069075090033524</v>
      </c>
    </row>
    <row r="1793" spans="1:37" ht="15.6">
      <c r="A1793" s="382">
        <v>16</v>
      </c>
      <c r="B1793" s="382">
        <v>34</v>
      </c>
      <c r="C1793" s="382">
        <v>2024</v>
      </c>
      <c r="D1793" s="382">
        <v>10</v>
      </c>
      <c r="E1793" s="382">
        <v>99</v>
      </c>
      <c r="F1793" s="382">
        <v>99</v>
      </c>
      <c r="G1793" s="382">
        <v>99</v>
      </c>
      <c r="H1793" s="382">
        <v>99</v>
      </c>
      <c r="I1793" s="382">
        <v>99</v>
      </c>
      <c r="J1793" s="382">
        <v>999</v>
      </c>
      <c r="K1793" s="382">
        <v>99</v>
      </c>
      <c r="L1793" s="382">
        <v>3</v>
      </c>
      <c r="M1793" s="382">
        <v>99</v>
      </c>
      <c r="N1793" s="382">
        <v>99</v>
      </c>
      <c r="O1793" s="382">
        <v>99</v>
      </c>
      <c r="P1793" s="382">
        <v>99</v>
      </c>
      <c r="Q1793" s="382">
        <v>46</v>
      </c>
      <c r="R1793" s="382">
        <v>105</v>
      </c>
      <c r="S1793" s="382">
        <v>3</v>
      </c>
      <c r="T1793" s="382">
        <v>2.5809523809523807</v>
      </c>
      <c r="U1793" s="382">
        <v>6.1171428571428521</v>
      </c>
      <c r="V1793" s="382">
        <v>0</v>
      </c>
      <c r="W1793" s="382">
        <v>0</v>
      </c>
      <c r="X1793" s="382">
        <v>0.95238095238095277</v>
      </c>
      <c r="Y1793" s="382">
        <v>0</v>
      </c>
      <c r="Z1793" s="382">
        <v>1.9901881769299781</v>
      </c>
      <c r="AA1793" s="382">
        <v>0</v>
      </c>
      <c r="AB1793" s="382">
        <v>0.56536465065355457</v>
      </c>
      <c r="AC1793" s="382"/>
      <c r="AD1793" s="382">
        <v>35.511109353322666</v>
      </c>
      <c r="AE1793" s="382"/>
      <c r="AF1793" s="382">
        <v>4.0353574173712525</v>
      </c>
      <c r="AG1793" s="382">
        <v>2.3376850257862318</v>
      </c>
      <c r="AH1793" s="382">
        <v>0</v>
      </c>
      <c r="AI1793" s="382">
        <v>105</v>
      </c>
      <c r="AJ1793">
        <v>80.80857142857144</v>
      </c>
      <c r="AK1793">
        <v>11.275895327357848</v>
      </c>
    </row>
    <row r="1794" spans="1:37" ht="15.6">
      <c r="A1794" s="382">
        <v>16</v>
      </c>
      <c r="B1794" s="382">
        <v>35</v>
      </c>
      <c r="C1794" s="382">
        <v>2024</v>
      </c>
      <c r="D1794" s="382">
        <v>11</v>
      </c>
      <c r="E1794" s="382">
        <v>99</v>
      </c>
      <c r="F1794" s="382">
        <v>99</v>
      </c>
      <c r="G1794" s="382">
        <v>99</v>
      </c>
      <c r="H1794" s="382">
        <v>99</v>
      </c>
      <c r="I1794" s="382">
        <v>99</v>
      </c>
      <c r="J1794" s="382">
        <v>999</v>
      </c>
      <c r="K1794" s="382">
        <v>99</v>
      </c>
      <c r="L1794" s="382">
        <v>3</v>
      </c>
      <c r="M1794" s="382">
        <v>99</v>
      </c>
      <c r="N1794" s="382">
        <v>99</v>
      </c>
      <c r="O1794" s="382">
        <v>99</v>
      </c>
      <c r="P1794" s="382">
        <v>99</v>
      </c>
      <c r="Q1794" s="382">
        <v>17</v>
      </c>
      <c r="R1794" s="382">
        <v>65</v>
      </c>
      <c r="S1794" s="382">
        <v>3</v>
      </c>
      <c r="T1794" s="382">
        <v>2.4615384615384608</v>
      </c>
      <c r="U1794" s="382">
        <v>6.81076923076923</v>
      </c>
      <c r="V1794" s="382">
        <v>0</v>
      </c>
      <c r="W1794" s="382">
        <v>0</v>
      </c>
      <c r="X1794" s="382">
        <v>0</v>
      </c>
      <c r="Y1794" s="382">
        <v>0</v>
      </c>
      <c r="Z1794" s="382">
        <v>1.700146878444335</v>
      </c>
      <c r="AA1794" s="382">
        <v>0</v>
      </c>
      <c r="AB1794" s="382">
        <v>0.49851851526214258</v>
      </c>
      <c r="AC1794" s="382"/>
      <c r="AD1794" s="382">
        <v>4.4960530553381073</v>
      </c>
      <c r="AE1794" s="382"/>
      <c r="AF1794" s="382">
        <v>6.8205666316893989</v>
      </c>
      <c r="AG1794" s="382">
        <v>4.6329823973878677</v>
      </c>
      <c r="AH1794" s="382">
        <v>1.5384615384615381</v>
      </c>
      <c r="AI1794" s="382">
        <v>64</v>
      </c>
      <c r="AJ1794">
        <v>83.659375000000011</v>
      </c>
      <c r="AK1794">
        <v>11.419658642872561</v>
      </c>
    </row>
    <row r="1795" spans="1:37" ht="15.6">
      <c r="A1795" s="382">
        <v>16</v>
      </c>
      <c r="B1795" s="382">
        <v>36</v>
      </c>
      <c r="C1795" s="382">
        <v>2024</v>
      </c>
      <c r="D1795" s="382">
        <v>12</v>
      </c>
      <c r="E1795" s="382">
        <v>99</v>
      </c>
      <c r="F1795" s="382">
        <v>99</v>
      </c>
      <c r="G1795" s="382">
        <v>99</v>
      </c>
      <c r="H1795" s="382">
        <v>99</v>
      </c>
      <c r="I1795" s="382">
        <v>99</v>
      </c>
      <c r="J1795" s="382">
        <v>999</v>
      </c>
      <c r="K1795" s="382">
        <v>99</v>
      </c>
      <c r="L1795" s="382">
        <v>3</v>
      </c>
      <c r="M1795" s="382">
        <v>99</v>
      </c>
      <c r="N1795" s="382">
        <v>99</v>
      </c>
      <c r="O1795" s="382">
        <v>99</v>
      </c>
      <c r="P1795" s="382">
        <v>99</v>
      </c>
      <c r="Q1795" s="382">
        <v>1</v>
      </c>
      <c r="R1795" s="382">
        <v>2</v>
      </c>
      <c r="S1795" s="382">
        <v>3</v>
      </c>
      <c r="T1795" s="382">
        <v>2.5</v>
      </c>
      <c r="U1795" s="382">
        <v>5.75</v>
      </c>
      <c r="V1795" s="382">
        <v>0</v>
      </c>
      <c r="W1795" s="382">
        <v>0</v>
      </c>
      <c r="X1795" s="382">
        <v>0</v>
      </c>
      <c r="Y1795" s="382">
        <v>0</v>
      </c>
      <c r="Z1795" s="382">
        <v>1.0499999999999998</v>
      </c>
      <c r="AA1795" s="382">
        <v>0</v>
      </c>
      <c r="AB1795" s="382">
        <v>0.5</v>
      </c>
      <c r="AC1795" s="382"/>
      <c r="AD1795" s="382">
        <v>-99.999999999999758</v>
      </c>
      <c r="AE1795" s="382"/>
      <c r="AF1795" s="382">
        <v>2.1739130434782608</v>
      </c>
      <c r="AG1795" s="382">
        <v>1.1779166239885281</v>
      </c>
      <c r="AH1795" s="382">
        <v>0</v>
      </c>
      <c r="AI1795" s="382">
        <v>2</v>
      </c>
      <c r="AJ1795">
        <v>81.099999999999994</v>
      </c>
      <c r="AK1795">
        <v>10.643694522867984</v>
      </c>
    </row>
    <row r="1796" spans="1:37" ht="15.6">
      <c r="A1796" s="382">
        <v>16</v>
      </c>
      <c r="B1796" s="382">
        <v>37</v>
      </c>
      <c r="C1796" s="382">
        <v>2024</v>
      </c>
      <c r="D1796" s="382">
        <v>1</v>
      </c>
      <c r="E1796" s="382">
        <v>99</v>
      </c>
      <c r="F1796" s="382">
        <v>99</v>
      </c>
      <c r="G1796" s="382">
        <v>99</v>
      </c>
      <c r="H1796" s="382">
        <v>99</v>
      </c>
      <c r="I1796" s="382">
        <v>99</v>
      </c>
      <c r="J1796" s="382">
        <v>999</v>
      </c>
      <c r="K1796" s="382">
        <v>99</v>
      </c>
      <c r="L1796" s="382">
        <v>4</v>
      </c>
      <c r="M1796" s="382">
        <v>99</v>
      </c>
      <c r="N1796" s="382">
        <v>99</v>
      </c>
      <c r="O1796" s="382">
        <v>99</v>
      </c>
      <c r="P1796" s="382">
        <v>99</v>
      </c>
      <c r="Q1796" s="382">
        <v>3</v>
      </c>
      <c r="R1796" s="382">
        <v>17</v>
      </c>
      <c r="S1796" s="382">
        <v>4</v>
      </c>
      <c r="T1796" s="382">
        <v>3.8823529411764697</v>
      </c>
      <c r="U1796" s="382">
        <v>6.0117647058823511</v>
      </c>
      <c r="V1796" s="382">
        <v>0</v>
      </c>
      <c r="W1796" s="382">
        <v>0</v>
      </c>
      <c r="X1796" s="382">
        <v>0</v>
      </c>
      <c r="Y1796" s="382">
        <v>0</v>
      </c>
      <c r="Z1796" s="382">
        <v>1.3685038429489724</v>
      </c>
      <c r="AA1796" s="382">
        <v>0</v>
      </c>
      <c r="AB1796" s="382">
        <v>1.4093115942012862</v>
      </c>
      <c r="AC1796" s="382"/>
      <c r="AD1796" s="382">
        <v>-32.868098548326827</v>
      </c>
      <c r="AE1796" s="382"/>
      <c r="AF1796" s="382">
        <v>8.2926829268292686</v>
      </c>
      <c r="AG1796" s="382">
        <v>5.3162713275072804</v>
      </c>
      <c r="AH1796" s="382">
        <v>0</v>
      </c>
      <c r="AI1796" s="382">
        <v>1</v>
      </c>
      <c r="AJ1796">
        <v>99.2</v>
      </c>
      <c r="AK1796">
        <v>8.8097469663656796</v>
      </c>
    </row>
    <row r="1797" spans="1:37" ht="15.6">
      <c r="A1797" s="382">
        <v>16</v>
      </c>
      <c r="B1797" s="382">
        <v>38</v>
      </c>
      <c r="C1797" s="382">
        <v>2024</v>
      </c>
      <c r="D1797" s="382">
        <v>2</v>
      </c>
      <c r="E1797" s="382">
        <v>99</v>
      </c>
      <c r="F1797" s="382">
        <v>99</v>
      </c>
      <c r="G1797" s="382">
        <v>99</v>
      </c>
      <c r="H1797" s="382">
        <v>99</v>
      </c>
      <c r="I1797" s="382">
        <v>99</v>
      </c>
      <c r="J1797" s="382">
        <v>999</v>
      </c>
      <c r="K1797" s="382">
        <v>99</v>
      </c>
      <c r="L1797" s="382">
        <v>4</v>
      </c>
      <c r="M1797" s="382">
        <v>99</v>
      </c>
      <c r="N1797" s="382">
        <v>99</v>
      </c>
      <c r="O1797" s="382">
        <v>99</v>
      </c>
      <c r="P1797" s="382">
        <v>99</v>
      </c>
      <c r="Q1797" s="382">
        <v>14</v>
      </c>
      <c r="R1797" s="382">
        <v>88</v>
      </c>
      <c r="S1797" s="382">
        <v>4</v>
      </c>
      <c r="T1797" s="382">
        <v>3.4318181818181812</v>
      </c>
      <c r="U1797" s="382">
        <v>5.4977272727272721</v>
      </c>
      <c r="V1797" s="382">
        <v>0</v>
      </c>
      <c r="W1797" s="382">
        <v>0</v>
      </c>
      <c r="X1797" s="382">
        <v>0</v>
      </c>
      <c r="Y1797" s="382">
        <v>0</v>
      </c>
      <c r="Z1797" s="382">
        <v>1.6187100133865973</v>
      </c>
      <c r="AA1797" s="382">
        <v>0</v>
      </c>
      <c r="AB1797" s="382">
        <v>1.295055759991671</v>
      </c>
      <c r="AC1797" s="382"/>
      <c r="AD1797" s="382">
        <v>2.5945706266948285</v>
      </c>
      <c r="AE1797" s="382"/>
      <c r="AF1797" s="382">
        <v>7.5796726959517677</v>
      </c>
      <c r="AG1797" s="382">
        <v>6.4299194598761318</v>
      </c>
      <c r="AH1797" s="382">
        <v>1.1363636363636365</v>
      </c>
      <c r="AI1797" s="382">
        <v>80</v>
      </c>
      <c r="AJ1797">
        <v>74.870000000000019</v>
      </c>
      <c r="AK1797">
        <v>13.010330714281578</v>
      </c>
    </row>
    <row r="1798" spans="1:37" ht="15.6">
      <c r="A1798" s="382">
        <v>16</v>
      </c>
      <c r="B1798" s="382">
        <v>39</v>
      </c>
      <c r="C1798" s="382">
        <v>2024</v>
      </c>
      <c r="D1798" s="382">
        <v>3</v>
      </c>
      <c r="E1798" s="382">
        <v>99</v>
      </c>
      <c r="F1798" s="382">
        <v>99</v>
      </c>
      <c r="G1798" s="382">
        <v>99</v>
      </c>
      <c r="H1798" s="382">
        <v>99</v>
      </c>
      <c r="I1798" s="382">
        <v>99</v>
      </c>
      <c r="J1798" s="382">
        <v>999</v>
      </c>
      <c r="K1798" s="382">
        <v>99</v>
      </c>
      <c r="L1798" s="382">
        <v>4</v>
      </c>
      <c r="M1798" s="382">
        <v>99</v>
      </c>
      <c r="N1798" s="382">
        <v>99</v>
      </c>
      <c r="O1798" s="382">
        <v>99</v>
      </c>
      <c r="P1798" s="382">
        <v>99</v>
      </c>
      <c r="Q1798" s="382">
        <v>41</v>
      </c>
      <c r="R1798" s="382">
        <v>176</v>
      </c>
      <c r="S1798" s="382">
        <v>4</v>
      </c>
      <c r="T1798" s="382">
        <v>3.8806818181818192</v>
      </c>
      <c r="U1798" s="382">
        <v>5.6329545454545453</v>
      </c>
      <c r="V1798" s="382">
        <v>0</v>
      </c>
      <c r="W1798" s="382">
        <v>0</v>
      </c>
      <c r="X1798" s="382">
        <v>0</v>
      </c>
      <c r="Y1798" s="382">
        <v>0</v>
      </c>
      <c r="Z1798" s="382">
        <v>1.7266771550970048</v>
      </c>
      <c r="AA1798" s="382">
        <v>0</v>
      </c>
      <c r="AB1798" s="382">
        <v>1.2212473089712097</v>
      </c>
      <c r="AC1798" s="382"/>
      <c r="AD1798" s="382">
        <v>-9.2172141058073187</v>
      </c>
      <c r="AE1798" s="382"/>
      <c r="AF1798" s="382">
        <v>6.9264069264069263</v>
      </c>
      <c r="AG1798" s="382">
        <v>5.7317623116681915</v>
      </c>
      <c r="AH1798" s="382">
        <v>0</v>
      </c>
      <c r="AI1798" s="382">
        <v>111</v>
      </c>
      <c r="AJ1798">
        <v>76.481081081081058</v>
      </c>
      <c r="AK1798">
        <v>12.78039035740818</v>
      </c>
    </row>
    <row r="1799" spans="1:37" ht="15.6">
      <c r="A1799" s="382">
        <v>16</v>
      </c>
      <c r="B1799" s="382">
        <v>40</v>
      </c>
      <c r="C1799" s="382">
        <v>2024</v>
      </c>
      <c r="D1799" s="382">
        <v>4</v>
      </c>
      <c r="E1799" s="382">
        <v>99</v>
      </c>
      <c r="F1799" s="382">
        <v>99</v>
      </c>
      <c r="G1799" s="382">
        <v>99</v>
      </c>
      <c r="H1799" s="382">
        <v>99</v>
      </c>
      <c r="I1799" s="382">
        <v>99</v>
      </c>
      <c r="J1799" s="382">
        <v>999</v>
      </c>
      <c r="K1799" s="382">
        <v>99</v>
      </c>
      <c r="L1799" s="382">
        <v>4</v>
      </c>
      <c r="M1799" s="382">
        <v>99</v>
      </c>
      <c r="N1799" s="382">
        <v>99</v>
      </c>
      <c r="O1799" s="382">
        <v>99</v>
      </c>
      <c r="P1799" s="382">
        <v>99</v>
      </c>
      <c r="Q1799" s="382">
        <v>57</v>
      </c>
      <c r="R1799" s="382">
        <v>433</v>
      </c>
      <c r="S1799" s="382">
        <v>4</v>
      </c>
      <c r="T1799" s="382">
        <v>3.3787528868360281</v>
      </c>
      <c r="U1799" s="382">
        <v>5.871131639722865</v>
      </c>
      <c r="V1799" s="382">
        <v>0</v>
      </c>
      <c r="W1799" s="382">
        <v>0</v>
      </c>
      <c r="X1799" s="382">
        <v>0</v>
      </c>
      <c r="Y1799" s="382">
        <v>0</v>
      </c>
      <c r="Z1799" s="382">
        <v>1.2244517512813713</v>
      </c>
      <c r="AA1799" s="382">
        <v>0</v>
      </c>
      <c r="AB1799" s="382">
        <v>0.98473865720796561</v>
      </c>
      <c r="AC1799" s="382"/>
      <c r="AD1799" s="382">
        <v>17.723631229892479</v>
      </c>
      <c r="AE1799" s="382"/>
      <c r="AF1799" s="382">
        <v>13.767885532591407</v>
      </c>
      <c r="AG1799" s="382">
        <v>12.190057876641719</v>
      </c>
      <c r="AH1799" s="382">
        <v>1.1547344110854503</v>
      </c>
      <c r="AI1799" s="382">
        <v>384</v>
      </c>
      <c r="AJ1799">
        <v>76.328125</v>
      </c>
      <c r="AK1799">
        <v>13.308481887938639</v>
      </c>
    </row>
    <row r="1800" spans="1:37" ht="15.6">
      <c r="A1800" s="382">
        <v>16</v>
      </c>
      <c r="B1800" s="382">
        <v>41</v>
      </c>
      <c r="C1800" s="382">
        <v>2024</v>
      </c>
      <c r="D1800" s="382">
        <v>5</v>
      </c>
      <c r="E1800" s="382">
        <v>99</v>
      </c>
      <c r="F1800" s="382">
        <v>99</v>
      </c>
      <c r="G1800" s="382">
        <v>99</v>
      </c>
      <c r="H1800" s="382">
        <v>99</v>
      </c>
      <c r="I1800" s="382">
        <v>99</v>
      </c>
      <c r="J1800" s="382">
        <v>999</v>
      </c>
      <c r="K1800" s="382">
        <v>99</v>
      </c>
      <c r="L1800" s="382">
        <v>4</v>
      </c>
      <c r="M1800" s="382">
        <v>99</v>
      </c>
      <c r="N1800" s="382">
        <v>99</v>
      </c>
      <c r="O1800" s="382">
        <v>99</v>
      </c>
      <c r="P1800" s="382">
        <v>99</v>
      </c>
      <c r="Q1800" s="382">
        <v>36</v>
      </c>
      <c r="R1800" s="382">
        <v>139</v>
      </c>
      <c r="S1800" s="382">
        <v>4</v>
      </c>
      <c r="T1800" s="382">
        <v>3.7050359712230225</v>
      </c>
      <c r="U1800" s="382">
        <v>5.6906474820143904</v>
      </c>
      <c r="V1800" s="382">
        <v>0</v>
      </c>
      <c r="W1800" s="382">
        <v>0</v>
      </c>
      <c r="X1800" s="382">
        <v>0</v>
      </c>
      <c r="Y1800" s="382">
        <v>0</v>
      </c>
      <c r="Z1800" s="382">
        <v>1.7123290582678861</v>
      </c>
      <c r="AA1800" s="382">
        <v>0</v>
      </c>
      <c r="AB1800" s="382">
        <v>1.1281438081838155</v>
      </c>
      <c r="AC1800" s="382"/>
      <c r="AD1800" s="382">
        <v>25.219026142320235</v>
      </c>
      <c r="AE1800" s="382"/>
      <c r="AF1800" s="382">
        <v>8.9504185447520932</v>
      </c>
      <c r="AG1800" s="382">
        <v>7.4568473844471503</v>
      </c>
      <c r="AH1800" s="382">
        <v>1.4388489208633091</v>
      </c>
      <c r="AI1800" s="382">
        <v>130</v>
      </c>
      <c r="AJ1800" s="382">
        <v>76.187692307692359</v>
      </c>
      <c r="AK1800" s="382">
        <v>12.541694388579931</v>
      </c>
    </row>
    <row r="1801" spans="1:37" ht="15.6">
      <c r="A1801" s="382">
        <v>16</v>
      </c>
      <c r="B1801" s="382">
        <v>42</v>
      </c>
      <c r="C1801" s="382">
        <v>2024</v>
      </c>
      <c r="D1801" s="382">
        <v>6</v>
      </c>
      <c r="E1801" s="382">
        <v>99</v>
      </c>
      <c r="F1801" s="382">
        <v>99</v>
      </c>
      <c r="G1801" s="382">
        <v>99</v>
      </c>
      <c r="H1801" s="382">
        <v>99</v>
      </c>
      <c r="I1801" s="382">
        <v>99</v>
      </c>
      <c r="J1801" s="382">
        <v>999</v>
      </c>
      <c r="K1801" s="382">
        <v>99</v>
      </c>
      <c r="L1801" s="382">
        <v>4</v>
      </c>
      <c r="M1801" s="382">
        <v>99</v>
      </c>
      <c r="N1801" s="382">
        <v>99</v>
      </c>
      <c r="O1801" s="382">
        <v>99</v>
      </c>
      <c r="P1801" s="382">
        <v>99</v>
      </c>
      <c r="Q1801" s="382">
        <v>30</v>
      </c>
      <c r="R1801" s="382">
        <v>173</v>
      </c>
      <c r="S1801" s="382">
        <v>4</v>
      </c>
      <c r="T1801" s="382">
        <v>2.8381502890173396</v>
      </c>
      <c r="U1801" s="382">
        <v>6.8364161849710952</v>
      </c>
      <c r="V1801" s="382">
        <v>0</v>
      </c>
      <c r="W1801" s="382">
        <v>0</v>
      </c>
      <c r="X1801" s="382">
        <v>0</v>
      </c>
      <c r="Y1801" s="382">
        <v>0</v>
      </c>
      <c r="Z1801" s="382">
        <v>1.6740808504496156</v>
      </c>
      <c r="AA1801" s="382">
        <v>0</v>
      </c>
      <c r="AB1801" s="382">
        <v>0.9169823848778218</v>
      </c>
      <c r="AC1801" s="382"/>
      <c r="AD1801" s="382">
        <v>20.604392360408923</v>
      </c>
      <c r="AE1801" s="382"/>
      <c r="AF1801" s="382">
        <v>16.093023255813961</v>
      </c>
      <c r="AG1801" s="382">
        <v>13.791294005154098</v>
      </c>
      <c r="AH1801" s="382">
        <v>1.1560693641618498</v>
      </c>
      <c r="AI1801" s="382">
        <v>166</v>
      </c>
      <c r="AJ1801" s="382">
        <v>79.351807228915675</v>
      </c>
      <c r="AK1801" s="382">
        <v>12.719543895017564</v>
      </c>
    </row>
    <row r="1802" spans="1:37" ht="15.6">
      <c r="A1802" s="382">
        <v>16</v>
      </c>
      <c r="B1802" s="382">
        <v>43</v>
      </c>
      <c r="C1802" s="382">
        <v>2024</v>
      </c>
      <c r="D1802" s="382">
        <v>7</v>
      </c>
      <c r="E1802" s="382">
        <v>99</v>
      </c>
      <c r="F1802" s="382">
        <v>99</v>
      </c>
      <c r="G1802" s="382">
        <v>99</v>
      </c>
      <c r="H1802" s="382">
        <v>99</v>
      </c>
      <c r="I1802" s="382">
        <v>99</v>
      </c>
      <c r="J1802" s="382">
        <v>999</v>
      </c>
      <c r="K1802" s="382">
        <v>99</v>
      </c>
      <c r="L1802" s="382">
        <v>4</v>
      </c>
      <c r="M1802" s="382">
        <v>99</v>
      </c>
      <c r="N1802" s="382">
        <v>99</v>
      </c>
      <c r="O1802" s="382">
        <v>99</v>
      </c>
      <c r="P1802" s="382">
        <v>99</v>
      </c>
      <c r="Q1802" s="382">
        <v>20</v>
      </c>
      <c r="R1802" s="382">
        <v>87</v>
      </c>
      <c r="S1802" s="382">
        <v>4</v>
      </c>
      <c r="T1802" s="382">
        <v>2.8735632183908049</v>
      </c>
      <c r="U1802" s="382">
        <v>6.8459770114942513</v>
      </c>
      <c r="V1802" s="382">
        <v>0</v>
      </c>
      <c r="W1802" s="382">
        <v>0</v>
      </c>
      <c r="X1802" s="382">
        <v>0</v>
      </c>
      <c r="Y1802" s="382">
        <v>0</v>
      </c>
      <c r="Z1802" s="382">
        <v>1.1783296767279241</v>
      </c>
      <c r="AA1802" s="382">
        <v>0</v>
      </c>
      <c r="AB1802" s="382">
        <v>0.77020071575866444</v>
      </c>
      <c r="AC1802" s="382"/>
      <c r="AD1802" s="382">
        <v>11.279253908555129</v>
      </c>
      <c r="AE1802" s="382"/>
      <c r="AF1802" s="382">
        <v>15.50802139037433</v>
      </c>
      <c r="AG1802" s="382">
        <v>13.051100008765003</v>
      </c>
      <c r="AH1802" s="382">
        <v>5.7471264367816097</v>
      </c>
      <c r="AI1802" s="382">
        <v>87</v>
      </c>
      <c r="AJ1802" s="382">
        <v>81.790804597701154</v>
      </c>
      <c r="AK1802" s="382">
        <v>12.404429564759296</v>
      </c>
    </row>
    <row r="1803" spans="1:37" ht="15.6">
      <c r="A1803" s="382">
        <v>16</v>
      </c>
      <c r="B1803" s="382">
        <v>44</v>
      </c>
      <c r="C1803" s="382">
        <v>2024</v>
      </c>
      <c r="D1803" s="382">
        <v>8</v>
      </c>
      <c r="E1803" s="382">
        <v>99</v>
      </c>
      <c r="F1803" s="382">
        <v>99</v>
      </c>
      <c r="G1803" s="382">
        <v>99</v>
      </c>
      <c r="H1803" s="382">
        <v>99</v>
      </c>
      <c r="I1803" s="382">
        <v>99</v>
      </c>
      <c r="J1803" s="382">
        <v>999</v>
      </c>
      <c r="K1803" s="382">
        <v>99</v>
      </c>
      <c r="L1803" s="382">
        <v>4</v>
      </c>
      <c r="M1803" s="382">
        <v>99</v>
      </c>
      <c r="N1803" s="382">
        <v>99</v>
      </c>
      <c r="O1803" s="382">
        <v>99</v>
      </c>
      <c r="P1803" s="382">
        <v>99</v>
      </c>
      <c r="Q1803" s="382">
        <v>43</v>
      </c>
      <c r="R1803" s="382">
        <v>205</v>
      </c>
      <c r="S1803" s="382">
        <v>4</v>
      </c>
      <c r="T1803" s="382">
        <v>2.6926829268292689</v>
      </c>
      <c r="U1803" s="382">
        <v>7.8897560975609746</v>
      </c>
      <c r="V1803" s="382">
        <v>0</v>
      </c>
      <c r="W1803" s="382">
        <v>0</v>
      </c>
      <c r="X1803" s="382">
        <v>0</v>
      </c>
      <c r="Y1803" s="382">
        <v>0</v>
      </c>
      <c r="Z1803" s="382">
        <v>1.3501011485230685</v>
      </c>
      <c r="AA1803" s="382">
        <v>0</v>
      </c>
      <c r="AB1803" s="382">
        <v>0.53025085821272888</v>
      </c>
      <c r="AC1803" s="382"/>
      <c r="AD1803" s="382">
        <v>11.280232199018029</v>
      </c>
      <c r="AE1803" s="382"/>
      <c r="AF1803" s="382">
        <v>20.665322580645157</v>
      </c>
      <c r="AG1803" s="382">
        <v>17.439027020033205</v>
      </c>
      <c r="AH1803" s="382">
        <v>1.4634146341463412</v>
      </c>
      <c r="AI1803" s="382">
        <v>204</v>
      </c>
      <c r="AJ1803" s="382">
        <v>85.047549019607828</v>
      </c>
      <c r="AK1803" s="382">
        <v>12.719165400922147</v>
      </c>
    </row>
    <row r="1804" spans="1:37" ht="15.6">
      <c r="A1804" s="382">
        <v>16</v>
      </c>
      <c r="B1804" s="382">
        <v>45</v>
      </c>
      <c r="C1804" s="382">
        <v>2024</v>
      </c>
      <c r="D1804" s="382">
        <v>9</v>
      </c>
      <c r="E1804" s="382">
        <v>99</v>
      </c>
      <c r="F1804" s="382">
        <v>99</v>
      </c>
      <c r="G1804" s="382">
        <v>99</v>
      </c>
      <c r="H1804" s="382">
        <v>99</v>
      </c>
      <c r="I1804" s="382">
        <v>99</v>
      </c>
      <c r="J1804" s="382">
        <v>999</v>
      </c>
      <c r="K1804" s="382">
        <v>99</v>
      </c>
      <c r="L1804" s="382">
        <v>4</v>
      </c>
      <c r="M1804" s="382">
        <v>99</v>
      </c>
      <c r="N1804" s="382">
        <v>99</v>
      </c>
      <c r="O1804" s="382">
        <v>99</v>
      </c>
      <c r="P1804" s="382">
        <v>99</v>
      </c>
      <c r="Q1804" s="382">
        <v>53</v>
      </c>
      <c r="R1804" s="382">
        <v>165</v>
      </c>
      <c r="S1804" s="382">
        <v>4</v>
      </c>
      <c r="T1804" s="382">
        <v>2.8727272727272726</v>
      </c>
      <c r="U1804" s="382">
        <v>8.2812121212121212</v>
      </c>
      <c r="V1804" s="382">
        <v>0</v>
      </c>
      <c r="W1804" s="382">
        <v>0</v>
      </c>
      <c r="X1804" s="382">
        <v>0</v>
      </c>
      <c r="Y1804" s="382">
        <v>0</v>
      </c>
      <c r="Z1804" s="382">
        <v>1.9588675726362432</v>
      </c>
      <c r="AA1804" s="382">
        <v>0</v>
      </c>
      <c r="AB1804" s="382">
        <v>0.62438950900312895</v>
      </c>
      <c r="AC1804" s="382"/>
      <c r="AD1804" s="382">
        <v>2.9262317119307784</v>
      </c>
      <c r="AE1804" s="382"/>
      <c r="AF1804" s="382">
        <v>10.563380281690138</v>
      </c>
      <c r="AG1804" s="382">
        <v>8.0748388164309723</v>
      </c>
      <c r="AH1804" s="382">
        <v>3.6363636363636358</v>
      </c>
      <c r="AI1804" s="382">
        <v>159</v>
      </c>
      <c r="AJ1804" s="382">
        <v>86.268553459119502</v>
      </c>
      <c r="AK1804" s="382">
        <v>12.761593509849128</v>
      </c>
    </row>
    <row r="1805" spans="1:37" ht="15.6">
      <c r="A1805" s="382">
        <v>16</v>
      </c>
      <c r="B1805" s="382">
        <v>46</v>
      </c>
      <c r="C1805" s="382">
        <v>2024</v>
      </c>
      <c r="D1805" s="382">
        <v>10</v>
      </c>
      <c r="E1805" s="382">
        <v>99</v>
      </c>
      <c r="F1805" s="382">
        <v>99</v>
      </c>
      <c r="G1805" s="382">
        <v>99</v>
      </c>
      <c r="H1805" s="382">
        <v>99</v>
      </c>
      <c r="I1805" s="382">
        <v>99</v>
      </c>
      <c r="J1805" s="382">
        <v>999</v>
      </c>
      <c r="K1805" s="382">
        <v>99</v>
      </c>
      <c r="L1805" s="382">
        <v>4</v>
      </c>
      <c r="M1805" s="382">
        <v>99</v>
      </c>
      <c r="N1805" s="382">
        <v>99</v>
      </c>
      <c r="O1805" s="382">
        <v>99</v>
      </c>
      <c r="P1805" s="382">
        <v>99</v>
      </c>
      <c r="Q1805" s="382">
        <v>101</v>
      </c>
      <c r="R1805" s="382">
        <v>408</v>
      </c>
      <c r="S1805" s="382">
        <v>4</v>
      </c>
      <c r="T1805" s="382">
        <v>3.0514705882352939</v>
      </c>
      <c r="U1805" s="382">
        <v>8.3517156862745061</v>
      </c>
      <c r="V1805" s="382">
        <v>0</v>
      </c>
      <c r="W1805" s="382">
        <v>0</v>
      </c>
      <c r="X1805" s="382">
        <v>0.49019607843137247</v>
      </c>
      <c r="Y1805" s="382">
        <v>0</v>
      </c>
      <c r="Z1805" s="382">
        <v>2.6939378199931139</v>
      </c>
      <c r="AA1805" s="382">
        <v>0</v>
      </c>
      <c r="AB1805" s="382">
        <v>0.84586525726540795</v>
      </c>
      <c r="AC1805" s="382"/>
      <c r="AD1805" s="382">
        <v>56.728684389651555</v>
      </c>
      <c r="AE1805" s="382"/>
      <c r="AF1805" s="382">
        <v>15.68024596464258</v>
      </c>
      <c r="AG1805" s="382">
        <v>12.401777557787</v>
      </c>
      <c r="AH1805" s="382">
        <v>0.98039215686274495</v>
      </c>
      <c r="AI1805" s="382">
        <v>402</v>
      </c>
      <c r="AJ1805" s="382">
        <v>85.829104477611935</v>
      </c>
      <c r="AK1805" s="382">
        <v>12.90548217769377</v>
      </c>
    </row>
    <row r="1806" spans="1:37" ht="15.6">
      <c r="A1806" s="382">
        <v>16</v>
      </c>
      <c r="B1806" s="382">
        <v>47</v>
      </c>
      <c r="C1806" s="382">
        <v>2024</v>
      </c>
      <c r="D1806" s="382">
        <v>11</v>
      </c>
      <c r="E1806" s="382">
        <v>99</v>
      </c>
      <c r="F1806" s="382">
        <v>99</v>
      </c>
      <c r="G1806" s="382">
        <v>99</v>
      </c>
      <c r="H1806" s="382">
        <v>99</v>
      </c>
      <c r="I1806" s="382">
        <v>99</v>
      </c>
      <c r="J1806" s="382">
        <v>999</v>
      </c>
      <c r="K1806" s="382">
        <v>99</v>
      </c>
      <c r="L1806" s="382">
        <v>4</v>
      </c>
      <c r="M1806" s="382">
        <v>99</v>
      </c>
      <c r="N1806" s="382">
        <v>99</v>
      </c>
      <c r="O1806" s="382">
        <v>99</v>
      </c>
      <c r="P1806" s="382">
        <v>99</v>
      </c>
      <c r="Q1806" s="382">
        <v>38</v>
      </c>
      <c r="R1806" s="382">
        <v>143</v>
      </c>
      <c r="S1806" s="382">
        <v>4</v>
      </c>
      <c r="T1806" s="382">
        <v>2.7692307692307705</v>
      </c>
      <c r="U1806" s="382">
        <v>8.1545454545454561</v>
      </c>
      <c r="V1806" s="382">
        <v>0</v>
      </c>
      <c r="W1806" s="382">
        <v>0</v>
      </c>
      <c r="X1806" s="382">
        <v>1.3986013986013983</v>
      </c>
      <c r="Y1806" s="382">
        <v>0</v>
      </c>
      <c r="Z1806" s="382">
        <v>2.3855839552139901</v>
      </c>
      <c r="AA1806" s="382">
        <v>0</v>
      </c>
      <c r="AB1806" s="382">
        <v>0.73562976865796625</v>
      </c>
      <c r="AC1806" s="382"/>
      <c r="AD1806" s="382">
        <v>9.9222304364293432</v>
      </c>
      <c r="AE1806" s="382"/>
      <c r="AF1806" s="382">
        <v>15.005246589716679</v>
      </c>
      <c r="AG1806" s="382">
        <v>12.20357075580301</v>
      </c>
      <c r="AH1806" s="382">
        <v>2.0979020979020975</v>
      </c>
      <c r="AI1806" s="382">
        <v>138</v>
      </c>
      <c r="AJ1806" s="382">
        <v>85.170289855072497</v>
      </c>
      <c r="AK1806" s="382">
        <v>12.714808650613232</v>
      </c>
    </row>
    <row r="1807" spans="1:37" ht="15.6">
      <c r="A1807" s="382">
        <v>16</v>
      </c>
      <c r="B1807" s="382">
        <v>48</v>
      </c>
      <c r="C1807" s="382">
        <v>2024</v>
      </c>
      <c r="D1807" s="382">
        <v>12</v>
      </c>
      <c r="E1807" s="382">
        <v>99</v>
      </c>
      <c r="F1807" s="382">
        <v>99</v>
      </c>
      <c r="G1807" s="382">
        <v>99</v>
      </c>
      <c r="H1807" s="382">
        <v>99</v>
      </c>
      <c r="I1807" s="382">
        <v>99</v>
      </c>
      <c r="J1807" s="382">
        <v>999</v>
      </c>
      <c r="K1807" s="382">
        <v>99</v>
      </c>
      <c r="L1807" s="382">
        <v>4</v>
      </c>
      <c r="M1807" s="382">
        <v>99</v>
      </c>
      <c r="N1807" s="382">
        <v>99</v>
      </c>
      <c r="O1807" s="382">
        <v>99</v>
      </c>
      <c r="P1807" s="382">
        <v>99</v>
      </c>
      <c r="Q1807" s="382">
        <v>5</v>
      </c>
      <c r="R1807" s="382">
        <v>8</v>
      </c>
      <c r="S1807" s="382">
        <v>4</v>
      </c>
      <c r="T1807" s="382">
        <v>2.75</v>
      </c>
      <c r="U1807" s="382">
        <v>8.1375000000000011</v>
      </c>
      <c r="V1807" s="382">
        <v>0</v>
      </c>
      <c r="W1807" s="382">
        <v>0</v>
      </c>
      <c r="X1807" s="382">
        <v>0</v>
      </c>
      <c r="Y1807" s="382">
        <v>0</v>
      </c>
      <c r="Z1807" s="382">
        <v>1.6354949556632672</v>
      </c>
      <c r="AA1807" s="382">
        <v>0</v>
      </c>
      <c r="AB1807" s="382">
        <v>0.4330127018922193</v>
      </c>
      <c r="AC1807" s="382"/>
      <c r="AD1807" s="382">
        <v>-28.682270898618512</v>
      </c>
      <c r="AE1807" s="382"/>
      <c r="AF1807" s="382">
        <v>8.695652173913043</v>
      </c>
      <c r="AG1807" s="382">
        <v>6.6680323671002775</v>
      </c>
      <c r="AH1807" s="382">
        <v>0</v>
      </c>
      <c r="AI1807" s="382">
        <v>8</v>
      </c>
      <c r="AJ1807" s="382">
        <v>85.662499999999994</v>
      </c>
      <c r="AK1807" s="382">
        <v>12.759081647870291</v>
      </c>
    </row>
    <row r="1808" spans="1:37" ht="15.6">
      <c r="A1808" s="382">
        <v>16</v>
      </c>
      <c r="B1808" s="382">
        <v>49</v>
      </c>
      <c r="C1808" s="382">
        <v>2024</v>
      </c>
      <c r="D1808" s="382">
        <v>1</v>
      </c>
      <c r="E1808" s="382">
        <v>99</v>
      </c>
      <c r="F1808" s="382">
        <v>99</v>
      </c>
      <c r="G1808" s="382">
        <v>99</v>
      </c>
      <c r="H1808" s="382">
        <v>99</v>
      </c>
      <c r="I1808" s="382">
        <v>99</v>
      </c>
      <c r="J1808" s="382">
        <v>999</v>
      </c>
      <c r="K1808" s="382">
        <v>99</v>
      </c>
      <c r="L1808" s="382">
        <v>5</v>
      </c>
      <c r="M1808" s="382">
        <v>99</v>
      </c>
      <c r="N1808" s="382">
        <v>99</v>
      </c>
      <c r="O1808" s="382">
        <v>99</v>
      </c>
      <c r="P1808" s="382">
        <v>99</v>
      </c>
      <c r="Q1808" s="382">
        <v>15</v>
      </c>
      <c r="R1808" s="382">
        <v>80</v>
      </c>
      <c r="S1808" s="382">
        <v>5</v>
      </c>
      <c r="T1808" s="382">
        <v>4.9249999999999998</v>
      </c>
      <c r="U1808" s="382">
        <v>8.7412500000000009</v>
      </c>
      <c r="V1808" s="382">
        <v>0</v>
      </c>
      <c r="W1808" s="382">
        <v>0</v>
      </c>
      <c r="X1808" s="382">
        <v>1.25</v>
      </c>
      <c r="Y1808" s="382">
        <v>0</v>
      </c>
      <c r="Z1808" s="382">
        <v>1.8405633478639103</v>
      </c>
      <c r="AA1808" s="382">
        <v>0</v>
      </c>
      <c r="AB1808" s="382">
        <v>0.93240280994857727</v>
      </c>
      <c r="AC1808" s="382"/>
      <c r="AD1808" s="382">
        <v>10.013350041192801</v>
      </c>
      <c r="AE1808" s="382"/>
      <c r="AF1808" s="382">
        <v>39.024390243902438</v>
      </c>
      <c r="AG1808" s="382">
        <v>36.376404494382022</v>
      </c>
      <c r="AH1808" s="382">
        <v>1.25</v>
      </c>
      <c r="AI1808" s="382">
        <v>15</v>
      </c>
      <c r="AJ1808" s="382">
        <v>81.686666666666682</v>
      </c>
      <c r="AK1808" s="382">
        <v>16.292499789319482</v>
      </c>
    </row>
    <row r="1809" spans="1:37" ht="15.6">
      <c r="A1809" s="382">
        <v>16</v>
      </c>
      <c r="B1809" s="382">
        <v>50</v>
      </c>
      <c r="C1809" s="382">
        <v>2024</v>
      </c>
      <c r="D1809" s="382">
        <v>2</v>
      </c>
      <c r="E1809" s="382">
        <v>99</v>
      </c>
      <c r="F1809" s="382">
        <v>99</v>
      </c>
      <c r="G1809" s="382">
        <v>99</v>
      </c>
      <c r="H1809" s="382">
        <v>99</v>
      </c>
      <c r="I1809" s="382">
        <v>99</v>
      </c>
      <c r="J1809" s="382">
        <v>999</v>
      </c>
      <c r="K1809" s="382">
        <v>99</v>
      </c>
      <c r="L1809" s="382">
        <v>5</v>
      </c>
      <c r="M1809" s="382">
        <v>99</v>
      </c>
      <c r="N1809" s="382">
        <v>99</v>
      </c>
      <c r="O1809" s="382">
        <v>99</v>
      </c>
      <c r="P1809" s="382">
        <v>99</v>
      </c>
      <c r="Q1809" s="382">
        <v>35</v>
      </c>
      <c r="R1809" s="382">
        <v>340</v>
      </c>
      <c r="S1809" s="382">
        <v>5</v>
      </c>
      <c r="T1809" s="382">
        <v>4.3176470588235292</v>
      </c>
      <c r="U1809" s="382">
        <v>6.0738235294117651</v>
      </c>
      <c r="V1809" s="382">
        <v>0</v>
      </c>
      <c r="W1809" s="382">
        <v>0</v>
      </c>
      <c r="X1809" s="382">
        <v>0</v>
      </c>
      <c r="Y1809" s="382">
        <v>0</v>
      </c>
      <c r="Z1809" s="382">
        <v>2.2527871818050569</v>
      </c>
      <c r="AA1809" s="382">
        <v>0</v>
      </c>
      <c r="AB1809" s="382">
        <v>1.2074451852703416</v>
      </c>
      <c r="AC1809" s="382"/>
      <c r="AD1809" s="382">
        <v>18.546678057741818</v>
      </c>
      <c r="AE1809" s="382"/>
      <c r="AF1809" s="382">
        <v>29.285099052540914</v>
      </c>
      <c r="AG1809" s="382">
        <v>27.44610722734642</v>
      </c>
      <c r="AH1809" s="382">
        <v>0.58823529411764708</v>
      </c>
      <c r="AI1809" s="382">
        <v>307</v>
      </c>
      <c r="AJ1809" s="382">
        <v>74.511400651465806</v>
      </c>
      <c r="AK1809" s="382">
        <v>13.936719663633449</v>
      </c>
    </row>
    <row r="1810" spans="1:37" ht="15.6">
      <c r="A1810" s="382">
        <v>16</v>
      </c>
      <c r="B1810" s="382">
        <v>51</v>
      </c>
      <c r="C1810" s="382">
        <v>2024</v>
      </c>
      <c r="D1810" s="382">
        <v>3</v>
      </c>
      <c r="E1810" s="382">
        <v>99</v>
      </c>
      <c r="F1810" s="382">
        <v>99</v>
      </c>
      <c r="G1810" s="382">
        <v>99</v>
      </c>
      <c r="H1810" s="382">
        <v>99</v>
      </c>
      <c r="I1810" s="382">
        <v>99</v>
      </c>
      <c r="J1810" s="382">
        <v>999</v>
      </c>
      <c r="K1810" s="382">
        <v>99</v>
      </c>
      <c r="L1810" s="382">
        <v>5</v>
      </c>
      <c r="M1810" s="382">
        <v>99</v>
      </c>
      <c r="N1810" s="382">
        <v>99</v>
      </c>
      <c r="O1810" s="382">
        <v>99</v>
      </c>
      <c r="P1810" s="382">
        <v>99</v>
      </c>
      <c r="Q1810" s="382">
        <v>58</v>
      </c>
      <c r="R1810" s="382">
        <v>913</v>
      </c>
      <c r="S1810" s="382">
        <v>5</v>
      </c>
      <c r="T1810" s="382">
        <v>4.8028477546549837</v>
      </c>
      <c r="U1810" s="382">
        <v>6.2265060240963859</v>
      </c>
      <c r="V1810" s="382">
        <v>0</v>
      </c>
      <c r="W1810" s="382">
        <v>0</v>
      </c>
      <c r="X1810" s="382">
        <v>0.32858707557502725</v>
      </c>
      <c r="Y1810" s="382">
        <v>0</v>
      </c>
      <c r="Z1810" s="382">
        <v>1.6724815315580939</v>
      </c>
      <c r="AA1810" s="382">
        <v>0</v>
      </c>
      <c r="AB1810" s="382">
        <v>1.084851681928465</v>
      </c>
      <c r="AC1810" s="382"/>
      <c r="AD1810" s="382">
        <v>12.506237278973998</v>
      </c>
      <c r="AE1810" s="382"/>
      <c r="AF1810" s="382">
        <v>35.930735930735928</v>
      </c>
      <c r="AG1810" s="382">
        <v>32.866574933802035</v>
      </c>
      <c r="AH1810" s="382">
        <v>0</v>
      </c>
      <c r="AI1810" s="382">
        <v>539</v>
      </c>
      <c r="AJ1810" s="382">
        <v>76.255102040816283</v>
      </c>
      <c r="AK1810" s="382">
        <v>14.230281261174444</v>
      </c>
    </row>
    <row r="1811" spans="1:37" ht="15.6">
      <c r="A1811" s="382">
        <v>16</v>
      </c>
      <c r="B1811" s="382">
        <v>52</v>
      </c>
      <c r="C1811" s="382">
        <v>2024</v>
      </c>
      <c r="D1811" s="382">
        <v>4</v>
      </c>
      <c r="E1811" s="382">
        <v>99</v>
      </c>
      <c r="F1811" s="382">
        <v>99</v>
      </c>
      <c r="G1811" s="382">
        <v>99</v>
      </c>
      <c r="H1811" s="382">
        <v>99</v>
      </c>
      <c r="I1811" s="382">
        <v>99</v>
      </c>
      <c r="J1811" s="382">
        <v>999</v>
      </c>
      <c r="K1811" s="382">
        <v>99</v>
      </c>
      <c r="L1811" s="382">
        <v>5</v>
      </c>
      <c r="M1811" s="382">
        <v>99</v>
      </c>
      <c r="N1811" s="382">
        <v>99</v>
      </c>
      <c r="O1811" s="382">
        <v>99</v>
      </c>
      <c r="P1811" s="382">
        <v>99</v>
      </c>
      <c r="Q1811" s="382">
        <v>74</v>
      </c>
      <c r="R1811" s="382">
        <v>1121</v>
      </c>
      <c r="S1811" s="382">
        <v>5</v>
      </c>
      <c r="T1811" s="382">
        <v>4.5352363960749322</v>
      </c>
      <c r="U1811" s="382">
        <v>6.3686886708296173</v>
      </c>
      <c r="V1811" s="382">
        <v>0</v>
      </c>
      <c r="W1811" s="382">
        <v>0</v>
      </c>
      <c r="X1811" s="382">
        <v>0</v>
      </c>
      <c r="Y1811" s="382">
        <v>0</v>
      </c>
      <c r="Z1811" s="382">
        <v>1.4660995156477077</v>
      </c>
      <c r="AA1811" s="382">
        <v>0</v>
      </c>
      <c r="AB1811" s="382">
        <v>0.94678109172200997</v>
      </c>
      <c r="AC1811" s="382"/>
      <c r="AD1811" s="382">
        <v>13.520720775138136</v>
      </c>
      <c r="AE1811" s="382"/>
      <c r="AF1811" s="382">
        <v>35.643879173290941</v>
      </c>
      <c r="AG1811" s="382">
        <v>34.233530091538121</v>
      </c>
      <c r="AH1811" s="382">
        <v>0.62444246208742193</v>
      </c>
      <c r="AI1811" s="382">
        <v>958</v>
      </c>
      <c r="AJ1811" s="382">
        <v>76.464926931106476</v>
      </c>
      <c r="AK1811" s="382">
        <v>14.289049648020271</v>
      </c>
    </row>
    <row r="1812" spans="1:37" ht="15.6">
      <c r="A1812" s="382">
        <v>16</v>
      </c>
      <c r="B1812" s="382">
        <v>53</v>
      </c>
      <c r="C1812" s="382">
        <v>2024</v>
      </c>
      <c r="D1812" s="382">
        <v>5</v>
      </c>
      <c r="E1812" s="382">
        <v>99</v>
      </c>
      <c r="F1812" s="382">
        <v>99</v>
      </c>
      <c r="G1812" s="382">
        <v>99</v>
      </c>
      <c r="H1812" s="382">
        <v>99</v>
      </c>
      <c r="I1812" s="382">
        <v>99</v>
      </c>
      <c r="J1812" s="382">
        <v>999</v>
      </c>
      <c r="K1812" s="382">
        <v>99</v>
      </c>
      <c r="L1812" s="382">
        <v>5</v>
      </c>
      <c r="M1812" s="382">
        <v>99</v>
      </c>
      <c r="N1812" s="382">
        <v>99</v>
      </c>
      <c r="O1812" s="382">
        <v>99</v>
      </c>
      <c r="P1812" s="382">
        <v>99</v>
      </c>
      <c r="Q1812" s="382">
        <v>56</v>
      </c>
      <c r="R1812" s="382">
        <v>478</v>
      </c>
      <c r="S1812" s="382">
        <v>5</v>
      </c>
      <c r="T1812" s="382">
        <v>4.4853556485355659</v>
      </c>
      <c r="U1812" s="382">
        <v>6.2838912133891238</v>
      </c>
      <c r="V1812" s="382">
        <v>0</v>
      </c>
      <c r="W1812" s="382">
        <v>0</v>
      </c>
      <c r="X1812" s="382">
        <v>0</v>
      </c>
      <c r="Y1812" s="382">
        <v>0</v>
      </c>
      <c r="Z1812" s="382">
        <v>1.6825500933456028</v>
      </c>
      <c r="AA1812" s="382">
        <v>0</v>
      </c>
      <c r="AB1812" s="382">
        <v>1.1123098676695062</v>
      </c>
      <c r="AC1812" s="382"/>
      <c r="AD1812" s="382">
        <v>15.005529317576999</v>
      </c>
      <c r="AE1812" s="382"/>
      <c r="AF1812" s="382">
        <v>30.779137153895679</v>
      </c>
      <c r="AG1812" s="382">
        <v>28.316223120940474</v>
      </c>
      <c r="AH1812" s="382">
        <v>2.9288702928870296</v>
      </c>
      <c r="AI1812" s="382">
        <v>399</v>
      </c>
      <c r="AJ1812" s="382">
        <v>76.406015037593988</v>
      </c>
      <c r="AK1812" s="382">
        <v>13.784513922115252</v>
      </c>
    </row>
    <row r="1813" spans="1:37" ht="15.6">
      <c r="A1813" s="382">
        <v>16</v>
      </c>
      <c r="B1813" s="382">
        <v>54</v>
      </c>
      <c r="C1813" s="382">
        <v>2024</v>
      </c>
      <c r="D1813" s="382">
        <v>6</v>
      </c>
      <c r="E1813" s="382">
        <v>99</v>
      </c>
      <c r="F1813" s="382">
        <v>99</v>
      </c>
      <c r="G1813" s="382">
        <v>99</v>
      </c>
      <c r="H1813" s="382">
        <v>99</v>
      </c>
      <c r="I1813" s="382">
        <v>99</v>
      </c>
      <c r="J1813" s="382">
        <v>999</v>
      </c>
      <c r="K1813" s="382">
        <v>99</v>
      </c>
      <c r="L1813" s="382">
        <v>5</v>
      </c>
      <c r="M1813" s="382">
        <v>99</v>
      </c>
      <c r="N1813" s="382">
        <v>99</v>
      </c>
      <c r="O1813" s="382">
        <v>99</v>
      </c>
      <c r="P1813" s="382">
        <v>99</v>
      </c>
      <c r="Q1813" s="382">
        <v>48</v>
      </c>
      <c r="R1813" s="382">
        <v>280</v>
      </c>
      <c r="S1813" s="382">
        <v>5</v>
      </c>
      <c r="T1813" s="382">
        <v>3.9607142857142872</v>
      </c>
      <c r="U1813" s="382">
        <v>7.7332142857142916</v>
      </c>
      <c r="V1813" s="382">
        <v>0</v>
      </c>
      <c r="W1813" s="382">
        <v>0</v>
      </c>
      <c r="X1813" s="382">
        <v>0</v>
      </c>
      <c r="Y1813" s="382">
        <v>0</v>
      </c>
      <c r="Z1813" s="382">
        <v>1.9215889139151276</v>
      </c>
      <c r="AA1813" s="382">
        <v>0</v>
      </c>
      <c r="AB1813" s="382">
        <v>1.1780247649938329</v>
      </c>
      <c r="AC1813" s="382"/>
      <c r="AD1813" s="382">
        <v>20.930740539326781</v>
      </c>
      <c r="AE1813" s="382"/>
      <c r="AF1813" s="382">
        <v>26.046511627906977</v>
      </c>
      <c r="AG1813" s="382">
        <v>25.249250790022984</v>
      </c>
      <c r="AH1813" s="382">
        <v>0.71428571428571441</v>
      </c>
      <c r="AI1813" s="382">
        <v>251</v>
      </c>
      <c r="AJ1813" s="382">
        <v>80.840637450199196</v>
      </c>
      <c r="AK1813" s="382">
        <v>14.120368010408161</v>
      </c>
    </row>
    <row r="1814" spans="1:37" ht="15.6">
      <c r="A1814" s="382">
        <v>16</v>
      </c>
      <c r="B1814" s="382">
        <v>55</v>
      </c>
      <c r="C1814" s="382">
        <v>2024</v>
      </c>
      <c r="D1814" s="382">
        <v>7</v>
      </c>
      <c r="E1814" s="382">
        <v>99</v>
      </c>
      <c r="F1814" s="382">
        <v>99</v>
      </c>
      <c r="G1814" s="382">
        <v>99</v>
      </c>
      <c r="H1814" s="382">
        <v>99</v>
      </c>
      <c r="I1814" s="382">
        <v>99</v>
      </c>
      <c r="J1814" s="382">
        <v>999</v>
      </c>
      <c r="K1814" s="382">
        <v>99</v>
      </c>
      <c r="L1814" s="382">
        <v>5</v>
      </c>
      <c r="M1814" s="382">
        <v>99</v>
      </c>
      <c r="N1814" s="382">
        <v>99</v>
      </c>
      <c r="O1814" s="382">
        <v>99</v>
      </c>
      <c r="P1814" s="382">
        <v>99</v>
      </c>
      <c r="Q1814" s="382">
        <v>22</v>
      </c>
      <c r="R1814" s="382">
        <v>116</v>
      </c>
      <c r="S1814" s="382">
        <v>5</v>
      </c>
      <c r="T1814" s="382">
        <v>3.8189655172413799</v>
      </c>
      <c r="U1814" s="382">
        <v>7.412068965517248</v>
      </c>
      <c r="V1814" s="382">
        <v>0</v>
      </c>
      <c r="W1814" s="382">
        <v>0</v>
      </c>
      <c r="X1814" s="382">
        <v>0</v>
      </c>
      <c r="Y1814" s="382">
        <v>0</v>
      </c>
      <c r="Z1814" s="382">
        <v>2.3123788010145798</v>
      </c>
      <c r="AA1814" s="382">
        <v>0</v>
      </c>
      <c r="AB1814" s="382">
        <v>1.0634940618078661</v>
      </c>
      <c r="AC1814" s="382"/>
      <c r="AD1814" s="382">
        <v>-21.224495512410737</v>
      </c>
      <c r="AE1814" s="382"/>
      <c r="AF1814" s="382">
        <v>20.677361853832441</v>
      </c>
      <c r="AG1814" s="382">
        <v>18.840389166447554</v>
      </c>
      <c r="AH1814" s="382">
        <v>6.0344827586206886</v>
      </c>
      <c r="AI1814" s="382">
        <v>116</v>
      </c>
      <c r="AJ1814" s="382">
        <v>81.257758620689629</v>
      </c>
      <c r="AK1814" s="382">
        <v>13.415828695849259</v>
      </c>
    </row>
    <row r="1815" spans="1:37" ht="15.6">
      <c r="A1815" s="382">
        <v>16</v>
      </c>
      <c r="B1815" s="382">
        <v>56</v>
      </c>
      <c r="C1815" s="382">
        <v>2024</v>
      </c>
      <c r="D1815" s="382">
        <v>8</v>
      </c>
      <c r="E1815" s="382">
        <v>99</v>
      </c>
      <c r="F1815" s="382">
        <v>99</v>
      </c>
      <c r="G1815" s="382">
        <v>99</v>
      </c>
      <c r="H1815" s="382">
        <v>99</v>
      </c>
      <c r="I1815" s="382">
        <v>99</v>
      </c>
      <c r="J1815" s="382">
        <v>999</v>
      </c>
      <c r="K1815" s="382">
        <v>99</v>
      </c>
      <c r="L1815" s="382">
        <v>5</v>
      </c>
      <c r="M1815" s="382">
        <v>99</v>
      </c>
      <c r="N1815" s="382">
        <v>99</v>
      </c>
      <c r="O1815" s="382">
        <v>99</v>
      </c>
      <c r="P1815" s="382">
        <v>99</v>
      </c>
      <c r="Q1815" s="382">
        <v>47</v>
      </c>
      <c r="R1815" s="382">
        <v>191</v>
      </c>
      <c r="S1815" s="382">
        <v>5</v>
      </c>
      <c r="T1815" s="382">
        <v>3.3089005235602098</v>
      </c>
      <c r="U1815" s="382">
        <v>9.1356020942408449</v>
      </c>
      <c r="V1815" s="382">
        <v>0</v>
      </c>
      <c r="W1815" s="382">
        <v>0</v>
      </c>
      <c r="X1815" s="382">
        <v>0.52356020942408388</v>
      </c>
      <c r="Y1815" s="382">
        <v>0</v>
      </c>
      <c r="Z1815" s="382">
        <v>1.9075461962651343</v>
      </c>
      <c r="AA1815" s="382">
        <v>0</v>
      </c>
      <c r="AB1815" s="382">
        <v>0.97286447324288483</v>
      </c>
      <c r="AC1815" s="382"/>
      <c r="AD1815" s="382">
        <v>-11.651847215813879</v>
      </c>
      <c r="AE1815" s="382"/>
      <c r="AF1815" s="382">
        <v>19.254032258064516</v>
      </c>
      <c r="AG1815" s="382">
        <v>18.813749380027176</v>
      </c>
      <c r="AH1815" s="382">
        <v>2.6178010471204192</v>
      </c>
      <c r="AI1815" s="382">
        <v>188</v>
      </c>
      <c r="AJ1815" s="382">
        <v>86.751063829787213</v>
      </c>
      <c r="AK1815" s="382">
        <v>13.758263455027484</v>
      </c>
    </row>
    <row r="1816" spans="1:37" ht="15.6">
      <c r="A1816" s="382">
        <v>16</v>
      </c>
      <c r="B1816" s="382">
        <v>57</v>
      </c>
      <c r="C1816" s="382">
        <v>2024</v>
      </c>
      <c r="D1816" s="382">
        <v>9</v>
      </c>
      <c r="E1816" s="382">
        <v>99</v>
      </c>
      <c r="F1816" s="382">
        <v>99</v>
      </c>
      <c r="G1816" s="382">
        <v>99</v>
      </c>
      <c r="H1816" s="382">
        <v>99</v>
      </c>
      <c r="I1816" s="382">
        <v>99</v>
      </c>
      <c r="J1816" s="382">
        <v>999</v>
      </c>
      <c r="K1816" s="382">
        <v>99</v>
      </c>
      <c r="L1816" s="382">
        <v>5</v>
      </c>
      <c r="M1816" s="382">
        <v>99</v>
      </c>
      <c r="N1816" s="382">
        <v>99</v>
      </c>
      <c r="O1816" s="382">
        <v>99</v>
      </c>
      <c r="P1816" s="382">
        <v>99</v>
      </c>
      <c r="Q1816" s="382">
        <v>68</v>
      </c>
      <c r="R1816" s="382">
        <v>263</v>
      </c>
      <c r="S1816" s="382">
        <v>5</v>
      </c>
      <c r="T1816" s="382">
        <v>3.7946768060836487</v>
      </c>
      <c r="U1816" s="382">
        <v>9.6547528517110361</v>
      </c>
      <c r="V1816" s="382">
        <v>0</v>
      </c>
      <c r="W1816" s="382">
        <v>0</v>
      </c>
      <c r="X1816" s="382">
        <v>2.6615969581749055</v>
      </c>
      <c r="Y1816" s="382">
        <v>0</v>
      </c>
      <c r="Z1816" s="382">
        <v>2.5094585777347049</v>
      </c>
      <c r="AA1816" s="382">
        <v>0</v>
      </c>
      <c r="AB1816" s="382">
        <v>1.1451875625155779</v>
      </c>
      <c r="AC1816" s="382"/>
      <c r="AD1816" s="382">
        <v>-8.0103965586695374</v>
      </c>
      <c r="AE1816" s="382"/>
      <c r="AF1816" s="382">
        <v>16.837387964148522</v>
      </c>
      <c r="AG1816" s="382">
        <v>15.005584545288013</v>
      </c>
      <c r="AH1816" s="382">
        <v>3.8022813688212929</v>
      </c>
      <c r="AI1816" s="382">
        <v>254</v>
      </c>
      <c r="AJ1816" s="382">
        <v>89.52125984251974</v>
      </c>
      <c r="AK1816" s="382">
        <v>13.289657542905251</v>
      </c>
    </row>
    <row r="1817" spans="1:37" ht="15.6">
      <c r="A1817" s="382">
        <v>16</v>
      </c>
      <c r="B1817" s="382">
        <v>58</v>
      </c>
      <c r="C1817" s="382">
        <v>2024</v>
      </c>
      <c r="D1817" s="382">
        <v>10</v>
      </c>
      <c r="E1817" s="382">
        <v>99</v>
      </c>
      <c r="F1817" s="382">
        <v>99</v>
      </c>
      <c r="G1817" s="382">
        <v>99</v>
      </c>
      <c r="H1817" s="382">
        <v>99</v>
      </c>
      <c r="I1817" s="382">
        <v>99</v>
      </c>
      <c r="J1817" s="382">
        <v>999</v>
      </c>
      <c r="K1817" s="382">
        <v>99</v>
      </c>
      <c r="L1817" s="382">
        <v>5</v>
      </c>
      <c r="M1817" s="382">
        <v>99</v>
      </c>
      <c r="N1817" s="382">
        <v>99</v>
      </c>
      <c r="O1817" s="382">
        <v>99</v>
      </c>
      <c r="P1817" s="382">
        <v>99</v>
      </c>
      <c r="Q1817" s="382">
        <v>133</v>
      </c>
      <c r="R1817" s="382">
        <v>403</v>
      </c>
      <c r="S1817" s="382">
        <v>5</v>
      </c>
      <c r="T1817" s="382">
        <v>3.6575682382134</v>
      </c>
      <c r="U1817" s="382">
        <v>9.2697270471464019</v>
      </c>
      <c r="V1817" s="382">
        <v>0</v>
      </c>
      <c r="W1817" s="382">
        <v>0</v>
      </c>
      <c r="X1817" s="382">
        <v>3.9702233250620358</v>
      </c>
      <c r="Y1817" s="382">
        <v>0</v>
      </c>
      <c r="Z1817" s="382">
        <v>2.9262272011401911</v>
      </c>
      <c r="AA1817" s="382">
        <v>0</v>
      </c>
      <c r="AB1817" s="382">
        <v>1.0021619519068501</v>
      </c>
      <c r="AC1817" s="382"/>
      <c r="AD1817" s="382">
        <v>15.164954992552122</v>
      </c>
      <c r="AE1817" s="382"/>
      <c r="AF1817" s="382">
        <v>15.488086087624902</v>
      </c>
      <c r="AG1817" s="382">
        <v>13.59627892079968</v>
      </c>
      <c r="AH1817" s="382">
        <v>1.4888337468982629</v>
      </c>
      <c r="AI1817" s="382">
        <v>390</v>
      </c>
      <c r="AJ1817" s="382">
        <v>86.89230769230771</v>
      </c>
      <c r="AK1817" s="382">
        <v>13.816377962193584</v>
      </c>
    </row>
    <row r="1818" spans="1:37" ht="15.6">
      <c r="A1818" s="382">
        <v>16</v>
      </c>
      <c r="B1818" s="382">
        <v>59</v>
      </c>
      <c r="C1818" s="382">
        <v>2024</v>
      </c>
      <c r="D1818" s="382">
        <v>11</v>
      </c>
      <c r="E1818" s="382">
        <v>99</v>
      </c>
      <c r="F1818" s="382">
        <v>99</v>
      </c>
      <c r="G1818" s="382">
        <v>99</v>
      </c>
      <c r="H1818" s="382">
        <v>99</v>
      </c>
      <c r="I1818" s="382">
        <v>99</v>
      </c>
      <c r="J1818" s="382">
        <v>999</v>
      </c>
      <c r="K1818" s="382">
        <v>99</v>
      </c>
      <c r="L1818" s="382">
        <v>5</v>
      </c>
      <c r="M1818" s="382">
        <v>99</v>
      </c>
      <c r="N1818" s="382">
        <v>99</v>
      </c>
      <c r="O1818" s="382">
        <v>99</v>
      </c>
      <c r="P1818" s="382">
        <v>99</v>
      </c>
      <c r="Q1818" s="382">
        <v>53</v>
      </c>
      <c r="R1818" s="382">
        <v>156</v>
      </c>
      <c r="S1818" s="382">
        <v>5</v>
      </c>
      <c r="T1818" s="382">
        <v>3.9935897435897441</v>
      </c>
      <c r="U1818" s="382">
        <v>8.6916666666666629</v>
      </c>
      <c r="V1818" s="382">
        <v>0</v>
      </c>
      <c r="W1818" s="382">
        <v>0</v>
      </c>
      <c r="X1818" s="382">
        <v>4.4871794871794881</v>
      </c>
      <c r="Y1818" s="382">
        <v>0</v>
      </c>
      <c r="Z1818" s="382">
        <v>2.8433223239033105</v>
      </c>
      <c r="AA1818" s="382">
        <v>0</v>
      </c>
      <c r="AB1818" s="382">
        <v>0.94391977923889092</v>
      </c>
      <c r="AC1818" s="382"/>
      <c r="AD1818" s="382">
        <v>-11.514268101836228</v>
      </c>
      <c r="AE1818" s="382"/>
      <c r="AF1818" s="382">
        <v>16.369359916054563</v>
      </c>
      <c r="AG1818" s="382">
        <v>14.189882160872388</v>
      </c>
      <c r="AH1818" s="382">
        <v>10.256410256410255</v>
      </c>
      <c r="AI1818" s="382">
        <v>149</v>
      </c>
      <c r="AJ1818" s="382">
        <v>85.535570469798685</v>
      </c>
      <c r="AK1818" s="382">
        <v>13.24229585582666</v>
      </c>
    </row>
    <row r="1819" spans="1:37" ht="15.6">
      <c r="A1819" s="382">
        <v>16</v>
      </c>
      <c r="B1819" s="382">
        <v>60</v>
      </c>
      <c r="C1819" s="382">
        <v>2024</v>
      </c>
      <c r="D1819" s="382">
        <v>12</v>
      </c>
      <c r="E1819" s="382">
        <v>99</v>
      </c>
      <c r="F1819" s="382">
        <v>99</v>
      </c>
      <c r="G1819" s="382">
        <v>99</v>
      </c>
      <c r="H1819" s="382">
        <v>99</v>
      </c>
      <c r="I1819" s="382">
        <v>99</v>
      </c>
      <c r="J1819" s="382">
        <v>999</v>
      </c>
      <c r="K1819" s="382">
        <v>99</v>
      </c>
      <c r="L1819" s="382">
        <v>5</v>
      </c>
      <c r="M1819" s="382">
        <v>99</v>
      </c>
      <c r="N1819" s="382">
        <v>99</v>
      </c>
      <c r="O1819" s="382">
        <v>99</v>
      </c>
      <c r="P1819" s="382">
        <v>99</v>
      </c>
      <c r="Q1819" s="382">
        <v>7</v>
      </c>
      <c r="R1819" s="382">
        <v>10</v>
      </c>
      <c r="S1819" s="382">
        <v>5</v>
      </c>
      <c r="T1819" s="382">
        <v>3.8</v>
      </c>
      <c r="U1819" s="382">
        <v>8.74</v>
      </c>
      <c r="V1819" s="382">
        <v>0</v>
      </c>
      <c r="W1819" s="382">
        <v>0</v>
      </c>
      <c r="X1819" s="382">
        <v>0</v>
      </c>
      <c r="Y1819" s="382">
        <v>0</v>
      </c>
      <c r="Z1819" s="382">
        <v>2.8249601767104608</v>
      </c>
      <c r="AA1819" s="382">
        <v>0</v>
      </c>
      <c r="AB1819" s="382">
        <v>0.97979589711327109</v>
      </c>
      <c r="AC1819" s="382"/>
      <c r="AD1819" s="382">
        <v>-65.465161988754005</v>
      </c>
      <c r="AE1819" s="382"/>
      <c r="AF1819" s="382">
        <v>10.869565217391305</v>
      </c>
      <c r="AG1819" s="382">
        <v>8.9521663423128128</v>
      </c>
      <c r="AH1819" s="382">
        <v>0</v>
      </c>
      <c r="AI1819" s="382">
        <v>10</v>
      </c>
      <c r="AJ1819" s="382">
        <v>85.65</v>
      </c>
      <c r="AK1819" s="382">
        <v>13.445537243933824</v>
      </c>
    </row>
    <row r="1820" spans="1:37" ht="15.6">
      <c r="A1820" s="382">
        <v>16</v>
      </c>
      <c r="B1820" s="382">
        <v>61</v>
      </c>
      <c r="C1820" s="382">
        <v>2024</v>
      </c>
      <c r="D1820" s="382">
        <v>1</v>
      </c>
      <c r="E1820" s="382">
        <v>99</v>
      </c>
      <c r="F1820" s="382">
        <v>99</v>
      </c>
      <c r="G1820" s="382">
        <v>99</v>
      </c>
      <c r="H1820" s="382">
        <v>99</v>
      </c>
      <c r="I1820" s="382">
        <v>99</v>
      </c>
      <c r="J1820" s="382">
        <v>999</v>
      </c>
      <c r="K1820" s="382">
        <v>99</v>
      </c>
      <c r="L1820" s="382">
        <v>6</v>
      </c>
      <c r="M1820" s="382">
        <v>99</v>
      </c>
      <c r="N1820" s="382">
        <v>99</v>
      </c>
      <c r="O1820" s="382">
        <v>99</v>
      </c>
      <c r="P1820" s="382">
        <v>99</v>
      </c>
      <c r="Q1820" s="382">
        <v>17</v>
      </c>
      <c r="R1820" s="382">
        <v>76</v>
      </c>
      <c r="S1820" s="382">
        <v>6</v>
      </c>
      <c r="T1820" s="382">
        <v>4.8421052631578947</v>
      </c>
      <c r="U1820" s="382">
        <v>10.65</v>
      </c>
      <c r="V1820" s="382">
        <v>0</v>
      </c>
      <c r="W1820" s="382">
        <v>0</v>
      </c>
      <c r="X1820" s="382">
        <v>6.5789473684210513</v>
      </c>
      <c r="Y1820" s="382">
        <v>0</v>
      </c>
      <c r="Z1820" s="382">
        <v>2.9708008843974718</v>
      </c>
      <c r="AA1820" s="382">
        <v>0</v>
      </c>
      <c r="AB1820" s="382">
        <v>1.136159639206469</v>
      </c>
      <c r="AC1820" s="382"/>
      <c r="AD1820" s="382">
        <v>25.33884777327674</v>
      </c>
      <c r="AE1820" s="382"/>
      <c r="AF1820" s="382">
        <v>37.073170731707314</v>
      </c>
      <c r="AG1820" s="382">
        <v>42.103620474406995</v>
      </c>
      <c r="AH1820" s="382">
        <v>2.6315789473684221</v>
      </c>
      <c r="AI1820" s="382">
        <v>14</v>
      </c>
      <c r="AJ1820" s="382">
        <v>87.535714285714306</v>
      </c>
      <c r="AK1820" s="382">
        <v>15.553572059299221</v>
      </c>
    </row>
    <row r="1821" spans="1:37" ht="15.6">
      <c r="A1821" s="382">
        <v>16</v>
      </c>
      <c r="B1821" s="382">
        <v>62</v>
      </c>
      <c r="C1821" s="382">
        <v>2024</v>
      </c>
      <c r="D1821" s="382">
        <v>2</v>
      </c>
      <c r="E1821" s="382">
        <v>99</v>
      </c>
      <c r="F1821" s="382">
        <v>99</v>
      </c>
      <c r="G1821" s="382">
        <v>99</v>
      </c>
      <c r="H1821" s="382">
        <v>99</v>
      </c>
      <c r="I1821" s="382">
        <v>99</v>
      </c>
      <c r="J1821" s="382">
        <v>999</v>
      </c>
      <c r="K1821" s="382">
        <v>99</v>
      </c>
      <c r="L1821" s="382">
        <v>6</v>
      </c>
      <c r="M1821" s="382">
        <v>99</v>
      </c>
      <c r="N1821" s="382">
        <v>99</v>
      </c>
      <c r="O1821" s="382">
        <v>99</v>
      </c>
      <c r="P1821" s="382">
        <v>99</v>
      </c>
      <c r="Q1821" s="382">
        <v>36</v>
      </c>
      <c r="R1821" s="382">
        <v>494</v>
      </c>
      <c r="S1821" s="382">
        <v>6</v>
      </c>
      <c r="T1821" s="382">
        <v>5.0182186234817809</v>
      </c>
      <c r="U1821" s="382">
        <v>6.839878542510121</v>
      </c>
      <c r="V1821" s="382">
        <v>0</v>
      </c>
      <c r="W1821" s="382">
        <v>0</v>
      </c>
      <c r="X1821" s="382">
        <v>0.20242914979757079</v>
      </c>
      <c r="Y1821" s="382">
        <v>0.20242914979757079</v>
      </c>
      <c r="Z1821" s="382">
        <v>2.3523630950593168</v>
      </c>
      <c r="AA1821" s="382">
        <v>0</v>
      </c>
      <c r="AB1821" s="382">
        <v>1.1825622634177229</v>
      </c>
      <c r="AC1821" s="382"/>
      <c r="AD1821" s="382">
        <v>6.4066367945574294</v>
      </c>
      <c r="AE1821" s="382"/>
      <c r="AF1821" s="382">
        <v>42.549526270456496</v>
      </c>
      <c r="AG1821" s="382">
        <v>44.907099758113823</v>
      </c>
      <c r="AH1821" s="382">
        <v>0</v>
      </c>
      <c r="AI1821" s="382">
        <v>437</v>
      </c>
      <c r="AJ1821" s="382">
        <v>74.001144164759694</v>
      </c>
      <c r="AK1821" s="382">
        <v>15.834189387053812</v>
      </c>
    </row>
    <row r="1822" spans="1:37" ht="15.6">
      <c r="A1822" s="382">
        <v>16</v>
      </c>
      <c r="B1822" s="382">
        <v>63</v>
      </c>
      <c r="C1822" s="382">
        <v>2024</v>
      </c>
      <c r="D1822" s="382">
        <v>3</v>
      </c>
      <c r="E1822" s="382">
        <v>99</v>
      </c>
      <c r="F1822" s="382">
        <v>99</v>
      </c>
      <c r="G1822" s="382">
        <v>99</v>
      </c>
      <c r="H1822" s="382">
        <v>99</v>
      </c>
      <c r="I1822" s="382">
        <v>99</v>
      </c>
      <c r="J1822" s="382">
        <v>999</v>
      </c>
      <c r="K1822" s="382">
        <v>99</v>
      </c>
      <c r="L1822" s="382">
        <v>6</v>
      </c>
      <c r="M1822" s="382">
        <v>99</v>
      </c>
      <c r="N1822" s="382">
        <v>99</v>
      </c>
      <c r="O1822" s="382">
        <v>99</v>
      </c>
      <c r="P1822" s="382">
        <v>99</v>
      </c>
      <c r="Q1822" s="382">
        <v>67</v>
      </c>
      <c r="R1822" s="382">
        <v>1039</v>
      </c>
      <c r="S1822" s="382">
        <v>6</v>
      </c>
      <c r="T1822" s="382">
        <v>5.5428296438883553</v>
      </c>
      <c r="U1822" s="382">
        <v>7.1367661212704485</v>
      </c>
      <c r="V1822" s="382">
        <v>0</v>
      </c>
      <c r="W1822" s="382">
        <v>0</v>
      </c>
      <c r="X1822" s="382">
        <v>0.19249278152069299</v>
      </c>
      <c r="Y1822" s="382">
        <v>0</v>
      </c>
      <c r="Z1822" s="382">
        <v>1.6499819272109348</v>
      </c>
      <c r="AA1822" s="382">
        <v>0</v>
      </c>
      <c r="AB1822" s="382">
        <v>1.0474057418740117</v>
      </c>
      <c r="AC1822" s="382"/>
      <c r="AD1822" s="382">
        <v>4.4143401345762978</v>
      </c>
      <c r="AE1822" s="382"/>
      <c r="AF1822" s="382">
        <v>40.889413616686348</v>
      </c>
      <c r="AG1822" s="382">
        <v>42.870275082964255</v>
      </c>
      <c r="AH1822" s="382">
        <v>0</v>
      </c>
      <c r="AI1822" s="382">
        <v>828</v>
      </c>
      <c r="AJ1822" s="382">
        <v>76.148067632850257</v>
      </c>
      <c r="AK1822" s="382">
        <v>15.880856075041301</v>
      </c>
    </row>
    <row r="1823" spans="1:37" ht="15.6">
      <c r="A1823" s="382">
        <v>16</v>
      </c>
      <c r="B1823" s="382">
        <v>64</v>
      </c>
      <c r="C1823" s="382">
        <v>2024</v>
      </c>
      <c r="D1823" s="382">
        <v>4</v>
      </c>
      <c r="E1823" s="382">
        <v>99</v>
      </c>
      <c r="F1823" s="382">
        <v>99</v>
      </c>
      <c r="G1823" s="382">
        <v>99</v>
      </c>
      <c r="H1823" s="382">
        <v>99</v>
      </c>
      <c r="I1823" s="382">
        <v>99</v>
      </c>
      <c r="J1823" s="382">
        <v>999</v>
      </c>
      <c r="K1823" s="382">
        <v>99</v>
      </c>
      <c r="L1823" s="382">
        <v>6</v>
      </c>
      <c r="M1823" s="382">
        <v>99</v>
      </c>
      <c r="N1823" s="382">
        <v>99</v>
      </c>
      <c r="O1823" s="382">
        <v>99</v>
      </c>
      <c r="P1823" s="382">
        <v>99</v>
      </c>
      <c r="Q1823" s="382">
        <v>80</v>
      </c>
      <c r="R1823" s="382">
        <v>1015</v>
      </c>
      <c r="S1823" s="382">
        <v>6</v>
      </c>
      <c r="T1823" s="382">
        <v>5.1783251231527103</v>
      </c>
      <c r="U1823" s="382">
        <v>7.0373399014778322</v>
      </c>
      <c r="V1823" s="382">
        <v>0</v>
      </c>
      <c r="W1823" s="382">
        <v>0</v>
      </c>
      <c r="X1823" s="382">
        <v>9.852216748768472E-2</v>
      </c>
      <c r="Y1823" s="382">
        <v>0</v>
      </c>
      <c r="Z1823" s="382">
        <v>1.5838454226630421</v>
      </c>
      <c r="AA1823" s="382">
        <v>0</v>
      </c>
      <c r="AB1823" s="382">
        <v>0.99194944289041376</v>
      </c>
      <c r="AC1823" s="382"/>
      <c r="AD1823" s="382">
        <v>3.9971804475321391</v>
      </c>
      <c r="AE1823" s="382"/>
      <c r="AF1823" s="382">
        <v>32.273449920508746</v>
      </c>
      <c r="AG1823" s="382">
        <v>34.25079238732755</v>
      </c>
      <c r="AH1823" s="382">
        <v>0.68965517241379304</v>
      </c>
      <c r="AI1823" s="382">
        <v>870</v>
      </c>
      <c r="AJ1823" s="382">
        <v>76.411264367816145</v>
      </c>
      <c r="AK1823" s="382">
        <v>15.657114496728804</v>
      </c>
    </row>
    <row r="1824" spans="1:37" ht="15.6">
      <c r="A1824" s="382">
        <v>16</v>
      </c>
      <c r="B1824" s="382">
        <v>65</v>
      </c>
      <c r="C1824" s="382">
        <v>2024</v>
      </c>
      <c r="D1824" s="382">
        <v>5</v>
      </c>
      <c r="E1824" s="382">
        <v>99</v>
      </c>
      <c r="F1824" s="382">
        <v>99</v>
      </c>
      <c r="G1824" s="382">
        <v>99</v>
      </c>
      <c r="H1824" s="382">
        <v>99</v>
      </c>
      <c r="I1824" s="382">
        <v>99</v>
      </c>
      <c r="J1824" s="382">
        <v>999</v>
      </c>
      <c r="K1824" s="382">
        <v>99</v>
      </c>
      <c r="L1824" s="382">
        <v>6</v>
      </c>
      <c r="M1824" s="382">
        <v>99</v>
      </c>
      <c r="N1824" s="382">
        <v>99</v>
      </c>
      <c r="O1824" s="382">
        <v>99</v>
      </c>
      <c r="P1824" s="382">
        <v>99</v>
      </c>
      <c r="Q1824" s="382">
        <v>62</v>
      </c>
      <c r="R1824" s="382">
        <v>543</v>
      </c>
      <c r="S1824" s="382">
        <v>6</v>
      </c>
      <c r="T1824" s="382">
        <v>4.8821362799263364</v>
      </c>
      <c r="U1824" s="382">
        <v>7.3023941068139955</v>
      </c>
      <c r="V1824" s="382">
        <v>0</v>
      </c>
      <c r="W1824" s="382">
        <v>0</v>
      </c>
      <c r="X1824" s="382">
        <v>0.18416206261510129</v>
      </c>
      <c r="Y1824" s="382">
        <v>0</v>
      </c>
      <c r="Z1824" s="382">
        <v>2.1823698776755442</v>
      </c>
      <c r="AA1824" s="382">
        <v>0</v>
      </c>
      <c r="AB1824" s="382">
        <v>1.101193661672174</v>
      </c>
      <c r="AC1824" s="382"/>
      <c r="AD1824" s="382">
        <v>8.0657268725034381</v>
      </c>
      <c r="AE1824" s="382"/>
      <c r="AF1824" s="382">
        <v>34.964584674822923</v>
      </c>
      <c r="AG1824" s="382">
        <v>37.380393487749458</v>
      </c>
      <c r="AH1824" s="382">
        <v>2.2099447513812156</v>
      </c>
      <c r="AI1824" s="382">
        <v>503</v>
      </c>
      <c r="AJ1824" s="382">
        <v>77.672166998011932</v>
      </c>
      <c r="AK1824" s="382">
        <v>15.241143709399028</v>
      </c>
    </row>
    <row r="1825" spans="1:37" ht="15.6">
      <c r="A1825" s="382">
        <v>16</v>
      </c>
      <c r="B1825" s="382">
        <v>66</v>
      </c>
      <c r="C1825" s="382">
        <v>2024</v>
      </c>
      <c r="D1825" s="382">
        <v>6</v>
      </c>
      <c r="E1825" s="382">
        <v>99</v>
      </c>
      <c r="F1825" s="382">
        <v>99</v>
      </c>
      <c r="G1825" s="382">
        <v>99</v>
      </c>
      <c r="H1825" s="382">
        <v>99</v>
      </c>
      <c r="I1825" s="382">
        <v>99</v>
      </c>
      <c r="J1825" s="382">
        <v>999</v>
      </c>
      <c r="K1825" s="382">
        <v>99</v>
      </c>
      <c r="L1825" s="382">
        <v>6</v>
      </c>
      <c r="M1825" s="382">
        <v>99</v>
      </c>
      <c r="N1825" s="382">
        <v>99</v>
      </c>
      <c r="O1825" s="382">
        <v>99</v>
      </c>
      <c r="P1825" s="382">
        <v>99</v>
      </c>
      <c r="Q1825" s="382">
        <v>52</v>
      </c>
      <c r="R1825" s="382">
        <v>359</v>
      </c>
      <c r="S1825" s="382">
        <v>6</v>
      </c>
      <c r="T1825" s="382">
        <v>4.6350974930362119</v>
      </c>
      <c r="U1825" s="382">
        <v>8.6490250696378865</v>
      </c>
      <c r="V1825" s="382">
        <v>0</v>
      </c>
      <c r="W1825" s="382">
        <v>0</v>
      </c>
      <c r="X1825" s="382">
        <v>0</v>
      </c>
      <c r="Y1825" s="382">
        <v>0</v>
      </c>
      <c r="Z1825" s="382">
        <v>1.9576698379342556</v>
      </c>
      <c r="AA1825" s="382">
        <v>0</v>
      </c>
      <c r="AB1825" s="382">
        <v>1.1456564108252623</v>
      </c>
      <c r="AC1825" s="382"/>
      <c r="AD1825" s="382">
        <v>7.9886458794279811</v>
      </c>
      <c r="AE1825" s="382"/>
      <c r="AF1825" s="382">
        <v>33.395348837209319</v>
      </c>
      <c r="AG1825" s="382">
        <v>36.20695686649487</v>
      </c>
      <c r="AH1825" s="382">
        <v>0.27855153203342625</v>
      </c>
      <c r="AI1825" s="382">
        <v>337</v>
      </c>
      <c r="AJ1825" s="382">
        <v>81.883086053412413</v>
      </c>
      <c r="AK1825" s="382">
        <v>15.353469433197098</v>
      </c>
    </row>
    <row r="1826" spans="1:37" ht="15.6">
      <c r="A1826" s="382">
        <v>16</v>
      </c>
      <c r="B1826" s="382">
        <v>67</v>
      </c>
      <c r="C1826" s="382">
        <v>2024</v>
      </c>
      <c r="D1826" s="382">
        <v>7</v>
      </c>
      <c r="E1826" s="382">
        <v>99</v>
      </c>
      <c r="F1826" s="382">
        <v>99</v>
      </c>
      <c r="G1826" s="382">
        <v>99</v>
      </c>
      <c r="H1826" s="382">
        <v>99</v>
      </c>
      <c r="I1826" s="382">
        <v>99</v>
      </c>
      <c r="J1826" s="382">
        <v>999</v>
      </c>
      <c r="K1826" s="382">
        <v>99</v>
      </c>
      <c r="L1826" s="382">
        <v>6</v>
      </c>
      <c r="M1826" s="382">
        <v>99</v>
      </c>
      <c r="N1826" s="382">
        <v>99</v>
      </c>
      <c r="O1826" s="382">
        <v>99</v>
      </c>
      <c r="P1826" s="382">
        <v>99</v>
      </c>
      <c r="Q1826" s="382">
        <v>26</v>
      </c>
      <c r="R1826" s="382">
        <v>144</v>
      </c>
      <c r="S1826" s="382">
        <v>6</v>
      </c>
      <c r="T1826" s="382">
        <v>4.5972222222222223</v>
      </c>
      <c r="U1826" s="382">
        <v>8.919444444444439</v>
      </c>
      <c r="V1826" s="382">
        <v>0</v>
      </c>
      <c r="W1826" s="382">
        <v>0</v>
      </c>
      <c r="X1826" s="382">
        <v>2.0833333333333339</v>
      </c>
      <c r="Y1826" s="382">
        <v>0</v>
      </c>
      <c r="Z1826" s="382">
        <v>2.4093359440638591</v>
      </c>
      <c r="AA1826" s="382">
        <v>0</v>
      </c>
      <c r="AB1826" s="382">
        <v>1.1744942436619521</v>
      </c>
      <c r="AC1826" s="382"/>
      <c r="AD1826" s="382">
        <v>-6.790993146550492</v>
      </c>
      <c r="AE1826" s="382"/>
      <c r="AF1826" s="382">
        <v>25.668449197860959</v>
      </c>
      <c r="AG1826" s="382">
        <v>28.144447366114449</v>
      </c>
      <c r="AH1826" s="382">
        <v>1.3888888888888891</v>
      </c>
      <c r="AI1826" s="382">
        <v>144</v>
      </c>
      <c r="AJ1826" s="382">
        <v>83.672916666666652</v>
      </c>
      <c r="AK1826" s="382">
        <v>14.926282530092443</v>
      </c>
    </row>
    <row r="1827" spans="1:37" ht="15.6">
      <c r="A1827" s="382">
        <v>16</v>
      </c>
      <c r="B1827" s="382">
        <v>68</v>
      </c>
      <c r="C1827" s="382">
        <v>2024</v>
      </c>
      <c r="D1827" s="382">
        <v>8</v>
      </c>
      <c r="E1827" s="382">
        <v>99</v>
      </c>
      <c r="F1827" s="382">
        <v>99</v>
      </c>
      <c r="G1827" s="382">
        <v>99</v>
      </c>
      <c r="H1827" s="382">
        <v>99</v>
      </c>
      <c r="I1827" s="382">
        <v>99</v>
      </c>
      <c r="J1827" s="382">
        <v>999</v>
      </c>
      <c r="K1827" s="382">
        <v>99</v>
      </c>
      <c r="L1827" s="382">
        <v>6</v>
      </c>
      <c r="M1827" s="382">
        <v>99</v>
      </c>
      <c r="N1827" s="382">
        <v>99</v>
      </c>
      <c r="O1827" s="382">
        <v>99</v>
      </c>
      <c r="P1827" s="382">
        <v>99</v>
      </c>
      <c r="Q1827" s="382">
        <v>68</v>
      </c>
      <c r="R1827" s="382">
        <v>300</v>
      </c>
      <c r="S1827" s="382">
        <v>6</v>
      </c>
      <c r="T1827" s="382">
        <v>4.2199999999999989</v>
      </c>
      <c r="U1827" s="382">
        <v>9.7890000000000015</v>
      </c>
      <c r="V1827" s="382">
        <v>0</v>
      </c>
      <c r="W1827" s="382">
        <v>0</v>
      </c>
      <c r="X1827" s="382">
        <v>0.33333333333333326</v>
      </c>
      <c r="Y1827" s="382">
        <v>0</v>
      </c>
      <c r="Z1827" s="382">
        <v>1.8997488430491276</v>
      </c>
      <c r="AA1827" s="382">
        <v>0</v>
      </c>
      <c r="AB1827" s="382">
        <v>0.92642682747568783</v>
      </c>
      <c r="AC1827" s="382"/>
      <c r="AD1827" s="382">
        <v>-8.1201759048749089</v>
      </c>
      <c r="AE1827" s="382"/>
      <c r="AF1827" s="382">
        <v>30.241935483870975</v>
      </c>
      <c r="AG1827" s="382">
        <v>31.663899251719755</v>
      </c>
      <c r="AH1827" s="382">
        <v>3.3333333333333344</v>
      </c>
      <c r="AI1827" s="382">
        <v>293</v>
      </c>
      <c r="AJ1827" s="382">
        <v>87.389419795221883</v>
      </c>
      <c r="AK1827" s="382">
        <v>14.561850032502464</v>
      </c>
    </row>
    <row r="1828" spans="1:37" ht="15.6">
      <c r="A1828" s="382">
        <v>16</v>
      </c>
      <c r="B1828" s="382">
        <v>69</v>
      </c>
      <c r="C1828" s="382">
        <v>2024</v>
      </c>
      <c r="D1828" s="382">
        <v>9</v>
      </c>
      <c r="E1828" s="382">
        <v>99</v>
      </c>
      <c r="F1828" s="382">
        <v>99</v>
      </c>
      <c r="G1828" s="382">
        <v>99</v>
      </c>
      <c r="H1828" s="382">
        <v>99</v>
      </c>
      <c r="I1828" s="382">
        <v>99</v>
      </c>
      <c r="J1828" s="382">
        <v>999</v>
      </c>
      <c r="K1828" s="382">
        <v>99</v>
      </c>
      <c r="L1828" s="382">
        <v>6</v>
      </c>
      <c r="M1828" s="382">
        <v>99</v>
      </c>
      <c r="N1828" s="382">
        <v>99</v>
      </c>
      <c r="O1828" s="382">
        <v>99</v>
      </c>
      <c r="P1828" s="382">
        <v>99</v>
      </c>
      <c r="Q1828" s="382">
        <v>103</v>
      </c>
      <c r="R1828" s="382">
        <v>542</v>
      </c>
      <c r="S1828" s="382">
        <v>6</v>
      </c>
      <c r="T1828" s="382">
        <v>4.4926199261992625</v>
      </c>
      <c r="U1828" s="382">
        <v>11.169557195571953</v>
      </c>
      <c r="V1828" s="382">
        <v>0.18450184501845016</v>
      </c>
      <c r="W1828" s="382">
        <v>0</v>
      </c>
      <c r="X1828" s="382">
        <v>5.904059040590405</v>
      </c>
      <c r="Y1828" s="382">
        <v>0.18450184501845016</v>
      </c>
      <c r="Z1828" s="382">
        <v>2.9098660567336809</v>
      </c>
      <c r="AA1828" s="382">
        <v>0</v>
      </c>
      <c r="AB1828" s="382">
        <v>0.94641533803889355</v>
      </c>
      <c r="AC1828" s="382"/>
      <c r="AD1828" s="382">
        <v>-3.2272942183773781</v>
      </c>
      <c r="AE1828" s="382"/>
      <c r="AF1828" s="382">
        <v>34.699103713188222</v>
      </c>
      <c r="AG1828" s="382">
        <v>35.77595631644575</v>
      </c>
      <c r="AH1828" s="382">
        <v>0.73800738007380062</v>
      </c>
      <c r="AI1828" s="382">
        <v>526</v>
      </c>
      <c r="AJ1828" s="382">
        <v>91.673574144486707</v>
      </c>
      <c r="AK1828" s="382">
        <v>14.423242718491419</v>
      </c>
    </row>
    <row r="1829" spans="1:37" ht="15.6">
      <c r="A1829" s="382">
        <v>16</v>
      </c>
      <c r="B1829" s="382">
        <v>70</v>
      </c>
      <c r="C1829" s="382">
        <v>2024</v>
      </c>
      <c r="D1829" s="382">
        <v>10</v>
      </c>
      <c r="E1829" s="382">
        <v>99</v>
      </c>
      <c r="F1829" s="382">
        <v>99</v>
      </c>
      <c r="G1829" s="382">
        <v>99</v>
      </c>
      <c r="H1829" s="382">
        <v>99</v>
      </c>
      <c r="I1829" s="382">
        <v>99</v>
      </c>
      <c r="J1829" s="382">
        <v>999</v>
      </c>
      <c r="K1829" s="382">
        <v>99</v>
      </c>
      <c r="L1829" s="382">
        <v>6</v>
      </c>
      <c r="M1829" s="382">
        <v>99</v>
      </c>
      <c r="N1829" s="382">
        <v>99</v>
      </c>
      <c r="O1829" s="382">
        <v>99</v>
      </c>
      <c r="P1829" s="382">
        <v>99</v>
      </c>
      <c r="Q1829" s="382">
        <v>172</v>
      </c>
      <c r="R1829" s="382">
        <v>707</v>
      </c>
      <c r="S1829" s="382">
        <v>6</v>
      </c>
      <c r="T1829" s="382">
        <v>4.3804809052333802</v>
      </c>
      <c r="U1829" s="382">
        <v>10.045685997171152</v>
      </c>
      <c r="V1829" s="382">
        <v>0</v>
      </c>
      <c r="W1829" s="382">
        <v>0</v>
      </c>
      <c r="X1829" s="382">
        <v>2.1216407355021216</v>
      </c>
      <c r="Y1829" s="382">
        <v>0</v>
      </c>
      <c r="Z1829" s="382">
        <v>2.3963061927845546</v>
      </c>
      <c r="AA1829" s="382">
        <v>0</v>
      </c>
      <c r="AB1829" s="382">
        <v>0.94146252087208626</v>
      </c>
      <c r="AC1829" s="382"/>
      <c r="AD1829" s="382">
        <v>-3.5478998513427382</v>
      </c>
      <c r="AE1829" s="382"/>
      <c r="AF1829" s="382">
        <v>27.171406610299758</v>
      </c>
      <c r="AG1829" s="382">
        <v>25.849198752361161</v>
      </c>
      <c r="AH1829" s="382">
        <v>1.8387553041018387</v>
      </c>
      <c r="AI1829" s="382">
        <v>690</v>
      </c>
      <c r="AJ1829" s="382">
        <v>87.847826086956502</v>
      </c>
      <c r="AK1829" s="382">
        <v>14.635030633599637</v>
      </c>
    </row>
    <row r="1830" spans="1:37" ht="15.6">
      <c r="A1830" s="382">
        <v>16</v>
      </c>
      <c r="B1830" s="382">
        <v>71</v>
      </c>
      <c r="C1830" s="382">
        <v>2024</v>
      </c>
      <c r="D1830" s="382">
        <v>11</v>
      </c>
      <c r="E1830" s="382">
        <v>99</v>
      </c>
      <c r="F1830" s="382">
        <v>99</v>
      </c>
      <c r="G1830" s="382">
        <v>99</v>
      </c>
      <c r="H1830" s="382">
        <v>99</v>
      </c>
      <c r="I1830" s="382">
        <v>99</v>
      </c>
      <c r="J1830" s="382">
        <v>999</v>
      </c>
      <c r="K1830" s="382">
        <v>99</v>
      </c>
      <c r="L1830" s="382">
        <v>6</v>
      </c>
      <c r="M1830" s="382">
        <v>99</v>
      </c>
      <c r="N1830" s="382">
        <v>99</v>
      </c>
      <c r="O1830" s="382">
        <v>99</v>
      </c>
      <c r="P1830" s="382">
        <v>99</v>
      </c>
      <c r="Q1830" s="382">
        <v>74</v>
      </c>
      <c r="R1830" s="382">
        <v>328</v>
      </c>
      <c r="S1830" s="382">
        <v>6</v>
      </c>
      <c r="T1830" s="382">
        <v>4.7682926829268304</v>
      </c>
      <c r="U1830" s="382">
        <v>9.8417682926829215</v>
      </c>
      <c r="V1830" s="382">
        <v>0</v>
      </c>
      <c r="W1830" s="382">
        <v>0</v>
      </c>
      <c r="X1830" s="382">
        <v>3.3536585365853644</v>
      </c>
      <c r="Y1830" s="382">
        <v>0.3048780487804878</v>
      </c>
      <c r="Z1830" s="382">
        <v>2.8111807336141723</v>
      </c>
      <c r="AA1830" s="382">
        <v>0</v>
      </c>
      <c r="AB1830" s="382">
        <v>0.87371899941941245</v>
      </c>
      <c r="AC1830" s="382"/>
      <c r="AD1830" s="382">
        <v>-8.2700246782882516</v>
      </c>
      <c r="AE1830" s="382"/>
      <c r="AF1830" s="382">
        <v>34.417628541448053</v>
      </c>
      <c r="AG1830" s="382">
        <v>33.782991816145845</v>
      </c>
      <c r="AH1830" s="382">
        <v>7.926829268292682</v>
      </c>
      <c r="AI1830" s="382">
        <v>323</v>
      </c>
      <c r="AJ1830" s="382">
        <v>87.152631578947378</v>
      </c>
      <c r="AK1830" s="382">
        <v>14.439779099705124</v>
      </c>
    </row>
    <row r="1831" spans="1:37" ht="15.6">
      <c r="A1831" s="382">
        <v>16</v>
      </c>
      <c r="B1831" s="382">
        <v>72</v>
      </c>
      <c r="C1831" s="382">
        <v>2024</v>
      </c>
      <c r="D1831" s="382">
        <v>12</v>
      </c>
      <c r="E1831" s="382">
        <v>99</v>
      </c>
      <c r="F1831" s="382">
        <v>99</v>
      </c>
      <c r="G1831" s="382">
        <v>99</v>
      </c>
      <c r="H1831" s="382">
        <v>99</v>
      </c>
      <c r="I1831" s="382">
        <v>99</v>
      </c>
      <c r="J1831" s="382">
        <v>999</v>
      </c>
      <c r="K1831" s="382">
        <v>99</v>
      </c>
      <c r="L1831" s="382">
        <v>6</v>
      </c>
      <c r="M1831" s="382">
        <v>99</v>
      </c>
      <c r="N1831" s="382">
        <v>99</v>
      </c>
      <c r="O1831" s="382">
        <v>99</v>
      </c>
      <c r="P1831" s="382">
        <v>99</v>
      </c>
      <c r="Q1831" s="382">
        <v>15</v>
      </c>
      <c r="R1831" s="382">
        <v>27</v>
      </c>
      <c r="S1831" s="382">
        <v>6</v>
      </c>
      <c r="T1831" s="382">
        <v>4.8888888888888884</v>
      </c>
      <c r="U1831" s="382">
        <v>9.3777777777777782</v>
      </c>
      <c r="V1831" s="382">
        <v>0</v>
      </c>
      <c r="W1831" s="382">
        <v>0</v>
      </c>
      <c r="X1831" s="382">
        <v>0</v>
      </c>
      <c r="Y1831" s="382">
        <v>0</v>
      </c>
      <c r="Z1831" s="382">
        <v>2.0554053999210735</v>
      </c>
      <c r="AA1831" s="382">
        <v>0</v>
      </c>
      <c r="AB1831" s="382">
        <v>0.73702773119008802</v>
      </c>
      <c r="AC1831" s="382"/>
      <c r="AD1831" s="382">
        <v>13.28376743370953</v>
      </c>
      <c r="AE1831" s="382"/>
      <c r="AF1831" s="382">
        <v>29.347826086956523</v>
      </c>
      <c r="AG1831" s="382">
        <v>25.934651234251763</v>
      </c>
      <c r="AH1831" s="382">
        <v>0</v>
      </c>
      <c r="AI1831" s="382">
        <v>27</v>
      </c>
      <c r="AJ1831" s="382">
        <v>86.177777777777777</v>
      </c>
      <c r="AK1831" s="382">
        <v>14.407073243583904</v>
      </c>
    </row>
    <row r="1832" spans="1:37" ht="15.6">
      <c r="A1832" s="382">
        <v>16</v>
      </c>
      <c r="B1832" s="382">
        <v>73</v>
      </c>
      <c r="C1832" s="382">
        <v>2024</v>
      </c>
      <c r="D1832" s="382">
        <v>1</v>
      </c>
      <c r="E1832" s="382">
        <v>99</v>
      </c>
      <c r="F1832" s="382">
        <v>99</v>
      </c>
      <c r="G1832" s="382">
        <v>99</v>
      </c>
      <c r="H1832" s="382">
        <v>99</v>
      </c>
      <c r="I1832" s="382">
        <v>99</v>
      </c>
      <c r="J1832" s="382">
        <v>999</v>
      </c>
      <c r="K1832" s="382">
        <v>99</v>
      </c>
      <c r="L1832" s="382">
        <v>7</v>
      </c>
      <c r="M1832" s="382">
        <v>99</v>
      </c>
      <c r="N1832" s="382">
        <v>99</v>
      </c>
      <c r="O1832" s="382">
        <v>99</v>
      </c>
      <c r="P1832" s="382">
        <v>99</v>
      </c>
      <c r="Q1832" s="382"/>
      <c r="R1832" s="382">
        <v>0</v>
      </c>
      <c r="S1832" s="382"/>
      <c r="T1832" s="382"/>
      <c r="U1832" s="382"/>
      <c r="V1832" s="382"/>
      <c r="W1832" s="382"/>
      <c r="X1832" s="382"/>
      <c r="Y1832" s="382"/>
      <c r="Z1832" s="382"/>
      <c r="AA1832" s="382"/>
      <c r="AB1832" s="382"/>
      <c r="AC1832" s="382"/>
      <c r="AD1832" s="382"/>
      <c r="AE1832" s="382"/>
      <c r="AF1832" s="382"/>
      <c r="AG1832" s="382"/>
      <c r="AH1832" s="382"/>
      <c r="AI1832" s="382"/>
      <c r="AJ1832" s="382"/>
      <c r="AK1832" s="382"/>
    </row>
    <row r="1833" spans="1:37" ht="15.6">
      <c r="A1833" s="382">
        <v>16</v>
      </c>
      <c r="B1833" s="382">
        <v>74</v>
      </c>
      <c r="C1833" s="382">
        <v>2024</v>
      </c>
      <c r="D1833" s="382">
        <v>2</v>
      </c>
      <c r="E1833" s="382">
        <v>99</v>
      </c>
      <c r="F1833" s="382">
        <v>99</v>
      </c>
      <c r="G1833" s="382">
        <v>99</v>
      </c>
      <c r="H1833" s="382">
        <v>99</v>
      </c>
      <c r="I1833" s="382">
        <v>99</v>
      </c>
      <c r="J1833" s="382">
        <v>999</v>
      </c>
      <c r="K1833" s="382">
        <v>99</v>
      </c>
      <c r="L1833" s="382">
        <v>7</v>
      </c>
      <c r="M1833" s="382">
        <v>99</v>
      </c>
      <c r="N1833" s="382">
        <v>99</v>
      </c>
      <c r="O1833" s="382">
        <v>99</v>
      </c>
      <c r="P1833" s="382">
        <v>99</v>
      </c>
      <c r="Q1833" s="382"/>
      <c r="R1833" s="382">
        <v>0</v>
      </c>
      <c r="S1833" s="382"/>
      <c r="T1833" s="382"/>
      <c r="U1833" s="382"/>
      <c r="V1833" s="382"/>
      <c r="W1833" s="382"/>
      <c r="X1833" s="382"/>
      <c r="Y1833" s="382"/>
      <c r="Z1833" s="382"/>
      <c r="AA1833" s="382"/>
      <c r="AB1833" s="382"/>
      <c r="AC1833" s="382"/>
      <c r="AD1833" s="382"/>
      <c r="AE1833" s="382"/>
      <c r="AF1833" s="382"/>
      <c r="AG1833" s="382"/>
      <c r="AH1833" s="382"/>
      <c r="AI1833" s="382"/>
      <c r="AJ1833" s="382"/>
      <c r="AK1833" s="382"/>
    </row>
    <row r="1834" spans="1:37" ht="15.6">
      <c r="A1834" s="382">
        <v>16</v>
      </c>
      <c r="B1834" s="382">
        <v>75</v>
      </c>
      <c r="C1834" s="382">
        <v>2024</v>
      </c>
      <c r="D1834" s="382">
        <v>3</v>
      </c>
      <c r="E1834" s="382">
        <v>99</v>
      </c>
      <c r="F1834" s="382">
        <v>99</v>
      </c>
      <c r="G1834" s="382">
        <v>99</v>
      </c>
      <c r="H1834" s="382">
        <v>99</v>
      </c>
      <c r="I1834" s="382">
        <v>99</v>
      </c>
      <c r="J1834" s="382">
        <v>999</v>
      </c>
      <c r="K1834" s="382">
        <v>99</v>
      </c>
      <c r="L1834" s="382">
        <v>7</v>
      </c>
      <c r="M1834" s="382">
        <v>99</v>
      </c>
      <c r="N1834" s="382">
        <v>99</v>
      </c>
      <c r="O1834" s="382">
        <v>99</v>
      </c>
      <c r="P1834" s="382">
        <v>99</v>
      </c>
      <c r="Q1834" s="382"/>
      <c r="R1834" s="382">
        <v>0</v>
      </c>
      <c r="S1834" s="382"/>
      <c r="T1834" s="382"/>
      <c r="U1834" s="382"/>
      <c r="V1834" s="382"/>
      <c r="W1834" s="382"/>
      <c r="X1834" s="382"/>
      <c r="Y1834" s="382"/>
      <c r="Z1834" s="382"/>
      <c r="AA1834" s="382"/>
      <c r="AB1834" s="382"/>
      <c r="AC1834" s="382"/>
      <c r="AD1834" s="382"/>
      <c r="AE1834" s="382"/>
      <c r="AF1834" s="382"/>
      <c r="AG1834" s="382"/>
      <c r="AH1834" s="382"/>
      <c r="AI1834" s="382"/>
      <c r="AJ1834" s="382"/>
      <c r="AK1834" s="382"/>
    </row>
    <row r="1835" spans="1:37" ht="15.6">
      <c r="A1835" s="382">
        <v>16</v>
      </c>
      <c r="B1835" s="382">
        <v>76</v>
      </c>
      <c r="C1835" s="382">
        <v>2024</v>
      </c>
      <c r="D1835" s="382">
        <v>4</v>
      </c>
      <c r="E1835" s="382">
        <v>99</v>
      </c>
      <c r="F1835" s="382">
        <v>99</v>
      </c>
      <c r="G1835" s="382">
        <v>99</v>
      </c>
      <c r="H1835" s="382">
        <v>99</v>
      </c>
      <c r="I1835" s="382">
        <v>99</v>
      </c>
      <c r="J1835" s="382">
        <v>999</v>
      </c>
      <c r="K1835" s="382">
        <v>99</v>
      </c>
      <c r="L1835" s="382">
        <v>7</v>
      </c>
      <c r="M1835" s="382">
        <v>99</v>
      </c>
      <c r="N1835" s="382">
        <v>99</v>
      </c>
      <c r="O1835" s="382">
        <v>99</v>
      </c>
      <c r="P1835" s="382">
        <v>99</v>
      </c>
      <c r="Q1835" s="382">
        <v>36</v>
      </c>
      <c r="R1835" s="382">
        <v>212</v>
      </c>
      <c r="S1835" s="382">
        <v>7</v>
      </c>
      <c r="T1835" s="382">
        <v>5.5424528301886804</v>
      </c>
      <c r="U1835" s="382">
        <v>7.9146226415094372</v>
      </c>
      <c r="V1835" s="382">
        <v>0</v>
      </c>
      <c r="W1835" s="382">
        <v>0</v>
      </c>
      <c r="X1835" s="382">
        <v>0</v>
      </c>
      <c r="Y1835" s="382">
        <v>0</v>
      </c>
      <c r="Z1835" s="382">
        <v>1.6813694298063524</v>
      </c>
      <c r="AA1835" s="382">
        <v>0</v>
      </c>
      <c r="AB1835" s="382">
        <v>1.0872718249637072</v>
      </c>
      <c r="AC1835" s="382"/>
      <c r="AD1835" s="382">
        <v>30.65819231521187</v>
      </c>
      <c r="AE1835" s="382"/>
      <c r="AF1835" s="382">
        <v>6.7408585055643906</v>
      </c>
      <c r="AG1835" s="382">
        <v>8.0456683625273921</v>
      </c>
      <c r="AH1835" s="382">
        <v>0</v>
      </c>
      <c r="AI1835" s="382">
        <v>208</v>
      </c>
      <c r="AJ1835" s="382">
        <v>76.027403846153859</v>
      </c>
      <c r="AK1835" s="382">
        <v>17.681917610778751</v>
      </c>
    </row>
    <row r="1836" spans="1:37" ht="15.6">
      <c r="A1836" s="382">
        <v>16</v>
      </c>
      <c r="B1836" s="382">
        <v>77</v>
      </c>
      <c r="C1836" s="382">
        <v>2024</v>
      </c>
      <c r="D1836" s="382">
        <v>5</v>
      </c>
      <c r="E1836" s="382">
        <v>99</v>
      </c>
      <c r="F1836" s="382">
        <v>99</v>
      </c>
      <c r="G1836" s="382">
        <v>99</v>
      </c>
      <c r="H1836" s="382">
        <v>99</v>
      </c>
      <c r="I1836" s="382">
        <v>99</v>
      </c>
      <c r="J1836" s="382">
        <v>999</v>
      </c>
      <c r="K1836" s="382">
        <v>99</v>
      </c>
      <c r="L1836" s="382">
        <v>7</v>
      </c>
      <c r="M1836" s="382">
        <v>99</v>
      </c>
      <c r="N1836" s="382">
        <v>99</v>
      </c>
      <c r="O1836" s="382">
        <v>99</v>
      </c>
      <c r="P1836" s="382">
        <v>99</v>
      </c>
      <c r="Q1836" s="382">
        <v>31</v>
      </c>
      <c r="R1836" s="382">
        <v>108</v>
      </c>
      <c r="S1836" s="382">
        <v>7</v>
      </c>
      <c r="T1836" s="382">
        <v>5.2592592592592595</v>
      </c>
      <c r="U1836" s="382">
        <v>9.0000000000000018</v>
      </c>
      <c r="V1836" s="382">
        <v>0</v>
      </c>
      <c r="W1836" s="382">
        <v>0</v>
      </c>
      <c r="X1836" s="382">
        <v>2.7777777777777781</v>
      </c>
      <c r="Y1836" s="382">
        <v>0</v>
      </c>
      <c r="Z1836" s="382">
        <v>2.9680084356473846</v>
      </c>
      <c r="AA1836" s="382">
        <v>0</v>
      </c>
      <c r="AB1836" s="382">
        <v>1.2864706987376584</v>
      </c>
      <c r="AC1836" s="382"/>
      <c r="AD1836" s="382">
        <v>25.389719111861723</v>
      </c>
      <c r="AE1836" s="382"/>
      <c r="AF1836" s="382">
        <v>6.9542820347714098</v>
      </c>
      <c r="AG1836" s="382">
        <v>9.1631550666025614</v>
      </c>
      <c r="AH1836" s="382">
        <v>1.8518518518518521</v>
      </c>
      <c r="AI1836" s="382">
        <v>108</v>
      </c>
      <c r="AJ1836" s="382">
        <v>80.743518518518528</v>
      </c>
      <c r="AK1836" s="382">
        <v>16.539417473089099</v>
      </c>
    </row>
    <row r="1837" spans="1:37" ht="15.6">
      <c r="A1837" s="382">
        <v>16</v>
      </c>
      <c r="B1837" s="382">
        <v>78</v>
      </c>
      <c r="C1837" s="382">
        <v>2024</v>
      </c>
      <c r="D1837" s="382">
        <v>6</v>
      </c>
      <c r="E1837" s="382">
        <v>99</v>
      </c>
      <c r="F1837" s="382">
        <v>99</v>
      </c>
      <c r="G1837" s="382">
        <v>99</v>
      </c>
      <c r="H1837" s="382">
        <v>99</v>
      </c>
      <c r="I1837" s="382">
        <v>99</v>
      </c>
      <c r="J1837" s="382">
        <v>999</v>
      </c>
      <c r="K1837" s="382">
        <v>99</v>
      </c>
      <c r="L1837" s="382">
        <v>7</v>
      </c>
      <c r="M1837" s="382">
        <v>99</v>
      </c>
      <c r="N1837" s="382">
        <v>99</v>
      </c>
      <c r="O1837" s="382">
        <v>99</v>
      </c>
      <c r="P1837" s="382">
        <v>99</v>
      </c>
      <c r="Q1837" s="382">
        <v>35</v>
      </c>
      <c r="R1837" s="382">
        <v>108</v>
      </c>
      <c r="S1837" s="382">
        <v>7</v>
      </c>
      <c r="T1837" s="382">
        <v>5.1296296296296306</v>
      </c>
      <c r="U1837" s="382">
        <v>9.9342592592592602</v>
      </c>
      <c r="V1837" s="382">
        <v>0</v>
      </c>
      <c r="W1837" s="382">
        <v>0</v>
      </c>
      <c r="X1837" s="382">
        <v>1.8518518518518521</v>
      </c>
      <c r="Y1837" s="382">
        <v>0</v>
      </c>
      <c r="Z1837" s="382">
        <v>2.470760942804529</v>
      </c>
      <c r="AA1837" s="382">
        <v>0</v>
      </c>
      <c r="AB1837" s="382">
        <v>1.0894493392653857</v>
      </c>
      <c r="AC1837" s="382"/>
      <c r="AD1837" s="382">
        <v>23.397931733302233</v>
      </c>
      <c r="AE1837" s="382"/>
      <c r="AF1837" s="382">
        <v>10.046511627906982</v>
      </c>
      <c r="AG1837" s="382">
        <v>12.510932052193992</v>
      </c>
      <c r="AH1837" s="382">
        <v>0</v>
      </c>
      <c r="AI1837" s="382">
        <v>97</v>
      </c>
      <c r="AJ1837" s="382">
        <v>82.492783505154634</v>
      </c>
      <c r="AK1837" s="382">
        <v>16.900457617273219</v>
      </c>
    </row>
    <row r="1838" spans="1:37" ht="15.6">
      <c r="A1838" s="382">
        <v>16</v>
      </c>
      <c r="B1838" s="382">
        <v>79</v>
      </c>
      <c r="C1838" s="382">
        <v>2024</v>
      </c>
      <c r="D1838" s="382">
        <v>7</v>
      </c>
      <c r="E1838" s="382">
        <v>99</v>
      </c>
      <c r="F1838" s="382">
        <v>99</v>
      </c>
      <c r="G1838" s="382">
        <v>99</v>
      </c>
      <c r="H1838" s="382">
        <v>99</v>
      </c>
      <c r="I1838" s="382">
        <v>99</v>
      </c>
      <c r="J1838" s="382">
        <v>999</v>
      </c>
      <c r="K1838" s="382">
        <v>99</v>
      </c>
      <c r="L1838" s="382">
        <v>7</v>
      </c>
      <c r="M1838" s="382">
        <v>99</v>
      </c>
      <c r="N1838" s="382">
        <v>99</v>
      </c>
      <c r="O1838" s="382">
        <v>99</v>
      </c>
      <c r="P1838" s="382">
        <v>99</v>
      </c>
      <c r="Q1838" s="382">
        <v>16</v>
      </c>
      <c r="R1838" s="382">
        <v>79</v>
      </c>
      <c r="S1838" s="382">
        <v>7</v>
      </c>
      <c r="T1838" s="382">
        <v>5.1392405063291129</v>
      </c>
      <c r="U1838" s="382">
        <v>10.691139240506324</v>
      </c>
      <c r="V1838" s="382">
        <v>0</v>
      </c>
      <c r="W1838" s="382">
        <v>0</v>
      </c>
      <c r="X1838" s="382">
        <v>6.329113924050632</v>
      </c>
      <c r="Y1838" s="382">
        <v>0</v>
      </c>
      <c r="Z1838" s="382">
        <v>2.8531656801408678</v>
      </c>
      <c r="AA1838" s="382">
        <v>0</v>
      </c>
      <c r="AB1838" s="382">
        <v>0.97739225784789729</v>
      </c>
      <c r="AC1838" s="382"/>
      <c r="AD1838" s="382">
        <v>12.844718937969024</v>
      </c>
      <c r="AE1838" s="382"/>
      <c r="AF1838" s="382">
        <v>14.08199643493761</v>
      </c>
      <c r="AG1838" s="382">
        <v>18.507318783416597</v>
      </c>
      <c r="AH1838" s="382">
        <v>0</v>
      </c>
      <c r="AI1838" s="382">
        <v>79</v>
      </c>
      <c r="AJ1838" s="382">
        <v>85.565822784810081</v>
      </c>
      <c r="AK1838" s="382">
        <v>16.71665885027771</v>
      </c>
    </row>
    <row r="1839" spans="1:37" ht="15.6">
      <c r="A1839" s="382">
        <v>16</v>
      </c>
      <c r="B1839" s="382">
        <v>80</v>
      </c>
      <c r="C1839" s="382">
        <v>2024</v>
      </c>
      <c r="D1839" s="382">
        <v>8</v>
      </c>
      <c r="E1839" s="382">
        <v>99</v>
      </c>
      <c r="F1839" s="382">
        <v>99</v>
      </c>
      <c r="G1839" s="382">
        <v>99</v>
      </c>
      <c r="H1839" s="382">
        <v>99</v>
      </c>
      <c r="I1839" s="382">
        <v>99</v>
      </c>
      <c r="J1839" s="382">
        <v>999</v>
      </c>
      <c r="K1839" s="382">
        <v>99</v>
      </c>
      <c r="L1839" s="382">
        <v>7</v>
      </c>
      <c r="M1839" s="382">
        <v>99</v>
      </c>
      <c r="N1839" s="382">
        <v>99</v>
      </c>
      <c r="O1839" s="382">
        <v>99</v>
      </c>
      <c r="P1839" s="382">
        <v>99</v>
      </c>
      <c r="Q1839" s="382">
        <v>49</v>
      </c>
      <c r="R1839" s="382">
        <v>139</v>
      </c>
      <c r="S1839" s="382">
        <v>7</v>
      </c>
      <c r="T1839" s="382">
        <v>4.9208633093525185</v>
      </c>
      <c r="U1839" s="382">
        <v>11.244604316546756</v>
      </c>
      <c r="V1839" s="382">
        <v>0</v>
      </c>
      <c r="W1839" s="382">
        <v>0</v>
      </c>
      <c r="X1839" s="382">
        <v>3.5971223021582728</v>
      </c>
      <c r="Y1839" s="382">
        <v>0</v>
      </c>
      <c r="Z1839" s="382">
        <v>2.1413091088280165</v>
      </c>
      <c r="AA1839" s="382">
        <v>0</v>
      </c>
      <c r="AB1839" s="382">
        <v>0.98962058132636721</v>
      </c>
      <c r="AC1839" s="382"/>
      <c r="AD1839" s="382">
        <v>7.5676284322622545</v>
      </c>
      <c r="AE1839" s="382"/>
      <c r="AF1839" s="382">
        <v>14.01209677419355</v>
      </c>
      <c r="AG1839" s="382">
        <v>16.852478813102437</v>
      </c>
      <c r="AH1839" s="382">
        <v>2.8776978417266181</v>
      </c>
      <c r="AI1839" s="382">
        <v>138</v>
      </c>
      <c r="AJ1839" s="382">
        <v>87.956521739130494</v>
      </c>
      <c r="AK1839" s="382">
        <v>16.315695429534859</v>
      </c>
    </row>
    <row r="1840" spans="1:37" ht="15.6">
      <c r="A1840" s="382">
        <v>16</v>
      </c>
      <c r="B1840" s="382">
        <v>81</v>
      </c>
      <c r="C1840" s="382">
        <v>2024</v>
      </c>
      <c r="D1840" s="382">
        <v>9</v>
      </c>
      <c r="E1840" s="382">
        <v>99</v>
      </c>
      <c r="F1840" s="382">
        <v>99</v>
      </c>
      <c r="G1840" s="382">
        <v>99</v>
      </c>
      <c r="H1840" s="382">
        <v>99</v>
      </c>
      <c r="I1840" s="382">
        <v>99</v>
      </c>
      <c r="J1840" s="382">
        <v>999</v>
      </c>
      <c r="K1840" s="382">
        <v>99</v>
      </c>
      <c r="L1840" s="382">
        <v>7</v>
      </c>
      <c r="M1840" s="382">
        <v>99</v>
      </c>
      <c r="N1840" s="382">
        <v>99</v>
      </c>
      <c r="O1840" s="382">
        <v>99</v>
      </c>
      <c r="P1840" s="382">
        <v>99</v>
      </c>
      <c r="Q1840" s="382">
        <v>70</v>
      </c>
      <c r="R1840" s="382">
        <v>304</v>
      </c>
      <c r="S1840" s="382">
        <v>7</v>
      </c>
      <c r="T1840" s="382">
        <v>5.0559210526315779</v>
      </c>
      <c r="U1840" s="382">
        <v>12.514473684210524</v>
      </c>
      <c r="V1840" s="382">
        <v>0</v>
      </c>
      <c r="W1840" s="382">
        <v>0</v>
      </c>
      <c r="X1840" s="382">
        <v>12.171052631578943</v>
      </c>
      <c r="Y1840" s="382">
        <v>0.32894736842105271</v>
      </c>
      <c r="Z1840" s="382">
        <v>3.4071404875553779</v>
      </c>
      <c r="AA1840" s="382">
        <v>0</v>
      </c>
      <c r="AB1840" s="382">
        <v>1.2248111321982615</v>
      </c>
      <c r="AC1840" s="382"/>
      <c r="AD1840" s="382">
        <v>0.34320248596981207</v>
      </c>
      <c r="AE1840" s="382"/>
      <c r="AF1840" s="382">
        <v>19.462227912932143</v>
      </c>
      <c r="AG1840" s="382">
        <v>22.482374702305314</v>
      </c>
      <c r="AH1840" s="382">
        <v>0</v>
      </c>
      <c r="AI1840" s="382">
        <v>304</v>
      </c>
      <c r="AJ1840" s="382">
        <v>92.314473684210498</v>
      </c>
      <c r="AK1840" s="382">
        <v>16.047769095430429</v>
      </c>
    </row>
    <row r="1841" spans="1:37" ht="15.6">
      <c r="A1841" s="382">
        <v>16</v>
      </c>
      <c r="B1841" s="382">
        <v>82</v>
      </c>
      <c r="C1841" s="382">
        <v>2024</v>
      </c>
      <c r="D1841" s="382">
        <v>10</v>
      </c>
      <c r="E1841" s="382">
        <v>99</v>
      </c>
      <c r="F1841" s="382">
        <v>99</v>
      </c>
      <c r="G1841" s="382">
        <v>99</v>
      </c>
      <c r="H1841" s="382">
        <v>99</v>
      </c>
      <c r="I1841" s="382">
        <v>99</v>
      </c>
      <c r="J1841" s="382">
        <v>999</v>
      </c>
      <c r="K1841" s="382">
        <v>99</v>
      </c>
      <c r="L1841" s="382">
        <v>7</v>
      </c>
      <c r="M1841" s="382">
        <v>99</v>
      </c>
      <c r="N1841" s="382">
        <v>99</v>
      </c>
      <c r="O1841" s="382">
        <v>99</v>
      </c>
      <c r="P1841" s="382">
        <v>99</v>
      </c>
      <c r="Q1841" s="382">
        <v>160</v>
      </c>
      <c r="R1841" s="382">
        <v>644</v>
      </c>
      <c r="S1841" s="382">
        <v>7</v>
      </c>
      <c r="T1841" s="382">
        <v>5.1149068322981366</v>
      </c>
      <c r="U1841" s="382">
        <v>12.105900621118016</v>
      </c>
      <c r="V1841" s="382">
        <v>0</v>
      </c>
      <c r="W1841" s="382">
        <v>0</v>
      </c>
      <c r="X1841" s="382">
        <v>5.4347826086956523</v>
      </c>
      <c r="Y1841" s="382">
        <v>0</v>
      </c>
      <c r="Z1841" s="382">
        <v>2.2661283841560862</v>
      </c>
      <c r="AA1841" s="382">
        <v>0</v>
      </c>
      <c r="AB1841" s="382">
        <v>1.0496205277095838</v>
      </c>
      <c r="AC1841" s="382"/>
      <c r="AD1841" s="382">
        <v>-3.8083667285544736</v>
      </c>
      <c r="AE1841" s="382"/>
      <c r="AF1841" s="382">
        <v>24.75019215987701</v>
      </c>
      <c r="AG1841" s="382">
        <v>28.374684723703311</v>
      </c>
      <c r="AH1841" s="382">
        <v>0</v>
      </c>
      <c r="AI1841" s="382">
        <v>641</v>
      </c>
      <c r="AJ1841" s="382">
        <v>90.345241809672416</v>
      </c>
      <c r="AK1841" s="382">
        <v>16.23937776575988</v>
      </c>
    </row>
    <row r="1842" spans="1:37" ht="15.6">
      <c r="A1842" s="382">
        <v>16</v>
      </c>
      <c r="B1842" s="382">
        <v>83</v>
      </c>
      <c r="C1842" s="382">
        <v>2024</v>
      </c>
      <c r="D1842" s="382">
        <v>11</v>
      </c>
      <c r="E1842" s="382">
        <v>99</v>
      </c>
      <c r="F1842" s="382">
        <v>99</v>
      </c>
      <c r="G1842" s="382">
        <v>99</v>
      </c>
      <c r="H1842" s="382">
        <v>99</v>
      </c>
      <c r="I1842" s="382">
        <v>99</v>
      </c>
      <c r="J1842" s="382">
        <v>999</v>
      </c>
      <c r="K1842" s="382">
        <v>99</v>
      </c>
      <c r="L1842" s="382">
        <v>7</v>
      </c>
      <c r="M1842" s="382">
        <v>99</v>
      </c>
      <c r="N1842" s="382">
        <v>99</v>
      </c>
      <c r="O1842" s="382">
        <v>99</v>
      </c>
      <c r="P1842" s="382">
        <v>99</v>
      </c>
      <c r="Q1842" s="382">
        <v>63</v>
      </c>
      <c r="R1842" s="382">
        <v>171</v>
      </c>
      <c r="S1842" s="382">
        <v>7</v>
      </c>
      <c r="T1842" s="382">
        <v>5.3040935672514626</v>
      </c>
      <c r="U1842" s="382">
        <v>12.604678362573098</v>
      </c>
      <c r="V1842" s="382">
        <v>0</v>
      </c>
      <c r="W1842" s="382">
        <v>0</v>
      </c>
      <c r="X1842" s="382">
        <v>8.1871345029239766</v>
      </c>
      <c r="Y1842" s="382">
        <v>0</v>
      </c>
      <c r="Z1842" s="382">
        <v>2.4809169420110799</v>
      </c>
      <c r="AA1842" s="382">
        <v>0</v>
      </c>
      <c r="AB1842" s="382">
        <v>0.96180609376599613</v>
      </c>
      <c r="AC1842" s="382"/>
      <c r="AD1842" s="382">
        <v>12.341320167328108</v>
      </c>
      <c r="AE1842" s="382"/>
      <c r="AF1842" s="382">
        <v>17.943336831059813</v>
      </c>
      <c r="AG1842" s="382">
        <v>22.556878832911249</v>
      </c>
      <c r="AH1842" s="382">
        <v>0</v>
      </c>
      <c r="AI1842" s="382">
        <v>168</v>
      </c>
      <c r="AJ1842" s="382">
        <v>91.493452380952391</v>
      </c>
      <c r="AK1842" s="382">
        <v>16.197346574552501</v>
      </c>
    </row>
    <row r="1843" spans="1:37" ht="15.6">
      <c r="A1843" s="382">
        <v>16</v>
      </c>
      <c r="B1843" s="382">
        <v>84</v>
      </c>
      <c r="C1843" s="382">
        <v>2024</v>
      </c>
      <c r="D1843" s="382">
        <v>12</v>
      </c>
      <c r="E1843" s="382">
        <v>99</v>
      </c>
      <c r="F1843" s="382">
        <v>99</v>
      </c>
      <c r="G1843" s="382">
        <v>99</v>
      </c>
      <c r="H1843" s="382">
        <v>99</v>
      </c>
      <c r="I1843" s="382">
        <v>99</v>
      </c>
      <c r="J1843" s="382">
        <v>999</v>
      </c>
      <c r="K1843" s="382">
        <v>99</v>
      </c>
      <c r="L1843" s="382">
        <v>7</v>
      </c>
      <c r="M1843" s="382">
        <v>99</v>
      </c>
      <c r="N1843" s="382">
        <v>99</v>
      </c>
      <c r="O1843" s="382">
        <v>99</v>
      </c>
      <c r="P1843" s="382">
        <v>99</v>
      </c>
      <c r="Q1843" s="382">
        <v>9</v>
      </c>
      <c r="R1843" s="382">
        <v>27</v>
      </c>
      <c r="S1843" s="382">
        <v>7</v>
      </c>
      <c r="T1843" s="382">
        <v>4.8518518518518521</v>
      </c>
      <c r="U1843" s="382">
        <v>11.033333333333337</v>
      </c>
      <c r="V1843" s="382">
        <v>0</v>
      </c>
      <c r="W1843" s="382">
        <v>0</v>
      </c>
      <c r="X1843" s="382">
        <v>3.7037037037037042</v>
      </c>
      <c r="Y1843" s="382">
        <v>0</v>
      </c>
      <c r="Z1843" s="382">
        <v>2.4623084621880591</v>
      </c>
      <c r="AA1843" s="382">
        <v>0</v>
      </c>
      <c r="AB1843" s="382">
        <v>0.93109667333159229</v>
      </c>
      <c r="AC1843" s="382"/>
      <c r="AD1843" s="382">
        <v>5.3849013123686999E-2</v>
      </c>
      <c r="AE1843" s="382"/>
      <c r="AF1843" s="382">
        <v>29.347826086956523</v>
      </c>
      <c r="AG1843" s="382">
        <v>30.513161937928906</v>
      </c>
      <c r="AH1843" s="382">
        <v>0</v>
      </c>
      <c r="AI1843" s="382">
        <v>27</v>
      </c>
      <c r="AJ1843" s="382">
        <v>87.344444444444449</v>
      </c>
      <c r="AK1843" s="382">
        <v>16.329528428742346</v>
      </c>
    </row>
    <row r="1844" spans="1:37" ht="15.6">
      <c r="A1844" s="382">
        <v>16</v>
      </c>
      <c r="B1844" s="382">
        <v>85</v>
      </c>
      <c r="C1844" s="382">
        <v>2024</v>
      </c>
      <c r="D1844" s="382">
        <v>1</v>
      </c>
      <c r="E1844" s="382">
        <v>99</v>
      </c>
      <c r="F1844" s="382">
        <v>99</v>
      </c>
      <c r="G1844" s="382">
        <v>99</v>
      </c>
      <c r="H1844" s="382">
        <v>99</v>
      </c>
      <c r="I1844" s="382">
        <v>99</v>
      </c>
      <c r="J1844" s="382">
        <v>999</v>
      </c>
      <c r="K1844" s="382">
        <v>99</v>
      </c>
      <c r="L1844" s="382">
        <v>8</v>
      </c>
      <c r="M1844" s="382">
        <v>99</v>
      </c>
      <c r="N1844" s="382">
        <v>99</v>
      </c>
      <c r="O1844" s="382">
        <v>99</v>
      </c>
      <c r="P1844" s="382">
        <v>99</v>
      </c>
      <c r="Q1844" s="382">
        <v>8</v>
      </c>
      <c r="R1844" s="382">
        <v>18</v>
      </c>
      <c r="S1844" s="382">
        <v>8</v>
      </c>
      <c r="T1844" s="382">
        <v>5.6111111111111116</v>
      </c>
      <c r="U1844" s="382">
        <v>11.205555555555556</v>
      </c>
      <c r="V1844" s="382">
        <v>0</v>
      </c>
      <c r="W1844" s="382">
        <v>0</v>
      </c>
      <c r="X1844" s="382">
        <v>5.5555555555555562</v>
      </c>
      <c r="Y1844" s="382">
        <v>0</v>
      </c>
      <c r="Z1844" s="382">
        <v>2.7546873632294089</v>
      </c>
      <c r="AA1844" s="382">
        <v>0</v>
      </c>
      <c r="AB1844" s="382">
        <v>1.161363608909272</v>
      </c>
      <c r="AC1844" s="382"/>
      <c r="AD1844" s="382">
        <v>35.493125727829046</v>
      </c>
      <c r="AE1844" s="382"/>
      <c r="AF1844" s="382">
        <v>8.7804878048780495</v>
      </c>
      <c r="AG1844" s="382">
        <v>10.492093216812316</v>
      </c>
      <c r="AH1844" s="382">
        <v>11.111111111111112</v>
      </c>
      <c r="AI1844" s="382">
        <v>10</v>
      </c>
      <c r="AJ1844" s="382">
        <v>86.49</v>
      </c>
      <c r="AK1844" s="382">
        <v>17.59225465713978</v>
      </c>
    </row>
    <row r="1845" spans="1:37" ht="15.6">
      <c r="A1845" s="382">
        <v>16</v>
      </c>
      <c r="B1845" s="382">
        <v>86</v>
      </c>
      <c r="C1845" s="382">
        <v>2024</v>
      </c>
      <c r="D1845" s="382">
        <v>2</v>
      </c>
      <c r="E1845" s="382">
        <v>99</v>
      </c>
      <c r="F1845" s="382">
        <v>99</v>
      </c>
      <c r="G1845" s="382">
        <v>99</v>
      </c>
      <c r="H1845" s="382">
        <v>99</v>
      </c>
      <c r="I1845" s="382">
        <v>99</v>
      </c>
      <c r="J1845" s="382">
        <v>999</v>
      </c>
      <c r="K1845" s="382">
        <v>99</v>
      </c>
      <c r="L1845" s="382">
        <v>8</v>
      </c>
      <c r="M1845" s="382">
        <v>99</v>
      </c>
      <c r="N1845" s="382">
        <v>99</v>
      </c>
      <c r="O1845" s="382">
        <v>99</v>
      </c>
      <c r="P1845" s="382">
        <v>99</v>
      </c>
      <c r="Q1845" s="382">
        <v>26</v>
      </c>
      <c r="R1845" s="382">
        <v>197</v>
      </c>
      <c r="S1845" s="382">
        <v>8</v>
      </c>
      <c r="T1845" s="382">
        <v>5.680203045685281</v>
      </c>
      <c r="U1845" s="382">
        <v>6.9309644670050794</v>
      </c>
      <c r="V1845" s="382">
        <v>0.50761421319796951</v>
      </c>
      <c r="W1845" s="382">
        <v>0</v>
      </c>
      <c r="X1845" s="382">
        <v>0.50761421319796951</v>
      </c>
      <c r="Y1845" s="382">
        <v>0.50761421319796951</v>
      </c>
      <c r="Z1845" s="382">
        <v>2.1059754443823504</v>
      </c>
      <c r="AA1845" s="382">
        <v>0</v>
      </c>
      <c r="AB1845" s="382">
        <v>1.1551095754781362</v>
      </c>
      <c r="AC1845" s="382"/>
      <c r="AD1845" s="382">
        <v>20.940061790965647</v>
      </c>
      <c r="AE1845" s="382"/>
      <c r="AF1845" s="382">
        <v>16.968130921619299</v>
      </c>
      <c r="AG1845" s="382">
        <v>18.146779724090273</v>
      </c>
      <c r="AH1845" s="382">
        <v>0.50761421319796951</v>
      </c>
      <c r="AI1845" s="382">
        <v>191</v>
      </c>
      <c r="AJ1845" s="382">
        <v>73.09424083769639</v>
      </c>
      <c r="AK1845" s="382">
        <v>17.300331228477322</v>
      </c>
    </row>
    <row r="1846" spans="1:37" ht="15.6">
      <c r="A1846" s="382">
        <v>16</v>
      </c>
      <c r="B1846" s="382">
        <v>87</v>
      </c>
      <c r="C1846" s="382">
        <v>2024</v>
      </c>
      <c r="D1846" s="382">
        <v>3</v>
      </c>
      <c r="E1846" s="382">
        <v>99</v>
      </c>
      <c r="F1846" s="382">
        <v>99</v>
      </c>
      <c r="G1846" s="382">
        <v>99</v>
      </c>
      <c r="H1846" s="382">
        <v>99</v>
      </c>
      <c r="I1846" s="382">
        <v>99</v>
      </c>
      <c r="J1846" s="382">
        <v>999</v>
      </c>
      <c r="K1846" s="382">
        <v>99</v>
      </c>
      <c r="L1846" s="382">
        <v>8</v>
      </c>
      <c r="M1846" s="382">
        <v>99</v>
      </c>
      <c r="N1846" s="382">
        <v>99</v>
      </c>
      <c r="O1846" s="382">
        <v>99</v>
      </c>
      <c r="P1846" s="382">
        <v>99</v>
      </c>
      <c r="Q1846" s="382">
        <v>41</v>
      </c>
      <c r="R1846" s="382">
        <v>339</v>
      </c>
      <c r="S1846" s="382">
        <v>8</v>
      </c>
      <c r="T1846" s="382">
        <v>5.6991150442477885</v>
      </c>
      <c r="U1846" s="382">
        <v>8.2958702064896741</v>
      </c>
      <c r="V1846" s="382">
        <v>0</v>
      </c>
      <c r="W1846" s="382">
        <v>0</v>
      </c>
      <c r="X1846" s="382">
        <v>2.0648967551622426</v>
      </c>
      <c r="Y1846" s="382">
        <v>0</v>
      </c>
      <c r="Z1846" s="382">
        <v>2.4763269845047033</v>
      </c>
      <c r="AA1846" s="382">
        <v>0</v>
      </c>
      <c r="AB1846" s="382">
        <v>1.0771284540521788</v>
      </c>
      <c r="AC1846" s="382"/>
      <c r="AD1846" s="382">
        <v>0.98192243238320798</v>
      </c>
      <c r="AE1846" s="382"/>
      <c r="AF1846" s="382">
        <v>13.34120425029516</v>
      </c>
      <c r="AG1846" s="382">
        <v>16.259264826613318</v>
      </c>
      <c r="AH1846" s="382">
        <v>0</v>
      </c>
      <c r="AI1846" s="382">
        <v>328</v>
      </c>
      <c r="AJ1846" s="382">
        <v>76.970426829268291</v>
      </c>
      <c r="AK1846" s="382">
        <v>17.548175741863577</v>
      </c>
    </row>
    <row r="1847" spans="1:37" ht="15.6">
      <c r="A1847" s="382">
        <v>16</v>
      </c>
      <c r="B1847" s="382">
        <v>88</v>
      </c>
      <c r="C1847" s="382">
        <v>2024</v>
      </c>
      <c r="D1847" s="382">
        <v>4</v>
      </c>
      <c r="E1847" s="382">
        <v>99</v>
      </c>
      <c r="F1847" s="382">
        <v>99</v>
      </c>
      <c r="G1847" s="382">
        <v>99</v>
      </c>
      <c r="H1847" s="382">
        <v>99</v>
      </c>
      <c r="I1847" s="382">
        <v>99</v>
      </c>
      <c r="J1847" s="382">
        <v>999</v>
      </c>
      <c r="K1847" s="382">
        <v>99</v>
      </c>
      <c r="L1847" s="382">
        <v>8</v>
      </c>
      <c r="M1847" s="382">
        <v>99</v>
      </c>
      <c r="N1847" s="382">
        <v>99</v>
      </c>
      <c r="O1847" s="382">
        <v>99</v>
      </c>
      <c r="P1847" s="382">
        <v>99</v>
      </c>
      <c r="Q1847" s="382">
        <v>30</v>
      </c>
      <c r="R1847" s="382">
        <v>129</v>
      </c>
      <c r="S1847" s="382">
        <v>8</v>
      </c>
      <c r="T1847" s="382">
        <v>5.6666666666666679</v>
      </c>
      <c r="U1847" s="382">
        <v>8.0728682170542623</v>
      </c>
      <c r="V1847" s="382">
        <v>0</v>
      </c>
      <c r="W1847" s="382">
        <v>0</v>
      </c>
      <c r="X1847" s="382">
        <v>0</v>
      </c>
      <c r="Y1847" s="382">
        <v>0</v>
      </c>
      <c r="Z1847" s="382">
        <v>1.9102234918550225</v>
      </c>
      <c r="AA1847" s="382">
        <v>0</v>
      </c>
      <c r="AB1847" s="382">
        <v>0.99091480193951964</v>
      </c>
      <c r="AC1847" s="382"/>
      <c r="AD1847" s="382">
        <v>27.493371705838403</v>
      </c>
      <c r="AE1847" s="382"/>
      <c r="AF1847" s="382">
        <v>4.101748807631159</v>
      </c>
      <c r="AG1847" s="382">
        <v>4.9935985653114177</v>
      </c>
      <c r="AH1847" s="382">
        <v>0</v>
      </c>
      <c r="AI1847" s="382">
        <v>128</v>
      </c>
      <c r="AJ1847" s="382">
        <v>76.198437500000011</v>
      </c>
      <c r="AK1847" s="382">
        <v>17.968922511554958</v>
      </c>
    </row>
    <row r="1848" spans="1:37" ht="15.6">
      <c r="A1848" s="382">
        <v>16</v>
      </c>
      <c r="B1848" s="382">
        <v>89</v>
      </c>
      <c r="C1848" s="382">
        <v>2024</v>
      </c>
      <c r="D1848" s="382">
        <v>5</v>
      </c>
      <c r="E1848" s="382">
        <v>99</v>
      </c>
      <c r="F1848" s="382">
        <v>99</v>
      </c>
      <c r="G1848" s="382">
        <v>99</v>
      </c>
      <c r="H1848" s="382">
        <v>99</v>
      </c>
      <c r="I1848" s="382">
        <v>99</v>
      </c>
      <c r="J1848" s="382">
        <v>999</v>
      </c>
      <c r="K1848" s="382">
        <v>99</v>
      </c>
      <c r="L1848" s="382">
        <v>8</v>
      </c>
      <c r="M1848" s="382">
        <v>99</v>
      </c>
      <c r="N1848" s="382">
        <v>99</v>
      </c>
      <c r="O1848" s="382">
        <v>99</v>
      </c>
      <c r="P1848" s="382">
        <v>99</v>
      </c>
      <c r="Q1848" s="382">
        <v>25</v>
      </c>
      <c r="R1848" s="382">
        <v>122</v>
      </c>
      <c r="S1848">
        <v>8</v>
      </c>
      <c r="T1848">
        <v>5.360655737704918</v>
      </c>
      <c r="U1848">
        <v>9.778688524590164</v>
      </c>
      <c r="V1848">
        <v>0</v>
      </c>
      <c r="W1848">
        <v>0</v>
      </c>
      <c r="X1848">
        <v>2.459016393442623</v>
      </c>
      <c r="Y1848">
        <v>0</v>
      </c>
      <c r="Z1848">
        <v>2.9939345653623604</v>
      </c>
      <c r="AA1848">
        <v>0</v>
      </c>
      <c r="AB1848">
        <v>1.1527982617540431</v>
      </c>
      <c r="AD1848">
        <v>36.344859649161627</v>
      </c>
      <c r="AF1848">
        <v>7.8557630392788145</v>
      </c>
      <c r="AG1848">
        <v>11.246547319400062</v>
      </c>
      <c r="AH1848">
        <v>1.6393442622950822</v>
      </c>
      <c r="AI1848">
        <v>122</v>
      </c>
      <c r="AJ1848">
        <v>81.143442622950801</v>
      </c>
      <c r="AK1848">
        <v>17.845043321581723</v>
      </c>
    </row>
    <row r="1849" spans="1:37" ht="15.6">
      <c r="A1849" s="382">
        <v>16</v>
      </c>
      <c r="B1849" s="382">
        <v>90</v>
      </c>
      <c r="C1849" s="382">
        <v>2024</v>
      </c>
      <c r="D1849" s="382">
        <v>6</v>
      </c>
      <c r="E1849" s="382">
        <v>99</v>
      </c>
      <c r="F1849" s="382">
        <v>99</v>
      </c>
      <c r="G1849" s="382">
        <v>99</v>
      </c>
      <c r="H1849" s="382">
        <v>99</v>
      </c>
      <c r="I1849" s="382">
        <v>99</v>
      </c>
      <c r="J1849" s="382">
        <v>999</v>
      </c>
      <c r="K1849" s="382">
        <v>99</v>
      </c>
      <c r="L1849" s="382">
        <v>8</v>
      </c>
      <c r="M1849" s="382">
        <v>99</v>
      </c>
      <c r="N1849" s="382">
        <v>99</v>
      </c>
      <c r="O1849" s="382">
        <v>99</v>
      </c>
      <c r="P1849" s="382">
        <v>99</v>
      </c>
      <c r="Q1849" s="382">
        <v>16</v>
      </c>
      <c r="R1849" s="382">
        <v>38</v>
      </c>
      <c r="S1849">
        <v>8</v>
      </c>
      <c r="T1849">
        <v>5.2368421052631557</v>
      </c>
      <c r="U1849">
        <v>10.744736842105262</v>
      </c>
      <c r="V1849">
        <v>0</v>
      </c>
      <c r="W1849">
        <v>0</v>
      </c>
      <c r="X1849">
        <v>5.2631578947368443</v>
      </c>
      <c r="Y1849">
        <v>0</v>
      </c>
      <c r="Z1849">
        <v>2.8900644109031561</v>
      </c>
      <c r="AA1849">
        <v>0</v>
      </c>
      <c r="AB1849">
        <v>1.3065464828743598</v>
      </c>
      <c r="AD1849">
        <v>15.88798181191858</v>
      </c>
      <c r="AF1849">
        <v>3.5348837209302344</v>
      </c>
      <c r="AG1849">
        <v>4.7611273715265199</v>
      </c>
      <c r="AH1849">
        <v>0</v>
      </c>
      <c r="AI1849">
        <v>35</v>
      </c>
      <c r="AJ1849">
        <v>83.519999999999982</v>
      </c>
      <c r="AK1849">
        <v>17.690659685202245</v>
      </c>
    </row>
    <row r="1850" spans="1:37" ht="15.6">
      <c r="A1850" s="382">
        <v>16</v>
      </c>
      <c r="B1850" s="382">
        <v>91</v>
      </c>
      <c r="C1850" s="382">
        <v>2024</v>
      </c>
      <c r="D1850" s="382">
        <v>7</v>
      </c>
      <c r="E1850" s="382">
        <v>99</v>
      </c>
      <c r="F1850" s="382">
        <v>99</v>
      </c>
      <c r="G1850" s="382">
        <v>99</v>
      </c>
      <c r="H1850" s="382">
        <v>99</v>
      </c>
      <c r="I1850" s="382">
        <v>99</v>
      </c>
      <c r="J1850" s="382">
        <v>999</v>
      </c>
      <c r="K1850" s="382">
        <v>99</v>
      </c>
      <c r="L1850" s="382">
        <v>8</v>
      </c>
      <c r="M1850" s="382">
        <v>99</v>
      </c>
      <c r="N1850" s="382">
        <v>99</v>
      </c>
      <c r="O1850" s="382">
        <v>99</v>
      </c>
      <c r="P1850" s="382">
        <v>99</v>
      </c>
      <c r="Q1850" s="382">
        <v>11</v>
      </c>
      <c r="R1850" s="382">
        <v>34</v>
      </c>
      <c r="S1850">
        <v>8</v>
      </c>
      <c r="T1850">
        <v>5.5</v>
      </c>
      <c r="U1850">
        <v>12.770588235294118</v>
      </c>
      <c r="V1850">
        <v>0</v>
      </c>
      <c r="W1850">
        <v>0</v>
      </c>
      <c r="X1850">
        <v>17.647058823529413</v>
      </c>
      <c r="Y1850">
        <v>0</v>
      </c>
      <c r="Z1850">
        <v>3.3543237603536928</v>
      </c>
      <c r="AA1850">
        <v>0</v>
      </c>
      <c r="AB1850">
        <v>1.242625304369271</v>
      </c>
      <c r="AD1850">
        <v>48.12384129667312</v>
      </c>
      <c r="AF1850">
        <v>6.0606060606060606</v>
      </c>
      <c r="AG1850">
        <v>9.5144184415812063</v>
      </c>
      <c r="AH1850">
        <v>0</v>
      </c>
      <c r="AI1850">
        <v>34</v>
      </c>
      <c r="AJ1850">
        <v>88.367647058823522</v>
      </c>
      <c r="AK1850">
        <v>18.235809126898189</v>
      </c>
    </row>
    <row r="1851" spans="1:37" ht="15.6">
      <c r="A1851" s="382">
        <v>16</v>
      </c>
      <c r="B1851" s="382">
        <v>92</v>
      </c>
      <c r="C1851" s="382">
        <v>2024</v>
      </c>
      <c r="D1851" s="382">
        <v>8</v>
      </c>
      <c r="E1851" s="382">
        <v>99</v>
      </c>
      <c r="F1851" s="382">
        <v>99</v>
      </c>
      <c r="G1851" s="382">
        <v>99</v>
      </c>
      <c r="H1851" s="382">
        <v>99</v>
      </c>
      <c r="I1851" s="382">
        <v>99</v>
      </c>
      <c r="J1851" s="382">
        <v>999</v>
      </c>
      <c r="K1851" s="382">
        <v>99</v>
      </c>
      <c r="L1851" s="382">
        <v>8</v>
      </c>
      <c r="M1851" s="382">
        <v>99</v>
      </c>
      <c r="N1851" s="382">
        <v>99</v>
      </c>
      <c r="O1851" s="382">
        <v>99</v>
      </c>
      <c r="P1851" s="382">
        <v>99</v>
      </c>
      <c r="Q1851" s="382">
        <v>16</v>
      </c>
      <c r="R1851" s="382">
        <v>54</v>
      </c>
      <c r="S1851">
        <v>8</v>
      </c>
      <c r="T1851">
        <v>5.2962962962962967</v>
      </c>
      <c r="U1851">
        <v>12.681481481481478</v>
      </c>
      <c r="V1851">
        <v>0</v>
      </c>
      <c r="W1851">
        <v>0</v>
      </c>
      <c r="X1851">
        <v>12.962962962962964</v>
      </c>
      <c r="Y1851">
        <v>0</v>
      </c>
      <c r="Z1851">
        <v>2.5619056907262805</v>
      </c>
      <c r="AA1851">
        <v>0</v>
      </c>
      <c r="AB1851">
        <v>0.97429232873821403</v>
      </c>
      <c r="AD1851">
        <v>33.680167342614155</v>
      </c>
      <c r="AF1851">
        <v>5.4435483870967749</v>
      </c>
      <c r="AG1851">
        <v>7.3836068401871744</v>
      </c>
      <c r="AH1851">
        <v>0</v>
      </c>
      <c r="AI1851">
        <v>54</v>
      </c>
      <c r="AJ1851">
        <v>88.337037037037049</v>
      </c>
      <c r="AK1851">
        <v>18.209538600238439</v>
      </c>
    </row>
    <row r="1852" spans="1:37" ht="15.6">
      <c r="A1852" s="382">
        <v>16</v>
      </c>
      <c r="B1852" s="382">
        <v>93</v>
      </c>
      <c r="C1852" s="382">
        <v>2024</v>
      </c>
      <c r="D1852" s="382">
        <v>9</v>
      </c>
      <c r="E1852" s="382">
        <v>99</v>
      </c>
      <c r="F1852" s="382">
        <v>99</v>
      </c>
      <c r="G1852" s="382">
        <v>99</v>
      </c>
      <c r="H1852" s="382">
        <v>99</v>
      </c>
      <c r="I1852" s="382">
        <v>99</v>
      </c>
      <c r="J1852" s="382">
        <v>999</v>
      </c>
      <c r="K1852" s="382">
        <v>99</v>
      </c>
      <c r="L1852" s="382">
        <v>8</v>
      </c>
      <c r="M1852" s="382">
        <v>99</v>
      </c>
      <c r="N1852" s="382">
        <v>99</v>
      </c>
      <c r="O1852" s="382">
        <v>99</v>
      </c>
      <c r="P1852" s="382">
        <v>99</v>
      </c>
      <c r="Q1852" s="382">
        <v>56</v>
      </c>
      <c r="R1852" s="382">
        <v>166</v>
      </c>
      <c r="S1852">
        <v>8</v>
      </c>
      <c r="T1852">
        <v>5.6686746987951802</v>
      </c>
      <c r="U1852">
        <v>13.58855421686747</v>
      </c>
      <c r="V1852">
        <v>0</v>
      </c>
      <c r="W1852">
        <v>1.2048192771084336</v>
      </c>
      <c r="X1852">
        <v>26.506024096385541</v>
      </c>
      <c r="Y1852">
        <v>0.60240963855421681</v>
      </c>
      <c r="Z1852">
        <v>4.6886740316182562</v>
      </c>
      <c r="AA1852">
        <v>0</v>
      </c>
      <c r="AB1852">
        <v>1.5615429279612729</v>
      </c>
      <c r="AD1852">
        <v>-7.2018236209198117</v>
      </c>
      <c r="AF1852">
        <v>10.62740076824584</v>
      </c>
      <c r="AG1852">
        <v>13.330220958887111</v>
      </c>
      <c r="AH1852">
        <v>0</v>
      </c>
      <c r="AI1852">
        <v>151</v>
      </c>
      <c r="AJ1852">
        <v>91.658940397351003</v>
      </c>
      <c r="AK1852">
        <v>18.249649027630142</v>
      </c>
    </row>
    <row r="1853" spans="1:37" ht="15.6">
      <c r="A1853" s="382">
        <v>16</v>
      </c>
      <c r="B1853" s="382">
        <v>94</v>
      </c>
      <c r="C1853" s="382">
        <v>2024</v>
      </c>
      <c r="D1853" s="382">
        <v>10</v>
      </c>
      <c r="E1853" s="382">
        <v>99</v>
      </c>
      <c r="F1853" s="382">
        <v>99</v>
      </c>
      <c r="G1853" s="382">
        <v>99</v>
      </c>
      <c r="H1853" s="382">
        <v>99</v>
      </c>
      <c r="I1853" s="382">
        <v>99</v>
      </c>
      <c r="J1853" s="382">
        <v>999</v>
      </c>
      <c r="K1853" s="382">
        <v>99</v>
      </c>
      <c r="L1853" s="382">
        <v>8</v>
      </c>
      <c r="M1853" s="382">
        <v>99</v>
      </c>
      <c r="N1853" s="382">
        <v>99</v>
      </c>
      <c r="O1853" s="382">
        <v>99</v>
      </c>
      <c r="P1853" s="382">
        <v>99</v>
      </c>
      <c r="Q1853" s="382">
        <v>94</v>
      </c>
      <c r="R1853" s="382">
        <v>252</v>
      </c>
      <c r="S1853">
        <v>8</v>
      </c>
      <c r="T1853">
        <v>6</v>
      </c>
      <c r="U1853">
        <v>14.398015873015879</v>
      </c>
      <c r="V1853">
        <v>0</v>
      </c>
      <c r="W1853">
        <v>0.79365079365079338</v>
      </c>
      <c r="X1853">
        <v>26.587301587301596</v>
      </c>
      <c r="Y1853">
        <v>0</v>
      </c>
      <c r="Z1853">
        <v>2.5979914463491718</v>
      </c>
      <c r="AA1853">
        <v>0</v>
      </c>
      <c r="AB1853">
        <v>1.2472191289246477</v>
      </c>
      <c r="AD1853">
        <v>-5.6089873073333241</v>
      </c>
      <c r="AF1853">
        <v>9.6848578016910079</v>
      </c>
      <c r="AG1853">
        <v>13.20539090621236</v>
      </c>
      <c r="AH1853">
        <v>0.39682539682539669</v>
      </c>
      <c r="AI1853">
        <v>245</v>
      </c>
      <c r="AJ1853">
        <v>92.500408163265305</v>
      </c>
      <c r="AK1853">
        <v>18.037737384100154</v>
      </c>
    </row>
    <row r="1854" spans="1:37" ht="15.6">
      <c r="A1854" s="382">
        <v>16</v>
      </c>
      <c r="B1854" s="382">
        <v>95</v>
      </c>
      <c r="C1854" s="382">
        <v>2024</v>
      </c>
      <c r="D1854" s="382">
        <v>11</v>
      </c>
      <c r="E1854" s="382">
        <v>99</v>
      </c>
      <c r="F1854" s="382">
        <v>99</v>
      </c>
      <c r="G1854" s="382">
        <v>99</v>
      </c>
      <c r="H1854" s="382">
        <v>99</v>
      </c>
      <c r="I1854" s="382">
        <v>99</v>
      </c>
      <c r="J1854" s="382">
        <v>999</v>
      </c>
      <c r="K1854" s="382">
        <v>99</v>
      </c>
      <c r="L1854" s="382">
        <v>8</v>
      </c>
      <c r="M1854" s="382">
        <v>99</v>
      </c>
      <c r="N1854" s="382">
        <v>99</v>
      </c>
      <c r="O1854" s="382">
        <v>99</v>
      </c>
      <c r="P1854" s="382">
        <v>99</v>
      </c>
      <c r="Q1854" s="382">
        <v>33</v>
      </c>
      <c r="R1854" s="382">
        <v>55</v>
      </c>
      <c r="S1854">
        <v>8</v>
      </c>
      <c r="T1854">
        <v>5.8909090909090898</v>
      </c>
      <c r="U1854">
        <v>15.369090909090902</v>
      </c>
      <c r="V1854">
        <v>0</v>
      </c>
      <c r="W1854">
        <v>0</v>
      </c>
      <c r="X1854">
        <v>40</v>
      </c>
      <c r="Y1854">
        <v>0</v>
      </c>
      <c r="Z1854">
        <v>2.481998661436398</v>
      </c>
      <c r="AA1854">
        <v>0</v>
      </c>
      <c r="AB1854">
        <v>1.1228652841196032</v>
      </c>
      <c r="AD1854">
        <v>2.0971412555022426</v>
      </c>
      <c r="AF1854">
        <v>5.7712486883525695</v>
      </c>
      <c r="AG1854">
        <v>8.8463068003432639</v>
      </c>
      <c r="AH1854">
        <v>3.6363636363636358</v>
      </c>
      <c r="AI1854">
        <v>55</v>
      </c>
      <c r="AJ1854">
        <v>95.096363636363648</v>
      </c>
      <c r="AK1854">
        <v>17.775434541813002</v>
      </c>
    </row>
    <row r="1855" spans="1:37" ht="15.6">
      <c r="A1855" s="382">
        <v>16</v>
      </c>
      <c r="B1855" s="382">
        <v>96</v>
      </c>
      <c r="C1855" s="382">
        <v>2024</v>
      </c>
      <c r="D1855" s="382">
        <v>12</v>
      </c>
      <c r="E1855" s="382">
        <v>99</v>
      </c>
      <c r="F1855" s="382">
        <v>99</v>
      </c>
      <c r="G1855" s="382">
        <v>99</v>
      </c>
      <c r="H1855" s="382">
        <v>99</v>
      </c>
      <c r="I1855" s="382">
        <v>99</v>
      </c>
      <c r="J1855" s="382">
        <v>999</v>
      </c>
      <c r="K1855" s="382">
        <v>99</v>
      </c>
      <c r="L1855" s="382">
        <v>8</v>
      </c>
      <c r="M1855" s="382">
        <v>99</v>
      </c>
      <c r="N1855" s="382">
        <v>99</v>
      </c>
      <c r="O1855" s="382">
        <v>99</v>
      </c>
      <c r="P1855" s="382">
        <v>99</v>
      </c>
      <c r="Q1855" s="382">
        <v>4</v>
      </c>
      <c r="R1855" s="382">
        <v>10</v>
      </c>
      <c r="S1855">
        <v>8</v>
      </c>
      <c r="T1855">
        <v>5.4</v>
      </c>
      <c r="U1855">
        <v>12.290000000000003</v>
      </c>
      <c r="V1855">
        <v>0</v>
      </c>
      <c r="W1855">
        <v>0</v>
      </c>
      <c r="X1855">
        <v>10</v>
      </c>
      <c r="Y1855">
        <v>0</v>
      </c>
      <c r="Z1855">
        <v>2.4258812831628687</v>
      </c>
      <c r="AA1855">
        <v>0</v>
      </c>
      <c r="AB1855">
        <v>0.66332495807107827</v>
      </c>
      <c r="AD1855">
        <v>25.106460084188225</v>
      </c>
      <c r="AF1855">
        <v>10.869565217391305</v>
      </c>
      <c r="AG1855">
        <v>12.58834374679914</v>
      </c>
      <c r="AH1855">
        <v>0</v>
      </c>
      <c r="AI1855">
        <v>10</v>
      </c>
      <c r="AJ1855">
        <v>86.399999999999977</v>
      </c>
      <c r="AK1855">
        <v>18.823363120346048</v>
      </c>
    </row>
    <row r="1856" spans="1:37" ht="15.6">
      <c r="A1856" s="382">
        <v>16</v>
      </c>
      <c r="B1856" s="382">
        <v>97</v>
      </c>
      <c r="C1856" s="382">
        <v>2024</v>
      </c>
      <c r="D1856" s="382">
        <v>1</v>
      </c>
      <c r="E1856" s="382">
        <v>99</v>
      </c>
      <c r="F1856" s="382">
        <v>99</v>
      </c>
      <c r="G1856" s="382">
        <v>99</v>
      </c>
      <c r="H1856" s="382">
        <v>99</v>
      </c>
      <c r="I1856" s="382">
        <v>99</v>
      </c>
      <c r="J1856" s="382">
        <v>999</v>
      </c>
      <c r="K1856" s="382">
        <v>99</v>
      </c>
      <c r="L1856" s="382">
        <v>9</v>
      </c>
      <c r="M1856" s="382">
        <v>99</v>
      </c>
      <c r="N1856" s="382">
        <v>99</v>
      </c>
      <c r="O1856" s="382">
        <v>99</v>
      </c>
      <c r="P1856" s="382">
        <v>99</v>
      </c>
      <c r="Q1856" s="382"/>
      <c r="R1856" s="382">
        <v>0</v>
      </c>
    </row>
    <row r="1857" spans="1:37" ht="15.6">
      <c r="A1857" s="382">
        <v>16</v>
      </c>
      <c r="B1857" s="382">
        <v>98</v>
      </c>
      <c r="C1857" s="382">
        <v>2024</v>
      </c>
      <c r="D1857" s="382">
        <v>2</v>
      </c>
      <c r="E1857" s="382">
        <v>99</v>
      </c>
      <c r="F1857" s="382">
        <v>99</v>
      </c>
      <c r="G1857" s="382">
        <v>99</v>
      </c>
      <c r="H1857" s="382">
        <v>99</v>
      </c>
      <c r="I1857" s="382">
        <v>99</v>
      </c>
      <c r="J1857" s="382">
        <v>999</v>
      </c>
      <c r="K1857" s="382">
        <v>99</v>
      </c>
      <c r="L1857" s="382">
        <v>9</v>
      </c>
      <c r="M1857" s="382">
        <v>99</v>
      </c>
      <c r="N1857" s="382">
        <v>99</v>
      </c>
      <c r="O1857" s="382">
        <v>99</v>
      </c>
      <c r="P1857" s="382">
        <v>99</v>
      </c>
      <c r="Q1857" s="382"/>
      <c r="R1857" s="382">
        <v>0</v>
      </c>
    </row>
    <row r="1858" spans="1:37" ht="15.6">
      <c r="A1858" s="382">
        <v>16</v>
      </c>
      <c r="B1858" s="382">
        <v>99</v>
      </c>
      <c r="C1858" s="382">
        <v>2024</v>
      </c>
      <c r="D1858" s="382">
        <v>3</v>
      </c>
      <c r="E1858" s="382">
        <v>99</v>
      </c>
      <c r="F1858" s="382">
        <v>99</v>
      </c>
      <c r="G1858" s="382">
        <v>99</v>
      </c>
      <c r="H1858" s="382">
        <v>99</v>
      </c>
      <c r="I1858" s="382">
        <v>99</v>
      </c>
      <c r="J1858" s="382">
        <v>999</v>
      </c>
      <c r="K1858" s="382">
        <v>99</v>
      </c>
      <c r="L1858" s="382">
        <v>9</v>
      </c>
      <c r="M1858" s="382">
        <v>99</v>
      </c>
      <c r="N1858" s="382">
        <v>99</v>
      </c>
      <c r="O1858" s="382">
        <v>99</v>
      </c>
      <c r="P1858" s="382">
        <v>99</v>
      </c>
      <c r="Q1858" s="382"/>
      <c r="R1858" s="382">
        <v>0</v>
      </c>
    </row>
    <row r="1859" spans="1:37" ht="15.6">
      <c r="A1859" s="382">
        <v>16</v>
      </c>
      <c r="B1859" s="382">
        <v>100</v>
      </c>
      <c r="C1859" s="382">
        <v>2024</v>
      </c>
      <c r="D1859" s="382">
        <v>4</v>
      </c>
      <c r="E1859" s="382">
        <v>99</v>
      </c>
      <c r="F1859" s="382">
        <v>99</v>
      </c>
      <c r="G1859" s="382">
        <v>99</v>
      </c>
      <c r="H1859" s="382">
        <v>99</v>
      </c>
      <c r="I1859" s="382">
        <v>99</v>
      </c>
      <c r="J1859" s="382">
        <v>999</v>
      </c>
      <c r="K1859" s="382">
        <v>99</v>
      </c>
      <c r="L1859" s="382">
        <v>9</v>
      </c>
      <c r="M1859" s="382">
        <v>99</v>
      </c>
      <c r="N1859" s="382">
        <v>99</v>
      </c>
      <c r="O1859" s="382">
        <v>99</v>
      </c>
      <c r="P1859" s="382">
        <v>99</v>
      </c>
      <c r="Q1859" s="382">
        <v>3</v>
      </c>
      <c r="R1859" s="382">
        <v>10</v>
      </c>
      <c r="S1859">
        <v>9</v>
      </c>
      <c r="T1859">
        <v>5.0999999999999996</v>
      </c>
      <c r="U1859">
        <v>8.31</v>
      </c>
      <c r="V1859">
        <v>0</v>
      </c>
      <c r="W1859">
        <v>0</v>
      </c>
      <c r="X1859">
        <v>0</v>
      </c>
      <c r="Y1859">
        <v>0</v>
      </c>
      <c r="Z1859">
        <v>1.4508273501695617</v>
      </c>
      <c r="AA1859">
        <v>0</v>
      </c>
      <c r="AB1859">
        <v>1.4456832294800972</v>
      </c>
      <c r="AD1859">
        <v>70.037868206751511</v>
      </c>
      <c r="AF1859">
        <v>0.3179650238473769</v>
      </c>
      <c r="AG1859">
        <v>0.39847132780620192</v>
      </c>
      <c r="AH1859">
        <v>0</v>
      </c>
      <c r="AI1859">
        <v>10</v>
      </c>
      <c r="AJ1859">
        <v>73.86999999999999</v>
      </c>
      <c r="AK1859">
        <v>20.535647238847329</v>
      </c>
    </row>
    <row r="1860" spans="1:37" ht="15.6">
      <c r="A1860" s="382">
        <v>16</v>
      </c>
      <c r="B1860" s="382">
        <v>101</v>
      </c>
      <c r="C1860" s="382">
        <v>2024</v>
      </c>
      <c r="D1860" s="382">
        <v>5</v>
      </c>
      <c r="E1860" s="382">
        <v>99</v>
      </c>
      <c r="F1860" s="382">
        <v>99</v>
      </c>
      <c r="G1860" s="382">
        <v>99</v>
      </c>
      <c r="H1860" s="382">
        <v>99</v>
      </c>
      <c r="I1860" s="382">
        <v>99</v>
      </c>
      <c r="J1860" s="382">
        <v>999</v>
      </c>
      <c r="K1860" s="382">
        <v>99</v>
      </c>
      <c r="L1860" s="382">
        <v>9</v>
      </c>
      <c r="M1860" s="382">
        <v>99</v>
      </c>
      <c r="N1860" s="382">
        <v>99</v>
      </c>
      <c r="O1860" s="382">
        <v>99</v>
      </c>
      <c r="P1860" s="382">
        <v>99</v>
      </c>
      <c r="Q1860" s="382">
        <v>4</v>
      </c>
      <c r="R1860" s="382">
        <v>8</v>
      </c>
      <c r="S1860">
        <v>9</v>
      </c>
      <c r="T1860">
        <v>6.875</v>
      </c>
      <c r="U1860">
        <v>12.725</v>
      </c>
      <c r="V1860">
        <v>0</v>
      </c>
      <c r="W1860">
        <v>0</v>
      </c>
      <c r="X1860">
        <v>25</v>
      </c>
      <c r="Y1860">
        <v>0</v>
      </c>
      <c r="Z1860">
        <v>4.3320751378525264</v>
      </c>
      <c r="AA1860">
        <v>0</v>
      </c>
      <c r="AB1860">
        <v>1.2686114456365278</v>
      </c>
      <c r="AD1860">
        <v>65.334932139011428</v>
      </c>
      <c r="AF1860">
        <v>0.51513200257566005</v>
      </c>
      <c r="AG1860">
        <v>0.95968023228409571</v>
      </c>
      <c r="AH1860">
        <v>0</v>
      </c>
      <c r="AI1860">
        <v>8</v>
      </c>
      <c r="AJ1860">
        <v>85.05</v>
      </c>
      <c r="AK1860">
        <v>19.762783632408471</v>
      </c>
    </row>
    <row r="1861" spans="1:37" ht="15.6">
      <c r="A1861" s="382">
        <v>16</v>
      </c>
      <c r="B1861" s="382">
        <v>102</v>
      </c>
      <c r="C1861" s="382">
        <v>2024</v>
      </c>
      <c r="D1861" s="382">
        <v>6</v>
      </c>
      <c r="E1861" s="382">
        <v>99</v>
      </c>
      <c r="F1861" s="382">
        <v>99</v>
      </c>
      <c r="G1861" s="382">
        <v>99</v>
      </c>
      <c r="H1861" s="382">
        <v>99</v>
      </c>
      <c r="I1861" s="382">
        <v>99</v>
      </c>
      <c r="J1861" s="382">
        <v>999</v>
      </c>
      <c r="K1861" s="382">
        <v>99</v>
      </c>
      <c r="L1861" s="382">
        <v>9</v>
      </c>
      <c r="M1861" s="382">
        <v>99</v>
      </c>
      <c r="N1861" s="382">
        <v>99</v>
      </c>
      <c r="O1861" s="382">
        <v>99</v>
      </c>
      <c r="P1861" s="382">
        <v>99</v>
      </c>
      <c r="Q1861" s="382">
        <v>1</v>
      </c>
      <c r="R1861" s="382">
        <v>1</v>
      </c>
      <c r="S1861">
        <v>9</v>
      </c>
      <c r="T1861">
        <v>5</v>
      </c>
      <c r="U1861">
        <v>15.3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F1861">
        <v>9.3023255813953501E-2</v>
      </c>
      <c r="AG1861">
        <v>0.17841109180591677</v>
      </c>
      <c r="AH1861">
        <v>0</v>
      </c>
      <c r="AI1861">
        <v>1</v>
      </c>
      <c r="AJ1861">
        <v>90</v>
      </c>
      <c r="AK1861">
        <v>20.987654320987655</v>
      </c>
    </row>
    <row r="1862" spans="1:37" ht="15.6">
      <c r="A1862" s="382">
        <v>16</v>
      </c>
      <c r="B1862" s="382">
        <v>103</v>
      </c>
      <c r="C1862" s="382">
        <v>2024</v>
      </c>
      <c r="D1862" s="382">
        <v>7</v>
      </c>
      <c r="E1862" s="382">
        <v>99</v>
      </c>
      <c r="F1862" s="382">
        <v>99</v>
      </c>
      <c r="G1862" s="382">
        <v>99</v>
      </c>
      <c r="H1862" s="382">
        <v>99</v>
      </c>
      <c r="I1862" s="382">
        <v>99</v>
      </c>
      <c r="J1862" s="382">
        <v>999</v>
      </c>
      <c r="K1862" s="382">
        <v>99</v>
      </c>
      <c r="L1862" s="382">
        <v>9</v>
      </c>
      <c r="M1862" s="382">
        <v>99</v>
      </c>
      <c r="N1862" s="382">
        <v>99</v>
      </c>
      <c r="O1862" s="382">
        <v>99</v>
      </c>
      <c r="P1862" s="382">
        <v>99</v>
      </c>
      <c r="Q1862" s="382">
        <v>1</v>
      </c>
      <c r="R1862" s="382">
        <v>7</v>
      </c>
      <c r="S1862">
        <v>9</v>
      </c>
      <c r="T1862">
        <v>5.7142857142857153</v>
      </c>
      <c r="U1862">
        <v>11.799999999999997</v>
      </c>
      <c r="V1862">
        <v>0</v>
      </c>
      <c r="W1862">
        <v>0</v>
      </c>
      <c r="X1862">
        <v>0</v>
      </c>
      <c r="Y1862">
        <v>0</v>
      </c>
      <c r="Z1862">
        <v>0.62335497797921291</v>
      </c>
      <c r="AA1862">
        <v>0</v>
      </c>
      <c r="AB1862">
        <v>0.8806305718527101</v>
      </c>
      <c r="AD1862">
        <v>-23.421530937473545</v>
      </c>
      <c r="AF1862">
        <v>1.2477718360071299</v>
      </c>
      <c r="AG1862">
        <v>1.8099745814707688</v>
      </c>
      <c r="AH1862">
        <v>0</v>
      </c>
      <c r="AI1862">
        <v>7</v>
      </c>
      <c r="AJ1862">
        <v>81.742857142857119</v>
      </c>
      <c r="AK1862">
        <v>21.615900791816529</v>
      </c>
    </row>
    <row r="1863" spans="1:37" ht="15.6">
      <c r="A1863" s="382">
        <v>16</v>
      </c>
      <c r="B1863" s="382">
        <v>104</v>
      </c>
      <c r="C1863" s="382">
        <v>2024</v>
      </c>
      <c r="D1863" s="382">
        <v>8</v>
      </c>
      <c r="E1863" s="382">
        <v>99</v>
      </c>
      <c r="F1863" s="382">
        <v>99</v>
      </c>
      <c r="G1863" s="382">
        <v>99</v>
      </c>
      <c r="H1863" s="382">
        <v>99</v>
      </c>
      <c r="I1863" s="382">
        <v>99</v>
      </c>
      <c r="J1863" s="382">
        <v>999</v>
      </c>
      <c r="K1863" s="382">
        <v>99</v>
      </c>
      <c r="L1863" s="382">
        <v>9</v>
      </c>
      <c r="M1863" s="382">
        <v>99</v>
      </c>
      <c r="N1863" s="382">
        <v>99</v>
      </c>
      <c r="O1863" s="382">
        <v>99</v>
      </c>
      <c r="P1863" s="382">
        <v>99</v>
      </c>
      <c r="Q1863" s="382">
        <v>5</v>
      </c>
      <c r="R1863" s="382">
        <v>7</v>
      </c>
      <c r="S1863">
        <v>9</v>
      </c>
      <c r="T1863">
        <v>5.4285714285714306</v>
      </c>
      <c r="U1863">
        <v>13.55714285714286</v>
      </c>
      <c r="V1863">
        <v>0</v>
      </c>
      <c r="W1863">
        <v>0</v>
      </c>
      <c r="X1863">
        <v>0</v>
      </c>
      <c r="Y1863">
        <v>0</v>
      </c>
      <c r="Z1863">
        <v>1.4646863563401311</v>
      </c>
      <c r="AA1863">
        <v>0</v>
      </c>
      <c r="AB1863">
        <v>1.0497813183356461</v>
      </c>
      <c r="AD1863">
        <v>8.6272781574678952</v>
      </c>
      <c r="AF1863">
        <v>0.7056451612903224</v>
      </c>
      <c r="AG1863">
        <v>1.02322472128178</v>
      </c>
      <c r="AH1863">
        <v>0</v>
      </c>
      <c r="AI1863">
        <v>7</v>
      </c>
      <c r="AJ1863">
        <v>85.942857142857179</v>
      </c>
      <c r="AK1863">
        <v>21.312944301903681</v>
      </c>
    </row>
    <row r="1864" spans="1:37" ht="15.6">
      <c r="A1864" s="382">
        <v>16</v>
      </c>
      <c r="B1864" s="382">
        <v>105</v>
      </c>
      <c r="C1864" s="382">
        <v>2024</v>
      </c>
      <c r="D1864" s="382">
        <v>9</v>
      </c>
      <c r="E1864" s="382">
        <v>99</v>
      </c>
      <c r="F1864" s="382">
        <v>99</v>
      </c>
      <c r="G1864" s="382">
        <v>99</v>
      </c>
      <c r="H1864" s="382">
        <v>99</v>
      </c>
      <c r="I1864" s="382">
        <v>99</v>
      </c>
      <c r="J1864" s="382">
        <v>999</v>
      </c>
      <c r="K1864" s="382">
        <v>99</v>
      </c>
      <c r="L1864" s="382">
        <v>9</v>
      </c>
      <c r="M1864" s="382">
        <v>99</v>
      </c>
      <c r="N1864" s="382">
        <v>99</v>
      </c>
      <c r="O1864" s="382">
        <v>99</v>
      </c>
      <c r="P1864" s="382">
        <v>99</v>
      </c>
      <c r="Q1864" s="382">
        <v>8</v>
      </c>
      <c r="R1864" s="382">
        <v>11</v>
      </c>
      <c r="S1864">
        <v>9</v>
      </c>
      <c r="T1864">
        <v>7.1818181818181808</v>
      </c>
      <c r="U1864">
        <v>16.527272727272731</v>
      </c>
      <c r="V1864">
        <v>0</v>
      </c>
      <c r="W1864">
        <v>9.0909090909090917</v>
      </c>
      <c r="X1864">
        <v>54.545454545454554</v>
      </c>
      <c r="Y1864">
        <v>18.181818181818183</v>
      </c>
      <c r="Z1864">
        <v>6.2730434702913715</v>
      </c>
      <c r="AA1864">
        <v>0</v>
      </c>
      <c r="AB1864">
        <v>1.0285189544531599</v>
      </c>
      <c r="AD1864">
        <v>34.725903217967883</v>
      </c>
      <c r="AF1864">
        <v>0.7042253521126759</v>
      </c>
      <c r="AG1864">
        <v>1.0743601411205732</v>
      </c>
      <c r="AH1864">
        <v>0</v>
      </c>
      <c r="AI1864">
        <v>11</v>
      </c>
      <c r="AJ1864">
        <v>96.372727272727261</v>
      </c>
      <c r="AK1864">
        <v>19.667055979017935</v>
      </c>
    </row>
    <row r="1865" spans="1:37" ht="15.6">
      <c r="A1865" s="382">
        <v>16</v>
      </c>
      <c r="B1865" s="382">
        <v>106</v>
      </c>
      <c r="C1865" s="382">
        <v>2024</v>
      </c>
      <c r="D1865" s="382">
        <v>10</v>
      </c>
      <c r="E1865" s="382">
        <v>99</v>
      </c>
      <c r="F1865" s="382">
        <v>99</v>
      </c>
      <c r="G1865" s="382">
        <v>99</v>
      </c>
      <c r="H1865" s="382">
        <v>99</v>
      </c>
      <c r="I1865" s="382">
        <v>99</v>
      </c>
      <c r="J1865" s="382">
        <v>999</v>
      </c>
      <c r="K1865" s="382">
        <v>99</v>
      </c>
      <c r="L1865" s="382">
        <v>9</v>
      </c>
      <c r="M1865" s="382">
        <v>99</v>
      </c>
      <c r="N1865" s="382">
        <v>99</v>
      </c>
      <c r="O1865" s="382">
        <v>99</v>
      </c>
      <c r="P1865" s="382">
        <v>99</v>
      </c>
      <c r="Q1865" s="382">
        <v>28</v>
      </c>
      <c r="R1865" s="382">
        <v>49</v>
      </c>
      <c r="S1865">
        <v>9</v>
      </c>
      <c r="T1865">
        <v>6.4897959183673484</v>
      </c>
      <c r="U1865">
        <v>16.569387755102042</v>
      </c>
      <c r="V1865">
        <v>0</v>
      </c>
      <c r="W1865">
        <v>2.0408163265306123</v>
      </c>
      <c r="X1865">
        <v>63.265306122448976</v>
      </c>
      <c r="Y1865">
        <v>2.0408163265306123</v>
      </c>
      <c r="Z1865">
        <v>3.3814140310890677</v>
      </c>
      <c r="AA1865">
        <v>0</v>
      </c>
      <c r="AB1865">
        <v>1.4159794905062599</v>
      </c>
      <c r="AD1865">
        <v>6.9197867458467277</v>
      </c>
      <c r="AF1865">
        <v>1.8831667947732504</v>
      </c>
      <c r="AG1865">
        <v>2.9549532499390367</v>
      </c>
      <c r="AH1865">
        <v>0</v>
      </c>
      <c r="AI1865">
        <v>49</v>
      </c>
      <c r="AJ1865">
        <v>93.699999999999989</v>
      </c>
      <c r="AK1865">
        <v>19.854525509741464</v>
      </c>
    </row>
    <row r="1866" spans="1:37" ht="15.6">
      <c r="A1866" s="382">
        <v>16</v>
      </c>
      <c r="B1866" s="382">
        <v>107</v>
      </c>
      <c r="C1866" s="382">
        <v>2024</v>
      </c>
      <c r="D1866" s="382">
        <v>11</v>
      </c>
      <c r="E1866" s="382">
        <v>99</v>
      </c>
      <c r="F1866" s="382">
        <v>99</v>
      </c>
      <c r="G1866" s="382">
        <v>99</v>
      </c>
      <c r="H1866" s="382">
        <v>99</v>
      </c>
      <c r="I1866" s="382">
        <v>99</v>
      </c>
      <c r="J1866" s="382">
        <v>999</v>
      </c>
      <c r="K1866" s="382">
        <v>99</v>
      </c>
      <c r="L1866" s="382">
        <v>9</v>
      </c>
      <c r="M1866" s="382">
        <v>99</v>
      </c>
      <c r="N1866" s="382">
        <v>99</v>
      </c>
      <c r="O1866" s="382">
        <v>99</v>
      </c>
      <c r="P1866" s="382">
        <v>99</v>
      </c>
      <c r="Q1866" s="382">
        <v>7</v>
      </c>
      <c r="R1866" s="382">
        <v>11</v>
      </c>
      <c r="S1866">
        <v>9</v>
      </c>
      <c r="T1866">
        <v>7</v>
      </c>
      <c r="U1866">
        <v>18.481818181818181</v>
      </c>
      <c r="V1866">
        <v>0</v>
      </c>
      <c r="W1866">
        <v>0</v>
      </c>
      <c r="X1866">
        <v>81.818181818181813</v>
      </c>
      <c r="Y1866">
        <v>0</v>
      </c>
      <c r="Z1866">
        <v>2.613885363633023</v>
      </c>
      <c r="AA1866">
        <v>0</v>
      </c>
      <c r="AB1866">
        <v>0.73854894587599651</v>
      </c>
      <c r="AD1866">
        <v>-46.149560664773396</v>
      </c>
      <c r="AF1866">
        <v>1.1542497376705141</v>
      </c>
      <c r="AG1866">
        <v>2.1275927747661023</v>
      </c>
      <c r="AH1866">
        <v>18.181818181818183</v>
      </c>
      <c r="AI1866">
        <v>11</v>
      </c>
      <c r="AJ1866">
        <v>97.309090909090912</v>
      </c>
      <c r="AK1866">
        <v>19.946209381147202</v>
      </c>
    </row>
    <row r="1867" spans="1:37" ht="15.6">
      <c r="A1867" s="382">
        <v>16</v>
      </c>
      <c r="B1867" s="382">
        <v>108</v>
      </c>
      <c r="C1867" s="382">
        <v>2024</v>
      </c>
      <c r="D1867" s="382">
        <v>12</v>
      </c>
      <c r="E1867" s="382">
        <v>99</v>
      </c>
      <c r="F1867" s="382">
        <v>99</v>
      </c>
      <c r="G1867" s="382">
        <v>99</v>
      </c>
      <c r="H1867" s="382">
        <v>99</v>
      </c>
      <c r="I1867" s="382">
        <v>99</v>
      </c>
      <c r="J1867" s="382">
        <v>999</v>
      </c>
      <c r="K1867" s="382">
        <v>99</v>
      </c>
      <c r="L1867" s="382">
        <v>9</v>
      </c>
      <c r="M1867" s="382">
        <v>99</v>
      </c>
      <c r="N1867" s="382">
        <v>99</v>
      </c>
      <c r="O1867" s="382">
        <v>99</v>
      </c>
      <c r="P1867" s="382">
        <v>99</v>
      </c>
      <c r="Q1867" s="382">
        <v>1</v>
      </c>
      <c r="R1867" s="382">
        <v>2</v>
      </c>
      <c r="S1867">
        <v>9</v>
      </c>
      <c r="T1867">
        <v>7</v>
      </c>
      <c r="U1867">
        <v>16.45</v>
      </c>
      <c r="V1867">
        <v>0</v>
      </c>
      <c r="W1867">
        <v>0</v>
      </c>
      <c r="X1867">
        <v>50</v>
      </c>
      <c r="Y1867">
        <v>0</v>
      </c>
      <c r="Z1867">
        <v>1.3500000000000176</v>
      </c>
      <c r="AA1867">
        <v>0</v>
      </c>
      <c r="AB1867">
        <v>0</v>
      </c>
      <c r="AF1867">
        <v>2.1739130434782608</v>
      </c>
      <c r="AG1867">
        <v>3.3698658199323979</v>
      </c>
      <c r="AH1867">
        <v>0</v>
      </c>
      <c r="AI1867">
        <v>2</v>
      </c>
      <c r="AJ1867">
        <v>94.8</v>
      </c>
      <c r="AK1867">
        <v>19.273530922692473</v>
      </c>
    </row>
    <row r="1868" spans="1:37" ht="15.6">
      <c r="A1868" s="382">
        <v>16</v>
      </c>
      <c r="B1868" s="382">
        <v>109</v>
      </c>
      <c r="C1868" s="382">
        <v>2024</v>
      </c>
      <c r="D1868" s="382">
        <v>1</v>
      </c>
      <c r="E1868" s="382">
        <v>99</v>
      </c>
      <c r="F1868" s="382">
        <v>99</v>
      </c>
      <c r="G1868" s="382">
        <v>99</v>
      </c>
      <c r="H1868" s="382">
        <v>99</v>
      </c>
      <c r="I1868" s="382">
        <v>99</v>
      </c>
      <c r="J1868" s="382">
        <v>999</v>
      </c>
      <c r="K1868" s="382">
        <v>99</v>
      </c>
      <c r="L1868" s="382">
        <v>10</v>
      </c>
      <c r="M1868" s="382">
        <v>99</v>
      </c>
      <c r="N1868" s="382">
        <v>99</v>
      </c>
      <c r="O1868" s="382">
        <v>99</v>
      </c>
      <c r="P1868" s="382">
        <v>99</v>
      </c>
      <c r="Q1868" s="382"/>
      <c r="R1868" s="382">
        <v>0</v>
      </c>
    </row>
    <row r="1869" spans="1:37" ht="15.6">
      <c r="A1869" s="382">
        <v>16</v>
      </c>
      <c r="B1869" s="382">
        <v>110</v>
      </c>
      <c r="C1869" s="382">
        <v>2024</v>
      </c>
      <c r="D1869" s="382">
        <v>2</v>
      </c>
      <c r="E1869" s="382">
        <v>99</v>
      </c>
      <c r="F1869" s="382">
        <v>99</v>
      </c>
      <c r="G1869" s="382">
        <v>99</v>
      </c>
      <c r="H1869" s="382">
        <v>99</v>
      </c>
      <c r="I1869" s="382">
        <v>99</v>
      </c>
      <c r="J1869" s="382">
        <v>999</v>
      </c>
      <c r="K1869" s="382">
        <v>99</v>
      </c>
      <c r="L1869" s="382">
        <v>10</v>
      </c>
      <c r="M1869" s="382">
        <v>99</v>
      </c>
      <c r="N1869" s="382">
        <v>99</v>
      </c>
      <c r="O1869" s="382">
        <v>99</v>
      </c>
      <c r="P1869" s="382">
        <v>99</v>
      </c>
      <c r="Q1869" s="382"/>
      <c r="R1869" s="382">
        <v>0</v>
      </c>
    </row>
    <row r="1870" spans="1:37" ht="15.6">
      <c r="A1870" s="382">
        <v>16</v>
      </c>
      <c r="B1870" s="382">
        <v>111</v>
      </c>
      <c r="C1870" s="382">
        <v>2024</v>
      </c>
      <c r="D1870" s="382">
        <v>3</v>
      </c>
      <c r="E1870" s="382">
        <v>99</v>
      </c>
      <c r="F1870" s="382">
        <v>99</v>
      </c>
      <c r="G1870" s="382">
        <v>99</v>
      </c>
      <c r="H1870" s="382">
        <v>99</v>
      </c>
      <c r="I1870" s="382">
        <v>99</v>
      </c>
      <c r="J1870" s="382">
        <v>999</v>
      </c>
      <c r="K1870" s="382">
        <v>99</v>
      </c>
      <c r="L1870" s="382">
        <v>10</v>
      </c>
      <c r="M1870" s="382">
        <v>99</v>
      </c>
      <c r="N1870" s="382">
        <v>99</v>
      </c>
      <c r="O1870" s="382">
        <v>99</v>
      </c>
      <c r="P1870" s="382">
        <v>99</v>
      </c>
      <c r="Q1870" s="382"/>
      <c r="R1870" s="382">
        <v>0</v>
      </c>
    </row>
    <row r="1871" spans="1:37" ht="15.6">
      <c r="A1871" s="382">
        <v>16</v>
      </c>
      <c r="B1871" s="382">
        <v>112</v>
      </c>
      <c r="C1871" s="382">
        <v>2024</v>
      </c>
      <c r="D1871" s="382">
        <v>4</v>
      </c>
      <c r="E1871" s="382">
        <v>99</v>
      </c>
      <c r="F1871" s="382">
        <v>99</v>
      </c>
      <c r="G1871" s="382">
        <v>99</v>
      </c>
      <c r="H1871" s="382">
        <v>99</v>
      </c>
      <c r="I1871" s="382">
        <v>99</v>
      </c>
      <c r="J1871" s="382">
        <v>999</v>
      </c>
      <c r="K1871" s="382">
        <v>99</v>
      </c>
      <c r="L1871" s="382">
        <v>10</v>
      </c>
      <c r="M1871" s="382">
        <v>99</v>
      </c>
      <c r="N1871" s="382">
        <v>99</v>
      </c>
      <c r="O1871" s="382">
        <v>99</v>
      </c>
      <c r="P1871" s="382">
        <v>99</v>
      </c>
      <c r="Q1871" s="382"/>
      <c r="R1871" s="382">
        <v>0</v>
      </c>
    </row>
    <row r="1872" spans="1:37" ht="15.6">
      <c r="A1872" s="382">
        <v>16</v>
      </c>
      <c r="B1872" s="382">
        <v>113</v>
      </c>
      <c r="C1872" s="382">
        <v>2024</v>
      </c>
      <c r="D1872" s="382">
        <v>5</v>
      </c>
      <c r="E1872" s="382">
        <v>99</v>
      </c>
      <c r="F1872" s="382">
        <v>99</v>
      </c>
      <c r="G1872" s="382">
        <v>99</v>
      </c>
      <c r="H1872" s="382">
        <v>99</v>
      </c>
      <c r="I1872" s="382">
        <v>99</v>
      </c>
      <c r="J1872" s="382">
        <v>999</v>
      </c>
      <c r="K1872" s="382">
        <v>99</v>
      </c>
      <c r="L1872" s="382">
        <v>10</v>
      </c>
      <c r="M1872" s="382">
        <v>99</v>
      </c>
      <c r="N1872" s="382">
        <v>99</v>
      </c>
      <c r="O1872" s="382">
        <v>99</v>
      </c>
      <c r="P1872" s="382">
        <v>99</v>
      </c>
      <c r="Q1872" s="382"/>
      <c r="R1872" s="382">
        <v>0</v>
      </c>
    </row>
    <row r="1873" spans="1:37" ht="15.6">
      <c r="A1873" s="382">
        <v>16</v>
      </c>
      <c r="B1873" s="382">
        <v>114</v>
      </c>
      <c r="C1873" s="382">
        <v>2024</v>
      </c>
      <c r="D1873" s="382">
        <v>6</v>
      </c>
      <c r="E1873" s="382">
        <v>99</v>
      </c>
      <c r="F1873" s="382">
        <v>99</v>
      </c>
      <c r="G1873" s="382">
        <v>99</v>
      </c>
      <c r="H1873" s="382">
        <v>99</v>
      </c>
      <c r="I1873" s="382">
        <v>99</v>
      </c>
      <c r="J1873" s="382">
        <v>999</v>
      </c>
      <c r="K1873" s="382">
        <v>99</v>
      </c>
      <c r="L1873" s="382">
        <v>10</v>
      </c>
      <c r="M1873" s="382">
        <v>99</v>
      </c>
      <c r="N1873" s="382">
        <v>99</v>
      </c>
      <c r="O1873" s="382">
        <v>99</v>
      </c>
      <c r="P1873" s="382">
        <v>99</v>
      </c>
      <c r="Q1873" s="382"/>
      <c r="R1873" s="382">
        <v>0</v>
      </c>
    </row>
    <row r="1874" spans="1:37" ht="15.6">
      <c r="A1874" s="382">
        <v>16</v>
      </c>
      <c r="B1874" s="382">
        <v>115</v>
      </c>
      <c r="C1874" s="382">
        <v>2024</v>
      </c>
      <c r="D1874" s="382">
        <v>7</v>
      </c>
      <c r="E1874" s="382">
        <v>99</v>
      </c>
      <c r="F1874" s="382">
        <v>99</v>
      </c>
      <c r="G1874" s="382">
        <v>99</v>
      </c>
      <c r="H1874" s="382">
        <v>99</v>
      </c>
      <c r="I1874" s="382">
        <v>99</v>
      </c>
      <c r="J1874" s="382">
        <v>999</v>
      </c>
      <c r="K1874" s="382">
        <v>99</v>
      </c>
      <c r="L1874" s="382">
        <v>10</v>
      </c>
      <c r="M1874" s="382">
        <v>99</v>
      </c>
      <c r="N1874" s="382">
        <v>99</v>
      </c>
      <c r="O1874" s="382">
        <v>99</v>
      </c>
      <c r="P1874" s="382">
        <v>99</v>
      </c>
      <c r="Q1874" s="382"/>
      <c r="R1874" s="382">
        <v>0</v>
      </c>
    </row>
    <row r="1875" spans="1:37" ht="15.6">
      <c r="A1875" s="382">
        <v>16</v>
      </c>
      <c r="B1875" s="382">
        <v>116</v>
      </c>
      <c r="C1875" s="382">
        <v>2024</v>
      </c>
      <c r="D1875" s="382">
        <v>8</v>
      </c>
      <c r="E1875" s="382">
        <v>99</v>
      </c>
      <c r="F1875" s="382">
        <v>99</v>
      </c>
      <c r="G1875" s="382">
        <v>99</v>
      </c>
      <c r="H1875" s="382">
        <v>99</v>
      </c>
      <c r="I1875" s="382">
        <v>99</v>
      </c>
      <c r="J1875" s="382">
        <v>999</v>
      </c>
      <c r="K1875" s="382">
        <v>99</v>
      </c>
      <c r="L1875" s="382">
        <v>10</v>
      </c>
      <c r="M1875" s="382">
        <v>99</v>
      </c>
      <c r="N1875" s="382">
        <v>99</v>
      </c>
      <c r="O1875" s="382">
        <v>99</v>
      </c>
      <c r="P1875" s="382">
        <v>99</v>
      </c>
      <c r="Q1875" s="382"/>
      <c r="R1875" s="382">
        <v>0</v>
      </c>
    </row>
    <row r="1876" spans="1:37" ht="15.6">
      <c r="A1876" s="382">
        <v>16</v>
      </c>
      <c r="B1876" s="382">
        <v>117</v>
      </c>
      <c r="C1876" s="382">
        <v>2024</v>
      </c>
      <c r="D1876" s="382">
        <v>9</v>
      </c>
      <c r="E1876" s="382">
        <v>99</v>
      </c>
      <c r="F1876" s="382">
        <v>99</v>
      </c>
      <c r="G1876" s="382">
        <v>99</v>
      </c>
      <c r="H1876" s="382">
        <v>99</v>
      </c>
      <c r="I1876" s="382">
        <v>99</v>
      </c>
      <c r="J1876" s="382">
        <v>999</v>
      </c>
      <c r="K1876" s="382">
        <v>99</v>
      </c>
      <c r="L1876" s="382">
        <v>10</v>
      </c>
      <c r="M1876" s="382">
        <v>99</v>
      </c>
      <c r="N1876" s="382">
        <v>99</v>
      </c>
      <c r="O1876" s="382">
        <v>99</v>
      </c>
      <c r="P1876" s="382">
        <v>99</v>
      </c>
      <c r="Q1876" s="382">
        <v>1</v>
      </c>
      <c r="R1876" s="382">
        <v>1</v>
      </c>
      <c r="S1876">
        <v>10</v>
      </c>
      <c r="T1876">
        <v>8</v>
      </c>
      <c r="U1876">
        <v>22.3</v>
      </c>
      <c r="V1876">
        <v>0</v>
      </c>
      <c r="W1876">
        <v>0</v>
      </c>
      <c r="X1876">
        <v>100</v>
      </c>
      <c r="Y1876">
        <v>0</v>
      </c>
      <c r="Z1876">
        <v>0</v>
      </c>
      <c r="AA1876">
        <v>0</v>
      </c>
      <c r="AB1876">
        <v>0</v>
      </c>
      <c r="AF1876">
        <v>6.4020486555697836E-2</v>
      </c>
      <c r="AG1876">
        <v>0.13178344965340361</v>
      </c>
      <c r="AH1876">
        <v>0</v>
      </c>
      <c r="AI1876">
        <v>1</v>
      </c>
      <c r="AJ1876">
        <v>97.9</v>
      </c>
      <c r="AK1876">
        <v>23.76603802451622</v>
      </c>
    </row>
    <row r="1877" spans="1:37" ht="15.6">
      <c r="A1877" s="382">
        <v>16</v>
      </c>
      <c r="B1877" s="382">
        <v>118</v>
      </c>
      <c r="C1877" s="382">
        <v>2024</v>
      </c>
      <c r="D1877" s="382">
        <v>10</v>
      </c>
      <c r="E1877" s="382">
        <v>99</v>
      </c>
      <c r="F1877" s="382">
        <v>99</v>
      </c>
      <c r="G1877" s="382">
        <v>99</v>
      </c>
      <c r="H1877" s="382">
        <v>99</v>
      </c>
      <c r="I1877" s="382">
        <v>99</v>
      </c>
      <c r="J1877" s="382">
        <v>999</v>
      </c>
      <c r="K1877" s="382">
        <v>99</v>
      </c>
      <c r="L1877" s="382">
        <v>10</v>
      </c>
      <c r="M1877" s="382">
        <v>99</v>
      </c>
      <c r="N1877" s="382">
        <v>99</v>
      </c>
      <c r="O1877" s="382">
        <v>99</v>
      </c>
      <c r="P1877" s="382">
        <v>99</v>
      </c>
      <c r="Q1877" s="382">
        <v>2</v>
      </c>
      <c r="R1877" s="382">
        <v>4</v>
      </c>
      <c r="S1877">
        <v>10</v>
      </c>
      <c r="T1877">
        <v>5.5</v>
      </c>
      <c r="U1877">
        <v>21.9</v>
      </c>
      <c r="V1877">
        <v>0</v>
      </c>
      <c r="W1877">
        <v>0</v>
      </c>
      <c r="X1877">
        <v>100</v>
      </c>
      <c r="Y1877">
        <v>25</v>
      </c>
      <c r="Z1877">
        <v>1.3874436925511644</v>
      </c>
      <c r="AA1877">
        <v>0</v>
      </c>
      <c r="AB1877">
        <v>1.5</v>
      </c>
      <c r="AD1877">
        <v>-73.27624696590415</v>
      </c>
      <c r="AF1877">
        <v>0.15372790161414299</v>
      </c>
      <c r="AG1877">
        <v>0.3188248610600562</v>
      </c>
      <c r="AH1877">
        <v>0</v>
      </c>
      <c r="AI1877">
        <v>4</v>
      </c>
      <c r="AJ1877">
        <v>98.725000000000023</v>
      </c>
      <c r="AK1877">
        <v>22.731995543619764</v>
      </c>
    </row>
    <row r="1878" spans="1:37" ht="15.6">
      <c r="A1878" s="382">
        <v>16</v>
      </c>
      <c r="B1878" s="382">
        <v>119</v>
      </c>
      <c r="C1878" s="382">
        <v>2024</v>
      </c>
      <c r="D1878" s="382">
        <v>11</v>
      </c>
      <c r="E1878" s="382">
        <v>99</v>
      </c>
      <c r="F1878" s="382">
        <v>99</v>
      </c>
      <c r="G1878" s="382">
        <v>99</v>
      </c>
      <c r="H1878" s="382">
        <v>99</v>
      </c>
      <c r="I1878" s="382">
        <v>99</v>
      </c>
      <c r="J1878" s="382">
        <v>999</v>
      </c>
      <c r="K1878" s="382">
        <v>99</v>
      </c>
      <c r="L1878" s="382">
        <v>10</v>
      </c>
      <c r="M1878" s="382">
        <v>99</v>
      </c>
      <c r="N1878" s="382">
        <v>99</v>
      </c>
      <c r="O1878" s="382">
        <v>99</v>
      </c>
      <c r="P1878" s="382">
        <v>99</v>
      </c>
      <c r="Q1878" s="382">
        <v>2</v>
      </c>
      <c r="R1878" s="382">
        <v>2</v>
      </c>
      <c r="S1878">
        <v>10</v>
      </c>
      <c r="T1878">
        <v>7.5</v>
      </c>
      <c r="U1878">
        <v>21.55</v>
      </c>
      <c r="V1878">
        <v>0</v>
      </c>
      <c r="W1878">
        <v>0</v>
      </c>
      <c r="X1878">
        <v>100</v>
      </c>
      <c r="Y1878">
        <v>0</v>
      </c>
      <c r="Z1878">
        <v>0.55000000000000815</v>
      </c>
      <c r="AA1878">
        <v>0</v>
      </c>
      <c r="AB1878">
        <v>0.5</v>
      </c>
      <c r="AD1878">
        <v>-99.999999999990237</v>
      </c>
      <c r="AF1878">
        <v>0.20986358866736624</v>
      </c>
      <c r="AG1878">
        <v>0.45105385436507123</v>
      </c>
      <c r="AH1878">
        <v>0</v>
      </c>
      <c r="AI1878">
        <v>2</v>
      </c>
      <c r="AJ1878">
        <v>99.45</v>
      </c>
      <c r="AK1878">
        <v>21.927177208855017</v>
      </c>
    </row>
    <row r="1879" spans="1:37" ht="15.6">
      <c r="A1879" s="382">
        <v>16</v>
      </c>
      <c r="B1879" s="382">
        <v>120</v>
      </c>
      <c r="C1879" s="382">
        <v>2024</v>
      </c>
      <c r="D1879" s="382">
        <v>12</v>
      </c>
      <c r="E1879" s="382">
        <v>99</v>
      </c>
      <c r="F1879" s="382">
        <v>99</v>
      </c>
      <c r="G1879" s="382">
        <v>99</v>
      </c>
      <c r="H1879" s="382">
        <v>99</v>
      </c>
      <c r="I1879" s="382">
        <v>99</v>
      </c>
      <c r="J1879" s="382">
        <v>999</v>
      </c>
      <c r="K1879" s="382">
        <v>99</v>
      </c>
      <c r="L1879" s="382">
        <v>10</v>
      </c>
      <c r="M1879" s="382">
        <v>99</v>
      </c>
      <c r="N1879" s="382">
        <v>99</v>
      </c>
      <c r="O1879" s="382">
        <v>99</v>
      </c>
      <c r="P1879" s="382">
        <v>99</v>
      </c>
      <c r="Q1879" s="382"/>
      <c r="R1879" s="382">
        <v>0</v>
      </c>
    </row>
    <row r="1880" spans="1:37" ht="15.6">
      <c r="A1880" s="382">
        <v>16</v>
      </c>
      <c r="B1880" s="382">
        <v>121</v>
      </c>
      <c r="C1880" s="382">
        <v>2024</v>
      </c>
      <c r="D1880" s="382">
        <v>1</v>
      </c>
      <c r="E1880" s="382">
        <v>99</v>
      </c>
      <c r="F1880" s="382">
        <v>99</v>
      </c>
      <c r="G1880" s="382">
        <v>99</v>
      </c>
      <c r="H1880" s="382">
        <v>99</v>
      </c>
      <c r="I1880" s="382">
        <v>99</v>
      </c>
      <c r="J1880" s="382">
        <v>999</v>
      </c>
      <c r="K1880" s="382">
        <v>99</v>
      </c>
      <c r="L1880" s="382">
        <v>11</v>
      </c>
      <c r="M1880" s="382">
        <v>99</v>
      </c>
      <c r="N1880" s="382">
        <v>99</v>
      </c>
      <c r="O1880" s="382">
        <v>99</v>
      </c>
      <c r="P1880" s="382">
        <v>99</v>
      </c>
      <c r="Q1880" s="382"/>
      <c r="R1880" s="382">
        <v>0</v>
      </c>
      <c r="S1880" s="382"/>
      <c r="T1880" s="382"/>
      <c r="U1880" s="382"/>
      <c r="V1880" s="382"/>
      <c r="W1880" s="382"/>
      <c r="X1880" s="382"/>
      <c r="Y1880" s="382"/>
      <c r="Z1880" s="382"/>
      <c r="AA1880" s="382"/>
      <c r="AB1880" s="382"/>
      <c r="AC1880" s="382"/>
      <c r="AD1880" s="382"/>
      <c r="AE1880" s="382"/>
      <c r="AF1880" s="382"/>
      <c r="AG1880" s="382"/>
      <c r="AH1880" s="382"/>
      <c r="AI1880" s="382"/>
      <c r="AJ1880" s="382"/>
      <c r="AK1880" s="382"/>
    </row>
    <row r="1881" spans="1:37" ht="15.6">
      <c r="A1881" s="382">
        <v>16</v>
      </c>
      <c r="B1881" s="382">
        <v>122</v>
      </c>
      <c r="C1881" s="382">
        <v>2024</v>
      </c>
      <c r="D1881" s="382">
        <v>2</v>
      </c>
      <c r="E1881" s="382">
        <v>99</v>
      </c>
      <c r="F1881" s="382">
        <v>99</v>
      </c>
      <c r="G1881" s="382">
        <v>99</v>
      </c>
      <c r="H1881" s="382">
        <v>99</v>
      </c>
      <c r="I1881" s="382">
        <v>99</v>
      </c>
      <c r="J1881" s="382">
        <v>999</v>
      </c>
      <c r="K1881" s="382">
        <v>99</v>
      </c>
      <c r="L1881" s="382">
        <v>11</v>
      </c>
      <c r="M1881" s="382">
        <v>99</v>
      </c>
      <c r="N1881" s="382">
        <v>99</v>
      </c>
      <c r="O1881" s="382">
        <v>99</v>
      </c>
      <c r="P1881" s="382">
        <v>99</v>
      </c>
      <c r="Q1881" s="382">
        <v>2</v>
      </c>
      <c r="R1881" s="382">
        <v>3</v>
      </c>
      <c r="S1881" s="382">
        <v>11</v>
      </c>
      <c r="T1881" s="382">
        <v>5.3333333333333321</v>
      </c>
      <c r="U1881" s="382">
        <v>6.8333333333333313</v>
      </c>
      <c r="V1881" s="382">
        <v>0</v>
      </c>
      <c r="W1881" s="382">
        <v>0</v>
      </c>
      <c r="X1881" s="382">
        <v>0</v>
      </c>
      <c r="Y1881" s="382">
        <v>0</v>
      </c>
      <c r="Z1881" s="382">
        <v>0.94633797110523099</v>
      </c>
      <c r="AA1881" s="382">
        <v>0</v>
      </c>
      <c r="AB1881" s="382">
        <v>0.47140452079103318</v>
      </c>
      <c r="AC1881" s="382"/>
      <c r="AD1881" s="382">
        <v>79.7016770218749</v>
      </c>
      <c r="AE1881" s="382"/>
      <c r="AF1881" s="382">
        <v>0.25839793281653745</v>
      </c>
      <c r="AG1881" s="382">
        <v>0.27245421440153106</v>
      </c>
      <c r="AH1881" s="382">
        <v>0</v>
      </c>
      <c r="AI1881" s="382">
        <v>3</v>
      </c>
      <c r="AJ1881" s="382">
        <v>72.033333333333317</v>
      </c>
      <c r="AK1881" s="382">
        <v>18.149670186794033</v>
      </c>
    </row>
    <row r="1882" spans="1:37" ht="15.6">
      <c r="A1882" s="382">
        <v>16</v>
      </c>
      <c r="B1882" s="382">
        <v>123</v>
      </c>
      <c r="C1882" s="382">
        <v>2024</v>
      </c>
      <c r="D1882" s="382">
        <v>3</v>
      </c>
      <c r="E1882" s="382">
        <v>99</v>
      </c>
      <c r="F1882" s="382">
        <v>99</v>
      </c>
      <c r="G1882" s="382">
        <v>99</v>
      </c>
      <c r="H1882" s="382">
        <v>99</v>
      </c>
      <c r="I1882" s="382">
        <v>99</v>
      </c>
      <c r="J1882" s="382">
        <v>999</v>
      </c>
      <c r="K1882" s="382">
        <v>99</v>
      </c>
      <c r="L1882" s="382">
        <v>11</v>
      </c>
      <c r="M1882" s="382">
        <v>99</v>
      </c>
      <c r="N1882" s="382">
        <v>99</v>
      </c>
      <c r="O1882" s="382">
        <v>99</v>
      </c>
      <c r="P1882" s="382">
        <v>99</v>
      </c>
      <c r="Q1882" s="382"/>
      <c r="R1882" s="382">
        <v>0</v>
      </c>
      <c r="S1882" s="382"/>
      <c r="T1882" s="382"/>
      <c r="U1882" s="382"/>
      <c r="V1882" s="382"/>
      <c r="W1882" s="382"/>
      <c r="X1882" s="382"/>
      <c r="Y1882" s="382"/>
      <c r="Z1882" s="382"/>
      <c r="AA1882" s="382"/>
      <c r="AB1882" s="382"/>
      <c r="AC1882" s="382"/>
      <c r="AD1882" s="382"/>
      <c r="AE1882" s="382"/>
      <c r="AF1882" s="382"/>
      <c r="AG1882" s="382"/>
      <c r="AH1882" s="382"/>
      <c r="AI1882" s="382"/>
      <c r="AJ1882" s="382"/>
      <c r="AK1882" s="382"/>
    </row>
    <row r="1883" spans="1:37" ht="15.6">
      <c r="A1883" s="382">
        <v>16</v>
      </c>
      <c r="B1883" s="382">
        <v>124</v>
      </c>
      <c r="C1883" s="382">
        <v>2024</v>
      </c>
      <c r="D1883" s="382">
        <v>4</v>
      </c>
      <c r="E1883" s="382">
        <v>99</v>
      </c>
      <c r="F1883" s="382">
        <v>99</v>
      </c>
      <c r="G1883" s="382">
        <v>99</v>
      </c>
      <c r="H1883" s="382">
        <v>99</v>
      </c>
      <c r="I1883" s="382">
        <v>99</v>
      </c>
      <c r="J1883" s="382">
        <v>999</v>
      </c>
      <c r="K1883" s="382">
        <v>99</v>
      </c>
      <c r="L1883" s="382">
        <v>11</v>
      </c>
      <c r="M1883" s="382">
        <v>99</v>
      </c>
      <c r="N1883" s="382">
        <v>99</v>
      </c>
      <c r="O1883" s="382">
        <v>99</v>
      </c>
      <c r="P1883" s="382">
        <v>99</v>
      </c>
      <c r="Q1883" s="382">
        <v>2</v>
      </c>
      <c r="R1883" s="382">
        <v>3</v>
      </c>
      <c r="S1883" s="382">
        <v>11</v>
      </c>
      <c r="T1883" s="382">
        <v>7</v>
      </c>
      <c r="U1883" s="382">
        <v>15.566666666666668</v>
      </c>
      <c r="V1883" s="382">
        <v>0</v>
      </c>
      <c r="W1883" s="382">
        <v>0</v>
      </c>
      <c r="X1883" s="382">
        <v>66.666666666666686</v>
      </c>
      <c r="Y1883" s="382">
        <v>0</v>
      </c>
      <c r="Z1883" s="382">
        <v>3.7383894333730874</v>
      </c>
      <c r="AA1883" s="382">
        <v>0</v>
      </c>
      <c r="AB1883" s="382">
        <v>1.4142135623730951</v>
      </c>
      <c r="AC1883" s="382"/>
      <c r="AD1883" s="382">
        <v>99.617650344388124</v>
      </c>
      <c r="AE1883" s="382"/>
      <c r="AF1883" s="382">
        <v>9.5389507154213043E-2</v>
      </c>
      <c r="AG1883" s="382">
        <v>0.22393033704632523</v>
      </c>
      <c r="AH1883" s="382">
        <v>0</v>
      </c>
      <c r="AI1883" s="382">
        <v>3</v>
      </c>
      <c r="AJ1883" s="382">
        <v>87.866666666666688</v>
      </c>
      <c r="AK1883" s="382">
        <v>22.390579677626604</v>
      </c>
    </row>
    <row r="1884" spans="1:37" ht="15.6">
      <c r="A1884" s="382">
        <v>16</v>
      </c>
      <c r="B1884" s="382">
        <v>125</v>
      </c>
      <c r="C1884" s="382">
        <v>2024</v>
      </c>
      <c r="D1884" s="382">
        <v>5</v>
      </c>
      <c r="E1884" s="382">
        <v>99</v>
      </c>
      <c r="F1884" s="382">
        <v>99</v>
      </c>
      <c r="G1884" s="382">
        <v>99</v>
      </c>
      <c r="H1884" s="382">
        <v>99</v>
      </c>
      <c r="I1884" s="382">
        <v>99</v>
      </c>
      <c r="J1884" s="382">
        <v>999</v>
      </c>
      <c r="K1884" s="382">
        <v>99</v>
      </c>
      <c r="L1884" s="382">
        <v>11</v>
      </c>
      <c r="M1884" s="382">
        <v>99</v>
      </c>
      <c r="N1884" s="382">
        <v>99</v>
      </c>
      <c r="O1884" s="382">
        <v>99</v>
      </c>
      <c r="P1884" s="382">
        <v>99</v>
      </c>
      <c r="Q1884" s="382"/>
      <c r="R1884" s="382">
        <v>0</v>
      </c>
      <c r="S1884" s="382"/>
      <c r="T1884" s="382"/>
      <c r="U1884" s="382"/>
      <c r="V1884" s="382"/>
      <c r="W1884" s="382"/>
      <c r="X1884" s="382"/>
      <c r="Y1884" s="382"/>
      <c r="Z1884" s="382"/>
      <c r="AA1884" s="382"/>
      <c r="AB1884" s="382"/>
      <c r="AC1884" s="382"/>
      <c r="AD1884" s="382"/>
      <c r="AE1884" s="382"/>
      <c r="AF1884" s="382"/>
      <c r="AG1884" s="382"/>
      <c r="AH1884" s="382"/>
      <c r="AI1884" s="382"/>
      <c r="AJ1884" s="382"/>
      <c r="AK1884" s="382"/>
    </row>
    <row r="1885" spans="1:37" ht="15.6">
      <c r="A1885" s="382">
        <v>16</v>
      </c>
      <c r="B1885" s="382">
        <v>126</v>
      </c>
      <c r="C1885" s="382">
        <v>2024</v>
      </c>
      <c r="D1885" s="382">
        <v>6</v>
      </c>
      <c r="E1885" s="382">
        <v>99</v>
      </c>
      <c r="F1885" s="382">
        <v>99</v>
      </c>
      <c r="G1885" s="382">
        <v>99</v>
      </c>
      <c r="H1885" s="382">
        <v>99</v>
      </c>
      <c r="I1885" s="382">
        <v>99</v>
      </c>
      <c r="J1885" s="382">
        <v>999</v>
      </c>
      <c r="K1885" s="382">
        <v>99</v>
      </c>
      <c r="L1885" s="382">
        <v>11</v>
      </c>
      <c r="M1885" s="382">
        <v>99</v>
      </c>
      <c r="N1885" s="382">
        <v>99</v>
      </c>
      <c r="O1885" s="382">
        <v>99</v>
      </c>
      <c r="P1885" s="382">
        <v>99</v>
      </c>
      <c r="Q1885" s="382"/>
      <c r="R1885" s="382">
        <v>0</v>
      </c>
      <c r="S1885" s="382"/>
      <c r="T1885" s="382"/>
      <c r="U1885" s="382"/>
      <c r="V1885" s="382"/>
      <c r="W1885" s="382"/>
      <c r="X1885" s="382"/>
      <c r="Y1885" s="382"/>
      <c r="Z1885" s="382"/>
      <c r="AA1885" s="382"/>
      <c r="AB1885" s="382"/>
      <c r="AC1885" s="382"/>
      <c r="AD1885" s="382"/>
      <c r="AE1885" s="382"/>
      <c r="AF1885" s="382"/>
      <c r="AG1885" s="382"/>
      <c r="AH1885" s="382"/>
      <c r="AI1885" s="382"/>
      <c r="AJ1885" s="382"/>
      <c r="AK1885" s="382"/>
    </row>
    <row r="1886" spans="1:37" ht="15.6">
      <c r="A1886" s="382">
        <v>16</v>
      </c>
      <c r="B1886" s="382">
        <v>127</v>
      </c>
      <c r="C1886" s="382">
        <v>2024</v>
      </c>
      <c r="D1886" s="382">
        <v>7</v>
      </c>
      <c r="E1886" s="382">
        <v>99</v>
      </c>
      <c r="F1886" s="382">
        <v>99</v>
      </c>
      <c r="G1886" s="382">
        <v>99</v>
      </c>
      <c r="H1886" s="382">
        <v>99</v>
      </c>
      <c r="I1886" s="382">
        <v>99</v>
      </c>
      <c r="J1886" s="382">
        <v>999</v>
      </c>
      <c r="K1886" s="382">
        <v>99</v>
      </c>
      <c r="L1886" s="382">
        <v>11</v>
      </c>
      <c r="M1886" s="382">
        <v>99</v>
      </c>
      <c r="N1886" s="382">
        <v>99</v>
      </c>
      <c r="O1886" s="382">
        <v>99</v>
      </c>
      <c r="P1886" s="382">
        <v>99</v>
      </c>
      <c r="Q1886" s="382"/>
      <c r="R1886" s="382">
        <v>0</v>
      </c>
      <c r="S1886" s="382"/>
      <c r="T1886" s="382"/>
      <c r="U1886" s="382"/>
      <c r="V1886" s="382"/>
      <c r="W1886" s="382"/>
      <c r="X1886" s="382"/>
      <c r="Y1886" s="382"/>
      <c r="Z1886" s="382"/>
      <c r="AA1886" s="382"/>
      <c r="AB1886" s="382"/>
      <c r="AC1886" s="382"/>
      <c r="AD1886" s="382"/>
      <c r="AE1886" s="382"/>
      <c r="AF1886" s="382"/>
      <c r="AG1886" s="382"/>
      <c r="AH1886" s="382"/>
      <c r="AI1886" s="382"/>
      <c r="AJ1886" s="382"/>
      <c r="AK1886" s="382"/>
    </row>
    <row r="1887" spans="1:37" ht="15.6">
      <c r="A1887" s="382">
        <v>16</v>
      </c>
      <c r="B1887" s="382">
        <v>128</v>
      </c>
      <c r="C1887" s="382">
        <v>2024</v>
      </c>
      <c r="D1887" s="382">
        <v>8</v>
      </c>
      <c r="E1887" s="382">
        <v>99</v>
      </c>
      <c r="F1887" s="382">
        <v>99</v>
      </c>
      <c r="G1887" s="382">
        <v>99</v>
      </c>
      <c r="H1887" s="382">
        <v>99</v>
      </c>
      <c r="I1887" s="382">
        <v>99</v>
      </c>
      <c r="J1887" s="382">
        <v>999</v>
      </c>
      <c r="K1887" s="382">
        <v>99</v>
      </c>
      <c r="L1887" s="382">
        <v>11</v>
      </c>
      <c r="M1887" s="382">
        <v>99</v>
      </c>
      <c r="N1887" s="382">
        <v>99</v>
      </c>
      <c r="O1887" s="382">
        <v>99</v>
      </c>
      <c r="P1887" s="382">
        <v>99</v>
      </c>
      <c r="Q1887" s="382"/>
      <c r="R1887" s="382">
        <v>0</v>
      </c>
      <c r="S1887" s="382"/>
      <c r="T1887" s="382"/>
      <c r="U1887" s="382"/>
      <c r="V1887" s="382"/>
      <c r="W1887" s="382"/>
      <c r="X1887" s="382"/>
      <c r="Y1887" s="382"/>
      <c r="Z1887" s="382"/>
      <c r="AA1887" s="382"/>
      <c r="AB1887" s="382"/>
      <c r="AC1887" s="382"/>
      <c r="AD1887" s="382"/>
      <c r="AE1887" s="382"/>
      <c r="AF1887" s="382"/>
      <c r="AG1887" s="382"/>
      <c r="AH1887" s="382"/>
      <c r="AI1887" s="382"/>
      <c r="AJ1887" s="382"/>
      <c r="AK1887" s="382"/>
    </row>
    <row r="1888" spans="1:37" ht="15.6">
      <c r="A1888" s="382">
        <v>16</v>
      </c>
      <c r="B1888" s="382">
        <v>129</v>
      </c>
      <c r="C1888" s="382">
        <v>2024</v>
      </c>
      <c r="D1888" s="382">
        <v>9</v>
      </c>
      <c r="E1888" s="382">
        <v>99</v>
      </c>
      <c r="F1888" s="382">
        <v>99</v>
      </c>
      <c r="G1888" s="382">
        <v>99</v>
      </c>
      <c r="H1888" s="382">
        <v>99</v>
      </c>
      <c r="I1888" s="382">
        <v>99</v>
      </c>
      <c r="J1888" s="382">
        <v>999</v>
      </c>
      <c r="K1888" s="382">
        <v>99</v>
      </c>
      <c r="L1888" s="382">
        <v>11</v>
      </c>
      <c r="M1888" s="382">
        <v>99</v>
      </c>
      <c r="N1888" s="382">
        <v>99</v>
      </c>
      <c r="O1888" s="382">
        <v>99</v>
      </c>
      <c r="P1888" s="382">
        <v>99</v>
      </c>
      <c r="Q1888" s="382">
        <v>1</v>
      </c>
      <c r="R1888" s="382">
        <v>1</v>
      </c>
      <c r="S1888" s="382">
        <v>11</v>
      </c>
      <c r="T1888" s="382">
        <v>5</v>
      </c>
      <c r="U1888" s="382">
        <v>19.400000000000006</v>
      </c>
      <c r="V1888" s="382">
        <v>0</v>
      </c>
      <c r="W1888" s="382">
        <v>0</v>
      </c>
      <c r="X1888" s="382">
        <v>100</v>
      </c>
      <c r="Y1888" s="382">
        <v>0</v>
      </c>
      <c r="Z1888" s="382">
        <v>0</v>
      </c>
      <c r="AA1888" s="382">
        <v>0</v>
      </c>
      <c r="AB1888" s="382">
        <v>0</v>
      </c>
      <c r="AC1888" s="382"/>
      <c r="AD1888" s="382"/>
      <c r="AE1888" s="382"/>
      <c r="AF1888" s="382">
        <v>6.4020486555697836E-2</v>
      </c>
      <c r="AG1888" s="382">
        <v>0.11464569162672777</v>
      </c>
      <c r="AH1888" s="382">
        <v>0</v>
      </c>
      <c r="AI1888" s="382">
        <v>0</v>
      </c>
      <c r="AJ1888" s="382"/>
      <c r="AK1888" s="382"/>
    </row>
    <row r="1889" spans="1:37" ht="15.6">
      <c r="A1889" s="382">
        <v>16</v>
      </c>
      <c r="B1889" s="382">
        <v>130</v>
      </c>
      <c r="C1889" s="382">
        <v>2024</v>
      </c>
      <c r="D1889" s="382">
        <v>10</v>
      </c>
      <c r="E1889" s="382">
        <v>99</v>
      </c>
      <c r="F1889" s="382">
        <v>99</v>
      </c>
      <c r="G1889" s="382">
        <v>99</v>
      </c>
      <c r="H1889" s="382">
        <v>99</v>
      </c>
      <c r="I1889" s="382">
        <v>99</v>
      </c>
      <c r="J1889" s="382">
        <v>999</v>
      </c>
      <c r="K1889" s="382">
        <v>99</v>
      </c>
      <c r="L1889" s="382">
        <v>11</v>
      </c>
      <c r="M1889" s="382">
        <v>99</v>
      </c>
      <c r="N1889" s="382">
        <v>99</v>
      </c>
      <c r="O1889" s="382">
        <v>99</v>
      </c>
      <c r="P1889" s="382">
        <v>99</v>
      </c>
      <c r="Q1889" s="382">
        <v>1</v>
      </c>
      <c r="R1889" s="382">
        <v>1</v>
      </c>
      <c r="S1889" s="382">
        <v>11</v>
      </c>
      <c r="T1889" s="382">
        <v>4</v>
      </c>
      <c r="U1889" s="382">
        <v>11.5</v>
      </c>
      <c r="V1889" s="382">
        <v>0</v>
      </c>
      <c r="W1889" s="382">
        <v>0</v>
      </c>
      <c r="X1889" s="382">
        <v>0</v>
      </c>
      <c r="Y1889" s="382">
        <v>0</v>
      </c>
      <c r="Z1889" s="382">
        <v>0</v>
      </c>
      <c r="AA1889" s="382">
        <v>0</v>
      </c>
      <c r="AB1889" s="382">
        <v>0</v>
      </c>
      <c r="AC1889" s="382"/>
      <c r="AD1889" s="382"/>
      <c r="AE1889" s="382"/>
      <c r="AF1889" s="382">
        <v>3.8431975403535747E-2</v>
      </c>
      <c r="AG1889" s="382">
        <v>4.1854861897153497E-2</v>
      </c>
      <c r="AH1889" s="382">
        <v>0</v>
      </c>
      <c r="AI1889" s="382">
        <v>1</v>
      </c>
      <c r="AJ1889" s="382">
        <v>81</v>
      </c>
      <c r="AK1889" s="382">
        <v>21.639278866327594</v>
      </c>
    </row>
    <row r="1890" spans="1:37" ht="15.6">
      <c r="A1890" s="382">
        <v>16</v>
      </c>
      <c r="B1890" s="382">
        <v>131</v>
      </c>
      <c r="C1890" s="382">
        <v>2024</v>
      </c>
      <c r="D1890" s="382">
        <v>11</v>
      </c>
      <c r="E1890" s="382">
        <v>99</v>
      </c>
      <c r="F1890" s="382">
        <v>99</v>
      </c>
      <c r="G1890" s="382">
        <v>99</v>
      </c>
      <c r="H1890" s="382">
        <v>99</v>
      </c>
      <c r="I1890" s="382">
        <v>99</v>
      </c>
      <c r="J1890" s="382">
        <v>999</v>
      </c>
      <c r="K1890" s="382">
        <v>99</v>
      </c>
      <c r="L1890" s="382">
        <v>11</v>
      </c>
      <c r="M1890" s="382">
        <v>99</v>
      </c>
      <c r="N1890" s="382">
        <v>99</v>
      </c>
      <c r="O1890" s="382">
        <v>99</v>
      </c>
      <c r="P1890" s="382">
        <v>99</v>
      </c>
      <c r="Q1890" s="382"/>
      <c r="R1890" s="382">
        <v>0</v>
      </c>
      <c r="S1890" s="382"/>
      <c r="T1890" s="382"/>
      <c r="U1890" s="382"/>
      <c r="V1890" s="382"/>
      <c r="W1890" s="382"/>
      <c r="X1890" s="382"/>
      <c r="Y1890" s="382"/>
      <c r="Z1890" s="382"/>
      <c r="AA1890" s="382"/>
      <c r="AB1890" s="382"/>
      <c r="AC1890" s="382"/>
      <c r="AD1890" s="382"/>
      <c r="AE1890" s="382"/>
      <c r="AF1890" s="382"/>
      <c r="AG1890" s="382"/>
      <c r="AH1890" s="382"/>
      <c r="AI1890" s="382"/>
      <c r="AJ1890" s="382"/>
      <c r="AK1890" s="382"/>
    </row>
    <row r="1891" spans="1:37" ht="15.6">
      <c r="A1891" s="382">
        <v>16</v>
      </c>
      <c r="B1891" s="382">
        <v>132</v>
      </c>
      <c r="C1891" s="382">
        <v>2024</v>
      </c>
      <c r="D1891" s="382">
        <v>12</v>
      </c>
      <c r="E1891" s="382">
        <v>99</v>
      </c>
      <c r="F1891" s="382">
        <v>99</v>
      </c>
      <c r="G1891" s="382">
        <v>99</v>
      </c>
      <c r="H1891" s="382">
        <v>99</v>
      </c>
      <c r="I1891" s="382">
        <v>99</v>
      </c>
      <c r="J1891" s="382">
        <v>999</v>
      </c>
      <c r="K1891" s="382">
        <v>99</v>
      </c>
      <c r="L1891" s="382">
        <v>11</v>
      </c>
      <c r="M1891" s="382">
        <v>99</v>
      </c>
      <c r="N1891" s="382">
        <v>99</v>
      </c>
      <c r="O1891" s="382">
        <v>99</v>
      </c>
      <c r="P1891" s="382">
        <v>99</v>
      </c>
      <c r="Q1891" s="382"/>
      <c r="R1891" s="382">
        <v>0</v>
      </c>
      <c r="S1891" s="382"/>
      <c r="T1891" s="382"/>
      <c r="U1891" s="382"/>
      <c r="V1891" s="382"/>
      <c r="W1891" s="382"/>
      <c r="X1891" s="382"/>
      <c r="Y1891" s="382"/>
      <c r="Z1891" s="382"/>
      <c r="AA1891" s="382"/>
      <c r="AB1891" s="382"/>
      <c r="AC1891" s="382"/>
      <c r="AD1891" s="382"/>
      <c r="AE1891" s="382"/>
      <c r="AF1891" s="382"/>
      <c r="AG1891" s="382"/>
      <c r="AH1891" s="382"/>
      <c r="AI1891" s="382"/>
      <c r="AJ1891" s="382"/>
      <c r="AK1891" s="382"/>
    </row>
    <row r="1892" spans="1:37" ht="15.6">
      <c r="A1892" s="382">
        <v>16</v>
      </c>
      <c r="B1892" s="382">
        <v>133</v>
      </c>
      <c r="C1892" s="382">
        <v>2024</v>
      </c>
      <c r="D1892" s="382">
        <v>1</v>
      </c>
      <c r="E1892" s="382">
        <v>99</v>
      </c>
      <c r="F1892" s="382">
        <v>99</v>
      </c>
      <c r="G1892" s="382">
        <v>99</v>
      </c>
      <c r="H1892" s="382">
        <v>99</v>
      </c>
      <c r="I1892" s="382">
        <v>99</v>
      </c>
      <c r="J1892" s="382">
        <v>999</v>
      </c>
      <c r="K1892" s="382">
        <v>99</v>
      </c>
      <c r="L1892" s="382">
        <v>12</v>
      </c>
      <c r="M1892" s="382">
        <v>99</v>
      </c>
      <c r="N1892" s="382">
        <v>99</v>
      </c>
      <c r="O1892" s="382">
        <v>99</v>
      </c>
      <c r="P1892" s="382">
        <v>99</v>
      </c>
      <c r="Q1892" s="382"/>
      <c r="R1892" s="382">
        <v>0</v>
      </c>
      <c r="S1892" s="382"/>
      <c r="T1892" s="382"/>
      <c r="U1892" s="382"/>
      <c r="V1892" s="382"/>
      <c r="W1892" s="382"/>
      <c r="X1892" s="382"/>
      <c r="Y1892" s="382"/>
      <c r="Z1892" s="382"/>
      <c r="AA1892" s="382"/>
      <c r="AB1892" s="382"/>
      <c r="AC1892" s="382"/>
      <c r="AD1892" s="382"/>
      <c r="AE1892" s="382"/>
      <c r="AF1892" s="382"/>
      <c r="AG1892" s="382"/>
      <c r="AH1892" s="382"/>
      <c r="AI1892" s="382"/>
      <c r="AJ1892" s="382"/>
      <c r="AK1892" s="382"/>
    </row>
    <row r="1893" spans="1:37" ht="15.6">
      <c r="A1893" s="382">
        <v>16</v>
      </c>
      <c r="B1893" s="382">
        <v>134</v>
      </c>
      <c r="C1893" s="382">
        <v>2024</v>
      </c>
      <c r="D1893" s="382">
        <v>2</v>
      </c>
      <c r="E1893" s="382">
        <v>99</v>
      </c>
      <c r="F1893" s="382">
        <v>99</v>
      </c>
      <c r="G1893" s="382">
        <v>99</v>
      </c>
      <c r="H1893" s="382">
        <v>99</v>
      </c>
      <c r="I1893" s="382">
        <v>99</v>
      </c>
      <c r="J1893" s="382">
        <v>999</v>
      </c>
      <c r="K1893" s="382">
        <v>99</v>
      </c>
      <c r="L1893" s="382">
        <v>12</v>
      </c>
      <c r="M1893" s="382">
        <v>99</v>
      </c>
      <c r="N1893" s="382">
        <v>99</v>
      </c>
      <c r="O1893" s="382">
        <v>99</v>
      </c>
      <c r="P1893" s="382">
        <v>99</v>
      </c>
      <c r="Q1893" s="382"/>
      <c r="R1893" s="382">
        <v>0</v>
      </c>
      <c r="S1893" s="382"/>
      <c r="T1893" s="382"/>
      <c r="U1893" s="382"/>
      <c r="V1893" s="382"/>
      <c r="W1893" s="382"/>
      <c r="X1893" s="382"/>
      <c r="Y1893" s="382"/>
      <c r="Z1893" s="382"/>
      <c r="AA1893" s="382"/>
      <c r="AB1893" s="382"/>
      <c r="AC1893" s="382"/>
      <c r="AD1893" s="382"/>
      <c r="AE1893" s="382"/>
      <c r="AF1893" s="382"/>
      <c r="AG1893" s="382"/>
      <c r="AH1893" s="382"/>
      <c r="AI1893" s="382"/>
      <c r="AJ1893" s="382"/>
      <c r="AK1893" s="382"/>
    </row>
    <row r="1894" spans="1:37" ht="15.6">
      <c r="A1894" s="382">
        <v>16</v>
      </c>
      <c r="B1894" s="382">
        <v>135</v>
      </c>
      <c r="C1894" s="382">
        <v>2024</v>
      </c>
      <c r="D1894" s="382">
        <v>3</v>
      </c>
      <c r="E1894" s="382">
        <v>99</v>
      </c>
      <c r="F1894" s="382">
        <v>99</v>
      </c>
      <c r="G1894" s="382">
        <v>99</v>
      </c>
      <c r="H1894" s="382">
        <v>99</v>
      </c>
      <c r="I1894" s="382">
        <v>99</v>
      </c>
      <c r="J1894" s="382">
        <v>999</v>
      </c>
      <c r="K1894" s="382">
        <v>99</v>
      </c>
      <c r="L1894" s="382">
        <v>12</v>
      </c>
      <c r="M1894" s="382">
        <v>99</v>
      </c>
      <c r="N1894" s="382">
        <v>99</v>
      </c>
      <c r="O1894" s="382">
        <v>99</v>
      </c>
      <c r="P1894" s="382">
        <v>99</v>
      </c>
      <c r="Q1894" s="382"/>
      <c r="R1894" s="382">
        <v>0</v>
      </c>
      <c r="S1894" s="382"/>
      <c r="T1894" s="382"/>
      <c r="U1894" s="382"/>
      <c r="V1894" s="382"/>
      <c r="W1894" s="382"/>
      <c r="X1894" s="382"/>
      <c r="Y1894" s="382"/>
      <c r="Z1894" s="382"/>
      <c r="AA1894" s="382"/>
      <c r="AB1894" s="382"/>
      <c r="AC1894" s="382"/>
      <c r="AD1894" s="382"/>
      <c r="AE1894" s="382"/>
      <c r="AF1894" s="382"/>
      <c r="AG1894" s="382"/>
      <c r="AH1894" s="382"/>
      <c r="AI1894" s="382"/>
      <c r="AJ1894" s="382"/>
      <c r="AK1894" s="382"/>
    </row>
    <row r="1895" spans="1:37" ht="15.6">
      <c r="A1895" s="382">
        <v>16</v>
      </c>
      <c r="B1895" s="382">
        <v>136</v>
      </c>
      <c r="C1895" s="382">
        <v>2024</v>
      </c>
      <c r="D1895" s="382">
        <v>4</v>
      </c>
      <c r="E1895" s="382">
        <v>99</v>
      </c>
      <c r="F1895" s="382">
        <v>99</v>
      </c>
      <c r="G1895" s="382">
        <v>99</v>
      </c>
      <c r="H1895" s="382">
        <v>99</v>
      </c>
      <c r="I1895" s="382">
        <v>99</v>
      </c>
      <c r="J1895" s="382">
        <v>999</v>
      </c>
      <c r="K1895" s="382">
        <v>99</v>
      </c>
      <c r="L1895" s="382">
        <v>12</v>
      </c>
      <c r="M1895" s="382">
        <v>99</v>
      </c>
      <c r="N1895" s="382">
        <v>99</v>
      </c>
      <c r="O1895" s="382">
        <v>99</v>
      </c>
      <c r="P1895" s="382">
        <v>99</v>
      </c>
      <c r="Q1895" s="382"/>
      <c r="R1895" s="382">
        <v>0</v>
      </c>
      <c r="S1895" s="382"/>
      <c r="T1895" s="382"/>
      <c r="U1895" s="382"/>
      <c r="V1895" s="382"/>
      <c r="W1895" s="382"/>
      <c r="X1895" s="382"/>
      <c r="Y1895" s="382"/>
      <c r="Z1895" s="382"/>
      <c r="AA1895" s="382"/>
      <c r="AB1895" s="382"/>
      <c r="AC1895" s="382"/>
      <c r="AD1895" s="382"/>
      <c r="AE1895" s="382"/>
      <c r="AF1895" s="382"/>
      <c r="AG1895" s="382"/>
      <c r="AH1895" s="382"/>
      <c r="AI1895" s="382"/>
      <c r="AJ1895" s="382"/>
      <c r="AK1895" s="382"/>
    </row>
    <row r="1896" spans="1:37" ht="15.6">
      <c r="A1896" s="382">
        <v>16</v>
      </c>
      <c r="B1896" s="382">
        <v>137</v>
      </c>
      <c r="C1896" s="382">
        <v>2024</v>
      </c>
      <c r="D1896" s="382">
        <v>5</v>
      </c>
      <c r="E1896" s="382">
        <v>99</v>
      </c>
      <c r="F1896" s="382">
        <v>99</v>
      </c>
      <c r="G1896" s="382">
        <v>99</v>
      </c>
      <c r="H1896" s="382">
        <v>99</v>
      </c>
      <c r="I1896" s="382">
        <v>99</v>
      </c>
      <c r="J1896" s="382">
        <v>999</v>
      </c>
      <c r="K1896" s="382">
        <v>99</v>
      </c>
      <c r="L1896" s="382">
        <v>12</v>
      </c>
      <c r="M1896" s="382">
        <v>99</v>
      </c>
      <c r="N1896" s="382">
        <v>99</v>
      </c>
      <c r="O1896" s="382">
        <v>99</v>
      </c>
      <c r="P1896" s="382">
        <v>99</v>
      </c>
      <c r="Q1896" s="382"/>
      <c r="R1896" s="382">
        <v>0</v>
      </c>
    </row>
    <row r="1897" spans="1:37" ht="15.6">
      <c r="A1897" s="382">
        <v>16</v>
      </c>
      <c r="B1897" s="382">
        <v>138</v>
      </c>
      <c r="C1897" s="382">
        <v>2024</v>
      </c>
      <c r="D1897" s="382">
        <v>6</v>
      </c>
      <c r="E1897" s="382">
        <v>99</v>
      </c>
      <c r="F1897" s="382">
        <v>99</v>
      </c>
      <c r="G1897" s="382">
        <v>99</v>
      </c>
      <c r="H1897" s="382">
        <v>99</v>
      </c>
      <c r="I1897" s="382">
        <v>99</v>
      </c>
      <c r="J1897" s="382">
        <v>999</v>
      </c>
      <c r="K1897" s="382">
        <v>99</v>
      </c>
      <c r="L1897" s="382">
        <v>12</v>
      </c>
      <c r="M1897" s="382">
        <v>99</v>
      </c>
      <c r="N1897" s="382">
        <v>99</v>
      </c>
      <c r="O1897" s="382">
        <v>99</v>
      </c>
      <c r="P1897" s="382">
        <v>99</v>
      </c>
      <c r="Q1897" s="382"/>
      <c r="R1897" s="382">
        <v>0</v>
      </c>
    </row>
    <row r="1898" spans="1:37" ht="15.6">
      <c r="A1898" s="382">
        <v>16</v>
      </c>
      <c r="B1898" s="382">
        <v>139</v>
      </c>
      <c r="C1898" s="382">
        <v>2024</v>
      </c>
      <c r="D1898" s="382">
        <v>7</v>
      </c>
      <c r="E1898" s="382">
        <v>99</v>
      </c>
      <c r="F1898" s="382">
        <v>99</v>
      </c>
      <c r="G1898" s="382">
        <v>99</v>
      </c>
      <c r="H1898" s="382">
        <v>99</v>
      </c>
      <c r="I1898" s="382">
        <v>99</v>
      </c>
      <c r="J1898" s="382">
        <v>999</v>
      </c>
      <c r="K1898" s="382">
        <v>99</v>
      </c>
      <c r="L1898" s="382">
        <v>12</v>
      </c>
      <c r="M1898" s="382">
        <v>99</v>
      </c>
      <c r="N1898" s="382">
        <v>99</v>
      </c>
      <c r="O1898" s="382">
        <v>99</v>
      </c>
      <c r="P1898" s="382">
        <v>99</v>
      </c>
      <c r="Q1898" s="382"/>
      <c r="R1898" s="382">
        <v>0</v>
      </c>
    </row>
    <row r="1899" spans="1:37" ht="15.6">
      <c r="A1899" s="382">
        <v>16</v>
      </c>
      <c r="B1899" s="382">
        <v>140</v>
      </c>
      <c r="C1899" s="382">
        <v>2024</v>
      </c>
      <c r="D1899" s="382">
        <v>8</v>
      </c>
      <c r="E1899" s="382">
        <v>99</v>
      </c>
      <c r="F1899" s="382">
        <v>99</v>
      </c>
      <c r="G1899" s="382">
        <v>99</v>
      </c>
      <c r="H1899" s="382">
        <v>99</v>
      </c>
      <c r="I1899" s="382">
        <v>99</v>
      </c>
      <c r="J1899" s="382">
        <v>999</v>
      </c>
      <c r="K1899" s="382">
        <v>99</v>
      </c>
      <c r="L1899" s="382">
        <v>12</v>
      </c>
      <c r="M1899" s="382">
        <v>99</v>
      </c>
      <c r="N1899" s="382">
        <v>99</v>
      </c>
      <c r="O1899" s="382">
        <v>99</v>
      </c>
      <c r="P1899" s="382">
        <v>99</v>
      </c>
      <c r="Q1899" s="382"/>
      <c r="R1899" s="382">
        <v>0</v>
      </c>
    </row>
    <row r="1900" spans="1:37" ht="15.6">
      <c r="A1900" s="382">
        <v>16</v>
      </c>
      <c r="B1900" s="382">
        <v>141</v>
      </c>
      <c r="C1900" s="382">
        <v>2024</v>
      </c>
      <c r="D1900" s="382">
        <v>9</v>
      </c>
      <c r="E1900" s="382">
        <v>99</v>
      </c>
      <c r="F1900" s="382">
        <v>99</v>
      </c>
      <c r="G1900" s="382">
        <v>99</v>
      </c>
      <c r="H1900" s="382">
        <v>99</v>
      </c>
      <c r="I1900" s="382">
        <v>99</v>
      </c>
      <c r="J1900" s="382">
        <v>999</v>
      </c>
      <c r="K1900" s="382">
        <v>99</v>
      </c>
      <c r="L1900" s="382">
        <v>12</v>
      </c>
      <c r="M1900" s="382">
        <v>99</v>
      </c>
      <c r="N1900" s="382">
        <v>99</v>
      </c>
      <c r="O1900" s="382">
        <v>99</v>
      </c>
      <c r="P1900" s="382">
        <v>99</v>
      </c>
      <c r="Q1900" s="382"/>
      <c r="R1900" s="382">
        <v>0</v>
      </c>
    </row>
    <row r="1901" spans="1:37" ht="15.6">
      <c r="A1901" s="382">
        <v>16</v>
      </c>
      <c r="B1901" s="382">
        <v>142</v>
      </c>
      <c r="C1901" s="382">
        <v>2024</v>
      </c>
      <c r="D1901" s="382">
        <v>10</v>
      </c>
      <c r="E1901" s="382">
        <v>99</v>
      </c>
      <c r="F1901" s="382">
        <v>99</v>
      </c>
      <c r="G1901" s="382">
        <v>99</v>
      </c>
      <c r="H1901" s="382">
        <v>99</v>
      </c>
      <c r="I1901" s="382">
        <v>99</v>
      </c>
      <c r="J1901" s="382">
        <v>999</v>
      </c>
      <c r="K1901" s="382">
        <v>99</v>
      </c>
      <c r="L1901" s="382">
        <v>12</v>
      </c>
      <c r="M1901" s="382">
        <v>99</v>
      </c>
      <c r="N1901" s="382">
        <v>99</v>
      </c>
      <c r="O1901" s="382">
        <v>99</v>
      </c>
      <c r="P1901" s="382">
        <v>99</v>
      </c>
      <c r="Q1901" s="382"/>
      <c r="R1901" s="382">
        <v>0</v>
      </c>
    </row>
    <row r="1902" spans="1:37" ht="15.6">
      <c r="A1902" s="382">
        <v>16</v>
      </c>
      <c r="B1902" s="382">
        <v>143</v>
      </c>
      <c r="C1902" s="382">
        <v>2024</v>
      </c>
      <c r="D1902" s="382">
        <v>11</v>
      </c>
      <c r="E1902" s="382">
        <v>99</v>
      </c>
      <c r="F1902" s="382">
        <v>99</v>
      </c>
      <c r="G1902" s="382">
        <v>99</v>
      </c>
      <c r="H1902" s="382">
        <v>99</v>
      </c>
      <c r="I1902" s="382">
        <v>99</v>
      </c>
      <c r="J1902" s="382">
        <v>999</v>
      </c>
      <c r="K1902" s="382">
        <v>99</v>
      </c>
      <c r="L1902" s="382">
        <v>12</v>
      </c>
      <c r="M1902" s="382">
        <v>99</v>
      </c>
      <c r="N1902" s="382">
        <v>99</v>
      </c>
      <c r="O1902" s="382">
        <v>99</v>
      </c>
      <c r="P1902" s="382">
        <v>99</v>
      </c>
      <c r="Q1902" s="382"/>
      <c r="R1902" s="382">
        <v>0</v>
      </c>
    </row>
    <row r="1903" spans="1:37" ht="15.6">
      <c r="A1903" s="382">
        <v>16</v>
      </c>
      <c r="B1903" s="382">
        <v>144</v>
      </c>
      <c r="C1903" s="382">
        <v>2024</v>
      </c>
      <c r="D1903" s="382">
        <v>12</v>
      </c>
      <c r="E1903" s="382">
        <v>99</v>
      </c>
      <c r="F1903" s="382">
        <v>99</v>
      </c>
      <c r="G1903" s="382">
        <v>99</v>
      </c>
      <c r="H1903" s="382">
        <v>99</v>
      </c>
      <c r="I1903" s="382">
        <v>99</v>
      </c>
      <c r="J1903" s="382">
        <v>999</v>
      </c>
      <c r="K1903" s="382">
        <v>99</v>
      </c>
      <c r="L1903" s="382">
        <v>12</v>
      </c>
      <c r="M1903" s="382">
        <v>99</v>
      </c>
      <c r="N1903" s="382">
        <v>99</v>
      </c>
      <c r="O1903" s="382">
        <v>99</v>
      </c>
      <c r="P1903" s="382">
        <v>99</v>
      </c>
      <c r="Q1903" s="382"/>
      <c r="R1903" s="382">
        <v>0</v>
      </c>
    </row>
    <row r="1904" spans="1:37" ht="15.6">
      <c r="A1904" s="382">
        <v>16</v>
      </c>
      <c r="B1904" s="382">
        <v>145</v>
      </c>
      <c r="C1904" s="382">
        <v>2024</v>
      </c>
      <c r="D1904" s="382">
        <v>1</v>
      </c>
      <c r="E1904" s="382">
        <v>99</v>
      </c>
      <c r="F1904" s="382">
        <v>99</v>
      </c>
      <c r="G1904" s="382">
        <v>99</v>
      </c>
      <c r="H1904" s="382">
        <v>99</v>
      </c>
      <c r="I1904" s="382">
        <v>99</v>
      </c>
      <c r="J1904" s="382">
        <v>999</v>
      </c>
      <c r="K1904" s="382">
        <v>99</v>
      </c>
      <c r="L1904" s="382">
        <v>13</v>
      </c>
      <c r="M1904" s="382">
        <v>99</v>
      </c>
      <c r="N1904" s="382">
        <v>99</v>
      </c>
      <c r="O1904" s="382">
        <v>99</v>
      </c>
      <c r="P1904" s="382">
        <v>99</v>
      </c>
      <c r="Q1904" s="382"/>
      <c r="R1904" s="382">
        <v>0</v>
      </c>
    </row>
    <row r="1905" spans="1:18" ht="15.6">
      <c r="A1905" s="382">
        <v>16</v>
      </c>
      <c r="B1905" s="382">
        <v>146</v>
      </c>
      <c r="C1905" s="382">
        <v>2024</v>
      </c>
      <c r="D1905" s="382">
        <v>2</v>
      </c>
      <c r="E1905" s="382">
        <v>99</v>
      </c>
      <c r="F1905" s="382">
        <v>99</v>
      </c>
      <c r="G1905" s="382">
        <v>99</v>
      </c>
      <c r="H1905" s="382">
        <v>99</v>
      </c>
      <c r="I1905" s="382">
        <v>99</v>
      </c>
      <c r="J1905" s="382">
        <v>999</v>
      </c>
      <c r="K1905" s="382">
        <v>99</v>
      </c>
      <c r="L1905" s="382">
        <v>13</v>
      </c>
      <c r="M1905" s="382">
        <v>99</v>
      </c>
      <c r="N1905" s="382">
        <v>99</v>
      </c>
      <c r="O1905" s="382">
        <v>99</v>
      </c>
      <c r="P1905" s="382">
        <v>99</v>
      </c>
      <c r="Q1905" s="382"/>
      <c r="R1905" s="382">
        <v>0</v>
      </c>
    </row>
    <row r="1906" spans="1:18" ht="15.6">
      <c r="A1906" s="382">
        <v>16</v>
      </c>
      <c r="B1906" s="382">
        <v>147</v>
      </c>
      <c r="C1906" s="382">
        <v>2024</v>
      </c>
      <c r="D1906" s="382">
        <v>3</v>
      </c>
      <c r="E1906" s="382">
        <v>99</v>
      </c>
      <c r="F1906" s="382">
        <v>99</v>
      </c>
      <c r="G1906" s="382">
        <v>99</v>
      </c>
      <c r="H1906" s="382">
        <v>99</v>
      </c>
      <c r="I1906" s="382">
        <v>99</v>
      </c>
      <c r="J1906" s="382">
        <v>999</v>
      </c>
      <c r="K1906" s="382">
        <v>99</v>
      </c>
      <c r="L1906" s="382">
        <v>13</v>
      </c>
      <c r="M1906" s="382">
        <v>99</v>
      </c>
      <c r="N1906" s="382">
        <v>99</v>
      </c>
      <c r="O1906" s="382">
        <v>99</v>
      </c>
      <c r="P1906" s="382">
        <v>99</v>
      </c>
      <c r="Q1906" s="382"/>
      <c r="R1906" s="382">
        <v>0</v>
      </c>
    </row>
    <row r="1907" spans="1:18" ht="15.6">
      <c r="A1907" s="382">
        <v>16</v>
      </c>
      <c r="B1907" s="382">
        <v>148</v>
      </c>
      <c r="C1907" s="382">
        <v>2024</v>
      </c>
      <c r="D1907" s="382">
        <v>4</v>
      </c>
      <c r="E1907" s="382">
        <v>99</v>
      </c>
      <c r="F1907" s="382">
        <v>99</v>
      </c>
      <c r="G1907" s="382">
        <v>99</v>
      </c>
      <c r="H1907" s="382">
        <v>99</v>
      </c>
      <c r="I1907" s="382">
        <v>99</v>
      </c>
      <c r="J1907" s="382">
        <v>999</v>
      </c>
      <c r="K1907" s="382">
        <v>99</v>
      </c>
      <c r="L1907" s="382">
        <v>13</v>
      </c>
      <c r="M1907" s="382">
        <v>99</v>
      </c>
      <c r="N1907" s="382">
        <v>99</v>
      </c>
      <c r="O1907" s="382">
        <v>99</v>
      </c>
      <c r="P1907" s="382">
        <v>99</v>
      </c>
      <c r="Q1907" s="382"/>
      <c r="R1907" s="382">
        <v>0</v>
      </c>
    </row>
    <row r="1908" spans="1:18" ht="15.6">
      <c r="A1908" s="382">
        <v>16</v>
      </c>
      <c r="B1908" s="382">
        <v>149</v>
      </c>
      <c r="C1908" s="382">
        <v>2024</v>
      </c>
      <c r="D1908" s="382">
        <v>5</v>
      </c>
      <c r="E1908" s="382">
        <v>99</v>
      </c>
      <c r="F1908" s="382">
        <v>99</v>
      </c>
      <c r="G1908" s="382">
        <v>99</v>
      </c>
      <c r="H1908" s="382">
        <v>99</v>
      </c>
      <c r="I1908" s="382">
        <v>99</v>
      </c>
      <c r="J1908" s="382">
        <v>999</v>
      </c>
      <c r="K1908" s="382">
        <v>99</v>
      </c>
      <c r="L1908" s="382">
        <v>13</v>
      </c>
      <c r="M1908" s="382">
        <v>99</v>
      </c>
      <c r="N1908" s="382">
        <v>99</v>
      </c>
      <c r="O1908" s="382">
        <v>99</v>
      </c>
      <c r="P1908" s="382">
        <v>99</v>
      </c>
      <c r="Q1908" s="382"/>
      <c r="R1908" s="382">
        <v>0</v>
      </c>
    </row>
    <row r="1909" spans="1:18" ht="15.6">
      <c r="A1909" s="382">
        <v>16</v>
      </c>
      <c r="B1909" s="382">
        <v>150</v>
      </c>
      <c r="C1909" s="382">
        <v>2024</v>
      </c>
      <c r="D1909" s="382">
        <v>6</v>
      </c>
      <c r="E1909" s="382">
        <v>99</v>
      </c>
      <c r="F1909" s="382">
        <v>99</v>
      </c>
      <c r="G1909" s="382">
        <v>99</v>
      </c>
      <c r="H1909" s="382">
        <v>99</v>
      </c>
      <c r="I1909" s="382">
        <v>99</v>
      </c>
      <c r="J1909" s="382">
        <v>999</v>
      </c>
      <c r="K1909" s="382">
        <v>99</v>
      </c>
      <c r="L1909" s="382">
        <v>13</v>
      </c>
      <c r="M1909" s="382">
        <v>99</v>
      </c>
      <c r="N1909" s="382">
        <v>99</v>
      </c>
      <c r="O1909" s="382">
        <v>99</v>
      </c>
      <c r="P1909" s="382">
        <v>99</v>
      </c>
      <c r="Q1909" s="382"/>
      <c r="R1909" s="382">
        <v>0</v>
      </c>
    </row>
    <row r="1910" spans="1:18" ht="15.6">
      <c r="A1910" s="382">
        <v>16</v>
      </c>
      <c r="B1910" s="382">
        <v>151</v>
      </c>
      <c r="C1910" s="382">
        <v>2024</v>
      </c>
      <c r="D1910" s="382">
        <v>7</v>
      </c>
      <c r="E1910" s="382">
        <v>99</v>
      </c>
      <c r="F1910" s="382">
        <v>99</v>
      </c>
      <c r="G1910" s="382">
        <v>99</v>
      </c>
      <c r="H1910" s="382">
        <v>99</v>
      </c>
      <c r="I1910" s="382">
        <v>99</v>
      </c>
      <c r="J1910" s="382">
        <v>999</v>
      </c>
      <c r="K1910" s="382">
        <v>99</v>
      </c>
      <c r="L1910" s="382">
        <v>13</v>
      </c>
      <c r="M1910" s="382">
        <v>99</v>
      </c>
      <c r="N1910" s="382">
        <v>99</v>
      </c>
      <c r="O1910" s="382">
        <v>99</v>
      </c>
      <c r="P1910" s="382">
        <v>99</v>
      </c>
      <c r="Q1910" s="382"/>
      <c r="R1910" s="382">
        <v>0</v>
      </c>
    </row>
    <row r="1911" spans="1:18" ht="15.6">
      <c r="A1911" s="382">
        <v>16</v>
      </c>
      <c r="B1911" s="382">
        <v>152</v>
      </c>
      <c r="C1911" s="382">
        <v>2024</v>
      </c>
      <c r="D1911" s="382">
        <v>8</v>
      </c>
      <c r="E1911" s="382">
        <v>99</v>
      </c>
      <c r="F1911" s="382">
        <v>99</v>
      </c>
      <c r="G1911" s="382">
        <v>99</v>
      </c>
      <c r="H1911" s="382">
        <v>99</v>
      </c>
      <c r="I1911" s="382">
        <v>99</v>
      </c>
      <c r="J1911" s="382">
        <v>999</v>
      </c>
      <c r="K1911" s="382">
        <v>99</v>
      </c>
      <c r="L1911" s="382">
        <v>13</v>
      </c>
      <c r="M1911" s="382">
        <v>99</v>
      </c>
      <c r="N1911" s="382">
        <v>99</v>
      </c>
      <c r="O1911" s="382">
        <v>99</v>
      </c>
      <c r="P1911" s="382">
        <v>99</v>
      </c>
      <c r="Q1911" s="382"/>
      <c r="R1911" s="382">
        <v>0</v>
      </c>
    </row>
    <row r="1912" spans="1:18" ht="15.6">
      <c r="A1912" s="382">
        <v>16</v>
      </c>
      <c r="B1912" s="382">
        <v>153</v>
      </c>
      <c r="C1912" s="382">
        <v>2024</v>
      </c>
      <c r="D1912" s="382">
        <v>9</v>
      </c>
      <c r="E1912" s="382">
        <v>99</v>
      </c>
      <c r="F1912" s="382">
        <v>99</v>
      </c>
      <c r="G1912" s="382">
        <v>99</v>
      </c>
      <c r="H1912" s="382">
        <v>99</v>
      </c>
      <c r="I1912" s="382">
        <v>99</v>
      </c>
      <c r="J1912" s="382">
        <v>999</v>
      </c>
      <c r="K1912" s="382">
        <v>99</v>
      </c>
      <c r="L1912" s="382">
        <v>13</v>
      </c>
      <c r="M1912" s="382">
        <v>99</v>
      </c>
      <c r="N1912" s="382">
        <v>99</v>
      </c>
      <c r="O1912" s="382">
        <v>99</v>
      </c>
      <c r="P1912" s="382">
        <v>99</v>
      </c>
      <c r="Q1912" s="382"/>
      <c r="R1912" s="382">
        <v>0</v>
      </c>
    </row>
    <row r="1913" spans="1:18" ht="15.6">
      <c r="A1913" s="382">
        <v>16</v>
      </c>
      <c r="B1913" s="382">
        <v>154</v>
      </c>
      <c r="C1913" s="382">
        <v>2024</v>
      </c>
      <c r="D1913" s="382">
        <v>10</v>
      </c>
      <c r="E1913" s="382">
        <v>99</v>
      </c>
      <c r="F1913" s="382">
        <v>99</v>
      </c>
      <c r="G1913" s="382">
        <v>99</v>
      </c>
      <c r="H1913" s="382">
        <v>99</v>
      </c>
      <c r="I1913" s="382">
        <v>99</v>
      </c>
      <c r="J1913" s="382">
        <v>999</v>
      </c>
      <c r="K1913" s="382">
        <v>99</v>
      </c>
      <c r="L1913" s="382">
        <v>13</v>
      </c>
      <c r="M1913" s="382">
        <v>99</v>
      </c>
      <c r="N1913" s="382">
        <v>99</v>
      </c>
      <c r="O1913" s="382">
        <v>99</v>
      </c>
      <c r="P1913" s="382">
        <v>99</v>
      </c>
      <c r="Q1913" s="382"/>
      <c r="R1913" s="382">
        <v>0</v>
      </c>
    </row>
    <row r="1914" spans="1:18" ht="15.6">
      <c r="A1914" s="382">
        <v>16</v>
      </c>
      <c r="B1914" s="382">
        <v>155</v>
      </c>
      <c r="C1914" s="382">
        <v>2024</v>
      </c>
      <c r="D1914" s="382">
        <v>11</v>
      </c>
      <c r="E1914" s="382">
        <v>99</v>
      </c>
      <c r="F1914" s="382">
        <v>99</v>
      </c>
      <c r="G1914" s="382">
        <v>99</v>
      </c>
      <c r="H1914" s="382">
        <v>99</v>
      </c>
      <c r="I1914" s="382">
        <v>99</v>
      </c>
      <c r="J1914" s="382">
        <v>999</v>
      </c>
      <c r="K1914" s="382">
        <v>99</v>
      </c>
      <c r="L1914" s="382">
        <v>13</v>
      </c>
      <c r="M1914" s="382">
        <v>99</v>
      </c>
      <c r="N1914" s="382">
        <v>99</v>
      </c>
      <c r="O1914" s="382">
        <v>99</v>
      </c>
      <c r="P1914" s="382">
        <v>99</v>
      </c>
      <c r="Q1914" s="382"/>
      <c r="R1914" s="382">
        <v>0</v>
      </c>
    </row>
    <row r="1915" spans="1:18" ht="15.6">
      <c r="A1915" s="382">
        <v>16</v>
      </c>
      <c r="B1915" s="382">
        <v>156</v>
      </c>
      <c r="C1915" s="382">
        <v>2024</v>
      </c>
      <c r="D1915" s="382">
        <v>12</v>
      </c>
      <c r="E1915" s="382">
        <v>99</v>
      </c>
      <c r="F1915" s="382">
        <v>99</v>
      </c>
      <c r="G1915" s="382">
        <v>99</v>
      </c>
      <c r="H1915" s="382">
        <v>99</v>
      </c>
      <c r="I1915" s="382">
        <v>99</v>
      </c>
      <c r="J1915" s="382">
        <v>999</v>
      </c>
      <c r="K1915" s="382">
        <v>99</v>
      </c>
      <c r="L1915" s="382">
        <v>13</v>
      </c>
      <c r="M1915" s="382">
        <v>99</v>
      </c>
      <c r="N1915" s="382">
        <v>99</v>
      </c>
      <c r="O1915" s="382">
        <v>99</v>
      </c>
      <c r="P1915" s="382">
        <v>99</v>
      </c>
      <c r="Q1915" s="382"/>
      <c r="R1915" s="382">
        <v>0</v>
      </c>
    </row>
    <row r="1916" spans="1:18" ht="15.6">
      <c r="A1916" s="382">
        <v>16</v>
      </c>
      <c r="B1916" s="382">
        <v>157</v>
      </c>
      <c r="C1916" s="382">
        <v>2024</v>
      </c>
      <c r="D1916" s="382">
        <v>1</v>
      </c>
      <c r="E1916" s="382">
        <v>99</v>
      </c>
      <c r="F1916" s="382">
        <v>99</v>
      </c>
      <c r="G1916" s="382">
        <v>99</v>
      </c>
      <c r="H1916" s="382">
        <v>99</v>
      </c>
      <c r="I1916" s="382">
        <v>99</v>
      </c>
      <c r="J1916" s="382">
        <v>999</v>
      </c>
      <c r="K1916" s="382">
        <v>99</v>
      </c>
      <c r="L1916" s="382">
        <v>14</v>
      </c>
      <c r="M1916" s="382">
        <v>99</v>
      </c>
      <c r="N1916" s="382">
        <v>99</v>
      </c>
      <c r="O1916" s="382">
        <v>99</v>
      </c>
      <c r="P1916" s="382">
        <v>99</v>
      </c>
      <c r="Q1916" s="382"/>
      <c r="R1916" s="382">
        <v>0</v>
      </c>
    </row>
    <row r="1917" spans="1:18" ht="15.6">
      <c r="A1917" s="382">
        <v>16</v>
      </c>
      <c r="B1917" s="382">
        <v>158</v>
      </c>
      <c r="C1917" s="382">
        <v>2024</v>
      </c>
      <c r="D1917" s="382">
        <v>2</v>
      </c>
      <c r="E1917" s="382">
        <v>99</v>
      </c>
      <c r="F1917" s="382">
        <v>99</v>
      </c>
      <c r="G1917" s="382">
        <v>99</v>
      </c>
      <c r="H1917" s="382">
        <v>99</v>
      </c>
      <c r="I1917" s="382">
        <v>99</v>
      </c>
      <c r="J1917" s="382">
        <v>999</v>
      </c>
      <c r="K1917" s="382">
        <v>99</v>
      </c>
      <c r="L1917" s="382">
        <v>14</v>
      </c>
      <c r="M1917" s="382">
        <v>99</v>
      </c>
      <c r="N1917" s="382">
        <v>99</v>
      </c>
      <c r="O1917" s="382">
        <v>99</v>
      </c>
      <c r="P1917" s="382">
        <v>99</v>
      </c>
      <c r="Q1917" s="382"/>
      <c r="R1917" s="382">
        <v>0</v>
      </c>
    </row>
    <row r="1918" spans="1:18" ht="15.6">
      <c r="A1918" s="382">
        <v>16</v>
      </c>
      <c r="B1918" s="382">
        <v>159</v>
      </c>
      <c r="C1918" s="382">
        <v>2024</v>
      </c>
      <c r="D1918" s="382">
        <v>3</v>
      </c>
      <c r="E1918" s="382">
        <v>99</v>
      </c>
      <c r="F1918" s="382">
        <v>99</v>
      </c>
      <c r="G1918" s="382">
        <v>99</v>
      </c>
      <c r="H1918" s="382">
        <v>99</v>
      </c>
      <c r="I1918" s="382">
        <v>99</v>
      </c>
      <c r="J1918" s="382">
        <v>999</v>
      </c>
      <c r="K1918" s="382">
        <v>99</v>
      </c>
      <c r="L1918" s="382">
        <v>14</v>
      </c>
      <c r="M1918" s="382">
        <v>99</v>
      </c>
      <c r="N1918" s="382">
        <v>99</v>
      </c>
      <c r="O1918" s="382">
        <v>99</v>
      </c>
      <c r="P1918" s="382">
        <v>99</v>
      </c>
      <c r="Q1918" s="382"/>
      <c r="R1918" s="382">
        <v>0</v>
      </c>
    </row>
    <row r="1919" spans="1:18" ht="15.6">
      <c r="A1919" s="382">
        <v>16</v>
      </c>
      <c r="B1919" s="382">
        <v>160</v>
      </c>
      <c r="C1919" s="382">
        <v>2024</v>
      </c>
      <c r="D1919" s="382">
        <v>4</v>
      </c>
      <c r="E1919" s="382">
        <v>99</v>
      </c>
      <c r="F1919" s="382">
        <v>99</v>
      </c>
      <c r="G1919" s="382">
        <v>99</v>
      </c>
      <c r="H1919" s="382">
        <v>99</v>
      </c>
      <c r="I1919" s="382">
        <v>99</v>
      </c>
      <c r="J1919" s="382">
        <v>999</v>
      </c>
      <c r="K1919" s="382">
        <v>99</v>
      </c>
      <c r="L1919" s="382">
        <v>14</v>
      </c>
      <c r="M1919" s="382">
        <v>99</v>
      </c>
      <c r="N1919" s="382">
        <v>99</v>
      </c>
      <c r="O1919" s="382">
        <v>99</v>
      </c>
      <c r="P1919" s="382">
        <v>99</v>
      </c>
      <c r="Q1919" s="382"/>
      <c r="R1919" s="382">
        <v>0</v>
      </c>
    </row>
    <row r="1920" spans="1:18" ht="15.6">
      <c r="A1920" s="382">
        <v>16</v>
      </c>
      <c r="B1920" s="382">
        <v>161</v>
      </c>
      <c r="C1920" s="382">
        <v>2024</v>
      </c>
      <c r="D1920" s="382">
        <v>5</v>
      </c>
      <c r="E1920" s="382">
        <v>99</v>
      </c>
      <c r="F1920" s="382">
        <v>99</v>
      </c>
      <c r="G1920" s="382">
        <v>99</v>
      </c>
      <c r="H1920" s="382">
        <v>99</v>
      </c>
      <c r="I1920" s="382">
        <v>99</v>
      </c>
      <c r="J1920" s="382">
        <v>999</v>
      </c>
      <c r="K1920" s="382">
        <v>99</v>
      </c>
      <c r="L1920" s="382">
        <v>14</v>
      </c>
      <c r="M1920" s="382">
        <v>99</v>
      </c>
      <c r="N1920" s="382">
        <v>99</v>
      </c>
      <c r="O1920" s="382">
        <v>99</v>
      </c>
      <c r="P1920" s="382">
        <v>99</v>
      </c>
      <c r="Q1920" s="382"/>
      <c r="R1920" s="382">
        <v>0</v>
      </c>
    </row>
    <row r="1921" spans="1:35" ht="15.6">
      <c r="A1921" s="382">
        <v>16</v>
      </c>
      <c r="B1921" s="382">
        <v>162</v>
      </c>
      <c r="C1921" s="382">
        <v>2024</v>
      </c>
      <c r="D1921" s="382">
        <v>6</v>
      </c>
      <c r="E1921" s="382">
        <v>99</v>
      </c>
      <c r="F1921" s="382">
        <v>99</v>
      </c>
      <c r="G1921" s="382">
        <v>99</v>
      </c>
      <c r="H1921" s="382">
        <v>99</v>
      </c>
      <c r="I1921" s="382">
        <v>99</v>
      </c>
      <c r="J1921" s="382">
        <v>999</v>
      </c>
      <c r="K1921" s="382">
        <v>99</v>
      </c>
      <c r="L1921" s="382">
        <v>14</v>
      </c>
      <c r="M1921" s="382">
        <v>99</v>
      </c>
      <c r="N1921" s="382">
        <v>99</v>
      </c>
      <c r="O1921" s="382">
        <v>99</v>
      </c>
      <c r="P1921" s="382">
        <v>99</v>
      </c>
      <c r="Q1921" s="382"/>
      <c r="R1921" s="382">
        <v>0</v>
      </c>
    </row>
    <row r="1922" spans="1:35" ht="15.6">
      <c r="A1922" s="382">
        <v>16</v>
      </c>
      <c r="B1922" s="382">
        <v>163</v>
      </c>
      <c r="C1922" s="382">
        <v>2024</v>
      </c>
      <c r="D1922" s="382">
        <v>7</v>
      </c>
      <c r="E1922" s="382">
        <v>99</v>
      </c>
      <c r="F1922" s="382">
        <v>99</v>
      </c>
      <c r="G1922" s="382">
        <v>99</v>
      </c>
      <c r="H1922" s="382">
        <v>99</v>
      </c>
      <c r="I1922" s="382">
        <v>99</v>
      </c>
      <c r="J1922" s="382">
        <v>999</v>
      </c>
      <c r="K1922" s="382">
        <v>99</v>
      </c>
      <c r="L1922" s="382">
        <v>14</v>
      </c>
      <c r="M1922" s="382">
        <v>99</v>
      </c>
      <c r="N1922" s="382">
        <v>99</v>
      </c>
      <c r="O1922" s="382">
        <v>99</v>
      </c>
      <c r="P1922" s="382">
        <v>99</v>
      </c>
      <c r="Q1922" s="382"/>
      <c r="R1922" s="382">
        <v>0</v>
      </c>
    </row>
    <row r="1923" spans="1:35" ht="15.6">
      <c r="A1923" s="382">
        <v>16</v>
      </c>
      <c r="B1923" s="382">
        <v>164</v>
      </c>
      <c r="C1923" s="382">
        <v>2024</v>
      </c>
      <c r="D1923" s="382">
        <v>8</v>
      </c>
      <c r="E1923" s="382">
        <v>99</v>
      </c>
      <c r="F1923" s="382">
        <v>99</v>
      </c>
      <c r="G1923" s="382">
        <v>99</v>
      </c>
      <c r="H1923" s="382">
        <v>99</v>
      </c>
      <c r="I1923" s="382">
        <v>99</v>
      </c>
      <c r="J1923" s="382">
        <v>999</v>
      </c>
      <c r="K1923" s="382">
        <v>99</v>
      </c>
      <c r="L1923" s="382">
        <v>14</v>
      </c>
      <c r="M1923" s="382">
        <v>99</v>
      </c>
      <c r="N1923" s="382">
        <v>99</v>
      </c>
      <c r="O1923" s="382">
        <v>99</v>
      </c>
      <c r="P1923" s="382">
        <v>99</v>
      </c>
      <c r="Q1923" s="382"/>
      <c r="R1923" s="382">
        <v>0</v>
      </c>
    </row>
    <row r="1924" spans="1:35" ht="15.6">
      <c r="A1924" s="382">
        <v>16</v>
      </c>
      <c r="B1924" s="382">
        <v>165</v>
      </c>
      <c r="C1924" s="382">
        <v>2024</v>
      </c>
      <c r="D1924" s="382">
        <v>9</v>
      </c>
      <c r="E1924" s="382">
        <v>99</v>
      </c>
      <c r="F1924" s="382">
        <v>99</v>
      </c>
      <c r="G1924" s="382">
        <v>99</v>
      </c>
      <c r="H1924" s="382">
        <v>99</v>
      </c>
      <c r="I1924" s="382">
        <v>99</v>
      </c>
      <c r="J1924" s="382">
        <v>999</v>
      </c>
      <c r="K1924" s="382">
        <v>99</v>
      </c>
      <c r="L1924" s="382">
        <v>14</v>
      </c>
      <c r="M1924" s="382">
        <v>99</v>
      </c>
      <c r="N1924" s="382">
        <v>99</v>
      </c>
      <c r="O1924" s="382">
        <v>99</v>
      </c>
      <c r="P1924" s="382">
        <v>99</v>
      </c>
      <c r="Q1924" s="382"/>
      <c r="R1924" s="382">
        <v>0</v>
      </c>
    </row>
    <row r="1925" spans="1:35" ht="15.6">
      <c r="A1925" s="382">
        <v>16</v>
      </c>
      <c r="B1925" s="382">
        <v>166</v>
      </c>
      <c r="C1925" s="382">
        <v>2024</v>
      </c>
      <c r="D1925" s="382">
        <v>10</v>
      </c>
      <c r="E1925" s="382">
        <v>99</v>
      </c>
      <c r="F1925" s="382">
        <v>99</v>
      </c>
      <c r="G1925" s="382">
        <v>99</v>
      </c>
      <c r="H1925" s="382">
        <v>99</v>
      </c>
      <c r="I1925" s="382">
        <v>99</v>
      </c>
      <c r="J1925" s="382">
        <v>999</v>
      </c>
      <c r="K1925" s="382">
        <v>99</v>
      </c>
      <c r="L1925" s="382">
        <v>14</v>
      </c>
      <c r="M1925" s="382">
        <v>99</v>
      </c>
      <c r="N1925" s="382">
        <v>99</v>
      </c>
      <c r="O1925" s="382">
        <v>99</v>
      </c>
      <c r="P1925" s="382">
        <v>99</v>
      </c>
      <c r="Q1925" s="382"/>
      <c r="R1925" s="382">
        <v>0</v>
      </c>
    </row>
    <row r="1926" spans="1:35" ht="15.6">
      <c r="A1926" s="382">
        <v>16</v>
      </c>
      <c r="B1926" s="382">
        <v>167</v>
      </c>
      <c r="C1926" s="382">
        <v>2024</v>
      </c>
      <c r="D1926" s="382">
        <v>11</v>
      </c>
      <c r="E1926" s="382">
        <v>99</v>
      </c>
      <c r="F1926" s="382">
        <v>99</v>
      </c>
      <c r="G1926" s="382">
        <v>99</v>
      </c>
      <c r="H1926" s="382">
        <v>99</v>
      </c>
      <c r="I1926" s="382">
        <v>99</v>
      </c>
      <c r="J1926" s="382">
        <v>999</v>
      </c>
      <c r="K1926" s="382">
        <v>99</v>
      </c>
      <c r="L1926" s="382">
        <v>14</v>
      </c>
      <c r="M1926" s="382">
        <v>99</v>
      </c>
      <c r="N1926" s="382">
        <v>99</v>
      </c>
      <c r="O1926" s="382">
        <v>99</v>
      </c>
      <c r="P1926" s="382">
        <v>99</v>
      </c>
      <c r="Q1926" s="382"/>
      <c r="R1926" s="382">
        <v>0</v>
      </c>
    </row>
    <row r="1927" spans="1:35" ht="15.6">
      <c r="A1927" s="382">
        <v>16</v>
      </c>
      <c r="B1927" s="382">
        <v>168</v>
      </c>
      <c r="C1927" s="382">
        <v>2024</v>
      </c>
      <c r="D1927" s="382">
        <v>12</v>
      </c>
      <c r="E1927" s="382">
        <v>99</v>
      </c>
      <c r="F1927" s="382">
        <v>99</v>
      </c>
      <c r="G1927" s="382">
        <v>99</v>
      </c>
      <c r="H1927" s="382">
        <v>99</v>
      </c>
      <c r="I1927" s="382">
        <v>99</v>
      </c>
      <c r="J1927" s="382">
        <v>999</v>
      </c>
      <c r="K1927" s="382">
        <v>99</v>
      </c>
      <c r="L1927" s="382">
        <v>14</v>
      </c>
      <c r="M1927" s="382">
        <v>99</v>
      </c>
      <c r="N1927" s="382">
        <v>99</v>
      </c>
      <c r="O1927" s="382">
        <v>99</v>
      </c>
      <c r="P1927" s="382">
        <v>99</v>
      </c>
      <c r="Q1927" s="382"/>
      <c r="R1927" s="382">
        <v>0</v>
      </c>
    </row>
    <row r="1928" spans="1:35" ht="15.6">
      <c r="A1928" s="382">
        <v>16</v>
      </c>
      <c r="B1928" s="382">
        <v>169</v>
      </c>
      <c r="C1928" s="382">
        <v>2024</v>
      </c>
      <c r="D1928" s="382">
        <v>1</v>
      </c>
      <c r="E1928" s="382">
        <v>99</v>
      </c>
      <c r="F1928" s="382">
        <v>99</v>
      </c>
      <c r="G1928" s="382">
        <v>99</v>
      </c>
      <c r="H1928" s="382">
        <v>99</v>
      </c>
      <c r="I1928" s="382">
        <v>99</v>
      </c>
      <c r="J1928" s="382">
        <v>999</v>
      </c>
      <c r="K1928" s="382">
        <v>99</v>
      </c>
      <c r="L1928" s="382">
        <v>15</v>
      </c>
      <c r="M1928" s="382">
        <v>99</v>
      </c>
      <c r="N1928" s="382">
        <v>99</v>
      </c>
      <c r="O1928" s="382">
        <v>99</v>
      </c>
      <c r="P1928" s="382">
        <v>99</v>
      </c>
      <c r="Q1928" s="382"/>
      <c r="R1928" s="382">
        <v>0</v>
      </c>
      <c r="S1928" s="382"/>
      <c r="T1928" s="382"/>
      <c r="U1928" s="382"/>
      <c r="V1928" s="382"/>
      <c r="W1928" s="382"/>
      <c r="X1928" s="382"/>
      <c r="Y1928" s="382"/>
      <c r="Z1928" s="382"/>
      <c r="AA1928" s="382"/>
      <c r="AB1928" s="382"/>
      <c r="AC1928" s="382"/>
      <c r="AD1928" s="382"/>
      <c r="AE1928" s="382"/>
      <c r="AF1928" s="382"/>
      <c r="AG1928" s="382"/>
      <c r="AH1928" s="382"/>
      <c r="AI1928" s="382"/>
    </row>
    <row r="1929" spans="1:35" ht="15.6">
      <c r="A1929" s="382">
        <v>16</v>
      </c>
      <c r="B1929" s="382">
        <v>170</v>
      </c>
      <c r="C1929" s="382">
        <v>2024</v>
      </c>
      <c r="D1929" s="382">
        <v>2</v>
      </c>
      <c r="E1929" s="382">
        <v>99</v>
      </c>
      <c r="F1929" s="382">
        <v>99</v>
      </c>
      <c r="G1929" s="382">
        <v>99</v>
      </c>
      <c r="H1929" s="382">
        <v>99</v>
      </c>
      <c r="I1929" s="382">
        <v>99</v>
      </c>
      <c r="J1929" s="382">
        <v>999</v>
      </c>
      <c r="K1929" s="382">
        <v>99</v>
      </c>
      <c r="L1929" s="382">
        <v>15</v>
      </c>
      <c r="M1929" s="382">
        <v>99</v>
      </c>
      <c r="N1929" s="382">
        <v>99</v>
      </c>
      <c r="O1929" s="382">
        <v>99</v>
      </c>
      <c r="P1929" s="382">
        <v>99</v>
      </c>
      <c r="Q1929" s="382"/>
      <c r="R1929" s="382">
        <v>0</v>
      </c>
      <c r="S1929" s="382"/>
      <c r="T1929" s="382"/>
      <c r="U1929" s="382"/>
      <c r="V1929" s="382"/>
      <c r="W1929" s="382"/>
      <c r="X1929" s="382"/>
      <c r="Y1929" s="382"/>
      <c r="Z1929" s="382"/>
      <c r="AA1929" s="382"/>
      <c r="AB1929" s="382"/>
      <c r="AC1929" s="382"/>
      <c r="AD1929" s="382"/>
      <c r="AE1929" s="382"/>
      <c r="AF1929" s="382"/>
      <c r="AG1929" s="382"/>
      <c r="AH1929" s="382"/>
      <c r="AI1929" s="382"/>
    </row>
    <row r="1930" spans="1:35" ht="15.6">
      <c r="A1930" s="382">
        <v>16</v>
      </c>
      <c r="B1930" s="382">
        <v>171</v>
      </c>
      <c r="C1930" s="382">
        <v>2024</v>
      </c>
      <c r="D1930" s="382">
        <v>3</v>
      </c>
      <c r="E1930" s="382">
        <v>99</v>
      </c>
      <c r="F1930" s="382">
        <v>99</v>
      </c>
      <c r="G1930" s="382">
        <v>99</v>
      </c>
      <c r="H1930" s="382">
        <v>99</v>
      </c>
      <c r="I1930" s="382">
        <v>99</v>
      </c>
      <c r="J1930" s="382">
        <v>999</v>
      </c>
      <c r="K1930" s="382">
        <v>99</v>
      </c>
      <c r="L1930" s="382">
        <v>15</v>
      </c>
      <c r="M1930" s="382">
        <v>99</v>
      </c>
      <c r="N1930" s="382">
        <v>99</v>
      </c>
      <c r="O1930" s="382">
        <v>99</v>
      </c>
      <c r="P1930" s="382">
        <v>99</v>
      </c>
      <c r="Q1930" s="382"/>
      <c r="R1930" s="382">
        <v>0</v>
      </c>
      <c r="S1930" s="382"/>
      <c r="T1930" s="382"/>
      <c r="U1930" s="382"/>
      <c r="V1930" s="382"/>
      <c r="W1930" s="382"/>
      <c r="X1930" s="382"/>
      <c r="Y1930" s="382"/>
      <c r="Z1930" s="382"/>
      <c r="AA1930" s="382"/>
      <c r="AB1930" s="382"/>
      <c r="AC1930" s="382"/>
      <c r="AD1930" s="382"/>
      <c r="AE1930" s="382"/>
      <c r="AF1930" s="382"/>
      <c r="AG1930" s="382"/>
      <c r="AH1930" s="382"/>
      <c r="AI1930" s="382"/>
    </row>
    <row r="1931" spans="1:35" ht="15.6">
      <c r="A1931" s="382">
        <v>16</v>
      </c>
      <c r="B1931" s="382">
        <v>172</v>
      </c>
      <c r="C1931" s="382">
        <v>2024</v>
      </c>
      <c r="D1931" s="382">
        <v>4</v>
      </c>
      <c r="E1931" s="382">
        <v>99</v>
      </c>
      <c r="F1931" s="382">
        <v>99</v>
      </c>
      <c r="G1931" s="382">
        <v>99</v>
      </c>
      <c r="H1931" s="382">
        <v>99</v>
      </c>
      <c r="I1931" s="382">
        <v>99</v>
      </c>
      <c r="J1931" s="382">
        <v>999</v>
      </c>
      <c r="K1931" s="382">
        <v>99</v>
      </c>
      <c r="L1931" s="382">
        <v>15</v>
      </c>
      <c r="M1931" s="382">
        <v>99</v>
      </c>
      <c r="N1931" s="382">
        <v>99</v>
      </c>
      <c r="O1931" s="382">
        <v>99</v>
      </c>
      <c r="P1931" s="382">
        <v>99</v>
      </c>
      <c r="Q1931" s="382"/>
      <c r="R1931" s="382">
        <v>0</v>
      </c>
      <c r="S1931" s="382"/>
      <c r="T1931" s="382"/>
      <c r="U1931" s="382"/>
      <c r="V1931" s="382"/>
      <c r="W1931" s="382"/>
      <c r="X1931" s="382"/>
      <c r="Y1931" s="382"/>
      <c r="Z1931" s="382"/>
      <c r="AA1931" s="382"/>
      <c r="AB1931" s="382"/>
      <c r="AC1931" s="382"/>
      <c r="AD1931" s="382"/>
      <c r="AE1931" s="382"/>
      <c r="AF1931" s="382"/>
      <c r="AG1931" s="382"/>
      <c r="AH1931" s="382"/>
      <c r="AI1931" s="382"/>
    </row>
    <row r="1932" spans="1:35" ht="15.6">
      <c r="A1932" s="382">
        <v>16</v>
      </c>
      <c r="B1932" s="382">
        <v>173</v>
      </c>
      <c r="C1932" s="382">
        <v>2024</v>
      </c>
      <c r="D1932" s="382">
        <v>5</v>
      </c>
      <c r="E1932" s="382">
        <v>99</v>
      </c>
      <c r="F1932" s="382">
        <v>99</v>
      </c>
      <c r="G1932" s="382">
        <v>99</v>
      </c>
      <c r="H1932" s="382">
        <v>99</v>
      </c>
      <c r="I1932" s="382">
        <v>99</v>
      </c>
      <c r="J1932" s="382">
        <v>999</v>
      </c>
      <c r="K1932" s="382">
        <v>99</v>
      </c>
      <c r="L1932" s="382">
        <v>15</v>
      </c>
      <c r="M1932" s="382">
        <v>99</v>
      </c>
      <c r="N1932" s="382">
        <v>99</v>
      </c>
      <c r="O1932" s="382">
        <v>99</v>
      </c>
      <c r="P1932" s="382">
        <v>99</v>
      </c>
      <c r="Q1932" s="382"/>
      <c r="R1932" s="382">
        <v>0</v>
      </c>
      <c r="S1932" s="382"/>
      <c r="T1932" s="382"/>
      <c r="U1932" s="382"/>
      <c r="V1932" s="382"/>
      <c r="W1932" s="382"/>
      <c r="X1932" s="382"/>
      <c r="Y1932" s="382"/>
      <c r="Z1932" s="382"/>
      <c r="AA1932" s="382"/>
      <c r="AB1932" s="382"/>
      <c r="AC1932" s="382"/>
      <c r="AD1932" s="382"/>
      <c r="AE1932" s="382"/>
      <c r="AF1932" s="382"/>
      <c r="AG1932" s="382"/>
      <c r="AH1932" s="382"/>
      <c r="AI1932" s="382"/>
    </row>
    <row r="1933" spans="1:35" ht="15.6">
      <c r="A1933" s="382">
        <v>16</v>
      </c>
      <c r="B1933" s="382">
        <v>174</v>
      </c>
      <c r="C1933" s="382">
        <v>2024</v>
      </c>
      <c r="D1933" s="382">
        <v>6</v>
      </c>
      <c r="E1933" s="382">
        <v>99</v>
      </c>
      <c r="F1933" s="382">
        <v>99</v>
      </c>
      <c r="G1933" s="382">
        <v>99</v>
      </c>
      <c r="H1933" s="382">
        <v>99</v>
      </c>
      <c r="I1933" s="382">
        <v>99</v>
      </c>
      <c r="J1933" s="382">
        <v>999</v>
      </c>
      <c r="K1933" s="382">
        <v>99</v>
      </c>
      <c r="L1933" s="382">
        <v>15</v>
      </c>
      <c r="M1933" s="382">
        <v>99</v>
      </c>
      <c r="N1933" s="382">
        <v>99</v>
      </c>
      <c r="O1933" s="382">
        <v>99</v>
      </c>
      <c r="P1933" s="382">
        <v>99</v>
      </c>
      <c r="Q1933" s="382"/>
      <c r="R1933" s="382">
        <v>0</v>
      </c>
      <c r="S1933" s="382"/>
      <c r="T1933" s="382"/>
      <c r="U1933" s="382"/>
      <c r="V1933" s="382"/>
      <c r="W1933" s="382"/>
      <c r="X1933" s="382"/>
      <c r="Y1933" s="382"/>
      <c r="Z1933" s="382"/>
      <c r="AA1933" s="382"/>
      <c r="AB1933" s="382"/>
      <c r="AC1933" s="382"/>
      <c r="AD1933" s="382"/>
      <c r="AE1933" s="382"/>
      <c r="AF1933" s="382"/>
      <c r="AG1933" s="382"/>
      <c r="AH1933" s="382"/>
      <c r="AI1933" s="382"/>
    </row>
    <row r="1934" spans="1:35" ht="15.6">
      <c r="A1934" s="382">
        <v>16</v>
      </c>
      <c r="B1934" s="382">
        <v>175</v>
      </c>
      <c r="C1934" s="382">
        <v>2024</v>
      </c>
      <c r="D1934" s="382">
        <v>7</v>
      </c>
      <c r="E1934" s="382">
        <v>99</v>
      </c>
      <c r="F1934" s="382">
        <v>99</v>
      </c>
      <c r="G1934" s="382">
        <v>99</v>
      </c>
      <c r="H1934" s="382">
        <v>99</v>
      </c>
      <c r="I1934" s="382">
        <v>99</v>
      </c>
      <c r="J1934" s="382">
        <v>999</v>
      </c>
      <c r="K1934" s="382">
        <v>99</v>
      </c>
      <c r="L1934" s="382">
        <v>15</v>
      </c>
      <c r="M1934" s="382">
        <v>99</v>
      </c>
      <c r="N1934" s="382">
        <v>99</v>
      </c>
      <c r="O1934" s="382">
        <v>99</v>
      </c>
      <c r="P1934" s="382">
        <v>99</v>
      </c>
      <c r="Q1934" s="382"/>
      <c r="R1934" s="382">
        <v>0</v>
      </c>
      <c r="S1934" s="382"/>
      <c r="T1934" s="382"/>
      <c r="U1934" s="382"/>
      <c r="V1934" s="382"/>
      <c r="W1934" s="382"/>
      <c r="X1934" s="382"/>
      <c r="Y1934" s="382"/>
      <c r="Z1934" s="382"/>
      <c r="AA1934" s="382"/>
      <c r="AB1934" s="382"/>
      <c r="AC1934" s="382"/>
      <c r="AD1934" s="382"/>
      <c r="AE1934" s="382"/>
      <c r="AF1934" s="382"/>
      <c r="AG1934" s="382"/>
      <c r="AH1934" s="382"/>
      <c r="AI1934" s="382"/>
    </row>
    <row r="1935" spans="1:35" ht="15.6">
      <c r="A1935" s="382">
        <v>16</v>
      </c>
      <c r="B1935" s="382">
        <v>176</v>
      </c>
      <c r="C1935" s="382">
        <v>2024</v>
      </c>
      <c r="D1935" s="382">
        <v>8</v>
      </c>
      <c r="E1935" s="382">
        <v>99</v>
      </c>
      <c r="F1935" s="382">
        <v>99</v>
      </c>
      <c r="G1935" s="382">
        <v>99</v>
      </c>
      <c r="H1935" s="382">
        <v>99</v>
      </c>
      <c r="I1935" s="382">
        <v>99</v>
      </c>
      <c r="J1935" s="382">
        <v>999</v>
      </c>
      <c r="K1935" s="382">
        <v>99</v>
      </c>
      <c r="L1935" s="382">
        <v>15</v>
      </c>
      <c r="M1935" s="382">
        <v>99</v>
      </c>
      <c r="N1935" s="382">
        <v>99</v>
      </c>
      <c r="O1935" s="382">
        <v>99</v>
      </c>
      <c r="P1935" s="382">
        <v>99</v>
      </c>
      <c r="Q1935" s="382"/>
      <c r="R1935" s="382">
        <v>0</v>
      </c>
      <c r="S1935" s="382"/>
      <c r="T1935" s="382"/>
      <c r="U1935" s="382"/>
      <c r="V1935" s="382"/>
      <c r="W1935" s="382"/>
      <c r="X1935" s="382"/>
      <c r="Y1935" s="382"/>
      <c r="Z1935" s="382"/>
      <c r="AA1935" s="382"/>
      <c r="AB1935" s="382"/>
      <c r="AC1935" s="382"/>
      <c r="AD1935" s="382"/>
      <c r="AE1935" s="382"/>
      <c r="AF1935" s="382"/>
      <c r="AG1935" s="382"/>
      <c r="AH1935" s="382"/>
      <c r="AI1935" s="382"/>
    </row>
    <row r="1936" spans="1:35" ht="15.6">
      <c r="A1936" s="382">
        <v>16</v>
      </c>
      <c r="B1936" s="382">
        <v>177</v>
      </c>
      <c r="C1936" s="382">
        <v>2024</v>
      </c>
      <c r="D1936" s="382">
        <v>9</v>
      </c>
      <c r="E1936" s="382">
        <v>99</v>
      </c>
      <c r="F1936" s="382">
        <v>99</v>
      </c>
      <c r="G1936" s="382">
        <v>99</v>
      </c>
      <c r="H1936" s="382">
        <v>99</v>
      </c>
      <c r="I1936" s="382">
        <v>99</v>
      </c>
      <c r="J1936" s="382">
        <v>999</v>
      </c>
      <c r="K1936" s="382">
        <v>99</v>
      </c>
      <c r="L1936" s="382">
        <v>15</v>
      </c>
      <c r="M1936" s="382">
        <v>99</v>
      </c>
      <c r="N1936" s="382">
        <v>99</v>
      </c>
      <c r="O1936" s="382">
        <v>99</v>
      </c>
      <c r="P1936" s="382">
        <v>99</v>
      </c>
      <c r="Q1936" s="382"/>
      <c r="R1936" s="382">
        <v>0</v>
      </c>
      <c r="S1936" s="382"/>
      <c r="T1936" s="382"/>
      <c r="U1936" s="382"/>
      <c r="V1936" s="382"/>
      <c r="W1936" s="382"/>
      <c r="X1936" s="382"/>
      <c r="Y1936" s="382"/>
      <c r="Z1936" s="382"/>
      <c r="AA1936" s="382"/>
      <c r="AB1936" s="382"/>
      <c r="AC1936" s="382"/>
      <c r="AD1936" s="382"/>
      <c r="AE1936" s="382"/>
      <c r="AF1936" s="382"/>
      <c r="AG1936" s="382"/>
      <c r="AH1936" s="382"/>
      <c r="AI1936" s="382"/>
    </row>
    <row r="1937" spans="1:37" ht="15.6">
      <c r="A1937" s="382">
        <v>16</v>
      </c>
      <c r="B1937" s="382">
        <v>178</v>
      </c>
      <c r="C1937" s="382">
        <v>2024</v>
      </c>
      <c r="D1937" s="382">
        <v>10</v>
      </c>
      <c r="E1937" s="382">
        <v>99</v>
      </c>
      <c r="F1937" s="382">
        <v>99</v>
      </c>
      <c r="G1937" s="382">
        <v>99</v>
      </c>
      <c r="H1937" s="382">
        <v>99</v>
      </c>
      <c r="I1937" s="382">
        <v>99</v>
      </c>
      <c r="J1937" s="382">
        <v>999</v>
      </c>
      <c r="K1937" s="382">
        <v>99</v>
      </c>
      <c r="L1937" s="382">
        <v>15</v>
      </c>
      <c r="M1937" s="382">
        <v>99</v>
      </c>
      <c r="N1937" s="382">
        <v>99</v>
      </c>
      <c r="O1937" s="382">
        <v>99</v>
      </c>
      <c r="P1937" s="382">
        <v>99</v>
      </c>
      <c r="Q1937" s="382"/>
      <c r="R1937" s="382">
        <v>0</v>
      </c>
      <c r="S1937" s="382"/>
      <c r="T1937" s="382"/>
      <c r="U1937" s="382"/>
      <c r="V1937" s="382"/>
      <c r="W1937" s="382"/>
      <c r="X1937" s="382"/>
      <c r="Y1937" s="382"/>
      <c r="Z1937" s="382"/>
      <c r="AA1937" s="382"/>
      <c r="AB1937" s="382"/>
      <c r="AC1937" s="382"/>
      <c r="AD1937" s="382"/>
      <c r="AE1937" s="382"/>
      <c r="AF1937" s="382"/>
      <c r="AG1937" s="382"/>
      <c r="AH1937" s="382"/>
      <c r="AI1937" s="382"/>
    </row>
    <row r="1938" spans="1:37" ht="15.6">
      <c r="A1938" s="382">
        <v>16</v>
      </c>
      <c r="B1938" s="382">
        <v>179</v>
      </c>
      <c r="C1938" s="382">
        <v>2024</v>
      </c>
      <c r="D1938" s="382">
        <v>11</v>
      </c>
      <c r="E1938" s="382">
        <v>99</v>
      </c>
      <c r="F1938" s="382">
        <v>99</v>
      </c>
      <c r="G1938" s="382">
        <v>99</v>
      </c>
      <c r="H1938" s="382">
        <v>99</v>
      </c>
      <c r="I1938" s="382">
        <v>99</v>
      </c>
      <c r="J1938" s="382">
        <v>999</v>
      </c>
      <c r="K1938" s="382">
        <v>99</v>
      </c>
      <c r="L1938" s="382">
        <v>15</v>
      </c>
      <c r="M1938" s="382">
        <v>99</v>
      </c>
      <c r="N1938" s="382">
        <v>99</v>
      </c>
      <c r="O1938" s="382">
        <v>99</v>
      </c>
      <c r="P1938" s="382">
        <v>99</v>
      </c>
      <c r="Q1938" s="382"/>
      <c r="R1938" s="382">
        <v>0</v>
      </c>
      <c r="S1938" s="382"/>
      <c r="T1938" s="382"/>
      <c r="U1938" s="382"/>
      <c r="V1938" s="382"/>
      <c r="W1938" s="382"/>
      <c r="X1938" s="382"/>
      <c r="Y1938" s="382"/>
      <c r="Z1938" s="382"/>
      <c r="AA1938" s="382"/>
      <c r="AB1938" s="382"/>
      <c r="AC1938" s="382"/>
      <c r="AD1938" s="382"/>
      <c r="AE1938" s="382"/>
      <c r="AF1938" s="382"/>
      <c r="AG1938" s="382"/>
      <c r="AH1938" s="382"/>
      <c r="AI1938" s="382"/>
    </row>
    <row r="1939" spans="1:37" ht="15.6">
      <c r="A1939" s="382">
        <v>16</v>
      </c>
      <c r="B1939" s="382">
        <v>180</v>
      </c>
      <c r="C1939" s="382">
        <v>2024</v>
      </c>
      <c r="D1939" s="382">
        <v>12</v>
      </c>
      <c r="E1939" s="382">
        <v>99</v>
      </c>
      <c r="F1939" s="382">
        <v>99</v>
      </c>
      <c r="G1939" s="382">
        <v>99</v>
      </c>
      <c r="H1939" s="382">
        <v>99</v>
      </c>
      <c r="I1939" s="382">
        <v>99</v>
      </c>
      <c r="J1939" s="382">
        <v>999</v>
      </c>
      <c r="K1939" s="382">
        <v>99</v>
      </c>
      <c r="L1939" s="382">
        <v>15</v>
      </c>
      <c r="M1939" s="382">
        <v>99</v>
      </c>
      <c r="N1939" s="382">
        <v>99</v>
      </c>
      <c r="O1939" s="382">
        <v>99</v>
      </c>
      <c r="P1939" s="382">
        <v>99</v>
      </c>
      <c r="Q1939" s="382"/>
      <c r="R1939" s="382">
        <v>0</v>
      </c>
      <c r="S1939" s="382"/>
      <c r="T1939" s="382"/>
      <c r="U1939" s="382"/>
      <c r="V1939" s="382"/>
      <c r="W1939" s="382"/>
      <c r="X1939" s="382"/>
      <c r="Y1939" s="382"/>
      <c r="Z1939" s="382"/>
      <c r="AA1939" s="382"/>
      <c r="AB1939" s="382"/>
      <c r="AC1939" s="382"/>
      <c r="AD1939" s="382"/>
      <c r="AE1939" s="382"/>
      <c r="AF1939" s="382"/>
      <c r="AG1939" s="382"/>
      <c r="AH1939" s="382"/>
      <c r="AI1939" s="382"/>
    </row>
    <row r="1940" spans="1:37" ht="15.6">
      <c r="A1940" s="382">
        <v>16</v>
      </c>
      <c r="B1940" s="382">
        <v>181</v>
      </c>
      <c r="C1940" s="382">
        <v>2023</v>
      </c>
      <c r="D1940" s="382">
        <v>1</v>
      </c>
      <c r="E1940" s="382">
        <v>99</v>
      </c>
      <c r="F1940" s="382">
        <v>99</v>
      </c>
      <c r="G1940" s="382">
        <v>99</v>
      </c>
      <c r="H1940" s="382">
        <v>99</v>
      </c>
      <c r="I1940" s="382">
        <v>99</v>
      </c>
      <c r="J1940" s="382">
        <v>999</v>
      </c>
      <c r="K1940" s="382">
        <v>99</v>
      </c>
      <c r="L1940" s="382">
        <v>1</v>
      </c>
      <c r="M1940" s="382">
        <v>99</v>
      </c>
      <c r="N1940" s="382">
        <v>99</v>
      </c>
      <c r="O1940" s="382">
        <v>99</v>
      </c>
      <c r="P1940" s="382">
        <v>99</v>
      </c>
      <c r="Q1940" s="382"/>
      <c r="R1940" s="382">
        <v>0</v>
      </c>
      <c r="S1940" s="382"/>
      <c r="T1940" s="382"/>
      <c r="U1940" s="382"/>
      <c r="V1940" s="382"/>
      <c r="W1940" s="382"/>
      <c r="X1940" s="382"/>
      <c r="Y1940" s="382"/>
      <c r="Z1940" s="382"/>
      <c r="AA1940" s="382"/>
      <c r="AB1940" s="382"/>
      <c r="AC1940" s="382"/>
      <c r="AD1940" s="382"/>
      <c r="AE1940" s="382"/>
      <c r="AF1940" s="382"/>
      <c r="AG1940" s="382"/>
      <c r="AH1940" s="382"/>
      <c r="AI1940" s="382"/>
    </row>
    <row r="1941" spans="1:37" ht="15.6">
      <c r="A1941" s="382">
        <v>16</v>
      </c>
      <c r="B1941" s="382">
        <v>182</v>
      </c>
      <c r="C1941" s="382">
        <v>2023</v>
      </c>
      <c r="D1941" s="382">
        <v>2</v>
      </c>
      <c r="E1941" s="382">
        <v>99</v>
      </c>
      <c r="F1941" s="382">
        <v>99</v>
      </c>
      <c r="G1941" s="382">
        <v>99</v>
      </c>
      <c r="H1941" s="382">
        <v>99</v>
      </c>
      <c r="I1941" s="382">
        <v>99</v>
      </c>
      <c r="J1941" s="382">
        <v>999</v>
      </c>
      <c r="K1941" s="382">
        <v>99</v>
      </c>
      <c r="L1941" s="382">
        <v>1</v>
      </c>
      <c r="M1941" s="382">
        <v>99</v>
      </c>
      <c r="N1941" s="382">
        <v>99</v>
      </c>
      <c r="O1941" s="382">
        <v>99</v>
      </c>
      <c r="P1941" s="382">
        <v>99</v>
      </c>
      <c r="Q1941" s="382">
        <v>2</v>
      </c>
      <c r="R1941" s="382">
        <v>3</v>
      </c>
      <c r="S1941" s="382">
        <v>1</v>
      </c>
      <c r="T1941" s="382">
        <v>2</v>
      </c>
      <c r="U1941" s="382">
        <v>3.4</v>
      </c>
      <c r="V1941" s="382">
        <v>0</v>
      </c>
      <c r="W1941" s="382">
        <v>0</v>
      </c>
      <c r="X1941" s="382">
        <v>0</v>
      </c>
      <c r="Y1941" s="382">
        <v>0</v>
      </c>
      <c r="Z1941" s="382">
        <v>0.49665548085837619</v>
      </c>
      <c r="AA1941" s="382">
        <v>0</v>
      </c>
      <c r="AB1941" s="382">
        <v>0</v>
      </c>
      <c r="AC1941" s="382"/>
      <c r="AD1941" s="382"/>
      <c r="AE1941" s="382"/>
      <c r="AF1941" s="382">
        <v>0.23130300693909017</v>
      </c>
      <c r="AG1941" s="382">
        <v>0.1151605473513074</v>
      </c>
      <c r="AH1941" s="382">
        <v>0</v>
      </c>
      <c r="AI1941" s="382">
        <v>0</v>
      </c>
    </row>
    <row r="1942" spans="1:37" ht="15.6">
      <c r="A1942" s="382">
        <v>16</v>
      </c>
      <c r="B1942" s="382">
        <v>183</v>
      </c>
      <c r="C1942" s="382">
        <v>2023</v>
      </c>
      <c r="D1942" s="382">
        <v>3</v>
      </c>
      <c r="E1942" s="382">
        <v>99</v>
      </c>
      <c r="F1942" s="382">
        <v>99</v>
      </c>
      <c r="G1942" s="382">
        <v>99</v>
      </c>
      <c r="H1942" s="382">
        <v>99</v>
      </c>
      <c r="I1942" s="382">
        <v>99</v>
      </c>
      <c r="J1942" s="382">
        <v>999</v>
      </c>
      <c r="K1942" s="382">
        <v>99</v>
      </c>
      <c r="L1942" s="382">
        <v>1</v>
      </c>
      <c r="M1942" s="382">
        <v>99</v>
      </c>
      <c r="N1942" s="382">
        <v>99</v>
      </c>
      <c r="O1942" s="382">
        <v>99</v>
      </c>
      <c r="P1942" s="382">
        <v>99</v>
      </c>
      <c r="Q1942" s="382">
        <v>10</v>
      </c>
      <c r="R1942" s="382">
        <v>20</v>
      </c>
      <c r="S1942" s="382">
        <v>1</v>
      </c>
      <c r="T1942" s="382">
        <v>2.15</v>
      </c>
      <c r="U1942" s="382">
        <v>3.9800000000000009</v>
      </c>
      <c r="V1942" s="382">
        <v>0</v>
      </c>
      <c r="W1942" s="382">
        <v>0</v>
      </c>
      <c r="X1942" s="382">
        <v>0</v>
      </c>
      <c r="Y1942" s="382">
        <v>0</v>
      </c>
      <c r="Z1942" s="382">
        <v>1.8429867064089187</v>
      </c>
      <c r="AA1942" s="382">
        <v>0</v>
      </c>
      <c r="AB1942" s="382">
        <v>0.65383484153110161</v>
      </c>
      <c r="AC1942" s="382"/>
      <c r="AD1942" s="382">
        <v>-4.7302554363335432</v>
      </c>
      <c r="AE1942" s="382"/>
      <c r="AF1942" s="382">
        <v>0.5412719891745601</v>
      </c>
      <c r="AG1942" s="382">
        <v>0.32727571745744599</v>
      </c>
      <c r="AH1942" s="382">
        <v>0</v>
      </c>
      <c r="AI1942" s="382">
        <v>0</v>
      </c>
    </row>
    <row r="1943" spans="1:37" ht="15.6">
      <c r="A1943" s="382">
        <v>16</v>
      </c>
      <c r="B1943" s="382">
        <v>184</v>
      </c>
      <c r="C1943" s="382">
        <v>2023</v>
      </c>
      <c r="D1943" s="382">
        <v>4</v>
      </c>
      <c r="E1943" s="382">
        <v>99</v>
      </c>
      <c r="F1943" s="382">
        <v>99</v>
      </c>
      <c r="G1943" s="382">
        <v>99</v>
      </c>
      <c r="H1943" s="382">
        <v>99</v>
      </c>
      <c r="I1943" s="382">
        <v>99</v>
      </c>
      <c r="J1943" s="382">
        <v>999</v>
      </c>
      <c r="K1943" s="382">
        <v>99</v>
      </c>
      <c r="L1943" s="382">
        <v>1</v>
      </c>
      <c r="M1943" s="382">
        <v>99</v>
      </c>
      <c r="N1943" s="382">
        <v>99</v>
      </c>
      <c r="O1943" s="382">
        <v>99</v>
      </c>
      <c r="P1943" s="382">
        <v>99</v>
      </c>
      <c r="Q1943" s="382">
        <v>4</v>
      </c>
      <c r="R1943" s="382">
        <v>6</v>
      </c>
      <c r="S1943" s="382">
        <v>1</v>
      </c>
      <c r="T1943" s="382">
        <v>2</v>
      </c>
      <c r="U1943" s="382">
        <v>6.2500000000000018</v>
      </c>
      <c r="V1943" s="382">
        <v>0</v>
      </c>
      <c r="W1943" s="382">
        <v>0</v>
      </c>
      <c r="X1943" s="382">
        <v>0</v>
      </c>
      <c r="Y1943" s="382">
        <v>0</v>
      </c>
      <c r="Z1943" s="382">
        <v>1.8227726133558129</v>
      </c>
      <c r="AA1943" s="382">
        <v>0</v>
      </c>
      <c r="AB1943" s="382">
        <v>0</v>
      </c>
      <c r="AC1943" s="382"/>
      <c r="AD1943" s="382"/>
      <c r="AE1943" s="382"/>
      <c r="AF1943" s="382">
        <v>0.21810250817884405</v>
      </c>
      <c r="AG1943" s="382">
        <v>0.21143198655856399</v>
      </c>
      <c r="AH1943" s="382">
        <v>0</v>
      </c>
      <c r="AI1943" s="382">
        <v>0</v>
      </c>
    </row>
    <row r="1944" spans="1:37" ht="15.6">
      <c r="A1944" s="382">
        <v>16</v>
      </c>
      <c r="B1944" s="382">
        <v>185</v>
      </c>
      <c r="C1944" s="382">
        <v>2023</v>
      </c>
      <c r="D1944" s="382">
        <v>5</v>
      </c>
      <c r="E1944" s="382">
        <v>99</v>
      </c>
      <c r="F1944" s="382">
        <v>99</v>
      </c>
      <c r="G1944" s="382">
        <v>99</v>
      </c>
      <c r="H1944" s="382">
        <v>99</v>
      </c>
      <c r="I1944" s="382">
        <v>99</v>
      </c>
      <c r="J1944" s="382">
        <v>999</v>
      </c>
      <c r="K1944" s="382">
        <v>99</v>
      </c>
      <c r="L1944" s="382">
        <v>1</v>
      </c>
      <c r="M1944" s="382">
        <v>99</v>
      </c>
      <c r="N1944" s="382">
        <v>99</v>
      </c>
      <c r="O1944" s="382">
        <v>99</v>
      </c>
      <c r="P1944" s="382">
        <v>99</v>
      </c>
      <c r="Q1944" s="382">
        <v>3</v>
      </c>
      <c r="R1944" s="382">
        <v>12</v>
      </c>
      <c r="S1944" s="382">
        <v>1</v>
      </c>
      <c r="T1944" s="382">
        <v>2</v>
      </c>
      <c r="U1944" s="382">
        <v>3.8833333333333342</v>
      </c>
      <c r="V1944" s="382">
        <v>0</v>
      </c>
      <c r="W1944" s="382">
        <v>0</v>
      </c>
      <c r="X1944" s="382">
        <v>0</v>
      </c>
      <c r="Y1944" s="382">
        <v>0</v>
      </c>
      <c r="Z1944" s="382">
        <v>0.49637575372785087</v>
      </c>
      <c r="AA1944" s="382">
        <v>0</v>
      </c>
      <c r="AB1944" s="382">
        <v>0</v>
      </c>
      <c r="AC1944" s="382"/>
      <c r="AD1944" s="382"/>
      <c r="AE1944" s="382"/>
      <c r="AF1944" s="382">
        <v>0.82530949105914708</v>
      </c>
      <c r="AG1944" s="382">
        <v>0.48854641715154362</v>
      </c>
      <c r="AH1944" s="382">
        <v>0</v>
      </c>
      <c r="AI1944" s="382">
        <v>0</v>
      </c>
    </row>
    <row r="1945" spans="1:37" ht="15.6">
      <c r="A1945" s="382">
        <v>16</v>
      </c>
      <c r="B1945" s="382">
        <v>186</v>
      </c>
      <c r="C1945" s="382">
        <v>2023</v>
      </c>
      <c r="D1945" s="382">
        <v>6</v>
      </c>
      <c r="E1945" s="382">
        <v>99</v>
      </c>
      <c r="F1945" s="382">
        <v>99</v>
      </c>
      <c r="G1945" s="382">
        <v>99</v>
      </c>
      <c r="H1945" s="382">
        <v>99</v>
      </c>
      <c r="I1945" s="382">
        <v>99</v>
      </c>
      <c r="J1945" s="382">
        <v>999</v>
      </c>
      <c r="K1945" s="382">
        <v>99</v>
      </c>
      <c r="L1945" s="382">
        <v>1</v>
      </c>
      <c r="M1945" s="382">
        <v>99</v>
      </c>
      <c r="N1945" s="382">
        <v>99</v>
      </c>
      <c r="O1945" s="382">
        <v>99</v>
      </c>
      <c r="P1945" s="382">
        <v>99</v>
      </c>
      <c r="Q1945" s="382">
        <v>5</v>
      </c>
      <c r="R1945" s="382">
        <v>10</v>
      </c>
      <c r="S1945" s="382">
        <v>1</v>
      </c>
      <c r="T1945" s="382">
        <v>2</v>
      </c>
      <c r="U1945" s="382">
        <v>3.92</v>
      </c>
      <c r="V1945" s="382">
        <v>0</v>
      </c>
      <c r="W1945" s="382">
        <v>0</v>
      </c>
      <c r="X1945" s="382">
        <v>0</v>
      </c>
      <c r="Y1945" s="382">
        <v>0</v>
      </c>
      <c r="Z1945" s="382">
        <v>0.60464865831323733</v>
      </c>
      <c r="AA1945" s="382">
        <v>0</v>
      </c>
      <c r="AB1945" s="382">
        <v>0</v>
      </c>
      <c r="AC1945" s="382"/>
      <c r="AD1945" s="382"/>
      <c r="AE1945" s="382"/>
      <c r="AF1945" s="382">
        <v>0.70972320794890009</v>
      </c>
      <c r="AG1945" s="382">
        <v>0.35481856280379082</v>
      </c>
      <c r="AH1945" s="382">
        <v>0</v>
      </c>
      <c r="AI1945" s="382">
        <v>0</v>
      </c>
    </row>
    <row r="1946" spans="1:37" ht="15.6">
      <c r="A1946" s="382">
        <v>16</v>
      </c>
      <c r="B1946" s="382">
        <v>187</v>
      </c>
      <c r="C1946" s="382">
        <v>2023</v>
      </c>
      <c r="D1946" s="382">
        <v>7</v>
      </c>
      <c r="E1946" s="382">
        <v>99</v>
      </c>
      <c r="F1946" s="382">
        <v>99</v>
      </c>
      <c r="G1946" s="382">
        <v>99</v>
      </c>
      <c r="H1946" s="382">
        <v>99</v>
      </c>
      <c r="I1946" s="382">
        <v>99</v>
      </c>
      <c r="J1946" s="382">
        <v>999</v>
      </c>
      <c r="K1946" s="382">
        <v>99</v>
      </c>
      <c r="L1946" s="382">
        <v>1</v>
      </c>
      <c r="M1946" s="382">
        <v>99</v>
      </c>
      <c r="N1946" s="382">
        <v>99</v>
      </c>
      <c r="O1946" s="382">
        <v>99</v>
      </c>
      <c r="P1946" s="382">
        <v>99</v>
      </c>
      <c r="Q1946" s="382"/>
      <c r="R1946" s="382">
        <v>0</v>
      </c>
      <c r="S1946" s="382"/>
      <c r="T1946" s="382"/>
      <c r="U1946" s="382"/>
      <c r="V1946" s="382"/>
      <c r="W1946" s="382"/>
      <c r="X1946" s="382"/>
      <c r="Y1946" s="382"/>
      <c r="Z1946" s="382"/>
      <c r="AA1946" s="382"/>
      <c r="AB1946" s="382"/>
      <c r="AC1946" s="382"/>
      <c r="AD1946" s="382"/>
      <c r="AE1946" s="382"/>
      <c r="AF1946" s="382"/>
      <c r="AG1946" s="382"/>
      <c r="AH1946" s="382"/>
      <c r="AI1946" s="382"/>
    </row>
    <row r="1947" spans="1:37" ht="15.6">
      <c r="A1947" s="382">
        <v>16</v>
      </c>
      <c r="B1947" s="382">
        <v>188</v>
      </c>
      <c r="C1947" s="382">
        <v>2023</v>
      </c>
      <c r="D1947" s="382">
        <v>8</v>
      </c>
      <c r="E1947" s="382">
        <v>99</v>
      </c>
      <c r="F1947" s="382">
        <v>99</v>
      </c>
      <c r="G1947" s="382">
        <v>99</v>
      </c>
      <c r="H1947" s="382">
        <v>99</v>
      </c>
      <c r="I1947" s="382">
        <v>99</v>
      </c>
      <c r="J1947" s="382">
        <v>999</v>
      </c>
      <c r="K1947" s="382">
        <v>99</v>
      </c>
      <c r="L1947" s="382">
        <v>1</v>
      </c>
      <c r="M1947" s="382">
        <v>99</v>
      </c>
      <c r="N1947" s="382">
        <v>99</v>
      </c>
      <c r="O1947" s="382">
        <v>99</v>
      </c>
      <c r="P1947" s="382">
        <v>99</v>
      </c>
      <c r="Q1947" s="382">
        <v>6</v>
      </c>
      <c r="R1947" s="382">
        <v>26</v>
      </c>
      <c r="S1947" s="382">
        <v>1</v>
      </c>
      <c r="T1947" s="382">
        <v>2</v>
      </c>
      <c r="U1947" s="382">
        <v>4.9653846153846164</v>
      </c>
      <c r="V1947" s="382">
        <v>0</v>
      </c>
      <c r="W1947" s="382">
        <v>0</v>
      </c>
      <c r="X1947" s="382">
        <v>0</v>
      </c>
      <c r="Y1947" s="382">
        <v>0</v>
      </c>
      <c r="Z1947" s="382">
        <v>0.51361636962612356</v>
      </c>
      <c r="AA1947" s="382">
        <v>0</v>
      </c>
      <c r="AB1947" s="382">
        <v>0</v>
      </c>
      <c r="AC1947" s="382"/>
      <c r="AD1947" s="382"/>
      <c r="AE1947" s="382"/>
      <c r="AF1947" s="382">
        <v>2.2589052997393577</v>
      </c>
      <c r="AG1947" s="382">
        <v>1.2163524501352021</v>
      </c>
      <c r="AH1947" s="382">
        <v>0</v>
      </c>
      <c r="AI1947" s="382">
        <v>1</v>
      </c>
      <c r="AJ1947">
        <v>77.900000000000006</v>
      </c>
      <c r="AK1947">
        <v>10.365343694203712</v>
      </c>
    </row>
    <row r="1948" spans="1:37" ht="15.6">
      <c r="A1948" s="382">
        <v>16</v>
      </c>
      <c r="B1948" s="382">
        <v>189</v>
      </c>
      <c r="C1948" s="382">
        <v>2023</v>
      </c>
      <c r="D1948" s="382">
        <v>9</v>
      </c>
      <c r="E1948" s="382">
        <v>99</v>
      </c>
      <c r="F1948" s="382">
        <v>99</v>
      </c>
      <c r="G1948" s="382">
        <v>99</v>
      </c>
      <c r="H1948" s="382">
        <v>99</v>
      </c>
      <c r="I1948" s="382">
        <v>99</v>
      </c>
      <c r="J1948" s="382">
        <v>999</v>
      </c>
      <c r="K1948" s="382">
        <v>99</v>
      </c>
      <c r="L1948" s="382">
        <v>1</v>
      </c>
      <c r="M1948" s="382">
        <v>99</v>
      </c>
      <c r="N1948" s="382">
        <v>99</v>
      </c>
      <c r="O1948" s="382">
        <v>99</v>
      </c>
      <c r="P1948" s="382">
        <v>99</v>
      </c>
      <c r="Q1948" s="382">
        <v>7</v>
      </c>
      <c r="R1948" s="382">
        <v>27</v>
      </c>
      <c r="S1948" s="382">
        <v>1</v>
      </c>
      <c r="T1948" s="382">
        <v>2.2222222222222223</v>
      </c>
      <c r="U1948" s="382">
        <v>5.0037037037037049</v>
      </c>
      <c r="V1948" s="382">
        <v>0</v>
      </c>
      <c r="W1948" s="382">
        <v>0</v>
      </c>
      <c r="X1948" s="382">
        <v>0</v>
      </c>
      <c r="Y1948" s="382">
        <v>0</v>
      </c>
      <c r="Z1948" s="382">
        <v>1.2363271416164001</v>
      </c>
      <c r="AA1948" s="382">
        <v>0</v>
      </c>
      <c r="AB1948" s="382">
        <v>0.8314794192830981</v>
      </c>
      <c r="AC1948" s="382"/>
      <c r="AD1948" s="382">
        <v>51.801590580707121</v>
      </c>
      <c r="AE1948" s="382"/>
      <c r="AF1948" s="382">
        <v>1.3789581205311543</v>
      </c>
      <c r="AG1948" s="382">
        <v>0.66834536289026025</v>
      </c>
      <c r="AH1948" s="382">
        <v>0</v>
      </c>
      <c r="AI1948" s="382">
        <v>2</v>
      </c>
      <c r="AJ1948">
        <v>82</v>
      </c>
      <c r="AK1948">
        <v>10.75768017131746</v>
      </c>
    </row>
    <row r="1949" spans="1:37" ht="15.6">
      <c r="A1949" s="382">
        <v>16</v>
      </c>
      <c r="B1949" s="382">
        <v>190</v>
      </c>
      <c r="C1949" s="382">
        <v>2023</v>
      </c>
      <c r="D1949" s="382">
        <v>10</v>
      </c>
      <c r="E1949" s="382">
        <v>99</v>
      </c>
      <c r="F1949" s="382">
        <v>99</v>
      </c>
      <c r="G1949" s="382">
        <v>99</v>
      </c>
      <c r="H1949" s="382">
        <v>99</v>
      </c>
      <c r="I1949" s="382">
        <v>99</v>
      </c>
      <c r="J1949" s="382">
        <v>999</v>
      </c>
      <c r="K1949" s="382">
        <v>99</v>
      </c>
      <c r="L1949" s="382">
        <v>1</v>
      </c>
      <c r="M1949" s="382">
        <v>99</v>
      </c>
      <c r="N1949" s="382">
        <v>99</v>
      </c>
      <c r="O1949" s="382">
        <v>99</v>
      </c>
      <c r="P1949" s="382">
        <v>99</v>
      </c>
      <c r="Q1949" s="382">
        <v>7</v>
      </c>
      <c r="R1949" s="382">
        <v>12</v>
      </c>
      <c r="S1949" s="382">
        <v>1</v>
      </c>
      <c r="T1949" s="382">
        <v>2</v>
      </c>
      <c r="U1949" s="382">
        <v>5.1166666666666654</v>
      </c>
      <c r="V1949" s="382">
        <v>0</v>
      </c>
      <c r="W1949" s="382">
        <v>0</v>
      </c>
      <c r="X1949" s="382">
        <v>0</v>
      </c>
      <c r="Y1949" s="382">
        <v>0</v>
      </c>
      <c r="Z1949" s="382">
        <v>1.3378050015686997</v>
      </c>
      <c r="AA1949" s="382">
        <v>0</v>
      </c>
      <c r="AB1949" s="382">
        <v>0</v>
      </c>
      <c r="AC1949" s="382"/>
      <c r="AD1949" s="382"/>
      <c r="AE1949" s="382"/>
      <c r="AF1949" s="382">
        <v>0.57971014492753614</v>
      </c>
      <c r="AG1949" s="382">
        <v>0.28965543269049321</v>
      </c>
      <c r="AH1949" s="382">
        <v>0</v>
      </c>
      <c r="AI1949" s="382">
        <v>0</v>
      </c>
    </row>
    <row r="1950" spans="1:37" ht="15.6">
      <c r="A1950" s="382">
        <v>16</v>
      </c>
      <c r="B1950" s="382">
        <v>191</v>
      </c>
      <c r="C1950" s="382">
        <v>2023</v>
      </c>
      <c r="D1950" s="382">
        <v>11</v>
      </c>
      <c r="E1950" s="382">
        <v>99</v>
      </c>
      <c r="F1950" s="382">
        <v>99</v>
      </c>
      <c r="G1950" s="382">
        <v>99</v>
      </c>
      <c r="H1950" s="382">
        <v>99</v>
      </c>
      <c r="I1950" s="382">
        <v>99</v>
      </c>
      <c r="J1950" s="382">
        <v>999</v>
      </c>
      <c r="K1950" s="382">
        <v>99</v>
      </c>
      <c r="L1950" s="382">
        <v>1</v>
      </c>
      <c r="M1950" s="382">
        <v>99</v>
      </c>
      <c r="N1950" s="382">
        <v>99</v>
      </c>
      <c r="O1950" s="382">
        <v>99</v>
      </c>
      <c r="P1950" s="382">
        <v>99</v>
      </c>
      <c r="Q1950" s="382">
        <v>3</v>
      </c>
      <c r="R1950" s="382">
        <v>10</v>
      </c>
      <c r="S1950" s="382">
        <v>1</v>
      </c>
      <c r="T1950" s="382">
        <v>1.9</v>
      </c>
      <c r="U1950" s="382">
        <v>4.42</v>
      </c>
      <c r="V1950" s="382">
        <v>0</v>
      </c>
      <c r="W1950" s="382">
        <v>0</v>
      </c>
      <c r="X1950" s="382">
        <v>0</v>
      </c>
      <c r="Y1950" s="382">
        <v>0</v>
      </c>
      <c r="Z1950" s="382">
        <v>1.270275560656033</v>
      </c>
      <c r="AA1950" s="382">
        <v>0</v>
      </c>
      <c r="AB1950" s="382">
        <v>0.29999999999999977</v>
      </c>
      <c r="AC1950" s="382"/>
      <c r="AD1950" s="382">
        <v>8.3971281484453062</v>
      </c>
      <c r="AE1950" s="382"/>
      <c r="AF1950" s="382">
        <v>0.99900099900099915</v>
      </c>
      <c r="AG1950" s="382">
        <v>0.4280291292221875</v>
      </c>
      <c r="AH1950" s="382">
        <v>0</v>
      </c>
      <c r="AI1950" s="382">
        <v>2</v>
      </c>
      <c r="AJ1950">
        <v>82.550000000000011</v>
      </c>
      <c r="AK1950">
        <v>9.3285405746981418</v>
      </c>
    </row>
    <row r="1951" spans="1:37" ht="15.6">
      <c r="A1951" s="382">
        <v>16</v>
      </c>
      <c r="B1951" s="382">
        <v>192</v>
      </c>
      <c r="C1951" s="382">
        <v>2023</v>
      </c>
      <c r="D1951" s="382">
        <v>12</v>
      </c>
      <c r="E1951" s="382">
        <v>99</v>
      </c>
      <c r="F1951" s="382">
        <v>99</v>
      </c>
      <c r="G1951" s="382">
        <v>99</v>
      </c>
      <c r="H1951" s="382">
        <v>99</v>
      </c>
      <c r="I1951" s="382">
        <v>99</v>
      </c>
      <c r="J1951" s="382">
        <v>999</v>
      </c>
      <c r="K1951" s="382">
        <v>99</v>
      </c>
      <c r="L1951" s="382">
        <v>1</v>
      </c>
      <c r="M1951" s="382">
        <v>99</v>
      </c>
      <c r="N1951" s="382">
        <v>99</v>
      </c>
      <c r="O1951" s="382">
        <v>99</v>
      </c>
      <c r="P1951" s="382">
        <v>99</v>
      </c>
      <c r="Q1951" s="382"/>
      <c r="R1951" s="382">
        <v>0</v>
      </c>
      <c r="S1951" s="382"/>
      <c r="T1951" s="382"/>
      <c r="U1951" s="382"/>
      <c r="V1951" s="382"/>
      <c r="W1951" s="382"/>
      <c r="X1951" s="382"/>
      <c r="Y1951" s="382"/>
      <c r="Z1951" s="382"/>
      <c r="AA1951" s="382"/>
      <c r="AB1951" s="382"/>
      <c r="AC1951" s="382"/>
      <c r="AD1951" s="382"/>
      <c r="AE1951" s="382"/>
      <c r="AF1951" s="382"/>
      <c r="AG1951" s="382"/>
      <c r="AH1951" s="382"/>
      <c r="AI1951" s="382"/>
    </row>
    <row r="1952" spans="1:37" ht="15.6">
      <c r="A1952" s="382">
        <v>16</v>
      </c>
      <c r="B1952" s="382">
        <v>193</v>
      </c>
      <c r="C1952" s="382">
        <v>2023</v>
      </c>
      <c r="D1952" s="382">
        <v>1</v>
      </c>
      <c r="E1952" s="382">
        <v>99</v>
      </c>
      <c r="F1952" s="382">
        <v>99</v>
      </c>
      <c r="G1952" s="382">
        <v>99</v>
      </c>
      <c r="H1952" s="382">
        <v>99</v>
      </c>
      <c r="I1952" s="382">
        <v>99</v>
      </c>
      <c r="J1952" s="382">
        <v>999</v>
      </c>
      <c r="K1952" s="382">
        <v>99</v>
      </c>
      <c r="L1952" s="382">
        <v>2</v>
      </c>
      <c r="M1952" s="382">
        <v>99</v>
      </c>
      <c r="N1952" s="382">
        <v>99</v>
      </c>
      <c r="O1952" s="382">
        <v>99</v>
      </c>
      <c r="P1952" s="382">
        <v>99</v>
      </c>
      <c r="Q1952" s="382">
        <v>2</v>
      </c>
      <c r="R1952" s="382">
        <v>4</v>
      </c>
      <c r="S1952" s="382">
        <v>2</v>
      </c>
      <c r="T1952" s="382">
        <v>2</v>
      </c>
      <c r="U1952" s="382">
        <v>6.2250000000000014</v>
      </c>
      <c r="V1952" s="382">
        <v>0</v>
      </c>
      <c r="W1952" s="382">
        <v>0</v>
      </c>
      <c r="X1952" s="382">
        <v>0</v>
      </c>
      <c r="Y1952" s="382">
        <v>0</v>
      </c>
      <c r="Z1952" s="382">
        <v>1.0662434056068044</v>
      </c>
      <c r="AA1952" s="382">
        <v>0</v>
      </c>
      <c r="AB1952" s="382">
        <v>0</v>
      </c>
      <c r="AC1952" s="382"/>
      <c r="AD1952" s="382"/>
      <c r="AE1952" s="382"/>
      <c r="AF1952" s="382">
        <v>1.98019801980198</v>
      </c>
      <c r="AG1952" s="382">
        <v>1.3224281693132935</v>
      </c>
      <c r="AH1952" s="382">
        <v>0</v>
      </c>
      <c r="AI1952" s="382">
        <v>0</v>
      </c>
    </row>
    <row r="1953" spans="1:37" ht="15.6">
      <c r="A1953" s="382">
        <v>16</v>
      </c>
      <c r="B1953" s="382">
        <v>194</v>
      </c>
      <c r="C1953" s="382">
        <v>2023</v>
      </c>
      <c r="D1953" s="382">
        <v>2</v>
      </c>
      <c r="E1953" s="382">
        <v>99</v>
      </c>
      <c r="F1953" s="382">
        <v>99</v>
      </c>
      <c r="G1953" s="382">
        <v>99</v>
      </c>
      <c r="H1953" s="382">
        <v>99</v>
      </c>
      <c r="I1953" s="382">
        <v>99</v>
      </c>
      <c r="J1953" s="382">
        <v>999</v>
      </c>
      <c r="K1953" s="382">
        <v>99</v>
      </c>
      <c r="L1953" s="382">
        <v>2</v>
      </c>
      <c r="M1953" s="382">
        <v>99</v>
      </c>
      <c r="N1953" s="382">
        <v>99</v>
      </c>
      <c r="O1953" s="382">
        <v>99</v>
      </c>
      <c r="P1953" s="382">
        <v>99</v>
      </c>
      <c r="Q1953" s="382">
        <v>6</v>
      </c>
      <c r="R1953" s="382">
        <v>30</v>
      </c>
      <c r="S1953" s="382">
        <v>2</v>
      </c>
      <c r="T1953" s="382">
        <v>2.8</v>
      </c>
      <c r="U1953" s="382">
        <v>4.3233333333333341</v>
      </c>
      <c r="V1953" s="382">
        <v>0</v>
      </c>
      <c r="W1953" s="382">
        <v>0</v>
      </c>
      <c r="X1953" s="382">
        <v>0</v>
      </c>
      <c r="Y1953" s="382">
        <v>0</v>
      </c>
      <c r="Z1953" s="382">
        <v>1.1283271787129061</v>
      </c>
      <c r="AA1953" s="382">
        <v>0</v>
      </c>
      <c r="AB1953" s="382">
        <v>1.3266499161421601</v>
      </c>
      <c r="AC1953" s="382"/>
      <c r="AD1953" s="382">
        <v>-14.608014839324319</v>
      </c>
      <c r="AE1953" s="382"/>
      <c r="AF1953" s="382">
        <v>2.3130300693909023</v>
      </c>
      <c r="AG1953" s="382">
        <v>1.4643453913200557</v>
      </c>
      <c r="AH1953" s="382">
        <v>0</v>
      </c>
      <c r="AI1953" s="382">
        <v>4</v>
      </c>
      <c r="AJ1953">
        <v>87.625</v>
      </c>
      <c r="AK1953">
        <v>9.5210813072294247</v>
      </c>
    </row>
    <row r="1954" spans="1:37" ht="15.6">
      <c r="A1954" s="382">
        <v>16</v>
      </c>
      <c r="B1954" s="382">
        <v>195</v>
      </c>
      <c r="C1954" s="382">
        <v>2023</v>
      </c>
      <c r="D1954" s="382">
        <v>3</v>
      </c>
      <c r="E1954" s="382">
        <v>99</v>
      </c>
      <c r="F1954" s="382">
        <v>99</v>
      </c>
      <c r="G1954" s="382">
        <v>99</v>
      </c>
      <c r="H1954" s="382">
        <v>99</v>
      </c>
      <c r="I1954" s="382">
        <v>99</v>
      </c>
      <c r="J1954" s="382">
        <v>999</v>
      </c>
      <c r="K1954" s="382">
        <v>99</v>
      </c>
      <c r="L1954" s="382">
        <v>2</v>
      </c>
      <c r="M1954" s="382">
        <v>99</v>
      </c>
      <c r="N1954" s="382">
        <v>99</v>
      </c>
      <c r="O1954" s="382">
        <v>99</v>
      </c>
      <c r="P1954" s="382">
        <v>99</v>
      </c>
      <c r="Q1954" s="382">
        <v>23</v>
      </c>
      <c r="R1954" s="382">
        <v>78</v>
      </c>
      <c r="S1954" s="382">
        <v>2</v>
      </c>
      <c r="T1954" s="382">
        <v>2.2820512820512806</v>
      </c>
      <c r="U1954" s="382">
        <v>4.675641025641025</v>
      </c>
      <c r="V1954" s="382">
        <v>0</v>
      </c>
      <c r="W1954" s="382">
        <v>0</v>
      </c>
      <c r="X1954" s="382">
        <v>0</v>
      </c>
      <c r="Y1954" s="382">
        <v>0</v>
      </c>
      <c r="Z1954" s="382">
        <v>1.7051344707808538</v>
      </c>
      <c r="AA1954" s="382">
        <v>0</v>
      </c>
      <c r="AB1954" s="382">
        <v>0.86079027341510383</v>
      </c>
      <c r="AC1954" s="382"/>
      <c r="AD1954" s="382">
        <v>17.500812506260996</v>
      </c>
      <c r="AE1954" s="382"/>
      <c r="AF1954" s="382">
        <v>2.1109607577807847</v>
      </c>
      <c r="AG1954" s="382">
        <v>1.4994655044815397</v>
      </c>
      <c r="AH1954" s="382">
        <v>0</v>
      </c>
      <c r="AI1954" s="382">
        <v>0</v>
      </c>
    </row>
    <row r="1955" spans="1:37" ht="15.6">
      <c r="A1955" s="382">
        <v>16</v>
      </c>
      <c r="B1955" s="382">
        <v>196</v>
      </c>
      <c r="C1955" s="382">
        <v>2023</v>
      </c>
      <c r="D1955" s="382">
        <v>4</v>
      </c>
      <c r="E1955" s="382">
        <v>99</v>
      </c>
      <c r="F1955" s="382">
        <v>99</v>
      </c>
      <c r="G1955" s="382">
        <v>99</v>
      </c>
      <c r="H1955" s="382">
        <v>99</v>
      </c>
      <c r="I1955" s="382">
        <v>99</v>
      </c>
      <c r="J1955" s="382">
        <v>999</v>
      </c>
      <c r="K1955" s="382">
        <v>99</v>
      </c>
      <c r="L1955" s="382">
        <v>2</v>
      </c>
      <c r="M1955" s="382">
        <v>99</v>
      </c>
      <c r="N1955" s="382">
        <v>99</v>
      </c>
      <c r="O1955" s="382">
        <v>99</v>
      </c>
      <c r="P1955" s="382">
        <v>99</v>
      </c>
      <c r="Q1955" s="382">
        <v>11</v>
      </c>
      <c r="R1955" s="382">
        <v>46</v>
      </c>
      <c r="S1955" s="382">
        <v>2</v>
      </c>
      <c r="T1955" s="382">
        <v>2.1304347826086958</v>
      </c>
      <c r="U1955" s="382">
        <v>4.8934782608695642</v>
      </c>
      <c r="V1955" s="382">
        <v>0</v>
      </c>
      <c r="W1955" s="382">
        <v>0</v>
      </c>
      <c r="X1955" s="382">
        <v>0</v>
      </c>
      <c r="Y1955" s="382">
        <v>0</v>
      </c>
      <c r="Z1955" s="382">
        <v>1.9147484990841004</v>
      </c>
      <c r="AA1955" s="382">
        <v>0</v>
      </c>
      <c r="AB1955" s="382">
        <v>0.61179335997696815</v>
      </c>
      <c r="AC1955" s="382"/>
      <c r="AD1955" s="382">
        <v>45.724719300278281</v>
      </c>
      <c r="AE1955" s="382"/>
      <c r="AF1955" s="382">
        <v>1.672119229371138</v>
      </c>
      <c r="AG1955" s="382">
        <v>1.269155737982206</v>
      </c>
      <c r="AH1955" s="382">
        <v>0</v>
      </c>
      <c r="AI1955" s="382">
        <v>0</v>
      </c>
    </row>
    <row r="1956" spans="1:37" ht="15.6">
      <c r="A1956" s="382">
        <v>16</v>
      </c>
      <c r="B1956" s="382">
        <v>197</v>
      </c>
      <c r="C1956" s="382">
        <v>2023</v>
      </c>
      <c r="D1956" s="382">
        <v>5</v>
      </c>
      <c r="E1956" s="382">
        <v>99</v>
      </c>
      <c r="F1956" s="382">
        <v>99</v>
      </c>
      <c r="G1956" s="382">
        <v>99</v>
      </c>
      <c r="H1956" s="382">
        <v>99</v>
      </c>
      <c r="I1956" s="382">
        <v>99</v>
      </c>
      <c r="J1956" s="382">
        <v>999</v>
      </c>
      <c r="K1956" s="382">
        <v>99</v>
      </c>
      <c r="L1956" s="382">
        <v>2</v>
      </c>
      <c r="M1956" s="382">
        <v>99</v>
      </c>
      <c r="N1956" s="382">
        <v>99</v>
      </c>
      <c r="O1956" s="382">
        <v>99</v>
      </c>
      <c r="P1956" s="382">
        <v>99</v>
      </c>
      <c r="Q1956" s="382">
        <v>12</v>
      </c>
      <c r="R1956" s="382">
        <v>59</v>
      </c>
      <c r="S1956" s="382">
        <v>2</v>
      </c>
      <c r="T1956" s="382">
        <v>2.35593220338983</v>
      </c>
      <c r="U1956" s="382">
        <v>4.7118644067796627</v>
      </c>
      <c r="V1956" s="382">
        <v>0</v>
      </c>
      <c r="W1956" s="382">
        <v>0</v>
      </c>
      <c r="X1956" s="382">
        <v>0</v>
      </c>
      <c r="Y1956" s="382">
        <v>0</v>
      </c>
      <c r="Z1956" s="382">
        <v>1.0890961492413953</v>
      </c>
      <c r="AA1956" s="382">
        <v>0</v>
      </c>
      <c r="AB1956" s="382">
        <v>0.97010766245791102</v>
      </c>
      <c r="AC1956" s="382"/>
      <c r="AD1956" s="382">
        <v>9.2255799948277986</v>
      </c>
      <c r="AE1956" s="382"/>
      <c r="AF1956" s="382">
        <v>4.0577716643741404</v>
      </c>
      <c r="AG1956" s="382">
        <v>2.91450437699848</v>
      </c>
      <c r="AH1956" s="382">
        <v>1.6949152542372876</v>
      </c>
      <c r="AI1956" s="382">
        <v>11</v>
      </c>
      <c r="AJ1956">
        <v>81.290909090909111</v>
      </c>
      <c r="AK1956">
        <v>9.2280556520785151</v>
      </c>
    </row>
    <row r="1957" spans="1:37" ht="15.6">
      <c r="A1957" s="382">
        <v>16</v>
      </c>
      <c r="B1957" s="382">
        <v>198</v>
      </c>
      <c r="C1957" s="382">
        <v>2023</v>
      </c>
      <c r="D1957" s="382">
        <v>6</v>
      </c>
      <c r="E1957" s="382">
        <v>99</v>
      </c>
      <c r="F1957" s="382">
        <v>99</v>
      </c>
      <c r="G1957" s="382">
        <v>99</v>
      </c>
      <c r="H1957" s="382">
        <v>99</v>
      </c>
      <c r="I1957" s="382">
        <v>99</v>
      </c>
      <c r="J1957" s="382">
        <v>999</v>
      </c>
      <c r="K1957" s="382">
        <v>99</v>
      </c>
      <c r="L1957" s="382">
        <v>2</v>
      </c>
      <c r="M1957" s="382">
        <v>99</v>
      </c>
      <c r="N1957" s="382">
        <v>99</v>
      </c>
      <c r="O1957" s="382">
        <v>99</v>
      </c>
      <c r="P1957" s="382">
        <v>99</v>
      </c>
      <c r="Q1957" s="382">
        <v>11</v>
      </c>
      <c r="R1957" s="382">
        <v>68</v>
      </c>
      <c r="S1957" s="382">
        <v>2</v>
      </c>
      <c r="T1957" s="382">
        <v>2.0588235294117654</v>
      </c>
      <c r="U1957" s="382">
        <v>5.1867647058823527</v>
      </c>
      <c r="V1957" s="382">
        <v>0</v>
      </c>
      <c r="W1957" s="382">
        <v>0</v>
      </c>
      <c r="X1957" s="382">
        <v>0</v>
      </c>
      <c r="Y1957" s="382">
        <v>0</v>
      </c>
      <c r="Z1957" s="382">
        <v>1.2675711387119462</v>
      </c>
      <c r="AA1957" s="382">
        <v>0</v>
      </c>
      <c r="AB1957" s="382">
        <v>0.37894408019779857</v>
      </c>
      <c r="AC1957" s="382"/>
      <c r="AD1957" s="382">
        <v>-2.8994830400760438</v>
      </c>
      <c r="AE1957" s="382"/>
      <c r="AF1957" s="382">
        <v>4.8261178140525196</v>
      </c>
      <c r="AG1957" s="382">
        <v>3.1924619158392087</v>
      </c>
      <c r="AH1957" s="382">
        <v>0</v>
      </c>
      <c r="AI1957" s="382">
        <v>8</v>
      </c>
      <c r="AJ1957">
        <v>68.537499999999994</v>
      </c>
      <c r="AK1957">
        <v>11.375538532577361</v>
      </c>
    </row>
    <row r="1958" spans="1:37" ht="15.6">
      <c r="A1958" s="382">
        <v>16</v>
      </c>
      <c r="B1958" s="382">
        <v>199</v>
      </c>
      <c r="C1958" s="382">
        <v>2023</v>
      </c>
      <c r="D1958" s="382">
        <v>7</v>
      </c>
      <c r="E1958" s="382">
        <v>99</v>
      </c>
      <c r="F1958" s="382">
        <v>99</v>
      </c>
      <c r="G1958" s="382">
        <v>99</v>
      </c>
      <c r="H1958" s="382">
        <v>99</v>
      </c>
      <c r="I1958" s="382">
        <v>99</v>
      </c>
      <c r="J1958" s="382">
        <v>999</v>
      </c>
      <c r="K1958" s="382">
        <v>99</v>
      </c>
      <c r="L1958" s="382">
        <v>2</v>
      </c>
      <c r="M1958" s="382">
        <v>99</v>
      </c>
      <c r="N1958" s="382">
        <v>99</v>
      </c>
      <c r="O1958" s="382">
        <v>99</v>
      </c>
      <c r="P1958" s="382">
        <v>99</v>
      </c>
      <c r="Q1958" s="382">
        <v>5</v>
      </c>
      <c r="R1958" s="382">
        <v>22</v>
      </c>
      <c r="S1958" s="382">
        <v>2</v>
      </c>
      <c r="T1958" s="382">
        <v>2.1363636363636358</v>
      </c>
      <c r="U1958" s="382">
        <v>5.1045454545454554</v>
      </c>
      <c r="V1958" s="382">
        <v>0</v>
      </c>
      <c r="W1958" s="382">
        <v>0</v>
      </c>
      <c r="X1958" s="382">
        <v>0</v>
      </c>
      <c r="Y1958" s="382">
        <v>0</v>
      </c>
      <c r="Z1958" s="382">
        <v>0.63207973657477201</v>
      </c>
      <c r="AA1958" s="382">
        <v>0</v>
      </c>
      <c r="AB1958" s="382">
        <v>0.62489668567579693</v>
      </c>
      <c r="AC1958" s="382"/>
      <c r="AD1958" s="382">
        <v>-27.77595950809242</v>
      </c>
      <c r="AE1958" s="382"/>
      <c r="AF1958" s="382">
        <v>7.1895424836601318</v>
      </c>
      <c r="AG1958" s="382">
        <v>4.7604917337855044</v>
      </c>
      <c r="AH1958" s="382">
        <v>0</v>
      </c>
      <c r="AI1958" s="382">
        <v>1</v>
      </c>
      <c r="AJ1958">
        <v>91.8</v>
      </c>
      <c r="AK1958">
        <v>5.9460668572241513</v>
      </c>
    </row>
    <row r="1959" spans="1:37" ht="15.6">
      <c r="A1959" s="382">
        <v>16</v>
      </c>
      <c r="B1959" s="382">
        <v>200</v>
      </c>
      <c r="C1959" s="382">
        <v>2023</v>
      </c>
      <c r="D1959" s="382">
        <v>8</v>
      </c>
      <c r="E1959" s="382">
        <v>99</v>
      </c>
      <c r="F1959" s="382">
        <v>99</v>
      </c>
      <c r="G1959" s="382">
        <v>99</v>
      </c>
      <c r="H1959" s="382">
        <v>99</v>
      </c>
      <c r="I1959" s="382">
        <v>99</v>
      </c>
      <c r="J1959" s="382">
        <v>999</v>
      </c>
      <c r="K1959" s="382">
        <v>99</v>
      </c>
      <c r="L1959" s="382">
        <v>2</v>
      </c>
      <c r="M1959" s="382">
        <v>99</v>
      </c>
      <c r="N1959" s="382">
        <v>99</v>
      </c>
      <c r="O1959" s="382">
        <v>99</v>
      </c>
      <c r="P1959" s="382">
        <v>99</v>
      </c>
      <c r="Q1959" s="382">
        <v>16</v>
      </c>
      <c r="R1959" s="382">
        <v>80</v>
      </c>
      <c r="S1959" s="382">
        <v>2</v>
      </c>
      <c r="T1959" s="382">
        <v>2.0874999999999999</v>
      </c>
      <c r="U1959" s="382">
        <v>5.5887499999999992</v>
      </c>
      <c r="V1959" s="382">
        <v>0</v>
      </c>
      <c r="W1959" s="382">
        <v>0</v>
      </c>
      <c r="X1959" s="382">
        <v>0</v>
      </c>
      <c r="Y1959" s="382">
        <v>0</v>
      </c>
      <c r="Z1959" s="382">
        <v>0.96163841307428477</v>
      </c>
      <c r="AA1959" s="382">
        <v>0</v>
      </c>
      <c r="AB1959" s="382">
        <v>0.47942022276912816</v>
      </c>
      <c r="AC1959" s="382"/>
      <c r="AD1959" s="382">
        <v>11.601089376940612</v>
      </c>
      <c r="AE1959" s="382"/>
      <c r="AF1959" s="382">
        <v>6.9504778453518696</v>
      </c>
      <c r="AG1959" s="382">
        <v>4.2124800964790774</v>
      </c>
      <c r="AH1959" s="382">
        <v>0</v>
      </c>
      <c r="AI1959" s="382">
        <v>7</v>
      </c>
      <c r="AJ1959">
        <v>87.399999999999977</v>
      </c>
      <c r="AK1959">
        <v>10.186516863187812</v>
      </c>
    </row>
    <row r="1960" spans="1:37" ht="15.6">
      <c r="A1960" s="382">
        <v>16</v>
      </c>
      <c r="B1960" s="382">
        <v>201</v>
      </c>
      <c r="C1960" s="382">
        <v>2023</v>
      </c>
      <c r="D1960" s="382">
        <v>9</v>
      </c>
      <c r="E1960" s="382">
        <v>99</v>
      </c>
      <c r="F1960" s="382">
        <v>99</v>
      </c>
      <c r="G1960" s="382">
        <v>99</v>
      </c>
      <c r="H1960" s="382">
        <v>99</v>
      </c>
      <c r="I1960" s="382">
        <v>99</v>
      </c>
      <c r="J1960" s="382">
        <v>999</v>
      </c>
      <c r="K1960" s="382">
        <v>99</v>
      </c>
      <c r="L1960" s="382">
        <v>2</v>
      </c>
      <c r="M1960" s="382">
        <v>99</v>
      </c>
      <c r="N1960" s="382">
        <v>99</v>
      </c>
      <c r="O1960" s="382">
        <v>99</v>
      </c>
      <c r="P1960" s="382">
        <v>99</v>
      </c>
      <c r="Q1960" s="382">
        <v>23</v>
      </c>
      <c r="R1960" s="382">
        <v>84</v>
      </c>
      <c r="S1960" s="382">
        <v>2</v>
      </c>
      <c r="T1960" s="382">
        <v>2.3571428571428577</v>
      </c>
      <c r="U1960" s="382">
        <v>5.7809523809523826</v>
      </c>
      <c r="V1960" s="382">
        <v>0</v>
      </c>
      <c r="W1960" s="382">
        <v>0</v>
      </c>
      <c r="X1960" s="382">
        <v>0</v>
      </c>
      <c r="Y1960" s="382">
        <v>0</v>
      </c>
      <c r="Z1960" s="382">
        <v>1.5416036942461535</v>
      </c>
      <c r="AA1960" s="382">
        <v>0</v>
      </c>
      <c r="AB1960" s="382">
        <v>1.0193702204098878</v>
      </c>
      <c r="AC1960" s="382"/>
      <c r="AD1960" s="382">
        <v>60.886038406378802</v>
      </c>
      <c r="AE1960" s="382"/>
      <c r="AF1960" s="382">
        <v>4.2900919305413669</v>
      </c>
      <c r="AG1960" s="382">
        <v>2.4022835545485592</v>
      </c>
      <c r="AH1960" s="382">
        <v>3.5714285714285721</v>
      </c>
      <c r="AI1960" s="382">
        <v>14</v>
      </c>
      <c r="AJ1960">
        <v>83.242857142857119</v>
      </c>
      <c r="AK1960">
        <v>10.260268684099255</v>
      </c>
    </row>
    <row r="1961" spans="1:37" ht="15.6">
      <c r="A1961" s="382">
        <v>16</v>
      </c>
      <c r="B1961" s="382">
        <v>202</v>
      </c>
      <c r="C1961" s="382">
        <v>2023</v>
      </c>
      <c r="D1961" s="382">
        <v>10</v>
      </c>
      <c r="E1961" s="382">
        <v>99</v>
      </c>
      <c r="F1961" s="382">
        <v>99</v>
      </c>
      <c r="G1961" s="382">
        <v>99</v>
      </c>
      <c r="H1961" s="382">
        <v>99</v>
      </c>
      <c r="I1961" s="382">
        <v>99</v>
      </c>
      <c r="J1961" s="382">
        <v>999</v>
      </c>
      <c r="K1961" s="382">
        <v>99</v>
      </c>
      <c r="L1961" s="382">
        <v>2</v>
      </c>
      <c r="M1961" s="382">
        <v>99</v>
      </c>
      <c r="N1961" s="382">
        <v>99</v>
      </c>
      <c r="O1961" s="382">
        <v>99</v>
      </c>
      <c r="P1961" s="382">
        <v>99</v>
      </c>
      <c r="Q1961" s="382">
        <v>32</v>
      </c>
      <c r="R1961" s="382">
        <v>60</v>
      </c>
      <c r="S1961" s="382">
        <v>2</v>
      </c>
      <c r="T1961" s="382">
        <v>2.2333333333333338</v>
      </c>
      <c r="U1961" s="382">
        <v>6.4550000000000001</v>
      </c>
      <c r="V1961" s="382">
        <v>0</v>
      </c>
      <c r="W1961" s="382">
        <v>0</v>
      </c>
      <c r="X1961" s="382">
        <v>0</v>
      </c>
      <c r="Y1961" s="382">
        <v>0</v>
      </c>
      <c r="Z1961" s="382">
        <v>2.2349067840367143</v>
      </c>
      <c r="AA1961" s="382">
        <v>0</v>
      </c>
      <c r="AB1961" s="382">
        <v>0.76084748070088881</v>
      </c>
      <c r="AC1961" s="382"/>
      <c r="AD1961" s="382">
        <v>13.653463865973301</v>
      </c>
      <c r="AE1961" s="382"/>
      <c r="AF1961" s="382">
        <v>2.8985507246376807</v>
      </c>
      <c r="AG1961" s="382">
        <v>1.8270936332414975</v>
      </c>
      <c r="AH1961" s="382">
        <v>0</v>
      </c>
      <c r="AI1961" s="382">
        <v>3</v>
      </c>
      <c r="AJ1961">
        <v>75.633333333333312</v>
      </c>
      <c r="AK1961">
        <v>9.6543104611349406</v>
      </c>
    </row>
    <row r="1962" spans="1:37" ht="15.6">
      <c r="A1962" s="382">
        <v>16</v>
      </c>
      <c r="B1962" s="382">
        <v>203</v>
      </c>
      <c r="C1962" s="382">
        <v>2023</v>
      </c>
      <c r="D1962" s="382">
        <v>11</v>
      </c>
      <c r="E1962" s="382">
        <v>99</v>
      </c>
      <c r="F1962" s="382">
        <v>99</v>
      </c>
      <c r="G1962" s="382">
        <v>99</v>
      </c>
      <c r="H1962" s="382">
        <v>99</v>
      </c>
      <c r="I1962" s="382">
        <v>99</v>
      </c>
      <c r="J1962" s="382">
        <v>999</v>
      </c>
      <c r="K1962" s="382">
        <v>99</v>
      </c>
      <c r="L1962" s="382">
        <v>2</v>
      </c>
      <c r="M1962" s="382">
        <v>99</v>
      </c>
      <c r="N1962" s="382">
        <v>99</v>
      </c>
      <c r="O1962" s="382">
        <v>99</v>
      </c>
      <c r="P1962" s="382">
        <v>99</v>
      </c>
      <c r="Q1962" s="382">
        <v>8</v>
      </c>
      <c r="R1962" s="382">
        <v>14</v>
      </c>
      <c r="S1962" s="382">
        <v>2</v>
      </c>
      <c r="T1962" s="382">
        <v>2.2142857142857153</v>
      </c>
      <c r="U1962" s="382">
        <v>6.0214285714285696</v>
      </c>
      <c r="V1962" s="382">
        <v>0</v>
      </c>
      <c r="W1962" s="382">
        <v>0</v>
      </c>
      <c r="X1962" s="382">
        <v>0</v>
      </c>
      <c r="Y1962" s="382">
        <v>0</v>
      </c>
      <c r="Z1962" s="382">
        <v>1.5821227022257061</v>
      </c>
      <c r="AA1962" s="382">
        <v>0</v>
      </c>
      <c r="AB1962" s="382">
        <v>0.7726181304565688</v>
      </c>
      <c r="AC1962" s="382"/>
      <c r="AD1962" s="382">
        <v>57.47418364607848</v>
      </c>
      <c r="AE1962" s="382"/>
      <c r="AF1962" s="382">
        <v>1.3986013986013983</v>
      </c>
      <c r="AG1962" s="382">
        <v>0.81635419894638972</v>
      </c>
      <c r="AH1962" s="382">
        <v>0</v>
      </c>
      <c r="AI1962" s="382">
        <v>1</v>
      </c>
      <c r="AJ1962">
        <v>76.2</v>
      </c>
      <c r="AK1962">
        <v>9.7185962817536602</v>
      </c>
    </row>
    <row r="1963" spans="1:37" ht="15.6">
      <c r="A1963" s="382">
        <v>16</v>
      </c>
      <c r="B1963" s="382">
        <v>204</v>
      </c>
      <c r="C1963" s="382">
        <v>2023</v>
      </c>
      <c r="D1963" s="382">
        <v>12</v>
      </c>
      <c r="E1963" s="382">
        <v>99</v>
      </c>
      <c r="F1963" s="382">
        <v>99</v>
      </c>
      <c r="G1963" s="382">
        <v>99</v>
      </c>
      <c r="H1963" s="382">
        <v>99</v>
      </c>
      <c r="I1963" s="382">
        <v>99</v>
      </c>
      <c r="J1963" s="382">
        <v>999</v>
      </c>
      <c r="K1963" s="382">
        <v>99</v>
      </c>
      <c r="L1963" s="382">
        <v>2</v>
      </c>
      <c r="M1963" s="382">
        <v>99</v>
      </c>
      <c r="N1963" s="382">
        <v>99</v>
      </c>
      <c r="O1963" s="382">
        <v>99</v>
      </c>
      <c r="P1963" s="382">
        <v>99</v>
      </c>
      <c r="Q1963" s="382">
        <v>1</v>
      </c>
      <c r="R1963" s="382">
        <v>3</v>
      </c>
      <c r="S1963" s="382">
        <v>2</v>
      </c>
      <c r="T1963" s="382">
        <v>3</v>
      </c>
      <c r="U1963" s="382">
        <v>6.5666666666666647</v>
      </c>
      <c r="V1963" s="382">
        <v>0</v>
      </c>
      <c r="W1963" s="382">
        <v>0</v>
      </c>
      <c r="X1963" s="382">
        <v>0</v>
      </c>
      <c r="Y1963" s="382">
        <v>0</v>
      </c>
      <c r="Z1963" s="382">
        <v>0.24944382578494881</v>
      </c>
      <c r="AA1963" s="382">
        <v>0</v>
      </c>
      <c r="AB1963" s="382">
        <v>1.4142135623730951</v>
      </c>
      <c r="AC1963" s="382"/>
      <c r="AD1963" s="382">
        <v>-75.592894601839276</v>
      </c>
      <c r="AE1963" s="382"/>
      <c r="AF1963" s="382">
        <v>3.0303030303030303</v>
      </c>
      <c r="AG1963" s="382">
        <v>2.0277920741121971</v>
      </c>
      <c r="AH1963" s="382">
        <v>0</v>
      </c>
      <c r="AI1963" s="382">
        <v>0</v>
      </c>
    </row>
    <row r="1964" spans="1:37" ht="15.6">
      <c r="A1964" s="382">
        <v>16</v>
      </c>
      <c r="B1964" s="382">
        <v>205</v>
      </c>
      <c r="C1964" s="382">
        <v>2023</v>
      </c>
      <c r="D1964" s="382">
        <v>1</v>
      </c>
      <c r="E1964" s="382">
        <v>99</v>
      </c>
      <c r="F1964" s="382">
        <v>99</v>
      </c>
      <c r="G1964" s="382">
        <v>99</v>
      </c>
      <c r="H1964" s="382">
        <v>99</v>
      </c>
      <c r="I1964" s="382">
        <v>99</v>
      </c>
      <c r="J1964" s="382">
        <v>999</v>
      </c>
      <c r="K1964" s="382">
        <v>99</v>
      </c>
      <c r="L1964" s="382">
        <v>3</v>
      </c>
      <c r="M1964" s="382">
        <v>99</v>
      </c>
      <c r="N1964" s="382">
        <v>99</v>
      </c>
      <c r="O1964" s="382">
        <v>99</v>
      </c>
      <c r="P1964" s="382">
        <v>99</v>
      </c>
      <c r="Q1964" s="382">
        <v>3</v>
      </c>
      <c r="R1964" s="382">
        <v>4</v>
      </c>
      <c r="S1964" s="382">
        <v>3</v>
      </c>
      <c r="T1964" s="382">
        <v>2.75</v>
      </c>
      <c r="U1964" s="382">
        <v>7.7750000000000004</v>
      </c>
      <c r="V1964" s="382">
        <v>0</v>
      </c>
      <c r="W1964" s="382">
        <v>0</v>
      </c>
      <c r="X1964" s="382">
        <v>0</v>
      </c>
      <c r="Y1964" s="382">
        <v>0</v>
      </c>
      <c r="Z1964" s="382">
        <v>2.1358546298847214</v>
      </c>
      <c r="AA1964" s="382">
        <v>0</v>
      </c>
      <c r="AB1964" s="382">
        <v>1.299038105676658</v>
      </c>
      <c r="AC1964" s="382"/>
      <c r="AD1964" s="382">
        <v>65.551015654113598</v>
      </c>
      <c r="AE1964" s="382"/>
      <c r="AF1964" s="382">
        <v>1.98019801980198</v>
      </c>
      <c r="AG1964" s="382">
        <v>1.6517074725158003</v>
      </c>
      <c r="AH1964" s="382">
        <v>0</v>
      </c>
      <c r="AI1964" s="382">
        <v>0</v>
      </c>
    </row>
    <row r="1965" spans="1:37" ht="15.6">
      <c r="A1965" s="382">
        <v>16</v>
      </c>
      <c r="B1965" s="382">
        <v>206</v>
      </c>
      <c r="C1965" s="382">
        <v>2023</v>
      </c>
      <c r="D1965" s="382">
        <v>2</v>
      </c>
      <c r="E1965" s="382">
        <v>99</v>
      </c>
      <c r="F1965" s="382">
        <v>99</v>
      </c>
      <c r="G1965" s="382">
        <v>99</v>
      </c>
      <c r="H1965" s="382">
        <v>99</v>
      </c>
      <c r="I1965" s="382">
        <v>99</v>
      </c>
      <c r="J1965" s="382">
        <v>999</v>
      </c>
      <c r="K1965" s="382">
        <v>99</v>
      </c>
      <c r="L1965" s="382">
        <v>3</v>
      </c>
      <c r="M1965" s="382">
        <v>99</v>
      </c>
      <c r="N1965" s="382">
        <v>99</v>
      </c>
      <c r="O1965" s="382">
        <v>99</v>
      </c>
      <c r="P1965" s="382">
        <v>99</v>
      </c>
      <c r="Q1965" s="382">
        <v>7</v>
      </c>
      <c r="R1965" s="382">
        <v>60</v>
      </c>
      <c r="S1965" s="382">
        <v>3</v>
      </c>
      <c r="T1965" s="382">
        <v>3.8</v>
      </c>
      <c r="U1965" s="382">
        <v>4.7850000000000001</v>
      </c>
      <c r="V1965" s="382">
        <v>0</v>
      </c>
      <c r="W1965" s="382">
        <v>0</v>
      </c>
      <c r="X1965" s="382">
        <v>0</v>
      </c>
      <c r="Y1965" s="382">
        <v>0</v>
      </c>
      <c r="Z1965" s="382">
        <v>1.0771606194064118</v>
      </c>
      <c r="AA1965" s="382">
        <v>0</v>
      </c>
      <c r="AB1965" s="382">
        <v>1.4352700094407325</v>
      </c>
      <c r="AC1965" s="382"/>
      <c r="AD1965" s="382">
        <v>-1.8111063520792781</v>
      </c>
      <c r="AE1965" s="382"/>
      <c r="AF1965" s="382">
        <v>4.6260601387818046</v>
      </c>
      <c r="AG1965" s="382">
        <v>3.2414307004470935</v>
      </c>
      <c r="AH1965" s="382">
        <v>0</v>
      </c>
      <c r="AI1965" s="382">
        <v>0</v>
      </c>
    </row>
    <row r="1966" spans="1:37" ht="15.6">
      <c r="A1966" s="382">
        <v>16</v>
      </c>
      <c r="B1966" s="382">
        <v>207</v>
      </c>
      <c r="C1966" s="382">
        <v>2023</v>
      </c>
      <c r="D1966" s="382">
        <v>3</v>
      </c>
      <c r="E1966" s="382">
        <v>99</v>
      </c>
      <c r="F1966" s="382">
        <v>99</v>
      </c>
      <c r="G1966" s="382">
        <v>99</v>
      </c>
      <c r="H1966" s="382">
        <v>99</v>
      </c>
      <c r="I1966" s="382">
        <v>99</v>
      </c>
      <c r="J1966" s="382">
        <v>999</v>
      </c>
      <c r="K1966" s="382">
        <v>99</v>
      </c>
      <c r="L1966" s="382">
        <v>3</v>
      </c>
      <c r="M1966" s="382">
        <v>99</v>
      </c>
      <c r="N1966" s="382">
        <v>99</v>
      </c>
      <c r="O1966" s="382">
        <v>99</v>
      </c>
      <c r="P1966" s="382">
        <v>99</v>
      </c>
      <c r="Q1966" s="382">
        <v>38</v>
      </c>
      <c r="R1966" s="382">
        <v>158</v>
      </c>
      <c r="S1966" s="382">
        <v>3</v>
      </c>
      <c r="T1966" s="382">
        <v>2.9556962025316462</v>
      </c>
      <c r="U1966" s="382">
        <v>4.9468354430379762</v>
      </c>
      <c r="V1966" s="382">
        <v>0</v>
      </c>
      <c r="W1966" s="382">
        <v>0</v>
      </c>
      <c r="X1966" s="382">
        <v>0</v>
      </c>
      <c r="Y1966" s="382">
        <v>0</v>
      </c>
      <c r="Z1966" s="382">
        <v>1.7125253721145879</v>
      </c>
      <c r="AA1966" s="382">
        <v>0</v>
      </c>
      <c r="AB1966" s="382">
        <v>1.3795290735135388</v>
      </c>
      <c r="AC1966" s="382"/>
      <c r="AD1966" s="382">
        <v>6.919317584516306</v>
      </c>
      <c r="AE1966" s="382"/>
      <c r="AF1966" s="382">
        <v>4.2760487144790256</v>
      </c>
      <c r="AG1966" s="382">
        <v>3.213551517144972</v>
      </c>
      <c r="AH1966" s="382">
        <v>0</v>
      </c>
      <c r="AI1966" s="382">
        <v>0</v>
      </c>
    </row>
    <row r="1967" spans="1:37" ht="15.6">
      <c r="A1967" s="382">
        <v>16</v>
      </c>
      <c r="B1967" s="382">
        <v>208</v>
      </c>
      <c r="C1967" s="382">
        <v>2023</v>
      </c>
      <c r="D1967" s="382">
        <v>4</v>
      </c>
      <c r="E1967" s="382">
        <v>99</v>
      </c>
      <c r="F1967" s="382">
        <v>99</v>
      </c>
      <c r="G1967" s="382">
        <v>99</v>
      </c>
      <c r="H1967" s="382">
        <v>99</v>
      </c>
      <c r="I1967" s="382">
        <v>99</v>
      </c>
      <c r="J1967" s="382">
        <v>999</v>
      </c>
      <c r="K1967" s="382">
        <v>99</v>
      </c>
      <c r="L1967" s="382">
        <v>3</v>
      </c>
      <c r="M1967" s="382">
        <v>99</v>
      </c>
      <c r="N1967" s="382">
        <v>99</v>
      </c>
      <c r="O1967" s="382">
        <v>99</v>
      </c>
      <c r="P1967" s="382">
        <v>99</v>
      </c>
      <c r="Q1967" s="382">
        <v>26</v>
      </c>
      <c r="R1967" s="382">
        <v>100</v>
      </c>
      <c r="S1967" s="382">
        <v>3</v>
      </c>
      <c r="T1967" s="382">
        <v>2.5099999999999998</v>
      </c>
      <c r="U1967" s="382">
        <v>4.9389999999999992</v>
      </c>
      <c r="V1967" s="382">
        <v>0</v>
      </c>
      <c r="W1967" s="382">
        <v>0</v>
      </c>
      <c r="X1967" s="382">
        <v>0</v>
      </c>
      <c r="Y1967" s="382">
        <v>0</v>
      </c>
      <c r="Z1967" s="382">
        <v>1.4173845632008319</v>
      </c>
      <c r="AA1967" s="382">
        <v>0</v>
      </c>
      <c r="AB1967" s="382">
        <v>1.1268983982595773</v>
      </c>
      <c r="AC1967" s="382"/>
      <c r="AD1967" s="382">
        <v>38.761034434592773</v>
      </c>
      <c r="AE1967" s="382"/>
      <c r="AF1967" s="382">
        <v>3.6350418029807345</v>
      </c>
      <c r="AG1967" s="382">
        <v>2.7847002176339912</v>
      </c>
      <c r="AH1967" s="382">
        <v>0</v>
      </c>
      <c r="AI1967" s="382">
        <v>1</v>
      </c>
      <c r="AJ1967">
        <v>71.8</v>
      </c>
      <c r="AK1967">
        <v>13.508174790767562</v>
      </c>
    </row>
    <row r="1968" spans="1:37" ht="15.6">
      <c r="A1968" s="382">
        <v>16</v>
      </c>
      <c r="B1968" s="382">
        <v>209</v>
      </c>
      <c r="C1968" s="382">
        <v>2023</v>
      </c>
      <c r="D1968" s="382">
        <v>5</v>
      </c>
      <c r="E1968" s="382">
        <v>99</v>
      </c>
      <c r="F1968" s="382">
        <v>99</v>
      </c>
      <c r="G1968" s="382">
        <v>99</v>
      </c>
      <c r="H1968" s="382">
        <v>99</v>
      </c>
      <c r="I1968" s="382">
        <v>99</v>
      </c>
      <c r="J1968" s="382">
        <v>999</v>
      </c>
      <c r="K1968" s="382">
        <v>99</v>
      </c>
      <c r="L1968" s="382">
        <v>3</v>
      </c>
      <c r="M1968" s="382">
        <v>99</v>
      </c>
      <c r="N1968" s="382">
        <v>99</v>
      </c>
      <c r="O1968" s="382">
        <v>99</v>
      </c>
      <c r="P1968" s="382">
        <v>99</v>
      </c>
      <c r="Q1968" s="382">
        <v>18</v>
      </c>
      <c r="R1968" s="382">
        <v>68</v>
      </c>
      <c r="S1968" s="382">
        <v>3</v>
      </c>
      <c r="T1968" s="382">
        <v>3.0735294117647061</v>
      </c>
      <c r="U1968" s="382">
        <v>6.0500000000000016</v>
      </c>
      <c r="V1968" s="382">
        <v>0</v>
      </c>
      <c r="W1968" s="382">
        <v>0</v>
      </c>
      <c r="X1968" s="382">
        <v>0</v>
      </c>
      <c r="Y1968" s="382">
        <v>0</v>
      </c>
      <c r="Z1968" s="382">
        <v>1.3422435125784091</v>
      </c>
      <c r="AA1968" s="382">
        <v>0</v>
      </c>
      <c r="AB1968" s="382">
        <v>1.4278343995941403</v>
      </c>
      <c r="AC1968" s="382"/>
      <c r="AD1968" s="382">
        <v>33.417202641047176</v>
      </c>
      <c r="AE1968" s="382"/>
      <c r="AF1968" s="382">
        <v>4.6767537826685004</v>
      </c>
      <c r="AG1968" s="382">
        <v>4.3130471248099811</v>
      </c>
      <c r="AH1968" s="382">
        <v>1.4705882352941178</v>
      </c>
      <c r="AI1968" s="382">
        <v>6</v>
      </c>
      <c r="AJ1968">
        <v>76.233333333333348</v>
      </c>
      <c r="AK1968">
        <v>11.851786332060376</v>
      </c>
    </row>
    <row r="1969" spans="1:37" ht="15.6">
      <c r="A1969" s="382">
        <v>16</v>
      </c>
      <c r="B1969" s="382">
        <v>210</v>
      </c>
      <c r="C1969" s="382">
        <v>2023</v>
      </c>
      <c r="D1969" s="382">
        <v>6</v>
      </c>
      <c r="E1969" s="382">
        <v>99</v>
      </c>
      <c r="F1969" s="382">
        <v>99</v>
      </c>
      <c r="G1969" s="382">
        <v>99</v>
      </c>
      <c r="H1969" s="382">
        <v>99</v>
      </c>
      <c r="I1969" s="382">
        <v>99</v>
      </c>
      <c r="J1969" s="382">
        <v>999</v>
      </c>
      <c r="K1969" s="382">
        <v>99</v>
      </c>
      <c r="L1969" s="382">
        <v>3</v>
      </c>
      <c r="M1969" s="382">
        <v>99</v>
      </c>
      <c r="N1969" s="382">
        <v>99</v>
      </c>
      <c r="O1969" s="382">
        <v>99</v>
      </c>
      <c r="P1969" s="382">
        <v>99</v>
      </c>
      <c r="Q1969" s="382">
        <v>23</v>
      </c>
      <c r="R1969" s="382">
        <v>113</v>
      </c>
      <c r="S1969" s="382">
        <v>3</v>
      </c>
      <c r="T1969" s="382">
        <v>2.7964601769911499</v>
      </c>
      <c r="U1969" s="382">
        <v>5.9203539823008882</v>
      </c>
      <c r="V1969" s="382">
        <v>0</v>
      </c>
      <c r="W1969" s="382">
        <v>0</v>
      </c>
      <c r="X1969" s="382">
        <v>0</v>
      </c>
      <c r="Y1969" s="382">
        <v>0</v>
      </c>
      <c r="Z1969" s="382">
        <v>1.770813486979913</v>
      </c>
      <c r="AA1969" s="382">
        <v>0</v>
      </c>
      <c r="AB1969" s="382">
        <v>1.284070491513293</v>
      </c>
      <c r="AC1969" s="382"/>
      <c r="AD1969" s="382">
        <v>23.611335995536059</v>
      </c>
      <c r="AE1969" s="382"/>
      <c r="AF1969" s="382">
        <v>8.0198722498225692</v>
      </c>
      <c r="AG1969" s="382">
        <v>6.0554494519320397</v>
      </c>
      <c r="AH1969" s="382">
        <v>0</v>
      </c>
      <c r="AI1969" s="382">
        <v>13</v>
      </c>
      <c r="AJ1969">
        <v>77.346153846153825</v>
      </c>
      <c r="AK1969">
        <v>11.599850527212547</v>
      </c>
    </row>
    <row r="1970" spans="1:37" ht="15.6">
      <c r="A1970" s="382">
        <v>16</v>
      </c>
      <c r="B1970" s="382">
        <v>211</v>
      </c>
      <c r="C1970" s="382">
        <v>2023</v>
      </c>
      <c r="D1970" s="382">
        <v>7</v>
      </c>
      <c r="E1970" s="382">
        <v>99</v>
      </c>
      <c r="F1970" s="382">
        <v>99</v>
      </c>
      <c r="G1970" s="382">
        <v>99</v>
      </c>
      <c r="H1970" s="382">
        <v>99</v>
      </c>
      <c r="I1970" s="382">
        <v>99</v>
      </c>
      <c r="J1970" s="382">
        <v>999</v>
      </c>
      <c r="K1970" s="382">
        <v>99</v>
      </c>
      <c r="L1970" s="382">
        <v>3</v>
      </c>
      <c r="M1970" s="382">
        <v>99</v>
      </c>
      <c r="N1970" s="382">
        <v>99</v>
      </c>
      <c r="O1970" s="382">
        <v>99</v>
      </c>
      <c r="P1970" s="382">
        <v>99</v>
      </c>
      <c r="Q1970" s="382">
        <v>7</v>
      </c>
      <c r="R1970" s="382">
        <v>54</v>
      </c>
      <c r="S1970" s="382">
        <v>3</v>
      </c>
      <c r="T1970" s="382">
        <v>2.7962962962962958</v>
      </c>
      <c r="U1970" s="382">
        <v>6.4648148148148161</v>
      </c>
      <c r="V1970" s="382">
        <v>0</v>
      </c>
      <c r="W1970" s="382">
        <v>0</v>
      </c>
      <c r="X1970" s="382">
        <v>0</v>
      </c>
      <c r="Y1970" s="382">
        <v>0</v>
      </c>
      <c r="Z1970" s="382">
        <v>1.1972433471826407</v>
      </c>
      <c r="AA1970" s="382">
        <v>0</v>
      </c>
      <c r="AB1970" s="382">
        <v>1.2379736972857971</v>
      </c>
      <c r="AC1970" s="382"/>
      <c r="AD1970" s="382">
        <v>25.379652235766681</v>
      </c>
      <c r="AE1970" s="382"/>
      <c r="AF1970" s="382">
        <v>17.647058823529413</v>
      </c>
      <c r="AG1970" s="382">
        <v>14.798643493005516</v>
      </c>
      <c r="AH1970" s="382">
        <v>0</v>
      </c>
      <c r="AI1970" s="382">
        <v>11</v>
      </c>
      <c r="AJ1970">
        <v>107.8181818181818</v>
      </c>
      <c r="AK1970">
        <v>6.0240750017359472</v>
      </c>
    </row>
    <row r="1971" spans="1:37" ht="15.6">
      <c r="A1971" s="382">
        <v>16</v>
      </c>
      <c r="B1971" s="382">
        <v>212</v>
      </c>
      <c r="C1971" s="382">
        <v>2023</v>
      </c>
      <c r="D1971" s="382">
        <v>8</v>
      </c>
      <c r="E1971" s="382">
        <v>99</v>
      </c>
      <c r="F1971" s="382">
        <v>99</v>
      </c>
      <c r="G1971" s="382">
        <v>99</v>
      </c>
      <c r="H1971" s="382">
        <v>99</v>
      </c>
      <c r="I1971" s="382">
        <v>99</v>
      </c>
      <c r="J1971" s="382">
        <v>999</v>
      </c>
      <c r="K1971" s="382">
        <v>99</v>
      </c>
      <c r="L1971" s="382">
        <v>3</v>
      </c>
      <c r="M1971" s="382">
        <v>99</v>
      </c>
      <c r="N1971" s="382">
        <v>99</v>
      </c>
      <c r="O1971" s="382">
        <v>99</v>
      </c>
      <c r="P1971" s="382">
        <v>99</v>
      </c>
      <c r="Q1971" s="382">
        <v>27</v>
      </c>
      <c r="R1971" s="382">
        <v>126</v>
      </c>
      <c r="S1971" s="382">
        <v>3</v>
      </c>
      <c r="T1971" s="382">
        <v>2.3095238095238098</v>
      </c>
      <c r="U1971" s="382">
        <v>7.193650793650793</v>
      </c>
      <c r="V1971" s="382">
        <v>0</v>
      </c>
      <c r="W1971" s="382">
        <v>0</v>
      </c>
      <c r="X1971" s="382">
        <v>0</v>
      </c>
      <c r="Y1971" s="382">
        <v>0</v>
      </c>
      <c r="Z1971" s="382">
        <v>1.8932941826831555</v>
      </c>
      <c r="AA1971" s="382">
        <v>0</v>
      </c>
      <c r="AB1971" s="382">
        <v>0.87708287887589909</v>
      </c>
      <c r="AC1971" s="382"/>
      <c r="AD1971" s="382">
        <v>15.555713832259238</v>
      </c>
      <c r="AE1971" s="382"/>
      <c r="AF1971" s="382">
        <v>10.947002606429198</v>
      </c>
      <c r="AG1971" s="382">
        <v>8.5399059705851847</v>
      </c>
      <c r="AH1971" s="382">
        <v>0</v>
      </c>
      <c r="AI1971" s="382">
        <v>12</v>
      </c>
      <c r="AJ1971">
        <v>85.258333333333354</v>
      </c>
      <c r="AK1971">
        <v>10.84012811585089</v>
      </c>
    </row>
    <row r="1972" spans="1:37" ht="15.6">
      <c r="A1972" s="382">
        <v>16</v>
      </c>
      <c r="B1972" s="382">
        <v>213</v>
      </c>
      <c r="C1972" s="382">
        <v>2023</v>
      </c>
      <c r="D1972" s="382">
        <v>9</v>
      </c>
      <c r="E1972" s="382">
        <v>99</v>
      </c>
      <c r="F1972" s="382">
        <v>99</v>
      </c>
      <c r="G1972" s="382">
        <v>99</v>
      </c>
      <c r="H1972" s="382">
        <v>99</v>
      </c>
      <c r="I1972" s="382">
        <v>99</v>
      </c>
      <c r="J1972" s="382">
        <v>999</v>
      </c>
      <c r="K1972" s="382">
        <v>99</v>
      </c>
      <c r="L1972" s="382">
        <v>3</v>
      </c>
      <c r="M1972" s="382">
        <v>99</v>
      </c>
      <c r="N1972" s="382">
        <v>99</v>
      </c>
      <c r="O1972" s="382">
        <v>99</v>
      </c>
      <c r="P1972" s="382">
        <v>99</v>
      </c>
      <c r="Q1972" s="382">
        <v>33</v>
      </c>
      <c r="R1972" s="382">
        <v>136</v>
      </c>
      <c r="S1972" s="382">
        <v>3</v>
      </c>
      <c r="T1972" s="382">
        <v>2.8161764705882351</v>
      </c>
      <c r="U1972" s="382">
        <v>6.93161764705882</v>
      </c>
      <c r="V1972" s="382">
        <v>0</v>
      </c>
      <c r="W1972" s="382">
        <v>0</v>
      </c>
      <c r="X1972" s="382">
        <v>0.73529411764705888</v>
      </c>
      <c r="Y1972" s="382">
        <v>0</v>
      </c>
      <c r="Z1972" s="382">
        <v>2.1290947470795043</v>
      </c>
      <c r="AA1972" s="382">
        <v>0</v>
      </c>
      <c r="AB1972" s="382">
        <v>1.2959337190428561</v>
      </c>
      <c r="AC1972" s="382"/>
      <c r="AD1972" s="382">
        <v>20.89038393910818</v>
      </c>
      <c r="AE1972" s="382"/>
      <c r="AF1972" s="382">
        <v>6.9458631256384082</v>
      </c>
      <c r="AG1972" s="382">
        <v>4.6635764144829599</v>
      </c>
      <c r="AH1972" s="382">
        <v>0.73529411764705888</v>
      </c>
      <c r="AI1972" s="382">
        <v>30</v>
      </c>
      <c r="AJ1972">
        <v>82.223333333333343</v>
      </c>
      <c r="AK1972">
        <v>12.325454497355013</v>
      </c>
    </row>
    <row r="1973" spans="1:37" ht="15.6">
      <c r="A1973" s="382">
        <v>16</v>
      </c>
      <c r="B1973" s="382">
        <v>214</v>
      </c>
      <c r="C1973" s="382">
        <v>2023</v>
      </c>
      <c r="D1973" s="382">
        <v>10</v>
      </c>
      <c r="E1973" s="382">
        <v>99</v>
      </c>
      <c r="F1973" s="382">
        <v>99</v>
      </c>
      <c r="G1973" s="382">
        <v>99</v>
      </c>
      <c r="H1973" s="382">
        <v>99</v>
      </c>
      <c r="I1973" s="382">
        <v>99</v>
      </c>
      <c r="J1973" s="382">
        <v>999</v>
      </c>
      <c r="K1973" s="382">
        <v>99</v>
      </c>
      <c r="L1973" s="382">
        <v>3</v>
      </c>
      <c r="M1973" s="382">
        <v>99</v>
      </c>
      <c r="N1973" s="382">
        <v>99</v>
      </c>
      <c r="O1973" s="382">
        <v>99</v>
      </c>
      <c r="P1973" s="382">
        <v>99</v>
      </c>
      <c r="Q1973" s="382">
        <v>42</v>
      </c>
      <c r="R1973" s="382">
        <v>119</v>
      </c>
      <c r="S1973" s="382">
        <v>3</v>
      </c>
      <c r="T1973" s="382">
        <v>2.8151260504201687</v>
      </c>
      <c r="U1973" s="382">
        <v>7.5848739495798307</v>
      </c>
      <c r="V1973" s="382">
        <v>0</v>
      </c>
      <c r="W1973" s="382">
        <v>0</v>
      </c>
      <c r="X1973" s="382">
        <v>0</v>
      </c>
      <c r="Y1973" s="382">
        <v>0</v>
      </c>
      <c r="Z1973" s="382">
        <v>2.1159116538665983</v>
      </c>
      <c r="AA1973" s="382">
        <v>0</v>
      </c>
      <c r="AB1973" s="382">
        <v>1.2831577812858064</v>
      </c>
      <c r="AC1973" s="382"/>
      <c r="AD1973" s="382">
        <v>13.02025020594122</v>
      </c>
      <c r="AE1973" s="382"/>
      <c r="AF1973" s="382">
        <v>5.7487922705314007</v>
      </c>
      <c r="AG1973" s="382">
        <v>4.2580292108540574</v>
      </c>
      <c r="AH1973" s="382">
        <v>0</v>
      </c>
      <c r="AI1973" s="382">
        <v>9</v>
      </c>
      <c r="AJ1973">
        <v>87.488888888888894</v>
      </c>
      <c r="AK1973">
        <v>11.41051186405368</v>
      </c>
    </row>
    <row r="1974" spans="1:37" ht="15.6">
      <c r="A1974" s="382">
        <v>16</v>
      </c>
      <c r="B1974" s="382">
        <v>215</v>
      </c>
      <c r="C1974" s="382">
        <v>2023</v>
      </c>
      <c r="D1974" s="382">
        <v>11</v>
      </c>
      <c r="E1974" s="382">
        <v>99</v>
      </c>
      <c r="F1974" s="382">
        <v>99</v>
      </c>
      <c r="G1974" s="382">
        <v>99</v>
      </c>
      <c r="H1974" s="382">
        <v>99</v>
      </c>
      <c r="I1974" s="382">
        <v>99</v>
      </c>
      <c r="J1974" s="382">
        <v>999</v>
      </c>
      <c r="K1974" s="382">
        <v>99</v>
      </c>
      <c r="L1974" s="382">
        <v>3</v>
      </c>
      <c r="M1974" s="382">
        <v>99</v>
      </c>
      <c r="N1974" s="382">
        <v>99</v>
      </c>
      <c r="O1974" s="382">
        <v>99</v>
      </c>
      <c r="P1974" s="382">
        <v>99</v>
      </c>
      <c r="Q1974" s="382">
        <v>23</v>
      </c>
      <c r="R1974" s="382">
        <v>34</v>
      </c>
      <c r="S1974" s="382">
        <v>3</v>
      </c>
      <c r="T1974" s="382">
        <v>3.0882352941176472</v>
      </c>
      <c r="U1974" s="382">
        <v>7.1088235294117679</v>
      </c>
      <c r="V1974" s="382">
        <v>0</v>
      </c>
      <c r="W1974" s="382">
        <v>0</v>
      </c>
      <c r="X1974" s="382">
        <v>0</v>
      </c>
      <c r="Y1974" s="382">
        <v>0</v>
      </c>
      <c r="Z1974" s="382">
        <v>1.4856901044649804</v>
      </c>
      <c r="AA1974" s="382">
        <v>0</v>
      </c>
      <c r="AB1974" s="382">
        <v>1.2917759562351609</v>
      </c>
      <c r="AC1974" s="382"/>
      <c r="AD1974" s="382">
        <v>32.755323923629163</v>
      </c>
      <c r="AE1974" s="382"/>
      <c r="AF1974" s="382">
        <v>3.3966033966033962</v>
      </c>
      <c r="AG1974" s="382">
        <v>2.3406027269910128</v>
      </c>
      <c r="AH1974" s="382">
        <v>0</v>
      </c>
      <c r="AI1974" s="382">
        <v>5</v>
      </c>
      <c r="AJ1974">
        <v>83.14</v>
      </c>
      <c r="AK1974">
        <v>12.002445824461372</v>
      </c>
    </row>
    <row r="1975" spans="1:37" ht="15.6">
      <c r="A1975" s="382">
        <v>16</v>
      </c>
      <c r="B1975" s="382">
        <v>216</v>
      </c>
      <c r="C1975" s="382">
        <v>2023</v>
      </c>
      <c r="D1975" s="382">
        <v>12</v>
      </c>
      <c r="E1975" s="382">
        <v>99</v>
      </c>
      <c r="F1975" s="382">
        <v>99</v>
      </c>
      <c r="G1975" s="382">
        <v>99</v>
      </c>
      <c r="H1975" s="382">
        <v>99</v>
      </c>
      <c r="I1975" s="382">
        <v>99</v>
      </c>
      <c r="J1975" s="382">
        <v>999</v>
      </c>
      <c r="K1975" s="382">
        <v>99</v>
      </c>
      <c r="L1975" s="382">
        <v>3</v>
      </c>
      <c r="M1975" s="382">
        <v>99</v>
      </c>
      <c r="N1975" s="382">
        <v>99</v>
      </c>
      <c r="O1975" s="382">
        <v>99</v>
      </c>
      <c r="P1975" s="382">
        <v>99</v>
      </c>
      <c r="Q1975" s="382">
        <v>2</v>
      </c>
      <c r="R1975" s="382">
        <v>5</v>
      </c>
      <c r="S1975" s="382">
        <v>3</v>
      </c>
      <c r="T1975" s="382">
        <v>2.6</v>
      </c>
      <c r="U1975" s="382">
        <v>7.52</v>
      </c>
      <c r="V1975" s="382">
        <v>0</v>
      </c>
      <c r="W1975" s="382">
        <v>0</v>
      </c>
      <c r="X1975" s="382">
        <v>0</v>
      </c>
      <c r="Y1975" s="382">
        <v>0</v>
      </c>
      <c r="Z1975" s="382">
        <v>0.52306787322486892</v>
      </c>
      <c r="AA1975" s="382">
        <v>0</v>
      </c>
      <c r="AB1975" s="382">
        <v>1.1999999999999997</v>
      </c>
      <c r="AC1975" s="382"/>
      <c r="AD1975" s="382">
        <v>-40.147753427349855</v>
      </c>
      <c r="AE1975" s="382"/>
      <c r="AF1975" s="382">
        <v>5.0505050505050511</v>
      </c>
      <c r="AG1975" s="382">
        <v>3.8703036541430778</v>
      </c>
      <c r="AH1975" s="382">
        <v>0</v>
      </c>
      <c r="AI1975" s="382">
        <v>0</v>
      </c>
    </row>
    <row r="1976" spans="1:37" ht="15.6">
      <c r="A1976" s="382">
        <v>16</v>
      </c>
      <c r="B1976" s="382">
        <v>217</v>
      </c>
      <c r="C1976" s="382">
        <v>2023</v>
      </c>
      <c r="D1976" s="382">
        <v>1</v>
      </c>
      <c r="E1976" s="382">
        <v>99</v>
      </c>
      <c r="F1976" s="382">
        <v>99</v>
      </c>
      <c r="G1976" s="382">
        <v>99</v>
      </c>
      <c r="H1976" s="382">
        <v>99</v>
      </c>
      <c r="I1976" s="382">
        <v>99</v>
      </c>
      <c r="J1976" s="382">
        <v>999</v>
      </c>
      <c r="K1976" s="382">
        <v>99</v>
      </c>
      <c r="L1976" s="382">
        <v>4</v>
      </c>
      <c r="M1976" s="382">
        <v>99</v>
      </c>
      <c r="N1976" s="382">
        <v>99</v>
      </c>
      <c r="O1976" s="382">
        <v>99</v>
      </c>
      <c r="P1976" s="382">
        <v>99</v>
      </c>
      <c r="Q1976" s="382">
        <v>7</v>
      </c>
      <c r="R1976" s="382">
        <v>48</v>
      </c>
      <c r="S1976" s="382">
        <v>4</v>
      </c>
      <c r="T1976" s="382">
        <v>4.5</v>
      </c>
      <c r="U1976" s="382">
        <v>7.4770833333333311</v>
      </c>
      <c r="V1976" s="382">
        <v>0</v>
      </c>
      <c r="W1976" s="382">
        <v>0</v>
      </c>
      <c r="X1976" s="382">
        <v>0</v>
      </c>
      <c r="Y1976" s="382">
        <v>0</v>
      </c>
      <c r="Z1976" s="382">
        <v>1.8939860505616797</v>
      </c>
      <c r="AA1976" s="382">
        <v>0</v>
      </c>
      <c r="AB1976" s="382">
        <v>1.2747548783981961</v>
      </c>
      <c r="AC1976" s="382"/>
      <c r="AD1976" s="382">
        <v>11.174422101676177</v>
      </c>
      <c r="AE1976" s="382"/>
      <c r="AF1976" s="382">
        <v>23.762376237623766</v>
      </c>
      <c r="AG1976" s="382">
        <v>19.061022890222528</v>
      </c>
      <c r="AH1976" s="382">
        <v>0</v>
      </c>
      <c r="AI1976" s="382">
        <v>0</v>
      </c>
      <c r="AJ1976" s="382"/>
      <c r="AK1976" s="382"/>
    </row>
    <row r="1977" spans="1:37" ht="15.6">
      <c r="A1977" s="382">
        <v>16</v>
      </c>
      <c r="B1977" s="382">
        <v>218</v>
      </c>
      <c r="C1977" s="382">
        <v>2023</v>
      </c>
      <c r="D1977" s="382">
        <v>2</v>
      </c>
      <c r="E1977" s="382">
        <v>99</v>
      </c>
      <c r="F1977" s="382">
        <v>99</v>
      </c>
      <c r="G1977" s="382">
        <v>99</v>
      </c>
      <c r="H1977" s="382">
        <v>99</v>
      </c>
      <c r="I1977" s="382">
        <v>99</v>
      </c>
      <c r="J1977" s="382">
        <v>999</v>
      </c>
      <c r="K1977" s="382">
        <v>99</v>
      </c>
      <c r="L1977" s="382">
        <v>4</v>
      </c>
      <c r="M1977" s="382">
        <v>99</v>
      </c>
      <c r="N1977" s="382">
        <v>99</v>
      </c>
      <c r="O1977" s="382">
        <v>99</v>
      </c>
      <c r="P1977" s="382">
        <v>99</v>
      </c>
      <c r="Q1977" s="382">
        <v>21</v>
      </c>
      <c r="R1977" s="382">
        <v>115</v>
      </c>
      <c r="S1977" s="382">
        <v>4</v>
      </c>
      <c r="T1977" s="382">
        <v>4.0956521739130443</v>
      </c>
      <c r="U1977" s="382">
        <v>5.8547826086956558</v>
      </c>
      <c r="V1977" s="382">
        <v>0</v>
      </c>
      <c r="W1977" s="382">
        <v>0</v>
      </c>
      <c r="X1977" s="382">
        <v>0</v>
      </c>
      <c r="Y1977" s="382">
        <v>0</v>
      </c>
      <c r="Z1977" s="382">
        <v>2.0307310090215998</v>
      </c>
      <c r="AA1977" s="382">
        <v>0</v>
      </c>
      <c r="AB1977" s="382">
        <v>1.2986542401804857</v>
      </c>
      <c r="AC1977" s="382"/>
      <c r="AD1977" s="382">
        <v>19.585000761086036</v>
      </c>
      <c r="AE1977" s="382"/>
      <c r="AF1977" s="382">
        <v>8.8666152659984601</v>
      </c>
      <c r="AG1977" s="382">
        <v>7.601725150160318</v>
      </c>
      <c r="AH1977" s="382">
        <v>1.7391304347826086</v>
      </c>
      <c r="AI1977" s="382">
        <v>0</v>
      </c>
      <c r="AJ1977" s="382"/>
      <c r="AK1977" s="382"/>
    </row>
    <row r="1978" spans="1:37" ht="15.6">
      <c r="A1978" s="382">
        <v>16</v>
      </c>
      <c r="B1978" s="382">
        <v>219</v>
      </c>
      <c r="C1978" s="382">
        <v>2023</v>
      </c>
      <c r="D1978" s="382">
        <v>3</v>
      </c>
      <c r="E1978" s="382">
        <v>99</v>
      </c>
      <c r="F1978" s="382">
        <v>99</v>
      </c>
      <c r="G1978" s="382">
        <v>99</v>
      </c>
      <c r="H1978" s="382">
        <v>99</v>
      </c>
      <c r="I1978" s="382">
        <v>99</v>
      </c>
      <c r="J1978" s="382">
        <v>999</v>
      </c>
      <c r="K1978" s="382">
        <v>99</v>
      </c>
      <c r="L1978" s="382">
        <v>4</v>
      </c>
      <c r="M1978" s="382">
        <v>99</v>
      </c>
      <c r="N1978" s="382">
        <v>99</v>
      </c>
      <c r="O1978" s="382">
        <v>99</v>
      </c>
      <c r="P1978" s="382">
        <v>99</v>
      </c>
      <c r="Q1978" s="382">
        <v>61</v>
      </c>
      <c r="R1978" s="382">
        <v>476</v>
      </c>
      <c r="S1978" s="382">
        <v>4</v>
      </c>
      <c r="T1978" s="382">
        <v>4.1638655462184868</v>
      </c>
      <c r="U1978" s="382">
        <v>5.5863445378151244</v>
      </c>
      <c r="V1978" s="382">
        <v>0</v>
      </c>
      <c r="W1978" s="382">
        <v>0</v>
      </c>
      <c r="X1978" s="382">
        <v>0.42016806722689054</v>
      </c>
      <c r="Y1978" s="382">
        <v>0</v>
      </c>
      <c r="Z1978" s="382">
        <v>1.9911153706173981</v>
      </c>
      <c r="AA1978" s="382">
        <v>0</v>
      </c>
      <c r="AB1978" s="382">
        <v>1.362167766443982</v>
      </c>
      <c r="AC1978" s="382"/>
      <c r="AD1978" s="382">
        <v>3.0723795227992472</v>
      </c>
      <c r="AE1978" s="382"/>
      <c r="AF1978" s="382">
        <v>12.88227334235453</v>
      </c>
      <c r="AG1978" s="382">
        <v>10.932900254913243</v>
      </c>
      <c r="AH1978" s="382">
        <v>0</v>
      </c>
      <c r="AI1978" s="382">
        <v>0</v>
      </c>
      <c r="AJ1978" s="382"/>
      <c r="AK1978" s="382"/>
    </row>
    <row r="1979" spans="1:37" ht="15.6">
      <c r="A1979" s="382">
        <v>16</v>
      </c>
      <c r="B1979" s="382">
        <v>220</v>
      </c>
      <c r="C1979" s="382">
        <v>2023</v>
      </c>
      <c r="D1979" s="382">
        <v>4</v>
      </c>
      <c r="E1979" s="382">
        <v>99</v>
      </c>
      <c r="F1979" s="382">
        <v>99</v>
      </c>
      <c r="G1979" s="382">
        <v>99</v>
      </c>
      <c r="H1979" s="382">
        <v>99</v>
      </c>
      <c r="I1979" s="382">
        <v>99</v>
      </c>
      <c r="J1979" s="382">
        <v>999</v>
      </c>
      <c r="K1979" s="382">
        <v>99</v>
      </c>
      <c r="L1979" s="382">
        <v>4</v>
      </c>
      <c r="M1979" s="382">
        <v>99</v>
      </c>
      <c r="N1979" s="382">
        <v>99</v>
      </c>
      <c r="O1979" s="382">
        <v>99</v>
      </c>
      <c r="P1979" s="382">
        <v>99</v>
      </c>
      <c r="Q1979" s="382">
        <v>48</v>
      </c>
      <c r="R1979" s="382">
        <v>361</v>
      </c>
      <c r="S1979" s="382">
        <v>4</v>
      </c>
      <c r="T1979" s="382">
        <v>3.5373961218836576</v>
      </c>
      <c r="U1979" s="382">
        <v>5.5963988919667615</v>
      </c>
      <c r="V1979" s="382">
        <v>0</v>
      </c>
      <c r="W1979" s="382">
        <v>0</v>
      </c>
      <c r="X1979" s="382">
        <v>0</v>
      </c>
      <c r="Y1979" s="382">
        <v>0</v>
      </c>
      <c r="Z1979" s="382">
        <v>1.3310330881996952</v>
      </c>
      <c r="AA1979" s="382">
        <v>0</v>
      </c>
      <c r="AB1979" s="382">
        <v>1.6271120111495283</v>
      </c>
      <c r="AC1979" s="382"/>
      <c r="AD1979" s="382">
        <v>28.53536088699726</v>
      </c>
      <c r="AE1979" s="382"/>
      <c r="AF1979" s="382">
        <v>13.122500908760452</v>
      </c>
      <c r="AG1979" s="382">
        <v>11.390827798513779</v>
      </c>
      <c r="AH1979" s="382">
        <v>0</v>
      </c>
      <c r="AI1979" s="382">
        <v>5</v>
      </c>
      <c r="AJ1979" s="382">
        <v>75.159999999999982</v>
      </c>
      <c r="AK1979" s="382">
        <v>13.725270291107664</v>
      </c>
    </row>
    <row r="1980" spans="1:37" ht="15.6">
      <c r="A1980" s="382">
        <v>16</v>
      </c>
      <c r="B1980" s="382">
        <v>221</v>
      </c>
      <c r="C1980" s="382">
        <v>2023</v>
      </c>
      <c r="D1980" s="382">
        <v>5</v>
      </c>
      <c r="E1980" s="382">
        <v>99</v>
      </c>
      <c r="F1980" s="382">
        <v>99</v>
      </c>
      <c r="G1980" s="382">
        <v>99</v>
      </c>
      <c r="H1980" s="382">
        <v>99</v>
      </c>
      <c r="I1980" s="382">
        <v>99</v>
      </c>
      <c r="J1980" s="382">
        <v>999</v>
      </c>
      <c r="K1980" s="382">
        <v>99</v>
      </c>
      <c r="L1980" s="382">
        <v>4</v>
      </c>
      <c r="M1980" s="382">
        <v>99</v>
      </c>
      <c r="N1980" s="382">
        <v>99</v>
      </c>
      <c r="O1980" s="382">
        <v>99</v>
      </c>
      <c r="P1980" s="382">
        <v>99</v>
      </c>
      <c r="Q1980" s="382">
        <v>32</v>
      </c>
      <c r="R1980" s="382">
        <v>113</v>
      </c>
      <c r="S1980" s="382">
        <v>4</v>
      </c>
      <c r="T1980" s="382">
        <v>3.3628318584070795</v>
      </c>
      <c r="U1980" s="382">
        <v>6.2194690265486718</v>
      </c>
      <c r="V1980" s="382">
        <v>0</v>
      </c>
      <c r="W1980" s="382">
        <v>0</v>
      </c>
      <c r="X1980" s="382">
        <v>0</v>
      </c>
      <c r="Y1980" s="382">
        <v>0</v>
      </c>
      <c r="Z1980" s="382">
        <v>1.8375078547579795</v>
      </c>
      <c r="AA1980" s="382">
        <v>0</v>
      </c>
      <c r="AB1980" s="382">
        <v>1.5288491067458003</v>
      </c>
      <c r="AC1980" s="382"/>
      <c r="AD1980" s="382">
        <v>11.435509743050636</v>
      </c>
      <c r="AE1980" s="382"/>
      <c r="AF1980" s="382">
        <v>7.7716643741403004</v>
      </c>
      <c r="AG1980" s="382">
        <v>7.3680348063112628</v>
      </c>
      <c r="AH1980" s="382">
        <v>1.7699115044247788</v>
      </c>
      <c r="AI1980" s="382">
        <v>19</v>
      </c>
      <c r="AJ1980" s="382">
        <v>73.31578947368422</v>
      </c>
      <c r="AK1980" s="382">
        <v>12.347228835848632</v>
      </c>
    </row>
    <row r="1981" spans="1:37" ht="15.6">
      <c r="A1981" s="382">
        <v>16</v>
      </c>
      <c r="B1981" s="382">
        <v>222</v>
      </c>
      <c r="C1981" s="382">
        <v>2023</v>
      </c>
      <c r="D1981" s="382">
        <v>6</v>
      </c>
      <c r="E1981" s="382">
        <v>99</v>
      </c>
      <c r="F1981" s="382">
        <v>99</v>
      </c>
      <c r="G1981" s="382">
        <v>99</v>
      </c>
      <c r="H1981" s="382">
        <v>99</v>
      </c>
      <c r="I1981" s="382">
        <v>99</v>
      </c>
      <c r="J1981" s="382">
        <v>999</v>
      </c>
      <c r="K1981" s="382">
        <v>99</v>
      </c>
      <c r="L1981" s="382">
        <v>4</v>
      </c>
      <c r="M1981" s="382">
        <v>99</v>
      </c>
      <c r="N1981" s="382">
        <v>99</v>
      </c>
      <c r="O1981" s="382">
        <v>99</v>
      </c>
      <c r="P1981" s="382">
        <v>99</v>
      </c>
      <c r="Q1981" s="382">
        <v>38</v>
      </c>
      <c r="R1981" s="382">
        <v>156</v>
      </c>
      <c r="S1981" s="382">
        <v>4</v>
      </c>
      <c r="T1981" s="382">
        <v>3.4358974358974361</v>
      </c>
      <c r="U1981" s="382">
        <v>6.8051282051282023</v>
      </c>
      <c r="V1981" s="382">
        <v>0</v>
      </c>
      <c r="W1981" s="382">
        <v>0</v>
      </c>
      <c r="X1981" s="382">
        <v>0</v>
      </c>
      <c r="Y1981" s="382">
        <v>0</v>
      </c>
      <c r="Z1981" s="382">
        <v>2.5178286043730984</v>
      </c>
      <c r="AA1981" s="382">
        <v>0</v>
      </c>
      <c r="AB1981" s="382">
        <v>1.4857420108531425</v>
      </c>
      <c r="AC1981" s="382"/>
      <c r="AD1981" s="382">
        <v>47.080987402790335</v>
      </c>
      <c r="AE1981" s="382"/>
      <c r="AF1981" s="382">
        <v>11.071682044002836</v>
      </c>
      <c r="AG1981" s="382">
        <v>9.6090659763393909</v>
      </c>
      <c r="AH1981" s="382">
        <v>0</v>
      </c>
      <c r="AI1981" s="382">
        <v>23</v>
      </c>
      <c r="AJ1981" s="382">
        <v>76.03478260869565</v>
      </c>
      <c r="AK1981" s="382">
        <v>12.538408865593151</v>
      </c>
    </row>
    <row r="1982" spans="1:37" ht="15.6">
      <c r="A1982" s="382">
        <v>16</v>
      </c>
      <c r="B1982" s="382">
        <v>223</v>
      </c>
      <c r="C1982" s="382">
        <v>2023</v>
      </c>
      <c r="D1982" s="382">
        <v>7</v>
      </c>
      <c r="E1982" s="382">
        <v>99</v>
      </c>
      <c r="F1982" s="382">
        <v>99</v>
      </c>
      <c r="G1982" s="382">
        <v>99</v>
      </c>
      <c r="H1982" s="382">
        <v>99</v>
      </c>
      <c r="I1982" s="382">
        <v>99</v>
      </c>
      <c r="J1982" s="382">
        <v>999</v>
      </c>
      <c r="K1982" s="382">
        <v>99</v>
      </c>
      <c r="L1982" s="382">
        <v>4</v>
      </c>
      <c r="M1982" s="382">
        <v>99</v>
      </c>
      <c r="N1982" s="382">
        <v>99</v>
      </c>
      <c r="O1982" s="382">
        <v>99</v>
      </c>
      <c r="P1982" s="382">
        <v>99</v>
      </c>
      <c r="Q1982" s="382">
        <v>11</v>
      </c>
      <c r="R1982" s="382">
        <v>38</v>
      </c>
      <c r="S1982" s="382">
        <v>4</v>
      </c>
      <c r="T1982" s="382">
        <v>3.8684210526315774</v>
      </c>
      <c r="U1982" s="382">
        <v>7.0236842105263193</v>
      </c>
      <c r="V1982" s="382">
        <v>0</v>
      </c>
      <c r="W1982" s="382">
        <v>0</v>
      </c>
      <c r="X1982" s="382">
        <v>0</v>
      </c>
      <c r="Y1982" s="382">
        <v>0</v>
      </c>
      <c r="Z1982" s="382">
        <v>1.7552079214854905</v>
      </c>
      <c r="AA1982" s="382">
        <v>0</v>
      </c>
      <c r="AB1982" s="382">
        <v>1.4173929483679197</v>
      </c>
      <c r="AC1982" s="382"/>
      <c r="AD1982" s="382">
        <v>7.2124261894815236</v>
      </c>
      <c r="AE1982" s="382"/>
      <c r="AF1982" s="382">
        <v>12.41830065359477</v>
      </c>
      <c r="AG1982" s="382">
        <v>11.314116150911405</v>
      </c>
      <c r="AH1982" s="382">
        <v>0</v>
      </c>
      <c r="AI1982" s="382">
        <v>16</v>
      </c>
      <c r="AJ1982" s="382">
        <v>106.26874999999998</v>
      </c>
      <c r="AK1982" s="382">
        <v>7.752838762931443</v>
      </c>
    </row>
    <row r="1983" spans="1:37" ht="15.6">
      <c r="A1983" s="382">
        <v>16</v>
      </c>
      <c r="B1983" s="382">
        <v>224</v>
      </c>
      <c r="C1983" s="382">
        <v>2023</v>
      </c>
      <c r="D1983" s="382">
        <v>8</v>
      </c>
      <c r="E1983" s="382">
        <v>99</v>
      </c>
      <c r="F1983" s="382">
        <v>99</v>
      </c>
      <c r="G1983" s="382">
        <v>99</v>
      </c>
      <c r="H1983" s="382">
        <v>99</v>
      </c>
      <c r="I1983" s="382">
        <v>99</v>
      </c>
      <c r="J1983" s="382">
        <v>999</v>
      </c>
      <c r="K1983" s="382">
        <v>99</v>
      </c>
      <c r="L1983" s="382">
        <v>4</v>
      </c>
      <c r="M1983" s="382">
        <v>99</v>
      </c>
      <c r="N1983" s="382">
        <v>99</v>
      </c>
      <c r="O1983" s="382">
        <v>99</v>
      </c>
      <c r="P1983" s="382">
        <v>99</v>
      </c>
      <c r="Q1983" s="382">
        <v>37</v>
      </c>
      <c r="R1983" s="382">
        <v>174</v>
      </c>
      <c r="S1983" s="382">
        <v>4</v>
      </c>
      <c r="T1983" s="382">
        <v>2.735632183908046</v>
      </c>
      <c r="U1983" s="382">
        <v>8.187356321839081</v>
      </c>
      <c r="V1983" s="382">
        <v>0</v>
      </c>
      <c r="W1983" s="382">
        <v>0</v>
      </c>
      <c r="X1983" s="382">
        <v>0.57471264367816099</v>
      </c>
      <c r="Y1983" s="382">
        <v>0</v>
      </c>
      <c r="Z1983" s="382">
        <v>2.1591454566378343</v>
      </c>
      <c r="AA1983" s="382">
        <v>0</v>
      </c>
      <c r="AB1983" s="382">
        <v>1.3515403737782687</v>
      </c>
      <c r="AC1983" s="382"/>
      <c r="AD1983" s="382">
        <v>24.956258560347752</v>
      </c>
      <c r="AE1983" s="382"/>
      <c r="AF1983" s="382">
        <v>15.11728931364031</v>
      </c>
      <c r="AG1983" s="382">
        <v>13.422274984218502</v>
      </c>
      <c r="AH1983" s="382">
        <v>0</v>
      </c>
      <c r="AI1983" s="382">
        <v>11</v>
      </c>
      <c r="AJ1983" s="382">
        <v>88.327272727272714</v>
      </c>
      <c r="AK1983" s="382">
        <v>12.120241597165428</v>
      </c>
    </row>
    <row r="1984" spans="1:37" ht="15.6">
      <c r="A1984" s="382">
        <v>16</v>
      </c>
      <c r="B1984" s="382">
        <v>225</v>
      </c>
      <c r="C1984" s="382">
        <v>2023</v>
      </c>
      <c r="D1984" s="382">
        <v>9</v>
      </c>
      <c r="E1984" s="382">
        <v>99</v>
      </c>
      <c r="F1984" s="382">
        <v>99</v>
      </c>
      <c r="G1984" s="382">
        <v>99</v>
      </c>
      <c r="H1984" s="382">
        <v>99</v>
      </c>
      <c r="I1984" s="382">
        <v>99</v>
      </c>
      <c r="J1984" s="382">
        <v>999</v>
      </c>
      <c r="K1984" s="382">
        <v>99</v>
      </c>
      <c r="L1984" s="382">
        <v>4</v>
      </c>
      <c r="M1984" s="382">
        <v>99</v>
      </c>
      <c r="N1984" s="382">
        <v>99</v>
      </c>
      <c r="O1984" s="382">
        <v>99</v>
      </c>
      <c r="P1984" s="382">
        <v>99</v>
      </c>
      <c r="Q1984" s="382">
        <v>58</v>
      </c>
      <c r="R1984" s="382">
        <v>233</v>
      </c>
      <c r="S1984" s="382">
        <v>4</v>
      </c>
      <c r="T1984" s="382">
        <v>3.3648068669527897</v>
      </c>
      <c r="U1984" s="382">
        <v>8.8184549356223112</v>
      </c>
      <c r="V1984" s="382">
        <v>0</v>
      </c>
      <c r="W1984" s="382">
        <v>0</v>
      </c>
      <c r="X1984" s="382">
        <v>3.8626609442060089</v>
      </c>
      <c r="Y1984" s="382">
        <v>0</v>
      </c>
      <c r="Z1984" s="382">
        <v>2.9767559060769675</v>
      </c>
      <c r="AA1984" s="382">
        <v>0</v>
      </c>
      <c r="AB1984" s="382">
        <v>1.3647798739469039</v>
      </c>
      <c r="AC1984" s="382"/>
      <c r="AD1984" s="382">
        <v>39.376231086619811</v>
      </c>
      <c r="AE1984" s="382"/>
      <c r="AF1984" s="382">
        <v>11.899897854954032</v>
      </c>
      <c r="AG1984" s="382">
        <v>10.164687025393173</v>
      </c>
      <c r="AH1984" s="382">
        <v>0.85836909871244638</v>
      </c>
      <c r="AI1984" s="382">
        <v>54</v>
      </c>
      <c r="AJ1984" s="382">
        <v>83.816666666666691</v>
      </c>
      <c r="AK1984" s="382">
        <v>12.892936241606938</v>
      </c>
    </row>
    <row r="1985" spans="1:37" ht="15.6">
      <c r="A1985" s="382">
        <v>16</v>
      </c>
      <c r="B1985" s="382">
        <v>226</v>
      </c>
      <c r="C1985" s="382">
        <v>2023</v>
      </c>
      <c r="D1985" s="382">
        <v>10</v>
      </c>
      <c r="E1985" s="382">
        <v>99</v>
      </c>
      <c r="F1985" s="382">
        <v>99</v>
      </c>
      <c r="G1985" s="382">
        <v>99</v>
      </c>
      <c r="H1985" s="382">
        <v>99</v>
      </c>
      <c r="I1985" s="382">
        <v>99</v>
      </c>
      <c r="J1985" s="382">
        <v>999</v>
      </c>
      <c r="K1985" s="382">
        <v>99</v>
      </c>
      <c r="L1985" s="382">
        <v>4</v>
      </c>
      <c r="M1985" s="382">
        <v>99</v>
      </c>
      <c r="N1985" s="382">
        <v>99</v>
      </c>
      <c r="O1985" s="382">
        <v>99</v>
      </c>
      <c r="P1985" s="382">
        <v>99</v>
      </c>
      <c r="Q1985" s="382">
        <v>77</v>
      </c>
      <c r="R1985" s="382">
        <v>223</v>
      </c>
      <c r="S1985" s="382">
        <v>4</v>
      </c>
      <c r="T1985" s="382">
        <v>3.4529147982062778</v>
      </c>
      <c r="U1985" s="382">
        <v>8.44887892376682</v>
      </c>
      <c r="V1985" s="382">
        <v>0</v>
      </c>
      <c r="W1985" s="382">
        <v>0</v>
      </c>
      <c r="X1985" s="382">
        <v>0.89686098654708513</v>
      </c>
      <c r="Y1985" s="382">
        <v>0</v>
      </c>
      <c r="Z1985" s="382">
        <v>2.4639437742286714</v>
      </c>
      <c r="AA1985" s="382">
        <v>0</v>
      </c>
      <c r="AB1985" s="382">
        <v>1.4629284553204895</v>
      </c>
      <c r="AC1985" s="382"/>
      <c r="AD1985" s="382">
        <v>5.8425064844221914</v>
      </c>
      <c r="AE1985" s="382"/>
      <c r="AF1985" s="382">
        <v>10.772946859903382</v>
      </c>
      <c r="AG1985" s="382">
        <v>8.8882703702305914</v>
      </c>
      <c r="AH1985" s="382">
        <v>0.89686098654708513</v>
      </c>
      <c r="AI1985" s="382">
        <v>28</v>
      </c>
      <c r="AJ1985" s="382">
        <v>83.353571428571485</v>
      </c>
      <c r="AK1985" s="382">
        <v>12.79757063336279</v>
      </c>
    </row>
    <row r="1986" spans="1:37" ht="15.6">
      <c r="A1986" s="382">
        <v>16</v>
      </c>
      <c r="B1986" s="382">
        <v>227</v>
      </c>
      <c r="C1986" s="382">
        <v>2023</v>
      </c>
      <c r="D1986" s="382">
        <v>11</v>
      </c>
      <c r="E1986" s="382">
        <v>99</v>
      </c>
      <c r="F1986" s="382">
        <v>99</v>
      </c>
      <c r="G1986" s="382">
        <v>99</v>
      </c>
      <c r="H1986" s="382">
        <v>99</v>
      </c>
      <c r="I1986" s="382">
        <v>99</v>
      </c>
      <c r="J1986" s="382">
        <v>999</v>
      </c>
      <c r="K1986" s="382">
        <v>99</v>
      </c>
      <c r="L1986" s="382">
        <v>4</v>
      </c>
      <c r="M1986" s="382">
        <v>99</v>
      </c>
      <c r="N1986" s="382">
        <v>99</v>
      </c>
      <c r="O1986" s="382">
        <v>99</v>
      </c>
      <c r="P1986" s="382">
        <v>99</v>
      </c>
      <c r="Q1986" s="382">
        <v>39</v>
      </c>
      <c r="R1986" s="382">
        <v>92</v>
      </c>
      <c r="S1986" s="382">
        <v>4</v>
      </c>
      <c r="T1986" s="382">
        <v>3.6630434782608696</v>
      </c>
      <c r="U1986" s="382">
        <v>8.4956521739130437</v>
      </c>
      <c r="V1986" s="382">
        <v>0</v>
      </c>
      <c r="W1986" s="382">
        <v>0</v>
      </c>
      <c r="X1986" s="382">
        <v>2.1739130434782608</v>
      </c>
      <c r="Y1986" s="382">
        <v>0</v>
      </c>
      <c r="Z1986" s="382">
        <v>2.8672025846852369</v>
      </c>
      <c r="AA1986" s="382">
        <v>0</v>
      </c>
      <c r="AB1986" s="382">
        <v>1.3695220835167561</v>
      </c>
      <c r="AC1986" s="382"/>
      <c r="AD1986" s="382">
        <v>31.823740058751255</v>
      </c>
      <c r="AE1986" s="382"/>
      <c r="AF1986" s="382">
        <v>9.1908091908091905</v>
      </c>
      <c r="AG1986" s="382">
        <v>7.5689494886891859</v>
      </c>
      <c r="AH1986" s="382">
        <v>2.1739130434782608</v>
      </c>
      <c r="AI1986" s="382">
        <v>17</v>
      </c>
      <c r="AJ1986" s="382">
        <v>82.047058823529397</v>
      </c>
      <c r="AK1986" s="382">
        <v>12.527135467043264</v>
      </c>
    </row>
    <row r="1987" spans="1:37" ht="15.6">
      <c r="A1987" s="382">
        <v>16</v>
      </c>
      <c r="B1987" s="382">
        <v>228</v>
      </c>
      <c r="C1987" s="382">
        <v>2023</v>
      </c>
      <c r="D1987" s="382">
        <v>12</v>
      </c>
      <c r="E1987" s="382">
        <v>99</v>
      </c>
      <c r="F1987" s="382">
        <v>99</v>
      </c>
      <c r="G1987" s="382">
        <v>99</v>
      </c>
      <c r="H1987" s="382">
        <v>99</v>
      </c>
      <c r="I1987" s="382">
        <v>99</v>
      </c>
      <c r="J1987" s="382">
        <v>999</v>
      </c>
      <c r="K1987" s="382">
        <v>99</v>
      </c>
      <c r="L1987" s="382">
        <v>4</v>
      </c>
      <c r="M1987" s="382">
        <v>99</v>
      </c>
      <c r="N1987" s="382">
        <v>99</v>
      </c>
      <c r="O1987" s="382">
        <v>99</v>
      </c>
      <c r="P1987" s="382">
        <v>99</v>
      </c>
      <c r="Q1987" s="382">
        <v>5</v>
      </c>
      <c r="R1987" s="382">
        <v>17</v>
      </c>
      <c r="S1987" s="382">
        <v>4</v>
      </c>
      <c r="T1987" s="382">
        <v>2.8823529411764706</v>
      </c>
      <c r="U1987" s="382">
        <v>7.9941176470588253</v>
      </c>
      <c r="V1987" s="382">
        <v>0</v>
      </c>
      <c r="W1987" s="382">
        <v>0</v>
      </c>
      <c r="X1987" s="382">
        <v>0</v>
      </c>
      <c r="Y1987" s="382">
        <v>0</v>
      </c>
      <c r="Z1987" s="382">
        <v>1.4119117570473587</v>
      </c>
      <c r="AA1987" s="382">
        <v>0</v>
      </c>
      <c r="AB1987" s="382">
        <v>1.1314931800983139</v>
      </c>
      <c r="AC1987" s="382"/>
      <c r="AD1987" s="382">
        <v>-21.767508549884887</v>
      </c>
      <c r="AE1987" s="382"/>
      <c r="AF1987" s="382">
        <v>17.171717171717173</v>
      </c>
      <c r="AG1987" s="382">
        <v>13.988677303139475</v>
      </c>
      <c r="AH1987" s="382">
        <v>0</v>
      </c>
      <c r="AI1987" s="382">
        <v>6</v>
      </c>
      <c r="AJ1987" s="382">
        <v>84.283333333333317</v>
      </c>
      <c r="AK1987" s="382">
        <v>13.000811006432343</v>
      </c>
    </row>
    <row r="1988" spans="1:37" ht="15.6">
      <c r="A1988" s="382">
        <v>16</v>
      </c>
      <c r="B1988" s="382">
        <v>229</v>
      </c>
      <c r="C1988" s="382">
        <v>2023</v>
      </c>
      <c r="D1988" s="382">
        <v>1</v>
      </c>
      <c r="E1988" s="382">
        <v>99</v>
      </c>
      <c r="F1988" s="382">
        <v>99</v>
      </c>
      <c r="G1988" s="382">
        <v>99</v>
      </c>
      <c r="H1988" s="382">
        <v>99</v>
      </c>
      <c r="I1988" s="382">
        <v>99</v>
      </c>
      <c r="J1988" s="382">
        <v>999</v>
      </c>
      <c r="K1988" s="382">
        <v>99</v>
      </c>
      <c r="L1988" s="382">
        <v>5</v>
      </c>
      <c r="M1988" s="382">
        <v>99</v>
      </c>
      <c r="N1988" s="382">
        <v>99</v>
      </c>
      <c r="O1988" s="382">
        <v>99</v>
      </c>
      <c r="P1988" s="382">
        <v>99</v>
      </c>
      <c r="Q1988" s="382">
        <v>19</v>
      </c>
      <c r="R1988" s="382">
        <v>78</v>
      </c>
      <c r="S1988" s="382">
        <v>5</v>
      </c>
      <c r="T1988" s="382">
        <v>4.5</v>
      </c>
      <c r="U1988" s="382">
        <v>8.5076923076923059</v>
      </c>
      <c r="V1988" s="382">
        <v>0</v>
      </c>
      <c r="W1988" s="382">
        <v>0</v>
      </c>
      <c r="X1988" s="382">
        <v>0</v>
      </c>
      <c r="Y1988" s="382">
        <v>0</v>
      </c>
      <c r="Z1988" s="382">
        <v>2.2518806516838419</v>
      </c>
      <c r="AA1988" s="382">
        <v>0</v>
      </c>
      <c r="AB1988" s="382">
        <v>1.4741359920566772</v>
      </c>
      <c r="AC1988" s="382"/>
      <c r="AD1988" s="382">
        <v>14.019389534995938</v>
      </c>
      <c r="AE1988" s="382"/>
      <c r="AF1988" s="382">
        <v>38.613861386138609</v>
      </c>
      <c r="AG1988" s="382">
        <v>35.243507355674751</v>
      </c>
      <c r="AH1988" s="382">
        <v>3.8461538461538449</v>
      </c>
      <c r="AI1988" s="382">
        <v>0</v>
      </c>
      <c r="AJ1988" s="382"/>
      <c r="AK1988" s="382"/>
    </row>
    <row r="1989" spans="1:37" ht="15.6">
      <c r="A1989" s="382">
        <v>16</v>
      </c>
      <c r="B1989" s="382">
        <v>230</v>
      </c>
      <c r="C1989" s="382">
        <v>2023</v>
      </c>
      <c r="D1989" s="382">
        <v>2</v>
      </c>
      <c r="E1989" s="382">
        <v>99</v>
      </c>
      <c r="F1989" s="382">
        <v>99</v>
      </c>
      <c r="G1989" s="382">
        <v>99</v>
      </c>
      <c r="H1989" s="382">
        <v>99</v>
      </c>
      <c r="I1989" s="382">
        <v>99</v>
      </c>
      <c r="J1989" s="382">
        <v>999</v>
      </c>
      <c r="K1989" s="382">
        <v>99</v>
      </c>
      <c r="L1989" s="382">
        <v>5</v>
      </c>
      <c r="M1989" s="382">
        <v>99</v>
      </c>
      <c r="N1989" s="382">
        <v>99</v>
      </c>
      <c r="O1989" s="382">
        <v>99</v>
      </c>
      <c r="P1989" s="382">
        <v>99</v>
      </c>
      <c r="Q1989" s="382">
        <v>41</v>
      </c>
      <c r="R1989" s="382">
        <v>490</v>
      </c>
      <c r="S1989" s="382">
        <v>5</v>
      </c>
      <c r="T1989" s="382">
        <v>4.6346938775510198</v>
      </c>
      <c r="U1989" s="382">
        <v>7.0961224489795987</v>
      </c>
      <c r="V1989" s="382">
        <v>0</v>
      </c>
      <c r="W1989" s="382">
        <v>0</v>
      </c>
      <c r="X1989" s="382">
        <v>0.81632653061224492</v>
      </c>
      <c r="Y1989" s="382">
        <v>0</v>
      </c>
      <c r="Z1989" s="382">
        <v>2.6368281164342919</v>
      </c>
      <c r="AA1989" s="382">
        <v>0</v>
      </c>
      <c r="AB1989" s="382">
        <v>1.1948957806843263</v>
      </c>
      <c r="AC1989" s="382"/>
      <c r="AD1989" s="382">
        <v>8.9001537797526264</v>
      </c>
      <c r="AE1989" s="382"/>
      <c r="AF1989" s="382">
        <v>37.779491133384738</v>
      </c>
      <c r="AG1989" s="382">
        <v>39.25732737208147</v>
      </c>
      <c r="AH1989" s="382">
        <v>2.4489795918367343</v>
      </c>
      <c r="AI1989" s="382">
        <v>22</v>
      </c>
      <c r="AJ1989" s="382">
        <v>88.722727272727283</v>
      </c>
      <c r="AK1989" s="382">
        <v>11.116829409661879</v>
      </c>
    </row>
    <row r="1990" spans="1:37" ht="15.6">
      <c r="A1990" s="382">
        <v>16</v>
      </c>
      <c r="B1990" s="382">
        <v>231</v>
      </c>
      <c r="C1990" s="382">
        <v>2023</v>
      </c>
      <c r="D1990" s="382">
        <v>3</v>
      </c>
      <c r="E1990" s="382">
        <v>99</v>
      </c>
      <c r="F1990" s="382">
        <v>99</v>
      </c>
      <c r="G1990" s="382">
        <v>99</v>
      </c>
      <c r="H1990" s="382">
        <v>99</v>
      </c>
      <c r="I1990" s="382">
        <v>99</v>
      </c>
      <c r="J1990" s="382">
        <v>999</v>
      </c>
      <c r="K1990" s="382">
        <v>99</v>
      </c>
      <c r="L1990" s="382">
        <v>5</v>
      </c>
      <c r="M1990" s="382">
        <v>99</v>
      </c>
      <c r="N1990" s="382">
        <v>99</v>
      </c>
      <c r="O1990" s="382">
        <v>99</v>
      </c>
      <c r="P1990" s="382">
        <v>99</v>
      </c>
      <c r="Q1990" s="382">
        <v>91</v>
      </c>
      <c r="R1990" s="382">
        <v>1428</v>
      </c>
      <c r="S1990" s="382">
        <v>5</v>
      </c>
      <c r="T1990" s="382">
        <v>4.8774509803921564</v>
      </c>
      <c r="U1990" s="382">
        <v>6.4623249299719854</v>
      </c>
      <c r="V1990" s="382">
        <v>0</v>
      </c>
      <c r="W1990" s="382">
        <v>0</v>
      </c>
      <c r="X1990" s="382">
        <v>0.21008403361344527</v>
      </c>
      <c r="Y1990" s="382">
        <v>0</v>
      </c>
      <c r="Z1990" s="382">
        <v>1.8241749374837313</v>
      </c>
      <c r="AA1990" s="382">
        <v>0</v>
      </c>
      <c r="AB1990" s="382">
        <v>1.1399155706021729</v>
      </c>
      <c r="AC1990" s="382"/>
      <c r="AD1990" s="382">
        <v>8.3588476023646976</v>
      </c>
      <c r="AE1990" s="382"/>
      <c r="AF1990" s="382">
        <v>38.646820027063598</v>
      </c>
      <c r="AG1990" s="382">
        <v>37.941781103527667</v>
      </c>
      <c r="AH1990" s="382">
        <v>0.21008403361344527</v>
      </c>
      <c r="AI1990" s="382">
        <v>1</v>
      </c>
      <c r="AJ1990" s="382">
        <v>80.900000000000006</v>
      </c>
      <c r="AK1990" s="382">
        <v>14.164971288009257</v>
      </c>
    </row>
    <row r="1991" spans="1:37" ht="15.6">
      <c r="A1991" s="382">
        <v>16</v>
      </c>
      <c r="B1991" s="382">
        <v>232</v>
      </c>
      <c r="C1991" s="382">
        <v>2023</v>
      </c>
      <c r="D1991" s="382">
        <v>4</v>
      </c>
      <c r="E1991" s="382">
        <v>99</v>
      </c>
      <c r="F1991" s="382">
        <v>99</v>
      </c>
      <c r="G1991" s="382">
        <v>99</v>
      </c>
      <c r="H1991" s="382">
        <v>99</v>
      </c>
      <c r="I1991" s="382">
        <v>99</v>
      </c>
      <c r="J1991" s="382">
        <v>999</v>
      </c>
      <c r="K1991" s="382">
        <v>99</v>
      </c>
      <c r="L1991" s="382">
        <v>5</v>
      </c>
      <c r="M1991" s="382">
        <v>99</v>
      </c>
      <c r="N1991" s="382">
        <v>99</v>
      </c>
      <c r="O1991" s="382">
        <v>99</v>
      </c>
      <c r="P1991" s="382">
        <v>99</v>
      </c>
      <c r="Q1991" s="382">
        <v>70</v>
      </c>
      <c r="R1991" s="382">
        <v>1045</v>
      </c>
      <c r="S1991" s="382">
        <v>5</v>
      </c>
      <c r="T1991" s="382">
        <v>4.5224880382775119</v>
      </c>
      <c r="U1991" s="382">
        <v>6.3632535885167485</v>
      </c>
      <c r="V1991" s="382">
        <v>0</v>
      </c>
      <c r="W1991" s="382">
        <v>0</v>
      </c>
      <c r="X1991" s="382">
        <v>0.19138755980861247</v>
      </c>
      <c r="Y1991" s="382">
        <v>0</v>
      </c>
      <c r="Z1991" s="382">
        <v>1.7066010142435837</v>
      </c>
      <c r="AA1991" s="382">
        <v>0</v>
      </c>
      <c r="AB1991" s="382">
        <v>1.4760355317556699</v>
      </c>
      <c r="AC1991" s="382"/>
      <c r="AD1991" s="382">
        <v>28.4939694062525</v>
      </c>
      <c r="AE1991" s="382"/>
      <c r="AF1991" s="382">
        <v>37.98618684114868</v>
      </c>
      <c r="AG1991" s="382">
        <v>37.491683675195375</v>
      </c>
      <c r="AH1991" s="382">
        <v>0</v>
      </c>
      <c r="AI1991" s="382">
        <v>14</v>
      </c>
      <c r="AJ1991" s="382">
        <v>78.042857142857116</v>
      </c>
      <c r="AK1991" s="382">
        <v>15.408896440237283</v>
      </c>
    </row>
    <row r="1992" spans="1:37" ht="15.6">
      <c r="A1992" s="382">
        <v>16</v>
      </c>
      <c r="B1992" s="382">
        <v>233</v>
      </c>
      <c r="C1992" s="382">
        <v>2023</v>
      </c>
      <c r="D1992" s="382">
        <v>5</v>
      </c>
      <c r="E1992" s="382">
        <v>99</v>
      </c>
      <c r="F1992" s="382">
        <v>99</v>
      </c>
      <c r="G1992" s="382">
        <v>99</v>
      </c>
      <c r="H1992" s="382">
        <v>99</v>
      </c>
      <c r="I1992" s="382">
        <v>99</v>
      </c>
      <c r="J1992" s="382">
        <v>999</v>
      </c>
      <c r="K1992" s="382">
        <v>99</v>
      </c>
      <c r="L1992" s="382">
        <v>5</v>
      </c>
      <c r="M1992" s="382">
        <v>99</v>
      </c>
      <c r="N1992" s="382">
        <v>99</v>
      </c>
      <c r="O1992" s="382">
        <v>99</v>
      </c>
      <c r="P1992" s="382">
        <v>99</v>
      </c>
      <c r="Q1992" s="382">
        <v>48</v>
      </c>
      <c r="R1992" s="382">
        <v>482</v>
      </c>
      <c r="S1992" s="382">
        <v>5</v>
      </c>
      <c r="T1992" s="382">
        <v>4.3298755186721989</v>
      </c>
      <c r="U1992" s="382">
        <v>6.4900414937759408</v>
      </c>
      <c r="V1992" s="382">
        <v>0</v>
      </c>
      <c r="W1992" s="382">
        <v>0</v>
      </c>
      <c r="X1992" s="382">
        <v>0.4149377593360995</v>
      </c>
      <c r="Y1992" s="382">
        <v>0</v>
      </c>
      <c r="Z1992" s="382">
        <v>2.0709471238975237</v>
      </c>
      <c r="AA1992" s="382">
        <v>0</v>
      </c>
      <c r="AB1992" s="382">
        <v>1.3330694874474196</v>
      </c>
      <c r="AC1992" s="382"/>
      <c r="AD1992" s="382">
        <v>2.2682940744978168</v>
      </c>
      <c r="AE1992" s="382"/>
      <c r="AF1992" s="382">
        <v>33.149931224209077</v>
      </c>
      <c r="AG1992" s="382">
        <v>32.795512921318888</v>
      </c>
      <c r="AH1992" s="382">
        <v>1.0373443983402488</v>
      </c>
      <c r="AI1992" s="382">
        <v>197</v>
      </c>
      <c r="AJ1992" s="382">
        <v>76.821827411167504</v>
      </c>
      <c r="AK1992" s="382">
        <v>13.124822786923556</v>
      </c>
    </row>
    <row r="1993" spans="1:37" ht="15.6">
      <c r="A1993" s="382">
        <v>16</v>
      </c>
      <c r="B1993" s="382">
        <v>234</v>
      </c>
      <c r="C1993" s="382">
        <v>2023</v>
      </c>
      <c r="D1993" s="382">
        <v>6</v>
      </c>
      <c r="E1993" s="382">
        <v>99</v>
      </c>
      <c r="F1993" s="382">
        <v>99</v>
      </c>
      <c r="G1993" s="382">
        <v>99</v>
      </c>
      <c r="H1993" s="382">
        <v>99</v>
      </c>
      <c r="I1993" s="382">
        <v>99</v>
      </c>
      <c r="J1993" s="382">
        <v>999</v>
      </c>
      <c r="K1993" s="382">
        <v>99</v>
      </c>
      <c r="L1993" s="382">
        <v>5</v>
      </c>
      <c r="M1993" s="382">
        <v>99</v>
      </c>
      <c r="N1993" s="382">
        <v>99</v>
      </c>
      <c r="O1993" s="382">
        <v>99</v>
      </c>
      <c r="P1993" s="382">
        <v>99</v>
      </c>
      <c r="Q1993" s="382">
        <v>67</v>
      </c>
      <c r="R1993" s="382">
        <v>471</v>
      </c>
      <c r="S1993" s="382">
        <v>5</v>
      </c>
      <c r="T1993" s="382">
        <v>4.1401273885350323</v>
      </c>
      <c r="U1993" s="382">
        <v>7.5957537154989376</v>
      </c>
      <c r="V1993" s="382">
        <v>0</v>
      </c>
      <c r="W1993" s="382">
        <v>0</v>
      </c>
      <c r="X1993" s="382">
        <v>0.63694267515923564</v>
      </c>
      <c r="Y1993" s="382">
        <v>0</v>
      </c>
      <c r="Z1993" s="382">
        <v>2.3543750246623261</v>
      </c>
      <c r="AA1993" s="382">
        <v>0</v>
      </c>
      <c r="AB1993" s="382">
        <v>1.4706986600007483</v>
      </c>
      <c r="AC1993" s="382"/>
      <c r="AD1993" s="382">
        <v>27.474864588365801</v>
      </c>
      <c r="AE1993" s="382"/>
      <c r="AF1993" s="382">
        <v>33.427963094393192</v>
      </c>
      <c r="AG1993" s="382">
        <v>32.382624752215349</v>
      </c>
      <c r="AH1993" s="382">
        <v>0.21231422505307856</v>
      </c>
      <c r="AI1993" s="382">
        <v>170</v>
      </c>
      <c r="AJ1993" s="382">
        <v>78.554705882352948</v>
      </c>
      <c r="AK1993" s="382">
        <v>13.790987922359898</v>
      </c>
    </row>
    <row r="1994" spans="1:37" ht="15.6">
      <c r="A1994" s="382">
        <v>16</v>
      </c>
      <c r="B1994" s="382">
        <v>235</v>
      </c>
      <c r="C1994" s="382">
        <v>2023</v>
      </c>
      <c r="D1994" s="382">
        <v>7</v>
      </c>
      <c r="E1994" s="382">
        <v>99</v>
      </c>
      <c r="F1994" s="382">
        <v>99</v>
      </c>
      <c r="G1994" s="382">
        <v>99</v>
      </c>
      <c r="H1994" s="382">
        <v>99</v>
      </c>
      <c r="I1994" s="382">
        <v>99</v>
      </c>
      <c r="J1994" s="382">
        <v>999</v>
      </c>
      <c r="K1994" s="382">
        <v>99</v>
      </c>
      <c r="L1994" s="382">
        <v>5</v>
      </c>
      <c r="M1994" s="382">
        <v>99</v>
      </c>
      <c r="N1994" s="382">
        <v>99</v>
      </c>
      <c r="O1994" s="382">
        <v>99</v>
      </c>
      <c r="P1994" s="382">
        <v>99</v>
      </c>
      <c r="Q1994" s="382">
        <v>15</v>
      </c>
      <c r="R1994" s="382">
        <v>91</v>
      </c>
      <c r="S1994" s="382">
        <v>5</v>
      </c>
      <c r="T1994" s="382">
        <v>4.6813186813186807</v>
      </c>
      <c r="U1994" s="382">
        <v>7.4681318681318656</v>
      </c>
      <c r="V1994" s="382">
        <v>0</v>
      </c>
      <c r="W1994" s="382">
        <v>0</v>
      </c>
      <c r="X1994" s="382">
        <v>0</v>
      </c>
      <c r="Y1994" s="382">
        <v>0</v>
      </c>
      <c r="Z1994" s="382">
        <v>1.4524612775666701</v>
      </c>
      <c r="AA1994" s="382">
        <v>0</v>
      </c>
      <c r="AB1994" s="382">
        <v>1.2123822782242015</v>
      </c>
      <c r="AC1994" s="382"/>
      <c r="AD1994" s="382">
        <v>17.333306617878819</v>
      </c>
      <c r="AE1994" s="382"/>
      <c r="AF1994" s="382">
        <v>29.738562091503255</v>
      </c>
      <c r="AG1994" s="382">
        <v>28.808817295464177</v>
      </c>
      <c r="AH1994" s="382">
        <v>0</v>
      </c>
      <c r="AI1994" s="382">
        <v>46</v>
      </c>
      <c r="AJ1994" s="382">
        <v>114.52173913043478</v>
      </c>
      <c r="AK1994" s="382">
        <v>5.1275917856391597</v>
      </c>
    </row>
    <row r="1995" spans="1:37" ht="15.6">
      <c r="A1995" s="382">
        <v>16</v>
      </c>
      <c r="B1995" s="382">
        <v>236</v>
      </c>
      <c r="C1995" s="382">
        <v>2023</v>
      </c>
      <c r="D1995" s="382">
        <v>8</v>
      </c>
      <c r="E1995" s="382">
        <v>99</v>
      </c>
      <c r="F1995" s="382">
        <v>99</v>
      </c>
      <c r="G1995" s="382">
        <v>99</v>
      </c>
      <c r="H1995" s="382">
        <v>99</v>
      </c>
      <c r="I1995" s="382">
        <v>99</v>
      </c>
      <c r="J1995" s="382">
        <v>999</v>
      </c>
      <c r="K1995" s="382">
        <v>99</v>
      </c>
      <c r="L1995" s="382">
        <v>5</v>
      </c>
      <c r="M1995" s="382">
        <v>99</v>
      </c>
      <c r="N1995" s="382">
        <v>99</v>
      </c>
      <c r="O1995" s="382">
        <v>99</v>
      </c>
      <c r="P1995" s="382">
        <v>99</v>
      </c>
      <c r="Q1995" s="382">
        <v>59</v>
      </c>
      <c r="R1995" s="382">
        <v>417</v>
      </c>
      <c r="S1995" s="382">
        <v>5</v>
      </c>
      <c r="T1995" s="382">
        <v>3.5683453237410072</v>
      </c>
      <c r="U1995" s="382">
        <v>9.7851318944844152</v>
      </c>
      <c r="V1995" s="382">
        <v>0</v>
      </c>
      <c r="W1995" s="382">
        <v>0.23980815347721821</v>
      </c>
      <c r="X1995" s="382">
        <v>2.8776978417266181</v>
      </c>
      <c r="Y1995" s="382">
        <v>0</v>
      </c>
      <c r="Z1995" s="382">
        <v>2.7996607441552497</v>
      </c>
      <c r="AA1995" s="382">
        <v>0</v>
      </c>
      <c r="AB1995" s="382">
        <v>1.5565304206137061</v>
      </c>
      <c r="AC1995" s="382"/>
      <c r="AD1995" s="382">
        <v>15.464786729800826</v>
      </c>
      <c r="AE1995" s="382"/>
      <c r="AF1995" s="382">
        <v>36.229365768896606</v>
      </c>
      <c r="AG1995" s="382">
        <v>38.444651723715573</v>
      </c>
      <c r="AH1995" s="382">
        <v>0.47961630695443641</v>
      </c>
      <c r="AI1995" s="382">
        <v>50</v>
      </c>
      <c r="AJ1995" s="382">
        <v>87.811999999999998</v>
      </c>
      <c r="AK1995" s="382">
        <v>14.375483278666824</v>
      </c>
    </row>
    <row r="1996" spans="1:37" ht="15.6">
      <c r="A1996" s="382">
        <v>16</v>
      </c>
      <c r="B1996" s="382">
        <v>237</v>
      </c>
      <c r="C1996" s="382">
        <v>2023</v>
      </c>
      <c r="D1996" s="382">
        <v>9</v>
      </c>
      <c r="E1996" s="382">
        <v>99</v>
      </c>
      <c r="F1996" s="382">
        <v>99</v>
      </c>
      <c r="G1996" s="382">
        <v>99</v>
      </c>
      <c r="H1996" s="382">
        <v>99</v>
      </c>
      <c r="I1996" s="382">
        <v>99</v>
      </c>
      <c r="J1996" s="382">
        <v>999</v>
      </c>
      <c r="K1996" s="382">
        <v>99</v>
      </c>
      <c r="L1996" s="382">
        <v>5</v>
      </c>
      <c r="M1996" s="382">
        <v>99</v>
      </c>
      <c r="N1996" s="382">
        <v>99</v>
      </c>
      <c r="O1996" s="382">
        <v>99</v>
      </c>
      <c r="P1996" s="382">
        <v>99</v>
      </c>
      <c r="Q1996" s="382">
        <v>103</v>
      </c>
      <c r="R1996" s="382">
        <v>709</v>
      </c>
      <c r="S1996" s="382">
        <v>5</v>
      </c>
      <c r="T1996" s="382">
        <v>3.891396332863188</v>
      </c>
      <c r="U1996" s="382">
        <v>10.673906911142444</v>
      </c>
      <c r="V1996" s="382">
        <v>0</v>
      </c>
      <c r="W1996" s="382">
        <v>0</v>
      </c>
      <c r="X1996" s="382">
        <v>7.475317348377998</v>
      </c>
      <c r="Y1996" s="382">
        <v>0</v>
      </c>
      <c r="Z1996" s="382">
        <v>3.2178511428017238</v>
      </c>
      <c r="AA1996" s="382">
        <v>0</v>
      </c>
      <c r="AB1996" s="382">
        <v>1.4760129641309883</v>
      </c>
      <c r="AC1996" s="382"/>
      <c r="AD1996" s="382">
        <v>36.216943369095695</v>
      </c>
      <c r="AE1996" s="382"/>
      <c r="AF1996" s="382">
        <v>36.210418794688451</v>
      </c>
      <c r="AG1996" s="382">
        <v>37.438223814070376</v>
      </c>
      <c r="AH1996" s="382">
        <v>0.14104372355430181</v>
      </c>
      <c r="AI1996" s="382">
        <v>116</v>
      </c>
      <c r="AJ1996" s="382">
        <v>85.361206896551693</v>
      </c>
      <c r="AK1996" s="382">
        <v>13.84112733783123</v>
      </c>
    </row>
    <row r="1997" spans="1:37" ht="15.6">
      <c r="A1997" s="382">
        <v>16</v>
      </c>
      <c r="B1997" s="382">
        <v>238</v>
      </c>
      <c r="C1997" s="382">
        <v>2023</v>
      </c>
      <c r="D1997" s="382">
        <v>10</v>
      </c>
      <c r="E1997" s="382">
        <v>99</v>
      </c>
      <c r="F1997" s="382">
        <v>99</v>
      </c>
      <c r="G1997" s="382">
        <v>99</v>
      </c>
      <c r="H1997" s="382">
        <v>99</v>
      </c>
      <c r="I1997" s="382">
        <v>99</v>
      </c>
      <c r="J1997" s="382">
        <v>999</v>
      </c>
      <c r="K1997" s="382">
        <v>99</v>
      </c>
      <c r="L1997" s="382">
        <v>5</v>
      </c>
      <c r="M1997" s="382">
        <v>99</v>
      </c>
      <c r="N1997" s="382">
        <v>99</v>
      </c>
      <c r="O1997" s="382">
        <v>99</v>
      </c>
      <c r="P1997" s="382">
        <v>99</v>
      </c>
      <c r="Q1997" s="382">
        <v>149</v>
      </c>
      <c r="R1997" s="382">
        <v>617</v>
      </c>
      <c r="S1997" s="382">
        <v>5</v>
      </c>
      <c r="T1997" s="382">
        <v>4.236628849270665</v>
      </c>
      <c r="U1997" s="382">
        <v>9.6525121555915767</v>
      </c>
      <c r="V1997" s="382">
        <v>0</v>
      </c>
      <c r="W1997" s="382">
        <v>0</v>
      </c>
      <c r="X1997" s="382">
        <v>2.1069692058346843</v>
      </c>
      <c r="Y1997" s="382">
        <v>0</v>
      </c>
      <c r="Z1997" s="382">
        <v>2.5248581346153203</v>
      </c>
      <c r="AA1997" s="382">
        <v>0</v>
      </c>
      <c r="AB1997" s="382">
        <v>1.4023898264370511</v>
      </c>
      <c r="AC1997" s="382"/>
      <c r="AD1997" s="382">
        <v>13.806648872848996</v>
      </c>
      <c r="AE1997" s="382"/>
      <c r="AF1997" s="382">
        <v>29.806763285024161</v>
      </c>
      <c r="AG1997" s="382">
        <v>28.095633467939777</v>
      </c>
      <c r="AH1997" s="382">
        <v>3.2414910858995123</v>
      </c>
      <c r="AI1997" s="382">
        <v>198</v>
      </c>
      <c r="AJ1997" s="382">
        <v>85.498484848484821</v>
      </c>
      <c r="AK1997" s="382">
        <v>13.826276533244364</v>
      </c>
    </row>
    <row r="1998" spans="1:37" ht="15.6">
      <c r="A1998" s="382">
        <v>16</v>
      </c>
      <c r="B1998" s="382">
        <v>239</v>
      </c>
      <c r="C1998" s="382">
        <v>2023</v>
      </c>
      <c r="D1998" s="382">
        <v>11</v>
      </c>
      <c r="E1998" s="382">
        <v>99</v>
      </c>
      <c r="F1998" s="382">
        <v>99</v>
      </c>
      <c r="G1998" s="382">
        <v>99</v>
      </c>
      <c r="H1998" s="382">
        <v>99</v>
      </c>
      <c r="I1998" s="382">
        <v>99</v>
      </c>
      <c r="J1998" s="382">
        <v>999</v>
      </c>
      <c r="K1998" s="382">
        <v>99</v>
      </c>
      <c r="L1998" s="382">
        <v>5</v>
      </c>
      <c r="M1998" s="382">
        <v>99</v>
      </c>
      <c r="N1998" s="382">
        <v>99</v>
      </c>
      <c r="O1998" s="382">
        <v>99</v>
      </c>
      <c r="P1998" s="382">
        <v>99</v>
      </c>
      <c r="Q1998" s="382">
        <v>80</v>
      </c>
      <c r="R1998" s="382">
        <v>304</v>
      </c>
      <c r="S1998" s="382">
        <v>5</v>
      </c>
      <c r="T1998" s="382">
        <v>4.2302631578947363</v>
      </c>
      <c r="U1998" s="382">
        <v>9.6187500000000004</v>
      </c>
      <c r="V1998" s="382">
        <v>0</v>
      </c>
      <c r="W1998" s="382">
        <v>0</v>
      </c>
      <c r="X1998" s="382">
        <v>3.6184210526315774</v>
      </c>
      <c r="Y1998" s="382">
        <v>0</v>
      </c>
      <c r="Z1998" s="382">
        <v>2.9525764423679726</v>
      </c>
      <c r="AA1998" s="382">
        <v>0</v>
      </c>
      <c r="AB1998" s="382">
        <v>1.411747679188915</v>
      </c>
      <c r="AC1998" s="382"/>
      <c r="AD1998" s="382">
        <v>27.430412176642928</v>
      </c>
      <c r="AE1998" s="382"/>
      <c r="AF1998" s="382">
        <v>30.369630369630361</v>
      </c>
      <c r="AG1998" s="382">
        <v>28.316741555624422</v>
      </c>
      <c r="AH1998" s="382">
        <v>1.9736842105263159</v>
      </c>
      <c r="AI1998" s="382">
        <v>46</v>
      </c>
      <c r="AJ1998" s="382">
        <v>86.639130434782629</v>
      </c>
      <c r="AK1998" s="382">
        <v>13.724433939314842</v>
      </c>
    </row>
    <row r="1999" spans="1:37" ht="15.6">
      <c r="A1999" s="382">
        <v>16</v>
      </c>
      <c r="B1999" s="382">
        <v>240</v>
      </c>
      <c r="C1999" s="382">
        <v>2023</v>
      </c>
      <c r="D1999" s="382">
        <v>12</v>
      </c>
      <c r="E1999" s="382">
        <v>99</v>
      </c>
      <c r="F1999" s="382">
        <v>99</v>
      </c>
      <c r="G1999" s="382">
        <v>99</v>
      </c>
      <c r="H1999" s="382">
        <v>99</v>
      </c>
      <c r="I1999" s="382">
        <v>99</v>
      </c>
      <c r="J1999" s="382">
        <v>999</v>
      </c>
      <c r="K1999" s="382">
        <v>99</v>
      </c>
      <c r="L1999" s="382">
        <v>5</v>
      </c>
      <c r="M1999" s="382">
        <v>99</v>
      </c>
      <c r="N1999" s="382">
        <v>99</v>
      </c>
      <c r="O1999" s="382">
        <v>99</v>
      </c>
      <c r="P1999" s="382">
        <v>99</v>
      </c>
      <c r="Q1999" s="382">
        <v>12</v>
      </c>
      <c r="R1999" s="382">
        <v>35</v>
      </c>
      <c r="S1999" s="382">
        <v>5</v>
      </c>
      <c r="T1999" s="382">
        <v>3.7142857142857153</v>
      </c>
      <c r="U1999" s="382">
        <v>9.7457142857142873</v>
      </c>
      <c r="V1999" s="382">
        <v>0</v>
      </c>
      <c r="W1999" s="382">
        <v>0</v>
      </c>
      <c r="X1999" s="382">
        <v>0</v>
      </c>
      <c r="Y1999" s="382">
        <v>0</v>
      </c>
      <c r="Z1999" s="382">
        <v>2.3740673786494155</v>
      </c>
      <c r="AA1999" s="382">
        <v>0</v>
      </c>
      <c r="AB1999" s="382">
        <v>1.5959131478593063</v>
      </c>
      <c r="AC1999" s="382"/>
      <c r="AD1999" s="382">
        <v>41.971121170549871</v>
      </c>
      <c r="AE1999" s="382"/>
      <c r="AF1999" s="382">
        <v>35.353535353535349</v>
      </c>
      <c r="AG1999" s="382">
        <v>35.110653628409672</v>
      </c>
      <c r="AH1999" s="382">
        <v>0</v>
      </c>
      <c r="AI1999" s="382">
        <v>9</v>
      </c>
      <c r="AJ1999" s="382">
        <v>85.288888888888891</v>
      </c>
      <c r="AK1999" s="382">
        <v>14.259817204594331</v>
      </c>
    </row>
    <row r="2000" spans="1:37" ht="15.6">
      <c r="A2000" s="382">
        <v>16</v>
      </c>
      <c r="B2000" s="382">
        <v>241</v>
      </c>
      <c r="C2000" s="382">
        <v>2023</v>
      </c>
      <c r="D2000" s="382">
        <v>1</v>
      </c>
      <c r="E2000" s="382">
        <v>99</v>
      </c>
      <c r="F2000" s="382">
        <v>99</v>
      </c>
      <c r="G2000" s="382">
        <v>99</v>
      </c>
      <c r="H2000" s="382">
        <v>99</v>
      </c>
      <c r="I2000" s="382">
        <v>99</v>
      </c>
      <c r="J2000" s="382">
        <v>999</v>
      </c>
      <c r="K2000" s="382">
        <v>99</v>
      </c>
      <c r="L2000" s="382">
        <v>6</v>
      </c>
      <c r="M2000" s="382">
        <v>99</v>
      </c>
      <c r="N2000" s="382">
        <v>99</v>
      </c>
      <c r="O2000" s="382">
        <v>99</v>
      </c>
      <c r="P2000" s="382">
        <v>99</v>
      </c>
      <c r="Q2000" s="382">
        <v>18</v>
      </c>
      <c r="R2000" s="382">
        <v>51</v>
      </c>
      <c r="S2000" s="382">
        <v>6</v>
      </c>
      <c r="T2000" s="382">
        <v>4.9411764705882355</v>
      </c>
      <c r="U2000" s="382">
        <v>11.252941176470594</v>
      </c>
      <c r="V2000" s="382">
        <v>0</v>
      </c>
      <c r="W2000" s="382">
        <v>0</v>
      </c>
      <c r="X2000" s="382">
        <v>9.8039215686274535</v>
      </c>
      <c r="Y2000" s="382">
        <v>0</v>
      </c>
      <c r="Z2000" s="382">
        <v>3.1567141604296927</v>
      </c>
      <c r="AA2000" s="382">
        <v>0</v>
      </c>
      <c r="AB2000" s="382">
        <v>1.3920187724940265</v>
      </c>
      <c r="AC2000" s="382"/>
      <c r="AD2000" s="382">
        <v>17.205735725515744</v>
      </c>
      <c r="AE2000" s="382"/>
      <c r="AF2000" s="382">
        <v>25.247524752475247</v>
      </c>
      <c r="AG2000" s="382">
        <v>30.479579372244952</v>
      </c>
      <c r="AH2000" s="382">
        <v>5.882352941176471</v>
      </c>
      <c r="AI2000" s="382">
        <v>0</v>
      </c>
      <c r="AJ2000" s="382"/>
      <c r="AK2000" s="382"/>
    </row>
    <row r="2001" spans="1:37" ht="15.6">
      <c r="A2001" s="382">
        <v>16</v>
      </c>
      <c r="B2001" s="382">
        <v>242</v>
      </c>
      <c r="C2001" s="382">
        <v>2023</v>
      </c>
      <c r="D2001" s="382">
        <v>2</v>
      </c>
      <c r="E2001" s="382">
        <v>99</v>
      </c>
      <c r="F2001" s="382">
        <v>99</v>
      </c>
      <c r="G2001" s="382">
        <v>99</v>
      </c>
      <c r="H2001" s="382">
        <v>99</v>
      </c>
      <c r="I2001" s="382">
        <v>99</v>
      </c>
      <c r="J2001" s="382">
        <v>999</v>
      </c>
      <c r="K2001" s="382">
        <v>99</v>
      </c>
      <c r="L2001" s="382">
        <v>6</v>
      </c>
      <c r="M2001" s="382">
        <v>99</v>
      </c>
      <c r="N2001" s="382">
        <v>99</v>
      </c>
      <c r="O2001" s="382">
        <v>99</v>
      </c>
      <c r="P2001" s="382">
        <v>99</v>
      </c>
      <c r="Q2001" s="382">
        <v>31</v>
      </c>
      <c r="R2001" s="382">
        <v>445</v>
      </c>
      <c r="S2001" s="382">
        <v>6</v>
      </c>
      <c r="T2001" s="382">
        <v>5.249438202247191</v>
      </c>
      <c r="U2001" s="382">
        <v>7.2092134831460708</v>
      </c>
      <c r="V2001" s="382">
        <v>0</v>
      </c>
      <c r="W2001" s="382">
        <v>0</v>
      </c>
      <c r="X2001" s="382">
        <v>2.6966292134831447</v>
      </c>
      <c r="Y2001" s="382">
        <v>0</v>
      </c>
      <c r="Z2001" s="382">
        <v>3.0323174008657889</v>
      </c>
      <c r="AA2001" s="382">
        <v>0</v>
      </c>
      <c r="AB2001" s="382">
        <v>1.2227362569443183</v>
      </c>
      <c r="AC2001" s="382"/>
      <c r="AD2001" s="382">
        <v>13.774904878391251</v>
      </c>
      <c r="AE2001" s="382"/>
      <c r="AF2001" s="382">
        <v>34.309946029298381</v>
      </c>
      <c r="AG2001" s="382">
        <v>36.220250191934241</v>
      </c>
      <c r="AH2001" s="382">
        <v>2.2471910112359552</v>
      </c>
      <c r="AI2001" s="382">
        <v>0</v>
      </c>
      <c r="AJ2001" s="382"/>
      <c r="AK2001" s="382"/>
    </row>
    <row r="2002" spans="1:37" ht="15.6">
      <c r="A2002" s="382">
        <v>16</v>
      </c>
      <c r="B2002" s="382">
        <v>243</v>
      </c>
      <c r="C2002" s="382">
        <v>2023</v>
      </c>
      <c r="D2002" s="382">
        <v>3</v>
      </c>
      <c r="E2002" s="382">
        <v>99</v>
      </c>
      <c r="F2002" s="382">
        <v>99</v>
      </c>
      <c r="G2002" s="382">
        <v>99</v>
      </c>
      <c r="H2002" s="382">
        <v>99</v>
      </c>
      <c r="I2002" s="382">
        <v>99</v>
      </c>
      <c r="J2002" s="382">
        <v>999</v>
      </c>
      <c r="K2002" s="382">
        <v>99</v>
      </c>
      <c r="L2002" s="382">
        <v>6</v>
      </c>
      <c r="M2002" s="382">
        <v>99</v>
      </c>
      <c r="N2002" s="382">
        <v>99</v>
      </c>
      <c r="O2002" s="382">
        <v>99</v>
      </c>
      <c r="P2002" s="382">
        <v>99</v>
      </c>
      <c r="Q2002" s="382">
        <v>85</v>
      </c>
      <c r="R2002" s="382">
        <v>1175</v>
      </c>
      <c r="S2002" s="382">
        <v>6</v>
      </c>
      <c r="T2002" s="382">
        <v>5.1446808510638311</v>
      </c>
      <c r="U2002" s="382">
        <v>7.1669787234042523</v>
      </c>
      <c r="V2002" s="382">
        <v>0</v>
      </c>
      <c r="W2002" s="382">
        <v>0</v>
      </c>
      <c r="X2002" s="382">
        <v>0.85106382978723427</v>
      </c>
      <c r="Y2002" s="382">
        <v>8.510638297872343E-2</v>
      </c>
      <c r="Z2002" s="382">
        <v>2.2133172897439035</v>
      </c>
      <c r="AA2002" s="382">
        <v>0</v>
      </c>
      <c r="AB2002" s="382">
        <v>1.2159942102742705</v>
      </c>
      <c r="AC2002" s="382"/>
      <c r="AD2002" s="382">
        <v>12.133725371884738</v>
      </c>
      <c r="AE2002" s="382"/>
      <c r="AF2002" s="382">
        <v>31.799729364005408</v>
      </c>
      <c r="AG2002" s="382">
        <v>34.623797385083442</v>
      </c>
      <c r="AH2002" s="382">
        <v>8.510638297872343E-2</v>
      </c>
      <c r="AI2002" s="382">
        <v>1</v>
      </c>
      <c r="AJ2002" s="382">
        <v>92.3</v>
      </c>
      <c r="AK2002" s="382">
        <v>18.058565191014029</v>
      </c>
    </row>
    <row r="2003" spans="1:37" ht="15.6">
      <c r="A2003" s="382">
        <v>16</v>
      </c>
      <c r="B2003" s="382">
        <v>244</v>
      </c>
      <c r="C2003" s="382">
        <v>2023</v>
      </c>
      <c r="D2003" s="382">
        <v>4</v>
      </c>
      <c r="E2003" s="382">
        <v>99</v>
      </c>
      <c r="F2003" s="382">
        <v>99</v>
      </c>
      <c r="G2003" s="382">
        <v>99</v>
      </c>
      <c r="H2003" s="382">
        <v>99</v>
      </c>
      <c r="I2003" s="382">
        <v>99</v>
      </c>
      <c r="J2003" s="382">
        <v>999</v>
      </c>
      <c r="K2003" s="382">
        <v>99</v>
      </c>
      <c r="L2003" s="382">
        <v>6</v>
      </c>
      <c r="M2003" s="382">
        <v>99</v>
      </c>
      <c r="N2003" s="382">
        <v>99</v>
      </c>
      <c r="O2003" s="382">
        <v>99</v>
      </c>
      <c r="P2003" s="382">
        <v>99</v>
      </c>
      <c r="Q2003" s="382">
        <v>65</v>
      </c>
      <c r="R2003" s="382">
        <v>899</v>
      </c>
      <c r="S2003" s="382">
        <v>6</v>
      </c>
      <c r="T2003" s="382">
        <v>5.0756395995550605</v>
      </c>
      <c r="U2003" s="382">
        <v>6.7884315906562804</v>
      </c>
      <c r="V2003" s="382">
        <v>0</v>
      </c>
      <c r="W2003" s="382">
        <v>0</v>
      </c>
      <c r="X2003" s="382">
        <v>0.11123470522803117</v>
      </c>
      <c r="Y2003" s="382">
        <v>0</v>
      </c>
      <c r="Z2003" s="382">
        <v>1.6998330378466164</v>
      </c>
      <c r="AA2003" s="382">
        <v>0</v>
      </c>
      <c r="AB2003" s="382">
        <v>1.3410837295925302</v>
      </c>
      <c r="AC2003" s="382"/>
      <c r="AD2003" s="382">
        <v>11.822454118625821</v>
      </c>
      <c r="AE2003" s="382"/>
      <c r="AF2003" s="382">
        <v>32.679025808796808</v>
      </c>
      <c r="AG2003" s="382">
        <v>34.408723401856086</v>
      </c>
      <c r="AH2003" s="382">
        <v>0</v>
      </c>
      <c r="AI2003" s="382">
        <v>19</v>
      </c>
      <c r="AJ2003" s="382">
        <v>79.184210526315738</v>
      </c>
      <c r="AK2003" s="382">
        <v>15.865048579171487</v>
      </c>
    </row>
    <row r="2004" spans="1:37" ht="15.6">
      <c r="A2004" s="382">
        <v>16</v>
      </c>
      <c r="B2004" s="382">
        <v>245</v>
      </c>
      <c r="C2004" s="382">
        <v>2023</v>
      </c>
      <c r="D2004" s="382">
        <v>5</v>
      </c>
      <c r="E2004" s="382">
        <v>99</v>
      </c>
      <c r="F2004" s="382">
        <v>99</v>
      </c>
      <c r="G2004" s="382">
        <v>99</v>
      </c>
      <c r="H2004" s="382">
        <v>99</v>
      </c>
      <c r="I2004" s="382">
        <v>99</v>
      </c>
      <c r="J2004" s="382">
        <v>999</v>
      </c>
      <c r="K2004" s="382">
        <v>99</v>
      </c>
      <c r="L2004" s="382">
        <v>6</v>
      </c>
      <c r="M2004" s="382">
        <v>99</v>
      </c>
      <c r="N2004" s="382">
        <v>99</v>
      </c>
      <c r="O2004" s="382">
        <v>99</v>
      </c>
      <c r="P2004" s="382">
        <v>99</v>
      </c>
      <c r="Q2004" s="382">
        <v>41</v>
      </c>
      <c r="R2004" s="382">
        <v>479</v>
      </c>
      <c r="S2004" s="382">
        <v>6</v>
      </c>
      <c r="T2004" s="382">
        <v>5.1586638830897691</v>
      </c>
      <c r="U2004" s="382">
        <v>6.7210855949895603</v>
      </c>
      <c r="V2004" s="382">
        <v>0</v>
      </c>
      <c r="W2004" s="382">
        <v>0.20876826722338213</v>
      </c>
      <c r="X2004" s="382">
        <v>0.20876826722338213</v>
      </c>
      <c r="Y2004" s="382">
        <v>0</v>
      </c>
      <c r="Z2004" s="382">
        <v>2.0650875799645889</v>
      </c>
      <c r="AA2004" s="382">
        <v>0</v>
      </c>
      <c r="AB2004" s="382">
        <v>1.0557937825364128</v>
      </c>
      <c r="AC2004" s="382"/>
      <c r="AD2004" s="382">
        <v>0.48809426125379679</v>
      </c>
      <c r="AE2004" s="382"/>
      <c r="AF2004" s="382">
        <v>32.943603851444287</v>
      </c>
      <c r="AG2004" s="382">
        <v>33.751638098233457</v>
      </c>
      <c r="AH2004" s="382">
        <v>0.41753653444676425</v>
      </c>
      <c r="AI2004" s="382">
        <v>180</v>
      </c>
      <c r="AJ2004" s="382">
        <v>75.832777777777778</v>
      </c>
      <c r="AK2004" s="382">
        <v>15.657343237201836</v>
      </c>
    </row>
    <row r="2005" spans="1:37" ht="15.6">
      <c r="A2005" s="382">
        <v>16</v>
      </c>
      <c r="B2005" s="382">
        <v>246</v>
      </c>
      <c r="C2005" s="382">
        <v>2023</v>
      </c>
      <c r="D2005" s="382">
        <v>6</v>
      </c>
      <c r="E2005" s="382">
        <v>99</v>
      </c>
      <c r="F2005" s="382">
        <v>99</v>
      </c>
      <c r="G2005" s="382">
        <v>99</v>
      </c>
      <c r="H2005" s="382">
        <v>99</v>
      </c>
      <c r="I2005" s="382">
        <v>99</v>
      </c>
      <c r="J2005" s="382">
        <v>999</v>
      </c>
      <c r="K2005" s="382">
        <v>99</v>
      </c>
      <c r="L2005" s="382">
        <v>6</v>
      </c>
      <c r="M2005" s="382">
        <v>99</v>
      </c>
      <c r="N2005" s="382">
        <v>99</v>
      </c>
      <c r="O2005" s="382">
        <v>99</v>
      </c>
      <c r="P2005" s="382">
        <v>99</v>
      </c>
      <c r="Q2005" s="382">
        <v>65</v>
      </c>
      <c r="R2005" s="382">
        <v>476</v>
      </c>
      <c r="S2005" s="382">
        <v>6</v>
      </c>
      <c r="T2005" s="382">
        <v>4.9642857142857153</v>
      </c>
      <c r="U2005" s="382">
        <v>8.7989495798319357</v>
      </c>
      <c r="V2005" s="382">
        <v>0</v>
      </c>
      <c r="W2005" s="382">
        <v>0</v>
      </c>
      <c r="X2005" s="382">
        <v>0.630252100840336</v>
      </c>
      <c r="Y2005" s="382">
        <v>0.21008403361344527</v>
      </c>
      <c r="Z2005" s="382">
        <v>2.6078378447189809</v>
      </c>
      <c r="AA2005" s="382">
        <v>0</v>
      </c>
      <c r="AB2005" s="382">
        <v>1.262244946483037</v>
      </c>
      <c r="AC2005" s="382"/>
      <c r="AD2005" s="382">
        <v>12.910003761668005</v>
      </c>
      <c r="AE2005" s="382"/>
      <c r="AF2005" s="382">
        <v>33.782824698367627</v>
      </c>
      <c r="AG2005" s="382">
        <v>37.910372106916249</v>
      </c>
      <c r="AH2005" s="382">
        <v>0.42016806722689054</v>
      </c>
      <c r="AI2005" s="382">
        <v>186</v>
      </c>
      <c r="AJ2005" s="382">
        <v>78.861290322580629</v>
      </c>
      <c r="AK2005" s="382">
        <v>15.628952393825799</v>
      </c>
    </row>
    <row r="2006" spans="1:37" ht="15.6">
      <c r="A2006" s="382">
        <v>16</v>
      </c>
      <c r="B2006" s="382">
        <v>247</v>
      </c>
      <c r="C2006" s="382">
        <v>2023</v>
      </c>
      <c r="D2006" s="382">
        <v>7</v>
      </c>
      <c r="E2006" s="382">
        <v>99</v>
      </c>
      <c r="F2006" s="382">
        <v>99</v>
      </c>
      <c r="G2006" s="382">
        <v>99</v>
      </c>
      <c r="H2006" s="382">
        <v>99</v>
      </c>
      <c r="I2006" s="382">
        <v>99</v>
      </c>
      <c r="J2006" s="382">
        <v>999</v>
      </c>
      <c r="K2006" s="382">
        <v>99</v>
      </c>
      <c r="L2006" s="382">
        <v>6</v>
      </c>
      <c r="M2006" s="382">
        <v>99</v>
      </c>
      <c r="N2006" s="382">
        <v>99</v>
      </c>
      <c r="O2006" s="382">
        <v>99</v>
      </c>
      <c r="P2006" s="382">
        <v>99</v>
      </c>
      <c r="Q2006" s="382">
        <v>12</v>
      </c>
      <c r="R2006" s="382">
        <v>73</v>
      </c>
      <c r="S2006" s="382">
        <v>6</v>
      </c>
      <c r="T2006" s="382">
        <v>5.1369863013698627</v>
      </c>
      <c r="U2006" s="382">
        <v>8.7287671232876711</v>
      </c>
      <c r="V2006" s="382">
        <v>0</v>
      </c>
      <c r="W2006" s="382">
        <v>0</v>
      </c>
      <c r="X2006" s="382">
        <v>0</v>
      </c>
      <c r="Y2006" s="382">
        <v>0</v>
      </c>
      <c r="Z2006" s="382">
        <v>1.551179794217169</v>
      </c>
      <c r="AA2006" s="382">
        <v>0</v>
      </c>
      <c r="AB2006" s="382">
        <v>1.2198705129256548</v>
      </c>
      <c r="AC2006" s="382"/>
      <c r="AD2006" s="382">
        <v>10.795598821751776</v>
      </c>
      <c r="AE2006" s="382"/>
      <c r="AF2006" s="382">
        <v>23.856209150326805</v>
      </c>
      <c r="AG2006" s="382">
        <v>27.011445527765996</v>
      </c>
      <c r="AH2006" s="382">
        <v>0</v>
      </c>
      <c r="AI2006" s="382">
        <v>20</v>
      </c>
      <c r="AJ2006" s="382">
        <v>115.88000000000002</v>
      </c>
      <c r="AK2006" s="382">
        <v>6.0724269322293809</v>
      </c>
    </row>
    <row r="2007" spans="1:37" ht="15.6">
      <c r="A2007" s="382">
        <v>16</v>
      </c>
      <c r="B2007" s="382">
        <v>248</v>
      </c>
      <c r="C2007" s="382">
        <v>2023</v>
      </c>
      <c r="D2007" s="382">
        <v>8</v>
      </c>
      <c r="E2007" s="382">
        <v>99</v>
      </c>
      <c r="F2007" s="382">
        <v>99</v>
      </c>
      <c r="G2007" s="382">
        <v>99</v>
      </c>
      <c r="H2007" s="382">
        <v>99</v>
      </c>
      <c r="I2007" s="382">
        <v>99</v>
      </c>
      <c r="J2007" s="382">
        <v>999</v>
      </c>
      <c r="K2007" s="382">
        <v>99</v>
      </c>
      <c r="L2007" s="382">
        <v>6</v>
      </c>
      <c r="M2007" s="382">
        <v>99</v>
      </c>
      <c r="N2007" s="382">
        <v>99</v>
      </c>
      <c r="O2007" s="382">
        <v>99</v>
      </c>
      <c r="P2007" s="382">
        <v>99</v>
      </c>
      <c r="Q2007" s="382">
        <v>63</v>
      </c>
      <c r="R2007" s="382">
        <v>281</v>
      </c>
      <c r="S2007" s="382">
        <v>6</v>
      </c>
      <c r="T2007" s="382">
        <v>4</v>
      </c>
      <c r="U2007" s="382">
        <v>10.793950177935956</v>
      </c>
      <c r="V2007" s="382">
        <v>0</v>
      </c>
      <c r="W2007" s="382">
        <v>0.35587188612099646</v>
      </c>
      <c r="X2007" s="382">
        <v>6.4056939501779375</v>
      </c>
      <c r="Y2007" s="382">
        <v>0</v>
      </c>
      <c r="Z2007" s="382">
        <v>2.8288798603725676</v>
      </c>
      <c r="AA2007" s="382">
        <v>0</v>
      </c>
      <c r="AB2007" s="382">
        <v>1.633719420802566</v>
      </c>
      <c r="AC2007" s="382"/>
      <c r="AD2007" s="382">
        <v>18.950179072246765</v>
      </c>
      <c r="AE2007" s="382"/>
      <c r="AF2007" s="382">
        <v>24.413553431798437</v>
      </c>
      <c r="AG2007" s="382">
        <v>28.577216239388726</v>
      </c>
      <c r="AH2007" s="382">
        <v>1.0676156583629892</v>
      </c>
      <c r="AI2007" s="382">
        <v>61</v>
      </c>
      <c r="AJ2007" s="382">
        <v>88.795081967213122</v>
      </c>
      <c r="AK2007" s="382">
        <v>15.809357741368348</v>
      </c>
    </row>
    <row r="2008" spans="1:37" ht="15.6">
      <c r="A2008" s="382">
        <v>16</v>
      </c>
      <c r="B2008" s="382">
        <v>249</v>
      </c>
      <c r="C2008" s="382">
        <v>2023</v>
      </c>
      <c r="D2008" s="382">
        <v>9</v>
      </c>
      <c r="E2008" s="382">
        <v>99</v>
      </c>
      <c r="F2008" s="382">
        <v>99</v>
      </c>
      <c r="G2008" s="382">
        <v>99</v>
      </c>
      <c r="H2008" s="382">
        <v>99</v>
      </c>
      <c r="I2008" s="382">
        <v>99</v>
      </c>
      <c r="J2008" s="382">
        <v>999</v>
      </c>
      <c r="K2008" s="382">
        <v>99</v>
      </c>
      <c r="L2008" s="382">
        <v>6</v>
      </c>
      <c r="M2008" s="382">
        <v>99</v>
      </c>
      <c r="N2008" s="382">
        <v>99</v>
      </c>
      <c r="O2008" s="382">
        <v>99</v>
      </c>
      <c r="P2008" s="382">
        <v>99</v>
      </c>
      <c r="Q2008" s="382">
        <v>97</v>
      </c>
      <c r="R2008" s="382">
        <v>519</v>
      </c>
      <c r="S2008">
        <v>6</v>
      </c>
      <c r="T2008">
        <v>4.3121387283236992</v>
      </c>
      <c r="U2008">
        <v>11.698073217726396</v>
      </c>
      <c r="V2008">
        <v>0</v>
      </c>
      <c r="W2008">
        <v>0.19267822736030829</v>
      </c>
      <c r="X2008">
        <v>10.019267822736031</v>
      </c>
      <c r="Y2008">
        <v>0.19267822736030829</v>
      </c>
      <c r="Z2008">
        <v>3.1762419091057126</v>
      </c>
      <c r="AA2008">
        <v>0</v>
      </c>
      <c r="AB2008">
        <v>1.5328349231917904</v>
      </c>
      <c r="AD2008">
        <v>30.030181255518496</v>
      </c>
      <c r="AF2008">
        <v>26.506639427987743</v>
      </c>
      <c r="AG2008">
        <v>30.034975586348153</v>
      </c>
      <c r="AH2008">
        <v>0</v>
      </c>
      <c r="AI2008">
        <v>136</v>
      </c>
      <c r="AJ2008">
        <v>88.932352941176447</v>
      </c>
      <c r="AK2008">
        <v>15.371791895577894</v>
      </c>
    </row>
    <row r="2009" spans="1:37" ht="15.6">
      <c r="A2009" s="382">
        <v>16</v>
      </c>
      <c r="B2009" s="382">
        <v>250</v>
      </c>
      <c r="C2009" s="382">
        <v>2023</v>
      </c>
      <c r="D2009" s="382">
        <v>10</v>
      </c>
      <c r="E2009" s="382">
        <v>99</v>
      </c>
      <c r="F2009" s="382">
        <v>99</v>
      </c>
      <c r="G2009" s="382">
        <v>99</v>
      </c>
      <c r="H2009" s="382">
        <v>99</v>
      </c>
      <c r="I2009" s="382">
        <v>99</v>
      </c>
      <c r="J2009" s="382">
        <v>999</v>
      </c>
      <c r="K2009" s="382">
        <v>99</v>
      </c>
      <c r="L2009" s="382">
        <v>6</v>
      </c>
      <c r="M2009" s="382">
        <v>99</v>
      </c>
      <c r="N2009" s="382">
        <v>99</v>
      </c>
      <c r="O2009" s="382">
        <v>99</v>
      </c>
      <c r="P2009" s="382">
        <v>99</v>
      </c>
      <c r="Q2009" s="382">
        <v>153</v>
      </c>
      <c r="R2009" s="382">
        <v>702</v>
      </c>
      <c r="S2009">
        <v>6</v>
      </c>
      <c r="T2009">
        <v>4.9586894586894594</v>
      </c>
      <c r="U2009">
        <v>11.040313390313388</v>
      </c>
      <c r="V2009">
        <v>0</v>
      </c>
      <c r="W2009">
        <v>0.28490028490028496</v>
      </c>
      <c r="X2009">
        <v>3.4188034188034186</v>
      </c>
      <c r="Y2009">
        <v>0.14245014245014248</v>
      </c>
      <c r="Z2009">
        <v>2.5802805593644802</v>
      </c>
      <c r="AA2009">
        <v>0</v>
      </c>
      <c r="AB2009">
        <v>1.6224045651685541</v>
      </c>
      <c r="AD2009">
        <v>25.78538872879356</v>
      </c>
      <c r="AF2009">
        <v>33.913043478260875</v>
      </c>
      <c r="AG2009">
        <v>36.56215798014869</v>
      </c>
      <c r="AH2009">
        <v>1.8518518518518521</v>
      </c>
      <c r="AI2009">
        <v>252</v>
      </c>
      <c r="AJ2009">
        <v>88.288888888888891</v>
      </c>
      <c r="AK2009">
        <v>15.470387089614244</v>
      </c>
    </row>
    <row r="2010" spans="1:37" ht="15.6">
      <c r="A2010" s="382">
        <v>16</v>
      </c>
      <c r="B2010" s="382">
        <v>251</v>
      </c>
      <c r="C2010" s="382">
        <v>2023</v>
      </c>
      <c r="D2010" s="382">
        <v>11</v>
      </c>
      <c r="E2010" s="382">
        <v>99</v>
      </c>
      <c r="F2010" s="382">
        <v>99</v>
      </c>
      <c r="G2010" s="382">
        <v>99</v>
      </c>
      <c r="H2010" s="382">
        <v>99</v>
      </c>
      <c r="I2010" s="382">
        <v>99</v>
      </c>
      <c r="J2010" s="382">
        <v>999</v>
      </c>
      <c r="K2010" s="382">
        <v>99</v>
      </c>
      <c r="L2010" s="382">
        <v>6</v>
      </c>
      <c r="M2010" s="382">
        <v>99</v>
      </c>
      <c r="N2010" s="382">
        <v>99</v>
      </c>
      <c r="O2010" s="382">
        <v>99</v>
      </c>
      <c r="P2010" s="382">
        <v>99</v>
      </c>
      <c r="Q2010" s="382">
        <v>85</v>
      </c>
      <c r="R2010" s="382">
        <v>387</v>
      </c>
      <c r="S2010">
        <v>6</v>
      </c>
      <c r="T2010">
        <v>4.8397932816537468</v>
      </c>
      <c r="U2010">
        <v>10.953488372093023</v>
      </c>
      <c r="V2010">
        <v>0</v>
      </c>
      <c r="W2010">
        <v>0</v>
      </c>
      <c r="X2010">
        <v>5.1679586563307502</v>
      </c>
      <c r="Y2010">
        <v>0</v>
      </c>
      <c r="Z2010">
        <v>2.8605319208181861</v>
      </c>
      <c r="AA2010">
        <v>0</v>
      </c>
      <c r="AB2010">
        <v>1.4768385672272897</v>
      </c>
      <c r="AD2010">
        <v>29.385083316826488</v>
      </c>
      <c r="AF2010">
        <v>38.661338661338654</v>
      </c>
      <c r="AG2010">
        <v>41.050123954136971</v>
      </c>
      <c r="AH2010">
        <v>3.1007751937984498</v>
      </c>
      <c r="AI2010">
        <v>65</v>
      </c>
      <c r="AJ2010">
        <v>89.026153846153889</v>
      </c>
      <c r="AK2010">
        <v>15.18027069001209</v>
      </c>
    </row>
    <row r="2011" spans="1:37" ht="15.6">
      <c r="A2011" s="382">
        <v>16</v>
      </c>
      <c r="B2011" s="382">
        <v>252</v>
      </c>
      <c r="C2011" s="382">
        <v>2023</v>
      </c>
      <c r="D2011" s="382">
        <v>12</v>
      </c>
      <c r="E2011" s="382">
        <v>99</v>
      </c>
      <c r="F2011" s="382">
        <v>99</v>
      </c>
      <c r="G2011" s="382">
        <v>99</v>
      </c>
      <c r="H2011" s="382">
        <v>99</v>
      </c>
      <c r="I2011" s="382">
        <v>99</v>
      </c>
      <c r="J2011" s="382">
        <v>999</v>
      </c>
      <c r="K2011" s="382">
        <v>99</v>
      </c>
      <c r="L2011" s="382">
        <v>6</v>
      </c>
      <c r="M2011" s="382">
        <v>99</v>
      </c>
      <c r="N2011" s="382">
        <v>99</v>
      </c>
      <c r="O2011" s="382">
        <v>99</v>
      </c>
      <c r="P2011" s="382">
        <v>99</v>
      </c>
      <c r="Q2011" s="382">
        <v>8</v>
      </c>
      <c r="R2011" s="382">
        <v>18</v>
      </c>
      <c r="S2011">
        <v>6</v>
      </c>
      <c r="T2011">
        <v>4.3333333333333321</v>
      </c>
      <c r="U2011">
        <v>10.905555555555562</v>
      </c>
      <c r="V2011">
        <v>0</v>
      </c>
      <c r="W2011">
        <v>0</v>
      </c>
      <c r="X2011">
        <v>0</v>
      </c>
      <c r="Y2011">
        <v>0</v>
      </c>
      <c r="Z2011">
        <v>1.6791109493559004</v>
      </c>
      <c r="AA2011">
        <v>0</v>
      </c>
      <c r="AB2011">
        <v>1.5275252316519472</v>
      </c>
      <c r="AD2011">
        <v>9.2416267340496638</v>
      </c>
      <c r="AF2011">
        <v>18.181818181818183</v>
      </c>
      <c r="AG2011">
        <v>20.205867215645902</v>
      </c>
      <c r="AH2011">
        <v>0</v>
      </c>
      <c r="AI2011">
        <v>8</v>
      </c>
      <c r="AJ2011">
        <v>89.8125</v>
      </c>
      <c r="AK2011">
        <v>14.398696365414343</v>
      </c>
    </row>
    <row r="2012" spans="1:37" ht="15.6">
      <c r="A2012" s="382">
        <v>16</v>
      </c>
      <c r="B2012" s="382">
        <v>253</v>
      </c>
      <c r="C2012" s="382">
        <v>2023</v>
      </c>
      <c r="D2012" s="382">
        <v>1</v>
      </c>
      <c r="E2012" s="382">
        <v>99</v>
      </c>
      <c r="F2012" s="382">
        <v>99</v>
      </c>
      <c r="G2012" s="382">
        <v>99</v>
      </c>
      <c r="H2012" s="382">
        <v>99</v>
      </c>
      <c r="I2012" s="382">
        <v>99</v>
      </c>
      <c r="J2012" s="382">
        <v>999</v>
      </c>
      <c r="K2012" s="382">
        <v>99</v>
      </c>
      <c r="L2012" s="382">
        <v>7</v>
      </c>
      <c r="M2012" s="382">
        <v>99</v>
      </c>
      <c r="N2012" s="382">
        <v>99</v>
      </c>
      <c r="O2012" s="382">
        <v>99</v>
      </c>
      <c r="P2012" s="382">
        <v>99</v>
      </c>
      <c r="Q2012" s="382"/>
      <c r="R2012" s="382">
        <v>0</v>
      </c>
    </row>
    <row r="2013" spans="1:37" ht="15.6">
      <c r="A2013" s="382">
        <v>16</v>
      </c>
      <c r="B2013" s="382">
        <v>254</v>
      </c>
      <c r="C2013" s="382">
        <v>2023</v>
      </c>
      <c r="D2013" s="382">
        <v>2</v>
      </c>
      <c r="E2013" s="382">
        <v>99</v>
      </c>
      <c r="F2013" s="382">
        <v>99</v>
      </c>
      <c r="G2013" s="382">
        <v>99</v>
      </c>
      <c r="H2013" s="382">
        <v>99</v>
      </c>
      <c r="I2013" s="382">
        <v>99</v>
      </c>
      <c r="J2013" s="382">
        <v>999</v>
      </c>
      <c r="K2013" s="382">
        <v>99</v>
      </c>
      <c r="L2013" s="382">
        <v>7</v>
      </c>
      <c r="M2013" s="382">
        <v>99</v>
      </c>
      <c r="N2013" s="382">
        <v>99</v>
      </c>
      <c r="O2013" s="382">
        <v>99</v>
      </c>
      <c r="P2013" s="382">
        <v>99</v>
      </c>
      <c r="Q2013" s="382"/>
      <c r="R2013" s="382">
        <v>0</v>
      </c>
    </row>
    <row r="2014" spans="1:37" ht="15.6">
      <c r="A2014" s="382">
        <v>16</v>
      </c>
      <c r="B2014" s="382">
        <v>255</v>
      </c>
      <c r="C2014" s="382">
        <v>2023</v>
      </c>
      <c r="D2014" s="382">
        <v>3</v>
      </c>
      <c r="E2014" s="382">
        <v>99</v>
      </c>
      <c r="F2014" s="382">
        <v>99</v>
      </c>
      <c r="G2014" s="382">
        <v>99</v>
      </c>
      <c r="H2014" s="382">
        <v>99</v>
      </c>
      <c r="I2014" s="382">
        <v>99</v>
      </c>
      <c r="J2014" s="382">
        <v>999</v>
      </c>
      <c r="K2014" s="382">
        <v>99</v>
      </c>
      <c r="L2014" s="382">
        <v>7</v>
      </c>
      <c r="M2014" s="382">
        <v>99</v>
      </c>
      <c r="N2014" s="382">
        <v>99</v>
      </c>
      <c r="O2014" s="382">
        <v>99</v>
      </c>
      <c r="P2014" s="382">
        <v>99</v>
      </c>
      <c r="Q2014" s="382"/>
      <c r="R2014" s="382">
        <v>0</v>
      </c>
    </row>
    <row r="2015" spans="1:37" ht="15.6">
      <c r="A2015" s="382">
        <v>16</v>
      </c>
      <c r="B2015" s="382">
        <v>256</v>
      </c>
      <c r="C2015" s="382">
        <v>2023</v>
      </c>
      <c r="D2015" s="382">
        <v>4</v>
      </c>
      <c r="E2015" s="382">
        <v>99</v>
      </c>
      <c r="F2015" s="382">
        <v>99</v>
      </c>
      <c r="G2015" s="382">
        <v>99</v>
      </c>
      <c r="H2015" s="382">
        <v>99</v>
      </c>
      <c r="I2015" s="382">
        <v>99</v>
      </c>
      <c r="J2015" s="382">
        <v>999</v>
      </c>
      <c r="K2015" s="382">
        <v>99</v>
      </c>
      <c r="L2015" s="382">
        <v>7</v>
      </c>
      <c r="M2015" s="382">
        <v>99</v>
      </c>
      <c r="N2015" s="382">
        <v>99</v>
      </c>
      <c r="O2015" s="382">
        <v>99</v>
      </c>
      <c r="P2015" s="382">
        <v>99</v>
      </c>
      <c r="Q2015" s="382"/>
      <c r="R2015" s="382">
        <v>0</v>
      </c>
    </row>
    <row r="2016" spans="1:37" ht="15.6">
      <c r="A2016" s="382">
        <v>16</v>
      </c>
      <c r="B2016" s="382">
        <v>257</v>
      </c>
      <c r="C2016" s="382">
        <v>2023</v>
      </c>
      <c r="D2016" s="382">
        <v>5</v>
      </c>
      <c r="E2016" s="382">
        <v>99</v>
      </c>
      <c r="F2016" s="382">
        <v>99</v>
      </c>
      <c r="G2016" s="382">
        <v>99</v>
      </c>
      <c r="H2016" s="382">
        <v>99</v>
      </c>
      <c r="I2016" s="382">
        <v>99</v>
      </c>
      <c r="J2016" s="382">
        <v>999</v>
      </c>
      <c r="K2016" s="382">
        <v>99</v>
      </c>
      <c r="L2016" s="382">
        <v>7</v>
      </c>
      <c r="M2016" s="382">
        <v>99</v>
      </c>
      <c r="N2016" s="382">
        <v>99</v>
      </c>
      <c r="O2016" s="382">
        <v>99</v>
      </c>
      <c r="P2016" s="382">
        <v>99</v>
      </c>
      <c r="Q2016" s="382"/>
      <c r="R2016" s="382">
        <v>0</v>
      </c>
    </row>
    <row r="2017" spans="1:37" ht="15.6">
      <c r="A2017" s="382">
        <v>16</v>
      </c>
      <c r="B2017" s="382">
        <v>258</v>
      </c>
      <c r="C2017" s="382">
        <v>2023</v>
      </c>
      <c r="D2017" s="382">
        <v>6</v>
      </c>
      <c r="E2017" s="382">
        <v>99</v>
      </c>
      <c r="F2017" s="382">
        <v>99</v>
      </c>
      <c r="G2017" s="382">
        <v>99</v>
      </c>
      <c r="H2017" s="382">
        <v>99</v>
      </c>
      <c r="I2017" s="382">
        <v>99</v>
      </c>
      <c r="J2017" s="382">
        <v>999</v>
      </c>
      <c r="K2017" s="382">
        <v>99</v>
      </c>
      <c r="L2017" s="382">
        <v>7</v>
      </c>
      <c r="M2017" s="382">
        <v>99</v>
      </c>
      <c r="N2017" s="382">
        <v>99</v>
      </c>
      <c r="O2017" s="382">
        <v>99</v>
      </c>
      <c r="P2017" s="382">
        <v>99</v>
      </c>
      <c r="Q2017" s="382"/>
      <c r="R2017" s="382">
        <v>0</v>
      </c>
    </row>
    <row r="2018" spans="1:37" ht="15.6">
      <c r="A2018" s="382">
        <v>16</v>
      </c>
      <c r="B2018" s="382">
        <v>259</v>
      </c>
      <c r="C2018" s="382">
        <v>2023</v>
      </c>
      <c r="D2018" s="382">
        <v>7</v>
      </c>
      <c r="E2018" s="382">
        <v>99</v>
      </c>
      <c r="F2018" s="382">
        <v>99</v>
      </c>
      <c r="G2018" s="382">
        <v>99</v>
      </c>
      <c r="H2018" s="382">
        <v>99</v>
      </c>
      <c r="I2018" s="382">
        <v>99</v>
      </c>
      <c r="J2018" s="382">
        <v>999</v>
      </c>
      <c r="K2018" s="382">
        <v>99</v>
      </c>
      <c r="L2018" s="382">
        <v>7</v>
      </c>
      <c r="M2018" s="382">
        <v>99</v>
      </c>
      <c r="N2018" s="382">
        <v>99</v>
      </c>
      <c r="O2018" s="382">
        <v>99</v>
      </c>
      <c r="P2018" s="382">
        <v>99</v>
      </c>
      <c r="Q2018" s="382"/>
      <c r="R2018" s="382">
        <v>0</v>
      </c>
    </row>
    <row r="2019" spans="1:37" ht="15.6">
      <c r="A2019" s="382">
        <v>16</v>
      </c>
      <c r="B2019" s="382">
        <v>260</v>
      </c>
      <c r="C2019" s="382">
        <v>2023</v>
      </c>
      <c r="D2019" s="382">
        <v>8</v>
      </c>
      <c r="E2019" s="382">
        <v>99</v>
      </c>
      <c r="F2019" s="382">
        <v>99</v>
      </c>
      <c r="G2019" s="382">
        <v>99</v>
      </c>
      <c r="H2019" s="382">
        <v>99</v>
      </c>
      <c r="I2019" s="382">
        <v>99</v>
      </c>
      <c r="J2019" s="382">
        <v>999</v>
      </c>
      <c r="K2019" s="382">
        <v>99</v>
      </c>
      <c r="L2019" s="382">
        <v>7</v>
      </c>
      <c r="M2019" s="382">
        <v>99</v>
      </c>
      <c r="N2019" s="382">
        <v>99</v>
      </c>
      <c r="O2019" s="382">
        <v>99</v>
      </c>
      <c r="P2019" s="382">
        <v>99</v>
      </c>
      <c r="Q2019" s="382"/>
      <c r="R2019" s="382">
        <v>0</v>
      </c>
    </row>
    <row r="2020" spans="1:37" ht="15.6">
      <c r="A2020" s="382">
        <v>16</v>
      </c>
      <c r="B2020" s="382">
        <v>261</v>
      </c>
      <c r="C2020" s="382">
        <v>2023</v>
      </c>
      <c r="D2020" s="382">
        <v>9</v>
      </c>
      <c r="E2020" s="382">
        <v>99</v>
      </c>
      <c r="F2020" s="382">
        <v>99</v>
      </c>
      <c r="G2020" s="382">
        <v>99</v>
      </c>
      <c r="H2020" s="382">
        <v>99</v>
      </c>
      <c r="I2020" s="382">
        <v>99</v>
      </c>
      <c r="J2020" s="382">
        <v>999</v>
      </c>
      <c r="K2020" s="382">
        <v>99</v>
      </c>
      <c r="L2020" s="382">
        <v>7</v>
      </c>
      <c r="M2020" s="382">
        <v>99</v>
      </c>
      <c r="N2020" s="382">
        <v>99</v>
      </c>
      <c r="O2020" s="382">
        <v>99</v>
      </c>
      <c r="P2020" s="382">
        <v>99</v>
      </c>
      <c r="Q2020" s="382"/>
      <c r="R2020" s="382">
        <v>0</v>
      </c>
    </row>
    <row r="2021" spans="1:37" ht="15.6">
      <c r="A2021" s="382">
        <v>16</v>
      </c>
      <c r="B2021" s="382">
        <v>262</v>
      </c>
      <c r="C2021" s="382">
        <v>2023</v>
      </c>
      <c r="D2021" s="382">
        <v>10</v>
      </c>
      <c r="E2021" s="382">
        <v>99</v>
      </c>
      <c r="F2021" s="382">
        <v>99</v>
      </c>
      <c r="G2021" s="382">
        <v>99</v>
      </c>
      <c r="H2021" s="382">
        <v>99</v>
      </c>
      <c r="I2021" s="382">
        <v>99</v>
      </c>
      <c r="J2021" s="382">
        <v>999</v>
      </c>
      <c r="K2021" s="382">
        <v>99</v>
      </c>
      <c r="L2021" s="382">
        <v>7</v>
      </c>
      <c r="M2021" s="382">
        <v>99</v>
      </c>
      <c r="N2021" s="382">
        <v>99</v>
      </c>
      <c r="O2021" s="382">
        <v>99</v>
      </c>
      <c r="P2021" s="382">
        <v>99</v>
      </c>
      <c r="Q2021" s="382"/>
      <c r="R2021" s="382">
        <v>0</v>
      </c>
    </row>
    <row r="2022" spans="1:37" ht="15.6">
      <c r="A2022" s="382">
        <v>16</v>
      </c>
      <c r="B2022" s="382">
        <v>263</v>
      </c>
      <c r="C2022" s="382">
        <v>2023</v>
      </c>
      <c r="D2022" s="382">
        <v>11</v>
      </c>
      <c r="E2022" s="382">
        <v>99</v>
      </c>
      <c r="F2022" s="382">
        <v>99</v>
      </c>
      <c r="G2022" s="382">
        <v>99</v>
      </c>
      <c r="H2022" s="382">
        <v>99</v>
      </c>
      <c r="I2022" s="382">
        <v>99</v>
      </c>
      <c r="J2022" s="382">
        <v>999</v>
      </c>
      <c r="K2022" s="382">
        <v>99</v>
      </c>
      <c r="L2022" s="382">
        <v>7</v>
      </c>
      <c r="M2022" s="382">
        <v>99</v>
      </c>
      <c r="N2022" s="382">
        <v>99</v>
      </c>
      <c r="O2022" s="382">
        <v>99</v>
      </c>
      <c r="P2022" s="382">
        <v>99</v>
      </c>
      <c r="Q2022" s="382"/>
      <c r="R2022" s="382">
        <v>0</v>
      </c>
    </row>
    <row r="2023" spans="1:37" ht="15.6">
      <c r="A2023" s="382">
        <v>16</v>
      </c>
      <c r="B2023" s="382">
        <v>264</v>
      </c>
      <c r="C2023" s="382">
        <v>2023</v>
      </c>
      <c r="D2023" s="382">
        <v>12</v>
      </c>
      <c r="E2023" s="382">
        <v>99</v>
      </c>
      <c r="F2023" s="382">
        <v>99</v>
      </c>
      <c r="G2023" s="382">
        <v>99</v>
      </c>
      <c r="H2023" s="382">
        <v>99</v>
      </c>
      <c r="I2023" s="382">
        <v>99</v>
      </c>
      <c r="J2023" s="382">
        <v>999</v>
      </c>
      <c r="K2023" s="382">
        <v>99</v>
      </c>
      <c r="L2023" s="382">
        <v>7</v>
      </c>
      <c r="M2023" s="382">
        <v>99</v>
      </c>
      <c r="N2023" s="382">
        <v>99</v>
      </c>
      <c r="O2023" s="382">
        <v>99</v>
      </c>
      <c r="P2023" s="382">
        <v>99</v>
      </c>
      <c r="Q2023" s="382"/>
      <c r="R2023" s="382">
        <v>0</v>
      </c>
    </row>
    <row r="2024" spans="1:37" ht="15.6">
      <c r="A2024" s="382">
        <v>16</v>
      </c>
      <c r="B2024" s="382">
        <v>265</v>
      </c>
      <c r="C2024" s="382">
        <v>2023</v>
      </c>
      <c r="D2024" s="382">
        <v>1</v>
      </c>
      <c r="E2024" s="382">
        <v>99</v>
      </c>
      <c r="F2024" s="382">
        <v>99</v>
      </c>
      <c r="G2024" s="382">
        <v>99</v>
      </c>
      <c r="H2024" s="382">
        <v>99</v>
      </c>
      <c r="I2024" s="382">
        <v>99</v>
      </c>
      <c r="J2024" s="382">
        <v>999</v>
      </c>
      <c r="K2024" s="382">
        <v>99</v>
      </c>
      <c r="L2024" s="382">
        <v>8</v>
      </c>
      <c r="M2024" s="382">
        <v>99</v>
      </c>
      <c r="N2024" s="382">
        <v>99</v>
      </c>
      <c r="O2024" s="382">
        <v>99</v>
      </c>
      <c r="P2024" s="382">
        <v>99</v>
      </c>
      <c r="Q2024" s="382">
        <v>4</v>
      </c>
      <c r="R2024" s="382">
        <v>8</v>
      </c>
      <c r="S2024" s="382">
        <v>8</v>
      </c>
      <c r="T2024" s="382">
        <v>5</v>
      </c>
      <c r="U2024" s="382">
        <v>12.362499999999997</v>
      </c>
      <c r="V2024" s="382">
        <v>0</v>
      </c>
      <c r="W2024" s="382">
        <v>0</v>
      </c>
      <c r="X2024" s="382">
        <v>12.5</v>
      </c>
      <c r="Y2024" s="382">
        <v>0</v>
      </c>
      <c r="Z2024" s="382">
        <v>2.6066921087846255</v>
      </c>
      <c r="AA2024" s="382">
        <v>0</v>
      </c>
      <c r="AB2024" s="382">
        <v>0</v>
      </c>
      <c r="AC2024" s="382"/>
      <c r="AD2024" s="382"/>
      <c r="AE2024" s="382"/>
      <c r="AF2024" s="382">
        <v>3.9603960396039599</v>
      </c>
      <c r="AG2024" s="382">
        <v>5.2525359817303086</v>
      </c>
      <c r="AH2024" s="382">
        <v>0</v>
      </c>
      <c r="AI2024" s="382">
        <v>0</v>
      </c>
      <c r="AJ2024" s="382"/>
      <c r="AK2024" s="382"/>
    </row>
    <row r="2025" spans="1:37" ht="15.6">
      <c r="A2025" s="382">
        <v>16</v>
      </c>
      <c r="B2025" s="382">
        <v>266</v>
      </c>
      <c r="C2025" s="382">
        <v>2023</v>
      </c>
      <c r="D2025" s="382">
        <v>2</v>
      </c>
      <c r="E2025" s="382">
        <v>99</v>
      </c>
      <c r="F2025" s="382">
        <v>99</v>
      </c>
      <c r="G2025" s="382">
        <v>99</v>
      </c>
      <c r="H2025" s="382">
        <v>99</v>
      </c>
      <c r="I2025" s="382">
        <v>99</v>
      </c>
      <c r="J2025" s="382">
        <v>999</v>
      </c>
      <c r="K2025" s="382">
        <v>99</v>
      </c>
      <c r="L2025" s="382">
        <v>8</v>
      </c>
      <c r="M2025" s="382">
        <v>99</v>
      </c>
      <c r="N2025" s="382">
        <v>99</v>
      </c>
      <c r="O2025" s="382">
        <v>99</v>
      </c>
      <c r="P2025" s="382">
        <v>99</v>
      </c>
      <c r="Q2025" s="382">
        <v>19</v>
      </c>
      <c r="R2025" s="382">
        <v>153</v>
      </c>
      <c r="S2025" s="382">
        <v>8</v>
      </c>
      <c r="T2025" s="382">
        <v>5.2352941176470589</v>
      </c>
      <c r="U2025" s="382">
        <v>6.8888888888888884</v>
      </c>
      <c r="V2025" s="382">
        <v>0</v>
      </c>
      <c r="W2025" s="382">
        <v>0</v>
      </c>
      <c r="X2025" s="382">
        <v>1.3071895424836597</v>
      </c>
      <c r="Y2025" s="382">
        <v>0</v>
      </c>
      <c r="Z2025" s="382">
        <v>2.3872908471657754</v>
      </c>
      <c r="AA2025" s="382">
        <v>0</v>
      </c>
      <c r="AB2025" s="382">
        <v>1.1646464631307851</v>
      </c>
      <c r="AC2025" s="382"/>
      <c r="AD2025" s="382">
        <v>15.961690972501305</v>
      </c>
      <c r="AE2025" s="382"/>
      <c r="AF2025" s="382">
        <v>11.796453353893597</v>
      </c>
      <c r="AG2025" s="382">
        <v>11.899923226301761</v>
      </c>
      <c r="AH2025" s="382">
        <v>0</v>
      </c>
      <c r="AI2025" s="382">
        <v>6</v>
      </c>
      <c r="AJ2025" s="382">
        <v>91.016666666666637</v>
      </c>
      <c r="AK2025" s="382">
        <v>15.81851429719784</v>
      </c>
    </row>
    <row r="2026" spans="1:37" ht="15.6">
      <c r="A2026" s="382">
        <v>16</v>
      </c>
      <c r="B2026" s="382">
        <v>267</v>
      </c>
      <c r="C2026" s="382">
        <v>2023</v>
      </c>
      <c r="D2026" s="382">
        <v>3</v>
      </c>
      <c r="E2026" s="382">
        <v>99</v>
      </c>
      <c r="F2026" s="382">
        <v>99</v>
      </c>
      <c r="G2026" s="382">
        <v>99</v>
      </c>
      <c r="H2026" s="382">
        <v>99</v>
      </c>
      <c r="I2026" s="382">
        <v>99</v>
      </c>
      <c r="J2026" s="382">
        <v>999</v>
      </c>
      <c r="K2026" s="382">
        <v>99</v>
      </c>
      <c r="L2026" s="382">
        <v>8</v>
      </c>
      <c r="M2026" s="382">
        <v>99</v>
      </c>
      <c r="N2026" s="382">
        <v>99</v>
      </c>
      <c r="O2026" s="382">
        <v>99</v>
      </c>
      <c r="P2026" s="382">
        <v>99</v>
      </c>
      <c r="Q2026" s="382">
        <v>45</v>
      </c>
      <c r="R2026" s="382">
        <v>335</v>
      </c>
      <c r="S2026" s="382">
        <v>8</v>
      </c>
      <c r="T2026" s="382">
        <v>5.2388059701492544</v>
      </c>
      <c r="U2026" s="382">
        <v>7.6707462686567185</v>
      </c>
      <c r="V2026" s="382">
        <v>0</v>
      </c>
      <c r="W2026" s="382">
        <v>0</v>
      </c>
      <c r="X2026" s="382">
        <v>3.5820895522388057</v>
      </c>
      <c r="Y2026" s="382">
        <v>0.29850746268656714</v>
      </c>
      <c r="Z2026" s="382">
        <v>3.0221438043922322</v>
      </c>
      <c r="AA2026" s="382">
        <v>0</v>
      </c>
      <c r="AB2026" s="382">
        <v>1.1235544907549888</v>
      </c>
      <c r="AC2026" s="382"/>
      <c r="AD2026" s="382">
        <v>12.047424775405272</v>
      </c>
      <c r="AE2026" s="382"/>
      <c r="AF2026" s="382">
        <v>9.0663058186738876</v>
      </c>
      <c r="AG2026" s="382">
        <v>10.565331798371844</v>
      </c>
      <c r="AH2026" s="382">
        <v>0</v>
      </c>
      <c r="AI2026" s="382">
        <v>9</v>
      </c>
      <c r="AJ2026" s="382">
        <v>88.633333333333312</v>
      </c>
      <c r="AK2026" s="382">
        <v>14.115692103700599</v>
      </c>
    </row>
    <row r="2027" spans="1:37" ht="15.6">
      <c r="A2027" s="382">
        <v>16</v>
      </c>
      <c r="B2027" s="382">
        <v>268</v>
      </c>
      <c r="C2027" s="382">
        <v>2023</v>
      </c>
      <c r="D2027" s="382">
        <v>4</v>
      </c>
      <c r="E2027" s="382">
        <v>99</v>
      </c>
      <c r="F2027" s="382">
        <v>99</v>
      </c>
      <c r="G2027" s="382">
        <v>99</v>
      </c>
      <c r="H2027" s="382">
        <v>99</v>
      </c>
      <c r="I2027" s="382">
        <v>99</v>
      </c>
      <c r="J2027" s="382">
        <v>999</v>
      </c>
      <c r="K2027" s="382">
        <v>99</v>
      </c>
      <c r="L2027" s="382">
        <v>8</v>
      </c>
      <c r="M2027" s="382">
        <v>99</v>
      </c>
      <c r="N2027" s="382">
        <v>99</v>
      </c>
      <c r="O2027" s="382">
        <v>99</v>
      </c>
      <c r="P2027" s="382">
        <v>99</v>
      </c>
      <c r="Q2027" s="382">
        <v>31</v>
      </c>
      <c r="R2027" s="382">
        <v>294</v>
      </c>
      <c r="S2027" s="382">
        <v>8</v>
      </c>
      <c r="T2027" s="382">
        <v>6.0408163265306136</v>
      </c>
      <c r="U2027" s="382">
        <v>7.5068027210884356</v>
      </c>
      <c r="V2027" s="382">
        <v>0</v>
      </c>
      <c r="W2027" s="382">
        <v>0</v>
      </c>
      <c r="X2027" s="382">
        <v>1.0204081632653061</v>
      </c>
      <c r="Y2027" s="382">
        <v>0.3401360544217687</v>
      </c>
      <c r="Z2027" s="382">
        <v>2.1055372369823275</v>
      </c>
      <c r="AA2027" s="382">
        <v>0</v>
      </c>
      <c r="AB2027" s="382">
        <v>1.5795355858429827</v>
      </c>
      <c r="AC2027" s="382"/>
      <c r="AD2027" s="382">
        <v>17.285988936981813</v>
      </c>
      <c r="AE2027" s="382"/>
      <c r="AF2027" s="382">
        <v>10.68702290076336</v>
      </c>
      <c r="AG2027" s="382">
        <v>12.443477182260008</v>
      </c>
      <c r="AH2027" s="382">
        <v>0</v>
      </c>
      <c r="AI2027" s="382">
        <v>3</v>
      </c>
      <c r="AJ2027" s="382">
        <v>78.933333333333337</v>
      </c>
      <c r="AK2027" s="382">
        <v>17.007923794313776</v>
      </c>
    </row>
    <row r="2028" spans="1:37" ht="15.6">
      <c r="A2028" s="382">
        <v>16</v>
      </c>
      <c r="B2028" s="382">
        <v>269</v>
      </c>
      <c r="C2028" s="382">
        <v>2023</v>
      </c>
      <c r="D2028" s="382">
        <v>5</v>
      </c>
      <c r="E2028" s="382">
        <v>99</v>
      </c>
      <c r="F2028" s="382">
        <v>99</v>
      </c>
      <c r="G2028" s="382">
        <v>99</v>
      </c>
      <c r="H2028" s="382">
        <v>99</v>
      </c>
      <c r="I2028" s="382">
        <v>99</v>
      </c>
      <c r="J2028" s="382">
        <v>999</v>
      </c>
      <c r="K2028" s="382">
        <v>99</v>
      </c>
      <c r="L2028" s="382">
        <v>8</v>
      </c>
      <c r="M2028" s="382">
        <v>99</v>
      </c>
      <c r="N2028" s="382">
        <v>99</v>
      </c>
      <c r="O2028" s="382">
        <v>99</v>
      </c>
      <c r="P2028" s="382">
        <v>99</v>
      </c>
      <c r="Q2028" s="382">
        <v>27</v>
      </c>
      <c r="R2028" s="382">
        <v>241</v>
      </c>
      <c r="S2028" s="382">
        <v>8</v>
      </c>
      <c r="T2028" s="382">
        <v>5.3568464730290462</v>
      </c>
      <c r="U2028" s="382">
        <v>7.2701244813278016</v>
      </c>
      <c r="V2028" s="382">
        <v>0</v>
      </c>
      <c r="W2028" s="382">
        <v>0</v>
      </c>
      <c r="X2028" s="382">
        <v>1.2448132780082983</v>
      </c>
      <c r="Y2028" s="382">
        <v>0</v>
      </c>
      <c r="Z2028" s="382">
        <v>2.6455042082039322</v>
      </c>
      <c r="AA2028" s="382">
        <v>0</v>
      </c>
      <c r="AB2028" s="382">
        <v>1.0880551062279931</v>
      </c>
      <c r="AC2028" s="382"/>
      <c r="AD2028" s="382">
        <v>33.194003837471158</v>
      </c>
      <c r="AE2028" s="382"/>
      <c r="AF2028" s="382">
        <v>16.574965612104538</v>
      </c>
      <c r="AG2028" s="382">
        <v>18.368716255176377</v>
      </c>
      <c r="AH2028" s="382">
        <v>0</v>
      </c>
      <c r="AI2028" s="382">
        <v>55</v>
      </c>
      <c r="AJ2028" s="382">
        <v>77.98</v>
      </c>
      <c r="AK2028" s="382">
        <v>16.623197742524667</v>
      </c>
    </row>
    <row r="2029" spans="1:37" ht="15.6">
      <c r="A2029" s="382">
        <v>16</v>
      </c>
      <c r="B2029" s="382">
        <v>270</v>
      </c>
      <c r="C2029" s="382">
        <v>2023</v>
      </c>
      <c r="D2029" s="382">
        <v>6</v>
      </c>
      <c r="E2029" s="382">
        <v>99</v>
      </c>
      <c r="F2029" s="382">
        <v>99</v>
      </c>
      <c r="G2029" s="382">
        <v>99</v>
      </c>
      <c r="H2029" s="382">
        <v>99</v>
      </c>
      <c r="I2029" s="382">
        <v>99</v>
      </c>
      <c r="J2029" s="382">
        <v>999</v>
      </c>
      <c r="K2029" s="382">
        <v>99</v>
      </c>
      <c r="L2029" s="382">
        <v>8</v>
      </c>
      <c r="M2029" s="382">
        <v>99</v>
      </c>
      <c r="N2029" s="382">
        <v>99</v>
      </c>
      <c r="O2029" s="382">
        <v>99</v>
      </c>
      <c r="P2029" s="382">
        <v>99</v>
      </c>
      <c r="Q2029" s="382">
        <v>32</v>
      </c>
      <c r="R2029" s="382">
        <v>115</v>
      </c>
      <c r="S2029" s="382">
        <v>8</v>
      </c>
      <c r="T2029" s="382">
        <v>5.4695652173913052</v>
      </c>
      <c r="U2029" s="382">
        <v>10.082608695652167</v>
      </c>
      <c r="V2029" s="382">
        <v>0</v>
      </c>
      <c r="W2029" s="382">
        <v>0.86956521739130432</v>
      </c>
      <c r="X2029" s="382">
        <v>0.86956521739130432</v>
      </c>
      <c r="Y2029" s="382">
        <v>0</v>
      </c>
      <c r="Z2029" s="382">
        <v>2.9037684920765781</v>
      </c>
      <c r="AA2029" s="382">
        <v>0</v>
      </c>
      <c r="AB2029" s="382">
        <v>1.622246103296209</v>
      </c>
      <c r="AC2029" s="382"/>
      <c r="AD2029" s="382">
        <v>46.802432755516783</v>
      </c>
      <c r="AE2029" s="382"/>
      <c r="AF2029" s="382">
        <v>8.1618168914123483</v>
      </c>
      <c r="AG2029" s="382">
        <v>10.495207233953955</v>
      </c>
      <c r="AH2029" s="382">
        <v>6.0869565217391308</v>
      </c>
      <c r="AI2029" s="382">
        <v>48</v>
      </c>
      <c r="AJ2029" s="382">
        <v>83.308333333333309</v>
      </c>
      <c r="AK2029" s="382">
        <v>17.791051234815502</v>
      </c>
    </row>
    <row r="2030" spans="1:37" ht="15.6">
      <c r="A2030" s="382">
        <v>16</v>
      </c>
      <c r="B2030" s="382">
        <v>271</v>
      </c>
      <c r="C2030" s="382">
        <v>2023</v>
      </c>
      <c r="D2030" s="382">
        <v>7</v>
      </c>
      <c r="E2030" s="382">
        <v>99</v>
      </c>
      <c r="F2030" s="382">
        <v>99</v>
      </c>
      <c r="G2030" s="382">
        <v>99</v>
      </c>
      <c r="H2030" s="382">
        <v>99</v>
      </c>
      <c r="I2030" s="382">
        <v>99</v>
      </c>
      <c r="J2030" s="382">
        <v>999</v>
      </c>
      <c r="K2030" s="382">
        <v>99</v>
      </c>
      <c r="L2030" s="382">
        <v>8</v>
      </c>
      <c r="M2030" s="382">
        <v>99</v>
      </c>
      <c r="N2030" s="382">
        <v>99</v>
      </c>
      <c r="O2030" s="382">
        <v>99</v>
      </c>
      <c r="P2030" s="382">
        <v>99</v>
      </c>
      <c r="Q2030" s="382">
        <v>5</v>
      </c>
      <c r="R2030" s="382">
        <v>28</v>
      </c>
      <c r="S2030" s="382">
        <v>8</v>
      </c>
      <c r="T2030" s="382">
        <v>5.1785714285714306</v>
      </c>
      <c r="U2030" s="382">
        <v>11.210714285714287</v>
      </c>
      <c r="V2030" s="382">
        <v>0</v>
      </c>
      <c r="W2030" s="382">
        <v>0</v>
      </c>
      <c r="X2030" s="382">
        <v>0</v>
      </c>
      <c r="Y2030" s="382">
        <v>0</v>
      </c>
      <c r="Z2030" s="382">
        <v>1.522061404269663</v>
      </c>
      <c r="AA2030" s="382">
        <v>0</v>
      </c>
      <c r="AB2030" s="382">
        <v>0.65756973712578204</v>
      </c>
      <c r="AC2030" s="382"/>
      <c r="AD2030" s="382">
        <v>-6.9710351475900989</v>
      </c>
      <c r="AE2030" s="382"/>
      <c r="AF2030" s="382">
        <v>9.1503267973856222</v>
      </c>
      <c r="AG2030" s="382">
        <v>13.306485799067397</v>
      </c>
      <c r="AH2030" s="382">
        <v>0</v>
      </c>
      <c r="AI2030" s="382">
        <v>1</v>
      </c>
      <c r="AJ2030" s="382">
        <v>118.4</v>
      </c>
      <c r="AK2030" s="382">
        <v>5.904334701301007</v>
      </c>
    </row>
    <row r="2031" spans="1:37" ht="15.6">
      <c r="A2031" s="382">
        <v>16</v>
      </c>
      <c r="B2031" s="382">
        <v>272</v>
      </c>
      <c r="C2031" s="382">
        <v>2023</v>
      </c>
      <c r="D2031" s="382">
        <v>8</v>
      </c>
      <c r="E2031" s="382">
        <v>99</v>
      </c>
      <c r="F2031" s="382">
        <v>99</v>
      </c>
      <c r="G2031" s="382">
        <v>99</v>
      </c>
      <c r="H2031" s="382">
        <v>99</v>
      </c>
      <c r="I2031" s="382">
        <v>99</v>
      </c>
      <c r="J2031" s="382">
        <v>999</v>
      </c>
      <c r="K2031" s="382">
        <v>99</v>
      </c>
      <c r="L2031" s="382">
        <v>8</v>
      </c>
      <c r="M2031" s="382">
        <v>99</v>
      </c>
      <c r="N2031" s="382">
        <v>99</v>
      </c>
      <c r="O2031" s="382">
        <v>99</v>
      </c>
      <c r="P2031" s="382">
        <v>99</v>
      </c>
      <c r="Q2031" s="382">
        <v>21</v>
      </c>
      <c r="R2031" s="382">
        <v>46</v>
      </c>
      <c r="S2031" s="382">
        <v>8</v>
      </c>
      <c r="T2031" s="382">
        <v>4.5434782608695663</v>
      </c>
      <c r="U2031" s="382">
        <v>12.686956521739139</v>
      </c>
      <c r="V2031" s="382">
        <v>0</v>
      </c>
      <c r="W2031" s="382">
        <v>0</v>
      </c>
      <c r="X2031" s="382">
        <v>13.043478260869565</v>
      </c>
      <c r="Y2031" s="382">
        <v>0</v>
      </c>
      <c r="Z2031" s="382">
        <v>3.0611598182538842</v>
      </c>
      <c r="AA2031" s="382">
        <v>0</v>
      </c>
      <c r="AB2031" s="382">
        <v>1.8022512701706603</v>
      </c>
      <c r="AC2031" s="382"/>
      <c r="AD2031" s="382">
        <v>26.765626959943397</v>
      </c>
      <c r="AE2031" s="382"/>
      <c r="AF2031" s="382">
        <v>3.9965247610773238</v>
      </c>
      <c r="AG2031" s="382">
        <v>5.4985537559946076</v>
      </c>
      <c r="AH2031" s="382">
        <v>8.695652173913043</v>
      </c>
      <c r="AI2031" s="382">
        <v>7</v>
      </c>
      <c r="AJ2031" s="382">
        <v>89.528571428571396</v>
      </c>
      <c r="AK2031" s="382">
        <v>17.490459235034901</v>
      </c>
    </row>
    <row r="2032" spans="1:37" ht="15.6">
      <c r="A2032" s="382">
        <v>16</v>
      </c>
      <c r="B2032" s="382">
        <v>273</v>
      </c>
      <c r="C2032" s="382">
        <v>2023</v>
      </c>
      <c r="D2032" s="382">
        <v>9</v>
      </c>
      <c r="E2032" s="382">
        <v>99</v>
      </c>
      <c r="F2032" s="382">
        <v>99</v>
      </c>
      <c r="G2032" s="382">
        <v>99</v>
      </c>
      <c r="H2032" s="382">
        <v>99</v>
      </c>
      <c r="I2032" s="382">
        <v>99</v>
      </c>
      <c r="J2032" s="382">
        <v>999</v>
      </c>
      <c r="K2032" s="382">
        <v>99</v>
      </c>
      <c r="L2032" s="382">
        <v>8</v>
      </c>
      <c r="M2032" s="382">
        <v>99</v>
      </c>
      <c r="N2032" s="382">
        <v>99</v>
      </c>
      <c r="O2032" s="382">
        <v>99</v>
      </c>
      <c r="P2032" s="382">
        <v>99</v>
      </c>
      <c r="Q2032" s="382">
        <v>44</v>
      </c>
      <c r="R2032" s="382">
        <v>242</v>
      </c>
      <c r="S2032" s="382">
        <v>8</v>
      </c>
      <c r="T2032" s="382">
        <v>4.7851239669421481</v>
      </c>
      <c r="U2032" s="382">
        <v>11.851652892561981</v>
      </c>
      <c r="V2032" s="382">
        <v>0</v>
      </c>
      <c r="W2032" s="382">
        <v>0</v>
      </c>
      <c r="X2032" s="382">
        <v>6.1983471074380176</v>
      </c>
      <c r="Y2032" s="382">
        <v>0</v>
      </c>
      <c r="Z2032" s="382">
        <v>2.7301230097033198</v>
      </c>
      <c r="AA2032" s="382">
        <v>0</v>
      </c>
      <c r="AB2032" s="382">
        <v>1.7282610166456305</v>
      </c>
      <c r="AC2032" s="382"/>
      <c r="AD2032" s="382">
        <v>48.980926363395319</v>
      </c>
      <c r="AE2032" s="382"/>
      <c r="AF2032" s="382">
        <v>12.359550561797752</v>
      </c>
      <c r="AG2032" s="382">
        <v>14.188610920100338</v>
      </c>
      <c r="AH2032" s="382">
        <v>0.41322314049586795</v>
      </c>
      <c r="AI2032" s="382">
        <v>43</v>
      </c>
      <c r="AJ2032" s="382">
        <v>87.551162790697703</v>
      </c>
      <c r="AK2032" s="382">
        <v>16.523510714732978</v>
      </c>
    </row>
    <row r="2033" spans="1:37" ht="15.6">
      <c r="A2033" s="382">
        <v>16</v>
      </c>
      <c r="B2033" s="382">
        <v>274</v>
      </c>
      <c r="C2033" s="382">
        <v>2023</v>
      </c>
      <c r="D2033" s="382">
        <v>10</v>
      </c>
      <c r="E2033" s="382">
        <v>99</v>
      </c>
      <c r="F2033" s="382">
        <v>99</v>
      </c>
      <c r="G2033" s="382">
        <v>99</v>
      </c>
      <c r="H2033" s="382">
        <v>99</v>
      </c>
      <c r="I2033" s="382">
        <v>99</v>
      </c>
      <c r="J2033" s="382">
        <v>999</v>
      </c>
      <c r="K2033" s="382">
        <v>99</v>
      </c>
      <c r="L2033" s="382">
        <v>8</v>
      </c>
      <c r="M2033" s="382">
        <v>99</v>
      </c>
      <c r="N2033" s="382">
        <v>99</v>
      </c>
      <c r="O2033" s="382">
        <v>99</v>
      </c>
      <c r="P2033" s="382">
        <v>99</v>
      </c>
      <c r="Q2033" s="382">
        <v>82</v>
      </c>
      <c r="R2033" s="382">
        <v>313</v>
      </c>
      <c r="S2033" s="382">
        <v>8</v>
      </c>
      <c r="T2033" s="382">
        <v>5.1118210862619806</v>
      </c>
      <c r="U2033" s="382">
        <v>12.320447284345049</v>
      </c>
      <c r="V2033" s="382">
        <v>0</v>
      </c>
      <c r="W2033" s="382">
        <v>0.95846645367412131</v>
      </c>
      <c r="X2033" s="382">
        <v>11.821086261980829</v>
      </c>
      <c r="Y2033" s="382">
        <v>0.31948881789137384</v>
      </c>
      <c r="Z2033" s="382">
        <v>2.913694194222284</v>
      </c>
      <c r="AA2033" s="382">
        <v>0</v>
      </c>
      <c r="AB2033" s="382">
        <v>1.9160381298279876</v>
      </c>
      <c r="AC2033" s="382"/>
      <c r="AD2033" s="382">
        <v>40.018550318943213</v>
      </c>
      <c r="AE2033" s="382"/>
      <c r="AF2033" s="382">
        <v>15.120772946859905</v>
      </c>
      <c r="AG2033" s="382">
        <v>18.192153828735321</v>
      </c>
      <c r="AH2033" s="382">
        <v>4.7923322683706067</v>
      </c>
      <c r="AI2033" s="382">
        <v>63</v>
      </c>
      <c r="AJ2033" s="382">
        <v>89.273015873015865</v>
      </c>
      <c r="AK2033" s="382">
        <v>16.96545598626912</v>
      </c>
    </row>
    <row r="2034" spans="1:37" ht="15.6">
      <c r="A2034" s="382">
        <v>16</v>
      </c>
      <c r="B2034" s="382">
        <v>275</v>
      </c>
      <c r="C2034" s="382">
        <v>2023</v>
      </c>
      <c r="D2034" s="382">
        <v>11</v>
      </c>
      <c r="E2034" s="382">
        <v>99</v>
      </c>
      <c r="F2034" s="382">
        <v>99</v>
      </c>
      <c r="G2034" s="382">
        <v>99</v>
      </c>
      <c r="H2034" s="382">
        <v>99</v>
      </c>
      <c r="I2034" s="382">
        <v>99</v>
      </c>
      <c r="J2034" s="382">
        <v>999</v>
      </c>
      <c r="K2034" s="382">
        <v>99</v>
      </c>
      <c r="L2034" s="382">
        <v>8</v>
      </c>
      <c r="M2034" s="382">
        <v>99</v>
      </c>
      <c r="N2034" s="382">
        <v>99</v>
      </c>
      <c r="O2034" s="382">
        <v>99</v>
      </c>
      <c r="P2034" s="382">
        <v>99</v>
      </c>
      <c r="Q2034" s="382">
        <v>49</v>
      </c>
      <c r="R2034" s="382">
        <v>155</v>
      </c>
      <c r="S2034" s="382">
        <v>8</v>
      </c>
      <c r="T2034" s="382">
        <v>5.5032258064516109</v>
      </c>
      <c r="U2034" s="382">
        <v>12.406451612903224</v>
      </c>
      <c r="V2034" s="382">
        <v>0</v>
      </c>
      <c r="W2034" s="382">
        <v>1.9354838709677424</v>
      </c>
      <c r="X2034" s="382">
        <v>9.6774193548387117</v>
      </c>
      <c r="Y2034" s="382">
        <v>0</v>
      </c>
      <c r="Z2034" s="382">
        <v>2.718530851322861</v>
      </c>
      <c r="AA2034" s="382">
        <v>0</v>
      </c>
      <c r="AB2034" s="382">
        <v>1.6199330673085957</v>
      </c>
      <c r="AC2034" s="382"/>
      <c r="AD2034" s="382">
        <v>31.438379679613753</v>
      </c>
      <c r="AE2034" s="382"/>
      <c r="AF2034" s="382">
        <v>15.484515484515484</v>
      </c>
      <c r="AG2034" s="382">
        <v>18.62217229625039</v>
      </c>
      <c r="AH2034" s="382">
        <v>3.8709677419354849</v>
      </c>
      <c r="AI2034" s="382">
        <v>25</v>
      </c>
      <c r="AJ2034" s="382">
        <v>88.751999999999995</v>
      </c>
      <c r="AK2034" s="382">
        <v>17.46398407442031</v>
      </c>
    </row>
    <row r="2035" spans="1:37" ht="15.6">
      <c r="A2035" s="382">
        <v>16</v>
      </c>
      <c r="B2035" s="382">
        <v>276</v>
      </c>
      <c r="C2035" s="382">
        <v>2023</v>
      </c>
      <c r="D2035" s="382">
        <v>12</v>
      </c>
      <c r="E2035" s="382">
        <v>99</v>
      </c>
      <c r="F2035" s="382">
        <v>99</v>
      </c>
      <c r="G2035" s="382">
        <v>99</v>
      </c>
      <c r="H2035" s="382">
        <v>99</v>
      </c>
      <c r="I2035" s="382">
        <v>99</v>
      </c>
      <c r="J2035" s="382">
        <v>999</v>
      </c>
      <c r="K2035" s="382">
        <v>99</v>
      </c>
      <c r="L2035" s="382">
        <v>8</v>
      </c>
      <c r="M2035" s="382">
        <v>99</v>
      </c>
      <c r="N2035" s="382">
        <v>99</v>
      </c>
      <c r="O2035" s="382">
        <v>99</v>
      </c>
      <c r="P2035" s="382">
        <v>99</v>
      </c>
      <c r="Q2035" s="382">
        <v>4</v>
      </c>
      <c r="R2035" s="382">
        <v>21</v>
      </c>
      <c r="S2035" s="382">
        <v>8</v>
      </c>
      <c r="T2035" s="382">
        <v>5.761904761904761</v>
      </c>
      <c r="U2035" s="382">
        <v>11.471428571428564</v>
      </c>
      <c r="V2035" s="382">
        <v>0</v>
      </c>
      <c r="W2035" s="382">
        <v>4.7619047619047636</v>
      </c>
      <c r="X2035" s="382">
        <v>0</v>
      </c>
      <c r="Y2035" s="382">
        <v>0</v>
      </c>
      <c r="Z2035" s="382">
        <v>1.4781400336854884</v>
      </c>
      <c r="AA2035" s="382">
        <v>0</v>
      </c>
      <c r="AB2035" s="382">
        <v>1.5707069049972051</v>
      </c>
      <c r="AC2035" s="382"/>
      <c r="AD2035" s="382">
        <v>16.730466128732218</v>
      </c>
      <c r="AE2035" s="382"/>
      <c r="AF2035" s="382">
        <v>21.212121212121215</v>
      </c>
      <c r="AG2035" s="382">
        <v>24.796706124549655</v>
      </c>
      <c r="AH2035" s="382">
        <v>0</v>
      </c>
      <c r="AI2035" s="382">
        <v>1</v>
      </c>
      <c r="AJ2035" s="382">
        <v>90</v>
      </c>
      <c r="AK2035" s="382">
        <v>16.872427983539101</v>
      </c>
    </row>
    <row r="2036" spans="1:37" ht="15.6">
      <c r="A2036" s="382">
        <v>16</v>
      </c>
      <c r="B2036" s="382">
        <v>277</v>
      </c>
      <c r="C2036" s="382">
        <v>2023</v>
      </c>
      <c r="D2036" s="382">
        <v>1</v>
      </c>
      <c r="E2036" s="382">
        <v>99</v>
      </c>
      <c r="F2036" s="382">
        <v>99</v>
      </c>
      <c r="G2036" s="382">
        <v>99</v>
      </c>
      <c r="H2036" s="382">
        <v>99</v>
      </c>
      <c r="I2036" s="382">
        <v>99</v>
      </c>
      <c r="J2036" s="382">
        <v>999</v>
      </c>
      <c r="K2036" s="382">
        <v>99</v>
      </c>
      <c r="L2036" s="382">
        <v>9</v>
      </c>
      <c r="M2036" s="382">
        <v>99</v>
      </c>
      <c r="N2036" s="382">
        <v>99</v>
      </c>
      <c r="O2036" s="382">
        <v>99</v>
      </c>
      <c r="P2036" s="382">
        <v>99</v>
      </c>
      <c r="Q2036" s="382"/>
      <c r="R2036" s="382">
        <v>0</v>
      </c>
      <c r="S2036" s="382"/>
      <c r="T2036" s="382"/>
      <c r="U2036" s="382"/>
      <c r="V2036" s="382"/>
      <c r="W2036" s="382"/>
      <c r="X2036" s="382"/>
      <c r="Y2036" s="382"/>
      <c r="Z2036" s="382"/>
      <c r="AA2036" s="382"/>
      <c r="AB2036" s="382"/>
      <c r="AC2036" s="382"/>
      <c r="AD2036" s="382"/>
      <c r="AE2036" s="382"/>
      <c r="AF2036" s="382"/>
      <c r="AG2036" s="382"/>
      <c r="AH2036" s="382"/>
      <c r="AI2036" s="382"/>
      <c r="AJ2036" s="382"/>
      <c r="AK2036" s="382"/>
    </row>
    <row r="2037" spans="1:37" ht="15.6">
      <c r="A2037" s="382">
        <v>16</v>
      </c>
      <c r="B2037" s="382">
        <v>278</v>
      </c>
      <c r="C2037" s="382">
        <v>2023</v>
      </c>
      <c r="D2037" s="382">
        <v>2</v>
      </c>
      <c r="E2037" s="382">
        <v>99</v>
      </c>
      <c r="F2037" s="382">
        <v>99</v>
      </c>
      <c r="G2037" s="382">
        <v>99</v>
      </c>
      <c r="H2037" s="382">
        <v>99</v>
      </c>
      <c r="I2037" s="382">
        <v>99</v>
      </c>
      <c r="J2037" s="382">
        <v>999</v>
      </c>
      <c r="K2037" s="382">
        <v>99</v>
      </c>
      <c r="L2037" s="382">
        <v>9</v>
      </c>
      <c r="M2037" s="382">
        <v>99</v>
      </c>
      <c r="N2037" s="382">
        <v>99</v>
      </c>
      <c r="O2037" s="382">
        <v>99</v>
      </c>
      <c r="P2037" s="382">
        <v>99</v>
      </c>
      <c r="Q2037" s="382"/>
      <c r="R2037" s="382">
        <v>0</v>
      </c>
      <c r="S2037" s="382"/>
      <c r="T2037" s="382"/>
      <c r="U2037" s="382"/>
      <c r="V2037" s="382"/>
      <c r="W2037" s="382"/>
      <c r="X2037" s="382"/>
      <c r="Y2037" s="382"/>
      <c r="Z2037" s="382"/>
      <c r="AA2037" s="382"/>
      <c r="AB2037" s="382"/>
      <c r="AC2037" s="382"/>
      <c r="AD2037" s="382"/>
      <c r="AE2037" s="382"/>
      <c r="AF2037" s="382"/>
      <c r="AG2037" s="382"/>
      <c r="AH2037" s="382"/>
      <c r="AI2037" s="382"/>
      <c r="AJ2037" s="382"/>
      <c r="AK2037" s="382"/>
    </row>
    <row r="2038" spans="1:37" ht="15.6">
      <c r="A2038" s="382">
        <v>16</v>
      </c>
      <c r="B2038" s="382">
        <v>279</v>
      </c>
      <c r="C2038" s="382">
        <v>2023</v>
      </c>
      <c r="D2038" s="382">
        <v>3</v>
      </c>
      <c r="E2038" s="382">
        <v>99</v>
      </c>
      <c r="F2038" s="382">
        <v>99</v>
      </c>
      <c r="G2038" s="382">
        <v>99</v>
      </c>
      <c r="H2038" s="382">
        <v>99</v>
      </c>
      <c r="I2038" s="382">
        <v>99</v>
      </c>
      <c r="J2038" s="382">
        <v>999</v>
      </c>
      <c r="K2038" s="382">
        <v>99</v>
      </c>
      <c r="L2038" s="382">
        <v>9</v>
      </c>
      <c r="M2038" s="382">
        <v>99</v>
      </c>
      <c r="N2038" s="382">
        <v>99</v>
      </c>
      <c r="O2038" s="382">
        <v>99</v>
      </c>
      <c r="P2038" s="382">
        <v>99</v>
      </c>
      <c r="Q2038" s="382"/>
      <c r="R2038" s="382">
        <v>0</v>
      </c>
      <c r="S2038" s="382"/>
      <c r="T2038" s="382"/>
      <c r="U2038" s="382"/>
      <c r="V2038" s="382"/>
      <c r="W2038" s="382"/>
      <c r="X2038" s="382"/>
      <c r="Y2038" s="382"/>
      <c r="Z2038" s="382"/>
      <c r="AA2038" s="382"/>
      <c r="AB2038" s="382"/>
      <c r="AC2038" s="382"/>
      <c r="AD2038" s="382"/>
      <c r="AE2038" s="382"/>
      <c r="AF2038" s="382"/>
      <c r="AG2038" s="382"/>
      <c r="AH2038" s="382"/>
      <c r="AI2038" s="382"/>
      <c r="AJ2038" s="382"/>
      <c r="AK2038" s="382"/>
    </row>
    <row r="2039" spans="1:37" ht="15.6">
      <c r="A2039" s="382">
        <v>16</v>
      </c>
      <c r="B2039" s="382">
        <v>280</v>
      </c>
      <c r="C2039" s="382">
        <v>2023</v>
      </c>
      <c r="D2039" s="382">
        <v>4</v>
      </c>
      <c r="E2039" s="382">
        <v>99</v>
      </c>
      <c r="F2039" s="382">
        <v>99</v>
      </c>
      <c r="G2039" s="382">
        <v>99</v>
      </c>
      <c r="H2039" s="382">
        <v>99</v>
      </c>
      <c r="I2039" s="382">
        <v>99</v>
      </c>
      <c r="J2039" s="382">
        <v>999</v>
      </c>
      <c r="K2039" s="382">
        <v>99</v>
      </c>
      <c r="L2039" s="382">
        <v>9</v>
      </c>
      <c r="M2039" s="382">
        <v>99</v>
      </c>
      <c r="N2039" s="382">
        <v>99</v>
      </c>
      <c r="O2039" s="382">
        <v>99</v>
      </c>
      <c r="P2039" s="382">
        <v>99</v>
      </c>
      <c r="Q2039" s="382"/>
      <c r="R2039" s="382">
        <v>0</v>
      </c>
      <c r="S2039" s="382"/>
      <c r="T2039" s="382"/>
      <c r="U2039" s="382"/>
      <c r="V2039" s="382"/>
      <c r="W2039" s="382"/>
      <c r="X2039" s="382"/>
      <c r="Y2039" s="382"/>
      <c r="Z2039" s="382"/>
      <c r="AA2039" s="382"/>
      <c r="AB2039" s="382"/>
      <c r="AC2039" s="382"/>
      <c r="AD2039" s="382"/>
      <c r="AE2039" s="382"/>
      <c r="AF2039" s="382"/>
      <c r="AG2039" s="382"/>
      <c r="AH2039" s="382"/>
      <c r="AI2039" s="382"/>
      <c r="AJ2039" s="382"/>
      <c r="AK2039" s="382"/>
    </row>
    <row r="2040" spans="1:37" ht="15.6">
      <c r="A2040" s="382">
        <v>16</v>
      </c>
      <c r="B2040" s="382">
        <v>281</v>
      </c>
      <c r="C2040" s="382">
        <v>2023</v>
      </c>
      <c r="D2040" s="382">
        <v>5</v>
      </c>
      <c r="E2040" s="382">
        <v>99</v>
      </c>
      <c r="F2040" s="382">
        <v>99</v>
      </c>
      <c r="G2040" s="382">
        <v>99</v>
      </c>
      <c r="H2040" s="382">
        <v>99</v>
      </c>
      <c r="I2040" s="382">
        <v>99</v>
      </c>
      <c r="J2040" s="382">
        <v>999</v>
      </c>
      <c r="K2040" s="382">
        <v>99</v>
      </c>
      <c r="L2040" s="382">
        <v>9</v>
      </c>
      <c r="M2040" s="382">
        <v>99</v>
      </c>
      <c r="N2040" s="382">
        <v>99</v>
      </c>
      <c r="O2040" s="382">
        <v>99</v>
      </c>
      <c r="P2040" s="382">
        <v>99</v>
      </c>
      <c r="Q2040" s="382"/>
      <c r="R2040" s="382">
        <v>0</v>
      </c>
    </row>
    <row r="2041" spans="1:37" ht="15.6">
      <c r="A2041" s="382">
        <v>16</v>
      </c>
      <c r="B2041" s="382">
        <v>282</v>
      </c>
      <c r="C2041" s="382">
        <v>2023</v>
      </c>
      <c r="D2041" s="382">
        <v>6</v>
      </c>
      <c r="E2041" s="382">
        <v>99</v>
      </c>
      <c r="F2041" s="382">
        <v>99</v>
      </c>
      <c r="G2041" s="382">
        <v>99</v>
      </c>
      <c r="H2041" s="382">
        <v>99</v>
      </c>
      <c r="I2041" s="382">
        <v>99</v>
      </c>
      <c r="J2041" s="382">
        <v>999</v>
      </c>
      <c r="K2041" s="382">
        <v>99</v>
      </c>
      <c r="L2041" s="382">
        <v>9</v>
      </c>
      <c r="M2041" s="382">
        <v>99</v>
      </c>
      <c r="N2041" s="382">
        <v>99</v>
      </c>
      <c r="O2041" s="382">
        <v>99</v>
      </c>
      <c r="P2041" s="382">
        <v>99</v>
      </c>
      <c r="Q2041" s="382"/>
      <c r="R2041" s="382">
        <v>0</v>
      </c>
    </row>
    <row r="2042" spans="1:37" ht="15.6">
      <c r="A2042" s="382">
        <v>16</v>
      </c>
      <c r="B2042" s="382">
        <v>283</v>
      </c>
      <c r="C2042" s="382">
        <v>2023</v>
      </c>
      <c r="D2042" s="382">
        <v>7</v>
      </c>
      <c r="E2042" s="382">
        <v>99</v>
      </c>
      <c r="F2042" s="382">
        <v>99</v>
      </c>
      <c r="G2042" s="382">
        <v>99</v>
      </c>
      <c r="H2042" s="382">
        <v>99</v>
      </c>
      <c r="I2042" s="382">
        <v>99</v>
      </c>
      <c r="J2042" s="382">
        <v>999</v>
      </c>
      <c r="K2042" s="382">
        <v>99</v>
      </c>
      <c r="L2042" s="382">
        <v>9</v>
      </c>
      <c r="M2042" s="382">
        <v>99</v>
      </c>
      <c r="N2042" s="382">
        <v>99</v>
      </c>
      <c r="O2042" s="382">
        <v>99</v>
      </c>
      <c r="P2042" s="382">
        <v>99</v>
      </c>
      <c r="Q2042" s="382"/>
      <c r="R2042" s="382">
        <v>0</v>
      </c>
    </row>
    <row r="2043" spans="1:37" ht="15.6">
      <c r="A2043" s="382">
        <v>16</v>
      </c>
      <c r="B2043" s="382">
        <v>284</v>
      </c>
      <c r="C2043" s="382">
        <v>2023</v>
      </c>
      <c r="D2043" s="382">
        <v>8</v>
      </c>
      <c r="E2043" s="382">
        <v>99</v>
      </c>
      <c r="F2043" s="382">
        <v>99</v>
      </c>
      <c r="G2043" s="382">
        <v>99</v>
      </c>
      <c r="H2043" s="382">
        <v>99</v>
      </c>
      <c r="I2043" s="382">
        <v>99</v>
      </c>
      <c r="J2043" s="382">
        <v>999</v>
      </c>
      <c r="K2043" s="382">
        <v>99</v>
      </c>
      <c r="L2043" s="382">
        <v>9</v>
      </c>
      <c r="M2043" s="382">
        <v>99</v>
      </c>
      <c r="N2043" s="382">
        <v>99</v>
      </c>
      <c r="O2043" s="382">
        <v>99</v>
      </c>
      <c r="P2043" s="382">
        <v>99</v>
      </c>
      <c r="Q2043" s="382"/>
      <c r="R2043" s="382">
        <v>0</v>
      </c>
    </row>
    <row r="2044" spans="1:37" ht="15.6">
      <c r="A2044" s="382">
        <v>16</v>
      </c>
      <c r="B2044" s="382">
        <v>285</v>
      </c>
      <c r="C2044" s="382">
        <v>2023</v>
      </c>
      <c r="D2044" s="382">
        <v>9</v>
      </c>
      <c r="E2044" s="382">
        <v>99</v>
      </c>
      <c r="F2044" s="382">
        <v>99</v>
      </c>
      <c r="G2044" s="382">
        <v>99</v>
      </c>
      <c r="H2044" s="382">
        <v>99</v>
      </c>
      <c r="I2044" s="382">
        <v>99</v>
      </c>
      <c r="J2044" s="382">
        <v>999</v>
      </c>
      <c r="K2044" s="382">
        <v>99</v>
      </c>
      <c r="L2044" s="382">
        <v>9</v>
      </c>
      <c r="M2044" s="382">
        <v>99</v>
      </c>
      <c r="N2044" s="382">
        <v>99</v>
      </c>
      <c r="O2044" s="382">
        <v>99</v>
      </c>
      <c r="P2044" s="382">
        <v>99</v>
      </c>
      <c r="Q2044" s="382"/>
      <c r="R2044" s="382">
        <v>0</v>
      </c>
    </row>
    <row r="2045" spans="1:37" ht="15.6">
      <c r="A2045" s="382">
        <v>16</v>
      </c>
      <c r="B2045" s="382">
        <v>286</v>
      </c>
      <c r="C2045" s="382">
        <v>2023</v>
      </c>
      <c r="D2045" s="382">
        <v>10</v>
      </c>
      <c r="E2045" s="382">
        <v>99</v>
      </c>
      <c r="F2045" s="382">
        <v>99</v>
      </c>
      <c r="G2045" s="382">
        <v>99</v>
      </c>
      <c r="H2045" s="382">
        <v>99</v>
      </c>
      <c r="I2045" s="382">
        <v>99</v>
      </c>
      <c r="J2045" s="382">
        <v>999</v>
      </c>
      <c r="K2045" s="382">
        <v>99</v>
      </c>
      <c r="L2045" s="382">
        <v>9</v>
      </c>
      <c r="M2045" s="382">
        <v>99</v>
      </c>
      <c r="N2045" s="382">
        <v>99</v>
      </c>
      <c r="O2045" s="382">
        <v>99</v>
      </c>
      <c r="P2045" s="382">
        <v>99</v>
      </c>
      <c r="Q2045" s="382"/>
      <c r="R2045" s="382">
        <v>0</v>
      </c>
    </row>
    <row r="2046" spans="1:37" ht="15.6">
      <c r="A2046" s="382">
        <v>16</v>
      </c>
      <c r="B2046" s="382">
        <v>287</v>
      </c>
      <c r="C2046" s="382">
        <v>2023</v>
      </c>
      <c r="D2046" s="382">
        <v>11</v>
      </c>
      <c r="E2046" s="382">
        <v>99</v>
      </c>
      <c r="F2046" s="382">
        <v>99</v>
      </c>
      <c r="G2046" s="382">
        <v>99</v>
      </c>
      <c r="H2046" s="382">
        <v>99</v>
      </c>
      <c r="I2046" s="382">
        <v>99</v>
      </c>
      <c r="J2046" s="382">
        <v>999</v>
      </c>
      <c r="K2046" s="382">
        <v>99</v>
      </c>
      <c r="L2046" s="382">
        <v>9</v>
      </c>
      <c r="M2046" s="382">
        <v>99</v>
      </c>
      <c r="N2046" s="382">
        <v>99</v>
      </c>
      <c r="O2046" s="382">
        <v>99</v>
      </c>
      <c r="P2046" s="382">
        <v>99</v>
      </c>
      <c r="Q2046" s="382"/>
      <c r="R2046" s="382">
        <v>0</v>
      </c>
    </row>
    <row r="2047" spans="1:37" ht="15.6">
      <c r="A2047" s="382">
        <v>16</v>
      </c>
      <c r="B2047" s="382">
        <v>288</v>
      </c>
      <c r="C2047" s="382">
        <v>2023</v>
      </c>
      <c r="D2047" s="382">
        <v>12</v>
      </c>
      <c r="E2047" s="382">
        <v>99</v>
      </c>
      <c r="F2047" s="382">
        <v>99</v>
      </c>
      <c r="G2047" s="382">
        <v>99</v>
      </c>
      <c r="H2047" s="382">
        <v>99</v>
      </c>
      <c r="I2047" s="382">
        <v>99</v>
      </c>
      <c r="J2047" s="382">
        <v>999</v>
      </c>
      <c r="K2047" s="382">
        <v>99</v>
      </c>
      <c r="L2047" s="382">
        <v>9</v>
      </c>
      <c r="M2047" s="382">
        <v>99</v>
      </c>
      <c r="N2047" s="382">
        <v>99</v>
      </c>
      <c r="O2047" s="382">
        <v>99</v>
      </c>
      <c r="P2047" s="382">
        <v>99</v>
      </c>
      <c r="Q2047" s="382"/>
      <c r="R2047" s="382">
        <v>0</v>
      </c>
    </row>
    <row r="2048" spans="1:37" ht="15.6">
      <c r="A2048" s="382">
        <v>16</v>
      </c>
      <c r="B2048" s="382">
        <v>289</v>
      </c>
      <c r="C2048" s="382">
        <v>2023</v>
      </c>
      <c r="D2048" s="382">
        <v>1</v>
      </c>
      <c r="E2048" s="382">
        <v>99</v>
      </c>
      <c r="F2048" s="382">
        <v>99</v>
      </c>
      <c r="G2048" s="382">
        <v>99</v>
      </c>
      <c r="H2048" s="382">
        <v>99</v>
      </c>
      <c r="I2048" s="382">
        <v>99</v>
      </c>
      <c r="J2048" s="382">
        <v>999</v>
      </c>
      <c r="K2048" s="382">
        <v>99</v>
      </c>
      <c r="L2048" s="382">
        <v>10</v>
      </c>
      <c r="M2048" s="382">
        <v>99</v>
      </c>
      <c r="N2048" s="382">
        <v>99</v>
      </c>
      <c r="O2048" s="382">
        <v>99</v>
      </c>
      <c r="P2048" s="382">
        <v>99</v>
      </c>
      <c r="Q2048" s="382"/>
      <c r="R2048" s="382">
        <v>0</v>
      </c>
    </row>
    <row r="2049" spans="1:37" ht="15.6">
      <c r="A2049" s="382">
        <v>16</v>
      </c>
      <c r="B2049" s="382">
        <v>290</v>
      </c>
      <c r="C2049" s="382">
        <v>2023</v>
      </c>
      <c r="D2049" s="382">
        <v>2</v>
      </c>
      <c r="E2049" s="382">
        <v>99</v>
      </c>
      <c r="F2049" s="382">
        <v>99</v>
      </c>
      <c r="G2049" s="382">
        <v>99</v>
      </c>
      <c r="H2049" s="382">
        <v>99</v>
      </c>
      <c r="I2049" s="382">
        <v>99</v>
      </c>
      <c r="J2049" s="382">
        <v>999</v>
      </c>
      <c r="K2049" s="382">
        <v>99</v>
      </c>
      <c r="L2049" s="382">
        <v>10</v>
      </c>
      <c r="M2049" s="382">
        <v>99</v>
      </c>
      <c r="N2049" s="382">
        <v>99</v>
      </c>
      <c r="O2049" s="382">
        <v>99</v>
      </c>
      <c r="P2049" s="382">
        <v>99</v>
      </c>
      <c r="Q2049" s="382"/>
      <c r="R2049" s="382">
        <v>0</v>
      </c>
    </row>
    <row r="2050" spans="1:37" ht="15.6">
      <c r="A2050" s="382">
        <v>16</v>
      </c>
      <c r="B2050" s="382">
        <v>291</v>
      </c>
      <c r="C2050" s="382">
        <v>2023</v>
      </c>
      <c r="D2050" s="382">
        <v>3</v>
      </c>
      <c r="E2050" s="382">
        <v>99</v>
      </c>
      <c r="F2050" s="382">
        <v>99</v>
      </c>
      <c r="G2050" s="382">
        <v>99</v>
      </c>
      <c r="H2050" s="382">
        <v>99</v>
      </c>
      <c r="I2050" s="382">
        <v>99</v>
      </c>
      <c r="J2050" s="382">
        <v>999</v>
      </c>
      <c r="K2050" s="382">
        <v>99</v>
      </c>
      <c r="L2050" s="382">
        <v>10</v>
      </c>
      <c r="M2050" s="382">
        <v>99</v>
      </c>
      <c r="N2050" s="382">
        <v>99</v>
      </c>
      <c r="O2050" s="382">
        <v>99</v>
      </c>
      <c r="P2050" s="382">
        <v>99</v>
      </c>
      <c r="Q2050" s="382"/>
      <c r="R2050" s="382">
        <v>0</v>
      </c>
    </row>
    <row r="2051" spans="1:37" ht="15.6">
      <c r="A2051" s="382">
        <v>16</v>
      </c>
      <c r="B2051" s="382">
        <v>292</v>
      </c>
      <c r="C2051" s="382">
        <v>2023</v>
      </c>
      <c r="D2051" s="382">
        <v>4</v>
      </c>
      <c r="E2051" s="382">
        <v>99</v>
      </c>
      <c r="F2051" s="382">
        <v>99</v>
      </c>
      <c r="G2051" s="382">
        <v>99</v>
      </c>
      <c r="H2051" s="382">
        <v>99</v>
      </c>
      <c r="I2051" s="382">
        <v>99</v>
      </c>
      <c r="J2051" s="382">
        <v>999</v>
      </c>
      <c r="K2051" s="382">
        <v>99</v>
      </c>
      <c r="L2051" s="382">
        <v>10</v>
      </c>
      <c r="M2051" s="382">
        <v>99</v>
      </c>
      <c r="N2051" s="382">
        <v>99</v>
      </c>
      <c r="O2051" s="382">
        <v>99</v>
      </c>
      <c r="P2051" s="382">
        <v>99</v>
      </c>
      <c r="Q2051" s="382"/>
      <c r="R2051" s="382">
        <v>0</v>
      </c>
    </row>
    <row r="2052" spans="1:37" ht="15.6">
      <c r="A2052" s="382">
        <v>16</v>
      </c>
      <c r="B2052" s="382">
        <v>293</v>
      </c>
      <c r="C2052" s="382">
        <v>2023</v>
      </c>
      <c r="D2052" s="382">
        <v>5</v>
      </c>
      <c r="E2052" s="382">
        <v>99</v>
      </c>
      <c r="F2052" s="382">
        <v>99</v>
      </c>
      <c r="G2052" s="382">
        <v>99</v>
      </c>
      <c r="H2052" s="382">
        <v>99</v>
      </c>
      <c r="I2052" s="382">
        <v>99</v>
      </c>
      <c r="J2052" s="382">
        <v>999</v>
      </c>
      <c r="K2052" s="382">
        <v>99</v>
      </c>
      <c r="L2052" s="382">
        <v>10</v>
      </c>
      <c r="M2052" s="382">
        <v>99</v>
      </c>
      <c r="N2052" s="382">
        <v>99</v>
      </c>
      <c r="O2052" s="382">
        <v>99</v>
      </c>
      <c r="P2052" s="382">
        <v>99</v>
      </c>
      <c r="Q2052" s="382"/>
      <c r="R2052" s="382">
        <v>0</v>
      </c>
    </row>
    <row r="2053" spans="1:37" ht="15.6">
      <c r="A2053" s="382">
        <v>16</v>
      </c>
      <c r="B2053" s="382">
        <v>294</v>
      </c>
      <c r="C2053" s="382">
        <v>2023</v>
      </c>
      <c r="D2053" s="382">
        <v>6</v>
      </c>
      <c r="E2053" s="382">
        <v>99</v>
      </c>
      <c r="F2053" s="382">
        <v>99</v>
      </c>
      <c r="G2053" s="382">
        <v>99</v>
      </c>
      <c r="H2053" s="382">
        <v>99</v>
      </c>
      <c r="I2053" s="382">
        <v>99</v>
      </c>
      <c r="J2053" s="382">
        <v>999</v>
      </c>
      <c r="K2053" s="382">
        <v>99</v>
      </c>
      <c r="L2053" s="382">
        <v>10</v>
      </c>
      <c r="M2053" s="382">
        <v>99</v>
      </c>
      <c r="N2053" s="382">
        <v>99</v>
      </c>
      <c r="O2053" s="382">
        <v>99</v>
      </c>
      <c r="P2053" s="382">
        <v>99</v>
      </c>
      <c r="Q2053" s="382"/>
      <c r="R2053" s="382">
        <v>0</v>
      </c>
    </row>
    <row r="2054" spans="1:37" ht="15.6">
      <c r="A2054" s="382">
        <v>16</v>
      </c>
      <c r="B2054" s="382">
        <v>295</v>
      </c>
      <c r="C2054" s="382">
        <v>2023</v>
      </c>
      <c r="D2054" s="382">
        <v>7</v>
      </c>
      <c r="E2054" s="382">
        <v>99</v>
      </c>
      <c r="F2054" s="382">
        <v>99</v>
      </c>
      <c r="G2054" s="382">
        <v>99</v>
      </c>
      <c r="H2054" s="382">
        <v>99</v>
      </c>
      <c r="I2054" s="382">
        <v>99</v>
      </c>
      <c r="J2054" s="382">
        <v>999</v>
      </c>
      <c r="K2054" s="382">
        <v>99</v>
      </c>
      <c r="L2054" s="382">
        <v>10</v>
      </c>
      <c r="M2054" s="382">
        <v>99</v>
      </c>
      <c r="N2054" s="382">
        <v>99</v>
      </c>
      <c r="O2054" s="382">
        <v>99</v>
      </c>
      <c r="P2054" s="382">
        <v>99</v>
      </c>
      <c r="Q2054" s="382"/>
      <c r="R2054" s="382">
        <v>0</v>
      </c>
    </row>
    <row r="2055" spans="1:37" ht="15.6">
      <c r="A2055" s="382">
        <v>16</v>
      </c>
      <c r="B2055" s="382">
        <v>296</v>
      </c>
      <c r="C2055" s="382">
        <v>2023</v>
      </c>
      <c r="D2055" s="382">
        <v>8</v>
      </c>
      <c r="E2055" s="382">
        <v>99</v>
      </c>
      <c r="F2055" s="382">
        <v>99</v>
      </c>
      <c r="G2055" s="382">
        <v>99</v>
      </c>
      <c r="H2055" s="382">
        <v>99</v>
      </c>
      <c r="I2055" s="382">
        <v>99</v>
      </c>
      <c r="J2055" s="382">
        <v>999</v>
      </c>
      <c r="K2055" s="382">
        <v>99</v>
      </c>
      <c r="L2055" s="382">
        <v>10</v>
      </c>
      <c r="M2055" s="382">
        <v>99</v>
      </c>
      <c r="N2055" s="382">
        <v>99</v>
      </c>
      <c r="O2055" s="382">
        <v>99</v>
      </c>
      <c r="P2055" s="382">
        <v>99</v>
      </c>
      <c r="Q2055" s="382"/>
      <c r="R2055" s="382">
        <v>0</v>
      </c>
    </row>
    <row r="2056" spans="1:37" ht="15.6">
      <c r="A2056" s="382">
        <v>16</v>
      </c>
      <c r="B2056" s="382">
        <v>297</v>
      </c>
      <c r="C2056" s="382">
        <v>2023</v>
      </c>
      <c r="D2056" s="382">
        <v>9</v>
      </c>
      <c r="E2056" s="382">
        <v>99</v>
      </c>
      <c r="F2056" s="382">
        <v>99</v>
      </c>
      <c r="G2056" s="382">
        <v>99</v>
      </c>
      <c r="H2056" s="382">
        <v>99</v>
      </c>
      <c r="I2056" s="382">
        <v>99</v>
      </c>
      <c r="J2056" s="382">
        <v>999</v>
      </c>
      <c r="K2056" s="382">
        <v>99</v>
      </c>
      <c r="L2056" s="382">
        <v>10</v>
      </c>
      <c r="M2056" s="382">
        <v>99</v>
      </c>
      <c r="N2056" s="382">
        <v>99</v>
      </c>
      <c r="O2056" s="382">
        <v>99</v>
      </c>
      <c r="P2056" s="382">
        <v>99</v>
      </c>
      <c r="Q2056" s="382"/>
      <c r="R2056" s="382">
        <v>0</v>
      </c>
      <c r="S2056" s="382"/>
      <c r="T2056" s="382"/>
      <c r="U2056" s="382"/>
      <c r="V2056" s="382"/>
      <c r="W2056" s="382"/>
      <c r="X2056" s="382"/>
      <c r="Y2056" s="382"/>
      <c r="Z2056" s="382"/>
      <c r="AA2056" s="382"/>
      <c r="AB2056" s="382"/>
      <c r="AC2056" s="382"/>
      <c r="AD2056" s="382"/>
      <c r="AE2056" s="382"/>
      <c r="AF2056" s="382"/>
      <c r="AG2056" s="382"/>
      <c r="AH2056" s="382"/>
      <c r="AI2056" s="382"/>
    </row>
    <row r="2057" spans="1:37" ht="15.6">
      <c r="A2057" s="382">
        <v>16</v>
      </c>
      <c r="B2057" s="382">
        <v>298</v>
      </c>
      <c r="C2057" s="382">
        <v>2023</v>
      </c>
      <c r="D2057" s="382">
        <v>10</v>
      </c>
      <c r="E2057" s="382">
        <v>99</v>
      </c>
      <c r="F2057" s="382">
        <v>99</v>
      </c>
      <c r="G2057" s="382">
        <v>99</v>
      </c>
      <c r="H2057" s="382">
        <v>99</v>
      </c>
      <c r="I2057" s="382">
        <v>99</v>
      </c>
      <c r="J2057" s="382">
        <v>999</v>
      </c>
      <c r="K2057" s="382">
        <v>99</v>
      </c>
      <c r="L2057" s="382">
        <v>10</v>
      </c>
      <c r="M2057" s="382">
        <v>99</v>
      </c>
      <c r="N2057" s="382">
        <v>99</v>
      </c>
      <c r="O2057" s="382">
        <v>99</v>
      </c>
      <c r="P2057" s="382">
        <v>99</v>
      </c>
      <c r="Q2057" s="382"/>
      <c r="R2057" s="382">
        <v>0</v>
      </c>
      <c r="S2057" s="382"/>
      <c r="T2057" s="382"/>
      <c r="U2057" s="382"/>
      <c r="V2057" s="382"/>
      <c r="W2057" s="382"/>
      <c r="X2057" s="382"/>
      <c r="Y2057" s="382"/>
      <c r="Z2057" s="382"/>
      <c r="AA2057" s="382"/>
      <c r="AB2057" s="382"/>
      <c r="AC2057" s="382"/>
      <c r="AD2057" s="382"/>
      <c r="AE2057" s="382"/>
      <c r="AF2057" s="382"/>
      <c r="AG2057" s="382"/>
      <c r="AH2057" s="382"/>
      <c r="AI2057" s="382"/>
    </row>
    <row r="2058" spans="1:37" ht="15.6">
      <c r="A2058" s="382">
        <v>16</v>
      </c>
      <c r="B2058" s="382">
        <v>299</v>
      </c>
      <c r="C2058" s="382">
        <v>2023</v>
      </c>
      <c r="D2058" s="382">
        <v>11</v>
      </c>
      <c r="E2058" s="382">
        <v>99</v>
      </c>
      <c r="F2058" s="382">
        <v>99</v>
      </c>
      <c r="G2058" s="382">
        <v>99</v>
      </c>
      <c r="H2058" s="382">
        <v>99</v>
      </c>
      <c r="I2058" s="382">
        <v>99</v>
      </c>
      <c r="J2058" s="382">
        <v>999</v>
      </c>
      <c r="K2058" s="382">
        <v>99</v>
      </c>
      <c r="L2058" s="382">
        <v>10</v>
      </c>
      <c r="M2058" s="382">
        <v>99</v>
      </c>
      <c r="N2058" s="382">
        <v>99</v>
      </c>
      <c r="O2058" s="382">
        <v>99</v>
      </c>
      <c r="P2058" s="382">
        <v>99</v>
      </c>
      <c r="Q2058" s="382"/>
      <c r="R2058" s="382">
        <v>0</v>
      </c>
      <c r="S2058" s="382"/>
      <c r="T2058" s="382"/>
      <c r="U2058" s="382"/>
      <c r="V2058" s="382"/>
      <c r="W2058" s="382"/>
      <c r="X2058" s="382"/>
      <c r="Y2058" s="382"/>
      <c r="Z2058" s="382"/>
      <c r="AA2058" s="382"/>
      <c r="AB2058" s="382"/>
      <c r="AC2058" s="382"/>
      <c r="AD2058" s="382"/>
      <c r="AE2058" s="382"/>
      <c r="AF2058" s="382"/>
      <c r="AG2058" s="382"/>
      <c r="AH2058" s="382"/>
      <c r="AI2058" s="382"/>
    </row>
    <row r="2059" spans="1:37" ht="15.6">
      <c r="A2059" s="382">
        <v>16</v>
      </c>
      <c r="B2059" s="382">
        <v>300</v>
      </c>
      <c r="C2059" s="382">
        <v>2023</v>
      </c>
      <c r="D2059" s="382">
        <v>12</v>
      </c>
      <c r="E2059" s="382">
        <v>99</v>
      </c>
      <c r="F2059" s="382">
        <v>99</v>
      </c>
      <c r="G2059" s="382">
        <v>99</v>
      </c>
      <c r="H2059" s="382">
        <v>99</v>
      </c>
      <c r="I2059" s="382">
        <v>99</v>
      </c>
      <c r="J2059" s="382">
        <v>999</v>
      </c>
      <c r="K2059" s="382">
        <v>99</v>
      </c>
      <c r="L2059" s="382">
        <v>10</v>
      </c>
      <c r="M2059" s="382">
        <v>99</v>
      </c>
      <c r="N2059" s="382">
        <v>99</v>
      </c>
      <c r="O2059" s="382">
        <v>99</v>
      </c>
      <c r="P2059" s="382">
        <v>99</v>
      </c>
      <c r="Q2059" s="382"/>
      <c r="R2059" s="382">
        <v>0</v>
      </c>
      <c r="S2059" s="382"/>
      <c r="T2059" s="382"/>
      <c r="U2059" s="382"/>
      <c r="V2059" s="382"/>
      <c r="W2059" s="382"/>
      <c r="X2059" s="382"/>
      <c r="Y2059" s="382"/>
      <c r="Z2059" s="382"/>
      <c r="AA2059" s="382"/>
      <c r="AB2059" s="382"/>
      <c r="AC2059" s="382"/>
      <c r="AD2059" s="382"/>
      <c r="AE2059" s="382"/>
      <c r="AF2059" s="382"/>
      <c r="AG2059" s="382"/>
      <c r="AH2059" s="382"/>
      <c r="AI2059" s="382"/>
    </row>
    <row r="2060" spans="1:37" ht="15.6">
      <c r="A2060" s="382">
        <v>16</v>
      </c>
      <c r="B2060" s="382">
        <v>301</v>
      </c>
      <c r="C2060" s="382">
        <v>2023</v>
      </c>
      <c r="D2060" s="382">
        <v>1</v>
      </c>
      <c r="E2060" s="382">
        <v>99</v>
      </c>
      <c r="F2060" s="382">
        <v>99</v>
      </c>
      <c r="G2060" s="382">
        <v>99</v>
      </c>
      <c r="H2060" s="382">
        <v>99</v>
      </c>
      <c r="I2060" s="382">
        <v>99</v>
      </c>
      <c r="J2060" s="382">
        <v>999</v>
      </c>
      <c r="K2060" s="382">
        <v>99</v>
      </c>
      <c r="L2060" s="382">
        <v>11</v>
      </c>
      <c r="M2060" s="382">
        <v>99</v>
      </c>
      <c r="N2060" s="382">
        <v>99</v>
      </c>
      <c r="O2060" s="382">
        <v>99</v>
      </c>
      <c r="P2060" s="382">
        <v>99</v>
      </c>
      <c r="Q2060" s="382">
        <v>1</v>
      </c>
      <c r="R2060" s="382">
        <v>9</v>
      </c>
      <c r="S2060" s="382">
        <v>11</v>
      </c>
      <c r="T2060" s="382">
        <v>7</v>
      </c>
      <c r="U2060" s="382">
        <v>14.62222222222222</v>
      </c>
      <c r="V2060" s="382">
        <v>0</v>
      </c>
      <c r="W2060" s="382">
        <v>0</v>
      </c>
      <c r="X2060" s="382">
        <v>33.333333333333343</v>
      </c>
      <c r="Y2060" s="382">
        <v>0</v>
      </c>
      <c r="Z2060" s="382">
        <v>1.8995776008703729</v>
      </c>
      <c r="AA2060" s="382">
        <v>0</v>
      </c>
      <c r="AB2060" s="382">
        <v>1.4142135623730951</v>
      </c>
      <c r="AC2060" s="382"/>
      <c r="AD2060" s="382">
        <v>80.239309510666757</v>
      </c>
      <c r="AE2060" s="382"/>
      <c r="AF2060" s="382">
        <v>4.4554455445544567</v>
      </c>
      <c r="AG2060" s="382">
        <v>6.98921875829837</v>
      </c>
      <c r="AH2060" s="382">
        <v>0</v>
      </c>
      <c r="AI2060" s="382">
        <v>0</v>
      </c>
    </row>
    <row r="2061" spans="1:37" ht="15.6">
      <c r="A2061" s="382">
        <v>16</v>
      </c>
      <c r="B2061" s="382">
        <v>302</v>
      </c>
      <c r="C2061" s="382">
        <v>2023</v>
      </c>
      <c r="D2061" s="382">
        <v>2</v>
      </c>
      <c r="E2061" s="382">
        <v>99</v>
      </c>
      <c r="F2061" s="382">
        <v>99</v>
      </c>
      <c r="G2061" s="382">
        <v>99</v>
      </c>
      <c r="H2061" s="382">
        <v>99</v>
      </c>
      <c r="I2061" s="382">
        <v>99</v>
      </c>
      <c r="J2061" s="382">
        <v>999</v>
      </c>
      <c r="K2061" s="382">
        <v>99</v>
      </c>
      <c r="L2061" s="382">
        <v>11</v>
      </c>
      <c r="M2061" s="382">
        <v>99</v>
      </c>
      <c r="N2061" s="382">
        <v>99</v>
      </c>
      <c r="O2061" s="382">
        <v>99</v>
      </c>
      <c r="P2061" s="382">
        <v>99</v>
      </c>
      <c r="Q2061" s="382">
        <v>1</v>
      </c>
      <c r="R2061" s="382">
        <v>1</v>
      </c>
      <c r="S2061" s="382">
        <v>11</v>
      </c>
      <c r="T2061" s="382">
        <v>5</v>
      </c>
      <c r="U2061" s="382">
        <v>17.7</v>
      </c>
      <c r="V2061" s="382">
        <v>0</v>
      </c>
      <c r="W2061" s="382">
        <v>0</v>
      </c>
      <c r="X2061" s="382">
        <v>100</v>
      </c>
      <c r="Y2061" s="382">
        <v>0</v>
      </c>
      <c r="Z2061" s="382">
        <v>0</v>
      </c>
      <c r="AA2061" s="382">
        <v>0</v>
      </c>
      <c r="AB2061" s="382">
        <v>0</v>
      </c>
      <c r="AC2061" s="382"/>
      <c r="AD2061" s="382"/>
      <c r="AE2061" s="382"/>
      <c r="AF2061" s="382">
        <v>7.7101002313030076E-2</v>
      </c>
      <c r="AG2061" s="382">
        <v>0.19983742040373925</v>
      </c>
      <c r="AH2061" s="382">
        <v>0</v>
      </c>
      <c r="AI2061" s="382">
        <v>1</v>
      </c>
      <c r="AJ2061">
        <v>95.4</v>
      </c>
      <c r="AK2061">
        <v>20.385817983088803</v>
      </c>
    </row>
    <row r="2062" spans="1:37" ht="15.6">
      <c r="A2062" s="382">
        <v>16</v>
      </c>
      <c r="B2062" s="382">
        <v>303</v>
      </c>
      <c r="C2062" s="382">
        <v>2023</v>
      </c>
      <c r="D2062" s="382">
        <v>3</v>
      </c>
      <c r="E2062" s="382">
        <v>99</v>
      </c>
      <c r="F2062" s="382">
        <v>99</v>
      </c>
      <c r="G2062" s="382">
        <v>99</v>
      </c>
      <c r="H2062" s="382">
        <v>99</v>
      </c>
      <c r="I2062" s="382">
        <v>99</v>
      </c>
      <c r="J2062" s="382">
        <v>999</v>
      </c>
      <c r="K2062" s="382">
        <v>99</v>
      </c>
      <c r="L2062" s="382">
        <v>11</v>
      </c>
      <c r="M2062" s="382">
        <v>99</v>
      </c>
      <c r="N2062" s="382">
        <v>99</v>
      </c>
      <c r="O2062" s="382">
        <v>99</v>
      </c>
      <c r="P2062" s="382">
        <v>99</v>
      </c>
      <c r="Q2062" s="382">
        <v>2</v>
      </c>
      <c r="R2062" s="382">
        <v>25</v>
      </c>
      <c r="S2062" s="382">
        <v>11</v>
      </c>
      <c r="T2062" s="382">
        <v>6.08</v>
      </c>
      <c r="U2062" s="382">
        <v>8.7160000000000011</v>
      </c>
      <c r="V2062" s="382">
        <v>0</v>
      </c>
      <c r="W2062" s="382">
        <v>0</v>
      </c>
      <c r="X2062" s="382">
        <v>0</v>
      </c>
      <c r="Y2062" s="382">
        <v>0</v>
      </c>
      <c r="Z2062" s="382">
        <v>1.1911943586165872</v>
      </c>
      <c r="AA2062" s="382">
        <v>0</v>
      </c>
      <c r="AB2062" s="382">
        <v>1.4400000000000002</v>
      </c>
      <c r="AC2062" s="382"/>
      <c r="AD2062" s="382">
        <v>-4.5052821379208066</v>
      </c>
      <c r="AE2062" s="382"/>
      <c r="AF2062" s="382">
        <v>0.67658998646820012</v>
      </c>
      <c r="AG2062" s="382">
        <v>0.89589671901981804</v>
      </c>
      <c r="AH2062" s="382">
        <v>0</v>
      </c>
      <c r="AI2062" s="382">
        <v>1</v>
      </c>
      <c r="AJ2062">
        <v>94.9</v>
      </c>
      <c r="AK2062">
        <v>15.56155541790066</v>
      </c>
    </row>
    <row r="2063" spans="1:37" ht="15.6">
      <c r="A2063" s="382">
        <v>16</v>
      </c>
      <c r="B2063" s="382">
        <v>304</v>
      </c>
      <c r="C2063" s="382">
        <v>2023</v>
      </c>
      <c r="D2063" s="382">
        <v>4</v>
      </c>
      <c r="E2063" s="382">
        <v>99</v>
      </c>
      <c r="F2063" s="382">
        <v>99</v>
      </c>
      <c r="G2063" s="382">
        <v>99</v>
      </c>
      <c r="H2063" s="382">
        <v>99</v>
      </c>
      <c r="I2063" s="382">
        <v>99</v>
      </c>
      <c r="J2063" s="382">
        <v>999</v>
      </c>
      <c r="K2063" s="382">
        <v>99</v>
      </c>
      <c r="L2063" s="382">
        <v>11</v>
      </c>
      <c r="M2063" s="382">
        <v>99</v>
      </c>
      <c r="N2063" s="382">
        <v>99</v>
      </c>
      <c r="O2063" s="382">
        <v>99</v>
      </c>
      <c r="P2063" s="382">
        <v>99</v>
      </c>
      <c r="Q2063" s="382"/>
      <c r="R2063" s="382">
        <v>0</v>
      </c>
      <c r="S2063" s="382"/>
      <c r="T2063" s="382"/>
      <c r="U2063" s="382"/>
      <c r="V2063" s="382"/>
      <c r="W2063" s="382"/>
      <c r="X2063" s="382"/>
      <c r="Y2063" s="382"/>
      <c r="Z2063" s="382"/>
      <c r="AA2063" s="382"/>
      <c r="AB2063" s="382"/>
      <c r="AC2063" s="382"/>
      <c r="AD2063" s="382"/>
      <c r="AE2063" s="382"/>
      <c r="AF2063" s="382"/>
      <c r="AG2063" s="382"/>
      <c r="AH2063" s="382"/>
      <c r="AI2063" s="382"/>
    </row>
    <row r="2064" spans="1:37" ht="15.6">
      <c r="A2064" s="382">
        <v>16</v>
      </c>
      <c r="B2064" s="382">
        <v>305</v>
      </c>
      <c r="C2064" s="382">
        <v>2023</v>
      </c>
      <c r="D2064" s="382">
        <v>5</v>
      </c>
      <c r="E2064" s="382">
        <v>99</v>
      </c>
      <c r="F2064" s="382">
        <v>99</v>
      </c>
      <c r="G2064" s="382">
        <v>99</v>
      </c>
      <c r="H2064" s="382">
        <v>99</v>
      </c>
      <c r="I2064" s="382">
        <v>99</v>
      </c>
      <c r="J2064" s="382">
        <v>999</v>
      </c>
      <c r="K2064" s="382">
        <v>99</v>
      </c>
      <c r="L2064" s="382">
        <v>11</v>
      </c>
      <c r="M2064" s="382">
        <v>99</v>
      </c>
      <c r="N2064" s="382">
        <v>99</v>
      </c>
      <c r="O2064" s="382">
        <v>99</v>
      </c>
      <c r="P2064" s="382">
        <v>99</v>
      </c>
      <c r="Q2064" s="382"/>
      <c r="R2064" s="382">
        <v>0</v>
      </c>
      <c r="S2064" s="382"/>
      <c r="T2064" s="382"/>
      <c r="U2064" s="382"/>
      <c r="V2064" s="382"/>
      <c r="W2064" s="382"/>
      <c r="X2064" s="382"/>
      <c r="Y2064" s="382"/>
      <c r="Z2064" s="382"/>
      <c r="AA2064" s="382"/>
      <c r="AB2064" s="382"/>
      <c r="AC2064" s="382"/>
      <c r="AD2064" s="382"/>
      <c r="AE2064" s="382"/>
      <c r="AF2064" s="382"/>
      <c r="AG2064" s="382"/>
      <c r="AH2064" s="382"/>
      <c r="AI2064" s="382"/>
    </row>
    <row r="2065" spans="1:37" ht="15.6">
      <c r="A2065" s="382">
        <v>16</v>
      </c>
      <c r="B2065" s="382">
        <v>306</v>
      </c>
      <c r="C2065" s="382">
        <v>2023</v>
      </c>
      <c r="D2065" s="382">
        <v>6</v>
      </c>
      <c r="E2065" s="382">
        <v>99</v>
      </c>
      <c r="F2065" s="382">
        <v>99</v>
      </c>
      <c r="G2065" s="382">
        <v>99</v>
      </c>
      <c r="H2065" s="382">
        <v>99</v>
      </c>
      <c r="I2065" s="382">
        <v>99</v>
      </c>
      <c r="J2065" s="382">
        <v>999</v>
      </c>
      <c r="K2065" s="382">
        <v>99</v>
      </c>
      <c r="L2065" s="382">
        <v>11</v>
      </c>
      <c r="M2065" s="382">
        <v>99</v>
      </c>
      <c r="N2065" s="382">
        <v>99</v>
      </c>
      <c r="O2065" s="382">
        <v>99</v>
      </c>
      <c r="P2065" s="382">
        <v>99</v>
      </c>
      <c r="Q2065" s="382"/>
      <c r="R2065" s="382">
        <v>0</v>
      </c>
      <c r="S2065" s="382"/>
      <c r="T2065" s="382"/>
      <c r="U2065" s="382"/>
      <c r="V2065" s="382"/>
      <c r="W2065" s="382"/>
      <c r="X2065" s="382"/>
      <c r="Y2065" s="382"/>
      <c r="Z2065" s="382"/>
      <c r="AA2065" s="382"/>
      <c r="AB2065" s="382"/>
      <c r="AC2065" s="382"/>
      <c r="AD2065" s="382"/>
      <c r="AE2065" s="382"/>
      <c r="AF2065" s="382"/>
      <c r="AG2065" s="382"/>
      <c r="AH2065" s="382"/>
      <c r="AI2065" s="382"/>
    </row>
    <row r="2066" spans="1:37" ht="15.6">
      <c r="A2066" s="382">
        <v>16</v>
      </c>
      <c r="B2066" s="382">
        <v>307</v>
      </c>
      <c r="C2066" s="382">
        <v>2023</v>
      </c>
      <c r="D2066" s="382">
        <v>7</v>
      </c>
      <c r="E2066" s="382">
        <v>99</v>
      </c>
      <c r="F2066" s="382">
        <v>99</v>
      </c>
      <c r="G2066" s="382">
        <v>99</v>
      </c>
      <c r="H2066" s="382">
        <v>99</v>
      </c>
      <c r="I2066" s="382">
        <v>99</v>
      </c>
      <c r="J2066" s="382">
        <v>999</v>
      </c>
      <c r="K2066" s="382">
        <v>99</v>
      </c>
      <c r="L2066" s="382">
        <v>11</v>
      </c>
      <c r="M2066" s="382">
        <v>99</v>
      </c>
      <c r="N2066" s="382">
        <v>99</v>
      </c>
      <c r="O2066" s="382">
        <v>99</v>
      </c>
      <c r="P2066" s="382">
        <v>99</v>
      </c>
      <c r="Q2066" s="382"/>
      <c r="R2066" s="382">
        <v>0</v>
      </c>
      <c r="S2066" s="382"/>
      <c r="T2066" s="382"/>
      <c r="U2066" s="382"/>
      <c r="V2066" s="382"/>
      <c r="W2066" s="382"/>
      <c r="X2066" s="382"/>
      <c r="Y2066" s="382"/>
      <c r="Z2066" s="382"/>
      <c r="AA2066" s="382"/>
      <c r="AB2066" s="382"/>
      <c r="AC2066" s="382"/>
      <c r="AD2066" s="382"/>
      <c r="AE2066" s="382"/>
      <c r="AF2066" s="382"/>
      <c r="AG2066" s="382"/>
      <c r="AH2066" s="382"/>
      <c r="AI2066" s="382"/>
    </row>
    <row r="2067" spans="1:37" ht="15.6">
      <c r="A2067" s="382">
        <v>16</v>
      </c>
      <c r="B2067" s="382">
        <v>308</v>
      </c>
      <c r="C2067" s="382">
        <v>2023</v>
      </c>
      <c r="D2067" s="382">
        <v>8</v>
      </c>
      <c r="E2067" s="382">
        <v>99</v>
      </c>
      <c r="F2067" s="382">
        <v>99</v>
      </c>
      <c r="G2067" s="382">
        <v>99</v>
      </c>
      <c r="H2067" s="382">
        <v>99</v>
      </c>
      <c r="I2067" s="382">
        <v>99</v>
      </c>
      <c r="J2067" s="382">
        <v>999</v>
      </c>
      <c r="K2067" s="382">
        <v>99</v>
      </c>
      <c r="L2067" s="382">
        <v>11</v>
      </c>
      <c r="M2067" s="382">
        <v>99</v>
      </c>
      <c r="N2067" s="382">
        <v>99</v>
      </c>
      <c r="O2067" s="382">
        <v>99</v>
      </c>
      <c r="P2067" s="382">
        <v>99</v>
      </c>
      <c r="Q2067" s="382">
        <v>1</v>
      </c>
      <c r="R2067" s="382">
        <v>1</v>
      </c>
      <c r="S2067" s="382">
        <v>11</v>
      </c>
      <c r="T2067" s="382">
        <v>5</v>
      </c>
      <c r="U2067" s="382">
        <v>9.4</v>
      </c>
      <c r="V2067" s="382">
        <v>0</v>
      </c>
      <c r="W2067" s="382">
        <v>0</v>
      </c>
      <c r="X2067" s="382">
        <v>0</v>
      </c>
      <c r="Y2067" s="382">
        <v>0</v>
      </c>
      <c r="Z2067" s="382">
        <v>0</v>
      </c>
      <c r="AA2067" s="382">
        <v>0</v>
      </c>
      <c r="AB2067" s="382">
        <v>0</v>
      </c>
      <c r="AC2067" s="382"/>
      <c r="AD2067" s="382"/>
      <c r="AE2067" s="382"/>
      <c r="AF2067" s="382">
        <v>8.6880973066898362E-2</v>
      </c>
      <c r="AG2067" s="382">
        <v>8.8564779483120817E-2</v>
      </c>
      <c r="AH2067" s="382">
        <v>0</v>
      </c>
      <c r="AI2067" s="382">
        <v>1</v>
      </c>
      <c r="AJ2067">
        <v>78.5</v>
      </c>
      <c r="AK2067">
        <v>19.432061816696223</v>
      </c>
    </row>
    <row r="2068" spans="1:37" ht="15.6">
      <c r="A2068" s="382">
        <v>16</v>
      </c>
      <c r="B2068" s="382">
        <v>309</v>
      </c>
      <c r="C2068" s="382">
        <v>2023</v>
      </c>
      <c r="D2068" s="382">
        <v>9</v>
      </c>
      <c r="E2068" s="382">
        <v>99</v>
      </c>
      <c r="F2068" s="382">
        <v>99</v>
      </c>
      <c r="G2068" s="382">
        <v>99</v>
      </c>
      <c r="H2068" s="382">
        <v>99</v>
      </c>
      <c r="I2068" s="382">
        <v>99</v>
      </c>
      <c r="J2068" s="382">
        <v>999</v>
      </c>
      <c r="K2068" s="382">
        <v>99</v>
      </c>
      <c r="L2068" s="382">
        <v>11</v>
      </c>
      <c r="M2068" s="382">
        <v>99</v>
      </c>
      <c r="N2068" s="382">
        <v>99</v>
      </c>
      <c r="O2068" s="382">
        <v>99</v>
      </c>
      <c r="P2068" s="382">
        <v>99</v>
      </c>
      <c r="Q2068" s="382">
        <v>3</v>
      </c>
      <c r="R2068" s="382">
        <v>8</v>
      </c>
      <c r="S2068" s="382">
        <v>11</v>
      </c>
      <c r="T2068" s="382">
        <v>3.75</v>
      </c>
      <c r="U2068" s="382">
        <v>11.1</v>
      </c>
      <c r="V2068" s="382">
        <v>0</v>
      </c>
      <c r="W2068" s="382">
        <v>0</v>
      </c>
      <c r="X2068" s="382">
        <v>0</v>
      </c>
      <c r="Y2068" s="382">
        <v>0</v>
      </c>
      <c r="Z2068" s="382">
        <v>1.5787653403847013</v>
      </c>
      <c r="AA2068" s="382">
        <v>0</v>
      </c>
      <c r="AB2068" s="382">
        <v>2.6339134382131841</v>
      </c>
      <c r="AC2068" s="382"/>
      <c r="AD2068" s="382">
        <v>55.010047655461761</v>
      </c>
      <c r="AE2068" s="382"/>
      <c r="AF2068" s="382">
        <v>0.40858018386108275</v>
      </c>
      <c r="AG2068" s="382">
        <v>0.43929732216621104</v>
      </c>
      <c r="AH2068" s="382">
        <v>25</v>
      </c>
      <c r="AI2068" s="382">
        <v>1</v>
      </c>
      <c r="AJ2068">
        <v>89.1</v>
      </c>
      <c r="AK2068">
        <v>17.530268705612794</v>
      </c>
    </row>
    <row r="2069" spans="1:37" ht="15.6">
      <c r="A2069" s="382">
        <v>16</v>
      </c>
      <c r="B2069" s="382">
        <v>310</v>
      </c>
      <c r="C2069" s="382">
        <v>2023</v>
      </c>
      <c r="D2069" s="382">
        <v>10</v>
      </c>
      <c r="E2069" s="382">
        <v>99</v>
      </c>
      <c r="F2069" s="382">
        <v>99</v>
      </c>
      <c r="G2069" s="382">
        <v>99</v>
      </c>
      <c r="H2069" s="382">
        <v>99</v>
      </c>
      <c r="I2069" s="382">
        <v>99</v>
      </c>
      <c r="J2069" s="382">
        <v>999</v>
      </c>
      <c r="K2069" s="382">
        <v>99</v>
      </c>
      <c r="L2069" s="382">
        <v>11</v>
      </c>
      <c r="M2069" s="382">
        <v>99</v>
      </c>
      <c r="N2069" s="382">
        <v>99</v>
      </c>
      <c r="O2069" s="382">
        <v>99</v>
      </c>
      <c r="P2069" s="382">
        <v>99</v>
      </c>
      <c r="Q2069" s="382">
        <v>4</v>
      </c>
      <c r="R2069" s="382">
        <v>24</v>
      </c>
      <c r="S2069" s="382">
        <v>11</v>
      </c>
      <c r="T2069" s="382">
        <v>4.75</v>
      </c>
      <c r="U2069" s="382">
        <v>16.666666666666671</v>
      </c>
      <c r="V2069" s="382">
        <v>0</v>
      </c>
      <c r="W2069" s="382">
        <v>0</v>
      </c>
      <c r="X2069" s="382">
        <v>58.33333333333335</v>
      </c>
      <c r="Y2069" s="382">
        <v>0</v>
      </c>
      <c r="Z2069" s="382">
        <v>3.051320297110014</v>
      </c>
      <c r="AA2069" s="382">
        <v>0</v>
      </c>
      <c r="AB2069" s="382">
        <v>1.4790199457749036</v>
      </c>
      <c r="AC2069" s="382"/>
      <c r="AD2069" s="382">
        <v>5.0779640160025323</v>
      </c>
      <c r="AE2069" s="382"/>
      <c r="AF2069" s="382">
        <v>1.1594202898550723</v>
      </c>
      <c r="AG2069" s="382">
        <v>1.8870060761595655</v>
      </c>
      <c r="AH2069" s="382">
        <v>4.1666666666666679</v>
      </c>
      <c r="AI2069" s="382">
        <v>1</v>
      </c>
      <c r="AJ2069">
        <v>97.5</v>
      </c>
      <c r="AK2069">
        <v>15.212663733373788</v>
      </c>
    </row>
    <row r="2070" spans="1:37" ht="15.6">
      <c r="A2070" s="382">
        <v>16</v>
      </c>
      <c r="B2070" s="382">
        <v>311</v>
      </c>
      <c r="C2070" s="382">
        <v>2023</v>
      </c>
      <c r="D2070" s="382">
        <v>11</v>
      </c>
      <c r="E2070" s="382">
        <v>99</v>
      </c>
      <c r="F2070" s="382">
        <v>99</v>
      </c>
      <c r="G2070" s="382">
        <v>99</v>
      </c>
      <c r="H2070" s="382">
        <v>99</v>
      </c>
      <c r="I2070" s="382">
        <v>99</v>
      </c>
      <c r="J2070" s="382">
        <v>999</v>
      </c>
      <c r="K2070" s="382">
        <v>99</v>
      </c>
      <c r="L2070" s="382">
        <v>11</v>
      </c>
      <c r="M2070" s="382">
        <v>99</v>
      </c>
      <c r="N2070" s="382">
        <v>99</v>
      </c>
      <c r="O2070" s="382">
        <v>99</v>
      </c>
      <c r="P2070" s="382">
        <v>99</v>
      </c>
      <c r="Q2070" s="382">
        <v>4</v>
      </c>
      <c r="R2070" s="382">
        <v>5</v>
      </c>
      <c r="S2070" s="382">
        <v>11</v>
      </c>
      <c r="T2070" s="382">
        <v>6.2</v>
      </c>
      <c r="U2070" s="382">
        <v>17.7</v>
      </c>
      <c r="V2070" s="382">
        <v>0</v>
      </c>
      <c r="W2070" s="382">
        <v>0</v>
      </c>
      <c r="X2070" s="382">
        <v>100</v>
      </c>
      <c r="Y2070" s="382">
        <v>0</v>
      </c>
      <c r="Z2070" s="382">
        <v>1.4436065946094923</v>
      </c>
      <c r="AA2070" s="382">
        <v>0</v>
      </c>
      <c r="AB2070" s="382">
        <v>1.4696938456699062</v>
      </c>
      <c r="AC2070" s="382"/>
      <c r="AD2070" s="382">
        <v>-42.419620274831992</v>
      </c>
      <c r="AE2070" s="382"/>
      <c r="AF2070" s="382">
        <v>0.49950049950049957</v>
      </c>
      <c r="AG2070" s="382">
        <v>0.85702665013944812</v>
      </c>
      <c r="AH2070" s="382">
        <v>0</v>
      </c>
      <c r="AI2070" s="382">
        <v>0</v>
      </c>
    </row>
    <row r="2071" spans="1:37" ht="15.6">
      <c r="A2071" s="382">
        <v>16</v>
      </c>
      <c r="B2071" s="382">
        <v>312</v>
      </c>
      <c r="C2071" s="382">
        <v>2023</v>
      </c>
      <c r="D2071" s="382">
        <v>12</v>
      </c>
      <c r="E2071" s="382">
        <v>99</v>
      </c>
      <c r="F2071" s="382">
        <v>99</v>
      </c>
      <c r="G2071" s="382">
        <v>99</v>
      </c>
      <c r="H2071" s="382">
        <v>99</v>
      </c>
      <c r="I2071" s="382">
        <v>99</v>
      </c>
      <c r="J2071" s="382">
        <v>999</v>
      </c>
      <c r="K2071" s="382">
        <v>99</v>
      </c>
      <c r="L2071" s="382">
        <v>11</v>
      </c>
      <c r="M2071" s="382">
        <v>99</v>
      </c>
      <c r="N2071" s="382">
        <v>99</v>
      </c>
      <c r="O2071" s="382">
        <v>99</v>
      </c>
      <c r="P2071" s="382">
        <v>99</v>
      </c>
      <c r="Q2071" s="382"/>
      <c r="R2071" s="382">
        <v>0</v>
      </c>
      <c r="S2071" s="382"/>
      <c r="T2071" s="382"/>
      <c r="U2071" s="382"/>
      <c r="V2071" s="382"/>
      <c r="W2071" s="382"/>
      <c r="X2071" s="382"/>
      <c r="Y2071" s="382"/>
      <c r="Z2071" s="382"/>
      <c r="AA2071" s="382"/>
      <c r="AB2071" s="382"/>
      <c r="AC2071" s="382"/>
      <c r="AD2071" s="382"/>
      <c r="AE2071" s="382"/>
      <c r="AF2071" s="382"/>
      <c r="AG2071" s="382"/>
      <c r="AH2071" s="382"/>
      <c r="AI2071" s="382"/>
    </row>
    <row r="2072" spans="1:37" ht="15.6">
      <c r="A2072" s="382">
        <v>16</v>
      </c>
      <c r="B2072" s="382">
        <v>313</v>
      </c>
      <c r="C2072" s="382">
        <v>2023</v>
      </c>
      <c r="D2072" s="382">
        <v>1</v>
      </c>
      <c r="E2072" s="382">
        <v>99</v>
      </c>
      <c r="F2072" s="382">
        <v>99</v>
      </c>
      <c r="G2072" s="382">
        <v>99</v>
      </c>
      <c r="H2072" s="382">
        <v>99</v>
      </c>
      <c r="I2072" s="382">
        <v>99</v>
      </c>
      <c r="J2072" s="382">
        <v>999</v>
      </c>
      <c r="K2072" s="382">
        <v>99</v>
      </c>
      <c r="L2072" s="382">
        <v>12</v>
      </c>
      <c r="M2072" s="382">
        <v>99</v>
      </c>
      <c r="N2072" s="382">
        <v>99</v>
      </c>
      <c r="O2072" s="382">
        <v>99</v>
      </c>
      <c r="P2072" s="382">
        <v>99</v>
      </c>
      <c r="Q2072" s="382"/>
      <c r="R2072" s="382">
        <v>0</v>
      </c>
    </row>
    <row r="2073" spans="1:37" ht="15.6">
      <c r="A2073" s="382">
        <v>16</v>
      </c>
      <c r="B2073" s="382">
        <v>314</v>
      </c>
      <c r="C2073" s="382">
        <v>2023</v>
      </c>
      <c r="D2073" s="382">
        <v>2</v>
      </c>
      <c r="E2073" s="382">
        <v>99</v>
      </c>
      <c r="F2073" s="382">
        <v>99</v>
      </c>
      <c r="G2073" s="382">
        <v>99</v>
      </c>
      <c r="H2073" s="382">
        <v>99</v>
      </c>
      <c r="I2073" s="382">
        <v>99</v>
      </c>
      <c r="J2073" s="382">
        <v>999</v>
      </c>
      <c r="K2073" s="382">
        <v>99</v>
      </c>
      <c r="L2073" s="382">
        <v>12</v>
      </c>
      <c r="M2073" s="382">
        <v>99</v>
      </c>
      <c r="N2073" s="382">
        <v>99</v>
      </c>
      <c r="O2073" s="382">
        <v>99</v>
      </c>
      <c r="P2073" s="382">
        <v>99</v>
      </c>
      <c r="Q2073" s="382"/>
      <c r="R2073" s="382">
        <v>0</v>
      </c>
    </row>
    <row r="2074" spans="1:37" ht="15.6">
      <c r="A2074" s="382">
        <v>16</v>
      </c>
      <c r="B2074" s="382">
        <v>315</v>
      </c>
      <c r="C2074" s="382">
        <v>2023</v>
      </c>
      <c r="D2074" s="382">
        <v>3</v>
      </c>
      <c r="E2074" s="382">
        <v>99</v>
      </c>
      <c r="F2074" s="382">
        <v>99</v>
      </c>
      <c r="G2074" s="382">
        <v>99</v>
      </c>
      <c r="H2074" s="382">
        <v>99</v>
      </c>
      <c r="I2074" s="382">
        <v>99</v>
      </c>
      <c r="J2074" s="382">
        <v>999</v>
      </c>
      <c r="K2074" s="382">
        <v>99</v>
      </c>
      <c r="L2074" s="382">
        <v>12</v>
      </c>
      <c r="M2074" s="382">
        <v>99</v>
      </c>
      <c r="N2074" s="382">
        <v>99</v>
      </c>
      <c r="O2074" s="382">
        <v>99</v>
      </c>
      <c r="P2074" s="382">
        <v>99</v>
      </c>
      <c r="Q2074" s="382"/>
      <c r="R2074" s="382">
        <v>0</v>
      </c>
    </row>
    <row r="2075" spans="1:37" ht="15.6">
      <c r="A2075" s="382">
        <v>16</v>
      </c>
      <c r="B2075" s="382">
        <v>316</v>
      </c>
      <c r="C2075" s="382">
        <v>2023</v>
      </c>
      <c r="D2075" s="382">
        <v>4</v>
      </c>
      <c r="E2075" s="382">
        <v>99</v>
      </c>
      <c r="F2075" s="382">
        <v>99</v>
      </c>
      <c r="G2075" s="382">
        <v>99</v>
      </c>
      <c r="H2075" s="382">
        <v>99</v>
      </c>
      <c r="I2075" s="382">
        <v>99</v>
      </c>
      <c r="J2075" s="382">
        <v>999</v>
      </c>
      <c r="K2075" s="382">
        <v>99</v>
      </c>
      <c r="L2075" s="382">
        <v>12</v>
      </c>
      <c r="M2075" s="382">
        <v>99</v>
      </c>
      <c r="N2075" s="382">
        <v>99</v>
      </c>
      <c r="O2075" s="382">
        <v>99</v>
      </c>
      <c r="P2075" s="382">
        <v>99</v>
      </c>
      <c r="Q2075" s="382"/>
      <c r="R2075" s="382">
        <v>0</v>
      </c>
    </row>
    <row r="2076" spans="1:37" ht="15.6">
      <c r="A2076" s="382">
        <v>16</v>
      </c>
      <c r="B2076" s="382">
        <v>317</v>
      </c>
      <c r="C2076" s="382">
        <v>2023</v>
      </c>
      <c r="D2076" s="382">
        <v>5</v>
      </c>
      <c r="E2076" s="382">
        <v>99</v>
      </c>
      <c r="F2076" s="382">
        <v>99</v>
      </c>
      <c r="G2076" s="382">
        <v>99</v>
      </c>
      <c r="H2076" s="382">
        <v>99</v>
      </c>
      <c r="I2076" s="382">
        <v>99</v>
      </c>
      <c r="J2076" s="382">
        <v>999</v>
      </c>
      <c r="K2076" s="382">
        <v>99</v>
      </c>
      <c r="L2076" s="382">
        <v>12</v>
      </c>
      <c r="M2076" s="382">
        <v>99</v>
      </c>
      <c r="N2076" s="382">
        <v>99</v>
      </c>
      <c r="O2076" s="382">
        <v>99</v>
      </c>
      <c r="P2076" s="382">
        <v>99</v>
      </c>
      <c r="Q2076" s="382"/>
      <c r="R2076" s="382">
        <v>0</v>
      </c>
    </row>
    <row r="2077" spans="1:37" ht="15.6">
      <c r="A2077" s="382">
        <v>16</v>
      </c>
      <c r="B2077" s="382">
        <v>318</v>
      </c>
      <c r="C2077" s="382">
        <v>2023</v>
      </c>
      <c r="D2077" s="382">
        <v>6</v>
      </c>
      <c r="E2077" s="382">
        <v>99</v>
      </c>
      <c r="F2077" s="382">
        <v>99</v>
      </c>
      <c r="G2077" s="382">
        <v>99</v>
      </c>
      <c r="H2077" s="382">
        <v>99</v>
      </c>
      <c r="I2077" s="382">
        <v>99</v>
      </c>
      <c r="J2077" s="382">
        <v>999</v>
      </c>
      <c r="K2077" s="382">
        <v>99</v>
      </c>
      <c r="L2077" s="382">
        <v>12</v>
      </c>
      <c r="M2077" s="382">
        <v>99</v>
      </c>
      <c r="N2077" s="382">
        <v>99</v>
      </c>
      <c r="O2077" s="382">
        <v>99</v>
      </c>
      <c r="P2077" s="382">
        <v>99</v>
      </c>
      <c r="Q2077" s="382"/>
      <c r="R2077" s="382">
        <v>0</v>
      </c>
    </row>
    <row r="2078" spans="1:37" ht="15.6">
      <c r="A2078" s="382">
        <v>16</v>
      </c>
      <c r="B2078" s="382">
        <v>319</v>
      </c>
      <c r="C2078" s="382">
        <v>2023</v>
      </c>
      <c r="D2078" s="382">
        <v>7</v>
      </c>
      <c r="E2078" s="382">
        <v>99</v>
      </c>
      <c r="F2078" s="382">
        <v>99</v>
      </c>
      <c r="G2078" s="382">
        <v>99</v>
      </c>
      <c r="H2078" s="382">
        <v>99</v>
      </c>
      <c r="I2078" s="382">
        <v>99</v>
      </c>
      <c r="J2078" s="382">
        <v>999</v>
      </c>
      <c r="K2078" s="382">
        <v>99</v>
      </c>
      <c r="L2078" s="382">
        <v>12</v>
      </c>
      <c r="M2078" s="382">
        <v>99</v>
      </c>
      <c r="N2078" s="382">
        <v>99</v>
      </c>
      <c r="O2078" s="382">
        <v>99</v>
      </c>
      <c r="P2078" s="382">
        <v>99</v>
      </c>
      <c r="Q2078" s="382"/>
      <c r="R2078" s="382">
        <v>0</v>
      </c>
    </row>
    <row r="2079" spans="1:37" ht="15.6">
      <c r="A2079" s="382">
        <v>16</v>
      </c>
      <c r="B2079" s="382">
        <v>320</v>
      </c>
      <c r="C2079" s="382">
        <v>2023</v>
      </c>
      <c r="D2079" s="382">
        <v>8</v>
      </c>
      <c r="E2079" s="382">
        <v>99</v>
      </c>
      <c r="F2079" s="382">
        <v>99</v>
      </c>
      <c r="G2079" s="382">
        <v>99</v>
      </c>
      <c r="H2079" s="382">
        <v>99</v>
      </c>
      <c r="I2079" s="382">
        <v>99</v>
      </c>
      <c r="J2079" s="382">
        <v>999</v>
      </c>
      <c r="K2079" s="382">
        <v>99</v>
      </c>
      <c r="L2079" s="382">
        <v>12</v>
      </c>
      <c r="M2079" s="382">
        <v>99</v>
      </c>
      <c r="N2079" s="382">
        <v>99</v>
      </c>
      <c r="O2079" s="382">
        <v>99</v>
      </c>
      <c r="P2079" s="382">
        <v>99</v>
      </c>
      <c r="Q2079" s="382"/>
      <c r="R2079" s="382">
        <v>0</v>
      </c>
    </row>
    <row r="2080" spans="1:37" ht="15.6">
      <c r="A2080" s="382">
        <v>16</v>
      </c>
      <c r="B2080" s="382">
        <v>321</v>
      </c>
      <c r="C2080" s="382">
        <v>2023</v>
      </c>
      <c r="D2080" s="382">
        <v>9</v>
      </c>
      <c r="E2080" s="382">
        <v>99</v>
      </c>
      <c r="F2080" s="382">
        <v>99</v>
      </c>
      <c r="G2080" s="382">
        <v>99</v>
      </c>
      <c r="H2080" s="382">
        <v>99</v>
      </c>
      <c r="I2080" s="382">
        <v>99</v>
      </c>
      <c r="J2080" s="382">
        <v>999</v>
      </c>
      <c r="K2080" s="382">
        <v>99</v>
      </c>
      <c r="L2080" s="382">
        <v>12</v>
      </c>
      <c r="M2080" s="382">
        <v>99</v>
      </c>
      <c r="N2080" s="382">
        <v>99</v>
      </c>
      <c r="O2080" s="382">
        <v>99</v>
      </c>
      <c r="P2080" s="382">
        <v>99</v>
      </c>
      <c r="Q2080" s="382"/>
      <c r="R2080" s="382">
        <v>0</v>
      </c>
    </row>
    <row r="2081" spans="1:18" ht="15.6">
      <c r="A2081" s="382">
        <v>16</v>
      </c>
      <c r="B2081" s="382">
        <v>322</v>
      </c>
      <c r="C2081" s="382">
        <v>2023</v>
      </c>
      <c r="D2081" s="382">
        <v>10</v>
      </c>
      <c r="E2081" s="382">
        <v>99</v>
      </c>
      <c r="F2081" s="382">
        <v>99</v>
      </c>
      <c r="G2081" s="382">
        <v>99</v>
      </c>
      <c r="H2081" s="382">
        <v>99</v>
      </c>
      <c r="I2081" s="382">
        <v>99</v>
      </c>
      <c r="J2081" s="382">
        <v>999</v>
      </c>
      <c r="K2081" s="382">
        <v>99</v>
      </c>
      <c r="L2081" s="382">
        <v>12</v>
      </c>
      <c r="M2081" s="382">
        <v>99</v>
      </c>
      <c r="N2081" s="382">
        <v>99</v>
      </c>
      <c r="O2081" s="382">
        <v>99</v>
      </c>
      <c r="P2081" s="382">
        <v>99</v>
      </c>
      <c r="Q2081" s="382"/>
      <c r="R2081" s="382">
        <v>0</v>
      </c>
    </row>
    <row r="2082" spans="1:18" ht="15.6">
      <c r="A2082" s="382">
        <v>16</v>
      </c>
      <c r="B2082" s="382">
        <v>323</v>
      </c>
      <c r="C2082" s="382">
        <v>2023</v>
      </c>
      <c r="D2082" s="382">
        <v>11</v>
      </c>
      <c r="E2082" s="382">
        <v>99</v>
      </c>
      <c r="F2082" s="382">
        <v>99</v>
      </c>
      <c r="G2082" s="382">
        <v>99</v>
      </c>
      <c r="H2082" s="382">
        <v>99</v>
      </c>
      <c r="I2082" s="382">
        <v>99</v>
      </c>
      <c r="J2082" s="382">
        <v>999</v>
      </c>
      <c r="K2082" s="382">
        <v>99</v>
      </c>
      <c r="L2082" s="382">
        <v>12</v>
      </c>
      <c r="M2082" s="382">
        <v>99</v>
      </c>
      <c r="N2082" s="382">
        <v>99</v>
      </c>
      <c r="O2082" s="382">
        <v>99</v>
      </c>
      <c r="P2082" s="382">
        <v>99</v>
      </c>
      <c r="Q2082" s="382"/>
      <c r="R2082" s="382">
        <v>0</v>
      </c>
    </row>
    <row r="2083" spans="1:18" ht="15.6">
      <c r="A2083" s="382">
        <v>16</v>
      </c>
      <c r="B2083" s="382">
        <v>324</v>
      </c>
      <c r="C2083" s="382">
        <v>2023</v>
      </c>
      <c r="D2083" s="382">
        <v>12</v>
      </c>
      <c r="E2083" s="382">
        <v>99</v>
      </c>
      <c r="F2083" s="382">
        <v>99</v>
      </c>
      <c r="G2083" s="382">
        <v>99</v>
      </c>
      <c r="H2083" s="382">
        <v>99</v>
      </c>
      <c r="I2083" s="382">
        <v>99</v>
      </c>
      <c r="J2083" s="382">
        <v>999</v>
      </c>
      <c r="K2083" s="382">
        <v>99</v>
      </c>
      <c r="L2083" s="382">
        <v>12</v>
      </c>
      <c r="M2083" s="382">
        <v>99</v>
      </c>
      <c r="N2083" s="382">
        <v>99</v>
      </c>
      <c r="O2083" s="382">
        <v>99</v>
      </c>
      <c r="P2083" s="382">
        <v>99</v>
      </c>
      <c r="Q2083" s="382"/>
      <c r="R2083" s="382">
        <v>0</v>
      </c>
    </row>
    <row r="2084" spans="1:18" ht="15.6">
      <c r="A2084" s="382">
        <v>16</v>
      </c>
      <c r="B2084" s="382">
        <v>325</v>
      </c>
      <c r="C2084" s="382">
        <v>2023</v>
      </c>
      <c r="D2084" s="382">
        <v>1</v>
      </c>
      <c r="E2084" s="382">
        <v>99</v>
      </c>
      <c r="F2084" s="382">
        <v>99</v>
      </c>
      <c r="G2084" s="382">
        <v>99</v>
      </c>
      <c r="H2084" s="382">
        <v>99</v>
      </c>
      <c r="I2084" s="382">
        <v>99</v>
      </c>
      <c r="J2084" s="382">
        <v>999</v>
      </c>
      <c r="K2084" s="382">
        <v>99</v>
      </c>
      <c r="L2084" s="382">
        <v>13</v>
      </c>
      <c r="M2084" s="382">
        <v>99</v>
      </c>
      <c r="N2084" s="382">
        <v>99</v>
      </c>
      <c r="O2084" s="382">
        <v>99</v>
      </c>
      <c r="P2084" s="382">
        <v>99</v>
      </c>
      <c r="Q2084" s="382"/>
      <c r="R2084" s="382">
        <v>0</v>
      </c>
    </row>
    <row r="2085" spans="1:18" ht="15.6">
      <c r="A2085" s="382">
        <v>16</v>
      </c>
      <c r="B2085" s="382">
        <v>326</v>
      </c>
      <c r="C2085" s="382">
        <v>2023</v>
      </c>
      <c r="D2085" s="382">
        <v>2</v>
      </c>
      <c r="E2085" s="382">
        <v>99</v>
      </c>
      <c r="F2085" s="382">
        <v>99</v>
      </c>
      <c r="G2085" s="382">
        <v>99</v>
      </c>
      <c r="H2085" s="382">
        <v>99</v>
      </c>
      <c r="I2085" s="382">
        <v>99</v>
      </c>
      <c r="J2085" s="382">
        <v>999</v>
      </c>
      <c r="K2085" s="382">
        <v>99</v>
      </c>
      <c r="L2085" s="382">
        <v>13</v>
      </c>
      <c r="M2085" s="382">
        <v>99</v>
      </c>
      <c r="N2085" s="382">
        <v>99</v>
      </c>
      <c r="O2085" s="382">
        <v>99</v>
      </c>
      <c r="P2085" s="382">
        <v>99</v>
      </c>
      <c r="Q2085" s="382"/>
      <c r="R2085" s="382">
        <v>0</v>
      </c>
    </row>
    <row r="2086" spans="1:18" ht="15.6">
      <c r="A2086" s="382">
        <v>16</v>
      </c>
      <c r="B2086" s="382">
        <v>327</v>
      </c>
      <c r="C2086" s="382">
        <v>2023</v>
      </c>
      <c r="D2086" s="382">
        <v>3</v>
      </c>
      <c r="E2086" s="382">
        <v>99</v>
      </c>
      <c r="F2086" s="382">
        <v>99</v>
      </c>
      <c r="G2086" s="382">
        <v>99</v>
      </c>
      <c r="H2086" s="382">
        <v>99</v>
      </c>
      <c r="I2086" s="382">
        <v>99</v>
      </c>
      <c r="J2086" s="382">
        <v>999</v>
      </c>
      <c r="K2086" s="382">
        <v>99</v>
      </c>
      <c r="L2086" s="382">
        <v>13</v>
      </c>
      <c r="M2086" s="382">
        <v>99</v>
      </c>
      <c r="N2086" s="382">
        <v>99</v>
      </c>
      <c r="O2086" s="382">
        <v>99</v>
      </c>
      <c r="P2086" s="382">
        <v>99</v>
      </c>
      <c r="Q2086" s="382"/>
      <c r="R2086" s="382">
        <v>0</v>
      </c>
    </row>
    <row r="2087" spans="1:18" ht="15.6">
      <c r="A2087" s="382">
        <v>16</v>
      </c>
      <c r="B2087" s="382">
        <v>328</v>
      </c>
      <c r="C2087" s="382">
        <v>2023</v>
      </c>
      <c r="D2087" s="382">
        <v>4</v>
      </c>
      <c r="E2087" s="382">
        <v>99</v>
      </c>
      <c r="F2087" s="382">
        <v>99</v>
      </c>
      <c r="G2087" s="382">
        <v>99</v>
      </c>
      <c r="H2087" s="382">
        <v>99</v>
      </c>
      <c r="I2087" s="382">
        <v>99</v>
      </c>
      <c r="J2087" s="382">
        <v>999</v>
      </c>
      <c r="K2087" s="382">
        <v>99</v>
      </c>
      <c r="L2087" s="382">
        <v>13</v>
      </c>
      <c r="M2087" s="382">
        <v>99</v>
      </c>
      <c r="N2087" s="382">
        <v>99</v>
      </c>
      <c r="O2087" s="382">
        <v>99</v>
      </c>
      <c r="P2087" s="382">
        <v>99</v>
      </c>
      <c r="Q2087" s="382"/>
      <c r="R2087" s="382">
        <v>0</v>
      </c>
    </row>
    <row r="2088" spans="1:18" ht="15.6">
      <c r="A2088" s="382">
        <v>16</v>
      </c>
      <c r="B2088" s="382">
        <v>329</v>
      </c>
      <c r="C2088" s="382">
        <v>2023</v>
      </c>
      <c r="D2088" s="382">
        <v>5</v>
      </c>
      <c r="E2088" s="382">
        <v>99</v>
      </c>
      <c r="F2088" s="382">
        <v>99</v>
      </c>
      <c r="G2088" s="382">
        <v>99</v>
      </c>
      <c r="H2088" s="382">
        <v>99</v>
      </c>
      <c r="I2088" s="382">
        <v>99</v>
      </c>
      <c r="J2088" s="382">
        <v>999</v>
      </c>
      <c r="K2088" s="382">
        <v>99</v>
      </c>
      <c r="L2088" s="382">
        <v>13</v>
      </c>
      <c r="M2088" s="382">
        <v>99</v>
      </c>
      <c r="N2088" s="382">
        <v>99</v>
      </c>
      <c r="O2088" s="382">
        <v>99</v>
      </c>
      <c r="P2088" s="382">
        <v>99</v>
      </c>
      <c r="Q2088" s="382"/>
      <c r="R2088" s="382">
        <v>0</v>
      </c>
    </row>
    <row r="2089" spans="1:18" ht="15.6">
      <c r="A2089" s="382">
        <v>16</v>
      </c>
      <c r="B2089" s="382">
        <v>330</v>
      </c>
      <c r="C2089" s="382">
        <v>2023</v>
      </c>
      <c r="D2089" s="382">
        <v>6</v>
      </c>
      <c r="E2089" s="382">
        <v>99</v>
      </c>
      <c r="F2089" s="382">
        <v>99</v>
      </c>
      <c r="G2089" s="382">
        <v>99</v>
      </c>
      <c r="H2089" s="382">
        <v>99</v>
      </c>
      <c r="I2089" s="382">
        <v>99</v>
      </c>
      <c r="J2089" s="382">
        <v>999</v>
      </c>
      <c r="K2089" s="382">
        <v>99</v>
      </c>
      <c r="L2089" s="382">
        <v>13</v>
      </c>
      <c r="M2089" s="382">
        <v>99</v>
      </c>
      <c r="N2089" s="382">
        <v>99</v>
      </c>
      <c r="O2089" s="382">
        <v>99</v>
      </c>
      <c r="P2089" s="382">
        <v>99</v>
      </c>
      <c r="Q2089" s="382"/>
      <c r="R2089" s="382">
        <v>0</v>
      </c>
    </row>
    <row r="2090" spans="1:18" ht="15.6">
      <c r="A2090" s="382">
        <v>16</v>
      </c>
      <c r="B2090" s="382">
        <v>331</v>
      </c>
      <c r="C2090" s="382">
        <v>2023</v>
      </c>
      <c r="D2090" s="382">
        <v>7</v>
      </c>
      <c r="E2090" s="382">
        <v>99</v>
      </c>
      <c r="F2090" s="382">
        <v>99</v>
      </c>
      <c r="G2090" s="382">
        <v>99</v>
      </c>
      <c r="H2090" s="382">
        <v>99</v>
      </c>
      <c r="I2090" s="382">
        <v>99</v>
      </c>
      <c r="J2090" s="382">
        <v>999</v>
      </c>
      <c r="K2090" s="382">
        <v>99</v>
      </c>
      <c r="L2090" s="382">
        <v>13</v>
      </c>
      <c r="M2090" s="382">
        <v>99</v>
      </c>
      <c r="N2090" s="382">
        <v>99</v>
      </c>
      <c r="O2090" s="382">
        <v>99</v>
      </c>
      <c r="P2090" s="382">
        <v>99</v>
      </c>
      <c r="Q2090" s="382"/>
      <c r="R2090" s="382">
        <v>0</v>
      </c>
    </row>
    <row r="2091" spans="1:18" ht="15.6">
      <c r="A2091" s="382">
        <v>16</v>
      </c>
      <c r="B2091" s="382">
        <v>332</v>
      </c>
      <c r="C2091" s="382">
        <v>2023</v>
      </c>
      <c r="D2091" s="382">
        <v>8</v>
      </c>
      <c r="E2091" s="382">
        <v>99</v>
      </c>
      <c r="F2091" s="382">
        <v>99</v>
      </c>
      <c r="G2091" s="382">
        <v>99</v>
      </c>
      <c r="H2091" s="382">
        <v>99</v>
      </c>
      <c r="I2091" s="382">
        <v>99</v>
      </c>
      <c r="J2091" s="382">
        <v>999</v>
      </c>
      <c r="K2091" s="382">
        <v>99</v>
      </c>
      <c r="L2091" s="382">
        <v>13</v>
      </c>
      <c r="M2091" s="382">
        <v>99</v>
      </c>
      <c r="N2091" s="382">
        <v>99</v>
      </c>
      <c r="O2091" s="382">
        <v>99</v>
      </c>
      <c r="P2091" s="382">
        <v>99</v>
      </c>
      <c r="Q2091" s="382"/>
      <c r="R2091" s="382">
        <v>0</v>
      </c>
    </row>
    <row r="2092" spans="1:18" ht="15.6">
      <c r="A2092" s="382">
        <v>16</v>
      </c>
      <c r="B2092" s="382">
        <v>333</v>
      </c>
      <c r="C2092" s="382">
        <v>2023</v>
      </c>
      <c r="D2092" s="382">
        <v>9</v>
      </c>
      <c r="E2092" s="382">
        <v>99</v>
      </c>
      <c r="F2092" s="382">
        <v>99</v>
      </c>
      <c r="G2092" s="382">
        <v>99</v>
      </c>
      <c r="H2092" s="382">
        <v>99</v>
      </c>
      <c r="I2092" s="382">
        <v>99</v>
      </c>
      <c r="J2092" s="382">
        <v>999</v>
      </c>
      <c r="K2092" s="382">
        <v>99</v>
      </c>
      <c r="L2092" s="382">
        <v>13</v>
      </c>
      <c r="M2092" s="382">
        <v>99</v>
      </c>
      <c r="N2092" s="382">
        <v>99</v>
      </c>
      <c r="O2092" s="382">
        <v>99</v>
      </c>
      <c r="P2092" s="382">
        <v>99</v>
      </c>
      <c r="Q2092" s="382"/>
      <c r="R2092" s="382">
        <v>0</v>
      </c>
    </row>
    <row r="2093" spans="1:18" ht="15.6">
      <c r="A2093" s="382">
        <v>16</v>
      </c>
      <c r="B2093" s="382">
        <v>334</v>
      </c>
      <c r="C2093" s="382">
        <v>2023</v>
      </c>
      <c r="D2093" s="382">
        <v>10</v>
      </c>
      <c r="E2093" s="382">
        <v>99</v>
      </c>
      <c r="F2093" s="382">
        <v>99</v>
      </c>
      <c r="G2093" s="382">
        <v>99</v>
      </c>
      <c r="H2093" s="382">
        <v>99</v>
      </c>
      <c r="I2093" s="382">
        <v>99</v>
      </c>
      <c r="J2093" s="382">
        <v>999</v>
      </c>
      <c r="K2093" s="382">
        <v>99</v>
      </c>
      <c r="L2093" s="382">
        <v>13</v>
      </c>
      <c r="M2093" s="382">
        <v>99</v>
      </c>
      <c r="N2093" s="382">
        <v>99</v>
      </c>
      <c r="O2093" s="382">
        <v>99</v>
      </c>
      <c r="P2093" s="382">
        <v>99</v>
      </c>
      <c r="Q2093" s="382"/>
      <c r="R2093" s="382">
        <v>0</v>
      </c>
    </row>
    <row r="2094" spans="1:18" ht="15.6">
      <c r="A2094" s="382">
        <v>16</v>
      </c>
      <c r="B2094" s="382">
        <v>335</v>
      </c>
      <c r="C2094" s="382">
        <v>2023</v>
      </c>
      <c r="D2094" s="382">
        <v>11</v>
      </c>
      <c r="E2094" s="382">
        <v>99</v>
      </c>
      <c r="F2094" s="382">
        <v>99</v>
      </c>
      <c r="G2094" s="382">
        <v>99</v>
      </c>
      <c r="H2094" s="382">
        <v>99</v>
      </c>
      <c r="I2094" s="382">
        <v>99</v>
      </c>
      <c r="J2094" s="382">
        <v>999</v>
      </c>
      <c r="K2094" s="382">
        <v>99</v>
      </c>
      <c r="L2094" s="382">
        <v>13</v>
      </c>
      <c r="M2094" s="382">
        <v>99</v>
      </c>
      <c r="N2094" s="382">
        <v>99</v>
      </c>
      <c r="O2094" s="382">
        <v>99</v>
      </c>
      <c r="P2094" s="382">
        <v>99</v>
      </c>
      <c r="Q2094" s="382"/>
      <c r="R2094" s="382">
        <v>0</v>
      </c>
    </row>
    <row r="2095" spans="1:18" ht="15.6">
      <c r="A2095" s="382">
        <v>16</v>
      </c>
      <c r="B2095" s="382">
        <v>336</v>
      </c>
      <c r="C2095" s="382">
        <v>2023</v>
      </c>
      <c r="D2095" s="382">
        <v>12</v>
      </c>
      <c r="E2095" s="382">
        <v>99</v>
      </c>
      <c r="F2095" s="382">
        <v>99</v>
      </c>
      <c r="G2095" s="382">
        <v>99</v>
      </c>
      <c r="H2095" s="382">
        <v>99</v>
      </c>
      <c r="I2095" s="382">
        <v>99</v>
      </c>
      <c r="J2095" s="382">
        <v>999</v>
      </c>
      <c r="K2095" s="382">
        <v>99</v>
      </c>
      <c r="L2095" s="382">
        <v>13</v>
      </c>
      <c r="M2095" s="382">
        <v>99</v>
      </c>
      <c r="N2095" s="382">
        <v>99</v>
      </c>
      <c r="O2095" s="382">
        <v>99</v>
      </c>
      <c r="P2095" s="382">
        <v>99</v>
      </c>
      <c r="Q2095" s="382"/>
      <c r="R2095" s="382">
        <v>0</v>
      </c>
    </row>
    <row r="2096" spans="1:18" ht="15.6">
      <c r="A2096" s="382">
        <v>16</v>
      </c>
      <c r="B2096" s="382">
        <v>337</v>
      </c>
      <c r="C2096" s="382">
        <v>2023</v>
      </c>
      <c r="D2096" s="382">
        <v>1</v>
      </c>
      <c r="E2096" s="382">
        <v>99</v>
      </c>
      <c r="F2096" s="382">
        <v>99</v>
      </c>
      <c r="G2096" s="382">
        <v>99</v>
      </c>
      <c r="H2096" s="382">
        <v>99</v>
      </c>
      <c r="I2096" s="382">
        <v>99</v>
      </c>
      <c r="J2096" s="382">
        <v>999</v>
      </c>
      <c r="K2096" s="382">
        <v>99</v>
      </c>
      <c r="L2096" s="382">
        <v>14</v>
      </c>
      <c r="M2096" s="382">
        <v>99</v>
      </c>
      <c r="N2096" s="382">
        <v>99</v>
      </c>
      <c r="O2096" s="382">
        <v>99</v>
      </c>
      <c r="P2096" s="382">
        <v>99</v>
      </c>
      <c r="Q2096" s="382"/>
      <c r="R2096" s="382">
        <v>0</v>
      </c>
    </row>
    <row r="2097" spans="1:18" ht="15.6">
      <c r="A2097" s="382">
        <v>16</v>
      </c>
      <c r="B2097" s="382">
        <v>338</v>
      </c>
      <c r="C2097" s="382">
        <v>2023</v>
      </c>
      <c r="D2097" s="382">
        <v>2</v>
      </c>
      <c r="E2097" s="382">
        <v>99</v>
      </c>
      <c r="F2097" s="382">
        <v>99</v>
      </c>
      <c r="G2097" s="382">
        <v>99</v>
      </c>
      <c r="H2097" s="382">
        <v>99</v>
      </c>
      <c r="I2097" s="382">
        <v>99</v>
      </c>
      <c r="J2097" s="382">
        <v>999</v>
      </c>
      <c r="K2097" s="382">
        <v>99</v>
      </c>
      <c r="L2097" s="382">
        <v>14</v>
      </c>
      <c r="M2097" s="382">
        <v>99</v>
      </c>
      <c r="N2097" s="382">
        <v>99</v>
      </c>
      <c r="O2097" s="382">
        <v>99</v>
      </c>
      <c r="P2097" s="382">
        <v>99</v>
      </c>
      <c r="Q2097" s="382"/>
      <c r="R2097" s="382">
        <v>0</v>
      </c>
    </row>
    <row r="2098" spans="1:18" ht="15.6">
      <c r="A2098" s="382">
        <v>16</v>
      </c>
      <c r="B2098" s="382">
        <v>339</v>
      </c>
      <c r="C2098" s="382">
        <v>2023</v>
      </c>
      <c r="D2098" s="382">
        <v>3</v>
      </c>
      <c r="E2098" s="382">
        <v>99</v>
      </c>
      <c r="F2098" s="382">
        <v>99</v>
      </c>
      <c r="G2098" s="382">
        <v>99</v>
      </c>
      <c r="H2098" s="382">
        <v>99</v>
      </c>
      <c r="I2098" s="382">
        <v>99</v>
      </c>
      <c r="J2098" s="382">
        <v>999</v>
      </c>
      <c r="K2098" s="382">
        <v>99</v>
      </c>
      <c r="L2098" s="382">
        <v>14</v>
      </c>
      <c r="M2098" s="382">
        <v>99</v>
      </c>
      <c r="N2098" s="382">
        <v>99</v>
      </c>
      <c r="O2098" s="382">
        <v>99</v>
      </c>
      <c r="P2098" s="382">
        <v>99</v>
      </c>
      <c r="Q2098" s="382"/>
      <c r="R2098" s="382">
        <v>0</v>
      </c>
    </row>
    <row r="2099" spans="1:18" ht="15.6">
      <c r="A2099" s="382">
        <v>16</v>
      </c>
      <c r="B2099" s="382">
        <v>340</v>
      </c>
      <c r="C2099" s="382">
        <v>2023</v>
      </c>
      <c r="D2099" s="382">
        <v>4</v>
      </c>
      <c r="E2099" s="382">
        <v>99</v>
      </c>
      <c r="F2099" s="382">
        <v>99</v>
      </c>
      <c r="G2099" s="382">
        <v>99</v>
      </c>
      <c r="H2099" s="382">
        <v>99</v>
      </c>
      <c r="I2099" s="382">
        <v>99</v>
      </c>
      <c r="J2099" s="382">
        <v>999</v>
      </c>
      <c r="K2099" s="382">
        <v>99</v>
      </c>
      <c r="L2099" s="382">
        <v>14</v>
      </c>
      <c r="M2099" s="382">
        <v>99</v>
      </c>
      <c r="N2099" s="382">
        <v>99</v>
      </c>
      <c r="O2099" s="382">
        <v>99</v>
      </c>
      <c r="P2099" s="382">
        <v>99</v>
      </c>
      <c r="Q2099" s="382"/>
      <c r="R2099" s="382">
        <v>0</v>
      </c>
    </row>
    <row r="2100" spans="1:18" ht="15.6">
      <c r="A2100" s="382">
        <v>16</v>
      </c>
      <c r="B2100" s="382">
        <v>341</v>
      </c>
      <c r="C2100" s="382">
        <v>2023</v>
      </c>
      <c r="D2100" s="382">
        <v>5</v>
      </c>
      <c r="E2100" s="382">
        <v>99</v>
      </c>
      <c r="F2100" s="382">
        <v>99</v>
      </c>
      <c r="G2100" s="382">
        <v>99</v>
      </c>
      <c r="H2100" s="382">
        <v>99</v>
      </c>
      <c r="I2100" s="382">
        <v>99</v>
      </c>
      <c r="J2100" s="382">
        <v>999</v>
      </c>
      <c r="K2100" s="382">
        <v>99</v>
      </c>
      <c r="L2100" s="382">
        <v>14</v>
      </c>
      <c r="M2100" s="382">
        <v>99</v>
      </c>
      <c r="N2100" s="382">
        <v>99</v>
      </c>
      <c r="O2100" s="382">
        <v>99</v>
      </c>
      <c r="P2100" s="382">
        <v>99</v>
      </c>
      <c r="Q2100" s="382"/>
      <c r="R2100" s="382">
        <v>0</v>
      </c>
    </row>
    <row r="2101" spans="1:18" ht="15.6">
      <c r="A2101" s="382">
        <v>16</v>
      </c>
      <c r="B2101" s="382">
        <v>342</v>
      </c>
      <c r="C2101" s="382">
        <v>2023</v>
      </c>
      <c r="D2101" s="382">
        <v>6</v>
      </c>
      <c r="E2101" s="382">
        <v>99</v>
      </c>
      <c r="F2101" s="382">
        <v>99</v>
      </c>
      <c r="G2101" s="382">
        <v>99</v>
      </c>
      <c r="H2101" s="382">
        <v>99</v>
      </c>
      <c r="I2101" s="382">
        <v>99</v>
      </c>
      <c r="J2101" s="382">
        <v>999</v>
      </c>
      <c r="K2101" s="382">
        <v>99</v>
      </c>
      <c r="L2101" s="382">
        <v>14</v>
      </c>
      <c r="M2101" s="382">
        <v>99</v>
      </c>
      <c r="N2101" s="382">
        <v>99</v>
      </c>
      <c r="O2101" s="382">
        <v>99</v>
      </c>
      <c r="P2101" s="382">
        <v>99</v>
      </c>
      <c r="Q2101" s="382"/>
      <c r="R2101" s="382">
        <v>0</v>
      </c>
    </row>
    <row r="2102" spans="1:18" ht="15.6">
      <c r="A2102" s="382">
        <v>16</v>
      </c>
      <c r="B2102" s="382">
        <v>343</v>
      </c>
      <c r="C2102" s="382">
        <v>2023</v>
      </c>
      <c r="D2102" s="382">
        <v>7</v>
      </c>
      <c r="E2102" s="382">
        <v>99</v>
      </c>
      <c r="F2102" s="382">
        <v>99</v>
      </c>
      <c r="G2102" s="382">
        <v>99</v>
      </c>
      <c r="H2102" s="382">
        <v>99</v>
      </c>
      <c r="I2102" s="382">
        <v>99</v>
      </c>
      <c r="J2102" s="382">
        <v>999</v>
      </c>
      <c r="K2102" s="382">
        <v>99</v>
      </c>
      <c r="L2102" s="382">
        <v>14</v>
      </c>
      <c r="M2102" s="382">
        <v>99</v>
      </c>
      <c r="N2102" s="382">
        <v>99</v>
      </c>
      <c r="O2102" s="382">
        <v>99</v>
      </c>
      <c r="P2102" s="382">
        <v>99</v>
      </c>
      <c r="Q2102" s="382"/>
      <c r="R2102" s="382">
        <v>0</v>
      </c>
    </row>
    <row r="2103" spans="1:18" ht="15.6">
      <c r="A2103" s="382">
        <v>16</v>
      </c>
      <c r="B2103" s="382">
        <v>344</v>
      </c>
      <c r="C2103" s="382">
        <v>2023</v>
      </c>
      <c r="D2103" s="382">
        <v>8</v>
      </c>
      <c r="E2103" s="382">
        <v>99</v>
      </c>
      <c r="F2103" s="382">
        <v>99</v>
      </c>
      <c r="G2103" s="382">
        <v>99</v>
      </c>
      <c r="H2103" s="382">
        <v>99</v>
      </c>
      <c r="I2103" s="382">
        <v>99</v>
      </c>
      <c r="J2103" s="382">
        <v>999</v>
      </c>
      <c r="K2103" s="382">
        <v>99</v>
      </c>
      <c r="L2103" s="382">
        <v>14</v>
      </c>
      <c r="M2103" s="382">
        <v>99</v>
      </c>
      <c r="N2103" s="382">
        <v>99</v>
      </c>
      <c r="O2103" s="382">
        <v>99</v>
      </c>
      <c r="P2103" s="382">
        <v>99</v>
      </c>
      <c r="Q2103" s="382"/>
      <c r="R2103" s="382">
        <v>0</v>
      </c>
    </row>
    <row r="2104" spans="1:18" ht="15.6">
      <c r="A2104" s="382">
        <v>16</v>
      </c>
      <c r="B2104" s="382">
        <v>345</v>
      </c>
      <c r="C2104" s="382">
        <v>2023</v>
      </c>
      <c r="D2104" s="382">
        <v>9</v>
      </c>
      <c r="E2104" s="382">
        <v>99</v>
      </c>
      <c r="F2104" s="382">
        <v>99</v>
      </c>
      <c r="G2104" s="382">
        <v>99</v>
      </c>
      <c r="H2104" s="382">
        <v>99</v>
      </c>
      <c r="I2104" s="382">
        <v>99</v>
      </c>
      <c r="J2104" s="382">
        <v>999</v>
      </c>
      <c r="K2104" s="382">
        <v>99</v>
      </c>
      <c r="L2104" s="382">
        <v>14</v>
      </c>
      <c r="M2104" s="382">
        <v>99</v>
      </c>
      <c r="N2104" s="382">
        <v>99</v>
      </c>
      <c r="O2104" s="382">
        <v>99</v>
      </c>
      <c r="P2104" s="382">
        <v>99</v>
      </c>
      <c r="Q2104" s="382"/>
      <c r="R2104" s="382">
        <v>0</v>
      </c>
    </row>
    <row r="2105" spans="1:18" ht="15.6">
      <c r="A2105" s="382">
        <v>16</v>
      </c>
      <c r="B2105" s="382">
        <v>346</v>
      </c>
      <c r="C2105" s="382">
        <v>2023</v>
      </c>
      <c r="D2105" s="382">
        <v>10</v>
      </c>
      <c r="E2105" s="382">
        <v>99</v>
      </c>
      <c r="F2105" s="382">
        <v>99</v>
      </c>
      <c r="G2105" s="382">
        <v>99</v>
      </c>
      <c r="H2105" s="382">
        <v>99</v>
      </c>
      <c r="I2105" s="382">
        <v>99</v>
      </c>
      <c r="J2105" s="382">
        <v>999</v>
      </c>
      <c r="K2105" s="382">
        <v>99</v>
      </c>
      <c r="L2105" s="382">
        <v>14</v>
      </c>
      <c r="M2105" s="382">
        <v>99</v>
      </c>
      <c r="N2105" s="382">
        <v>99</v>
      </c>
      <c r="O2105" s="382">
        <v>99</v>
      </c>
      <c r="P2105" s="382">
        <v>99</v>
      </c>
      <c r="Q2105" s="382"/>
      <c r="R2105" s="382">
        <v>0</v>
      </c>
    </row>
    <row r="2106" spans="1:18" ht="15.6">
      <c r="A2106" s="382">
        <v>16</v>
      </c>
      <c r="B2106" s="382">
        <v>347</v>
      </c>
      <c r="C2106" s="382">
        <v>2023</v>
      </c>
      <c r="D2106" s="382">
        <v>11</v>
      </c>
      <c r="E2106" s="382">
        <v>99</v>
      </c>
      <c r="F2106" s="382">
        <v>99</v>
      </c>
      <c r="G2106" s="382">
        <v>99</v>
      </c>
      <c r="H2106" s="382">
        <v>99</v>
      </c>
      <c r="I2106" s="382">
        <v>99</v>
      </c>
      <c r="J2106" s="382">
        <v>999</v>
      </c>
      <c r="K2106" s="382">
        <v>99</v>
      </c>
      <c r="L2106" s="382">
        <v>14</v>
      </c>
      <c r="M2106" s="382">
        <v>99</v>
      </c>
      <c r="N2106" s="382">
        <v>99</v>
      </c>
      <c r="O2106" s="382">
        <v>99</v>
      </c>
      <c r="P2106" s="382">
        <v>99</v>
      </c>
      <c r="Q2106" s="382"/>
      <c r="R2106" s="382">
        <v>0</v>
      </c>
    </row>
    <row r="2107" spans="1:18" ht="15.6">
      <c r="A2107" s="382">
        <v>16</v>
      </c>
      <c r="B2107" s="382">
        <v>348</v>
      </c>
      <c r="C2107" s="382">
        <v>2023</v>
      </c>
      <c r="D2107" s="382">
        <v>12</v>
      </c>
      <c r="E2107" s="382">
        <v>99</v>
      </c>
      <c r="F2107" s="382">
        <v>99</v>
      </c>
      <c r="G2107" s="382">
        <v>99</v>
      </c>
      <c r="H2107" s="382">
        <v>99</v>
      </c>
      <c r="I2107" s="382">
        <v>99</v>
      </c>
      <c r="J2107" s="382">
        <v>999</v>
      </c>
      <c r="K2107" s="382">
        <v>99</v>
      </c>
      <c r="L2107" s="382">
        <v>14</v>
      </c>
      <c r="M2107" s="382">
        <v>99</v>
      </c>
      <c r="N2107" s="382">
        <v>99</v>
      </c>
      <c r="O2107" s="382">
        <v>99</v>
      </c>
      <c r="P2107" s="382">
        <v>99</v>
      </c>
      <c r="Q2107" s="382"/>
      <c r="R2107" s="382">
        <v>0</v>
      </c>
    </row>
    <row r="2108" spans="1:18" ht="15.6">
      <c r="A2108" s="382">
        <v>16</v>
      </c>
      <c r="B2108" s="382">
        <v>349</v>
      </c>
      <c r="C2108" s="382">
        <v>2023</v>
      </c>
      <c r="D2108" s="382">
        <v>1</v>
      </c>
      <c r="E2108" s="382">
        <v>99</v>
      </c>
      <c r="F2108" s="382">
        <v>99</v>
      </c>
      <c r="G2108" s="382">
        <v>99</v>
      </c>
      <c r="H2108" s="382">
        <v>99</v>
      </c>
      <c r="I2108" s="382">
        <v>99</v>
      </c>
      <c r="J2108" s="382">
        <v>999</v>
      </c>
      <c r="K2108" s="382">
        <v>99</v>
      </c>
      <c r="L2108" s="382">
        <v>15</v>
      </c>
      <c r="M2108" s="382">
        <v>99</v>
      </c>
      <c r="N2108" s="382">
        <v>99</v>
      </c>
      <c r="O2108" s="382">
        <v>99</v>
      </c>
      <c r="P2108" s="382">
        <v>99</v>
      </c>
      <c r="Q2108" s="382"/>
      <c r="R2108" s="382">
        <v>0</v>
      </c>
    </row>
    <row r="2109" spans="1:18" ht="15.6">
      <c r="A2109" s="382">
        <v>16</v>
      </c>
      <c r="B2109" s="382">
        <v>350</v>
      </c>
      <c r="C2109" s="382">
        <v>2023</v>
      </c>
      <c r="D2109" s="382">
        <v>2</v>
      </c>
      <c r="E2109" s="382">
        <v>99</v>
      </c>
      <c r="F2109" s="382">
        <v>99</v>
      </c>
      <c r="G2109" s="382">
        <v>99</v>
      </c>
      <c r="H2109" s="382">
        <v>99</v>
      </c>
      <c r="I2109" s="382">
        <v>99</v>
      </c>
      <c r="J2109" s="382">
        <v>999</v>
      </c>
      <c r="K2109" s="382">
        <v>99</v>
      </c>
      <c r="L2109" s="382">
        <v>15</v>
      </c>
      <c r="M2109" s="382">
        <v>99</v>
      </c>
      <c r="N2109" s="382">
        <v>99</v>
      </c>
      <c r="O2109" s="382">
        <v>99</v>
      </c>
      <c r="P2109" s="382">
        <v>99</v>
      </c>
      <c r="Q2109" s="382"/>
      <c r="R2109" s="382">
        <v>0</v>
      </c>
    </row>
    <row r="2110" spans="1:18" ht="15.6">
      <c r="A2110" s="382">
        <v>16</v>
      </c>
      <c r="B2110" s="382">
        <v>351</v>
      </c>
      <c r="C2110" s="382">
        <v>2023</v>
      </c>
      <c r="D2110" s="382">
        <v>3</v>
      </c>
      <c r="E2110" s="382">
        <v>99</v>
      </c>
      <c r="F2110" s="382">
        <v>99</v>
      </c>
      <c r="G2110" s="382">
        <v>99</v>
      </c>
      <c r="H2110" s="382">
        <v>99</v>
      </c>
      <c r="I2110" s="382">
        <v>99</v>
      </c>
      <c r="J2110" s="382">
        <v>999</v>
      </c>
      <c r="K2110" s="382">
        <v>99</v>
      </c>
      <c r="L2110" s="382">
        <v>15</v>
      </c>
      <c r="M2110" s="382">
        <v>99</v>
      </c>
      <c r="N2110" s="382">
        <v>99</v>
      </c>
      <c r="O2110" s="382">
        <v>99</v>
      </c>
      <c r="P2110" s="382">
        <v>99</v>
      </c>
      <c r="Q2110" s="382"/>
      <c r="R2110" s="382">
        <v>0</v>
      </c>
    </row>
    <row r="2111" spans="1:18" ht="15.6">
      <c r="A2111" s="382">
        <v>16</v>
      </c>
      <c r="B2111" s="382">
        <v>352</v>
      </c>
      <c r="C2111" s="382">
        <v>2023</v>
      </c>
      <c r="D2111" s="382">
        <v>4</v>
      </c>
      <c r="E2111" s="382">
        <v>99</v>
      </c>
      <c r="F2111" s="382">
        <v>99</v>
      </c>
      <c r="G2111" s="382">
        <v>99</v>
      </c>
      <c r="H2111" s="382">
        <v>99</v>
      </c>
      <c r="I2111" s="382">
        <v>99</v>
      </c>
      <c r="J2111" s="382">
        <v>999</v>
      </c>
      <c r="K2111" s="382">
        <v>99</v>
      </c>
      <c r="L2111" s="382">
        <v>15</v>
      </c>
      <c r="M2111" s="382">
        <v>99</v>
      </c>
      <c r="N2111" s="382">
        <v>99</v>
      </c>
      <c r="O2111" s="382">
        <v>99</v>
      </c>
      <c r="P2111" s="382">
        <v>99</v>
      </c>
      <c r="Q2111" s="382"/>
      <c r="R2111" s="382">
        <v>0</v>
      </c>
    </row>
    <row r="2112" spans="1:18" ht="15.6">
      <c r="A2112" s="382">
        <v>16</v>
      </c>
      <c r="B2112" s="382">
        <v>353</v>
      </c>
      <c r="C2112" s="382">
        <v>2023</v>
      </c>
      <c r="D2112" s="382">
        <v>5</v>
      </c>
      <c r="E2112" s="382">
        <v>99</v>
      </c>
      <c r="F2112" s="382">
        <v>99</v>
      </c>
      <c r="G2112" s="382">
        <v>99</v>
      </c>
      <c r="H2112" s="382">
        <v>99</v>
      </c>
      <c r="I2112" s="382">
        <v>99</v>
      </c>
      <c r="J2112" s="382">
        <v>999</v>
      </c>
      <c r="K2112" s="382">
        <v>99</v>
      </c>
      <c r="L2112" s="382">
        <v>15</v>
      </c>
      <c r="M2112" s="382">
        <v>99</v>
      </c>
      <c r="N2112" s="382">
        <v>99</v>
      </c>
      <c r="O2112" s="382">
        <v>99</v>
      </c>
      <c r="P2112" s="382">
        <v>99</v>
      </c>
      <c r="Q2112" s="382"/>
      <c r="R2112" s="382">
        <v>0</v>
      </c>
    </row>
    <row r="2113" spans="1:35" ht="15.6">
      <c r="A2113" s="382">
        <v>16</v>
      </c>
      <c r="B2113" s="382">
        <v>354</v>
      </c>
      <c r="C2113" s="382">
        <v>2023</v>
      </c>
      <c r="D2113" s="382">
        <v>6</v>
      </c>
      <c r="E2113" s="382">
        <v>99</v>
      </c>
      <c r="F2113" s="382">
        <v>99</v>
      </c>
      <c r="G2113" s="382">
        <v>99</v>
      </c>
      <c r="H2113" s="382">
        <v>99</v>
      </c>
      <c r="I2113" s="382">
        <v>99</v>
      </c>
      <c r="J2113" s="382">
        <v>999</v>
      </c>
      <c r="K2113" s="382">
        <v>99</v>
      </c>
      <c r="L2113" s="382">
        <v>15</v>
      </c>
      <c r="M2113" s="382">
        <v>99</v>
      </c>
      <c r="N2113" s="382">
        <v>99</v>
      </c>
      <c r="O2113" s="382">
        <v>99</v>
      </c>
      <c r="P2113" s="382">
        <v>99</v>
      </c>
      <c r="Q2113" s="382"/>
      <c r="R2113" s="382">
        <v>0</v>
      </c>
    </row>
    <row r="2114" spans="1:35" ht="15.6">
      <c r="A2114" s="382">
        <v>16</v>
      </c>
      <c r="B2114" s="382">
        <v>355</v>
      </c>
      <c r="C2114" s="382">
        <v>2023</v>
      </c>
      <c r="D2114" s="382">
        <v>7</v>
      </c>
      <c r="E2114" s="382">
        <v>99</v>
      </c>
      <c r="F2114" s="382">
        <v>99</v>
      </c>
      <c r="G2114" s="382">
        <v>99</v>
      </c>
      <c r="H2114" s="382">
        <v>99</v>
      </c>
      <c r="I2114" s="382">
        <v>99</v>
      </c>
      <c r="J2114" s="382">
        <v>999</v>
      </c>
      <c r="K2114" s="382">
        <v>99</v>
      </c>
      <c r="L2114" s="382">
        <v>15</v>
      </c>
      <c r="M2114" s="382">
        <v>99</v>
      </c>
      <c r="N2114" s="382">
        <v>99</v>
      </c>
      <c r="O2114" s="382">
        <v>99</v>
      </c>
      <c r="P2114" s="382">
        <v>99</v>
      </c>
      <c r="Q2114" s="382"/>
      <c r="R2114" s="382">
        <v>0</v>
      </c>
    </row>
    <row r="2115" spans="1:35" ht="15.6">
      <c r="A2115" s="382">
        <v>16</v>
      </c>
      <c r="B2115" s="382">
        <v>356</v>
      </c>
      <c r="C2115" s="382">
        <v>2023</v>
      </c>
      <c r="D2115" s="382">
        <v>8</v>
      </c>
      <c r="E2115" s="382">
        <v>99</v>
      </c>
      <c r="F2115" s="382">
        <v>99</v>
      </c>
      <c r="G2115" s="382">
        <v>99</v>
      </c>
      <c r="H2115" s="382">
        <v>99</v>
      </c>
      <c r="I2115" s="382">
        <v>99</v>
      </c>
      <c r="J2115" s="382">
        <v>999</v>
      </c>
      <c r="K2115" s="382">
        <v>99</v>
      </c>
      <c r="L2115" s="382">
        <v>15</v>
      </c>
      <c r="M2115" s="382">
        <v>99</v>
      </c>
      <c r="N2115" s="382">
        <v>99</v>
      </c>
      <c r="O2115" s="382">
        <v>99</v>
      </c>
      <c r="P2115" s="382">
        <v>99</v>
      </c>
      <c r="Q2115" s="382"/>
      <c r="R2115" s="382">
        <v>0</v>
      </c>
    </row>
    <row r="2116" spans="1:35" ht="15.6">
      <c r="A2116" s="382">
        <v>16</v>
      </c>
      <c r="B2116" s="382">
        <v>357</v>
      </c>
      <c r="C2116" s="382">
        <v>2023</v>
      </c>
      <c r="D2116" s="382">
        <v>9</v>
      </c>
      <c r="E2116" s="382">
        <v>99</v>
      </c>
      <c r="F2116" s="382">
        <v>99</v>
      </c>
      <c r="G2116" s="382">
        <v>99</v>
      </c>
      <c r="H2116" s="382">
        <v>99</v>
      </c>
      <c r="I2116" s="382">
        <v>99</v>
      </c>
      <c r="J2116" s="382">
        <v>999</v>
      </c>
      <c r="K2116" s="382">
        <v>99</v>
      </c>
      <c r="L2116" s="382">
        <v>15</v>
      </c>
      <c r="M2116" s="382">
        <v>99</v>
      </c>
      <c r="N2116" s="382">
        <v>99</v>
      </c>
      <c r="O2116" s="382">
        <v>99</v>
      </c>
      <c r="P2116" s="382">
        <v>99</v>
      </c>
      <c r="Q2116" s="382"/>
      <c r="R2116" s="382">
        <v>0</v>
      </c>
    </row>
    <row r="2117" spans="1:35" ht="15.6">
      <c r="A2117" s="382">
        <v>16</v>
      </c>
      <c r="B2117" s="382">
        <v>358</v>
      </c>
      <c r="C2117" s="382">
        <v>2023</v>
      </c>
      <c r="D2117" s="382">
        <v>10</v>
      </c>
      <c r="E2117" s="382">
        <v>99</v>
      </c>
      <c r="F2117" s="382">
        <v>99</v>
      </c>
      <c r="G2117" s="382">
        <v>99</v>
      </c>
      <c r="H2117" s="382">
        <v>99</v>
      </c>
      <c r="I2117" s="382">
        <v>99</v>
      </c>
      <c r="J2117" s="382">
        <v>999</v>
      </c>
      <c r="K2117" s="382">
        <v>99</v>
      </c>
      <c r="L2117" s="382">
        <v>15</v>
      </c>
      <c r="M2117" s="382">
        <v>99</v>
      </c>
      <c r="N2117" s="382">
        <v>99</v>
      </c>
      <c r="O2117" s="382">
        <v>99</v>
      </c>
      <c r="P2117" s="382">
        <v>99</v>
      </c>
      <c r="Q2117" s="382"/>
      <c r="R2117" s="382">
        <v>0</v>
      </c>
    </row>
    <row r="2118" spans="1:35" ht="15.6">
      <c r="A2118" s="382">
        <v>16</v>
      </c>
      <c r="B2118" s="382">
        <v>359</v>
      </c>
      <c r="C2118" s="382">
        <v>2023</v>
      </c>
      <c r="D2118" s="382">
        <v>11</v>
      </c>
      <c r="E2118" s="382">
        <v>99</v>
      </c>
      <c r="F2118" s="382">
        <v>99</v>
      </c>
      <c r="G2118" s="382">
        <v>99</v>
      </c>
      <c r="H2118" s="382">
        <v>99</v>
      </c>
      <c r="I2118" s="382">
        <v>99</v>
      </c>
      <c r="J2118" s="382">
        <v>999</v>
      </c>
      <c r="K2118" s="382">
        <v>99</v>
      </c>
      <c r="L2118" s="382">
        <v>15</v>
      </c>
      <c r="M2118" s="382">
        <v>99</v>
      </c>
      <c r="N2118" s="382">
        <v>99</v>
      </c>
      <c r="O2118" s="382">
        <v>99</v>
      </c>
      <c r="P2118" s="382">
        <v>99</v>
      </c>
      <c r="Q2118" s="382"/>
      <c r="R2118" s="382">
        <v>0</v>
      </c>
    </row>
    <row r="2119" spans="1:35" ht="15.6">
      <c r="A2119" s="382">
        <v>16</v>
      </c>
      <c r="B2119" s="382">
        <v>360</v>
      </c>
      <c r="C2119" s="382">
        <v>2023</v>
      </c>
      <c r="D2119" s="382">
        <v>12</v>
      </c>
      <c r="E2119" s="382">
        <v>99</v>
      </c>
      <c r="F2119" s="382">
        <v>99</v>
      </c>
      <c r="G2119" s="382">
        <v>99</v>
      </c>
      <c r="H2119" s="382">
        <v>99</v>
      </c>
      <c r="I2119" s="382">
        <v>99</v>
      </c>
      <c r="J2119" s="382">
        <v>999</v>
      </c>
      <c r="K2119" s="382">
        <v>99</v>
      </c>
      <c r="L2119" s="382">
        <v>15</v>
      </c>
      <c r="M2119" s="382">
        <v>99</v>
      </c>
      <c r="N2119" s="382">
        <v>99</v>
      </c>
      <c r="O2119" s="382">
        <v>99</v>
      </c>
      <c r="P2119" s="382">
        <v>99</v>
      </c>
      <c r="Q2119" s="382"/>
      <c r="R2119" s="382">
        <v>0</v>
      </c>
    </row>
    <row r="2120" spans="1:35" s="468" customFormat="1" ht="15.6">
      <c r="A2120" s="382">
        <v>16</v>
      </c>
      <c r="B2120" s="382">
        <v>361</v>
      </c>
      <c r="C2120" s="382">
        <v>2022</v>
      </c>
      <c r="D2120" s="382">
        <v>1</v>
      </c>
      <c r="E2120" s="382">
        <v>99</v>
      </c>
      <c r="F2120" s="382">
        <v>99</v>
      </c>
      <c r="G2120" s="382">
        <v>99</v>
      </c>
      <c r="H2120" s="382">
        <v>99</v>
      </c>
      <c r="I2120" s="382">
        <v>99</v>
      </c>
      <c r="J2120" s="382">
        <v>999</v>
      </c>
      <c r="K2120" s="382">
        <v>99</v>
      </c>
      <c r="L2120" s="382">
        <v>1</v>
      </c>
      <c r="M2120" s="382">
        <v>99</v>
      </c>
      <c r="N2120" s="382">
        <v>99</v>
      </c>
      <c r="O2120" s="382">
        <v>99</v>
      </c>
      <c r="P2120" s="382">
        <v>99</v>
      </c>
      <c r="Q2120" s="382">
        <v>1</v>
      </c>
      <c r="R2120" s="382">
        <v>1</v>
      </c>
      <c r="S2120" s="468">
        <v>1</v>
      </c>
      <c r="T2120" s="468">
        <v>2</v>
      </c>
      <c r="U2120" s="468">
        <v>4.2</v>
      </c>
      <c r="V2120" s="468">
        <v>0</v>
      </c>
      <c r="W2120" s="468">
        <v>0</v>
      </c>
      <c r="X2120" s="468">
        <v>0</v>
      </c>
      <c r="Y2120" s="468">
        <v>0</v>
      </c>
      <c r="Z2120" s="468">
        <v>0</v>
      </c>
      <c r="AA2120" s="468">
        <v>0</v>
      </c>
      <c r="AB2120" s="468">
        <v>0</v>
      </c>
      <c r="AF2120" s="468">
        <v>0.42194092827004198</v>
      </c>
      <c r="AG2120" s="468">
        <v>0.18984423732337705</v>
      </c>
      <c r="AH2120" s="468">
        <v>0</v>
      </c>
      <c r="AI2120" s="468">
        <v>0</v>
      </c>
    </row>
    <row r="2121" spans="1:35" s="468" customFormat="1" ht="15.6">
      <c r="A2121" s="382">
        <v>16</v>
      </c>
      <c r="B2121" s="382">
        <v>362</v>
      </c>
      <c r="C2121" s="382">
        <v>2022</v>
      </c>
      <c r="D2121" s="382">
        <v>2</v>
      </c>
      <c r="E2121" s="382">
        <v>99</v>
      </c>
      <c r="F2121" s="382">
        <v>99</v>
      </c>
      <c r="G2121" s="382">
        <v>99</v>
      </c>
      <c r="H2121" s="382">
        <v>99</v>
      </c>
      <c r="I2121" s="382">
        <v>99</v>
      </c>
      <c r="J2121" s="382">
        <v>999</v>
      </c>
      <c r="K2121" s="382">
        <v>99</v>
      </c>
      <c r="L2121" s="382">
        <v>1</v>
      </c>
      <c r="M2121" s="382">
        <v>99</v>
      </c>
      <c r="N2121" s="382">
        <v>99</v>
      </c>
      <c r="O2121" s="382">
        <v>99</v>
      </c>
      <c r="P2121" s="382">
        <v>99</v>
      </c>
      <c r="Q2121" s="382"/>
      <c r="R2121" s="382">
        <v>0</v>
      </c>
    </row>
    <row r="2122" spans="1:35" s="468" customFormat="1" ht="15.6">
      <c r="A2122" s="382">
        <v>16</v>
      </c>
      <c r="B2122" s="382">
        <v>363</v>
      </c>
      <c r="C2122" s="382">
        <v>2022</v>
      </c>
      <c r="D2122" s="382">
        <v>3</v>
      </c>
      <c r="E2122" s="382">
        <v>99</v>
      </c>
      <c r="F2122" s="382">
        <v>99</v>
      </c>
      <c r="G2122" s="382">
        <v>99</v>
      </c>
      <c r="H2122" s="382">
        <v>99</v>
      </c>
      <c r="I2122" s="382">
        <v>99</v>
      </c>
      <c r="J2122" s="382">
        <v>999</v>
      </c>
      <c r="K2122" s="382">
        <v>99</v>
      </c>
      <c r="L2122" s="382">
        <v>1</v>
      </c>
      <c r="M2122" s="382">
        <v>99</v>
      </c>
      <c r="N2122" s="382">
        <v>99</v>
      </c>
      <c r="O2122" s="382">
        <v>99</v>
      </c>
      <c r="P2122" s="382">
        <v>99</v>
      </c>
      <c r="Q2122" s="382">
        <v>4</v>
      </c>
      <c r="R2122" s="382">
        <v>6</v>
      </c>
      <c r="S2122" s="468">
        <v>1</v>
      </c>
      <c r="T2122" s="468">
        <v>2</v>
      </c>
      <c r="U2122" s="468">
        <v>2.65</v>
      </c>
      <c r="V2122" s="468">
        <v>0</v>
      </c>
      <c r="W2122" s="468">
        <v>0</v>
      </c>
      <c r="X2122" s="468">
        <v>0</v>
      </c>
      <c r="Y2122" s="468">
        <v>0</v>
      </c>
      <c r="Z2122" s="468">
        <v>0.32532035493238681</v>
      </c>
      <c r="AA2122" s="468">
        <v>0</v>
      </c>
      <c r="AB2122" s="468">
        <v>0</v>
      </c>
      <c r="AF2122" s="468">
        <v>0.17030939540164636</v>
      </c>
      <c r="AG2122" s="468">
        <v>7.0170793062359377E-2</v>
      </c>
      <c r="AH2122" s="468">
        <v>0</v>
      </c>
      <c r="AI2122" s="468">
        <v>0</v>
      </c>
    </row>
    <row r="2123" spans="1:35" s="468" customFormat="1" ht="15.6">
      <c r="A2123" s="382">
        <v>16</v>
      </c>
      <c r="B2123" s="382">
        <v>364</v>
      </c>
      <c r="C2123" s="382">
        <v>2022</v>
      </c>
      <c r="D2123" s="382">
        <v>4</v>
      </c>
      <c r="E2123" s="382">
        <v>99</v>
      </c>
      <c r="F2123" s="382">
        <v>99</v>
      </c>
      <c r="G2123" s="382">
        <v>99</v>
      </c>
      <c r="H2123" s="382">
        <v>99</v>
      </c>
      <c r="I2123" s="382">
        <v>99</v>
      </c>
      <c r="J2123" s="382">
        <v>999</v>
      </c>
      <c r="K2123" s="382">
        <v>99</v>
      </c>
      <c r="L2123" s="382">
        <v>1</v>
      </c>
      <c r="M2123" s="382">
        <v>99</v>
      </c>
      <c r="N2123" s="382">
        <v>99</v>
      </c>
      <c r="O2123" s="382">
        <v>99</v>
      </c>
      <c r="P2123" s="382">
        <v>99</v>
      </c>
      <c r="Q2123" s="382">
        <v>7</v>
      </c>
      <c r="R2123" s="382">
        <v>9</v>
      </c>
      <c r="S2123" s="468">
        <v>1</v>
      </c>
      <c r="T2123" s="468">
        <v>2</v>
      </c>
      <c r="U2123" s="468">
        <v>3.0555555555555558</v>
      </c>
      <c r="V2123" s="468">
        <v>0</v>
      </c>
      <c r="W2123" s="468">
        <v>0</v>
      </c>
      <c r="X2123" s="468">
        <v>0</v>
      </c>
      <c r="Y2123" s="468">
        <v>0</v>
      </c>
      <c r="Z2123" s="468">
        <v>0.46930471293206361</v>
      </c>
      <c r="AA2123" s="468">
        <v>0</v>
      </c>
      <c r="AB2123" s="468">
        <v>0</v>
      </c>
      <c r="AF2123" s="468">
        <v>0.29508196721311475</v>
      </c>
      <c r="AG2123" s="468">
        <v>0.13655300491094263</v>
      </c>
      <c r="AH2123" s="468">
        <v>0</v>
      </c>
      <c r="AI2123" s="468">
        <v>0</v>
      </c>
    </row>
    <row r="2124" spans="1:35" s="468" customFormat="1" ht="15.6">
      <c r="A2124" s="382">
        <v>16</v>
      </c>
      <c r="B2124" s="382">
        <v>365</v>
      </c>
      <c r="C2124" s="382">
        <v>2022</v>
      </c>
      <c r="D2124" s="382">
        <v>5</v>
      </c>
      <c r="E2124" s="382">
        <v>99</v>
      </c>
      <c r="F2124" s="382">
        <v>99</v>
      </c>
      <c r="G2124" s="382">
        <v>99</v>
      </c>
      <c r="H2124" s="382">
        <v>99</v>
      </c>
      <c r="I2124" s="382">
        <v>99</v>
      </c>
      <c r="J2124" s="382">
        <v>999</v>
      </c>
      <c r="K2124" s="382">
        <v>99</v>
      </c>
      <c r="L2124" s="382">
        <v>1</v>
      </c>
      <c r="M2124" s="382">
        <v>99</v>
      </c>
      <c r="N2124" s="382">
        <v>99</v>
      </c>
      <c r="O2124" s="382">
        <v>99</v>
      </c>
      <c r="P2124" s="382">
        <v>99</v>
      </c>
      <c r="Q2124" s="382">
        <v>3</v>
      </c>
      <c r="R2124" s="382">
        <v>5</v>
      </c>
      <c r="S2124" s="468">
        <v>1</v>
      </c>
      <c r="T2124" s="468">
        <v>2.6</v>
      </c>
      <c r="U2124" s="468">
        <v>4.22</v>
      </c>
      <c r="V2124" s="468">
        <v>0</v>
      </c>
      <c r="W2124" s="468">
        <v>0</v>
      </c>
      <c r="X2124" s="468">
        <v>0</v>
      </c>
      <c r="Y2124" s="468">
        <v>0</v>
      </c>
      <c r="Z2124" s="468">
        <v>0.64930732322991347</v>
      </c>
      <c r="AA2124" s="468">
        <v>0</v>
      </c>
      <c r="AB2124" s="468">
        <v>1.1999999999999997</v>
      </c>
      <c r="AD2124" s="468">
        <v>60.064007604285777</v>
      </c>
      <c r="AF2124" s="468">
        <v>0.32488628979857054</v>
      </c>
      <c r="AG2124" s="468">
        <v>0.19616046111653421</v>
      </c>
      <c r="AH2124" s="468">
        <v>0</v>
      </c>
      <c r="AI2124" s="468">
        <v>0</v>
      </c>
    </row>
    <row r="2125" spans="1:35" s="468" customFormat="1" ht="15.6">
      <c r="A2125" s="382">
        <v>16</v>
      </c>
      <c r="B2125" s="382">
        <v>366</v>
      </c>
      <c r="C2125" s="382">
        <v>2022</v>
      </c>
      <c r="D2125" s="382">
        <v>6</v>
      </c>
      <c r="E2125" s="382">
        <v>99</v>
      </c>
      <c r="F2125" s="382">
        <v>99</v>
      </c>
      <c r="G2125" s="382">
        <v>99</v>
      </c>
      <c r="H2125" s="382">
        <v>99</v>
      </c>
      <c r="I2125" s="382">
        <v>99</v>
      </c>
      <c r="J2125" s="382">
        <v>999</v>
      </c>
      <c r="K2125" s="382">
        <v>99</v>
      </c>
      <c r="L2125" s="382">
        <v>1</v>
      </c>
      <c r="M2125" s="382">
        <v>99</v>
      </c>
      <c r="N2125" s="382">
        <v>99</v>
      </c>
      <c r="O2125" s="382">
        <v>99</v>
      </c>
      <c r="P2125" s="382">
        <v>99</v>
      </c>
      <c r="Q2125" s="382">
        <v>7</v>
      </c>
      <c r="R2125" s="382">
        <v>20</v>
      </c>
      <c r="S2125" s="468">
        <v>1</v>
      </c>
      <c r="T2125" s="468">
        <v>2</v>
      </c>
      <c r="U2125" s="468">
        <v>4.29</v>
      </c>
      <c r="V2125" s="468">
        <v>0</v>
      </c>
      <c r="W2125" s="468">
        <v>0</v>
      </c>
      <c r="X2125" s="468">
        <v>0</v>
      </c>
      <c r="Y2125" s="468">
        <v>0</v>
      </c>
      <c r="Z2125" s="468">
        <v>1.3619471355379398</v>
      </c>
      <c r="AA2125" s="468">
        <v>0</v>
      </c>
      <c r="AB2125" s="468">
        <v>0</v>
      </c>
      <c r="AF2125" s="468">
        <v>1.8639328984156569</v>
      </c>
      <c r="AG2125" s="468">
        <v>1.0304078397463612</v>
      </c>
      <c r="AH2125" s="468">
        <v>0</v>
      </c>
      <c r="AI2125" s="468">
        <v>0</v>
      </c>
    </row>
    <row r="2126" spans="1:35" s="468" customFormat="1" ht="15.6">
      <c r="A2126" s="382">
        <v>16</v>
      </c>
      <c r="B2126" s="382">
        <v>367</v>
      </c>
      <c r="C2126" s="382">
        <v>2022</v>
      </c>
      <c r="D2126" s="382">
        <v>7</v>
      </c>
      <c r="E2126" s="382">
        <v>99</v>
      </c>
      <c r="F2126" s="382">
        <v>99</v>
      </c>
      <c r="G2126" s="382">
        <v>99</v>
      </c>
      <c r="H2126" s="382">
        <v>99</v>
      </c>
      <c r="I2126" s="382">
        <v>99</v>
      </c>
      <c r="J2126" s="382">
        <v>999</v>
      </c>
      <c r="K2126" s="382">
        <v>99</v>
      </c>
      <c r="L2126" s="382">
        <v>1</v>
      </c>
      <c r="M2126" s="382">
        <v>99</v>
      </c>
      <c r="N2126" s="382">
        <v>99</v>
      </c>
      <c r="O2126" s="382">
        <v>99</v>
      </c>
      <c r="P2126" s="382">
        <v>99</v>
      </c>
      <c r="Q2126" s="382"/>
      <c r="R2126" s="382">
        <v>0</v>
      </c>
    </row>
    <row r="2127" spans="1:35" s="468" customFormat="1" ht="15.6">
      <c r="A2127" s="382">
        <v>16</v>
      </c>
      <c r="B2127" s="382">
        <v>368</v>
      </c>
      <c r="C2127" s="382">
        <v>2022</v>
      </c>
      <c r="D2127" s="382">
        <v>8</v>
      </c>
      <c r="E2127" s="382">
        <v>99</v>
      </c>
      <c r="F2127" s="382">
        <v>99</v>
      </c>
      <c r="G2127" s="382">
        <v>99</v>
      </c>
      <c r="H2127" s="382">
        <v>99</v>
      </c>
      <c r="I2127" s="382">
        <v>99</v>
      </c>
      <c r="J2127" s="382">
        <v>999</v>
      </c>
      <c r="K2127" s="382">
        <v>99</v>
      </c>
      <c r="L2127" s="382">
        <v>1</v>
      </c>
      <c r="M2127" s="382">
        <v>99</v>
      </c>
      <c r="N2127" s="382">
        <v>99</v>
      </c>
      <c r="O2127" s="382">
        <v>99</v>
      </c>
      <c r="P2127" s="382">
        <v>99</v>
      </c>
      <c r="Q2127" s="382">
        <v>3</v>
      </c>
      <c r="R2127" s="382">
        <v>4</v>
      </c>
      <c r="S2127" s="468">
        <v>1</v>
      </c>
      <c r="T2127" s="468">
        <v>2</v>
      </c>
      <c r="U2127" s="468">
        <v>6.3000000000000016</v>
      </c>
      <c r="V2127" s="468">
        <v>0</v>
      </c>
      <c r="W2127" s="468">
        <v>0</v>
      </c>
      <c r="X2127" s="468">
        <v>0</v>
      </c>
      <c r="Y2127" s="468">
        <v>0</v>
      </c>
      <c r="Z2127" s="468">
        <v>2.8363709207365662</v>
      </c>
      <c r="AA2127" s="468">
        <v>0</v>
      </c>
      <c r="AB2127" s="468">
        <v>0</v>
      </c>
      <c r="AF2127" s="468">
        <v>0.31080031080031079</v>
      </c>
      <c r="AG2127" s="468">
        <v>0.20304895735971901</v>
      </c>
      <c r="AH2127" s="468">
        <v>0</v>
      </c>
      <c r="AI2127" s="468">
        <v>0</v>
      </c>
    </row>
    <row r="2128" spans="1:35" s="468" customFormat="1" ht="15.6">
      <c r="A2128" s="382">
        <v>16</v>
      </c>
      <c r="B2128" s="382">
        <v>369</v>
      </c>
      <c r="C2128" s="382">
        <v>2022</v>
      </c>
      <c r="D2128" s="382">
        <v>9</v>
      </c>
      <c r="E2128" s="382">
        <v>99</v>
      </c>
      <c r="F2128" s="382">
        <v>99</v>
      </c>
      <c r="G2128" s="382">
        <v>99</v>
      </c>
      <c r="H2128" s="382">
        <v>99</v>
      </c>
      <c r="I2128" s="382">
        <v>99</v>
      </c>
      <c r="J2128" s="382">
        <v>999</v>
      </c>
      <c r="K2128" s="382">
        <v>99</v>
      </c>
      <c r="L2128" s="382">
        <v>1</v>
      </c>
      <c r="M2128" s="382">
        <v>99</v>
      </c>
      <c r="N2128" s="382">
        <v>99</v>
      </c>
      <c r="O2128" s="382">
        <v>99</v>
      </c>
      <c r="P2128" s="382">
        <v>99</v>
      </c>
      <c r="Q2128" s="382">
        <v>11</v>
      </c>
      <c r="R2128" s="382">
        <v>54</v>
      </c>
      <c r="S2128" s="468">
        <v>1</v>
      </c>
      <c r="T2128" s="468">
        <v>2.0555555555555558</v>
      </c>
      <c r="U2128" s="468">
        <v>4.9870370370370383</v>
      </c>
      <c r="V2128" s="468">
        <v>0</v>
      </c>
      <c r="W2128" s="468">
        <v>0</v>
      </c>
      <c r="X2128" s="468">
        <v>0</v>
      </c>
      <c r="Y2128" s="468">
        <v>0</v>
      </c>
      <c r="Z2128" s="468">
        <v>1.8287869179379164</v>
      </c>
      <c r="AA2128" s="468">
        <v>0</v>
      </c>
      <c r="AB2128" s="468">
        <v>0.40445054940447472</v>
      </c>
      <c r="AD2128" s="468">
        <v>69.949857584735241</v>
      </c>
      <c r="AF2128" s="468">
        <v>3.0981067125645447</v>
      </c>
      <c r="AG2128" s="468">
        <v>1.5346478231137444</v>
      </c>
      <c r="AH2128" s="468">
        <v>0</v>
      </c>
      <c r="AI2128" s="468">
        <v>0</v>
      </c>
    </row>
    <row r="2129" spans="1:37" s="468" customFormat="1" ht="15.6">
      <c r="A2129" s="382">
        <v>16</v>
      </c>
      <c r="B2129" s="382">
        <v>370</v>
      </c>
      <c r="C2129" s="382">
        <v>2022</v>
      </c>
      <c r="D2129" s="382">
        <v>10</v>
      </c>
      <c r="E2129" s="382">
        <v>99</v>
      </c>
      <c r="F2129" s="382">
        <v>99</v>
      </c>
      <c r="G2129" s="382">
        <v>99</v>
      </c>
      <c r="H2129" s="382">
        <v>99</v>
      </c>
      <c r="I2129" s="382">
        <v>99</v>
      </c>
      <c r="J2129" s="382">
        <v>999</v>
      </c>
      <c r="K2129" s="382">
        <v>99</v>
      </c>
      <c r="L2129" s="382">
        <v>1</v>
      </c>
      <c r="M2129" s="382">
        <v>99</v>
      </c>
      <c r="N2129" s="382">
        <v>99</v>
      </c>
      <c r="O2129" s="382">
        <v>99</v>
      </c>
      <c r="P2129" s="382">
        <v>99</v>
      </c>
      <c r="Q2129" s="382">
        <v>5</v>
      </c>
      <c r="R2129" s="382">
        <v>21</v>
      </c>
      <c r="S2129" s="468">
        <v>1</v>
      </c>
      <c r="T2129" s="468">
        <v>2</v>
      </c>
      <c r="U2129" s="468">
        <v>6.8714285714285692</v>
      </c>
      <c r="V2129" s="468">
        <v>0</v>
      </c>
      <c r="W2129" s="468">
        <v>0</v>
      </c>
      <c r="X2129" s="468">
        <v>0</v>
      </c>
      <c r="Y2129" s="468">
        <v>0</v>
      </c>
      <c r="Z2129" s="468">
        <v>2.1152829051234483</v>
      </c>
      <c r="AA2129" s="468">
        <v>0</v>
      </c>
      <c r="AB2129" s="468">
        <v>0</v>
      </c>
      <c r="AF2129" s="468">
        <v>1.0105871029836382</v>
      </c>
      <c r="AG2129" s="468">
        <v>0.66303368927934681</v>
      </c>
      <c r="AH2129" s="468">
        <v>0</v>
      </c>
      <c r="AI2129" s="468">
        <v>0</v>
      </c>
    </row>
    <row r="2130" spans="1:37" s="468" customFormat="1" ht="15.6">
      <c r="A2130" s="382">
        <v>16</v>
      </c>
      <c r="B2130" s="382">
        <v>371</v>
      </c>
      <c r="C2130" s="382">
        <v>2022</v>
      </c>
      <c r="D2130" s="382">
        <v>11</v>
      </c>
      <c r="E2130" s="382">
        <v>99</v>
      </c>
      <c r="F2130" s="382">
        <v>99</v>
      </c>
      <c r="G2130" s="382">
        <v>99</v>
      </c>
      <c r="H2130" s="382">
        <v>99</v>
      </c>
      <c r="I2130" s="382">
        <v>99</v>
      </c>
      <c r="J2130" s="382">
        <v>999</v>
      </c>
      <c r="K2130" s="382">
        <v>99</v>
      </c>
      <c r="L2130" s="382">
        <v>1</v>
      </c>
      <c r="M2130" s="382">
        <v>99</v>
      </c>
      <c r="N2130" s="382">
        <v>99</v>
      </c>
      <c r="O2130" s="382">
        <v>99</v>
      </c>
      <c r="P2130" s="382">
        <v>99</v>
      </c>
      <c r="Q2130" s="382">
        <v>5</v>
      </c>
      <c r="R2130" s="382">
        <v>30</v>
      </c>
      <c r="S2130" s="468">
        <v>1</v>
      </c>
      <c r="T2130" s="468">
        <v>2</v>
      </c>
      <c r="U2130" s="468">
        <v>6.1</v>
      </c>
      <c r="V2130" s="468">
        <v>0</v>
      </c>
      <c r="W2130" s="468">
        <v>0</v>
      </c>
      <c r="X2130" s="468">
        <v>0</v>
      </c>
      <c r="Y2130" s="468">
        <v>0</v>
      </c>
      <c r="Z2130" s="468">
        <v>0.7474400756359546</v>
      </c>
      <c r="AA2130" s="468">
        <v>0</v>
      </c>
      <c r="AB2130" s="468">
        <v>0</v>
      </c>
      <c r="AF2130" s="468">
        <v>2.9970029970029977</v>
      </c>
      <c r="AG2130" s="468">
        <v>1.7222556843848829</v>
      </c>
      <c r="AH2130" s="468">
        <v>0</v>
      </c>
      <c r="AI2130" s="468">
        <v>0</v>
      </c>
    </row>
    <row r="2131" spans="1:37" s="468" customFormat="1" ht="15.6">
      <c r="A2131" s="382">
        <v>16</v>
      </c>
      <c r="B2131" s="382">
        <v>372</v>
      </c>
      <c r="C2131" s="382">
        <v>2022</v>
      </c>
      <c r="D2131" s="382">
        <v>12</v>
      </c>
      <c r="E2131" s="382">
        <v>99</v>
      </c>
      <c r="F2131" s="382">
        <v>99</v>
      </c>
      <c r="G2131" s="382">
        <v>99</v>
      </c>
      <c r="H2131" s="382">
        <v>99</v>
      </c>
      <c r="I2131" s="382">
        <v>99</v>
      </c>
      <c r="J2131" s="382">
        <v>999</v>
      </c>
      <c r="K2131" s="382">
        <v>99</v>
      </c>
      <c r="L2131" s="382">
        <v>1</v>
      </c>
      <c r="M2131" s="382">
        <v>99</v>
      </c>
      <c r="N2131" s="382">
        <v>99</v>
      </c>
      <c r="O2131" s="382">
        <v>99</v>
      </c>
      <c r="P2131" s="382">
        <v>99</v>
      </c>
      <c r="Q2131" s="382">
        <v>1</v>
      </c>
      <c r="R2131" s="382">
        <v>10</v>
      </c>
      <c r="S2131" s="468">
        <v>1</v>
      </c>
      <c r="T2131" s="468">
        <v>2</v>
      </c>
      <c r="U2131" s="468">
        <v>5.03</v>
      </c>
      <c r="V2131" s="468">
        <v>0</v>
      </c>
      <c r="W2131" s="468">
        <v>0</v>
      </c>
      <c r="X2131" s="468">
        <v>0</v>
      </c>
      <c r="Y2131" s="468">
        <v>0</v>
      </c>
      <c r="Z2131" s="468">
        <v>0.29342801502243704</v>
      </c>
      <c r="AA2131" s="468">
        <v>0</v>
      </c>
      <c r="AB2131" s="468">
        <v>0</v>
      </c>
      <c r="AF2131" s="468">
        <v>5.6818181818181808</v>
      </c>
      <c r="AG2131" s="468">
        <v>2.8918017707255368</v>
      </c>
      <c r="AH2131" s="468">
        <v>0</v>
      </c>
      <c r="AI2131" s="468">
        <v>0</v>
      </c>
    </row>
    <row r="2132" spans="1:37" s="468" customFormat="1" ht="15.6">
      <c r="A2132" s="382">
        <v>16</v>
      </c>
      <c r="B2132" s="382">
        <v>373</v>
      </c>
      <c r="C2132" s="382">
        <v>2022</v>
      </c>
      <c r="D2132" s="382">
        <v>1</v>
      </c>
      <c r="E2132" s="382">
        <v>99</v>
      </c>
      <c r="F2132" s="382">
        <v>99</v>
      </c>
      <c r="G2132" s="382">
        <v>99</v>
      </c>
      <c r="H2132" s="382">
        <v>99</v>
      </c>
      <c r="I2132" s="382">
        <v>99</v>
      </c>
      <c r="J2132" s="382">
        <v>999</v>
      </c>
      <c r="K2132" s="382">
        <v>99</v>
      </c>
      <c r="L2132" s="382">
        <v>2</v>
      </c>
      <c r="M2132" s="382">
        <v>99</v>
      </c>
      <c r="N2132" s="382">
        <v>99</v>
      </c>
      <c r="O2132" s="382">
        <v>99</v>
      </c>
      <c r="P2132" s="382">
        <v>99</v>
      </c>
      <c r="Q2132" s="382">
        <v>2</v>
      </c>
      <c r="R2132" s="382">
        <v>2</v>
      </c>
      <c r="S2132" s="468">
        <v>2</v>
      </c>
      <c r="T2132" s="468">
        <v>2</v>
      </c>
      <c r="U2132" s="468">
        <v>3.25</v>
      </c>
      <c r="V2132" s="468">
        <v>0</v>
      </c>
      <c r="W2132" s="468">
        <v>0</v>
      </c>
      <c r="X2132" s="468">
        <v>0</v>
      </c>
      <c r="Y2132" s="468">
        <v>0</v>
      </c>
      <c r="Z2132" s="468">
        <v>0.15000000000000285</v>
      </c>
      <c r="AA2132" s="468">
        <v>0</v>
      </c>
      <c r="AB2132" s="468">
        <v>0</v>
      </c>
      <c r="AF2132" s="468">
        <v>0.84388185654008396</v>
      </c>
      <c r="AG2132" s="468">
        <v>0.29380655776236919</v>
      </c>
      <c r="AH2132" s="468">
        <v>0</v>
      </c>
      <c r="AI2132" s="468">
        <v>0</v>
      </c>
    </row>
    <row r="2133" spans="1:37" s="468" customFormat="1" ht="15.6">
      <c r="A2133" s="382">
        <v>16</v>
      </c>
      <c r="B2133" s="382">
        <v>374</v>
      </c>
      <c r="C2133" s="382">
        <v>2022</v>
      </c>
      <c r="D2133" s="382">
        <v>2</v>
      </c>
      <c r="E2133" s="382">
        <v>99</v>
      </c>
      <c r="F2133" s="382">
        <v>99</v>
      </c>
      <c r="G2133" s="382">
        <v>99</v>
      </c>
      <c r="H2133" s="382">
        <v>99</v>
      </c>
      <c r="I2133" s="382">
        <v>99</v>
      </c>
      <c r="J2133" s="382">
        <v>999</v>
      </c>
      <c r="K2133" s="382">
        <v>99</v>
      </c>
      <c r="L2133" s="382">
        <v>2</v>
      </c>
      <c r="M2133" s="382">
        <v>99</v>
      </c>
      <c r="N2133" s="382">
        <v>99</v>
      </c>
      <c r="O2133" s="382">
        <v>99</v>
      </c>
      <c r="P2133" s="382">
        <v>99</v>
      </c>
      <c r="Q2133" s="382">
        <v>3</v>
      </c>
      <c r="R2133" s="382">
        <v>5</v>
      </c>
      <c r="S2133" s="468">
        <v>2</v>
      </c>
      <c r="T2133" s="468">
        <v>2</v>
      </c>
      <c r="U2133" s="468">
        <v>5.18</v>
      </c>
      <c r="V2133" s="468">
        <v>0</v>
      </c>
      <c r="W2133" s="468">
        <v>0</v>
      </c>
      <c r="X2133" s="468">
        <v>0</v>
      </c>
      <c r="Y2133" s="468">
        <v>0</v>
      </c>
      <c r="Z2133" s="468">
        <v>3.213347164562212</v>
      </c>
      <c r="AA2133" s="468">
        <v>0</v>
      </c>
      <c r="AB2133" s="468">
        <v>0</v>
      </c>
      <c r="AF2133" s="468">
        <v>0.38580246913580246</v>
      </c>
      <c r="AG2133" s="468">
        <v>0.28940811013151879</v>
      </c>
      <c r="AH2133" s="468">
        <v>0</v>
      </c>
      <c r="AI2133" s="468">
        <v>0</v>
      </c>
    </row>
    <row r="2134" spans="1:37" s="468" customFormat="1" ht="15.6">
      <c r="A2134" s="382">
        <v>16</v>
      </c>
      <c r="B2134" s="382">
        <v>375</v>
      </c>
      <c r="C2134" s="382">
        <v>2022</v>
      </c>
      <c r="D2134" s="382">
        <v>3</v>
      </c>
      <c r="E2134" s="382">
        <v>99</v>
      </c>
      <c r="F2134" s="382">
        <v>99</v>
      </c>
      <c r="G2134" s="382">
        <v>99</v>
      </c>
      <c r="H2134" s="382">
        <v>99</v>
      </c>
      <c r="I2134" s="382">
        <v>99</v>
      </c>
      <c r="J2134" s="382">
        <v>999</v>
      </c>
      <c r="K2134" s="382">
        <v>99</v>
      </c>
      <c r="L2134" s="382">
        <v>2</v>
      </c>
      <c r="M2134" s="382">
        <v>99</v>
      </c>
      <c r="N2134" s="382">
        <v>99</v>
      </c>
      <c r="O2134" s="382">
        <v>99</v>
      </c>
      <c r="P2134" s="382">
        <v>99</v>
      </c>
      <c r="Q2134" s="382">
        <v>15</v>
      </c>
      <c r="R2134" s="382">
        <v>27</v>
      </c>
      <c r="S2134" s="468">
        <v>2</v>
      </c>
      <c r="T2134" s="468">
        <v>2.3333333333333339</v>
      </c>
      <c r="U2134" s="468">
        <v>4.7481481481481476</v>
      </c>
      <c r="V2134" s="468">
        <v>0</v>
      </c>
      <c r="W2134" s="468">
        <v>0</v>
      </c>
      <c r="X2134" s="468">
        <v>0</v>
      </c>
      <c r="Y2134" s="468">
        <v>0</v>
      </c>
      <c r="Z2134" s="468">
        <v>2.6881592725038486</v>
      </c>
      <c r="AA2134" s="468">
        <v>0</v>
      </c>
      <c r="AB2134" s="468">
        <v>0.94280904158206269</v>
      </c>
      <c r="AD2134" s="468">
        <v>1.5587850206243228</v>
      </c>
      <c r="AF2134" s="468">
        <v>0.7663922793074085</v>
      </c>
      <c r="AG2134" s="468">
        <v>0.56577960192418053</v>
      </c>
      <c r="AH2134" s="468">
        <v>0</v>
      </c>
      <c r="AI2134" s="468">
        <v>0</v>
      </c>
    </row>
    <row r="2135" spans="1:37" s="468" customFormat="1" ht="15.6">
      <c r="A2135" s="382">
        <v>16</v>
      </c>
      <c r="B2135" s="382">
        <v>376</v>
      </c>
      <c r="C2135" s="382">
        <v>2022</v>
      </c>
      <c r="D2135" s="382">
        <v>4</v>
      </c>
      <c r="E2135" s="382">
        <v>99</v>
      </c>
      <c r="F2135" s="382">
        <v>99</v>
      </c>
      <c r="G2135" s="382">
        <v>99</v>
      </c>
      <c r="H2135" s="382">
        <v>99</v>
      </c>
      <c r="I2135" s="382">
        <v>99</v>
      </c>
      <c r="J2135" s="382">
        <v>999</v>
      </c>
      <c r="K2135" s="382">
        <v>99</v>
      </c>
      <c r="L2135" s="382">
        <v>2</v>
      </c>
      <c r="M2135" s="382">
        <v>99</v>
      </c>
      <c r="N2135" s="382">
        <v>99</v>
      </c>
      <c r="O2135" s="382">
        <v>99</v>
      </c>
      <c r="P2135" s="382">
        <v>99</v>
      </c>
      <c r="Q2135" s="382">
        <v>17</v>
      </c>
      <c r="R2135" s="382">
        <v>50</v>
      </c>
      <c r="S2135" s="468">
        <v>2</v>
      </c>
      <c r="T2135" s="468">
        <v>2.1200000000000006</v>
      </c>
      <c r="U2135" s="468">
        <v>4.0620000000000012</v>
      </c>
      <c r="V2135" s="468">
        <v>0</v>
      </c>
      <c r="W2135" s="468">
        <v>0</v>
      </c>
      <c r="X2135" s="468">
        <v>0</v>
      </c>
      <c r="Y2135" s="468">
        <v>0</v>
      </c>
      <c r="Z2135" s="468">
        <v>0.95956031597810387</v>
      </c>
      <c r="AA2135" s="468">
        <v>0</v>
      </c>
      <c r="AB2135" s="468">
        <v>0.58787753826796252</v>
      </c>
      <c r="AD2135" s="468">
        <v>11.444699025806898</v>
      </c>
      <c r="AF2135" s="468">
        <v>1.6393442622950822</v>
      </c>
      <c r="AG2135" s="468">
        <v>1.0085060108149981</v>
      </c>
      <c r="AH2135" s="468">
        <v>0</v>
      </c>
      <c r="AI2135" s="468">
        <v>1</v>
      </c>
      <c r="AJ2135" s="468">
        <v>69.400000000000006</v>
      </c>
      <c r="AK2135" s="468">
        <v>8.6760008628611924</v>
      </c>
    </row>
    <row r="2136" spans="1:37" s="468" customFormat="1" ht="15.6">
      <c r="A2136" s="382">
        <v>16</v>
      </c>
      <c r="B2136" s="382">
        <v>377</v>
      </c>
      <c r="C2136" s="382">
        <v>2022</v>
      </c>
      <c r="D2136" s="382">
        <v>5</v>
      </c>
      <c r="E2136" s="382">
        <v>99</v>
      </c>
      <c r="F2136" s="382">
        <v>99</v>
      </c>
      <c r="G2136" s="382">
        <v>99</v>
      </c>
      <c r="H2136" s="382">
        <v>99</v>
      </c>
      <c r="I2136" s="382">
        <v>99</v>
      </c>
      <c r="J2136" s="382">
        <v>999</v>
      </c>
      <c r="K2136" s="382">
        <v>99</v>
      </c>
      <c r="L2136" s="382">
        <v>2</v>
      </c>
      <c r="M2136" s="382">
        <v>99</v>
      </c>
      <c r="N2136" s="382">
        <v>99</v>
      </c>
      <c r="O2136" s="382">
        <v>99</v>
      </c>
      <c r="P2136" s="382">
        <v>99</v>
      </c>
      <c r="Q2136" s="382">
        <v>11</v>
      </c>
      <c r="R2136" s="382">
        <v>46</v>
      </c>
      <c r="S2136" s="468">
        <v>2</v>
      </c>
      <c r="T2136" s="468">
        <v>2.1304347826086958</v>
      </c>
      <c r="U2136" s="468">
        <v>4.7065217391304337</v>
      </c>
      <c r="V2136" s="468">
        <v>0</v>
      </c>
      <c r="W2136" s="468">
        <v>0</v>
      </c>
      <c r="X2136" s="468">
        <v>0</v>
      </c>
      <c r="Y2136" s="468">
        <v>0</v>
      </c>
      <c r="Z2136" s="468">
        <v>1.059614813918357</v>
      </c>
      <c r="AA2136" s="468">
        <v>0</v>
      </c>
      <c r="AB2136" s="468">
        <v>0.61179335997696815</v>
      </c>
      <c r="AD2136" s="468">
        <v>41.115981331313904</v>
      </c>
      <c r="AF2136" s="468">
        <v>2.9889538661468502</v>
      </c>
      <c r="AG2136" s="468">
        <v>2.0127364849160974</v>
      </c>
      <c r="AH2136" s="468">
        <v>0</v>
      </c>
      <c r="AI2136" s="468">
        <v>0</v>
      </c>
    </row>
    <row r="2137" spans="1:37" s="468" customFormat="1" ht="15.6">
      <c r="A2137" s="382">
        <v>16</v>
      </c>
      <c r="B2137" s="382">
        <v>378</v>
      </c>
      <c r="C2137" s="382">
        <v>2022</v>
      </c>
      <c r="D2137" s="382">
        <v>6</v>
      </c>
      <c r="E2137" s="382">
        <v>99</v>
      </c>
      <c r="F2137" s="382">
        <v>99</v>
      </c>
      <c r="G2137" s="382">
        <v>99</v>
      </c>
      <c r="H2137" s="382">
        <v>99</v>
      </c>
      <c r="I2137" s="382">
        <v>99</v>
      </c>
      <c r="J2137" s="382">
        <v>999</v>
      </c>
      <c r="K2137" s="382">
        <v>99</v>
      </c>
      <c r="L2137" s="382">
        <v>2</v>
      </c>
      <c r="M2137" s="382">
        <v>99</v>
      </c>
      <c r="N2137" s="382">
        <v>99</v>
      </c>
      <c r="O2137" s="382">
        <v>99</v>
      </c>
      <c r="P2137" s="382">
        <v>99</v>
      </c>
      <c r="Q2137" s="382">
        <v>18</v>
      </c>
      <c r="R2137" s="382">
        <v>83</v>
      </c>
      <c r="S2137" s="468">
        <v>2</v>
      </c>
      <c r="T2137" s="468">
        <v>2</v>
      </c>
      <c r="U2137" s="468">
        <v>5.8819277108433745</v>
      </c>
      <c r="V2137" s="468">
        <v>0</v>
      </c>
      <c r="W2137" s="468">
        <v>0</v>
      </c>
      <c r="X2137" s="468">
        <v>0</v>
      </c>
      <c r="Y2137" s="468">
        <v>0</v>
      </c>
      <c r="Z2137" s="468">
        <v>1.6239283456737637</v>
      </c>
      <c r="AA2137" s="468">
        <v>0</v>
      </c>
      <c r="AB2137" s="468">
        <v>0</v>
      </c>
      <c r="AF2137" s="468">
        <v>7.7353215284249748</v>
      </c>
      <c r="AG2137" s="468">
        <v>5.8629965893260305</v>
      </c>
      <c r="AH2137" s="468">
        <v>0</v>
      </c>
      <c r="AI2137" s="468">
        <v>0</v>
      </c>
    </row>
    <row r="2138" spans="1:37" s="468" customFormat="1" ht="15.6">
      <c r="A2138" s="382">
        <v>16</v>
      </c>
      <c r="B2138" s="382">
        <v>379</v>
      </c>
      <c r="C2138" s="382">
        <v>2022</v>
      </c>
      <c r="D2138" s="382">
        <v>7</v>
      </c>
      <c r="E2138" s="382">
        <v>99</v>
      </c>
      <c r="F2138" s="382">
        <v>99</v>
      </c>
      <c r="G2138" s="382">
        <v>99</v>
      </c>
      <c r="H2138" s="382">
        <v>99</v>
      </c>
      <c r="I2138" s="382">
        <v>99</v>
      </c>
      <c r="J2138" s="382">
        <v>999</v>
      </c>
      <c r="K2138" s="382">
        <v>99</v>
      </c>
      <c r="L2138" s="382">
        <v>2</v>
      </c>
      <c r="M2138" s="382">
        <v>99</v>
      </c>
      <c r="N2138" s="382">
        <v>99</v>
      </c>
      <c r="O2138" s="382">
        <v>99</v>
      </c>
      <c r="P2138" s="382">
        <v>99</v>
      </c>
      <c r="Q2138" s="382">
        <v>2</v>
      </c>
      <c r="R2138" s="382">
        <v>3</v>
      </c>
      <c r="S2138" s="468">
        <v>2</v>
      </c>
      <c r="T2138" s="468">
        <v>4</v>
      </c>
      <c r="U2138" s="468">
        <v>8.3333333333333357</v>
      </c>
      <c r="V2138" s="468">
        <v>0</v>
      </c>
      <c r="W2138" s="468">
        <v>0</v>
      </c>
      <c r="X2138" s="468">
        <v>0</v>
      </c>
      <c r="Y2138" s="468">
        <v>0</v>
      </c>
      <c r="Z2138" s="468">
        <v>9.4280904158163495E-2</v>
      </c>
      <c r="AA2138" s="468">
        <v>0</v>
      </c>
      <c r="AB2138" s="468">
        <v>1.4142135623730951</v>
      </c>
      <c r="AD2138" s="468">
        <v>100.00000000004688</v>
      </c>
      <c r="AF2138" s="468">
        <v>2.3622047244094486</v>
      </c>
      <c r="AG2138" s="468">
        <v>2.1389459274469536</v>
      </c>
      <c r="AH2138" s="468">
        <v>0</v>
      </c>
    </row>
    <row r="2139" spans="1:37" s="468" customFormat="1" ht="15.6">
      <c r="A2139" s="382">
        <v>16</v>
      </c>
      <c r="B2139" s="382">
        <v>380</v>
      </c>
      <c r="C2139" s="382">
        <v>2022</v>
      </c>
      <c r="D2139" s="382">
        <v>8</v>
      </c>
      <c r="E2139" s="382">
        <v>99</v>
      </c>
      <c r="F2139" s="382">
        <v>99</v>
      </c>
      <c r="G2139" s="382">
        <v>99</v>
      </c>
      <c r="H2139" s="382">
        <v>99</v>
      </c>
      <c r="I2139" s="382">
        <v>99</v>
      </c>
      <c r="J2139" s="382">
        <v>999</v>
      </c>
      <c r="K2139" s="382">
        <v>99</v>
      </c>
      <c r="L2139" s="382">
        <v>2</v>
      </c>
      <c r="M2139" s="382">
        <v>99</v>
      </c>
      <c r="N2139" s="382">
        <v>99</v>
      </c>
      <c r="O2139" s="382">
        <v>99</v>
      </c>
      <c r="P2139" s="382">
        <v>99</v>
      </c>
      <c r="Q2139" s="382">
        <v>13</v>
      </c>
      <c r="R2139" s="382">
        <v>38</v>
      </c>
      <c r="S2139" s="468">
        <v>2</v>
      </c>
      <c r="T2139" s="468">
        <v>2.0789473684210522</v>
      </c>
      <c r="U2139" s="468">
        <v>6.1052631578947372</v>
      </c>
      <c r="V2139" s="468">
        <v>0</v>
      </c>
      <c r="W2139" s="468">
        <v>0</v>
      </c>
      <c r="X2139" s="468">
        <v>0</v>
      </c>
      <c r="Y2139" s="468">
        <v>0</v>
      </c>
      <c r="Z2139" s="468">
        <v>1.5871104774369147</v>
      </c>
      <c r="AA2139" s="468">
        <v>0</v>
      </c>
      <c r="AB2139" s="468">
        <v>0.48021809449722808</v>
      </c>
      <c r="AD2139" s="468">
        <v>13.411380536834811</v>
      </c>
      <c r="AF2139" s="468">
        <v>2.9526029526029527</v>
      </c>
      <c r="AG2139" s="468">
        <v>1.8693396074386821</v>
      </c>
      <c r="AH2139" s="468">
        <v>0</v>
      </c>
      <c r="AI2139" s="468">
        <v>0</v>
      </c>
    </row>
    <row r="2140" spans="1:37" s="468" customFormat="1" ht="15.6">
      <c r="A2140" s="382">
        <v>16</v>
      </c>
      <c r="B2140" s="382">
        <v>381</v>
      </c>
      <c r="C2140" s="382">
        <v>2022</v>
      </c>
      <c r="D2140" s="382">
        <v>9</v>
      </c>
      <c r="E2140" s="382">
        <v>99</v>
      </c>
      <c r="F2140" s="382">
        <v>99</v>
      </c>
      <c r="G2140" s="382">
        <v>99</v>
      </c>
      <c r="H2140" s="382">
        <v>99</v>
      </c>
      <c r="I2140" s="382">
        <v>99</v>
      </c>
      <c r="J2140" s="382">
        <v>999</v>
      </c>
      <c r="K2140" s="382">
        <v>99</v>
      </c>
      <c r="L2140" s="382">
        <v>2</v>
      </c>
      <c r="M2140" s="382">
        <v>99</v>
      </c>
      <c r="N2140" s="382">
        <v>99</v>
      </c>
      <c r="O2140" s="382">
        <v>99</v>
      </c>
      <c r="P2140" s="382">
        <v>99</v>
      </c>
      <c r="Q2140" s="382">
        <v>22</v>
      </c>
      <c r="R2140" s="382">
        <v>116</v>
      </c>
      <c r="S2140" s="468">
        <v>2</v>
      </c>
      <c r="T2140" s="468">
        <v>2.2068965517241375</v>
      </c>
      <c r="U2140" s="468">
        <v>6.485344827586208</v>
      </c>
      <c r="V2140" s="468">
        <v>0</v>
      </c>
      <c r="W2140" s="468">
        <v>0</v>
      </c>
      <c r="X2140" s="468">
        <v>1.7241379310344827</v>
      </c>
      <c r="Y2140" s="468">
        <v>0</v>
      </c>
      <c r="Z2140" s="468">
        <v>2.7258739285222608</v>
      </c>
      <c r="AA2140" s="468">
        <v>0</v>
      </c>
      <c r="AB2140" s="468">
        <v>0.76018647189822786</v>
      </c>
      <c r="AD2140" s="468">
        <v>63.922469709600705</v>
      </c>
      <c r="AF2140" s="468">
        <v>6.6551921973608721</v>
      </c>
      <c r="AG2140" s="468">
        <v>4.2870982448142243</v>
      </c>
      <c r="AH2140" s="468">
        <v>2.5862068965517242</v>
      </c>
      <c r="AI2140" s="468">
        <v>0</v>
      </c>
    </row>
    <row r="2141" spans="1:37" s="468" customFormat="1" ht="15.6">
      <c r="A2141" s="382">
        <v>16</v>
      </c>
      <c r="B2141" s="382">
        <v>382</v>
      </c>
      <c r="C2141" s="382">
        <v>2022</v>
      </c>
      <c r="D2141" s="382">
        <v>10</v>
      </c>
      <c r="E2141" s="382">
        <v>99</v>
      </c>
      <c r="F2141" s="382">
        <v>99</v>
      </c>
      <c r="G2141" s="382">
        <v>99</v>
      </c>
      <c r="H2141" s="382">
        <v>99</v>
      </c>
      <c r="I2141" s="382">
        <v>99</v>
      </c>
      <c r="J2141" s="382">
        <v>999</v>
      </c>
      <c r="K2141" s="382">
        <v>99</v>
      </c>
      <c r="L2141" s="382">
        <v>2</v>
      </c>
      <c r="M2141" s="382">
        <v>99</v>
      </c>
      <c r="N2141" s="382">
        <v>99</v>
      </c>
      <c r="O2141" s="382">
        <v>99</v>
      </c>
      <c r="P2141" s="382">
        <v>99</v>
      </c>
      <c r="Q2141" s="382">
        <v>29</v>
      </c>
      <c r="R2141" s="382">
        <v>71</v>
      </c>
      <c r="S2141" s="468">
        <v>2</v>
      </c>
      <c r="T2141" s="468">
        <v>2.352112676056338</v>
      </c>
      <c r="U2141" s="468">
        <v>7.8845070422535182</v>
      </c>
      <c r="V2141" s="468">
        <v>0</v>
      </c>
      <c r="W2141" s="468">
        <v>0</v>
      </c>
      <c r="X2141" s="468">
        <v>2.8169014084507031</v>
      </c>
      <c r="Y2141" s="468">
        <v>0</v>
      </c>
      <c r="Z2141" s="468">
        <v>2.8821279251121039</v>
      </c>
      <c r="AA2141" s="468">
        <v>0</v>
      </c>
      <c r="AB2141" s="468">
        <v>0.90536105239370179</v>
      </c>
      <c r="AD2141" s="468">
        <v>-0.97842330462012195</v>
      </c>
      <c r="AF2141" s="468">
        <v>3.4167468719923</v>
      </c>
      <c r="AG2141" s="468">
        <v>2.5721847488466967</v>
      </c>
      <c r="AH2141" s="468">
        <v>1.4084507042253516</v>
      </c>
      <c r="AI2141" s="468">
        <v>0</v>
      </c>
    </row>
    <row r="2142" spans="1:37" s="468" customFormat="1" ht="15.6">
      <c r="A2142" s="382">
        <v>16</v>
      </c>
      <c r="B2142" s="382">
        <v>383</v>
      </c>
      <c r="C2142" s="382">
        <v>2022</v>
      </c>
      <c r="D2142" s="382">
        <v>11</v>
      </c>
      <c r="E2142" s="382">
        <v>99</v>
      </c>
      <c r="F2142" s="382">
        <v>99</v>
      </c>
      <c r="G2142" s="382">
        <v>99</v>
      </c>
      <c r="H2142" s="382">
        <v>99</v>
      </c>
      <c r="I2142" s="382">
        <v>99</v>
      </c>
      <c r="J2142" s="382">
        <v>999</v>
      </c>
      <c r="K2142" s="382">
        <v>99</v>
      </c>
      <c r="L2142" s="382">
        <v>2</v>
      </c>
      <c r="M2142" s="382">
        <v>99</v>
      </c>
      <c r="N2142" s="382">
        <v>99</v>
      </c>
      <c r="O2142" s="382">
        <v>99</v>
      </c>
      <c r="P2142" s="382">
        <v>99</v>
      </c>
      <c r="Q2142" s="382">
        <v>15</v>
      </c>
      <c r="R2142" s="382">
        <v>45</v>
      </c>
      <c r="S2142" s="468">
        <v>2</v>
      </c>
      <c r="T2142" s="468">
        <v>2.3333333333333339</v>
      </c>
      <c r="U2142" s="468">
        <v>7.1888888888888882</v>
      </c>
      <c r="V2142" s="468">
        <v>0</v>
      </c>
      <c r="W2142" s="468">
        <v>0</v>
      </c>
      <c r="X2142" s="468">
        <v>0</v>
      </c>
      <c r="Y2142" s="468">
        <v>0</v>
      </c>
      <c r="Z2142" s="468">
        <v>1.5130869435579162</v>
      </c>
      <c r="AA2142" s="468">
        <v>0</v>
      </c>
      <c r="AB2142" s="468">
        <v>0.94280904158206258</v>
      </c>
      <c r="AD2142" s="468">
        <v>-4.8809736438718572</v>
      </c>
      <c r="AF2142" s="468">
        <v>4.4955044955044956</v>
      </c>
      <c r="AG2142" s="468">
        <v>3.0445339557295608</v>
      </c>
      <c r="AH2142" s="468">
        <v>0</v>
      </c>
      <c r="AI2142" s="468">
        <v>1</v>
      </c>
      <c r="AJ2142" s="468">
        <v>88.3</v>
      </c>
      <c r="AK2142" s="468">
        <v>11.184295021065452</v>
      </c>
    </row>
    <row r="2143" spans="1:37" s="468" customFormat="1" ht="15.6">
      <c r="A2143" s="382">
        <v>16</v>
      </c>
      <c r="B2143" s="382">
        <v>384</v>
      </c>
      <c r="C2143" s="382">
        <v>2022</v>
      </c>
      <c r="D2143" s="382">
        <v>12</v>
      </c>
      <c r="E2143" s="382">
        <v>99</v>
      </c>
      <c r="F2143" s="382">
        <v>99</v>
      </c>
      <c r="G2143" s="382">
        <v>99</v>
      </c>
      <c r="H2143" s="382">
        <v>99</v>
      </c>
      <c r="I2143" s="382">
        <v>99</v>
      </c>
      <c r="J2143" s="382">
        <v>999</v>
      </c>
      <c r="K2143" s="382">
        <v>99</v>
      </c>
      <c r="L2143" s="382">
        <v>2</v>
      </c>
      <c r="M2143" s="382">
        <v>99</v>
      </c>
      <c r="N2143" s="382">
        <v>99</v>
      </c>
      <c r="O2143" s="382">
        <v>99</v>
      </c>
      <c r="P2143" s="382">
        <v>99</v>
      </c>
      <c r="Q2143" s="382">
        <v>5</v>
      </c>
      <c r="R2143" s="382">
        <v>15</v>
      </c>
      <c r="S2143" s="468">
        <v>2</v>
      </c>
      <c r="T2143" s="468">
        <v>2</v>
      </c>
      <c r="U2143" s="468">
        <v>6.2133333333333356</v>
      </c>
      <c r="V2143" s="468">
        <v>0</v>
      </c>
      <c r="W2143" s="468">
        <v>0</v>
      </c>
      <c r="X2143" s="468">
        <v>0</v>
      </c>
      <c r="Y2143" s="468">
        <v>0</v>
      </c>
      <c r="Z2143" s="468">
        <v>1.7153684411486889</v>
      </c>
      <c r="AA2143" s="468">
        <v>0</v>
      </c>
      <c r="AB2143" s="468">
        <v>0</v>
      </c>
      <c r="AF2143" s="468">
        <v>8.5227272727272734</v>
      </c>
      <c r="AG2143" s="468">
        <v>5.3581694837300224</v>
      </c>
      <c r="AH2143" s="468">
        <v>0</v>
      </c>
      <c r="AI2143" s="468">
        <v>0</v>
      </c>
    </row>
    <row r="2144" spans="1:37" s="468" customFormat="1" ht="15.6">
      <c r="A2144" s="382">
        <v>16</v>
      </c>
      <c r="B2144" s="382">
        <v>385</v>
      </c>
      <c r="C2144" s="382">
        <v>2022</v>
      </c>
      <c r="D2144" s="382">
        <v>1</v>
      </c>
      <c r="E2144" s="382">
        <v>99</v>
      </c>
      <c r="F2144" s="382">
        <v>99</v>
      </c>
      <c r="G2144" s="382">
        <v>99</v>
      </c>
      <c r="H2144" s="382">
        <v>99</v>
      </c>
      <c r="I2144" s="382">
        <v>99</v>
      </c>
      <c r="J2144" s="382">
        <v>999</v>
      </c>
      <c r="K2144" s="382">
        <v>99</v>
      </c>
      <c r="L2144" s="382">
        <v>3</v>
      </c>
      <c r="M2144" s="382">
        <v>99</v>
      </c>
      <c r="N2144" s="382">
        <v>99</v>
      </c>
      <c r="O2144" s="382">
        <v>99</v>
      </c>
      <c r="P2144" s="382">
        <v>99</v>
      </c>
      <c r="Q2144" s="382">
        <v>7</v>
      </c>
      <c r="R2144" s="382">
        <v>14</v>
      </c>
      <c r="S2144" s="468">
        <v>3</v>
      </c>
      <c r="T2144" s="468">
        <v>3.0714285714285721</v>
      </c>
      <c r="U2144" s="468">
        <v>6.0542857142857152</v>
      </c>
      <c r="V2144" s="468">
        <v>0</v>
      </c>
      <c r="W2144" s="468">
        <v>0</v>
      </c>
      <c r="X2144" s="468">
        <v>0</v>
      </c>
      <c r="Y2144" s="468">
        <v>0</v>
      </c>
      <c r="Z2144" s="468">
        <v>2.6026736645383797</v>
      </c>
      <c r="AA2144" s="468">
        <v>0</v>
      </c>
      <c r="AB2144" s="468">
        <v>1.4374722712498644</v>
      </c>
      <c r="AD2144" s="468">
        <v>78.861113955823015</v>
      </c>
      <c r="AF2144" s="468">
        <v>5.9071729957805905</v>
      </c>
      <c r="AG2144" s="468">
        <v>3.8312375132212946</v>
      </c>
      <c r="AH2144" s="468">
        <v>0</v>
      </c>
      <c r="AI2144" s="468">
        <v>0</v>
      </c>
    </row>
    <row r="2145" spans="1:37" s="468" customFormat="1" ht="15.6">
      <c r="A2145" s="382">
        <v>16</v>
      </c>
      <c r="B2145" s="382">
        <v>386</v>
      </c>
      <c r="C2145" s="382">
        <v>2022</v>
      </c>
      <c r="D2145" s="382">
        <v>2</v>
      </c>
      <c r="E2145" s="382">
        <v>99</v>
      </c>
      <c r="F2145" s="382">
        <v>99</v>
      </c>
      <c r="G2145" s="382">
        <v>99</v>
      </c>
      <c r="H2145" s="382">
        <v>99</v>
      </c>
      <c r="I2145" s="382">
        <v>99</v>
      </c>
      <c r="J2145" s="382">
        <v>999</v>
      </c>
      <c r="K2145" s="382">
        <v>99</v>
      </c>
      <c r="L2145" s="382">
        <v>3</v>
      </c>
      <c r="M2145" s="382">
        <v>99</v>
      </c>
      <c r="N2145" s="382">
        <v>99</v>
      </c>
      <c r="O2145" s="382">
        <v>99</v>
      </c>
      <c r="P2145" s="382">
        <v>99</v>
      </c>
      <c r="Q2145" s="382">
        <v>10</v>
      </c>
      <c r="R2145" s="382">
        <v>65</v>
      </c>
      <c r="S2145" s="468">
        <v>3</v>
      </c>
      <c r="T2145" s="468">
        <v>3.6615384615384623</v>
      </c>
      <c r="U2145" s="468">
        <v>8.4692307692307711</v>
      </c>
      <c r="V2145" s="468">
        <v>0</v>
      </c>
      <c r="W2145" s="468">
        <v>0</v>
      </c>
      <c r="X2145" s="468">
        <v>0</v>
      </c>
      <c r="Y2145" s="468">
        <v>0</v>
      </c>
      <c r="Z2145" s="468">
        <v>2.8136438502369683</v>
      </c>
      <c r="AA2145" s="468">
        <v>0</v>
      </c>
      <c r="AB2145" s="468">
        <v>1.4912764081295555</v>
      </c>
      <c r="AD2145" s="468">
        <v>46.207178569392923</v>
      </c>
      <c r="AF2145" s="468">
        <v>5.0154320987654319</v>
      </c>
      <c r="AG2145" s="468">
        <v>6.151319097583051</v>
      </c>
      <c r="AH2145" s="468">
        <v>0</v>
      </c>
      <c r="AI2145" s="468">
        <v>0</v>
      </c>
    </row>
    <row r="2146" spans="1:37" s="468" customFormat="1" ht="15.6">
      <c r="A2146" s="382">
        <v>16</v>
      </c>
      <c r="B2146" s="382">
        <v>387</v>
      </c>
      <c r="C2146" s="382">
        <v>2022</v>
      </c>
      <c r="D2146" s="382">
        <v>3</v>
      </c>
      <c r="E2146" s="382">
        <v>99</v>
      </c>
      <c r="F2146" s="382">
        <v>99</v>
      </c>
      <c r="G2146" s="382">
        <v>99</v>
      </c>
      <c r="H2146" s="382">
        <v>99</v>
      </c>
      <c r="I2146" s="382">
        <v>99</v>
      </c>
      <c r="J2146" s="382">
        <v>999</v>
      </c>
      <c r="K2146" s="382">
        <v>99</v>
      </c>
      <c r="L2146" s="382">
        <v>3</v>
      </c>
      <c r="M2146" s="382">
        <v>99</v>
      </c>
      <c r="N2146" s="382">
        <v>99</v>
      </c>
      <c r="O2146" s="382">
        <v>99</v>
      </c>
      <c r="P2146" s="382">
        <v>99</v>
      </c>
      <c r="Q2146" s="382">
        <v>34</v>
      </c>
      <c r="R2146" s="382">
        <v>161</v>
      </c>
      <c r="S2146" s="468">
        <v>3</v>
      </c>
      <c r="T2146" s="468">
        <v>3.4720496894409942</v>
      </c>
      <c r="U2146" s="468">
        <v>5.6335403726708062</v>
      </c>
      <c r="V2146" s="468">
        <v>0</v>
      </c>
      <c r="W2146" s="468">
        <v>0</v>
      </c>
      <c r="X2146" s="468">
        <v>1.2422360248447204</v>
      </c>
      <c r="Y2146" s="468">
        <v>0</v>
      </c>
      <c r="Z2146" s="468">
        <v>2.43616499607921</v>
      </c>
      <c r="AA2146" s="468">
        <v>0</v>
      </c>
      <c r="AB2146" s="468">
        <v>1.49973957077209</v>
      </c>
      <c r="AD2146" s="468">
        <v>18.283770088561795</v>
      </c>
      <c r="AF2146" s="468">
        <v>4.5699687766108443</v>
      </c>
      <c r="AG2146" s="468">
        <v>4.002824484752197</v>
      </c>
      <c r="AH2146" s="468">
        <v>0</v>
      </c>
      <c r="AI2146" s="468">
        <v>0</v>
      </c>
    </row>
    <row r="2147" spans="1:37" s="468" customFormat="1" ht="15.6">
      <c r="A2147" s="382">
        <v>16</v>
      </c>
      <c r="B2147" s="382">
        <v>388</v>
      </c>
      <c r="C2147" s="382">
        <v>2022</v>
      </c>
      <c r="D2147" s="382">
        <v>4</v>
      </c>
      <c r="E2147" s="382">
        <v>99</v>
      </c>
      <c r="F2147" s="382">
        <v>99</v>
      </c>
      <c r="G2147" s="382">
        <v>99</v>
      </c>
      <c r="H2147" s="382">
        <v>99</v>
      </c>
      <c r="I2147" s="382">
        <v>99</v>
      </c>
      <c r="J2147" s="382">
        <v>999</v>
      </c>
      <c r="K2147" s="382">
        <v>99</v>
      </c>
      <c r="L2147" s="382">
        <v>3</v>
      </c>
      <c r="M2147" s="382">
        <v>99</v>
      </c>
      <c r="N2147" s="382">
        <v>99</v>
      </c>
      <c r="O2147" s="382">
        <v>99</v>
      </c>
      <c r="P2147" s="382">
        <v>99</v>
      </c>
      <c r="Q2147" s="382">
        <v>30</v>
      </c>
      <c r="R2147" s="382">
        <v>116</v>
      </c>
      <c r="S2147" s="468">
        <v>3</v>
      </c>
      <c r="T2147" s="468">
        <v>2.568965517241379</v>
      </c>
      <c r="U2147" s="468">
        <v>4.8</v>
      </c>
      <c r="V2147" s="468">
        <v>0</v>
      </c>
      <c r="W2147" s="468">
        <v>0</v>
      </c>
      <c r="X2147" s="468">
        <v>0</v>
      </c>
      <c r="Y2147" s="468">
        <v>0</v>
      </c>
      <c r="Z2147" s="468">
        <v>1.4445498045865477</v>
      </c>
      <c r="AA2147" s="468">
        <v>0</v>
      </c>
      <c r="AB2147" s="468">
        <v>1.176084517334697</v>
      </c>
      <c r="AD2147" s="468">
        <v>18.876170787399097</v>
      </c>
      <c r="AF2147" s="468">
        <v>3.8032786885245904</v>
      </c>
      <c r="AG2147" s="468">
        <v>2.7648259321604671</v>
      </c>
      <c r="AH2147" s="468">
        <v>0</v>
      </c>
      <c r="AI2147" s="468">
        <v>8</v>
      </c>
      <c r="AJ2147" s="468">
        <v>70.974999999999994</v>
      </c>
      <c r="AK2147" s="468">
        <v>11.046459775119258</v>
      </c>
    </row>
    <row r="2148" spans="1:37" s="468" customFormat="1" ht="15.6">
      <c r="A2148" s="382">
        <v>16</v>
      </c>
      <c r="B2148" s="382">
        <v>389</v>
      </c>
      <c r="C2148" s="382">
        <v>2022</v>
      </c>
      <c r="D2148" s="382">
        <v>5</v>
      </c>
      <c r="E2148" s="382">
        <v>99</v>
      </c>
      <c r="F2148" s="382">
        <v>99</v>
      </c>
      <c r="G2148" s="382">
        <v>99</v>
      </c>
      <c r="H2148" s="382">
        <v>99</v>
      </c>
      <c r="I2148" s="382">
        <v>99</v>
      </c>
      <c r="J2148" s="382">
        <v>999</v>
      </c>
      <c r="K2148" s="382">
        <v>99</v>
      </c>
      <c r="L2148" s="382">
        <v>3</v>
      </c>
      <c r="M2148" s="382">
        <v>99</v>
      </c>
      <c r="N2148" s="382">
        <v>99</v>
      </c>
      <c r="O2148" s="382">
        <v>99</v>
      </c>
      <c r="P2148" s="382">
        <v>99</v>
      </c>
      <c r="Q2148" s="382">
        <v>17</v>
      </c>
      <c r="R2148" s="382">
        <v>114</v>
      </c>
      <c r="S2148" s="468">
        <v>3</v>
      </c>
      <c r="T2148" s="468">
        <v>2.763157894736842</v>
      </c>
      <c r="U2148" s="468">
        <v>5.1140350877192988</v>
      </c>
      <c r="V2148" s="468">
        <v>0</v>
      </c>
      <c r="W2148" s="468">
        <v>0</v>
      </c>
      <c r="X2148" s="468">
        <v>0</v>
      </c>
      <c r="Y2148" s="468">
        <v>0</v>
      </c>
      <c r="Z2148" s="468">
        <v>1.1370843904695731</v>
      </c>
      <c r="AA2148" s="468">
        <v>0</v>
      </c>
      <c r="AB2148" s="468">
        <v>1.3065464828743591</v>
      </c>
      <c r="AD2148" s="468">
        <v>28.860206242621196</v>
      </c>
      <c r="AF2148" s="468">
        <v>7.4074074074074083</v>
      </c>
      <c r="AG2148" s="468">
        <v>5.4199786175800657</v>
      </c>
      <c r="AH2148" s="468">
        <v>0</v>
      </c>
      <c r="AI2148" s="468">
        <v>0</v>
      </c>
    </row>
    <row r="2149" spans="1:37" s="468" customFormat="1" ht="15.6">
      <c r="A2149" s="382">
        <v>16</v>
      </c>
      <c r="B2149" s="382">
        <v>390</v>
      </c>
      <c r="C2149" s="382">
        <v>2022</v>
      </c>
      <c r="D2149" s="382">
        <v>6</v>
      </c>
      <c r="E2149" s="382">
        <v>99</v>
      </c>
      <c r="F2149" s="382">
        <v>99</v>
      </c>
      <c r="G2149" s="382">
        <v>99</v>
      </c>
      <c r="H2149" s="382">
        <v>99</v>
      </c>
      <c r="I2149" s="382">
        <v>99</v>
      </c>
      <c r="J2149" s="382">
        <v>999</v>
      </c>
      <c r="K2149" s="382">
        <v>99</v>
      </c>
      <c r="L2149" s="382">
        <v>3</v>
      </c>
      <c r="M2149" s="382">
        <v>99</v>
      </c>
      <c r="N2149" s="382">
        <v>99</v>
      </c>
      <c r="O2149" s="382">
        <v>99</v>
      </c>
      <c r="P2149" s="382">
        <v>99</v>
      </c>
      <c r="Q2149" s="382">
        <v>27</v>
      </c>
      <c r="R2149" s="382">
        <v>100</v>
      </c>
      <c r="S2149" s="468">
        <v>3</v>
      </c>
      <c r="T2149" s="468">
        <v>2.69</v>
      </c>
      <c r="U2149" s="468">
        <v>6.444</v>
      </c>
      <c r="V2149" s="468">
        <v>0</v>
      </c>
      <c r="W2149" s="468">
        <v>0</v>
      </c>
      <c r="X2149" s="468">
        <v>0</v>
      </c>
      <c r="Y2149" s="468">
        <v>0</v>
      </c>
      <c r="Z2149" s="468">
        <v>1.8076681111310244</v>
      </c>
      <c r="AA2149" s="468">
        <v>0</v>
      </c>
      <c r="AB2149" s="468">
        <v>1.3318783728253869</v>
      </c>
      <c r="AD2149" s="468">
        <v>16.433002812587738</v>
      </c>
      <c r="AF2149" s="468">
        <v>9.3196644920782852</v>
      </c>
      <c r="AG2149" s="468">
        <v>7.7388672719412019</v>
      </c>
      <c r="AH2149" s="468">
        <v>0</v>
      </c>
      <c r="AI2149" s="468">
        <v>0</v>
      </c>
    </row>
    <row r="2150" spans="1:37" s="468" customFormat="1" ht="15.6">
      <c r="A2150" s="382">
        <v>16</v>
      </c>
      <c r="B2150" s="382">
        <v>391</v>
      </c>
      <c r="C2150" s="382">
        <v>2022</v>
      </c>
      <c r="D2150" s="382">
        <v>7</v>
      </c>
      <c r="E2150" s="382">
        <v>99</v>
      </c>
      <c r="F2150" s="382">
        <v>99</v>
      </c>
      <c r="G2150" s="382">
        <v>99</v>
      </c>
      <c r="H2150" s="382">
        <v>99</v>
      </c>
      <c r="I2150" s="382">
        <v>99</v>
      </c>
      <c r="J2150" s="382">
        <v>999</v>
      </c>
      <c r="K2150" s="382">
        <v>99</v>
      </c>
      <c r="L2150" s="382">
        <v>3</v>
      </c>
      <c r="M2150" s="382">
        <v>99</v>
      </c>
      <c r="N2150" s="382">
        <v>99</v>
      </c>
      <c r="O2150" s="382">
        <v>99</v>
      </c>
      <c r="P2150" s="382">
        <v>99</v>
      </c>
      <c r="Q2150" s="382">
        <v>2</v>
      </c>
      <c r="R2150" s="382">
        <v>6</v>
      </c>
      <c r="S2150" s="468">
        <v>3</v>
      </c>
      <c r="T2150" s="468">
        <v>4</v>
      </c>
      <c r="U2150" s="468">
        <v>8.1</v>
      </c>
      <c r="V2150" s="468">
        <v>0</v>
      </c>
      <c r="W2150" s="468">
        <v>0</v>
      </c>
      <c r="X2150" s="468">
        <v>0</v>
      </c>
      <c r="Y2150" s="468">
        <v>0</v>
      </c>
      <c r="Z2150" s="468">
        <v>1.8779421361337736</v>
      </c>
      <c r="AA2150" s="468">
        <v>0</v>
      </c>
      <c r="AB2150" s="468">
        <v>1.4142135623730951</v>
      </c>
      <c r="AD2150" s="468">
        <v>15.061311370164336</v>
      </c>
      <c r="AF2150" s="468">
        <v>4.7244094488188972</v>
      </c>
      <c r="AG2150" s="468">
        <v>4.158110882956878</v>
      </c>
      <c r="AH2150" s="468">
        <v>0</v>
      </c>
      <c r="AI2150" s="468">
        <v>0</v>
      </c>
    </row>
    <row r="2151" spans="1:37" s="468" customFormat="1" ht="15.6">
      <c r="A2151" s="382">
        <v>16</v>
      </c>
      <c r="B2151" s="382">
        <v>392</v>
      </c>
      <c r="C2151" s="382">
        <v>2022</v>
      </c>
      <c r="D2151" s="382">
        <v>8</v>
      </c>
      <c r="E2151" s="382">
        <v>99</v>
      </c>
      <c r="F2151" s="382">
        <v>99</v>
      </c>
      <c r="G2151" s="382">
        <v>99</v>
      </c>
      <c r="H2151" s="382">
        <v>99</v>
      </c>
      <c r="I2151" s="382">
        <v>99</v>
      </c>
      <c r="J2151" s="382">
        <v>999</v>
      </c>
      <c r="K2151" s="382">
        <v>99</v>
      </c>
      <c r="L2151" s="382">
        <v>3</v>
      </c>
      <c r="M2151" s="382">
        <v>99</v>
      </c>
      <c r="N2151" s="382">
        <v>99</v>
      </c>
      <c r="O2151" s="382">
        <v>99</v>
      </c>
      <c r="P2151" s="382">
        <v>99</v>
      </c>
      <c r="Q2151" s="382">
        <v>26</v>
      </c>
      <c r="R2151" s="382">
        <v>129</v>
      </c>
      <c r="S2151" s="468">
        <v>3</v>
      </c>
      <c r="T2151" s="468">
        <v>2.6744186046511622</v>
      </c>
      <c r="U2151" s="468">
        <v>7.5418604651162786</v>
      </c>
      <c r="V2151" s="468">
        <v>0</v>
      </c>
      <c r="W2151" s="468">
        <v>0</v>
      </c>
      <c r="X2151" s="468">
        <v>0.77519379844961245</v>
      </c>
      <c r="Y2151" s="468">
        <v>0</v>
      </c>
      <c r="Z2151" s="468">
        <v>1.8054910935967423</v>
      </c>
      <c r="AA2151" s="468">
        <v>0</v>
      </c>
      <c r="AB2151" s="468">
        <v>1.2523639086359319</v>
      </c>
      <c r="AD2151" s="468">
        <v>8.7279260604032896</v>
      </c>
      <c r="AF2151" s="468">
        <v>10.023310023310025</v>
      </c>
      <c r="AG2151" s="468">
        <v>7.8391401037805792</v>
      </c>
      <c r="AH2151" s="468">
        <v>0</v>
      </c>
      <c r="AI2151" s="468">
        <v>0</v>
      </c>
    </row>
    <row r="2152" spans="1:37" s="468" customFormat="1" ht="15.6">
      <c r="A2152" s="382">
        <v>16</v>
      </c>
      <c r="B2152" s="382">
        <v>393</v>
      </c>
      <c r="C2152" s="382">
        <v>2022</v>
      </c>
      <c r="D2152" s="382">
        <v>9</v>
      </c>
      <c r="E2152" s="382">
        <v>99</v>
      </c>
      <c r="F2152" s="382">
        <v>99</v>
      </c>
      <c r="G2152" s="382">
        <v>99</v>
      </c>
      <c r="H2152" s="382">
        <v>99</v>
      </c>
      <c r="I2152" s="382">
        <v>99</v>
      </c>
      <c r="J2152" s="382">
        <v>999</v>
      </c>
      <c r="K2152" s="382">
        <v>99</v>
      </c>
      <c r="L2152" s="382">
        <v>3</v>
      </c>
      <c r="M2152" s="382">
        <v>99</v>
      </c>
      <c r="N2152" s="382">
        <v>99</v>
      </c>
      <c r="O2152" s="382">
        <v>99</v>
      </c>
      <c r="P2152" s="382">
        <v>99</v>
      </c>
      <c r="Q2152" s="382">
        <v>37</v>
      </c>
      <c r="R2152" s="382">
        <v>192</v>
      </c>
      <c r="S2152" s="468">
        <v>3</v>
      </c>
      <c r="T2152" s="468">
        <v>2.9427083333333335</v>
      </c>
      <c r="U2152" s="468">
        <v>9.4046875000000014</v>
      </c>
      <c r="V2152" s="468">
        <v>0</v>
      </c>
      <c r="W2152" s="468">
        <v>0</v>
      </c>
      <c r="X2152" s="468">
        <v>16.666666666666671</v>
      </c>
      <c r="Y2152" s="468">
        <v>0</v>
      </c>
      <c r="Z2152" s="468">
        <v>4.7177666090369108</v>
      </c>
      <c r="AA2152" s="468">
        <v>0</v>
      </c>
      <c r="AB2152" s="468">
        <v>1.3888878038190204</v>
      </c>
      <c r="AD2152" s="468">
        <v>65.517140425229996</v>
      </c>
      <c r="AF2152" s="468">
        <v>11.015490533562822</v>
      </c>
      <c r="AG2152" s="468">
        <v>10.290061545475263</v>
      </c>
      <c r="AH2152" s="468">
        <v>1.041666666666667</v>
      </c>
      <c r="AI2152" s="468">
        <v>1</v>
      </c>
      <c r="AJ2152" s="468">
        <v>85.8</v>
      </c>
      <c r="AK2152" s="468">
        <v>12.665668687968065</v>
      </c>
    </row>
    <row r="2153" spans="1:37" s="468" customFormat="1" ht="15.6">
      <c r="A2153" s="382">
        <v>16</v>
      </c>
      <c r="B2153" s="382">
        <v>394</v>
      </c>
      <c r="C2153" s="382">
        <v>2022</v>
      </c>
      <c r="D2153" s="382">
        <v>10</v>
      </c>
      <c r="E2153" s="382">
        <v>99</v>
      </c>
      <c r="F2153" s="382">
        <v>99</v>
      </c>
      <c r="G2153" s="382">
        <v>99</v>
      </c>
      <c r="H2153" s="382">
        <v>99</v>
      </c>
      <c r="I2153" s="382">
        <v>99</v>
      </c>
      <c r="J2153" s="382">
        <v>999</v>
      </c>
      <c r="K2153" s="382">
        <v>99</v>
      </c>
      <c r="L2153" s="382">
        <v>3</v>
      </c>
      <c r="M2153" s="382">
        <v>99</v>
      </c>
      <c r="N2153" s="382">
        <v>99</v>
      </c>
      <c r="O2153" s="382">
        <v>99</v>
      </c>
      <c r="P2153" s="382">
        <v>99</v>
      </c>
      <c r="Q2153" s="382">
        <v>50</v>
      </c>
      <c r="R2153" s="382">
        <v>121</v>
      </c>
      <c r="S2153" s="468">
        <v>3</v>
      </c>
      <c r="T2153" s="468">
        <v>2.6776859504132231</v>
      </c>
      <c r="U2153" s="468">
        <v>8.7917355371900783</v>
      </c>
      <c r="V2153" s="468">
        <v>0</v>
      </c>
      <c r="W2153" s="468">
        <v>0</v>
      </c>
      <c r="X2153" s="468">
        <v>6.6115702479338863</v>
      </c>
      <c r="Y2153" s="468">
        <v>0</v>
      </c>
      <c r="Z2153" s="468">
        <v>3.442120881297519</v>
      </c>
      <c r="AA2153" s="468">
        <v>0</v>
      </c>
      <c r="AB2153" s="468">
        <v>1.1868067861509084</v>
      </c>
      <c r="AD2153" s="468">
        <v>35.176477064457458</v>
      </c>
      <c r="AF2153" s="468">
        <v>5.8229066410009613</v>
      </c>
      <c r="AG2153" s="468">
        <v>4.8879780918597993</v>
      </c>
      <c r="AH2153" s="468">
        <v>0.82644628099173589</v>
      </c>
      <c r="AI2153" s="468">
        <v>2</v>
      </c>
      <c r="AJ2153" s="468">
        <v>77.5</v>
      </c>
      <c r="AK2153" s="468">
        <v>11.681129596279989</v>
      </c>
    </row>
    <row r="2154" spans="1:37" s="468" customFormat="1" ht="15.6">
      <c r="A2154" s="382">
        <v>16</v>
      </c>
      <c r="B2154" s="382">
        <v>395</v>
      </c>
      <c r="C2154" s="382">
        <v>2022</v>
      </c>
      <c r="D2154" s="382">
        <v>11</v>
      </c>
      <c r="E2154" s="382">
        <v>99</v>
      </c>
      <c r="F2154" s="382">
        <v>99</v>
      </c>
      <c r="G2154" s="382">
        <v>99</v>
      </c>
      <c r="H2154" s="382">
        <v>99</v>
      </c>
      <c r="I2154" s="382">
        <v>99</v>
      </c>
      <c r="J2154" s="382">
        <v>999</v>
      </c>
      <c r="K2154" s="382">
        <v>99</v>
      </c>
      <c r="L2154" s="382">
        <v>3</v>
      </c>
      <c r="M2154" s="382">
        <v>99</v>
      </c>
      <c r="N2154" s="382">
        <v>99</v>
      </c>
      <c r="O2154" s="382">
        <v>99</v>
      </c>
      <c r="P2154" s="382">
        <v>99</v>
      </c>
      <c r="Q2154" s="382">
        <v>22</v>
      </c>
      <c r="R2154" s="382">
        <v>71</v>
      </c>
      <c r="S2154" s="468">
        <v>3</v>
      </c>
      <c r="T2154" s="468">
        <v>2.8028169014084514</v>
      </c>
      <c r="U2154" s="468">
        <v>8.1563380281690137</v>
      </c>
      <c r="V2154" s="468">
        <v>0</v>
      </c>
      <c r="W2154" s="468">
        <v>0</v>
      </c>
      <c r="X2154" s="468">
        <v>0</v>
      </c>
      <c r="Y2154" s="468">
        <v>0</v>
      </c>
      <c r="Z2154" s="468">
        <v>1.7776176805295623</v>
      </c>
      <c r="AA2154" s="468">
        <v>0</v>
      </c>
      <c r="AB2154" s="468">
        <v>1.3281324207466239</v>
      </c>
      <c r="AD2154" s="468">
        <v>-10.685337261469924</v>
      </c>
      <c r="AF2154" s="468">
        <v>7.0929070929070948</v>
      </c>
      <c r="AG2154" s="468">
        <v>5.4500451739195954</v>
      </c>
      <c r="AH2154" s="468">
        <v>0</v>
      </c>
      <c r="AI2154" s="468">
        <v>1</v>
      </c>
      <c r="AJ2154" s="468">
        <v>89.4</v>
      </c>
      <c r="AK2154" s="468">
        <v>8.3972811484632253</v>
      </c>
    </row>
    <row r="2155" spans="1:37" s="468" customFormat="1" ht="15.6">
      <c r="A2155" s="382">
        <v>16</v>
      </c>
      <c r="B2155" s="382">
        <v>396</v>
      </c>
      <c r="C2155" s="382">
        <v>2022</v>
      </c>
      <c r="D2155" s="382">
        <v>12</v>
      </c>
      <c r="E2155" s="382">
        <v>99</v>
      </c>
      <c r="F2155" s="382">
        <v>99</v>
      </c>
      <c r="G2155" s="382">
        <v>99</v>
      </c>
      <c r="H2155" s="382">
        <v>99</v>
      </c>
      <c r="I2155" s="382">
        <v>99</v>
      </c>
      <c r="J2155" s="382">
        <v>999</v>
      </c>
      <c r="K2155" s="382">
        <v>99</v>
      </c>
      <c r="L2155" s="382">
        <v>3</v>
      </c>
      <c r="M2155" s="382">
        <v>99</v>
      </c>
      <c r="N2155" s="382">
        <v>99</v>
      </c>
      <c r="O2155" s="382">
        <v>99</v>
      </c>
      <c r="P2155" s="382">
        <v>99</v>
      </c>
      <c r="Q2155" s="382">
        <v>2</v>
      </c>
      <c r="R2155" s="382">
        <v>6</v>
      </c>
      <c r="S2155" s="468">
        <v>3</v>
      </c>
      <c r="T2155" s="468">
        <v>2.5</v>
      </c>
      <c r="U2155" s="468">
        <v>6.1333333333333355</v>
      </c>
      <c r="V2155" s="468">
        <v>0</v>
      </c>
      <c r="W2155" s="468">
        <v>0</v>
      </c>
      <c r="X2155" s="468">
        <v>0</v>
      </c>
      <c r="Y2155" s="468">
        <v>0</v>
      </c>
      <c r="Z2155" s="468">
        <v>0.75203427817856316</v>
      </c>
      <c r="AA2155" s="468">
        <v>0</v>
      </c>
      <c r="AB2155" s="468">
        <v>1.1180339887498949</v>
      </c>
      <c r="AD2155" s="468">
        <v>-91.183012928715868</v>
      </c>
      <c r="AF2155" s="468">
        <v>3.4090909090909096</v>
      </c>
      <c r="AG2155" s="468">
        <v>2.1156720708290218</v>
      </c>
      <c r="AH2155" s="468">
        <v>0</v>
      </c>
      <c r="AI2155" s="468">
        <v>0</v>
      </c>
    </row>
    <row r="2156" spans="1:37" s="468" customFormat="1" ht="15.6">
      <c r="A2156" s="382">
        <v>16</v>
      </c>
      <c r="B2156" s="382">
        <v>397</v>
      </c>
      <c r="C2156" s="382">
        <v>2022</v>
      </c>
      <c r="D2156" s="382">
        <v>1</v>
      </c>
      <c r="E2156" s="382">
        <v>99</v>
      </c>
      <c r="F2156" s="382">
        <v>99</v>
      </c>
      <c r="G2156" s="382">
        <v>99</v>
      </c>
      <c r="H2156" s="382">
        <v>99</v>
      </c>
      <c r="I2156" s="382">
        <v>99</v>
      </c>
      <c r="J2156" s="382">
        <v>999</v>
      </c>
      <c r="K2156" s="382">
        <v>99</v>
      </c>
      <c r="L2156" s="382">
        <v>4</v>
      </c>
      <c r="M2156" s="382">
        <v>99</v>
      </c>
      <c r="N2156" s="382">
        <v>99</v>
      </c>
      <c r="O2156" s="382">
        <v>99</v>
      </c>
      <c r="P2156" s="382">
        <v>99</v>
      </c>
      <c r="Q2156" s="382">
        <v>10</v>
      </c>
      <c r="R2156" s="382">
        <v>42</v>
      </c>
      <c r="S2156" s="468">
        <v>4</v>
      </c>
      <c r="T2156" s="468">
        <v>3.7857142857142847</v>
      </c>
      <c r="U2156" s="468">
        <v>7.0192857142857115</v>
      </c>
      <c r="V2156" s="468">
        <v>0</v>
      </c>
      <c r="W2156" s="468">
        <v>0</v>
      </c>
      <c r="X2156" s="468">
        <v>0</v>
      </c>
      <c r="Y2156" s="468">
        <v>0</v>
      </c>
      <c r="Z2156" s="468">
        <v>2.4705931357018045</v>
      </c>
      <c r="AA2156" s="468">
        <v>0</v>
      </c>
      <c r="AB2156" s="468">
        <v>1.4725377234348789</v>
      </c>
      <c r="AD2156" s="468">
        <v>69.519069240841233</v>
      </c>
      <c r="AF2156" s="468">
        <v>17.721518987341764</v>
      </c>
      <c r="AG2156" s="468">
        <v>13.325709429834475</v>
      </c>
      <c r="AH2156" s="468">
        <v>0</v>
      </c>
      <c r="AI2156" s="468">
        <v>0</v>
      </c>
    </row>
    <row r="2157" spans="1:37" s="468" customFormat="1" ht="15.6">
      <c r="A2157" s="382">
        <v>16</v>
      </c>
      <c r="B2157" s="382">
        <v>398</v>
      </c>
      <c r="C2157" s="382">
        <v>2022</v>
      </c>
      <c r="D2157" s="382">
        <v>2</v>
      </c>
      <c r="E2157" s="382">
        <v>99</v>
      </c>
      <c r="F2157" s="382">
        <v>99</v>
      </c>
      <c r="G2157" s="382">
        <v>99</v>
      </c>
      <c r="H2157" s="382">
        <v>99</v>
      </c>
      <c r="I2157" s="382">
        <v>99</v>
      </c>
      <c r="J2157" s="382">
        <v>999</v>
      </c>
      <c r="K2157" s="382">
        <v>99</v>
      </c>
      <c r="L2157" s="382">
        <v>4</v>
      </c>
      <c r="M2157" s="382">
        <v>99</v>
      </c>
      <c r="N2157" s="382">
        <v>99</v>
      </c>
      <c r="O2157" s="382">
        <v>99</v>
      </c>
      <c r="P2157" s="382">
        <v>99</v>
      </c>
      <c r="Q2157" s="382">
        <v>25</v>
      </c>
      <c r="R2157" s="382">
        <v>206</v>
      </c>
      <c r="S2157" s="468">
        <v>4</v>
      </c>
      <c r="T2157" s="468">
        <v>4.7233009708737876</v>
      </c>
      <c r="U2157" s="468">
        <v>7.3004854368932062</v>
      </c>
      <c r="V2157" s="468">
        <v>0</v>
      </c>
      <c r="W2157" s="468">
        <v>0</v>
      </c>
      <c r="X2157" s="468">
        <v>0</v>
      </c>
      <c r="Y2157" s="468">
        <v>0</v>
      </c>
      <c r="Z2157" s="468">
        <v>2.782303606112031</v>
      </c>
      <c r="AA2157" s="468">
        <v>0</v>
      </c>
      <c r="AB2157" s="468">
        <v>1.0502615377923945</v>
      </c>
      <c r="AD2157" s="468">
        <v>7.2309643293632675</v>
      </c>
      <c r="AF2157" s="468">
        <v>15.895061728395056</v>
      </c>
      <c r="AG2157" s="468">
        <v>16.804666286748684</v>
      </c>
      <c r="AH2157" s="468">
        <v>0</v>
      </c>
      <c r="AI2157" s="468">
        <v>2</v>
      </c>
      <c r="AJ2157" s="468">
        <v>89.1</v>
      </c>
      <c r="AK2157" s="468">
        <v>11.36774311499874</v>
      </c>
    </row>
    <row r="2158" spans="1:37" s="468" customFormat="1" ht="15.6">
      <c r="A2158" s="382">
        <v>16</v>
      </c>
      <c r="B2158" s="382">
        <v>399</v>
      </c>
      <c r="C2158" s="382">
        <v>2022</v>
      </c>
      <c r="D2158" s="382">
        <v>3</v>
      </c>
      <c r="E2158" s="382">
        <v>99</v>
      </c>
      <c r="F2158" s="382">
        <v>99</v>
      </c>
      <c r="G2158" s="382">
        <v>99</v>
      </c>
      <c r="H2158" s="382">
        <v>99</v>
      </c>
      <c r="I2158" s="382">
        <v>99</v>
      </c>
      <c r="J2158" s="382">
        <v>999</v>
      </c>
      <c r="K2158" s="382">
        <v>99</v>
      </c>
      <c r="L2158" s="382">
        <v>4</v>
      </c>
      <c r="M2158" s="382">
        <v>99</v>
      </c>
      <c r="N2158" s="382">
        <v>99</v>
      </c>
      <c r="O2158" s="382">
        <v>99</v>
      </c>
      <c r="P2158" s="382">
        <v>99</v>
      </c>
      <c r="Q2158" s="382">
        <v>69</v>
      </c>
      <c r="R2158" s="382">
        <v>576</v>
      </c>
      <c r="S2158" s="468">
        <v>4</v>
      </c>
      <c r="T2158" s="468">
        <v>4.3489583333333321</v>
      </c>
      <c r="U2158" s="468">
        <v>5.8736111111111082</v>
      </c>
      <c r="V2158" s="468">
        <v>0</v>
      </c>
      <c r="W2158" s="468">
        <v>0</v>
      </c>
      <c r="X2158" s="468">
        <v>1.5625</v>
      </c>
      <c r="Y2158" s="468">
        <v>0</v>
      </c>
      <c r="Z2158" s="468">
        <v>2.4274182132666833</v>
      </c>
      <c r="AA2158" s="468">
        <v>0</v>
      </c>
      <c r="AB2158" s="468">
        <v>1.3455555537635331</v>
      </c>
      <c r="AD2158" s="468">
        <v>22.292769111173367</v>
      </c>
      <c r="AF2158" s="468">
        <v>16.349701958558047</v>
      </c>
      <c r="AG2158" s="468">
        <v>14.930932521293965</v>
      </c>
      <c r="AH2158" s="468">
        <v>0.34722222222222221</v>
      </c>
      <c r="AI2158" s="468">
        <v>0</v>
      </c>
    </row>
    <row r="2159" spans="1:37" s="468" customFormat="1" ht="15.6">
      <c r="A2159" s="382">
        <v>16</v>
      </c>
      <c r="B2159" s="382">
        <v>400</v>
      </c>
      <c r="C2159" s="382">
        <v>2022</v>
      </c>
      <c r="D2159" s="382">
        <v>4</v>
      </c>
      <c r="E2159" s="382">
        <v>99</v>
      </c>
      <c r="F2159" s="382">
        <v>99</v>
      </c>
      <c r="G2159" s="382">
        <v>99</v>
      </c>
      <c r="H2159" s="382">
        <v>99</v>
      </c>
      <c r="I2159" s="382">
        <v>99</v>
      </c>
      <c r="J2159" s="382">
        <v>999</v>
      </c>
      <c r="K2159" s="382">
        <v>99</v>
      </c>
      <c r="L2159" s="382">
        <v>4</v>
      </c>
      <c r="M2159" s="382">
        <v>99</v>
      </c>
      <c r="N2159" s="382">
        <v>99</v>
      </c>
      <c r="O2159" s="382">
        <v>99</v>
      </c>
      <c r="P2159" s="382">
        <v>99</v>
      </c>
      <c r="Q2159" s="382">
        <v>51</v>
      </c>
      <c r="R2159" s="382">
        <v>368</v>
      </c>
      <c r="S2159" s="468">
        <v>4</v>
      </c>
      <c r="T2159" s="468">
        <v>3.7010869565217392</v>
      </c>
      <c r="U2159" s="468">
        <v>5.6385869565217392</v>
      </c>
      <c r="V2159" s="468">
        <v>0</v>
      </c>
      <c r="W2159" s="468">
        <v>0</v>
      </c>
      <c r="X2159" s="468">
        <v>0</v>
      </c>
      <c r="Y2159" s="468">
        <v>0</v>
      </c>
      <c r="Z2159" s="468">
        <v>1.5076544419566404</v>
      </c>
      <c r="AA2159" s="468">
        <v>0</v>
      </c>
      <c r="AB2159" s="468">
        <v>1.5154275164639035</v>
      </c>
      <c r="AD2159" s="468">
        <v>11.86327076088396</v>
      </c>
      <c r="AF2159" s="468">
        <v>12.065573770491797</v>
      </c>
      <c r="AG2159" s="468">
        <v>10.303544916007487</v>
      </c>
      <c r="AH2159" s="468">
        <v>0</v>
      </c>
      <c r="AI2159" s="468">
        <v>20</v>
      </c>
      <c r="AJ2159" s="468">
        <v>75.05</v>
      </c>
      <c r="AK2159" s="468">
        <v>12.62476181712227</v>
      </c>
    </row>
    <row r="2160" spans="1:37" s="468" customFormat="1" ht="15.6">
      <c r="A2160" s="382">
        <v>16</v>
      </c>
      <c r="B2160" s="382">
        <v>401</v>
      </c>
      <c r="C2160" s="382">
        <v>2022</v>
      </c>
      <c r="D2160" s="382">
        <v>5</v>
      </c>
      <c r="E2160" s="382">
        <v>99</v>
      </c>
      <c r="F2160" s="382">
        <v>99</v>
      </c>
      <c r="G2160" s="382">
        <v>99</v>
      </c>
      <c r="H2160" s="382">
        <v>99</v>
      </c>
      <c r="I2160" s="382">
        <v>99</v>
      </c>
      <c r="J2160" s="382">
        <v>999</v>
      </c>
      <c r="K2160" s="382">
        <v>99</v>
      </c>
      <c r="L2160" s="382">
        <v>4</v>
      </c>
      <c r="M2160" s="382">
        <v>99</v>
      </c>
      <c r="N2160" s="382">
        <v>99</v>
      </c>
      <c r="O2160" s="382">
        <v>99</v>
      </c>
      <c r="P2160" s="382">
        <v>99</v>
      </c>
      <c r="Q2160" s="382">
        <v>29</v>
      </c>
      <c r="R2160" s="382">
        <v>156</v>
      </c>
      <c r="S2160" s="468">
        <v>4</v>
      </c>
      <c r="T2160" s="468">
        <v>3.6153846153846145</v>
      </c>
      <c r="U2160" s="468">
        <v>5.7076923076923087</v>
      </c>
      <c r="V2160" s="468">
        <v>0</v>
      </c>
      <c r="W2160" s="468">
        <v>0</v>
      </c>
      <c r="X2160" s="468">
        <v>0</v>
      </c>
      <c r="Y2160" s="468">
        <v>0</v>
      </c>
      <c r="Z2160" s="468">
        <v>1.2755862634811672</v>
      </c>
      <c r="AA2160" s="468">
        <v>0</v>
      </c>
      <c r="AB2160" s="468">
        <v>1.5336463105674534</v>
      </c>
      <c r="AD2160" s="468">
        <v>7.818776425680845</v>
      </c>
      <c r="AF2160" s="468">
        <v>10.1364522417154</v>
      </c>
      <c r="AG2160" s="468">
        <v>8.2777855250313745</v>
      </c>
      <c r="AH2160" s="468">
        <v>0</v>
      </c>
      <c r="AI2160" s="468">
        <v>0</v>
      </c>
    </row>
    <row r="2161" spans="1:37" s="468" customFormat="1" ht="15.6">
      <c r="A2161" s="382">
        <v>16</v>
      </c>
      <c r="B2161" s="382">
        <v>402</v>
      </c>
      <c r="C2161" s="382">
        <v>2022</v>
      </c>
      <c r="D2161" s="382">
        <v>6</v>
      </c>
      <c r="E2161" s="382">
        <v>99</v>
      </c>
      <c r="F2161" s="382">
        <v>99</v>
      </c>
      <c r="G2161" s="382">
        <v>99</v>
      </c>
      <c r="H2161" s="382">
        <v>99</v>
      </c>
      <c r="I2161" s="382">
        <v>99</v>
      </c>
      <c r="J2161" s="382">
        <v>999</v>
      </c>
      <c r="K2161" s="382">
        <v>99</v>
      </c>
      <c r="L2161" s="382">
        <v>4</v>
      </c>
      <c r="M2161" s="382">
        <v>99</v>
      </c>
      <c r="N2161" s="382">
        <v>99</v>
      </c>
      <c r="O2161" s="382">
        <v>99</v>
      </c>
      <c r="P2161" s="382">
        <v>99</v>
      </c>
      <c r="Q2161" s="382">
        <v>41</v>
      </c>
      <c r="R2161" s="382">
        <v>176</v>
      </c>
      <c r="S2161" s="468">
        <v>4</v>
      </c>
      <c r="T2161" s="468">
        <v>3.2613636363636358</v>
      </c>
      <c r="U2161" s="468">
        <v>6.7323863636363628</v>
      </c>
      <c r="V2161" s="468">
        <v>0</v>
      </c>
      <c r="W2161" s="468">
        <v>0</v>
      </c>
      <c r="X2161" s="468">
        <v>0</v>
      </c>
      <c r="Y2161" s="468">
        <v>0</v>
      </c>
      <c r="Z2161" s="468">
        <v>1.7928922129026037</v>
      </c>
      <c r="AA2161" s="468">
        <v>0</v>
      </c>
      <c r="AB2161" s="468">
        <v>1.5484179476148778</v>
      </c>
      <c r="AD2161" s="468">
        <v>-15.040831950973228</v>
      </c>
      <c r="AF2161" s="468">
        <v>16.402609506057786</v>
      </c>
      <c r="AG2161" s="468">
        <v>14.229956285728012</v>
      </c>
      <c r="AH2161" s="468">
        <v>0</v>
      </c>
      <c r="AI2161" s="468">
        <v>0</v>
      </c>
    </row>
    <row r="2162" spans="1:37" s="468" customFormat="1" ht="15.6">
      <c r="A2162" s="382">
        <v>16</v>
      </c>
      <c r="B2162" s="382">
        <v>403</v>
      </c>
      <c r="C2162" s="382">
        <v>2022</v>
      </c>
      <c r="D2162" s="382">
        <v>7</v>
      </c>
      <c r="E2162" s="382">
        <v>99</v>
      </c>
      <c r="F2162" s="382">
        <v>99</v>
      </c>
      <c r="G2162" s="382">
        <v>99</v>
      </c>
      <c r="H2162" s="382">
        <v>99</v>
      </c>
      <c r="I2162" s="382">
        <v>99</v>
      </c>
      <c r="J2162" s="382">
        <v>999</v>
      </c>
      <c r="K2162" s="382">
        <v>99</v>
      </c>
      <c r="L2162" s="382">
        <v>4</v>
      </c>
      <c r="M2162" s="382">
        <v>99</v>
      </c>
      <c r="N2162" s="382">
        <v>99</v>
      </c>
      <c r="O2162" s="382">
        <v>99</v>
      </c>
      <c r="P2162" s="382">
        <v>99</v>
      </c>
      <c r="Q2162" s="382">
        <v>10</v>
      </c>
      <c r="R2162" s="382">
        <v>28</v>
      </c>
      <c r="S2162" s="468">
        <v>4</v>
      </c>
      <c r="T2162" s="468">
        <v>3.8214285714285721</v>
      </c>
      <c r="U2162" s="468">
        <v>8.6321428571428616</v>
      </c>
      <c r="V2162" s="468">
        <v>0</v>
      </c>
      <c r="W2162" s="468">
        <v>0</v>
      </c>
      <c r="X2162" s="468">
        <v>0</v>
      </c>
      <c r="Y2162" s="468">
        <v>0</v>
      </c>
      <c r="Z2162" s="468">
        <v>2.2942558039324101</v>
      </c>
      <c r="AA2162" s="468">
        <v>0</v>
      </c>
      <c r="AB2162" s="468">
        <v>1.4651565354832861</v>
      </c>
      <c r="AD2162" s="468">
        <v>43.838213253021088</v>
      </c>
      <c r="AF2162" s="468">
        <v>22.047244094488189</v>
      </c>
      <c r="AG2162" s="468">
        <v>20.679329226557151</v>
      </c>
      <c r="AH2162" s="468">
        <v>0</v>
      </c>
      <c r="AI2162" s="468">
        <v>0</v>
      </c>
    </row>
    <row r="2163" spans="1:37" s="468" customFormat="1" ht="15.6">
      <c r="A2163" s="382">
        <v>16</v>
      </c>
      <c r="B2163" s="382">
        <v>404</v>
      </c>
      <c r="C2163" s="382">
        <v>2022</v>
      </c>
      <c r="D2163" s="382">
        <v>8</v>
      </c>
      <c r="E2163" s="382">
        <v>99</v>
      </c>
      <c r="F2163" s="382">
        <v>99</v>
      </c>
      <c r="G2163" s="382">
        <v>99</v>
      </c>
      <c r="H2163" s="382">
        <v>99</v>
      </c>
      <c r="I2163" s="382">
        <v>99</v>
      </c>
      <c r="J2163" s="382">
        <v>999</v>
      </c>
      <c r="K2163" s="382">
        <v>99</v>
      </c>
      <c r="L2163" s="382">
        <v>4</v>
      </c>
      <c r="M2163" s="382">
        <v>99</v>
      </c>
      <c r="N2163" s="382">
        <v>99</v>
      </c>
      <c r="O2163" s="382">
        <v>99</v>
      </c>
      <c r="P2163" s="382">
        <v>99</v>
      </c>
      <c r="Q2163" s="382">
        <v>44</v>
      </c>
      <c r="R2163" s="382">
        <v>264</v>
      </c>
      <c r="S2163" s="468">
        <v>4</v>
      </c>
      <c r="T2163" s="468">
        <v>3.0946969696969697</v>
      </c>
      <c r="U2163" s="468">
        <v>8.3746212121212125</v>
      </c>
      <c r="V2163" s="468">
        <v>0</v>
      </c>
      <c r="W2163" s="468">
        <v>0</v>
      </c>
      <c r="X2163" s="468">
        <v>0</v>
      </c>
      <c r="Y2163" s="468">
        <v>0</v>
      </c>
      <c r="Z2163" s="468">
        <v>2.0764370362740703</v>
      </c>
      <c r="AA2163" s="468">
        <v>0</v>
      </c>
      <c r="AB2163" s="468">
        <v>1.4624499159484003</v>
      </c>
      <c r="AD2163" s="468">
        <v>44.697670687456494</v>
      </c>
      <c r="AF2163" s="468">
        <v>20.512820512820511</v>
      </c>
      <c r="AG2163" s="468">
        <v>17.814323008992162</v>
      </c>
      <c r="AH2163" s="468">
        <v>0.75757575757575757</v>
      </c>
      <c r="AI2163" s="468">
        <v>4</v>
      </c>
      <c r="AJ2163" s="468">
        <v>82.85</v>
      </c>
      <c r="AK2163" s="468">
        <v>12.631514150978056</v>
      </c>
    </row>
    <row r="2164" spans="1:37" s="468" customFormat="1" ht="15.6">
      <c r="A2164" s="382">
        <v>16</v>
      </c>
      <c r="B2164" s="382">
        <v>405</v>
      </c>
      <c r="C2164" s="382">
        <v>2022</v>
      </c>
      <c r="D2164" s="382">
        <v>9</v>
      </c>
      <c r="E2164" s="382">
        <v>99</v>
      </c>
      <c r="F2164" s="382">
        <v>99</v>
      </c>
      <c r="G2164" s="382">
        <v>99</v>
      </c>
      <c r="H2164" s="382">
        <v>99</v>
      </c>
      <c r="I2164" s="382">
        <v>99</v>
      </c>
      <c r="J2164" s="382">
        <v>999</v>
      </c>
      <c r="K2164" s="382">
        <v>99</v>
      </c>
      <c r="L2164" s="382">
        <v>4</v>
      </c>
      <c r="M2164" s="382">
        <v>99</v>
      </c>
      <c r="N2164" s="382">
        <v>99</v>
      </c>
      <c r="O2164" s="382">
        <v>99</v>
      </c>
      <c r="P2164" s="382">
        <v>99</v>
      </c>
      <c r="Q2164" s="382">
        <v>50</v>
      </c>
      <c r="R2164" s="382">
        <v>274</v>
      </c>
      <c r="S2164" s="468">
        <v>4</v>
      </c>
      <c r="T2164" s="468">
        <v>3.4452554744525545</v>
      </c>
      <c r="U2164" s="468">
        <v>9.4664233576642403</v>
      </c>
      <c r="V2164" s="468">
        <v>0</v>
      </c>
      <c r="W2164" s="468">
        <v>0</v>
      </c>
      <c r="X2164" s="468">
        <v>9.8540145985401466</v>
      </c>
      <c r="Y2164" s="468">
        <v>0</v>
      </c>
      <c r="Z2164" s="468">
        <v>3.9687975963652025</v>
      </c>
      <c r="AA2164" s="468">
        <v>0</v>
      </c>
      <c r="AB2164" s="468">
        <v>1.7733621333220939</v>
      </c>
      <c r="AD2164" s="468">
        <v>46.425850608235933</v>
      </c>
      <c r="AF2164" s="468">
        <v>15.720022948938611</v>
      </c>
      <c r="AG2164" s="468">
        <v>14.781171643492138</v>
      </c>
      <c r="AH2164" s="468">
        <v>0</v>
      </c>
      <c r="AI2164" s="468">
        <v>4</v>
      </c>
      <c r="AJ2164" s="468">
        <v>89.125</v>
      </c>
      <c r="AK2164" s="468">
        <v>14.634149766263846</v>
      </c>
    </row>
    <row r="2165" spans="1:37" s="468" customFormat="1" ht="15.6">
      <c r="A2165" s="382">
        <v>16</v>
      </c>
      <c r="B2165" s="382">
        <v>406</v>
      </c>
      <c r="C2165" s="382">
        <v>2022</v>
      </c>
      <c r="D2165" s="382">
        <v>10</v>
      </c>
      <c r="E2165" s="382">
        <v>99</v>
      </c>
      <c r="F2165" s="382">
        <v>99</v>
      </c>
      <c r="G2165" s="382">
        <v>99</v>
      </c>
      <c r="H2165" s="382">
        <v>99</v>
      </c>
      <c r="I2165" s="382">
        <v>99</v>
      </c>
      <c r="J2165" s="382">
        <v>999</v>
      </c>
      <c r="K2165" s="382">
        <v>99</v>
      </c>
      <c r="L2165" s="382">
        <v>4</v>
      </c>
      <c r="M2165" s="382">
        <v>99</v>
      </c>
      <c r="N2165" s="382">
        <v>99</v>
      </c>
      <c r="O2165" s="382">
        <v>99</v>
      </c>
      <c r="P2165" s="382">
        <v>99</v>
      </c>
      <c r="Q2165" s="382">
        <v>79</v>
      </c>
      <c r="R2165" s="382">
        <v>228</v>
      </c>
      <c r="S2165" s="468">
        <v>4</v>
      </c>
      <c r="T2165" s="468">
        <v>3.442982456140351</v>
      </c>
      <c r="U2165" s="468">
        <v>8.8399122807017569</v>
      </c>
      <c r="V2165" s="468">
        <v>0</v>
      </c>
      <c r="W2165" s="468">
        <v>0</v>
      </c>
      <c r="X2165" s="468">
        <v>2.6315789473684221</v>
      </c>
      <c r="Y2165" s="468">
        <v>0</v>
      </c>
      <c r="Z2165" s="468">
        <v>2.6492359029535719</v>
      </c>
      <c r="AA2165" s="468">
        <v>0</v>
      </c>
      <c r="AB2165" s="468">
        <v>1.4693637063186902</v>
      </c>
      <c r="AD2165" s="468">
        <v>24.50260673245808</v>
      </c>
      <c r="AF2165" s="468">
        <v>10.972088546679498</v>
      </c>
      <c r="AG2165" s="468">
        <v>9.2608759580216518</v>
      </c>
      <c r="AH2165" s="468">
        <v>2.6315789473684221</v>
      </c>
      <c r="AI2165" s="468">
        <v>12</v>
      </c>
      <c r="AJ2165" s="468">
        <v>80.63333333333334</v>
      </c>
      <c r="AK2165" s="468">
        <v>13.444308967768157</v>
      </c>
    </row>
    <row r="2166" spans="1:37" s="468" customFormat="1" ht="15.6">
      <c r="A2166" s="382">
        <v>16</v>
      </c>
      <c r="B2166" s="382">
        <v>407</v>
      </c>
      <c r="C2166" s="382">
        <v>2022</v>
      </c>
      <c r="D2166" s="382">
        <v>11</v>
      </c>
      <c r="E2166" s="382">
        <v>99</v>
      </c>
      <c r="F2166" s="382">
        <v>99</v>
      </c>
      <c r="G2166" s="382">
        <v>99</v>
      </c>
      <c r="H2166" s="382">
        <v>99</v>
      </c>
      <c r="I2166" s="382">
        <v>99</v>
      </c>
      <c r="J2166" s="382">
        <v>999</v>
      </c>
      <c r="K2166" s="382">
        <v>99</v>
      </c>
      <c r="L2166" s="382">
        <v>4</v>
      </c>
      <c r="M2166" s="382">
        <v>99</v>
      </c>
      <c r="N2166" s="382">
        <v>99</v>
      </c>
      <c r="O2166" s="382">
        <v>99</v>
      </c>
      <c r="P2166" s="382">
        <v>99</v>
      </c>
      <c r="Q2166" s="382">
        <v>39</v>
      </c>
      <c r="R2166" s="382">
        <v>130</v>
      </c>
      <c r="S2166" s="468">
        <v>4</v>
      </c>
      <c r="T2166" s="468">
        <v>3.3538461538461557</v>
      </c>
      <c r="U2166" s="468">
        <v>9.1392307692307639</v>
      </c>
      <c r="V2166" s="468">
        <v>0</v>
      </c>
      <c r="W2166" s="468">
        <v>0</v>
      </c>
      <c r="X2166" s="468">
        <v>0.76923076923076894</v>
      </c>
      <c r="Y2166" s="468">
        <v>0</v>
      </c>
      <c r="Z2166" s="468">
        <v>2.2901627807058245</v>
      </c>
      <c r="AA2166" s="468">
        <v>0</v>
      </c>
      <c r="AB2166" s="468">
        <v>1.4134602302453387</v>
      </c>
      <c r="AD2166" s="468">
        <v>18.866961307278803</v>
      </c>
      <c r="AF2166" s="468">
        <v>12.987012987012983</v>
      </c>
      <c r="AG2166" s="468">
        <v>11.181486221954527</v>
      </c>
      <c r="AH2166" s="468">
        <v>0</v>
      </c>
      <c r="AI2166" s="468">
        <v>8</v>
      </c>
      <c r="AJ2166" s="468">
        <v>88.749999999999986</v>
      </c>
      <c r="AK2166" s="468">
        <v>11.747201539416679</v>
      </c>
    </row>
    <row r="2167" spans="1:37" s="468" customFormat="1" ht="15.6">
      <c r="A2167" s="382">
        <v>16</v>
      </c>
      <c r="B2167" s="382">
        <v>408</v>
      </c>
      <c r="C2167" s="382">
        <v>2022</v>
      </c>
      <c r="D2167" s="382">
        <v>12</v>
      </c>
      <c r="E2167" s="382">
        <v>99</v>
      </c>
      <c r="F2167" s="382">
        <v>99</v>
      </c>
      <c r="G2167" s="382">
        <v>99</v>
      </c>
      <c r="H2167" s="382">
        <v>99</v>
      </c>
      <c r="I2167" s="382">
        <v>99</v>
      </c>
      <c r="J2167" s="382">
        <v>999</v>
      </c>
      <c r="K2167" s="382">
        <v>99</v>
      </c>
      <c r="L2167" s="382">
        <v>4</v>
      </c>
      <c r="M2167" s="382">
        <v>99</v>
      </c>
      <c r="N2167" s="382">
        <v>99</v>
      </c>
      <c r="O2167" s="382">
        <v>99</v>
      </c>
      <c r="P2167" s="382">
        <v>99</v>
      </c>
      <c r="Q2167" s="382">
        <v>5</v>
      </c>
      <c r="R2167" s="382">
        <v>9</v>
      </c>
      <c r="S2167" s="468">
        <v>4</v>
      </c>
      <c r="T2167" s="468">
        <v>3.1111111111111112</v>
      </c>
      <c r="U2167" s="468">
        <v>8.1</v>
      </c>
      <c r="V2167" s="468">
        <v>0</v>
      </c>
      <c r="W2167" s="468">
        <v>0</v>
      </c>
      <c r="X2167" s="468">
        <v>0</v>
      </c>
      <c r="Y2167" s="468">
        <v>0</v>
      </c>
      <c r="Z2167" s="468">
        <v>1.9333333333333329</v>
      </c>
      <c r="AA2167" s="468">
        <v>0</v>
      </c>
      <c r="AB2167" s="468">
        <v>1.3698697784375502</v>
      </c>
      <c r="AD2167" s="468">
        <v>83.48809346126319</v>
      </c>
      <c r="AF2167" s="468">
        <v>5.1136363636363633</v>
      </c>
      <c r="AG2167" s="468">
        <v>4.1911003794411874</v>
      </c>
      <c r="AH2167" s="468">
        <v>0</v>
      </c>
      <c r="AI2167" s="468">
        <v>0</v>
      </c>
    </row>
    <row r="2168" spans="1:37" s="468" customFormat="1" ht="15.6">
      <c r="A2168" s="382">
        <v>16</v>
      </c>
      <c r="B2168" s="382">
        <v>409</v>
      </c>
      <c r="C2168" s="382">
        <v>2022</v>
      </c>
      <c r="D2168" s="382">
        <v>1</v>
      </c>
      <c r="E2168" s="382">
        <v>99</v>
      </c>
      <c r="F2168" s="382">
        <v>99</v>
      </c>
      <c r="G2168" s="382">
        <v>99</v>
      </c>
      <c r="H2168" s="382">
        <v>99</v>
      </c>
      <c r="I2168" s="382">
        <v>99</v>
      </c>
      <c r="J2168" s="382">
        <v>999</v>
      </c>
      <c r="K2168" s="382">
        <v>99</v>
      </c>
      <c r="L2168" s="382">
        <v>5</v>
      </c>
      <c r="M2168" s="382">
        <v>99</v>
      </c>
      <c r="N2168" s="382">
        <v>99</v>
      </c>
      <c r="O2168" s="382">
        <v>99</v>
      </c>
      <c r="P2168" s="382">
        <v>99</v>
      </c>
      <c r="Q2168" s="382">
        <v>17</v>
      </c>
      <c r="R2168" s="382">
        <v>89</v>
      </c>
      <c r="S2168" s="468">
        <v>5</v>
      </c>
      <c r="T2168" s="468">
        <v>4.7303370786516865</v>
      </c>
      <c r="U2168" s="468">
        <v>8.629213483146069</v>
      </c>
      <c r="V2168" s="468">
        <v>0</v>
      </c>
      <c r="W2168" s="468">
        <v>0</v>
      </c>
      <c r="X2168" s="468">
        <v>1.1235955056179776</v>
      </c>
      <c r="Y2168" s="468">
        <v>0</v>
      </c>
      <c r="Z2168" s="468">
        <v>2.1533591342752154</v>
      </c>
      <c r="AA2168" s="468">
        <v>0</v>
      </c>
      <c r="AB2168" s="468">
        <v>0.85806216143985503</v>
      </c>
      <c r="AD2168" s="468">
        <v>1.4844464792165177</v>
      </c>
      <c r="AF2168" s="468">
        <v>37.552742616033761</v>
      </c>
      <c r="AG2168" s="468">
        <v>34.714374824846097</v>
      </c>
      <c r="AH2168" s="468">
        <v>0</v>
      </c>
      <c r="AI2168" s="468">
        <v>0</v>
      </c>
    </row>
    <row r="2169" spans="1:37" s="468" customFormat="1" ht="15.6">
      <c r="A2169" s="382">
        <v>16</v>
      </c>
      <c r="B2169" s="382">
        <v>410</v>
      </c>
      <c r="C2169" s="382">
        <v>2022</v>
      </c>
      <c r="D2169" s="382">
        <v>2</v>
      </c>
      <c r="E2169" s="382">
        <v>99</v>
      </c>
      <c r="F2169" s="382">
        <v>99</v>
      </c>
      <c r="G2169" s="382">
        <v>99</v>
      </c>
      <c r="H2169" s="382">
        <v>99</v>
      </c>
      <c r="I2169" s="382">
        <v>99</v>
      </c>
      <c r="J2169" s="382">
        <v>999</v>
      </c>
      <c r="K2169" s="382">
        <v>99</v>
      </c>
      <c r="L2169" s="382">
        <v>5</v>
      </c>
      <c r="M2169" s="382">
        <v>99</v>
      </c>
      <c r="N2169" s="382">
        <v>99</v>
      </c>
      <c r="O2169" s="382">
        <v>99</v>
      </c>
      <c r="P2169" s="382">
        <v>99</v>
      </c>
      <c r="Q2169" s="382">
        <v>37</v>
      </c>
      <c r="R2169" s="382">
        <v>444</v>
      </c>
      <c r="S2169" s="468">
        <v>5</v>
      </c>
      <c r="T2169" s="468">
        <v>4.8040540540540544</v>
      </c>
      <c r="U2169" s="468">
        <v>6.4898648648648676</v>
      </c>
      <c r="V2169" s="468">
        <v>0</v>
      </c>
      <c r="W2169" s="468">
        <v>0</v>
      </c>
      <c r="X2169" s="468">
        <v>0</v>
      </c>
      <c r="Y2169" s="468">
        <v>0</v>
      </c>
      <c r="Z2169" s="468">
        <v>1.9749811219829247</v>
      </c>
      <c r="AA2169" s="468">
        <v>0</v>
      </c>
      <c r="AB2169" s="468">
        <v>0.93475523450233122</v>
      </c>
      <c r="AD2169" s="468">
        <v>-4.8655333720872278</v>
      </c>
      <c r="AF2169" s="468">
        <v>34.25925925925926</v>
      </c>
      <c r="AG2169" s="468">
        <v>32.198049009419726</v>
      </c>
      <c r="AH2169" s="468">
        <v>0</v>
      </c>
      <c r="AI2169" s="468">
        <v>2</v>
      </c>
      <c r="AJ2169" s="468">
        <v>87.6</v>
      </c>
      <c r="AK2169" s="468">
        <v>15.47109385584311</v>
      </c>
    </row>
    <row r="2170" spans="1:37" s="468" customFormat="1" ht="15.6">
      <c r="A2170" s="382">
        <v>16</v>
      </c>
      <c r="B2170" s="382">
        <v>411</v>
      </c>
      <c r="C2170" s="382">
        <v>2022</v>
      </c>
      <c r="D2170" s="382">
        <v>3</v>
      </c>
      <c r="E2170" s="382">
        <v>99</v>
      </c>
      <c r="F2170" s="382">
        <v>99</v>
      </c>
      <c r="G2170" s="382">
        <v>99</v>
      </c>
      <c r="H2170" s="382">
        <v>99</v>
      </c>
      <c r="I2170" s="382">
        <v>99</v>
      </c>
      <c r="J2170" s="382">
        <v>999</v>
      </c>
      <c r="K2170" s="382">
        <v>99</v>
      </c>
      <c r="L2170" s="382">
        <v>5</v>
      </c>
      <c r="M2170" s="382">
        <v>99</v>
      </c>
      <c r="N2170" s="382">
        <v>99</v>
      </c>
      <c r="O2170" s="382">
        <v>99</v>
      </c>
      <c r="P2170" s="382">
        <v>99</v>
      </c>
      <c r="Q2170" s="382">
        <v>91</v>
      </c>
      <c r="R2170" s="382">
        <v>1348</v>
      </c>
      <c r="S2170" s="468">
        <v>5</v>
      </c>
      <c r="T2170" s="468">
        <v>5.0541543026706242</v>
      </c>
      <c r="U2170" s="468">
        <v>6.2528189910979188</v>
      </c>
      <c r="V2170" s="468">
        <v>0</v>
      </c>
      <c r="W2170" s="468">
        <v>0</v>
      </c>
      <c r="X2170" s="468">
        <v>0.81602373887240354</v>
      </c>
      <c r="Y2170" s="468">
        <v>7.4183976261127618E-2</v>
      </c>
      <c r="Z2170" s="468">
        <v>2.1505742949492306</v>
      </c>
      <c r="AA2170" s="468">
        <v>0</v>
      </c>
      <c r="AB2170" s="468">
        <v>1.2365138176723069</v>
      </c>
      <c r="AD2170" s="468">
        <v>14.638761722242064</v>
      </c>
      <c r="AF2170" s="468">
        <v>38.2628441669032</v>
      </c>
      <c r="AG2170" s="468">
        <v>37.198464186415976</v>
      </c>
      <c r="AH2170" s="468">
        <v>0.22255192878338281</v>
      </c>
      <c r="AI2170" s="468">
        <v>2</v>
      </c>
      <c r="AJ2170" s="468">
        <v>83.05</v>
      </c>
      <c r="AK2170" s="468">
        <v>13.589459243085264</v>
      </c>
    </row>
    <row r="2171" spans="1:37" s="468" customFormat="1" ht="15.6">
      <c r="A2171" s="382">
        <v>16</v>
      </c>
      <c r="B2171" s="382">
        <v>412</v>
      </c>
      <c r="C2171" s="382">
        <v>2022</v>
      </c>
      <c r="D2171" s="382">
        <v>4</v>
      </c>
      <c r="E2171" s="382">
        <v>99</v>
      </c>
      <c r="F2171" s="382">
        <v>99</v>
      </c>
      <c r="G2171" s="382">
        <v>99</v>
      </c>
      <c r="H2171" s="382">
        <v>99</v>
      </c>
      <c r="I2171" s="382">
        <v>99</v>
      </c>
      <c r="J2171" s="382">
        <v>999</v>
      </c>
      <c r="K2171" s="382">
        <v>99</v>
      </c>
      <c r="L2171" s="382">
        <v>5</v>
      </c>
      <c r="M2171" s="382">
        <v>99</v>
      </c>
      <c r="N2171" s="382">
        <v>99</v>
      </c>
      <c r="O2171" s="382">
        <v>99</v>
      </c>
      <c r="P2171" s="382">
        <v>99</v>
      </c>
      <c r="Q2171" s="382">
        <v>77</v>
      </c>
      <c r="R2171" s="382">
        <v>1312</v>
      </c>
      <c r="S2171" s="468">
        <v>5</v>
      </c>
      <c r="T2171" s="468">
        <v>4.6699695121951219</v>
      </c>
      <c r="U2171" s="468">
        <v>6.2946646341463373</v>
      </c>
      <c r="V2171" s="468">
        <v>0</v>
      </c>
      <c r="W2171" s="468">
        <v>0</v>
      </c>
      <c r="X2171" s="468">
        <v>0</v>
      </c>
      <c r="Y2171" s="468">
        <v>0</v>
      </c>
      <c r="Z2171" s="468">
        <v>1.6300724425673925</v>
      </c>
      <c r="AA2171" s="468">
        <v>0</v>
      </c>
      <c r="AB2171" s="468">
        <v>1.1804094469653856</v>
      </c>
      <c r="AD2171" s="468">
        <v>7.6565917219300879</v>
      </c>
      <c r="AF2171" s="468">
        <v>43.016393442622949</v>
      </c>
      <c r="AG2171" s="468">
        <v>41.008605322091277</v>
      </c>
      <c r="AH2171" s="468">
        <v>0</v>
      </c>
      <c r="AI2171" s="468">
        <v>44</v>
      </c>
      <c r="AJ2171" s="468">
        <v>79.24318181818181</v>
      </c>
      <c r="AK2171" s="468">
        <v>14.04333280557668</v>
      </c>
    </row>
    <row r="2172" spans="1:37" s="468" customFormat="1" ht="15.6">
      <c r="A2172" s="382">
        <v>16</v>
      </c>
      <c r="B2172" s="382">
        <v>413</v>
      </c>
      <c r="C2172" s="382">
        <v>2022</v>
      </c>
      <c r="D2172" s="382">
        <v>5</v>
      </c>
      <c r="E2172" s="382">
        <v>99</v>
      </c>
      <c r="F2172" s="382">
        <v>99</v>
      </c>
      <c r="G2172" s="382">
        <v>99</v>
      </c>
      <c r="H2172" s="382">
        <v>99</v>
      </c>
      <c r="I2172" s="382">
        <v>99</v>
      </c>
      <c r="J2172" s="382">
        <v>999</v>
      </c>
      <c r="K2172" s="382">
        <v>99</v>
      </c>
      <c r="L2172" s="382">
        <v>5</v>
      </c>
      <c r="M2172" s="382">
        <v>99</v>
      </c>
      <c r="N2172" s="382">
        <v>99</v>
      </c>
      <c r="O2172" s="382">
        <v>99</v>
      </c>
      <c r="P2172" s="382">
        <v>99</v>
      </c>
      <c r="Q2172" s="382">
        <v>56</v>
      </c>
      <c r="R2172" s="382">
        <v>496</v>
      </c>
      <c r="S2172" s="468">
        <v>5</v>
      </c>
      <c r="T2172" s="468">
        <v>4.5100806451612891</v>
      </c>
      <c r="U2172" s="468">
        <v>6.7840725806451649</v>
      </c>
      <c r="V2172" s="468">
        <v>0</v>
      </c>
      <c r="W2172" s="468">
        <v>0</v>
      </c>
      <c r="X2172" s="468">
        <v>0</v>
      </c>
      <c r="Y2172" s="468">
        <v>0</v>
      </c>
      <c r="Z2172" s="468">
        <v>2.1147257187871271</v>
      </c>
      <c r="AA2172" s="468">
        <v>0</v>
      </c>
      <c r="AB2172" s="468">
        <v>1.424122251439373</v>
      </c>
      <c r="AD2172" s="468">
        <v>4.1592576214111086</v>
      </c>
      <c r="AF2172" s="468">
        <v>32.228719948018195</v>
      </c>
      <c r="AG2172" s="468">
        <v>31.282480360712128</v>
      </c>
      <c r="AH2172" s="468">
        <v>0</v>
      </c>
      <c r="AI2172" s="468">
        <v>8</v>
      </c>
      <c r="AJ2172" s="468">
        <v>87.887499999999989</v>
      </c>
      <c r="AK2172" s="468">
        <v>15.446364671865094</v>
      </c>
    </row>
    <row r="2173" spans="1:37" s="468" customFormat="1" ht="15.6">
      <c r="A2173" s="382">
        <v>16</v>
      </c>
      <c r="B2173" s="382">
        <v>414</v>
      </c>
      <c r="C2173" s="382">
        <v>2022</v>
      </c>
      <c r="D2173" s="382">
        <v>6</v>
      </c>
      <c r="E2173" s="382">
        <v>99</v>
      </c>
      <c r="F2173" s="382">
        <v>99</v>
      </c>
      <c r="G2173" s="382">
        <v>99</v>
      </c>
      <c r="H2173" s="382">
        <v>99</v>
      </c>
      <c r="I2173" s="382">
        <v>99</v>
      </c>
      <c r="J2173" s="382">
        <v>999</v>
      </c>
      <c r="K2173" s="382">
        <v>99</v>
      </c>
      <c r="L2173" s="382">
        <v>5</v>
      </c>
      <c r="M2173" s="382">
        <v>99</v>
      </c>
      <c r="N2173" s="382">
        <v>99</v>
      </c>
      <c r="O2173" s="382">
        <v>99</v>
      </c>
      <c r="P2173" s="382">
        <v>99</v>
      </c>
      <c r="Q2173" s="382">
        <v>58</v>
      </c>
      <c r="R2173" s="382">
        <v>332</v>
      </c>
      <c r="S2173" s="468">
        <v>5</v>
      </c>
      <c r="T2173" s="468">
        <v>4.4819277108433742</v>
      </c>
      <c r="U2173" s="468">
        <v>7.908734939759035</v>
      </c>
      <c r="V2173" s="468">
        <v>0</v>
      </c>
      <c r="W2173" s="468">
        <v>0</v>
      </c>
      <c r="X2173" s="468">
        <v>0</v>
      </c>
      <c r="Y2173" s="468">
        <v>0</v>
      </c>
      <c r="Z2173" s="468">
        <v>2.1986199591843594</v>
      </c>
      <c r="AA2173" s="468">
        <v>0</v>
      </c>
      <c r="AB2173" s="468">
        <v>1.4837387308014511</v>
      </c>
      <c r="AD2173" s="468">
        <v>-1.1170000468961951</v>
      </c>
      <c r="AF2173" s="468">
        <v>30.941286113699896</v>
      </c>
      <c r="AG2173" s="468">
        <v>31.533121967622606</v>
      </c>
      <c r="AH2173" s="468">
        <v>0.60240963855421681</v>
      </c>
      <c r="AI2173" s="468">
        <v>1</v>
      </c>
      <c r="AJ2173" s="468">
        <v>89.8</v>
      </c>
      <c r="AK2173" s="468">
        <v>15.190206406623661</v>
      </c>
    </row>
    <row r="2174" spans="1:37" s="468" customFormat="1" ht="15.6">
      <c r="A2174" s="382">
        <v>16</v>
      </c>
      <c r="B2174" s="382">
        <v>415</v>
      </c>
      <c r="C2174" s="382">
        <v>2022</v>
      </c>
      <c r="D2174" s="382">
        <v>7</v>
      </c>
      <c r="E2174" s="382">
        <v>99</v>
      </c>
      <c r="F2174" s="382">
        <v>99</v>
      </c>
      <c r="G2174" s="382">
        <v>99</v>
      </c>
      <c r="H2174" s="382">
        <v>99</v>
      </c>
      <c r="I2174" s="382">
        <v>99</v>
      </c>
      <c r="J2174" s="382">
        <v>999</v>
      </c>
      <c r="K2174" s="382">
        <v>99</v>
      </c>
      <c r="L2174" s="382">
        <v>5</v>
      </c>
      <c r="M2174" s="382">
        <v>99</v>
      </c>
      <c r="N2174" s="382">
        <v>99</v>
      </c>
      <c r="O2174" s="382">
        <v>99</v>
      </c>
      <c r="P2174" s="382">
        <v>99</v>
      </c>
      <c r="Q2174" s="382">
        <v>12</v>
      </c>
      <c r="R2174" s="382">
        <v>52</v>
      </c>
      <c r="S2174" s="468">
        <v>5</v>
      </c>
      <c r="T2174" s="468">
        <v>3.7307692307692313</v>
      </c>
      <c r="U2174" s="468">
        <v>8.5403846153846175</v>
      </c>
      <c r="V2174" s="468">
        <v>0</v>
      </c>
      <c r="W2174" s="468">
        <v>0</v>
      </c>
      <c r="X2174" s="468">
        <v>0</v>
      </c>
      <c r="Y2174" s="468">
        <v>0</v>
      </c>
      <c r="Z2174" s="468">
        <v>2.3573338603163632</v>
      </c>
      <c r="AA2174" s="468">
        <v>0</v>
      </c>
      <c r="AB2174" s="468">
        <v>1.5946471108944531</v>
      </c>
      <c r="AD2174" s="468">
        <v>-14.29070544566164</v>
      </c>
      <c r="AF2174" s="468">
        <v>40.944881889763778</v>
      </c>
      <c r="AG2174" s="468">
        <v>37.996235455167685</v>
      </c>
      <c r="AH2174" s="468">
        <v>0</v>
      </c>
      <c r="AI2174" s="468">
        <v>0</v>
      </c>
    </row>
    <row r="2175" spans="1:37" s="468" customFormat="1" ht="15.6">
      <c r="A2175" s="382">
        <v>16</v>
      </c>
      <c r="B2175" s="382">
        <v>416</v>
      </c>
      <c r="C2175" s="382">
        <v>2022</v>
      </c>
      <c r="D2175" s="382">
        <v>8</v>
      </c>
      <c r="E2175" s="382">
        <v>99</v>
      </c>
      <c r="F2175" s="382">
        <v>99</v>
      </c>
      <c r="G2175" s="382">
        <v>99</v>
      </c>
      <c r="H2175" s="382">
        <v>99</v>
      </c>
      <c r="I2175" s="382">
        <v>99</v>
      </c>
      <c r="J2175" s="382">
        <v>999</v>
      </c>
      <c r="K2175" s="382">
        <v>99</v>
      </c>
      <c r="L2175" s="382">
        <v>5</v>
      </c>
      <c r="M2175" s="382">
        <v>99</v>
      </c>
      <c r="N2175" s="382">
        <v>99</v>
      </c>
      <c r="O2175" s="382">
        <v>99</v>
      </c>
      <c r="P2175" s="382">
        <v>99</v>
      </c>
      <c r="Q2175" s="382">
        <v>67</v>
      </c>
      <c r="R2175" s="382">
        <v>427</v>
      </c>
      <c r="S2175" s="468">
        <v>5</v>
      </c>
      <c r="T2175" s="468">
        <v>3.7611241217798592</v>
      </c>
      <c r="U2175" s="468">
        <v>9.6655737704918092</v>
      </c>
      <c r="V2175" s="468">
        <v>0</v>
      </c>
      <c r="W2175" s="468">
        <v>0</v>
      </c>
      <c r="X2175" s="468">
        <v>0.23419203747072601</v>
      </c>
      <c r="Y2175" s="468">
        <v>0</v>
      </c>
      <c r="Z2175" s="468">
        <v>2.5857128327517769</v>
      </c>
      <c r="AA2175" s="468">
        <v>0</v>
      </c>
      <c r="AB2175" s="468">
        <v>1.5361640997961277</v>
      </c>
      <c r="AD2175" s="468">
        <v>24.780025849857559</v>
      </c>
      <c r="AF2175" s="468">
        <v>33.177933177933163</v>
      </c>
      <c r="AG2175" s="468">
        <v>33.254907016469531</v>
      </c>
      <c r="AH2175" s="468">
        <v>0.23419203747072601</v>
      </c>
      <c r="AI2175" s="468">
        <v>20</v>
      </c>
      <c r="AJ2175" s="468">
        <v>82.95</v>
      </c>
      <c r="AK2175" s="468">
        <v>14.22238336898506</v>
      </c>
    </row>
    <row r="2176" spans="1:37" s="468" customFormat="1" ht="15.6">
      <c r="A2176" s="382">
        <v>16</v>
      </c>
      <c r="B2176" s="382">
        <v>417</v>
      </c>
      <c r="C2176" s="382">
        <v>2022</v>
      </c>
      <c r="D2176" s="382">
        <v>9</v>
      </c>
      <c r="E2176" s="382">
        <v>99</v>
      </c>
      <c r="F2176" s="382">
        <v>99</v>
      </c>
      <c r="G2176" s="382">
        <v>99</v>
      </c>
      <c r="H2176" s="382">
        <v>99</v>
      </c>
      <c r="I2176" s="382">
        <v>99</v>
      </c>
      <c r="J2176" s="382">
        <v>999</v>
      </c>
      <c r="K2176" s="382">
        <v>99</v>
      </c>
      <c r="L2176" s="382">
        <v>5</v>
      </c>
      <c r="M2176" s="382">
        <v>99</v>
      </c>
      <c r="N2176" s="382">
        <v>99</v>
      </c>
      <c r="O2176" s="382">
        <v>99</v>
      </c>
      <c r="P2176" s="382">
        <v>99</v>
      </c>
      <c r="Q2176" s="382">
        <v>86</v>
      </c>
      <c r="R2176" s="382">
        <v>479</v>
      </c>
      <c r="S2176" s="468">
        <v>5</v>
      </c>
      <c r="T2176" s="468">
        <v>3.9916492693110648</v>
      </c>
      <c r="U2176" s="468">
        <v>10.126096033402931</v>
      </c>
      <c r="V2176" s="468">
        <v>0</v>
      </c>
      <c r="W2176" s="468">
        <v>0</v>
      </c>
      <c r="X2176" s="468">
        <v>5.8455114822546967</v>
      </c>
      <c r="Y2176" s="468">
        <v>0</v>
      </c>
      <c r="Z2176" s="468">
        <v>2.8751704313947446</v>
      </c>
      <c r="AA2176" s="468">
        <v>0</v>
      </c>
      <c r="AB2176" s="468">
        <v>1.5695208882117078</v>
      </c>
      <c r="AD2176" s="468">
        <v>19.555572981741904</v>
      </c>
      <c r="AF2176" s="468">
        <v>27.481353987378089</v>
      </c>
      <c r="AG2176" s="468">
        <v>27.640756781399592</v>
      </c>
      <c r="AH2176" s="468">
        <v>2.7139874739039671</v>
      </c>
      <c r="AI2176" s="468">
        <v>2</v>
      </c>
      <c r="AJ2176" s="468">
        <v>91.6</v>
      </c>
      <c r="AK2176" s="468">
        <v>14.762680745239493</v>
      </c>
    </row>
    <row r="2177" spans="1:37" s="468" customFormat="1" ht="15.6">
      <c r="A2177" s="382">
        <v>16</v>
      </c>
      <c r="B2177" s="382">
        <v>418</v>
      </c>
      <c r="C2177" s="382">
        <v>2022</v>
      </c>
      <c r="D2177" s="382">
        <v>10</v>
      </c>
      <c r="E2177" s="382">
        <v>99</v>
      </c>
      <c r="F2177" s="382">
        <v>99</v>
      </c>
      <c r="G2177" s="382">
        <v>99</v>
      </c>
      <c r="H2177" s="382">
        <v>99</v>
      </c>
      <c r="I2177" s="382">
        <v>99</v>
      </c>
      <c r="J2177" s="382">
        <v>999</v>
      </c>
      <c r="K2177" s="382">
        <v>99</v>
      </c>
      <c r="L2177" s="382">
        <v>5</v>
      </c>
      <c r="M2177" s="382">
        <v>99</v>
      </c>
      <c r="N2177" s="382">
        <v>99</v>
      </c>
      <c r="O2177" s="382">
        <v>99</v>
      </c>
      <c r="P2177" s="382">
        <v>99</v>
      </c>
      <c r="Q2177" s="382">
        <v>143</v>
      </c>
      <c r="R2177" s="382">
        <v>635</v>
      </c>
      <c r="S2177" s="468">
        <v>5</v>
      </c>
      <c r="T2177" s="468">
        <v>4.3527559055118115</v>
      </c>
      <c r="U2177" s="468">
        <v>9.8881889763779522</v>
      </c>
      <c r="V2177" s="468">
        <v>0</v>
      </c>
      <c r="W2177" s="468">
        <v>0</v>
      </c>
      <c r="X2177" s="468">
        <v>3.464566929133857</v>
      </c>
      <c r="Y2177" s="468">
        <v>0</v>
      </c>
      <c r="Z2177" s="468">
        <v>2.8536925705342999</v>
      </c>
      <c r="AA2177" s="468">
        <v>0</v>
      </c>
      <c r="AB2177" s="468">
        <v>1.6529537756732224</v>
      </c>
      <c r="AD2177" s="468">
        <v>13.081978546089008</v>
      </c>
      <c r="AF2177" s="468">
        <v>30.558229066410004</v>
      </c>
      <c r="AG2177" s="468">
        <v>28.850925398371594</v>
      </c>
      <c r="AH2177" s="468">
        <v>2.5196850393700783</v>
      </c>
      <c r="AI2177" s="468">
        <v>10</v>
      </c>
      <c r="AJ2177" s="468">
        <v>88.76</v>
      </c>
      <c r="AK2177" s="468">
        <v>14.412854858610631</v>
      </c>
    </row>
    <row r="2178" spans="1:37" s="468" customFormat="1" ht="15.6">
      <c r="A2178" s="382">
        <v>16</v>
      </c>
      <c r="B2178" s="382">
        <v>419</v>
      </c>
      <c r="C2178" s="382">
        <v>2022</v>
      </c>
      <c r="D2178" s="382">
        <v>11</v>
      </c>
      <c r="E2178" s="382">
        <v>99</v>
      </c>
      <c r="F2178" s="382">
        <v>99</v>
      </c>
      <c r="G2178" s="382">
        <v>99</v>
      </c>
      <c r="H2178" s="382">
        <v>99</v>
      </c>
      <c r="I2178" s="382">
        <v>99</v>
      </c>
      <c r="J2178" s="382">
        <v>999</v>
      </c>
      <c r="K2178" s="382">
        <v>99</v>
      </c>
      <c r="L2178" s="382">
        <v>5</v>
      </c>
      <c r="M2178" s="382">
        <v>99</v>
      </c>
      <c r="N2178" s="382">
        <v>99</v>
      </c>
      <c r="O2178" s="382">
        <v>99</v>
      </c>
      <c r="P2178" s="382">
        <v>99</v>
      </c>
      <c r="Q2178" s="382">
        <v>76</v>
      </c>
      <c r="R2178" s="382">
        <v>369</v>
      </c>
      <c r="S2178" s="468">
        <v>5</v>
      </c>
      <c r="T2178" s="468">
        <v>4.3306233062330621</v>
      </c>
      <c r="U2178" s="468">
        <v>10.848238482384813</v>
      </c>
      <c r="V2178" s="468">
        <v>0</v>
      </c>
      <c r="W2178" s="468">
        <v>0</v>
      </c>
      <c r="X2178" s="468">
        <v>5.4200542005420074</v>
      </c>
      <c r="Y2178" s="468">
        <v>0</v>
      </c>
      <c r="Z2178" s="468">
        <v>2.7486292987081997</v>
      </c>
      <c r="AA2178" s="468">
        <v>0</v>
      </c>
      <c r="AB2178" s="468">
        <v>1.6946144221248756</v>
      </c>
      <c r="AD2178" s="468">
        <v>20.731014435210877</v>
      </c>
      <c r="AF2178" s="468">
        <v>36.863136863136873</v>
      </c>
      <c r="AG2178" s="468">
        <v>37.673166691763285</v>
      </c>
      <c r="AH2178" s="468">
        <v>0.81300813008130068</v>
      </c>
      <c r="AI2178" s="468">
        <v>6</v>
      </c>
      <c r="AJ2178" s="468">
        <v>84.05</v>
      </c>
      <c r="AK2178" s="468">
        <v>14.108813380898949</v>
      </c>
    </row>
    <row r="2179" spans="1:37" s="468" customFormat="1" ht="15.6">
      <c r="A2179" s="382">
        <v>16</v>
      </c>
      <c r="B2179" s="382">
        <v>420</v>
      </c>
      <c r="C2179" s="382">
        <v>2022</v>
      </c>
      <c r="D2179" s="382">
        <v>12</v>
      </c>
      <c r="E2179" s="382">
        <v>99</v>
      </c>
      <c r="F2179" s="382">
        <v>99</v>
      </c>
      <c r="G2179" s="382">
        <v>99</v>
      </c>
      <c r="H2179" s="382">
        <v>99</v>
      </c>
      <c r="I2179" s="382">
        <v>99</v>
      </c>
      <c r="J2179" s="382">
        <v>999</v>
      </c>
      <c r="K2179" s="382">
        <v>99</v>
      </c>
      <c r="L2179" s="382">
        <v>5</v>
      </c>
      <c r="M2179" s="382">
        <v>99</v>
      </c>
      <c r="N2179" s="382">
        <v>99</v>
      </c>
      <c r="O2179" s="382">
        <v>99</v>
      </c>
      <c r="P2179" s="382">
        <v>99</v>
      </c>
      <c r="Q2179" s="382">
        <v>20</v>
      </c>
      <c r="R2179" s="382">
        <v>59</v>
      </c>
      <c r="S2179" s="468">
        <v>5</v>
      </c>
      <c r="T2179" s="468">
        <v>4.3220338983050848</v>
      </c>
      <c r="U2179" s="468">
        <v>9.464406779661017</v>
      </c>
      <c r="V2179" s="468">
        <v>0</v>
      </c>
      <c r="W2179" s="468">
        <v>0</v>
      </c>
      <c r="X2179" s="468">
        <v>0</v>
      </c>
      <c r="Y2179" s="468">
        <v>0</v>
      </c>
      <c r="Z2179" s="468">
        <v>2.8496067353925754</v>
      </c>
      <c r="AA2179" s="468">
        <v>0</v>
      </c>
      <c r="AB2179" s="468">
        <v>1.6513033164499795</v>
      </c>
      <c r="AD2179" s="468">
        <v>49.41003937843837</v>
      </c>
      <c r="AF2179" s="468">
        <v>33.522727272727273</v>
      </c>
      <c r="AG2179" s="468">
        <v>32.103024031275154</v>
      </c>
      <c r="AH2179" s="468">
        <v>3.3898305084745752</v>
      </c>
      <c r="AI2179" s="468">
        <v>0</v>
      </c>
    </row>
    <row r="2180" spans="1:37" s="468" customFormat="1" ht="15.6">
      <c r="A2180" s="382">
        <v>16</v>
      </c>
      <c r="B2180" s="382">
        <v>421</v>
      </c>
      <c r="C2180" s="382">
        <v>2022</v>
      </c>
      <c r="D2180" s="382">
        <v>1</v>
      </c>
      <c r="E2180" s="382">
        <v>99</v>
      </c>
      <c r="F2180" s="382">
        <v>99</v>
      </c>
      <c r="G2180" s="382">
        <v>99</v>
      </c>
      <c r="H2180" s="382">
        <v>99</v>
      </c>
      <c r="I2180" s="382">
        <v>99</v>
      </c>
      <c r="J2180" s="382">
        <v>999</v>
      </c>
      <c r="K2180" s="382">
        <v>99</v>
      </c>
      <c r="L2180" s="382">
        <v>6</v>
      </c>
      <c r="M2180" s="382">
        <v>99</v>
      </c>
      <c r="N2180" s="382">
        <v>99</v>
      </c>
      <c r="O2180" s="382">
        <v>99</v>
      </c>
      <c r="P2180" s="382">
        <v>99</v>
      </c>
      <c r="Q2180" s="382">
        <v>19</v>
      </c>
      <c r="R2180" s="382">
        <v>70</v>
      </c>
      <c r="S2180" s="468">
        <v>6</v>
      </c>
      <c r="T2180" s="468">
        <v>4.9571428571428564</v>
      </c>
      <c r="U2180" s="468">
        <v>10.261571428571424</v>
      </c>
      <c r="V2180" s="468">
        <v>0</v>
      </c>
      <c r="W2180" s="468">
        <v>0</v>
      </c>
      <c r="X2180" s="468">
        <v>5.7142857142857153</v>
      </c>
      <c r="Y2180" s="468">
        <v>1.4285714285714288</v>
      </c>
      <c r="Z2180" s="468">
        <v>2.9852799034664801</v>
      </c>
      <c r="AA2180" s="468">
        <v>0</v>
      </c>
      <c r="AB2180" s="468">
        <v>0.61957852692003923</v>
      </c>
      <c r="AD2180" s="468">
        <v>5.7963514159184513</v>
      </c>
      <c r="AF2180" s="468">
        <v>29.535864978902953</v>
      </c>
      <c r="AG2180" s="468">
        <v>32.468336693274978</v>
      </c>
      <c r="AH2180" s="468">
        <v>0</v>
      </c>
      <c r="AI2180" s="468">
        <v>0</v>
      </c>
    </row>
    <row r="2181" spans="1:37" s="468" customFormat="1" ht="15.6">
      <c r="A2181" s="382">
        <v>16</v>
      </c>
      <c r="B2181" s="382">
        <v>422</v>
      </c>
      <c r="C2181" s="382">
        <v>2022</v>
      </c>
      <c r="D2181" s="382">
        <v>2</v>
      </c>
      <c r="E2181" s="382">
        <v>99</v>
      </c>
      <c r="F2181" s="382">
        <v>99</v>
      </c>
      <c r="G2181" s="382">
        <v>99</v>
      </c>
      <c r="H2181" s="382">
        <v>99</v>
      </c>
      <c r="I2181" s="382">
        <v>99</v>
      </c>
      <c r="J2181" s="382">
        <v>999</v>
      </c>
      <c r="K2181" s="382">
        <v>99</v>
      </c>
      <c r="L2181" s="382">
        <v>6</v>
      </c>
      <c r="M2181" s="382">
        <v>99</v>
      </c>
      <c r="N2181" s="382">
        <v>99</v>
      </c>
      <c r="O2181" s="382">
        <v>99</v>
      </c>
      <c r="P2181" s="382">
        <v>99</v>
      </c>
      <c r="Q2181" s="382">
        <v>36</v>
      </c>
      <c r="R2181" s="382">
        <v>373</v>
      </c>
      <c r="S2181" s="468">
        <v>6</v>
      </c>
      <c r="T2181" s="468">
        <v>5.249329758713138</v>
      </c>
      <c r="U2181" s="468">
        <v>7.0211796246648808</v>
      </c>
      <c r="V2181" s="468">
        <v>0</v>
      </c>
      <c r="W2181" s="468">
        <v>0</v>
      </c>
      <c r="X2181" s="468">
        <v>1.3404825737265416</v>
      </c>
      <c r="Y2181" s="468">
        <v>0</v>
      </c>
      <c r="Z2181" s="468">
        <v>2.6929770051080282</v>
      </c>
      <c r="AA2181" s="468">
        <v>0</v>
      </c>
      <c r="AB2181" s="468">
        <v>1.1030208732182563</v>
      </c>
      <c r="AD2181" s="468">
        <v>-1.9377639461651563</v>
      </c>
      <c r="AF2181" s="468">
        <v>28.78086419753086</v>
      </c>
      <c r="AG2181" s="468">
        <v>29.263741298202099</v>
      </c>
      <c r="AH2181" s="468">
        <v>0.53619302949061665</v>
      </c>
      <c r="AI2181" s="468">
        <v>0</v>
      </c>
    </row>
    <row r="2182" spans="1:37" s="468" customFormat="1" ht="15.6">
      <c r="A2182" s="382">
        <v>16</v>
      </c>
      <c r="B2182" s="382">
        <v>423</v>
      </c>
      <c r="C2182" s="382">
        <v>2022</v>
      </c>
      <c r="D2182" s="382">
        <v>3</v>
      </c>
      <c r="E2182" s="382">
        <v>99</v>
      </c>
      <c r="F2182" s="382">
        <v>99</v>
      </c>
      <c r="G2182" s="382">
        <v>99</v>
      </c>
      <c r="H2182" s="382">
        <v>99</v>
      </c>
      <c r="I2182" s="382">
        <v>99</v>
      </c>
      <c r="J2182" s="382">
        <v>999</v>
      </c>
      <c r="K2182" s="382">
        <v>99</v>
      </c>
      <c r="L2182" s="382">
        <v>6</v>
      </c>
      <c r="M2182" s="382">
        <v>99</v>
      </c>
      <c r="N2182" s="382">
        <v>99</v>
      </c>
      <c r="O2182" s="382">
        <v>99</v>
      </c>
      <c r="P2182" s="382">
        <v>99</v>
      </c>
      <c r="Q2182" s="382">
        <v>81</v>
      </c>
      <c r="R2182" s="382">
        <v>1057</v>
      </c>
      <c r="S2182" s="468">
        <v>6</v>
      </c>
      <c r="T2182" s="468">
        <v>5.3916745506149484</v>
      </c>
      <c r="U2182" s="468">
        <v>6.9325449385052007</v>
      </c>
      <c r="V2182" s="468">
        <v>0</v>
      </c>
      <c r="W2182" s="468">
        <v>0</v>
      </c>
      <c r="X2182" s="468">
        <v>0.56764427625354763</v>
      </c>
      <c r="Y2182" s="468">
        <v>0</v>
      </c>
      <c r="Z2182" s="468">
        <v>2.2970592145423581</v>
      </c>
      <c r="AA2182" s="468">
        <v>0</v>
      </c>
      <c r="AB2182" s="468">
        <v>1.5749477731712358</v>
      </c>
      <c r="AD2182" s="468">
        <v>17.077228956611474</v>
      </c>
      <c r="AF2182" s="468">
        <v>30.002838489923359</v>
      </c>
      <c r="AG2182" s="468">
        <v>32.339026435411995</v>
      </c>
      <c r="AH2182" s="468">
        <v>0.28382213812677382</v>
      </c>
      <c r="AI2182" s="468">
        <v>11</v>
      </c>
      <c r="AJ2182" s="468">
        <v>80.75454545454545</v>
      </c>
      <c r="AK2182" s="468">
        <v>14.879378917197204</v>
      </c>
    </row>
    <row r="2183" spans="1:37" s="468" customFormat="1" ht="15.6">
      <c r="A2183" s="382">
        <v>16</v>
      </c>
      <c r="B2183" s="382">
        <v>424</v>
      </c>
      <c r="C2183" s="382">
        <v>2022</v>
      </c>
      <c r="D2183" s="382">
        <v>4</v>
      </c>
      <c r="E2183" s="382">
        <v>99</v>
      </c>
      <c r="F2183" s="382">
        <v>99</v>
      </c>
      <c r="G2183" s="382">
        <v>99</v>
      </c>
      <c r="H2183" s="382">
        <v>99</v>
      </c>
      <c r="I2183" s="382">
        <v>99</v>
      </c>
      <c r="J2183" s="382">
        <v>999</v>
      </c>
      <c r="K2183" s="382">
        <v>99</v>
      </c>
      <c r="L2183" s="382">
        <v>6</v>
      </c>
      <c r="M2183" s="382">
        <v>99</v>
      </c>
      <c r="N2183" s="382">
        <v>99</v>
      </c>
      <c r="O2183" s="382">
        <v>99</v>
      </c>
      <c r="P2183" s="382">
        <v>99</v>
      </c>
      <c r="Q2183" s="382">
        <v>76</v>
      </c>
      <c r="R2183" s="382">
        <v>1037</v>
      </c>
      <c r="S2183" s="468">
        <v>6</v>
      </c>
      <c r="T2183" s="468">
        <v>4.9893924783027952</v>
      </c>
      <c r="U2183" s="468">
        <v>7.4585342333654818</v>
      </c>
      <c r="V2183" s="468">
        <v>0</v>
      </c>
      <c r="W2183" s="468">
        <v>0</v>
      </c>
      <c r="X2183" s="468">
        <v>9.6432015429122483E-2</v>
      </c>
      <c r="Y2183" s="468">
        <v>0</v>
      </c>
      <c r="Z2183" s="468">
        <v>1.8709619254683387</v>
      </c>
      <c r="AA2183" s="468">
        <v>0</v>
      </c>
      <c r="AB2183" s="468">
        <v>1.0488931196884332</v>
      </c>
      <c r="AD2183" s="468">
        <v>9.3139695978751806</v>
      </c>
      <c r="AF2183" s="468">
        <v>34</v>
      </c>
      <c r="AG2183" s="468">
        <v>38.406153326679494</v>
      </c>
      <c r="AH2183" s="468">
        <v>0.19286403085824497</v>
      </c>
      <c r="AI2183" s="468">
        <v>24</v>
      </c>
      <c r="AJ2183" s="468">
        <v>84.462500000000006</v>
      </c>
      <c r="AK2183" s="468">
        <v>15.285403569947173</v>
      </c>
    </row>
    <row r="2184" spans="1:37" s="468" customFormat="1" ht="15.6">
      <c r="A2184" s="382">
        <v>16</v>
      </c>
      <c r="B2184" s="382">
        <v>425</v>
      </c>
      <c r="C2184" s="382">
        <v>2022</v>
      </c>
      <c r="D2184" s="382">
        <v>5</v>
      </c>
      <c r="E2184" s="382">
        <v>99</v>
      </c>
      <c r="F2184" s="382">
        <v>99</v>
      </c>
      <c r="G2184" s="382">
        <v>99</v>
      </c>
      <c r="H2184" s="382">
        <v>99</v>
      </c>
      <c r="I2184" s="382">
        <v>99</v>
      </c>
      <c r="J2184" s="382">
        <v>999</v>
      </c>
      <c r="K2184" s="382">
        <v>99</v>
      </c>
      <c r="L2184" s="382">
        <v>6</v>
      </c>
      <c r="M2184" s="382">
        <v>99</v>
      </c>
      <c r="N2184" s="382">
        <v>99</v>
      </c>
      <c r="O2184" s="382">
        <v>99</v>
      </c>
      <c r="P2184" s="382">
        <v>99</v>
      </c>
      <c r="Q2184" s="382">
        <v>51</v>
      </c>
      <c r="R2184" s="382">
        <v>534</v>
      </c>
      <c r="S2184" s="468">
        <v>6</v>
      </c>
      <c r="T2184" s="468">
        <v>4.7865168539325822</v>
      </c>
      <c r="U2184" s="468">
        <v>8.0209737827715344</v>
      </c>
      <c r="V2184" s="468">
        <v>0</v>
      </c>
      <c r="W2184" s="468">
        <v>0</v>
      </c>
      <c r="X2184" s="468">
        <v>0.74906367041198507</v>
      </c>
      <c r="Y2184" s="468">
        <v>0</v>
      </c>
      <c r="Z2184" s="468">
        <v>2.8142112251104119</v>
      </c>
      <c r="AA2184" s="468">
        <v>0</v>
      </c>
      <c r="AB2184" s="468">
        <v>1.4531786941500624</v>
      </c>
      <c r="AD2184" s="468">
        <v>5.6181816401302882</v>
      </c>
      <c r="AF2184" s="468">
        <v>34.697855750487321</v>
      </c>
      <c r="AG2184" s="468">
        <v>39.819643936224601</v>
      </c>
      <c r="AH2184" s="468">
        <v>0</v>
      </c>
      <c r="AI2184" s="468">
        <v>17</v>
      </c>
      <c r="AJ2184" s="468">
        <v>87.447058823529403</v>
      </c>
      <c r="AK2184" s="468">
        <v>16.714965797278381</v>
      </c>
    </row>
    <row r="2185" spans="1:37" s="468" customFormat="1" ht="15.6">
      <c r="A2185" s="382">
        <v>16</v>
      </c>
      <c r="B2185" s="382">
        <v>426</v>
      </c>
      <c r="C2185" s="382">
        <v>2022</v>
      </c>
      <c r="D2185" s="382">
        <v>6</v>
      </c>
      <c r="E2185" s="382">
        <v>99</v>
      </c>
      <c r="F2185" s="382">
        <v>99</v>
      </c>
      <c r="G2185" s="382">
        <v>99</v>
      </c>
      <c r="H2185" s="382">
        <v>99</v>
      </c>
      <c r="I2185" s="382">
        <v>99</v>
      </c>
      <c r="J2185" s="382">
        <v>999</v>
      </c>
      <c r="K2185" s="382">
        <v>99</v>
      </c>
      <c r="L2185" s="382">
        <v>6</v>
      </c>
      <c r="M2185" s="382">
        <v>99</v>
      </c>
      <c r="N2185" s="382">
        <v>99</v>
      </c>
      <c r="O2185" s="382">
        <v>99</v>
      </c>
      <c r="P2185" s="382">
        <v>99</v>
      </c>
      <c r="Q2185" s="382">
        <v>46</v>
      </c>
      <c r="R2185" s="382">
        <v>257</v>
      </c>
      <c r="S2185" s="468">
        <v>6</v>
      </c>
      <c r="T2185" s="468">
        <v>4.817120622568094</v>
      </c>
      <c r="U2185" s="468">
        <v>9.1953307392996084</v>
      </c>
      <c r="V2185" s="468">
        <v>0</v>
      </c>
      <c r="W2185" s="468">
        <v>0</v>
      </c>
      <c r="X2185" s="468">
        <v>0</v>
      </c>
      <c r="Y2185" s="468">
        <v>0</v>
      </c>
      <c r="Z2185" s="468">
        <v>2.3492646393849554</v>
      </c>
      <c r="AA2185" s="468">
        <v>0</v>
      </c>
      <c r="AB2185" s="468">
        <v>1.3728958704334828</v>
      </c>
      <c r="AD2185" s="468">
        <v>-3.1993513381526393</v>
      </c>
      <c r="AF2185" s="468">
        <v>23.951537744641193</v>
      </c>
      <c r="AG2185" s="468">
        <v>28.380650429937059</v>
      </c>
      <c r="AH2185" s="468">
        <v>0</v>
      </c>
      <c r="AI2185" s="468">
        <v>28</v>
      </c>
      <c r="AJ2185" s="468">
        <v>84.825000000000003</v>
      </c>
      <c r="AK2185" s="468">
        <v>16.124171600184049</v>
      </c>
    </row>
    <row r="2186" spans="1:37" s="468" customFormat="1" ht="15.6">
      <c r="A2186" s="382">
        <v>16</v>
      </c>
      <c r="B2186" s="382">
        <v>427</v>
      </c>
      <c r="C2186" s="382">
        <v>2022</v>
      </c>
      <c r="D2186" s="382">
        <v>7</v>
      </c>
      <c r="E2186" s="382">
        <v>99</v>
      </c>
      <c r="F2186" s="382">
        <v>99</v>
      </c>
      <c r="G2186" s="382">
        <v>99</v>
      </c>
      <c r="H2186" s="382">
        <v>99</v>
      </c>
      <c r="I2186" s="382">
        <v>99</v>
      </c>
      <c r="J2186" s="382">
        <v>999</v>
      </c>
      <c r="K2186" s="382">
        <v>99</v>
      </c>
      <c r="L2186" s="382">
        <v>6</v>
      </c>
      <c r="M2186" s="382">
        <v>99</v>
      </c>
      <c r="N2186" s="382">
        <v>99</v>
      </c>
      <c r="O2186" s="382">
        <v>99</v>
      </c>
      <c r="P2186" s="382">
        <v>99</v>
      </c>
      <c r="Q2186" s="382">
        <v>10</v>
      </c>
      <c r="R2186" s="382">
        <v>35</v>
      </c>
      <c r="S2186" s="468">
        <v>6</v>
      </c>
      <c r="T2186" s="468">
        <v>4.9142857142857155</v>
      </c>
      <c r="U2186" s="468">
        <v>10.334285714285718</v>
      </c>
      <c r="V2186" s="468">
        <v>0</v>
      </c>
      <c r="W2186" s="468">
        <v>0</v>
      </c>
      <c r="X2186" s="468">
        <v>5.7142857142857153</v>
      </c>
      <c r="Y2186" s="468">
        <v>0</v>
      </c>
      <c r="Z2186" s="468">
        <v>2.9647397242680587</v>
      </c>
      <c r="AA2186" s="468">
        <v>0</v>
      </c>
      <c r="AB2186" s="468">
        <v>1.5188610125716588</v>
      </c>
      <c r="AD2186" s="468">
        <v>18.909726601202763</v>
      </c>
      <c r="AF2186" s="468">
        <v>27.559055118110237</v>
      </c>
      <c r="AG2186" s="468">
        <v>30.946269678302539</v>
      </c>
      <c r="AH2186" s="468">
        <v>0</v>
      </c>
      <c r="AI2186" s="468">
        <v>0</v>
      </c>
    </row>
    <row r="2187" spans="1:37" s="468" customFormat="1" ht="15.6">
      <c r="A2187" s="382">
        <v>16</v>
      </c>
      <c r="B2187" s="382">
        <v>428</v>
      </c>
      <c r="C2187" s="382">
        <v>2022</v>
      </c>
      <c r="D2187" s="382">
        <v>8</v>
      </c>
      <c r="E2187" s="382">
        <v>99</v>
      </c>
      <c r="F2187" s="382">
        <v>99</v>
      </c>
      <c r="G2187" s="382">
        <v>99</v>
      </c>
      <c r="H2187" s="382">
        <v>99</v>
      </c>
      <c r="I2187" s="382">
        <v>99</v>
      </c>
      <c r="J2187" s="382">
        <v>999</v>
      </c>
      <c r="K2187" s="382">
        <v>99</v>
      </c>
      <c r="L2187" s="382">
        <v>6</v>
      </c>
      <c r="M2187" s="382">
        <v>99</v>
      </c>
      <c r="N2187" s="382">
        <v>99</v>
      </c>
      <c r="O2187" s="382">
        <v>99</v>
      </c>
      <c r="P2187" s="382">
        <v>99</v>
      </c>
      <c r="Q2187" s="382">
        <v>68</v>
      </c>
      <c r="R2187" s="382">
        <v>349</v>
      </c>
      <c r="S2187" s="468">
        <v>6</v>
      </c>
      <c r="T2187" s="468">
        <v>4.4527220630372497</v>
      </c>
      <c r="U2187" s="468">
        <v>11.317478510028652</v>
      </c>
      <c r="V2187" s="468">
        <v>0</v>
      </c>
      <c r="W2187" s="468">
        <v>0</v>
      </c>
      <c r="X2187" s="468">
        <v>5.1575931232091685</v>
      </c>
      <c r="Y2187" s="468">
        <v>0</v>
      </c>
      <c r="Z2187" s="468">
        <v>2.7899961390370902</v>
      </c>
      <c r="AA2187" s="468">
        <v>0</v>
      </c>
      <c r="AB2187" s="468">
        <v>1.611624955518375</v>
      </c>
      <c r="AD2187" s="468">
        <v>11.217972948856072</v>
      </c>
      <c r="AF2187" s="468">
        <v>27.117327117327122</v>
      </c>
      <c r="AG2187" s="468">
        <v>31.825506816643561</v>
      </c>
      <c r="AH2187" s="468">
        <v>0.8595988538681949</v>
      </c>
      <c r="AI2187" s="468">
        <v>34</v>
      </c>
      <c r="AJ2187" s="468">
        <v>87.435294117647061</v>
      </c>
      <c r="AK2187" s="468">
        <v>15.993375719420252</v>
      </c>
    </row>
    <row r="2188" spans="1:37" s="468" customFormat="1" ht="15.6">
      <c r="A2188" s="382">
        <v>16</v>
      </c>
      <c r="B2188" s="382">
        <v>429</v>
      </c>
      <c r="C2188" s="382">
        <v>2022</v>
      </c>
      <c r="D2188" s="382">
        <v>9</v>
      </c>
      <c r="E2188" s="382">
        <v>99</v>
      </c>
      <c r="F2188" s="382">
        <v>99</v>
      </c>
      <c r="G2188" s="382">
        <v>99</v>
      </c>
      <c r="H2188" s="382">
        <v>99</v>
      </c>
      <c r="I2188" s="382">
        <v>99</v>
      </c>
      <c r="J2188" s="382">
        <v>999</v>
      </c>
      <c r="K2188" s="382">
        <v>99</v>
      </c>
      <c r="L2188" s="382">
        <v>6</v>
      </c>
      <c r="M2188" s="382">
        <v>99</v>
      </c>
      <c r="N2188" s="382">
        <v>99</v>
      </c>
      <c r="O2188" s="382">
        <v>99</v>
      </c>
      <c r="P2188" s="382">
        <v>99</v>
      </c>
      <c r="Q2188" s="382">
        <v>75</v>
      </c>
      <c r="R2188" s="382">
        <v>392</v>
      </c>
      <c r="S2188" s="468">
        <v>6</v>
      </c>
      <c r="T2188" s="468">
        <v>4.5943877551020416</v>
      </c>
      <c r="U2188" s="468">
        <v>11.177806122448983</v>
      </c>
      <c r="V2188" s="468">
        <v>0</v>
      </c>
      <c r="W2188" s="468">
        <v>0</v>
      </c>
      <c r="X2188" s="468">
        <v>4.0816326530612246</v>
      </c>
      <c r="Y2188" s="468">
        <v>0</v>
      </c>
      <c r="Z2188" s="468">
        <v>2.7888155417088143</v>
      </c>
      <c r="AA2188" s="468">
        <v>0</v>
      </c>
      <c r="AB2188" s="468">
        <v>1.5055235487259671</v>
      </c>
      <c r="AD2188" s="468">
        <v>26.513230257221498</v>
      </c>
      <c r="AF2188" s="468">
        <v>22.489959839357432</v>
      </c>
      <c r="AG2188" s="468">
        <v>24.969797127877833</v>
      </c>
      <c r="AH2188" s="468">
        <v>2.0408163265306123</v>
      </c>
      <c r="AI2188" s="468">
        <v>2</v>
      </c>
      <c r="AJ2188" s="468">
        <v>92.949999999999989</v>
      </c>
      <c r="AK2188" s="468">
        <v>16.554613097559372</v>
      </c>
    </row>
    <row r="2189" spans="1:37" s="468" customFormat="1" ht="15.6">
      <c r="A2189" s="382">
        <v>16</v>
      </c>
      <c r="B2189" s="382">
        <v>430</v>
      </c>
      <c r="C2189" s="382">
        <v>2022</v>
      </c>
      <c r="D2189" s="382">
        <v>10</v>
      </c>
      <c r="E2189" s="382">
        <v>99</v>
      </c>
      <c r="F2189" s="382">
        <v>99</v>
      </c>
      <c r="G2189" s="382">
        <v>99</v>
      </c>
      <c r="H2189" s="382">
        <v>99</v>
      </c>
      <c r="I2189" s="382">
        <v>99</v>
      </c>
      <c r="J2189" s="382">
        <v>999</v>
      </c>
      <c r="K2189" s="382">
        <v>99</v>
      </c>
      <c r="L2189" s="382">
        <v>6</v>
      </c>
      <c r="M2189" s="382">
        <v>99</v>
      </c>
      <c r="N2189" s="382">
        <v>99</v>
      </c>
      <c r="O2189" s="382">
        <v>99</v>
      </c>
      <c r="P2189" s="382">
        <v>99</v>
      </c>
      <c r="Q2189" s="382">
        <v>133</v>
      </c>
      <c r="R2189" s="382">
        <v>685</v>
      </c>
      <c r="S2189" s="468">
        <v>6</v>
      </c>
      <c r="T2189" s="468">
        <v>4.8233576642335763</v>
      </c>
      <c r="U2189" s="468">
        <v>11.23795620437957</v>
      </c>
      <c r="V2189" s="468">
        <v>0</v>
      </c>
      <c r="W2189" s="468">
        <v>0</v>
      </c>
      <c r="X2189" s="468">
        <v>5.839416058394165</v>
      </c>
      <c r="Y2189" s="468">
        <v>0</v>
      </c>
      <c r="Z2189" s="468">
        <v>2.694344750234869</v>
      </c>
      <c r="AA2189" s="468">
        <v>0</v>
      </c>
      <c r="AB2189" s="468">
        <v>1.418144298595295</v>
      </c>
      <c r="AD2189" s="468">
        <v>18.216521008515777</v>
      </c>
      <c r="AF2189" s="468">
        <v>32.964388835418674</v>
      </c>
      <c r="AG2189" s="468">
        <v>35.370986417688265</v>
      </c>
      <c r="AH2189" s="468">
        <v>2.4817518248175192</v>
      </c>
      <c r="AI2189" s="468">
        <v>11</v>
      </c>
      <c r="AJ2189" s="468">
        <v>91.527272727272717</v>
      </c>
      <c r="AK2189" s="468">
        <v>17.250670376433547</v>
      </c>
    </row>
    <row r="2190" spans="1:37" s="468" customFormat="1" ht="15.6">
      <c r="A2190" s="382">
        <v>16</v>
      </c>
      <c r="B2190" s="382">
        <v>431</v>
      </c>
      <c r="C2190" s="382">
        <v>2022</v>
      </c>
      <c r="D2190" s="382">
        <v>11</v>
      </c>
      <c r="E2190" s="382">
        <v>99</v>
      </c>
      <c r="F2190" s="382">
        <v>99</v>
      </c>
      <c r="G2190" s="382">
        <v>99</v>
      </c>
      <c r="H2190" s="382">
        <v>99</v>
      </c>
      <c r="I2190" s="382">
        <v>99</v>
      </c>
      <c r="J2190" s="382">
        <v>999</v>
      </c>
      <c r="K2190" s="382">
        <v>99</v>
      </c>
      <c r="L2190" s="382">
        <v>6</v>
      </c>
      <c r="M2190" s="382">
        <v>99</v>
      </c>
      <c r="N2190" s="382">
        <v>99</v>
      </c>
      <c r="O2190" s="382">
        <v>99</v>
      </c>
      <c r="P2190" s="382">
        <v>99</v>
      </c>
      <c r="Q2190" s="382">
        <v>80</v>
      </c>
      <c r="R2190" s="382">
        <v>277</v>
      </c>
      <c r="S2190" s="468">
        <v>6</v>
      </c>
      <c r="T2190" s="468">
        <v>5.0541516245487363</v>
      </c>
      <c r="U2190" s="468">
        <v>11.951624548736453</v>
      </c>
      <c r="V2190" s="468">
        <v>0.36101083032490966</v>
      </c>
      <c r="W2190" s="468">
        <v>0</v>
      </c>
      <c r="X2190" s="468">
        <v>9.3862815884476554</v>
      </c>
      <c r="Y2190" s="468">
        <v>0.72202166064981932</v>
      </c>
      <c r="Z2190" s="468">
        <v>3.1032135253550042</v>
      </c>
      <c r="AA2190" s="468">
        <v>0</v>
      </c>
      <c r="AB2190" s="468">
        <v>1.5554582196378259</v>
      </c>
      <c r="AD2190" s="468">
        <v>21.399665545791535</v>
      </c>
      <c r="AF2190" s="468">
        <v>27.672327672327675</v>
      </c>
      <c r="AG2190" s="468">
        <v>31.156828790844745</v>
      </c>
      <c r="AH2190" s="468">
        <v>2.5270758122743682</v>
      </c>
      <c r="AI2190" s="468">
        <v>7</v>
      </c>
      <c r="AJ2190" s="468">
        <v>85.314285714285703</v>
      </c>
      <c r="AK2190" s="468">
        <v>16.744489818395845</v>
      </c>
    </row>
    <row r="2191" spans="1:37" s="468" customFormat="1" ht="15.6">
      <c r="A2191" s="382">
        <v>16</v>
      </c>
      <c r="B2191" s="382">
        <v>432</v>
      </c>
      <c r="C2191" s="382">
        <v>2022</v>
      </c>
      <c r="D2191" s="382">
        <v>12</v>
      </c>
      <c r="E2191" s="382">
        <v>99</v>
      </c>
      <c r="F2191" s="382">
        <v>99</v>
      </c>
      <c r="G2191" s="382">
        <v>99</v>
      </c>
      <c r="H2191" s="382">
        <v>99</v>
      </c>
      <c r="I2191" s="382">
        <v>99</v>
      </c>
      <c r="J2191" s="382">
        <v>999</v>
      </c>
      <c r="K2191" s="382">
        <v>99</v>
      </c>
      <c r="L2191" s="382">
        <v>6</v>
      </c>
      <c r="M2191" s="382">
        <v>99</v>
      </c>
      <c r="N2191" s="382">
        <v>99</v>
      </c>
      <c r="O2191" s="382">
        <v>99</v>
      </c>
      <c r="P2191" s="382">
        <v>99</v>
      </c>
      <c r="Q2191" s="382">
        <v>19</v>
      </c>
      <c r="R2191" s="382">
        <v>49</v>
      </c>
      <c r="S2191" s="468">
        <v>6</v>
      </c>
      <c r="T2191" s="468">
        <v>5</v>
      </c>
      <c r="U2191" s="468">
        <v>10.944897959183672</v>
      </c>
      <c r="V2191" s="468">
        <v>0</v>
      </c>
      <c r="W2191" s="468">
        <v>0</v>
      </c>
      <c r="X2191" s="468">
        <v>0</v>
      </c>
      <c r="Y2191" s="468">
        <v>0</v>
      </c>
      <c r="Z2191" s="468">
        <v>2.771727614535664</v>
      </c>
      <c r="AA2191" s="468">
        <v>0</v>
      </c>
      <c r="AB2191" s="468">
        <v>1.3552618543578772</v>
      </c>
      <c r="AD2191" s="468">
        <v>27.707690807782608</v>
      </c>
      <c r="AF2191" s="468">
        <v>27.840909090909086</v>
      </c>
      <c r="AG2191" s="468">
        <v>30.83247096700012</v>
      </c>
      <c r="AH2191" s="468">
        <v>0</v>
      </c>
      <c r="AI2191" s="468">
        <v>0</v>
      </c>
    </row>
    <row r="2192" spans="1:37" s="468" customFormat="1" ht="15.6">
      <c r="A2192" s="382">
        <v>16</v>
      </c>
      <c r="B2192" s="382">
        <v>433</v>
      </c>
      <c r="C2192" s="382">
        <v>2022</v>
      </c>
      <c r="D2192" s="382">
        <v>1</v>
      </c>
      <c r="E2192" s="382">
        <v>99</v>
      </c>
      <c r="F2192" s="382">
        <v>99</v>
      </c>
      <c r="G2192" s="382">
        <v>99</v>
      </c>
      <c r="H2192" s="382">
        <v>99</v>
      </c>
      <c r="I2192" s="382">
        <v>99</v>
      </c>
      <c r="J2192" s="382">
        <v>999</v>
      </c>
      <c r="K2192" s="382">
        <v>99</v>
      </c>
      <c r="L2192" s="382">
        <v>7</v>
      </c>
      <c r="M2192" s="382">
        <v>99</v>
      </c>
      <c r="N2192" s="382">
        <v>99</v>
      </c>
      <c r="O2192" s="382">
        <v>99</v>
      </c>
      <c r="P2192" s="382">
        <v>99</v>
      </c>
      <c r="Q2192" s="382"/>
      <c r="R2192" s="382">
        <v>0</v>
      </c>
    </row>
    <row r="2193" spans="1:37" s="468" customFormat="1" ht="15.6">
      <c r="A2193" s="382">
        <v>16</v>
      </c>
      <c r="B2193" s="382">
        <v>434</v>
      </c>
      <c r="C2193" s="382">
        <v>2022</v>
      </c>
      <c r="D2193" s="382">
        <v>2</v>
      </c>
      <c r="E2193" s="382">
        <v>99</v>
      </c>
      <c r="F2193" s="382">
        <v>99</v>
      </c>
      <c r="G2193" s="382">
        <v>99</v>
      </c>
      <c r="H2193" s="382">
        <v>99</v>
      </c>
      <c r="I2193" s="382">
        <v>99</v>
      </c>
      <c r="J2193" s="382">
        <v>999</v>
      </c>
      <c r="K2193" s="382">
        <v>99</v>
      </c>
      <c r="L2193" s="382">
        <v>7</v>
      </c>
      <c r="M2193" s="382">
        <v>99</v>
      </c>
      <c r="N2193" s="382">
        <v>99</v>
      </c>
      <c r="O2193" s="382">
        <v>99</v>
      </c>
      <c r="P2193" s="382">
        <v>99</v>
      </c>
      <c r="Q2193" s="382"/>
      <c r="R2193" s="382">
        <v>0</v>
      </c>
    </row>
    <row r="2194" spans="1:37" s="468" customFormat="1" ht="15.6">
      <c r="A2194" s="382">
        <v>16</v>
      </c>
      <c r="B2194" s="382">
        <v>435</v>
      </c>
      <c r="C2194" s="382">
        <v>2022</v>
      </c>
      <c r="D2194" s="382">
        <v>3</v>
      </c>
      <c r="E2194" s="382">
        <v>99</v>
      </c>
      <c r="F2194" s="382">
        <v>99</v>
      </c>
      <c r="G2194" s="382">
        <v>99</v>
      </c>
      <c r="H2194" s="382">
        <v>99</v>
      </c>
      <c r="I2194" s="382">
        <v>99</v>
      </c>
      <c r="J2194" s="382">
        <v>999</v>
      </c>
      <c r="K2194" s="382">
        <v>99</v>
      </c>
      <c r="L2194" s="382">
        <v>7</v>
      </c>
      <c r="M2194" s="382">
        <v>99</v>
      </c>
      <c r="N2194" s="382">
        <v>99</v>
      </c>
      <c r="O2194" s="382">
        <v>99</v>
      </c>
      <c r="P2194" s="382">
        <v>99</v>
      </c>
      <c r="Q2194" s="382"/>
      <c r="R2194" s="382">
        <v>0</v>
      </c>
    </row>
    <row r="2195" spans="1:37" s="468" customFormat="1" ht="15.6">
      <c r="A2195" s="382">
        <v>16</v>
      </c>
      <c r="B2195" s="382">
        <v>436</v>
      </c>
      <c r="C2195" s="382">
        <v>2022</v>
      </c>
      <c r="D2195" s="382">
        <v>4</v>
      </c>
      <c r="E2195" s="382">
        <v>99</v>
      </c>
      <c r="F2195" s="382">
        <v>99</v>
      </c>
      <c r="G2195" s="382">
        <v>99</v>
      </c>
      <c r="H2195" s="382">
        <v>99</v>
      </c>
      <c r="I2195" s="382">
        <v>99</v>
      </c>
      <c r="J2195" s="382">
        <v>999</v>
      </c>
      <c r="K2195" s="382">
        <v>99</v>
      </c>
      <c r="L2195" s="382">
        <v>7</v>
      </c>
      <c r="M2195" s="382">
        <v>99</v>
      </c>
      <c r="N2195" s="382">
        <v>99</v>
      </c>
      <c r="O2195" s="382">
        <v>99</v>
      </c>
      <c r="P2195" s="382">
        <v>99</v>
      </c>
      <c r="Q2195" s="382"/>
      <c r="R2195" s="382">
        <v>0</v>
      </c>
    </row>
    <row r="2196" spans="1:37" s="468" customFormat="1" ht="15.6">
      <c r="A2196" s="382">
        <v>16</v>
      </c>
      <c r="B2196" s="382">
        <v>437</v>
      </c>
      <c r="C2196" s="382">
        <v>2022</v>
      </c>
      <c r="D2196" s="382">
        <v>5</v>
      </c>
      <c r="E2196" s="382">
        <v>99</v>
      </c>
      <c r="F2196" s="382">
        <v>99</v>
      </c>
      <c r="G2196" s="382">
        <v>99</v>
      </c>
      <c r="H2196" s="382">
        <v>99</v>
      </c>
      <c r="I2196" s="382">
        <v>99</v>
      </c>
      <c r="J2196" s="382">
        <v>999</v>
      </c>
      <c r="K2196" s="382">
        <v>99</v>
      </c>
      <c r="L2196" s="382">
        <v>7</v>
      </c>
      <c r="M2196" s="382">
        <v>99</v>
      </c>
      <c r="N2196" s="382">
        <v>99</v>
      </c>
      <c r="O2196" s="382">
        <v>99</v>
      </c>
      <c r="P2196" s="382">
        <v>99</v>
      </c>
      <c r="Q2196" s="382"/>
      <c r="R2196" s="382">
        <v>0</v>
      </c>
    </row>
    <row r="2197" spans="1:37" s="468" customFormat="1" ht="15.6">
      <c r="A2197" s="382">
        <v>16</v>
      </c>
      <c r="B2197" s="382">
        <v>438</v>
      </c>
      <c r="C2197" s="382">
        <v>2022</v>
      </c>
      <c r="D2197" s="382">
        <v>6</v>
      </c>
      <c r="E2197" s="382">
        <v>99</v>
      </c>
      <c r="F2197" s="382">
        <v>99</v>
      </c>
      <c r="G2197" s="382">
        <v>99</v>
      </c>
      <c r="H2197" s="382">
        <v>99</v>
      </c>
      <c r="I2197" s="382">
        <v>99</v>
      </c>
      <c r="J2197" s="382">
        <v>999</v>
      </c>
      <c r="K2197" s="382">
        <v>99</v>
      </c>
      <c r="L2197" s="382">
        <v>7</v>
      </c>
      <c r="M2197" s="382">
        <v>99</v>
      </c>
      <c r="N2197" s="382">
        <v>99</v>
      </c>
      <c r="O2197" s="382">
        <v>99</v>
      </c>
      <c r="P2197" s="382">
        <v>99</v>
      </c>
      <c r="Q2197" s="382"/>
      <c r="R2197" s="382">
        <v>0</v>
      </c>
    </row>
    <row r="2198" spans="1:37" s="468" customFormat="1" ht="15.6">
      <c r="A2198" s="382">
        <v>16</v>
      </c>
      <c r="B2198" s="382">
        <v>439</v>
      </c>
      <c r="C2198" s="382">
        <v>2022</v>
      </c>
      <c r="D2198" s="382">
        <v>7</v>
      </c>
      <c r="E2198" s="382">
        <v>99</v>
      </c>
      <c r="F2198" s="382">
        <v>99</v>
      </c>
      <c r="G2198" s="382">
        <v>99</v>
      </c>
      <c r="H2198" s="382">
        <v>99</v>
      </c>
      <c r="I2198" s="382">
        <v>99</v>
      </c>
      <c r="J2198" s="382">
        <v>999</v>
      </c>
      <c r="K2198" s="382">
        <v>99</v>
      </c>
      <c r="L2198" s="382">
        <v>7</v>
      </c>
      <c r="M2198" s="382">
        <v>99</v>
      </c>
      <c r="N2198" s="382">
        <v>99</v>
      </c>
      <c r="O2198" s="382">
        <v>99</v>
      </c>
      <c r="P2198" s="382">
        <v>99</v>
      </c>
      <c r="Q2198" s="382"/>
      <c r="R2198" s="382">
        <v>0</v>
      </c>
    </row>
    <row r="2199" spans="1:37" s="468" customFormat="1" ht="15.6">
      <c r="A2199" s="382">
        <v>16</v>
      </c>
      <c r="B2199" s="382">
        <v>440</v>
      </c>
      <c r="C2199" s="382">
        <v>2022</v>
      </c>
      <c r="D2199" s="382">
        <v>8</v>
      </c>
      <c r="E2199" s="382">
        <v>99</v>
      </c>
      <c r="F2199" s="382">
        <v>99</v>
      </c>
      <c r="G2199" s="382">
        <v>99</v>
      </c>
      <c r="H2199" s="382">
        <v>99</v>
      </c>
      <c r="I2199" s="382">
        <v>99</v>
      </c>
      <c r="J2199" s="382">
        <v>999</v>
      </c>
      <c r="K2199" s="382">
        <v>99</v>
      </c>
      <c r="L2199" s="382">
        <v>7</v>
      </c>
      <c r="M2199" s="382">
        <v>99</v>
      </c>
      <c r="N2199" s="382">
        <v>99</v>
      </c>
      <c r="O2199" s="382">
        <v>99</v>
      </c>
      <c r="P2199" s="382">
        <v>99</v>
      </c>
      <c r="Q2199" s="382"/>
      <c r="R2199" s="382">
        <v>0</v>
      </c>
    </row>
    <row r="2200" spans="1:37" s="468" customFormat="1" ht="15.6">
      <c r="A2200" s="382">
        <v>16</v>
      </c>
      <c r="B2200" s="382">
        <v>441</v>
      </c>
      <c r="C2200" s="382">
        <v>2022</v>
      </c>
      <c r="D2200" s="382">
        <v>9</v>
      </c>
      <c r="E2200" s="382">
        <v>99</v>
      </c>
      <c r="F2200" s="382">
        <v>99</v>
      </c>
      <c r="G2200" s="382">
        <v>99</v>
      </c>
      <c r="H2200" s="382">
        <v>99</v>
      </c>
      <c r="I2200" s="382">
        <v>99</v>
      </c>
      <c r="J2200" s="382">
        <v>999</v>
      </c>
      <c r="K2200" s="382">
        <v>99</v>
      </c>
      <c r="L2200" s="382">
        <v>7</v>
      </c>
      <c r="M2200" s="382">
        <v>99</v>
      </c>
      <c r="N2200" s="382">
        <v>99</v>
      </c>
      <c r="O2200" s="382">
        <v>99</v>
      </c>
      <c r="P2200" s="382">
        <v>99</v>
      </c>
      <c r="Q2200" s="382"/>
      <c r="R2200" s="382">
        <v>0</v>
      </c>
    </row>
    <row r="2201" spans="1:37" s="468" customFormat="1" ht="15.6">
      <c r="A2201" s="382">
        <v>16</v>
      </c>
      <c r="B2201" s="382">
        <v>442</v>
      </c>
      <c r="C2201" s="382">
        <v>2022</v>
      </c>
      <c r="D2201" s="382">
        <v>10</v>
      </c>
      <c r="E2201" s="382">
        <v>99</v>
      </c>
      <c r="F2201" s="382">
        <v>99</v>
      </c>
      <c r="G2201" s="382">
        <v>99</v>
      </c>
      <c r="H2201" s="382">
        <v>99</v>
      </c>
      <c r="I2201" s="382">
        <v>99</v>
      </c>
      <c r="J2201" s="382">
        <v>999</v>
      </c>
      <c r="K2201" s="382">
        <v>99</v>
      </c>
      <c r="L2201" s="382">
        <v>7</v>
      </c>
      <c r="M2201" s="382">
        <v>99</v>
      </c>
      <c r="N2201" s="382">
        <v>99</v>
      </c>
      <c r="O2201" s="382">
        <v>99</v>
      </c>
      <c r="P2201" s="382">
        <v>99</v>
      </c>
      <c r="Q2201" s="382"/>
      <c r="R2201" s="382">
        <v>0</v>
      </c>
    </row>
    <row r="2202" spans="1:37" s="468" customFormat="1" ht="15.6">
      <c r="A2202" s="382">
        <v>16</v>
      </c>
      <c r="B2202" s="382">
        <v>443</v>
      </c>
      <c r="C2202" s="382">
        <v>2022</v>
      </c>
      <c r="D2202" s="382">
        <v>11</v>
      </c>
      <c r="E2202" s="382">
        <v>99</v>
      </c>
      <c r="F2202" s="382">
        <v>99</v>
      </c>
      <c r="G2202" s="382">
        <v>99</v>
      </c>
      <c r="H2202" s="382">
        <v>99</v>
      </c>
      <c r="I2202" s="382">
        <v>99</v>
      </c>
      <c r="J2202" s="382">
        <v>999</v>
      </c>
      <c r="K2202" s="382">
        <v>99</v>
      </c>
      <c r="L2202" s="382">
        <v>7</v>
      </c>
      <c r="M2202" s="382">
        <v>99</v>
      </c>
      <c r="N2202" s="382">
        <v>99</v>
      </c>
      <c r="O2202" s="382">
        <v>99</v>
      </c>
      <c r="P2202" s="382">
        <v>99</v>
      </c>
      <c r="Q2202" s="382"/>
      <c r="R2202" s="382">
        <v>0</v>
      </c>
    </row>
    <row r="2203" spans="1:37" s="468" customFormat="1" ht="15.6">
      <c r="A2203" s="382">
        <v>16</v>
      </c>
      <c r="B2203" s="382">
        <v>444</v>
      </c>
      <c r="C2203" s="382">
        <v>2022</v>
      </c>
      <c r="D2203" s="382">
        <v>12</v>
      </c>
      <c r="E2203" s="382">
        <v>99</v>
      </c>
      <c r="F2203" s="382">
        <v>99</v>
      </c>
      <c r="G2203" s="382">
        <v>99</v>
      </c>
      <c r="H2203" s="382">
        <v>99</v>
      </c>
      <c r="I2203" s="382">
        <v>99</v>
      </c>
      <c r="J2203" s="382">
        <v>999</v>
      </c>
      <c r="K2203" s="382">
        <v>99</v>
      </c>
      <c r="L2203" s="382">
        <v>7</v>
      </c>
      <c r="M2203" s="382">
        <v>99</v>
      </c>
      <c r="N2203" s="382">
        <v>99</v>
      </c>
      <c r="O2203" s="382">
        <v>99</v>
      </c>
      <c r="P2203" s="382">
        <v>99</v>
      </c>
      <c r="Q2203" s="382"/>
      <c r="R2203" s="382">
        <v>0</v>
      </c>
    </row>
    <row r="2204" spans="1:37" s="468" customFormat="1" ht="15.6">
      <c r="A2204" s="382">
        <v>16</v>
      </c>
      <c r="B2204" s="382">
        <v>445</v>
      </c>
      <c r="C2204" s="382">
        <v>2022</v>
      </c>
      <c r="D2204" s="382">
        <v>1</v>
      </c>
      <c r="E2204" s="382">
        <v>99</v>
      </c>
      <c r="F2204" s="382">
        <v>99</v>
      </c>
      <c r="G2204" s="382">
        <v>99</v>
      </c>
      <c r="H2204" s="382">
        <v>99</v>
      </c>
      <c r="I2204" s="382">
        <v>99</v>
      </c>
      <c r="J2204" s="382">
        <v>999</v>
      </c>
      <c r="K2204" s="382">
        <v>99</v>
      </c>
      <c r="L2204" s="382">
        <v>8</v>
      </c>
      <c r="M2204" s="382">
        <v>99</v>
      </c>
      <c r="N2204" s="382">
        <v>99</v>
      </c>
      <c r="O2204" s="382">
        <v>99</v>
      </c>
      <c r="P2204" s="382">
        <v>99</v>
      </c>
      <c r="Q2204" s="382">
        <v>7</v>
      </c>
      <c r="R2204" s="382">
        <v>19</v>
      </c>
      <c r="S2204" s="468">
        <v>8</v>
      </c>
      <c r="T2204" s="468">
        <v>6.4210526315789487</v>
      </c>
      <c r="U2204" s="468">
        <v>17.67157894736842</v>
      </c>
      <c r="V2204" s="468">
        <v>5.2631578947368443</v>
      </c>
      <c r="W2204" s="468">
        <v>5.2631578947368443</v>
      </c>
      <c r="X2204" s="468">
        <v>57.894736842105239</v>
      </c>
      <c r="Y2204" s="468">
        <v>21.052631578947377</v>
      </c>
      <c r="Z2204" s="468">
        <v>6.2303824864913295</v>
      </c>
      <c r="AA2204" s="468">
        <v>0</v>
      </c>
      <c r="AB2204" s="468">
        <v>1.7863750261554874</v>
      </c>
      <c r="AD2204" s="468">
        <v>44.909007290460693</v>
      </c>
      <c r="AF2204" s="468">
        <v>8.0168776371308024</v>
      </c>
      <c r="AG2204" s="468">
        <v>15.176690743737401</v>
      </c>
      <c r="AH2204" s="468">
        <v>0</v>
      </c>
      <c r="AI2204" s="468">
        <v>1</v>
      </c>
      <c r="AJ2204" s="468">
        <v>100.5</v>
      </c>
      <c r="AK2204" s="468">
        <v>19.407430558403249</v>
      </c>
    </row>
    <row r="2205" spans="1:37" s="468" customFormat="1" ht="15.6">
      <c r="A2205" s="382">
        <v>16</v>
      </c>
      <c r="B2205" s="382">
        <v>446</v>
      </c>
      <c r="C2205" s="382">
        <v>2022</v>
      </c>
      <c r="D2205" s="382">
        <v>2</v>
      </c>
      <c r="E2205" s="382">
        <v>99</v>
      </c>
      <c r="F2205" s="382">
        <v>99</v>
      </c>
      <c r="G2205" s="382">
        <v>99</v>
      </c>
      <c r="H2205" s="382">
        <v>99</v>
      </c>
      <c r="I2205" s="382">
        <v>99</v>
      </c>
      <c r="J2205" s="382">
        <v>999</v>
      </c>
      <c r="K2205" s="382">
        <v>99</v>
      </c>
      <c r="L2205" s="382">
        <v>8</v>
      </c>
      <c r="M2205" s="382">
        <v>99</v>
      </c>
      <c r="N2205" s="382">
        <v>99</v>
      </c>
      <c r="O2205" s="382">
        <v>99</v>
      </c>
      <c r="P2205" s="382">
        <v>99</v>
      </c>
      <c r="Q2205" s="382">
        <v>22</v>
      </c>
      <c r="R2205" s="382">
        <v>196</v>
      </c>
      <c r="S2205" s="468">
        <v>8</v>
      </c>
      <c r="T2205" s="468">
        <v>5.3061224489795924</v>
      </c>
      <c r="U2205" s="468">
        <v>6.7336734693877522</v>
      </c>
      <c r="V2205" s="468">
        <v>0</v>
      </c>
      <c r="W2205" s="468">
        <v>0</v>
      </c>
      <c r="X2205" s="468">
        <v>3.5714285714285721</v>
      </c>
      <c r="Y2205" s="468">
        <v>0</v>
      </c>
      <c r="Z2205" s="468">
        <v>2.9095880863368424</v>
      </c>
      <c r="AA2205" s="468">
        <v>0</v>
      </c>
      <c r="AB2205" s="468">
        <v>1.2849852160295128</v>
      </c>
      <c r="AD2205" s="468">
        <v>31.697524195140648</v>
      </c>
      <c r="AF2205" s="468">
        <v>15.123456790123463</v>
      </c>
      <c r="AG2205" s="468">
        <v>14.747522152570587</v>
      </c>
      <c r="AH2205" s="468">
        <v>0.51020408163265307</v>
      </c>
      <c r="AI2205" s="468">
        <v>0</v>
      </c>
    </row>
    <row r="2206" spans="1:37" s="468" customFormat="1" ht="15.6">
      <c r="A2206" s="382">
        <v>16</v>
      </c>
      <c r="B2206" s="382">
        <v>447</v>
      </c>
      <c r="C2206" s="382">
        <v>2022</v>
      </c>
      <c r="D2206" s="382">
        <v>3</v>
      </c>
      <c r="E2206" s="382">
        <v>99</v>
      </c>
      <c r="F2206" s="382">
        <v>99</v>
      </c>
      <c r="G2206" s="382">
        <v>99</v>
      </c>
      <c r="H2206" s="382">
        <v>99</v>
      </c>
      <c r="I2206" s="382">
        <v>99</v>
      </c>
      <c r="J2206" s="382">
        <v>999</v>
      </c>
      <c r="K2206" s="382">
        <v>99</v>
      </c>
      <c r="L2206" s="382">
        <v>8</v>
      </c>
      <c r="M2206" s="382">
        <v>99</v>
      </c>
      <c r="N2206" s="382">
        <v>99</v>
      </c>
      <c r="O2206" s="382">
        <v>99</v>
      </c>
      <c r="P2206" s="382">
        <v>99</v>
      </c>
      <c r="Q2206" s="382">
        <v>34</v>
      </c>
      <c r="R2206" s="382">
        <v>338</v>
      </c>
      <c r="S2206" s="468">
        <v>8</v>
      </c>
      <c r="T2206" s="468">
        <v>5.0917159763313595</v>
      </c>
      <c r="U2206" s="468">
        <v>7.0745562130177486</v>
      </c>
      <c r="V2206" s="468">
        <v>0</v>
      </c>
      <c r="W2206" s="468">
        <v>0</v>
      </c>
      <c r="X2206" s="468">
        <v>1.1834319526627219</v>
      </c>
      <c r="Y2206" s="468">
        <v>0</v>
      </c>
      <c r="Z2206" s="468">
        <v>2.5750976217675721</v>
      </c>
      <c r="AA2206" s="468">
        <v>0</v>
      </c>
      <c r="AB2206" s="468">
        <v>1.1743773431834512</v>
      </c>
      <c r="AD2206" s="468">
        <v>35.414166146655695</v>
      </c>
      <c r="AF2206" s="468">
        <v>9.5940959409594093</v>
      </c>
      <c r="AG2206" s="468">
        <v>10.552981155390798</v>
      </c>
      <c r="AH2206" s="468">
        <v>0</v>
      </c>
      <c r="AI2206" s="468">
        <v>2</v>
      </c>
      <c r="AJ2206" s="468">
        <v>82.050000000000011</v>
      </c>
      <c r="AK2206" s="468">
        <v>17.484925101994214</v>
      </c>
    </row>
    <row r="2207" spans="1:37" s="468" customFormat="1" ht="15.6">
      <c r="A2207" s="382">
        <v>16</v>
      </c>
      <c r="B2207" s="382">
        <v>448</v>
      </c>
      <c r="C2207" s="382">
        <v>2022</v>
      </c>
      <c r="D2207" s="382">
        <v>4</v>
      </c>
      <c r="E2207" s="382">
        <v>99</v>
      </c>
      <c r="F2207" s="382">
        <v>99</v>
      </c>
      <c r="G2207" s="382">
        <v>99</v>
      </c>
      <c r="H2207" s="382">
        <v>99</v>
      </c>
      <c r="I2207" s="382">
        <v>99</v>
      </c>
      <c r="J2207" s="382">
        <v>999</v>
      </c>
      <c r="K2207" s="382">
        <v>99</v>
      </c>
      <c r="L2207" s="382">
        <v>8</v>
      </c>
      <c r="M2207" s="382">
        <v>99</v>
      </c>
      <c r="N2207" s="382">
        <v>99</v>
      </c>
      <c r="O2207" s="382">
        <v>99</v>
      </c>
      <c r="P2207" s="382">
        <v>99</v>
      </c>
      <c r="Q2207" s="382">
        <v>33</v>
      </c>
      <c r="R2207" s="382">
        <v>154</v>
      </c>
      <c r="S2207" s="468">
        <v>8</v>
      </c>
      <c r="T2207" s="468">
        <v>5.162337662337662</v>
      </c>
      <c r="U2207" s="468">
        <v>8.1149350649350644</v>
      </c>
      <c r="V2207" s="468">
        <v>0</v>
      </c>
      <c r="W2207" s="468">
        <v>1.2987012987012985</v>
      </c>
      <c r="X2207" s="468">
        <v>0</v>
      </c>
      <c r="Y2207" s="468">
        <v>0</v>
      </c>
      <c r="Z2207" s="468">
        <v>1.8335538718505855</v>
      </c>
      <c r="AA2207" s="468">
        <v>0</v>
      </c>
      <c r="AB2207" s="468">
        <v>1.4659369559129829</v>
      </c>
      <c r="AD2207" s="468">
        <v>5.2971475252673583</v>
      </c>
      <c r="AF2207" s="468">
        <v>5.0491803278688518</v>
      </c>
      <c r="AG2207" s="468">
        <v>6.2054650995347282</v>
      </c>
      <c r="AH2207" s="468">
        <v>0.64935064935064923</v>
      </c>
      <c r="AI2207" s="468">
        <v>2</v>
      </c>
      <c r="AJ2207" s="468">
        <v>82.6</v>
      </c>
      <c r="AK2207" s="468">
        <v>18.529669191937103</v>
      </c>
    </row>
    <row r="2208" spans="1:37" s="468" customFormat="1" ht="15.6">
      <c r="A2208" s="382">
        <v>16</v>
      </c>
      <c r="B2208" s="382">
        <v>449</v>
      </c>
      <c r="C2208" s="382">
        <v>2022</v>
      </c>
      <c r="D2208" s="382">
        <v>5</v>
      </c>
      <c r="E2208" s="382">
        <v>99</v>
      </c>
      <c r="F2208" s="382">
        <v>99</v>
      </c>
      <c r="G2208" s="382">
        <v>99</v>
      </c>
      <c r="H2208" s="382">
        <v>99</v>
      </c>
      <c r="I2208" s="382">
        <v>99</v>
      </c>
      <c r="J2208" s="382">
        <v>999</v>
      </c>
      <c r="K2208" s="382">
        <v>99</v>
      </c>
      <c r="L2208" s="382">
        <v>8</v>
      </c>
      <c r="M2208" s="382">
        <v>99</v>
      </c>
      <c r="N2208" s="382">
        <v>99</v>
      </c>
      <c r="O2208" s="382">
        <v>99</v>
      </c>
      <c r="P2208" s="382">
        <v>99</v>
      </c>
      <c r="Q2208" s="382">
        <v>27</v>
      </c>
      <c r="R2208" s="382">
        <v>187</v>
      </c>
      <c r="S2208" s="468">
        <v>8</v>
      </c>
      <c r="T2208" s="468">
        <v>5.0962566844919772</v>
      </c>
      <c r="U2208" s="468">
        <v>7.4235294117647106</v>
      </c>
      <c r="V2208" s="468">
        <v>0</v>
      </c>
      <c r="W2208" s="468">
        <v>0</v>
      </c>
      <c r="X2208" s="468">
        <v>2.1390374331550803</v>
      </c>
      <c r="Y2208" s="468">
        <v>0</v>
      </c>
      <c r="Z2208" s="468">
        <v>3.0241067719000041</v>
      </c>
      <c r="AA2208" s="468">
        <v>0</v>
      </c>
      <c r="AB2208" s="468">
        <v>1.0704274214510523</v>
      </c>
      <c r="AD2208" s="468">
        <v>18.217421414335632</v>
      </c>
      <c r="AF2208" s="468">
        <v>12.15074723846654</v>
      </c>
      <c r="AG2208" s="468">
        <v>12.905684934690656</v>
      </c>
      <c r="AH2208" s="468">
        <v>0</v>
      </c>
      <c r="AI2208" s="468">
        <v>0</v>
      </c>
    </row>
    <row r="2209" spans="1:37" s="468" customFormat="1" ht="15.6">
      <c r="A2209" s="382">
        <v>16</v>
      </c>
      <c r="B2209" s="382">
        <v>450</v>
      </c>
      <c r="C2209" s="382">
        <v>2022</v>
      </c>
      <c r="D2209" s="382">
        <v>6</v>
      </c>
      <c r="E2209" s="382">
        <v>99</v>
      </c>
      <c r="F2209" s="382">
        <v>99</v>
      </c>
      <c r="G2209" s="382">
        <v>99</v>
      </c>
      <c r="H2209" s="382">
        <v>99</v>
      </c>
      <c r="I2209" s="382">
        <v>99</v>
      </c>
      <c r="J2209" s="382">
        <v>999</v>
      </c>
      <c r="K2209" s="382">
        <v>99</v>
      </c>
      <c r="L2209" s="382">
        <v>8</v>
      </c>
      <c r="M2209" s="382">
        <v>99</v>
      </c>
      <c r="N2209" s="382">
        <v>99</v>
      </c>
      <c r="O2209" s="382">
        <v>99</v>
      </c>
      <c r="P2209" s="382">
        <v>99</v>
      </c>
      <c r="Q2209" s="382">
        <v>18</v>
      </c>
      <c r="R2209" s="382">
        <v>99</v>
      </c>
      <c r="S2209" s="468">
        <v>8</v>
      </c>
      <c r="T2209" s="468">
        <v>4.313131313131314</v>
      </c>
      <c r="U2209" s="468">
        <v>8.8383838383838391</v>
      </c>
      <c r="V2209" s="468">
        <v>0</v>
      </c>
      <c r="W2209" s="468">
        <v>0</v>
      </c>
      <c r="X2209" s="468">
        <v>2.0202020202020203</v>
      </c>
      <c r="Y2209" s="468">
        <v>0</v>
      </c>
      <c r="Z2209" s="468">
        <v>2.6936028619528569</v>
      </c>
      <c r="AA2209" s="468">
        <v>0</v>
      </c>
      <c r="AB2209" s="468">
        <v>1.5740731738055371</v>
      </c>
      <c r="AD2209" s="468">
        <v>27.971244196064301</v>
      </c>
      <c r="AF2209" s="468">
        <v>9.2264678471575028</v>
      </c>
      <c r="AG2209" s="468">
        <v>10.508238458951819</v>
      </c>
      <c r="AH2209" s="468">
        <v>3.0303030303030303</v>
      </c>
      <c r="AI2209" s="468">
        <v>13</v>
      </c>
      <c r="AJ2209" s="468">
        <v>84.792307692307674</v>
      </c>
      <c r="AK2209" s="468">
        <v>17.973723006104379</v>
      </c>
    </row>
    <row r="2210" spans="1:37" s="468" customFormat="1" ht="15.6">
      <c r="A2210" s="382">
        <v>16</v>
      </c>
      <c r="B2210" s="382">
        <v>451</v>
      </c>
      <c r="C2210" s="382">
        <v>2022</v>
      </c>
      <c r="D2210" s="382">
        <v>7</v>
      </c>
      <c r="E2210" s="382">
        <v>99</v>
      </c>
      <c r="F2210" s="382">
        <v>99</v>
      </c>
      <c r="G2210" s="382">
        <v>99</v>
      </c>
      <c r="H2210" s="382">
        <v>99</v>
      </c>
      <c r="I2210" s="382">
        <v>99</v>
      </c>
      <c r="J2210" s="382">
        <v>999</v>
      </c>
      <c r="K2210" s="382">
        <v>99</v>
      </c>
      <c r="L2210" s="382">
        <v>8</v>
      </c>
      <c r="M2210" s="382">
        <v>99</v>
      </c>
      <c r="N2210" s="382">
        <v>99</v>
      </c>
      <c r="O2210" s="382">
        <v>99</v>
      </c>
      <c r="P2210" s="382">
        <v>99</v>
      </c>
      <c r="Q2210" s="382">
        <v>1</v>
      </c>
      <c r="R2210" s="382">
        <v>3</v>
      </c>
      <c r="S2210" s="468">
        <v>8</v>
      </c>
      <c r="T2210" s="468">
        <v>6</v>
      </c>
      <c r="U2210" s="468">
        <v>15.9</v>
      </c>
      <c r="V2210" s="468">
        <v>0</v>
      </c>
      <c r="W2210" s="468">
        <v>0</v>
      </c>
      <c r="X2210" s="468">
        <v>33.333333333333343</v>
      </c>
      <c r="Y2210" s="468">
        <v>0</v>
      </c>
      <c r="Z2210" s="468">
        <v>3.0210373494325928</v>
      </c>
      <c r="AA2210" s="468">
        <v>0</v>
      </c>
      <c r="AB2210" s="468">
        <v>1.4142135623730951</v>
      </c>
      <c r="AD2210" s="468">
        <v>93.624367976695865</v>
      </c>
      <c r="AF2210" s="468">
        <v>2.3622047244094486</v>
      </c>
      <c r="AG2210" s="468">
        <v>4.0811088295687883</v>
      </c>
      <c r="AH2210" s="468">
        <v>0</v>
      </c>
      <c r="AI2210" s="468">
        <v>0</v>
      </c>
    </row>
    <row r="2211" spans="1:37" s="468" customFormat="1" ht="15.6">
      <c r="A2211" s="382">
        <v>16</v>
      </c>
      <c r="B2211" s="382">
        <v>452</v>
      </c>
      <c r="C2211" s="382">
        <v>2022</v>
      </c>
      <c r="D2211" s="382">
        <v>8</v>
      </c>
      <c r="E2211" s="382">
        <v>99</v>
      </c>
      <c r="F2211" s="382">
        <v>99</v>
      </c>
      <c r="G2211" s="382">
        <v>99</v>
      </c>
      <c r="H2211" s="382">
        <v>99</v>
      </c>
      <c r="I2211" s="382">
        <v>99</v>
      </c>
      <c r="J2211" s="382">
        <v>999</v>
      </c>
      <c r="K2211" s="382">
        <v>99</v>
      </c>
      <c r="L2211" s="382">
        <v>8</v>
      </c>
      <c r="M2211" s="382">
        <v>99</v>
      </c>
      <c r="N2211" s="382">
        <v>99</v>
      </c>
      <c r="O2211" s="382">
        <v>99</v>
      </c>
      <c r="P2211" s="382">
        <v>99</v>
      </c>
      <c r="Q2211" s="382">
        <v>23</v>
      </c>
      <c r="R2211" s="382">
        <v>73</v>
      </c>
      <c r="S2211" s="468">
        <v>8</v>
      </c>
      <c r="T2211" s="468">
        <v>4.89041095890411</v>
      </c>
      <c r="U2211" s="468">
        <v>11.754794520547948</v>
      </c>
      <c r="V2211" s="468">
        <v>0</v>
      </c>
      <c r="W2211" s="468">
        <v>0</v>
      </c>
      <c r="X2211" s="468">
        <v>1.3698630136986301</v>
      </c>
      <c r="Y2211" s="468">
        <v>0</v>
      </c>
      <c r="Z2211" s="468">
        <v>2.0237657219906162</v>
      </c>
      <c r="AA2211" s="468">
        <v>0</v>
      </c>
      <c r="AB2211" s="468">
        <v>1.4002117631978799</v>
      </c>
      <c r="AD2211" s="468">
        <v>20.080405941295194</v>
      </c>
      <c r="AF2211" s="468">
        <v>5.6721056721056717</v>
      </c>
      <c r="AG2211" s="468">
        <v>6.9141392980307481</v>
      </c>
      <c r="AH2211" s="468">
        <v>12.328767123287673</v>
      </c>
      <c r="AI2211" s="468">
        <v>10</v>
      </c>
      <c r="AJ2211" s="468">
        <v>88.060000000000016</v>
      </c>
      <c r="AK2211" s="468">
        <v>17.669141893371449</v>
      </c>
    </row>
    <row r="2212" spans="1:37" s="468" customFormat="1" ht="15.6">
      <c r="A2212" s="382">
        <v>16</v>
      </c>
      <c r="B2212" s="382">
        <v>453</v>
      </c>
      <c r="C2212" s="382">
        <v>2022</v>
      </c>
      <c r="D2212" s="382">
        <v>9</v>
      </c>
      <c r="E2212" s="382">
        <v>99</v>
      </c>
      <c r="F2212" s="382">
        <v>99</v>
      </c>
      <c r="G2212" s="382">
        <v>99</v>
      </c>
      <c r="H2212" s="382">
        <v>99</v>
      </c>
      <c r="I2212" s="382">
        <v>99</v>
      </c>
      <c r="J2212" s="382">
        <v>999</v>
      </c>
      <c r="K2212" s="382">
        <v>99</v>
      </c>
      <c r="L2212" s="382">
        <v>8</v>
      </c>
      <c r="M2212" s="382">
        <v>99</v>
      </c>
      <c r="N2212" s="382">
        <v>99</v>
      </c>
      <c r="O2212" s="382">
        <v>99</v>
      </c>
      <c r="P2212" s="382">
        <v>99</v>
      </c>
      <c r="Q2212" s="382">
        <v>39</v>
      </c>
      <c r="R2212" s="382">
        <v>211</v>
      </c>
      <c r="S2212" s="468">
        <v>8</v>
      </c>
      <c r="T2212" s="468">
        <v>4.7156398104265405</v>
      </c>
      <c r="U2212" s="468">
        <v>12.003791469194317</v>
      </c>
      <c r="V2212" s="468">
        <v>0</v>
      </c>
      <c r="W2212" s="468">
        <v>0</v>
      </c>
      <c r="X2212" s="468">
        <v>7.5829383886255934</v>
      </c>
      <c r="Y2212" s="468">
        <v>0</v>
      </c>
      <c r="Z2212" s="468">
        <v>2.8489766740386631</v>
      </c>
      <c r="AA2212" s="468">
        <v>0</v>
      </c>
      <c r="AB2212" s="468">
        <v>1.8940395265367027</v>
      </c>
      <c r="AD2212" s="468">
        <v>40.623483453937723</v>
      </c>
      <c r="AF2212" s="468">
        <v>12.10556511761331</v>
      </c>
      <c r="AG2212" s="468">
        <v>14.433553681331199</v>
      </c>
      <c r="AH2212" s="468">
        <v>3.3175355450236959</v>
      </c>
      <c r="AI2212" s="468">
        <v>0</v>
      </c>
    </row>
    <row r="2213" spans="1:37" s="468" customFormat="1" ht="15.6">
      <c r="A2213" s="382">
        <v>16</v>
      </c>
      <c r="B2213" s="382">
        <v>454</v>
      </c>
      <c r="C2213" s="382">
        <v>2022</v>
      </c>
      <c r="D2213" s="382">
        <v>10</v>
      </c>
      <c r="E2213" s="382">
        <v>99</v>
      </c>
      <c r="F2213" s="382">
        <v>99</v>
      </c>
      <c r="G2213" s="382">
        <v>99</v>
      </c>
      <c r="H2213" s="382">
        <v>99</v>
      </c>
      <c r="I2213" s="382">
        <v>99</v>
      </c>
      <c r="J2213" s="382">
        <v>999</v>
      </c>
      <c r="K2213" s="382">
        <v>99</v>
      </c>
      <c r="L2213" s="382">
        <v>8</v>
      </c>
      <c r="M2213" s="382">
        <v>99</v>
      </c>
      <c r="N2213" s="382">
        <v>99</v>
      </c>
      <c r="O2213" s="382">
        <v>99</v>
      </c>
      <c r="P2213" s="382">
        <v>99</v>
      </c>
      <c r="Q2213" s="382">
        <v>61</v>
      </c>
      <c r="R2213" s="382">
        <v>279</v>
      </c>
      <c r="S2213" s="468">
        <v>8</v>
      </c>
      <c r="T2213" s="468">
        <v>5.258064516129032</v>
      </c>
      <c r="U2213" s="468">
        <v>12.220071684587817</v>
      </c>
      <c r="V2213" s="468">
        <v>0</v>
      </c>
      <c r="W2213" s="468">
        <v>0</v>
      </c>
      <c r="X2213" s="468">
        <v>10.035842293906811</v>
      </c>
      <c r="Y2213" s="468">
        <v>0</v>
      </c>
      <c r="Z2213" s="468">
        <v>2.7990702492245778</v>
      </c>
      <c r="AA2213" s="468">
        <v>0</v>
      </c>
      <c r="AB2213" s="468">
        <v>1.6454775154654004</v>
      </c>
      <c r="AD2213" s="468">
        <v>35.700204527618197</v>
      </c>
      <c r="AF2213" s="468">
        <v>13.426371511068339</v>
      </c>
      <c r="AG2213" s="468">
        <v>15.665606792993811</v>
      </c>
      <c r="AH2213" s="468">
        <v>0.71684587813620071</v>
      </c>
      <c r="AI2213" s="468">
        <v>0</v>
      </c>
    </row>
    <row r="2214" spans="1:37" s="468" customFormat="1" ht="15.6">
      <c r="A2214" s="382">
        <v>16</v>
      </c>
      <c r="B2214" s="382">
        <v>455</v>
      </c>
      <c r="C2214" s="382">
        <v>2022</v>
      </c>
      <c r="D2214" s="382">
        <v>11</v>
      </c>
      <c r="E2214" s="382">
        <v>99</v>
      </c>
      <c r="F2214" s="382">
        <v>99</v>
      </c>
      <c r="G2214" s="382">
        <v>99</v>
      </c>
      <c r="H2214" s="382">
        <v>99</v>
      </c>
      <c r="I2214" s="382">
        <v>99</v>
      </c>
      <c r="J2214" s="382">
        <v>999</v>
      </c>
      <c r="K2214" s="382">
        <v>99</v>
      </c>
      <c r="L2214" s="382">
        <v>8</v>
      </c>
      <c r="M2214" s="382">
        <v>99</v>
      </c>
      <c r="N2214" s="382">
        <v>99</v>
      </c>
      <c r="O2214" s="382">
        <v>99</v>
      </c>
      <c r="P2214" s="382">
        <v>99</v>
      </c>
      <c r="Q2214" s="382">
        <v>25</v>
      </c>
      <c r="R2214" s="382">
        <v>75</v>
      </c>
      <c r="S2214" s="468">
        <v>8</v>
      </c>
      <c r="T2214" s="468">
        <v>5.7333333333333352</v>
      </c>
      <c r="U2214" s="468">
        <v>13.070666666666664</v>
      </c>
      <c r="V2214" s="468">
        <v>0</v>
      </c>
      <c r="W2214" s="468">
        <v>1.333333333333333</v>
      </c>
      <c r="X2214" s="468">
        <v>14.666666666666663</v>
      </c>
      <c r="Y2214" s="468">
        <v>1.333333333333333</v>
      </c>
      <c r="Z2214" s="468">
        <v>3.453221619814701</v>
      </c>
      <c r="AA2214" s="468">
        <v>0</v>
      </c>
      <c r="AB2214" s="468">
        <v>1.6357125528513723</v>
      </c>
      <c r="AD2214" s="468">
        <v>35.764993599908621</v>
      </c>
      <c r="AF2214" s="468">
        <v>7.4925074925074915</v>
      </c>
      <c r="AG2214" s="468">
        <v>9.2258319530191262</v>
      </c>
      <c r="AH2214" s="468">
        <v>2.6666666666666661</v>
      </c>
      <c r="AI2214" s="468">
        <v>0</v>
      </c>
    </row>
    <row r="2215" spans="1:37" s="468" customFormat="1" ht="15.6">
      <c r="A2215" s="382">
        <v>16</v>
      </c>
      <c r="B2215" s="382">
        <v>456</v>
      </c>
      <c r="C2215" s="382">
        <v>2022</v>
      </c>
      <c r="D2215" s="382">
        <v>12</v>
      </c>
      <c r="E2215" s="382">
        <v>99</v>
      </c>
      <c r="F2215" s="382">
        <v>99</v>
      </c>
      <c r="G2215" s="382">
        <v>99</v>
      </c>
      <c r="H2215" s="382">
        <v>99</v>
      </c>
      <c r="I2215" s="382">
        <v>99</v>
      </c>
      <c r="J2215" s="382">
        <v>999</v>
      </c>
      <c r="K2215" s="382">
        <v>99</v>
      </c>
      <c r="L2215" s="382">
        <v>8</v>
      </c>
      <c r="M2215" s="382">
        <v>99</v>
      </c>
      <c r="N2215" s="382">
        <v>99</v>
      </c>
      <c r="O2215" s="382">
        <v>99</v>
      </c>
      <c r="P2215" s="382">
        <v>99</v>
      </c>
      <c r="Q2215" s="382">
        <v>12</v>
      </c>
      <c r="R2215" s="382">
        <v>28</v>
      </c>
      <c r="S2215" s="468">
        <v>8</v>
      </c>
      <c r="T2215" s="468">
        <v>5.6428571428571441</v>
      </c>
      <c r="U2215" s="468">
        <v>13.982142857142859</v>
      </c>
      <c r="V2215" s="468">
        <v>0</v>
      </c>
      <c r="W2215" s="468">
        <v>0</v>
      </c>
      <c r="X2215" s="468">
        <v>17.857142857142861</v>
      </c>
      <c r="Y2215" s="468">
        <v>0</v>
      </c>
      <c r="Z2215" s="468">
        <v>2.1882892162320462</v>
      </c>
      <c r="AA2215" s="468">
        <v>0</v>
      </c>
      <c r="AB2215" s="468">
        <v>1.4690688429430789</v>
      </c>
      <c r="AD2215" s="468">
        <v>4.0232315108935763</v>
      </c>
      <c r="AF2215" s="468">
        <v>15.909090909090908</v>
      </c>
      <c r="AG2215" s="468">
        <v>22.507761296998975</v>
      </c>
      <c r="AH2215" s="468">
        <v>3.5714285714285721</v>
      </c>
      <c r="AI2215" s="468">
        <v>0</v>
      </c>
    </row>
    <row r="2216" spans="1:37" s="468" customFormat="1" ht="15.6">
      <c r="A2216" s="382">
        <v>16</v>
      </c>
      <c r="B2216" s="382">
        <v>457</v>
      </c>
      <c r="C2216" s="382">
        <v>2022</v>
      </c>
      <c r="D2216" s="382">
        <v>1</v>
      </c>
      <c r="E2216" s="382">
        <v>99</v>
      </c>
      <c r="F2216" s="382">
        <v>99</v>
      </c>
      <c r="G2216" s="382">
        <v>99</v>
      </c>
      <c r="H2216" s="382">
        <v>99</v>
      </c>
      <c r="I2216" s="382">
        <v>99</v>
      </c>
      <c r="J2216" s="382">
        <v>999</v>
      </c>
      <c r="K2216" s="382">
        <v>99</v>
      </c>
      <c r="L2216" s="382">
        <v>9</v>
      </c>
      <c r="M2216" s="382">
        <v>99</v>
      </c>
      <c r="N2216" s="382">
        <v>99</v>
      </c>
      <c r="O2216" s="382">
        <v>99</v>
      </c>
      <c r="P2216" s="382">
        <v>99</v>
      </c>
      <c r="Q2216" s="382"/>
      <c r="R2216" s="382">
        <v>0</v>
      </c>
    </row>
    <row r="2217" spans="1:37" s="468" customFormat="1" ht="15.6">
      <c r="A2217" s="382">
        <v>16</v>
      </c>
      <c r="B2217" s="382">
        <v>458</v>
      </c>
      <c r="C2217" s="382">
        <v>2022</v>
      </c>
      <c r="D2217" s="382">
        <v>2</v>
      </c>
      <c r="E2217" s="382">
        <v>99</v>
      </c>
      <c r="F2217" s="382">
        <v>99</v>
      </c>
      <c r="G2217" s="382">
        <v>99</v>
      </c>
      <c r="H2217" s="382">
        <v>99</v>
      </c>
      <c r="I2217" s="382">
        <v>99</v>
      </c>
      <c r="J2217" s="382">
        <v>999</v>
      </c>
      <c r="K2217" s="382">
        <v>99</v>
      </c>
      <c r="L2217" s="382">
        <v>9</v>
      </c>
      <c r="M2217" s="382">
        <v>99</v>
      </c>
      <c r="N2217" s="382">
        <v>99</v>
      </c>
      <c r="O2217" s="382">
        <v>99</v>
      </c>
      <c r="P2217" s="382">
        <v>99</v>
      </c>
      <c r="Q2217" s="382"/>
      <c r="R2217" s="382">
        <v>0</v>
      </c>
    </row>
    <row r="2218" spans="1:37" s="468" customFormat="1" ht="15.6">
      <c r="A2218" s="382">
        <v>16</v>
      </c>
      <c r="B2218" s="382">
        <v>459</v>
      </c>
      <c r="C2218" s="382">
        <v>2022</v>
      </c>
      <c r="D2218" s="382">
        <v>3</v>
      </c>
      <c r="E2218" s="382">
        <v>99</v>
      </c>
      <c r="F2218" s="382">
        <v>99</v>
      </c>
      <c r="G2218" s="382">
        <v>99</v>
      </c>
      <c r="H2218" s="382">
        <v>99</v>
      </c>
      <c r="I2218" s="382">
        <v>99</v>
      </c>
      <c r="J2218" s="382">
        <v>999</v>
      </c>
      <c r="K2218" s="382">
        <v>99</v>
      </c>
      <c r="L2218" s="382">
        <v>9</v>
      </c>
      <c r="M2218" s="382">
        <v>99</v>
      </c>
      <c r="N2218" s="382">
        <v>99</v>
      </c>
      <c r="O2218" s="382">
        <v>99</v>
      </c>
      <c r="P2218" s="382">
        <v>99</v>
      </c>
      <c r="Q2218" s="382"/>
      <c r="R2218" s="382">
        <v>0</v>
      </c>
    </row>
    <row r="2219" spans="1:37" s="468" customFormat="1" ht="15.6">
      <c r="A2219" s="382">
        <v>16</v>
      </c>
      <c r="B2219" s="382">
        <v>460</v>
      </c>
      <c r="C2219" s="382">
        <v>2022</v>
      </c>
      <c r="D2219" s="382">
        <v>4</v>
      </c>
      <c r="E2219" s="382">
        <v>99</v>
      </c>
      <c r="F2219" s="382">
        <v>99</v>
      </c>
      <c r="G2219" s="382">
        <v>99</v>
      </c>
      <c r="H2219" s="382">
        <v>99</v>
      </c>
      <c r="I2219" s="382">
        <v>99</v>
      </c>
      <c r="J2219" s="382">
        <v>999</v>
      </c>
      <c r="K2219" s="382">
        <v>99</v>
      </c>
      <c r="L2219" s="382">
        <v>9</v>
      </c>
      <c r="M2219" s="382">
        <v>99</v>
      </c>
      <c r="N2219" s="382">
        <v>99</v>
      </c>
      <c r="O2219" s="382">
        <v>99</v>
      </c>
      <c r="P2219" s="382">
        <v>99</v>
      </c>
      <c r="Q2219" s="382"/>
      <c r="R2219" s="382">
        <v>0</v>
      </c>
    </row>
    <row r="2220" spans="1:37" s="468" customFormat="1" ht="15.6">
      <c r="A2220" s="382">
        <v>16</v>
      </c>
      <c r="B2220" s="382">
        <v>461</v>
      </c>
      <c r="C2220" s="382">
        <v>2022</v>
      </c>
      <c r="D2220" s="382">
        <v>5</v>
      </c>
      <c r="E2220" s="382">
        <v>99</v>
      </c>
      <c r="F2220" s="382">
        <v>99</v>
      </c>
      <c r="G2220" s="382">
        <v>99</v>
      </c>
      <c r="H2220" s="382">
        <v>99</v>
      </c>
      <c r="I2220" s="382">
        <v>99</v>
      </c>
      <c r="J2220" s="382">
        <v>999</v>
      </c>
      <c r="K2220" s="382">
        <v>99</v>
      </c>
      <c r="L2220" s="382">
        <v>9</v>
      </c>
      <c r="M2220" s="382">
        <v>99</v>
      </c>
      <c r="N2220" s="382">
        <v>99</v>
      </c>
      <c r="O2220" s="382">
        <v>99</v>
      </c>
      <c r="P2220" s="382">
        <v>99</v>
      </c>
      <c r="Q2220" s="382"/>
      <c r="R2220" s="382">
        <v>0</v>
      </c>
    </row>
    <row r="2221" spans="1:37" s="468" customFormat="1" ht="15.6">
      <c r="A2221" s="382">
        <v>16</v>
      </c>
      <c r="B2221" s="382">
        <v>462</v>
      </c>
      <c r="C2221" s="382">
        <v>2022</v>
      </c>
      <c r="D2221" s="382">
        <v>6</v>
      </c>
      <c r="E2221" s="382">
        <v>99</v>
      </c>
      <c r="F2221" s="382">
        <v>99</v>
      </c>
      <c r="G2221" s="382">
        <v>99</v>
      </c>
      <c r="H2221" s="382">
        <v>99</v>
      </c>
      <c r="I2221" s="382">
        <v>99</v>
      </c>
      <c r="J2221" s="382">
        <v>999</v>
      </c>
      <c r="K2221" s="382">
        <v>99</v>
      </c>
      <c r="L2221" s="382">
        <v>9</v>
      </c>
      <c r="M2221" s="382">
        <v>99</v>
      </c>
      <c r="N2221" s="382">
        <v>99</v>
      </c>
      <c r="O2221" s="382">
        <v>99</v>
      </c>
      <c r="P2221" s="382">
        <v>99</v>
      </c>
      <c r="Q2221" s="382"/>
      <c r="R2221" s="382">
        <v>0</v>
      </c>
    </row>
    <row r="2222" spans="1:37" s="468" customFormat="1" ht="15.6">
      <c r="A2222" s="382">
        <v>16</v>
      </c>
      <c r="B2222" s="382">
        <v>463</v>
      </c>
      <c r="C2222" s="382">
        <v>2022</v>
      </c>
      <c r="D2222" s="382">
        <v>7</v>
      </c>
      <c r="E2222" s="382">
        <v>99</v>
      </c>
      <c r="F2222" s="382">
        <v>99</v>
      </c>
      <c r="G2222" s="382">
        <v>99</v>
      </c>
      <c r="H2222" s="382">
        <v>99</v>
      </c>
      <c r="I2222" s="382">
        <v>99</v>
      </c>
      <c r="J2222" s="382">
        <v>999</v>
      </c>
      <c r="K2222" s="382">
        <v>99</v>
      </c>
      <c r="L2222" s="382">
        <v>9</v>
      </c>
      <c r="M2222" s="382">
        <v>99</v>
      </c>
      <c r="N2222" s="382">
        <v>99</v>
      </c>
      <c r="O2222" s="382">
        <v>99</v>
      </c>
      <c r="P2222" s="382">
        <v>99</v>
      </c>
      <c r="Q2222" s="382"/>
      <c r="R2222" s="382">
        <v>0</v>
      </c>
    </row>
    <row r="2223" spans="1:37" s="468" customFormat="1" ht="15.6">
      <c r="A2223" s="382">
        <v>16</v>
      </c>
      <c r="B2223" s="382">
        <v>464</v>
      </c>
      <c r="C2223" s="382">
        <v>2022</v>
      </c>
      <c r="D2223" s="382">
        <v>8</v>
      </c>
      <c r="E2223" s="382">
        <v>99</v>
      </c>
      <c r="F2223" s="382">
        <v>99</v>
      </c>
      <c r="G2223" s="382">
        <v>99</v>
      </c>
      <c r="H2223" s="382">
        <v>99</v>
      </c>
      <c r="I2223" s="382">
        <v>99</v>
      </c>
      <c r="J2223" s="382">
        <v>999</v>
      </c>
      <c r="K2223" s="382">
        <v>99</v>
      </c>
      <c r="L2223" s="382">
        <v>9</v>
      </c>
      <c r="M2223" s="382">
        <v>99</v>
      </c>
      <c r="N2223" s="382">
        <v>99</v>
      </c>
      <c r="O2223" s="382">
        <v>99</v>
      </c>
      <c r="P2223" s="382">
        <v>99</v>
      </c>
      <c r="Q2223" s="382"/>
      <c r="R2223" s="382">
        <v>0</v>
      </c>
    </row>
    <row r="2224" spans="1:37" s="468" customFormat="1" ht="15.6">
      <c r="A2224" s="382">
        <v>16</v>
      </c>
      <c r="B2224" s="382">
        <v>465</v>
      </c>
      <c r="C2224" s="382">
        <v>2022</v>
      </c>
      <c r="D2224" s="382">
        <v>9</v>
      </c>
      <c r="E2224" s="382">
        <v>99</v>
      </c>
      <c r="F2224" s="382">
        <v>99</v>
      </c>
      <c r="G2224" s="382">
        <v>99</v>
      </c>
      <c r="H2224" s="382">
        <v>99</v>
      </c>
      <c r="I2224" s="382">
        <v>99</v>
      </c>
      <c r="J2224" s="382">
        <v>999</v>
      </c>
      <c r="K2224" s="382">
        <v>99</v>
      </c>
      <c r="L2224" s="382">
        <v>9</v>
      </c>
      <c r="M2224" s="382">
        <v>99</v>
      </c>
      <c r="N2224" s="382">
        <v>99</v>
      </c>
      <c r="O2224" s="382">
        <v>99</v>
      </c>
      <c r="P2224" s="382">
        <v>99</v>
      </c>
      <c r="Q2224" s="382"/>
      <c r="R2224" s="382">
        <v>0</v>
      </c>
    </row>
    <row r="2225" spans="1:18" s="468" customFormat="1" ht="15.6">
      <c r="A2225" s="382">
        <v>16</v>
      </c>
      <c r="B2225" s="382">
        <v>466</v>
      </c>
      <c r="C2225" s="382">
        <v>2022</v>
      </c>
      <c r="D2225" s="382">
        <v>10</v>
      </c>
      <c r="E2225" s="382">
        <v>99</v>
      </c>
      <c r="F2225" s="382">
        <v>99</v>
      </c>
      <c r="G2225" s="382">
        <v>99</v>
      </c>
      <c r="H2225" s="382">
        <v>99</v>
      </c>
      <c r="I2225" s="382">
        <v>99</v>
      </c>
      <c r="J2225" s="382">
        <v>999</v>
      </c>
      <c r="K2225" s="382">
        <v>99</v>
      </c>
      <c r="L2225" s="382">
        <v>9</v>
      </c>
      <c r="M2225" s="382">
        <v>99</v>
      </c>
      <c r="N2225" s="382">
        <v>99</v>
      </c>
      <c r="O2225" s="382">
        <v>99</v>
      </c>
      <c r="P2225" s="382">
        <v>99</v>
      </c>
      <c r="Q2225" s="382"/>
      <c r="R2225" s="382">
        <v>0</v>
      </c>
    </row>
    <row r="2226" spans="1:18" s="468" customFormat="1" ht="15.6">
      <c r="A2226" s="382">
        <v>16</v>
      </c>
      <c r="B2226" s="382">
        <v>467</v>
      </c>
      <c r="C2226" s="382">
        <v>2022</v>
      </c>
      <c r="D2226" s="382">
        <v>11</v>
      </c>
      <c r="E2226" s="382">
        <v>99</v>
      </c>
      <c r="F2226" s="382">
        <v>99</v>
      </c>
      <c r="G2226" s="382">
        <v>99</v>
      </c>
      <c r="H2226" s="382">
        <v>99</v>
      </c>
      <c r="I2226" s="382">
        <v>99</v>
      </c>
      <c r="J2226" s="382">
        <v>999</v>
      </c>
      <c r="K2226" s="382">
        <v>99</v>
      </c>
      <c r="L2226" s="382">
        <v>9</v>
      </c>
      <c r="M2226" s="382">
        <v>99</v>
      </c>
      <c r="N2226" s="382">
        <v>99</v>
      </c>
      <c r="O2226" s="382">
        <v>99</v>
      </c>
      <c r="P2226" s="382">
        <v>99</v>
      </c>
      <c r="Q2226" s="382"/>
      <c r="R2226" s="382">
        <v>0</v>
      </c>
    </row>
    <row r="2227" spans="1:18" s="468" customFormat="1" ht="15.6">
      <c r="A2227" s="382">
        <v>16</v>
      </c>
      <c r="B2227" s="382">
        <v>468</v>
      </c>
      <c r="C2227" s="382">
        <v>2022</v>
      </c>
      <c r="D2227" s="382">
        <v>12</v>
      </c>
      <c r="E2227" s="382">
        <v>99</v>
      </c>
      <c r="F2227" s="382">
        <v>99</v>
      </c>
      <c r="G2227" s="382">
        <v>99</v>
      </c>
      <c r="H2227" s="382">
        <v>99</v>
      </c>
      <c r="I2227" s="382">
        <v>99</v>
      </c>
      <c r="J2227" s="382">
        <v>999</v>
      </c>
      <c r="K2227" s="382">
        <v>99</v>
      </c>
      <c r="L2227" s="382">
        <v>9</v>
      </c>
      <c r="M2227" s="382">
        <v>99</v>
      </c>
      <c r="N2227" s="382">
        <v>99</v>
      </c>
      <c r="O2227" s="382">
        <v>99</v>
      </c>
      <c r="P2227" s="382">
        <v>99</v>
      </c>
      <c r="Q2227" s="382"/>
      <c r="R2227" s="382">
        <v>0</v>
      </c>
    </row>
    <row r="2228" spans="1:18" s="468" customFormat="1" ht="15.6">
      <c r="A2228" s="382">
        <v>16</v>
      </c>
      <c r="B2228" s="382">
        <v>469</v>
      </c>
      <c r="C2228" s="382">
        <v>2022</v>
      </c>
      <c r="D2228" s="382">
        <v>1</v>
      </c>
      <c r="E2228" s="382">
        <v>99</v>
      </c>
      <c r="F2228" s="382">
        <v>99</v>
      </c>
      <c r="G2228" s="382">
        <v>99</v>
      </c>
      <c r="H2228" s="382">
        <v>99</v>
      </c>
      <c r="I2228" s="382">
        <v>99</v>
      </c>
      <c r="J2228" s="382">
        <v>999</v>
      </c>
      <c r="K2228" s="382">
        <v>99</v>
      </c>
      <c r="L2228" s="382">
        <v>10</v>
      </c>
      <c r="M2228" s="382">
        <v>99</v>
      </c>
      <c r="N2228" s="382">
        <v>99</v>
      </c>
      <c r="O2228" s="382">
        <v>99</v>
      </c>
      <c r="P2228" s="382">
        <v>99</v>
      </c>
      <c r="Q2228" s="382"/>
      <c r="R2228" s="382">
        <v>0</v>
      </c>
    </row>
    <row r="2229" spans="1:18" s="468" customFormat="1" ht="15.6">
      <c r="A2229" s="382">
        <v>16</v>
      </c>
      <c r="B2229" s="382">
        <v>470</v>
      </c>
      <c r="C2229" s="382">
        <v>2022</v>
      </c>
      <c r="D2229" s="382">
        <v>2</v>
      </c>
      <c r="E2229" s="382">
        <v>99</v>
      </c>
      <c r="F2229" s="382">
        <v>99</v>
      </c>
      <c r="G2229" s="382">
        <v>99</v>
      </c>
      <c r="H2229" s="382">
        <v>99</v>
      </c>
      <c r="I2229" s="382">
        <v>99</v>
      </c>
      <c r="J2229" s="382">
        <v>999</v>
      </c>
      <c r="K2229" s="382">
        <v>99</v>
      </c>
      <c r="L2229" s="382">
        <v>10</v>
      </c>
      <c r="M2229" s="382">
        <v>99</v>
      </c>
      <c r="N2229" s="382">
        <v>99</v>
      </c>
      <c r="O2229" s="382">
        <v>99</v>
      </c>
      <c r="P2229" s="382">
        <v>99</v>
      </c>
      <c r="Q2229" s="382"/>
      <c r="R2229" s="382">
        <v>0</v>
      </c>
    </row>
    <row r="2230" spans="1:18" s="468" customFormat="1" ht="15.6">
      <c r="A2230" s="382">
        <v>16</v>
      </c>
      <c r="B2230" s="382">
        <v>471</v>
      </c>
      <c r="C2230" s="382">
        <v>2022</v>
      </c>
      <c r="D2230" s="382">
        <v>3</v>
      </c>
      <c r="E2230" s="382">
        <v>99</v>
      </c>
      <c r="F2230" s="382">
        <v>99</v>
      </c>
      <c r="G2230" s="382">
        <v>99</v>
      </c>
      <c r="H2230" s="382">
        <v>99</v>
      </c>
      <c r="I2230" s="382">
        <v>99</v>
      </c>
      <c r="J2230" s="382">
        <v>999</v>
      </c>
      <c r="K2230" s="382">
        <v>99</v>
      </c>
      <c r="L2230" s="382">
        <v>10</v>
      </c>
      <c r="M2230" s="382">
        <v>99</v>
      </c>
      <c r="N2230" s="382">
        <v>99</v>
      </c>
      <c r="O2230" s="382">
        <v>99</v>
      </c>
      <c r="P2230" s="382">
        <v>99</v>
      </c>
      <c r="Q2230" s="382"/>
      <c r="R2230" s="382">
        <v>0</v>
      </c>
    </row>
    <row r="2231" spans="1:18" s="468" customFormat="1" ht="15.6">
      <c r="A2231" s="382">
        <v>16</v>
      </c>
      <c r="B2231" s="382">
        <v>472</v>
      </c>
      <c r="C2231" s="382">
        <v>2022</v>
      </c>
      <c r="D2231" s="382">
        <v>4</v>
      </c>
      <c r="E2231" s="382">
        <v>99</v>
      </c>
      <c r="F2231" s="382">
        <v>99</v>
      </c>
      <c r="G2231" s="382">
        <v>99</v>
      </c>
      <c r="H2231" s="382">
        <v>99</v>
      </c>
      <c r="I2231" s="382">
        <v>99</v>
      </c>
      <c r="J2231" s="382">
        <v>999</v>
      </c>
      <c r="K2231" s="382">
        <v>99</v>
      </c>
      <c r="L2231" s="382">
        <v>10</v>
      </c>
      <c r="M2231" s="382">
        <v>99</v>
      </c>
      <c r="N2231" s="382">
        <v>99</v>
      </c>
      <c r="O2231" s="382">
        <v>99</v>
      </c>
      <c r="P2231" s="382">
        <v>99</v>
      </c>
      <c r="Q2231" s="382"/>
      <c r="R2231" s="382">
        <v>0</v>
      </c>
    </row>
    <row r="2232" spans="1:18" s="468" customFormat="1" ht="15.6">
      <c r="A2232" s="382">
        <v>16</v>
      </c>
      <c r="B2232" s="382">
        <v>473</v>
      </c>
      <c r="C2232" s="382">
        <v>2022</v>
      </c>
      <c r="D2232" s="382">
        <v>5</v>
      </c>
      <c r="E2232" s="382">
        <v>99</v>
      </c>
      <c r="F2232" s="382">
        <v>99</v>
      </c>
      <c r="G2232" s="382">
        <v>99</v>
      </c>
      <c r="H2232" s="382">
        <v>99</v>
      </c>
      <c r="I2232" s="382">
        <v>99</v>
      </c>
      <c r="J2232" s="382">
        <v>999</v>
      </c>
      <c r="K2232" s="382">
        <v>99</v>
      </c>
      <c r="L2232" s="382">
        <v>10</v>
      </c>
      <c r="M2232" s="382">
        <v>99</v>
      </c>
      <c r="N2232" s="382">
        <v>99</v>
      </c>
      <c r="O2232" s="382">
        <v>99</v>
      </c>
      <c r="P2232" s="382">
        <v>99</v>
      </c>
      <c r="Q2232" s="382"/>
      <c r="R2232" s="382">
        <v>0</v>
      </c>
    </row>
    <row r="2233" spans="1:18" s="468" customFormat="1" ht="15.6">
      <c r="A2233" s="382">
        <v>16</v>
      </c>
      <c r="B2233" s="382">
        <v>474</v>
      </c>
      <c r="C2233" s="382">
        <v>2022</v>
      </c>
      <c r="D2233" s="382">
        <v>6</v>
      </c>
      <c r="E2233" s="382">
        <v>99</v>
      </c>
      <c r="F2233" s="382">
        <v>99</v>
      </c>
      <c r="G2233" s="382">
        <v>99</v>
      </c>
      <c r="H2233" s="382">
        <v>99</v>
      </c>
      <c r="I2233" s="382">
        <v>99</v>
      </c>
      <c r="J2233" s="382">
        <v>999</v>
      </c>
      <c r="K2233" s="382">
        <v>99</v>
      </c>
      <c r="L2233" s="382">
        <v>10</v>
      </c>
      <c r="M2233" s="382">
        <v>99</v>
      </c>
      <c r="N2233" s="382">
        <v>99</v>
      </c>
      <c r="O2233" s="382">
        <v>99</v>
      </c>
      <c r="P2233" s="382">
        <v>99</v>
      </c>
      <c r="Q2233" s="382"/>
      <c r="R2233" s="382">
        <v>0</v>
      </c>
    </row>
    <row r="2234" spans="1:18" s="468" customFormat="1" ht="15.6">
      <c r="A2234" s="382">
        <v>16</v>
      </c>
      <c r="B2234" s="382">
        <v>475</v>
      </c>
      <c r="C2234" s="382">
        <v>2022</v>
      </c>
      <c r="D2234" s="382">
        <v>7</v>
      </c>
      <c r="E2234" s="382">
        <v>99</v>
      </c>
      <c r="F2234" s="382">
        <v>99</v>
      </c>
      <c r="G2234" s="382">
        <v>99</v>
      </c>
      <c r="H2234" s="382">
        <v>99</v>
      </c>
      <c r="I2234" s="382">
        <v>99</v>
      </c>
      <c r="J2234" s="382">
        <v>999</v>
      </c>
      <c r="K2234" s="382">
        <v>99</v>
      </c>
      <c r="L2234" s="382">
        <v>10</v>
      </c>
      <c r="M2234" s="382">
        <v>99</v>
      </c>
      <c r="N2234" s="382">
        <v>99</v>
      </c>
      <c r="O2234" s="382">
        <v>99</v>
      </c>
      <c r="P2234" s="382">
        <v>99</v>
      </c>
      <c r="Q2234" s="382"/>
      <c r="R2234" s="382">
        <v>0</v>
      </c>
    </row>
    <row r="2235" spans="1:18" s="468" customFormat="1" ht="15.6">
      <c r="A2235" s="382">
        <v>16</v>
      </c>
      <c r="B2235" s="382">
        <v>476</v>
      </c>
      <c r="C2235" s="382">
        <v>2022</v>
      </c>
      <c r="D2235" s="382">
        <v>8</v>
      </c>
      <c r="E2235" s="382">
        <v>99</v>
      </c>
      <c r="F2235" s="382">
        <v>99</v>
      </c>
      <c r="G2235" s="382">
        <v>99</v>
      </c>
      <c r="H2235" s="382">
        <v>99</v>
      </c>
      <c r="I2235" s="382">
        <v>99</v>
      </c>
      <c r="J2235" s="382">
        <v>999</v>
      </c>
      <c r="K2235" s="382">
        <v>99</v>
      </c>
      <c r="L2235" s="382">
        <v>10</v>
      </c>
      <c r="M2235" s="382">
        <v>99</v>
      </c>
      <c r="N2235" s="382">
        <v>99</v>
      </c>
      <c r="O2235" s="382">
        <v>99</v>
      </c>
      <c r="P2235" s="382">
        <v>99</v>
      </c>
      <c r="Q2235" s="382"/>
      <c r="R2235" s="382">
        <v>0</v>
      </c>
    </row>
    <row r="2236" spans="1:18" s="468" customFormat="1" ht="15.6">
      <c r="A2236" s="382">
        <v>16</v>
      </c>
      <c r="B2236" s="382">
        <v>477</v>
      </c>
      <c r="C2236" s="382">
        <v>2022</v>
      </c>
      <c r="D2236" s="382">
        <v>9</v>
      </c>
      <c r="E2236" s="382">
        <v>99</v>
      </c>
      <c r="F2236" s="382">
        <v>99</v>
      </c>
      <c r="G2236" s="382">
        <v>99</v>
      </c>
      <c r="H2236" s="382">
        <v>99</v>
      </c>
      <c r="I2236" s="382">
        <v>99</v>
      </c>
      <c r="J2236" s="382">
        <v>999</v>
      </c>
      <c r="K2236" s="382">
        <v>99</v>
      </c>
      <c r="L2236" s="382">
        <v>10</v>
      </c>
      <c r="M2236" s="382">
        <v>99</v>
      </c>
      <c r="N2236" s="382">
        <v>99</v>
      </c>
      <c r="O2236" s="382">
        <v>99</v>
      </c>
      <c r="P2236" s="382">
        <v>99</v>
      </c>
      <c r="Q2236" s="382"/>
      <c r="R2236" s="382">
        <v>0</v>
      </c>
    </row>
    <row r="2237" spans="1:18" s="468" customFormat="1" ht="15.6">
      <c r="A2237" s="382">
        <v>16</v>
      </c>
      <c r="B2237" s="382">
        <v>478</v>
      </c>
      <c r="C2237" s="382">
        <v>2022</v>
      </c>
      <c r="D2237" s="382">
        <v>10</v>
      </c>
      <c r="E2237" s="382">
        <v>99</v>
      </c>
      <c r="F2237" s="382">
        <v>99</v>
      </c>
      <c r="G2237" s="382">
        <v>99</v>
      </c>
      <c r="H2237" s="382">
        <v>99</v>
      </c>
      <c r="I2237" s="382">
        <v>99</v>
      </c>
      <c r="J2237" s="382">
        <v>999</v>
      </c>
      <c r="K2237" s="382">
        <v>99</v>
      </c>
      <c r="L2237" s="382">
        <v>10</v>
      </c>
      <c r="M2237" s="382">
        <v>99</v>
      </c>
      <c r="N2237" s="382">
        <v>99</v>
      </c>
      <c r="O2237" s="382">
        <v>99</v>
      </c>
      <c r="P2237" s="382">
        <v>99</v>
      </c>
      <c r="Q2237" s="382"/>
      <c r="R2237" s="382">
        <v>0</v>
      </c>
    </row>
    <row r="2238" spans="1:18" s="468" customFormat="1" ht="15.6">
      <c r="A2238" s="382">
        <v>16</v>
      </c>
      <c r="B2238" s="382">
        <v>479</v>
      </c>
      <c r="C2238" s="382">
        <v>2022</v>
      </c>
      <c r="D2238" s="382">
        <v>11</v>
      </c>
      <c r="E2238" s="382">
        <v>99</v>
      </c>
      <c r="F2238" s="382">
        <v>99</v>
      </c>
      <c r="G2238" s="382">
        <v>99</v>
      </c>
      <c r="H2238" s="382">
        <v>99</v>
      </c>
      <c r="I2238" s="382">
        <v>99</v>
      </c>
      <c r="J2238" s="382">
        <v>999</v>
      </c>
      <c r="K2238" s="382">
        <v>99</v>
      </c>
      <c r="L2238" s="382">
        <v>10</v>
      </c>
      <c r="M2238" s="382">
        <v>99</v>
      </c>
      <c r="N2238" s="382">
        <v>99</v>
      </c>
      <c r="O2238" s="382">
        <v>99</v>
      </c>
      <c r="P2238" s="382">
        <v>99</v>
      </c>
      <c r="Q2238" s="382"/>
      <c r="R2238" s="382">
        <v>0</v>
      </c>
    </row>
    <row r="2239" spans="1:18" s="468" customFormat="1" ht="15.6">
      <c r="A2239" s="382">
        <v>16</v>
      </c>
      <c r="B2239" s="382">
        <v>480</v>
      </c>
      <c r="C2239" s="382">
        <v>2022</v>
      </c>
      <c r="D2239" s="382">
        <v>12</v>
      </c>
      <c r="E2239" s="382">
        <v>99</v>
      </c>
      <c r="F2239" s="382">
        <v>99</v>
      </c>
      <c r="G2239" s="382">
        <v>99</v>
      </c>
      <c r="H2239" s="382">
        <v>99</v>
      </c>
      <c r="I2239" s="382">
        <v>99</v>
      </c>
      <c r="J2239" s="382">
        <v>999</v>
      </c>
      <c r="K2239" s="382">
        <v>99</v>
      </c>
      <c r="L2239" s="382">
        <v>10</v>
      </c>
      <c r="M2239" s="382">
        <v>99</v>
      </c>
      <c r="N2239" s="382">
        <v>99</v>
      </c>
      <c r="O2239" s="382">
        <v>99</v>
      </c>
      <c r="P2239" s="382">
        <v>99</v>
      </c>
      <c r="Q2239" s="382"/>
      <c r="R2239" s="382">
        <v>0</v>
      </c>
    </row>
    <row r="2240" spans="1:18" s="468" customFormat="1" ht="15.6">
      <c r="A2240" s="382">
        <v>16</v>
      </c>
      <c r="B2240" s="382">
        <v>481</v>
      </c>
      <c r="C2240" s="382">
        <v>2022</v>
      </c>
      <c r="D2240" s="382">
        <v>1</v>
      </c>
      <c r="E2240" s="382">
        <v>99</v>
      </c>
      <c r="F2240" s="382">
        <v>99</v>
      </c>
      <c r="G2240" s="382">
        <v>99</v>
      </c>
      <c r="H2240" s="382">
        <v>99</v>
      </c>
      <c r="I2240" s="382">
        <v>99</v>
      </c>
      <c r="J2240" s="382">
        <v>999</v>
      </c>
      <c r="K2240" s="382">
        <v>99</v>
      </c>
      <c r="L2240" s="382">
        <v>11</v>
      </c>
      <c r="M2240" s="382">
        <v>99</v>
      </c>
      <c r="N2240" s="382">
        <v>99</v>
      </c>
      <c r="O2240" s="382">
        <v>99</v>
      </c>
      <c r="P2240" s="382">
        <v>99</v>
      </c>
      <c r="Q2240" s="382"/>
      <c r="R2240" s="382">
        <v>0</v>
      </c>
    </row>
    <row r="2241" spans="1:35" s="468" customFormat="1" ht="15.6">
      <c r="A2241" s="382">
        <v>16</v>
      </c>
      <c r="B2241" s="382">
        <v>482</v>
      </c>
      <c r="C2241" s="382">
        <v>2022</v>
      </c>
      <c r="D2241" s="382">
        <v>2</v>
      </c>
      <c r="E2241" s="382">
        <v>99</v>
      </c>
      <c r="F2241" s="382">
        <v>99</v>
      </c>
      <c r="G2241" s="382">
        <v>99</v>
      </c>
      <c r="H2241" s="382">
        <v>99</v>
      </c>
      <c r="I2241" s="382">
        <v>99</v>
      </c>
      <c r="J2241" s="382">
        <v>999</v>
      </c>
      <c r="K2241" s="382">
        <v>99</v>
      </c>
      <c r="L2241" s="382">
        <v>11</v>
      </c>
      <c r="M2241" s="382">
        <v>99</v>
      </c>
      <c r="N2241" s="382">
        <v>99</v>
      </c>
      <c r="O2241" s="382">
        <v>99</v>
      </c>
      <c r="P2241" s="382">
        <v>99</v>
      </c>
      <c r="Q2241" s="382">
        <v>1</v>
      </c>
      <c r="R2241" s="382">
        <v>7</v>
      </c>
      <c r="S2241" s="468">
        <v>11</v>
      </c>
      <c r="T2241" s="468">
        <v>5</v>
      </c>
      <c r="U2241" s="468">
        <v>6.9714285714285742</v>
      </c>
      <c r="V2241" s="468">
        <v>0</v>
      </c>
      <c r="W2241" s="468">
        <v>0</v>
      </c>
      <c r="X2241" s="468">
        <v>0</v>
      </c>
      <c r="Y2241" s="468">
        <v>0</v>
      </c>
      <c r="Z2241" s="468">
        <v>0.41305235128000251</v>
      </c>
      <c r="AA2241" s="468">
        <v>0</v>
      </c>
      <c r="AB2241" s="468">
        <v>0</v>
      </c>
      <c r="AF2241" s="468">
        <v>0.54012345679012341</v>
      </c>
      <c r="AG2241" s="468">
        <v>0.54529404534432846</v>
      </c>
      <c r="AH2241" s="468">
        <v>0</v>
      </c>
      <c r="AI2241" s="468">
        <v>0</v>
      </c>
    </row>
    <row r="2242" spans="1:35" s="468" customFormat="1" ht="15.6">
      <c r="A2242" s="382">
        <v>16</v>
      </c>
      <c r="B2242" s="382">
        <v>483</v>
      </c>
      <c r="C2242" s="382">
        <v>2022</v>
      </c>
      <c r="D2242" s="382">
        <v>3</v>
      </c>
      <c r="E2242" s="382">
        <v>99</v>
      </c>
      <c r="F2242" s="382">
        <v>99</v>
      </c>
      <c r="G2242" s="382">
        <v>99</v>
      </c>
      <c r="H2242" s="382">
        <v>99</v>
      </c>
      <c r="I2242" s="382">
        <v>99</v>
      </c>
      <c r="J2242" s="382">
        <v>999</v>
      </c>
      <c r="K2242" s="382">
        <v>99</v>
      </c>
      <c r="L2242" s="382">
        <v>11</v>
      </c>
      <c r="M2242" s="382">
        <v>99</v>
      </c>
      <c r="N2242" s="382">
        <v>99</v>
      </c>
      <c r="O2242" s="382">
        <v>99</v>
      </c>
      <c r="P2242" s="382">
        <v>99</v>
      </c>
      <c r="Q2242" s="382">
        <v>1</v>
      </c>
      <c r="R2242" s="382">
        <v>10</v>
      </c>
      <c r="S2242" s="468">
        <v>11</v>
      </c>
      <c r="T2242" s="468">
        <v>5</v>
      </c>
      <c r="U2242" s="468">
        <v>7.7</v>
      </c>
      <c r="V2242" s="468">
        <v>0</v>
      </c>
      <c r="W2242" s="468">
        <v>0</v>
      </c>
      <c r="X2242" s="468">
        <v>0</v>
      </c>
      <c r="Y2242" s="468">
        <v>0</v>
      </c>
      <c r="Z2242" s="468">
        <v>0.60497933849015517</v>
      </c>
      <c r="AA2242" s="468">
        <v>0</v>
      </c>
      <c r="AB2242" s="468">
        <v>0</v>
      </c>
      <c r="AF2242" s="468">
        <v>0.28384899233607713</v>
      </c>
      <c r="AG2242" s="468">
        <v>0.33982082174853273</v>
      </c>
      <c r="AH2242" s="468">
        <v>0</v>
      </c>
      <c r="AI2242" s="468">
        <v>0</v>
      </c>
    </row>
    <row r="2243" spans="1:35" s="468" customFormat="1" ht="15.6">
      <c r="A2243" s="382">
        <v>16</v>
      </c>
      <c r="B2243" s="382">
        <v>484</v>
      </c>
      <c r="C2243" s="382">
        <v>2022</v>
      </c>
      <c r="D2243" s="382">
        <v>4</v>
      </c>
      <c r="E2243" s="382">
        <v>99</v>
      </c>
      <c r="F2243" s="382">
        <v>99</v>
      </c>
      <c r="G2243" s="382">
        <v>99</v>
      </c>
      <c r="H2243" s="382">
        <v>99</v>
      </c>
      <c r="I2243" s="382">
        <v>99</v>
      </c>
      <c r="J2243" s="382">
        <v>999</v>
      </c>
      <c r="K2243" s="382">
        <v>99</v>
      </c>
      <c r="L2243" s="382">
        <v>11</v>
      </c>
      <c r="M2243" s="382">
        <v>99</v>
      </c>
      <c r="N2243" s="382">
        <v>99</v>
      </c>
      <c r="O2243" s="382">
        <v>99</v>
      </c>
      <c r="P2243" s="382">
        <v>99</v>
      </c>
      <c r="Q2243" s="382">
        <v>2</v>
      </c>
      <c r="R2243" s="382">
        <v>4</v>
      </c>
      <c r="S2243" s="468">
        <v>11</v>
      </c>
      <c r="T2243" s="468">
        <v>4.25</v>
      </c>
      <c r="U2243" s="468">
        <v>8.375</v>
      </c>
      <c r="V2243" s="468">
        <v>0</v>
      </c>
      <c r="W2243" s="468">
        <v>0</v>
      </c>
      <c r="X2243" s="468">
        <v>0</v>
      </c>
      <c r="Y2243" s="468">
        <v>0</v>
      </c>
      <c r="Z2243" s="468">
        <v>0.98075226229664769</v>
      </c>
      <c r="AA2243" s="468">
        <v>0</v>
      </c>
      <c r="AB2243" s="468">
        <v>1.299038105676658</v>
      </c>
      <c r="AD2243" s="468">
        <v>92.717264994553361</v>
      </c>
      <c r="AF2243" s="468">
        <v>0.13114754098360659</v>
      </c>
      <c r="AG2243" s="468">
        <v>0.16634638780060287</v>
      </c>
      <c r="AH2243" s="468">
        <v>0</v>
      </c>
      <c r="AI2243" s="468">
        <v>0</v>
      </c>
    </row>
    <row r="2244" spans="1:35" s="468" customFormat="1" ht="15.6">
      <c r="A2244" s="382">
        <v>16</v>
      </c>
      <c r="B2244" s="382">
        <v>485</v>
      </c>
      <c r="C2244" s="382">
        <v>2022</v>
      </c>
      <c r="D2244" s="382">
        <v>5</v>
      </c>
      <c r="E2244" s="382">
        <v>99</v>
      </c>
      <c r="F2244" s="382">
        <v>99</v>
      </c>
      <c r="G2244" s="382">
        <v>99</v>
      </c>
      <c r="H2244" s="382">
        <v>99</v>
      </c>
      <c r="I2244" s="382">
        <v>99</v>
      </c>
      <c r="J2244" s="382">
        <v>999</v>
      </c>
      <c r="K2244" s="382">
        <v>99</v>
      </c>
      <c r="L2244" s="382">
        <v>11</v>
      </c>
      <c r="M2244" s="382">
        <v>99</v>
      </c>
      <c r="N2244" s="382">
        <v>99</v>
      </c>
      <c r="O2244" s="382">
        <v>99</v>
      </c>
      <c r="P2244" s="382">
        <v>99</v>
      </c>
      <c r="Q2244" s="382">
        <v>1</v>
      </c>
      <c r="R2244" s="382">
        <v>1</v>
      </c>
      <c r="S2244" s="468">
        <v>11</v>
      </c>
      <c r="T2244" s="468">
        <v>5</v>
      </c>
      <c r="U2244" s="468">
        <v>9.2000000000000011</v>
      </c>
      <c r="V2244" s="468">
        <v>0</v>
      </c>
      <c r="W2244" s="468">
        <v>0</v>
      </c>
      <c r="X2244" s="468">
        <v>0</v>
      </c>
      <c r="Y2244" s="468">
        <v>0</v>
      </c>
      <c r="Z2244" s="468">
        <v>0</v>
      </c>
      <c r="AA2244" s="468">
        <v>0</v>
      </c>
      <c r="AB2244" s="468">
        <v>0</v>
      </c>
      <c r="AF2244" s="468">
        <v>6.497725795971411E-2</v>
      </c>
      <c r="AG2244" s="468">
        <v>8.5529679728536243E-2</v>
      </c>
      <c r="AH2244" s="468">
        <v>0</v>
      </c>
      <c r="AI2244" s="468">
        <v>0</v>
      </c>
    </row>
    <row r="2245" spans="1:35" s="468" customFormat="1" ht="15.6">
      <c r="A2245" s="382">
        <v>16</v>
      </c>
      <c r="B2245" s="382">
        <v>486</v>
      </c>
      <c r="C2245" s="382">
        <v>2022</v>
      </c>
      <c r="D2245" s="382">
        <v>6</v>
      </c>
      <c r="E2245" s="382">
        <v>99</v>
      </c>
      <c r="F2245" s="382">
        <v>99</v>
      </c>
      <c r="G2245" s="382">
        <v>99</v>
      </c>
      <c r="H2245" s="382">
        <v>99</v>
      </c>
      <c r="I2245" s="382">
        <v>99</v>
      </c>
      <c r="J2245" s="382">
        <v>999</v>
      </c>
      <c r="K2245" s="382">
        <v>99</v>
      </c>
      <c r="L2245" s="382">
        <v>11</v>
      </c>
      <c r="M2245" s="382">
        <v>99</v>
      </c>
      <c r="N2245" s="382">
        <v>99</v>
      </c>
      <c r="O2245" s="382">
        <v>99</v>
      </c>
      <c r="P2245" s="382">
        <v>99</v>
      </c>
      <c r="Q2245" s="382">
        <v>1</v>
      </c>
      <c r="R2245" s="382">
        <v>6</v>
      </c>
      <c r="S2245" s="468">
        <v>11</v>
      </c>
      <c r="T2245" s="468">
        <v>5</v>
      </c>
      <c r="U2245" s="468">
        <v>9.9333333333333353</v>
      </c>
      <c r="V2245" s="468">
        <v>0</v>
      </c>
      <c r="W2245" s="468">
        <v>0</v>
      </c>
      <c r="X2245" s="468">
        <v>0</v>
      </c>
      <c r="Y2245" s="468">
        <v>0</v>
      </c>
      <c r="Z2245" s="468">
        <v>1.1657138966697203</v>
      </c>
      <c r="AA2245" s="468">
        <v>0</v>
      </c>
      <c r="AB2245" s="468">
        <v>0</v>
      </c>
      <c r="AF2245" s="468">
        <v>0.55917986952469723</v>
      </c>
      <c r="AG2245" s="468">
        <v>0.71576115674688945</v>
      </c>
      <c r="AH2245" s="468">
        <v>0</v>
      </c>
      <c r="AI2245" s="468">
        <v>0</v>
      </c>
    </row>
    <row r="2246" spans="1:35" s="468" customFormat="1" ht="15.6">
      <c r="A2246" s="382">
        <v>16</v>
      </c>
      <c r="B2246" s="382">
        <v>487</v>
      </c>
      <c r="C2246" s="382">
        <v>2022</v>
      </c>
      <c r="D2246" s="382">
        <v>7</v>
      </c>
      <c r="E2246" s="382">
        <v>99</v>
      </c>
      <c r="F2246" s="382">
        <v>99</v>
      </c>
      <c r="G2246" s="382">
        <v>99</v>
      </c>
      <c r="H2246" s="382">
        <v>99</v>
      </c>
      <c r="I2246" s="382">
        <v>99</v>
      </c>
      <c r="J2246" s="382">
        <v>999</v>
      </c>
      <c r="K2246" s="382">
        <v>99</v>
      </c>
      <c r="L2246" s="382">
        <v>11</v>
      </c>
      <c r="M2246" s="382">
        <v>99</v>
      </c>
      <c r="N2246" s="382">
        <v>99</v>
      </c>
      <c r="O2246" s="382">
        <v>99</v>
      </c>
      <c r="P2246" s="382">
        <v>99</v>
      </c>
      <c r="Q2246" s="382"/>
      <c r="R2246" s="382">
        <v>0</v>
      </c>
    </row>
    <row r="2247" spans="1:35" s="468" customFormat="1" ht="15.6">
      <c r="A2247" s="382">
        <v>16</v>
      </c>
      <c r="B2247" s="382">
        <v>488</v>
      </c>
      <c r="C2247" s="382">
        <v>2022</v>
      </c>
      <c r="D2247" s="382">
        <v>8</v>
      </c>
      <c r="E2247" s="382">
        <v>99</v>
      </c>
      <c r="F2247" s="382">
        <v>99</v>
      </c>
      <c r="G2247" s="382">
        <v>99</v>
      </c>
      <c r="H2247" s="382">
        <v>99</v>
      </c>
      <c r="I2247" s="382">
        <v>99</v>
      </c>
      <c r="J2247" s="382">
        <v>999</v>
      </c>
      <c r="K2247" s="382">
        <v>99</v>
      </c>
      <c r="L2247" s="382">
        <v>11</v>
      </c>
      <c r="M2247" s="382">
        <v>99</v>
      </c>
      <c r="N2247" s="382">
        <v>99</v>
      </c>
      <c r="O2247" s="382">
        <v>99</v>
      </c>
      <c r="P2247" s="382">
        <v>99</v>
      </c>
      <c r="Q2247" s="382">
        <v>1</v>
      </c>
      <c r="R2247" s="382">
        <v>3</v>
      </c>
      <c r="S2247" s="468">
        <v>11</v>
      </c>
      <c r="T2247" s="468">
        <v>2</v>
      </c>
      <c r="U2247" s="468">
        <v>11.56666666666667</v>
      </c>
      <c r="V2247" s="468">
        <v>0</v>
      </c>
      <c r="W2247" s="468">
        <v>0</v>
      </c>
      <c r="X2247" s="468">
        <v>0</v>
      </c>
      <c r="Y2247" s="468">
        <v>0</v>
      </c>
      <c r="Z2247" s="468">
        <v>1.2256517540566663</v>
      </c>
      <c r="AA2247" s="468">
        <v>0</v>
      </c>
      <c r="AB2247" s="468">
        <v>0</v>
      </c>
      <c r="AF2247" s="468">
        <v>0.23310023310023312</v>
      </c>
      <c r="AG2247" s="468">
        <v>0.27959519128500981</v>
      </c>
      <c r="AH2247" s="468">
        <v>0</v>
      </c>
      <c r="AI2247" s="468">
        <v>0</v>
      </c>
    </row>
    <row r="2248" spans="1:35" s="468" customFormat="1" ht="15.6">
      <c r="A2248" s="382">
        <v>16</v>
      </c>
      <c r="B2248" s="382">
        <v>489</v>
      </c>
      <c r="C2248" s="382">
        <v>2022</v>
      </c>
      <c r="D2248" s="382">
        <v>9</v>
      </c>
      <c r="E2248" s="382">
        <v>99</v>
      </c>
      <c r="F2248" s="382">
        <v>99</v>
      </c>
      <c r="G2248" s="382">
        <v>99</v>
      </c>
      <c r="H2248" s="382">
        <v>99</v>
      </c>
      <c r="I2248" s="382">
        <v>99</v>
      </c>
      <c r="J2248" s="382">
        <v>999</v>
      </c>
      <c r="K2248" s="382">
        <v>99</v>
      </c>
      <c r="L2248" s="382">
        <v>11</v>
      </c>
      <c r="M2248" s="382">
        <v>99</v>
      </c>
      <c r="N2248" s="382">
        <v>99</v>
      </c>
      <c r="O2248" s="382">
        <v>99</v>
      </c>
      <c r="P2248" s="382">
        <v>99</v>
      </c>
      <c r="Q2248" s="382">
        <v>4</v>
      </c>
      <c r="R2248" s="382">
        <v>25</v>
      </c>
      <c r="S2248" s="468">
        <v>11</v>
      </c>
      <c r="T2248" s="468">
        <v>5.36</v>
      </c>
      <c r="U2248" s="468">
        <v>14.48</v>
      </c>
      <c r="V2248" s="468">
        <v>0</v>
      </c>
      <c r="W2248" s="468">
        <v>0</v>
      </c>
      <c r="X2248" s="468">
        <v>44</v>
      </c>
      <c r="Y2248" s="468">
        <v>0</v>
      </c>
      <c r="Z2248" s="468">
        <v>3.8363524342792066</v>
      </c>
      <c r="AA2248" s="468">
        <v>0</v>
      </c>
      <c r="AB2248" s="468">
        <v>1.5460918472070131</v>
      </c>
      <c r="AD2248" s="468">
        <v>-33.058223422646741</v>
      </c>
      <c r="AF2248" s="468">
        <v>1.4343086632243263</v>
      </c>
      <c r="AG2248" s="468">
        <v>2.06291315249601</v>
      </c>
      <c r="AH2248" s="468">
        <v>0</v>
      </c>
      <c r="AI2248" s="468">
        <v>0</v>
      </c>
    </row>
    <row r="2249" spans="1:35" s="468" customFormat="1" ht="15.6">
      <c r="A2249" s="382">
        <v>16</v>
      </c>
      <c r="B2249" s="382">
        <v>490</v>
      </c>
      <c r="C2249" s="382">
        <v>2022</v>
      </c>
      <c r="D2249" s="382">
        <v>10</v>
      </c>
      <c r="E2249" s="382">
        <v>99</v>
      </c>
      <c r="F2249" s="382">
        <v>99</v>
      </c>
      <c r="G2249" s="382">
        <v>99</v>
      </c>
      <c r="H2249" s="382">
        <v>99</v>
      </c>
      <c r="I2249" s="382">
        <v>99</v>
      </c>
      <c r="J2249" s="382">
        <v>999</v>
      </c>
      <c r="K2249" s="382">
        <v>99</v>
      </c>
      <c r="L2249" s="382">
        <v>11</v>
      </c>
      <c r="M2249" s="382">
        <v>99</v>
      </c>
      <c r="N2249" s="382">
        <v>99</v>
      </c>
      <c r="O2249" s="382">
        <v>99</v>
      </c>
      <c r="P2249" s="382">
        <v>99</v>
      </c>
      <c r="Q2249" s="382">
        <v>4</v>
      </c>
      <c r="R2249" s="382">
        <v>38</v>
      </c>
      <c r="S2249" s="468">
        <v>11</v>
      </c>
      <c r="T2249" s="468">
        <v>5</v>
      </c>
      <c r="U2249" s="468">
        <v>15.626315789473679</v>
      </c>
      <c r="V2249" s="468">
        <v>0</v>
      </c>
      <c r="W2249" s="468">
        <v>0</v>
      </c>
      <c r="X2249" s="468">
        <v>42.105263157894754</v>
      </c>
      <c r="Y2249" s="468">
        <v>0</v>
      </c>
      <c r="Z2249" s="468">
        <v>3.5779797453551718</v>
      </c>
      <c r="AA2249" s="468">
        <v>0</v>
      </c>
      <c r="AB2249" s="468">
        <v>1.5389675281277309</v>
      </c>
      <c r="AD2249" s="468">
        <v>2.0072356401457596</v>
      </c>
      <c r="AF2249" s="468">
        <v>1.8286814244465832</v>
      </c>
      <c r="AG2249" s="468">
        <v>2.7284089029388503</v>
      </c>
      <c r="AH2249" s="468">
        <v>0</v>
      </c>
      <c r="AI2249" s="468">
        <v>0</v>
      </c>
    </row>
    <row r="2250" spans="1:35" s="468" customFormat="1" ht="15.6">
      <c r="A2250" s="382">
        <v>16</v>
      </c>
      <c r="B2250" s="382">
        <v>491</v>
      </c>
      <c r="C2250" s="382">
        <v>2022</v>
      </c>
      <c r="D2250" s="382">
        <v>11</v>
      </c>
      <c r="E2250" s="382">
        <v>99</v>
      </c>
      <c r="F2250" s="382">
        <v>99</v>
      </c>
      <c r="G2250" s="382">
        <v>99</v>
      </c>
      <c r="H2250" s="382">
        <v>99</v>
      </c>
      <c r="I2250" s="382">
        <v>99</v>
      </c>
      <c r="J2250" s="382">
        <v>999</v>
      </c>
      <c r="K2250" s="382">
        <v>99</v>
      </c>
      <c r="L2250" s="382">
        <v>11</v>
      </c>
      <c r="M2250" s="382">
        <v>99</v>
      </c>
      <c r="N2250" s="382">
        <v>99</v>
      </c>
      <c r="O2250" s="382">
        <v>99</v>
      </c>
      <c r="P2250" s="382">
        <v>99</v>
      </c>
      <c r="Q2250" s="382">
        <v>2</v>
      </c>
      <c r="R2250" s="382">
        <v>4</v>
      </c>
      <c r="S2250" s="468">
        <v>11</v>
      </c>
      <c r="T2250" s="468">
        <v>5.75</v>
      </c>
      <c r="U2250" s="468">
        <v>14.5</v>
      </c>
      <c r="V2250" s="468">
        <v>0</v>
      </c>
      <c r="W2250" s="468">
        <v>0</v>
      </c>
      <c r="X2250" s="468">
        <v>25</v>
      </c>
      <c r="Y2250" s="468">
        <v>25</v>
      </c>
      <c r="Z2250" s="468">
        <v>6.4132674979295894</v>
      </c>
      <c r="AA2250" s="468">
        <v>0</v>
      </c>
      <c r="AB2250" s="468">
        <v>1.299038105676658</v>
      </c>
      <c r="AD2250" s="468">
        <v>99.927033919507437</v>
      </c>
      <c r="AF2250" s="468">
        <v>0.39960039960039967</v>
      </c>
      <c r="AG2250" s="468">
        <v>0.54585152838427986</v>
      </c>
      <c r="AH2250" s="468">
        <v>0</v>
      </c>
      <c r="AI2250" s="468">
        <v>0</v>
      </c>
    </row>
    <row r="2251" spans="1:35" s="468" customFormat="1" ht="15.6">
      <c r="A2251" s="382">
        <v>16</v>
      </c>
      <c r="B2251" s="382">
        <v>492</v>
      </c>
      <c r="C2251" s="382">
        <v>2022</v>
      </c>
      <c r="D2251" s="382">
        <v>12</v>
      </c>
      <c r="E2251" s="382">
        <v>99</v>
      </c>
      <c r="F2251" s="382">
        <v>99</v>
      </c>
      <c r="G2251" s="382">
        <v>99</v>
      </c>
      <c r="H2251" s="382">
        <v>99</v>
      </c>
      <c r="I2251" s="382">
        <v>99</v>
      </c>
      <c r="J2251" s="382">
        <v>999</v>
      </c>
      <c r="K2251" s="382">
        <v>99</v>
      </c>
      <c r="L2251" s="382">
        <v>11</v>
      </c>
      <c r="M2251" s="382">
        <v>99</v>
      </c>
      <c r="N2251" s="382">
        <v>99</v>
      </c>
      <c r="O2251" s="382">
        <v>99</v>
      </c>
      <c r="P2251" s="382">
        <v>99</v>
      </c>
      <c r="Q2251" s="382"/>
      <c r="R2251" s="382">
        <v>0</v>
      </c>
    </row>
    <row r="2252" spans="1:35" s="468" customFormat="1" ht="15.6">
      <c r="A2252" s="382">
        <v>16</v>
      </c>
      <c r="B2252" s="382">
        <v>493</v>
      </c>
      <c r="C2252" s="382">
        <v>2022</v>
      </c>
      <c r="D2252" s="382">
        <v>1</v>
      </c>
      <c r="E2252" s="382">
        <v>99</v>
      </c>
      <c r="F2252" s="382">
        <v>99</v>
      </c>
      <c r="G2252" s="382">
        <v>99</v>
      </c>
      <c r="H2252" s="382">
        <v>99</v>
      </c>
      <c r="I2252" s="382">
        <v>99</v>
      </c>
      <c r="J2252" s="382">
        <v>999</v>
      </c>
      <c r="K2252" s="382">
        <v>99</v>
      </c>
      <c r="L2252" s="382">
        <v>12</v>
      </c>
      <c r="M2252" s="382">
        <v>99</v>
      </c>
      <c r="N2252" s="382">
        <v>99</v>
      </c>
      <c r="O2252" s="382">
        <v>99</v>
      </c>
      <c r="P2252" s="382">
        <v>99</v>
      </c>
      <c r="Q2252" s="382"/>
      <c r="R2252" s="382">
        <v>0</v>
      </c>
    </row>
    <row r="2253" spans="1:35" s="468" customFormat="1" ht="15.6">
      <c r="A2253" s="382">
        <v>16</v>
      </c>
      <c r="B2253" s="382">
        <v>494</v>
      </c>
      <c r="C2253" s="382">
        <v>2022</v>
      </c>
      <c r="D2253" s="382">
        <v>2</v>
      </c>
      <c r="E2253" s="382">
        <v>99</v>
      </c>
      <c r="F2253" s="382">
        <v>99</v>
      </c>
      <c r="G2253" s="382">
        <v>99</v>
      </c>
      <c r="H2253" s="382">
        <v>99</v>
      </c>
      <c r="I2253" s="382">
        <v>99</v>
      </c>
      <c r="J2253" s="382">
        <v>999</v>
      </c>
      <c r="K2253" s="382">
        <v>99</v>
      </c>
      <c r="L2253" s="382">
        <v>12</v>
      </c>
      <c r="M2253" s="382">
        <v>99</v>
      </c>
      <c r="N2253" s="382">
        <v>99</v>
      </c>
      <c r="O2253" s="382">
        <v>99</v>
      </c>
      <c r="P2253" s="382">
        <v>99</v>
      </c>
      <c r="Q2253" s="382"/>
      <c r="R2253" s="382">
        <v>0</v>
      </c>
    </row>
    <row r="2254" spans="1:35" s="468" customFormat="1" ht="15.6">
      <c r="A2254" s="382">
        <v>16</v>
      </c>
      <c r="B2254" s="382">
        <v>495</v>
      </c>
      <c r="C2254" s="382">
        <v>2022</v>
      </c>
      <c r="D2254" s="382">
        <v>3</v>
      </c>
      <c r="E2254" s="382">
        <v>99</v>
      </c>
      <c r="F2254" s="382">
        <v>99</v>
      </c>
      <c r="G2254" s="382">
        <v>99</v>
      </c>
      <c r="H2254" s="382">
        <v>99</v>
      </c>
      <c r="I2254" s="382">
        <v>99</v>
      </c>
      <c r="J2254" s="382">
        <v>999</v>
      </c>
      <c r="K2254" s="382">
        <v>99</v>
      </c>
      <c r="L2254" s="382">
        <v>12</v>
      </c>
      <c r="M2254" s="382">
        <v>99</v>
      </c>
      <c r="N2254" s="382">
        <v>99</v>
      </c>
      <c r="O2254" s="382">
        <v>99</v>
      </c>
      <c r="P2254" s="382">
        <v>99</v>
      </c>
      <c r="Q2254" s="382"/>
      <c r="R2254" s="382">
        <v>0</v>
      </c>
    </row>
    <row r="2255" spans="1:35" s="468" customFormat="1" ht="15.6">
      <c r="A2255" s="382">
        <v>16</v>
      </c>
      <c r="B2255" s="382">
        <v>496</v>
      </c>
      <c r="C2255" s="382">
        <v>2022</v>
      </c>
      <c r="D2255" s="382">
        <v>4</v>
      </c>
      <c r="E2255" s="382">
        <v>99</v>
      </c>
      <c r="F2255" s="382">
        <v>99</v>
      </c>
      <c r="G2255" s="382">
        <v>99</v>
      </c>
      <c r="H2255" s="382">
        <v>99</v>
      </c>
      <c r="I2255" s="382">
        <v>99</v>
      </c>
      <c r="J2255" s="382">
        <v>999</v>
      </c>
      <c r="K2255" s="382">
        <v>99</v>
      </c>
      <c r="L2255" s="382">
        <v>12</v>
      </c>
      <c r="M2255" s="382">
        <v>99</v>
      </c>
      <c r="N2255" s="382">
        <v>99</v>
      </c>
      <c r="O2255" s="382">
        <v>99</v>
      </c>
      <c r="P2255" s="382">
        <v>99</v>
      </c>
      <c r="Q2255" s="382"/>
      <c r="R2255" s="382">
        <v>0</v>
      </c>
    </row>
    <row r="2256" spans="1:35" s="468" customFormat="1" ht="15.6">
      <c r="A2256" s="382">
        <v>16</v>
      </c>
      <c r="B2256" s="382">
        <v>497</v>
      </c>
      <c r="C2256" s="382">
        <v>2022</v>
      </c>
      <c r="D2256" s="382">
        <v>5</v>
      </c>
      <c r="E2256" s="382">
        <v>99</v>
      </c>
      <c r="F2256" s="382">
        <v>99</v>
      </c>
      <c r="G2256" s="382">
        <v>99</v>
      </c>
      <c r="H2256" s="382">
        <v>99</v>
      </c>
      <c r="I2256" s="382">
        <v>99</v>
      </c>
      <c r="J2256" s="382">
        <v>999</v>
      </c>
      <c r="K2256" s="382">
        <v>99</v>
      </c>
      <c r="L2256" s="382">
        <v>12</v>
      </c>
      <c r="M2256" s="382">
        <v>99</v>
      </c>
      <c r="N2256" s="382">
        <v>99</v>
      </c>
      <c r="O2256" s="382">
        <v>99</v>
      </c>
      <c r="P2256" s="382">
        <v>99</v>
      </c>
      <c r="Q2256" s="382"/>
      <c r="R2256" s="382">
        <v>0</v>
      </c>
    </row>
    <row r="2257" spans="1:18" s="468" customFormat="1" ht="15.6">
      <c r="A2257" s="382">
        <v>16</v>
      </c>
      <c r="B2257" s="382">
        <v>498</v>
      </c>
      <c r="C2257" s="382">
        <v>2022</v>
      </c>
      <c r="D2257" s="382">
        <v>6</v>
      </c>
      <c r="E2257" s="382">
        <v>99</v>
      </c>
      <c r="F2257" s="382">
        <v>99</v>
      </c>
      <c r="G2257" s="382">
        <v>99</v>
      </c>
      <c r="H2257" s="382">
        <v>99</v>
      </c>
      <c r="I2257" s="382">
        <v>99</v>
      </c>
      <c r="J2257" s="382">
        <v>999</v>
      </c>
      <c r="K2257" s="382">
        <v>99</v>
      </c>
      <c r="L2257" s="382">
        <v>12</v>
      </c>
      <c r="M2257" s="382">
        <v>99</v>
      </c>
      <c r="N2257" s="382">
        <v>99</v>
      </c>
      <c r="O2257" s="382">
        <v>99</v>
      </c>
      <c r="P2257" s="382">
        <v>99</v>
      </c>
      <c r="Q2257" s="382"/>
      <c r="R2257" s="382">
        <v>0</v>
      </c>
    </row>
    <row r="2258" spans="1:18" s="468" customFormat="1" ht="15.6">
      <c r="A2258" s="382">
        <v>16</v>
      </c>
      <c r="B2258" s="382">
        <v>499</v>
      </c>
      <c r="C2258" s="382">
        <v>2022</v>
      </c>
      <c r="D2258" s="382">
        <v>7</v>
      </c>
      <c r="E2258" s="382">
        <v>99</v>
      </c>
      <c r="F2258" s="382">
        <v>99</v>
      </c>
      <c r="G2258" s="382">
        <v>99</v>
      </c>
      <c r="H2258" s="382">
        <v>99</v>
      </c>
      <c r="I2258" s="382">
        <v>99</v>
      </c>
      <c r="J2258" s="382">
        <v>999</v>
      </c>
      <c r="K2258" s="382">
        <v>99</v>
      </c>
      <c r="L2258" s="382">
        <v>12</v>
      </c>
      <c r="M2258" s="382">
        <v>99</v>
      </c>
      <c r="N2258" s="382">
        <v>99</v>
      </c>
      <c r="O2258" s="382">
        <v>99</v>
      </c>
      <c r="P2258" s="382">
        <v>99</v>
      </c>
      <c r="Q2258" s="382"/>
      <c r="R2258" s="382">
        <v>0</v>
      </c>
    </row>
    <row r="2259" spans="1:18" s="468" customFormat="1" ht="15.6">
      <c r="A2259" s="382">
        <v>16</v>
      </c>
      <c r="B2259" s="382">
        <v>500</v>
      </c>
      <c r="C2259" s="382">
        <v>2022</v>
      </c>
      <c r="D2259" s="382">
        <v>8</v>
      </c>
      <c r="E2259" s="382">
        <v>99</v>
      </c>
      <c r="F2259" s="382">
        <v>99</v>
      </c>
      <c r="G2259" s="382">
        <v>99</v>
      </c>
      <c r="H2259" s="382">
        <v>99</v>
      </c>
      <c r="I2259" s="382">
        <v>99</v>
      </c>
      <c r="J2259" s="382">
        <v>999</v>
      </c>
      <c r="K2259" s="382">
        <v>99</v>
      </c>
      <c r="L2259" s="382">
        <v>12</v>
      </c>
      <c r="M2259" s="382">
        <v>99</v>
      </c>
      <c r="N2259" s="382">
        <v>99</v>
      </c>
      <c r="O2259" s="382">
        <v>99</v>
      </c>
      <c r="P2259" s="382">
        <v>99</v>
      </c>
      <c r="Q2259" s="382"/>
      <c r="R2259" s="382">
        <v>0</v>
      </c>
    </row>
    <row r="2260" spans="1:18" s="468" customFormat="1" ht="15.6">
      <c r="A2260" s="382">
        <v>16</v>
      </c>
      <c r="B2260" s="382">
        <v>501</v>
      </c>
      <c r="C2260" s="382">
        <v>2022</v>
      </c>
      <c r="D2260" s="382">
        <v>9</v>
      </c>
      <c r="E2260" s="382">
        <v>99</v>
      </c>
      <c r="F2260" s="382">
        <v>99</v>
      </c>
      <c r="G2260" s="382">
        <v>99</v>
      </c>
      <c r="H2260" s="382">
        <v>99</v>
      </c>
      <c r="I2260" s="382">
        <v>99</v>
      </c>
      <c r="J2260" s="382">
        <v>999</v>
      </c>
      <c r="K2260" s="382">
        <v>99</v>
      </c>
      <c r="L2260" s="382">
        <v>12</v>
      </c>
      <c r="M2260" s="382">
        <v>99</v>
      </c>
      <c r="N2260" s="382">
        <v>99</v>
      </c>
      <c r="O2260" s="382">
        <v>99</v>
      </c>
      <c r="P2260" s="382">
        <v>99</v>
      </c>
      <c r="Q2260" s="382"/>
      <c r="R2260" s="382">
        <v>0</v>
      </c>
    </row>
    <row r="2261" spans="1:18" s="468" customFormat="1" ht="15.6">
      <c r="A2261" s="382">
        <v>16</v>
      </c>
      <c r="B2261" s="382">
        <v>502</v>
      </c>
      <c r="C2261" s="382">
        <v>2022</v>
      </c>
      <c r="D2261" s="382">
        <v>10</v>
      </c>
      <c r="E2261" s="382">
        <v>99</v>
      </c>
      <c r="F2261" s="382">
        <v>99</v>
      </c>
      <c r="G2261" s="382">
        <v>99</v>
      </c>
      <c r="H2261" s="382">
        <v>99</v>
      </c>
      <c r="I2261" s="382">
        <v>99</v>
      </c>
      <c r="J2261" s="382">
        <v>999</v>
      </c>
      <c r="K2261" s="382">
        <v>99</v>
      </c>
      <c r="L2261" s="382">
        <v>12</v>
      </c>
      <c r="M2261" s="382">
        <v>99</v>
      </c>
      <c r="N2261" s="382">
        <v>99</v>
      </c>
      <c r="O2261" s="382">
        <v>99</v>
      </c>
      <c r="P2261" s="382">
        <v>99</v>
      </c>
      <c r="Q2261" s="382"/>
      <c r="R2261" s="382">
        <v>0</v>
      </c>
    </row>
    <row r="2262" spans="1:18" s="468" customFormat="1" ht="15.6">
      <c r="A2262" s="382">
        <v>16</v>
      </c>
      <c r="B2262" s="382">
        <v>503</v>
      </c>
      <c r="C2262" s="382">
        <v>2022</v>
      </c>
      <c r="D2262" s="382">
        <v>11</v>
      </c>
      <c r="E2262" s="382">
        <v>99</v>
      </c>
      <c r="F2262" s="382">
        <v>99</v>
      </c>
      <c r="G2262" s="382">
        <v>99</v>
      </c>
      <c r="H2262" s="382">
        <v>99</v>
      </c>
      <c r="I2262" s="382">
        <v>99</v>
      </c>
      <c r="J2262" s="382">
        <v>999</v>
      </c>
      <c r="K2262" s="382">
        <v>99</v>
      </c>
      <c r="L2262" s="382">
        <v>12</v>
      </c>
      <c r="M2262" s="382">
        <v>99</v>
      </c>
      <c r="N2262" s="382">
        <v>99</v>
      </c>
      <c r="O2262" s="382">
        <v>99</v>
      </c>
      <c r="P2262" s="382">
        <v>99</v>
      </c>
      <c r="Q2262" s="382"/>
      <c r="R2262" s="382">
        <v>0</v>
      </c>
    </row>
    <row r="2263" spans="1:18" s="468" customFormat="1" ht="15.6">
      <c r="A2263" s="382">
        <v>16</v>
      </c>
      <c r="B2263" s="382">
        <v>504</v>
      </c>
      <c r="C2263" s="382">
        <v>2022</v>
      </c>
      <c r="D2263" s="382">
        <v>12</v>
      </c>
      <c r="E2263" s="382">
        <v>99</v>
      </c>
      <c r="F2263" s="382">
        <v>99</v>
      </c>
      <c r="G2263" s="382">
        <v>99</v>
      </c>
      <c r="H2263" s="382">
        <v>99</v>
      </c>
      <c r="I2263" s="382">
        <v>99</v>
      </c>
      <c r="J2263" s="382">
        <v>999</v>
      </c>
      <c r="K2263" s="382">
        <v>99</v>
      </c>
      <c r="L2263" s="382">
        <v>12</v>
      </c>
      <c r="M2263" s="382">
        <v>99</v>
      </c>
      <c r="N2263" s="382">
        <v>99</v>
      </c>
      <c r="O2263" s="382">
        <v>99</v>
      </c>
      <c r="P2263" s="382">
        <v>99</v>
      </c>
      <c r="Q2263" s="382"/>
      <c r="R2263" s="382">
        <v>0</v>
      </c>
    </row>
    <row r="2264" spans="1:18" s="468" customFormat="1" ht="15.6">
      <c r="A2264" s="382">
        <v>16</v>
      </c>
      <c r="B2264" s="382">
        <v>505</v>
      </c>
      <c r="C2264" s="382">
        <v>2022</v>
      </c>
      <c r="D2264" s="382">
        <v>1</v>
      </c>
      <c r="E2264" s="382">
        <v>99</v>
      </c>
      <c r="F2264" s="382">
        <v>99</v>
      </c>
      <c r="G2264" s="382">
        <v>99</v>
      </c>
      <c r="H2264" s="382">
        <v>99</v>
      </c>
      <c r="I2264" s="382">
        <v>99</v>
      </c>
      <c r="J2264" s="382">
        <v>999</v>
      </c>
      <c r="K2264" s="382">
        <v>99</v>
      </c>
      <c r="L2264" s="382">
        <v>13</v>
      </c>
      <c r="M2264" s="382">
        <v>99</v>
      </c>
      <c r="N2264" s="382">
        <v>99</v>
      </c>
      <c r="O2264" s="382">
        <v>99</v>
      </c>
      <c r="P2264" s="382">
        <v>99</v>
      </c>
      <c r="Q2264" s="382"/>
      <c r="R2264" s="382">
        <v>0</v>
      </c>
    </row>
    <row r="2265" spans="1:18" s="468" customFormat="1" ht="15.6">
      <c r="A2265" s="382">
        <v>16</v>
      </c>
      <c r="B2265" s="382">
        <v>506</v>
      </c>
      <c r="C2265" s="382">
        <v>2022</v>
      </c>
      <c r="D2265" s="382">
        <v>2</v>
      </c>
      <c r="E2265" s="382">
        <v>99</v>
      </c>
      <c r="F2265" s="382">
        <v>99</v>
      </c>
      <c r="G2265" s="382">
        <v>99</v>
      </c>
      <c r="H2265" s="382">
        <v>99</v>
      </c>
      <c r="I2265" s="382">
        <v>99</v>
      </c>
      <c r="J2265" s="382">
        <v>999</v>
      </c>
      <c r="K2265" s="382">
        <v>99</v>
      </c>
      <c r="L2265" s="382">
        <v>13</v>
      </c>
      <c r="M2265" s="382">
        <v>99</v>
      </c>
      <c r="N2265" s="382">
        <v>99</v>
      </c>
      <c r="O2265" s="382">
        <v>99</v>
      </c>
      <c r="P2265" s="382">
        <v>99</v>
      </c>
      <c r="Q2265" s="382"/>
      <c r="R2265" s="382">
        <v>0</v>
      </c>
    </row>
    <row r="2266" spans="1:18" s="468" customFormat="1" ht="15.6">
      <c r="A2266" s="382">
        <v>16</v>
      </c>
      <c r="B2266" s="382">
        <v>507</v>
      </c>
      <c r="C2266" s="382">
        <v>2022</v>
      </c>
      <c r="D2266" s="382">
        <v>3</v>
      </c>
      <c r="E2266" s="382">
        <v>99</v>
      </c>
      <c r="F2266" s="382">
        <v>99</v>
      </c>
      <c r="G2266" s="382">
        <v>99</v>
      </c>
      <c r="H2266" s="382">
        <v>99</v>
      </c>
      <c r="I2266" s="382">
        <v>99</v>
      </c>
      <c r="J2266" s="382">
        <v>999</v>
      </c>
      <c r="K2266" s="382">
        <v>99</v>
      </c>
      <c r="L2266" s="382">
        <v>13</v>
      </c>
      <c r="M2266" s="382">
        <v>99</v>
      </c>
      <c r="N2266" s="382">
        <v>99</v>
      </c>
      <c r="O2266" s="382">
        <v>99</v>
      </c>
      <c r="P2266" s="382">
        <v>99</v>
      </c>
      <c r="Q2266" s="382"/>
      <c r="R2266" s="382">
        <v>0</v>
      </c>
    </row>
    <row r="2267" spans="1:18" s="468" customFormat="1" ht="15.6">
      <c r="A2267" s="382">
        <v>16</v>
      </c>
      <c r="B2267" s="382">
        <v>508</v>
      </c>
      <c r="C2267" s="382">
        <v>2022</v>
      </c>
      <c r="D2267" s="382">
        <v>4</v>
      </c>
      <c r="E2267" s="382">
        <v>99</v>
      </c>
      <c r="F2267" s="382">
        <v>99</v>
      </c>
      <c r="G2267" s="382">
        <v>99</v>
      </c>
      <c r="H2267" s="382">
        <v>99</v>
      </c>
      <c r="I2267" s="382">
        <v>99</v>
      </c>
      <c r="J2267" s="382">
        <v>999</v>
      </c>
      <c r="K2267" s="382">
        <v>99</v>
      </c>
      <c r="L2267" s="382">
        <v>13</v>
      </c>
      <c r="M2267" s="382">
        <v>99</v>
      </c>
      <c r="N2267" s="382">
        <v>99</v>
      </c>
      <c r="O2267" s="382">
        <v>99</v>
      </c>
      <c r="P2267" s="382">
        <v>99</v>
      </c>
      <c r="Q2267" s="382"/>
      <c r="R2267" s="382">
        <v>0</v>
      </c>
    </row>
    <row r="2268" spans="1:18" s="468" customFormat="1" ht="15.6">
      <c r="A2268" s="382">
        <v>16</v>
      </c>
      <c r="B2268" s="382">
        <v>509</v>
      </c>
      <c r="C2268" s="382">
        <v>2022</v>
      </c>
      <c r="D2268" s="382">
        <v>5</v>
      </c>
      <c r="E2268" s="382">
        <v>99</v>
      </c>
      <c r="F2268" s="382">
        <v>99</v>
      </c>
      <c r="G2268" s="382">
        <v>99</v>
      </c>
      <c r="H2268" s="382">
        <v>99</v>
      </c>
      <c r="I2268" s="382">
        <v>99</v>
      </c>
      <c r="J2268" s="382">
        <v>999</v>
      </c>
      <c r="K2268" s="382">
        <v>99</v>
      </c>
      <c r="L2268" s="382">
        <v>13</v>
      </c>
      <c r="M2268" s="382">
        <v>99</v>
      </c>
      <c r="N2268" s="382">
        <v>99</v>
      </c>
      <c r="O2268" s="382">
        <v>99</v>
      </c>
      <c r="P2268" s="382">
        <v>99</v>
      </c>
      <c r="Q2268" s="382"/>
      <c r="R2268" s="382">
        <v>0</v>
      </c>
    </row>
    <row r="2269" spans="1:18" s="468" customFormat="1" ht="15.6">
      <c r="A2269" s="382">
        <v>16</v>
      </c>
      <c r="B2269" s="382">
        <v>510</v>
      </c>
      <c r="C2269" s="382">
        <v>2022</v>
      </c>
      <c r="D2269" s="382">
        <v>6</v>
      </c>
      <c r="E2269" s="382">
        <v>99</v>
      </c>
      <c r="F2269" s="382">
        <v>99</v>
      </c>
      <c r="G2269" s="382">
        <v>99</v>
      </c>
      <c r="H2269" s="382">
        <v>99</v>
      </c>
      <c r="I2269" s="382">
        <v>99</v>
      </c>
      <c r="J2269" s="382">
        <v>999</v>
      </c>
      <c r="K2269" s="382">
        <v>99</v>
      </c>
      <c r="L2269" s="382">
        <v>13</v>
      </c>
      <c r="M2269" s="382">
        <v>99</v>
      </c>
      <c r="N2269" s="382">
        <v>99</v>
      </c>
      <c r="O2269" s="382">
        <v>99</v>
      </c>
      <c r="P2269" s="382">
        <v>99</v>
      </c>
      <c r="Q2269" s="382"/>
      <c r="R2269" s="382">
        <v>0</v>
      </c>
    </row>
    <row r="2270" spans="1:18" s="468" customFormat="1" ht="15.6">
      <c r="A2270" s="382">
        <v>16</v>
      </c>
      <c r="B2270" s="382">
        <v>511</v>
      </c>
      <c r="C2270" s="382">
        <v>2022</v>
      </c>
      <c r="D2270" s="382">
        <v>7</v>
      </c>
      <c r="E2270" s="382">
        <v>99</v>
      </c>
      <c r="F2270" s="382">
        <v>99</v>
      </c>
      <c r="G2270" s="382">
        <v>99</v>
      </c>
      <c r="H2270" s="382">
        <v>99</v>
      </c>
      <c r="I2270" s="382">
        <v>99</v>
      </c>
      <c r="J2270" s="382">
        <v>999</v>
      </c>
      <c r="K2270" s="382">
        <v>99</v>
      </c>
      <c r="L2270" s="382">
        <v>13</v>
      </c>
      <c r="M2270" s="382">
        <v>99</v>
      </c>
      <c r="N2270" s="382">
        <v>99</v>
      </c>
      <c r="O2270" s="382">
        <v>99</v>
      </c>
      <c r="P2270" s="382">
        <v>99</v>
      </c>
      <c r="Q2270" s="382"/>
      <c r="R2270" s="382">
        <v>0</v>
      </c>
    </row>
    <row r="2271" spans="1:18" s="468" customFormat="1" ht="15.6">
      <c r="A2271" s="382">
        <v>16</v>
      </c>
      <c r="B2271" s="382">
        <v>512</v>
      </c>
      <c r="C2271" s="382">
        <v>2022</v>
      </c>
      <c r="D2271" s="382">
        <v>8</v>
      </c>
      <c r="E2271" s="382">
        <v>99</v>
      </c>
      <c r="F2271" s="382">
        <v>99</v>
      </c>
      <c r="G2271" s="382">
        <v>99</v>
      </c>
      <c r="H2271" s="382">
        <v>99</v>
      </c>
      <c r="I2271" s="382">
        <v>99</v>
      </c>
      <c r="J2271" s="382">
        <v>999</v>
      </c>
      <c r="K2271" s="382">
        <v>99</v>
      </c>
      <c r="L2271" s="382">
        <v>13</v>
      </c>
      <c r="M2271" s="382">
        <v>99</v>
      </c>
      <c r="N2271" s="382">
        <v>99</v>
      </c>
      <c r="O2271" s="382">
        <v>99</v>
      </c>
      <c r="P2271" s="382">
        <v>99</v>
      </c>
      <c r="Q2271" s="382"/>
      <c r="R2271" s="382">
        <v>0</v>
      </c>
    </row>
    <row r="2272" spans="1:18" s="468" customFormat="1" ht="15.6">
      <c r="A2272" s="382">
        <v>16</v>
      </c>
      <c r="B2272" s="382">
        <v>513</v>
      </c>
      <c r="C2272" s="382">
        <v>2022</v>
      </c>
      <c r="D2272" s="382">
        <v>9</v>
      </c>
      <c r="E2272" s="382">
        <v>99</v>
      </c>
      <c r="F2272" s="382">
        <v>99</v>
      </c>
      <c r="G2272" s="382">
        <v>99</v>
      </c>
      <c r="H2272" s="382">
        <v>99</v>
      </c>
      <c r="I2272" s="382">
        <v>99</v>
      </c>
      <c r="J2272" s="382">
        <v>999</v>
      </c>
      <c r="K2272" s="382">
        <v>99</v>
      </c>
      <c r="L2272" s="382">
        <v>13</v>
      </c>
      <c r="M2272" s="382">
        <v>99</v>
      </c>
      <c r="N2272" s="382">
        <v>99</v>
      </c>
      <c r="O2272" s="382">
        <v>99</v>
      </c>
      <c r="P2272" s="382">
        <v>99</v>
      </c>
      <c r="Q2272" s="382"/>
      <c r="R2272" s="382">
        <v>0</v>
      </c>
    </row>
    <row r="2273" spans="1:18" s="468" customFormat="1" ht="15.6">
      <c r="A2273" s="382">
        <v>16</v>
      </c>
      <c r="B2273" s="382">
        <v>514</v>
      </c>
      <c r="C2273" s="382">
        <v>2022</v>
      </c>
      <c r="D2273" s="382">
        <v>10</v>
      </c>
      <c r="E2273" s="382">
        <v>99</v>
      </c>
      <c r="F2273" s="382">
        <v>99</v>
      </c>
      <c r="G2273" s="382">
        <v>99</v>
      </c>
      <c r="H2273" s="382">
        <v>99</v>
      </c>
      <c r="I2273" s="382">
        <v>99</v>
      </c>
      <c r="J2273" s="382">
        <v>999</v>
      </c>
      <c r="K2273" s="382">
        <v>99</v>
      </c>
      <c r="L2273" s="382">
        <v>13</v>
      </c>
      <c r="M2273" s="382">
        <v>99</v>
      </c>
      <c r="N2273" s="382">
        <v>99</v>
      </c>
      <c r="O2273" s="382">
        <v>99</v>
      </c>
      <c r="P2273" s="382">
        <v>99</v>
      </c>
      <c r="Q2273" s="382"/>
      <c r="R2273" s="382">
        <v>0</v>
      </c>
    </row>
    <row r="2274" spans="1:18" s="468" customFormat="1" ht="15.6">
      <c r="A2274" s="382">
        <v>16</v>
      </c>
      <c r="B2274" s="382">
        <v>515</v>
      </c>
      <c r="C2274" s="382">
        <v>2022</v>
      </c>
      <c r="D2274" s="382">
        <v>11</v>
      </c>
      <c r="E2274" s="382">
        <v>99</v>
      </c>
      <c r="F2274" s="382">
        <v>99</v>
      </c>
      <c r="G2274" s="382">
        <v>99</v>
      </c>
      <c r="H2274" s="382">
        <v>99</v>
      </c>
      <c r="I2274" s="382">
        <v>99</v>
      </c>
      <c r="J2274" s="382">
        <v>999</v>
      </c>
      <c r="K2274" s="382">
        <v>99</v>
      </c>
      <c r="L2274" s="382">
        <v>13</v>
      </c>
      <c r="M2274" s="382">
        <v>99</v>
      </c>
      <c r="N2274" s="382">
        <v>99</v>
      </c>
      <c r="O2274" s="382">
        <v>99</v>
      </c>
      <c r="P2274" s="382">
        <v>99</v>
      </c>
      <c r="Q2274" s="382"/>
      <c r="R2274" s="382">
        <v>0</v>
      </c>
    </row>
    <row r="2275" spans="1:18" s="468" customFormat="1" ht="15.6">
      <c r="A2275" s="382">
        <v>16</v>
      </c>
      <c r="B2275" s="382">
        <v>516</v>
      </c>
      <c r="C2275" s="382">
        <v>2022</v>
      </c>
      <c r="D2275" s="382">
        <v>12</v>
      </c>
      <c r="E2275" s="382">
        <v>99</v>
      </c>
      <c r="F2275" s="382">
        <v>99</v>
      </c>
      <c r="G2275" s="382">
        <v>99</v>
      </c>
      <c r="H2275" s="382">
        <v>99</v>
      </c>
      <c r="I2275" s="382">
        <v>99</v>
      </c>
      <c r="J2275" s="382">
        <v>999</v>
      </c>
      <c r="K2275" s="382">
        <v>99</v>
      </c>
      <c r="L2275" s="382">
        <v>13</v>
      </c>
      <c r="M2275" s="382">
        <v>99</v>
      </c>
      <c r="N2275" s="382">
        <v>99</v>
      </c>
      <c r="O2275" s="382">
        <v>99</v>
      </c>
      <c r="P2275" s="382">
        <v>99</v>
      </c>
      <c r="Q2275" s="382"/>
      <c r="R2275" s="382">
        <v>0</v>
      </c>
    </row>
    <row r="2276" spans="1:18" s="468" customFormat="1" ht="15.6">
      <c r="A2276" s="382">
        <v>16</v>
      </c>
      <c r="B2276" s="382">
        <v>517</v>
      </c>
      <c r="C2276" s="382">
        <v>2022</v>
      </c>
      <c r="D2276" s="382">
        <v>1</v>
      </c>
      <c r="E2276" s="382">
        <v>99</v>
      </c>
      <c r="F2276" s="382">
        <v>99</v>
      </c>
      <c r="G2276" s="382">
        <v>99</v>
      </c>
      <c r="H2276" s="382">
        <v>99</v>
      </c>
      <c r="I2276" s="382">
        <v>99</v>
      </c>
      <c r="J2276" s="382">
        <v>999</v>
      </c>
      <c r="K2276" s="382">
        <v>99</v>
      </c>
      <c r="L2276" s="382">
        <v>14</v>
      </c>
      <c r="M2276" s="382">
        <v>99</v>
      </c>
      <c r="N2276" s="382">
        <v>99</v>
      </c>
      <c r="O2276" s="382">
        <v>99</v>
      </c>
      <c r="P2276" s="382">
        <v>99</v>
      </c>
      <c r="Q2276" s="382"/>
      <c r="R2276" s="382">
        <v>0</v>
      </c>
    </row>
    <row r="2277" spans="1:18" s="468" customFormat="1" ht="15.6">
      <c r="A2277" s="382">
        <v>16</v>
      </c>
      <c r="B2277" s="382">
        <v>518</v>
      </c>
      <c r="C2277" s="382">
        <v>2022</v>
      </c>
      <c r="D2277" s="382">
        <v>2</v>
      </c>
      <c r="E2277" s="382">
        <v>99</v>
      </c>
      <c r="F2277" s="382">
        <v>99</v>
      </c>
      <c r="G2277" s="382">
        <v>99</v>
      </c>
      <c r="H2277" s="382">
        <v>99</v>
      </c>
      <c r="I2277" s="382">
        <v>99</v>
      </c>
      <c r="J2277" s="382">
        <v>999</v>
      </c>
      <c r="K2277" s="382">
        <v>99</v>
      </c>
      <c r="L2277" s="382">
        <v>14</v>
      </c>
      <c r="M2277" s="382">
        <v>99</v>
      </c>
      <c r="N2277" s="382">
        <v>99</v>
      </c>
      <c r="O2277" s="382">
        <v>99</v>
      </c>
      <c r="P2277" s="382">
        <v>99</v>
      </c>
      <c r="Q2277" s="382"/>
      <c r="R2277" s="382">
        <v>0</v>
      </c>
    </row>
    <row r="2278" spans="1:18" s="468" customFormat="1" ht="15.6">
      <c r="A2278" s="382">
        <v>16</v>
      </c>
      <c r="B2278" s="382">
        <v>519</v>
      </c>
      <c r="C2278" s="382">
        <v>2022</v>
      </c>
      <c r="D2278" s="382">
        <v>3</v>
      </c>
      <c r="E2278" s="382">
        <v>99</v>
      </c>
      <c r="F2278" s="382">
        <v>99</v>
      </c>
      <c r="G2278" s="382">
        <v>99</v>
      </c>
      <c r="H2278" s="382">
        <v>99</v>
      </c>
      <c r="I2278" s="382">
        <v>99</v>
      </c>
      <c r="J2278" s="382">
        <v>999</v>
      </c>
      <c r="K2278" s="382">
        <v>99</v>
      </c>
      <c r="L2278" s="382">
        <v>14</v>
      </c>
      <c r="M2278" s="382">
        <v>99</v>
      </c>
      <c r="N2278" s="382">
        <v>99</v>
      </c>
      <c r="O2278" s="382">
        <v>99</v>
      </c>
      <c r="P2278" s="382">
        <v>99</v>
      </c>
      <c r="Q2278" s="382"/>
      <c r="R2278" s="382">
        <v>0</v>
      </c>
    </row>
    <row r="2279" spans="1:18" s="468" customFormat="1" ht="15.6">
      <c r="A2279" s="382">
        <v>16</v>
      </c>
      <c r="B2279" s="382">
        <v>520</v>
      </c>
      <c r="C2279" s="382">
        <v>2022</v>
      </c>
      <c r="D2279" s="382">
        <v>4</v>
      </c>
      <c r="E2279" s="382">
        <v>99</v>
      </c>
      <c r="F2279" s="382">
        <v>99</v>
      </c>
      <c r="G2279" s="382">
        <v>99</v>
      </c>
      <c r="H2279" s="382">
        <v>99</v>
      </c>
      <c r="I2279" s="382">
        <v>99</v>
      </c>
      <c r="J2279" s="382">
        <v>999</v>
      </c>
      <c r="K2279" s="382">
        <v>99</v>
      </c>
      <c r="L2279" s="382">
        <v>14</v>
      </c>
      <c r="M2279" s="382">
        <v>99</v>
      </c>
      <c r="N2279" s="382">
        <v>99</v>
      </c>
      <c r="O2279" s="382">
        <v>99</v>
      </c>
      <c r="P2279" s="382">
        <v>99</v>
      </c>
      <c r="Q2279" s="382"/>
      <c r="R2279" s="382">
        <v>0</v>
      </c>
    </row>
    <row r="2280" spans="1:18" s="468" customFormat="1" ht="15.6">
      <c r="A2280" s="382">
        <v>16</v>
      </c>
      <c r="B2280" s="382">
        <v>521</v>
      </c>
      <c r="C2280" s="382">
        <v>2022</v>
      </c>
      <c r="D2280" s="382">
        <v>5</v>
      </c>
      <c r="E2280" s="382">
        <v>99</v>
      </c>
      <c r="F2280" s="382">
        <v>99</v>
      </c>
      <c r="G2280" s="382">
        <v>99</v>
      </c>
      <c r="H2280" s="382">
        <v>99</v>
      </c>
      <c r="I2280" s="382">
        <v>99</v>
      </c>
      <c r="J2280" s="382">
        <v>999</v>
      </c>
      <c r="K2280" s="382">
        <v>99</v>
      </c>
      <c r="L2280" s="382">
        <v>14</v>
      </c>
      <c r="M2280" s="382">
        <v>99</v>
      </c>
      <c r="N2280" s="382">
        <v>99</v>
      </c>
      <c r="O2280" s="382">
        <v>99</v>
      </c>
      <c r="P2280" s="382">
        <v>99</v>
      </c>
      <c r="Q2280" s="382"/>
      <c r="R2280" s="382">
        <v>0</v>
      </c>
    </row>
    <row r="2281" spans="1:18" s="468" customFormat="1" ht="15.6">
      <c r="A2281" s="382">
        <v>16</v>
      </c>
      <c r="B2281" s="382">
        <v>522</v>
      </c>
      <c r="C2281" s="382">
        <v>2022</v>
      </c>
      <c r="D2281" s="382">
        <v>6</v>
      </c>
      <c r="E2281" s="382">
        <v>99</v>
      </c>
      <c r="F2281" s="382">
        <v>99</v>
      </c>
      <c r="G2281" s="382">
        <v>99</v>
      </c>
      <c r="H2281" s="382">
        <v>99</v>
      </c>
      <c r="I2281" s="382">
        <v>99</v>
      </c>
      <c r="J2281" s="382">
        <v>999</v>
      </c>
      <c r="K2281" s="382">
        <v>99</v>
      </c>
      <c r="L2281" s="382">
        <v>14</v>
      </c>
      <c r="M2281" s="382">
        <v>99</v>
      </c>
      <c r="N2281" s="382">
        <v>99</v>
      </c>
      <c r="O2281" s="382">
        <v>99</v>
      </c>
      <c r="P2281" s="382">
        <v>99</v>
      </c>
      <c r="Q2281" s="382"/>
      <c r="R2281" s="382">
        <v>0</v>
      </c>
    </row>
    <row r="2282" spans="1:18" s="468" customFormat="1" ht="15.6">
      <c r="A2282" s="382">
        <v>16</v>
      </c>
      <c r="B2282" s="382">
        <v>523</v>
      </c>
      <c r="C2282" s="382">
        <v>2022</v>
      </c>
      <c r="D2282" s="382">
        <v>7</v>
      </c>
      <c r="E2282" s="382">
        <v>99</v>
      </c>
      <c r="F2282" s="382">
        <v>99</v>
      </c>
      <c r="G2282" s="382">
        <v>99</v>
      </c>
      <c r="H2282" s="382">
        <v>99</v>
      </c>
      <c r="I2282" s="382">
        <v>99</v>
      </c>
      <c r="J2282" s="382">
        <v>999</v>
      </c>
      <c r="K2282" s="382">
        <v>99</v>
      </c>
      <c r="L2282" s="382">
        <v>14</v>
      </c>
      <c r="M2282" s="382">
        <v>99</v>
      </c>
      <c r="N2282" s="382">
        <v>99</v>
      </c>
      <c r="O2282" s="382">
        <v>99</v>
      </c>
      <c r="P2282" s="382">
        <v>99</v>
      </c>
      <c r="Q2282" s="382"/>
      <c r="R2282" s="382">
        <v>0</v>
      </c>
    </row>
    <row r="2283" spans="1:18" s="468" customFormat="1" ht="15.6">
      <c r="A2283" s="382">
        <v>16</v>
      </c>
      <c r="B2283" s="382">
        <v>524</v>
      </c>
      <c r="C2283" s="382">
        <v>2022</v>
      </c>
      <c r="D2283" s="382">
        <v>8</v>
      </c>
      <c r="E2283" s="382">
        <v>99</v>
      </c>
      <c r="F2283" s="382">
        <v>99</v>
      </c>
      <c r="G2283" s="382">
        <v>99</v>
      </c>
      <c r="H2283" s="382">
        <v>99</v>
      </c>
      <c r="I2283" s="382">
        <v>99</v>
      </c>
      <c r="J2283" s="382">
        <v>999</v>
      </c>
      <c r="K2283" s="382">
        <v>99</v>
      </c>
      <c r="L2283" s="382">
        <v>14</v>
      </c>
      <c r="M2283" s="382">
        <v>99</v>
      </c>
      <c r="N2283" s="382">
        <v>99</v>
      </c>
      <c r="O2283" s="382">
        <v>99</v>
      </c>
      <c r="P2283" s="382">
        <v>99</v>
      </c>
      <c r="Q2283" s="382"/>
      <c r="R2283" s="382">
        <v>0</v>
      </c>
    </row>
    <row r="2284" spans="1:18" s="468" customFormat="1" ht="15.6">
      <c r="A2284" s="382">
        <v>16</v>
      </c>
      <c r="B2284" s="382">
        <v>525</v>
      </c>
      <c r="C2284" s="382">
        <v>2022</v>
      </c>
      <c r="D2284" s="382">
        <v>9</v>
      </c>
      <c r="E2284" s="382">
        <v>99</v>
      </c>
      <c r="F2284" s="382">
        <v>99</v>
      </c>
      <c r="G2284" s="382">
        <v>99</v>
      </c>
      <c r="H2284" s="382">
        <v>99</v>
      </c>
      <c r="I2284" s="382">
        <v>99</v>
      </c>
      <c r="J2284" s="382">
        <v>999</v>
      </c>
      <c r="K2284" s="382">
        <v>99</v>
      </c>
      <c r="L2284" s="382">
        <v>14</v>
      </c>
      <c r="M2284" s="382">
        <v>99</v>
      </c>
      <c r="N2284" s="382">
        <v>99</v>
      </c>
      <c r="O2284" s="382">
        <v>99</v>
      </c>
      <c r="P2284" s="382">
        <v>99</v>
      </c>
      <c r="Q2284" s="382"/>
      <c r="R2284" s="382">
        <v>0</v>
      </c>
    </row>
    <row r="2285" spans="1:18" s="468" customFormat="1" ht="15.6">
      <c r="A2285" s="382">
        <v>16</v>
      </c>
      <c r="B2285" s="382">
        <v>526</v>
      </c>
      <c r="C2285" s="382">
        <v>2022</v>
      </c>
      <c r="D2285" s="382">
        <v>10</v>
      </c>
      <c r="E2285" s="382">
        <v>99</v>
      </c>
      <c r="F2285" s="382">
        <v>99</v>
      </c>
      <c r="G2285" s="382">
        <v>99</v>
      </c>
      <c r="H2285" s="382">
        <v>99</v>
      </c>
      <c r="I2285" s="382">
        <v>99</v>
      </c>
      <c r="J2285" s="382">
        <v>999</v>
      </c>
      <c r="K2285" s="382">
        <v>99</v>
      </c>
      <c r="L2285" s="382">
        <v>14</v>
      </c>
      <c r="M2285" s="382">
        <v>99</v>
      </c>
      <c r="N2285" s="382">
        <v>99</v>
      </c>
      <c r="O2285" s="382">
        <v>99</v>
      </c>
      <c r="P2285" s="382">
        <v>99</v>
      </c>
      <c r="Q2285" s="382"/>
      <c r="R2285" s="382">
        <v>0</v>
      </c>
    </row>
    <row r="2286" spans="1:18" s="468" customFormat="1" ht="15.6">
      <c r="A2286" s="382">
        <v>16</v>
      </c>
      <c r="B2286" s="382">
        <v>527</v>
      </c>
      <c r="C2286" s="382">
        <v>2022</v>
      </c>
      <c r="D2286" s="382">
        <v>11</v>
      </c>
      <c r="E2286" s="382">
        <v>99</v>
      </c>
      <c r="F2286" s="382">
        <v>99</v>
      </c>
      <c r="G2286" s="382">
        <v>99</v>
      </c>
      <c r="H2286" s="382">
        <v>99</v>
      </c>
      <c r="I2286" s="382">
        <v>99</v>
      </c>
      <c r="J2286" s="382">
        <v>999</v>
      </c>
      <c r="K2286" s="382">
        <v>99</v>
      </c>
      <c r="L2286" s="382">
        <v>14</v>
      </c>
      <c r="M2286" s="382">
        <v>99</v>
      </c>
      <c r="N2286" s="382">
        <v>99</v>
      </c>
      <c r="O2286" s="382">
        <v>99</v>
      </c>
      <c r="P2286" s="382">
        <v>99</v>
      </c>
      <c r="Q2286" s="382"/>
      <c r="R2286" s="382">
        <v>0</v>
      </c>
    </row>
    <row r="2287" spans="1:18" s="468" customFormat="1" ht="15.6">
      <c r="A2287" s="382">
        <v>16</v>
      </c>
      <c r="B2287" s="382">
        <v>528</v>
      </c>
      <c r="C2287" s="382">
        <v>2022</v>
      </c>
      <c r="D2287" s="382">
        <v>12</v>
      </c>
      <c r="E2287" s="382">
        <v>99</v>
      </c>
      <c r="F2287" s="382">
        <v>99</v>
      </c>
      <c r="G2287" s="382">
        <v>99</v>
      </c>
      <c r="H2287" s="382">
        <v>99</v>
      </c>
      <c r="I2287" s="382">
        <v>99</v>
      </c>
      <c r="J2287" s="382">
        <v>999</v>
      </c>
      <c r="K2287" s="382">
        <v>99</v>
      </c>
      <c r="L2287" s="382">
        <v>14</v>
      </c>
      <c r="M2287" s="382">
        <v>99</v>
      </c>
      <c r="N2287" s="382">
        <v>99</v>
      </c>
      <c r="O2287" s="382">
        <v>99</v>
      </c>
      <c r="P2287" s="382">
        <v>99</v>
      </c>
      <c r="Q2287" s="382"/>
      <c r="R2287" s="382">
        <v>0</v>
      </c>
    </row>
    <row r="2288" spans="1:18" s="468" customFormat="1" ht="15.6">
      <c r="A2288" s="382">
        <v>16</v>
      </c>
      <c r="B2288" s="382">
        <v>529</v>
      </c>
      <c r="C2288" s="382">
        <v>2022</v>
      </c>
      <c r="D2288" s="382">
        <v>1</v>
      </c>
      <c r="E2288" s="382">
        <v>99</v>
      </c>
      <c r="F2288" s="382">
        <v>99</v>
      </c>
      <c r="G2288" s="382">
        <v>99</v>
      </c>
      <c r="H2288" s="382">
        <v>99</v>
      </c>
      <c r="I2288" s="382">
        <v>99</v>
      </c>
      <c r="J2288" s="382">
        <v>999</v>
      </c>
      <c r="K2288" s="382">
        <v>99</v>
      </c>
      <c r="L2288" s="382">
        <v>15</v>
      </c>
      <c r="M2288" s="382">
        <v>99</v>
      </c>
      <c r="N2288" s="382">
        <v>99</v>
      </c>
      <c r="O2288" s="382">
        <v>99</v>
      </c>
      <c r="P2288" s="382">
        <v>99</v>
      </c>
      <c r="Q2288" s="382"/>
      <c r="R2288" s="382">
        <v>0</v>
      </c>
    </row>
    <row r="2289" spans="1:37" s="468" customFormat="1" ht="15.6">
      <c r="A2289" s="382">
        <v>16</v>
      </c>
      <c r="B2289" s="382">
        <v>530</v>
      </c>
      <c r="C2289" s="382">
        <v>2022</v>
      </c>
      <c r="D2289" s="382">
        <v>2</v>
      </c>
      <c r="E2289" s="382">
        <v>99</v>
      </c>
      <c r="F2289" s="382">
        <v>99</v>
      </c>
      <c r="G2289" s="382">
        <v>99</v>
      </c>
      <c r="H2289" s="382">
        <v>99</v>
      </c>
      <c r="I2289" s="382">
        <v>99</v>
      </c>
      <c r="J2289" s="382">
        <v>999</v>
      </c>
      <c r="K2289" s="382">
        <v>99</v>
      </c>
      <c r="L2289" s="382">
        <v>15</v>
      </c>
      <c r="M2289" s="382">
        <v>99</v>
      </c>
      <c r="N2289" s="382">
        <v>99</v>
      </c>
      <c r="O2289" s="382">
        <v>99</v>
      </c>
      <c r="P2289" s="382">
        <v>99</v>
      </c>
      <c r="Q2289" s="382"/>
      <c r="R2289" s="382">
        <v>0</v>
      </c>
    </row>
    <row r="2290" spans="1:37" s="468" customFormat="1" ht="15.6">
      <c r="A2290" s="382">
        <v>16</v>
      </c>
      <c r="B2290" s="382">
        <v>531</v>
      </c>
      <c r="C2290" s="382">
        <v>2022</v>
      </c>
      <c r="D2290" s="382">
        <v>3</v>
      </c>
      <c r="E2290" s="382">
        <v>99</v>
      </c>
      <c r="F2290" s="382">
        <v>99</v>
      </c>
      <c r="G2290" s="382">
        <v>99</v>
      </c>
      <c r="H2290" s="382">
        <v>99</v>
      </c>
      <c r="I2290" s="382">
        <v>99</v>
      </c>
      <c r="J2290" s="382">
        <v>999</v>
      </c>
      <c r="K2290" s="382">
        <v>99</v>
      </c>
      <c r="L2290" s="382">
        <v>15</v>
      </c>
      <c r="M2290" s="382">
        <v>99</v>
      </c>
      <c r="N2290" s="382">
        <v>99</v>
      </c>
      <c r="O2290" s="382">
        <v>99</v>
      </c>
      <c r="P2290" s="382">
        <v>99</v>
      </c>
      <c r="Q2290" s="382"/>
      <c r="R2290" s="382">
        <v>0</v>
      </c>
    </row>
    <row r="2291" spans="1:37" s="468" customFormat="1" ht="15.6">
      <c r="A2291" s="382">
        <v>16</v>
      </c>
      <c r="B2291" s="382">
        <v>532</v>
      </c>
      <c r="C2291" s="382">
        <v>2022</v>
      </c>
      <c r="D2291" s="382">
        <v>4</v>
      </c>
      <c r="E2291" s="382">
        <v>99</v>
      </c>
      <c r="F2291" s="382">
        <v>99</v>
      </c>
      <c r="G2291" s="382">
        <v>99</v>
      </c>
      <c r="H2291" s="382">
        <v>99</v>
      </c>
      <c r="I2291" s="382">
        <v>99</v>
      </c>
      <c r="J2291" s="382">
        <v>999</v>
      </c>
      <c r="K2291" s="382">
        <v>99</v>
      </c>
      <c r="L2291" s="382">
        <v>15</v>
      </c>
      <c r="M2291" s="382">
        <v>99</v>
      </c>
      <c r="N2291" s="382">
        <v>99</v>
      </c>
      <c r="O2291" s="382">
        <v>99</v>
      </c>
      <c r="P2291" s="382">
        <v>99</v>
      </c>
      <c r="Q2291" s="382"/>
      <c r="R2291" s="382">
        <v>0</v>
      </c>
    </row>
    <row r="2292" spans="1:37" s="468" customFormat="1" ht="15.6">
      <c r="A2292" s="382">
        <v>16</v>
      </c>
      <c r="B2292" s="382">
        <v>533</v>
      </c>
      <c r="C2292" s="382">
        <v>2022</v>
      </c>
      <c r="D2292" s="382">
        <v>5</v>
      </c>
      <c r="E2292" s="382">
        <v>99</v>
      </c>
      <c r="F2292" s="382">
        <v>99</v>
      </c>
      <c r="G2292" s="382">
        <v>99</v>
      </c>
      <c r="H2292" s="382">
        <v>99</v>
      </c>
      <c r="I2292" s="382">
        <v>99</v>
      </c>
      <c r="J2292" s="382">
        <v>999</v>
      </c>
      <c r="K2292" s="382">
        <v>99</v>
      </c>
      <c r="L2292" s="382">
        <v>15</v>
      </c>
      <c r="M2292" s="382">
        <v>99</v>
      </c>
      <c r="N2292" s="382">
        <v>99</v>
      </c>
      <c r="O2292" s="382">
        <v>99</v>
      </c>
      <c r="P2292" s="382">
        <v>99</v>
      </c>
      <c r="Q2292" s="382"/>
      <c r="R2292" s="382">
        <v>0</v>
      </c>
    </row>
    <row r="2293" spans="1:37" s="468" customFormat="1" ht="15.6">
      <c r="A2293" s="382">
        <v>16</v>
      </c>
      <c r="B2293" s="382">
        <v>534</v>
      </c>
      <c r="C2293" s="382">
        <v>2022</v>
      </c>
      <c r="D2293" s="382">
        <v>6</v>
      </c>
      <c r="E2293" s="382">
        <v>99</v>
      </c>
      <c r="F2293" s="382">
        <v>99</v>
      </c>
      <c r="G2293" s="382">
        <v>99</v>
      </c>
      <c r="H2293" s="382">
        <v>99</v>
      </c>
      <c r="I2293" s="382">
        <v>99</v>
      </c>
      <c r="J2293" s="382">
        <v>999</v>
      </c>
      <c r="K2293" s="382">
        <v>99</v>
      </c>
      <c r="L2293" s="382">
        <v>15</v>
      </c>
      <c r="M2293" s="382">
        <v>99</v>
      </c>
      <c r="N2293" s="382">
        <v>99</v>
      </c>
      <c r="O2293" s="382">
        <v>99</v>
      </c>
      <c r="P2293" s="382">
        <v>99</v>
      </c>
      <c r="Q2293" s="382"/>
      <c r="R2293" s="382">
        <v>0</v>
      </c>
    </row>
    <row r="2294" spans="1:37" s="468" customFormat="1" ht="15.6">
      <c r="A2294" s="382">
        <v>16</v>
      </c>
      <c r="B2294" s="382">
        <v>535</v>
      </c>
      <c r="C2294" s="382">
        <v>2022</v>
      </c>
      <c r="D2294" s="382">
        <v>7</v>
      </c>
      <c r="E2294" s="382">
        <v>99</v>
      </c>
      <c r="F2294" s="382">
        <v>99</v>
      </c>
      <c r="G2294" s="382">
        <v>99</v>
      </c>
      <c r="H2294" s="382">
        <v>99</v>
      </c>
      <c r="I2294" s="382">
        <v>99</v>
      </c>
      <c r="J2294" s="382">
        <v>999</v>
      </c>
      <c r="K2294" s="382">
        <v>99</v>
      </c>
      <c r="L2294" s="382">
        <v>15</v>
      </c>
      <c r="M2294" s="382">
        <v>99</v>
      </c>
      <c r="N2294" s="382">
        <v>99</v>
      </c>
      <c r="O2294" s="382">
        <v>99</v>
      </c>
      <c r="P2294" s="382">
        <v>99</v>
      </c>
      <c r="Q2294" s="382"/>
      <c r="R2294" s="382">
        <v>0</v>
      </c>
    </row>
    <row r="2295" spans="1:37" s="468" customFormat="1" ht="15.6">
      <c r="A2295" s="382">
        <v>16</v>
      </c>
      <c r="B2295" s="382">
        <v>536</v>
      </c>
      <c r="C2295" s="382">
        <v>2022</v>
      </c>
      <c r="D2295" s="382">
        <v>8</v>
      </c>
      <c r="E2295" s="382">
        <v>99</v>
      </c>
      <c r="F2295" s="382">
        <v>99</v>
      </c>
      <c r="G2295" s="382">
        <v>99</v>
      </c>
      <c r="H2295" s="382">
        <v>99</v>
      </c>
      <c r="I2295" s="382">
        <v>99</v>
      </c>
      <c r="J2295" s="382">
        <v>999</v>
      </c>
      <c r="K2295" s="382">
        <v>99</v>
      </c>
      <c r="L2295" s="382">
        <v>15</v>
      </c>
      <c r="M2295" s="382">
        <v>99</v>
      </c>
      <c r="N2295" s="382">
        <v>99</v>
      </c>
      <c r="O2295" s="382">
        <v>99</v>
      </c>
      <c r="P2295" s="382">
        <v>99</v>
      </c>
      <c r="Q2295" s="382"/>
      <c r="R2295" s="382">
        <v>0</v>
      </c>
    </row>
    <row r="2296" spans="1:37" s="468" customFormat="1" ht="15.6">
      <c r="A2296" s="382">
        <v>16</v>
      </c>
      <c r="B2296" s="382">
        <v>537</v>
      </c>
      <c r="C2296" s="382">
        <v>2022</v>
      </c>
      <c r="D2296" s="382">
        <v>9</v>
      </c>
      <c r="E2296" s="382">
        <v>99</v>
      </c>
      <c r="F2296" s="382">
        <v>99</v>
      </c>
      <c r="G2296" s="382">
        <v>99</v>
      </c>
      <c r="H2296" s="382">
        <v>99</v>
      </c>
      <c r="I2296" s="382">
        <v>99</v>
      </c>
      <c r="J2296" s="382">
        <v>999</v>
      </c>
      <c r="K2296" s="382">
        <v>99</v>
      </c>
      <c r="L2296" s="382">
        <v>15</v>
      </c>
      <c r="M2296" s="382">
        <v>99</v>
      </c>
      <c r="N2296" s="382">
        <v>99</v>
      </c>
      <c r="O2296" s="382">
        <v>99</v>
      </c>
      <c r="P2296" s="382">
        <v>99</v>
      </c>
      <c r="Q2296" s="382"/>
      <c r="R2296" s="382">
        <v>0</v>
      </c>
    </row>
    <row r="2297" spans="1:37" s="468" customFormat="1" ht="15.6">
      <c r="A2297" s="382">
        <v>16</v>
      </c>
      <c r="B2297" s="382">
        <v>538</v>
      </c>
      <c r="C2297" s="382">
        <v>2022</v>
      </c>
      <c r="D2297" s="382">
        <v>10</v>
      </c>
      <c r="E2297" s="382">
        <v>99</v>
      </c>
      <c r="F2297" s="382">
        <v>99</v>
      </c>
      <c r="G2297" s="382">
        <v>99</v>
      </c>
      <c r="H2297" s="382">
        <v>99</v>
      </c>
      <c r="I2297" s="382">
        <v>99</v>
      </c>
      <c r="J2297" s="382">
        <v>999</v>
      </c>
      <c r="K2297" s="382">
        <v>99</v>
      </c>
      <c r="L2297" s="382">
        <v>15</v>
      </c>
      <c r="M2297" s="382">
        <v>99</v>
      </c>
      <c r="N2297" s="382">
        <v>99</v>
      </c>
      <c r="O2297" s="382">
        <v>99</v>
      </c>
      <c r="P2297" s="382">
        <v>99</v>
      </c>
      <c r="Q2297" s="382"/>
      <c r="R2297" s="382">
        <v>0</v>
      </c>
    </row>
    <row r="2298" spans="1:37" s="468" customFormat="1" ht="15.6">
      <c r="A2298" s="382">
        <v>16</v>
      </c>
      <c r="B2298" s="382">
        <v>539</v>
      </c>
      <c r="C2298" s="382">
        <v>2022</v>
      </c>
      <c r="D2298" s="382">
        <v>11</v>
      </c>
      <c r="E2298" s="382">
        <v>99</v>
      </c>
      <c r="F2298" s="382">
        <v>99</v>
      </c>
      <c r="G2298" s="382">
        <v>99</v>
      </c>
      <c r="H2298" s="382">
        <v>99</v>
      </c>
      <c r="I2298" s="382">
        <v>99</v>
      </c>
      <c r="J2298" s="382">
        <v>999</v>
      </c>
      <c r="K2298" s="382">
        <v>99</v>
      </c>
      <c r="L2298" s="382">
        <v>15</v>
      </c>
      <c r="M2298" s="382">
        <v>99</v>
      </c>
      <c r="N2298" s="382">
        <v>99</v>
      </c>
      <c r="O2298" s="382">
        <v>99</v>
      </c>
      <c r="P2298" s="382">
        <v>99</v>
      </c>
      <c r="Q2298" s="382"/>
      <c r="R2298" s="382">
        <v>0</v>
      </c>
    </row>
    <row r="2299" spans="1:37" s="468" customFormat="1" ht="15.6">
      <c r="A2299" s="382">
        <v>16</v>
      </c>
      <c r="B2299" s="382">
        <v>540</v>
      </c>
      <c r="C2299" s="382">
        <v>2022</v>
      </c>
      <c r="D2299" s="382">
        <v>12</v>
      </c>
      <c r="E2299" s="382">
        <v>99</v>
      </c>
      <c r="F2299" s="382">
        <v>99</v>
      </c>
      <c r="G2299" s="382">
        <v>99</v>
      </c>
      <c r="H2299" s="382">
        <v>99</v>
      </c>
      <c r="I2299" s="382">
        <v>99</v>
      </c>
      <c r="J2299" s="382">
        <v>999</v>
      </c>
      <c r="K2299" s="382">
        <v>99</v>
      </c>
      <c r="L2299" s="382">
        <v>15</v>
      </c>
      <c r="M2299" s="382">
        <v>99</v>
      </c>
      <c r="N2299" s="382">
        <v>99</v>
      </c>
      <c r="O2299" s="382">
        <v>99</v>
      </c>
      <c r="P2299" s="382">
        <v>99</v>
      </c>
      <c r="Q2299" s="382"/>
      <c r="R2299" s="382">
        <v>0</v>
      </c>
    </row>
    <row r="2300" spans="1:37" ht="15.6">
      <c r="A2300" s="382">
        <v>17</v>
      </c>
      <c r="B2300" s="382">
        <v>1</v>
      </c>
      <c r="C2300" s="382">
        <v>2024</v>
      </c>
      <c r="D2300" s="382">
        <v>1</v>
      </c>
      <c r="E2300" s="382">
        <v>99</v>
      </c>
      <c r="F2300" s="382">
        <v>99</v>
      </c>
      <c r="G2300" s="382">
        <v>99</v>
      </c>
      <c r="H2300" s="382">
        <v>99</v>
      </c>
      <c r="I2300" s="382">
        <v>99</v>
      </c>
      <c r="J2300" s="382">
        <v>999</v>
      </c>
      <c r="K2300" s="382">
        <v>99</v>
      </c>
      <c r="L2300" s="382">
        <v>99</v>
      </c>
      <c r="M2300" s="382">
        <v>1</v>
      </c>
      <c r="N2300" s="382">
        <v>99</v>
      </c>
      <c r="O2300" s="382">
        <v>99</v>
      </c>
      <c r="P2300" s="382">
        <v>99</v>
      </c>
      <c r="Q2300" s="382"/>
      <c r="R2300" s="382">
        <v>0</v>
      </c>
    </row>
    <row r="2301" spans="1:37" ht="15.6">
      <c r="A2301" s="382">
        <v>17</v>
      </c>
      <c r="B2301" s="382">
        <v>2</v>
      </c>
      <c r="C2301" s="382">
        <v>2024</v>
      </c>
      <c r="D2301" s="382">
        <v>2</v>
      </c>
      <c r="E2301" s="382">
        <v>99</v>
      </c>
      <c r="F2301" s="382">
        <v>99</v>
      </c>
      <c r="G2301" s="382">
        <v>99</v>
      </c>
      <c r="H2301" s="382">
        <v>99</v>
      </c>
      <c r="I2301" s="382">
        <v>99</v>
      </c>
      <c r="J2301" s="382">
        <v>999</v>
      </c>
      <c r="K2301" s="382">
        <v>99</v>
      </c>
      <c r="L2301" s="382">
        <v>99</v>
      </c>
      <c r="M2301" s="382">
        <v>1</v>
      </c>
      <c r="N2301" s="382">
        <v>99</v>
      </c>
      <c r="O2301" s="382">
        <v>99</v>
      </c>
      <c r="P2301" s="382">
        <v>99</v>
      </c>
      <c r="Q2301" s="382">
        <v>1</v>
      </c>
      <c r="R2301" s="382">
        <v>1</v>
      </c>
      <c r="S2301">
        <v>4</v>
      </c>
      <c r="T2301">
        <v>1</v>
      </c>
      <c r="U2301">
        <v>5.4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F2301">
        <v>8.6132644272179135E-2</v>
      </c>
      <c r="AG2301">
        <v>7.1768427208208196E-2</v>
      </c>
      <c r="AH2301">
        <v>0</v>
      </c>
      <c r="AI2301">
        <v>1</v>
      </c>
      <c r="AJ2301">
        <v>71.5</v>
      </c>
      <c r="AK2301">
        <v>14.773235957645952</v>
      </c>
    </row>
    <row r="2302" spans="1:37" ht="15.6">
      <c r="A2302" s="382">
        <v>17</v>
      </c>
      <c r="B2302" s="382">
        <v>3</v>
      </c>
      <c r="C2302" s="382">
        <v>2024</v>
      </c>
      <c r="D2302" s="382">
        <v>3</v>
      </c>
      <c r="E2302" s="382">
        <v>99</v>
      </c>
      <c r="F2302" s="382">
        <v>99</v>
      </c>
      <c r="G2302" s="382">
        <v>99</v>
      </c>
      <c r="H2302" s="382">
        <v>99</v>
      </c>
      <c r="I2302" s="382">
        <v>99</v>
      </c>
      <c r="J2302" s="382">
        <v>999</v>
      </c>
      <c r="K2302" s="382">
        <v>99</v>
      </c>
      <c r="L2302" s="382">
        <v>99</v>
      </c>
      <c r="M2302" s="382">
        <v>1</v>
      </c>
      <c r="N2302" s="382">
        <v>99</v>
      </c>
      <c r="O2302" s="382">
        <v>99</v>
      </c>
      <c r="P2302" s="382">
        <v>99</v>
      </c>
      <c r="Q2302" s="382">
        <v>1</v>
      </c>
      <c r="R2302" s="382">
        <v>1</v>
      </c>
      <c r="S2302">
        <v>4</v>
      </c>
      <c r="T2302">
        <v>1</v>
      </c>
      <c r="U2302">
        <v>3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F2302">
        <v>3.9354584809130247E-2</v>
      </c>
      <c r="AG2302">
        <v>1.7344449198108292E-2</v>
      </c>
      <c r="AH2302">
        <v>0</v>
      </c>
      <c r="AI2302">
        <v>1</v>
      </c>
      <c r="AJ2302">
        <v>65</v>
      </c>
      <c r="AK2302">
        <v>10.923987255348202</v>
      </c>
    </row>
    <row r="2303" spans="1:37" ht="15.6">
      <c r="A2303" s="382">
        <v>17</v>
      </c>
      <c r="B2303" s="382">
        <v>4</v>
      </c>
      <c r="C2303" s="382">
        <v>2024</v>
      </c>
      <c r="D2303" s="382">
        <v>4</v>
      </c>
      <c r="E2303" s="382">
        <v>99</v>
      </c>
      <c r="F2303" s="382">
        <v>99</v>
      </c>
      <c r="G2303" s="382">
        <v>99</v>
      </c>
      <c r="H2303" s="382">
        <v>99</v>
      </c>
      <c r="I2303" s="382">
        <v>99</v>
      </c>
      <c r="J2303" s="382">
        <v>999</v>
      </c>
      <c r="K2303" s="382">
        <v>99</v>
      </c>
      <c r="L2303" s="382">
        <v>99</v>
      </c>
      <c r="M2303" s="382">
        <v>1</v>
      </c>
      <c r="N2303" s="382">
        <v>99</v>
      </c>
      <c r="O2303" s="382">
        <v>99</v>
      </c>
      <c r="P2303" s="382">
        <v>99</v>
      </c>
      <c r="Q2303" s="382">
        <v>1</v>
      </c>
      <c r="R2303" s="382">
        <v>1</v>
      </c>
      <c r="S2303">
        <v>3</v>
      </c>
      <c r="T2303">
        <v>1</v>
      </c>
      <c r="U2303">
        <v>7.4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F2303">
        <v>3.179650238473769E-2</v>
      </c>
      <c r="AG2303">
        <v>3.5483608011623258E-2</v>
      </c>
      <c r="AH2303">
        <v>0</v>
      </c>
      <c r="AI2303">
        <v>1</v>
      </c>
      <c r="AJ2303">
        <v>82.9</v>
      </c>
      <c r="AK2303">
        <v>12.988773036424911</v>
      </c>
    </row>
    <row r="2304" spans="1:37" ht="15.6">
      <c r="A2304" s="382">
        <v>17</v>
      </c>
      <c r="B2304" s="382">
        <v>5</v>
      </c>
      <c r="C2304" s="382">
        <v>2024</v>
      </c>
      <c r="D2304" s="382">
        <v>5</v>
      </c>
      <c r="E2304" s="382">
        <v>99</v>
      </c>
      <c r="F2304" s="382">
        <v>99</v>
      </c>
      <c r="G2304" s="382">
        <v>99</v>
      </c>
      <c r="H2304" s="382">
        <v>99</v>
      </c>
      <c r="I2304" s="382">
        <v>99</v>
      </c>
      <c r="J2304" s="382">
        <v>999</v>
      </c>
      <c r="K2304" s="382">
        <v>99</v>
      </c>
      <c r="L2304" s="382">
        <v>99</v>
      </c>
      <c r="M2304" s="382">
        <v>1</v>
      </c>
      <c r="N2304" s="382">
        <v>99</v>
      </c>
      <c r="O2304" s="382">
        <v>99</v>
      </c>
      <c r="P2304" s="382">
        <v>99</v>
      </c>
      <c r="Q2304" s="382">
        <v>2</v>
      </c>
      <c r="R2304" s="382">
        <v>2</v>
      </c>
      <c r="S2304">
        <v>5</v>
      </c>
      <c r="T2304">
        <v>1</v>
      </c>
      <c r="U2304">
        <v>5.3500000000000005</v>
      </c>
      <c r="V2304">
        <v>0</v>
      </c>
      <c r="W2304">
        <v>0</v>
      </c>
      <c r="X2304">
        <v>0</v>
      </c>
      <c r="Y2304">
        <v>0</v>
      </c>
      <c r="Z2304">
        <v>1.55</v>
      </c>
      <c r="AA2304">
        <v>1</v>
      </c>
      <c r="AB2304">
        <v>0</v>
      </c>
      <c r="AC2304">
        <v>100.00000000000001</v>
      </c>
      <c r="AF2304">
        <v>0.12878300064391501</v>
      </c>
      <c r="AG2304">
        <v>0.1008701226467566</v>
      </c>
      <c r="AH2304">
        <v>0</v>
      </c>
      <c r="AI2304">
        <v>2</v>
      </c>
      <c r="AJ2304">
        <v>70.849999999999994</v>
      </c>
      <c r="AK2304">
        <v>14.623070255435024</v>
      </c>
    </row>
    <row r="2305" spans="1:37" ht="15.6">
      <c r="A2305" s="382">
        <v>17</v>
      </c>
      <c r="B2305" s="382">
        <v>6</v>
      </c>
      <c r="C2305" s="382">
        <v>2024</v>
      </c>
      <c r="D2305" s="382">
        <v>6</v>
      </c>
      <c r="E2305" s="382">
        <v>99</v>
      </c>
      <c r="F2305" s="382">
        <v>99</v>
      </c>
      <c r="G2305" s="382">
        <v>99</v>
      </c>
      <c r="H2305" s="382">
        <v>99</v>
      </c>
      <c r="I2305" s="382">
        <v>99</v>
      </c>
      <c r="J2305" s="382">
        <v>999</v>
      </c>
      <c r="K2305" s="382">
        <v>99</v>
      </c>
      <c r="L2305" s="382">
        <v>99</v>
      </c>
      <c r="M2305" s="382">
        <v>1</v>
      </c>
      <c r="N2305" s="382">
        <v>99</v>
      </c>
      <c r="O2305" s="382">
        <v>99</v>
      </c>
      <c r="P2305" s="382">
        <v>99</v>
      </c>
      <c r="Q2305" s="382">
        <v>3</v>
      </c>
      <c r="R2305" s="382">
        <v>3</v>
      </c>
      <c r="S2305">
        <v>1.333333333333333</v>
      </c>
      <c r="T2305">
        <v>1</v>
      </c>
      <c r="U2305">
        <v>3.6333333333333342</v>
      </c>
      <c r="V2305">
        <v>0</v>
      </c>
      <c r="W2305">
        <v>0</v>
      </c>
      <c r="X2305">
        <v>0</v>
      </c>
      <c r="Y2305">
        <v>0</v>
      </c>
      <c r="Z2305">
        <v>1.596524001977073</v>
      </c>
      <c r="AA2305">
        <v>0.47140452079103184</v>
      </c>
      <c r="AB2305">
        <v>0</v>
      </c>
      <c r="AC2305">
        <v>95.962521745592582</v>
      </c>
      <c r="AF2305">
        <v>0.27906976744186041</v>
      </c>
      <c r="AG2305">
        <v>0.12710332684212361</v>
      </c>
      <c r="AH2305">
        <v>0</v>
      </c>
      <c r="AI2305">
        <v>3</v>
      </c>
      <c r="AJ2305">
        <v>70.266666666666652</v>
      </c>
      <c r="AK2305">
        <v>9.7544665817696767</v>
      </c>
    </row>
    <row r="2306" spans="1:37" ht="15.6">
      <c r="A2306" s="382">
        <v>17</v>
      </c>
      <c r="B2306" s="382">
        <v>7</v>
      </c>
      <c r="C2306" s="382">
        <v>2024</v>
      </c>
      <c r="D2306" s="382">
        <v>7</v>
      </c>
      <c r="E2306" s="382">
        <v>99</v>
      </c>
      <c r="F2306" s="382">
        <v>99</v>
      </c>
      <c r="G2306" s="382">
        <v>99</v>
      </c>
      <c r="H2306" s="382">
        <v>99</v>
      </c>
      <c r="I2306" s="382">
        <v>99</v>
      </c>
      <c r="J2306" s="382">
        <v>999</v>
      </c>
      <c r="K2306" s="382">
        <v>99</v>
      </c>
      <c r="L2306" s="382">
        <v>99</v>
      </c>
      <c r="M2306" s="382">
        <v>1</v>
      </c>
      <c r="N2306" s="382">
        <v>99</v>
      </c>
      <c r="O2306" s="382">
        <v>99</v>
      </c>
      <c r="P2306" s="382">
        <v>99</v>
      </c>
      <c r="Q2306" s="382">
        <v>3</v>
      </c>
      <c r="R2306" s="382">
        <v>4</v>
      </c>
      <c r="S2306">
        <v>1.25</v>
      </c>
      <c r="T2306">
        <v>1</v>
      </c>
      <c r="U2306">
        <v>2.4249999999999998</v>
      </c>
      <c r="V2306">
        <v>0</v>
      </c>
      <c r="W2306">
        <v>0</v>
      </c>
      <c r="X2306">
        <v>0</v>
      </c>
      <c r="Y2306">
        <v>0</v>
      </c>
      <c r="Z2306">
        <v>0.90104106454700605</v>
      </c>
      <c r="AA2306">
        <v>0.4330127018922193</v>
      </c>
      <c r="AB2306">
        <v>0</v>
      </c>
      <c r="AC2306">
        <v>75.289195242046645</v>
      </c>
      <c r="AF2306">
        <v>0.71301247771836007</v>
      </c>
      <c r="AG2306">
        <v>0.21255149443421856</v>
      </c>
      <c r="AH2306">
        <v>75</v>
      </c>
      <c r="AI2306">
        <v>4</v>
      </c>
      <c r="AJ2306">
        <v>67.174999999999997</v>
      </c>
      <c r="AK2306">
        <v>7.671788979672141</v>
      </c>
    </row>
    <row r="2307" spans="1:37" ht="15.6">
      <c r="A2307" s="382">
        <v>17</v>
      </c>
      <c r="B2307" s="382">
        <v>8</v>
      </c>
      <c r="C2307" s="382">
        <v>2024</v>
      </c>
      <c r="D2307" s="382">
        <v>8</v>
      </c>
      <c r="E2307" s="382">
        <v>99</v>
      </c>
      <c r="F2307" s="382">
        <v>99</v>
      </c>
      <c r="G2307" s="382">
        <v>99</v>
      </c>
      <c r="H2307" s="382">
        <v>99</v>
      </c>
      <c r="I2307" s="382">
        <v>99</v>
      </c>
      <c r="J2307" s="382">
        <v>999</v>
      </c>
      <c r="K2307" s="382">
        <v>99</v>
      </c>
      <c r="L2307" s="382">
        <v>99</v>
      </c>
      <c r="M2307" s="382">
        <v>1</v>
      </c>
      <c r="N2307" s="382">
        <v>99</v>
      </c>
      <c r="O2307" s="382">
        <v>99</v>
      </c>
      <c r="P2307" s="382">
        <v>99</v>
      </c>
      <c r="Q2307" s="382">
        <v>2</v>
      </c>
      <c r="R2307" s="382">
        <v>2</v>
      </c>
      <c r="S2307">
        <v>2</v>
      </c>
      <c r="T2307">
        <v>1</v>
      </c>
      <c r="U2307">
        <v>8.5500000000000007</v>
      </c>
      <c r="V2307">
        <v>0</v>
      </c>
      <c r="W2307">
        <v>0</v>
      </c>
      <c r="X2307">
        <v>0</v>
      </c>
      <c r="Y2307">
        <v>0</v>
      </c>
      <c r="Z2307">
        <v>4.9999999999835162E-2</v>
      </c>
      <c r="AA2307">
        <v>2</v>
      </c>
      <c r="AB2307">
        <v>0</v>
      </c>
      <c r="AC2307">
        <v>-100.0000000003311</v>
      </c>
      <c r="AF2307">
        <v>0.20161290322580641</v>
      </c>
      <c r="AG2307">
        <v>0.18437452828154319</v>
      </c>
      <c r="AH2307">
        <v>50</v>
      </c>
      <c r="AI2307">
        <v>1</v>
      </c>
      <c r="AJ2307">
        <v>88.3</v>
      </c>
      <c r="AK2307">
        <v>12.346299698578751</v>
      </c>
    </row>
    <row r="2308" spans="1:37" ht="15.6">
      <c r="A2308" s="382">
        <v>17</v>
      </c>
      <c r="B2308" s="382">
        <v>9</v>
      </c>
      <c r="C2308" s="382">
        <v>2024</v>
      </c>
      <c r="D2308" s="382">
        <v>9</v>
      </c>
      <c r="E2308" s="382">
        <v>99</v>
      </c>
      <c r="F2308" s="382">
        <v>99</v>
      </c>
      <c r="G2308" s="382">
        <v>99</v>
      </c>
      <c r="H2308" s="382">
        <v>99</v>
      </c>
      <c r="I2308" s="382">
        <v>99</v>
      </c>
      <c r="J2308" s="382">
        <v>999</v>
      </c>
      <c r="K2308" s="382">
        <v>99</v>
      </c>
      <c r="L2308" s="382">
        <v>99</v>
      </c>
      <c r="M2308" s="382">
        <v>1</v>
      </c>
      <c r="N2308" s="382">
        <v>99</v>
      </c>
      <c r="O2308" s="382">
        <v>99</v>
      </c>
      <c r="P2308" s="382">
        <v>99</v>
      </c>
      <c r="Q2308" s="382"/>
      <c r="R2308" s="382">
        <v>0</v>
      </c>
    </row>
    <row r="2309" spans="1:37" ht="15.6">
      <c r="A2309" s="382">
        <v>17</v>
      </c>
      <c r="B2309" s="382">
        <v>10</v>
      </c>
      <c r="C2309" s="382">
        <v>2024</v>
      </c>
      <c r="D2309" s="382">
        <v>10</v>
      </c>
      <c r="E2309" s="382">
        <v>99</v>
      </c>
      <c r="F2309" s="382">
        <v>99</v>
      </c>
      <c r="G2309" s="382">
        <v>99</v>
      </c>
      <c r="H2309" s="382">
        <v>99</v>
      </c>
      <c r="I2309" s="382">
        <v>99</v>
      </c>
      <c r="J2309" s="382">
        <v>999</v>
      </c>
      <c r="K2309" s="382">
        <v>99</v>
      </c>
      <c r="L2309" s="382">
        <v>99</v>
      </c>
      <c r="M2309" s="382">
        <v>1</v>
      </c>
      <c r="N2309" s="382">
        <v>99</v>
      </c>
      <c r="O2309" s="382">
        <v>99</v>
      </c>
      <c r="P2309" s="382">
        <v>99</v>
      </c>
      <c r="Q2309" s="382">
        <v>1</v>
      </c>
      <c r="R2309" s="382">
        <v>2</v>
      </c>
      <c r="S2309">
        <v>3</v>
      </c>
      <c r="T2309">
        <v>1</v>
      </c>
      <c r="U2309">
        <v>5.25</v>
      </c>
      <c r="V2309">
        <v>0</v>
      </c>
      <c r="W2309">
        <v>0</v>
      </c>
      <c r="X2309">
        <v>0</v>
      </c>
      <c r="Y2309">
        <v>0</v>
      </c>
      <c r="Z2309">
        <v>0.75</v>
      </c>
      <c r="AA2309">
        <v>0</v>
      </c>
      <c r="AB2309">
        <v>0</v>
      </c>
      <c r="AF2309">
        <v>7.6863950807071493E-2</v>
      </c>
      <c r="AG2309">
        <v>3.8215308688705374E-2</v>
      </c>
      <c r="AH2309">
        <v>0</v>
      </c>
      <c r="AI2309">
        <v>2</v>
      </c>
      <c r="AJ2309">
        <v>79.05</v>
      </c>
      <c r="AK2309">
        <v>10.572605047487437</v>
      </c>
    </row>
    <row r="2310" spans="1:37" ht="15.6">
      <c r="A2310" s="382">
        <v>17</v>
      </c>
      <c r="B2310" s="382">
        <v>11</v>
      </c>
      <c r="C2310" s="382">
        <v>2024</v>
      </c>
      <c r="D2310" s="382">
        <v>11</v>
      </c>
      <c r="E2310" s="382">
        <v>99</v>
      </c>
      <c r="F2310" s="382">
        <v>99</v>
      </c>
      <c r="G2310" s="382">
        <v>99</v>
      </c>
      <c r="H2310" s="382">
        <v>99</v>
      </c>
      <c r="I2310" s="382">
        <v>99</v>
      </c>
      <c r="J2310" s="382">
        <v>999</v>
      </c>
      <c r="K2310" s="382">
        <v>99</v>
      </c>
      <c r="L2310" s="382">
        <v>99</v>
      </c>
      <c r="M2310" s="382">
        <v>1</v>
      </c>
      <c r="N2310" s="382">
        <v>99</v>
      </c>
      <c r="O2310" s="382">
        <v>99</v>
      </c>
      <c r="P2310" s="382">
        <v>99</v>
      </c>
      <c r="Q2310" s="382"/>
      <c r="R2310" s="382">
        <v>0</v>
      </c>
    </row>
    <row r="2311" spans="1:37" ht="15.6">
      <c r="A2311" s="382">
        <v>17</v>
      </c>
      <c r="B2311" s="382">
        <v>12</v>
      </c>
      <c r="C2311" s="382">
        <v>2024</v>
      </c>
      <c r="D2311" s="382">
        <v>12</v>
      </c>
      <c r="E2311" s="382">
        <v>99</v>
      </c>
      <c r="F2311" s="382">
        <v>99</v>
      </c>
      <c r="G2311" s="382">
        <v>99</v>
      </c>
      <c r="H2311" s="382">
        <v>99</v>
      </c>
      <c r="I2311" s="382">
        <v>99</v>
      </c>
      <c r="J2311" s="382">
        <v>999</v>
      </c>
      <c r="K2311" s="382">
        <v>99</v>
      </c>
      <c r="L2311" s="382">
        <v>99</v>
      </c>
      <c r="M2311" s="382">
        <v>1</v>
      </c>
      <c r="N2311" s="382">
        <v>99</v>
      </c>
      <c r="O2311" s="382">
        <v>99</v>
      </c>
      <c r="P2311" s="382">
        <v>99</v>
      </c>
      <c r="Q2311" s="382"/>
      <c r="R2311" s="382">
        <v>0</v>
      </c>
    </row>
    <row r="2312" spans="1:37" ht="15.6">
      <c r="A2312" s="382">
        <v>17</v>
      </c>
      <c r="B2312" s="382">
        <v>13</v>
      </c>
      <c r="C2312" s="382">
        <v>2024</v>
      </c>
      <c r="D2312" s="382">
        <v>1</v>
      </c>
      <c r="E2312" s="382">
        <v>99</v>
      </c>
      <c r="F2312" s="382">
        <v>99</v>
      </c>
      <c r="G2312" s="382">
        <v>99</v>
      </c>
      <c r="H2312" s="382">
        <v>99</v>
      </c>
      <c r="I2312" s="382">
        <v>99</v>
      </c>
      <c r="J2312" s="382">
        <v>999</v>
      </c>
      <c r="K2312" s="382">
        <v>99</v>
      </c>
      <c r="L2312" s="382">
        <v>99</v>
      </c>
      <c r="M2312" s="382">
        <v>2</v>
      </c>
      <c r="N2312" s="382">
        <v>99</v>
      </c>
      <c r="O2312" s="382">
        <v>99</v>
      </c>
      <c r="P2312" s="382">
        <v>99</v>
      </c>
      <c r="Q2312" s="382">
        <v>8</v>
      </c>
      <c r="R2312" s="382">
        <v>28</v>
      </c>
      <c r="S2312" s="382">
        <v>3.8928571428571441</v>
      </c>
      <c r="T2312" s="382">
        <v>2</v>
      </c>
      <c r="U2312" s="382">
        <v>6.5678571428571484</v>
      </c>
      <c r="V2312" s="382">
        <v>0</v>
      </c>
      <c r="W2312" s="382">
        <v>0</v>
      </c>
      <c r="X2312" s="382">
        <v>0</v>
      </c>
      <c r="Y2312" s="382">
        <v>0</v>
      </c>
      <c r="Z2312" s="382">
        <v>2.2670077149387544</v>
      </c>
      <c r="AA2312" s="382">
        <v>1.7390326891342649</v>
      </c>
      <c r="AB2312" s="382">
        <v>0</v>
      </c>
      <c r="AC2312" s="382">
        <v>74.106020064532714</v>
      </c>
      <c r="AD2312" s="382"/>
      <c r="AE2312" s="382"/>
      <c r="AF2312" s="382">
        <v>13.658536585365859</v>
      </c>
      <c r="AG2312" s="382">
        <v>9.5661672908863977</v>
      </c>
      <c r="AH2312" s="382">
        <v>0</v>
      </c>
      <c r="AI2312" s="382">
        <v>1</v>
      </c>
      <c r="AJ2312" s="382">
        <v>62.6</v>
      </c>
      <c r="AK2312" s="382">
        <v>16.713247983477324</v>
      </c>
    </row>
    <row r="2313" spans="1:37" ht="15.6">
      <c r="A2313" s="382">
        <v>17</v>
      </c>
      <c r="B2313" s="382">
        <v>14</v>
      </c>
      <c r="C2313" s="382">
        <v>2024</v>
      </c>
      <c r="D2313" s="382">
        <v>2</v>
      </c>
      <c r="E2313" s="382">
        <v>99</v>
      </c>
      <c r="F2313" s="382">
        <v>99</v>
      </c>
      <c r="G2313" s="382">
        <v>99</v>
      </c>
      <c r="H2313" s="382">
        <v>99</v>
      </c>
      <c r="I2313" s="382">
        <v>99</v>
      </c>
      <c r="J2313" s="382">
        <v>999</v>
      </c>
      <c r="K2313" s="382">
        <v>99</v>
      </c>
      <c r="L2313" s="382">
        <v>99</v>
      </c>
      <c r="M2313" s="382">
        <v>2</v>
      </c>
      <c r="N2313" s="382">
        <v>99</v>
      </c>
      <c r="O2313" s="382">
        <v>99</v>
      </c>
      <c r="P2313" s="382">
        <v>99</v>
      </c>
      <c r="Q2313" s="382">
        <v>24</v>
      </c>
      <c r="R2313" s="382">
        <v>152</v>
      </c>
      <c r="S2313" s="382">
        <v>4.6710526315789487</v>
      </c>
      <c r="T2313" s="382">
        <v>2</v>
      </c>
      <c r="U2313" s="382">
        <v>6.1526315789473651</v>
      </c>
      <c r="V2313" s="382">
        <v>0</v>
      </c>
      <c r="W2313" s="382">
        <v>0</v>
      </c>
      <c r="X2313" s="382">
        <v>0</v>
      </c>
      <c r="Y2313" s="382">
        <v>0</v>
      </c>
      <c r="Z2313" s="382">
        <v>2.2741669200072816</v>
      </c>
      <c r="AA2313" s="382">
        <v>1.4131725962187336</v>
      </c>
      <c r="AB2313" s="382">
        <v>0</v>
      </c>
      <c r="AC2313" s="382">
        <v>17.079270999859947</v>
      </c>
      <c r="AD2313" s="382"/>
      <c r="AE2313" s="382"/>
      <c r="AF2313" s="382">
        <v>13.09216192937123</v>
      </c>
      <c r="AG2313" s="382">
        <v>12.429228356503017</v>
      </c>
      <c r="AH2313" s="382">
        <v>1.9736842105263159</v>
      </c>
      <c r="AI2313" s="382">
        <v>127</v>
      </c>
      <c r="AJ2313" s="382">
        <v>74.253543307086602</v>
      </c>
      <c r="AK2313" s="382">
        <v>14.401611186180098</v>
      </c>
    </row>
    <row r="2314" spans="1:37" ht="15.6">
      <c r="A2314" s="382">
        <v>17</v>
      </c>
      <c r="B2314" s="382">
        <v>15</v>
      </c>
      <c r="C2314" s="382">
        <v>2024</v>
      </c>
      <c r="D2314" s="382">
        <v>3</v>
      </c>
      <c r="E2314" s="382">
        <v>99</v>
      </c>
      <c r="F2314" s="382">
        <v>99</v>
      </c>
      <c r="G2314" s="382">
        <v>99</v>
      </c>
      <c r="H2314" s="382">
        <v>99</v>
      </c>
      <c r="I2314" s="382">
        <v>99</v>
      </c>
      <c r="J2314" s="382">
        <v>999</v>
      </c>
      <c r="K2314" s="382">
        <v>99</v>
      </c>
      <c r="L2314" s="382">
        <v>99</v>
      </c>
      <c r="M2314" s="382">
        <v>2</v>
      </c>
      <c r="N2314" s="382">
        <v>99</v>
      </c>
      <c r="O2314" s="382">
        <v>99</v>
      </c>
      <c r="P2314" s="382">
        <v>99</v>
      </c>
      <c r="Q2314" s="382">
        <v>29</v>
      </c>
      <c r="R2314" s="382">
        <v>145</v>
      </c>
      <c r="S2314" s="382">
        <v>4.1862068965517238</v>
      </c>
      <c r="T2314" s="382">
        <v>2</v>
      </c>
      <c r="U2314" s="382">
        <v>5.9862068965517228</v>
      </c>
      <c r="V2314" s="382">
        <v>0</v>
      </c>
      <c r="W2314" s="382">
        <v>0</v>
      </c>
      <c r="X2314" s="382">
        <v>0</v>
      </c>
      <c r="Y2314" s="382">
        <v>0</v>
      </c>
      <c r="Z2314" s="382">
        <v>2.2705193296158757</v>
      </c>
      <c r="AA2314" s="382">
        <v>1.5491319344385317</v>
      </c>
      <c r="AB2314" s="382">
        <v>0</v>
      </c>
      <c r="AC2314" s="382">
        <v>31.032989412857301</v>
      </c>
      <c r="AD2314" s="382"/>
      <c r="AE2314" s="382"/>
      <c r="AF2314" s="382">
        <v>5.7064147973238866</v>
      </c>
      <c r="AG2314" s="382">
        <v>5.018327301319335</v>
      </c>
      <c r="AH2314" s="382">
        <v>0.68965517241379304</v>
      </c>
      <c r="AI2314" s="382">
        <v>38</v>
      </c>
      <c r="AJ2314" s="382">
        <v>76.194736842105243</v>
      </c>
      <c r="AK2314" s="382">
        <v>12.382354104863188</v>
      </c>
    </row>
    <row r="2315" spans="1:37" ht="15.6">
      <c r="A2315" s="382">
        <v>17</v>
      </c>
      <c r="B2315" s="382">
        <v>16</v>
      </c>
      <c r="C2315" s="382">
        <v>2024</v>
      </c>
      <c r="D2315" s="382">
        <v>4</v>
      </c>
      <c r="E2315" s="382">
        <v>99</v>
      </c>
      <c r="F2315" s="382">
        <v>99</v>
      </c>
      <c r="G2315" s="382">
        <v>99</v>
      </c>
      <c r="H2315" s="382">
        <v>99</v>
      </c>
      <c r="I2315" s="382">
        <v>99</v>
      </c>
      <c r="J2315" s="382">
        <v>999</v>
      </c>
      <c r="K2315" s="382">
        <v>99</v>
      </c>
      <c r="L2315" s="382">
        <v>99</v>
      </c>
      <c r="M2315" s="382">
        <v>2</v>
      </c>
      <c r="N2315" s="382">
        <v>99</v>
      </c>
      <c r="O2315" s="382">
        <v>99</v>
      </c>
      <c r="P2315" s="382">
        <v>99</v>
      </c>
      <c r="Q2315" s="382">
        <v>38</v>
      </c>
      <c r="R2315" s="382">
        <v>250</v>
      </c>
      <c r="S2315" s="382">
        <v>3.6520000000000006</v>
      </c>
      <c r="T2315" s="382">
        <v>2</v>
      </c>
      <c r="U2315" s="382">
        <v>5.3351999999999995</v>
      </c>
      <c r="V2315" s="382">
        <v>0</v>
      </c>
      <c r="W2315" s="382">
        <v>0</v>
      </c>
      <c r="X2315" s="382">
        <v>0</v>
      </c>
      <c r="Y2315" s="382">
        <v>0</v>
      </c>
      <c r="Z2315" s="382">
        <v>1.3194396386345351</v>
      </c>
      <c r="AA2315" s="382">
        <v>1.20453144417238</v>
      </c>
      <c r="AB2315" s="382">
        <v>0</v>
      </c>
      <c r="AC2315" s="382">
        <v>37.466000892706333</v>
      </c>
      <c r="AD2315" s="382"/>
      <c r="AE2315" s="382"/>
      <c r="AF2315" s="382">
        <v>7.9491255961844223</v>
      </c>
      <c r="AG2315" s="382">
        <v>6.3956805899869043</v>
      </c>
      <c r="AH2315" s="382">
        <v>3.2</v>
      </c>
      <c r="AI2315" s="382">
        <v>170</v>
      </c>
      <c r="AJ2315" s="382">
        <v>74.160588235294099</v>
      </c>
      <c r="AK2315" s="382">
        <v>12.88942591205706</v>
      </c>
    </row>
    <row r="2316" spans="1:37" ht="15.6">
      <c r="A2316" s="382">
        <v>17</v>
      </c>
      <c r="B2316" s="382">
        <v>17</v>
      </c>
      <c r="C2316" s="382">
        <v>2024</v>
      </c>
      <c r="D2316" s="382">
        <v>5</v>
      </c>
      <c r="E2316" s="382">
        <v>99</v>
      </c>
      <c r="F2316" s="382">
        <v>99</v>
      </c>
      <c r="G2316" s="382">
        <v>99</v>
      </c>
      <c r="H2316" s="382">
        <v>99</v>
      </c>
      <c r="I2316" s="382">
        <v>99</v>
      </c>
      <c r="J2316" s="382">
        <v>999</v>
      </c>
      <c r="K2316" s="382">
        <v>99</v>
      </c>
      <c r="L2316" s="382">
        <v>99</v>
      </c>
      <c r="M2316" s="382">
        <v>2</v>
      </c>
      <c r="N2316" s="382">
        <v>99</v>
      </c>
      <c r="O2316" s="382">
        <v>99</v>
      </c>
      <c r="P2316" s="382">
        <v>99</v>
      </c>
      <c r="Q2316" s="382">
        <v>32</v>
      </c>
      <c r="R2316" s="382">
        <v>200</v>
      </c>
      <c r="S2316" s="382">
        <v>3.71</v>
      </c>
      <c r="T2316" s="382">
        <v>2</v>
      </c>
      <c r="U2316" s="382">
        <v>4.8200000000000012</v>
      </c>
      <c r="V2316" s="382">
        <v>0</v>
      </c>
      <c r="W2316" s="382">
        <v>0</v>
      </c>
      <c r="X2316" s="382">
        <v>0</v>
      </c>
      <c r="Y2316" s="382">
        <v>0</v>
      </c>
      <c r="Z2316" s="382">
        <v>1.8830560267819945</v>
      </c>
      <c r="AA2316" s="382">
        <v>1.6691015547293702</v>
      </c>
      <c r="AB2316" s="382">
        <v>0</v>
      </c>
      <c r="AC2316" s="382">
        <v>64.501827115219584</v>
      </c>
      <c r="AD2316" s="382"/>
      <c r="AE2316" s="382"/>
      <c r="AF2316" s="382">
        <v>12.878300064391498</v>
      </c>
      <c r="AG2316" s="382">
        <v>9.087738152474147</v>
      </c>
      <c r="AH2316" s="382">
        <v>5</v>
      </c>
      <c r="AI2316" s="382">
        <v>193</v>
      </c>
      <c r="AJ2316" s="382">
        <v>72.901036269430065</v>
      </c>
      <c r="AK2316" s="382">
        <v>12.02566341693778</v>
      </c>
    </row>
    <row r="2317" spans="1:37" ht="15.6">
      <c r="A2317" s="382">
        <v>17</v>
      </c>
      <c r="B2317" s="382">
        <v>18</v>
      </c>
      <c r="C2317" s="382">
        <v>2024</v>
      </c>
      <c r="D2317" s="382">
        <v>6</v>
      </c>
      <c r="E2317" s="382">
        <v>99</v>
      </c>
      <c r="F2317" s="382">
        <v>99</v>
      </c>
      <c r="G2317" s="382">
        <v>99</v>
      </c>
      <c r="H2317" s="382">
        <v>99</v>
      </c>
      <c r="I2317" s="382">
        <v>99</v>
      </c>
      <c r="J2317" s="382">
        <v>999</v>
      </c>
      <c r="K2317" s="382">
        <v>99</v>
      </c>
      <c r="L2317" s="382">
        <v>99</v>
      </c>
      <c r="M2317" s="382">
        <v>2</v>
      </c>
      <c r="N2317" s="382">
        <v>99</v>
      </c>
      <c r="O2317" s="382">
        <v>99</v>
      </c>
      <c r="P2317" s="382">
        <v>99</v>
      </c>
      <c r="Q2317" s="382">
        <v>31</v>
      </c>
      <c r="R2317" s="382">
        <v>230</v>
      </c>
      <c r="S2317" s="382">
        <v>3.9695652173913047</v>
      </c>
      <c r="T2317" s="382">
        <v>2</v>
      </c>
      <c r="U2317" s="382">
        <v>6.5265217391304304</v>
      </c>
      <c r="V2317" s="382">
        <v>0</v>
      </c>
      <c r="W2317" s="382">
        <v>0</v>
      </c>
      <c r="X2317" s="382">
        <v>0</v>
      </c>
      <c r="Y2317" s="382">
        <v>0</v>
      </c>
      <c r="Z2317" s="382">
        <v>2.283845172350031</v>
      </c>
      <c r="AA2317" s="382">
        <v>1.2900740735755871</v>
      </c>
      <c r="AB2317" s="382">
        <v>0</v>
      </c>
      <c r="AC2317" s="382">
        <v>61.459766031711851</v>
      </c>
      <c r="AD2317" s="382"/>
      <c r="AE2317" s="382"/>
      <c r="AF2317" s="382">
        <v>21.395348837209298</v>
      </c>
      <c r="AG2317" s="382">
        <v>17.504110451624939</v>
      </c>
      <c r="AH2317" s="382">
        <v>0</v>
      </c>
      <c r="AI2317" s="382">
        <v>226</v>
      </c>
      <c r="AJ2317" s="382">
        <v>78.040265486725644</v>
      </c>
      <c r="AK2317" s="382">
        <v>12.718828646522612</v>
      </c>
    </row>
    <row r="2318" spans="1:37" ht="15.6">
      <c r="A2318" s="382">
        <v>17</v>
      </c>
      <c r="B2318" s="382">
        <v>19</v>
      </c>
      <c r="C2318" s="382">
        <v>2024</v>
      </c>
      <c r="D2318" s="382">
        <v>7</v>
      </c>
      <c r="E2318" s="382">
        <v>99</v>
      </c>
      <c r="F2318" s="382">
        <v>99</v>
      </c>
      <c r="G2318" s="382">
        <v>99</v>
      </c>
      <c r="H2318" s="382">
        <v>99</v>
      </c>
      <c r="I2318" s="382">
        <v>99</v>
      </c>
      <c r="J2318" s="382">
        <v>999</v>
      </c>
      <c r="K2318" s="382">
        <v>99</v>
      </c>
      <c r="L2318" s="382">
        <v>99</v>
      </c>
      <c r="M2318" s="382">
        <v>2</v>
      </c>
      <c r="N2318" s="382">
        <v>99</v>
      </c>
      <c r="O2318" s="382">
        <v>99</v>
      </c>
      <c r="P2318" s="382">
        <v>99</v>
      </c>
      <c r="Q2318" s="382">
        <v>15</v>
      </c>
      <c r="R2318" s="382">
        <v>106</v>
      </c>
      <c r="S2318" s="382">
        <v>3.396226415094338</v>
      </c>
      <c r="T2318" s="382">
        <v>2</v>
      </c>
      <c r="U2318" s="382">
        <v>5.9933962264150935</v>
      </c>
      <c r="V2318" s="382">
        <v>0</v>
      </c>
      <c r="W2318" s="382">
        <v>0</v>
      </c>
      <c r="X2318" s="382">
        <v>0</v>
      </c>
      <c r="Y2318" s="382">
        <v>0</v>
      </c>
      <c r="Z2318" s="382">
        <v>2.3721763301065661</v>
      </c>
      <c r="AA2318" s="382">
        <v>1.2714517425533161</v>
      </c>
      <c r="AB2318" s="382">
        <v>0</v>
      </c>
      <c r="AC2318" s="382">
        <v>74.654932646718137</v>
      </c>
      <c r="AD2318" s="382"/>
      <c r="AE2318" s="382"/>
      <c r="AF2318" s="382">
        <v>18.894830659536545</v>
      </c>
      <c r="AG2318" s="382">
        <v>13.921027259181349</v>
      </c>
      <c r="AH2318" s="382">
        <v>6.603773584905662</v>
      </c>
      <c r="AI2318" s="382">
        <v>106</v>
      </c>
      <c r="AJ2318" s="382">
        <v>78.816981132075455</v>
      </c>
      <c r="AK2318" s="382">
        <v>11.684662847433851</v>
      </c>
    </row>
    <row r="2319" spans="1:37" ht="15.6">
      <c r="A2319" s="382">
        <v>17</v>
      </c>
      <c r="B2319" s="382">
        <v>20</v>
      </c>
      <c r="C2319" s="382">
        <v>2024</v>
      </c>
      <c r="D2319" s="382">
        <v>8</v>
      </c>
      <c r="E2319" s="382">
        <v>99</v>
      </c>
      <c r="F2319" s="382">
        <v>99</v>
      </c>
      <c r="G2319" s="382">
        <v>99</v>
      </c>
      <c r="H2319" s="382">
        <v>99</v>
      </c>
      <c r="I2319" s="382">
        <v>99</v>
      </c>
      <c r="J2319" s="382">
        <v>999</v>
      </c>
      <c r="K2319" s="382">
        <v>99</v>
      </c>
      <c r="L2319" s="382">
        <v>99</v>
      </c>
      <c r="M2319" s="382">
        <v>2</v>
      </c>
      <c r="N2319" s="382">
        <v>99</v>
      </c>
      <c r="O2319" s="382">
        <v>99</v>
      </c>
      <c r="P2319" s="382">
        <v>99</v>
      </c>
      <c r="Q2319" s="382">
        <v>22</v>
      </c>
      <c r="R2319" s="382">
        <v>168</v>
      </c>
      <c r="S2319" s="382">
        <v>3.8511904761904754</v>
      </c>
      <c r="T2319" s="382">
        <v>2</v>
      </c>
      <c r="U2319" s="382">
        <v>7.5851190476190498</v>
      </c>
      <c r="V2319" s="382">
        <v>0</v>
      </c>
      <c r="W2319" s="382">
        <v>0</v>
      </c>
      <c r="X2319" s="382">
        <v>0</v>
      </c>
      <c r="Y2319" s="382">
        <v>0</v>
      </c>
      <c r="Z2319" s="382">
        <v>1.924146065418562</v>
      </c>
      <c r="AA2319" s="382">
        <v>1.0214362026576955</v>
      </c>
      <c r="AB2319" s="382">
        <v>0</v>
      </c>
      <c r="AC2319" s="382">
        <v>65.819877634073492</v>
      </c>
      <c r="AD2319" s="382"/>
      <c r="AE2319" s="382"/>
      <c r="AF2319" s="382">
        <v>16.935483870967744</v>
      </c>
      <c r="AG2319" s="382">
        <v>13.739676104629853</v>
      </c>
      <c r="AH2319" s="382">
        <v>1.1904761904761909</v>
      </c>
      <c r="AI2319" s="382">
        <v>163</v>
      </c>
      <c r="AJ2319" s="382">
        <v>84.127607361963229</v>
      </c>
      <c r="AK2319" s="382">
        <v>12.376879422129591</v>
      </c>
    </row>
    <row r="2320" spans="1:37" ht="15.6">
      <c r="A2320" s="382">
        <v>17</v>
      </c>
      <c r="B2320" s="382">
        <v>21</v>
      </c>
      <c r="C2320" s="382">
        <v>2024</v>
      </c>
      <c r="D2320" s="382">
        <v>9</v>
      </c>
      <c r="E2320" s="382">
        <v>99</v>
      </c>
      <c r="F2320" s="382">
        <v>99</v>
      </c>
      <c r="G2320" s="382">
        <v>99</v>
      </c>
      <c r="H2320" s="382">
        <v>99</v>
      </c>
      <c r="I2320" s="382">
        <v>99</v>
      </c>
      <c r="J2320" s="382">
        <v>999</v>
      </c>
      <c r="K2320" s="382">
        <v>99</v>
      </c>
      <c r="L2320" s="382">
        <v>99</v>
      </c>
      <c r="M2320" s="382">
        <v>2</v>
      </c>
      <c r="N2320" s="382">
        <v>99</v>
      </c>
      <c r="O2320" s="382">
        <v>99</v>
      </c>
      <c r="P2320" s="382">
        <v>99</v>
      </c>
      <c r="Q2320" s="382">
        <v>34</v>
      </c>
      <c r="R2320" s="382">
        <v>103</v>
      </c>
      <c r="S2320" s="382">
        <v>3.4951456310679623</v>
      </c>
      <c r="T2320" s="382">
        <v>2</v>
      </c>
      <c r="U2320" s="382">
        <v>7.2475728155339825</v>
      </c>
      <c r="V2320" s="382">
        <v>0</v>
      </c>
      <c r="W2320" s="382">
        <v>0</v>
      </c>
      <c r="X2320" s="382">
        <v>0</v>
      </c>
      <c r="Y2320" s="382">
        <v>0</v>
      </c>
      <c r="Z2320" s="382">
        <v>2.5024199805909859</v>
      </c>
      <c r="AA2320" s="382">
        <v>1.5509081987427604</v>
      </c>
      <c r="AB2320" s="382">
        <v>0</v>
      </c>
      <c r="AC2320" s="382">
        <v>66.835981446043107</v>
      </c>
      <c r="AD2320" s="382"/>
      <c r="AE2320" s="382"/>
      <c r="AF2320" s="382">
        <v>6.5941101152368748</v>
      </c>
      <c r="AG2320" s="382">
        <v>4.4114952989356873</v>
      </c>
      <c r="AH2320" s="382">
        <v>1.9417475728155345</v>
      </c>
      <c r="AI2320" s="382">
        <v>95</v>
      </c>
      <c r="AJ2320" s="382">
        <v>85.157894736842096</v>
      </c>
      <c r="AK2320" s="382">
        <v>11.99912838822029</v>
      </c>
    </row>
    <row r="2321" spans="1:37" ht="15.6">
      <c r="A2321" s="382">
        <v>17</v>
      </c>
      <c r="B2321" s="382">
        <v>22</v>
      </c>
      <c r="C2321" s="382">
        <v>2024</v>
      </c>
      <c r="D2321" s="382">
        <v>10</v>
      </c>
      <c r="E2321" s="382">
        <v>99</v>
      </c>
      <c r="F2321" s="382">
        <v>99</v>
      </c>
      <c r="G2321" s="382">
        <v>99</v>
      </c>
      <c r="H2321" s="382">
        <v>99</v>
      </c>
      <c r="I2321" s="382">
        <v>99</v>
      </c>
      <c r="J2321" s="382">
        <v>999</v>
      </c>
      <c r="K2321" s="382">
        <v>99</v>
      </c>
      <c r="L2321" s="382">
        <v>99</v>
      </c>
      <c r="M2321" s="382">
        <v>2</v>
      </c>
      <c r="N2321" s="382">
        <v>99</v>
      </c>
      <c r="O2321" s="382">
        <v>99</v>
      </c>
      <c r="P2321" s="382">
        <v>99</v>
      </c>
      <c r="Q2321" s="382">
        <v>63</v>
      </c>
      <c r="R2321" s="382">
        <v>197</v>
      </c>
      <c r="S2321" s="382">
        <v>4.0710659898477175</v>
      </c>
      <c r="T2321" s="382">
        <v>2</v>
      </c>
      <c r="U2321" s="382">
        <v>7.4908629441624353</v>
      </c>
      <c r="V2321" s="382">
        <v>0</v>
      </c>
      <c r="W2321" s="382">
        <v>0</v>
      </c>
      <c r="X2321" s="382">
        <v>1.015228426395939</v>
      </c>
      <c r="Y2321" s="382">
        <v>0</v>
      </c>
      <c r="Z2321" s="382">
        <v>2.6626420538825801</v>
      </c>
      <c r="AA2321" s="382">
        <v>1.1106431944103421</v>
      </c>
      <c r="AB2321" s="382">
        <v>0</v>
      </c>
      <c r="AC2321" s="382">
        <v>57.799695860296239</v>
      </c>
      <c r="AD2321" s="382"/>
      <c r="AE2321" s="382"/>
      <c r="AF2321" s="382">
        <v>7.5710991544965411</v>
      </c>
      <c r="AG2321" s="382">
        <v>5.3708886697069058</v>
      </c>
      <c r="AH2321" s="382">
        <v>0.50761421319796951</v>
      </c>
      <c r="AI2321" s="382">
        <v>197</v>
      </c>
      <c r="AJ2321" s="382">
        <v>82.570558375634505</v>
      </c>
      <c r="AK2321" s="382">
        <v>12.836785810528816</v>
      </c>
    </row>
    <row r="2322" spans="1:37" ht="15.6">
      <c r="A2322" s="382">
        <v>17</v>
      </c>
      <c r="B2322" s="382">
        <v>23</v>
      </c>
      <c r="C2322" s="382">
        <v>2024</v>
      </c>
      <c r="D2322" s="382">
        <v>11</v>
      </c>
      <c r="E2322" s="382">
        <v>99</v>
      </c>
      <c r="F2322" s="382">
        <v>99</v>
      </c>
      <c r="G2322" s="382">
        <v>99</v>
      </c>
      <c r="H2322" s="382">
        <v>99</v>
      </c>
      <c r="I2322" s="382">
        <v>99</v>
      </c>
      <c r="J2322" s="382">
        <v>999</v>
      </c>
      <c r="K2322" s="382">
        <v>99</v>
      </c>
      <c r="L2322" s="382">
        <v>99</v>
      </c>
      <c r="M2322" s="382">
        <v>2</v>
      </c>
      <c r="N2322" s="382">
        <v>99</v>
      </c>
      <c r="O2322" s="382">
        <v>99</v>
      </c>
      <c r="P2322" s="382">
        <v>99</v>
      </c>
      <c r="Q2322" s="382">
        <v>23</v>
      </c>
      <c r="R2322" s="382">
        <v>106</v>
      </c>
      <c r="S2322" s="382">
        <v>3.622641509433961</v>
      </c>
      <c r="T2322" s="382">
        <v>2</v>
      </c>
      <c r="U2322" s="382">
        <v>7.3811320754716974</v>
      </c>
      <c r="V2322" s="382">
        <v>0</v>
      </c>
      <c r="W2322" s="382">
        <v>0</v>
      </c>
      <c r="X2322" s="382">
        <v>0.94339622641509413</v>
      </c>
      <c r="Y2322" s="382">
        <v>0</v>
      </c>
      <c r="Z2322" s="382">
        <v>2.0669964175351874</v>
      </c>
      <c r="AA2322" s="382">
        <v>0.86278214076782389</v>
      </c>
      <c r="AB2322" s="382">
        <v>0</v>
      </c>
      <c r="AC2322" s="382">
        <v>46.893094708620723</v>
      </c>
      <c r="AD2322" s="382"/>
      <c r="AE2322" s="382"/>
      <c r="AF2322" s="382">
        <v>11.122770199370409</v>
      </c>
      <c r="AG2322" s="382">
        <v>8.1880402704230022</v>
      </c>
      <c r="AH2322" s="382">
        <v>0</v>
      </c>
      <c r="AI2322" s="382">
        <v>104</v>
      </c>
      <c r="AJ2322" s="382">
        <v>84.470192307692315</v>
      </c>
      <c r="AK2322" s="382">
        <v>12.1390246138428</v>
      </c>
    </row>
    <row r="2323" spans="1:37" ht="15.6">
      <c r="A2323" s="382">
        <v>17</v>
      </c>
      <c r="B2323" s="382">
        <v>24</v>
      </c>
      <c r="C2323" s="382">
        <v>2024</v>
      </c>
      <c r="D2323" s="382">
        <v>12</v>
      </c>
      <c r="E2323" s="382">
        <v>99</v>
      </c>
      <c r="F2323" s="382">
        <v>99</v>
      </c>
      <c r="G2323" s="382">
        <v>99</v>
      </c>
      <c r="H2323" s="382">
        <v>99</v>
      </c>
      <c r="I2323" s="382">
        <v>99</v>
      </c>
      <c r="J2323" s="382">
        <v>999</v>
      </c>
      <c r="K2323" s="382">
        <v>99</v>
      </c>
      <c r="L2323" s="382">
        <v>99</v>
      </c>
      <c r="M2323" s="382">
        <v>2</v>
      </c>
      <c r="N2323" s="382">
        <v>99</v>
      </c>
      <c r="O2323" s="382">
        <v>99</v>
      </c>
      <c r="P2323" s="382">
        <v>99</v>
      </c>
      <c r="Q2323" s="382">
        <v>2</v>
      </c>
      <c r="R2323" s="382">
        <v>4</v>
      </c>
      <c r="S2323" s="382">
        <v>4</v>
      </c>
      <c r="T2323" s="382">
        <v>2</v>
      </c>
      <c r="U2323" s="382">
        <v>8.625</v>
      </c>
      <c r="V2323" s="382">
        <v>0</v>
      </c>
      <c r="W2323" s="382">
        <v>0</v>
      </c>
      <c r="X2323" s="382">
        <v>0</v>
      </c>
      <c r="Y2323" s="382">
        <v>0</v>
      </c>
      <c r="Z2323" s="382">
        <v>1.7151894939043939</v>
      </c>
      <c r="AA2323" s="382">
        <v>0.70710678118654757</v>
      </c>
      <c r="AB2323" s="382">
        <v>0</v>
      </c>
      <c r="AC2323" s="382">
        <v>61.839241410310514</v>
      </c>
      <c r="AD2323" s="382"/>
      <c r="AE2323" s="382"/>
      <c r="AF2323" s="382">
        <v>4.3478260869565215</v>
      </c>
      <c r="AG2323" s="382">
        <v>3.5337498719655849</v>
      </c>
      <c r="AH2323" s="382">
        <v>0</v>
      </c>
      <c r="AI2323" s="382">
        <v>4</v>
      </c>
      <c r="AJ2323" s="382">
        <v>87.875</v>
      </c>
      <c r="AK2323" s="382">
        <v>12.546452545762929</v>
      </c>
    </row>
    <row r="2324" spans="1:37" ht="15.6">
      <c r="A2324" s="382">
        <v>17</v>
      </c>
      <c r="B2324" s="382">
        <v>25</v>
      </c>
      <c r="C2324" s="382">
        <v>2024</v>
      </c>
      <c r="D2324" s="382">
        <v>1</v>
      </c>
      <c r="E2324" s="382">
        <v>99</v>
      </c>
      <c r="F2324" s="382">
        <v>99</v>
      </c>
      <c r="G2324" s="382">
        <v>99</v>
      </c>
      <c r="H2324" s="382">
        <v>99</v>
      </c>
      <c r="I2324" s="382">
        <v>99</v>
      </c>
      <c r="J2324" s="382">
        <v>999</v>
      </c>
      <c r="K2324" s="382">
        <v>99</v>
      </c>
      <c r="L2324" s="382">
        <v>99</v>
      </c>
      <c r="M2324" s="382">
        <v>3</v>
      </c>
      <c r="N2324" s="382">
        <v>99</v>
      </c>
      <c r="O2324" s="382">
        <v>99</v>
      </c>
      <c r="P2324" s="382">
        <v>99</v>
      </c>
      <c r="Q2324" s="382">
        <v>1</v>
      </c>
      <c r="R2324" s="382">
        <v>1</v>
      </c>
      <c r="S2324" s="382">
        <v>5</v>
      </c>
      <c r="T2324" s="382">
        <v>3</v>
      </c>
      <c r="U2324" s="382">
        <v>11.3</v>
      </c>
      <c r="V2324" s="382">
        <v>0</v>
      </c>
      <c r="W2324" s="382">
        <v>0</v>
      </c>
      <c r="X2324" s="382">
        <v>0</v>
      </c>
      <c r="Y2324" s="382">
        <v>0</v>
      </c>
      <c r="Z2324" s="382">
        <v>0</v>
      </c>
      <c r="AA2324" s="382">
        <v>0</v>
      </c>
      <c r="AB2324" s="382">
        <v>0</v>
      </c>
      <c r="AC2324" s="382"/>
      <c r="AD2324" s="382"/>
      <c r="AE2324" s="382"/>
      <c r="AF2324" s="382">
        <v>0.48780487804878048</v>
      </c>
      <c r="AG2324" s="382">
        <v>0.58780690803162738</v>
      </c>
      <c r="AH2324" s="382">
        <v>0</v>
      </c>
      <c r="AI2324" s="382">
        <v>1</v>
      </c>
      <c r="AJ2324" s="382">
        <v>93.8</v>
      </c>
      <c r="AK2324" s="382">
        <v>13.692095775575021</v>
      </c>
    </row>
    <row r="2325" spans="1:37" ht="15.6">
      <c r="A2325" s="382">
        <v>17</v>
      </c>
      <c r="B2325" s="382">
        <v>26</v>
      </c>
      <c r="C2325" s="382">
        <v>2024</v>
      </c>
      <c r="D2325" s="382">
        <v>2</v>
      </c>
      <c r="E2325" s="382">
        <v>99</v>
      </c>
      <c r="F2325" s="382">
        <v>99</v>
      </c>
      <c r="G2325" s="382">
        <v>99</v>
      </c>
      <c r="H2325" s="382">
        <v>99</v>
      </c>
      <c r="I2325" s="382">
        <v>99</v>
      </c>
      <c r="J2325" s="382">
        <v>999</v>
      </c>
      <c r="K2325" s="382">
        <v>99</v>
      </c>
      <c r="L2325" s="382">
        <v>99</v>
      </c>
      <c r="M2325" s="382">
        <v>3</v>
      </c>
      <c r="N2325" s="382">
        <v>99</v>
      </c>
      <c r="O2325" s="382">
        <v>99</v>
      </c>
      <c r="P2325" s="382">
        <v>99</v>
      </c>
      <c r="Q2325" s="382">
        <v>6</v>
      </c>
      <c r="R2325" s="382">
        <v>36</v>
      </c>
      <c r="S2325" s="382">
        <v>4.4444444444444446</v>
      </c>
      <c r="T2325" s="382">
        <v>3</v>
      </c>
      <c r="U2325" s="382">
        <v>4.8805555555555564</v>
      </c>
      <c r="V2325" s="382">
        <v>0</v>
      </c>
      <c r="W2325" s="382">
        <v>0</v>
      </c>
      <c r="X2325" s="382">
        <v>0</v>
      </c>
      <c r="Y2325" s="382">
        <v>0</v>
      </c>
      <c r="Z2325" s="382">
        <v>1.2751512861104488</v>
      </c>
      <c r="AA2325" s="382">
        <v>0.76173940004455876</v>
      </c>
      <c r="AB2325" s="382">
        <v>0</v>
      </c>
      <c r="AC2325" s="382">
        <v>-23.990196688484904</v>
      </c>
      <c r="AD2325" s="382"/>
      <c r="AE2325" s="382"/>
      <c r="AF2325" s="382">
        <v>3.1007751937984498</v>
      </c>
      <c r="AG2325" s="382">
        <v>2.335131974163366</v>
      </c>
      <c r="AH2325" s="382">
        <v>0</v>
      </c>
      <c r="AI2325" s="382">
        <v>36</v>
      </c>
      <c r="AJ2325" s="382">
        <v>72.455555555555549</v>
      </c>
      <c r="AK2325" s="382">
        <v>12.791410071106815</v>
      </c>
    </row>
    <row r="2326" spans="1:37" ht="15.6">
      <c r="A2326" s="382">
        <v>17</v>
      </c>
      <c r="B2326" s="382">
        <v>27</v>
      </c>
      <c r="C2326" s="382">
        <v>2024</v>
      </c>
      <c r="D2326" s="382">
        <v>3</v>
      </c>
      <c r="E2326" s="382">
        <v>99</v>
      </c>
      <c r="F2326" s="382">
        <v>99</v>
      </c>
      <c r="G2326" s="382">
        <v>99</v>
      </c>
      <c r="H2326" s="382">
        <v>99</v>
      </c>
      <c r="I2326" s="382">
        <v>99</v>
      </c>
      <c r="J2326" s="382">
        <v>999</v>
      </c>
      <c r="K2326" s="382">
        <v>99</v>
      </c>
      <c r="L2326" s="382">
        <v>99</v>
      </c>
      <c r="M2326" s="382">
        <v>3</v>
      </c>
      <c r="N2326" s="382">
        <v>99</v>
      </c>
      <c r="O2326" s="382">
        <v>99</v>
      </c>
      <c r="P2326" s="382">
        <v>99</v>
      </c>
      <c r="Q2326" s="382">
        <v>15</v>
      </c>
      <c r="R2326" s="382">
        <v>71</v>
      </c>
      <c r="S2326" s="382">
        <v>4.4929577464788739</v>
      </c>
      <c r="T2326" s="382">
        <v>3</v>
      </c>
      <c r="U2326" s="382">
        <v>5.9028169014084506</v>
      </c>
      <c r="V2326" s="382">
        <v>0</v>
      </c>
      <c r="W2326" s="382">
        <v>0</v>
      </c>
      <c r="X2326" s="382">
        <v>0</v>
      </c>
      <c r="Y2326" s="382">
        <v>0</v>
      </c>
      <c r="Z2326" s="382">
        <v>1.7248777732558596</v>
      </c>
      <c r="AA2326" s="382">
        <v>0.68942187326875692</v>
      </c>
      <c r="AB2326" s="382">
        <v>0</v>
      </c>
      <c r="AC2326" s="382">
        <v>31.269818701629639</v>
      </c>
      <c r="AD2326" s="382"/>
      <c r="AE2326" s="382"/>
      <c r="AF2326" s="382">
        <v>2.7941755214482495</v>
      </c>
      <c r="AG2326" s="382">
        <v>2.4230195529757297</v>
      </c>
      <c r="AH2326" s="382">
        <v>0</v>
      </c>
      <c r="AI2326" s="382">
        <v>70</v>
      </c>
      <c r="AJ2326" s="382">
        <v>75.592857142857156</v>
      </c>
      <c r="AK2326" s="382">
        <v>13.187969935370448</v>
      </c>
    </row>
    <row r="2327" spans="1:37" ht="15.6">
      <c r="A2327" s="382">
        <v>17</v>
      </c>
      <c r="B2327" s="382">
        <v>28</v>
      </c>
      <c r="C2327" s="382">
        <v>2024</v>
      </c>
      <c r="D2327" s="382">
        <v>4</v>
      </c>
      <c r="E2327" s="382">
        <v>99</v>
      </c>
      <c r="F2327" s="382">
        <v>99</v>
      </c>
      <c r="G2327" s="382">
        <v>99</v>
      </c>
      <c r="H2327" s="382">
        <v>99</v>
      </c>
      <c r="I2327" s="382">
        <v>99</v>
      </c>
      <c r="J2327" s="382">
        <v>999</v>
      </c>
      <c r="K2327" s="382">
        <v>99</v>
      </c>
      <c r="L2327" s="382">
        <v>99</v>
      </c>
      <c r="M2327" s="382">
        <v>3</v>
      </c>
      <c r="N2327" s="382">
        <v>99</v>
      </c>
      <c r="O2327" s="382">
        <v>99</v>
      </c>
      <c r="P2327" s="382">
        <v>99</v>
      </c>
      <c r="Q2327" s="382">
        <v>47</v>
      </c>
      <c r="R2327" s="382">
        <v>383</v>
      </c>
      <c r="S2327" s="382">
        <v>4.2506527415143607</v>
      </c>
      <c r="T2327" s="382">
        <v>3</v>
      </c>
      <c r="U2327" s="382">
        <v>5.9775456919060082</v>
      </c>
      <c r="V2327" s="382">
        <v>0</v>
      </c>
      <c r="W2327" s="382">
        <v>0</v>
      </c>
      <c r="X2327" s="382">
        <v>0</v>
      </c>
      <c r="Y2327" s="382">
        <v>0</v>
      </c>
      <c r="Z2327" s="382">
        <v>1.2138096737760844</v>
      </c>
      <c r="AA2327" s="382">
        <v>1.0218722089999424</v>
      </c>
      <c r="AB2327" s="382">
        <v>0</v>
      </c>
      <c r="AC2327" s="382">
        <v>31.018495453207446</v>
      </c>
      <c r="AD2327" s="382"/>
      <c r="AE2327" s="382"/>
      <c r="AF2327" s="382">
        <v>12.17806041335453</v>
      </c>
      <c r="AG2327" s="382">
        <v>10.977861105650048</v>
      </c>
      <c r="AH2327" s="382">
        <v>2.0887728459530028</v>
      </c>
      <c r="AI2327" s="382">
        <v>382</v>
      </c>
      <c r="AJ2327" s="382">
        <v>75.528010471204198</v>
      </c>
      <c r="AK2327" s="382">
        <v>13.745126697388672</v>
      </c>
    </row>
    <row r="2328" spans="1:37" ht="15.6">
      <c r="A2328" s="382">
        <v>17</v>
      </c>
      <c r="B2328" s="382">
        <v>29</v>
      </c>
      <c r="C2328" s="382">
        <v>2024</v>
      </c>
      <c r="D2328" s="382">
        <v>5</v>
      </c>
      <c r="E2328" s="382">
        <v>99</v>
      </c>
      <c r="F2328" s="382">
        <v>99</v>
      </c>
      <c r="G2328" s="382">
        <v>99</v>
      </c>
      <c r="H2328" s="382">
        <v>99</v>
      </c>
      <c r="I2328" s="382">
        <v>99</v>
      </c>
      <c r="J2328" s="382">
        <v>999</v>
      </c>
      <c r="K2328" s="382">
        <v>99</v>
      </c>
      <c r="L2328" s="382">
        <v>99</v>
      </c>
      <c r="M2328" s="382">
        <v>3</v>
      </c>
      <c r="N2328" s="382">
        <v>99</v>
      </c>
      <c r="O2328" s="382">
        <v>99</v>
      </c>
      <c r="P2328" s="382">
        <v>99</v>
      </c>
      <c r="Q2328" s="382">
        <v>35</v>
      </c>
      <c r="R2328" s="382">
        <v>142</v>
      </c>
      <c r="S2328" s="382">
        <v>4.323943661971831</v>
      </c>
      <c r="T2328" s="382">
        <v>3</v>
      </c>
      <c r="U2328" s="382">
        <v>5.5077464788732415</v>
      </c>
      <c r="V2328" s="382">
        <v>0</v>
      </c>
      <c r="W2328" s="382">
        <v>0</v>
      </c>
      <c r="X2328" s="382">
        <v>0</v>
      </c>
      <c r="Y2328" s="382">
        <v>0</v>
      </c>
      <c r="Z2328" s="382">
        <v>2.0840802998661982</v>
      </c>
      <c r="AA2328" s="382">
        <v>1.5902400198616835</v>
      </c>
      <c r="AB2328" s="382">
        <v>0</v>
      </c>
      <c r="AC2328" s="382">
        <v>61.482072996013457</v>
      </c>
      <c r="AD2328" s="382"/>
      <c r="AE2328" s="382"/>
      <c r="AF2328" s="382">
        <v>9.1435930457179673</v>
      </c>
      <c r="AG2328" s="382">
        <v>7.3729460674792868</v>
      </c>
      <c r="AH2328" s="382">
        <v>4.2253521126760551</v>
      </c>
      <c r="AI2328" s="382">
        <v>118</v>
      </c>
      <c r="AJ2328" s="382">
        <v>74.157627118644101</v>
      </c>
      <c r="AK2328" s="382">
        <v>13.026727212797891</v>
      </c>
    </row>
    <row r="2329" spans="1:37" ht="15.6">
      <c r="A2329" s="382">
        <v>17</v>
      </c>
      <c r="B2329" s="382">
        <v>30</v>
      </c>
      <c r="C2329" s="382">
        <v>2024</v>
      </c>
      <c r="D2329" s="382">
        <v>6</v>
      </c>
      <c r="E2329" s="382">
        <v>99</v>
      </c>
      <c r="F2329" s="382">
        <v>99</v>
      </c>
      <c r="G2329" s="382">
        <v>99</v>
      </c>
      <c r="H2329" s="382">
        <v>99</v>
      </c>
      <c r="I2329" s="382">
        <v>99</v>
      </c>
      <c r="J2329" s="382">
        <v>999</v>
      </c>
      <c r="K2329" s="382">
        <v>99</v>
      </c>
      <c r="L2329" s="382">
        <v>99</v>
      </c>
      <c r="M2329" s="382">
        <v>3</v>
      </c>
      <c r="N2329" s="382">
        <v>99</v>
      </c>
      <c r="O2329" s="382">
        <v>99</v>
      </c>
      <c r="P2329" s="382">
        <v>99</v>
      </c>
      <c r="Q2329" s="382">
        <v>30</v>
      </c>
      <c r="R2329" s="382">
        <v>169</v>
      </c>
      <c r="S2329" s="382">
        <v>4.5857988165680474</v>
      </c>
      <c r="T2329" s="382">
        <v>3</v>
      </c>
      <c r="U2329" s="382">
        <v>7.0757396449704153</v>
      </c>
      <c r="V2329" s="382">
        <v>0</v>
      </c>
      <c r="W2329" s="382">
        <v>0</v>
      </c>
      <c r="X2329" s="382">
        <v>0</v>
      </c>
      <c r="Y2329" s="382">
        <v>0</v>
      </c>
      <c r="Z2329" s="382">
        <v>1.549251647068062</v>
      </c>
      <c r="AA2329" s="382">
        <v>1.0234120826363997</v>
      </c>
      <c r="AB2329" s="382">
        <v>0</v>
      </c>
      <c r="AC2329" s="382">
        <v>32.879518415750987</v>
      </c>
      <c r="AD2329" s="382"/>
      <c r="AE2329" s="382"/>
      <c r="AF2329" s="382">
        <v>15.720930232558141</v>
      </c>
      <c r="AG2329" s="382">
        <v>13.944051214478112</v>
      </c>
      <c r="AH2329" s="382">
        <v>0.59171597633136108</v>
      </c>
      <c r="AI2329" s="382">
        <v>159</v>
      </c>
      <c r="AJ2329" s="382">
        <v>80.026415094339612</v>
      </c>
      <c r="AK2329" s="382">
        <v>13.685912279851516</v>
      </c>
    </row>
    <row r="2330" spans="1:37" ht="15.6">
      <c r="A2330" s="382">
        <v>17</v>
      </c>
      <c r="B2330" s="382">
        <v>31</v>
      </c>
      <c r="C2330" s="382">
        <v>2024</v>
      </c>
      <c r="D2330" s="382">
        <v>7</v>
      </c>
      <c r="E2330" s="382">
        <v>99</v>
      </c>
      <c r="F2330" s="382">
        <v>99</v>
      </c>
      <c r="G2330" s="382">
        <v>99</v>
      </c>
      <c r="H2330" s="382">
        <v>99</v>
      </c>
      <c r="I2330" s="382">
        <v>99</v>
      </c>
      <c r="J2330" s="382">
        <v>999</v>
      </c>
      <c r="K2330" s="382">
        <v>99</v>
      </c>
      <c r="L2330" s="382">
        <v>99</v>
      </c>
      <c r="M2330" s="382">
        <v>3</v>
      </c>
      <c r="N2330" s="382">
        <v>99</v>
      </c>
      <c r="O2330" s="382">
        <v>99</v>
      </c>
      <c r="P2330" s="382">
        <v>99</v>
      </c>
      <c r="Q2330" s="382">
        <v>22</v>
      </c>
      <c r="R2330" s="382">
        <v>133</v>
      </c>
      <c r="S2330" s="382">
        <v>4.3533834586466176</v>
      </c>
      <c r="T2330" s="382">
        <v>3</v>
      </c>
      <c r="U2330" s="382">
        <v>7.2571428571428562</v>
      </c>
      <c r="V2330" s="382">
        <v>0</v>
      </c>
      <c r="W2330" s="382">
        <v>0</v>
      </c>
      <c r="X2330" s="382">
        <v>1.5037593984962403</v>
      </c>
      <c r="Y2330" s="382">
        <v>0</v>
      </c>
      <c r="Z2330" s="382">
        <v>2.5371313418420556</v>
      </c>
      <c r="AA2330" s="382">
        <v>1.0347023016111758</v>
      </c>
      <c r="AB2330" s="382">
        <v>0</v>
      </c>
      <c r="AC2330" s="382">
        <v>51.243054880218757</v>
      </c>
      <c r="AD2330" s="382"/>
      <c r="AE2330" s="382"/>
      <c r="AF2330" s="382">
        <v>23.707664884135472</v>
      </c>
      <c r="AG2330" s="382">
        <v>21.14996932246472</v>
      </c>
      <c r="AH2330" s="382">
        <v>6.7669172932330817</v>
      </c>
      <c r="AI2330" s="382">
        <v>133</v>
      </c>
      <c r="AJ2330" s="382">
        <v>81.480451127819549</v>
      </c>
      <c r="AK2330" s="382">
        <v>12.957326272302836</v>
      </c>
    </row>
    <row r="2331" spans="1:37" ht="15.6">
      <c r="A2331" s="382">
        <v>17</v>
      </c>
      <c r="B2331" s="382">
        <v>32</v>
      </c>
      <c r="C2331" s="382">
        <v>2024</v>
      </c>
      <c r="D2331" s="382">
        <v>8</v>
      </c>
      <c r="E2331" s="382">
        <v>99</v>
      </c>
      <c r="F2331" s="382">
        <v>99</v>
      </c>
      <c r="G2331" s="382">
        <v>99</v>
      </c>
      <c r="H2331" s="382">
        <v>99</v>
      </c>
      <c r="I2331" s="382">
        <v>99</v>
      </c>
      <c r="J2331" s="382">
        <v>999</v>
      </c>
      <c r="K2331" s="382">
        <v>99</v>
      </c>
      <c r="L2331" s="382">
        <v>99</v>
      </c>
      <c r="M2331" s="382">
        <v>3</v>
      </c>
      <c r="N2331" s="382">
        <v>99</v>
      </c>
      <c r="O2331" s="382">
        <v>99</v>
      </c>
      <c r="P2331" s="382">
        <v>99</v>
      </c>
      <c r="Q2331" s="382">
        <v>47</v>
      </c>
      <c r="R2331" s="382">
        <v>294</v>
      </c>
      <c r="S2331" s="382">
        <v>4.4693877551020424</v>
      </c>
      <c r="T2331" s="382">
        <v>3</v>
      </c>
      <c r="U2331" s="382">
        <v>8.769047619047619</v>
      </c>
      <c r="V2331" s="382">
        <v>0</v>
      </c>
      <c r="W2331" s="382">
        <v>0</v>
      </c>
      <c r="X2331" s="382">
        <v>0</v>
      </c>
      <c r="Y2331" s="382">
        <v>0</v>
      </c>
      <c r="Z2331" s="382">
        <v>1.9925954200330096</v>
      </c>
      <c r="AA2331" s="382">
        <v>0.90580983759886435</v>
      </c>
      <c r="AB2331" s="382">
        <v>0</v>
      </c>
      <c r="AC2331" s="382">
        <v>56.473128435467039</v>
      </c>
      <c r="AD2331" s="382"/>
      <c r="AE2331" s="382"/>
      <c r="AF2331" s="382">
        <v>29.637096774193548</v>
      </c>
      <c r="AG2331" s="382">
        <v>27.797425225885753</v>
      </c>
      <c r="AH2331" s="382">
        <v>2.0408163265306123</v>
      </c>
      <c r="AI2331" s="382">
        <v>294</v>
      </c>
      <c r="AJ2331" s="382">
        <v>85.996938775510174</v>
      </c>
      <c r="AK2331" s="382">
        <v>13.595139849065133</v>
      </c>
    </row>
    <row r="2332" spans="1:37" ht="15.6">
      <c r="A2332" s="382">
        <v>17</v>
      </c>
      <c r="B2332" s="382">
        <v>33</v>
      </c>
      <c r="C2332" s="382">
        <v>2024</v>
      </c>
      <c r="D2332" s="382">
        <v>9</v>
      </c>
      <c r="E2332" s="382">
        <v>99</v>
      </c>
      <c r="F2332" s="382">
        <v>99</v>
      </c>
      <c r="G2332" s="382">
        <v>99</v>
      </c>
      <c r="H2332" s="382">
        <v>99</v>
      </c>
      <c r="I2332" s="382">
        <v>99</v>
      </c>
      <c r="J2332" s="382">
        <v>999</v>
      </c>
      <c r="K2332" s="382">
        <v>99</v>
      </c>
      <c r="L2332" s="382">
        <v>99</v>
      </c>
      <c r="M2332" s="382">
        <v>3</v>
      </c>
      <c r="N2332" s="382">
        <v>99</v>
      </c>
      <c r="O2332" s="382">
        <v>99</v>
      </c>
      <c r="P2332" s="382">
        <v>99</v>
      </c>
      <c r="Q2332" s="382">
        <v>72</v>
      </c>
      <c r="R2332" s="382">
        <v>323</v>
      </c>
      <c r="S2332" s="382">
        <v>4.5665634674922604</v>
      </c>
      <c r="T2332" s="382">
        <v>3</v>
      </c>
      <c r="U2332" s="382">
        <v>9.4990712074303332</v>
      </c>
      <c r="V2332" s="382">
        <v>0.30959752321981437</v>
      </c>
      <c r="W2332" s="382">
        <v>0</v>
      </c>
      <c r="X2332" s="382">
        <v>3.095975232198144</v>
      </c>
      <c r="Y2332" s="382">
        <v>0.30959752321981437</v>
      </c>
      <c r="Z2332" s="382">
        <v>3.0383359270258419</v>
      </c>
      <c r="AA2332" s="382">
        <v>1.2156345862183533</v>
      </c>
      <c r="AB2332" s="382">
        <v>0</v>
      </c>
      <c r="AC2332" s="382">
        <v>69.913513070360594</v>
      </c>
      <c r="AD2332" s="382"/>
      <c r="AE2332" s="382"/>
      <c r="AF2332" s="382">
        <v>20.6786171574904</v>
      </c>
      <c r="AG2332" s="382">
        <v>18.131747992222987</v>
      </c>
      <c r="AH2332" s="382">
        <v>3.7151702786377694</v>
      </c>
      <c r="AI2332" s="382">
        <v>313</v>
      </c>
      <c r="AJ2332" s="382">
        <v>87.615974440894547</v>
      </c>
      <c r="AK2332" s="382">
        <v>13.79115124612553</v>
      </c>
    </row>
    <row r="2333" spans="1:37" ht="15.6">
      <c r="A2333" s="382">
        <v>17</v>
      </c>
      <c r="B2333" s="382">
        <v>34</v>
      </c>
      <c r="C2333" s="382">
        <v>2024</v>
      </c>
      <c r="D2333" s="382">
        <v>10</v>
      </c>
      <c r="E2333" s="382">
        <v>99</v>
      </c>
      <c r="F2333" s="382">
        <v>99</v>
      </c>
      <c r="G2333" s="382">
        <v>99</v>
      </c>
      <c r="H2333" s="382">
        <v>99</v>
      </c>
      <c r="I2333" s="382">
        <v>99</v>
      </c>
      <c r="J2333" s="382">
        <v>999</v>
      </c>
      <c r="K2333" s="382">
        <v>99</v>
      </c>
      <c r="L2333" s="382">
        <v>99</v>
      </c>
      <c r="M2333" s="382">
        <v>3</v>
      </c>
      <c r="N2333" s="382">
        <v>99</v>
      </c>
      <c r="O2333" s="382">
        <v>99</v>
      </c>
      <c r="P2333" s="382">
        <v>99</v>
      </c>
      <c r="Q2333" s="382">
        <v>125</v>
      </c>
      <c r="R2333" s="382">
        <v>567</v>
      </c>
      <c r="S2333" s="382">
        <v>4.5079365079365079</v>
      </c>
      <c r="T2333" s="382">
        <v>3</v>
      </c>
      <c r="U2333" s="382">
        <v>8.5102292768959416</v>
      </c>
      <c r="V2333" s="382">
        <v>0</v>
      </c>
      <c r="W2333" s="382">
        <v>0</v>
      </c>
      <c r="X2333" s="382">
        <v>0.88183421516754845</v>
      </c>
      <c r="Y2333" s="382">
        <v>0</v>
      </c>
      <c r="Z2333" s="382">
        <v>2.534468093873083</v>
      </c>
      <c r="AA2333" s="382">
        <v>0.99355443520817988</v>
      </c>
      <c r="AB2333" s="382">
        <v>0</v>
      </c>
      <c r="AC2333" s="382">
        <v>58.493148062784783</v>
      </c>
      <c r="AD2333" s="382"/>
      <c r="AE2333" s="382"/>
      <c r="AF2333" s="382">
        <v>21.790930053804775</v>
      </c>
      <c r="AG2333" s="382">
        <v>17.561936096724761</v>
      </c>
      <c r="AH2333" s="382">
        <v>1.2345679012345681</v>
      </c>
      <c r="AI2333" s="382">
        <v>559</v>
      </c>
      <c r="AJ2333" s="382">
        <v>85.050626118067925</v>
      </c>
      <c r="AK2333" s="382">
        <v>13.680466449339688</v>
      </c>
    </row>
    <row r="2334" spans="1:37" ht="15.6">
      <c r="A2334" s="382">
        <v>17</v>
      </c>
      <c r="B2334" s="382">
        <v>35</v>
      </c>
      <c r="C2334" s="382">
        <v>2024</v>
      </c>
      <c r="D2334" s="382">
        <v>11</v>
      </c>
      <c r="E2334" s="382">
        <v>99</v>
      </c>
      <c r="F2334" s="382">
        <v>99</v>
      </c>
      <c r="G2334" s="382">
        <v>99</v>
      </c>
      <c r="H2334" s="382">
        <v>99</v>
      </c>
      <c r="I2334" s="382">
        <v>99</v>
      </c>
      <c r="J2334" s="382">
        <v>999</v>
      </c>
      <c r="K2334" s="382">
        <v>99</v>
      </c>
      <c r="L2334" s="382">
        <v>99</v>
      </c>
      <c r="M2334" s="382">
        <v>3</v>
      </c>
      <c r="N2334" s="382">
        <v>99</v>
      </c>
      <c r="O2334" s="382">
        <v>99</v>
      </c>
      <c r="P2334" s="382">
        <v>99</v>
      </c>
      <c r="Q2334" s="382">
        <v>49</v>
      </c>
      <c r="R2334" s="382">
        <v>171</v>
      </c>
      <c r="S2334" s="382">
        <v>4.1228070175438596</v>
      </c>
      <c r="T2334" s="382">
        <v>3</v>
      </c>
      <c r="U2334" s="382">
        <v>8.9450292397660895</v>
      </c>
      <c r="V2334" s="382">
        <v>0</v>
      </c>
      <c r="W2334" s="382">
        <v>0</v>
      </c>
      <c r="X2334" s="382">
        <v>4.6783625730994149</v>
      </c>
      <c r="Y2334" s="382">
        <v>0</v>
      </c>
      <c r="Z2334" s="382">
        <v>3.0240200914948887</v>
      </c>
      <c r="AA2334" s="382">
        <v>1.1857365086818112</v>
      </c>
      <c r="AB2334" s="382">
        <v>0</v>
      </c>
      <c r="AC2334" s="382">
        <v>46.163732319743261</v>
      </c>
      <c r="AD2334" s="382"/>
      <c r="AE2334" s="382"/>
      <c r="AF2334" s="382">
        <v>17.943336831059813</v>
      </c>
      <c r="AG2334" s="382">
        <v>16.007702450970143</v>
      </c>
      <c r="AH2334" s="382">
        <v>5.84795321637427</v>
      </c>
      <c r="AI2334" s="382">
        <v>163</v>
      </c>
      <c r="AJ2334" s="382">
        <v>86.685889570552192</v>
      </c>
      <c r="AK2334" s="382">
        <v>13.346759901242482</v>
      </c>
    </row>
    <row r="2335" spans="1:37" ht="15.6">
      <c r="A2335" s="382">
        <v>17</v>
      </c>
      <c r="B2335" s="382">
        <v>36</v>
      </c>
      <c r="C2335" s="382">
        <v>2024</v>
      </c>
      <c r="D2335" s="382">
        <v>12</v>
      </c>
      <c r="E2335" s="382">
        <v>99</v>
      </c>
      <c r="F2335" s="382">
        <v>99</v>
      </c>
      <c r="G2335" s="382">
        <v>99</v>
      </c>
      <c r="H2335" s="382">
        <v>99</v>
      </c>
      <c r="I2335" s="382">
        <v>99</v>
      </c>
      <c r="J2335" s="382">
        <v>999</v>
      </c>
      <c r="K2335" s="382">
        <v>99</v>
      </c>
      <c r="L2335" s="382">
        <v>99</v>
      </c>
      <c r="M2335" s="382">
        <v>3</v>
      </c>
      <c r="N2335" s="382">
        <v>99</v>
      </c>
      <c r="O2335" s="382">
        <v>99</v>
      </c>
      <c r="P2335" s="382">
        <v>99</v>
      </c>
      <c r="Q2335" s="382">
        <v>9</v>
      </c>
      <c r="R2335" s="382">
        <v>13</v>
      </c>
      <c r="S2335" s="382">
        <v>4.3846153846153859</v>
      </c>
      <c r="T2335" s="382">
        <v>3</v>
      </c>
      <c r="U2335" s="382">
        <v>9.1384615384615362</v>
      </c>
      <c r="V2335" s="382">
        <v>0</v>
      </c>
      <c r="W2335" s="382">
        <v>0</v>
      </c>
      <c r="X2335" s="382">
        <v>0</v>
      </c>
      <c r="Y2335" s="382">
        <v>0</v>
      </c>
      <c r="Z2335" s="382">
        <v>2.8405141629745843</v>
      </c>
      <c r="AA2335" s="382">
        <v>1.2113858267710469</v>
      </c>
      <c r="AB2335" s="382">
        <v>0</v>
      </c>
      <c r="AC2335" s="382">
        <v>68.200342882682989</v>
      </c>
      <c r="AD2335" s="382"/>
      <c r="AE2335" s="382"/>
      <c r="AF2335" s="382">
        <v>14.130434782608695</v>
      </c>
      <c r="AG2335" s="382">
        <v>12.168390863464101</v>
      </c>
      <c r="AH2335" s="382">
        <v>0</v>
      </c>
      <c r="AI2335" s="382">
        <v>13</v>
      </c>
      <c r="AJ2335" s="382">
        <v>86.776923076923055</v>
      </c>
      <c r="AK2335" s="382">
        <v>13.538200822018069</v>
      </c>
    </row>
    <row r="2336" spans="1:37" ht="15.6">
      <c r="A2336" s="382">
        <v>17</v>
      </c>
      <c r="B2336" s="382">
        <v>37</v>
      </c>
      <c r="C2336" s="382">
        <v>2024</v>
      </c>
      <c r="D2336" s="382">
        <v>1</v>
      </c>
      <c r="E2336" s="382">
        <v>99</v>
      </c>
      <c r="F2336" s="382">
        <v>99</v>
      </c>
      <c r="G2336" s="382">
        <v>99</v>
      </c>
      <c r="H2336" s="382">
        <v>99</v>
      </c>
      <c r="I2336" s="382">
        <v>99</v>
      </c>
      <c r="J2336" s="382">
        <v>999</v>
      </c>
      <c r="K2336" s="382">
        <v>99</v>
      </c>
      <c r="L2336" s="382">
        <v>99</v>
      </c>
      <c r="M2336" s="382">
        <v>4</v>
      </c>
      <c r="N2336" s="382">
        <v>99</v>
      </c>
      <c r="O2336" s="382">
        <v>99</v>
      </c>
      <c r="P2336" s="382">
        <v>99</v>
      </c>
      <c r="Q2336" s="382">
        <v>3</v>
      </c>
      <c r="R2336" s="382">
        <v>7</v>
      </c>
      <c r="S2336" s="382">
        <v>5.4285714285714306</v>
      </c>
      <c r="T2336" s="382">
        <v>4</v>
      </c>
      <c r="U2336" s="382">
        <v>10.614285714285712</v>
      </c>
      <c r="V2336" s="382">
        <v>0</v>
      </c>
      <c r="W2336" s="382">
        <v>0</v>
      </c>
      <c r="X2336" s="382">
        <v>0</v>
      </c>
      <c r="Y2336" s="382">
        <v>0</v>
      </c>
      <c r="Z2336" s="382">
        <v>2.7678917048533482</v>
      </c>
      <c r="AA2336" s="382">
        <v>0.72843135908468148</v>
      </c>
      <c r="AB2336" s="382">
        <v>0</v>
      </c>
      <c r="AC2336" s="382">
        <v>13.86713549461316</v>
      </c>
      <c r="AD2336" s="382"/>
      <c r="AE2336" s="382"/>
      <c r="AF2336" s="382">
        <v>3.4146341463414642</v>
      </c>
      <c r="AG2336" s="382">
        <v>3.8649604660840624</v>
      </c>
      <c r="AH2336" s="382">
        <v>0</v>
      </c>
      <c r="AI2336" s="382">
        <v>7</v>
      </c>
      <c r="AJ2336" s="382">
        <v>91.642857142857125</v>
      </c>
      <c r="AK2336" s="382">
        <v>13.75800908118042</v>
      </c>
    </row>
    <row r="2337" spans="1:37" ht="15.6">
      <c r="A2337" s="382">
        <v>17</v>
      </c>
      <c r="B2337" s="382">
        <v>38</v>
      </c>
      <c r="C2337" s="382">
        <v>2024</v>
      </c>
      <c r="D2337" s="382">
        <v>2</v>
      </c>
      <c r="E2337" s="382">
        <v>99</v>
      </c>
      <c r="F2337" s="382">
        <v>99</v>
      </c>
      <c r="G2337" s="382">
        <v>99</v>
      </c>
      <c r="H2337" s="382">
        <v>99</v>
      </c>
      <c r="I2337" s="382">
        <v>99</v>
      </c>
      <c r="J2337" s="382">
        <v>999</v>
      </c>
      <c r="K2337" s="382">
        <v>99</v>
      </c>
      <c r="L2337" s="382">
        <v>99</v>
      </c>
      <c r="M2337" s="382">
        <v>4</v>
      </c>
      <c r="N2337" s="382">
        <v>99</v>
      </c>
      <c r="O2337" s="382">
        <v>99</v>
      </c>
      <c r="P2337" s="382">
        <v>99</v>
      </c>
      <c r="Q2337" s="382">
        <v>13</v>
      </c>
      <c r="R2337" s="382">
        <v>100</v>
      </c>
      <c r="S2337" s="382">
        <v>5.12</v>
      </c>
      <c r="T2337" s="382">
        <v>4</v>
      </c>
      <c r="U2337" s="382">
        <v>4.9800000000000004</v>
      </c>
      <c r="V2337" s="382">
        <v>0</v>
      </c>
      <c r="W2337" s="382">
        <v>0</v>
      </c>
      <c r="X2337" s="382">
        <v>0</v>
      </c>
      <c r="Y2337" s="382">
        <v>0</v>
      </c>
      <c r="Z2337" s="382">
        <v>1.6981166037701891</v>
      </c>
      <c r="AA2337" s="382">
        <v>0.65238025721200321</v>
      </c>
      <c r="AB2337" s="382">
        <v>0</v>
      </c>
      <c r="AC2337" s="382">
        <v>29.373062577893609</v>
      </c>
      <c r="AD2337" s="382"/>
      <c r="AE2337" s="382"/>
      <c r="AF2337" s="382">
        <v>8.6132644272179135</v>
      </c>
      <c r="AG2337" s="382">
        <v>6.6186438425347562</v>
      </c>
      <c r="AH2337" s="382">
        <v>1</v>
      </c>
      <c r="AI2337" s="382">
        <v>100</v>
      </c>
      <c r="AJ2337" s="382">
        <v>71.509000000000015</v>
      </c>
      <c r="AK2337" s="382">
        <v>13.273229786256296</v>
      </c>
    </row>
    <row r="2338" spans="1:37" ht="15.6">
      <c r="A2338" s="382">
        <v>17</v>
      </c>
      <c r="B2338" s="382">
        <v>39</v>
      </c>
      <c r="C2338" s="382">
        <v>2024</v>
      </c>
      <c r="D2338" s="382">
        <v>3</v>
      </c>
      <c r="E2338" s="382">
        <v>99</v>
      </c>
      <c r="F2338" s="382">
        <v>99</v>
      </c>
      <c r="G2338" s="382">
        <v>99</v>
      </c>
      <c r="H2338" s="382">
        <v>99</v>
      </c>
      <c r="I2338" s="382">
        <v>99</v>
      </c>
      <c r="J2338" s="382">
        <v>999</v>
      </c>
      <c r="K2338" s="382">
        <v>99</v>
      </c>
      <c r="L2338" s="382">
        <v>99</v>
      </c>
      <c r="M2338" s="382">
        <v>4</v>
      </c>
      <c r="N2338" s="382">
        <v>99</v>
      </c>
      <c r="O2338" s="382">
        <v>99</v>
      </c>
      <c r="P2338" s="382">
        <v>99</v>
      </c>
      <c r="Q2338" s="382">
        <v>33</v>
      </c>
      <c r="R2338" s="382">
        <v>252</v>
      </c>
      <c r="S2338" s="382">
        <v>5.4087301587301582</v>
      </c>
      <c r="T2338" s="382">
        <v>4</v>
      </c>
      <c r="U2338" s="382">
        <v>6.3456349206349199</v>
      </c>
      <c r="V2338" s="382">
        <v>0</v>
      </c>
      <c r="W2338" s="382">
        <v>0</v>
      </c>
      <c r="X2338" s="382">
        <v>0</v>
      </c>
      <c r="Y2338" s="382">
        <v>0</v>
      </c>
      <c r="Z2338" s="382">
        <v>1.691628780261538</v>
      </c>
      <c r="AA2338" s="382">
        <v>1.0817768922684594</v>
      </c>
      <c r="AB2338" s="382">
        <v>0</v>
      </c>
      <c r="AC2338" s="382">
        <v>36.408799837779902</v>
      </c>
      <c r="AD2338" s="382"/>
      <c r="AE2338" s="382"/>
      <c r="AF2338" s="382">
        <v>9.9173553719008289</v>
      </c>
      <c r="AG2338" s="382">
        <v>9.245169570898323</v>
      </c>
      <c r="AH2338" s="382">
        <v>0</v>
      </c>
      <c r="AI2338" s="382">
        <v>252</v>
      </c>
      <c r="AJ2338" s="382">
        <v>75.603174603174622</v>
      </c>
      <c r="AK2338" s="382">
        <v>14.459989384271671</v>
      </c>
    </row>
    <row r="2339" spans="1:37" ht="15.6">
      <c r="A2339" s="382">
        <v>17</v>
      </c>
      <c r="B2339" s="382">
        <v>40</v>
      </c>
      <c r="C2339" s="382">
        <v>2024</v>
      </c>
      <c r="D2339" s="382">
        <v>4</v>
      </c>
      <c r="E2339" s="382">
        <v>99</v>
      </c>
      <c r="F2339" s="382">
        <v>99</v>
      </c>
      <c r="G2339" s="382">
        <v>99</v>
      </c>
      <c r="H2339" s="382">
        <v>99</v>
      </c>
      <c r="I2339" s="382">
        <v>99</v>
      </c>
      <c r="J2339" s="382">
        <v>999</v>
      </c>
      <c r="K2339" s="382">
        <v>99</v>
      </c>
      <c r="L2339" s="382">
        <v>99</v>
      </c>
      <c r="M2339" s="382">
        <v>4</v>
      </c>
      <c r="N2339" s="382">
        <v>99</v>
      </c>
      <c r="O2339" s="382">
        <v>99</v>
      </c>
      <c r="P2339" s="382">
        <v>99</v>
      </c>
      <c r="Q2339" s="382">
        <v>58</v>
      </c>
      <c r="R2339" s="382">
        <v>639</v>
      </c>
      <c r="S2339" s="382">
        <v>5.1298904538341157</v>
      </c>
      <c r="T2339" s="382">
        <v>4</v>
      </c>
      <c r="U2339" s="382">
        <v>6.4403755868544623</v>
      </c>
      <c r="V2339" s="382">
        <v>0</v>
      </c>
      <c r="W2339" s="382">
        <v>0</v>
      </c>
      <c r="X2339" s="382">
        <v>0</v>
      </c>
      <c r="Y2339" s="382">
        <v>0</v>
      </c>
      <c r="Z2339" s="382">
        <v>1.2613294461046007</v>
      </c>
      <c r="AA2339" s="382">
        <v>0.9346562491732312</v>
      </c>
      <c r="AB2339" s="382">
        <v>0</v>
      </c>
      <c r="AC2339" s="382">
        <v>28.905102647233271</v>
      </c>
      <c r="AD2339" s="382"/>
      <c r="AE2339" s="382"/>
      <c r="AF2339" s="382">
        <v>20.317965023847375</v>
      </c>
      <c r="AG2339" s="382">
        <v>19.733681136626281</v>
      </c>
      <c r="AH2339" s="382">
        <v>0.93896713615023508</v>
      </c>
      <c r="AI2339" s="382">
        <v>636</v>
      </c>
      <c r="AJ2339" s="382">
        <v>75.839937106918256</v>
      </c>
      <c r="AK2339" s="382">
        <v>14.677081626800256</v>
      </c>
    </row>
    <row r="2340" spans="1:37" ht="15.6">
      <c r="A2340" s="382">
        <v>17</v>
      </c>
      <c r="B2340" s="382">
        <v>41</v>
      </c>
      <c r="C2340" s="382">
        <v>2024</v>
      </c>
      <c r="D2340" s="382">
        <v>5</v>
      </c>
      <c r="E2340" s="382">
        <v>99</v>
      </c>
      <c r="F2340" s="382">
        <v>99</v>
      </c>
      <c r="G2340" s="382">
        <v>99</v>
      </c>
      <c r="H2340" s="382">
        <v>99</v>
      </c>
      <c r="I2340" s="382">
        <v>99</v>
      </c>
      <c r="J2340" s="382">
        <v>999</v>
      </c>
      <c r="K2340" s="382">
        <v>99</v>
      </c>
      <c r="L2340" s="382">
        <v>99</v>
      </c>
      <c r="M2340" s="382">
        <v>4</v>
      </c>
      <c r="N2340" s="382">
        <v>99</v>
      </c>
      <c r="O2340" s="382">
        <v>99</v>
      </c>
      <c r="P2340" s="382">
        <v>99</v>
      </c>
      <c r="Q2340" s="382">
        <v>39</v>
      </c>
      <c r="R2340" s="382">
        <v>239</v>
      </c>
      <c r="S2340" s="382">
        <v>5.2677824267782407</v>
      </c>
      <c r="T2340" s="382">
        <v>4</v>
      </c>
      <c r="U2340" s="382">
        <v>6.5523012552301267</v>
      </c>
      <c r="V2340" s="382">
        <v>0</v>
      </c>
      <c r="W2340" s="382">
        <v>0</v>
      </c>
      <c r="X2340" s="382">
        <v>0.41841004184100405</v>
      </c>
      <c r="Y2340" s="382">
        <v>0</v>
      </c>
      <c r="Z2340" s="382">
        <v>2.4292639124037554</v>
      </c>
      <c r="AA2340" s="382">
        <v>1.0285911164692545</v>
      </c>
      <c r="AB2340" s="382">
        <v>0</v>
      </c>
      <c r="AC2340" s="382">
        <v>60.994044791024749</v>
      </c>
      <c r="AD2340" s="382"/>
      <c r="AE2340" s="382"/>
      <c r="AF2340" s="382">
        <v>15.389568576947839</v>
      </c>
      <c r="AG2340" s="382">
        <v>14.762860940637461</v>
      </c>
      <c r="AH2340" s="382">
        <v>2.0920502092050204</v>
      </c>
      <c r="AI2340" s="382">
        <v>220</v>
      </c>
      <c r="AJ2340" s="382">
        <v>76.820909090909055</v>
      </c>
      <c r="AK2340" s="382">
        <v>13.910019429381336</v>
      </c>
    </row>
    <row r="2341" spans="1:37" ht="15.6">
      <c r="A2341" s="382">
        <v>17</v>
      </c>
      <c r="B2341" s="382">
        <v>42</v>
      </c>
      <c r="C2341" s="382">
        <v>2024</v>
      </c>
      <c r="D2341" s="382">
        <v>6</v>
      </c>
      <c r="E2341" s="382">
        <v>99</v>
      </c>
      <c r="F2341" s="382">
        <v>99</v>
      </c>
      <c r="G2341" s="382">
        <v>99</v>
      </c>
      <c r="H2341" s="382">
        <v>99</v>
      </c>
      <c r="I2341" s="382">
        <v>99</v>
      </c>
      <c r="J2341" s="382">
        <v>999</v>
      </c>
      <c r="K2341" s="382">
        <v>99</v>
      </c>
      <c r="L2341" s="382">
        <v>99</v>
      </c>
      <c r="M2341" s="382">
        <v>4</v>
      </c>
      <c r="N2341" s="382">
        <v>99</v>
      </c>
      <c r="O2341" s="382">
        <v>99</v>
      </c>
      <c r="P2341" s="382">
        <v>99</v>
      </c>
      <c r="Q2341" s="382">
        <v>40</v>
      </c>
      <c r="R2341" s="382">
        <v>193</v>
      </c>
      <c r="S2341" s="382">
        <v>5.5699481865284959</v>
      </c>
      <c r="T2341" s="382">
        <v>4</v>
      </c>
      <c r="U2341" s="382">
        <v>7.6435233160621747</v>
      </c>
      <c r="V2341" s="382">
        <v>0</v>
      </c>
      <c r="W2341" s="382">
        <v>0</v>
      </c>
      <c r="X2341" s="382">
        <v>0.51813471502590691</v>
      </c>
      <c r="Y2341" s="382">
        <v>0</v>
      </c>
      <c r="Z2341" s="382">
        <v>1.8994332453659579</v>
      </c>
      <c r="AA2341" s="382">
        <v>0.99038303021515761</v>
      </c>
      <c r="AB2341" s="382">
        <v>0</v>
      </c>
      <c r="AC2341" s="382">
        <v>47.405389049172008</v>
      </c>
      <c r="AD2341" s="382"/>
      <c r="AE2341" s="382"/>
      <c r="AF2341" s="382">
        <v>17.95348837209302</v>
      </c>
      <c r="AG2341" s="382">
        <v>17.202094289678978</v>
      </c>
      <c r="AH2341" s="382">
        <v>1.0362694300518138</v>
      </c>
      <c r="AI2341" s="382">
        <v>179</v>
      </c>
      <c r="AJ2341" s="382">
        <v>80.163128491620128</v>
      </c>
      <c r="AK2341" s="382">
        <v>14.594695677549563</v>
      </c>
    </row>
    <row r="2342" spans="1:37" ht="15.6">
      <c r="A2342" s="382">
        <v>17</v>
      </c>
      <c r="B2342" s="382">
        <v>43</v>
      </c>
      <c r="C2342" s="382">
        <v>2024</v>
      </c>
      <c r="D2342" s="382">
        <v>7</v>
      </c>
      <c r="E2342" s="382">
        <v>99</v>
      </c>
      <c r="F2342" s="382">
        <v>99</v>
      </c>
      <c r="G2342" s="382">
        <v>99</v>
      </c>
      <c r="H2342" s="382">
        <v>99</v>
      </c>
      <c r="I2342" s="382">
        <v>99</v>
      </c>
      <c r="J2342" s="382">
        <v>999</v>
      </c>
      <c r="K2342" s="382">
        <v>99</v>
      </c>
      <c r="L2342" s="382">
        <v>99</v>
      </c>
      <c r="M2342" s="382">
        <v>4</v>
      </c>
      <c r="N2342" s="382">
        <v>99</v>
      </c>
      <c r="O2342" s="382">
        <v>99</v>
      </c>
      <c r="P2342" s="382">
        <v>99</v>
      </c>
      <c r="Q2342" s="382">
        <v>21</v>
      </c>
      <c r="R2342" s="382">
        <v>114</v>
      </c>
      <c r="S2342" s="382">
        <v>5.8596491228070162</v>
      </c>
      <c r="T2342" s="382">
        <v>4</v>
      </c>
      <c r="U2342" s="382">
        <v>8.496491228070175</v>
      </c>
      <c r="V2342" s="382">
        <v>0</v>
      </c>
      <c r="W2342" s="382">
        <v>0</v>
      </c>
      <c r="X2342" s="382">
        <v>2.6315789473684221</v>
      </c>
      <c r="Y2342" s="382">
        <v>0</v>
      </c>
      <c r="Z2342" s="382">
        <v>2.6752907638190848</v>
      </c>
      <c r="AA2342" s="382">
        <v>1.0502897927786539</v>
      </c>
      <c r="AB2342" s="382">
        <v>0</v>
      </c>
      <c r="AC2342" s="382">
        <v>60.016061355276285</v>
      </c>
      <c r="AD2342" s="382"/>
      <c r="AE2342" s="382"/>
      <c r="AF2342" s="382">
        <v>20.320855614973265</v>
      </c>
      <c r="AG2342" s="382">
        <v>21.224471908142696</v>
      </c>
      <c r="AH2342" s="382">
        <v>3.5087719298245608</v>
      </c>
      <c r="AI2342" s="382">
        <v>114</v>
      </c>
      <c r="AJ2342" s="382">
        <v>82.885964912280656</v>
      </c>
      <c r="AK2342" s="382">
        <v>14.518301490287172</v>
      </c>
    </row>
    <row r="2343" spans="1:37" ht="15.6">
      <c r="A2343" s="382">
        <v>17</v>
      </c>
      <c r="B2343" s="382">
        <v>44</v>
      </c>
      <c r="C2343" s="382">
        <v>2024</v>
      </c>
      <c r="D2343" s="382">
        <v>8</v>
      </c>
      <c r="E2343" s="382">
        <v>99</v>
      </c>
      <c r="F2343" s="382">
        <v>99</v>
      </c>
      <c r="G2343" s="382">
        <v>99</v>
      </c>
      <c r="H2343" s="382">
        <v>99</v>
      </c>
      <c r="I2343" s="382">
        <v>99</v>
      </c>
      <c r="J2343" s="382">
        <v>999</v>
      </c>
      <c r="K2343" s="382">
        <v>99</v>
      </c>
      <c r="L2343" s="382">
        <v>99</v>
      </c>
      <c r="M2343" s="382">
        <v>4</v>
      </c>
      <c r="N2343" s="382">
        <v>99</v>
      </c>
      <c r="O2343" s="382">
        <v>99</v>
      </c>
      <c r="P2343" s="382">
        <v>99</v>
      </c>
      <c r="Q2343" s="382">
        <v>63</v>
      </c>
      <c r="R2343" s="382">
        <v>255</v>
      </c>
      <c r="S2343" s="382">
        <v>6.0313725490196051</v>
      </c>
      <c r="T2343" s="382">
        <v>4</v>
      </c>
      <c r="U2343" s="382">
        <v>9.4713725490196126</v>
      </c>
      <c r="V2343" s="382">
        <v>0</v>
      </c>
      <c r="W2343" s="382">
        <v>0</v>
      </c>
      <c r="X2343" s="382">
        <v>0.39215686274509798</v>
      </c>
      <c r="Y2343" s="382">
        <v>0</v>
      </c>
      <c r="Z2343" s="382">
        <v>2.0118482572566818</v>
      </c>
      <c r="AA2343" s="382">
        <v>0.88061702879475778</v>
      </c>
      <c r="AB2343" s="382">
        <v>0</v>
      </c>
      <c r="AC2343" s="382">
        <v>39.982048701850992</v>
      </c>
      <c r="AD2343" s="382"/>
      <c r="AE2343" s="382"/>
      <c r="AF2343" s="382">
        <v>25.70564516129032</v>
      </c>
      <c r="AG2343" s="382">
        <v>26.041015245940528</v>
      </c>
      <c r="AH2343" s="382">
        <v>1.5686274509803919</v>
      </c>
      <c r="AI2343" s="382">
        <v>254</v>
      </c>
      <c r="AJ2343" s="382">
        <v>86.718110236220511</v>
      </c>
      <c r="AK2343" s="382">
        <v>14.44443974119898</v>
      </c>
    </row>
    <row r="2344" spans="1:37" ht="15.6">
      <c r="A2344" s="382">
        <v>17</v>
      </c>
      <c r="B2344" s="382">
        <v>45</v>
      </c>
      <c r="C2344" s="382">
        <v>2024</v>
      </c>
      <c r="D2344" s="382">
        <v>9</v>
      </c>
      <c r="E2344" s="382">
        <v>99</v>
      </c>
      <c r="F2344" s="382">
        <v>99</v>
      </c>
      <c r="G2344" s="382">
        <v>99</v>
      </c>
      <c r="H2344" s="382">
        <v>99</v>
      </c>
      <c r="I2344" s="382">
        <v>99</v>
      </c>
      <c r="J2344" s="382">
        <v>999</v>
      </c>
      <c r="K2344" s="382">
        <v>99</v>
      </c>
      <c r="L2344" s="382">
        <v>99</v>
      </c>
      <c r="M2344" s="382">
        <v>4</v>
      </c>
      <c r="N2344" s="382">
        <v>99</v>
      </c>
      <c r="O2344" s="382">
        <v>99</v>
      </c>
      <c r="P2344" s="382">
        <v>99</v>
      </c>
      <c r="Q2344" s="382">
        <v>94</v>
      </c>
      <c r="R2344" s="382">
        <v>439</v>
      </c>
      <c r="S2344" s="382">
        <v>6.0045558086560362</v>
      </c>
      <c r="T2344" s="382">
        <v>4</v>
      </c>
      <c r="U2344" s="382">
        <v>10.786788154897499</v>
      </c>
      <c r="V2344" s="382">
        <v>0</v>
      </c>
      <c r="W2344" s="382">
        <v>0</v>
      </c>
      <c r="X2344" s="382">
        <v>5.9225512528473807</v>
      </c>
      <c r="Y2344" s="382">
        <v>0.22779043280182223</v>
      </c>
      <c r="Z2344" s="382">
        <v>3.0309126298361408</v>
      </c>
      <c r="AA2344" s="382">
        <v>1.0757112266964344</v>
      </c>
      <c r="AB2344" s="382">
        <v>0</v>
      </c>
      <c r="AC2344" s="382">
        <v>34.250197299844679</v>
      </c>
      <c r="AD2344" s="382"/>
      <c r="AE2344" s="382"/>
      <c r="AF2344" s="382">
        <v>28.104993597951346</v>
      </c>
      <c r="AG2344" s="382">
        <v>27.984185986041567</v>
      </c>
      <c r="AH2344" s="382">
        <v>2.7334851936218678</v>
      </c>
      <c r="AI2344" s="382">
        <v>423</v>
      </c>
      <c r="AJ2344" s="382">
        <v>90.515366430260002</v>
      </c>
      <c r="AK2344" s="382">
        <v>14.472596414948653</v>
      </c>
    </row>
    <row r="2345" spans="1:37" ht="15.6">
      <c r="A2345" s="382">
        <v>17</v>
      </c>
      <c r="B2345" s="382">
        <v>46</v>
      </c>
      <c r="C2345" s="382">
        <v>2024</v>
      </c>
      <c r="D2345" s="382">
        <v>10</v>
      </c>
      <c r="E2345" s="382">
        <v>99</v>
      </c>
      <c r="F2345" s="382">
        <v>99</v>
      </c>
      <c r="G2345" s="382">
        <v>99</v>
      </c>
      <c r="H2345" s="382">
        <v>99</v>
      </c>
      <c r="I2345" s="382">
        <v>99</v>
      </c>
      <c r="J2345" s="382">
        <v>999</v>
      </c>
      <c r="K2345" s="382">
        <v>99</v>
      </c>
      <c r="L2345" s="382">
        <v>99</v>
      </c>
      <c r="M2345" s="382">
        <v>4</v>
      </c>
      <c r="N2345" s="382">
        <v>99</v>
      </c>
      <c r="O2345" s="382">
        <v>99</v>
      </c>
      <c r="P2345" s="382">
        <v>99</v>
      </c>
      <c r="Q2345" s="382">
        <v>175</v>
      </c>
      <c r="R2345" s="382">
        <v>708</v>
      </c>
      <c r="S2345" s="382">
        <v>6.0395480225988711</v>
      </c>
      <c r="T2345" s="382">
        <v>4</v>
      </c>
      <c r="U2345" s="382">
        <v>10.318502824858752</v>
      </c>
      <c r="V2345" s="382">
        <v>0</v>
      </c>
      <c r="W2345" s="382">
        <v>0</v>
      </c>
      <c r="X2345" s="382">
        <v>3.3898305084745752</v>
      </c>
      <c r="Y2345" s="382">
        <v>0</v>
      </c>
      <c r="Z2345" s="382">
        <v>2.8465281690550088</v>
      </c>
      <c r="AA2345" s="382">
        <v>1.0257232912889784</v>
      </c>
      <c r="AB2345" s="382">
        <v>0</v>
      </c>
      <c r="AC2345" s="382">
        <v>44.557344195623827</v>
      </c>
      <c r="AD2345" s="382"/>
      <c r="AE2345" s="382"/>
      <c r="AF2345" s="382">
        <v>27.209838585703313</v>
      </c>
      <c r="AG2345" s="382">
        <v>26.588755964317819</v>
      </c>
      <c r="AH2345" s="382">
        <v>1.5536723163841812</v>
      </c>
      <c r="AI2345" s="382">
        <v>688</v>
      </c>
      <c r="AJ2345" s="382">
        <v>88.414098837209295</v>
      </c>
      <c r="AK2345" s="382">
        <v>14.661925096509547</v>
      </c>
    </row>
    <row r="2346" spans="1:37" ht="15.6">
      <c r="A2346" s="382">
        <v>17</v>
      </c>
      <c r="B2346" s="382">
        <v>47</v>
      </c>
      <c r="C2346" s="382">
        <v>2024</v>
      </c>
      <c r="D2346" s="382">
        <v>11</v>
      </c>
      <c r="E2346" s="382">
        <v>99</v>
      </c>
      <c r="F2346" s="382">
        <v>99</v>
      </c>
      <c r="G2346" s="382">
        <v>99</v>
      </c>
      <c r="H2346" s="382">
        <v>99</v>
      </c>
      <c r="I2346" s="382">
        <v>99</v>
      </c>
      <c r="J2346" s="382">
        <v>999</v>
      </c>
      <c r="K2346" s="382">
        <v>99</v>
      </c>
      <c r="L2346" s="382">
        <v>99</v>
      </c>
      <c r="M2346" s="382">
        <v>4</v>
      </c>
      <c r="N2346" s="382">
        <v>99</v>
      </c>
      <c r="O2346" s="382">
        <v>99</v>
      </c>
      <c r="P2346" s="382">
        <v>99</v>
      </c>
      <c r="Q2346" s="382">
        <v>61</v>
      </c>
      <c r="R2346" s="382">
        <v>212</v>
      </c>
      <c r="S2346" s="382">
        <v>5.896226415094338</v>
      </c>
      <c r="T2346" s="382">
        <v>4</v>
      </c>
      <c r="U2346" s="382">
        <v>9.9033018867924518</v>
      </c>
      <c r="V2346" s="382">
        <v>0</v>
      </c>
      <c r="W2346" s="382">
        <v>0</v>
      </c>
      <c r="X2346" s="382">
        <v>3.301886792452831</v>
      </c>
      <c r="Y2346" s="382">
        <v>0</v>
      </c>
      <c r="Z2346" s="382">
        <v>2.7953024009287306</v>
      </c>
      <c r="AA2346" s="382">
        <v>0.80598287920177891</v>
      </c>
      <c r="AB2346" s="382">
        <v>0</v>
      </c>
      <c r="AC2346" s="382">
        <v>53.089901522283917</v>
      </c>
      <c r="AD2346" s="382"/>
      <c r="AE2346" s="382"/>
      <c r="AF2346" s="382">
        <v>22.245540398740818</v>
      </c>
      <c r="AG2346" s="382">
        <v>21.971869309500391</v>
      </c>
      <c r="AH2346" s="382">
        <v>7.5471698113207522</v>
      </c>
      <c r="AI2346" s="382">
        <v>204</v>
      </c>
      <c r="AJ2346" s="382">
        <v>87.757843137254881</v>
      </c>
      <c r="AK2346" s="382">
        <v>14.127992905205703</v>
      </c>
    </row>
    <row r="2347" spans="1:37" ht="15.6">
      <c r="A2347" s="382">
        <v>17</v>
      </c>
      <c r="B2347" s="382">
        <v>48</v>
      </c>
      <c r="C2347" s="382">
        <v>2024</v>
      </c>
      <c r="D2347" s="382">
        <v>12</v>
      </c>
      <c r="E2347" s="382">
        <v>99</v>
      </c>
      <c r="F2347" s="382">
        <v>99</v>
      </c>
      <c r="G2347" s="382">
        <v>99</v>
      </c>
      <c r="H2347" s="382">
        <v>99</v>
      </c>
      <c r="I2347" s="382">
        <v>99</v>
      </c>
      <c r="J2347" s="382">
        <v>999</v>
      </c>
      <c r="K2347" s="382">
        <v>99</v>
      </c>
      <c r="L2347" s="382">
        <v>99</v>
      </c>
      <c r="M2347" s="382">
        <v>4</v>
      </c>
      <c r="N2347" s="382">
        <v>99</v>
      </c>
      <c r="O2347" s="382">
        <v>99</v>
      </c>
      <c r="P2347" s="382">
        <v>99</v>
      </c>
      <c r="Q2347" s="382">
        <v>11</v>
      </c>
      <c r="R2347" s="382">
        <v>20</v>
      </c>
      <c r="S2347" s="382">
        <v>6.05</v>
      </c>
      <c r="T2347" s="382">
        <v>4</v>
      </c>
      <c r="U2347" s="382">
        <v>9.9749999999999996</v>
      </c>
      <c r="V2347" s="382">
        <v>0</v>
      </c>
      <c r="W2347" s="382">
        <v>0</v>
      </c>
      <c r="X2347" s="382">
        <v>5</v>
      </c>
      <c r="Y2347" s="382">
        <v>0</v>
      </c>
      <c r="Z2347" s="382">
        <v>2.5715510883511565</v>
      </c>
      <c r="AA2347" s="382">
        <v>1.5644487847162023</v>
      </c>
      <c r="AB2347" s="382">
        <v>0</v>
      </c>
      <c r="AC2347" s="382">
        <v>9.1037668410449637</v>
      </c>
      <c r="AD2347" s="382"/>
      <c r="AE2347" s="382"/>
      <c r="AF2347" s="382">
        <v>21.739130434782609</v>
      </c>
      <c r="AG2347" s="382">
        <v>20.434292737887944</v>
      </c>
      <c r="AH2347" s="382">
        <v>5</v>
      </c>
      <c r="AI2347" s="382">
        <v>19</v>
      </c>
      <c r="AJ2347" s="382">
        <v>86.021052631578911</v>
      </c>
      <c r="AK2347" s="382">
        <v>15.193664111321151</v>
      </c>
    </row>
    <row r="2348" spans="1:37" ht="15.6">
      <c r="A2348" s="382">
        <v>17</v>
      </c>
      <c r="B2348" s="382">
        <v>49</v>
      </c>
      <c r="C2348" s="382">
        <v>2024</v>
      </c>
      <c r="D2348" s="382">
        <v>1</v>
      </c>
      <c r="E2348" s="382">
        <v>99</v>
      </c>
      <c r="F2348" s="382">
        <v>99</v>
      </c>
      <c r="G2348" s="382">
        <v>99</v>
      </c>
      <c r="H2348" s="382">
        <v>99</v>
      </c>
      <c r="I2348" s="382">
        <v>99</v>
      </c>
      <c r="J2348" s="382">
        <v>999</v>
      </c>
      <c r="K2348" s="382">
        <v>99</v>
      </c>
      <c r="L2348" s="382">
        <v>99</v>
      </c>
      <c r="M2348" s="382">
        <v>5</v>
      </c>
      <c r="N2348" s="382">
        <v>99</v>
      </c>
      <c r="O2348" s="382">
        <v>99</v>
      </c>
      <c r="P2348" s="382">
        <v>99</v>
      </c>
      <c r="Q2348" s="382">
        <v>24</v>
      </c>
      <c r="R2348" s="382">
        <v>155</v>
      </c>
      <c r="S2348" s="382">
        <v>5.4903225806451603</v>
      </c>
      <c r="T2348" s="382">
        <v>5</v>
      </c>
      <c r="U2348" s="382">
        <v>9.630967741935482</v>
      </c>
      <c r="V2348" s="382">
        <v>0</v>
      </c>
      <c r="W2348" s="382">
        <v>0</v>
      </c>
      <c r="X2348" s="382">
        <v>4.5161290322580641</v>
      </c>
      <c r="Y2348" s="382">
        <v>0.64516129032258052</v>
      </c>
      <c r="Z2348" s="382">
        <v>3.0834326858213901</v>
      </c>
      <c r="AA2348" s="382">
        <v>1.2253649459570968</v>
      </c>
      <c r="AB2348" s="382">
        <v>0</v>
      </c>
      <c r="AC2348" s="382">
        <v>3.4400673300329441</v>
      </c>
      <c r="AD2348" s="382"/>
      <c r="AE2348" s="382"/>
      <c r="AF2348" s="382">
        <v>75.609756097560989</v>
      </c>
      <c r="AG2348" s="382">
        <v>77.65293383270911</v>
      </c>
      <c r="AH2348" s="382">
        <v>4.5161290322580641</v>
      </c>
      <c r="AI2348" s="382">
        <v>22</v>
      </c>
      <c r="AJ2348" s="382">
        <v>83.159090909090892</v>
      </c>
      <c r="AK2348" s="382">
        <v>16.67420378496077</v>
      </c>
    </row>
    <row r="2349" spans="1:37" ht="15.6">
      <c r="A2349" s="382">
        <v>17</v>
      </c>
      <c r="B2349" s="382">
        <v>50</v>
      </c>
      <c r="C2349" s="382">
        <v>2024</v>
      </c>
      <c r="D2349" s="382">
        <v>2</v>
      </c>
      <c r="E2349" s="382">
        <v>99</v>
      </c>
      <c r="F2349" s="382">
        <v>99</v>
      </c>
      <c r="G2349" s="382">
        <v>99</v>
      </c>
      <c r="H2349" s="382">
        <v>99</v>
      </c>
      <c r="I2349" s="382">
        <v>99</v>
      </c>
      <c r="J2349" s="382">
        <v>999</v>
      </c>
      <c r="K2349" s="382">
        <v>99</v>
      </c>
      <c r="L2349" s="382">
        <v>99</v>
      </c>
      <c r="M2349" s="382">
        <v>5</v>
      </c>
      <c r="N2349" s="382">
        <v>99</v>
      </c>
      <c r="O2349" s="382">
        <v>99</v>
      </c>
      <c r="P2349" s="382">
        <v>99</v>
      </c>
      <c r="Q2349" s="382">
        <v>43</v>
      </c>
      <c r="R2349" s="382">
        <v>680</v>
      </c>
      <c r="S2349" s="382">
        <v>5.901470588235294</v>
      </c>
      <c r="T2349" s="382">
        <v>5</v>
      </c>
      <c r="U2349" s="382">
        <v>6.6847058823529446</v>
      </c>
      <c r="V2349" s="382">
        <v>0.14705882352941177</v>
      </c>
      <c r="W2349" s="382">
        <v>0</v>
      </c>
      <c r="X2349" s="382">
        <v>0.29411764705882354</v>
      </c>
      <c r="Y2349" s="382">
        <v>0.29411764705882354</v>
      </c>
      <c r="Z2349" s="382">
        <v>2.4198872546586796</v>
      </c>
      <c r="AA2349" s="382">
        <v>1.3407628038522601</v>
      </c>
      <c r="AB2349" s="382">
        <v>0</v>
      </c>
      <c r="AC2349" s="382">
        <v>5.7597697904028813</v>
      </c>
      <c r="AD2349" s="382"/>
      <c r="AE2349" s="382"/>
      <c r="AF2349" s="382">
        <v>58.570198105081829</v>
      </c>
      <c r="AG2349" s="382">
        <v>60.413067169931693</v>
      </c>
      <c r="AH2349" s="382">
        <v>1.1764705882352939</v>
      </c>
      <c r="AI2349" s="382">
        <v>594</v>
      </c>
      <c r="AJ2349" s="382">
        <v>73.974074074074011</v>
      </c>
      <c r="AK2349" s="382">
        <v>15.604602744773462</v>
      </c>
    </row>
    <row r="2350" spans="1:37" ht="15.6">
      <c r="A2350" s="382">
        <v>17</v>
      </c>
      <c r="B2350" s="382">
        <v>51</v>
      </c>
      <c r="C2350" s="382">
        <v>2024</v>
      </c>
      <c r="D2350" s="382">
        <v>3</v>
      </c>
      <c r="E2350" s="382">
        <v>99</v>
      </c>
      <c r="F2350" s="382">
        <v>99</v>
      </c>
      <c r="G2350" s="382">
        <v>99</v>
      </c>
      <c r="H2350" s="382">
        <v>99</v>
      </c>
      <c r="I2350" s="382">
        <v>99</v>
      </c>
      <c r="J2350" s="382">
        <v>999</v>
      </c>
      <c r="K2350" s="382">
        <v>99</v>
      </c>
      <c r="L2350" s="382">
        <v>99</v>
      </c>
      <c r="M2350" s="382">
        <v>5</v>
      </c>
      <c r="N2350" s="382">
        <v>99</v>
      </c>
      <c r="O2350" s="382">
        <v>99</v>
      </c>
      <c r="P2350" s="382">
        <v>99</v>
      </c>
      <c r="Q2350" s="382">
        <v>67</v>
      </c>
      <c r="R2350" s="382">
        <v>1331</v>
      </c>
      <c r="S2350" s="382">
        <v>5.5499624342599549</v>
      </c>
      <c r="T2350" s="382">
        <v>4.996243425995492</v>
      </c>
      <c r="U2350" s="382">
        <v>6.6912847483095428</v>
      </c>
      <c r="V2350" s="382">
        <v>0</v>
      </c>
      <c r="W2350" s="382">
        <v>0</v>
      </c>
      <c r="X2350" s="382">
        <v>0.67618332081141996</v>
      </c>
      <c r="Y2350" s="382">
        <v>0</v>
      </c>
      <c r="Z2350" s="382">
        <v>2.0698615289726998</v>
      </c>
      <c r="AA2350" s="382">
        <v>1.1996203688637164</v>
      </c>
      <c r="AB2350" s="382">
        <v>0.1369991174215682</v>
      </c>
      <c r="AC2350" s="382">
        <v>31.827522834139256</v>
      </c>
      <c r="AD2350" s="382">
        <v>1.1807266391308151</v>
      </c>
      <c r="AE2350" s="382">
        <v>12.685873950507203</v>
      </c>
      <c r="AF2350" s="382">
        <v>52.380952380952387</v>
      </c>
      <c r="AG2350" s="382">
        <v>51.490466334424127</v>
      </c>
      <c r="AH2350" s="382">
        <v>0.75131480090157776</v>
      </c>
      <c r="AI2350" s="382">
        <v>780</v>
      </c>
      <c r="AJ2350" s="382">
        <v>76.41615384615379</v>
      </c>
      <c r="AK2350" s="382">
        <v>15.332468570844037</v>
      </c>
    </row>
    <row r="2351" spans="1:37" ht="15.6">
      <c r="A2351" s="382">
        <v>17</v>
      </c>
      <c r="B2351" s="382">
        <v>52</v>
      </c>
      <c r="C2351" s="382">
        <v>2024</v>
      </c>
      <c r="D2351" s="382">
        <v>4</v>
      </c>
      <c r="E2351" s="382">
        <v>99</v>
      </c>
      <c r="F2351" s="382">
        <v>99</v>
      </c>
      <c r="G2351" s="382">
        <v>99</v>
      </c>
      <c r="H2351" s="382">
        <v>99</v>
      </c>
      <c r="I2351" s="382">
        <v>99</v>
      </c>
      <c r="J2351" s="382">
        <v>999</v>
      </c>
      <c r="K2351" s="382">
        <v>99</v>
      </c>
      <c r="L2351" s="382">
        <v>99</v>
      </c>
      <c r="M2351" s="382">
        <v>5</v>
      </c>
      <c r="N2351" s="382">
        <v>99</v>
      </c>
      <c r="O2351" s="382">
        <v>99</v>
      </c>
      <c r="P2351" s="382">
        <v>99</v>
      </c>
      <c r="Q2351" s="382">
        <v>77</v>
      </c>
      <c r="R2351" s="382">
        <v>1235</v>
      </c>
      <c r="S2351" s="382">
        <v>5.5263157894736841</v>
      </c>
      <c r="T2351" s="382">
        <v>5</v>
      </c>
      <c r="U2351" s="382">
        <v>6.7984615384615426</v>
      </c>
      <c r="V2351" s="382">
        <v>0</v>
      </c>
      <c r="W2351" s="382">
        <v>0</v>
      </c>
      <c r="X2351" s="382">
        <v>8.0971659919028313E-2</v>
      </c>
      <c r="Y2351" s="382">
        <v>0</v>
      </c>
      <c r="Z2351" s="382">
        <v>1.7098540499125636</v>
      </c>
      <c r="AA2351" s="382">
        <v>1.0124307291112165</v>
      </c>
      <c r="AB2351" s="382">
        <v>0</v>
      </c>
      <c r="AC2351" s="382">
        <v>20.187852303572896</v>
      </c>
      <c r="AD2351" s="382"/>
      <c r="AE2351" s="382"/>
      <c r="AF2351" s="382">
        <v>39.268680445151034</v>
      </c>
      <c r="AG2351" s="382">
        <v>40.259989354917593</v>
      </c>
      <c r="AH2351" s="382">
        <v>0.97165991902834004</v>
      </c>
      <c r="AI2351" s="382">
        <v>974</v>
      </c>
      <c r="AJ2351" s="382">
        <v>76.954722792607811</v>
      </c>
      <c r="AK2351" s="382">
        <v>15.095934437139078</v>
      </c>
    </row>
    <row r="2352" spans="1:37" ht="15.6">
      <c r="A2352" s="382">
        <v>17</v>
      </c>
      <c r="B2352" s="382">
        <v>53</v>
      </c>
      <c r="C2352" s="382">
        <v>2024</v>
      </c>
      <c r="D2352" s="382">
        <v>5</v>
      </c>
      <c r="E2352" s="382">
        <v>99</v>
      </c>
      <c r="F2352" s="382">
        <v>99</v>
      </c>
      <c r="G2352" s="382">
        <v>99</v>
      </c>
      <c r="H2352" s="382">
        <v>99</v>
      </c>
      <c r="I2352" s="382">
        <v>99</v>
      </c>
      <c r="J2352" s="382">
        <v>999</v>
      </c>
      <c r="K2352" s="382">
        <v>99</v>
      </c>
      <c r="L2352" s="382">
        <v>99</v>
      </c>
      <c r="M2352" s="382">
        <v>5</v>
      </c>
      <c r="N2352" s="382">
        <v>99</v>
      </c>
      <c r="O2352" s="382">
        <v>99</v>
      </c>
      <c r="P2352" s="382">
        <v>99</v>
      </c>
      <c r="Q2352" s="382">
        <v>59</v>
      </c>
      <c r="R2352" s="382">
        <v>735</v>
      </c>
      <c r="S2352" s="382">
        <v>5.7986394557823129</v>
      </c>
      <c r="T2352" s="382">
        <v>5</v>
      </c>
      <c r="U2352" s="382">
        <v>7.2612244897959117</v>
      </c>
      <c r="V2352" s="382">
        <v>0</v>
      </c>
      <c r="W2352" s="382">
        <v>0</v>
      </c>
      <c r="X2352" s="382">
        <v>0</v>
      </c>
      <c r="Y2352" s="382">
        <v>0</v>
      </c>
      <c r="Z2352" s="382">
        <v>2.2879170629678378</v>
      </c>
      <c r="AA2352" s="382">
        <v>1.0868406685045173</v>
      </c>
      <c r="AB2352" s="382">
        <v>0</v>
      </c>
      <c r="AC2352" s="382">
        <v>37.461247455856693</v>
      </c>
      <c r="AD2352" s="382"/>
      <c r="AE2352" s="382"/>
      <c r="AF2352" s="382">
        <v>47.327752736638757</v>
      </c>
      <c r="AG2352" s="382">
        <v>50.312508837919609</v>
      </c>
      <c r="AH2352" s="382">
        <v>2.0408163265306123</v>
      </c>
      <c r="AI2352" s="382">
        <v>666</v>
      </c>
      <c r="AJ2352" s="382">
        <v>78.001651651651642</v>
      </c>
      <c r="AK2352" s="382">
        <v>15.085937058588003</v>
      </c>
    </row>
    <row r="2353" spans="1:37" ht="15.6">
      <c r="A2353" s="382">
        <v>17</v>
      </c>
      <c r="B2353" s="382">
        <v>54</v>
      </c>
      <c r="C2353" s="382">
        <v>2024</v>
      </c>
      <c r="D2353" s="382">
        <v>6</v>
      </c>
      <c r="E2353" s="382">
        <v>99</v>
      </c>
      <c r="F2353" s="382">
        <v>99</v>
      </c>
      <c r="G2353" s="382">
        <v>99</v>
      </c>
      <c r="H2353" s="382">
        <v>99</v>
      </c>
      <c r="I2353" s="382">
        <v>99</v>
      </c>
      <c r="J2353" s="382">
        <v>999</v>
      </c>
      <c r="K2353" s="382">
        <v>99</v>
      </c>
      <c r="L2353" s="382">
        <v>99</v>
      </c>
      <c r="M2353" s="382">
        <v>5</v>
      </c>
      <c r="N2353" s="382">
        <v>99</v>
      </c>
      <c r="O2353" s="382">
        <v>99</v>
      </c>
      <c r="P2353" s="382">
        <v>99</v>
      </c>
      <c r="Q2353" s="382">
        <v>49</v>
      </c>
      <c r="R2353" s="382">
        <v>357</v>
      </c>
      <c r="S2353" s="382">
        <v>5.7422969187675053</v>
      </c>
      <c r="T2353" s="382">
        <v>5</v>
      </c>
      <c r="U2353" s="382">
        <v>9.031652661064431</v>
      </c>
      <c r="V2353" s="382">
        <v>0</v>
      </c>
      <c r="W2353" s="382">
        <v>0</v>
      </c>
      <c r="X2353" s="382">
        <v>0.28011204481792717</v>
      </c>
      <c r="Y2353" s="382">
        <v>0</v>
      </c>
      <c r="Z2353" s="382">
        <v>2.1149410630284495</v>
      </c>
      <c r="AA2353" s="382">
        <v>1.0901793809770912</v>
      </c>
      <c r="AB2353" s="382">
        <v>0</v>
      </c>
      <c r="AC2353" s="382">
        <v>26.218704594392545</v>
      </c>
      <c r="AD2353" s="382"/>
      <c r="AE2353" s="382"/>
      <c r="AF2353" s="382">
        <v>33.209302325581397</v>
      </c>
      <c r="AG2353" s="382">
        <v>37.598096948354097</v>
      </c>
      <c r="AH2353" s="382">
        <v>1.6806722689075622</v>
      </c>
      <c r="AI2353" s="382">
        <v>322</v>
      </c>
      <c r="AJ2353" s="382">
        <v>83.157763975155277</v>
      </c>
      <c r="AK2353" s="382">
        <v>15.223890323202683</v>
      </c>
    </row>
    <row r="2354" spans="1:37" ht="15.6">
      <c r="A2354" s="382">
        <v>17</v>
      </c>
      <c r="B2354" s="382">
        <v>55</v>
      </c>
      <c r="C2354" s="382">
        <v>2024</v>
      </c>
      <c r="D2354" s="382">
        <v>7</v>
      </c>
      <c r="E2354" s="382">
        <v>99</v>
      </c>
      <c r="F2354" s="382">
        <v>99</v>
      </c>
      <c r="G2354" s="382">
        <v>99</v>
      </c>
      <c r="H2354" s="382">
        <v>99</v>
      </c>
      <c r="I2354" s="382">
        <v>99</v>
      </c>
      <c r="J2354" s="382">
        <v>999</v>
      </c>
      <c r="K2354" s="382">
        <v>99</v>
      </c>
      <c r="L2354" s="382">
        <v>99</v>
      </c>
      <c r="M2354" s="382">
        <v>5</v>
      </c>
      <c r="N2354" s="382">
        <v>99</v>
      </c>
      <c r="O2354" s="382">
        <v>99</v>
      </c>
      <c r="P2354" s="382">
        <v>99</v>
      </c>
      <c r="Q2354" s="382">
        <v>25</v>
      </c>
      <c r="R2354" s="382">
        <v>119</v>
      </c>
      <c r="S2354" s="382">
        <v>6.117647058823529</v>
      </c>
      <c r="T2354" s="382">
        <v>5</v>
      </c>
      <c r="U2354" s="382">
        <v>9.0378151260504183</v>
      </c>
      <c r="V2354" s="382">
        <v>0</v>
      </c>
      <c r="W2354" s="382">
        <v>0</v>
      </c>
      <c r="X2354" s="382">
        <v>0.84033613445378108</v>
      </c>
      <c r="Y2354" s="382">
        <v>0</v>
      </c>
      <c r="Z2354" s="382">
        <v>2.3170174829383101</v>
      </c>
      <c r="AA2354" s="382">
        <v>0.99727755960650977</v>
      </c>
      <c r="AB2354" s="382">
        <v>0</v>
      </c>
      <c r="AC2354" s="382">
        <v>50.430356570109772</v>
      </c>
      <c r="AD2354" s="382"/>
      <c r="AE2354" s="382"/>
      <c r="AF2354" s="382">
        <v>21.212121212121215</v>
      </c>
      <c r="AG2354" s="382">
        <v>23.566920851958983</v>
      </c>
      <c r="AH2354" s="382">
        <v>4.201680672268906</v>
      </c>
      <c r="AI2354" s="382">
        <v>119</v>
      </c>
      <c r="AJ2354" s="382">
        <v>83.879831932773115</v>
      </c>
      <c r="AK2354" s="382">
        <v>15.132465323952257</v>
      </c>
    </row>
    <row r="2355" spans="1:37" ht="15.6">
      <c r="A2355" s="382">
        <v>17</v>
      </c>
      <c r="B2355" s="382">
        <v>56</v>
      </c>
      <c r="C2355" s="382">
        <v>2024</v>
      </c>
      <c r="D2355" s="382">
        <v>8</v>
      </c>
      <c r="E2355" s="382">
        <v>99</v>
      </c>
      <c r="F2355" s="382">
        <v>99</v>
      </c>
      <c r="G2355" s="382">
        <v>99</v>
      </c>
      <c r="H2355" s="382">
        <v>99</v>
      </c>
      <c r="I2355" s="382">
        <v>99</v>
      </c>
      <c r="J2355" s="382">
        <v>999</v>
      </c>
      <c r="K2355" s="382">
        <v>99</v>
      </c>
      <c r="L2355" s="382">
        <v>99</v>
      </c>
      <c r="M2355" s="382">
        <v>5</v>
      </c>
      <c r="N2355" s="382">
        <v>99</v>
      </c>
      <c r="O2355" s="382">
        <v>99</v>
      </c>
      <c r="P2355" s="382">
        <v>99</v>
      </c>
      <c r="Q2355" s="382">
        <v>57</v>
      </c>
      <c r="R2355" s="382">
        <v>190</v>
      </c>
      <c r="S2355" s="382">
        <v>6.46315789473684</v>
      </c>
      <c r="T2355" s="382">
        <v>4.8947368421052637</v>
      </c>
      <c r="U2355" s="382">
        <v>10.610526315789476</v>
      </c>
      <c r="V2355" s="382">
        <v>0</v>
      </c>
      <c r="W2355" s="382">
        <v>0</v>
      </c>
      <c r="X2355" s="382">
        <v>2.6315789473684221</v>
      </c>
      <c r="Y2355" s="382">
        <v>0</v>
      </c>
      <c r="Z2355" s="382">
        <v>2.3171885725780701</v>
      </c>
      <c r="AA2355" s="382">
        <v>1.1725862223109511</v>
      </c>
      <c r="AB2355" s="382">
        <v>0.71779903668346812</v>
      </c>
      <c r="AC2355" s="382">
        <v>44.120840841158341</v>
      </c>
      <c r="AD2355" s="382">
        <v>-5.9456147444522482</v>
      </c>
      <c r="AE2355" s="382">
        <v>21.425261363219001</v>
      </c>
      <c r="AF2355" s="382">
        <v>19.153225806451609</v>
      </c>
      <c r="AG2355" s="382">
        <v>21.736786492139824</v>
      </c>
      <c r="AH2355" s="382">
        <v>4.2105263157894726</v>
      </c>
      <c r="AI2355" s="382">
        <v>182</v>
      </c>
      <c r="AJ2355" s="382">
        <v>87.996153846153888</v>
      </c>
      <c r="AK2355" s="382">
        <v>15.499246447149098</v>
      </c>
    </row>
    <row r="2356" spans="1:37" ht="15.6">
      <c r="A2356" s="382">
        <v>17</v>
      </c>
      <c r="B2356" s="382">
        <v>57</v>
      </c>
      <c r="C2356" s="382">
        <v>2024</v>
      </c>
      <c r="D2356" s="382">
        <v>9</v>
      </c>
      <c r="E2356" s="382">
        <v>99</v>
      </c>
      <c r="F2356" s="382">
        <v>99</v>
      </c>
      <c r="G2356" s="382">
        <v>99</v>
      </c>
      <c r="H2356" s="382">
        <v>99</v>
      </c>
      <c r="I2356" s="382">
        <v>99</v>
      </c>
      <c r="J2356" s="382">
        <v>999</v>
      </c>
      <c r="K2356" s="382">
        <v>99</v>
      </c>
      <c r="L2356" s="382">
        <v>99</v>
      </c>
      <c r="M2356" s="382">
        <v>5</v>
      </c>
      <c r="N2356" s="382">
        <v>99</v>
      </c>
      <c r="O2356" s="382">
        <v>99</v>
      </c>
      <c r="P2356" s="382">
        <v>99</v>
      </c>
      <c r="Q2356" s="382">
        <v>93</v>
      </c>
      <c r="R2356" s="382">
        <v>415</v>
      </c>
      <c r="S2356" s="382">
        <v>6.2915662650602391</v>
      </c>
      <c r="T2356" s="382">
        <v>4.831325301204819</v>
      </c>
      <c r="U2356" s="382">
        <v>11.721204819277112</v>
      </c>
      <c r="V2356" s="382">
        <v>0</v>
      </c>
      <c r="W2356" s="382">
        <v>0</v>
      </c>
      <c r="X2356" s="382">
        <v>9.1566265060240983</v>
      </c>
      <c r="Y2356" s="382">
        <v>0</v>
      </c>
      <c r="Z2356" s="382">
        <v>3.2578481321302761</v>
      </c>
      <c r="AA2356" s="382">
        <v>1.0751525326671123</v>
      </c>
      <c r="AB2356" s="382">
        <v>0.90273049132189132</v>
      </c>
      <c r="AC2356" s="382">
        <v>38.815966571537281</v>
      </c>
      <c r="AD2356" s="382">
        <v>7.5366238477041776</v>
      </c>
      <c r="AE2356" s="382">
        <v>6.3084431923548143</v>
      </c>
      <c r="AF2356" s="382">
        <v>26.568501920614601</v>
      </c>
      <c r="AG2356" s="382">
        <v>28.745929782468675</v>
      </c>
      <c r="AH2356" s="382">
        <v>2.4096385542168672</v>
      </c>
      <c r="AI2356" s="382">
        <v>398</v>
      </c>
      <c r="AJ2356" s="382">
        <v>91.788944723618044</v>
      </c>
      <c r="AK2356" s="382">
        <v>14.989565381505239</v>
      </c>
    </row>
    <row r="2357" spans="1:37" ht="15.6">
      <c r="A2357" s="382">
        <v>17</v>
      </c>
      <c r="B2357" s="382">
        <v>58</v>
      </c>
      <c r="C2357" s="382">
        <v>2024</v>
      </c>
      <c r="D2357" s="382">
        <v>10</v>
      </c>
      <c r="E2357" s="382">
        <v>99</v>
      </c>
      <c r="F2357" s="382">
        <v>99</v>
      </c>
      <c r="G2357" s="382">
        <v>99</v>
      </c>
      <c r="H2357" s="382">
        <v>99</v>
      </c>
      <c r="I2357" s="382">
        <v>99</v>
      </c>
      <c r="J2357" s="382">
        <v>999</v>
      </c>
      <c r="K2357" s="382">
        <v>99</v>
      </c>
      <c r="L2357" s="382">
        <v>99</v>
      </c>
      <c r="M2357" s="382">
        <v>5</v>
      </c>
      <c r="N2357" s="382">
        <v>99</v>
      </c>
      <c r="O2357" s="382">
        <v>99</v>
      </c>
      <c r="P2357" s="382">
        <v>99</v>
      </c>
      <c r="Q2357" s="382">
        <v>152</v>
      </c>
      <c r="R2357" s="382">
        <v>628</v>
      </c>
      <c r="S2357" s="382">
        <v>6.3869426751592382</v>
      </c>
      <c r="T2357" s="382">
        <v>4.9522292993630588</v>
      </c>
      <c r="U2357" s="382">
        <v>11.910828025477716</v>
      </c>
      <c r="V2357" s="382">
        <v>0</v>
      </c>
      <c r="W2357" s="382">
        <v>0</v>
      </c>
      <c r="X2357" s="382">
        <v>8.598726114649681</v>
      </c>
      <c r="Y2357" s="382">
        <v>0.31847133757961782</v>
      </c>
      <c r="Z2357" s="382">
        <v>4.586175288077472</v>
      </c>
      <c r="AA2357" s="382">
        <v>1.3046785788714752</v>
      </c>
      <c r="AB2357" s="382">
        <v>0.56230712047801412</v>
      </c>
      <c r="AC2357" s="382">
        <v>10.338137572337349</v>
      </c>
      <c r="AD2357" s="382">
        <v>-4.7344639058912685</v>
      </c>
      <c r="AE2357" s="382">
        <v>41.588907721228843</v>
      </c>
      <c r="AF2357" s="382">
        <v>24.135280553420458</v>
      </c>
      <c r="AG2357" s="382">
        <v>27.223857999192042</v>
      </c>
      <c r="AH2357" s="382">
        <v>2.0700636942675161</v>
      </c>
      <c r="AI2357" s="382">
        <v>604</v>
      </c>
      <c r="AJ2357" s="382">
        <v>90.598178807947008</v>
      </c>
      <c r="AK2357" s="382">
        <v>15.679110056960404</v>
      </c>
    </row>
    <row r="2358" spans="1:37" ht="15.6">
      <c r="A2358" s="382">
        <v>17</v>
      </c>
      <c r="B2358" s="382">
        <v>59</v>
      </c>
      <c r="C2358" s="382">
        <v>2024</v>
      </c>
      <c r="D2358" s="382">
        <v>11</v>
      </c>
      <c r="E2358" s="382">
        <v>99</v>
      </c>
      <c r="F2358" s="382">
        <v>99</v>
      </c>
      <c r="G2358" s="382">
        <v>99</v>
      </c>
      <c r="H2358" s="382">
        <v>99</v>
      </c>
      <c r="I2358" s="382">
        <v>99</v>
      </c>
      <c r="J2358" s="382">
        <v>999</v>
      </c>
      <c r="K2358" s="382">
        <v>99</v>
      </c>
      <c r="L2358" s="382">
        <v>99</v>
      </c>
      <c r="M2358" s="382">
        <v>5</v>
      </c>
      <c r="N2358" s="382">
        <v>99</v>
      </c>
      <c r="O2358" s="382">
        <v>99</v>
      </c>
      <c r="P2358" s="382">
        <v>99</v>
      </c>
      <c r="Q2358" s="382">
        <v>70</v>
      </c>
      <c r="R2358" s="382">
        <v>277</v>
      </c>
      <c r="S2358" s="382">
        <v>5.9855595667870043</v>
      </c>
      <c r="T2358" s="382">
        <v>4.9638989169675112</v>
      </c>
      <c r="U2358" s="382">
        <v>9.8999999999999932</v>
      </c>
      <c r="V2358" s="382">
        <v>0</v>
      </c>
      <c r="W2358" s="382">
        <v>0</v>
      </c>
      <c r="X2358" s="382">
        <v>5.7761732851985554</v>
      </c>
      <c r="Y2358" s="382">
        <v>0</v>
      </c>
      <c r="Z2358" s="382">
        <v>3.5533479408084618</v>
      </c>
      <c r="AA2358" s="382">
        <v>1.1367542594825859</v>
      </c>
      <c r="AB2358" s="382">
        <v>0.59975623558975077</v>
      </c>
      <c r="AC2358" s="382">
        <v>52.695481872712485</v>
      </c>
      <c r="AD2358" s="382">
        <v>35.742932333441381</v>
      </c>
      <c r="AE2358" s="382">
        <v>31.694479639395752</v>
      </c>
      <c r="AF2358" s="382">
        <v>29.066107030430221</v>
      </c>
      <c r="AG2358" s="382">
        <v>28.698955564392897</v>
      </c>
      <c r="AH2358" s="382">
        <v>6.859205776173285</v>
      </c>
      <c r="AI2358" s="382">
        <v>265</v>
      </c>
      <c r="AJ2358" s="382">
        <v>86.72490566037736</v>
      </c>
      <c r="AK2358" s="382">
        <v>14.71142483246406</v>
      </c>
    </row>
    <row r="2359" spans="1:37" ht="15.6">
      <c r="A2359" s="382">
        <v>17</v>
      </c>
      <c r="B2359" s="382">
        <v>60</v>
      </c>
      <c r="C2359" s="382">
        <v>2024</v>
      </c>
      <c r="D2359" s="382">
        <v>12</v>
      </c>
      <c r="E2359" s="382">
        <v>99</v>
      </c>
      <c r="F2359" s="382">
        <v>99</v>
      </c>
      <c r="G2359" s="382">
        <v>99</v>
      </c>
      <c r="H2359" s="382">
        <v>99</v>
      </c>
      <c r="I2359" s="382">
        <v>99</v>
      </c>
      <c r="J2359" s="382">
        <v>999</v>
      </c>
      <c r="K2359" s="382">
        <v>99</v>
      </c>
      <c r="L2359" s="382">
        <v>99</v>
      </c>
      <c r="M2359" s="382">
        <v>5</v>
      </c>
      <c r="N2359" s="382">
        <v>99</v>
      </c>
      <c r="O2359" s="382">
        <v>99</v>
      </c>
      <c r="P2359" s="382">
        <v>99</v>
      </c>
      <c r="Q2359" s="382">
        <v>16</v>
      </c>
      <c r="R2359" s="382">
        <v>37</v>
      </c>
      <c r="S2359" s="382">
        <v>6.0540540540540562</v>
      </c>
      <c r="T2359" s="382">
        <v>5</v>
      </c>
      <c r="U2359" s="382">
        <v>10.927027027027025</v>
      </c>
      <c r="V2359" s="382">
        <v>0</v>
      </c>
      <c r="W2359" s="382">
        <v>0</v>
      </c>
      <c r="X2359" s="382">
        <v>10.810810810810812</v>
      </c>
      <c r="Y2359" s="382">
        <v>8.1081081081081106</v>
      </c>
      <c r="Z2359" s="382">
        <v>4.8270436729836188</v>
      </c>
      <c r="AA2359" s="382">
        <v>1.9992694063683161</v>
      </c>
      <c r="AB2359" s="382">
        <v>0</v>
      </c>
      <c r="AC2359" s="382">
        <v>-62.747804386260142</v>
      </c>
      <c r="AD2359" s="382"/>
      <c r="AE2359" s="382"/>
      <c r="AF2359" s="382">
        <v>40.217391304347821</v>
      </c>
      <c r="AG2359" s="382">
        <v>41.411451398135803</v>
      </c>
      <c r="AH2359" s="382">
        <v>2.7027027027027031</v>
      </c>
      <c r="AI2359" s="382">
        <v>34</v>
      </c>
      <c r="AJ2359" s="382">
        <v>84.602941176470608</v>
      </c>
      <c r="AK2359" s="382">
        <v>15.713959738660487</v>
      </c>
    </row>
    <row r="2360" spans="1:37" ht="15.6">
      <c r="A2360" s="382">
        <v>17</v>
      </c>
      <c r="B2360" s="382">
        <v>61</v>
      </c>
      <c r="C2360" s="382">
        <v>2024</v>
      </c>
      <c r="D2360" s="382">
        <v>1</v>
      </c>
      <c r="E2360" s="382">
        <v>99</v>
      </c>
      <c r="F2360" s="382">
        <v>99</v>
      </c>
      <c r="G2360" s="382">
        <v>99</v>
      </c>
      <c r="H2360" s="382">
        <v>99</v>
      </c>
      <c r="I2360" s="382">
        <v>99</v>
      </c>
      <c r="J2360" s="382">
        <v>999</v>
      </c>
      <c r="K2360" s="382">
        <v>99</v>
      </c>
      <c r="L2360" s="382">
        <v>99</v>
      </c>
      <c r="M2360" s="382">
        <v>6</v>
      </c>
      <c r="N2360" s="382">
        <v>99</v>
      </c>
      <c r="O2360" s="382">
        <v>99</v>
      </c>
      <c r="P2360" s="382">
        <v>99</v>
      </c>
      <c r="Q2360" s="382">
        <v>2</v>
      </c>
      <c r="R2360" s="382">
        <v>3</v>
      </c>
      <c r="S2360">
        <v>5.6666666666666679</v>
      </c>
      <c r="T2360">
        <v>6</v>
      </c>
      <c r="U2360">
        <v>9.4</v>
      </c>
      <c r="V2360">
        <v>0</v>
      </c>
      <c r="W2360">
        <v>0</v>
      </c>
      <c r="X2360">
        <v>0</v>
      </c>
      <c r="Y2360">
        <v>0</v>
      </c>
      <c r="Z2360">
        <v>0.86409875978770556</v>
      </c>
      <c r="AA2360">
        <v>0.4714045207910284</v>
      </c>
      <c r="AB2360">
        <v>0</v>
      </c>
      <c r="AC2360">
        <v>32.73268353539757</v>
      </c>
      <c r="AF2360">
        <v>1.4634146341463412</v>
      </c>
      <c r="AG2360">
        <v>1.4669163545568045</v>
      </c>
      <c r="AH2360">
        <v>0</v>
      </c>
      <c r="AI2360">
        <v>3</v>
      </c>
      <c r="AJ2360">
        <v>84.033333333333317</v>
      </c>
      <c r="AK2360">
        <v>15.946411531214236</v>
      </c>
    </row>
    <row r="2361" spans="1:37" ht="15.6">
      <c r="A2361" s="382">
        <v>17</v>
      </c>
      <c r="B2361" s="382">
        <v>62</v>
      </c>
      <c r="C2361" s="382">
        <v>2024</v>
      </c>
      <c r="D2361" s="382">
        <v>2</v>
      </c>
      <c r="E2361" s="382">
        <v>99</v>
      </c>
      <c r="F2361" s="382">
        <v>99</v>
      </c>
      <c r="G2361" s="382">
        <v>99</v>
      </c>
      <c r="H2361" s="382">
        <v>99</v>
      </c>
      <c r="I2361" s="382">
        <v>99</v>
      </c>
      <c r="J2361" s="382">
        <v>999</v>
      </c>
      <c r="K2361" s="382">
        <v>99</v>
      </c>
      <c r="L2361" s="382">
        <v>99</v>
      </c>
      <c r="M2361" s="382">
        <v>6</v>
      </c>
      <c r="N2361" s="382">
        <v>99</v>
      </c>
      <c r="O2361" s="382">
        <v>99</v>
      </c>
      <c r="P2361" s="382">
        <v>99</v>
      </c>
      <c r="Q2361" s="382">
        <v>10</v>
      </c>
      <c r="R2361" s="382">
        <v>100</v>
      </c>
      <c r="S2361">
        <v>6.45</v>
      </c>
      <c r="T2361">
        <v>6</v>
      </c>
      <c r="U2361">
        <v>6.5250000000000012</v>
      </c>
      <c r="V2361">
        <v>0</v>
      </c>
      <c r="W2361">
        <v>0</v>
      </c>
      <c r="X2361">
        <v>0</v>
      </c>
      <c r="Y2361">
        <v>0</v>
      </c>
      <c r="Z2361">
        <v>0.75423802608988821</v>
      </c>
      <c r="AA2361">
        <v>1.0712142642814273</v>
      </c>
      <c r="AB2361">
        <v>0</v>
      </c>
      <c r="AC2361">
        <v>45.021320674742341</v>
      </c>
      <c r="AF2361">
        <v>8.6132644272179135</v>
      </c>
      <c r="AG2361">
        <v>8.6720182876584904</v>
      </c>
      <c r="AH2361">
        <v>0</v>
      </c>
      <c r="AI2361">
        <v>100</v>
      </c>
      <c r="AJ2361">
        <v>74.280000000000015</v>
      </c>
      <c r="AK2361">
        <v>15.902190190474451</v>
      </c>
    </row>
    <row r="2362" spans="1:37" ht="15.6">
      <c r="A2362" s="382">
        <v>17</v>
      </c>
      <c r="B2362" s="382">
        <v>63</v>
      </c>
      <c r="C2362" s="382">
        <v>2024</v>
      </c>
      <c r="D2362" s="382">
        <v>3</v>
      </c>
      <c r="E2362" s="382">
        <v>99</v>
      </c>
      <c r="F2362" s="382">
        <v>99</v>
      </c>
      <c r="G2362" s="382">
        <v>99</v>
      </c>
      <c r="H2362" s="382">
        <v>99</v>
      </c>
      <c r="I2362" s="382">
        <v>99</v>
      </c>
      <c r="J2362" s="382">
        <v>999</v>
      </c>
      <c r="K2362" s="382">
        <v>99</v>
      </c>
      <c r="L2362" s="382">
        <v>99</v>
      </c>
      <c r="M2362" s="382">
        <v>6</v>
      </c>
      <c r="N2362" s="382">
        <v>99</v>
      </c>
      <c r="O2362" s="382">
        <v>99</v>
      </c>
      <c r="P2362" s="382">
        <v>99</v>
      </c>
      <c r="Q2362" s="382">
        <v>28</v>
      </c>
      <c r="R2362" s="382">
        <v>423</v>
      </c>
      <c r="S2362">
        <v>6.3026004728132401</v>
      </c>
      <c r="T2362">
        <v>6</v>
      </c>
      <c r="U2362">
        <v>7.3520094562647715</v>
      </c>
      <c r="V2362">
        <v>0</v>
      </c>
      <c r="W2362">
        <v>0</v>
      </c>
      <c r="X2362">
        <v>0.2364066193853428</v>
      </c>
      <c r="Y2362">
        <v>0</v>
      </c>
      <c r="Z2362">
        <v>1.4531906624959716</v>
      </c>
      <c r="AA2362">
        <v>1.0259829392725102</v>
      </c>
      <c r="AB2362">
        <v>0</v>
      </c>
      <c r="AC2362">
        <v>30.038274042574123</v>
      </c>
      <c r="AF2362">
        <v>16.646989374262105</v>
      </c>
      <c r="AG2362">
        <v>17.979834187065659</v>
      </c>
      <c r="AH2362">
        <v>0</v>
      </c>
      <c r="AI2362">
        <v>421</v>
      </c>
      <c r="AJ2362">
        <v>76.468171021377643</v>
      </c>
      <c r="AK2362">
        <v>16.254426441155239</v>
      </c>
    </row>
    <row r="2363" spans="1:37" ht="15.6">
      <c r="A2363" s="382">
        <v>17</v>
      </c>
      <c r="B2363" s="382">
        <v>64</v>
      </c>
      <c r="C2363" s="382">
        <v>2024</v>
      </c>
      <c r="D2363" s="382">
        <v>4</v>
      </c>
      <c r="E2363" s="382">
        <v>99</v>
      </c>
      <c r="F2363" s="382">
        <v>99</v>
      </c>
      <c r="G2363" s="382">
        <v>99</v>
      </c>
      <c r="H2363" s="382">
        <v>99</v>
      </c>
      <c r="I2363" s="382">
        <v>99</v>
      </c>
      <c r="J2363" s="382">
        <v>999</v>
      </c>
      <c r="K2363" s="382">
        <v>99</v>
      </c>
      <c r="L2363" s="382">
        <v>99</v>
      </c>
      <c r="M2363" s="382">
        <v>6</v>
      </c>
      <c r="N2363" s="382">
        <v>99</v>
      </c>
      <c r="O2363" s="382">
        <v>99</v>
      </c>
      <c r="P2363" s="382">
        <v>99</v>
      </c>
      <c r="Q2363" s="382">
        <v>51</v>
      </c>
      <c r="R2363" s="382">
        <v>491</v>
      </c>
      <c r="S2363">
        <v>6.1568228105906302</v>
      </c>
      <c r="T2363">
        <v>6</v>
      </c>
      <c r="U2363">
        <v>7.158859470468431</v>
      </c>
      <c r="V2363">
        <v>0</v>
      </c>
      <c r="W2363">
        <v>0</v>
      </c>
      <c r="X2363">
        <v>0</v>
      </c>
      <c r="Y2363">
        <v>0</v>
      </c>
      <c r="Z2363">
        <v>1.5692494095508325</v>
      </c>
      <c r="AA2363">
        <v>0.94978252799135277</v>
      </c>
      <c r="AB2363">
        <v>0</v>
      </c>
      <c r="AC2363">
        <v>28.609633245774759</v>
      </c>
      <c r="AF2363">
        <v>15.612082670906203</v>
      </c>
      <c r="AG2363">
        <v>16.854713805521055</v>
      </c>
      <c r="AH2363">
        <v>0.40733197556008149</v>
      </c>
      <c r="AI2363">
        <v>468</v>
      </c>
      <c r="AJ2363">
        <v>76.217094017093942</v>
      </c>
      <c r="AK2363">
        <v>16.123928857430951</v>
      </c>
    </row>
    <row r="2364" spans="1:37" ht="15.6">
      <c r="A2364" s="382">
        <v>17</v>
      </c>
      <c r="B2364" s="382">
        <v>65</v>
      </c>
      <c r="C2364" s="382">
        <v>2024</v>
      </c>
      <c r="D2364" s="382">
        <v>5</v>
      </c>
      <c r="E2364" s="382">
        <v>99</v>
      </c>
      <c r="F2364" s="382">
        <v>99</v>
      </c>
      <c r="G2364" s="382">
        <v>99</v>
      </c>
      <c r="H2364" s="382">
        <v>99</v>
      </c>
      <c r="I2364" s="382">
        <v>99</v>
      </c>
      <c r="J2364" s="382">
        <v>999</v>
      </c>
      <c r="K2364" s="382">
        <v>99</v>
      </c>
      <c r="L2364" s="382">
        <v>99</v>
      </c>
      <c r="M2364" s="382">
        <v>6</v>
      </c>
      <c r="N2364" s="382">
        <v>99</v>
      </c>
      <c r="O2364" s="382">
        <v>99</v>
      </c>
      <c r="P2364" s="382">
        <v>99</v>
      </c>
      <c r="Q2364" s="382">
        <v>30</v>
      </c>
      <c r="R2364" s="382">
        <v>153</v>
      </c>
      <c r="S2364">
        <v>6.0392156862745106</v>
      </c>
      <c r="T2364">
        <v>6</v>
      </c>
      <c r="U2364">
        <v>7.6679738562091551</v>
      </c>
      <c r="V2364">
        <v>0</v>
      </c>
      <c r="W2364">
        <v>0</v>
      </c>
      <c r="X2364">
        <v>0.65359477124182996</v>
      </c>
      <c r="Y2364">
        <v>0</v>
      </c>
      <c r="Z2364">
        <v>2.3534886799465848</v>
      </c>
      <c r="AA2364">
        <v>0.90663749189779652</v>
      </c>
      <c r="AB2364">
        <v>0</v>
      </c>
      <c r="AC2364">
        <v>40.400035947714038</v>
      </c>
      <c r="AF2364">
        <v>9.8518995492594978</v>
      </c>
      <c r="AG2364">
        <v>11.059890456932228</v>
      </c>
      <c r="AH2364">
        <v>1.3071895424836597</v>
      </c>
      <c r="AI2364">
        <v>131</v>
      </c>
      <c r="AJ2364">
        <v>78.938167938931286</v>
      </c>
      <c r="AK2364">
        <v>15.588012084850131</v>
      </c>
    </row>
    <row r="2365" spans="1:37" ht="15.6">
      <c r="A2365" s="382">
        <v>17</v>
      </c>
      <c r="B2365" s="382">
        <v>66</v>
      </c>
      <c r="C2365" s="382">
        <v>2024</v>
      </c>
      <c r="D2365" s="382">
        <v>6</v>
      </c>
      <c r="E2365" s="382">
        <v>99</v>
      </c>
      <c r="F2365" s="382">
        <v>99</v>
      </c>
      <c r="G2365" s="382">
        <v>99</v>
      </c>
      <c r="H2365" s="382">
        <v>99</v>
      </c>
      <c r="I2365" s="382">
        <v>99</v>
      </c>
      <c r="J2365" s="382">
        <v>999</v>
      </c>
      <c r="K2365" s="382">
        <v>99</v>
      </c>
      <c r="L2365" s="382">
        <v>99</v>
      </c>
      <c r="M2365" s="382">
        <v>6</v>
      </c>
      <c r="N2365" s="382">
        <v>99</v>
      </c>
      <c r="O2365" s="382">
        <v>99</v>
      </c>
      <c r="P2365" s="382">
        <v>99</v>
      </c>
      <c r="Q2365" s="382">
        <v>25</v>
      </c>
      <c r="R2365" s="382">
        <v>95</v>
      </c>
      <c r="S2365">
        <v>6.3473684210526322</v>
      </c>
      <c r="T2365">
        <v>6</v>
      </c>
      <c r="U2365">
        <v>9.357894736842109</v>
      </c>
      <c r="V2365">
        <v>0</v>
      </c>
      <c r="W2365">
        <v>0</v>
      </c>
      <c r="X2365">
        <v>2.1052631578947363</v>
      </c>
      <c r="Y2365">
        <v>0</v>
      </c>
      <c r="Z2365">
        <v>2.6576435524873396</v>
      </c>
      <c r="AA2365">
        <v>0.94888767071469138</v>
      </c>
      <c r="AB2365">
        <v>0</v>
      </c>
      <c r="AC2365">
        <v>18.695660712565303</v>
      </c>
      <c r="AF2365">
        <v>8.8372093023255864</v>
      </c>
      <c r="AG2365">
        <v>10.366500693820916</v>
      </c>
      <c r="AH2365">
        <v>1.0526315789473681</v>
      </c>
      <c r="AI2365">
        <v>78</v>
      </c>
      <c r="AJ2365">
        <v>80.506410256410263</v>
      </c>
      <c r="AK2365">
        <v>16.479494250161313</v>
      </c>
    </row>
    <row r="2366" spans="1:37" ht="15.6">
      <c r="A2366" s="382">
        <v>17</v>
      </c>
      <c r="B2366" s="382">
        <v>67</v>
      </c>
      <c r="C2366" s="382">
        <v>2024</v>
      </c>
      <c r="D2366" s="382">
        <v>7</v>
      </c>
      <c r="E2366" s="382">
        <v>99</v>
      </c>
      <c r="F2366" s="382">
        <v>99</v>
      </c>
      <c r="G2366" s="382">
        <v>99</v>
      </c>
      <c r="H2366" s="382">
        <v>99</v>
      </c>
      <c r="I2366" s="382">
        <v>99</v>
      </c>
      <c r="J2366" s="382">
        <v>999</v>
      </c>
      <c r="K2366" s="382">
        <v>99</v>
      </c>
      <c r="L2366" s="382">
        <v>99</v>
      </c>
      <c r="M2366" s="382">
        <v>6</v>
      </c>
      <c r="N2366" s="382">
        <v>99</v>
      </c>
      <c r="O2366" s="382">
        <v>99</v>
      </c>
      <c r="P2366" s="382">
        <v>99</v>
      </c>
      <c r="Q2366" s="382">
        <v>18</v>
      </c>
      <c r="R2366" s="382">
        <v>60</v>
      </c>
      <c r="S2366">
        <v>6.8333333333333313</v>
      </c>
      <c r="T2366">
        <v>6</v>
      </c>
      <c r="U2366">
        <v>10.133333333333333</v>
      </c>
      <c r="V2366">
        <v>0</v>
      </c>
      <c r="W2366">
        <v>0</v>
      </c>
      <c r="X2366">
        <v>5</v>
      </c>
      <c r="Y2366">
        <v>0</v>
      </c>
      <c r="Z2366">
        <v>3.0973465346253399</v>
      </c>
      <c r="AA2366">
        <v>1.0192589900947118</v>
      </c>
      <c r="AB2366">
        <v>0</v>
      </c>
      <c r="AC2366">
        <v>47.108743195052995</v>
      </c>
      <c r="AF2366">
        <v>10.695187165775401</v>
      </c>
      <c r="AG2366">
        <v>13.322815321237613</v>
      </c>
      <c r="AH2366">
        <v>0</v>
      </c>
      <c r="AI2366">
        <v>60</v>
      </c>
      <c r="AJ2366">
        <v>84.164999999999978</v>
      </c>
      <c r="AK2366">
        <v>16.620532554970818</v>
      </c>
    </row>
    <row r="2367" spans="1:37" ht="15.6">
      <c r="A2367" s="382">
        <v>17</v>
      </c>
      <c r="B2367" s="382">
        <v>68</v>
      </c>
      <c r="C2367" s="382">
        <v>2024</v>
      </c>
      <c r="D2367" s="382">
        <v>8</v>
      </c>
      <c r="E2367" s="382">
        <v>99</v>
      </c>
      <c r="F2367" s="382">
        <v>99</v>
      </c>
      <c r="G2367" s="382">
        <v>99</v>
      </c>
      <c r="H2367" s="382">
        <v>99</v>
      </c>
      <c r="I2367" s="382">
        <v>99</v>
      </c>
      <c r="J2367" s="382">
        <v>999</v>
      </c>
      <c r="K2367" s="382">
        <v>99</v>
      </c>
      <c r="L2367" s="382">
        <v>99</v>
      </c>
      <c r="M2367" s="382">
        <v>6</v>
      </c>
      <c r="N2367" s="382">
        <v>99</v>
      </c>
      <c r="O2367" s="382">
        <v>99</v>
      </c>
      <c r="P2367" s="382">
        <v>99</v>
      </c>
      <c r="Q2367" s="382">
        <v>26</v>
      </c>
      <c r="R2367" s="382">
        <v>63</v>
      </c>
      <c r="S2367">
        <v>6.5714285714285694</v>
      </c>
      <c r="T2367">
        <v>6</v>
      </c>
      <c r="U2367">
        <v>11.347619047619039</v>
      </c>
      <c r="V2367">
        <v>0</v>
      </c>
      <c r="W2367">
        <v>0</v>
      </c>
      <c r="X2367">
        <v>7.9365079365079394</v>
      </c>
      <c r="Y2367">
        <v>0</v>
      </c>
      <c r="Z2367">
        <v>2.6252048834847579</v>
      </c>
      <c r="AA2367">
        <v>1.1507662831994871</v>
      </c>
      <c r="AB2367">
        <v>0</v>
      </c>
      <c r="AC2367">
        <v>39.556849360894155</v>
      </c>
      <c r="AF2367">
        <v>6.3508064516129021</v>
      </c>
      <c r="AG2367">
        <v>7.7081491385073182</v>
      </c>
      <c r="AH2367">
        <v>11.111111111111112</v>
      </c>
      <c r="AI2367">
        <v>62</v>
      </c>
      <c r="AJ2367">
        <v>89.464516129032262</v>
      </c>
      <c r="AK2367">
        <v>15.708968014066496</v>
      </c>
    </row>
    <row r="2368" spans="1:37" ht="15.6">
      <c r="A2368" s="382">
        <v>17</v>
      </c>
      <c r="B2368" s="382">
        <v>69</v>
      </c>
      <c r="C2368" s="382">
        <v>2024</v>
      </c>
      <c r="D2368" s="382">
        <v>9</v>
      </c>
      <c r="E2368" s="382">
        <v>99</v>
      </c>
      <c r="F2368" s="382">
        <v>99</v>
      </c>
      <c r="G2368" s="382">
        <v>99</v>
      </c>
      <c r="H2368" s="382">
        <v>99</v>
      </c>
      <c r="I2368" s="382">
        <v>99</v>
      </c>
      <c r="J2368" s="382">
        <v>999</v>
      </c>
      <c r="K2368" s="382">
        <v>99</v>
      </c>
      <c r="L2368" s="382">
        <v>99</v>
      </c>
      <c r="M2368" s="382">
        <v>6</v>
      </c>
      <c r="N2368" s="382">
        <v>99</v>
      </c>
      <c r="O2368" s="382">
        <v>99</v>
      </c>
      <c r="P2368" s="382">
        <v>99</v>
      </c>
      <c r="Q2368" s="382">
        <v>56</v>
      </c>
      <c r="R2368" s="382">
        <v>174</v>
      </c>
      <c r="S2368">
        <v>6.6551724137931005</v>
      </c>
      <c r="T2368">
        <v>6</v>
      </c>
      <c r="U2368">
        <v>12.45229885057471</v>
      </c>
      <c r="V2368">
        <v>0</v>
      </c>
      <c r="W2368">
        <v>0</v>
      </c>
      <c r="X2368">
        <v>14.367816091954024</v>
      </c>
      <c r="Y2368">
        <v>0.57471264367816099</v>
      </c>
      <c r="Z2368">
        <v>3.5101446415983033</v>
      </c>
      <c r="AA2368">
        <v>1.0207906132114501</v>
      </c>
      <c r="AB2368">
        <v>0</v>
      </c>
      <c r="AC2368">
        <v>46.167578420414877</v>
      </c>
      <c r="AF2368">
        <v>11.139564660691423</v>
      </c>
      <c r="AG2368">
        <v>12.80426907462016</v>
      </c>
      <c r="AH2368">
        <v>0.57471264367816099</v>
      </c>
      <c r="AI2368">
        <v>169</v>
      </c>
      <c r="AJ2368">
        <v>92.704733727810634</v>
      </c>
      <c r="AK2368">
        <v>15.616150865464236</v>
      </c>
    </row>
    <row r="2369" spans="1:37" ht="15.6">
      <c r="A2369" s="382">
        <v>17</v>
      </c>
      <c r="B2369" s="382">
        <v>70</v>
      </c>
      <c r="C2369" s="382">
        <v>2024</v>
      </c>
      <c r="D2369" s="382">
        <v>10</v>
      </c>
      <c r="E2369" s="382">
        <v>99</v>
      </c>
      <c r="F2369" s="382">
        <v>99</v>
      </c>
      <c r="G2369" s="382">
        <v>99</v>
      </c>
      <c r="H2369" s="382">
        <v>99</v>
      </c>
      <c r="I2369" s="382">
        <v>99</v>
      </c>
      <c r="J2369" s="382">
        <v>999</v>
      </c>
      <c r="K2369" s="382">
        <v>99</v>
      </c>
      <c r="L2369" s="382">
        <v>99</v>
      </c>
      <c r="M2369" s="382">
        <v>6</v>
      </c>
      <c r="N2369" s="382">
        <v>99</v>
      </c>
      <c r="O2369" s="382">
        <v>99</v>
      </c>
      <c r="P2369" s="382">
        <v>99</v>
      </c>
      <c r="Q2369" s="382">
        <v>107</v>
      </c>
      <c r="R2369" s="382">
        <v>297</v>
      </c>
      <c r="S2369">
        <v>6.8552188552188564</v>
      </c>
      <c r="T2369">
        <v>6</v>
      </c>
      <c r="U2369">
        <v>12.496632996632998</v>
      </c>
      <c r="V2369">
        <v>0</v>
      </c>
      <c r="W2369">
        <v>0</v>
      </c>
      <c r="X2369">
        <v>15.824915824915823</v>
      </c>
      <c r="Y2369">
        <v>0.33670033670033672</v>
      </c>
      <c r="Z2369">
        <v>3.1272542754018136</v>
      </c>
      <c r="AA2369">
        <v>0.91153182718307058</v>
      </c>
      <c r="AB2369">
        <v>0</v>
      </c>
      <c r="AC2369">
        <v>52.095652733595358</v>
      </c>
      <c r="AF2369">
        <v>11.414296694850117</v>
      </c>
      <c r="AG2369">
        <v>13.508201733155236</v>
      </c>
      <c r="AH2369">
        <v>0.33670033670033672</v>
      </c>
      <c r="AI2369">
        <v>295</v>
      </c>
      <c r="AJ2369">
        <v>90.95593220338985</v>
      </c>
      <c r="AK2369">
        <v>16.26906348020194</v>
      </c>
    </row>
    <row r="2370" spans="1:37" ht="15.6">
      <c r="A2370" s="382">
        <v>17</v>
      </c>
      <c r="B2370" s="382">
        <v>71</v>
      </c>
      <c r="C2370" s="382">
        <v>2024</v>
      </c>
      <c r="D2370" s="382">
        <v>11</v>
      </c>
      <c r="E2370" s="382">
        <v>99</v>
      </c>
      <c r="F2370" s="382">
        <v>99</v>
      </c>
      <c r="G2370" s="382">
        <v>99</v>
      </c>
      <c r="H2370" s="382">
        <v>99</v>
      </c>
      <c r="I2370" s="382">
        <v>99</v>
      </c>
      <c r="J2370" s="382">
        <v>999</v>
      </c>
      <c r="K2370" s="382">
        <v>99</v>
      </c>
      <c r="L2370" s="382">
        <v>99</v>
      </c>
      <c r="M2370" s="382">
        <v>6</v>
      </c>
      <c r="N2370" s="382">
        <v>99</v>
      </c>
      <c r="O2370" s="382">
        <v>99</v>
      </c>
      <c r="P2370" s="382">
        <v>99</v>
      </c>
      <c r="Q2370" s="382">
        <v>55</v>
      </c>
      <c r="R2370" s="382">
        <v>138</v>
      </c>
      <c r="S2370">
        <v>6.7173913043478253</v>
      </c>
      <c r="T2370">
        <v>6</v>
      </c>
      <c r="U2370">
        <v>12.339130434782611</v>
      </c>
      <c r="V2370">
        <v>0</v>
      </c>
      <c r="W2370">
        <v>0</v>
      </c>
      <c r="X2370">
        <v>13.768115942028988</v>
      </c>
      <c r="Y2370">
        <v>0</v>
      </c>
      <c r="Z2370">
        <v>3.4920496614537382</v>
      </c>
      <c r="AA2370">
        <v>1.0143115780250609</v>
      </c>
      <c r="AB2370">
        <v>0</v>
      </c>
      <c r="AC2370">
        <v>57.595395304047798</v>
      </c>
      <c r="AF2370">
        <v>14.480587618048261</v>
      </c>
      <c r="AG2370">
        <v>17.820290097745779</v>
      </c>
      <c r="AH2370">
        <v>4.3478260869565215</v>
      </c>
      <c r="AI2370">
        <v>136</v>
      </c>
      <c r="AJ2370">
        <v>91.152941176470563</v>
      </c>
      <c r="AK2370">
        <v>15.847742928604356</v>
      </c>
    </row>
    <row r="2371" spans="1:37" ht="15.6">
      <c r="A2371" s="382">
        <v>17</v>
      </c>
      <c r="B2371" s="382">
        <v>72</v>
      </c>
      <c r="C2371" s="382">
        <v>2024</v>
      </c>
      <c r="D2371" s="382">
        <v>12</v>
      </c>
      <c r="E2371" s="382">
        <v>99</v>
      </c>
      <c r="F2371" s="382">
        <v>99</v>
      </c>
      <c r="G2371" s="382">
        <v>99</v>
      </c>
      <c r="H2371" s="382">
        <v>99</v>
      </c>
      <c r="I2371" s="382">
        <v>99</v>
      </c>
      <c r="J2371" s="382">
        <v>999</v>
      </c>
      <c r="K2371" s="382">
        <v>99</v>
      </c>
      <c r="L2371" s="382">
        <v>99</v>
      </c>
      <c r="M2371" s="382">
        <v>6</v>
      </c>
      <c r="N2371" s="382">
        <v>99</v>
      </c>
      <c r="O2371" s="382">
        <v>99</v>
      </c>
      <c r="P2371" s="382">
        <v>99</v>
      </c>
      <c r="Q2371" s="382">
        <v>6</v>
      </c>
      <c r="R2371" s="382">
        <v>14</v>
      </c>
      <c r="S2371">
        <v>6.2857142857142847</v>
      </c>
      <c r="T2371">
        <v>6</v>
      </c>
      <c r="U2371">
        <v>11.507142857142853</v>
      </c>
      <c r="V2371">
        <v>0</v>
      </c>
      <c r="W2371">
        <v>0</v>
      </c>
      <c r="X2371">
        <v>0</v>
      </c>
      <c r="Y2371">
        <v>0</v>
      </c>
      <c r="Z2371">
        <v>1.8425387321822779</v>
      </c>
      <c r="AA2371">
        <v>1.8680995472317183</v>
      </c>
      <c r="AB2371">
        <v>0</v>
      </c>
      <c r="AC2371">
        <v>0.77078034422913344</v>
      </c>
      <c r="AF2371">
        <v>15.217391304347824</v>
      </c>
      <c r="AG2371">
        <v>16.501075489091477</v>
      </c>
      <c r="AH2371">
        <v>7.1428571428571441</v>
      </c>
      <c r="AI2371">
        <v>13</v>
      </c>
      <c r="AJ2371">
        <v>89.476923076923057</v>
      </c>
      <c r="AK2371">
        <v>15.896428822624587</v>
      </c>
    </row>
    <row r="2372" spans="1:37" ht="15.6">
      <c r="A2372" s="382">
        <v>17</v>
      </c>
      <c r="B2372" s="382">
        <v>73</v>
      </c>
      <c r="C2372" s="382">
        <v>2024</v>
      </c>
      <c r="D2372" s="382">
        <v>1</v>
      </c>
      <c r="E2372" s="382">
        <v>99</v>
      </c>
      <c r="F2372" s="382">
        <v>99</v>
      </c>
      <c r="G2372" s="382">
        <v>99</v>
      </c>
      <c r="H2372" s="382">
        <v>99</v>
      </c>
      <c r="I2372" s="382">
        <v>99</v>
      </c>
      <c r="J2372" s="382">
        <v>999</v>
      </c>
      <c r="K2372" s="382">
        <v>99</v>
      </c>
      <c r="L2372" s="382">
        <v>99</v>
      </c>
      <c r="M2372" s="382">
        <v>7</v>
      </c>
      <c r="N2372" s="382">
        <v>99</v>
      </c>
      <c r="O2372" s="382">
        <v>99</v>
      </c>
      <c r="P2372" s="382">
        <v>99</v>
      </c>
      <c r="Q2372" s="382">
        <v>1</v>
      </c>
      <c r="R2372" s="382">
        <v>2</v>
      </c>
      <c r="S2372">
        <v>7</v>
      </c>
      <c r="T2372">
        <v>7</v>
      </c>
      <c r="U2372">
        <v>12.9</v>
      </c>
      <c r="V2372">
        <v>0</v>
      </c>
      <c r="W2372">
        <v>0</v>
      </c>
      <c r="X2372">
        <v>0</v>
      </c>
      <c r="Y2372">
        <v>0</v>
      </c>
      <c r="Z2372">
        <v>1.50000000000001</v>
      </c>
      <c r="AA2372">
        <v>1</v>
      </c>
      <c r="AB2372">
        <v>0</v>
      </c>
      <c r="AC2372">
        <v>100.00000000000036</v>
      </c>
      <c r="AF2372">
        <v>0.97560975609756095</v>
      </c>
      <c r="AG2372">
        <v>1.3420724094881398</v>
      </c>
      <c r="AH2372">
        <v>0</v>
      </c>
      <c r="AI2372">
        <v>2</v>
      </c>
      <c r="AJ2372">
        <v>91.800000000000011</v>
      </c>
      <c r="AK2372">
        <v>16.651392133396957</v>
      </c>
    </row>
    <row r="2373" spans="1:37" ht="15.6">
      <c r="A2373" s="382">
        <v>17</v>
      </c>
      <c r="B2373" s="382">
        <v>74</v>
      </c>
      <c r="C2373" s="382">
        <v>2024</v>
      </c>
      <c r="D2373" s="382">
        <v>2</v>
      </c>
      <c r="E2373" s="382">
        <v>99</v>
      </c>
      <c r="F2373" s="382">
        <v>99</v>
      </c>
      <c r="G2373" s="382">
        <v>99</v>
      </c>
      <c r="H2373" s="382">
        <v>99</v>
      </c>
      <c r="I2373" s="382">
        <v>99</v>
      </c>
      <c r="J2373" s="382">
        <v>999</v>
      </c>
      <c r="K2373" s="382">
        <v>99</v>
      </c>
      <c r="L2373" s="382">
        <v>99</v>
      </c>
      <c r="M2373" s="382">
        <v>7</v>
      </c>
      <c r="N2373" s="382">
        <v>99</v>
      </c>
      <c r="O2373" s="382">
        <v>99</v>
      </c>
      <c r="P2373" s="382">
        <v>99</v>
      </c>
      <c r="Q2373" s="382">
        <v>6</v>
      </c>
      <c r="R2373" s="382">
        <v>51</v>
      </c>
      <c r="S2373">
        <v>7.078431372549022</v>
      </c>
      <c r="T2373">
        <v>7</v>
      </c>
      <c r="U2373">
        <v>6.7823529411764722</v>
      </c>
      <c r="V2373">
        <v>0</v>
      </c>
      <c r="W2373">
        <v>0</v>
      </c>
      <c r="X2373">
        <v>0</v>
      </c>
      <c r="Y2373">
        <v>0</v>
      </c>
      <c r="Z2373">
        <v>0.76740098227027265</v>
      </c>
      <c r="AA2373">
        <v>1.0259980746628361</v>
      </c>
      <c r="AB2373">
        <v>0</v>
      </c>
      <c r="AC2373">
        <v>28.06774425471972</v>
      </c>
      <c r="AF2373">
        <v>4.3927648578811374</v>
      </c>
      <c r="AG2373">
        <v>4.5971664761702238</v>
      </c>
      <c r="AH2373">
        <v>0</v>
      </c>
      <c r="AI2373">
        <v>51</v>
      </c>
      <c r="AJ2373">
        <v>74.40980392156861</v>
      </c>
      <c r="AK2373">
        <v>16.437555303794383</v>
      </c>
    </row>
    <row r="2374" spans="1:37" ht="15.6">
      <c r="A2374" s="382">
        <v>17</v>
      </c>
      <c r="B2374" s="382">
        <v>75</v>
      </c>
      <c r="C2374" s="382">
        <v>2024</v>
      </c>
      <c r="D2374" s="382">
        <v>3</v>
      </c>
      <c r="E2374" s="382">
        <v>99</v>
      </c>
      <c r="F2374" s="382">
        <v>99</v>
      </c>
      <c r="G2374" s="382">
        <v>99</v>
      </c>
      <c r="H2374" s="382">
        <v>99</v>
      </c>
      <c r="I2374" s="382">
        <v>99</v>
      </c>
      <c r="J2374" s="382">
        <v>999</v>
      </c>
      <c r="K2374" s="382">
        <v>99</v>
      </c>
      <c r="L2374" s="382">
        <v>99</v>
      </c>
      <c r="M2374" s="382">
        <v>7</v>
      </c>
      <c r="N2374" s="382">
        <v>99</v>
      </c>
      <c r="O2374" s="382">
        <v>99</v>
      </c>
      <c r="P2374" s="382">
        <v>99</v>
      </c>
      <c r="Q2374" s="382">
        <v>18</v>
      </c>
      <c r="R2374" s="382">
        <v>240</v>
      </c>
      <c r="S2374">
        <v>6.2541666666666647</v>
      </c>
      <c r="T2374">
        <v>7</v>
      </c>
      <c r="U2374">
        <v>7.428333333333331</v>
      </c>
      <c r="V2374">
        <v>0</v>
      </c>
      <c r="W2374">
        <v>0</v>
      </c>
      <c r="X2374">
        <v>0</v>
      </c>
      <c r="Y2374">
        <v>0</v>
      </c>
      <c r="Z2374">
        <v>1.1916153835118981</v>
      </c>
      <c r="AA2374">
        <v>0.9387399207921715</v>
      </c>
      <c r="AB2374">
        <v>0</v>
      </c>
      <c r="AC2374">
        <v>27.739488164895921</v>
      </c>
      <c r="AF2374">
        <v>9.4451003541912648</v>
      </c>
      <c r="AG2374">
        <v>10.307228010129151</v>
      </c>
      <c r="AH2374">
        <v>0</v>
      </c>
      <c r="AI2374">
        <v>240</v>
      </c>
      <c r="AJ2374">
        <v>76.867500000000021</v>
      </c>
      <c r="AK2374">
        <v>16.259703575973504</v>
      </c>
    </row>
    <row r="2375" spans="1:37" ht="15.6">
      <c r="A2375" s="382">
        <v>17</v>
      </c>
      <c r="B2375" s="382">
        <v>76</v>
      </c>
      <c r="C2375" s="382">
        <v>2024</v>
      </c>
      <c r="D2375" s="382">
        <v>4</v>
      </c>
      <c r="E2375" s="382">
        <v>99</v>
      </c>
      <c r="F2375" s="382">
        <v>99</v>
      </c>
      <c r="G2375" s="382">
        <v>99</v>
      </c>
      <c r="H2375" s="382">
        <v>99</v>
      </c>
      <c r="I2375" s="382">
        <v>99</v>
      </c>
      <c r="J2375" s="382">
        <v>999</v>
      </c>
      <c r="K2375" s="382">
        <v>99</v>
      </c>
      <c r="L2375" s="382">
        <v>99</v>
      </c>
      <c r="M2375" s="382">
        <v>7</v>
      </c>
      <c r="N2375" s="382">
        <v>99</v>
      </c>
      <c r="O2375" s="382">
        <v>99</v>
      </c>
      <c r="P2375" s="382">
        <v>99</v>
      </c>
      <c r="Q2375" s="382">
        <v>32</v>
      </c>
      <c r="R2375" s="382">
        <v>107</v>
      </c>
      <c r="S2375">
        <v>6.5233644859813094</v>
      </c>
      <c r="T2375">
        <v>7</v>
      </c>
      <c r="U2375">
        <v>7.8214953271028014</v>
      </c>
      <c r="V2375">
        <v>0</v>
      </c>
      <c r="W2375">
        <v>0</v>
      </c>
      <c r="X2375">
        <v>0</v>
      </c>
      <c r="Y2375">
        <v>0</v>
      </c>
      <c r="Z2375">
        <v>1.7679931089107068</v>
      </c>
      <c r="AA2375">
        <v>0.98915421619262589</v>
      </c>
      <c r="AB2375">
        <v>0</v>
      </c>
      <c r="AC2375">
        <v>37.994297025545507</v>
      </c>
      <c r="AF2375">
        <v>3.4022257551669322</v>
      </c>
      <c r="AG2375">
        <v>4.0130042628280398</v>
      </c>
      <c r="AH2375">
        <v>0</v>
      </c>
      <c r="AI2375">
        <v>99</v>
      </c>
      <c r="AJ2375">
        <v>77.231313131313129</v>
      </c>
      <c r="AK2375">
        <v>16.684012331920471</v>
      </c>
    </row>
    <row r="2376" spans="1:37" ht="15.6">
      <c r="A2376" s="382">
        <v>17</v>
      </c>
      <c r="B2376" s="382">
        <v>77</v>
      </c>
      <c r="C2376" s="382">
        <v>2024</v>
      </c>
      <c r="D2376" s="382">
        <v>5</v>
      </c>
      <c r="E2376" s="382">
        <v>99</v>
      </c>
      <c r="F2376" s="382">
        <v>99</v>
      </c>
      <c r="G2376" s="382">
        <v>99</v>
      </c>
      <c r="H2376" s="382">
        <v>99</v>
      </c>
      <c r="I2376" s="382">
        <v>99</v>
      </c>
      <c r="J2376" s="382">
        <v>999</v>
      </c>
      <c r="K2376" s="382">
        <v>99</v>
      </c>
      <c r="L2376" s="382">
        <v>99</v>
      </c>
      <c r="M2376" s="382">
        <v>7</v>
      </c>
      <c r="N2376" s="382">
        <v>99</v>
      </c>
      <c r="O2376" s="382">
        <v>99</v>
      </c>
      <c r="P2376" s="382">
        <v>99</v>
      </c>
      <c r="Q2376" s="382">
        <v>16</v>
      </c>
      <c r="R2376" s="382">
        <v>56</v>
      </c>
      <c r="S2376" s="382">
        <v>6.3571428571428559</v>
      </c>
      <c r="T2376" s="382">
        <v>7</v>
      </c>
      <c r="U2376" s="382">
        <v>7.7517857142857185</v>
      </c>
      <c r="V2376" s="382">
        <v>0</v>
      </c>
      <c r="W2376" s="382">
        <v>0</v>
      </c>
      <c r="X2376" s="382">
        <v>0</v>
      </c>
      <c r="Y2376" s="382">
        <v>0</v>
      </c>
      <c r="Z2376" s="382">
        <v>2.411652595171184</v>
      </c>
      <c r="AA2376" s="382">
        <v>0.89499743472440751</v>
      </c>
      <c r="AB2376" s="382">
        <v>0</v>
      </c>
      <c r="AC2376" s="382">
        <v>38.110072678534621</v>
      </c>
      <c r="AD2376" s="382"/>
      <c r="AE2376" s="382"/>
      <c r="AF2376" s="382">
        <v>3.605924018029619</v>
      </c>
      <c r="AG2376" s="382">
        <v>4.0923103028931811</v>
      </c>
      <c r="AH2376" s="382">
        <v>0</v>
      </c>
      <c r="AI2376" s="382">
        <v>49</v>
      </c>
      <c r="AJ2376">
        <v>77.565306122448973</v>
      </c>
      <c r="AK2376">
        <v>16.181141867711787</v>
      </c>
    </row>
    <row r="2377" spans="1:37" ht="15.6">
      <c r="A2377" s="382">
        <v>17</v>
      </c>
      <c r="B2377" s="382">
        <v>78</v>
      </c>
      <c r="C2377" s="382">
        <v>2024</v>
      </c>
      <c r="D2377" s="382">
        <v>6</v>
      </c>
      <c r="E2377" s="382">
        <v>99</v>
      </c>
      <c r="F2377" s="382">
        <v>99</v>
      </c>
      <c r="G2377" s="382">
        <v>99</v>
      </c>
      <c r="H2377" s="382">
        <v>99</v>
      </c>
      <c r="I2377" s="382">
        <v>99</v>
      </c>
      <c r="J2377" s="382">
        <v>999</v>
      </c>
      <c r="K2377" s="382">
        <v>99</v>
      </c>
      <c r="L2377" s="382">
        <v>99</v>
      </c>
      <c r="M2377" s="382">
        <v>7</v>
      </c>
      <c r="N2377" s="382">
        <v>99</v>
      </c>
      <c r="O2377" s="382">
        <v>99</v>
      </c>
      <c r="P2377" s="382">
        <v>99</v>
      </c>
      <c r="Q2377" s="382">
        <v>10</v>
      </c>
      <c r="R2377" s="382">
        <v>21</v>
      </c>
      <c r="S2377" s="382">
        <v>6.7142857142857109</v>
      </c>
      <c r="T2377" s="382">
        <v>7</v>
      </c>
      <c r="U2377" s="382">
        <v>10.038095238095238</v>
      </c>
      <c r="V2377" s="382">
        <v>0</v>
      </c>
      <c r="W2377" s="382">
        <v>0</v>
      </c>
      <c r="X2377" s="382">
        <v>0</v>
      </c>
      <c r="Y2377" s="382">
        <v>0</v>
      </c>
      <c r="Z2377" s="382">
        <v>2.1225492737510634</v>
      </c>
      <c r="AA2377" s="382">
        <v>0.69985421222376298</v>
      </c>
      <c r="AB2377" s="382">
        <v>0</v>
      </c>
      <c r="AC2377" s="382">
        <v>50.740771220350659</v>
      </c>
      <c r="AD2377" s="382"/>
      <c r="AE2377" s="382"/>
      <c r="AF2377" s="382">
        <v>1.9534883720930225</v>
      </c>
      <c r="AG2377" s="382">
        <v>2.4581083759926297</v>
      </c>
      <c r="AH2377" s="382">
        <v>0</v>
      </c>
      <c r="AI2377" s="382">
        <v>21</v>
      </c>
      <c r="AJ2377">
        <v>84.300000000000011</v>
      </c>
      <c r="AK2377">
        <v>16.584480031940306</v>
      </c>
    </row>
    <row r="2378" spans="1:37" ht="15.6">
      <c r="A2378" s="382">
        <v>17</v>
      </c>
      <c r="B2378" s="382">
        <v>79</v>
      </c>
      <c r="C2378" s="382">
        <v>2024</v>
      </c>
      <c r="D2378" s="382">
        <v>7</v>
      </c>
      <c r="E2378" s="382">
        <v>99</v>
      </c>
      <c r="F2378" s="382">
        <v>99</v>
      </c>
      <c r="G2378" s="382">
        <v>99</v>
      </c>
      <c r="H2378" s="382">
        <v>99</v>
      </c>
      <c r="I2378" s="382">
        <v>99</v>
      </c>
      <c r="J2378" s="382">
        <v>999</v>
      </c>
      <c r="K2378" s="382">
        <v>99</v>
      </c>
      <c r="L2378" s="382">
        <v>99</v>
      </c>
      <c r="M2378" s="382">
        <v>7</v>
      </c>
      <c r="N2378" s="382">
        <v>99</v>
      </c>
      <c r="O2378" s="382">
        <v>99</v>
      </c>
      <c r="P2378" s="382">
        <v>99</v>
      </c>
      <c r="Q2378" s="382">
        <v>11</v>
      </c>
      <c r="R2378" s="382">
        <v>23</v>
      </c>
      <c r="S2378" s="382">
        <v>6.8260869565217392</v>
      </c>
      <c r="T2378" s="382">
        <v>7</v>
      </c>
      <c r="U2378" s="382">
        <v>11.682608695652176</v>
      </c>
      <c r="V2378" s="382">
        <v>0</v>
      </c>
      <c r="W2378" s="382">
        <v>0</v>
      </c>
      <c r="X2378" s="382">
        <v>17.391304347826086</v>
      </c>
      <c r="Y2378" s="382">
        <v>0</v>
      </c>
      <c r="Z2378" s="382">
        <v>4.3980877439408426</v>
      </c>
      <c r="AA2378" s="382">
        <v>1.0895620944471025</v>
      </c>
      <c r="AB2378" s="382">
        <v>0</v>
      </c>
      <c r="AC2378" s="382">
        <v>64.900367118544878</v>
      </c>
      <c r="AD2378" s="382"/>
      <c r="AE2378" s="382"/>
      <c r="AF2378" s="382">
        <v>4.0998217468805693</v>
      </c>
      <c r="AG2378" s="382">
        <v>5.8878955210798489</v>
      </c>
      <c r="AH2378" s="382">
        <v>0</v>
      </c>
      <c r="AI2378" s="382">
        <v>23</v>
      </c>
      <c r="AJ2378">
        <v>87.334782608695647</v>
      </c>
      <c r="AK2378">
        <v>16.72622745315206</v>
      </c>
    </row>
    <row r="2379" spans="1:37" ht="15.6">
      <c r="A2379" s="382">
        <v>17</v>
      </c>
      <c r="B2379" s="382">
        <v>80</v>
      </c>
      <c r="C2379" s="382">
        <v>2024</v>
      </c>
      <c r="D2379" s="382">
        <v>8</v>
      </c>
      <c r="E2379" s="382">
        <v>99</v>
      </c>
      <c r="F2379" s="382">
        <v>99</v>
      </c>
      <c r="G2379" s="382">
        <v>99</v>
      </c>
      <c r="H2379" s="382">
        <v>99</v>
      </c>
      <c r="I2379" s="382">
        <v>99</v>
      </c>
      <c r="J2379" s="382">
        <v>999</v>
      </c>
      <c r="K2379" s="382">
        <v>99</v>
      </c>
      <c r="L2379" s="382">
        <v>99</v>
      </c>
      <c r="M2379" s="382">
        <v>7</v>
      </c>
      <c r="N2379" s="382">
        <v>99</v>
      </c>
      <c r="O2379" s="382">
        <v>99</v>
      </c>
      <c r="P2379" s="382">
        <v>99</v>
      </c>
      <c r="Q2379" s="382">
        <v>11</v>
      </c>
      <c r="R2379" s="382">
        <v>19</v>
      </c>
      <c r="S2379" s="382">
        <v>7.6315789473684221</v>
      </c>
      <c r="T2379" s="382">
        <v>7</v>
      </c>
      <c r="U2379" s="382">
        <v>12.98421052631579</v>
      </c>
      <c r="V2379" s="382">
        <v>0</v>
      </c>
      <c r="W2379" s="382">
        <v>0</v>
      </c>
      <c r="X2379" s="382">
        <v>15.789473684210527</v>
      </c>
      <c r="Y2379" s="382">
        <v>0</v>
      </c>
      <c r="Z2379" s="382">
        <v>2.6010651983764315</v>
      </c>
      <c r="AA2379" s="382">
        <v>0.74059196207738398</v>
      </c>
      <c r="AB2379" s="382">
        <v>0</v>
      </c>
      <c r="AC2379" s="382">
        <v>46.419033277077411</v>
      </c>
      <c r="AD2379" s="382"/>
      <c r="AE2379" s="382"/>
      <c r="AF2379" s="382">
        <v>1.9153225806451608</v>
      </c>
      <c r="AG2379" s="382">
        <v>2.6599529898863561</v>
      </c>
      <c r="AH2379" s="382">
        <v>10.526315789473689</v>
      </c>
      <c r="AI2379" s="382">
        <v>19</v>
      </c>
      <c r="AJ2379">
        <v>91.242105263157839</v>
      </c>
      <c r="AK2379">
        <v>16.995184318847731</v>
      </c>
    </row>
    <row r="2380" spans="1:37" ht="15.6">
      <c r="A2380" s="382">
        <v>17</v>
      </c>
      <c r="B2380" s="382">
        <v>81</v>
      </c>
      <c r="C2380" s="382">
        <v>2024</v>
      </c>
      <c r="D2380" s="382">
        <v>9</v>
      </c>
      <c r="E2380" s="382">
        <v>99</v>
      </c>
      <c r="F2380" s="382">
        <v>99</v>
      </c>
      <c r="G2380" s="382">
        <v>99</v>
      </c>
      <c r="H2380" s="382">
        <v>99</v>
      </c>
      <c r="I2380" s="382">
        <v>99</v>
      </c>
      <c r="J2380" s="382">
        <v>999</v>
      </c>
      <c r="K2380" s="382">
        <v>99</v>
      </c>
      <c r="L2380" s="382">
        <v>99</v>
      </c>
      <c r="M2380" s="382">
        <v>7</v>
      </c>
      <c r="N2380" s="382">
        <v>99</v>
      </c>
      <c r="O2380" s="382">
        <v>99</v>
      </c>
      <c r="P2380" s="382">
        <v>99</v>
      </c>
      <c r="Q2380" s="382">
        <v>28</v>
      </c>
      <c r="R2380" s="382">
        <v>71</v>
      </c>
      <c r="S2380" s="382">
        <v>7.3943661971831007</v>
      </c>
      <c r="T2380" s="382">
        <v>7</v>
      </c>
      <c r="U2380" s="382">
        <v>11.861971830985915</v>
      </c>
      <c r="V2380" s="382">
        <v>0</v>
      </c>
      <c r="W2380" s="382">
        <v>0</v>
      </c>
      <c r="X2380" s="382">
        <v>19.718309859154925</v>
      </c>
      <c r="Y2380" s="382">
        <v>0</v>
      </c>
      <c r="Z2380" s="382">
        <v>5.4300251911636064</v>
      </c>
      <c r="AA2380" s="382">
        <v>0.79574348686340923</v>
      </c>
      <c r="AB2380" s="382">
        <v>0</v>
      </c>
      <c r="AC2380" s="382">
        <v>12.79882141542001</v>
      </c>
      <c r="AD2380" s="382"/>
      <c r="AE2380" s="382"/>
      <c r="AF2380" s="382">
        <v>4.5454545454545459</v>
      </c>
      <c r="AG2380" s="382">
        <v>4.9770413138159855</v>
      </c>
      <c r="AH2380" s="382">
        <v>0</v>
      </c>
      <c r="AI2380" s="382">
        <v>70</v>
      </c>
      <c r="AJ2380">
        <v>93.64</v>
      </c>
      <c r="AK2380">
        <v>16.119977746644381</v>
      </c>
    </row>
    <row r="2381" spans="1:37" ht="15.6">
      <c r="A2381" s="382">
        <v>17</v>
      </c>
      <c r="B2381" s="382">
        <v>82</v>
      </c>
      <c r="C2381" s="382">
        <v>2024</v>
      </c>
      <c r="D2381" s="382">
        <v>10</v>
      </c>
      <c r="E2381" s="382">
        <v>99</v>
      </c>
      <c r="F2381" s="382">
        <v>99</v>
      </c>
      <c r="G2381" s="382">
        <v>99</v>
      </c>
      <c r="H2381" s="382">
        <v>99</v>
      </c>
      <c r="I2381" s="382">
        <v>99</v>
      </c>
      <c r="J2381" s="382">
        <v>999</v>
      </c>
      <c r="K2381" s="382">
        <v>99</v>
      </c>
      <c r="L2381" s="382">
        <v>99</v>
      </c>
      <c r="M2381" s="382">
        <v>7</v>
      </c>
      <c r="N2381" s="382">
        <v>99</v>
      </c>
      <c r="O2381" s="382">
        <v>99</v>
      </c>
      <c r="P2381" s="382">
        <v>99</v>
      </c>
      <c r="Q2381" s="382">
        <v>56</v>
      </c>
      <c r="R2381" s="382">
        <v>142</v>
      </c>
      <c r="S2381" s="382">
        <v>7.5845070422535228</v>
      </c>
      <c r="T2381" s="382">
        <v>7</v>
      </c>
      <c r="U2381" s="382">
        <v>12.742957746478869</v>
      </c>
      <c r="V2381" s="382">
        <v>0</v>
      </c>
      <c r="W2381" s="382">
        <v>0</v>
      </c>
      <c r="X2381" s="382">
        <v>16.197183098591548</v>
      </c>
      <c r="Y2381" s="382">
        <v>0</v>
      </c>
      <c r="Z2381" s="382">
        <v>3.0642508881057688</v>
      </c>
      <c r="AA2381" s="382">
        <v>0.82430472406715216</v>
      </c>
      <c r="AB2381" s="382">
        <v>0</v>
      </c>
      <c r="AC2381" s="382">
        <v>60.928371287758637</v>
      </c>
      <c r="AD2381" s="382"/>
      <c r="AE2381" s="382"/>
      <c r="AF2381" s="382">
        <v>5.4573405073020735</v>
      </c>
      <c r="AG2381" s="382">
        <v>6.5857715306868885</v>
      </c>
      <c r="AH2381" s="382">
        <v>0.7042253521126759</v>
      </c>
      <c r="AI2381" s="382">
        <v>139</v>
      </c>
      <c r="AJ2381">
        <v>90.80287769784178</v>
      </c>
      <c r="AK2381">
        <v>16.757527908387296</v>
      </c>
    </row>
    <row r="2382" spans="1:37" ht="15.6">
      <c r="A2382" s="382">
        <v>17</v>
      </c>
      <c r="B2382" s="382">
        <v>83</v>
      </c>
      <c r="C2382" s="382">
        <v>2024</v>
      </c>
      <c r="D2382" s="382">
        <v>11</v>
      </c>
      <c r="E2382" s="382">
        <v>99</v>
      </c>
      <c r="F2382" s="382">
        <v>99</v>
      </c>
      <c r="G2382" s="382">
        <v>99</v>
      </c>
      <c r="H2382" s="382">
        <v>99</v>
      </c>
      <c r="I2382" s="382">
        <v>99</v>
      </c>
      <c r="J2382" s="382">
        <v>999</v>
      </c>
      <c r="K2382" s="382">
        <v>99</v>
      </c>
      <c r="L2382" s="382">
        <v>99</v>
      </c>
      <c r="M2382" s="382">
        <v>7</v>
      </c>
      <c r="N2382" s="382">
        <v>99</v>
      </c>
      <c r="O2382" s="382">
        <v>99</v>
      </c>
      <c r="P2382" s="382">
        <v>99</v>
      </c>
      <c r="Q2382" s="382">
        <v>23</v>
      </c>
      <c r="R2382" s="382">
        <v>37</v>
      </c>
      <c r="S2382" s="382">
        <v>7.2432432432432412</v>
      </c>
      <c r="T2382" s="382">
        <v>6.6216216216216237</v>
      </c>
      <c r="U2382" s="382">
        <v>13.864864864864861</v>
      </c>
      <c r="V2382" s="382">
        <v>0</v>
      </c>
      <c r="W2382" s="382">
        <v>0</v>
      </c>
      <c r="X2382" s="382">
        <v>32.432432432432442</v>
      </c>
      <c r="Y2382" s="382">
        <v>2.7027027027027031</v>
      </c>
      <c r="Z2382" s="382">
        <v>5.6741336386541077</v>
      </c>
      <c r="AA2382" s="382">
        <v>1.5837930079982301</v>
      </c>
      <c r="AB2382" s="382">
        <v>2.270270270270268</v>
      </c>
      <c r="AC2382" s="382">
        <v>76.183914994584313</v>
      </c>
      <c r="AD2382" s="382">
        <v>69.804679675297621</v>
      </c>
      <c r="AE2382" s="382">
        <v>76.222536727385062</v>
      </c>
      <c r="AF2382" s="382">
        <v>3.8824763903462745</v>
      </c>
      <c r="AG2382" s="382">
        <v>5.3686920484752063</v>
      </c>
      <c r="AH2382" s="382">
        <v>13.513513513513516</v>
      </c>
      <c r="AI2382" s="382">
        <v>37</v>
      </c>
      <c r="AJ2382">
        <v>94.051351351351371</v>
      </c>
      <c r="AK2382">
        <v>16.829384860469151</v>
      </c>
    </row>
    <row r="2383" spans="1:37" ht="15.6">
      <c r="A2383" s="382">
        <v>17</v>
      </c>
      <c r="B2383" s="382">
        <v>84</v>
      </c>
      <c r="C2383" s="382">
        <v>2024</v>
      </c>
      <c r="D2383" s="382">
        <v>12</v>
      </c>
      <c r="E2383" s="382">
        <v>99</v>
      </c>
      <c r="F2383" s="382">
        <v>99</v>
      </c>
      <c r="G2383" s="382">
        <v>99</v>
      </c>
      <c r="H2383" s="382">
        <v>99</v>
      </c>
      <c r="I2383" s="382">
        <v>99</v>
      </c>
      <c r="J2383" s="382">
        <v>999</v>
      </c>
      <c r="K2383" s="382">
        <v>99</v>
      </c>
      <c r="L2383" s="382">
        <v>99</v>
      </c>
      <c r="M2383" s="382">
        <v>7</v>
      </c>
      <c r="N2383" s="382">
        <v>99</v>
      </c>
      <c r="O2383" s="382">
        <v>99</v>
      </c>
      <c r="P2383" s="382">
        <v>99</v>
      </c>
      <c r="Q2383" s="382">
        <v>3</v>
      </c>
      <c r="R2383" s="382">
        <v>4</v>
      </c>
      <c r="S2383" s="382">
        <v>8.25</v>
      </c>
      <c r="T2383" s="382">
        <v>7</v>
      </c>
      <c r="U2383" s="382">
        <v>14.525000000000004</v>
      </c>
      <c r="V2383" s="382">
        <v>0</v>
      </c>
      <c r="W2383" s="382">
        <v>0</v>
      </c>
      <c r="X2383" s="382">
        <v>25</v>
      </c>
      <c r="Y2383" s="382">
        <v>0</v>
      </c>
      <c r="Z2383" s="382">
        <v>2.5341418665891502</v>
      </c>
      <c r="AA2383" s="382">
        <v>0.82915619758885006</v>
      </c>
      <c r="AB2383" s="382">
        <v>0</v>
      </c>
      <c r="AC2383" s="382">
        <v>91.316891139524245</v>
      </c>
      <c r="AD2383" s="382"/>
      <c r="AE2383" s="382"/>
      <c r="AF2383" s="382">
        <v>4.3478260869565215</v>
      </c>
      <c r="AG2383" s="382">
        <v>5.951039639455086</v>
      </c>
      <c r="AH2383" s="382">
        <v>0</v>
      </c>
      <c r="AI2383" s="382">
        <v>4</v>
      </c>
      <c r="AJ2383">
        <v>93.350000000000023</v>
      </c>
      <c r="AK2383">
        <v>17.709064005774238</v>
      </c>
    </row>
    <row r="2384" spans="1:37" ht="15.6">
      <c r="A2384" s="382">
        <v>17</v>
      </c>
      <c r="B2384" s="382">
        <v>85</v>
      </c>
      <c r="C2384" s="382">
        <v>2024</v>
      </c>
      <c r="D2384" s="382">
        <v>1</v>
      </c>
      <c r="E2384" s="382">
        <v>99</v>
      </c>
      <c r="F2384" s="382">
        <v>99</v>
      </c>
      <c r="G2384" s="382">
        <v>99</v>
      </c>
      <c r="H2384" s="382">
        <v>99</v>
      </c>
      <c r="I2384" s="382">
        <v>99</v>
      </c>
      <c r="J2384" s="382">
        <v>999</v>
      </c>
      <c r="K2384" s="382">
        <v>99</v>
      </c>
      <c r="L2384" s="382">
        <v>99</v>
      </c>
      <c r="M2384" s="382">
        <v>8</v>
      </c>
      <c r="N2384" s="382">
        <v>99</v>
      </c>
      <c r="O2384" s="382">
        <v>99</v>
      </c>
      <c r="P2384" s="382">
        <v>99</v>
      </c>
      <c r="Q2384" s="382">
        <v>6</v>
      </c>
      <c r="R2384" s="382">
        <v>9</v>
      </c>
      <c r="S2384" s="382">
        <v>6.333333333333333</v>
      </c>
      <c r="T2384" s="382">
        <v>8</v>
      </c>
      <c r="U2384" s="382">
        <v>11.78888888888889</v>
      </c>
      <c r="V2384" s="382">
        <v>0</v>
      </c>
      <c r="W2384" s="382">
        <v>0</v>
      </c>
      <c r="X2384" s="382">
        <v>22.222222222222225</v>
      </c>
      <c r="Y2384" s="382">
        <v>0</v>
      </c>
      <c r="Z2384" s="382">
        <v>3.72124365246186</v>
      </c>
      <c r="AA2384" s="382">
        <v>1.2472191289246499</v>
      </c>
      <c r="AB2384" s="382">
        <v>0</v>
      </c>
      <c r="AC2384" s="382">
        <v>39.581025523509886</v>
      </c>
      <c r="AD2384" s="382"/>
      <c r="AE2384" s="382"/>
      <c r="AF2384" s="382">
        <v>4.3902439024390247</v>
      </c>
      <c r="AG2384" s="382">
        <v>5.5191427382438656</v>
      </c>
      <c r="AH2384" s="382">
        <v>0</v>
      </c>
      <c r="AI2384" s="382">
        <v>5</v>
      </c>
      <c r="AJ2384">
        <v>82.88</v>
      </c>
      <c r="AK2384">
        <v>17.779427546866653</v>
      </c>
    </row>
    <row r="2385" spans="1:37" ht="15.6">
      <c r="A2385" s="382">
        <v>17</v>
      </c>
      <c r="B2385" s="382">
        <v>86</v>
      </c>
      <c r="C2385" s="382">
        <v>2024</v>
      </c>
      <c r="D2385" s="382">
        <v>2</v>
      </c>
      <c r="E2385" s="382">
        <v>99</v>
      </c>
      <c r="F2385" s="382">
        <v>99</v>
      </c>
      <c r="G2385" s="382">
        <v>99</v>
      </c>
      <c r="H2385" s="382">
        <v>99</v>
      </c>
      <c r="I2385" s="382">
        <v>99</v>
      </c>
      <c r="J2385" s="382">
        <v>999</v>
      </c>
      <c r="K2385" s="382">
        <v>99</v>
      </c>
      <c r="L2385" s="382">
        <v>99</v>
      </c>
      <c r="M2385" s="382">
        <v>8</v>
      </c>
      <c r="N2385" s="382">
        <v>99</v>
      </c>
      <c r="O2385" s="382">
        <v>99</v>
      </c>
      <c r="P2385" s="382">
        <v>99</v>
      </c>
      <c r="Q2385" s="382">
        <v>11</v>
      </c>
      <c r="R2385" s="382">
        <v>41</v>
      </c>
      <c r="S2385" s="382">
        <v>6.9268292682926811</v>
      </c>
      <c r="T2385" s="382">
        <v>8</v>
      </c>
      <c r="U2385" s="382">
        <v>8.9243902439024385</v>
      </c>
      <c r="V2385" s="382">
        <v>0</v>
      </c>
      <c r="W2385" s="382">
        <v>0</v>
      </c>
      <c r="X2385" s="382">
        <v>0</v>
      </c>
      <c r="Y2385" s="382">
        <v>0</v>
      </c>
      <c r="Z2385" s="382">
        <v>2.0930524433555178</v>
      </c>
      <c r="AA2385" s="382">
        <v>1.134605204840293</v>
      </c>
      <c r="AB2385" s="382">
        <v>0</v>
      </c>
      <c r="AC2385" s="382">
        <v>-26.525425133873156</v>
      </c>
      <c r="AD2385" s="382"/>
      <c r="AE2385" s="382"/>
      <c r="AF2385" s="382">
        <v>3.5314384151593448</v>
      </c>
      <c r="AG2385" s="382">
        <v>4.8629754658302549</v>
      </c>
      <c r="AH2385" s="382">
        <v>2.4390243902439024</v>
      </c>
      <c r="AI2385" s="382">
        <v>41</v>
      </c>
      <c r="AJ2385">
        <v>80.151219512195183</v>
      </c>
      <c r="AK2385">
        <v>17.129420346297021</v>
      </c>
    </row>
    <row r="2386" spans="1:37" ht="15.6">
      <c r="A2386" s="382">
        <v>17</v>
      </c>
      <c r="B2386" s="382">
        <v>87</v>
      </c>
      <c r="C2386" s="382">
        <v>2024</v>
      </c>
      <c r="D2386" s="382">
        <v>3</v>
      </c>
      <c r="E2386" s="382">
        <v>99</v>
      </c>
      <c r="F2386" s="382">
        <v>99</v>
      </c>
      <c r="G2386" s="382">
        <v>99</v>
      </c>
      <c r="H2386" s="382">
        <v>99</v>
      </c>
      <c r="I2386" s="382">
        <v>99</v>
      </c>
      <c r="J2386" s="382">
        <v>999</v>
      </c>
      <c r="K2386" s="382">
        <v>99</v>
      </c>
      <c r="L2386" s="382">
        <v>99</v>
      </c>
      <c r="M2386" s="382">
        <v>8</v>
      </c>
      <c r="N2386" s="382">
        <v>99</v>
      </c>
      <c r="O2386" s="382">
        <v>99</v>
      </c>
      <c r="P2386" s="382">
        <v>99</v>
      </c>
      <c r="Q2386" s="382">
        <v>15</v>
      </c>
      <c r="R2386" s="382">
        <v>78</v>
      </c>
      <c r="S2386" s="382">
        <v>6.4358974358974361</v>
      </c>
      <c r="T2386" s="382">
        <v>8</v>
      </c>
      <c r="U2386" s="382">
        <v>7.8025641025641006</v>
      </c>
      <c r="V2386" s="382">
        <v>0</v>
      </c>
      <c r="W2386" s="382">
        <v>0</v>
      </c>
      <c r="X2386" s="382">
        <v>2.5641025641025639</v>
      </c>
      <c r="Y2386" s="382">
        <v>0</v>
      </c>
      <c r="Z2386" s="382">
        <v>2.7716501776792279</v>
      </c>
      <c r="AA2386" s="382">
        <v>1.1046491912070753</v>
      </c>
      <c r="AB2386" s="382">
        <v>0</v>
      </c>
      <c r="AC2386" s="382">
        <v>30.531384722557046</v>
      </c>
      <c r="AD2386" s="382"/>
      <c r="AE2386" s="382"/>
      <c r="AF2386" s="382">
        <v>3.0696576151121606</v>
      </c>
      <c r="AG2386" s="382">
        <v>3.5186105939895693</v>
      </c>
      <c r="AH2386" s="382">
        <v>0</v>
      </c>
      <c r="AI2386" s="382">
        <v>32</v>
      </c>
      <c r="AJ2386">
        <v>77.490625000000023</v>
      </c>
      <c r="AK2386">
        <v>18.263199116166678</v>
      </c>
    </row>
    <row r="2387" spans="1:37" ht="15.6">
      <c r="A2387" s="382">
        <v>17</v>
      </c>
      <c r="B2387" s="382">
        <v>88</v>
      </c>
      <c r="C2387" s="382">
        <v>2024</v>
      </c>
      <c r="D2387" s="382">
        <v>4</v>
      </c>
      <c r="E2387" s="382">
        <v>99</v>
      </c>
      <c r="F2387" s="382">
        <v>99</v>
      </c>
      <c r="G2387" s="382">
        <v>99</v>
      </c>
      <c r="H2387" s="382">
        <v>99</v>
      </c>
      <c r="I2387" s="382">
        <v>99</v>
      </c>
      <c r="J2387" s="382">
        <v>999</v>
      </c>
      <c r="K2387" s="382">
        <v>99</v>
      </c>
      <c r="L2387" s="382">
        <v>99</v>
      </c>
      <c r="M2387" s="382">
        <v>8</v>
      </c>
      <c r="N2387" s="382">
        <v>99</v>
      </c>
      <c r="O2387" s="382">
        <v>99</v>
      </c>
      <c r="P2387" s="382">
        <v>99</v>
      </c>
      <c r="Q2387" s="382">
        <v>13</v>
      </c>
      <c r="R2387" s="382">
        <v>39</v>
      </c>
      <c r="S2387" s="382">
        <v>6.6153846153846141</v>
      </c>
      <c r="T2387" s="382">
        <v>8</v>
      </c>
      <c r="U2387" s="382">
        <v>9.2487179487179496</v>
      </c>
      <c r="V2387" s="382">
        <v>0</v>
      </c>
      <c r="W2387" s="382">
        <v>0</v>
      </c>
      <c r="X2387" s="382">
        <v>5.1282051282051277</v>
      </c>
      <c r="Y2387" s="382">
        <v>0</v>
      </c>
      <c r="Z2387" s="382">
        <v>3.5430590719198847</v>
      </c>
      <c r="AA2387" s="382">
        <v>1.2932841244018971</v>
      </c>
      <c r="AB2387" s="382">
        <v>0</v>
      </c>
      <c r="AC2387" s="382">
        <v>71.755517486485601</v>
      </c>
      <c r="AD2387" s="382"/>
      <c r="AE2387" s="382"/>
      <c r="AF2387" s="382">
        <v>1.2400635930047701</v>
      </c>
      <c r="AG2387" s="382">
        <v>1.7295861364584475</v>
      </c>
      <c r="AH2387" s="382">
        <v>0</v>
      </c>
      <c r="AI2387" s="382">
        <v>18</v>
      </c>
      <c r="AJ2387">
        <v>86.783333333333317</v>
      </c>
      <c r="AK2387">
        <v>17.665025338854221</v>
      </c>
    </row>
    <row r="2388" spans="1:37" ht="15.6">
      <c r="A2388" s="382">
        <v>17</v>
      </c>
      <c r="B2388" s="382">
        <v>89</v>
      </c>
      <c r="C2388" s="382">
        <v>2024</v>
      </c>
      <c r="D2388" s="382">
        <v>5</v>
      </c>
      <c r="E2388" s="382">
        <v>99</v>
      </c>
      <c r="F2388" s="382">
        <v>99</v>
      </c>
      <c r="G2388" s="382">
        <v>99</v>
      </c>
      <c r="H2388" s="382">
        <v>99</v>
      </c>
      <c r="I2388" s="382">
        <v>99</v>
      </c>
      <c r="J2388" s="382">
        <v>999</v>
      </c>
      <c r="K2388" s="382">
        <v>99</v>
      </c>
      <c r="L2388" s="382">
        <v>99</v>
      </c>
      <c r="M2388" s="382">
        <v>8</v>
      </c>
      <c r="N2388" s="382">
        <v>99</v>
      </c>
      <c r="O2388" s="382">
        <v>99</v>
      </c>
      <c r="P2388" s="382">
        <v>99</v>
      </c>
      <c r="Q2388" s="382">
        <v>9</v>
      </c>
      <c r="R2388" s="382">
        <v>26</v>
      </c>
      <c r="S2388" s="382">
        <v>7.6153846153846141</v>
      </c>
      <c r="T2388" s="382">
        <v>8</v>
      </c>
      <c r="U2388" s="382">
        <v>13.1</v>
      </c>
      <c r="V2388" s="382">
        <v>0</v>
      </c>
      <c r="W2388" s="382">
        <v>0</v>
      </c>
      <c r="X2388" s="382">
        <v>26.92307692307692</v>
      </c>
      <c r="Y2388" s="382">
        <v>0</v>
      </c>
      <c r="Z2388" s="382">
        <v>4.0542475352305516</v>
      </c>
      <c r="AA2388" s="382">
        <v>0.92307692307692835</v>
      </c>
      <c r="AB2388" s="382">
        <v>0</v>
      </c>
      <c r="AC2388" s="382">
        <v>67.932868990694885</v>
      </c>
      <c r="AD2388" s="382"/>
      <c r="AE2388" s="382"/>
      <c r="AF2388" s="382">
        <v>1.6741790083708949</v>
      </c>
      <c r="AG2388" s="382">
        <v>3.210875119017317</v>
      </c>
      <c r="AH2388" s="382">
        <v>0</v>
      </c>
      <c r="AI2388" s="382">
        <v>26</v>
      </c>
      <c r="AJ2388">
        <v>88.63846153846157</v>
      </c>
      <c r="AK2388">
        <v>18.017268358383777</v>
      </c>
    </row>
    <row r="2389" spans="1:37" ht="15.6">
      <c r="A2389" s="382">
        <v>17</v>
      </c>
      <c r="B2389" s="382">
        <v>90</v>
      </c>
      <c r="C2389" s="382">
        <v>2024</v>
      </c>
      <c r="D2389" s="382">
        <v>6</v>
      </c>
      <c r="E2389" s="382">
        <v>99</v>
      </c>
      <c r="F2389" s="382">
        <v>99</v>
      </c>
      <c r="G2389" s="382">
        <v>99</v>
      </c>
      <c r="H2389" s="382">
        <v>99</v>
      </c>
      <c r="I2389" s="382">
        <v>99</v>
      </c>
      <c r="J2389" s="382">
        <v>999</v>
      </c>
      <c r="K2389" s="382">
        <v>99</v>
      </c>
      <c r="L2389" s="382">
        <v>99</v>
      </c>
      <c r="M2389" s="382">
        <v>8</v>
      </c>
      <c r="N2389" s="382">
        <v>99</v>
      </c>
      <c r="O2389" s="382">
        <v>99</v>
      </c>
      <c r="P2389" s="382">
        <v>99</v>
      </c>
      <c r="Q2389" s="382">
        <v>5</v>
      </c>
      <c r="R2389" s="382">
        <v>7</v>
      </c>
      <c r="S2389" s="382">
        <v>6.7142857142857109</v>
      </c>
      <c r="T2389" s="382">
        <v>8</v>
      </c>
      <c r="U2389" s="382">
        <v>9.8000000000000007</v>
      </c>
      <c r="V2389" s="382">
        <v>0</v>
      </c>
      <c r="W2389" s="382">
        <v>0</v>
      </c>
      <c r="X2389" s="382">
        <v>0</v>
      </c>
      <c r="Y2389" s="382">
        <v>0</v>
      </c>
      <c r="Z2389" s="382">
        <v>3.6158381758985967</v>
      </c>
      <c r="AA2389" s="382">
        <v>1.1605769149479921</v>
      </c>
      <c r="AB2389" s="382">
        <v>0</v>
      </c>
      <c r="AC2389" s="382">
        <v>47.659236665987983</v>
      </c>
      <c r="AD2389" s="382"/>
      <c r="AE2389" s="382"/>
      <c r="AF2389" s="382">
        <v>0.65116279069767435</v>
      </c>
      <c r="AG2389" s="382">
        <v>0.79993469920822802</v>
      </c>
      <c r="AH2389" s="382">
        <v>0</v>
      </c>
      <c r="AI2389" s="382">
        <v>7</v>
      </c>
      <c r="AJ2389">
        <v>83.428571428571388</v>
      </c>
      <c r="AK2389">
        <v>16.107847648013163</v>
      </c>
    </row>
    <row r="2390" spans="1:37" ht="15.6">
      <c r="A2390" s="382">
        <v>17</v>
      </c>
      <c r="B2390" s="382">
        <v>91</v>
      </c>
      <c r="C2390" s="382">
        <v>2024</v>
      </c>
      <c r="D2390" s="382">
        <v>7</v>
      </c>
      <c r="E2390" s="382">
        <v>99</v>
      </c>
      <c r="F2390" s="382">
        <v>99</v>
      </c>
      <c r="G2390" s="382">
        <v>99</v>
      </c>
      <c r="H2390" s="382">
        <v>99</v>
      </c>
      <c r="I2390" s="382">
        <v>99</v>
      </c>
      <c r="J2390" s="382">
        <v>999</v>
      </c>
      <c r="K2390" s="382">
        <v>99</v>
      </c>
      <c r="L2390" s="382">
        <v>99</v>
      </c>
      <c r="M2390" s="382">
        <v>8</v>
      </c>
      <c r="N2390" s="382">
        <v>99</v>
      </c>
      <c r="O2390" s="382">
        <v>99</v>
      </c>
      <c r="P2390" s="382">
        <v>99</v>
      </c>
      <c r="Q2390" s="382">
        <v>2</v>
      </c>
      <c r="R2390" s="382">
        <v>2</v>
      </c>
      <c r="S2390" s="382">
        <v>7.5</v>
      </c>
      <c r="T2390" s="382">
        <v>8</v>
      </c>
      <c r="U2390" s="382">
        <v>16.3</v>
      </c>
      <c r="V2390" s="382">
        <v>0</v>
      </c>
      <c r="W2390" s="382">
        <v>0</v>
      </c>
      <c r="X2390" s="382">
        <v>50</v>
      </c>
      <c r="Y2390" s="382">
        <v>0</v>
      </c>
      <c r="Z2390" s="382">
        <v>0.60000000000001141</v>
      </c>
      <c r="AA2390" s="382">
        <v>0.5</v>
      </c>
      <c r="AB2390" s="382">
        <v>0</v>
      </c>
      <c r="AC2390" s="382">
        <v>-100.00000000000188</v>
      </c>
      <c r="AD2390" s="382"/>
      <c r="AE2390" s="382"/>
      <c r="AF2390" s="382">
        <v>0.35650623885918004</v>
      </c>
      <c r="AG2390" s="382">
        <v>0.71434832150056982</v>
      </c>
      <c r="AH2390" s="382">
        <v>0</v>
      </c>
      <c r="AI2390" s="382">
        <v>2</v>
      </c>
      <c r="AJ2390">
        <v>97.699999999999989</v>
      </c>
      <c r="AK2390">
        <v>17.494359532455324</v>
      </c>
    </row>
    <row r="2391" spans="1:37" ht="15.6">
      <c r="A2391" s="382">
        <v>17</v>
      </c>
      <c r="B2391" s="382">
        <v>92</v>
      </c>
      <c r="C2391" s="382">
        <v>2024</v>
      </c>
      <c r="D2391" s="382">
        <v>8</v>
      </c>
      <c r="E2391" s="382">
        <v>99</v>
      </c>
      <c r="F2391" s="382">
        <v>99</v>
      </c>
      <c r="G2391" s="382">
        <v>99</v>
      </c>
      <c r="H2391" s="382">
        <v>99</v>
      </c>
      <c r="I2391" s="382">
        <v>99</v>
      </c>
      <c r="J2391" s="382">
        <v>999</v>
      </c>
      <c r="K2391" s="382">
        <v>99</v>
      </c>
      <c r="L2391" s="382">
        <v>99</v>
      </c>
      <c r="M2391" s="382">
        <v>8</v>
      </c>
      <c r="N2391" s="382">
        <v>99</v>
      </c>
      <c r="O2391" s="382">
        <v>99</v>
      </c>
      <c r="P2391" s="382">
        <v>99</v>
      </c>
      <c r="Q2391" s="382">
        <v>1</v>
      </c>
      <c r="R2391" s="382">
        <v>1</v>
      </c>
      <c r="S2391" s="382">
        <v>5</v>
      </c>
      <c r="T2391" s="382">
        <v>8</v>
      </c>
      <c r="U2391" s="382">
        <v>12.3</v>
      </c>
      <c r="V2391" s="382">
        <v>0</v>
      </c>
      <c r="W2391" s="382">
        <v>0</v>
      </c>
      <c r="X2391" s="382">
        <v>0</v>
      </c>
      <c r="Y2391" s="382">
        <v>0</v>
      </c>
      <c r="Z2391" s="382">
        <v>0</v>
      </c>
      <c r="AA2391" s="382">
        <v>0</v>
      </c>
      <c r="AB2391" s="382">
        <v>0</v>
      </c>
      <c r="AC2391" s="382"/>
      <c r="AD2391" s="382"/>
      <c r="AE2391" s="382"/>
      <c r="AF2391" s="382">
        <v>0.10080645161290321</v>
      </c>
      <c r="AG2391" s="382">
        <v>0.13262027472882923</v>
      </c>
      <c r="AH2391" s="382">
        <v>0</v>
      </c>
      <c r="AI2391" s="382">
        <v>1</v>
      </c>
      <c r="AJ2391">
        <v>92.7</v>
      </c>
      <c r="AK2391">
        <v>15.440661742172644</v>
      </c>
    </row>
    <row r="2392" spans="1:37" ht="15.6">
      <c r="A2392" s="382">
        <v>17</v>
      </c>
      <c r="B2392" s="382">
        <v>93</v>
      </c>
      <c r="C2392" s="382">
        <v>2024</v>
      </c>
      <c r="D2392" s="382">
        <v>9</v>
      </c>
      <c r="E2392" s="382">
        <v>99</v>
      </c>
      <c r="F2392" s="382">
        <v>99</v>
      </c>
      <c r="G2392" s="382">
        <v>99</v>
      </c>
      <c r="H2392" s="382">
        <v>99</v>
      </c>
      <c r="I2392" s="382">
        <v>99</v>
      </c>
      <c r="J2392" s="382">
        <v>999</v>
      </c>
      <c r="K2392" s="382">
        <v>99</v>
      </c>
      <c r="L2392" s="382">
        <v>99</v>
      </c>
      <c r="M2392" s="382">
        <v>8</v>
      </c>
      <c r="N2392" s="382">
        <v>99</v>
      </c>
      <c r="O2392" s="382">
        <v>99</v>
      </c>
      <c r="P2392" s="382">
        <v>99</v>
      </c>
      <c r="Q2392" s="382">
        <v>18</v>
      </c>
      <c r="R2392" s="382">
        <v>34</v>
      </c>
      <c r="S2392">
        <v>7.6764705882352944</v>
      </c>
      <c r="T2392">
        <v>8</v>
      </c>
      <c r="U2392">
        <v>12.867647058823533</v>
      </c>
      <c r="V2392">
        <v>0</v>
      </c>
      <c r="W2392">
        <v>0</v>
      </c>
      <c r="X2392">
        <v>35.294117647058826</v>
      </c>
      <c r="Y2392">
        <v>2.9411764705882355</v>
      </c>
      <c r="Z2392">
        <v>7.4401818679635614</v>
      </c>
      <c r="AA2392">
        <v>1.5476849549320999</v>
      </c>
      <c r="AB2392">
        <v>0</v>
      </c>
      <c r="AC2392">
        <v>14.749004906237776</v>
      </c>
      <c r="AF2392">
        <v>2.1766965428937257</v>
      </c>
      <c r="AG2392">
        <v>2.5854376333347111</v>
      </c>
      <c r="AH2392">
        <v>2.9411764705882355</v>
      </c>
      <c r="AI2392">
        <v>28</v>
      </c>
      <c r="AJ2392">
        <v>95.278571428571482</v>
      </c>
      <c r="AK2392">
        <v>17.275470440305739</v>
      </c>
    </row>
    <row r="2393" spans="1:37" ht="15.6">
      <c r="A2393" s="382">
        <v>17</v>
      </c>
      <c r="B2393" s="382">
        <v>94</v>
      </c>
      <c r="C2393" s="382">
        <v>2024</v>
      </c>
      <c r="D2393" s="382">
        <v>10</v>
      </c>
      <c r="E2393" s="382">
        <v>99</v>
      </c>
      <c r="F2393" s="382">
        <v>99</v>
      </c>
      <c r="G2393" s="382">
        <v>99</v>
      </c>
      <c r="H2393" s="382">
        <v>99</v>
      </c>
      <c r="I2393" s="382">
        <v>99</v>
      </c>
      <c r="J2393" s="382">
        <v>999</v>
      </c>
      <c r="K2393" s="382">
        <v>99</v>
      </c>
      <c r="L2393" s="382">
        <v>99</v>
      </c>
      <c r="M2393" s="382">
        <v>8</v>
      </c>
      <c r="N2393" s="382">
        <v>99</v>
      </c>
      <c r="O2393" s="382">
        <v>99</v>
      </c>
      <c r="P2393" s="382">
        <v>99</v>
      </c>
      <c r="Q2393" s="382">
        <v>25</v>
      </c>
      <c r="R2393" s="382">
        <v>58</v>
      </c>
      <c r="S2393">
        <v>7.9310344827586237</v>
      </c>
      <c r="T2393">
        <v>8</v>
      </c>
      <c r="U2393">
        <v>13.9155172413793</v>
      </c>
      <c r="V2393">
        <v>0</v>
      </c>
      <c r="W2393">
        <v>0</v>
      </c>
      <c r="X2393">
        <v>25.862068965517246</v>
      </c>
      <c r="Y2393">
        <v>0</v>
      </c>
      <c r="Z2393">
        <v>2.9712879898569997</v>
      </c>
      <c r="AA2393">
        <v>0.82758620689655105</v>
      </c>
      <c r="AB2393">
        <v>0</v>
      </c>
      <c r="AC2393">
        <v>60.553193640497753</v>
      </c>
      <c r="AF2393">
        <v>2.2290545734050724</v>
      </c>
      <c r="AG2393">
        <v>2.9374833945384857</v>
      </c>
      <c r="AH2393">
        <v>1.7241379310344827</v>
      </c>
      <c r="AI2393">
        <v>57</v>
      </c>
      <c r="AJ2393">
        <v>92.128070175438523</v>
      </c>
      <c r="AK2393">
        <v>17.54435516126297</v>
      </c>
    </row>
    <row r="2394" spans="1:37" ht="15.6">
      <c r="A2394" s="382">
        <v>17</v>
      </c>
      <c r="B2394" s="382">
        <v>95</v>
      </c>
      <c r="C2394" s="382">
        <v>2024</v>
      </c>
      <c r="D2394" s="382">
        <v>11</v>
      </c>
      <c r="E2394" s="382">
        <v>99</v>
      </c>
      <c r="F2394" s="382">
        <v>99</v>
      </c>
      <c r="G2394" s="382">
        <v>99</v>
      </c>
      <c r="H2394" s="382">
        <v>99</v>
      </c>
      <c r="I2394" s="382">
        <v>99</v>
      </c>
      <c r="J2394" s="382">
        <v>999</v>
      </c>
      <c r="K2394" s="382">
        <v>99</v>
      </c>
      <c r="L2394" s="382">
        <v>99</v>
      </c>
      <c r="M2394" s="382">
        <v>8</v>
      </c>
      <c r="N2394" s="382">
        <v>99</v>
      </c>
      <c r="O2394" s="382">
        <v>99</v>
      </c>
      <c r="P2394" s="382">
        <v>99</v>
      </c>
      <c r="Q2394" s="382">
        <v>8</v>
      </c>
      <c r="R2394" s="382">
        <v>12</v>
      </c>
      <c r="S2394">
        <v>8.0833333333333339</v>
      </c>
      <c r="T2394">
        <v>8</v>
      </c>
      <c r="U2394">
        <v>15.483333333333338</v>
      </c>
      <c r="V2394">
        <v>0</v>
      </c>
      <c r="W2394">
        <v>0</v>
      </c>
      <c r="X2394">
        <v>41.666666666666657</v>
      </c>
      <c r="Y2394">
        <v>0</v>
      </c>
      <c r="Z2394">
        <v>3.0956510713508236</v>
      </c>
      <c r="AA2394">
        <v>1.0374916331657218</v>
      </c>
      <c r="AB2394">
        <v>0</v>
      </c>
      <c r="AC2394">
        <v>91.894566203644644</v>
      </c>
      <c r="AF2394">
        <v>1.259181532004197</v>
      </c>
      <c r="AG2394">
        <v>1.9444502584925796</v>
      </c>
      <c r="AH2394">
        <v>8.3333333333333357</v>
      </c>
      <c r="AI2394">
        <v>12</v>
      </c>
      <c r="AJ2394">
        <v>95.658333333333317</v>
      </c>
      <c r="AK2394">
        <v>17.502499473482931</v>
      </c>
    </row>
    <row r="2395" spans="1:37" ht="15.6">
      <c r="A2395" s="382">
        <v>17</v>
      </c>
      <c r="B2395" s="382">
        <v>96</v>
      </c>
      <c r="C2395" s="382">
        <v>2024</v>
      </c>
      <c r="D2395" s="382">
        <v>12</v>
      </c>
      <c r="E2395" s="382">
        <v>99</v>
      </c>
      <c r="F2395" s="382">
        <v>99</v>
      </c>
      <c r="G2395" s="382">
        <v>99</v>
      </c>
      <c r="H2395" s="382">
        <v>99</v>
      </c>
      <c r="I2395" s="382">
        <v>99</v>
      </c>
      <c r="J2395" s="382">
        <v>999</v>
      </c>
      <c r="K2395" s="382">
        <v>99</v>
      </c>
      <c r="L2395" s="382">
        <v>99</v>
      </c>
      <c r="M2395" s="382">
        <v>8</v>
      </c>
      <c r="N2395" s="382">
        <v>99</v>
      </c>
      <c r="O2395" s="382">
        <v>99</v>
      </c>
      <c r="P2395" s="382">
        <v>99</v>
      </c>
      <c r="Q2395" s="382"/>
      <c r="R2395" s="382">
        <v>0</v>
      </c>
    </row>
    <row r="2396" spans="1:37" ht="15.6">
      <c r="A2396" s="382">
        <v>17</v>
      </c>
      <c r="B2396" s="382">
        <v>97</v>
      </c>
      <c r="C2396" s="382">
        <v>2024</v>
      </c>
      <c r="D2396" s="382">
        <v>1</v>
      </c>
      <c r="E2396" s="382">
        <v>99</v>
      </c>
      <c r="F2396" s="382">
        <v>99</v>
      </c>
      <c r="G2396" s="382">
        <v>99</v>
      </c>
      <c r="H2396" s="382">
        <v>99</v>
      </c>
      <c r="I2396" s="382">
        <v>99</v>
      </c>
      <c r="J2396" s="382">
        <v>999</v>
      </c>
      <c r="K2396" s="382">
        <v>99</v>
      </c>
      <c r="L2396" s="382">
        <v>99</v>
      </c>
      <c r="M2396" s="382">
        <v>9</v>
      </c>
      <c r="N2396" s="382">
        <v>99</v>
      </c>
      <c r="O2396" s="382">
        <v>99</v>
      </c>
      <c r="P2396" s="382">
        <v>99</v>
      </c>
      <c r="Q2396" s="382"/>
      <c r="R2396" s="382">
        <v>0</v>
      </c>
    </row>
    <row r="2397" spans="1:37" ht="15.6">
      <c r="A2397" s="382">
        <v>17</v>
      </c>
      <c r="B2397" s="382">
        <v>98</v>
      </c>
      <c r="C2397" s="382">
        <v>2024</v>
      </c>
      <c r="D2397" s="382">
        <v>2</v>
      </c>
      <c r="E2397" s="382">
        <v>99</v>
      </c>
      <c r="F2397" s="382">
        <v>99</v>
      </c>
      <c r="G2397" s="382">
        <v>99</v>
      </c>
      <c r="H2397" s="382">
        <v>99</v>
      </c>
      <c r="I2397" s="382">
        <v>99</v>
      </c>
      <c r="J2397" s="382">
        <v>999</v>
      </c>
      <c r="K2397" s="382">
        <v>99</v>
      </c>
      <c r="L2397" s="382">
        <v>99</v>
      </c>
      <c r="M2397" s="382">
        <v>9</v>
      </c>
      <c r="N2397" s="382">
        <v>99</v>
      </c>
      <c r="O2397" s="382">
        <v>99</v>
      </c>
      <c r="P2397" s="382">
        <v>99</v>
      </c>
      <c r="Q2397" s="382"/>
      <c r="R2397" s="382">
        <v>0</v>
      </c>
    </row>
    <row r="2398" spans="1:37" ht="15.6">
      <c r="A2398" s="382">
        <v>17</v>
      </c>
      <c r="B2398" s="382">
        <v>99</v>
      </c>
      <c r="C2398" s="382">
        <v>2024</v>
      </c>
      <c r="D2398" s="382">
        <v>3</v>
      </c>
      <c r="E2398" s="382">
        <v>99</v>
      </c>
      <c r="F2398" s="382">
        <v>99</v>
      </c>
      <c r="G2398" s="382">
        <v>99</v>
      </c>
      <c r="H2398" s="382">
        <v>99</v>
      </c>
      <c r="I2398" s="382">
        <v>99</v>
      </c>
      <c r="J2398" s="382">
        <v>999</v>
      </c>
      <c r="K2398" s="382">
        <v>99</v>
      </c>
      <c r="L2398" s="382">
        <v>99</v>
      </c>
      <c r="M2398" s="382">
        <v>9</v>
      </c>
      <c r="N2398" s="382">
        <v>99</v>
      </c>
      <c r="O2398" s="382">
        <v>99</v>
      </c>
      <c r="P2398" s="382">
        <v>99</v>
      </c>
      <c r="Q2398" s="382"/>
      <c r="R2398" s="382">
        <v>0</v>
      </c>
    </row>
    <row r="2399" spans="1:37" ht="15.6">
      <c r="A2399" s="382">
        <v>17</v>
      </c>
      <c r="B2399" s="382">
        <v>100</v>
      </c>
      <c r="C2399" s="382">
        <v>2024</v>
      </c>
      <c r="D2399" s="382">
        <v>4</v>
      </c>
      <c r="E2399" s="382">
        <v>99</v>
      </c>
      <c r="F2399" s="382">
        <v>99</v>
      </c>
      <c r="G2399" s="382">
        <v>99</v>
      </c>
      <c r="H2399" s="382">
        <v>99</v>
      </c>
      <c r="I2399" s="382">
        <v>99</v>
      </c>
      <c r="J2399" s="382">
        <v>999</v>
      </c>
      <c r="K2399" s="382">
        <v>99</v>
      </c>
      <c r="L2399" s="382">
        <v>99</v>
      </c>
      <c r="M2399" s="382">
        <v>9</v>
      </c>
      <c r="N2399" s="382">
        <v>99</v>
      </c>
      <c r="O2399" s="382">
        <v>99</v>
      </c>
      <c r="P2399" s="382">
        <v>99</v>
      </c>
      <c r="Q2399" s="382"/>
      <c r="R2399" s="382">
        <v>0</v>
      </c>
    </row>
    <row r="2400" spans="1:37" ht="15.6">
      <c r="A2400" s="382">
        <v>17</v>
      </c>
      <c r="B2400" s="382">
        <v>101</v>
      </c>
      <c r="C2400" s="382">
        <v>2024</v>
      </c>
      <c r="D2400" s="382">
        <v>5</v>
      </c>
      <c r="E2400" s="382">
        <v>99</v>
      </c>
      <c r="F2400" s="382">
        <v>99</v>
      </c>
      <c r="G2400" s="382">
        <v>99</v>
      </c>
      <c r="H2400" s="382">
        <v>99</v>
      </c>
      <c r="I2400" s="382">
        <v>99</v>
      </c>
      <c r="J2400" s="382">
        <v>999</v>
      </c>
      <c r="K2400" s="382">
        <v>99</v>
      </c>
      <c r="L2400" s="382">
        <v>99</v>
      </c>
      <c r="M2400" s="382">
        <v>9</v>
      </c>
      <c r="N2400" s="382">
        <v>99</v>
      </c>
      <c r="O2400" s="382">
        <v>99</v>
      </c>
      <c r="P2400" s="382">
        <v>99</v>
      </c>
      <c r="Q2400" s="382"/>
      <c r="R2400" s="382">
        <v>0</v>
      </c>
    </row>
    <row r="2401" spans="1:37" ht="15.6">
      <c r="A2401" s="382">
        <v>17</v>
      </c>
      <c r="B2401" s="382">
        <v>102</v>
      </c>
      <c r="C2401" s="382">
        <v>2024</v>
      </c>
      <c r="D2401" s="382">
        <v>6</v>
      </c>
      <c r="E2401" s="382">
        <v>99</v>
      </c>
      <c r="F2401" s="382">
        <v>99</v>
      </c>
      <c r="G2401" s="382">
        <v>99</v>
      </c>
      <c r="H2401" s="382">
        <v>99</v>
      </c>
      <c r="I2401" s="382">
        <v>99</v>
      </c>
      <c r="J2401" s="382">
        <v>999</v>
      </c>
      <c r="K2401" s="382">
        <v>99</v>
      </c>
      <c r="L2401" s="382">
        <v>99</v>
      </c>
      <c r="M2401" s="382">
        <v>9</v>
      </c>
      <c r="N2401" s="382">
        <v>99</v>
      </c>
      <c r="O2401" s="382">
        <v>99</v>
      </c>
      <c r="P2401" s="382">
        <v>99</v>
      </c>
      <c r="Q2401" s="382"/>
      <c r="R2401" s="382">
        <v>0</v>
      </c>
    </row>
    <row r="2402" spans="1:37" ht="15.6">
      <c r="A2402" s="382">
        <v>17</v>
      </c>
      <c r="B2402" s="382">
        <v>103</v>
      </c>
      <c r="C2402" s="382">
        <v>2024</v>
      </c>
      <c r="D2402" s="382">
        <v>7</v>
      </c>
      <c r="E2402" s="382">
        <v>99</v>
      </c>
      <c r="F2402" s="382">
        <v>99</v>
      </c>
      <c r="G2402" s="382">
        <v>99</v>
      </c>
      <c r="H2402" s="382">
        <v>99</v>
      </c>
      <c r="I2402" s="382">
        <v>99</v>
      </c>
      <c r="J2402" s="382">
        <v>999</v>
      </c>
      <c r="K2402" s="382">
        <v>99</v>
      </c>
      <c r="L2402" s="382">
        <v>99</v>
      </c>
      <c r="M2402" s="382">
        <v>9</v>
      </c>
      <c r="N2402" s="382">
        <v>99</v>
      </c>
      <c r="O2402" s="382">
        <v>99</v>
      </c>
      <c r="P2402" s="382">
        <v>99</v>
      </c>
      <c r="Q2402" s="382"/>
      <c r="R2402" s="382">
        <v>0</v>
      </c>
    </row>
    <row r="2403" spans="1:37" ht="15.6">
      <c r="A2403" s="382">
        <v>17</v>
      </c>
      <c r="B2403" s="382">
        <v>104</v>
      </c>
      <c r="C2403" s="382">
        <v>2024</v>
      </c>
      <c r="D2403" s="382">
        <v>8</v>
      </c>
      <c r="E2403" s="382">
        <v>99</v>
      </c>
      <c r="F2403" s="382">
        <v>99</v>
      </c>
      <c r="G2403" s="382">
        <v>99</v>
      </c>
      <c r="H2403" s="382">
        <v>99</v>
      </c>
      <c r="I2403" s="382">
        <v>99</v>
      </c>
      <c r="J2403" s="382">
        <v>999</v>
      </c>
      <c r="K2403" s="382">
        <v>99</v>
      </c>
      <c r="L2403" s="382">
        <v>99</v>
      </c>
      <c r="M2403" s="382">
        <v>9</v>
      </c>
      <c r="N2403" s="382">
        <v>99</v>
      </c>
      <c r="O2403" s="382">
        <v>99</v>
      </c>
      <c r="P2403" s="382">
        <v>99</v>
      </c>
      <c r="Q2403" s="382"/>
      <c r="R2403" s="382">
        <v>0</v>
      </c>
    </row>
    <row r="2404" spans="1:37" ht="15.6">
      <c r="A2404" s="382">
        <v>17</v>
      </c>
      <c r="B2404" s="382">
        <v>105</v>
      </c>
      <c r="C2404" s="382">
        <v>2024</v>
      </c>
      <c r="D2404" s="382">
        <v>9</v>
      </c>
      <c r="E2404" s="382">
        <v>99</v>
      </c>
      <c r="F2404" s="382">
        <v>99</v>
      </c>
      <c r="G2404" s="382">
        <v>99</v>
      </c>
      <c r="H2404" s="382">
        <v>99</v>
      </c>
      <c r="I2404" s="382">
        <v>99</v>
      </c>
      <c r="J2404" s="382">
        <v>999</v>
      </c>
      <c r="K2404" s="382">
        <v>99</v>
      </c>
      <c r="L2404" s="382">
        <v>99</v>
      </c>
      <c r="M2404" s="382">
        <v>9</v>
      </c>
      <c r="N2404" s="382">
        <v>99</v>
      </c>
      <c r="O2404" s="382">
        <v>99</v>
      </c>
      <c r="P2404" s="382">
        <v>99</v>
      </c>
      <c r="Q2404" s="382">
        <v>2</v>
      </c>
      <c r="R2404" s="382">
        <v>3</v>
      </c>
      <c r="S2404">
        <v>8.3333333333333357</v>
      </c>
      <c r="T2404">
        <v>9</v>
      </c>
      <c r="U2404">
        <v>20.3</v>
      </c>
      <c r="V2404">
        <v>0</v>
      </c>
      <c r="W2404">
        <v>100</v>
      </c>
      <c r="X2404">
        <v>100</v>
      </c>
      <c r="Y2404">
        <v>33.333333333333343</v>
      </c>
      <c r="Z2404">
        <v>2.7434771124736423</v>
      </c>
      <c r="AA2404">
        <v>0.47140452079101841</v>
      </c>
      <c r="AB2404">
        <v>0</v>
      </c>
      <c r="AC2404">
        <v>82.477148779886051</v>
      </c>
      <c r="AF2404">
        <v>0.19206145966709351</v>
      </c>
      <c r="AG2404">
        <v>0.3598929185601919</v>
      </c>
      <c r="AH2404">
        <v>0</v>
      </c>
      <c r="AI2404">
        <v>3</v>
      </c>
      <c r="AJ2404">
        <v>105.26666666666664</v>
      </c>
      <c r="AK2404">
        <v>17.312704171865722</v>
      </c>
    </row>
    <row r="2405" spans="1:37" ht="15.6">
      <c r="A2405" s="382">
        <v>17</v>
      </c>
      <c r="B2405" s="382">
        <v>106</v>
      </c>
      <c r="C2405" s="382">
        <v>2024</v>
      </c>
      <c r="D2405" s="382">
        <v>10</v>
      </c>
      <c r="E2405" s="382">
        <v>99</v>
      </c>
      <c r="F2405" s="382">
        <v>99</v>
      </c>
      <c r="G2405" s="382">
        <v>99</v>
      </c>
      <c r="H2405" s="382">
        <v>99</v>
      </c>
      <c r="I2405" s="382">
        <v>99</v>
      </c>
      <c r="J2405" s="382">
        <v>999</v>
      </c>
      <c r="K2405" s="382">
        <v>99</v>
      </c>
      <c r="L2405" s="382">
        <v>99</v>
      </c>
      <c r="M2405" s="382">
        <v>9</v>
      </c>
      <c r="N2405" s="382">
        <v>99</v>
      </c>
      <c r="O2405" s="382">
        <v>99</v>
      </c>
      <c r="P2405" s="382">
        <v>99</v>
      </c>
      <c r="Q2405" s="382">
        <v>2</v>
      </c>
      <c r="R2405" s="382">
        <v>3</v>
      </c>
      <c r="S2405">
        <v>8.3333333333333357</v>
      </c>
      <c r="T2405">
        <v>9</v>
      </c>
      <c r="U2405">
        <v>16.933333333333337</v>
      </c>
      <c r="V2405">
        <v>0</v>
      </c>
      <c r="W2405">
        <v>100</v>
      </c>
      <c r="X2405">
        <v>66.666666666666686</v>
      </c>
      <c r="Y2405">
        <v>0</v>
      </c>
      <c r="Z2405">
        <v>1.6499158227686188</v>
      </c>
      <c r="AA2405">
        <v>0.47140452079101841</v>
      </c>
      <c r="AB2405">
        <v>0</v>
      </c>
      <c r="AC2405">
        <v>-14.285714285716248</v>
      </c>
      <c r="AF2405">
        <v>0.11529592621060722</v>
      </c>
      <c r="AG2405">
        <v>0.18488930298916503</v>
      </c>
      <c r="AH2405">
        <v>0</v>
      </c>
      <c r="AI2405">
        <v>3</v>
      </c>
      <c r="AJ2405">
        <v>97.933333333333366</v>
      </c>
      <c r="AK2405">
        <v>17.978181034529637</v>
      </c>
    </row>
    <row r="2406" spans="1:37" ht="15.6">
      <c r="A2406" s="382">
        <v>17</v>
      </c>
      <c r="B2406" s="382">
        <v>107</v>
      </c>
      <c r="C2406" s="382">
        <v>2024</v>
      </c>
      <c r="D2406" s="382">
        <v>11</v>
      </c>
      <c r="E2406" s="382">
        <v>99</v>
      </c>
      <c r="F2406" s="382">
        <v>99</v>
      </c>
      <c r="G2406" s="382">
        <v>99</v>
      </c>
      <c r="H2406" s="382">
        <v>99</v>
      </c>
      <c r="I2406" s="382">
        <v>99</v>
      </c>
      <c r="J2406" s="382">
        <v>999</v>
      </c>
      <c r="K2406" s="382">
        <v>99</v>
      </c>
      <c r="L2406" s="382">
        <v>99</v>
      </c>
      <c r="M2406" s="382">
        <v>9</v>
      </c>
      <c r="N2406" s="382">
        <v>99</v>
      </c>
      <c r="O2406" s="382">
        <v>99</v>
      </c>
      <c r="P2406" s="382">
        <v>99</v>
      </c>
      <c r="Q2406" s="382"/>
      <c r="R2406" s="382">
        <v>0</v>
      </c>
    </row>
    <row r="2407" spans="1:37" ht="15.6">
      <c r="A2407" s="382">
        <v>17</v>
      </c>
      <c r="B2407" s="382">
        <v>108</v>
      </c>
      <c r="C2407" s="382">
        <v>2024</v>
      </c>
      <c r="D2407" s="382">
        <v>12</v>
      </c>
      <c r="E2407" s="382">
        <v>99</v>
      </c>
      <c r="F2407" s="382">
        <v>99</v>
      </c>
      <c r="G2407" s="382">
        <v>99</v>
      </c>
      <c r="H2407" s="382">
        <v>99</v>
      </c>
      <c r="I2407" s="382">
        <v>99</v>
      </c>
      <c r="J2407" s="382">
        <v>999</v>
      </c>
      <c r="K2407" s="382">
        <v>99</v>
      </c>
      <c r="L2407" s="382">
        <v>99</v>
      </c>
      <c r="M2407" s="382">
        <v>9</v>
      </c>
      <c r="N2407" s="382">
        <v>99</v>
      </c>
      <c r="O2407" s="382">
        <v>99</v>
      </c>
      <c r="P2407" s="382">
        <v>99</v>
      </c>
      <c r="Q2407" s="382"/>
      <c r="R2407" s="382">
        <v>0</v>
      </c>
    </row>
    <row r="2408" spans="1:37" ht="15.6">
      <c r="A2408" s="382">
        <v>17</v>
      </c>
      <c r="B2408" s="382">
        <v>109</v>
      </c>
      <c r="C2408" s="382">
        <v>2024</v>
      </c>
      <c r="D2408" s="382">
        <v>1</v>
      </c>
      <c r="E2408" s="382">
        <v>99</v>
      </c>
      <c r="F2408" s="382">
        <v>99</v>
      </c>
      <c r="G2408" s="382">
        <v>99</v>
      </c>
      <c r="H2408" s="382">
        <v>99</v>
      </c>
      <c r="I2408" s="382">
        <v>99</v>
      </c>
      <c r="J2408" s="382">
        <v>999</v>
      </c>
      <c r="K2408" s="382">
        <v>99</v>
      </c>
      <c r="L2408" s="382">
        <v>99</v>
      </c>
      <c r="M2408" s="382">
        <v>10</v>
      </c>
      <c r="N2408" s="382">
        <v>99</v>
      </c>
      <c r="O2408" s="382">
        <v>99</v>
      </c>
      <c r="P2408" s="382">
        <v>99</v>
      </c>
      <c r="Q2408" s="382"/>
      <c r="R2408" s="382">
        <v>0</v>
      </c>
    </row>
    <row r="2409" spans="1:37" ht="15.6">
      <c r="A2409" s="382">
        <v>17</v>
      </c>
      <c r="B2409" s="382">
        <v>110</v>
      </c>
      <c r="C2409" s="382">
        <v>2024</v>
      </c>
      <c r="D2409" s="382">
        <v>2</v>
      </c>
      <c r="E2409" s="382">
        <v>99</v>
      </c>
      <c r="F2409" s="382">
        <v>99</v>
      </c>
      <c r="G2409" s="382">
        <v>99</v>
      </c>
      <c r="H2409" s="382">
        <v>99</v>
      </c>
      <c r="I2409" s="382">
        <v>99</v>
      </c>
      <c r="J2409" s="382">
        <v>999</v>
      </c>
      <c r="K2409" s="382">
        <v>99</v>
      </c>
      <c r="L2409" s="382">
        <v>99</v>
      </c>
      <c r="M2409" s="382">
        <v>10</v>
      </c>
      <c r="N2409" s="382">
        <v>99</v>
      </c>
      <c r="O2409" s="382">
        <v>99</v>
      </c>
      <c r="P2409" s="382">
        <v>99</v>
      </c>
      <c r="Q2409" s="382"/>
      <c r="R2409" s="382">
        <v>0</v>
      </c>
    </row>
    <row r="2410" spans="1:37" ht="15.6">
      <c r="A2410" s="382">
        <v>17</v>
      </c>
      <c r="B2410" s="382">
        <v>111</v>
      </c>
      <c r="C2410" s="382">
        <v>2024</v>
      </c>
      <c r="D2410" s="382">
        <v>3</v>
      </c>
      <c r="E2410" s="382">
        <v>99</v>
      </c>
      <c r="F2410" s="382">
        <v>99</v>
      </c>
      <c r="G2410" s="382">
        <v>99</v>
      </c>
      <c r="H2410" s="382">
        <v>99</v>
      </c>
      <c r="I2410" s="382">
        <v>99</v>
      </c>
      <c r="J2410" s="382">
        <v>999</v>
      </c>
      <c r="K2410" s="382">
        <v>99</v>
      </c>
      <c r="L2410" s="382">
        <v>99</v>
      </c>
      <c r="M2410" s="382">
        <v>10</v>
      </c>
      <c r="N2410" s="382">
        <v>99</v>
      </c>
      <c r="O2410" s="382">
        <v>99</v>
      </c>
      <c r="P2410" s="382">
        <v>99</v>
      </c>
      <c r="Q2410" s="382"/>
      <c r="R2410" s="382">
        <v>0</v>
      </c>
    </row>
    <row r="2411" spans="1:37" ht="15.6">
      <c r="A2411" s="382">
        <v>17</v>
      </c>
      <c r="B2411" s="382">
        <v>112</v>
      </c>
      <c r="C2411" s="382">
        <v>2024</v>
      </c>
      <c r="D2411" s="382">
        <v>4</v>
      </c>
      <c r="E2411" s="382">
        <v>99</v>
      </c>
      <c r="F2411" s="382">
        <v>99</v>
      </c>
      <c r="G2411" s="382">
        <v>99</v>
      </c>
      <c r="H2411" s="382">
        <v>99</v>
      </c>
      <c r="I2411" s="382">
        <v>99</v>
      </c>
      <c r="J2411" s="382">
        <v>999</v>
      </c>
      <c r="K2411" s="382">
        <v>99</v>
      </c>
      <c r="L2411" s="382">
        <v>99</v>
      </c>
      <c r="M2411" s="382">
        <v>10</v>
      </c>
      <c r="N2411" s="382">
        <v>99</v>
      </c>
      <c r="O2411" s="382">
        <v>99</v>
      </c>
      <c r="P2411" s="382">
        <v>99</v>
      </c>
      <c r="Q2411" s="382"/>
      <c r="R2411" s="382">
        <v>0</v>
      </c>
    </row>
    <row r="2412" spans="1:37" ht="15.6">
      <c r="A2412" s="382">
        <v>17</v>
      </c>
      <c r="B2412" s="382">
        <v>113</v>
      </c>
      <c r="C2412" s="382">
        <v>2024</v>
      </c>
      <c r="D2412" s="382">
        <v>5</v>
      </c>
      <c r="E2412" s="382">
        <v>99</v>
      </c>
      <c r="F2412" s="382">
        <v>99</v>
      </c>
      <c r="G2412" s="382">
        <v>99</v>
      </c>
      <c r="H2412" s="382">
        <v>99</v>
      </c>
      <c r="I2412" s="382">
        <v>99</v>
      </c>
      <c r="J2412" s="382">
        <v>999</v>
      </c>
      <c r="K2412" s="382">
        <v>99</v>
      </c>
      <c r="L2412" s="382">
        <v>99</v>
      </c>
      <c r="M2412" s="382">
        <v>10</v>
      </c>
      <c r="N2412" s="382">
        <v>99</v>
      </c>
      <c r="O2412" s="382">
        <v>99</v>
      </c>
      <c r="P2412" s="382">
        <v>99</v>
      </c>
      <c r="Q2412" s="382"/>
      <c r="R2412" s="382">
        <v>0</v>
      </c>
    </row>
    <row r="2413" spans="1:37" ht="15.6">
      <c r="A2413" s="382">
        <v>17</v>
      </c>
      <c r="B2413" s="382">
        <v>114</v>
      </c>
      <c r="C2413" s="382">
        <v>2024</v>
      </c>
      <c r="D2413" s="382">
        <v>6</v>
      </c>
      <c r="E2413" s="382">
        <v>99</v>
      </c>
      <c r="F2413" s="382">
        <v>99</v>
      </c>
      <c r="G2413" s="382">
        <v>99</v>
      </c>
      <c r="H2413" s="382">
        <v>99</v>
      </c>
      <c r="I2413" s="382">
        <v>99</v>
      </c>
      <c r="J2413" s="382">
        <v>999</v>
      </c>
      <c r="K2413" s="382">
        <v>99</v>
      </c>
      <c r="L2413" s="382">
        <v>99</v>
      </c>
      <c r="M2413" s="382">
        <v>10</v>
      </c>
      <c r="N2413" s="382">
        <v>99</v>
      </c>
      <c r="O2413" s="382">
        <v>99</v>
      </c>
      <c r="P2413" s="382">
        <v>99</v>
      </c>
      <c r="Q2413" s="382"/>
      <c r="R2413" s="382">
        <v>0</v>
      </c>
    </row>
    <row r="2414" spans="1:37" ht="15.6">
      <c r="A2414" s="382">
        <v>17</v>
      </c>
      <c r="B2414" s="382">
        <v>115</v>
      </c>
      <c r="C2414" s="382">
        <v>2024</v>
      </c>
      <c r="D2414" s="382">
        <v>7</v>
      </c>
      <c r="E2414" s="382">
        <v>99</v>
      </c>
      <c r="F2414" s="382">
        <v>99</v>
      </c>
      <c r="G2414" s="382">
        <v>99</v>
      </c>
      <c r="H2414" s="382">
        <v>99</v>
      </c>
      <c r="I2414" s="382">
        <v>99</v>
      </c>
      <c r="J2414" s="382">
        <v>999</v>
      </c>
      <c r="K2414" s="382">
        <v>99</v>
      </c>
      <c r="L2414" s="382">
        <v>99</v>
      </c>
      <c r="M2414" s="382">
        <v>10</v>
      </c>
      <c r="N2414" s="382">
        <v>99</v>
      </c>
      <c r="O2414" s="382">
        <v>99</v>
      </c>
      <c r="P2414" s="382">
        <v>99</v>
      </c>
      <c r="Q2414" s="382"/>
      <c r="R2414" s="382">
        <v>0</v>
      </c>
    </row>
    <row r="2415" spans="1:37" ht="15.6">
      <c r="A2415" s="382">
        <v>17</v>
      </c>
      <c r="B2415" s="382">
        <v>116</v>
      </c>
      <c r="C2415" s="382">
        <v>2024</v>
      </c>
      <c r="D2415" s="382">
        <v>8</v>
      </c>
      <c r="E2415" s="382">
        <v>99</v>
      </c>
      <c r="F2415" s="382">
        <v>99</v>
      </c>
      <c r="G2415" s="382">
        <v>99</v>
      </c>
      <c r="H2415" s="382">
        <v>99</v>
      </c>
      <c r="I2415" s="382">
        <v>99</v>
      </c>
      <c r="J2415" s="382">
        <v>999</v>
      </c>
      <c r="K2415" s="382">
        <v>99</v>
      </c>
      <c r="L2415" s="382">
        <v>99</v>
      </c>
      <c r="M2415" s="382">
        <v>10</v>
      </c>
      <c r="N2415" s="382">
        <v>99</v>
      </c>
      <c r="O2415" s="382">
        <v>99</v>
      </c>
      <c r="P2415" s="382">
        <v>99</v>
      </c>
      <c r="Q2415" s="382"/>
      <c r="R2415" s="382">
        <v>0</v>
      </c>
    </row>
    <row r="2416" spans="1:37" ht="15.6">
      <c r="A2416" s="382">
        <v>17</v>
      </c>
      <c r="B2416" s="382">
        <v>117</v>
      </c>
      <c r="C2416" s="382">
        <v>2024</v>
      </c>
      <c r="D2416" s="382">
        <v>9</v>
      </c>
      <c r="E2416" s="382">
        <v>99</v>
      </c>
      <c r="F2416" s="382">
        <v>99</v>
      </c>
      <c r="G2416" s="382">
        <v>99</v>
      </c>
      <c r="H2416" s="382">
        <v>99</v>
      </c>
      <c r="I2416" s="382">
        <v>99</v>
      </c>
      <c r="J2416" s="382">
        <v>999</v>
      </c>
      <c r="K2416" s="382">
        <v>99</v>
      </c>
      <c r="L2416" s="382">
        <v>99</v>
      </c>
      <c r="M2416" s="382">
        <v>10</v>
      </c>
      <c r="N2416" s="382">
        <v>99</v>
      </c>
      <c r="O2416" s="382">
        <v>99</v>
      </c>
      <c r="P2416" s="382">
        <v>99</v>
      </c>
      <c r="Q2416" s="382"/>
      <c r="R2416" s="382">
        <v>0</v>
      </c>
    </row>
    <row r="2417" spans="1:18" ht="15.6">
      <c r="A2417" s="382">
        <v>17</v>
      </c>
      <c r="B2417" s="382">
        <v>118</v>
      </c>
      <c r="C2417" s="382">
        <v>2024</v>
      </c>
      <c r="D2417" s="382">
        <v>10</v>
      </c>
      <c r="E2417" s="382">
        <v>99</v>
      </c>
      <c r="F2417" s="382">
        <v>99</v>
      </c>
      <c r="G2417" s="382">
        <v>99</v>
      </c>
      <c r="H2417" s="382">
        <v>99</v>
      </c>
      <c r="I2417" s="382">
        <v>99</v>
      </c>
      <c r="J2417" s="382">
        <v>999</v>
      </c>
      <c r="K2417" s="382">
        <v>99</v>
      </c>
      <c r="L2417" s="382">
        <v>99</v>
      </c>
      <c r="M2417" s="382">
        <v>10</v>
      </c>
      <c r="N2417" s="382">
        <v>99</v>
      </c>
      <c r="O2417" s="382">
        <v>99</v>
      </c>
      <c r="P2417" s="382">
        <v>99</v>
      </c>
      <c r="Q2417" s="382"/>
      <c r="R2417" s="382">
        <v>0</v>
      </c>
    </row>
    <row r="2418" spans="1:18" ht="15.6">
      <c r="A2418" s="382">
        <v>17</v>
      </c>
      <c r="B2418" s="382">
        <v>119</v>
      </c>
      <c r="C2418" s="382">
        <v>2024</v>
      </c>
      <c r="D2418" s="382">
        <v>11</v>
      </c>
      <c r="E2418" s="382">
        <v>99</v>
      </c>
      <c r="F2418" s="382">
        <v>99</v>
      </c>
      <c r="G2418" s="382">
        <v>99</v>
      </c>
      <c r="H2418" s="382">
        <v>99</v>
      </c>
      <c r="I2418" s="382">
        <v>99</v>
      </c>
      <c r="J2418" s="382">
        <v>999</v>
      </c>
      <c r="K2418" s="382">
        <v>99</v>
      </c>
      <c r="L2418" s="382">
        <v>99</v>
      </c>
      <c r="M2418" s="382">
        <v>10</v>
      </c>
      <c r="N2418" s="382">
        <v>99</v>
      </c>
      <c r="O2418" s="382">
        <v>99</v>
      </c>
      <c r="P2418" s="382">
        <v>99</v>
      </c>
      <c r="Q2418" s="382"/>
      <c r="R2418" s="382">
        <v>0</v>
      </c>
    </row>
    <row r="2419" spans="1:18" ht="15.6">
      <c r="A2419" s="382">
        <v>17</v>
      </c>
      <c r="B2419" s="382">
        <v>120</v>
      </c>
      <c r="C2419" s="382">
        <v>2024</v>
      </c>
      <c r="D2419" s="382">
        <v>12</v>
      </c>
      <c r="E2419" s="382">
        <v>99</v>
      </c>
      <c r="F2419" s="382">
        <v>99</v>
      </c>
      <c r="G2419" s="382">
        <v>99</v>
      </c>
      <c r="H2419" s="382">
        <v>99</v>
      </c>
      <c r="I2419" s="382">
        <v>99</v>
      </c>
      <c r="J2419" s="382">
        <v>999</v>
      </c>
      <c r="K2419" s="382">
        <v>99</v>
      </c>
      <c r="L2419" s="382">
        <v>99</v>
      </c>
      <c r="M2419" s="382">
        <v>10</v>
      </c>
      <c r="N2419" s="382">
        <v>99</v>
      </c>
      <c r="O2419" s="382">
        <v>99</v>
      </c>
      <c r="P2419" s="382">
        <v>99</v>
      </c>
      <c r="Q2419" s="382"/>
      <c r="R2419" s="382">
        <v>0</v>
      </c>
    </row>
    <row r="2420" spans="1:18" ht="15.6">
      <c r="A2420" s="382">
        <v>17</v>
      </c>
      <c r="B2420" s="382">
        <v>121</v>
      </c>
      <c r="C2420" s="382">
        <v>2024</v>
      </c>
      <c r="D2420" s="382">
        <v>1</v>
      </c>
      <c r="E2420" s="382">
        <v>99</v>
      </c>
      <c r="F2420" s="382">
        <v>99</v>
      </c>
      <c r="G2420" s="382">
        <v>99</v>
      </c>
      <c r="H2420" s="382">
        <v>99</v>
      </c>
      <c r="I2420" s="382">
        <v>99</v>
      </c>
      <c r="J2420" s="382">
        <v>999</v>
      </c>
      <c r="K2420" s="382">
        <v>99</v>
      </c>
      <c r="L2420" s="382">
        <v>99</v>
      </c>
      <c r="M2420" s="382">
        <v>11</v>
      </c>
      <c r="N2420" s="382">
        <v>99</v>
      </c>
      <c r="O2420" s="382">
        <v>99</v>
      </c>
      <c r="P2420" s="382">
        <v>99</v>
      </c>
      <c r="Q2420" s="382"/>
      <c r="R2420" s="382">
        <v>0</v>
      </c>
    </row>
    <row r="2421" spans="1:18" ht="15.6">
      <c r="A2421" s="382">
        <v>17</v>
      </c>
      <c r="B2421" s="382">
        <v>122</v>
      </c>
      <c r="C2421" s="382">
        <v>2024</v>
      </c>
      <c r="D2421" s="382">
        <v>2</v>
      </c>
      <c r="E2421" s="382">
        <v>99</v>
      </c>
      <c r="F2421" s="382">
        <v>99</v>
      </c>
      <c r="G2421" s="382">
        <v>99</v>
      </c>
      <c r="H2421" s="382">
        <v>99</v>
      </c>
      <c r="I2421" s="382">
        <v>99</v>
      </c>
      <c r="J2421" s="382">
        <v>999</v>
      </c>
      <c r="K2421" s="382">
        <v>99</v>
      </c>
      <c r="L2421" s="382">
        <v>99</v>
      </c>
      <c r="M2421" s="382">
        <v>11</v>
      </c>
      <c r="N2421" s="382">
        <v>99</v>
      </c>
      <c r="O2421" s="382">
        <v>99</v>
      </c>
      <c r="P2421" s="382">
        <v>99</v>
      </c>
      <c r="Q2421" s="382"/>
      <c r="R2421" s="382">
        <v>0</v>
      </c>
    </row>
    <row r="2422" spans="1:18" ht="15.6">
      <c r="A2422" s="382">
        <v>17</v>
      </c>
      <c r="B2422" s="382">
        <v>123</v>
      </c>
      <c r="C2422" s="382">
        <v>2024</v>
      </c>
      <c r="D2422" s="382">
        <v>3</v>
      </c>
      <c r="E2422" s="382">
        <v>99</v>
      </c>
      <c r="F2422" s="382">
        <v>99</v>
      </c>
      <c r="G2422" s="382">
        <v>99</v>
      </c>
      <c r="H2422" s="382">
        <v>99</v>
      </c>
      <c r="I2422" s="382">
        <v>99</v>
      </c>
      <c r="J2422" s="382">
        <v>999</v>
      </c>
      <c r="K2422" s="382">
        <v>99</v>
      </c>
      <c r="L2422" s="382">
        <v>99</v>
      </c>
      <c r="M2422" s="382">
        <v>11</v>
      </c>
      <c r="N2422" s="382">
        <v>99</v>
      </c>
      <c r="O2422" s="382">
        <v>99</v>
      </c>
      <c r="P2422" s="382">
        <v>99</v>
      </c>
      <c r="Q2422" s="382"/>
      <c r="R2422" s="382">
        <v>0</v>
      </c>
    </row>
    <row r="2423" spans="1:18" ht="15.6">
      <c r="A2423" s="382">
        <v>17</v>
      </c>
      <c r="B2423" s="382">
        <v>124</v>
      </c>
      <c r="C2423" s="382">
        <v>2024</v>
      </c>
      <c r="D2423" s="382">
        <v>4</v>
      </c>
      <c r="E2423" s="382">
        <v>99</v>
      </c>
      <c r="F2423" s="382">
        <v>99</v>
      </c>
      <c r="G2423" s="382">
        <v>99</v>
      </c>
      <c r="H2423" s="382">
        <v>99</v>
      </c>
      <c r="I2423" s="382">
        <v>99</v>
      </c>
      <c r="J2423" s="382">
        <v>999</v>
      </c>
      <c r="K2423" s="382">
        <v>99</v>
      </c>
      <c r="L2423" s="382">
        <v>99</v>
      </c>
      <c r="M2423" s="382">
        <v>11</v>
      </c>
      <c r="N2423" s="382">
        <v>99</v>
      </c>
      <c r="O2423" s="382">
        <v>99</v>
      </c>
      <c r="P2423" s="382">
        <v>99</v>
      </c>
      <c r="Q2423" s="382"/>
      <c r="R2423" s="382">
        <v>0</v>
      </c>
    </row>
    <row r="2424" spans="1:18" ht="15.6">
      <c r="A2424" s="382">
        <v>17</v>
      </c>
      <c r="B2424" s="382">
        <v>125</v>
      </c>
      <c r="C2424" s="382">
        <v>2024</v>
      </c>
      <c r="D2424" s="382">
        <v>5</v>
      </c>
      <c r="E2424" s="382">
        <v>99</v>
      </c>
      <c r="F2424" s="382">
        <v>99</v>
      </c>
      <c r="G2424" s="382">
        <v>99</v>
      </c>
      <c r="H2424" s="382">
        <v>99</v>
      </c>
      <c r="I2424" s="382">
        <v>99</v>
      </c>
      <c r="J2424" s="382">
        <v>999</v>
      </c>
      <c r="K2424" s="382">
        <v>99</v>
      </c>
      <c r="L2424" s="382">
        <v>99</v>
      </c>
      <c r="M2424" s="382">
        <v>11</v>
      </c>
      <c r="N2424" s="382">
        <v>99</v>
      </c>
      <c r="O2424" s="382">
        <v>99</v>
      </c>
      <c r="P2424" s="382">
        <v>99</v>
      </c>
      <c r="Q2424" s="382"/>
      <c r="R2424" s="382">
        <v>0</v>
      </c>
    </row>
    <row r="2425" spans="1:18" ht="15.6">
      <c r="A2425" s="382">
        <v>17</v>
      </c>
      <c r="B2425" s="382">
        <v>126</v>
      </c>
      <c r="C2425" s="382">
        <v>2024</v>
      </c>
      <c r="D2425" s="382">
        <v>6</v>
      </c>
      <c r="E2425" s="382">
        <v>99</v>
      </c>
      <c r="F2425" s="382">
        <v>99</v>
      </c>
      <c r="G2425" s="382">
        <v>99</v>
      </c>
      <c r="H2425" s="382">
        <v>99</v>
      </c>
      <c r="I2425" s="382">
        <v>99</v>
      </c>
      <c r="J2425" s="382">
        <v>999</v>
      </c>
      <c r="K2425" s="382">
        <v>99</v>
      </c>
      <c r="L2425" s="382">
        <v>99</v>
      </c>
      <c r="M2425" s="382">
        <v>11</v>
      </c>
      <c r="N2425" s="382">
        <v>99</v>
      </c>
      <c r="O2425" s="382">
        <v>99</v>
      </c>
      <c r="P2425" s="382">
        <v>99</v>
      </c>
      <c r="Q2425" s="382"/>
      <c r="R2425" s="382">
        <v>0</v>
      </c>
    </row>
    <row r="2426" spans="1:18" ht="15.6">
      <c r="A2426" s="382">
        <v>17</v>
      </c>
      <c r="B2426" s="382">
        <v>127</v>
      </c>
      <c r="C2426" s="382">
        <v>2024</v>
      </c>
      <c r="D2426" s="382">
        <v>7</v>
      </c>
      <c r="E2426" s="382">
        <v>99</v>
      </c>
      <c r="F2426" s="382">
        <v>99</v>
      </c>
      <c r="G2426" s="382">
        <v>99</v>
      </c>
      <c r="H2426" s="382">
        <v>99</v>
      </c>
      <c r="I2426" s="382">
        <v>99</v>
      </c>
      <c r="J2426" s="382">
        <v>999</v>
      </c>
      <c r="K2426" s="382">
        <v>99</v>
      </c>
      <c r="L2426" s="382">
        <v>99</v>
      </c>
      <c r="M2426" s="382">
        <v>11</v>
      </c>
      <c r="N2426" s="382">
        <v>99</v>
      </c>
      <c r="O2426" s="382">
        <v>99</v>
      </c>
      <c r="P2426" s="382">
        <v>99</v>
      </c>
      <c r="Q2426" s="382"/>
      <c r="R2426" s="382">
        <v>0</v>
      </c>
    </row>
    <row r="2427" spans="1:18" ht="15.6">
      <c r="A2427" s="382">
        <v>17</v>
      </c>
      <c r="B2427" s="382">
        <v>128</v>
      </c>
      <c r="C2427" s="382">
        <v>2024</v>
      </c>
      <c r="D2427" s="382">
        <v>8</v>
      </c>
      <c r="E2427" s="382">
        <v>99</v>
      </c>
      <c r="F2427" s="382">
        <v>99</v>
      </c>
      <c r="G2427" s="382">
        <v>99</v>
      </c>
      <c r="H2427" s="382">
        <v>99</v>
      </c>
      <c r="I2427" s="382">
        <v>99</v>
      </c>
      <c r="J2427" s="382">
        <v>999</v>
      </c>
      <c r="K2427" s="382">
        <v>99</v>
      </c>
      <c r="L2427" s="382">
        <v>99</v>
      </c>
      <c r="M2427" s="382">
        <v>11</v>
      </c>
      <c r="N2427" s="382">
        <v>99</v>
      </c>
      <c r="O2427" s="382">
        <v>99</v>
      </c>
      <c r="P2427" s="382">
        <v>99</v>
      </c>
      <c r="Q2427" s="382"/>
      <c r="R2427" s="382">
        <v>0</v>
      </c>
    </row>
    <row r="2428" spans="1:18" ht="15.6">
      <c r="A2428" s="382">
        <v>17</v>
      </c>
      <c r="B2428" s="382">
        <v>129</v>
      </c>
      <c r="C2428" s="382">
        <v>2024</v>
      </c>
      <c r="D2428" s="382">
        <v>9</v>
      </c>
      <c r="E2428" s="382">
        <v>99</v>
      </c>
      <c r="F2428" s="382">
        <v>99</v>
      </c>
      <c r="G2428" s="382">
        <v>99</v>
      </c>
      <c r="H2428" s="382">
        <v>99</v>
      </c>
      <c r="I2428" s="382">
        <v>99</v>
      </c>
      <c r="J2428" s="382">
        <v>999</v>
      </c>
      <c r="K2428" s="382">
        <v>99</v>
      </c>
      <c r="L2428" s="382">
        <v>99</v>
      </c>
      <c r="M2428" s="382">
        <v>11</v>
      </c>
      <c r="N2428" s="382">
        <v>99</v>
      </c>
      <c r="O2428" s="382">
        <v>99</v>
      </c>
      <c r="P2428" s="382">
        <v>99</v>
      </c>
      <c r="Q2428" s="382"/>
      <c r="R2428" s="382">
        <v>0</v>
      </c>
    </row>
    <row r="2429" spans="1:18" ht="15.6">
      <c r="A2429" s="382">
        <v>17</v>
      </c>
      <c r="B2429" s="382">
        <v>130</v>
      </c>
      <c r="C2429" s="382">
        <v>2024</v>
      </c>
      <c r="D2429" s="382">
        <v>10</v>
      </c>
      <c r="E2429" s="382">
        <v>99</v>
      </c>
      <c r="F2429" s="382">
        <v>99</v>
      </c>
      <c r="G2429" s="382">
        <v>99</v>
      </c>
      <c r="H2429" s="382">
        <v>99</v>
      </c>
      <c r="I2429" s="382">
        <v>99</v>
      </c>
      <c r="J2429" s="382">
        <v>999</v>
      </c>
      <c r="K2429" s="382">
        <v>99</v>
      </c>
      <c r="L2429" s="382">
        <v>99</v>
      </c>
      <c r="M2429" s="382">
        <v>11</v>
      </c>
      <c r="N2429" s="382">
        <v>99</v>
      </c>
      <c r="O2429" s="382">
        <v>99</v>
      </c>
      <c r="P2429" s="382">
        <v>99</v>
      </c>
      <c r="Q2429" s="382"/>
      <c r="R2429" s="382">
        <v>0</v>
      </c>
    </row>
    <row r="2430" spans="1:18" ht="15.6">
      <c r="A2430" s="382">
        <v>17</v>
      </c>
      <c r="B2430" s="382">
        <v>131</v>
      </c>
      <c r="C2430" s="382">
        <v>2024</v>
      </c>
      <c r="D2430" s="382">
        <v>11</v>
      </c>
      <c r="E2430" s="382">
        <v>99</v>
      </c>
      <c r="F2430" s="382">
        <v>99</v>
      </c>
      <c r="G2430" s="382">
        <v>99</v>
      </c>
      <c r="H2430" s="382">
        <v>99</v>
      </c>
      <c r="I2430" s="382">
        <v>99</v>
      </c>
      <c r="J2430" s="382">
        <v>999</v>
      </c>
      <c r="K2430" s="382">
        <v>99</v>
      </c>
      <c r="L2430" s="382">
        <v>99</v>
      </c>
      <c r="M2430" s="382">
        <v>11</v>
      </c>
      <c r="N2430" s="382">
        <v>99</v>
      </c>
      <c r="O2430" s="382">
        <v>99</v>
      </c>
      <c r="P2430" s="382">
        <v>99</v>
      </c>
      <c r="Q2430" s="382"/>
      <c r="R2430" s="382">
        <v>0</v>
      </c>
    </row>
    <row r="2431" spans="1:18" ht="15.6">
      <c r="A2431" s="382">
        <v>17</v>
      </c>
      <c r="B2431" s="382">
        <v>132</v>
      </c>
      <c r="C2431" s="382">
        <v>2024</v>
      </c>
      <c r="D2431" s="382">
        <v>12</v>
      </c>
      <c r="E2431" s="382">
        <v>99</v>
      </c>
      <c r="F2431" s="382">
        <v>99</v>
      </c>
      <c r="G2431" s="382">
        <v>99</v>
      </c>
      <c r="H2431" s="382">
        <v>99</v>
      </c>
      <c r="I2431" s="382">
        <v>99</v>
      </c>
      <c r="J2431" s="382">
        <v>999</v>
      </c>
      <c r="K2431" s="382">
        <v>99</v>
      </c>
      <c r="L2431" s="382">
        <v>99</v>
      </c>
      <c r="M2431" s="382">
        <v>11</v>
      </c>
      <c r="N2431" s="382">
        <v>99</v>
      </c>
      <c r="O2431" s="382">
        <v>99</v>
      </c>
      <c r="P2431" s="382">
        <v>99</v>
      </c>
      <c r="Q2431" s="382"/>
      <c r="R2431" s="382">
        <v>0</v>
      </c>
    </row>
    <row r="2432" spans="1:18" ht="15.6">
      <c r="A2432" s="382">
        <v>17</v>
      </c>
      <c r="B2432" s="382">
        <v>133</v>
      </c>
      <c r="C2432" s="382">
        <v>2024</v>
      </c>
      <c r="D2432" s="382">
        <v>1</v>
      </c>
      <c r="E2432" s="382">
        <v>99</v>
      </c>
      <c r="F2432" s="382">
        <v>99</v>
      </c>
      <c r="G2432" s="382">
        <v>99</v>
      </c>
      <c r="H2432" s="382">
        <v>99</v>
      </c>
      <c r="I2432" s="382">
        <v>99</v>
      </c>
      <c r="J2432" s="382">
        <v>999</v>
      </c>
      <c r="K2432" s="382">
        <v>99</v>
      </c>
      <c r="L2432" s="382">
        <v>99</v>
      </c>
      <c r="M2432" s="382">
        <v>12</v>
      </c>
      <c r="N2432" s="382">
        <v>99</v>
      </c>
      <c r="O2432" s="382">
        <v>99</v>
      </c>
      <c r="P2432" s="382">
        <v>99</v>
      </c>
      <c r="Q2432" s="382"/>
      <c r="R2432" s="382">
        <v>0</v>
      </c>
    </row>
    <row r="2433" spans="1:18" ht="15.6">
      <c r="A2433" s="382">
        <v>17</v>
      </c>
      <c r="B2433" s="382">
        <v>134</v>
      </c>
      <c r="C2433" s="382">
        <v>2024</v>
      </c>
      <c r="D2433" s="382">
        <v>2</v>
      </c>
      <c r="E2433" s="382">
        <v>99</v>
      </c>
      <c r="F2433" s="382">
        <v>99</v>
      </c>
      <c r="G2433" s="382">
        <v>99</v>
      </c>
      <c r="H2433" s="382">
        <v>99</v>
      </c>
      <c r="I2433" s="382">
        <v>99</v>
      </c>
      <c r="J2433" s="382">
        <v>999</v>
      </c>
      <c r="K2433" s="382">
        <v>99</v>
      </c>
      <c r="L2433" s="382">
        <v>99</v>
      </c>
      <c r="M2433" s="382">
        <v>12</v>
      </c>
      <c r="N2433" s="382">
        <v>99</v>
      </c>
      <c r="O2433" s="382">
        <v>99</v>
      </c>
      <c r="P2433" s="382">
        <v>99</v>
      </c>
      <c r="Q2433" s="382"/>
      <c r="R2433" s="382">
        <v>0</v>
      </c>
    </row>
    <row r="2434" spans="1:18" ht="15.6">
      <c r="A2434" s="382">
        <v>17</v>
      </c>
      <c r="B2434" s="382">
        <v>135</v>
      </c>
      <c r="C2434" s="382">
        <v>2024</v>
      </c>
      <c r="D2434" s="382">
        <v>3</v>
      </c>
      <c r="E2434" s="382">
        <v>99</v>
      </c>
      <c r="F2434" s="382">
        <v>99</v>
      </c>
      <c r="G2434" s="382">
        <v>99</v>
      </c>
      <c r="H2434" s="382">
        <v>99</v>
      </c>
      <c r="I2434" s="382">
        <v>99</v>
      </c>
      <c r="J2434" s="382">
        <v>999</v>
      </c>
      <c r="K2434" s="382">
        <v>99</v>
      </c>
      <c r="L2434" s="382">
        <v>99</v>
      </c>
      <c r="M2434" s="382">
        <v>12</v>
      </c>
      <c r="N2434" s="382">
        <v>99</v>
      </c>
      <c r="O2434" s="382">
        <v>99</v>
      </c>
      <c r="P2434" s="382">
        <v>99</v>
      </c>
      <c r="Q2434" s="382"/>
      <c r="R2434" s="382">
        <v>0</v>
      </c>
    </row>
    <row r="2435" spans="1:18" ht="15.6">
      <c r="A2435" s="382">
        <v>17</v>
      </c>
      <c r="B2435" s="382">
        <v>136</v>
      </c>
      <c r="C2435" s="382">
        <v>2024</v>
      </c>
      <c r="D2435" s="382">
        <v>4</v>
      </c>
      <c r="E2435" s="382">
        <v>99</v>
      </c>
      <c r="F2435" s="382">
        <v>99</v>
      </c>
      <c r="G2435" s="382">
        <v>99</v>
      </c>
      <c r="H2435" s="382">
        <v>99</v>
      </c>
      <c r="I2435" s="382">
        <v>99</v>
      </c>
      <c r="J2435" s="382">
        <v>999</v>
      </c>
      <c r="K2435" s="382">
        <v>99</v>
      </c>
      <c r="L2435" s="382">
        <v>99</v>
      </c>
      <c r="M2435" s="382">
        <v>12</v>
      </c>
      <c r="N2435" s="382">
        <v>99</v>
      </c>
      <c r="O2435" s="382">
        <v>99</v>
      </c>
      <c r="P2435" s="382">
        <v>99</v>
      </c>
      <c r="Q2435" s="382"/>
      <c r="R2435" s="382">
        <v>0</v>
      </c>
    </row>
    <row r="2436" spans="1:18" ht="15.6">
      <c r="A2436" s="382">
        <v>17</v>
      </c>
      <c r="B2436" s="382">
        <v>137</v>
      </c>
      <c r="C2436" s="382">
        <v>2024</v>
      </c>
      <c r="D2436" s="382">
        <v>5</v>
      </c>
      <c r="E2436" s="382">
        <v>99</v>
      </c>
      <c r="F2436" s="382">
        <v>99</v>
      </c>
      <c r="G2436" s="382">
        <v>99</v>
      </c>
      <c r="H2436" s="382">
        <v>99</v>
      </c>
      <c r="I2436" s="382">
        <v>99</v>
      </c>
      <c r="J2436" s="382">
        <v>999</v>
      </c>
      <c r="K2436" s="382">
        <v>99</v>
      </c>
      <c r="L2436" s="382">
        <v>99</v>
      </c>
      <c r="M2436" s="382">
        <v>12</v>
      </c>
      <c r="N2436" s="382">
        <v>99</v>
      </c>
      <c r="O2436" s="382">
        <v>99</v>
      </c>
      <c r="P2436" s="382">
        <v>99</v>
      </c>
      <c r="Q2436" s="382"/>
      <c r="R2436" s="382">
        <v>0</v>
      </c>
    </row>
    <row r="2437" spans="1:18" ht="15.6">
      <c r="A2437" s="382">
        <v>17</v>
      </c>
      <c r="B2437" s="382">
        <v>138</v>
      </c>
      <c r="C2437" s="382">
        <v>2024</v>
      </c>
      <c r="D2437" s="382">
        <v>6</v>
      </c>
      <c r="E2437" s="382">
        <v>99</v>
      </c>
      <c r="F2437" s="382">
        <v>99</v>
      </c>
      <c r="G2437" s="382">
        <v>99</v>
      </c>
      <c r="H2437" s="382">
        <v>99</v>
      </c>
      <c r="I2437" s="382">
        <v>99</v>
      </c>
      <c r="J2437" s="382">
        <v>999</v>
      </c>
      <c r="K2437" s="382">
        <v>99</v>
      </c>
      <c r="L2437" s="382">
        <v>99</v>
      </c>
      <c r="M2437" s="382">
        <v>12</v>
      </c>
      <c r="N2437" s="382">
        <v>99</v>
      </c>
      <c r="O2437" s="382">
        <v>99</v>
      </c>
      <c r="P2437" s="382">
        <v>99</v>
      </c>
      <c r="Q2437" s="382"/>
      <c r="R2437" s="382">
        <v>0</v>
      </c>
    </row>
    <row r="2438" spans="1:18" ht="15.6">
      <c r="A2438" s="382">
        <v>17</v>
      </c>
      <c r="B2438" s="382">
        <v>139</v>
      </c>
      <c r="C2438" s="382">
        <v>2024</v>
      </c>
      <c r="D2438" s="382">
        <v>7</v>
      </c>
      <c r="E2438" s="382">
        <v>99</v>
      </c>
      <c r="F2438" s="382">
        <v>99</v>
      </c>
      <c r="G2438" s="382">
        <v>99</v>
      </c>
      <c r="H2438" s="382">
        <v>99</v>
      </c>
      <c r="I2438" s="382">
        <v>99</v>
      </c>
      <c r="J2438" s="382">
        <v>999</v>
      </c>
      <c r="K2438" s="382">
        <v>99</v>
      </c>
      <c r="L2438" s="382">
        <v>99</v>
      </c>
      <c r="M2438" s="382">
        <v>12</v>
      </c>
      <c r="N2438" s="382">
        <v>99</v>
      </c>
      <c r="O2438" s="382">
        <v>99</v>
      </c>
      <c r="P2438" s="382">
        <v>99</v>
      </c>
      <c r="Q2438" s="382"/>
      <c r="R2438" s="382">
        <v>0</v>
      </c>
    </row>
    <row r="2439" spans="1:18" ht="15.6">
      <c r="A2439" s="382">
        <v>17</v>
      </c>
      <c r="B2439" s="382">
        <v>140</v>
      </c>
      <c r="C2439" s="382">
        <v>2024</v>
      </c>
      <c r="D2439" s="382">
        <v>8</v>
      </c>
      <c r="E2439" s="382">
        <v>99</v>
      </c>
      <c r="F2439" s="382">
        <v>99</v>
      </c>
      <c r="G2439" s="382">
        <v>99</v>
      </c>
      <c r="H2439" s="382">
        <v>99</v>
      </c>
      <c r="I2439" s="382">
        <v>99</v>
      </c>
      <c r="J2439" s="382">
        <v>999</v>
      </c>
      <c r="K2439" s="382">
        <v>99</v>
      </c>
      <c r="L2439" s="382">
        <v>99</v>
      </c>
      <c r="M2439" s="382">
        <v>12</v>
      </c>
      <c r="N2439" s="382">
        <v>99</v>
      </c>
      <c r="O2439" s="382">
        <v>99</v>
      </c>
      <c r="P2439" s="382">
        <v>99</v>
      </c>
      <c r="Q2439" s="382"/>
      <c r="R2439" s="382">
        <v>0</v>
      </c>
    </row>
    <row r="2440" spans="1:18" ht="15.6">
      <c r="A2440" s="382">
        <v>17</v>
      </c>
      <c r="B2440" s="382">
        <v>141</v>
      </c>
      <c r="C2440" s="382">
        <v>2024</v>
      </c>
      <c r="D2440" s="382">
        <v>9</v>
      </c>
      <c r="E2440" s="382">
        <v>99</v>
      </c>
      <c r="F2440" s="382">
        <v>99</v>
      </c>
      <c r="G2440" s="382">
        <v>99</v>
      </c>
      <c r="H2440" s="382">
        <v>99</v>
      </c>
      <c r="I2440" s="382">
        <v>99</v>
      </c>
      <c r="J2440" s="382">
        <v>999</v>
      </c>
      <c r="K2440" s="382">
        <v>99</v>
      </c>
      <c r="L2440" s="382">
        <v>99</v>
      </c>
      <c r="M2440" s="382">
        <v>12</v>
      </c>
      <c r="N2440" s="382">
        <v>99</v>
      </c>
      <c r="O2440" s="382">
        <v>99</v>
      </c>
      <c r="P2440" s="382">
        <v>99</v>
      </c>
      <c r="Q2440" s="382"/>
      <c r="R2440" s="382">
        <v>0</v>
      </c>
    </row>
    <row r="2441" spans="1:18" ht="15.6">
      <c r="A2441" s="382">
        <v>17</v>
      </c>
      <c r="B2441" s="382">
        <v>142</v>
      </c>
      <c r="C2441" s="382">
        <v>2024</v>
      </c>
      <c r="D2441" s="382">
        <v>10</v>
      </c>
      <c r="E2441" s="382">
        <v>99</v>
      </c>
      <c r="F2441" s="382">
        <v>99</v>
      </c>
      <c r="G2441" s="382">
        <v>99</v>
      </c>
      <c r="H2441" s="382">
        <v>99</v>
      </c>
      <c r="I2441" s="382">
        <v>99</v>
      </c>
      <c r="J2441" s="382">
        <v>999</v>
      </c>
      <c r="K2441" s="382">
        <v>99</v>
      </c>
      <c r="L2441" s="382">
        <v>99</v>
      </c>
      <c r="M2441" s="382">
        <v>12</v>
      </c>
      <c r="N2441" s="382">
        <v>99</v>
      </c>
      <c r="O2441" s="382">
        <v>99</v>
      </c>
      <c r="P2441" s="382">
        <v>99</v>
      </c>
      <c r="Q2441" s="382"/>
      <c r="R2441" s="382">
        <v>0</v>
      </c>
    </row>
    <row r="2442" spans="1:18" ht="15.6">
      <c r="A2442" s="382">
        <v>17</v>
      </c>
      <c r="B2442" s="382">
        <v>143</v>
      </c>
      <c r="C2442" s="382">
        <v>2024</v>
      </c>
      <c r="D2442" s="382">
        <v>11</v>
      </c>
      <c r="E2442" s="382">
        <v>99</v>
      </c>
      <c r="F2442" s="382">
        <v>99</v>
      </c>
      <c r="G2442" s="382">
        <v>99</v>
      </c>
      <c r="H2442" s="382">
        <v>99</v>
      </c>
      <c r="I2442" s="382">
        <v>99</v>
      </c>
      <c r="J2442" s="382">
        <v>999</v>
      </c>
      <c r="K2442" s="382">
        <v>99</v>
      </c>
      <c r="L2442" s="382">
        <v>99</v>
      </c>
      <c r="M2442" s="382">
        <v>12</v>
      </c>
      <c r="N2442" s="382">
        <v>99</v>
      </c>
      <c r="O2442" s="382">
        <v>99</v>
      </c>
      <c r="P2442" s="382">
        <v>99</v>
      </c>
      <c r="Q2442" s="382"/>
      <c r="R2442" s="382">
        <v>0</v>
      </c>
    </row>
    <row r="2443" spans="1:18" ht="15.6">
      <c r="A2443" s="382">
        <v>17</v>
      </c>
      <c r="B2443" s="382">
        <v>144</v>
      </c>
      <c r="C2443" s="382">
        <v>2024</v>
      </c>
      <c r="D2443" s="382">
        <v>12</v>
      </c>
      <c r="E2443" s="382">
        <v>99</v>
      </c>
      <c r="F2443" s="382">
        <v>99</v>
      </c>
      <c r="G2443" s="382">
        <v>99</v>
      </c>
      <c r="H2443" s="382">
        <v>99</v>
      </c>
      <c r="I2443" s="382">
        <v>99</v>
      </c>
      <c r="J2443" s="382">
        <v>999</v>
      </c>
      <c r="K2443" s="382">
        <v>99</v>
      </c>
      <c r="L2443" s="382">
        <v>99</v>
      </c>
      <c r="M2443" s="382">
        <v>12</v>
      </c>
      <c r="N2443" s="382">
        <v>99</v>
      </c>
      <c r="O2443" s="382">
        <v>99</v>
      </c>
      <c r="P2443" s="382">
        <v>99</v>
      </c>
      <c r="Q2443" s="382"/>
      <c r="R2443" s="382">
        <v>0</v>
      </c>
    </row>
    <row r="2444" spans="1:18" ht="15.6">
      <c r="A2444" s="382">
        <v>17</v>
      </c>
      <c r="B2444" s="382">
        <v>145</v>
      </c>
      <c r="C2444" s="382">
        <v>2024</v>
      </c>
      <c r="D2444" s="382">
        <v>1</v>
      </c>
      <c r="E2444" s="382">
        <v>99</v>
      </c>
      <c r="F2444" s="382">
        <v>99</v>
      </c>
      <c r="G2444" s="382">
        <v>99</v>
      </c>
      <c r="H2444" s="382">
        <v>99</v>
      </c>
      <c r="I2444" s="382">
        <v>99</v>
      </c>
      <c r="J2444" s="382">
        <v>999</v>
      </c>
      <c r="K2444" s="382">
        <v>99</v>
      </c>
      <c r="L2444" s="382">
        <v>99</v>
      </c>
      <c r="M2444" s="382">
        <v>13</v>
      </c>
      <c r="N2444" s="382">
        <v>99</v>
      </c>
      <c r="O2444" s="382">
        <v>99</v>
      </c>
      <c r="P2444" s="382">
        <v>99</v>
      </c>
      <c r="Q2444" s="382"/>
      <c r="R2444" s="382">
        <v>0</v>
      </c>
    </row>
    <row r="2445" spans="1:18" ht="15.6">
      <c r="A2445" s="382">
        <v>17</v>
      </c>
      <c r="B2445" s="382">
        <v>146</v>
      </c>
      <c r="C2445" s="382">
        <v>2024</v>
      </c>
      <c r="D2445" s="382">
        <v>2</v>
      </c>
      <c r="E2445" s="382">
        <v>99</v>
      </c>
      <c r="F2445" s="382">
        <v>99</v>
      </c>
      <c r="G2445" s="382">
        <v>99</v>
      </c>
      <c r="H2445" s="382">
        <v>99</v>
      </c>
      <c r="I2445" s="382">
        <v>99</v>
      </c>
      <c r="J2445" s="382">
        <v>999</v>
      </c>
      <c r="K2445" s="382">
        <v>99</v>
      </c>
      <c r="L2445" s="382">
        <v>99</v>
      </c>
      <c r="M2445" s="382">
        <v>13</v>
      </c>
      <c r="N2445" s="382">
        <v>99</v>
      </c>
      <c r="O2445" s="382">
        <v>99</v>
      </c>
      <c r="P2445" s="382">
        <v>99</v>
      </c>
      <c r="Q2445" s="382"/>
      <c r="R2445" s="382">
        <v>0</v>
      </c>
    </row>
    <row r="2446" spans="1:18" ht="15.6">
      <c r="A2446" s="382">
        <v>17</v>
      </c>
      <c r="B2446" s="382">
        <v>147</v>
      </c>
      <c r="C2446" s="382">
        <v>2024</v>
      </c>
      <c r="D2446" s="382">
        <v>3</v>
      </c>
      <c r="E2446" s="382">
        <v>99</v>
      </c>
      <c r="F2446" s="382">
        <v>99</v>
      </c>
      <c r="G2446" s="382">
        <v>99</v>
      </c>
      <c r="H2446" s="382">
        <v>99</v>
      </c>
      <c r="I2446" s="382">
        <v>99</v>
      </c>
      <c r="J2446" s="382">
        <v>999</v>
      </c>
      <c r="K2446" s="382">
        <v>99</v>
      </c>
      <c r="L2446" s="382">
        <v>99</v>
      </c>
      <c r="M2446" s="382">
        <v>13</v>
      </c>
      <c r="N2446" s="382">
        <v>99</v>
      </c>
      <c r="O2446" s="382">
        <v>99</v>
      </c>
      <c r="P2446" s="382">
        <v>99</v>
      </c>
      <c r="Q2446" s="382"/>
      <c r="R2446" s="382">
        <v>0</v>
      </c>
    </row>
    <row r="2447" spans="1:18" ht="15.6">
      <c r="A2447" s="382">
        <v>17</v>
      </c>
      <c r="B2447" s="382">
        <v>148</v>
      </c>
      <c r="C2447" s="382">
        <v>2024</v>
      </c>
      <c r="D2447" s="382">
        <v>4</v>
      </c>
      <c r="E2447" s="382">
        <v>99</v>
      </c>
      <c r="F2447" s="382">
        <v>99</v>
      </c>
      <c r="G2447" s="382">
        <v>99</v>
      </c>
      <c r="H2447" s="382">
        <v>99</v>
      </c>
      <c r="I2447" s="382">
        <v>99</v>
      </c>
      <c r="J2447" s="382">
        <v>999</v>
      </c>
      <c r="K2447" s="382">
        <v>99</v>
      </c>
      <c r="L2447" s="382">
        <v>99</v>
      </c>
      <c r="M2447" s="382">
        <v>13</v>
      </c>
      <c r="N2447" s="382">
        <v>99</v>
      </c>
      <c r="O2447" s="382">
        <v>99</v>
      </c>
      <c r="P2447" s="382">
        <v>99</v>
      </c>
      <c r="Q2447" s="382"/>
      <c r="R2447" s="382">
        <v>0</v>
      </c>
    </row>
    <row r="2448" spans="1:18" ht="15.6">
      <c r="A2448" s="382">
        <v>17</v>
      </c>
      <c r="B2448" s="382">
        <v>149</v>
      </c>
      <c r="C2448" s="382">
        <v>2024</v>
      </c>
      <c r="D2448" s="382">
        <v>5</v>
      </c>
      <c r="E2448" s="382">
        <v>99</v>
      </c>
      <c r="F2448" s="382">
        <v>99</v>
      </c>
      <c r="G2448" s="382">
        <v>99</v>
      </c>
      <c r="H2448" s="382">
        <v>99</v>
      </c>
      <c r="I2448" s="382">
        <v>99</v>
      </c>
      <c r="J2448" s="382">
        <v>999</v>
      </c>
      <c r="K2448" s="382">
        <v>99</v>
      </c>
      <c r="L2448" s="382">
        <v>99</v>
      </c>
      <c r="M2448" s="382">
        <v>13</v>
      </c>
      <c r="N2448" s="382">
        <v>99</v>
      </c>
      <c r="O2448" s="382">
        <v>99</v>
      </c>
      <c r="P2448" s="382">
        <v>99</v>
      </c>
      <c r="Q2448" s="382"/>
      <c r="R2448" s="382">
        <v>0</v>
      </c>
    </row>
    <row r="2449" spans="1:18" ht="15.6">
      <c r="A2449" s="382">
        <v>17</v>
      </c>
      <c r="B2449" s="382">
        <v>150</v>
      </c>
      <c r="C2449" s="382">
        <v>2024</v>
      </c>
      <c r="D2449" s="382">
        <v>6</v>
      </c>
      <c r="E2449" s="382">
        <v>99</v>
      </c>
      <c r="F2449" s="382">
        <v>99</v>
      </c>
      <c r="G2449" s="382">
        <v>99</v>
      </c>
      <c r="H2449" s="382">
        <v>99</v>
      </c>
      <c r="I2449" s="382">
        <v>99</v>
      </c>
      <c r="J2449" s="382">
        <v>999</v>
      </c>
      <c r="K2449" s="382">
        <v>99</v>
      </c>
      <c r="L2449" s="382">
        <v>99</v>
      </c>
      <c r="M2449" s="382">
        <v>13</v>
      </c>
      <c r="N2449" s="382">
        <v>99</v>
      </c>
      <c r="O2449" s="382">
        <v>99</v>
      </c>
      <c r="P2449" s="382">
        <v>99</v>
      </c>
      <c r="Q2449" s="382"/>
      <c r="R2449" s="382">
        <v>0</v>
      </c>
    </row>
    <row r="2450" spans="1:18" ht="15.6">
      <c r="A2450" s="382">
        <v>17</v>
      </c>
      <c r="B2450" s="382">
        <v>151</v>
      </c>
      <c r="C2450" s="382">
        <v>2024</v>
      </c>
      <c r="D2450" s="382">
        <v>7</v>
      </c>
      <c r="E2450" s="382">
        <v>99</v>
      </c>
      <c r="F2450" s="382">
        <v>99</v>
      </c>
      <c r="G2450" s="382">
        <v>99</v>
      </c>
      <c r="H2450" s="382">
        <v>99</v>
      </c>
      <c r="I2450" s="382">
        <v>99</v>
      </c>
      <c r="J2450" s="382">
        <v>999</v>
      </c>
      <c r="K2450" s="382">
        <v>99</v>
      </c>
      <c r="L2450" s="382">
        <v>99</v>
      </c>
      <c r="M2450" s="382">
        <v>13</v>
      </c>
      <c r="N2450" s="382">
        <v>99</v>
      </c>
      <c r="O2450" s="382">
        <v>99</v>
      </c>
      <c r="P2450" s="382">
        <v>99</v>
      </c>
      <c r="Q2450" s="382"/>
      <c r="R2450" s="382">
        <v>0</v>
      </c>
    </row>
    <row r="2451" spans="1:18" ht="15.6">
      <c r="A2451" s="382">
        <v>17</v>
      </c>
      <c r="B2451" s="382">
        <v>152</v>
      </c>
      <c r="C2451" s="382">
        <v>2024</v>
      </c>
      <c r="D2451" s="382">
        <v>8</v>
      </c>
      <c r="E2451" s="382">
        <v>99</v>
      </c>
      <c r="F2451" s="382">
        <v>99</v>
      </c>
      <c r="G2451" s="382">
        <v>99</v>
      </c>
      <c r="H2451" s="382">
        <v>99</v>
      </c>
      <c r="I2451" s="382">
        <v>99</v>
      </c>
      <c r="J2451" s="382">
        <v>999</v>
      </c>
      <c r="K2451" s="382">
        <v>99</v>
      </c>
      <c r="L2451" s="382">
        <v>99</v>
      </c>
      <c r="M2451" s="382">
        <v>13</v>
      </c>
      <c r="N2451" s="382">
        <v>99</v>
      </c>
      <c r="O2451" s="382">
        <v>99</v>
      </c>
      <c r="P2451" s="382">
        <v>99</v>
      </c>
      <c r="Q2451" s="382"/>
      <c r="R2451" s="382">
        <v>0</v>
      </c>
    </row>
    <row r="2452" spans="1:18" ht="15.6">
      <c r="A2452" s="382">
        <v>17</v>
      </c>
      <c r="B2452" s="382">
        <v>153</v>
      </c>
      <c r="C2452" s="382">
        <v>2024</v>
      </c>
      <c r="D2452" s="382">
        <v>9</v>
      </c>
      <c r="E2452" s="382">
        <v>99</v>
      </c>
      <c r="F2452" s="382">
        <v>99</v>
      </c>
      <c r="G2452" s="382">
        <v>99</v>
      </c>
      <c r="H2452" s="382">
        <v>99</v>
      </c>
      <c r="I2452" s="382">
        <v>99</v>
      </c>
      <c r="J2452" s="382">
        <v>999</v>
      </c>
      <c r="K2452" s="382">
        <v>99</v>
      </c>
      <c r="L2452" s="382">
        <v>99</v>
      </c>
      <c r="M2452" s="382">
        <v>13</v>
      </c>
      <c r="N2452" s="382">
        <v>99</v>
      </c>
      <c r="O2452" s="382">
        <v>99</v>
      </c>
      <c r="P2452" s="382">
        <v>99</v>
      </c>
      <c r="Q2452" s="382"/>
      <c r="R2452" s="382">
        <v>0</v>
      </c>
    </row>
    <row r="2453" spans="1:18" ht="15.6">
      <c r="A2453" s="382">
        <v>17</v>
      </c>
      <c r="B2453" s="382">
        <v>154</v>
      </c>
      <c r="C2453" s="382">
        <v>2024</v>
      </c>
      <c r="D2453" s="382">
        <v>10</v>
      </c>
      <c r="E2453" s="382">
        <v>99</v>
      </c>
      <c r="F2453" s="382">
        <v>99</v>
      </c>
      <c r="G2453" s="382">
        <v>99</v>
      </c>
      <c r="H2453" s="382">
        <v>99</v>
      </c>
      <c r="I2453" s="382">
        <v>99</v>
      </c>
      <c r="J2453" s="382">
        <v>999</v>
      </c>
      <c r="K2453" s="382">
        <v>99</v>
      </c>
      <c r="L2453" s="382">
        <v>99</v>
      </c>
      <c r="M2453" s="382">
        <v>13</v>
      </c>
      <c r="N2453" s="382">
        <v>99</v>
      </c>
      <c r="O2453" s="382">
        <v>99</v>
      </c>
      <c r="P2453" s="382">
        <v>99</v>
      </c>
      <c r="Q2453" s="382"/>
      <c r="R2453" s="382">
        <v>0</v>
      </c>
    </row>
    <row r="2454" spans="1:18" ht="15.6">
      <c r="A2454" s="382">
        <v>17</v>
      </c>
      <c r="B2454" s="382">
        <v>155</v>
      </c>
      <c r="C2454" s="382">
        <v>2024</v>
      </c>
      <c r="D2454" s="382">
        <v>11</v>
      </c>
      <c r="E2454" s="382">
        <v>99</v>
      </c>
      <c r="F2454" s="382">
        <v>99</v>
      </c>
      <c r="G2454" s="382">
        <v>99</v>
      </c>
      <c r="H2454" s="382">
        <v>99</v>
      </c>
      <c r="I2454" s="382">
        <v>99</v>
      </c>
      <c r="J2454" s="382">
        <v>999</v>
      </c>
      <c r="K2454" s="382">
        <v>99</v>
      </c>
      <c r="L2454" s="382">
        <v>99</v>
      </c>
      <c r="M2454" s="382">
        <v>13</v>
      </c>
      <c r="N2454" s="382">
        <v>99</v>
      </c>
      <c r="O2454" s="382">
        <v>99</v>
      </c>
      <c r="P2454" s="382">
        <v>99</v>
      </c>
      <c r="Q2454" s="382"/>
      <c r="R2454" s="382">
        <v>0</v>
      </c>
    </row>
    <row r="2455" spans="1:18" ht="15.6">
      <c r="A2455" s="382">
        <v>17</v>
      </c>
      <c r="B2455" s="382">
        <v>156</v>
      </c>
      <c r="C2455" s="382">
        <v>2024</v>
      </c>
      <c r="D2455" s="382">
        <v>12</v>
      </c>
      <c r="E2455" s="382">
        <v>99</v>
      </c>
      <c r="F2455" s="382">
        <v>99</v>
      </c>
      <c r="G2455" s="382">
        <v>99</v>
      </c>
      <c r="H2455" s="382">
        <v>99</v>
      </c>
      <c r="I2455" s="382">
        <v>99</v>
      </c>
      <c r="J2455" s="382">
        <v>999</v>
      </c>
      <c r="K2455" s="382">
        <v>99</v>
      </c>
      <c r="L2455" s="382">
        <v>99</v>
      </c>
      <c r="M2455" s="382">
        <v>13</v>
      </c>
      <c r="N2455" s="382">
        <v>99</v>
      </c>
      <c r="O2455" s="382">
        <v>99</v>
      </c>
      <c r="P2455" s="382">
        <v>99</v>
      </c>
      <c r="Q2455" s="382"/>
      <c r="R2455" s="382">
        <v>0</v>
      </c>
    </row>
    <row r="2456" spans="1:18" ht="15.6">
      <c r="A2456" s="382">
        <v>17</v>
      </c>
      <c r="B2456" s="382">
        <v>157</v>
      </c>
      <c r="C2456" s="382">
        <v>2024</v>
      </c>
      <c r="D2456" s="382">
        <v>1</v>
      </c>
      <c r="E2456" s="382">
        <v>99</v>
      </c>
      <c r="F2456" s="382">
        <v>99</v>
      </c>
      <c r="G2456" s="382">
        <v>99</v>
      </c>
      <c r="H2456" s="382">
        <v>99</v>
      </c>
      <c r="I2456" s="382">
        <v>99</v>
      </c>
      <c r="J2456" s="382">
        <v>999</v>
      </c>
      <c r="K2456" s="382">
        <v>99</v>
      </c>
      <c r="L2456" s="382">
        <v>99</v>
      </c>
      <c r="M2456" s="382">
        <v>14</v>
      </c>
      <c r="N2456" s="382">
        <v>99</v>
      </c>
      <c r="O2456" s="382">
        <v>99</v>
      </c>
      <c r="P2456" s="382">
        <v>99</v>
      </c>
      <c r="Q2456" s="382"/>
      <c r="R2456" s="382">
        <v>0</v>
      </c>
    </row>
    <row r="2457" spans="1:18" ht="15.6">
      <c r="A2457" s="382">
        <v>17</v>
      </c>
      <c r="B2457" s="382">
        <v>158</v>
      </c>
      <c r="C2457" s="382">
        <v>2024</v>
      </c>
      <c r="D2457" s="382">
        <v>2</v>
      </c>
      <c r="E2457" s="382">
        <v>99</v>
      </c>
      <c r="F2457" s="382">
        <v>99</v>
      </c>
      <c r="G2457" s="382">
        <v>99</v>
      </c>
      <c r="H2457" s="382">
        <v>99</v>
      </c>
      <c r="I2457" s="382">
        <v>99</v>
      </c>
      <c r="J2457" s="382">
        <v>999</v>
      </c>
      <c r="K2457" s="382">
        <v>99</v>
      </c>
      <c r="L2457" s="382">
        <v>99</v>
      </c>
      <c r="M2457" s="382">
        <v>14</v>
      </c>
      <c r="N2457" s="382">
        <v>99</v>
      </c>
      <c r="O2457" s="382">
        <v>99</v>
      </c>
      <c r="P2457" s="382">
        <v>99</v>
      </c>
      <c r="Q2457" s="382"/>
      <c r="R2457" s="382">
        <v>0</v>
      </c>
    </row>
    <row r="2458" spans="1:18" ht="15.6">
      <c r="A2458" s="382">
        <v>17</v>
      </c>
      <c r="B2458" s="382">
        <v>159</v>
      </c>
      <c r="C2458" s="382">
        <v>2024</v>
      </c>
      <c r="D2458" s="382">
        <v>3</v>
      </c>
      <c r="E2458" s="382">
        <v>99</v>
      </c>
      <c r="F2458" s="382">
        <v>99</v>
      </c>
      <c r="G2458" s="382">
        <v>99</v>
      </c>
      <c r="H2458" s="382">
        <v>99</v>
      </c>
      <c r="I2458" s="382">
        <v>99</v>
      </c>
      <c r="J2458" s="382">
        <v>999</v>
      </c>
      <c r="K2458" s="382">
        <v>99</v>
      </c>
      <c r="L2458" s="382">
        <v>99</v>
      </c>
      <c r="M2458" s="382">
        <v>14</v>
      </c>
      <c r="N2458" s="382">
        <v>99</v>
      </c>
      <c r="O2458" s="382">
        <v>99</v>
      </c>
      <c r="P2458" s="382">
        <v>99</v>
      </c>
      <c r="Q2458" s="382"/>
      <c r="R2458" s="382">
        <v>0</v>
      </c>
    </row>
    <row r="2459" spans="1:18" ht="15.6">
      <c r="A2459" s="382">
        <v>17</v>
      </c>
      <c r="B2459" s="382">
        <v>160</v>
      </c>
      <c r="C2459" s="382">
        <v>2024</v>
      </c>
      <c r="D2459" s="382">
        <v>4</v>
      </c>
      <c r="E2459" s="382">
        <v>99</v>
      </c>
      <c r="F2459" s="382">
        <v>99</v>
      </c>
      <c r="G2459" s="382">
        <v>99</v>
      </c>
      <c r="H2459" s="382">
        <v>99</v>
      </c>
      <c r="I2459" s="382">
        <v>99</v>
      </c>
      <c r="J2459" s="382">
        <v>999</v>
      </c>
      <c r="K2459" s="382">
        <v>99</v>
      </c>
      <c r="L2459" s="382">
        <v>99</v>
      </c>
      <c r="M2459" s="382">
        <v>14</v>
      </c>
      <c r="N2459" s="382">
        <v>99</v>
      </c>
      <c r="O2459" s="382">
        <v>99</v>
      </c>
      <c r="P2459" s="382">
        <v>99</v>
      </c>
      <c r="Q2459" s="382"/>
      <c r="R2459" s="382">
        <v>0</v>
      </c>
    </row>
    <row r="2460" spans="1:18" ht="15.6">
      <c r="A2460" s="382">
        <v>17</v>
      </c>
      <c r="B2460" s="382">
        <v>161</v>
      </c>
      <c r="C2460" s="382">
        <v>2024</v>
      </c>
      <c r="D2460" s="382">
        <v>5</v>
      </c>
      <c r="E2460" s="382">
        <v>99</v>
      </c>
      <c r="F2460" s="382">
        <v>99</v>
      </c>
      <c r="G2460" s="382">
        <v>99</v>
      </c>
      <c r="H2460" s="382">
        <v>99</v>
      </c>
      <c r="I2460" s="382">
        <v>99</v>
      </c>
      <c r="J2460" s="382">
        <v>999</v>
      </c>
      <c r="K2460" s="382">
        <v>99</v>
      </c>
      <c r="L2460" s="382">
        <v>99</v>
      </c>
      <c r="M2460" s="382">
        <v>14</v>
      </c>
      <c r="N2460" s="382">
        <v>99</v>
      </c>
      <c r="O2460" s="382">
        <v>99</v>
      </c>
      <c r="P2460" s="382">
        <v>99</v>
      </c>
      <c r="Q2460" s="382"/>
      <c r="R2460" s="382">
        <v>0</v>
      </c>
    </row>
    <row r="2461" spans="1:18" ht="15.6">
      <c r="A2461" s="382">
        <v>17</v>
      </c>
      <c r="B2461" s="382">
        <v>162</v>
      </c>
      <c r="C2461" s="382">
        <v>2024</v>
      </c>
      <c r="D2461" s="382">
        <v>6</v>
      </c>
      <c r="E2461" s="382">
        <v>99</v>
      </c>
      <c r="F2461" s="382">
        <v>99</v>
      </c>
      <c r="G2461" s="382">
        <v>99</v>
      </c>
      <c r="H2461" s="382">
        <v>99</v>
      </c>
      <c r="I2461" s="382">
        <v>99</v>
      </c>
      <c r="J2461" s="382">
        <v>999</v>
      </c>
      <c r="K2461" s="382">
        <v>99</v>
      </c>
      <c r="L2461" s="382">
        <v>99</v>
      </c>
      <c r="M2461" s="382">
        <v>14</v>
      </c>
      <c r="N2461" s="382">
        <v>99</v>
      </c>
      <c r="O2461" s="382">
        <v>99</v>
      </c>
      <c r="P2461" s="382">
        <v>99</v>
      </c>
      <c r="Q2461" s="382"/>
      <c r="R2461" s="382">
        <v>0</v>
      </c>
    </row>
    <row r="2462" spans="1:18" ht="15.6">
      <c r="A2462" s="382">
        <v>17</v>
      </c>
      <c r="B2462" s="382">
        <v>163</v>
      </c>
      <c r="C2462" s="382">
        <v>2024</v>
      </c>
      <c r="D2462" s="382">
        <v>7</v>
      </c>
      <c r="E2462" s="382">
        <v>99</v>
      </c>
      <c r="F2462" s="382">
        <v>99</v>
      </c>
      <c r="G2462" s="382">
        <v>99</v>
      </c>
      <c r="H2462" s="382">
        <v>99</v>
      </c>
      <c r="I2462" s="382">
        <v>99</v>
      </c>
      <c r="J2462" s="382">
        <v>999</v>
      </c>
      <c r="K2462" s="382">
        <v>99</v>
      </c>
      <c r="L2462" s="382">
        <v>99</v>
      </c>
      <c r="M2462" s="382">
        <v>14</v>
      </c>
      <c r="N2462" s="382">
        <v>99</v>
      </c>
      <c r="O2462" s="382">
        <v>99</v>
      </c>
      <c r="P2462" s="382">
        <v>99</v>
      </c>
      <c r="Q2462" s="382"/>
      <c r="R2462" s="382">
        <v>0</v>
      </c>
    </row>
    <row r="2463" spans="1:18" ht="15.6">
      <c r="A2463" s="382">
        <v>17</v>
      </c>
      <c r="B2463" s="382">
        <v>164</v>
      </c>
      <c r="C2463" s="382">
        <v>2024</v>
      </c>
      <c r="D2463" s="382">
        <v>8</v>
      </c>
      <c r="E2463" s="382">
        <v>99</v>
      </c>
      <c r="F2463" s="382">
        <v>99</v>
      </c>
      <c r="G2463" s="382">
        <v>99</v>
      </c>
      <c r="H2463" s="382">
        <v>99</v>
      </c>
      <c r="I2463" s="382">
        <v>99</v>
      </c>
      <c r="J2463" s="382">
        <v>999</v>
      </c>
      <c r="K2463" s="382">
        <v>99</v>
      </c>
      <c r="L2463" s="382">
        <v>99</v>
      </c>
      <c r="M2463" s="382">
        <v>14</v>
      </c>
      <c r="N2463" s="382">
        <v>99</v>
      </c>
      <c r="O2463" s="382">
        <v>99</v>
      </c>
      <c r="P2463" s="382">
        <v>99</v>
      </c>
      <c r="Q2463" s="382"/>
      <c r="R2463" s="382">
        <v>0</v>
      </c>
    </row>
    <row r="2464" spans="1:18" ht="15.6">
      <c r="A2464" s="382">
        <v>17</v>
      </c>
      <c r="B2464" s="382">
        <v>165</v>
      </c>
      <c r="C2464" s="382">
        <v>2024</v>
      </c>
      <c r="D2464" s="382">
        <v>9</v>
      </c>
      <c r="E2464" s="382">
        <v>99</v>
      </c>
      <c r="F2464" s="382">
        <v>99</v>
      </c>
      <c r="G2464" s="382">
        <v>99</v>
      </c>
      <c r="H2464" s="382">
        <v>99</v>
      </c>
      <c r="I2464" s="382">
        <v>99</v>
      </c>
      <c r="J2464" s="382">
        <v>999</v>
      </c>
      <c r="K2464" s="382">
        <v>99</v>
      </c>
      <c r="L2464" s="382">
        <v>99</v>
      </c>
      <c r="M2464" s="382">
        <v>14</v>
      </c>
      <c r="N2464" s="382">
        <v>99</v>
      </c>
      <c r="O2464" s="382">
        <v>99</v>
      </c>
      <c r="P2464" s="382">
        <v>99</v>
      </c>
      <c r="Q2464" s="382"/>
      <c r="R2464" s="382">
        <v>0</v>
      </c>
    </row>
    <row r="2465" spans="1:18" ht="15.6">
      <c r="A2465" s="382">
        <v>17</v>
      </c>
      <c r="B2465" s="382">
        <v>166</v>
      </c>
      <c r="C2465" s="382">
        <v>2024</v>
      </c>
      <c r="D2465" s="382">
        <v>10</v>
      </c>
      <c r="E2465" s="382">
        <v>99</v>
      </c>
      <c r="F2465" s="382">
        <v>99</v>
      </c>
      <c r="G2465" s="382">
        <v>99</v>
      </c>
      <c r="H2465" s="382">
        <v>99</v>
      </c>
      <c r="I2465" s="382">
        <v>99</v>
      </c>
      <c r="J2465" s="382">
        <v>999</v>
      </c>
      <c r="K2465" s="382">
        <v>99</v>
      </c>
      <c r="L2465" s="382">
        <v>99</v>
      </c>
      <c r="M2465" s="382">
        <v>14</v>
      </c>
      <c r="N2465" s="382">
        <v>99</v>
      </c>
      <c r="O2465" s="382">
        <v>99</v>
      </c>
      <c r="P2465" s="382">
        <v>99</v>
      </c>
      <c r="Q2465" s="382"/>
      <c r="R2465" s="382">
        <v>0</v>
      </c>
    </row>
    <row r="2466" spans="1:18" ht="15.6">
      <c r="A2466" s="382">
        <v>17</v>
      </c>
      <c r="B2466" s="382">
        <v>167</v>
      </c>
      <c r="C2466" s="382">
        <v>2024</v>
      </c>
      <c r="D2466" s="382">
        <v>11</v>
      </c>
      <c r="E2466" s="382">
        <v>99</v>
      </c>
      <c r="F2466" s="382">
        <v>99</v>
      </c>
      <c r="G2466" s="382">
        <v>99</v>
      </c>
      <c r="H2466" s="382">
        <v>99</v>
      </c>
      <c r="I2466" s="382">
        <v>99</v>
      </c>
      <c r="J2466" s="382">
        <v>999</v>
      </c>
      <c r="K2466" s="382">
        <v>99</v>
      </c>
      <c r="L2466" s="382">
        <v>99</v>
      </c>
      <c r="M2466" s="382">
        <v>14</v>
      </c>
      <c r="N2466" s="382">
        <v>99</v>
      </c>
      <c r="O2466" s="382">
        <v>99</v>
      </c>
      <c r="P2466" s="382">
        <v>99</v>
      </c>
      <c r="Q2466" s="382"/>
      <c r="R2466" s="382">
        <v>0</v>
      </c>
    </row>
    <row r="2467" spans="1:18" ht="15.6">
      <c r="A2467" s="382">
        <v>17</v>
      </c>
      <c r="B2467" s="382">
        <v>168</v>
      </c>
      <c r="C2467" s="382">
        <v>2024</v>
      </c>
      <c r="D2467" s="382">
        <v>12</v>
      </c>
      <c r="E2467" s="382">
        <v>99</v>
      </c>
      <c r="F2467" s="382">
        <v>99</v>
      </c>
      <c r="G2467" s="382">
        <v>99</v>
      </c>
      <c r="H2467" s="382">
        <v>99</v>
      </c>
      <c r="I2467" s="382">
        <v>99</v>
      </c>
      <c r="J2467" s="382">
        <v>999</v>
      </c>
      <c r="K2467" s="382">
        <v>99</v>
      </c>
      <c r="L2467" s="382">
        <v>99</v>
      </c>
      <c r="M2467" s="382">
        <v>14</v>
      </c>
      <c r="N2467" s="382">
        <v>99</v>
      </c>
      <c r="O2467" s="382">
        <v>99</v>
      </c>
      <c r="P2467" s="382">
        <v>99</v>
      </c>
      <c r="Q2467" s="382"/>
      <c r="R2467" s="382">
        <v>0</v>
      </c>
    </row>
    <row r="2468" spans="1:18" ht="15.6">
      <c r="A2468" s="382">
        <v>17</v>
      </c>
      <c r="B2468" s="382">
        <v>169</v>
      </c>
      <c r="C2468" s="382">
        <v>2024</v>
      </c>
      <c r="D2468" s="382">
        <v>1</v>
      </c>
      <c r="E2468" s="382">
        <v>99</v>
      </c>
      <c r="F2468" s="382">
        <v>99</v>
      </c>
      <c r="G2468" s="382">
        <v>99</v>
      </c>
      <c r="H2468" s="382">
        <v>99</v>
      </c>
      <c r="I2468" s="382">
        <v>99</v>
      </c>
      <c r="J2468" s="382">
        <v>999</v>
      </c>
      <c r="K2468" s="382">
        <v>99</v>
      </c>
      <c r="L2468" s="382">
        <v>99</v>
      </c>
      <c r="M2468" s="382">
        <v>15</v>
      </c>
      <c r="N2468" s="382">
        <v>99</v>
      </c>
      <c r="O2468" s="382">
        <v>99</v>
      </c>
      <c r="P2468" s="382">
        <v>99</v>
      </c>
      <c r="Q2468" s="382"/>
      <c r="R2468" s="382">
        <v>0</v>
      </c>
    </row>
    <row r="2469" spans="1:18" ht="15.6">
      <c r="A2469" s="382">
        <v>17</v>
      </c>
      <c r="B2469" s="382">
        <v>170</v>
      </c>
      <c r="C2469" s="382">
        <v>2024</v>
      </c>
      <c r="D2469" s="382">
        <v>2</v>
      </c>
      <c r="E2469" s="382">
        <v>99</v>
      </c>
      <c r="F2469" s="382">
        <v>99</v>
      </c>
      <c r="G2469" s="382">
        <v>99</v>
      </c>
      <c r="H2469" s="382">
        <v>99</v>
      </c>
      <c r="I2469" s="382">
        <v>99</v>
      </c>
      <c r="J2469" s="382">
        <v>999</v>
      </c>
      <c r="K2469" s="382">
        <v>99</v>
      </c>
      <c r="L2469" s="382">
        <v>99</v>
      </c>
      <c r="M2469" s="382">
        <v>15</v>
      </c>
      <c r="N2469" s="382">
        <v>99</v>
      </c>
      <c r="O2469" s="382">
        <v>99</v>
      </c>
      <c r="P2469" s="382">
        <v>99</v>
      </c>
      <c r="Q2469" s="382"/>
      <c r="R2469" s="382">
        <v>0</v>
      </c>
    </row>
    <row r="2470" spans="1:18" ht="15.6">
      <c r="A2470" s="382">
        <v>17</v>
      </c>
      <c r="B2470" s="382">
        <v>171</v>
      </c>
      <c r="C2470" s="382">
        <v>2024</v>
      </c>
      <c r="D2470" s="382">
        <v>3</v>
      </c>
      <c r="E2470" s="382">
        <v>99</v>
      </c>
      <c r="F2470" s="382">
        <v>99</v>
      </c>
      <c r="G2470" s="382">
        <v>99</v>
      </c>
      <c r="H2470" s="382">
        <v>99</v>
      </c>
      <c r="I2470" s="382">
        <v>99</v>
      </c>
      <c r="J2470" s="382">
        <v>999</v>
      </c>
      <c r="K2470" s="382">
        <v>99</v>
      </c>
      <c r="L2470" s="382">
        <v>99</v>
      </c>
      <c r="M2470" s="382">
        <v>15</v>
      </c>
      <c r="N2470" s="382">
        <v>99</v>
      </c>
      <c r="O2470" s="382">
        <v>99</v>
      </c>
      <c r="P2470" s="382">
        <v>99</v>
      </c>
      <c r="Q2470" s="382"/>
      <c r="R2470" s="382">
        <v>0</v>
      </c>
    </row>
    <row r="2471" spans="1:18" ht="15.6">
      <c r="A2471" s="382">
        <v>17</v>
      </c>
      <c r="B2471" s="382">
        <v>172</v>
      </c>
      <c r="C2471" s="382">
        <v>2024</v>
      </c>
      <c r="D2471" s="382">
        <v>4</v>
      </c>
      <c r="E2471" s="382">
        <v>99</v>
      </c>
      <c r="F2471" s="382">
        <v>99</v>
      </c>
      <c r="G2471" s="382">
        <v>99</v>
      </c>
      <c r="H2471" s="382">
        <v>99</v>
      </c>
      <c r="I2471" s="382">
        <v>99</v>
      </c>
      <c r="J2471" s="382">
        <v>999</v>
      </c>
      <c r="K2471" s="382">
        <v>99</v>
      </c>
      <c r="L2471" s="382">
        <v>99</v>
      </c>
      <c r="M2471" s="382">
        <v>15</v>
      </c>
      <c r="N2471" s="382">
        <v>99</v>
      </c>
      <c r="O2471" s="382">
        <v>99</v>
      </c>
      <c r="P2471" s="382">
        <v>99</v>
      </c>
      <c r="Q2471" s="382"/>
      <c r="R2471" s="382">
        <v>0</v>
      </c>
    </row>
    <row r="2472" spans="1:18" ht="15.6">
      <c r="A2472" s="382">
        <v>17</v>
      </c>
      <c r="B2472" s="382">
        <v>173</v>
      </c>
      <c r="C2472" s="382">
        <v>2024</v>
      </c>
      <c r="D2472" s="382">
        <v>5</v>
      </c>
      <c r="E2472" s="382">
        <v>99</v>
      </c>
      <c r="F2472" s="382">
        <v>99</v>
      </c>
      <c r="G2472" s="382">
        <v>99</v>
      </c>
      <c r="H2472" s="382">
        <v>99</v>
      </c>
      <c r="I2472" s="382">
        <v>99</v>
      </c>
      <c r="J2472" s="382">
        <v>999</v>
      </c>
      <c r="K2472" s="382">
        <v>99</v>
      </c>
      <c r="L2472" s="382">
        <v>99</v>
      </c>
      <c r="M2472" s="382">
        <v>15</v>
      </c>
      <c r="N2472" s="382">
        <v>99</v>
      </c>
      <c r="O2472" s="382">
        <v>99</v>
      </c>
      <c r="P2472" s="382">
        <v>99</v>
      </c>
      <c r="Q2472" s="382"/>
      <c r="R2472" s="382">
        <v>0</v>
      </c>
    </row>
    <row r="2473" spans="1:18" ht="15.6">
      <c r="A2473" s="382">
        <v>17</v>
      </c>
      <c r="B2473" s="382">
        <v>174</v>
      </c>
      <c r="C2473" s="382">
        <v>2024</v>
      </c>
      <c r="D2473" s="382">
        <v>6</v>
      </c>
      <c r="E2473" s="382">
        <v>99</v>
      </c>
      <c r="F2473" s="382">
        <v>99</v>
      </c>
      <c r="G2473" s="382">
        <v>99</v>
      </c>
      <c r="H2473" s="382">
        <v>99</v>
      </c>
      <c r="I2473" s="382">
        <v>99</v>
      </c>
      <c r="J2473" s="382">
        <v>999</v>
      </c>
      <c r="K2473" s="382">
        <v>99</v>
      </c>
      <c r="L2473" s="382">
        <v>99</v>
      </c>
      <c r="M2473" s="382">
        <v>15</v>
      </c>
      <c r="N2473" s="382">
        <v>99</v>
      </c>
      <c r="O2473" s="382">
        <v>99</v>
      </c>
      <c r="P2473" s="382">
        <v>99</v>
      </c>
      <c r="Q2473" s="382"/>
      <c r="R2473" s="382">
        <v>0</v>
      </c>
    </row>
    <row r="2474" spans="1:18" ht="15.6">
      <c r="A2474" s="382">
        <v>17</v>
      </c>
      <c r="B2474" s="382">
        <v>175</v>
      </c>
      <c r="C2474" s="382">
        <v>2024</v>
      </c>
      <c r="D2474" s="382">
        <v>7</v>
      </c>
      <c r="E2474" s="382">
        <v>99</v>
      </c>
      <c r="F2474" s="382">
        <v>99</v>
      </c>
      <c r="G2474" s="382">
        <v>99</v>
      </c>
      <c r="H2474" s="382">
        <v>99</v>
      </c>
      <c r="I2474" s="382">
        <v>99</v>
      </c>
      <c r="J2474" s="382">
        <v>999</v>
      </c>
      <c r="K2474" s="382">
        <v>99</v>
      </c>
      <c r="L2474" s="382">
        <v>99</v>
      </c>
      <c r="M2474" s="382">
        <v>15</v>
      </c>
      <c r="N2474" s="382">
        <v>99</v>
      </c>
      <c r="O2474" s="382">
        <v>99</v>
      </c>
      <c r="P2474" s="382">
        <v>99</v>
      </c>
      <c r="Q2474" s="382"/>
      <c r="R2474" s="382">
        <v>0</v>
      </c>
    </row>
    <row r="2475" spans="1:18" ht="15.6">
      <c r="A2475" s="382">
        <v>17</v>
      </c>
      <c r="B2475" s="382">
        <v>176</v>
      </c>
      <c r="C2475" s="382">
        <v>2024</v>
      </c>
      <c r="D2475" s="382">
        <v>8</v>
      </c>
      <c r="E2475" s="382">
        <v>99</v>
      </c>
      <c r="F2475" s="382">
        <v>99</v>
      </c>
      <c r="G2475" s="382">
        <v>99</v>
      </c>
      <c r="H2475" s="382">
        <v>99</v>
      </c>
      <c r="I2475" s="382">
        <v>99</v>
      </c>
      <c r="J2475" s="382">
        <v>999</v>
      </c>
      <c r="K2475" s="382">
        <v>99</v>
      </c>
      <c r="L2475" s="382">
        <v>99</v>
      </c>
      <c r="M2475" s="382">
        <v>15</v>
      </c>
      <c r="N2475" s="382">
        <v>99</v>
      </c>
      <c r="O2475" s="382">
        <v>99</v>
      </c>
      <c r="P2475" s="382">
        <v>99</v>
      </c>
      <c r="Q2475" s="382"/>
      <c r="R2475" s="382">
        <v>0</v>
      </c>
    </row>
    <row r="2476" spans="1:18" ht="15.6">
      <c r="A2476" s="382">
        <v>17</v>
      </c>
      <c r="B2476" s="382">
        <v>177</v>
      </c>
      <c r="C2476" s="382">
        <v>2024</v>
      </c>
      <c r="D2476" s="382">
        <v>9</v>
      </c>
      <c r="E2476" s="382">
        <v>99</v>
      </c>
      <c r="F2476" s="382">
        <v>99</v>
      </c>
      <c r="G2476" s="382">
        <v>99</v>
      </c>
      <c r="H2476" s="382">
        <v>99</v>
      </c>
      <c r="I2476" s="382">
        <v>99</v>
      </c>
      <c r="J2476" s="382">
        <v>999</v>
      </c>
      <c r="K2476" s="382">
        <v>99</v>
      </c>
      <c r="L2476" s="382">
        <v>99</v>
      </c>
      <c r="M2476" s="382">
        <v>15</v>
      </c>
      <c r="N2476" s="382">
        <v>99</v>
      </c>
      <c r="O2476" s="382">
        <v>99</v>
      </c>
      <c r="P2476" s="382">
        <v>99</v>
      </c>
      <c r="Q2476" s="382"/>
      <c r="R2476" s="382">
        <v>0</v>
      </c>
    </row>
    <row r="2477" spans="1:18" ht="15.6">
      <c r="A2477" s="382">
        <v>17</v>
      </c>
      <c r="B2477" s="382">
        <v>178</v>
      </c>
      <c r="C2477" s="382">
        <v>2024</v>
      </c>
      <c r="D2477" s="382">
        <v>10</v>
      </c>
      <c r="E2477" s="382">
        <v>99</v>
      </c>
      <c r="F2477" s="382">
        <v>99</v>
      </c>
      <c r="G2477" s="382">
        <v>99</v>
      </c>
      <c r="H2477" s="382">
        <v>99</v>
      </c>
      <c r="I2477" s="382">
        <v>99</v>
      </c>
      <c r="J2477" s="382">
        <v>999</v>
      </c>
      <c r="K2477" s="382">
        <v>99</v>
      </c>
      <c r="L2477" s="382">
        <v>99</v>
      </c>
      <c r="M2477" s="382">
        <v>15</v>
      </c>
      <c r="N2477" s="382">
        <v>99</v>
      </c>
      <c r="O2477" s="382">
        <v>99</v>
      </c>
      <c r="P2477" s="382">
        <v>99</v>
      </c>
      <c r="Q2477" s="382"/>
      <c r="R2477" s="382">
        <v>0</v>
      </c>
    </row>
    <row r="2478" spans="1:18" ht="15.6">
      <c r="A2478" s="382">
        <v>17</v>
      </c>
      <c r="B2478" s="382">
        <v>179</v>
      </c>
      <c r="C2478" s="382">
        <v>2024</v>
      </c>
      <c r="D2478" s="382">
        <v>11</v>
      </c>
      <c r="E2478" s="382">
        <v>99</v>
      </c>
      <c r="F2478" s="382">
        <v>99</v>
      </c>
      <c r="G2478" s="382">
        <v>99</v>
      </c>
      <c r="H2478" s="382">
        <v>99</v>
      </c>
      <c r="I2478" s="382">
        <v>99</v>
      </c>
      <c r="J2478" s="382">
        <v>999</v>
      </c>
      <c r="K2478" s="382">
        <v>99</v>
      </c>
      <c r="L2478" s="382">
        <v>99</v>
      </c>
      <c r="M2478" s="382">
        <v>15</v>
      </c>
      <c r="N2478" s="382">
        <v>99</v>
      </c>
      <c r="O2478" s="382">
        <v>99</v>
      </c>
      <c r="P2478" s="382">
        <v>99</v>
      </c>
      <c r="Q2478" s="382"/>
      <c r="R2478" s="382">
        <v>0</v>
      </c>
    </row>
    <row r="2479" spans="1:18" ht="15.6">
      <c r="A2479" s="382">
        <v>17</v>
      </c>
      <c r="B2479" s="382">
        <v>180</v>
      </c>
      <c r="C2479" s="382">
        <v>2024</v>
      </c>
      <c r="D2479" s="382">
        <v>12</v>
      </c>
      <c r="E2479" s="382">
        <v>99</v>
      </c>
      <c r="F2479" s="382">
        <v>99</v>
      </c>
      <c r="G2479" s="382">
        <v>99</v>
      </c>
      <c r="H2479" s="382">
        <v>99</v>
      </c>
      <c r="I2479" s="382">
        <v>99</v>
      </c>
      <c r="J2479" s="382">
        <v>999</v>
      </c>
      <c r="K2479" s="382">
        <v>99</v>
      </c>
      <c r="L2479" s="382">
        <v>99</v>
      </c>
      <c r="M2479" s="382">
        <v>15</v>
      </c>
      <c r="N2479" s="382">
        <v>99</v>
      </c>
      <c r="O2479" s="382">
        <v>99</v>
      </c>
      <c r="P2479" s="382">
        <v>99</v>
      </c>
      <c r="Q2479" s="382"/>
      <c r="R2479" s="382">
        <v>0</v>
      </c>
    </row>
    <row r="2480" spans="1:18" ht="15.6">
      <c r="A2480" s="382">
        <v>17</v>
      </c>
      <c r="B2480" s="382">
        <v>181</v>
      </c>
      <c r="C2480" s="382">
        <v>2023</v>
      </c>
      <c r="D2480" s="382">
        <v>1</v>
      </c>
      <c r="E2480" s="382">
        <v>99</v>
      </c>
      <c r="F2480" s="382">
        <v>99</v>
      </c>
      <c r="G2480" s="382">
        <v>99</v>
      </c>
      <c r="H2480" s="382">
        <v>99</v>
      </c>
      <c r="I2480" s="382">
        <v>99</v>
      </c>
      <c r="J2480" s="382">
        <v>999</v>
      </c>
      <c r="K2480" s="382">
        <v>99</v>
      </c>
      <c r="L2480" s="382">
        <v>99</v>
      </c>
      <c r="M2480" s="382">
        <v>1</v>
      </c>
      <c r="N2480" s="382">
        <v>99</v>
      </c>
      <c r="O2480" s="382">
        <v>99</v>
      </c>
      <c r="P2480" s="382">
        <v>99</v>
      </c>
      <c r="Q2480" s="382"/>
      <c r="R2480" s="382">
        <v>0</v>
      </c>
    </row>
    <row r="2481" spans="1:37" ht="15.6">
      <c r="A2481" s="382">
        <v>17</v>
      </c>
      <c r="B2481" s="382">
        <v>182</v>
      </c>
      <c r="C2481" s="382">
        <v>2023</v>
      </c>
      <c r="D2481" s="382">
        <v>2</v>
      </c>
      <c r="E2481" s="382">
        <v>99</v>
      </c>
      <c r="F2481" s="382">
        <v>99</v>
      </c>
      <c r="G2481" s="382">
        <v>99</v>
      </c>
      <c r="H2481" s="382">
        <v>99</v>
      </c>
      <c r="I2481" s="382">
        <v>99</v>
      </c>
      <c r="J2481" s="382">
        <v>999</v>
      </c>
      <c r="K2481" s="382">
        <v>99</v>
      </c>
      <c r="L2481" s="382">
        <v>99</v>
      </c>
      <c r="M2481" s="382">
        <v>1</v>
      </c>
      <c r="N2481" s="382">
        <v>99</v>
      </c>
      <c r="O2481" s="382">
        <v>99</v>
      </c>
      <c r="P2481" s="382">
        <v>99</v>
      </c>
      <c r="Q2481" s="382"/>
      <c r="R2481" s="382">
        <v>0</v>
      </c>
    </row>
    <row r="2482" spans="1:37" ht="15.6">
      <c r="A2482" s="382">
        <v>17</v>
      </c>
      <c r="B2482" s="382">
        <v>183</v>
      </c>
      <c r="C2482" s="382">
        <v>2023</v>
      </c>
      <c r="D2482" s="382">
        <v>3</v>
      </c>
      <c r="E2482" s="382">
        <v>99</v>
      </c>
      <c r="F2482" s="382">
        <v>99</v>
      </c>
      <c r="G2482" s="382">
        <v>99</v>
      </c>
      <c r="H2482" s="382">
        <v>99</v>
      </c>
      <c r="I2482" s="382">
        <v>99</v>
      </c>
      <c r="J2482" s="382">
        <v>999</v>
      </c>
      <c r="K2482" s="382">
        <v>99</v>
      </c>
      <c r="L2482" s="382">
        <v>99</v>
      </c>
      <c r="M2482" s="382">
        <v>1</v>
      </c>
      <c r="N2482" s="382">
        <v>99</v>
      </c>
      <c r="O2482" s="382">
        <v>99</v>
      </c>
      <c r="P2482" s="382">
        <v>99</v>
      </c>
      <c r="Q2482" s="382"/>
      <c r="R2482" s="382">
        <v>0</v>
      </c>
    </row>
    <row r="2483" spans="1:37" ht="15.6">
      <c r="A2483" s="382">
        <v>17</v>
      </c>
      <c r="B2483" s="382">
        <v>184</v>
      </c>
      <c r="C2483" s="382">
        <v>2023</v>
      </c>
      <c r="D2483" s="382">
        <v>4</v>
      </c>
      <c r="E2483" s="382">
        <v>99</v>
      </c>
      <c r="F2483" s="382">
        <v>99</v>
      </c>
      <c r="G2483" s="382">
        <v>99</v>
      </c>
      <c r="H2483" s="382">
        <v>99</v>
      </c>
      <c r="I2483" s="382">
        <v>99</v>
      </c>
      <c r="J2483" s="382">
        <v>999</v>
      </c>
      <c r="K2483" s="382">
        <v>99</v>
      </c>
      <c r="L2483" s="382">
        <v>99</v>
      </c>
      <c r="M2483" s="382">
        <v>1</v>
      </c>
      <c r="N2483" s="382">
        <v>99</v>
      </c>
      <c r="O2483" s="382">
        <v>99</v>
      </c>
      <c r="P2483" s="382">
        <v>99</v>
      </c>
      <c r="Q2483" s="382"/>
      <c r="R2483" s="382">
        <v>0</v>
      </c>
    </row>
    <row r="2484" spans="1:37" ht="15.6">
      <c r="A2484" s="382">
        <v>17</v>
      </c>
      <c r="B2484" s="382">
        <v>185</v>
      </c>
      <c r="C2484" s="382">
        <v>2023</v>
      </c>
      <c r="D2484" s="382">
        <v>5</v>
      </c>
      <c r="E2484" s="382">
        <v>99</v>
      </c>
      <c r="F2484" s="382">
        <v>99</v>
      </c>
      <c r="G2484" s="382">
        <v>99</v>
      </c>
      <c r="H2484" s="382">
        <v>99</v>
      </c>
      <c r="I2484" s="382">
        <v>99</v>
      </c>
      <c r="J2484" s="382">
        <v>999</v>
      </c>
      <c r="K2484" s="382">
        <v>99</v>
      </c>
      <c r="L2484" s="382">
        <v>99</v>
      </c>
      <c r="M2484" s="382">
        <v>1</v>
      </c>
      <c r="N2484" s="382">
        <v>99</v>
      </c>
      <c r="O2484" s="382">
        <v>99</v>
      </c>
      <c r="P2484" s="382">
        <v>99</v>
      </c>
      <c r="Q2484" s="382"/>
      <c r="R2484" s="382">
        <v>0</v>
      </c>
    </row>
    <row r="2485" spans="1:37" ht="15.6">
      <c r="A2485" s="382">
        <v>17</v>
      </c>
      <c r="B2485" s="382">
        <v>186</v>
      </c>
      <c r="C2485" s="382">
        <v>2023</v>
      </c>
      <c r="D2485" s="382">
        <v>6</v>
      </c>
      <c r="E2485" s="382">
        <v>99</v>
      </c>
      <c r="F2485" s="382">
        <v>99</v>
      </c>
      <c r="G2485" s="382">
        <v>99</v>
      </c>
      <c r="H2485" s="382">
        <v>99</v>
      </c>
      <c r="I2485" s="382">
        <v>99</v>
      </c>
      <c r="J2485" s="382">
        <v>999</v>
      </c>
      <c r="K2485" s="382">
        <v>99</v>
      </c>
      <c r="L2485" s="382">
        <v>99</v>
      </c>
      <c r="M2485" s="382">
        <v>1</v>
      </c>
      <c r="N2485" s="382">
        <v>99</v>
      </c>
      <c r="O2485" s="382">
        <v>99</v>
      </c>
      <c r="P2485" s="382">
        <v>99</v>
      </c>
      <c r="Q2485" s="382"/>
      <c r="R2485" s="382">
        <v>0</v>
      </c>
    </row>
    <row r="2486" spans="1:37" ht="15.6">
      <c r="A2486" s="382">
        <v>17</v>
      </c>
      <c r="B2486" s="382">
        <v>187</v>
      </c>
      <c r="C2486" s="382">
        <v>2023</v>
      </c>
      <c r="D2486" s="382">
        <v>7</v>
      </c>
      <c r="E2486" s="382">
        <v>99</v>
      </c>
      <c r="F2486" s="382">
        <v>99</v>
      </c>
      <c r="G2486" s="382">
        <v>99</v>
      </c>
      <c r="H2486" s="382">
        <v>99</v>
      </c>
      <c r="I2486" s="382">
        <v>99</v>
      </c>
      <c r="J2486" s="382">
        <v>999</v>
      </c>
      <c r="K2486" s="382">
        <v>99</v>
      </c>
      <c r="L2486" s="382">
        <v>99</v>
      </c>
      <c r="M2486" s="382">
        <v>1</v>
      </c>
      <c r="N2486" s="382">
        <v>99</v>
      </c>
      <c r="O2486" s="382">
        <v>99</v>
      </c>
      <c r="P2486" s="382">
        <v>99</v>
      </c>
      <c r="Q2486" s="382"/>
      <c r="R2486" s="382">
        <v>0</v>
      </c>
    </row>
    <row r="2487" spans="1:37" ht="15.6">
      <c r="A2487" s="382">
        <v>17</v>
      </c>
      <c r="B2487" s="382">
        <v>188</v>
      </c>
      <c r="C2487" s="382">
        <v>2023</v>
      </c>
      <c r="D2487" s="382">
        <v>8</v>
      </c>
      <c r="E2487" s="382">
        <v>99</v>
      </c>
      <c r="F2487" s="382">
        <v>99</v>
      </c>
      <c r="G2487" s="382">
        <v>99</v>
      </c>
      <c r="H2487" s="382">
        <v>99</v>
      </c>
      <c r="I2487" s="382">
        <v>99</v>
      </c>
      <c r="J2487" s="382">
        <v>999</v>
      </c>
      <c r="K2487" s="382">
        <v>99</v>
      </c>
      <c r="L2487" s="382">
        <v>99</v>
      </c>
      <c r="M2487" s="382">
        <v>1</v>
      </c>
      <c r="N2487" s="382">
        <v>99</v>
      </c>
      <c r="O2487" s="382">
        <v>99</v>
      </c>
      <c r="P2487" s="382">
        <v>99</v>
      </c>
      <c r="Q2487" s="382"/>
      <c r="R2487" s="382">
        <v>0</v>
      </c>
    </row>
    <row r="2488" spans="1:37" ht="15.6">
      <c r="A2488" s="382">
        <v>17</v>
      </c>
      <c r="B2488" s="382">
        <v>189</v>
      </c>
      <c r="C2488" s="382">
        <v>2023</v>
      </c>
      <c r="D2488" s="382">
        <v>9</v>
      </c>
      <c r="E2488" s="382">
        <v>99</v>
      </c>
      <c r="F2488" s="382">
        <v>99</v>
      </c>
      <c r="G2488" s="382">
        <v>99</v>
      </c>
      <c r="H2488" s="382">
        <v>99</v>
      </c>
      <c r="I2488" s="382">
        <v>99</v>
      </c>
      <c r="J2488" s="382">
        <v>999</v>
      </c>
      <c r="K2488" s="382">
        <v>99</v>
      </c>
      <c r="L2488" s="382">
        <v>99</v>
      </c>
      <c r="M2488" s="382">
        <v>1</v>
      </c>
      <c r="N2488" s="382">
        <v>99</v>
      </c>
      <c r="O2488" s="382">
        <v>99</v>
      </c>
      <c r="P2488" s="382">
        <v>99</v>
      </c>
      <c r="Q2488" s="382">
        <v>1</v>
      </c>
      <c r="R2488" s="382">
        <v>2</v>
      </c>
      <c r="S2488" s="382">
        <v>3</v>
      </c>
      <c r="T2488" s="382">
        <v>1</v>
      </c>
      <c r="U2488" s="382">
        <v>6.55</v>
      </c>
      <c r="V2488" s="382">
        <v>0</v>
      </c>
      <c r="W2488" s="382">
        <v>0</v>
      </c>
      <c r="X2488" s="382">
        <v>0</v>
      </c>
      <c r="Y2488" s="382">
        <v>0</v>
      </c>
      <c r="Z2488" s="382">
        <v>0.14999999999997915</v>
      </c>
      <c r="AA2488" s="382">
        <v>2</v>
      </c>
      <c r="AB2488" s="382">
        <v>0</v>
      </c>
      <c r="AC2488" s="382">
        <v>-100.00000000001414</v>
      </c>
      <c r="AD2488" s="382"/>
      <c r="AE2488" s="382"/>
      <c r="AF2488" s="382">
        <v>0.10214504596527069</v>
      </c>
      <c r="AG2488" s="382">
        <v>6.4806249103348632E-2</v>
      </c>
      <c r="AH2488" s="382">
        <v>0</v>
      </c>
      <c r="AI2488" s="382">
        <v>2</v>
      </c>
      <c r="AJ2488" s="382">
        <v>80.400000000000006</v>
      </c>
      <c r="AK2488" s="382">
        <v>12.644584946950516</v>
      </c>
    </row>
    <row r="2489" spans="1:37" ht="15.6">
      <c r="A2489" s="382">
        <v>17</v>
      </c>
      <c r="B2489" s="382">
        <v>190</v>
      </c>
      <c r="C2489" s="382">
        <v>2023</v>
      </c>
      <c r="D2489" s="382">
        <v>10</v>
      </c>
      <c r="E2489" s="382">
        <v>99</v>
      </c>
      <c r="F2489" s="382">
        <v>99</v>
      </c>
      <c r="G2489" s="382">
        <v>99</v>
      </c>
      <c r="H2489" s="382">
        <v>99</v>
      </c>
      <c r="I2489" s="382">
        <v>99</v>
      </c>
      <c r="J2489" s="382">
        <v>999</v>
      </c>
      <c r="K2489" s="382">
        <v>99</v>
      </c>
      <c r="L2489" s="382">
        <v>99</v>
      </c>
      <c r="M2489" s="382">
        <v>1</v>
      </c>
      <c r="N2489" s="382">
        <v>99</v>
      </c>
      <c r="O2489" s="382">
        <v>99</v>
      </c>
      <c r="P2489" s="382">
        <v>99</v>
      </c>
      <c r="Q2489" s="382">
        <v>1</v>
      </c>
      <c r="R2489" s="382">
        <v>1</v>
      </c>
      <c r="S2489" s="382">
        <v>5</v>
      </c>
      <c r="T2489" s="382">
        <v>1</v>
      </c>
      <c r="U2489" s="382">
        <v>8.5</v>
      </c>
      <c r="V2489" s="382">
        <v>0</v>
      </c>
      <c r="W2489" s="382">
        <v>0</v>
      </c>
      <c r="X2489" s="382">
        <v>0</v>
      </c>
      <c r="Y2489" s="382">
        <v>0</v>
      </c>
      <c r="Z2489" s="382">
        <v>0</v>
      </c>
      <c r="AA2489" s="382">
        <v>0</v>
      </c>
      <c r="AB2489" s="382">
        <v>0</v>
      </c>
      <c r="AC2489" s="382"/>
      <c r="AD2489" s="382"/>
      <c r="AE2489" s="382"/>
      <c r="AF2489" s="382">
        <v>4.8309178743961345E-2</v>
      </c>
      <c r="AG2489" s="382">
        <v>4.0098879118390753E-2</v>
      </c>
      <c r="AH2489" s="382">
        <v>0</v>
      </c>
      <c r="AI2489" s="382">
        <v>1</v>
      </c>
      <c r="AJ2489" s="382">
        <v>84.5</v>
      </c>
      <c r="AK2489" s="382">
        <v>14.087982350244223</v>
      </c>
    </row>
    <row r="2490" spans="1:37" ht="15.6">
      <c r="A2490" s="382">
        <v>17</v>
      </c>
      <c r="B2490" s="382">
        <v>191</v>
      </c>
      <c r="C2490" s="382">
        <v>2023</v>
      </c>
      <c r="D2490" s="382">
        <v>11</v>
      </c>
      <c r="E2490" s="382">
        <v>99</v>
      </c>
      <c r="F2490" s="382">
        <v>99</v>
      </c>
      <c r="G2490" s="382">
        <v>99</v>
      </c>
      <c r="H2490" s="382">
        <v>99</v>
      </c>
      <c r="I2490" s="382">
        <v>99</v>
      </c>
      <c r="J2490" s="382">
        <v>999</v>
      </c>
      <c r="K2490" s="382">
        <v>99</v>
      </c>
      <c r="L2490" s="382">
        <v>99</v>
      </c>
      <c r="M2490" s="382">
        <v>1</v>
      </c>
      <c r="N2490" s="382">
        <v>99</v>
      </c>
      <c r="O2490" s="382">
        <v>99</v>
      </c>
      <c r="P2490" s="382">
        <v>99</v>
      </c>
      <c r="Q2490" s="382">
        <v>1</v>
      </c>
      <c r="R2490" s="382">
        <v>1</v>
      </c>
      <c r="S2490" s="382">
        <v>1</v>
      </c>
      <c r="T2490" s="382">
        <v>1</v>
      </c>
      <c r="U2490" s="382">
        <v>4.0999999999999996</v>
      </c>
      <c r="V2490" s="382">
        <v>0</v>
      </c>
      <c r="W2490" s="382">
        <v>0</v>
      </c>
      <c r="X2490" s="382">
        <v>0</v>
      </c>
      <c r="Y2490" s="382">
        <v>0</v>
      </c>
      <c r="Z2490" s="382">
        <v>0</v>
      </c>
      <c r="AA2490" s="382">
        <v>0</v>
      </c>
      <c r="AB2490" s="382">
        <v>0</v>
      </c>
      <c r="AC2490" s="382"/>
      <c r="AD2490" s="382"/>
      <c r="AE2490" s="382"/>
      <c r="AF2490" s="382">
        <v>9.9900099900099917E-2</v>
      </c>
      <c r="AG2490" s="382">
        <v>3.970405949798575E-2</v>
      </c>
      <c r="AH2490" s="382">
        <v>0</v>
      </c>
      <c r="AI2490" s="382"/>
      <c r="AJ2490" s="382"/>
      <c r="AK2490" s="382"/>
    </row>
    <row r="2491" spans="1:37" ht="15.6">
      <c r="A2491" s="382">
        <v>17</v>
      </c>
      <c r="B2491" s="382">
        <v>192</v>
      </c>
      <c r="C2491" s="382">
        <v>2023</v>
      </c>
      <c r="D2491" s="382">
        <v>12</v>
      </c>
      <c r="E2491" s="382">
        <v>99</v>
      </c>
      <c r="F2491" s="382">
        <v>99</v>
      </c>
      <c r="G2491" s="382">
        <v>99</v>
      </c>
      <c r="H2491" s="382">
        <v>99</v>
      </c>
      <c r="I2491" s="382">
        <v>99</v>
      </c>
      <c r="J2491" s="382">
        <v>999</v>
      </c>
      <c r="K2491" s="382">
        <v>99</v>
      </c>
      <c r="L2491" s="382">
        <v>99</v>
      </c>
      <c r="M2491" s="382">
        <v>1</v>
      </c>
      <c r="N2491" s="382">
        <v>99</v>
      </c>
      <c r="O2491" s="382">
        <v>99</v>
      </c>
      <c r="P2491" s="382">
        <v>99</v>
      </c>
      <c r="Q2491" s="382"/>
      <c r="R2491" s="382">
        <v>0</v>
      </c>
      <c r="S2491" s="382"/>
      <c r="T2491" s="382"/>
      <c r="U2491" s="382"/>
      <c r="V2491" s="382"/>
      <c r="W2491" s="382"/>
      <c r="X2491" s="382"/>
      <c r="Y2491" s="382"/>
      <c r="Z2491" s="382"/>
      <c r="AA2491" s="382"/>
      <c r="AB2491" s="382"/>
      <c r="AC2491" s="382"/>
      <c r="AD2491" s="382"/>
      <c r="AE2491" s="382"/>
      <c r="AF2491" s="382"/>
      <c r="AG2491" s="382"/>
      <c r="AH2491" s="382"/>
      <c r="AI2491" s="382"/>
      <c r="AJ2491" s="382"/>
      <c r="AK2491" s="382"/>
    </row>
    <row r="2492" spans="1:37" ht="15.6">
      <c r="A2492" s="382">
        <v>17</v>
      </c>
      <c r="B2492" s="382">
        <v>193</v>
      </c>
      <c r="C2492" s="382">
        <v>2023</v>
      </c>
      <c r="D2492" s="382">
        <v>1</v>
      </c>
      <c r="E2492" s="382">
        <v>99</v>
      </c>
      <c r="F2492" s="382">
        <v>99</v>
      </c>
      <c r="G2492" s="382">
        <v>99</v>
      </c>
      <c r="H2492" s="382">
        <v>99</v>
      </c>
      <c r="I2492" s="382">
        <v>99</v>
      </c>
      <c r="J2492" s="382">
        <v>999</v>
      </c>
      <c r="K2492" s="382">
        <v>99</v>
      </c>
      <c r="L2492" s="382">
        <v>99</v>
      </c>
      <c r="M2492" s="382">
        <v>2</v>
      </c>
      <c r="N2492" s="382">
        <v>99</v>
      </c>
      <c r="O2492" s="382">
        <v>99</v>
      </c>
      <c r="P2492" s="382">
        <v>99</v>
      </c>
      <c r="Q2492" s="382">
        <v>11</v>
      </c>
      <c r="R2492" s="382">
        <v>39</v>
      </c>
      <c r="S2492" s="382">
        <v>4.4615384615384608</v>
      </c>
      <c r="T2492" s="382">
        <v>2</v>
      </c>
      <c r="U2492" s="382">
        <v>8.341025641025638</v>
      </c>
      <c r="V2492" s="382">
        <v>0</v>
      </c>
      <c r="W2492" s="382">
        <v>0</v>
      </c>
      <c r="X2492" s="382">
        <v>0</v>
      </c>
      <c r="Y2492" s="382">
        <v>0</v>
      </c>
      <c r="Z2492" s="382">
        <v>2.469892341546438</v>
      </c>
      <c r="AA2492" s="382">
        <v>1.151279195930444</v>
      </c>
      <c r="AB2492" s="382">
        <v>0</v>
      </c>
      <c r="AC2492" s="382">
        <v>52.626373583097568</v>
      </c>
      <c r="AD2492" s="382"/>
      <c r="AE2492" s="382"/>
      <c r="AF2492" s="382">
        <v>19.306930693069305</v>
      </c>
      <c r="AG2492" s="382">
        <v>17.276541505125067</v>
      </c>
      <c r="AH2492" s="382">
        <v>0</v>
      </c>
      <c r="AI2492" s="382">
        <v>0</v>
      </c>
      <c r="AJ2492" s="382"/>
      <c r="AK2492" s="382"/>
    </row>
    <row r="2493" spans="1:37" ht="15.6">
      <c r="A2493" s="382">
        <v>17</v>
      </c>
      <c r="B2493" s="382">
        <v>194</v>
      </c>
      <c r="C2493" s="382">
        <v>2023</v>
      </c>
      <c r="D2493" s="382">
        <v>2</v>
      </c>
      <c r="E2493" s="382">
        <v>99</v>
      </c>
      <c r="F2493" s="382">
        <v>99</v>
      </c>
      <c r="G2493" s="382">
        <v>99</v>
      </c>
      <c r="H2493" s="382">
        <v>99</v>
      </c>
      <c r="I2493" s="382">
        <v>99</v>
      </c>
      <c r="J2493" s="382">
        <v>999</v>
      </c>
      <c r="K2493" s="382">
        <v>99</v>
      </c>
      <c r="L2493" s="382">
        <v>99</v>
      </c>
      <c r="M2493" s="382">
        <v>2</v>
      </c>
      <c r="N2493" s="382">
        <v>99</v>
      </c>
      <c r="O2493" s="382">
        <v>99</v>
      </c>
      <c r="P2493" s="382">
        <v>99</v>
      </c>
      <c r="Q2493" s="382">
        <v>17</v>
      </c>
      <c r="R2493" s="382">
        <v>167</v>
      </c>
      <c r="S2493" s="382">
        <v>4.3353293413173644</v>
      </c>
      <c r="T2493" s="382">
        <v>2</v>
      </c>
      <c r="U2493" s="382">
        <v>5.7550898203592817</v>
      </c>
      <c r="V2493" s="382">
        <v>0</v>
      </c>
      <c r="W2493" s="382">
        <v>0</v>
      </c>
      <c r="X2493" s="382">
        <v>0</v>
      </c>
      <c r="Y2493" s="382">
        <v>0</v>
      </c>
      <c r="Z2493" s="382">
        <v>1.9600702261229064</v>
      </c>
      <c r="AA2493" s="382">
        <v>1.4707152459426236</v>
      </c>
      <c r="AB2493" s="382">
        <v>0</v>
      </c>
      <c r="AC2493" s="382">
        <v>42.212298470671811</v>
      </c>
      <c r="AD2493" s="382"/>
      <c r="AE2493" s="382"/>
      <c r="AF2493" s="382">
        <v>12.87586738627602</v>
      </c>
      <c r="AG2493" s="382">
        <v>10.851059025425641</v>
      </c>
      <c r="AH2493" s="382">
        <v>0</v>
      </c>
      <c r="AI2493" s="382">
        <v>29</v>
      </c>
      <c r="AJ2493" s="382">
        <v>88.8241379310345</v>
      </c>
      <c r="AK2493" s="382">
        <v>11.234374081428657</v>
      </c>
    </row>
    <row r="2494" spans="1:37" ht="15.6">
      <c r="A2494" s="382">
        <v>17</v>
      </c>
      <c r="B2494" s="382">
        <v>195</v>
      </c>
      <c r="C2494" s="382">
        <v>2023</v>
      </c>
      <c r="D2494" s="382">
        <v>3</v>
      </c>
      <c r="E2494" s="382">
        <v>99</v>
      </c>
      <c r="F2494" s="382">
        <v>99</v>
      </c>
      <c r="G2494" s="382">
        <v>99</v>
      </c>
      <c r="H2494" s="382">
        <v>99</v>
      </c>
      <c r="I2494" s="382">
        <v>99</v>
      </c>
      <c r="J2494" s="382">
        <v>999</v>
      </c>
      <c r="K2494" s="382">
        <v>99</v>
      </c>
      <c r="L2494" s="382">
        <v>99</v>
      </c>
      <c r="M2494" s="382">
        <v>2</v>
      </c>
      <c r="N2494" s="382">
        <v>99</v>
      </c>
      <c r="O2494" s="382">
        <v>99</v>
      </c>
      <c r="P2494" s="382">
        <v>99</v>
      </c>
      <c r="Q2494" s="382">
        <v>65</v>
      </c>
      <c r="R2494" s="382">
        <v>527</v>
      </c>
      <c r="S2494" s="382">
        <v>4.0018975332068303</v>
      </c>
      <c r="T2494" s="382">
        <v>2</v>
      </c>
      <c r="U2494" s="382">
        <v>5.5070208728652785</v>
      </c>
      <c r="V2494" s="382">
        <v>0</v>
      </c>
      <c r="W2494" s="382">
        <v>0</v>
      </c>
      <c r="X2494" s="382">
        <v>0</v>
      </c>
      <c r="Y2494" s="382">
        <v>0</v>
      </c>
      <c r="Z2494" s="382">
        <v>2.0278160650985315</v>
      </c>
      <c r="AA2494" s="382">
        <v>1.4623666857072475</v>
      </c>
      <c r="AB2494" s="382">
        <v>0</v>
      </c>
      <c r="AC2494" s="382">
        <v>39.762243690210575</v>
      </c>
      <c r="AD2494" s="382"/>
      <c r="AE2494" s="382"/>
      <c r="AF2494" s="382">
        <v>14.262516914749662</v>
      </c>
      <c r="AG2494" s="382">
        <v>11.93240687443466</v>
      </c>
      <c r="AH2494" s="382">
        <v>0.18975332068311196</v>
      </c>
      <c r="AI2494" s="382">
        <v>6</v>
      </c>
      <c r="AJ2494" s="382">
        <v>88.616666666666688</v>
      </c>
      <c r="AK2494" s="382">
        <v>13.643014775292063</v>
      </c>
    </row>
    <row r="2495" spans="1:37" ht="15.6">
      <c r="A2495" s="382">
        <v>17</v>
      </c>
      <c r="B2495" s="382">
        <v>196</v>
      </c>
      <c r="C2495" s="382">
        <v>2023</v>
      </c>
      <c r="D2495" s="382">
        <v>4</v>
      </c>
      <c r="E2495" s="382">
        <v>99</v>
      </c>
      <c r="F2495" s="382">
        <v>99</v>
      </c>
      <c r="G2495" s="382">
        <v>99</v>
      </c>
      <c r="H2495" s="382">
        <v>99</v>
      </c>
      <c r="I2495" s="382">
        <v>99</v>
      </c>
      <c r="J2495" s="382">
        <v>999</v>
      </c>
      <c r="K2495" s="382">
        <v>99</v>
      </c>
      <c r="L2495" s="382">
        <v>99</v>
      </c>
      <c r="M2495" s="382">
        <v>2</v>
      </c>
      <c r="N2495" s="382">
        <v>99</v>
      </c>
      <c r="O2495" s="382">
        <v>99</v>
      </c>
      <c r="P2495" s="382">
        <v>99</v>
      </c>
      <c r="Q2495" s="382">
        <v>53</v>
      </c>
      <c r="R2495" s="382">
        <v>617</v>
      </c>
      <c r="S2495" s="382">
        <v>4.3354943273905997</v>
      </c>
      <c r="T2495" s="382">
        <v>2</v>
      </c>
      <c r="U2495" s="382">
        <v>5.3223662884927032</v>
      </c>
      <c r="V2495" s="382">
        <v>0</v>
      </c>
      <c r="W2495" s="382">
        <v>0</v>
      </c>
      <c r="X2495" s="382">
        <v>0</v>
      </c>
      <c r="Y2495" s="382">
        <v>0</v>
      </c>
      <c r="Z2495" s="382">
        <v>1.3183847400827424</v>
      </c>
      <c r="AA2495" s="382">
        <v>1.1898767176856391</v>
      </c>
      <c r="AB2495" s="382">
        <v>0</v>
      </c>
      <c r="AC2495" s="382">
        <v>27.933765890627743</v>
      </c>
      <c r="AD2495" s="382"/>
      <c r="AE2495" s="382"/>
      <c r="AF2495" s="382">
        <v>22.428207924391135</v>
      </c>
      <c r="AG2495" s="382">
        <v>18.515240017591125</v>
      </c>
      <c r="AH2495" s="382">
        <v>0</v>
      </c>
      <c r="AI2495" s="382">
        <v>10</v>
      </c>
      <c r="AJ2495" s="382">
        <v>72.61</v>
      </c>
      <c r="AK2495" s="382">
        <v>14.550555882878196</v>
      </c>
    </row>
    <row r="2496" spans="1:37" ht="15.6">
      <c r="A2496" s="382">
        <v>17</v>
      </c>
      <c r="B2496" s="382">
        <v>197</v>
      </c>
      <c r="C2496" s="382">
        <v>2023</v>
      </c>
      <c r="D2496" s="382">
        <v>5</v>
      </c>
      <c r="E2496" s="382">
        <v>99</v>
      </c>
      <c r="F2496" s="382">
        <v>99</v>
      </c>
      <c r="G2496" s="382">
        <v>99</v>
      </c>
      <c r="H2496" s="382">
        <v>99</v>
      </c>
      <c r="I2496" s="382">
        <v>99</v>
      </c>
      <c r="J2496" s="382">
        <v>999</v>
      </c>
      <c r="K2496" s="382">
        <v>99</v>
      </c>
      <c r="L2496" s="382">
        <v>99</v>
      </c>
      <c r="M2496" s="382">
        <v>2</v>
      </c>
      <c r="N2496" s="382">
        <v>99</v>
      </c>
      <c r="O2496" s="382">
        <v>99</v>
      </c>
      <c r="P2496" s="382">
        <v>99</v>
      </c>
      <c r="Q2496" s="382">
        <v>40</v>
      </c>
      <c r="R2496" s="382">
        <v>294</v>
      </c>
      <c r="S2496" s="382">
        <v>3.9421768707482991</v>
      </c>
      <c r="T2496" s="382">
        <v>2</v>
      </c>
      <c r="U2496" s="382">
        <v>5.9510204081632683</v>
      </c>
      <c r="V2496" s="382">
        <v>0</v>
      </c>
      <c r="W2496" s="382">
        <v>0</v>
      </c>
      <c r="X2496" s="382">
        <v>0</v>
      </c>
      <c r="Y2496" s="382">
        <v>0</v>
      </c>
      <c r="Z2496" s="382">
        <v>1.923233082436812</v>
      </c>
      <c r="AA2496" s="382">
        <v>1.4731347098886256</v>
      </c>
      <c r="AB2496" s="382">
        <v>0</v>
      </c>
      <c r="AC2496" s="382">
        <v>42.903542633454727</v>
      </c>
      <c r="AD2496" s="382"/>
      <c r="AE2496" s="382"/>
      <c r="AF2496" s="382">
        <v>20.220082530949099</v>
      </c>
      <c r="AG2496" s="382">
        <v>18.342506683440799</v>
      </c>
      <c r="AH2496" s="382">
        <v>0</v>
      </c>
      <c r="AI2496" s="382">
        <v>74</v>
      </c>
      <c r="AJ2496" s="382">
        <v>78.15270270270274</v>
      </c>
      <c r="AK2496" s="382">
        <v>11.015178317824963</v>
      </c>
    </row>
    <row r="2497" spans="1:37" ht="15.6">
      <c r="A2497" s="382">
        <v>17</v>
      </c>
      <c r="B2497" s="382">
        <v>198</v>
      </c>
      <c r="C2497" s="382">
        <v>2023</v>
      </c>
      <c r="D2497" s="382">
        <v>6</v>
      </c>
      <c r="E2497" s="382">
        <v>99</v>
      </c>
      <c r="F2497" s="382">
        <v>99</v>
      </c>
      <c r="G2497" s="382">
        <v>99</v>
      </c>
      <c r="H2497" s="382">
        <v>99</v>
      </c>
      <c r="I2497" s="382">
        <v>99</v>
      </c>
      <c r="J2497" s="382">
        <v>999</v>
      </c>
      <c r="K2497" s="382">
        <v>99</v>
      </c>
      <c r="L2497" s="382">
        <v>99</v>
      </c>
      <c r="M2497" s="382">
        <v>2</v>
      </c>
      <c r="N2497" s="382">
        <v>99</v>
      </c>
      <c r="O2497" s="382">
        <v>99</v>
      </c>
      <c r="P2497" s="382">
        <v>99</v>
      </c>
      <c r="Q2497" s="382">
        <v>48</v>
      </c>
      <c r="R2497" s="382">
        <v>417</v>
      </c>
      <c r="S2497" s="382">
        <v>4.0383693045563556</v>
      </c>
      <c r="T2497" s="382">
        <v>2</v>
      </c>
      <c r="U2497" s="382">
        <v>6.2779376498800978</v>
      </c>
      <c r="V2497" s="382">
        <v>0</v>
      </c>
      <c r="W2497" s="382">
        <v>0</v>
      </c>
      <c r="X2497" s="382">
        <v>0</v>
      </c>
      <c r="Y2497" s="382">
        <v>0</v>
      </c>
      <c r="Z2497" s="382">
        <v>2.1828726295814391</v>
      </c>
      <c r="AA2497" s="382">
        <v>1.4799913240453939</v>
      </c>
      <c r="AB2497" s="382">
        <v>0</v>
      </c>
      <c r="AC2497" s="382">
        <v>42.930838504756871</v>
      </c>
      <c r="AD2497" s="382"/>
      <c r="AE2497" s="382"/>
      <c r="AF2497" s="382">
        <v>29.595457771469121</v>
      </c>
      <c r="AG2497" s="382">
        <v>23.695906009286833</v>
      </c>
      <c r="AH2497" s="382">
        <v>0.95923261390887282</v>
      </c>
      <c r="AI2497" s="382">
        <v>31</v>
      </c>
      <c r="AJ2497" s="382">
        <v>71.625806451612888</v>
      </c>
      <c r="AK2497" s="382">
        <v>11.73181621119722</v>
      </c>
    </row>
    <row r="2498" spans="1:37" ht="15.6">
      <c r="A2498" s="382">
        <v>17</v>
      </c>
      <c r="B2498" s="382">
        <v>199</v>
      </c>
      <c r="C2498" s="382">
        <v>2023</v>
      </c>
      <c r="D2498" s="382">
        <v>7</v>
      </c>
      <c r="E2498" s="382">
        <v>99</v>
      </c>
      <c r="F2498" s="382">
        <v>99</v>
      </c>
      <c r="G2498" s="382">
        <v>99</v>
      </c>
      <c r="H2498" s="382">
        <v>99</v>
      </c>
      <c r="I2498" s="382">
        <v>99</v>
      </c>
      <c r="J2498" s="382">
        <v>999</v>
      </c>
      <c r="K2498" s="382">
        <v>99</v>
      </c>
      <c r="L2498" s="382">
        <v>99</v>
      </c>
      <c r="M2498" s="382">
        <v>2</v>
      </c>
      <c r="N2498" s="382">
        <v>99</v>
      </c>
      <c r="O2498" s="382">
        <v>99</v>
      </c>
      <c r="P2498" s="382">
        <v>99</v>
      </c>
      <c r="Q2498" s="382">
        <v>9</v>
      </c>
      <c r="R2498" s="382">
        <v>86</v>
      </c>
      <c r="S2498" s="382">
        <v>3.3139534883720927</v>
      </c>
      <c r="T2498" s="382">
        <v>2</v>
      </c>
      <c r="U2498" s="382">
        <v>6.3639534883720916</v>
      </c>
      <c r="V2498" s="382">
        <v>0</v>
      </c>
      <c r="W2498" s="382">
        <v>0</v>
      </c>
      <c r="X2498" s="382">
        <v>0</v>
      </c>
      <c r="Y2498" s="382">
        <v>0</v>
      </c>
      <c r="Z2498" s="382">
        <v>1.4114904534435451</v>
      </c>
      <c r="AA2498" s="382">
        <v>1.1336463899168689</v>
      </c>
      <c r="AB2498" s="382">
        <v>0</v>
      </c>
      <c r="AC2498" s="382">
        <v>64.146821142044217</v>
      </c>
      <c r="AD2498" s="382"/>
      <c r="AE2498" s="382"/>
      <c r="AF2498" s="382">
        <v>28.104575163398689</v>
      </c>
      <c r="AG2498" s="382">
        <v>23.200508690122927</v>
      </c>
      <c r="AH2498" s="382">
        <v>0</v>
      </c>
      <c r="AI2498" s="382">
        <v>8</v>
      </c>
      <c r="AJ2498" s="382">
        <v>86.625</v>
      </c>
      <c r="AK2498" s="382">
        <v>11.999033165009296</v>
      </c>
    </row>
    <row r="2499" spans="1:37" ht="15.6">
      <c r="A2499" s="382">
        <v>17</v>
      </c>
      <c r="B2499" s="382">
        <v>200</v>
      </c>
      <c r="C2499" s="382">
        <v>2023</v>
      </c>
      <c r="D2499" s="382">
        <v>8</v>
      </c>
      <c r="E2499" s="382">
        <v>99</v>
      </c>
      <c r="F2499" s="382">
        <v>99</v>
      </c>
      <c r="G2499" s="382">
        <v>99</v>
      </c>
      <c r="H2499" s="382">
        <v>99</v>
      </c>
      <c r="I2499" s="382">
        <v>99</v>
      </c>
      <c r="J2499" s="382">
        <v>999</v>
      </c>
      <c r="K2499" s="382">
        <v>99</v>
      </c>
      <c r="L2499" s="382">
        <v>99</v>
      </c>
      <c r="M2499" s="382">
        <v>2</v>
      </c>
      <c r="N2499" s="382">
        <v>99</v>
      </c>
      <c r="O2499" s="382">
        <v>99</v>
      </c>
      <c r="P2499" s="382">
        <v>99</v>
      </c>
      <c r="Q2499" s="382">
        <v>60</v>
      </c>
      <c r="R2499" s="382">
        <v>631</v>
      </c>
      <c r="S2499" s="382">
        <v>4.112519809825673</v>
      </c>
      <c r="T2499" s="382">
        <v>2</v>
      </c>
      <c r="U2499" s="382">
        <v>8.0122028526148927</v>
      </c>
      <c r="V2499" s="382">
        <v>0</v>
      </c>
      <c r="W2499" s="382">
        <v>0</v>
      </c>
      <c r="X2499" s="382">
        <v>0.15847860538827258</v>
      </c>
      <c r="Y2499" s="382">
        <v>0</v>
      </c>
      <c r="Z2499" s="382">
        <v>2.4195374988734279</v>
      </c>
      <c r="AA2499" s="382">
        <v>1.4836729456558004</v>
      </c>
      <c r="AB2499" s="382">
        <v>0</v>
      </c>
      <c r="AC2499" s="382">
        <v>65.58168703110961</v>
      </c>
      <c r="AD2499" s="382"/>
      <c r="AE2499" s="382"/>
      <c r="AF2499" s="382">
        <v>54.821894005212862</v>
      </c>
      <c r="AG2499" s="382">
        <v>47.633718684341915</v>
      </c>
      <c r="AH2499" s="382">
        <v>0.6339144215530903</v>
      </c>
      <c r="AI2499" s="382">
        <v>35</v>
      </c>
      <c r="AJ2499" s="382">
        <v>83.857142857142875</v>
      </c>
      <c r="AK2499" s="382">
        <v>13.010706487579672</v>
      </c>
    </row>
    <row r="2500" spans="1:37" ht="15.6">
      <c r="A2500" s="382">
        <v>17</v>
      </c>
      <c r="B2500" s="382">
        <v>201</v>
      </c>
      <c r="C2500" s="382">
        <v>2023</v>
      </c>
      <c r="D2500" s="382">
        <v>9</v>
      </c>
      <c r="E2500" s="382">
        <v>99</v>
      </c>
      <c r="F2500" s="382">
        <v>99</v>
      </c>
      <c r="G2500" s="382">
        <v>99</v>
      </c>
      <c r="H2500" s="382">
        <v>99</v>
      </c>
      <c r="I2500" s="382">
        <v>99</v>
      </c>
      <c r="J2500" s="382">
        <v>999</v>
      </c>
      <c r="K2500" s="382">
        <v>99</v>
      </c>
      <c r="L2500" s="382">
        <v>99</v>
      </c>
      <c r="M2500" s="382">
        <v>2</v>
      </c>
      <c r="N2500" s="382">
        <v>99</v>
      </c>
      <c r="O2500" s="382">
        <v>99</v>
      </c>
      <c r="P2500" s="382">
        <v>99</v>
      </c>
      <c r="Q2500" s="382">
        <v>80</v>
      </c>
      <c r="R2500" s="382">
        <v>679</v>
      </c>
      <c r="S2500" s="382">
        <v>4.4977908689248887</v>
      </c>
      <c r="T2500" s="382">
        <v>2</v>
      </c>
      <c r="U2500" s="382">
        <v>8.2810014727540544</v>
      </c>
      <c r="V2500" s="382">
        <v>0</v>
      </c>
      <c r="W2500" s="382">
        <v>0</v>
      </c>
      <c r="X2500" s="382">
        <v>2.5036818851251845</v>
      </c>
      <c r="Y2500" s="382">
        <v>0</v>
      </c>
      <c r="Z2500" s="382">
        <v>3.0696732468477879</v>
      </c>
      <c r="AA2500" s="382">
        <v>1.668272185785806</v>
      </c>
      <c r="AB2500" s="382">
        <v>0</v>
      </c>
      <c r="AC2500" s="382">
        <v>49.874176060482121</v>
      </c>
      <c r="AD2500" s="382"/>
      <c r="AE2500" s="382"/>
      <c r="AF2500" s="382">
        <v>34.678243105209397</v>
      </c>
      <c r="AG2500" s="382">
        <v>27.816227286893803</v>
      </c>
      <c r="AH2500" s="382">
        <v>0.44182621502209135</v>
      </c>
      <c r="AI2500" s="382">
        <v>82</v>
      </c>
      <c r="AJ2500" s="382">
        <v>82.845121951219554</v>
      </c>
      <c r="AK2500" s="382">
        <v>13.164989096991956</v>
      </c>
    </row>
    <row r="2501" spans="1:37" ht="15.6">
      <c r="A2501" s="382">
        <v>17</v>
      </c>
      <c r="B2501" s="382">
        <v>202</v>
      </c>
      <c r="C2501" s="382">
        <v>2023</v>
      </c>
      <c r="D2501" s="382">
        <v>10</v>
      </c>
      <c r="E2501" s="382">
        <v>99</v>
      </c>
      <c r="F2501" s="382">
        <v>99</v>
      </c>
      <c r="G2501" s="382">
        <v>99</v>
      </c>
      <c r="H2501" s="382">
        <v>99</v>
      </c>
      <c r="I2501" s="382">
        <v>99</v>
      </c>
      <c r="J2501" s="382">
        <v>999</v>
      </c>
      <c r="K2501" s="382">
        <v>99</v>
      </c>
      <c r="L2501" s="382">
        <v>99</v>
      </c>
      <c r="M2501" s="382">
        <v>2</v>
      </c>
      <c r="N2501" s="382">
        <v>99</v>
      </c>
      <c r="O2501" s="382">
        <v>99</v>
      </c>
      <c r="P2501" s="382">
        <v>99</v>
      </c>
      <c r="Q2501" s="382">
        <v>121</v>
      </c>
      <c r="R2501" s="382">
        <v>548</v>
      </c>
      <c r="S2501" s="382">
        <v>4.6697080291970812</v>
      </c>
      <c r="T2501" s="382">
        <v>2</v>
      </c>
      <c r="U2501" s="382">
        <v>8.6819343065693513</v>
      </c>
      <c r="V2501" s="382">
        <v>0</v>
      </c>
      <c r="W2501" s="382">
        <v>0</v>
      </c>
      <c r="X2501" s="382">
        <v>1.2773722627737227</v>
      </c>
      <c r="Y2501" s="382">
        <v>0</v>
      </c>
      <c r="Z2501" s="382">
        <v>2.680291393093039</v>
      </c>
      <c r="AA2501" s="382">
        <v>1.8170005931834372</v>
      </c>
      <c r="AB2501" s="382">
        <v>0</v>
      </c>
      <c r="AC2501" s="382">
        <v>50.259485004270978</v>
      </c>
      <c r="AD2501" s="382"/>
      <c r="AE2501" s="382"/>
      <c r="AF2501" s="382">
        <v>26.473429951690825</v>
      </c>
      <c r="AG2501" s="382">
        <v>22.444522021360928</v>
      </c>
      <c r="AH2501" s="382">
        <v>2.5547445255474455</v>
      </c>
      <c r="AI2501" s="382">
        <v>39</v>
      </c>
      <c r="AJ2501" s="382">
        <v>85.03846153846159</v>
      </c>
      <c r="AK2501" s="382">
        <v>12.715557649940891</v>
      </c>
    </row>
    <row r="2502" spans="1:37" ht="15.6">
      <c r="A2502" s="382">
        <v>17</v>
      </c>
      <c r="B2502" s="382">
        <v>203</v>
      </c>
      <c r="C2502" s="382">
        <v>2023</v>
      </c>
      <c r="D2502" s="382">
        <v>11</v>
      </c>
      <c r="E2502" s="382">
        <v>99</v>
      </c>
      <c r="F2502" s="382">
        <v>99</v>
      </c>
      <c r="G2502" s="382">
        <v>99</v>
      </c>
      <c r="H2502" s="382">
        <v>99</v>
      </c>
      <c r="I2502" s="382">
        <v>99</v>
      </c>
      <c r="J2502" s="382">
        <v>999</v>
      </c>
      <c r="K2502" s="382">
        <v>99</v>
      </c>
      <c r="L2502" s="382">
        <v>99</v>
      </c>
      <c r="M2502" s="382">
        <v>2</v>
      </c>
      <c r="N2502" s="382">
        <v>99</v>
      </c>
      <c r="O2502" s="382">
        <v>99</v>
      </c>
      <c r="P2502" s="382">
        <v>99</v>
      </c>
      <c r="Q2502" s="382">
        <v>60</v>
      </c>
      <c r="R2502" s="382">
        <v>207</v>
      </c>
      <c r="S2502" s="382">
        <v>4.7342995169082123</v>
      </c>
      <c r="T2502" s="382">
        <v>2</v>
      </c>
      <c r="U2502" s="382">
        <v>8.3840579710144922</v>
      </c>
      <c r="V2502" s="382">
        <v>0</v>
      </c>
      <c r="W2502" s="382">
        <v>0</v>
      </c>
      <c r="X2502" s="382">
        <v>2.4154589371980673</v>
      </c>
      <c r="Y2502" s="382">
        <v>0</v>
      </c>
      <c r="Z2502" s="382">
        <v>2.8462174163581446</v>
      </c>
      <c r="AA2502" s="382">
        <v>1.5733076536683972</v>
      </c>
      <c r="AB2502" s="382">
        <v>0</v>
      </c>
      <c r="AC2502" s="382">
        <v>52.86455236299669</v>
      </c>
      <c r="AD2502" s="382"/>
      <c r="AE2502" s="382"/>
      <c r="AF2502" s="382">
        <v>20.679320679320679</v>
      </c>
      <c r="AG2502" s="382">
        <v>16.806437867988848</v>
      </c>
      <c r="AH2502" s="382">
        <v>2.4154589371980673</v>
      </c>
      <c r="AI2502" s="382">
        <v>14</v>
      </c>
      <c r="AJ2502" s="382">
        <v>80.178571428571487</v>
      </c>
      <c r="AK2502" s="382">
        <v>12.195378970449491</v>
      </c>
    </row>
    <row r="2503" spans="1:37" ht="15.6">
      <c r="A2503" s="382">
        <v>17</v>
      </c>
      <c r="B2503" s="382">
        <v>204</v>
      </c>
      <c r="C2503" s="382">
        <v>2023</v>
      </c>
      <c r="D2503" s="382">
        <v>12</v>
      </c>
      <c r="E2503" s="382">
        <v>99</v>
      </c>
      <c r="F2503" s="382">
        <v>99</v>
      </c>
      <c r="G2503" s="382">
        <v>99</v>
      </c>
      <c r="H2503" s="382">
        <v>99</v>
      </c>
      <c r="I2503" s="382">
        <v>99</v>
      </c>
      <c r="J2503" s="382">
        <v>999</v>
      </c>
      <c r="K2503" s="382">
        <v>99</v>
      </c>
      <c r="L2503" s="382">
        <v>99</v>
      </c>
      <c r="M2503" s="382">
        <v>2</v>
      </c>
      <c r="N2503" s="382">
        <v>99</v>
      </c>
      <c r="O2503" s="382">
        <v>99</v>
      </c>
      <c r="P2503" s="382">
        <v>99</v>
      </c>
      <c r="Q2503" s="382">
        <v>7</v>
      </c>
      <c r="R2503" s="382">
        <v>35</v>
      </c>
      <c r="S2503" s="382">
        <v>4.4285714285714306</v>
      </c>
      <c r="T2503" s="382">
        <v>2</v>
      </c>
      <c r="U2503" s="382">
        <v>8.625714285714281</v>
      </c>
      <c r="V2503" s="382">
        <v>0</v>
      </c>
      <c r="W2503" s="382">
        <v>0</v>
      </c>
      <c r="X2503" s="382">
        <v>0</v>
      </c>
      <c r="Y2503" s="382">
        <v>0</v>
      </c>
      <c r="Z2503" s="382">
        <v>1.861695518628558</v>
      </c>
      <c r="AA2503" s="382">
        <v>1.0222025039999021</v>
      </c>
      <c r="AB2503" s="382">
        <v>0</v>
      </c>
      <c r="AC2503" s="382">
        <v>47.164317163346993</v>
      </c>
      <c r="AD2503" s="382"/>
      <c r="AE2503" s="382"/>
      <c r="AF2503" s="382">
        <v>35.353535353535349</v>
      </c>
      <c r="AG2503" s="382">
        <v>31.075656201749865</v>
      </c>
      <c r="AH2503" s="382">
        <v>0</v>
      </c>
      <c r="AI2503" s="382">
        <v>3</v>
      </c>
      <c r="AJ2503" s="382">
        <v>91.866666666666688</v>
      </c>
      <c r="AK2503" s="382">
        <v>13.543494471390822</v>
      </c>
    </row>
    <row r="2504" spans="1:37" ht="15.6">
      <c r="A2504" s="382">
        <v>17</v>
      </c>
      <c r="B2504" s="382">
        <v>205</v>
      </c>
      <c r="C2504" s="382">
        <v>2023</v>
      </c>
      <c r="D2504" s="382">
        <v>1</v>
      </c>
      <c r="E2504" s="382">
        <v>99</v>
      </c>
      <c r="F2504" s="382">
        <v>99</v>
      </c>
      <c r="G2504" s="382">
        <v>99</v>
      </c>
      <c r="H2504" s="382">
        <v>99</v>
      </c>
      <c r="I2504" s="382">
        <v>99</v>
      </c>
      <c r="J2504" s="382">
        <v>999</v>
      </c>
      <c r="K2504" s="382">
        <v>99</v>
      </c>
      <c r="L2504" s="382">
        <v>99</v>
      </c>
      <c r="M2504" s="382">
        <v>3</v>
      </c>
      <c r="N2504" s="382">
        <v>99</v>
      </c>
      <c r="O2504" s="382">
        <v>99</v>
      </c>
      <c r="P2504" s="382">
        <v>99</v>
      </c>
      <c r="Q2504" s="382"/>
      <c r="R2504" s="382">
        <v>0</v>
      </c>
      <c r="S2504" s="382"/>
      <c r="T2504" s="382"/>
      <c r="U2504" s="382"/>
      <c r="V2504" s="382"/>
      <c r="W2504" s="382"/>
      <c r="X2504" s="382"/>
      <c r="Y2504" s="382"/>
      <c r="Z2504" s="382"/>
      <c r="AA2504" s="382"/>
      <c r="AB2504" s="382"/>
      <c r="AC2504" s="382"/>
      <c r="AD2504" s="382"/>
      <c r="AE2504" s="382"/>
      <c r="AF2504" s="382"/>
      <c r="AG2504" s="382"/>
      <c r="AH2504" s="382"/>
      <c r="AI2504" s="382"/>
      <c r="AJ2504" s="382"/>
      <c r="AK2504" s="382"/>
    </row>
    <row r="2505" spans="1:37" ht="15.6">
      <c r="A2505" s="382">
        <v>17</v>
      </c>
      <c r="B2505" s="382">
        <v>206</v>
      </c>
      <c r="C2505" s="382">
        <v>2023</v>
      </c>
      <c r="D2505" s="382">
        <v>2</v>
      </c>
      <c r="E2505" s="382">
        <v>99</v>
      </c>
      <c r="F2505" s="382">
        <v>99</v>
      </c>
      <c r="G2505" s="382">
        <v>99</v>
      </c>
      <c r="H2505" s="382">
        <v>99</v>
      </c>
      <c r="I2505" s="382">
        <v>99</v>
      </c>
      <c r="J2505" s="382">
        <v>999</v>
      </c>
      <c r="K2505" s="382">
        <v>99</v>
      </c>
      <c r="L2505" s="382">
        <v>99</v>
      </c>
      <c r="M2505" s="382">
        <v>3</v>
      </c>
      <c r="N2505" s="382">
        <v>99</v>
      </c>
      <c r="O2505" s="382">
        <v>99</v>
      </c>
      <c r="P2505" s="382">
        <v>99</v>
      </c>
      <c r="Q2505" s="382">
        <v>1</v>
      </c>
      <c r="R2505" s="382">
        <v>22</v>
      </c>
      <c r="S2505" s="382">
        <v>4.2272727272727284</v>
      </c>
      <c r="T2505" s="382">
        <v>3</v>
      </c>
      <c r="U2505" s="382">
        <v>5.0181818181818194</v>
      </c>
      <c r="V2505" s="382">
        <v>0</v>
      </c>
      <c r="W2505" s="382">
        <v>0</v>
      </c>
      <c r="X2505" s="382">
        <v>0</v>
      </c>
      <c r="Y2505" s="382">
        <v>0</v>
      </c>
      <c r="Z2505" s="382">
        <v>0.79979336174265092</v>
      </c>
      <c r="AA2505" s="382">
        <v>0.66958726648437461</v>
      </c>
      <c r="AB2505" s="382">
        <v>0</v>
      </c>
      <c r="AC2505" s="382">
        <v>67.979123579901795</v>
      </c>
      <c r="AD2505" s="382"/>
      <c r="AE2505" s="382"/>
      <c r="AF2505" s="382">
        <v>1.6962220508866612</v>
      </c>
      <c r="AG2505" s="382">
        <v>1.2464435713317981</v>
      </c>
      <c r="AH2505" s="382">
        <v>0</v>
      </c>
      <c r="AI2505" s="382"/>
      <c r="AJ2505" s="382"/>
      <c r="AK2505" s="382"/>
    </row>
    <row r="2506" spans="1:37" ht="15.6">
      <c r="A2506" s="382">
        <v>17</v>
      </c>
      <c r="B2506" s="382">
        <v>207</v>
      </c>
      <c r="C2506" s="382">
        <v>2023</v>
      </c>
      <c r="D2506" s="382">
        <v>3</v>
      </c>
      <c r="E2506" s="382">
        <v>99</v>
      </c>
      <c r="F2506" s="382">
        <v>99</v>
      </c>
      <c r="G2506" s="382">
        <v>99</v>
      </c>
      <c r="H2506" s="382">
        <v>99</v>
      </c>
      <c r="I2506" s="382">
        <v>99</v>
      </c>
      <c r="J2506" s="382">
        <v>999</v>
      </c>
      <c r="K2506" s="382">
        <v>99</v>
      </c>
      <c r="L2506" s="382">
        <v>99</v>
      </c>
      <c r="M2506" s="382">
        <v>3</v>
      </c>
      <c r="N2506" s="382">
        <v>99</v>
      </c>
      <c r="O2506" s="382">
        <v>99</v>
      </c>
      <c r="P2506" s="382">
        <v>99</v>
      </c>
      <c r="Q2506" s="382">
        <v>2</v>
      </c>
      <c r="R2506" s="382">
        <v>17</v>
      </c>
      <c r="S2506" s="382">
        <v>4.1176470588235308</v>
      </c>
      <c r="T2506" s="382">
        <v>3</v>
      </c>
      <c r="U2506" s="382">
        <v>7.1823529411764717</v>
      </c>
      <c r="V2506" s="382">
        <v>0</v>
      </c>
      <c r="W2506" s="382">
        <v>0</v>
      </c>
      <c r="X2506" s="382">
        <v>0</v>
      </c>
      <c r="Y2506" s="382">
        <v>0</v>
      </c>
      <c r="Z2506" s="382">
        <v>2.215250694647986</v>
      </c>
      <c r="AA2506" s="382">
        <v>0.96298267904381851</v>
      </c>
      <c r="AB2506" s="382">
        <v>0</v>
      </c>
      <c r="AC2506" s="382">
        <v>92.196592334026235</v>
      </c>
      <c r="AD2506" s="382"/>
      <c r="AE2506" s="382"/>
      <c r="AF2506" s="382">
        <v>0.46008119079837617</v>
      </c>
      <c r="AG2506" s="382">
        <v>0.50201463695419746</v>
      </c>
      <c r="AH2506" s="382">
        <v>0</v>
      </c>
      <c r="AI2506" s="382"/>
      <c r="AJ2506" s="382"/>
      <c r="AK2506" s="382"/>
    </row>
    <row r="2507" spans="1:37" ht="15.6">
      <c r="A2507" s="382">
        <v>17</v>
      </c>
      <c r="B2507" s="382">
        <v>208</v>
      </c>
      <c r="C2507" s="382">
        <v>2023</v>
      </c>
      <c r="D2507" s="382">
        <v>4</v>
      </c>
      <c r="E2507" s="382">
        <v>99</v>
      </c>
      <c r="F2507" s="382">
        <v>99</v>
      </c>
      <c r="G2507" s="382">
        <v>99</v>
      </c>
      <c r="H2507" s="382">
        <v>99</v>
      </c>
      <c r="I2507" s="382">
        <v>99</v>
      </c>
      <c r="J2507" s="382">
        <v>999</v>
      </c>
      <c r="K2507" s="382">
        <v>99</v>
      </c>
      <c r="L2507" s="382">
        <v>99</v>
      </c>
      <c r="M2507" s="382">
        <v>3</v>
      </c>
      <c r="N2507" s="382">
        <v>99</v>
      </c>
      <c r="O2507" s="382">
        <v>99</v>
      </c>
      <c r="P2507" s="382">
        <v>99</v>
      </c>
      <c r="Q2507" s="382">
        <v>2</v>
      </c>
      <c r="R2507" s="382">
        <v>13</v>
      </c>
      <c r="S2507" s="382">
        <v>5.6923076923076943</v>
      </c>
      <c r="T2507" s="382">
        <v>3</v>
      </c>
      <c r="U2507" s="382">
        <v>6.8538461538461553</v>
      </c>
      <c r="V2507" s="382">
        <v>0</v>
      </c>
      <c r="W2507" s="382">
        <v>0</v>
      </c>
      <c r="X2507" s="382">
        <v>0</v>
      </c>
      <c r="Y2507" s="382">
        <v>0</v>
      </c>
      <c r="Z2507" s="382">
        <v>1.1351823876604312</v>
      </c>
      <c r="AA2507" s="382">
        <v>0.82131371169471379</v>
      </c>
      <c r="AB2507" s="382">
        <v>0</v>
      </c>
      <c r="AC2507" s="382">
        <v>18.278100686902704</v>
      </c>
      <c r="AD2507" s="382"/>
      <c r="AE2507" s="382"/>
      <c r="AF2507" s="382">
        <v>0.47255543438749553</v>
      </c>
      <c r="AG2507" s="382">
        <v>0.50236240006314758</v>
      </c>
      <c r="AH2507" s="382">
        <v>0</v>
      </c>
      <c r="AI2507" s="382">
        <v>13</v>
      </c>
      <c r="AJ2507" s="382">
        <v>75.753846153846141</v>
      </c>
      <c r="AK2507" s="382">
        <v>15.69638611506273</v>
      </c>
    </row>
    <row r="2508" spans="1:37" ht="15.6">
      <c r="A2508" s="382">
        <v>17</v>
      </c>
      <c r="B2508" s="382">
        <v>209</v>
      </c>
      <c r="C2508" s="382">
        <v>2023</v>
      </c>
      <c r="D2508" s="382">
        <v>5</v>
      </c>
      <c r="E2508" s="382">
        <v>99</v>
      </c>
      <c r="F2508" s="382">
        <v>99</v>
      </c>
      <c r="G2508" s="382">
        <v>99</v>
      </c>
      <c r="H2508" s="382">
        <v>99</v>
      </c>
      <c r="I2508" s="382">
        <v>99</v>
      </c>
      <c r="J2508" s="382">
        <v>999</v>
      </c>
      <c r="K2508" s="382">
        <v>99</v>
      </c>
      <c r="L2508" s="382">
        <v>99</v>
      </c>
      <c r="M2508" s="382">
        <v>3</v>
      </c>
      <c r="N2508" s="382">
        <v>99</v>
      </c>
      <c r="O2508" s="382">
        <v>99</v>
      </c>
      <c r="P2508" s="382">
        <v>99</v>
      </c>
      <c r="Q2508" s="382">
        <v>7</v>
      </c>
      <c r="R2508" s="382">
        <v>31</v>
      </c>
      <c r="S2508" s="382">
        <v>4.935483870967742</v>
      </c>
      <c r="T2508" s="382">
        <v>3</v>
      </c>
      <c r="U2508" s="382">
        <v>6.209677419354839</v>
      </c>
      <c r="V2508" s="382">
        <v>0</v>
      </c>
      <c r="W2508" s="382">
        <v>0</v>
      </c>
      <c r="X2508" s="382">
        <v>0</v>
      </c>
      <c r="Y2508" s="382">
        <v>0</v>
      </c>
      <c r="Z2508" s="382">
        <v>2.0303114076591187</v>
      </c>
      <c r="AA2508" s="382">
        <v>0.61881697075002851</v>
      </c>
      <c r="AB2508" s="382">
        <v>0</v>
      </c>
      <c r="AC2508" s="382">
        <v>31.116657319294131</v>
      </c>
      <c r="AD2508" s="382"/>
      <c r="AE2508" s="382"/>
      <c r="AF2508" s="382">
        <v>2.1320495185694632</v>
      </c>
      <c r="AG2508" s="382">
        <v>2.0181370236410348</v>
      </c>
      <c r="AH2508" s="382">
        <v>9.6774193548387117</v>
      </c>
      <c r="AI2508" s="382">
        <v>31</v>
      </c>
      <c r="AJ2508" s="382">
        <v>75.887096774193566</v>
      </c>
      <c r="AK2508" s="382">
        <v>13.750761582244063</v>
      </c>
    </row>
    <row r="2509" spans="1:37" ht="15.6">
      <c r="A2509" s="382">
        <v>17</v>
      </c>
      <c r="B2509" s="382">
        <v>210</v>
      </c>
      <c r="C2509" s="382">
        <v>2023</v>
      </c>
      <c r="D2509" s="382">
        <v>6</v>
      </c>
      <c r="E2509" s="382">
        <v>99</v>
      </c>
      <c r="F2509" s="382">
        <v>99</v>
      </c>
      <c r="G2509" s="382">
        <v>99</v>
      </c>
      <c r="H2509" s="382">
        <v>99</v>
      </c>
      <c r="I2509" s="382">
        <v>99</v>
      </c>
      <c r="J2509" s="382">
        <v>999</v>
      </c>
      <c r="K2509" s="382">
        <v>99</v>
      </c>
      <c r="L2509" s="382">
        <v>99</v>
      </c>
      <c r="M2509" s="382">
        <v>3</v>
      </c>
      <c r="N2509" s="382">
        <v>99</v>
      </c>
      <c r="O2509" s="382">
        <v>99</v>
      </c>
      <c r="P2509" s="382">
        <v>99</v>
      </c>
      <c r="Q2509" s="382">
        <v>9</v>
      </c>
      <c r="R2509" s="382">
        <v>47</v>
      </c>
      <c r="S2509" s="382">
        <v>5.1276595744680851</v>
      </c>
      <c r="T2509" s="382">
        <v>3</v>
      </c>
      <c r="U2509" s="382">
        <v>6.5021276595744686</v>
      </c>
      <c r="V2509" s="382">
        <v>0</v>
      </c>
      <c r="W2509" s="382">
        <v>0</v>
      </c>
      <c r="X2509" s="382">
        <v>0</v>
      </c>
      <c r="Y2509" s="382">
        <v>0</v>
      </c>
      <c r="Z2509" s="382">
        <v>2.4630451107816902</v>
      </c>
      <c r="AA2509" s="382">
        <v>0.84089671682423484</v>
      </c>
      <c r="AB2509" s="382">
        <v>0</v>
      </c>
      <c r="AC2509" s="382">
        <v>52.275231503348515</v>
      </c>
      <c r="AD2509" s="382"/>
      <c r="AE2509" s="382"/>
      <c r="AF2509" s="382">
        <v>3.3356990773598283</v>
      </c>
      <c r="AG2509" s="382">
        <v>2.7661365508377154</v>
      </c>
      <c r="AH2509" s="382">
        <v>0</v>
      </c>
      <c r="AI2509" s="382">
        <v>47</v>
      </c>
      <c r="AJ2509" s="382">
        <v>77.295744680851072</v>
      </c>
      <c r="AK2509" s="382">
        <v>13.596288077348049</v>
      </c>
    </row>
    <row r="2510" spans="1:37" ht="15.6">
      <c r="A2510" s="382">
        <v>17</v>
      </c>
      <c r="B2510" s="382">
        <v>211</v>
      </c>
      <c r="C2510" s="382">
        <v>2023</v>
      </c>
      <c r="D2510" s="382">
        <v>7</v>
      </c>
      <c r="E2510" s="382">
        <v>99</v>
      </c>
      <c r="F2510" s="382">
        <v>99</v>
      </c>
      <c r="G2510" s="382">
        <v>99</v>
      </c>
      <c r="H2510" s="382">
        <v>99</v>
      </c>
      <c r="I2510" s="382">
        <v>99</v>
      </c>
      <c r="J2510" s="382">
        <v>999</v>
      </c>
      <c r="K2510" s="382">
        <v>99</v>
      </c>
      <c r="L2510" s="382">
        <v>99</v>
      </c>
      <c r="M2510" s="382">
        <v>3</v>
      </c>
      <c r="N2510" s="382">
        <v>99</v>
      </c>
      <c r="O2510" s="382">
        <v>99</v>
      </c>
      <c r="P2510" s="382">
        <v>99</v>
      </c>
      <c r="Q2510" s="382">
        <v>2</v>
      </c>
      <c r="R2510" s="382">
        <v>6</v>
      </c>
      <c r="S2510" s="382">
        <v>4.1666666666666679</v>
      </c>
      <c r="T2510" s="382">
        <v>3</v>
      </c>
      <c r="U2510" s="382">
        <v>6.5166666666666675</v>
      </c>
      <c r="V2510" s="382">
        <v>0</v>
      </c>
      <c r="W2510" s="382">
        <v>0</v>
      </c>
      <c r="X2510" s="382">
        <v>0</v>
      </c>
      <c r="Y2510" s="382">
        <v>0</v>
      </c>
      <c r="Z2510" s="382">
        <v>0.53670807293682365</v>
      </c>
      <c r="AA2510" s="382">
        <v>0.89752746785574877</v>
      </c>
      <c r="AB2510" s="382">
        <v>0</v>
      </c>
      <c r="AC2510" s="382">
        <v>-28.255806180586919</v>
      </c>
      <c r="AD2510" s="382"/>
      <c r="AE2510" s="382"/>
      <c r="AF2510" s="382">
        <v>1.9607843137254899</v>
      </c>
      <c r="AG2510" s="382">
        <v>1.6574819838914796</v>
      </c>
      <c r="AH2510" s="382">
        <v>0</v>
      </c>
      <c r="AI2510" s="382">
        <v>6</v>
      </c>
      <c r="AJ2510" s="382">
        <v>115</v>
      </c>
      <c r="AK2510" s="382">
        <v>4.2848141146817929</v>
      </c>
    </row>
    <row r="2511" spans="1:37" ht="15.6">
      <c r="A2511" s="382">
        <v>17</v>
      </c>
      <c r="B2511" s="382">
        <v>212</v>
      </c>
      <c r="C2511" s="382">
        <v>2023</v>
      </c>
      <c r="D2511" s="382">
        <v>8</v>
      </c>
      <c r="E2511" s="382">
        <v>99</v>
      </c>
      <c r="F2511" s="382">
        <v>99</v>
      </c>
      <c r="G2511" s="382">
        <v>99</v>
      </c>
      <c r="H2511" s="382">
        <v>99</v>
      </c>
      <c r="I2511" s="382">
        <v>99</v>
      </c>
      <c r="J2511" s="382">
        <v>999</v>
      </c>
      <c r="K2511" s="382">
        <v>99</v>
      </c>
      <c r="L2511" s="382">
        <v>99</v>
      </c>
      <c r="M2511" s="382">
        <v>3</v>
      </c>
      <c r="N2511" s="382">
        <v>99</v>
      </c>
      <c r="O2511" s="382">
        <v>99</v>
      </c>
      <c r="P2511" s="382">
        <v>99</v>
      </c>
      <c r="Q2511" s="382">
        <v>12</v>
      </c>
      <c r="R2511" s="382">
        <v>50</v>
      </c>
      <c r="S2511" s="382">
        <v>5.14</v>
      </c>
      <c r="T2511" s="382">
        <v>3</v>
      </c>
      <c r="U2511" s="382">
        <v>12.121999999999998</v>
      </c>
      <c r="V2511" s="382">
        <v>0</v>
      </c>
      <c r="W2511" s="382">
        <v>0</v>
      </c>
      <c r="X2511" s="382">
        <v>12</v>
      </c>
      <c r="Y2511" s="382">
        <v>0</v>
      </c>
      <c r="Z2511" s="382">
        <v>3.526487771140014</v>
      </c>
      <c r="AA2511" s="382">
        <v>0.80024996094970491</v>
      </c>
      <c r="AB2511" s="382">
        <v>0</v>
      </c>
      <c r="AC2511" s="382">
        <v>13.710495018362373</v>
      </c>
      <c r="AD2511" s="382"/>
      <c r="AE2511" s="382"/>
      <c r="AF2511" s="382">
        <v>4.3440486533449185</v>
      </c>
      <c r="AG2511" s="382">
        <v>5.7105439196510162</v>
      </c>
      <c r="AH2511" s="382">
        <v>0</v>
      </c>
      <c r="AI2511" s="382">
        <v>19</v>
      </c>
      <c r="AJ2511" s="382">
        <v>84.657894736842096</v>
      </c>
      <c r="AK2511" s="382">
        <v>15.012691580849628</v>
      </c>
    </row>
    <row r="2512" spans="1:37" ht="15.6">
      <c r="A2512" s="382">
        <v>17</v>
      </c>
      <c r="B2512" s="382">
        <v>213</v>
      </c>
      <c r="C2512" s="382">
        <v>2023</v>
      </c>
      <c r="D2512" s="382">
        <v>9</v>
      </c>
      <c r="E2512" s="382">
        <v>99</v>
      </c>
      <c r="F2512" s="382">
        <v>99</v>
      </c>
      <c r="G2512" s="382">
        <v>99</v>
      </c>
      <c r="H2512" s="382">
        <v>99</v>
      </c>
      <c r="I2512" s="382">
        <v>99</v>
      </c>
      <c r="J2512" s="382">
        <v>999</v>
      </c>
      <c r="K2512" s="382">
        <v>99</v>
      </c>
      <c r="L2512" s="382">
        <v>99</v>
      </c>
      <c r="M2512" s="382">
        <v>3</v>
      </c>
      <c r="N2512" s="382">
        <v>99</v>
      </c>
      <c r="O2512" s="382">
        <v>99</v>
      </c>
      <c r="P2512" s="382">
        <v>99</v>
      </c>
      <c r="Q2512" s="382">
        <v>22</v>
      </c>
      <c r="R2512" s="382">
        <v>104</v>
      </c>
      <c r="S2512" s="382">
        <v>4.9038461538461551</v>
      </c>
      <c r="T2512" s="382">
        <v>3</v>
      </c>
      <c r="U2512" s="382">
        <v>9.0923076923076902</v>
      </c>
      <c r="V2512" s="382">
        <v>0</v>
      </c>
      <c r="W2512" s="382">
        <v>0</v>
      </c>
      <c r="X2512" s="382">
        <v>0.96153846153846112</v>
      </c>
      <c r="Y2512" s="382">
        <v>0</v>
      </c>
      <c r="Z2512" s="382">
        <v>2.3878173292011193</v>
      </c>
      <c r="AA2512" s="382">
        <v>1.1971057305758399</v>
      </c>
      <c r="AB2512" s="382">
        <v>0</v>
      </c>
      <c r="AC2512" s="382">
        <v>39.902695685009093</v>
      </c>
      <c r="AD2512" s="382"/>
      <c r="AE2512" s="382"/>
      <c r="AF2512" s="382">
        <v>5.3115423901940737</v>
      </c>
      <c r="AG2512" s="382">
        <v>4.6779228360401879</v>
      </c>
      <c r="AH2512" s="382">
        <v>0.96153846153846112</v>
      </c>
      <c r="AI2512" s="382">
        <v>60</v>
      </c>
      <c r="AJ2512" s="382">
        <v>83.331666666666649</v>
      </c>
      <c r="AK2512" s="382">
        <v>13.694845270022684</v>
      </c>
    </row>
    <row r="2513" spans="1:37" ht="15.6">
      <c r="A2513" s="382">
        <v>17</v>
      </c>
      <c r="B2513" s="382">
        <v>214</v>
      </c>
      <c r="C2513" s="382">
        <v>2023</v>
      </c>
      <c r="D2513" s="382">
        <v>10</v>
      </c>
      <c r="E2513" s="382">
        <v>99</v>
      </c>
      <c r="F2513" s="382">
        <v>99</v>
      </c>
      <c r="G2513" s="382">
        <v>99</v>
      </c>
      <c r="H2513" s="382">
        <v>99</v>
      </c>
      <c r="I2513" s="382">
        <v>99</v>
      </c>
      <c r="J2513" s="382">
        <v>999</v>
      </c>
      <c r="K2513" s="382">
        <v>99</v>
      </c>
      <c r="L2513" s="382">
        <v>99</v>
      </c>
      <c r="M2513" s="382">
        <v>3</v>
      </c>
      <c r="N2513" s="382">
        <v>99</v>
      </c>
      <c r="O2513" s="382">
        <v>99</v>
      </c>
      <c r="P2513" s="382">
        <v>99</v>
      </c>
      <c r="Q2513" s="382">
        <v>21</v>
      </c>
      <c r="R2513" s="382">
        <v>67</v>
      </c>
      <c r="S2513" s="382">
        <v>4.7611940298507456</v>
      </c>
      <c r="T2513" s="382">
        <v>3</v>
      </c>
      <c r="U2513" s="382">
        <v>8.5179104477611904</v>
      </c>
      <c r="V2513" s="382">
        <v>0</v>
      </c>
      <c r="W2513" s="382">
        <v>0</v>
      </c>
      <c r="X2513" s="382">
        <v>1.4925373134328361</v>
      </c>
      <c r="Y2513" s="382">
        <v>0</v>
      </c>
      <c r="Z2513" s="382">
        <v>2.2203217040763246</v>
      </c>
      <c r="AA2513" s="382">
        <v>1.0939392359288769</v>
      </c>
      <c r="AB2513" s="382">
        <v>0</v>
      </c>
      <c r="AC2513" s="382">
        <v>45.402689846965487</v>
      </c>
      <c r="AD2513" s="382"/>
      <c r="AE2513" s="382"/>
      <c r="AF2513" s="382">
        <v>3.2367149758454103</v>
      </c>
      <c r="AG2513" s="382">
        <v>2.6922859191606596</v>
      </c>
      <c r="AH2513" s="382">
        <v>7.4626865671641811</v>
      </c>
      <c r="AI2513" s="382">
        <v>43</v>
      </c>
      <c r="AJ2513" s="382">
        <v>84.490697674418598</v>
      </c>
      <c r="AK2513" s="382">
        <v>13.804890101275875</v>
      </c>
    </row>
    <row r="2514" spans="1:37" ht="15.6">
      <c r="A2514" s="382">
        <v>17</v>
      </c>
      <c r="B2514" s="382">
        <v>215</v>
      </c>
      <c r="C2514" s="382">
        <v>2023</v>
      </c>
      <c r="D2514" s="382">
        <v>11</v>
      </c>
      <c r="E2514" s="382">
        <v>99</v>
      </c>
      <c r="F2514" s="382">
        <v>99</v>
      </c>
      <c r="G2514" s="382">
        <v>99</v>
      </c>
      <c r="H2514" s="382">
        <v>99</v>
      </c>
      <c r="I2514" s="382">
        <v>99</v>
      </c>
      <c r="J2514" s="382">
        <v>999</v>
      </c>
      <c r="K2514" s="382">
        <v>99</v>
      </c>
      <c r="L2514" s="382">
        <v>99</v>
      </c>
      <c r="M2514" s="382">
        <v>3</v>
      </c>
      <c r="N2514" s="382">
        <v>99</v>
      </c>
      <c r="O2514" s="382">
        <v>99</v>
      </c>
      <c r="P2514" s="382">
        <v>99</v>
      </c>
      <c r="Q2514" s="382">
        <v>7</v>
      </c>
      <c r="R2514" s="382">
        <v>23</v>
      </c>
      <c r="S2514" s="382">
        <v>4.3478260869565215</v>
      </c>
      <c r="T2514" s="382">
        <v>3</v>
      </c>
      <c r="U2514" s="382">
        <v>7.104347826086955</v>
      </c>
      <c r="V2514" s="382">
        <v>0</v>
      </c>
      <c r="W2514" s="382">
        <v>0</v>
      </c>
      <c r="X2514" s="382">
        <v>0</v>
      </c>
      <c r="Y2514" s="382">
        <v>0</v>
      </c>
      <c r="Z2514" s="382">
        <v>1.4060361368568917</v>
      </c>
      <c r="AA2514" s="382">
        <v>0.81340377973346689</v>
      </c>
      <c r="AB2514" s="382">
        <v>0</v>
      </c>
      <c r="AC2514" s="382">
        <v>38.264201461165307</v>
      </c>
      <c r="AD2514" s="382"/>
      <c r="AE2514" s="382"/>
      <c r="AF2514" s="382">
        <v>2.2977022977022976</v>
      </c>
      <c r="AG2514" s="382">
        <v>1.582352029748993</v>
      </c>
      <c r="AH2514" s="382">
        <v>0</v>
      </c>
      <c r="AI2514" s="382">
        <v>9</v>
      </c>
      <c r="AJ2514" s="382">
        <v>82.033333333333317</v>
      </c>
      <c r="AK2514" s="382">
        <v>12.493954722767436</v>
      </c>
    </row>
    <row r="2515" spans="1:37" ht="15.6">
      <c r="A2515" s="382">
        <v>17</v>
      </c>
      <c r="B2515" s="382">
        <v>216</v>
      </c>
      <c r="C2515" s="382">
        <v>2023</v>
      </c>
      <c r="D2515" s="382">
        <v>12</v>
      </c>
      <c r="E2515" s="382">
        <v>99</v>
      </c>
      <c r="F2515" s="382">
        <v>99</v>
      </c>
      <c r="G2515" s="382">
        <v>99</v>
      </c>
      <c r="H2515" s="382">
        <v>99</v>
      </c>
      <c r="I2515" s="382">
        <v>99</v>
      </c>
      <c r="J2515" s="382">
        <v>999</v>
      </c>
      <c r="K2515" s="382">
        <v>99</v>
      </c>
      <c r="L2515" s="382">
        <v>99</v>
      </c>
      <c r="M2515" s="382">
        <v>3</v>
      </c>
      <c r="N2515" s="382">
        <v>99</v>
      </c>
      <c r="O2515" s="382">
        <v>99</v>
      </c>
      <c r="P2515" s="382">
        <v>99</v>
      </c>
      <c r="Q2515" s="382">
        <v>1</v>
      </c>
      <c r="R2515" s="382">
        <v>2</v>
      </c>
      <c r="S2515" s="382">
        <v>5</v>
      </c>
      <c r="T2515" s="382">
        <v>3</v>
      </c>
      <c r="U2515" s="382">
        <v>9.1999999999999993</v>
      </c>
      <c r="V2515" s="382">
        <v>0</v>
      </c>
      <c r="W2515" s="382">
        <v>0</v>
      </c>
      <c r="X2515" s="382">
        <v>0</v>
      </c>
      <c r="Y2515" s="382">
        <v>0</v>
      </c>
      <c r="Z2515" s="382">
        <v>1.8000000000000027</v>
      </c>
      <c r="AA2515" s="382">
        <v>1</v>
      </c>
      <c r="AB2515" s="382">
        <v>0</v>
      </c>
      <c r="AC2515" s="382">
        <v>99.999999999999673</v>
      </c>
      <c r="AD2515" s="382"/>
      <c r="AE2515" s="382"/>
      <c r="AF2515" s="382">
        <v>2.0202020202020203</v>
      </c>
      <c r="AG2515" s="382">
        <v>1.8939783839423567</v>
      </c>
      <c r="AH2515" s="382">
        <v>0</v>
      </c>
      <c r="AI2515" s="382">
        <v>2</v>
      </c>
      <c r="AJ2515" s="382">
        <v>86.300000000000011</v>
      </c>
      <c r="AK2515" s="382">
        <v>14.187418462541338</v>
      </c>
    </row>
    <row r="2516" spans="1:37" ht="15.6">
      <c r="A2516" s="382">
        <v>17</v>
      </c>
      <c r="B2516" s="382">
        <v>217</v>
      </c>
      <c r="C2516" s="382">
        <v>2023</v>
      </c>
      <c r="D2516" s="382">
        <v>1</v>
      </c>
      <c r="E2516" s="382">
        <v>99</v>
      </c>
      <c r="F2516" s="382">
        <v>99</v>
      </c>
      <c r="G2516" s="382">
        <v>99</v>
      </c>
      <c r="H2516" s="382">
        <v>99</v>
      </c>
      <c r="I2516" s="382">
        <v>99</v>
      </c>
      <c r="J2516" s="382">
        <v>999</v>
      </c>
      <c r="K2516" s="382">
        <v>99</v>
      </c>
      <c r="L2516" s="382">
        <v>99</v>
      </c>
      <c r="M2516" s="382">
        <v>4</v>
      </c>
      <c r="N2516" s="382">
        <v>99</v>
      </c>
      <c r="O2516" s="382">
        <v>99</v>
      </c>
      <c r="P2516" s="382">
        <v>99</v>
      </c>
      <c r="Q2516" s="382"/>
      <c r="R2516" s="382">
        <v>0</v>
      </c>
      <c r="S2516" s="382"/>
      <c r="T2516" s="382"/>
      <c r="U2516" s="382"/>
      <c r="V2516" s="382"/>
      <c r="W2516" s="382"/>
      <c r="X2516" s="382"/>
      <c r="Y2516" s="382"/>
      <c r="Z2516" s="382"/>
      <c r="AA2516" s="382"/>
      <c r="AB2516" s="382"/>
      <c r="AC2516" s="382"/>
      <c r="AD2516" s="382"/>
      <c r="AE2516" s="382"/>
      <c r="AF2516" s="382"/>
      <c r="AG2516" s="382"/>
      <c r="AH2516" s="382"/>
      <c r="AI2516" s="382"/>
      <c r="AJ2516" s="382"/>
      <c r="AK2516" s="382"/>
    </row>
    <row r="2517" spans="1:37" ht="15.6">
      <c r="A2517" s="382">
        <v>17</v>
      </c>
      <c r="B2517" s="382">
        <v>218</v>
      </c>
      <c r="C2517" s="382">
        <v>2023</v>
      </c>
      <c r="D2517" s="382">
        <v>2</v>
      </c>
      <c r="E2517" s="382">
        <v>99</v>
      </c>
      <c r="F2517" s="382">
        <v>99</v>
      </c>
      <c r="G2517" s="382">
        <v>99</v>
      </c>
      <c r="H2517" s="382">
        <v>99</v>
      </c>
      <c r="I2517" s="382">
        <v>99</v>
      </c>
      <c r="J2517" s="382">
        <v>999</v>
      </c>
      <c r="K2517" s="382">
        <v>99</v>
      </c>
      <c r="L2517" s="382">
        <v>99</v>
      </c>
      <c r="M2517" s="382">
        <v>4</v>
      </c>
      <c r="N2517" s="382">
        <v>99</v>
      </c>
      <c r="O2517" s="382">
        <v>99</v>
      </c>
      <c r="P2517" s="382">
        <v>99</v>
      </c>
      <c r="Q2517" s="382">
        <v>1</v>
      </c>
      <c r="R2517" s="382">
        <v>5</v>
      </c>
      <c r="S2517" s="382">
        <v>4.8</v>
      </c>
      <c r="T2517" s="382">
        <v>4</v>
      </c>
      <c r="U2517" s="382">
        <v>5.8</v>
      </c>
      <c r="V2517" s="382">
        <v>0</v>
      </c>
      <c r="W2517" s="382">
        <v>0</v>
      </c>
      <c r="X2517" s="382">
        <v>0</v>
      </c>
      <c r="Y2517" s="382">
        <v>0</v>
      </c>
      <c r="Z2517" s="382">
        <v>0.2190890230020836</v>
      </c>
      <c r="AA2517" s="382">
        <v>0.40000000000000302</v>
      </c>
      <c r="AB2517" s="382">
        <v>0</v>
      </c>
      <c r="AC2517" s="382">
        <v>68.465319688142515</v>
      </c>
      <c r="AD2517" s="382"/>
      <c r="AE2517" s="382"/>
      <c r="AF2517" s="382">
        <v>0.38550501156515032</v>
      </c>
      <c r="AG2517" s="382">
        <v>0.32741724246940351</v>
      </c>
      <c r="AH2517" s="382">
        <v>0</v>
      </c>
      <c r="AI2517" s="382"/>
      <c r="AJ2517" s="382"/>
      <c r="AK2517" s="382"/>
    </row>
    <row r="2518" spans="1:37" ht="15.6">
      <c r="A2518" s="382">
        <v>17</v>
      </c>
      <c r="B2518" s="382">
        <v>219</v>
      </c>
      <c r="C2518" s="382">
        <v>2023</v>
      </c>
      <c r="D2518" s="382">
        <v>3</v>
      </c>
      <c r="E2518" s="382">
        <v>99</v>
      </c>
      <c r="F2518" s="382">
        <v>99</v>
      </c>
      <c r="G2518" s="382">
        <v>99</v>
      </c>
      <c r="H2518" s="382">
        <v>99</v>
      </c>
      <c r="I2518" s="382">
        <v>99</v>
      </c>
      <c r="J2518" s="382">
        <v>999</v>
      </c>
      <c r="K2518" s="382">
        <v>99</v>
      </c>
      <c r="L2518" s="382">
        <v>99</v>
      </c>
      <c r="M2518" s="382">
        <v>4</v>
      </c>
      <c r="N2518" s="382">
        <v>99</v>
      </c>
      <c r="O2518" s="382">
        <v>99</v>
      </c>
      <c r="P2518" s="382">
        <v>99</v>
      </c>
      <c r="Q2518" s="382">
        <v>4</v>
      </c>
      <c r="R2518" s="382">
        <v>38</v>
      </c>
      <c r="S2518" s="382">
        <v>5.1842105263157903</v>
      </c>
      <c r="T2518" s="382">
        <v>4</v>
      </c>
      <c r="U2518" s="382">
        <v>10.002631578947364</v>
      </c>
      <c r="V2518" s="382">
        <v>0</v>
      </c>
      <c r="W2518" s="382">
        <v>0</v>
      </c>
      <c r="X2518" s="382">
        <v>2.6315789473684221</v>
      </c>
      <c r="Y2518" s="382">
        <v>0</v>
      </c>
      <c r="Z2518" s="382">
        <v>2.6181036570393474</v>
      </c>
      <c r="AA2518" s="382">
        <v>0.68269061953014987</v>
      </c>
      <c r="AB2518" s="382">
        <v>0</v>
      </c>
      <c r="AC2518" s="382">
        <v>14.843427170165745</v>
      </c>
      <c r="AD2518" s="382"/>
      <c r="AE2518" s="382"/>
      <c r="AF2518" s="382">
        <v>1.0284167794316641</v>
      </c>
      <c r="AG2518" s="382">
        <v>1.5627826658991839</v>
      </c>
      <c r="AH2518" s="382">
        <v>0</v>
      </c>
      <c r="AI2518" s="382">
        <v>1</v>
      </c>
      <c r="AJ2518" s="382">
        <v>86.5</v>
      </c>
      <c r="AK2518" s="382">
        <v>15.141808638826724</v>
      </c>
    </row>
    <row r="2519" spans="1:37" ht="15.6">
      <c r="A2519" s="382">
        <v>17</v>
      </c>
      <c r="B2519" s="382">
        <v>220</v>
      </c>
      <c r="C2519" s="382">
        <v>2023</v>
      </c>
      <c r="D2519" s="382">
        <v>4</v>
      </c>
      <c r="E2519" s="382">
        <v>99</v>
      </c>
      <c r="F2519" s="382">
        <v>99</v>
      </c>
      <c r="G2519" s="382">
        <v>99</v>
      </c>
      <c r="H2519" s="382">
        <v>99</v>
      </c>
      <c r="I2519" s="382">
        <v>99</v>
      </c>
      <c r="J2519" s="382">
        <v>999</v>
      </c>
      <c r="K2519" s="382">
        <v>99</v>
      </c>
      <c r="L2519" s="382">
        <v>99</v>
      </c>
      <c r="M2519" s="382">
        <v>4</v>
      </c>
      <c r="N2519" s="382">
        <v>99</v>
      </c>
      <c r="O2519" s="382">
        <v>99</v>
      </c>
      <c r="P2519" s="382">
        <v>99</v>
      </c>
      <c r="Q2519" s="382">
        <v>2</v>
      </c>
      <c r="R2519" s="382">
        <v>10</v>
      </c>
      <c r="S2519" s="382">
        <v>5.3</v>
      </c>
      <c r="T2519" s="382">
        <v>4</v>
      </c>
      <c r="U2519" s="382">
        <v>8.1999999999999993</v>
      </c>
      <c r="V2519" s="382">
        <v>0</v>
      </c>
      <c r="W2519" s="382">
        <v>0</v>
      </c>
      <c r="X2519" s="382">
        <v>0</v>
      </c>
      <c r="Y2519" s="382">
        <v>0</v>
      </c>
      <c r="Z2519" s="382">
        <v>1.331915913261795</v>
      </c>
      <c r="AA2519" s="382">
        <v>0.45825756949558655</v>
      </c>
      <c r="AB2519" s="382">
        <v>0</v>
      </c>
      <c r="AC2519" s="382">
        <v>-6.5535035076364014</v>
      </c>
      <c r="AD2519" s="382"/>
      <c r="AE2519" s="382"/>
      <c r="AF2519" s="382">
        <v>0.36350418029807346</v>
      </c>
      <c r="AG2519" s="382">
        <v>0.46233127727472623</v>
      </c>
      <c r="AH2519" s="382">
        <v>0</v>
      </c>
      <c r="AI2519" s="382">
        <v>10</v>
      </c>
      <c r="AJ2519" s="382">
        <v>79.89</v>
      </c>
      <c r="AK2519" s="382">
        <v>15.973182759909536</v>
      </c>
    </row>
    <row r="2520" spans="1:37" ht="15.6">
      <c r="A2520" s="382">
        <v>17</v>
      </c>
      <c r="B2520" s="382">
        <v>221</v>
      </c>
      <c r="C2520" s="382">
        <v>2023</v>
      </c>
      <c r="D2520" s="382">
        <v>5</v>
      </c>
      <c r="E2520" s="382">
        <v>99</v>
      </c>
      <c r="F2520" s="382">
        <v>99</v>
      </c>
      <c r="G2520" s="382">
        <v>99</v>
      </c>
      <c r="H2520" s="382">
        <v>99</v>
      </c>
      <c r="I2520" s="382">
        <v>99</v>
      </c>
      <c r="J2520" s="382">
        <v>999</v>
      </c>
      <c r="K2520" s="382">
        <v>99</v>
      </c>
      <c r="L2520" s="382">
        <v>99</v>
      </c>
      <c r="M2520" s="382">
        <v>4</v>
      </c>
      <c r="N2520" s="382">
        <v>99</v>
      </c>
      <c r="O2520" s="382">
        <v>99</v>
      </c>
      <c r="P2520" s="382">
        <v>99</v>
      </c>
      <c r="Q2520" s="382">
        <v>11</v>
      </c>
      <c r="R2520" s="382">
        <v>31</v>
      </c>
      <c r="S2520" s="382">
        <v>5.4516129032258061</v>
      </c>
      <c r="T2520" s="382">
        <v>4</v>
      </c>
      <c r="U2520" s="382">
        <v>6.841935483870965</v>
      </c>
      <c r="V2520" s="382">
        <v>0</v>
      </c>
      <c r="W2520" s="382">
        <v>0</v>
      </c>
      <c r="X2520" s="382">
        <v>0</v>
      </c>
      <c r="Y2520" s="382">
        <v>0</v>
      </c>
      <c r="Z2520" s="382">
        <v>2.2304019880047945</v>
      </c>
      <c r="AA2520" s="382">
        <v>0.71114218338866597</v>
      </c>
      <c r="AB2520" s="382">
        <v>0</v>
      </c>
      <c r="AC2520" s="382">
        <v>45.98911433907319</v>
      </c>
      <c r="AD2520" s="382"/>
      <c r="AE2520" s="382"/>
      <c r="AF2520" s="382">
        <v>2.1320495185694632</v>
      </c>
      <c r="AG2520" s="382">
        <v>2.2236200660481202</v>
      </c>
      <c r="AH2520" s="382">
        <v>6.4516129032258052</v>
      </c>
      <c r="AI2520" s="382">
        <v>31</v>
      </c>
      <c r="AJ2520" s="382">
        <v>77.312903225806437</v>
      </c>
      <c r="AK2520" s="382">
        <v>14.362362734644757</v>
      </c>
    </row>
    <row r="2521" spans="1:37" ht="15.6">
      <c r="A2521" s="382">
        <v>17</v>
      </c>
      <c r="B2521" s="382">
        <v>222</v>
      </c>
      <c r="C2521" s="382">
        <v>2023</v>
      </c>
      <c r="D2521" s="382">
        <v>6</v>
      </c>
      <c r="E2521" s="382">
        <v>99</v>
      </c>
      <c r="F2521" s="382">
        <v>99</v>
      </c>
      <c r="G2521" s="382">
        <v>99</v>
      </c>
      <c r="H2521" s="382">
        <v>99</v>
      </c>
      <c r="I2521" s="382">
        <v>99</v>
      </c>
      <c r="J2521" s="382">
        <v>999</v>
      </c>
      <c r="K2521" s="382">
        <v>99</v>
      </c>
      <c r="L2521" s="382">
        <v>99</v>
      </c>
      <c r="M2521" s="382">
        <v>4</v>
      </c>
      <c r="N2521" s="382">
        <v>99</v>
      </c>
      <c r="O2521" s="382">
        <v>99</v>
      </c>
      <c r="P2521" s="382">
        <v>99</v>
      </c>
      <c r="Q2521" s="382">
        <v>13</v>
      </c>
      <c r="R2521" s="382">
        <v>51</v>
      </c>
      <c r="S2521" s="382">
        <v>5.1960784313725483</v>
      </c>
      <c r="T2521" s="382">
        <v>4</v>
      </c>
      <c r="U2521" s="382">
        <v>7.3117647058823518</v>
      </c>
      <c r="V2521" s="382">
        <v>0</v>
      </c>
      <c r="W2521" s="382">
        <v>0</v>
      </c>
      <c r="X2521" s="382">
        <v>0</v>
      </c>
      <c r="Y2521" s="382">
        <v>0</v>
      </c>
      <c r="Z2521" s="382">
        <v>2.1903215860962124</v>
      </c>
      <c r="AA2521" s="382">
        <v>1.0293650783064068</v>
      </c>
      <c r="AB2521" s="382">
        <v>0</v>
      </c>
      <c r="AC2521" s="382">
        <v>30.683864072286475</v>
      </c>
      <c r="AD2521" s="382"/>
      <c r="AE2521" s="382"/>
      <c r="AF2521" s="382">
        <v>3.6195883605393906</v>
      </c>
      <c r="AG2521" s="382">
        <v>3.3753020936105496</v>
      </c>
      <c r="AH2521" s="382">
        <v>0</v>
      </c>
      <c r="AI2521" s="382">
        <v>51</v>
      </c>
      <c r="AJ2521" s="382">
        <v>79.319607843137248</v>
      </c>
      <c r="AK2521" s="382">
        <v>14.419790921251629</v>
      </c>
    </row>
    <row r="2522" spans="1:37" ht="15.6">
      <c r="A2522" s="382">
        <v>17</v>
      </c>
      <c r="B2522" s="382">
        <v>223</v>
      </c>
      <c r="C2522" s="382">
        <v>2023</v>
      </c>
      <c r="D2522" s="382">
        <v>7</v>
      </c>
      <c r="E2522" s="382">
        <v>99</v>
      </c>
      <c r="F2522" s="382">
        <v>99</v>
      </c>
      <c r="G2522" s="382">
        <v>99</v>
      </c>
      <c r="H2522" s="382">
        <v>99</v>
      </c>
      <c r="I2522" s="382">
        <v>99</v>
      </c>
      <c r="J2522" s="382">
        <v>999</v>
      </c>
      <c r="K2522" s="382">
        <v>99</v>
      </c>
      <c r="L2522" s="382">
        <v>99</v>
      </c>
      <c r="M2522" s="382">
        <v>4</v>
      </c>
      <c r="N2522" s="382">
        <v>99</v>
      </c>
      <c r="O2522" s="382">
        <v>99</v>
      </c>
      <c r="P2522" s="382">
        <v>99</v>
      </c>
      <c r="Q2522" s="382">
        <v>5</v>
      </c>
      <c r="R2522" s="382">
        <v>19</v>
      </c>
      <c r="S2522" s="382">
        <v>4.5789473684210513</v>
      </c>
      <c r="T2522" s="382">
        <v>4</v>
      </c>
      <c r="U2522" s="382">
        <v>7.1684210526315777</v>
      </c>
      <c r="V2522" s="382">
        <v>0</v>
      </c>
      <c r="W2522" s="382">
        <v>0</v>
      </c>
      <c r="X2522" s="382">
        <v>0</v>
      </c>
      <c r="Y2522" s="382">
        <v>0</v>
      </c>
      <c r="Z2522" s="382">
        <v>1.3341871689017435</v>
      </c>
      <c r="AA2522" s="382">
        <v>0.99025724853825381</v>
      </c>
      <c r="AB2522" s="382">
        <v>0</v>
      </c>
      <c r="AC2522" s="382">
        <v>20.505334732034456</v>
      </c>
      <c r="AD2522" s="382"/>
      <c r="AE2522" s="382"/>
      <c r="AF2522" s="382">
        <v>6.2091503267973849</v>
      </c>
      <c r="AG2522" s="382">
        <v>5.7736328952946172</v>
      </c>
      <c r="AH2522" s="382">
        <v>0</v>
      </c>
      <c r="AI2522" s="382">
        <v>19</v>
      </c>
      <c r="AJ2522" s="382">
        <v>115.3578947368421</v>
      </c>
      <c r="AK2522" s="382">
        <v>4.6704853148670225</v>
      </c>
    </row>
    <row r="2523" spans="1:37" ht="15.6">
      <c r="A2523" s="382">
        <v>17</v>
      </c>
      <c r="B2523" s="382">
        <v>224</v>
      </c>
      <c r="C2523" s="382">
        <v>2023</v>
      </c>
      <c r="D2523" s="382">
        <v>8</v>
      </c>
      <c r="E2523" s="382">
        <v>99</v>
      </c>
      <c r="F2523" s="382">
        <v>99</v>
      </c>
      <c r="G2523" s="382">
        <v>99</v>
      </c>
      <c r="H2523" s="382">
        <v>99</v>
      </c>
      <c r="I2523" s="382">
        <v>99</v>
      </c>
      <c r="J2523" s="382">
        <v>999</v>
      </c>
      <c r="K2523" s="382">
        <v>99</v>
      </c>
      <c r="L2523" s="382">
        <v>99</v>
      </c>
      <c r="M2523" s="382">
        <v>4</v>
      </c>
      <c r="N2523" s="382">
        <v>99</v>
      </c>
      <c r="O2523" s="382">
        <v>99</v>
      </c>
      <c r="P2523" s="382">
        <v>99</v>
      </c>
      <c r="Q2523" s="382">
        <v>11</v>
      </c>
      <c r="R2523" s="382">
        <v>53</v>
      </c>
      <c r="S2523" s="382">
        <v>5.1886792452830193</v>
      </c>
      <c r="T2523" s="382">
        <v>4</v>
      </c>
      <c r="U2523" s="382">
        <v>12.762264150943398</v>
      </c>
      <c r="V2523" s="382">
        <v>0</v>
      </c>
      <c r="W2523" s="382">
        <v>0</v>
      </c>
      <c r="X2523" s="382">
        <v>15.094339622641504</v>
      </c>
      <c r="Y2523" s="382">
        <v>0</v>
      </c>
      <c r="Z2523" s="382">
        <v>3.327542376867195</v>
      </c>
      <c r="AA2523" s="382">
        <v>0.84800773789600659</v>
      </c>
      <c r="AB2523" s="382">
        <v>0</v>
      </c>
      <c r="AC2523" s="382">
        <v>6.671389501009986</v>
      </c>
      <c r="AD2523" s="382"/>
      <c r="AE2523" s="382"/>
      <c r="AF2523" s="382">
        <v>4.6046915725456126</v>
      </c>
      <c r="AG2523" s="382">
        <v>6.372895408764145</v>
      </c>
      <c r="AH2523" s="382">
        <v>0</v>
      </c>
      <c r="AI2523" s="382">
        <v>19</v>
      </c>
      <c r="AJ2523" s="382">
        <v>89.95789473684215</v>
      </c>
      <c r="AK2523" s="382">
        <v>14.706320342784203</v>
      </c>
    </row>
    <row r="2524" spans="1:37" ht="15.6">
      <c r="A2524" s="382">
        <v>17</v>
      </c>
      <c r="B2524" s="382">
        <v>225</v>
      </c>
      <c r="C2524" s="382">
        <v>2023</v>
      </c>
      <c r="D2524" s="382">
        <v>9</v>
      </c>
      <c r="E2524" s="382">
        <v>99</v>
      </c>
      <c r="F2524" s="382">
        <v>99</v>
      </c>
      <c r="G2524" s="382">
        <v>99</v>
      </c>
      <c r="H2524" s="382">
        <v>99</v>
      </c>
      <c r="I2524" s="382">
        <v>99</v>
      </c>
      <c r="J2524" s="382">
        <v>999</v>
      </c>
      <c r="K2524" s="382">
        <v>99</v>
      </c>
      <c r="L2524" s="382">
        <v>99</v>
      </c>
      <c r="M2524" s="382">
        <v>4</v>
      </c>
      <c r="N2524" s="382">
        <v>99</v>
      </c>
      <c r="O2524" s="382">
        <v>99</v>
      </c>
      <c r="P2524" s="382">
        <v>99</v>
      </c>
      <c r="Q2524" s="382">
        <v>30</v>
      </c>
      <c r="R2524" s="382">
        <v>196</v>
      </c>
      <c r="S2524" s="382">
        <v>5.158163265306122</v>
      </c>
      <c r="T2524" s="382">
        <v>4</v>
      </c>
      <c r="U2524" s="382">
        <v>10.915816326530617</v>
      </c>
      <c r="V2524" s="382">
        <v>0</v>
      </c>
      <c r="W2524" s="382">
        <v>0</v>
      </c>
      <c r="X2524" s="382">
        <v>2.0408163265306123</v>
      </c>
      <c r="Y2524" s="382">
        <v>0</v>
      </c>
      <c r="Z2524" s="382">
        <v>2.7161656735670592</v>
      </c>
      <c r="AA2524" s="382">
        <v>0.89241971792216801</v>
      </c>
      <c r="AB2524" s="382">
        <v>0</v>
      </c>
      <c r="AC2524" s="382">
        <v>30.880002424395872</v>
      </c>
      <c r="AD2524" s="382"/>
      <c r="AE2524" s="382"/>
      <c r="AF2524" s="382">
        <v>10.010214504596528</v>
      </c>
      <c r="AG2524" s="382">
        <v>10.584196179894231</v>
      </c>
      <c r="AH2524" s="382">
        <v>0</v>
      </c>
      <c r="AI2524" s="382">
        <v>84</v>
      </c>
      <c r="AJ2524" s="382">
        <v>86.173809523809553</v>
      </c>
      <c r="AK2524" s="382">
        <v>14.223114500190999</v>
      </c>
    </row>
    <row r="2525" spans="1:37" ht="15.6">
      <c r="A2525" s="382">
        <v>17</v>
      </c>
      <c r="B2525" s="382">
        <v>226</v>
      </c>
      <c r="C2525" s="382">
        <v>2023</v>
      </c>
      <c r="D2525" s="382">
        <v>10</v>
      </c>
      <c r="E2525" s="382">
        <v>99</v>
      </c>
      <c r="F2525" s="382">
        <v>99</v>
      </c>
      <c r="G2525" s="382">
        <v>99</v>
      </c>
      <c r="H2525" s="382">
        <v>99</v>
      </c>
      <c r="I2525" s="382">
        <v>99</v>
      </c>
      <c r="J2525" s="382">
        <v>999</v>
      </c>
      <c r="K2525" s="382">
        <v>99</v>
      </c>
      <c r="L2525" s="382">
        <v>99</v>
      </c>
      <c r="M2525" s="382">
        <v>4</v>
      </c>
      <c r="N2525" s="382">
        <v>99</v>
      </c>
      <c r="O2525" s="382">
        <v>99</v>
      </c>
      <c r="P2525" s="382">
        <v>99</v>
      </c>
      <c r="Q2525" s="382">
        <v>38</v>
      </c>
      <c r="R2525" s="382">
        <v>145</v>
      </c>
      <c r="S2525" s="382">
        <v>5.3586206896551714</v>
      </c>
      <c r="T2525" s="382">
        <v>4</v>
      </c>
      <c r="U2525" s="382">
        <v>10.310344827586212</v>
      </c>
      <c r="V2525" s="382">
        <v>0</v>
      </c>
      <c r="W2525" s="382">
        <v>0</v>
      </c>
      <c r="X2525" s="382">
        <v>5.5172413793103443</v>
      </c>
      <c r="Y2525" s="382">
        <v>0</v>
      </c>
      <c r="Z2525" s="382">
        <v>3.1793671922511342</v>
      </c>
      <c r="AA2525" s="382">
        <v>0.85238700995753902</v>
      </c>
      <c r="AB2525" s="382">
        <v>0</v>
      </c>
      <c r="AC2525" s="382">
        <v>39.154894194569621</v>
      </c>
      <c r="AD2525" s="382"/>
      <c r="AE2525" s="382"/>
      <c r="AF2525" s="382">
        <v>7.0048309178743988</v>
      </c>
      <c r="AG2525" s="382">
        <v>7.0526852096463761</v>
      </c>
      <c r="AH2525" s="382">
        <v>5.5172413793103443</v>
      </c>
      <c r="AI2525" s="382">
        <v>78</v>
      </c>
      <c r="AJ2525" s="382">
        <v>86.238461538461578</v>
      </c>
      <c r="AK2525" s="382">
        <v>14.079323855982802</v>
      </c>
    </row>
    <row r="2526" spans="1:37" ht="15.6">
      <c r="A2526" s="382">
        <v>17</v>
      </c>
      <c r="B2526" s="382">
        <v>227</v>
      </c>
      <c r="C2526" s="382">
        <v>2023</v>
      </c>
      <c r="D2526" s="382">
        <v>11</v>
      </c>
      <c r="E2526" s="382">
        <v>99</v>
      </c>
      <c r="F2526" s="382">
        <v>99</v>
      </c>
      <c r="G2526" s="382">
        <v>99</v>
      </c>
      <c r="H2526" s="382">
        <v>99</v>
      </c>
      <c r="I2526" s="382">
        <v>99</v>
      </c>
      <c r="J2526" s="382">
        <v>999</v>
      </c>
      <c r="K2526" s="382">
        <v>99</v>
      </c>
      <c r="L2526" s="382">
        <v>99</v>
      </c>
      <c r="M2526" s="382">
        <v>4</v>
      </c>
      <c r="N2526" s="382">
        <v>99</v>
      </c>
      <c r="O2526" s="382">
        <v>99</v>
      </c>
      <c r="P2526" s="382">
        <v>99</v>
      </c>
      <c r="Q2526" s="382">
        <v>17</v>
      </c>
      <c r="R2526" s="382">
        <v>79</v>
      </c>
      <c r="S2526" s="382">
        <v>5.1645569620253156</v>
      </c>
      <c r="T2526" s="382">
        <v>4</v>
      </c>
      <c r="U2526" s="382">
        <v>8.8164556962025298</v>
      </c>
      <c r="V2526" s="382">
        <v>0</v>
      </c>
      <c r="W2526" s="382">
        <v>0</v>
      </c>
      <c r="X2526" s="382">
        <v>0</v>
      </c>
      <c r="Y2526" s="382">
        <v>0</v>
      </c>
      <c r="Z2526" s="382">
        <v>1.8298807030180095</v>
      </c>
      <c r="AA2526" s="382">
        <v>0.75356334512086975</v>
      </c>
      <c r="AB2526" s="382">
        <v>0</v>
      </c>
      <c r="AC2526" s="382">
        <v>33.67686274552532</v>
      </c>
      <c r="AD2526" s="382"/>
      <c r="AE2526" s="382"/>
      <c r="AF2526" s="382">
        <v>7.8921078921078909</v>
      </c>
      <c r="AG2526" s="382">
        <v>6.7448481561822122</v>
      </c>
      <c r="AH2526" s="382">
        <v>1.2658227848101264</v>
      </c>
      <c r="AI2526" s="382">
        <v>42</v>
      </c>
      <c r="AJ2526" s="382">
        <v>86.159523809523776</v>
      </c>
      <c r="AK2526" s="382">
        <v>13.762490604065761</v>
      </c>
    </row>
    <row r="2527" spans="1:37" ht="15.6">
      <c r="A2527" s="382">
        <v>17</v>
      </c>
      <c r="B2527" s="382">
        <v>228</v>
      </c>
      <c r="C2527" s="382">
        <v>2023</v>
      </c>
      <c r="D2527" s="382">
        <v>12</v>
      </c>
      <c r="E2527" s="382">
        <v>99</v>
      </c>
      <c r="F2527" s="382">
        <v>99</v>
      </c>
      <c r="G2527" s="382">
        <v>99</v>
      </c>
      <c r="H2527" s="382">
        <v>99</v>
      </c>
      <c r="I2527" s="382">
        <v>99</v>
      </c>
      <c r="J2527" s="382">
        <v>999</v>
      </c>
      <c r="K2527" s="382">
        <v>99</v>
      </c>
      <c r="L2527" s="382">
        <v>99</v>
      </c>
      <c r="M2527" s="382">
        <v>4</v>
      </c>
      <c r="N2527" s="382">
        <v>99</v>
      </c>
      <c r="O2527" s="382">
        <v>99</v>
      </c>
      <c r="P2527" s="382">
        <v>99</v>
      </c>
      <c r="Q2527" s="382">
        <v>2</v>
      </c>
      <c r="R2527" s="382">
        <v>8</v>
      </c>
      <c r="S2527" s="382">
        <v>4.625</v>
      </c>
      <c r="T2527" s="382">
        <v>4</v>
      </c>
      <c r="U2527" s="382">
        <v>7.9375000000000018</v>
      </c>
      <c r="V2527" s="382">
        <v>0</v>
      </c>
      <c r="W2527" s="382">
        <v>0</v>
      </c>
      <c r="X2527" s="382">
        <v>0</v>
      </c>
      <c r="Y2527" s="382">
        <v>0</v>
      </c>
      <c r="Z2527" s="382">
        <v>0.67811779950094053</v>
      </c>
      <c r="AA2527" s="382">
        <v>0.69597054535375247</v>
      </c>
      <c r="AB2527" s="382">
        <v>0</v>
      </c>
      <c r="AC2527" s="382">
        <v>42.708442357847993</v>
      </c>
      <c r="AD2527" s="382"/>
      <c r="AE2527" s="382"/>
      <c r="AF2527" s="382">
        <v>8.0808080808080813</v>
      </c>
      <c r="AG2527" s="382">
        <v>6.5362840967575924</v>
      </c>
      <c r="AH2527" s="382">
        <v>0</v>
      </c>
      <c r="AI2527" s="382">
        <v>8</v>
      </c>
      <c r="AJ2527" s="382">
        <v>83.712500000000006</v>
      </c>
      <c r="AK2527" s="382">
        <v>13.507610964154072</v>
      </c>
    </row>
    <row r="2528" spans="1:37" ht="15.6">
      <c r="A2528" s="382">
        <v>17</v>
      </c>
      <c r="B2528" s="382">
        <v>229</v>
      </c>
      <c r="C2528" s="382">
        <v>2023</v>
      </c>
      <c r="D2528" s="382">
        <v>1</v>
      </c>
      <c r="E2528" s="382">
        <v>99</v>
      </c>
      <c r="F2528" s="382">
        <v>99</v>
      </c>
      <c r="G2528" s="382">
        <v>99</v>
      </c>
      <c r="H2528" s="382">
        <v>99</v>
      </c>
      <c r="I2528" s="382">
        <v>99</v>
      </c>
      <c r="J2528" s="382">
        <v>999</v>
      </c>
      <c r="K2528" s="382">
        <v>99</v>
      </c>
      <c r="L2528" s="382">
        <v>99</v>
      </c>
      <c r="M2528" s="382">
        <v>5</v>
      </c>
      <c r="N2528" s="382">
        <v>99</v>
      </c>
      <c r="O2528" s="382">
        <v>99</v>
      </c>
      <c r="P2528" s="382">
        <v>99</v>
      </c>
      <c r="Q2528" s="382">
        <v>22</v>
      </c>
      <c r="R2528" s="382">
        <v>147</v>
      </c>
      <c r="S2528" s="382">
        <v>5.2857142857142847</v>
      </c>
      <c r="T2528" s="382">
        <v>5</v>
      </c>
      <c r="U2528" s="382">
        <v>9.0904761904761937</v>
      </c>
      <c r="V2528" s="382">
        <v>0</v>
      </c>
      <c r="W2528" s="382">
        <v>0</v>
      </c>
      <c r="X2528" s="382">
        <v>2.7210884353741496</v>
      </c>
      <c r="Y2528" s="382">
        <v>0</v>
      </c>
      <c r="Z2528" s="382">
        <v>2.8804131726805209</v>
      </c>
      <c r="AA2528" s="382">
        <v>1.3041013273932522</v>
      </c>
      <c r="AB2528" s="382">
        <v>0</v>
      </c>
      <c r="AC2528" s="382">
        <v>50.236919015647487</v>
      </c>
      <c r="AD2528" s="382"/>
      <c r="AE2528" s="382"/>
      <c r="AF2528" s="382">
        <v>72.772277227722782</v>
      </c>
      <c r="AG2528" s="382">
        <v>70.970311753146746</v>
      </c>
      <c r="AH2528" s="382">
        <v>4.0816326530612246</v>
      </c>
      <c r="AI2528" s="382">
        <v>0</v>
      </c>
      <c r="AJ2528" s="382"/>
      <c r="AK2528" s="382"/>
    </row>
    <row r="2529" spans="1:37" ht="15.6">
      <c r="A2529" s="382">
        <v>17</v>
      </c>
      <c r="B2529" s="382">
        <v>230</v>
      </c>
      <c r="C2529" s="382">
        <v>2023</v>
      </c>
      <c r="D2529" s="382">
        <v>2</v>
      </c>
      <c r="E2529" s="382">
        <v>99</v>
      </c>
      <c r="F2529" s="382">
        <v>99</v>
      </c>
      <c r="G2529" s="382">
        <v>99</v>
      </c>
      <c r="H2529" s="382">
        <v>99</v>
      </c>
      <c r="I2529" s="382">
        <v>99</v>
      </c>
      <c r="J2529" s="382">
        <v>999</v>
      </c>
      <c r="K2529" s="382">
        <v>99</v>
      </c>
      <c r="L2529" s="382">
        <v>99</v>
      </c>
      <c r="M2529" s="382">
        <v>5</v>
      </c>
      <c r="N2529" s="382">
        <v>99</v>
      </c>
      <c r="O2529" s="382">
        <v>99</v>
      </c>
      <c r="P2529" s="382">
        <v>99</v>
      </c>
      <c r="Q2529" s="382">
        <v>43</v>
      </c>
      <c r="R2529" s="382">
        <v>1014</v>
      </c>
      <c r="S2529" s="382">
        <v>5.5828402366863914</v>
      </c>
      <c r="T2529" s="382">
        <v>5</v>
      </c>
      <c r="U2529" s="382">
        <v>6.9508875739645006</v>
      </c>
      <c r="V2529" s="382">
        <v>0</v>
      </c>
      <c r="W2529" s="382">
        <v>0</v>
      </c>
      <c r="X2529" s="382">
        <v>1.5779092702169626</v>
      </c>
      <c r="Y2529" s="382">
        <v>0</v>
      </c>
      <c r="Z2529" s="382">
        <v>2.7638291694125559</v>
      </c>
      <c r="AA2529" s="382">
        <v>1.2197185872443572</v>
      </c>
      <c r="AB2529" s="382">
        <v>0</v>
      </c>
      <c r="AC2529" s="382">
        <v>8.5781346520253852</v>
      </c>
      <c r="AD2529" s="382"/>
      <c r="AE2529" s="382"/>
      <c r="AF2529" s="382">
        <v>78.180416345412496</v>
      </c>
      <c r="AG2529" s="382">
        <v>79.575938219753411</v>
      </c>
      <c r="AH2529" s="382">
        <v>1.7751479289940828</v>
      </c>
      <c r="AI2529" s="382">
        <v>4</v>
      </c>
      <c r="AJ2529" s="382">
        <v>92</v>
      </c>
      <c r="AK2529" s="382">
        <v>18.038656911580969</v>
      </c>
    </row>
    <row r="2530" spans="1:37" ht="15.6">
      <c r="A2530" s="382">
        <v>17</v>
      </c>
      <c r="B2530" s="382">
        <v>231</v>
      </c>
      <c r="C2530" s="382">
        <v>2023</v>
      </c>
      <c r="D2530" s="382">
        <v>3</v>
      </c>
      <c r="E2530" s="382">
        <v>99</v>
      </c>
      <c r="F2530" s="382">
        <v>99</v>
      </c>
      <c r="G2530" s="382">
        <v>99</v>
      </c>
      <c r="H2530" s="382">
        <v>99</v>
      </c>
      <c r="I2530" s="382">
        <v>99</v>
      </c>
      <c r="J2530" s="382">
        <v>999</v>
      </c>
      <c r="K2530" s="382">
        <v>99</v>
      </c>
      <c r="L2530" s="382">
        <v>99</v>
      </c>
      <c r="M2530" s="382">
        <v>5</v>
      </c>
      <c r="N2530" s="382">
        <v>99</v>
      </c>
      <c r="O2530" s="382">
        <v>99</v>
      </c>
      <c r="P2530" s="382">
        <v>99</v>
      </c>
      <c r="Q2530" s="382">
        <v>110</v>
      </c>
      <c r="R2530" s="382">
        <v>2858</v>
      </c>
      <c r="S2530" s="382">
        <v>5.5125962211336601</v>
      </c>
      <c r="T2530" s="382">
        <v>5</v>
      </c>
      <c r="U2530" s="382">
        <v>6.6099020293911908</v>
      </c>
      <c r="V2530" s="382">
        <v>0</v>
      </c>
      <c r="W2530" s="382">
        <v>0</v>
      </c>
      <c r="X2530" s="382">
        <v>0.59482155353393995</v>
      </c>
      <c r="Y2530" s="382">
        <v>0</v>
      </c>
      <c r="Z2530" s="382">
        <v>2.0846392263860674</v>
      </c>
      <c r="AA2530" s="382">
        <v>1.1791942748641351</v>
      </c>
      <c r="AB2530" s="382">
        <v>0</v>
      </c>
      <c r="AC2530" s="382">
        <v>26.822120652144378</v>
      </c>
      <c r="AD2530" s="382"/>
      <c r="AE2530" s="382"/>
      <c r="AF2530" s="382">
        <v>77.347767253044623</v>
      </c>
      <c r="AG2530" s="382">
        <v>77.670832990708021</v>
      </c>
      <c r="AH2530" s="382">
        <v>0.10496850944716583</v>
      </c>
      <c r="AI2530" s="382">
        <v>5</v>
      </c>
      <c r="AJ2530" s="382">
        <v>89.52</v>
      </c>
      <c r="AK2530" s="382">
        <v>15.565284707930054</v>
      </c>
    </row>
    <row r="2531" spans="1:37" ht="15.6">
      <c r="A2531" s="382">
        <v>17</v>
      </c>
      <c r="B2531" s="382">
        <v>232</v>
      </c>
      <c r="C2531" s="382">
        <v>2023</v>
      </c>
      <c r="D2531" s="382">
        <v>4</v>
      </c>
      <c r="E2531" s="382">
        <v>99</v>
      </c>
      <c r="F2531" s="382">
        <v>99</v>
      </c>
      <c r="G2531" s="382">
        <v>99</v>
      </c>
      <c r="H2531" s="382">
        <v>99</v>
      </c>
      <c r="I2531" s="382">
        <v>99</v>
      </c>
      <c r="J2531" s="382">
        <v>999</v>
      </c>
      <c r="K2531" s="382">
        <v>99</v>
      </c>
      <c r="L2531" s="382">
        <v>99</v>
      </c>
      <c r="M2531" s="382">
        <v>5</v>
      </c>
      <c r="N2531" s="382">
        <v>99</v>
      </c>
      <c r="O2531" s="382">
        <v>99</v>
      </c>
      <c r="P2531" s="382">
        <v>99</v>
      </c>
      <c r="Q2531" s="382">
        <v>73</v>
      </c>
      <c r="R2531" s="382">
        <v>1831</v>
      </c>
      <c r="S2531" s="382">
        <v>5.5625341343528119</v>
      </c>
      <c r="T2531" s="382">
        <v>5</v>
      </c>
      <c r="U2531" s="382">
        <v>6.6562534134352811</v>
      </c>
      <c r="V2531" s="382">
        <v>0</v>
      </c>
      <c r="W2531" s="382">
        <v>0</v>
      </c>
      <c r="X2531" s="382">
        <v>0.10922992900054618</v>
      </c>
      <c r="Y2531" s="382">
        <v>0</v>
      </c>
      <c r="Z2531" s="382">
        <v>1.703737963024248</v>
      </c>
      <c r="AA2531" s="382">
        <v>1.0374184027888145</v>
      </c>
      <c r="AB2531" s="382">
        <v>0</v>
      </c>
      <c r="AC2531" s="382">
        <v>16.366328001290796</v>
      </c>
      <c r="AD2531" s="382"/>
      <c r="AE2531" s="382"/>
      <c r="AF2531" s="382">
        <v>66.557615412577263</v>
      </c>
      <c r="AG2531" s="382">
        <v>68.715959450164078</v>
      </c>
      <c r="AH2531" s="382">
        <v>0</v>
      </c>
      <c r="AI2531" s="382">
        <v>6</v>
      </c>
      <c r="AJ2531" s="382">
        <v>83.233333333333348</v>
      </c>
      <c r="AK2531" s="382">
        <v>15.584600365400538</v>
      </c>
    </row>
    <row r="2532" spans="1:37" ht="15.6">
      <c r="A2532" s="382">
        <v>17</v>
      </c>
      <c r="B2532" s="382">
        <v>233</v>
      </c>
      <c r="C2532" s="382">
        <v>2023</v>
      </c>
      <c r="D2532" s="382">
        <v>5</v>
      </c>
      <c r="E2532" s="382">
        <v>99</v>
      </c>
      <c r="F2532" s="382">
        <v>99</v>
      </c>
      <c r="G2532" s="382">
        <v>99</v>
      </c>
      <c r="H2532" s="382">
        <v>99</v>
      </c>
      <c r="I2532" s="382">
        <v>99</v>
      </c>
      <c r="J2532" s="382">
        <v>999</v>
      </c>
      <c r="K2532" s="382">
        <v>99</v>
      </c>
      <c r="L2532" s="382">
        <v>99</v>
      </c>
      <c r="M2532" s="382">
        <v>5</v>
      </c>
      <c r="N2532" s="382">
        <v>99</v>
      </c>
      <c r="O2532" s="382">
        <v>99</v>
      </c>
      <c r="P2532" s="382">
        <v>99</v>
      </c>
      <c r="Q2532" s="382">
        <v>53</v>
      </c>
      <c r="R2532" s="382">
        <v>929</v>
      </c>
      <c r="S2532" s="382">
        <v>5.8546824542518845</v>
      </c>
      <c r="T2532" s="382">
        <v>5</v>
      </c>
      <c r="U2532" s="382">
        <v>6.5720129171151758</v>
      </c>
      <c r="V2532" s="382">
        <v>0</v>
      </c>
      <c r="W2532" s="382">
        <v>0</v>
      </c>
      <c r="X2532" s="382">
        <v>0.43057050592034446</v>
      </c>
      <c r="Y2532" s="382">
        <v>0</v>
      </c>
      <c r="Z2532" s="382">
        <v>2.15954893424589</v>
      </c>
      <c r="AA2532" s="382">
        <v>1.2947613797486801</v>
      </c>
      <c r="AB2532" s="382">
        <v>0</v>
      </c>
      <c r="AC2532" s="382">
        <v>5.8331945278106803</v>
      </c>
      <c r="AD2532" s="382"/>
      <c r="AE2532" s="382"/>
      <c r="AF2532" s="382">
        <v>63.892709766162305</v>
      </c>
      <c r="AG2532" s="382">
        <v>64.007967709807616</v>
      </c>
      <c r="AH2532" s="382">
        <v>0.21528525296017223</v>
      </c>
      <c r="AI2532" s="382">
        <v>188</v>
      </c>
      <c r="AJ2532" s="382">
        <v>75.818617021276637</v>
      </c>
      <c r="AK2532" s="382">
        <v>14.576931356013716</v>
      </c>
    </row>
    <row r="2533" spans="1:37" ht="15.6">
      <c r="A2533" s="382">
        <v>17</v>
      </c>
      <c r="B2533" s="382">
        <v>234</v>
      </c>
      <c r="C2533" s="382">
        <v>2023</v>
      </c>
      <c r="D2533" s="382">
        <v>6</v>
      </c>
      <c r="E2533" s="382">
        <v>99</v>
      </c>
      <c r="F2533" s="382">
        <v>99</v>
      </c>
      <c r="G2533" s="382">
        <v>99</v>
      </c>
      <c r="H2533" s="382">
        <v>99</v>
      </c>
      <c r="I2533" s="382">
        <v>99</v>
      </c>
      <c r="J2533" s="382">
        <v>999</v>
      </c>
      <c r="K2533" s="382">
        <v>99</v>
      </c>
      <c r="L2533" s="382">
        <v>99</v>
      </c>
      <c r="M2533" s="382">
        <v>5</v>
      </c>
      <c r="N2533" s="382">
        <v>99</v>
      </c>
      <c r="O2533" s="382">
        <v>99</v>
      </c>
      <c r="P2533" s="382">
        <v>99</v>
      </c>
      <c r="Q2533" s="382">
        <v>79</v>
      </c>
      <c r="R2533" s="382">
        <v>706</v>
      </c>
      <c r="S2533" s="382">
        <v>5.5014164305949027</v>
      </c>
      <c r="T2533" s="382">
        <v>5</v>
      </c>
      <c r="U2533" s="382">
        <v>8.5533994334277637</v>
      </c>
      <c r="V2533" s="382">
        <v>0</v>
      </c>
      <c r="W2533" s="382">
        <v>0</v>
      </c>
      <c r="X2533" s="382">
        <v>0.28328611898016998</v>
      </c>
      <c r="Y2533" s="382">
        <v>0</v>
      </c>
      <c r="Z2533" s="382">
        <v>2.4112334017068262</v>
      </c>
      <c r="AA2533" s="382">
        <v>1.0924013776668069</v>
      </c>
      <c r="AB2533" s="382">
        <v>0</v>
      </c>
      <c r="AC2533" s="382">
        <v>25.348966357004002</v>
      </c>
      <c r="AD2533" s="382"/>
      <c r="AE2533" s="382"/>
      <c r="AF2533" s="382">
        <v>50.10645848119232</v>
      </c>
      <c r="AG2533" s="382">
        <v>54.659256510287022</v>
      </c>
      <c r="AH2533" s="382">
        <v>0.70821529745042477</v>
      </c>
      <c r="AI2533" s="382">
        <v>156</v>
      </c>
      <c r="AJ2533" s="382">
        <v>79.376282051282047</v>
      </c>
      <c r="AK2533" s="382">
        <v>14.890788732607078</v>
      </c>
    </row>
    <row r="2534" spans="1:37" ht="15.6">
      <c r="A2534" s="382">
        <v>17</v>
      </c>
      <c r="B2534" s="382">
        <v>235</v>
      </c>
      <c r="C2534" s="382">
        <v>2023</v>
      </c>
      <c r="D2534" s="382">
        <v>7</v>
      </c>
      <c r="E2534" s="382">
        <v>99</v>
      </c>
      <c r="F2534" s="382">
        <v>99</v>
      </c>
      <c r="G2534" s="382">
        <v>99</v>
      </c>
      <c r="H2534" s="382">
        <v>99</v>
      </c>
      <c r="I2534" s="382">
        <v>99</v>
      </c>
      <c r="J2534" s="382">
        <v>999</v>
      </c>
      <c r="K2534" s="382">
        <v>99</v>
      </c>
      <c r="L2534" s="382">
        <v>99</v>
      </c>
      <c r="M2534" s="382">
        <v>5</v>
      </c>
      <c r="N2534" s="382">
        <v>99</v>
      </c>
      <c r="O2534" s="382">
        <v>99</v>
      </c>
      <c r="P2534" s="382">
        <v>99</v>
      </c>
      <c r="Q2534" s="382">
        <v>17</v>
      </c>
      <c r="R2534" s="382">
        <v>169</v>
      </c>
      <c r="S2534" s="382">
        <v>5.4970414201183422</v>
      </c>
      <c r="T2534" s="382">
        <v>5</v>
      </c>
      <c r="U2534" s="382">
        <v>8.2644970414201122</v>
      </c>
      <c r="V2534" s="382">
        <v>0</v>
      </c>
      <c r="W2534" s="382">
        <v>0</v>
      </c>
      <c r="X2534" s="382">
        <v>0</v>
      </c>
      <c r="Y2534" s="382">
        <v>0</v>
      </c>
      <c r="Z2534" s="382">
        <v>2.0758786294749596</v>
      </c>
      <c r="AA2534" s="382">
        <v>1.3679521270691519</v>
      </c>
      <c r="AB2534" s="382">
        <v>0</v>
      </c>
      <c r="AC2534" s="382">
        <v>66.883879127404271</v>
      </c>
      <c r="AD2534" s="382"/>
      <c r="AE2534" s="382"/>
      <c r="AF2534" s="382">
        <v>55.22875816993465</v>
      </c>
      <c r="AG2534" s="382">
        <v>59.207291225095361</v>
      </c>
      <c r="AH2534" s="382">
        <v>0</v>
      </c>
      <c r="AI2534" s="382">
        <v>39</v>
      </c>
      <c r="AJ2534" s="382">
        <v>113.58205128205128</v>
      </c>
      <c r="AK2534" s="382">
        <v>5.4409942211211826</v>
      </c>
    </row>
    <row r="2535" spans="1:37" ht="15.6">
      <c r="A2535" s="382">
        <v>17</v>
      </c>
      <c r="B2535" s="382">
        <v>236</v>
      </c>
      <c r="C2535" s="382">
        <v>2023</v>
      </c>
      <c r="D2535" s="382">
        <v>8</v>
      </c>
      <c r="E2535" s="382">
        <v>99</v>
      </c>
      <c r="F2535" s="382">
        <v>99</v>
      </c>
      <c r="G2535" s="382">
        <v>99</v>
      </c>
      <c r="H2535" s="382">
        <v>99</v>
      </c>
      <c r="I2535" s="382">
        <v>99</v>
      </c>
      <c r="J2535" s="382">
        <v>999</v>
      </c>
      <c r="K2535" s="382">
        <v>99</v>
      </c>
      <c r="L2535" s="382">
        <v>99</v>
      </c>
      <c r="M2535" s="382">
        <v>5</v>
      </c>
      <c r="N2535" s="382">
        <v>99</v>
      </c>
      <c r="O2535" s="382">
        <v>99</v>
      </c>
      <c r="P2535" s="382">
        <v>99</v>
      </c>
      <c r="Q2535" s="382">
        <v>62</v>
      </c>
      <c r="R2535" s="382">
        <v>370</v>
      </c>
      <c r="S2535" s="382">
        <v>5.4567567567567581</v>
      </c>
      <c r="T2535" s="382">
        <v>5</v>
      </c>
      <c r="U2535" s="382">
        <v>10.041891891891899</v>
      </c>
      <c r="V2535" s="382">
        <v>0</v>
      </c>
      <c r="W2535" s="382">
        <v>0</v>
      </c>
      <c r="X2535" s="382">
        <v>3.2432432432432439</v>
      </c>
      <c r="Y2535" s="382">
        <v>0</v>
      </c>
      <c r="Z2535" s="382">
        <v>2.6299217312758194</v>
      </c>
      <c r="AA2535" s="382">
        <v>1.0852924728585969</v>
      </c>
      <c r="AB2535" s="382">
        <v>0</v>
      </c>
      <c r="AC2535" s="382">
        <v>33.001729741798897</v>
      </c>
      <c r="AD2535" s="382"/>
      <c r="AE2535" s="382"/>
      <c r="AF2535" s="382">
        <v>32.145960034752392</v>
      </c>
      <c r="AG2535" s="382">
        <v>35.006642358461256</v>
      </c>
      <c r="AH2535" s="382">
        <v>1.3513513513513515</v>
      </c>
      <c r="AI2535" s="382">
        <v>40</v>
      </c>
      <c r="AJ2535" s="382">
        <v>91.444999999999993</v>
      </c>
      <c r="AK2535" s="382">
        <v>14.941569783718672</v>
      </c>
    </row>
    <row r="2536" spans="1:37" ht="15.6">
      <c r="A2536" s="382">
        <v>17</v>
      </c>
      <c r="B2536" s="382">
        <v>237</v>
      </c>
      <c r="C2536" s="382">
        <v>2023</v>
      </c>
      <c r="D2536" s="382">
        <v>9</v>
      </c>
      <c r="E2536" s="382">
        <v>99</v>
      </c>
      <c r="F2536" s="382">
        <v>99</v>
      </c>
      <c r="G2536" s="382">
        <v>99</v>
      </c>
      <c r="H2536" s="382">
        <v>99</v>
      </c>
      <c r="I2536" s="382">
        <v>99</v>
      </c>
      <c r="J2536" s="382">
        <v>999</v>
      </c>
      <c r="K2536" s="382">
        <v>99</v>
      </c>
      <c r="L2536" s="382">
        <v>99</v>
      </c>
      <c r="M2536" s="382">
        <v>5</v>
      </c>
      <c r="N2536" s="382">
        <v>99</v>
      </c>
      <c r="O2536" s="382">
        <v>99</v>
      </c>
      <c r="P2536" s="382">
        <v>99</v>
      </c>
      <c r="Q2536" s="382">
        <v>103</v>
      </c>
      <c r="R2536" s="382">
        <v>834</v>
      </c>
      <c r="S2536" s="382">
        <v>5.6870503597122282</v>
      </c>
      <c r="T2536" s="382">
        <v>4.9820143884892083</v>
      </c>
      <c r="U2536" s="382">
        <v>11.49436450839328</v>
      </c>
      <c r="V2536" s="382">
        <v>0</v>
      </c>
      <c r="W2536" s="382">
        <v>0</v>
      </c>
      <c r="X2536" s="382">
        <v>10.191846522781775</v>
      </c>
      <c r="Y2536" s="382">
        <v>0</v>
      </c>
      <c r="Z2536" s="382">
        <v>3.1451884597698601</v>
      </c>
      <c r="AA2536" s="382">
        <v>1.4274292029233495</v>
      </c>
      <c r="AB2536" s="382">
        <v>0.29934023340096422</v>
      </c>
      <c r="AC2536" s="382">
        <v>22.750198449557502</v>
      </c>
      <c r="AD2536" s="382">
        <v>4.5104010903315315</v>
      </c>
      <c r="AE2536" s="382">
        <v>-18.154317442869122</v>
      </c>
      <c r="AF2536" s="382">
        <v>42.594484167517869</v>
      </c>
      <c r="AG2536" s="382">
        <v>47.423827922093949</v>
      </c>
      <c r="AH2536" s="382">
        <v>0.71942446043165453</v>
      </c>
      <c r="AI2536" s="382">
        <v>108</v>
      </c>
      <c r="AJ2536" s="382">
        <v>88.212962962962948</v>
      </c>
      <c r="AK2536" s="382">
        <v>14.608872964948025</v>
      </c>
    </row>
    <row r="2537" spans="1:37" ht="15.6">
      <c r="A2537" s="382">
        <v>17</v>
      </c>
      <c r="B2537" s="382">
        <v>238</v>
      </c>
      <c r="C2537" s="382">
        <v>2023</v>
      </c>
      <c r="D2537" s="382">
        <v>10</v>
      </c>
      <c r="E2537" s="382">
        <v>99</v>
      </c>
      <c r="F2537" s="382">
        <v>99</v>
      </c>
      <c r="G2537" s="382">
        <v>99</v>
      </c>
      <c r="H2537" s="382">
        <v>99</v>
      </c>
      <c r="I2537" s="382">
        <v>99</v>
      </c>
      <c r="J2537" s="382">
        <v>999</v>
      </c>
      <c r="K2537" s="382">
        <v>99</v>
      </c>
      <c r="L2537" s="382">
        <v>99</v>
      </c>
      <c r="M2537" s="382">
        <v>5</v>
      </c>
      <c r="N2537" s="382">
        <v>99</v>
      </c>
      <c r="O2537" s="382">
        <v>99</v>
      </c>
      <c r="P2537" s="382">
        <v>99</v>
      </c>
      <c r="Q2537" s="382">
        <v>185</v>
      </c>
      <c r="R2537" s="382">
        <v>1003</v>
      </c>
      <c r="S2537" s="382">
        <v>5.8225324027916248</v>
      </c>
      <c r="T2537" s="382">
        <v>5</v>
      </c>
      <c r="U2537" s="382">
        <v>10.686739780658028</v>
      </c>
      <c r="V2537" s="382">
        <v>0</v>
      </c>
      <c r="W2537" s="382">
        <v>0</v>
      </c>
      <c r="X2537" s="382">
        <v>4.586241276171485</v>
      </c>
      <c r="Y2537" s="382">
        <v>0</v>
      </c>
      <c r="Z2537" s="382">
        <v>2.8399046575002678</v>
      </c>
      <c r="AA2537" s="382">
        <v>1.4464212265460934</v>
      </c>
      <c r="AB2537" s="382">
        <v>0</v>
      </c>
      <c r="AC2537" s="382">
        <v>47.847801129768861</v>
      </c>
      <c r="AD2537" s="382"/>
      <c r="AE2537" s="382"/>
      <c r="AF2537" s="382">
        <v>48.454106280193237</v>
      </c>
      <c r="AG2537" s="382">
        <v>50.566101822847848</v>
      </c>
      <c r="AH2537" s="382">
        <v>2.0937188434695919</v>
      </c>
      <c r="AI2537" s="382">
        <v>189</v>
      </c>
      <c r="AJ2537" s="382">
        <v>87.603174603174566</v>
      </c>
      <c r="AK2537" s="382">
        <v>14.92328890871082</v>
      </c>
    </row>
    <row r="2538" spans="1:37" ht="15.6">
      <c r="A2538" s="382">
        <v>17</v>
      </c>
      <c r="B2538" s="382">
        <v>239</v>
      </c>
      <c r="C2538" s="382">
        <v>2023</v>
      </c>
      <c r="D2538" s="382">
        <v>11</v>
      </c>
      <c r="E2538" s="382">
        <v>99</v>
      </c>
      <c r="F2538" s="382">
        <v>99</v>
      </c>
      <c r="G2538" s="382">
        <v>99</v>
      </c>
      <c r="H2538" s="382">
        <v>99</v>
      </c>
      <c r="I2538" s="382">
        <v>99</v>
      </c>
      <c r="J2538" s="382">
        <v>999</v>
      </c>
      <c r="K2538" s="382">
        <v>99</v>
      </c>
      <c r="L2538" s="382">
        <v>99</v>
      </c>
      <c r="M2538" s="382">
        <v>5</v>
      </c>
      <c r="N2538" s="382">
        <v>99</v>
      </c>
      <c r="O2538" s="382">
        <v>99</v>
      </c>
      <c r="P2538" s="382">
        <v>99</v>
      </c>
      <c r="Q2538" s="382">
        <v>105</v>
      </c>
      <c r="R2538" s="382">
        <v>581</v>
      </c>
      <c r="S2538" s="382">
        <v>5.8829604130808946</v>
      </c>
      <c r="T2538" s="382">
        <v>5</v>
      </c>
      <c r="U2538" s="382">
        <v>10.869018932874353</v>
      </c>
      <c r="V2538" s="382">
        <v>0</v>
      </c>
      <c r="W2538" s="382">
        <v>0</v>
      </c>
      <c r="X2538" s="382">
        <v>5.3356282271944915</v>
      </c>
      <c r="Y2538" s="382">
        <v>0</v>
      </c>
      <c r="Z2538" s="382">
        <v>3.0252586526286134</v>
      </c>
      <c r="AA2538" s="382">
        <v>1.250157517159332</v>
      </c>
      <c r="AB2538" s="382">
        <v>0</v>
      </c>
      <c r="AC2538" s="382">
        <v>30.008282592802345</v>
      </c>
      <c r="AD2538" s="382"/>
      <c r="AE2538" s="382"/>
      <c r="AF2538" s="382">
        <v>58.04195804195804</v>
      </c>
      <c r="AG2538" s="382">
        <v>61.152967152153707</v>
      </c>
      <c r="AH2538" s="382">
        <v>1.7211703958691911</v>
      </c>
      <c r="AI2538" s="382">
        <v>44</v>
      </c>
      <c r="AJ2538" s="382">
        <v>88.095454545454558</v>
      </c>
      <c r="AK2538" s="382">
        <v>14.746652616428102</v>
      </c>
    </row>
    <row r="2539" spans="1:37" ht="15.6">
      <c r="A2539" s="382">
        <v>17</v>
      </c>
      <c r="B2539" s="382">
        <v>240</v>
      </c>
      <c r="C2539" s="382">
        <v>2023</v>
      </c>
      <c r="D2539" s="382">
        <v>12</v>
      </c>
      <c r="E2539" s="382">
        <v>99</v>
      </c>
      <c r="F2539" s="382">
        <v>99</v>
      </c>
      <c r="G2539" s="382">
        <v>99</v>
      </c>
      <c r="H2539" s="382">
        <v>99</v>
      </c>
      <c r="I2539" s="382">
        <v>99</v>
      </c>
      <c r="J2539" s="382">
        <v>999</v>
      </c>
      <c r="K2539" s="382">
        <v>99</v>
      </c>
      <c r="L2539" s="382">
        <v>99</v>
      </c>
      <c r="M2539" s="382">
        <v>5</v>
      </c>
      <c r="N2539" s="382">
        <v>99</v>
      </c>
      <c r="O2539" s="382">
        <v>99</v>
      </c>
      <c r="P2539" s="382">
        <v>99</v>
      </c>
      <c r="Q2539" s="382">
        <v>14</v>
      </c>
      <c r="R2539" s="382">
        <v>47</v>
      </c>
      <c r="S2539" s="382">
        <v>6.1063829787234063</v>
      </c>
      <c r="T2539" s="382">
        <v>5</v>
      </c>
      <c r="U2539" s="382">
        <v>10.725531914893619</v>
      </c>
      <c r="V2539" s="382">
        <v>0</v>
      </c>
      <c r="W2539" s="382">
        <v>0</v>
      </c>
      <c r="X2539" s="382">
        <v>0</v>
      </c>
      <c r="Y2539" s="382">
        <v>0</v>
      </c>
      <c r="Z2539" s="382">
        <v>2.2586446778757119</v>
      </c>
      <c r="AA2539" s="382">
        <v>1.5469124024930645</v>
      </c>
      <c r="AB2539" s="382">
        <v>0</v>
      </c>
      <c r="AC2539" s="382">
        <v>36.703422401384401</v>
      </c>
      <c r="AD2539" s="382"/>
      <c r="AE2539" s="382"/>
      <c r="AF2539" s="382">
        <v>47.474747474747474</v>
      </c>
      <c r="AG2539" s="382">
        <v>51.888831703551205</v>
      </c>
      <c r="AH2539" s="382">
        <v>0</v>
      </c>
      <c r="AI2539" s="382">
        <v>9</v>
      </c>
      <c r="AJ2539" s="382">
        <v>87.333333333333314</v>
      </c>
      <c r="AK2539" s="382">
        <v>14.284931857239371</v>
      </c>
    </row>
    <row r="2540" spans="1:37" ht="15.6">
      <c r="A2540" s="382">
        <v>17</v>
      </c>
      <c r="B2540" s="382">
        <v>241</v>
      </c>
      <c r="C2540" s="382">
        <v>2023</v>
      </c>
      <c r="D2540" s="382">
        <v>1</v>
      </c>
      <c r="E2540" s="382">
        <v>99</v>
      </c>
      <c r="F2540" s="382">
        <v>99</v>
      </c>
      <c r="G2540" s="382">
        <v>99</v>
      </c>
      <c r="H2540" s="382">
        <v>99</v>
      </c>
      <c r="I2540" s="382">
        <v>99</v>
      </c>
      <c r="J2540" s="382">
        <v>999</v>
      </c>
      <c r="K2540" s="382">
        <v>99</v>
      </c>
      <c r="L2540" s="382">
        <v>99</v>
      </c>
      <c r="M2540" s="382">
        <v>6</v>
      </c>
      <c r="N2540" s="382">
        <v>99</v>
      </c>
      <c r="O2540" s="382">
        <v>99</v>
      </c>
      <c r="P2540" s="382">
        <v>99</v>
      </c>
      <c r="Q2540" s="382"/>
      <c r="R2540" s="382">
        <v>0</v>
      </c>
      <c r="S2540" s="382"/>
      <c r="T2540" s="382"/>
      <c r="U2540" s="382"/>
      <c r="V2540" s="382"/>
      <c r="W2540" s="382"/>
      <c r="X2540" s="382"/>
      <c r="Y2540" s="382"/>
      <c r="Z2540" s="382"/>
      <c r="AA2540" s="382"/>
      <c r="AB2540" s="382"/>
      <c r="AC2540" s="382"/>
      <c r="AD2540" s="382"/>
      <c r="AE2540" s="382"/>
      <c r="AF2540" s="382"/>
      <c r="AG2540" s="382"/>
      <c r="AH2540" s="382"/>
      <c r="AI2540" s="382"/>
      <c r="AJ2540" s="382"/>
      <c r="AK2540" s="382"/>
    </row>
    <row r="2541" spans="1:37" ht="15.6">
      <c r="A2541" s="382">
        <v>17</v>
      </c>
      <c r="B2541" s="382">
        <v>242</v>
      </c>
      <c r="C2541" s="382">
        <v>2023</v>
      </c>
      <c r="D2541" s="382">
        <v>2</v>
      </c>
      <c r="E2541" s="382">
        <v>99</v>
      </c>
      <c r="F2541" s="382">
        <v>99</v>
      </c>
      <c r="G2541" s="382">
        <v>99</v>
      </c>
      <c r="H2541" s="382">
        <v>99</v>
      </c>
      <c r="I2541" s="382">
        <v>99</v>
      </c>
      <c r="J2541" s="382">
        <v>999</v>
      </c>
      <c r="K2541" s="382">
        <v>99</v>
      </c>
      <c r="L2541" s="382">
        <v>99</v>
      </c>
      <c r="M2541" s="382">
        <v>6</v>
      </c>
      <c r="N2541" s="382">
        <v>99</v>
      </c>
      <c r="O2541" s="382">
        <v>99</v>
      </c>
      <c r="P2541" s="382">
        <v>99</v>
      </c>
      <c r="Q2541" s="382"/>
      <c r="R2541" s="382">
        <v>0</v>
      </c>
      <c r="S2541" s="382"/>
      <c r="T2541" s="382"/>
      <c r="U2541" s="382"/>
      <c r="V2541" s="382"/>
      <c r="W2541" s="382"/>
      <c r="X2541" s="382"/>
      <c r="Y2541" s="382"/>
      <c r="Z2541" s="382"/>
      <c r="AA2541" s="382"/>
      <c r="AB2541" s="382"/>
      <c r="AC2541" s="382"/>
      <c r="AD2541" s="382"/>
      <c r="AE2541" s="382"/>
      <c r="AF2541" s="382"/>
      <c r="AG2541" s="382"/>
      <c r="AH2541" s="382"/>
      <c r="AI2541" s="382"/>
      <c r="AJ2541" s="382"/>
      <c r="AK2541" s="382"/>
    </row>
    <row r="2542" spans="1:37" ht="15.6">
      <c r="A2542" s="382">
        <v>17</v>
      </c>
      <c r="B2542" s="382">
        <v>243</v>
      </c>
      <c r="C2542" s="382">
        <v>2023</v>
      </c>
      <c r="D2542" s="382">
        <v>3</v>
      </c>
      <c r="E2542" s="382">
        <v>99</v>
      </c>
      <c r="F2542" s="382">
        <v>99</v>
      </c>
      <c r="G2542" s="382">
        <v>99</v>
      </c>
      <c r="H2542" s="382">
        <v>99</v>
      </c>
      <c r="I2542" s="382">
        <v>99</v>
      </c>
      <c r="J2542" s="382">
        <v>999</v>
      </c>
      <c r="K2542" s="382">
        <v>99</v>
      </c>
      <c r="L2542" s="382">
        <v>99</v>
      </c>
      <c r="M2542" s="382">
        <v>6</v>
      </c>
      <c r="N2542" s="382">
        <v>99</v>
      </c>
      <c r="O2542" s="382">
        <v>99</v>
      </c>
      <c r="P2542" s="382">
        <v>99</v>
      </c>
      <c r="Q2542" s="382"/>
      <c r="R2542" s="382">
        <v>0</v>
      </c>
      <c r="S2542" s="382"/>
      <c r="T2542" s="382"/>
      <c r="U2542" s="382"/>
      <c r="V2542" s="382"/>
      <c r="W2542" s="382"/>
      <c r="X2542" s="382"/>
      <c r="Y2542" s="382"/>
      <c r="Z2542" s="382"/>
      <c r="AA2542" s="382"/>
      <c r="AB2542" s="382"/>
      <c r="AC2542" s="382"/>
      <c r="AD2542" s="382"/>
      <c r="AE2542" s="382"/>
      <c r="AF2542" s="382"/>
      <c r="AG2542" s="382"/>
      <c r="AH2542" s="382"/>
      <c r="AI2542" s="382"/>
      <c r="AJ2542" s="382"/>
      <c r="AK2542" s="382"/>
    </row>
    <row r="2543" spans="1:37" ht="15.6">
      <c r="A2543" s="382">
        <v>17</v>
      </c>
      <c r="B2543" s="382">
        <v>244</v>
      </c>
      <c r="C2543" s="382">
        <v>2023</v>
      </c>
      <c r="D2543" s="382">
        <v>4</v>
      </c>
      <c r="E2543" s="382">
        <v>99</v>
      </c>
      <c r="F2543" s="382">
        <v>99</v>
      </c>
      <c r="G2543" s="382">
        <v>99</v>
      </c>
      <c r="H2543" s="382">
        <v>99</v>
      </c>
      <c r="I2543" s="382">
        <v>99</v>
      </c>
      <c r="J2543" s="382">
        <v>999</v>
      </c>
      <c r="K2543" s="382">
        <v>99</v>
      </c>
      <c r="L2543" s="382">
        <v>99</v>
      </c>
      <c r="M2543" s="382">
        <v>6</v>
      </c>
      <c r="N2543" s="382">
        <v>99</v>
      </c>
      <c r="O2543" s="382">
        <v>99</v>
      </c>
      <c r="P2543" s="382">
        <v>99</v>
      </c>
      <c r="Q2543" s="382">
        <v>2</v>
      </c>
      <c r="R2543" s="382">
        <v>2</v>
      </c>
      <c r="S2543" s="382">
        <v>6</v>
      </c>
      <c r="T2543" s="382">
        <v>6</v>
      </c>
      <c r="U2543" s="382">
        <v>10.950000000000003</v>
      </c>
      <c r="V2543" s="382">
        <v>0</v>
      </c>
      <c r="W2543" s="382">
        <v>0</v>
      </c>
      <c r="X2543" s="382">
        <v>0</v>
      </c>
      <c r="Y2543" s="382">
        <v>0</v>
      </c>
      <c r="Z2543" s="382">
        <v>0.25000000000002842</v>
      </c>
      <c r="AA2543" s="382">
        <v>0</v>
      </c>
      <c r="AB2543" s="382">
        <v>0</v>
      </c>
      <c r="AC2543" s="382"/>
      <c r="AD2543" s="382"/>
      <c r="AE2543" s="382"/>
      <c r="AF2543" s="382">
        <v>7.2700836059614693E-2</v>
      </c>
      <c r="AG2543" s="382">
        <v>0.12347628015020132</v>
      </c>
      <c r="AH2543" s="382">
        <v>0</v>
      </c>
      <c r="AI2543" s="382">
        <v>2</v>
      </c>
      <c r="AJ2543" s="382">
        <v>89.25</v>
      </c>
      <c r="AK2543" s="382">
        <v>15.399721088023449</v>
      </c>
    </row>
    <row r="2544" spans="1:37" ht="15.6">
      <c r="A2544" s="382">
        <v>17</v>
      </c>
      <c r="B2544" s="382">
        <v>245</v>
      </c>
      <c r="C2544" s="382">
        <v>2023</v>
      </c>
      <c r="D2544" s="382">
        <v>5</v>
      </c>
      <c r="E2544" s="382">
        <v>99</v>
      </c>
      <c r="F2544" s="382">
        <v>99</v>
      </c>
      <c r="G2544" s="382">
        <v>99</v>
      </c>
      <c r="H2544" s="382">
        <v>99</v>
      </c>
      <c r="I2544" s="382">
        <v>99</v>
      </c>
      <c r="J2544" s="382">
        <v>999</v>
      </c>
      <c r="K2544" s="382">
        <v>99</v>
      </c>
      <c r="L2544" s="382">
        <v>99</v>
      </c>
      <c r="M2544" s="382">
        <v>6</v>
      </c>
      <c r="N2544" s="382">
        <v>99</v>
      </c>
      <c r="O2544" s="382">
        <v>99</v>
      </c>
      <c r="P2544" s="382">
        <v>99</v>
      </c>
      <c r="Q2544" s="382">
        <v>10</v>
      </c>
      <c r="R2544" s="382">
        <v>75</v>
      </c>
      <c r="S2544" s="382">
        <v>5.9866666666666646</v>
      </c>
      <c r="T2544" s="382">
        <v>6</v>
      </c>
      <c r="U2544" s="382">
        <v>6.8506666666666689</v>
      </c>
      <c r="V2544" s="382">
        <v>0</v>
      </c>
      <c r="W2544" s="382">
        <v>0</v>
      </c>
      <c r="X2544" s="382">
        <v>0</v>
      </c>
      <c r="Y2544" s="382">
        <v>0</v>
      </c>
      <c r="Z2544" s="382">
        <v>1.2692647040270408</v>
      </c>
      <c r="AA2544" s="382">
        <v>0.87167782019632811</v>
      </c>
      <c r="AB2544" s="382">
        <v>0</v>
      </c>
      <c r="AC2544" s="382">
        <v>24.28398504655674</v>
      </c>
      <c r="AD2544" s="382"/>
      <c r="AE2544" s="382"/>
      <c r="AF2544" s="382">
        <v>5.1581843191196688</v>
      </c>
      <c r="AG2544" s="382">
        <v>5.3865911831000703</v>
      </c>
      <c r="AH2544" s="382">
        <v>4</v>
      </c>
      <c r="AI2544" s="382">
        <v>75</v>
      </c>
      <c r="AJ2544" s="382">
        <v>75.921333333333351</v>
      </c>
      <c r="AK2544" s="382">
        <v>15.561680506101023</v>
      </c>
    </row>
    <row r="2545" spans="1:37" ht="15.6">
      <c r="A2545" s="382">
        <v>17</v>
      </c>
      <c r="B2545" s="382">
        <v>246</v>
      </c>
      <c r="C2545" s="382">
        <v>2023</v>
      </c>
      <c r="D2545" s="382">
        <v>6</v>
      </c>
      <c r="E2545" s="382">
        <v>99</v>
      </c>
      <c r="F2545" s="382">
        <v>99</v>
      </c>
      <c r="G2545" s="382">
        <v>99</v>
      </c>
      <c r="H2545" s="382">
        <v>99</v>
      </c>
      <c r="I2545" s="382">
        <v>99</v>
      </c>
      <c r="J2545" s="382">
        <v>999</v>
      </c>
      <c r="K2545" s="382">
        <v>99</v>
      </c>
      <c r="L2545" s="382">
        <v>99</v>
      </c>
      <c r="M2545" s="382">
        <v>6</v>
      </c>
      <c r="N2545" s="382">
        <v>99</v>
      </c>
      <c r="O2545" s="382">
        <v>99</v>
      </c>
      <c r="P2545" s="382">
        <v>99</v>
      </c>
      <c r="Q2545" s="382">
        <v>19</v>
      </c>
      <c r="R2545" s="382">
        <v>106</v>
      </c>
      <c r="S2545" s="382">
        <v>5.8867924528301891</v>
      </c>
      <c r="T2545" s="382">
        <v>6</v>
      </c>
      <c r="U2545" s="382">
        <v>7.6</v>
      </c>
      <c r="V2545" s="382">
        <v>0</v>
      </c>
      <c r="W2545" s="382">
        <v>0</v>
      </c>
      <c r="X2545" s="382">
        <v>0</v>
      </c>
      <c r="Y2545" s="382">
        <v>0</v>
      </c>
      <c r="Z2545" s="382">
        <v>2.0871122959364379</v>
      </c>
      <c r="AA2545" s="382">
        <v>0.90408668307252571</v>
      </c>
      <c r="AB2545" s="382">
        <v>0</v>
      </c>
      <c r="AC2545" s="382">
        <v>26.848036619150367</v>
      </c>
      <c r="AD2545" s="382"/>
      <c r="AE2545" s="382"/>
      <c r="AF2545" s="382">
        <v>7.5230660042583377</v>
      </c>
      <c r="AG2545" s="382">
        <v>7.2918835253758605</v>
      </c>
      <c r="AH2545" s="382">
        <v>0.94339622641509413</v>
      </c>
      <c r="AI2545" s="382">
        <v>106</v>
      </c>
      <c r="AJ2545" s="382">
        <v>78.692452830188714</v>
      </c>
      <c r="AK2545" s="382">
        <v>15.375504015434203</v>
      </c>
    </row>
    <row r="2546" spans="1:37" ht="15.6">
      <c r="A2546" s="382">
        <v>17</v>
      </c>
      <c r="B2546" s="382">
        <v>247</v>
      </c>
      <c r="C2546" s="382">
        <v>2023</v>
      </c>
      <c r="D2546" s="382">
        <v>7</v>
      </c>
      <c r="E2546" s="382">
        <v>99</v>
      </c>
      <c r="F2546" s="382">
        <v>99</v>
      </c>
      <c r="G2546" s="382">
        <v>99</v>
      </c>
      <c r="H2546" s="382">
        <v>99</v>
      </c>
      <c r="I2546" s="382">
        <v>99</v>
      </c>
      <c r="J2546" s="382">
        <v>999</v>
      </c>
      <c r="K2546" s="382">
        <v>99</v>
      </c>
      <c r="L2546" s="382">
        <v>99</v>
      </c>
      <c r="M2546" s="382">
        <v>6</v>
      </c>
      <c r="N2546" s="382">
        <v>99</v>
      </c>
      <c r="O2546" s="382">
        <v>99</v>
      </c>
      <c r="P2546" s="382">
        <v>99</v>
      </c>
      <c r="Q2546" s="382">
        <v>4</v>
      </c>
      <c r="R2546" s="382">
        <v>7</v>
      </c>
      <c r="S2546" s="382">
        <v>5.2857142857142847</v>
      </c>
      <c r="T2546" s="382">
        <v>6</v>
      </c>
      <c r="U2546" s="382">
        <v>9.8714285714285754</v>
      </c>
      <c r="V2546" s="382">
        <v>0</v>
      </c>
      <c r="W2546" s="382">
        <v>0</v>
      </c>
      <c r="X2546" s="382">
        <v>0</v>
      </c>
      <c r="Y2546" s="382">
        <v>0</v>
      </c>
      <c r="Z2546" s="382">
        <v>1.7604498497456269</v>
      </c>
      <c r="AA2546" s="382">
        <v>0.69985421222376709</v>
      </c>
      <c r="AB2546" s="382">
        <v>0</v>
      </c>
      <c r="AC2546" s="382">
        <v>-17.889427270319555</v>
      </c>
      <c r="AD2546" s="382"/>
      <c r="AE2546" s="382"/>
      <c r="AF2546" s="382">
        <v>2.2875816993464055</v>
      </c>
      <c r="AG2546" s="382">
        <v>2.9292072912250977</v>
      </c>
      <c r="AH2546" s="382">
        <v>0</v>
      </c>
      <c r="AI2546" s="382">
        <v>7</v>
      </c>
      <c r="AJ2546" s="382">
        <v>113.82857142857139</v>
      </c>
      <c r="AK2546" s="382">
        <v>7.1932646374604197</v>
      </c>
    </row>
    <row r="2547" spans="1:37" ht="15.6">
      <c r="A2547" s="382">
        <v>17</v>
      </c>
      <c r="B2547" s="382">
        <v>248</v>
      </c>
      <c r="C2547" s="382">
        <v>2023</v>
      </c>
      <c r="D2547" s="382">
        <v>8</v>
      </c>
      <c r="E2547" s="382">
        <v>99</v>
      </c>
      <c r="F2547" s="382">
        <v>99</v>
      </c>
      <c r="G2547" s="382">
        <v>99</v>
      </c>
      <c r="H2547" s="382">
        <v>99</v>
      </c>
      <c r="I2547" s="382">
        <v>99</v>
      </c>
      <c r="J2547" s="382">
        <v>999</v>
      </c>
      <c r="K2547" s="382">
        <v>99</v>
      </c>
      <c r="L2547" s="382">
        <v>99</v>
      </c>
      <c r="M2547" s="382">
        <v>6</v>
      </c>
      <c r="N2547" s="382">
        <v>99</v>
      </c>
      <c r="O2547" s="382">
        <v>99</v>
      </c>
      <c r="P2547" s="382">
        <v>99</v>
      </c>
      <c r="Q2547" s="382">
        <v>5</v>
      </c>
      <c r="R2547" s="382">
        <v>13</v>
      </c>
      <c r="S2547" s="382">
        <v>5.0769230769230784</v>
      </c>
      <c r="T2547" s="382">
        <v>6</v>
      </c>
      <c r="U2547" s="382">
        <v>9.4461538461538428</v>
      </c>
      <c r="V2547" s="382">
        <v>0</v>
      </c>
      <c r="W2547" s="382">
        <v>0</v>
      </c>
      <c r="X2547" s="382">
        <v>0</v>
      </c>
      <c r="Y2547" s="382">
        <v>0</v>
      </c>
      <c r="Z2547" s="382">
        <v>2.4433946702882205</v>
      </c>
      <c r="AA2547" s="382">
        <v>0.61538461538461775</v>
      </c>
      <c r="AB2547" s="382">
        <v>0</v>
      </c>
      <c r="AC2547" s="382">
        <v>29.435718182438944</v>
      </c>
      <c r="AD2547" s="382"/>
      <c r="AE2547" s="382"/>
      <c r="AF2547" s="382">
        <v>1.1294526498696789</v>
      </c>
      <c r="AG2547" s="382">
        <v>1.1569952043114089</v>
      </c>
      <c r="AH2547" s="382">
        <v>0</v>
      </c>
      <c r="AI2547" s="382">
        <v>12</v>
      </c>
      <c r="AJ2547" s="382">
        <v>85.825000000000003</v>
      </c>
      <c r="AK2547" s="382">
        <v>14.146476978526403</v>
      </c>
    </row>
    <row r="2548" spans="1:37" ht="15.6">
      <c r="A2548" s="382">
        <v>17</v>
      </c>
      <c r="B2548" s="382">
        <v>249</v>
      </c>
      <c r="C2548" s="382">
        <v>2023</v>
      </c>
      <c r="D2548" s="382">
        <v>9</v>
      </c>
      <c r="E2548" s="382">
        <v>99</v>
      </c>
      <c r="F2548" s="382">
        <v>99</v>
      </c>
      <c r="G2548" s="382">
        <v>99</v>
      </c>
      <c r="H2548" s="382">
        <v>99</v>
      </c>
      <c r="I2548" s="382">
        <v>99</v>
      </c>
      <c r="J2548" s="382">
        <v>999</v>
      </c>
      <c r="K2548" s="382">
        <v>99</v>
      </c>
      <c r="L2548" s="382">
        <v>99</v>
      </c>
      <c r="M2548" s="382">
        <v>6</v>
      </c>
      <c r="N2548" s="382">
        <v>99</v>
      </c>
      <c r="O2548" s="382">
        <v>99</v>
      </c>
      <c r="P2548" s="382">
        <v>99</v>
      </c>
      <c r="Q2548" s="382">
        <v>21</v>
      </c>
      <c r="R2548" s="382">
        <v>62</v>
      </c>
      <c r="S2548" s="382">
        <v>5.790322580645161</v>
      </c>
      <c r="T2548" s="382">
        <v>6</v>
      </c>
      <c r="U2548" s="382">
        <v>12.95483870967742</v>
      </c>
      <c r="V2548" s="382">
        <v>0</v>
      </c>
      <c r="W2548" s="382">
        <v>0</v>
      </c>
      <c r="X2548" s="382">
        <v>12.90322580645161</v>
      </c>
      <c r="Y2548" s="382">
        <v>1.6129032258064513</v>
      </c>
      <c r="Z2548" s="382">
        <v>3.124186470590002</v>
      </c>
      <c r="AA2548" s="382">
        <v>0.98598398165019019</v>
      </c>
      <c r="AB2548" s="382">
        <v>0</v>
      </c>
      <c r="AC2548" s="382">
        <v>0.89687998229486943</v>
      </c>
      <c r="AD2548" s="382"/>
      <c r="AE2548" s="382"/>
      <c r="AF2548" s="382">
        <v>3.1664964249233911</v>
      </c>
      <c r="AG2548" s="382">
        <v>3.9734640671610406</v>
      </c>
      <c r="AH2548" s="382">
        <v>0</v>
      </c>
      <c r="AI2548" s="382">
        <v>38</v>
      </c>
      <c r="AJ2548" s="382">
        <v>91.197368421052673</v>
      </c>
      <c r="AK2548" s="382">
        <v>15.42979254124289</v>
      </c>
    </row>
    <row r="2549" spans="1:37" ht="15.6">
      <c r="A2549" s="382">
        <v>17</v>
      </c>
      <c r="B2549" s="382">
        <v>250</v>
      </c>
      <c r="C2549" s="382">
        <v>2023</v>
      </c>
      <c r="D2549" s="382">
        <v>10</v>
      </c>
      <c r="E2549" s="382">
        <v>99</v>
      </c>
      <c r="F2549" s="382">
        <v>99</v>
      </c>
      <c r="G2549" s="382">
        <v>99</v>
      </c>
      <c r="H2549" s="382">
        <v>99</v>
      </c>
      <c r="I2549" s="382">
        <v>99</v>
      </c>
      <c r="J2549" s="382">
        <v>999</v>
      </c>
      <c r="K2549" s="382">
        <v>99</v>
      </c>
      <c r="L2549" s="382">
        <v>99</v>
      </c>
      <c r="M2549" s="382">
        <v>6</v>
      </c>
      <c r="N2549" s="382">
        <v>99</v>
      </c>
      <c r="O2549" s="382">
        <v>99</v>
      </c>
      <c r="P2549" s="382">
        <v>99</v>
      </c>
      <c r="Q2549" s="382">
        <v>29</v>
      </c>
      <c r="R2549" s="382">
        <v>108</v>
      </c>
      <c r="S2549" s="382">
        <v>5.7592592592592604</v>
      </c>
      <c r="T2549" s="382">
        <v>6</v>
      </c>
      <c r="U2549" s="382">
        <v>10.224074074074077</v>
      </c>
      <c r="V2549" s="382">
        <v>0</v>
      </c>
      <c r="W2549" s="382">
        <v>0</v>
      </c>
      <c r="X2549" s="382">
        <v>1.8518518518518521</v>
      </c>
      <c r="Y2549" s="382">
        <v>0</v>
      </c>
      <c r="Z2549" s="382">
        <v>2.3773183760656997</v>
      </c>
      <c r="AA2549" s="382">
        <v>0.76823957454413183</v>
      </c>
      <c r="AB2549" s="382">
        <v>0</v>
      </c>
      <c r="AC2549" s="382">
        <v>40.115390757333849</v>
      </c>
      <c r="AD2549" s="382"/>
      <c r="AE2549" s="382"/>
      <c r="AF2549" s="382">
        <v>5.2173913043478253</v>
      </c>
      <c r="AG2549" s="382">
        <v>5.2090802732384764</v>
      </c>
      <c r="AH2549" s="382">
        <v>0.92592592592592604</v>
      </c>
      <c r="AI2549" s="382">
        <v>104</v>
      </c>
      <c r="AJ2549" s="382">
        <v>87.11442307692306</v>
      </c>
      <c r="AK2549" s="382">
        <v>15.070698987465628</v>
      </c>
    </row>
    <row r="2550" spans="1:37" ht="15.6">
      <c r="A2550" s="382">
        <v>17</v>
      </c>
      <c r="B2550" s="382">
        <v>251</v>
      </c>
      <c r="C2550" s="382">
        <v>2023</v>
      </c>
      <c r="D2550" s="382">
        <v>11</v>
      </c>
      <c r="E2550" s="382">
        <v>99</v>
      </c>
      <c r="F2550" s="382">
        <v>99</v>
      </c>
      <c r="G2550" s="382">
        <v>99</v>
      </c>
      <c r="H2550" s="382">
        <v>99</v>
      </c>
      <c r="I2550" s="382">
        <v>99</v>
      </c>
      <c r="J2550" s="382">
        <v>999</v>
      </c>
      <c r="K2550" s="382">
        <v>99</v>
      </c>
      <c r="L2550" s="382">
        <v>99</v>
      </c>
      <c r="M2550" s="382">
        <v>6</v>
      </c>
      <c r="N2550" s="382">
        <v>99</v>
      </c>
      <c r="O2550" s="382">
        <v>99</v>
      </c>
      <c r="P2550" s="382">
        <v>99</v>
      </c>
      <c r="Q2550" s="382">
        <v>13</v>
      </c>
      <c r="R2550" s="382">
        <v>20</v>
      </c>
      <c r="S2550" s="382">
        <v>6.45</v>
      </c>
      <c r="T2550" s="382">
        <v>6</v>
      </c>
      <c r="U2550" s="382">
        <v>11.129999999999997</v>
      </c>
      <c r="V2550" s="382">
        <v>0</v>
      </c>
      <c r="W2550" s="382">
        <v>0</v>
      </c>
      <c r="X2550" s="382">
        <v>0</v>
      </c>
      <c r="Y2550" s="382">
        <v>0</v>
      </c>
      <c r="Z2550" s="382">
        <v>2.1489765005695221</v>
      </c>
      <c r="AA2550" s="382">
        <v>1.2031209415515975</v>
      </c>
      <c r="AB2550" s="382">
        <v>0</v>
      </c>
      <c r="AC2550" s="382">
        <v>31.193450621170975</v>
      </c>
      <c r="AD2550" s="382"/>
      <c r="AE2550" s="382"/>
      <c r="AF2550" s="382">
        <v>1.9980019980019983</v>
      </c>
      <c r="AG2550" s="382">
        <v>2.1556399132321031</v>
      </c>
      <c r="AH2550" s="382">
        <v>10</v>
      </c>
      <c r="AI2550" s="382">
        <v>19</v>
      </c>
      <c r="AJ2550" s="382">
        <v>89.357894736842113</v>
      </c>
      <c r="AK2550" s="382">
        <v>15.282357541588556</v>
      </c>
    </row>
    <row r="2551" spans="1:37" ht="15.6">
      <c r="A2551" s="382">
        <v>17</v>
      </c>
      <c r="B2551" s="382">
        <v>252</v>
      </c>
      <c r="C2551" s="382">
        <v>2023</v>
      </c>
      <c r="D2551" s="382">
        <v>12</v>
      </c>
      <c r="E2551" s="382">
        <v>99</v>
      </c>
      <c r="F2551" s="382">
        <v>99</v>
      </c>
      <c r="G2551" s="382">
        <v>99</v>
      </c>
      <c r="H2551" s="382">
        <v>99</v>
      </c>
      <c r="I2551" s="382">
        <v>99</v>
      </c>
      <c r="J2551" s="382">
        <v>999</v>
      </c>
      <c r="K2551" s="382">
        <v>99</v>
      </c>
      <c r="L2551" s="382">
        <v>99</v>
      </c>
      <c r="M2551" s="382">
        <v>6</v>
      </c>
      <c r="N2551" s="382">
        <v>99</v>
      </c>
      <c r="O2551" s="382">
        <v>99</v>
      </c>
      <c r="P2551" s="382">
        <v>99</v>
      </c>
      <c r="Q2551" s="382">
        <v>1</v>
      </c>
      <c r="R2551" s="382">
        <v>1</v>
      </c>
      <c r="S2551" s="382">
        <v>8</v>
      </c>
      <c r="T2551" s="382">
        <v>6</v>
      </c>
      <c r="U2551" s="382">
        <v>12.3</v>
      </c>
      <c r="V2551" s="382">
        <v>0</v>
      </c>
      <c r="W2551" s="382">
        <v>0</v>
      </c>
      <c r="X2551" s="382">
        <v>0</v>
      </c>
      <c r="Y2551" s="382">
        <v>0</v>
      </c>
      <c r="Z2551" s="382">
        <v>0</v>
      </c>
      <c r="AA2551" s="382">
        <v>0</v>
      </c>
      <c r="AB2551" s="382">
        <v>0</v>
      </c>
      <c r="AC2551" s="382"/>
      <c r="AD2551" s="382"/>
      <c r="AE2551" s="382"/>
      <c r="AF2551" s="382">
        <v>1.0101010101010102</v>
      </c>
      <c r="AG2551" s="382">
        <v>1.2660833762223369</v>
      </c>
      <c r="AH2551" s="382">
        <v>0</v>
      </c>
      <c r="AI2551" s="382">
        <v>1</v>
      </c>
      <c r="AJ2551" s="382">
        <v>90</v>
      </c>
      <c r="AK2551" s="382">
        <v>16.872427983539101</v>
      </c>
    </row>
    <row r="2552" spans="1:37" ht="15.6">
      <c r="A2552" s="382">
        <v>17</v>
      </c>
      <c r="B2552" s="382">
        <v>253</v>
      </c>
      <c r="C2552" s="382">
        <v>2023</v>
      </c>
      <c r="D2552" s="382">
        <v>1</v>
      </c>
      <c r="E2552" s="382">
        <v>99</v>
      </c>
      <c r="F2552" s="382">
        <v>99</v>
      </c>
      <c r="G2552" s="382">
        <v>99</v>
      </c>
      <c r="H2552" s="382">
        <v>99</v>
      </c>
      <c r="I2552" s="382">
        <v>99</v>
      </c>
      <c r="J2552" s="382">
        <v>999</v>
      </c>
      <c r="K2552" s="382">
        <v>99</v>
      </c>
      <c r="L2552" s="382">
        <v>99</v>
      </c>
      <c r="M2552" s="382">
        <v>7</v>
      </c>
      <c r="N2552" s="382">
        <v>99</v>
      </c>
      <c r="O2552" s="382">
        <v>99</v>
      </c>
      <c r="P2552" s="382">
        <v>99</v>
      </c>
      <c r="Q2552" s="382"/>
      <c r="R2552" s="382">
        <v>0</v>
      </c>
      <c r="S2552" s="382"/>
      <c r="T2552" s="382"/>
      <c r="U2552" s="382"/>
      <c r="V2552" s="382"/>
      <c r="W2552" s="382"/>
      <c r="X2552" s="382"/>
      <c r="Y2552" s="382"/>
      <c r="Z2552" s="382"/>
      <c r="AA2552" s="382"/>
      <c r="AB2552" s="382"/>
      <c r="AC2552" s="382"/>
      <c r="AD2552" s="382"/>
      <c r="AE2552" s="382"/>
      <c r="AF2552" s="382"/>
      <c r="AG2552" s="382"/>
      <c r="AH2552" s="382"/>
      <c r="AI2552" s="382"/>
    </row>
    <row r="2553" spans="1:37" ht="15.6">
      <c r="A2553" s="382">
        <v>17</v>
      </c>
      <c r="B2553" s="382">
        <v>254</v>
      </c>
      <c r="C2553" s="382">
        <v>2023</v>
      </c>
      <c r="D2553" s="382">
        <v>2</v>
      </c>
      <c r="E2553" s="382">
        <v>99</v>
      </c>
      <c r="F2553" s="382">
        <v>99</v>
      </c>
      <c r="G2553" s="382">
        <v>99</v>
      </c>
      <c r="H2553" s="382">
        <v>99</v>
      </c>
      <c r="I2553" s="382">
        <v>99</v>
      </c>
      <c r="J2553" s="382">
        <v>999</v>
      </c>
      <c r="K2553" s="382">
        <v>99</v>
      </c>
      <c r="L2553" s="382">
        <v>99</v>
      </c>
      <c r="M2553" s="382">
        <v>7</v>
      </c>
      <c r="N2553" s="382">
        <v>99</v>
      </c>
      <c r="O2553" s="382">
        <v>99</v>
      </c>
      <c r="P2553" s="382">
        <v>99</v>
      </c>
      <c r="Q2553" s="382"/>
      <c r="R2553" s="382">
        <v>0</v>
      </c>
      <c r="S2553" s="382"/>
      <c r="T2553" s="382"/>
      <c r="U2553" s="382"/>
      <c r="V2553" s="382"/>
      <c r="W2553" s="382"/>
      <c r="X2553" s="382"/>
      <c r="Y2553" s="382"/>
      <c r="Z2553" s="382"/>
      <c r="AA2553" s="382"/>
      <c r="AB2553" s="382"/>
      <c r="AC2553" s="382"/>
      <c r="AD2553" s="382"/>
      <c r="AE2553" s="382"/>
      <c r="AF2553" s="382"/>
      <c r="AG2553" s="382"/>
      <c r="AH2553" s="382"/>
      <c r="AI2553" s="382"/>
    </row>
    <row r="2554" spans="1:37" ht="15.6">
      <c r="A2554" s="382">
        <v>17</v>
      </c>
      <c r="B2554" s="382">
        <v>255</v>
      </c>
      <c r="C2554" s="382">
        <v>2023</v>
      </c>
      <c r="D2554" s="382">
        <v>3</v>
      </c>
      <c r="E2554" s="382">
        <v>99</v>
      </c>
      <c r="F2554" s="382">
        <v>99</v>
      </c>
      <c r="G2554" s="382">
        <v>99</v>
      </c>
      <c r="H2554" s="382">
        <v>99</v>
      </c>
      <c r="I2554" s="382">
        <v>99</v>
      </c>
      <c r="J2554" s="382">
        <v>999</v>
      </c>
      <c r="K2554" s="382">
        <v>99</v>
      </c>
      <c r="L2554" s="382">
        <v>99</v>
      </c>
      <c r="M2554" s="382">
        <v>7</v>
      </c>
      <c r="N2554" s="382">
        <v>99</v>
      </c>
      <c r="O2554" s="382">
        <v>99</v>
      </c>
      <c r="P2554" s="382">
        <v>99</v>
      </c>
      <c r="Q2554" s="382"/>
      <c r="R2554" s="382">
        <v>0</v>
      </c>
      <c r="S2554" s="382"/>
      <c r="T2554" s="382"/>
      <c r="U2554" s="382"/>
      <c r="V2554" s="382"/>
      <c r="W2554" s="382"/>
      <c r="X2554" s="382"/>
      <c r="Y2554" s="382"/>
      <c r="Z2554" s="382"/>
      <c r="AA2554" s="382"/>
      <c r="AB2554" s="382"/>
      <c r="AC2554" s="382"/>
      <c r="AD2554" s="382"/>
      <c r="AE2554" s="382"/>
      <c r="AF2554" s="382"/>
      <c r="AG2554" s="382"/>
      <c r="AH2554" s="382"/>
      <c r="AI2554" s="382"/>
    </row>
    <row r="2555" spans="1:37" ht="15.6">
      <c r="A2555" s="382">
        <v>17</v>
      </c>
      <c r="B2555" s="382">
        <v>256</v>
      </c>
      <c r="C2555" s="382">
        <v>2023</v>
      </c>
      <c r="D2555" s="382">
        <v>4</v>
      </c>
      <c r="E2555" s="382">
        <v>99</v>
      </c>
      <c r="F2555" s="382">
        <v>99</v>
      </c>
      <c r="G2555" s="382">
        <v>99</v>
      </c>
      <c r="H2555" s="382">
        <v>99</v>
      </c>
      <c r="I2555" s="382">
        <v>99</v>
      </c>
      <c r="J2555" s="382">
        <v>999</v>
      </c>
      <c r="K2555" s="382">
        <v>99</v>
      </c>
      <c r="L2555" s="382">
        <v>99</v>
      </c>
      <c r="M2555" s="382">
        <v>7</v>
      </c>
      <c r="N2555" s="382">
        <v>99</v>
      </c>
      <c r="O2555" s="382">
        <v>99</v>
      </c>
      <c r="P2555" s="382">
        <v>99</v>
      </c>
      <c r="Q2555" s="382">
        <v>1</v>
      </c>
      <c r="R2555" s="382">
        <v>1</v>
      </c>
      <c r="S2555" s="382">
        <v>8</v>
      </c>
      <c r="T2555" s="382">
        <v>7</v>
      </c>
      <c r="U2555" s="382">
        <v>13.8</v>
      </c>
      <c r="V2555" s="382">
        <v>0</v>
      </c>
      <c r="W2555" s="382">
        <v>0</v>
      </c>
      <c r="X2555" s="382">
        <v>0</v>
      </c>
      <c r="Y2555" s="382">
        <v>0</v>
      </c>
      <c r="Z2555" s="382">
        <v>0</v>
      </c>
      <c r="AA2555" s="382">
        <v>0</v>
      </c>
      <c r="AB2555" s="382">
        <v>0</v>
      </c>
      <c r="AC2555" s="382"/>
      <c r="AD2555" s="382"/>
      <c r="AE2555" s="382"/>
      <c r="AF2555" s="382">
        <v>3.6350418029807346E-2</v>
      </c>
      <c r="AG2555" s="382">
        <v>7.7806971053551499E-2</v>
      </c>
      <c r="AH2555" s="382">
        <v>0</v>
      </c>
      <c r="AI2555" s="382">
        <v>1</v>
      </c>
      <c r="AJ2555">
        <v>93.8</v>
      </c>
      <c r="AK2555">
        <v>16.721320504684549</v>
      </c>
    </row>
    <row r="2556" spans="1:37" ht="15.6">
      <c r="A2556" s="382">
        <v>17</v>
      </c>
      <c r="B2556" s="382">
        <v>257</v>
      </c>
      <c r="C2556" s="382">
        <v>2023</v>
      </c>
      <c r="D2556" s="382">
        <v>5</v>
      </c>
      <c r="E2556" s="382">
        <v>99</v>
      </c>
      <c r="F2556" s="382">
        <v>99</v>
      </c>
      <c r="G2556" s="382">
        <v>99</v>
      </c>
      <c r="H2556" s="382">
        <v>99</v>
      </c>
      <c r="I2556" s="382">
        <v>99</v>
      </c>
      <c r="J2556" s="382">
        <v>999</v>
      </c>
      <c r="K2556" s="382">
        <v>99</v>
      </c>
      <c r="L2556" s="382">
        <v>99</v>
      </c>
      <c r="M2556" s="382">
        <v>7</v>
      </c>
      <c r="N2556" s="382">
        <v>99</v>
      </c>
      <c r="O2556" s="382">
        <v>99</v>
      </c>
      <c r="P2556" s="382">
        <v>99</v>
      </c>
      <c r="Q2556" s="382">
        <v>8</v>
      </c>
      <c r="R2556" s="382">
        <v>52</v>
      </c>
      <c r="S2556" s="382">
        <v>6.5769230769230758</v>
      </c>
      <c r="T2556" s="382">
        <v>7</v>
      </c>
      <c r="U2556" s="382">
        <v>7.6173076923076897</v>
      </c>
      <c r="V2556" s="382">
        <v>0</v>
      </c>
      <c r="W2556" s="382">
        <v>0</v>
      </c>
      <c r="X2556" s="382">
        <v>0</v>
      </c>
      <c r="Y2556" s="382">
        <v>0</v>
      </c>
      <c r="Z2556" s="382">
        <v>1.679024574182898</v>
      </c>
      <c r="AA2556" s="382">
        <v>1.0803516850144759</v>
      </c>
      <c r="AB2556" s="382">
        <v>0</v>
      </c>
      <c r="AC2556" s="382">
        <v>56.698568668178254</v>
      </c>
      <c r="AD2556" s="382"/>
      <c r="AE2556" s="382"/>
      <c r="AF2556" s="382">
        <v>3.5763411279229707</v>
      </c>
      <c r="AG2556" s="382">
        <v>4.1526445457881209</v>
      </c>
      <c r="AH2556" s="382">
        <v>0</v>
      </c>
      <c r="AI2556" s="382">
        <v>52</v>
      </c>
      <c r="AJ2556">
        <v>77.142307692307682</v>
      </c>
      <c r="AK2556">
        <v>16.356882981337456</v>
      </c>
    </row>
    <row r="2557" spans="1:37" ht="15.6">
      <c r="A2557" s="382">
        <v>17</v>
      </c>
      <c r="B2557" s="382">
        <v>258</v>
      </c>
      <c r="C2557" s="382">
        <v>2023</v>
      </c>
      <c r="D2557" s="382">
        <v>6</v>
      </c>
      <c r="E2557" s="382">
        <v>99</v>
      </c>
      <c r="F2557" s="382">
        <v>99</v>
      </c>
      <c r="G2557" s="382">
        <v>99</v>
      </c>
      <c r="H2557" s="382">
        <v>99</v>
      </c>
      <c r="I2557" s="382">
        <v>99</v>
      </c>
      <c r="J2557" s="382">
        <v>999</v>
      </c>
      <c r="K2557" s="382">
        <v>99</v>
      </c>
      <c r="L2557" s="382">
        <v>99</v>
      </c>
      <c r="M2557" s="382">
        <v>7</v>
      </c>
      <c r="N2557" s="382">
        <v>99</v>
      </c>
      <c r="O2557" s="382">
        <v>99</v>
      </c>
      <c r="P2557" s="382">
        <v>99</v>
      </c>
      <c r="Q2557" s="382">
        <v>15</v>
      </c>
      <c r="R2557" s="382">
        <v>48</v>
      </c>
      <c r="S2557" s="382">
        <v>6.395833333333333</v>
      </c>
      <c r="T2557" s="382">
        <v>7</v>
      </c>
      <c r="U2557" s="382">
        <v>8.9916666666666636</v>
      </c>
      <c r="V2557" s="382">
        <v>0</v>
      </c>
      <c r="W2557" s="382">
        <v>0</v>
      </c>
      <c r="X2557" s="382">
        <v>0</v>
      </c>
      <c r="Y2557" s="382">
        <v>0</v>
      </c>
      <c r="Z2557" s="382">
        <v>2.3200963820975713</v>
      </c>
      <c r="AA2557" s="382">
        <v>1.0356073768030507</v>
      </c>
      <c r="AB2557" s="382">
        <v>0</v>
      </c>
      <c r="AC2557" s="382">
        <v>48.520176432159261</v>
      </c>
      <c r="AD2557" s="382"/>
      <c r="AE2557" s="382"/>
      <c r="AF2557" s="382">
        <v>3.406671398154721</v>
      </c>
      <c r="AG2557" s="382">
        <v>3.9066247884213272</v>
      </c>
      <c r="AH2557" s="382">
        <v>0</v>
      </c>
      <c r="AI2557" s="382">
        <v>48</v>
      </c>
      <c r="AJ2557">
        <v>81.485416666666652</v>
      </c>
      <c r="AK2557">
        <v>16.308427851480644</v>
      </c>
    </row>
    <row r="2558" spans="1:37" ht="15.6">
      <c r="A2558" s="382">
        <v>17</v>
      </c>
      <c r="B2558" s="382">
        <v>259</v>
      </c>
      <c r="C2558" s="382">
        <v>2023</v>
      </c>
      <c r="D2558" s="382">
        <v>7</v>
      </c>
      <c r="E2558" s="382">
        <v>99</v>
      </c>
      <c r="F2558" s="382">
        <v>99</v>
      </c>
      <c r="G2558" s="382">
        <v>99</v>
      </c>
      <c r="H2558" s="382">
        <v>99</v>
      </c>
      <c r="I2558" s="382">
        <v>99</v>
      </c>
      <c r="J2558" s="382">
        <v>999</v>
      </c>
      <c r="K2558" s="382">
        <v>99</v>
      </c>
      <c r="L2558" s="382">
        <v>99</v>
      </c>
      <c r="M2558" s="382">
        <v>7</v>
      </c>
      <c r="N2558" s="382">
        <v>99</v>
      </c>
      <c r="O2558" s="382">
        <v>99</v>
      </c>
      <c r="P2558" s="382">
        <v>99</v>
      </c>
      <c r="Q2558" s="382">
        <v>4</v>
      </c>
      <c r="R2558" s="382">
        <v>14</v>
      </c>
      <c r="S2558" s="382">
        <v>5.7857142857142847</v>
      </c>
      <c r="T2558" s="382">
        <v>7</v>
      </c>
      <c r="U2558" s="382">
        <v>8.9499999999999993</v>
      </c>
      <c r="V2558" s="382">
        <v>0</v>
      </c>
      <c r="W2558" s="382">
        <v>0</v>
      </c>
      <c r="X2558" s="382">
        <v>0</v>
      </c>
      <c r="Y2558" s="382">
        <v>0</v>
      </c>
      <c r="Z2558" s="382">
        <v>1.9995535215928315</v>
      </c>
      <c r="AA2558" s="382">
        <v>0.77261813045657057</v>
      </c>
      <c r="AB2558" s="382">
        <v>0</v>
      </c>
      <c r="AC2558" s="382">
        <v>15.488838193857754</v>
      </c>
      <c r="AD2558" s="382"/>
      <c r="AE2558" s="382"/>
      <c r="AF2558" s="382">
        <v>4.5751633986928111</v>
      </c>
      <c r="AG2558" s="382">
        <v>5.3115727002967379</v>
      </c>
      <c r="AH2558" s="382">
        <v>0</v>
      </c>
      <c r="AI2558" s="382">
        <v>14</v>
      </c>
      <c r="AJ2558">
        <v>117.67142857142868</v>
      </c>
      <c r="AK2558">
        <v>5.4893181499516679</v>
      </c>
    </row>
    <row r="2559" spans="1:37" ht="15.6">
      <c r="A2559" s="382">
        <v>17</v>
      </c>
      <c r="B2559" s="382">
        <v>260</v>
      </c>
      <c r="C2559" s="382">
        <v>2023</v>
      </c>
      <c r="D2559" s="382">
        <v>8</v>
      </c>
      <c r="E2559" s="382">
        <v>99</v>
      </c>
      <c r="F2559" s="382">
        <v>99</v>
      </c>
      <c r="G2559" s="382">
        <v>99</v>
      </c>
      <c r="H2559" s="382">
        <v>99</v>
      </c>
      <c r="I2559" s="382">
        <v>99</v>
      </c>
      <c r="J2559" s="382">
        <v>999</v>
      </c>
      <c r="K2559" s="382">
        <v>99</v>
      </c>
      <c r="L2559" s="382">
        <v>99</v>
      </c>
      <c r="M2559" s="382">
        <v>7</v>
      </c>
      <c r="N2559" s="382">
        <v>99</v>
      </c>
      <c r="O2559" s="382">
        <v>99</v>
      </c>
      <c r="P2559" s="382">
        <v>99</v>
      </c>
      <c r="Q2559" s="382">
        <v>6</v>
      </c>
      <c r="R2559" s="382">
        <v>16</v>
      </c>
      <c r="S2559" s="382">
        <v>5.3125</v>
      </c>
      <c r="T2559" s="382">
        <v>7</v>
      </c>
      <c r="U2559" s="382">
        <v>10.268750000000001</v>
      </c>
      <c r="V2559" s="382">
        <v>0</v>
      </c>
      <c r="W2559" s="382">
        <v>0</v>
      </c>
      <c r="X2559" s="382">
        <v>6.25</v>
      </c>
      <c r="Y2559" s="382">
        <v>0</v>
      </c>
      <c r="Z2559" s="382">
        <v>3.2719869250197178</v>
      </c>
      <c r="AA2559" s="382">
        <v>0.84548432865429246</v>
      </c>
      <c r="AB2559" s="382">
        <v>0</v>
      </c>
      <c r="AC2559" s="382">
        <v>31.304632232301877</v>
      </c>
      <c r="AD2559" s="382"/>
      <c r="AE2559" s="382"/>
      <c r="AF2559" s="382">
        <v>1.3900955690703738</v>
      </c>
      <c r="AG2559" s="382">
        <v>1.5479992839443364</v>
      </c>
      <c r="AH2559" s="382">
        <v>0</v>
      </c>
      <c r="AI2559" s="382">
        <v>14</v>
      </c>
      <c r="AJ2559">
        <v>86.264285714285748</v>
      </c>
      <c r="AK2559">
        <v>14.381265190093304</v>
      </c>
    </row>
    <row r="2560" spans="1:37" ht="15.6">
      <c r="A2560" s="382">
        <v>17</v>
      </c>
      <c r="B2560" s="382">
        <v>261</v>
      </c>
      <c r="C2560" s="382">
        <v>2023</v>
      </c>
      <c r="D2560" s="382">
        <v>9</v>
      </c>
      <c r="E2560" s="382">
        <v>99</v>
      </c>
      <c r="F2560" s="382">
        <v>99</v>
      </c>
      <c r="G2560" s="382">
        <v>99</v>
      </c>
      <c r="H2560" s="382">
        <v>99</v>
      </c>
      <c r="I2560" s="382">
        <v>99</v>
      </c>
      <c r="J2560" s="382">
        <v>999</v>
      </c>
      <c r="K2560" s="382">
        <v>99</v>
      </c>
      <c r="L2560" s="382">
        <v>99</v>
      </c>
      <c r="M2560" s="382">
        <v>7</v>
      </c>
      <c r="N2560" s="382">
        <v>99</v>
      </c>
      <c r="O2560" s="382">
        <v>99</v>
      </c>
      <c r="P2560" s="382">
        <v>99</v>
      </c>
      <c r="Q2560" s="382">
        <v>13</v>
      </c>
      <c r="R2560" s="382">
        <v>22</v>
      </c>
      <c r="S2560" s="382">
        <v>6.1363636363636367</v>
      </c>
      <c r="T2560" s="382">
        <v>7</v>
      </c>
      <c r="U2560" s="382">
        <v>13.904545454545456</v>
      </c>
      <c r="V2560" s="382">
        <v>0</v>
      </c>
      <c r="W2560" s="382">
        <v>0</v>
      </c>
      <c r="X2560" s="382">
        <v>27.272727272727277</v>
      </c>
      <c r="Y2560" s="382">
        <v>0</v>
      </c>
      <c r="Z2560" s="382">
        <v>2.9459490325664652</v>
      </c>
      <c r="AA2560" s="382">
        <v>0.9674453024451235</v>
      </c>
      <c r="AB2560" s="382">
        <v>0</v>
      </c>
      <c r="AC2560" s="382">
        <v>-14.535077984666918</v>
      </c>
      <c r="AD2560" s="382"/>
      <c r="AE2560" s="382"/>
      <c r="AF2560" s="382">
        <v>1.1235955056179776</v>
      </c>
      <c r="AG2560" s="382">
        <v>1.5133001221919349</v>
      </c>
      <c r="AH2560" s="382">
        <v>0</v>
      </c>
      <c r="AI2560" s="382">
        <v>11</v>
      </c>
      <c r="AJ2560">
        <v>89.7</v>
      </c>
      <c r="AK2560">
        <v>17.699682581990061</v>
      </c>
    </row>
    <row r="2561" spans="1:37" ht="15.6">
      <c r="A2561" s="382">
        <v>17</v>
      </c>
      <c r="B2561" s="382">
        <v>262</v>
      </c>
      <c r="C2561" s="382">
        <v>2023</v>
      </c>
      <c r="D2561" s="382">
        <v>10</v>
      </c>
      <c r="E2561" s="382">
        <v>99</v>
      </c>
      <c r="F2561" s="382">
        <v>99</v>
      </c>
      <c r="G2561" s="382">
        <v>99</v>
      </c>
      <c r="H2561" s="382">
        <v>99</v>
      </c>
      <c r="I2561" s="382">
        <v>99</v>
      </c>
      <c r="J2561" s="382">
        <v>999</v>
      </c>
      <c r="K2561" s="382">
        <v>99</v>
      </c>
      <c r="L2561" s="382">
        <v>99</v>
      </c>
      <c r="M2561" s="382">
        <v>7</v>
      </c>
      <c r="N2561" s="382">
        <v>99</v>
      </c>
      <c r="O2561" s="382">
        <v>99</v>
      </c>
      <c r="P2561" s="382">
        <v>99</v>
      </c>
      <c r="Q2561" s="382">
        <v>17</v>
      </c>
      <c r="R2561" s="382">
        <v>60</v>
      </c>
      <c r="S2561" s="382">
        <v>6.2166666666666668</v>
      </c>
      <c r="T2561" s="382">
        <v>7</v>
      </c>
      <c r="U2561" s="382">
        <v>11.47833333333333</v>
      </c>
      <c r="V2561" s="382">
        <v>0</v>
      </c>
      <c r="W2561" s="382">
        <v>0</v>
      </c>
      <c r="X2561" s="382">
        <v>3.3333333333333344</v>
      </c>
      <c r="Y2561" s="382">
        <v>0</v>
      </c>
      <c r="Z2561" s="382">
        <v>2.2857596597678902</v>
      </c>
      <c r="AA2561" s="382">
        <v>0.96767189113298635</v>
      </c>
      <c r="AB2561" s="382">
        <v>0</v>
      </c>
      <c r="AC2561" s="382">
        <v>23.420402714599255</v>
      </c>
      <c r="AD2561" s="382"/>
      <c r="AE2561" s="382"/>
      <c r="AF2561" s="382">
        <v>2.8985507246376807</v>
      </c>
      <c r="AG2561" s="382">
        <v>3.2489527116277306</v>
      </c>
      <c r="AH2561" s="382">
        <v>1.6666666666666672</v>
      </c>
      <c r="AI2561" s="382">
        <v>58</v>
      </c>
      <c r="AJ2561">
        <v>89.660344827586187</v>
      </c>
      <c r="AK2561">
        <v>15.705776264707691</v>
      </c>
    </row>
    <row r="2562" spans="1:37" ht="15.6">
      <c r="A2562" s="382">
        <v>17</v>
      </c>
      <c r="B2562" s="382">
        <v>263</v>
      </c>
      <c r="C2562" s="382">
        <v>2023</v>
      </c>
      <c r="D2562" s="382">
        <v>11</v>
      </c>
      <c r="E2562" s="382">
        <v>99</v>
      </c>
      <c r="F2562" s="382">
        <v>99</v>
      </c>
      <c r="G2562" s="382">
        <v>99</v>
      </c>
      <c r="H2562" s="382">
        <v>99</v>
      </c>
      <c r="I2562" s="382">
        <v>99</v>
      </c>
      <c r="J2562" s="382">
        <v>999</v>
      </c>
      <c r="K2562" s="382">
        <v>99</v>
      </c>
      <c r="L2562" s="382">
        <v>99</v>
      </c>
      <c r="M2562" s="382">
        <v>7</v>
      </c>
      <c r="N2562" s="382">
        <v>99</v>
      </c>
      <c r="O2562" s="382">
        <v>99</v>
      </c>
      <c r="P2562" s="382">
        <v>99</v>
      </c>
      <c r="Q2562" s="382">
        <v>8</v>
      </c>
      <c r="R2562" s="382">
        <v>13</v>
      </c>
      <c r="S2562" s="382">
        <v>5.8461538461538476</v>
      </c>
      <c r="T2562" s="382">
        <v>7</v>
      </c>
      <c r="U2562" s="382">
        <v>11.207692307692303</v>
      </c>
      <c r="V2562" s="382">
        <v>0</v>
      </c>
      <c r="W2562" s="382">
        <v>0</v>
      </c>
      <c r="X2562" s="382">
        <v>7.6923076923076898</v>
      </c>
      <c r="Y2562" s="382">
        <v>0</v>
      </c>
      <c r="Z2562" s="382">
        <v>2.1164053481394225</v>
      </c>
      <c r="AA2562" s="382">
        <v>0.76923076923077438</v>
      </c>
      <c r="AB2562" s="382">
        <v>0</v>
      </c>
      <c r="AC2562" s="382">
        <v>27.005151070938552</v>
      </c>
      <c r="AD2562" s="382"/>
      <c r="AE2562" s="382"/>
      <c r="AF2562" s="382">
        <v>1.2987012987012985</v>
      </c>
      <c r="AG2562" s="382">
        <v>1.4109466997211035</v>
      </c>
      <c r="AH2562" s="382">
        <v>7.6923076923076898</v>
      </c>
      <c r="AI2562" s="382">
        <v>12</v>
      </c>
      <c r="AJ2562">
        <v>89.508333333333312</v>
      </c>
      <c r="AK2562">
        <v>15.398775791171069</v>
      </c>
    </row>
    <row r="2563" spans="1:37" ht="15.6">
      <c r="A2563" s="382">
        <v>17</v>
      </c>
      <c r="B2563" s="382">
        <v>264</v>
      </c>
      <c r="C2563" s="382">
        <v>2023</v>
      </c>
      <c r="D2563" s="382">
        <v>12</v>
      </c>
      <c r="E2563" s="382">
        <v>99</v>
      </c>
      <c r="F2563" s="382">
        <v>99</v>
      </c>
      <c r="G2563" s="382">
        <v>99</v>
      </c>
      <c r="H2563" s="382">
        <v>99</v>
      </c>
      <c r="I2563" s="382">
        <v>99</v>
      </c>
      <c r="J2563" s="382">
        <v>999</v>
      </c>
      <c r="K2563" s="382">
        <v>99</v>
      </c>
      <c r="L2563" s="382">
        <v>99</v>
      </c>
      <c r="M2563" s="382">
        <v>7</v>
      </c>
      <c r="N2563" s="382">
        <v>99</v>
      </c>
      <c r="O2563" s="382">
        <v>99</v>
      </c>
      <c r="P2563" s="382">
        <v>99</v>
      </c>
      <c r="Q2563" s="382"/>
      <c r="R2563" s="382">
        <v>0</v>
      </c>
      <c r="S2563" s="382"/>
      <c r="T2563" s="382"/>
      <c r="U2563" s="382"/>
      <c r="V2563" s="382"/>
      <c r="W2563" s="382"/>
      <c r="X2563" s="382"/>
      <c r="Y2563" s="382"/>
      <c r="Z2563" s="382"/>
      <c r="AA2563" s="382"/>
      <c r="AB2563" s="382"/>
      <c r="AC2563" s="382"/>
      <c r="AD2563" s="382"/>
      <c r="AE2563" s="382"/>
      <c r="AF2563" s="382"/>
      <c r="AG2563" s="382"/>
      <c r="AH2563" s="382"/>
      <c r="AI2563" s="382"/>
    </row>
    <row r="2564" spans="1:37" ht="15.6">
      <c r="A2564" s="382">
        <v>17</v>
      </c>
      <c r="B2564" s="382">
        <v>265</v>
      </c>
      <c r="C2564" s="382">
        <v>2023</v>
      </c>
      <c r="D2564" s="382">
        <v>1</v>
      </c>
      <c r="E2564" s="382">
        <v>99</v>
      </c>
      <c r="F2564" s="382">
        <v>99</v>
      </c>
      <c r="G2564" s="382">
        <v>99</v>
      </c>
      <c r="H2564" s="382">
        <v>99</v>
      </c>
      <c r="I2564" s="382">
        <v>99</v>
      </c>
      <c r="J2564" s="382">
        <v>999</v>
      </c>
      <c r="K2564" s="382">
        <v>99</v>
      </c>
      <c r="L2564" s="382">
        <v>99</v>
      </c>
      <c r="M2564" s="382">
        <v>8</v>
      </c>
      <c r="N2564" s="382">
        <v>99</v>
      </c>
      <c r="O2564" s="382">
        <v>99</v>
      </c>
      <c r="P2564" s="382">
        <v>99</v>
      </c>
      <c r="Q2564" s="382">
        <v>6</v>
      </c>
      <c r="R2564" s="382">
        <v>16</v>
      </c>
      <c r="S2564" s="382">
        <v>7.5</v>
      </c>
      <c r="T2564" s="382">
        <v>8</v>
      </c>
      <c r="U2564" s="382">
        <v>13.831250000000001</v>
      </c>
      <c r="V2564" s="382">
        <v>0</v>
      </c>
      <c r="W2564" s="382">
        <v>0</v>
      </c>
      <c r="X2564" s="382">
        <v>31.25</v>
      </c>
      <c r="Y2564" s="382">
        <v>0</v>
      </c>
      <c r="Z2564" s="382">
        <v>2.9288903082054802</v>
      </c>
      <c r="AA2564" s="382">
        <v>2.7613402542968144</v>
      </c>
      <c r="AB2564" s="382">
        <v>0</v>
      </c>
      <c r="AC2564" s="382">
        <v>53.12876111291439</v>
      </c>
      <c r="AD2564" s="382"/>
      <c r="AE2564" s="382"/>
      <c r="AF2564" s="382">
        <v>7.9207920792079198</v>
      </c>
      <c r="AG2564" s="382">
        <v>11.753146741728184</v>
      </c>
      <c r="AH2564" s="382">
        <v>0</v>
      </c>
      <c r="AI2564" s="382">
        <v>0</v>
      </c>
    </row>
    <row r="2565" spans="1:37" ht="15.6">
      <c r="A2565" s="382">
        <v>17</v>
      </c>
      <c r="B2565" s="382">
        <v>266</v>
      </c>
      <c r="C2565" s="382">
        <v>2023</v>
      </c>
      <c r="D2565" s="382">
        <v>2</v>
      </c>
      <c r="E2565" s="382">
        <v>99</v>
      </c>
      <c r="F2565" s="382">
        <v>99</v>
      </c>
      <c r="G2565" s="382">
        <v>99</v>
      </c>
      <c r="H2565" s="382">
        <v>99</v>
      </c>
      <c r="I2565" s="382">
        <v>99</v>
      </c>
      <c r="J2565" s="382">
        <v>999</v>
      </c>
      <c r="K2565" s="382">
        <v>99</v>
      </c>
      <c r="L2565" s="382">
        <v>99</v>
      </c>
      <c r="M2565" s="382">
        <v>8</v>
      </c>
      <c r="N2565" s="382">
        <v>99</v>
      </c>
      <c r="O2565" s="382">
        <v>99</v>
      </c>
      <c r="P2565" s="382">
        <v>99</v>
      </c>
      <c r="Q2565" s="382">
        <v>15</v>
      </c>
      <c r="R2565" s="382">
        <v>89</v>
      </c>
      <c r="S2565" s="382">
        <v>6.2471910112359552</v>
      </c>
      <c r="T2565" s="382">
        <v>8</v>
      </c>
      <c r="U2565" s="382">
        <v>7.9606741573033695</v>
      </c>
      <c r="V2565" s="382">
        <v>0</v>
      </c>
      <c r="W2565" s="382">
        <v>0</v>
      </c>
      <c r="X2565" s="382">
        <v>3.3707865168539315</v>
      </c>
      <c r="Y2565" s="382">
        <v>0</v>
      </c>
      <c r="Z2565" s="382">
        <v>3.2743682117259474</v>
      </c>
      <c r="AA2565" s="382">
        <v>0.95141407325916816</v>
      </c>
      <c r="AB2565" s="382">
        <v>0</v>
      </c>
      <c r="AC2565" s="382">
        <v>11.709290172060705</v>
      </c>
      <c r="AD2565" s="382"/>
      <c r="AE2565" s="382"/>
      <c r="AF2565" s="382">
        <v>6.8619892058596763</v>
      </c>
      <c r="AG2565" s="382">
        <v>7.9991419410197357</v>
      </c>
      <c r="AH2565" s="382">
        <v>6.741573033707863</v>
      </c>
      <c r="AI2565" s="382">
        <v>0</v>
      </c>
    </row>
    <row r="2566" spans="1:37" ht="15.6">
      <c r="A2566" s="382">
        <v>17</v>
      </c>
      <c r="B2566" s="382">
        <v>267</v>
      </c>
      <c r="C2566" s="382">
        <v>2023</v>
      </c>
      <c r="D2566" s="382">
        <v>3</v>
      </c>
      <c r="E2566" s="382">
        <v>99</v>
      </c>
      <c r="F2566" s="382">
        <v>99</v>
      </c>
      <c r="G2566" s="382">
        <v>99</v>
      </c>
      <c r="H2566" s="382">
        <v>99</v>
      </c>
      <c r="I2566" s="382">
        <v>99</v>
      </c>
      <c r="J2566" s="382">
        <v>999</v>
      </c>
      <c r="K2566" s="382">
        <v>99</v>
      </c>
      <c r="L2566" s="382">
        <v>99</v>
      </c>
      <c r="M2566" s="382">
        <v>8</v>
      </c>
      <c r="N2566" s="382">
        <v>99</v>
      </c>
      <c r="O2566" s="382">
        <v>99</v>
      </c>
      <c r="P2566" s="382">
        <v>99</v>
      </c>
      <c r="Q2566" s="382">
        <v>41</v>
      </c>
      <c r="R2566" s="382">
        <v>255</v>
      </c>
      <c r="S2566" s="382">
        <v>6.1490196078431385</v>
      </c>
      <c r="T2566" s="382">
        <v>8</v>
      </c>
      <c r="U2566" s="382">
        <v>7.9470588235294111</v>
      </c>
      <c r="V2566" s="382">
        <v>0</v>
      </c>
      <c r="W2566" s="382">
        <v>0</v>
      </c>
      <c r="X2566" s="382">
        <v>3.5294117647058822</v>
      </c>
      <c r="Y2566" s="382">
        <v>0.78431372549019596</v>
      </c>
      <c r="Z2566" s="382">
        <v>2.8192582073440966</v>
      </c>
      <c r="AA2566" s="382">
        <v>1.340671846357461</v>
      </c>
      <c r="AB2566" s="382">
        <v>0</v>
      </c>
      <c r="AC2566" s="382">
        <v>18.261824883961012</v>
      </c>
      <c r="AD2566" s="382"/>
      <c r="AE2566" s="382"/>
      <c r="AF2566" s="382">
        <v>6.9012178619756401</v>
      </c>
      <c r="AG2566" s="382">
        <v>8.3319628320039367</v>
      </c>
      <c r="AH2566" s="382">
        <v>0</v>
      </c>
      <c r="AI2566" s="382">
        <v>0</v>
      </c>
    </row>
    <row r="2567" spans="1:37" ht="15.6">
      <c r="A2567" s="382">
        <v>17</v>
      </c>
      <c r="B2567" s="382">
        <v>268</v>
      </c>
      <c r="C2567" s="382">
        <v>2023</v>
      </c>
      <c r="D2567" s="382">
        <v>4</v>
      </c>
      <c r="E2567" s="382">
        <v>99</v>
      </c>
      <c r="F2567" s="382">
        <v>99</v>
      </c>
      <c r="G2567" s="382">
        <v>99</v>
      </c>
      <c r="H2567" s="382">
        <v>99</v>
      </c>
      <c r="I2567" s="382">
        <v>99</v>
      </c>
      <c r="J2567" s="382">
        <v>999</v>
      </c>
      <c r="K2567" s="382">
        <v>99</v>
      </c>
      <c r="L2567" s="382">
        <v>99</v>
      </c>
      <c r="M2567" s="382">
        <v>8</v>
      </c>
      <c r="N2567" s="382">
        <v>99</v>
      </c>
      <c r="O2567" s="382">
        <v>99</v>
      </c>
      <c r="P2567" s="382">
        <v>99</v>
      </c>
      <c r="Q2567" s="382">
        <v>34</v>
      </c>
      <c r="R2567" s="382">
        <v>277</v>
      </c>
      <c r="S2567" s="382">
        <v>6.5198555956678703</v>
      </c>
      <c r="T2567" s="382">
        <v>8</v>
      </c>
      <c r="U2567" s="382">
        <v>7.4292418772563202</v>
      </c>
      <c r="V2567" s="382">
        <v>0</v>
      </c>
      <c r="W2567" s="382">
        <v>0</v>
      </c>
      <c r="X2567" s="382">
        <v>1.4440433212996389</v>
      </c>
      <c r="Y2567" s="382">
        <v>0.36101083032490966</v>
      </c>
      <c r="Z2567" s="382">
        <v>2.1982378410343317</v>
      </c>
      <c r="AA2567" s="382">
        <v>1.2761924334369898</v>
      </c>
      <c r="AB2567" s="382">
        <v>0</v>
      </c>
      <c r="AC2567" s="382">
        <v>17.692853240006777</v>
      </c>
      <c r="AD2567" s="382"/>
      <c r="AE2567" s="382"/>
      <c r="AF2567" s="382">
        <v>10.069065794256629</v>
      </c>
      <c r="AG2567" s="382">
        <v>11.602823603703165</v>
      </c>
      <c r="AH2567" s="382">
        <v>0</v>
      </c>
      <c r="AI2567" s="382">
        <v>0</v>
      </c>
    </row>
    <row r="2568" spans="1:37" ht="15.6">
      <c r="A2568" s="382">
        <v>17</v>
      </c>
      <c r="B2568" s="382">
        <v>269</v>
      </c>
      <c r="C2568" s="382">
        <v>2023</v>
      </c>
      <c r="D2568" s="382">
        <v>5</v>
      </c>
      <c r="E2568" s="382">
        <v>99</v>
      </c>
      <c r="F2568" s="382">
        <v>99</v>
      </c>
      <c r="G2568" s="382">
        <v>99</v>
      </c>
      <c r="H2568" s="382">
        <v>99</v>
      </c>
      <c r="I2568" s="382">
        <v>99</v>
      </c>
      <c r="J2568" s="382">
        <v>999</v>
      </c>
      <c r="K2568" s="382">
        <v>99</v>
      </c>
      <c r="L2568" s="382">
        <v>99</v>
      </c>
      <c r="M2568" s="382">
        <v>8</v>
      </c>
      <c r="N2568" s="382">
        <v>99</v>
      </c>
      <c r="O2568" s="382">
        <v>99</v>
      </c>
      <c r="P2568" s="382">
        <v>99</v>
      </c>
      <c r="Q2568" s="382">
        <v>15</v>
      </c>
      <c r="R2568" s="382">
        <v>41</v>
      </c>
      <c r="S2568">
        <v>6.8536585365853648</v>
      </c>
      <c r="T2568">
        <v>8</v>
      </c>
      <c r="U2568">
        <v>8.8585365853658562</v>
      </c>
      <c r="V2568">
        <v>0</v>
      </c>
      <c r="W2568">
        <v>0</v>
      </c>
      <c r="X2568">
        <v>4.8780487804878048</v>
      </c>
      <c r="Y2568">
        <v>0</v>
      </c>
      <c r="Z2568">
        <v>3.3558086234101898</v>
      </c>
      <c r="AA2568">
        <v>1.1803466958597928</v>
      </c>
      <c r="AB2568">
        <v>0</v>
      </c>
      <c r="AC2568">
        <v>31.435146588342477</v>
      </c>
      <c r="AF2568">
        <v>2.8198074277854199</v>
      </c>
      <c r="AG2568">
        <v>3.807726581747656</v>
      </c>
      <c r="AH2568">
        <v>2.4390243902439024</v>
      </c>
      <c r="AI2568">
        <v>16</v>
      </c>
      <c r="AJ2568">
        <v>78.381250000000023</v>
      </c>
      <c r="AK2568">
        <v>16.539117246437286</v>
      </c>
    </row>
    <row r="2569" spans="1:37" ht="15.6">
      <c r="A2569" s="382">
        <v>17</v>
      </c>
      <c r="B2569" s="382">
        <v>270</v>
      </c>
      <c r="C2569" s="382">
        <v>2023</v>
      </c>
      <c r="D2569" s="382">
        <v>6</v>
      </c>
      <c r="E2569" s="382">
        <v>99</v>
      </c>
      <c r="F2569" s="382">
        <v>99</v>
      </c>
      <c r="G2569" s="382">
        <v>99</v>
      </c>
      <c r="H2569" s="382">
        <v>99</v>
      </c>
      <c r="I2569" s="382">
        <v>99</v>
      </c>
      <c r="J2569" s="382">
        <v>999</v>
      </c>
      <c r="K2569" s="382">
        <v>99</v>
      </c>
      <c r="L2569" s="382">
        <v>99</v>
      </c>
      <c r="M2569" s="382">
        <v>8</v>
      </c>
      <c r="N2569" s="382">
        <v>99</v>
      </c>
      <c r="O2569" s="382">
        <v>99</v>
      </c>
      <c r="P2569" s="382">
        <v>99</v>
      </c>
      <c r="Q2569" s="382">
        <v>19</v>
      </c>
      <c r="R2569" s="382">
        <v>33</v>
      </c>
      <c r="S2569">
        <v>6.8787878787878798</v>
      </c>
      <c r="T2569">
        <v>8</v>
      </c>
      <c r="U2569">
        <v>14.121212121212123</v>
      </c>
      <c r="V2569">
        <v>0</v>
      </c>
      <c r="W2569">
        <v>0</v>
      </c>
      <c r="X2569">
        <v>15.151515151515152</v>
      </c>
      <c r="Y2569">
        <v>3.0303030303030303</v>
      </c>
      <c r="Z2569">
        <v>3.2205549658929824</v>
      </c>
      <c r="AA2569">
        <v>1.1216215468679849</v>
      </c>
      <c r="AB2569">
        <v>0</v>
      </c>
      <c r="AC2569">
        <v>-31.051925254909193</v>
      </c>
      <c r="AF2569">
        <v>2.3420865862313689</v>
      </c>
      <c r="AG2569">
        <v>4.2179961802695525</v>
      </c>
      <c r="AH2569">
        <v>0</v>
      </c>
      <c r="AI2569">
        <v>8</v>
      </c>
      <c r="AJ2569">
        <v>88.562499999999986</v>
      </c>
      <c r="AK2569">
        <v>18.014754674749824</v>
      </c>
    </row>
    <row r="2570" spans="1:37" ht="15.6">
      <c r="A2570" s="382">
        <v>17</v>
      </c>
      <c r="B2570" s="382">
        <v>271</v>
      </c>
      <c r="C2570" s="382">
        <v>2023</v>
      </c>
      <c r="D2570" s="382">
        <v>7</v>
      </c>
      <c r="E2570" s="382">
        <v>99</v>
      </c>
      <c r="F2570" s="382">
        <v>99</v>
      </c>
      <c r="G2570" s="382">
        <v>99</v>
      </c>
      <c r="H2570" s="382">
        <v>99</v>
      </c>
      <c r="I2570" s="382">
        <v>99</v>
      </c>
      <c r="J2570" s="382">
        <v>999</v>
      </c>
      <c r="K2570" s="382">
        <v>99</v>
      </c>
      <c r="L2570" s="382">
        <v>99</v>
      </c>
      <c r="M2570" s="382">
        <v>8</v>
      </c>
      <c r="N2570" s="382">
        <v>99</v>
      </c>
      <c r="O2570" s="382">
        <v>99</v>
      </c>
      <c r="P2570" s="382">
        <v>99</v>
      </c>
      <c r="Q2570" s="382">
        <v>4</v>
      </c>
      <c r="R2570" s="382">
        <v>5</v>
      </c>
      <c r="S2570">
        <v>6.2</v>
      </c>
      <c r="T2570">
        <v>8</v>
      </c>
      <c r="U2570">
        <v>9.06</v>
      </c>
      <c r="V2570">
        <v>0</v>
      </c>
      <c r="W2570">
        <v>0</v>
      </c>
      <c r="X2570">
        <v>0</v>
      </c>
      <c r="Y2570">
        <v>0</v>
      </c>
      <c r="Z2570">
        <v>1.6057397049335309</v>
      </c>
      <c r="AA2570">
        <v>0.97979589711326975</v>
      </c>
      <c r="AB2570">
        <v>0</v>
      </c>
      <c r="AC2570">
        <v>94.578444803943981</v>
      </c>
      <c r="AF2570">
        <v>1.6339869281045749</v>
      </c>
      <c r="AG2570">
        <v>1.9203052140737609</v>
      </c>
      <c r="AH2570">
        <v>0</v>
      </c>
      <c r="AI2570">
        <v>2</v>
      </c>
      <c r="AJ2570">
        <v>116.7</v>
      </c>
      <c r="AK2570">
        <v>4.8179776963008489</v>
      </c>
    </row>
    <row r="2571" spans="1:37" ht="15.6">
      <c r="A2571" s="382">
        <v>17</v>
      </c>
      <c r="B2571" s="382">
        <v>272</v>
      </c>
      <c r="C2571" s="382">
        <v>2023</v>
      </c>
      <c r="D2571" s="382">
        <v>8</v>
      </c>
      <c r="E2571" s="382">
        <v>99</v>
      </c>
      <c r="F2571" s="382">
        <v>99</v>
      </c>
      <c r="G2571" s="382">
        <v>99</v>
      </c>
      <c r="H2571" s="382">
        <v>99</v>
      </c>
      <c r="I2571" s="382">
        <v>99</v>
      </c>
      <c r="J2571" s="382">
        <v>999</v>
      </c>
      <c r="K2571" s="382">
        <v>99</v>
      </c>
      <c r="L2571" s="382">
        <v>99</v>
      </c>
      <c r="M2571" s="382">
        <v>8</v>
      </c>
      <c r="N2571" s="382">
        <v>99</v>
      </c>
      <c r="O2571" s="382">
        <v>99</v>
      </c>
      <c r="P2571" s="382">
        <v>99</v>
      </c>
      <c r="Q2571" s="382">
        <v>6</v>
      </c>
      <c r="R2571" s="382">
        <v>16</v>
      </c>
      <c r="S2571">
        <v>6.375</v>
      </c>
      <c r="T2571">
        <v>8</v>
      </c>
      <c r="U2571">
        <v>15.331250000000001</v>
      </c>
      <c r="V2571">
        <v>0</v>
      </c>
      <c r="W2571">
        <v>0</v>
      </c>
      <c r="X2571">
        <v>50</v>
      </c>
      <c r="Y2571">
        <v>0</v>
      </c>
      <c r="Z2571">
        <v>4.0191290645486948</v>
      </c>
      <c r="AA2571">
        <v>1.2183492931011202</v>
      </c>
      <c r="AB2571">
        <v>0</v>
      </c>
      <c r="AC2571">
        <v>39.20048303046179</v>
      </c>
      <c r="AF2571">
        <v>1.3900955690703738</v>
      </c>
      <c r="AG2571">
        <v>2.3111638731073998</v>
      </c>
      <c r="AH2571">
        <v>0</v>
      </c>
      <c r="AI2571">
        <v>9</v>
      </c>
      <c r="AJ2571">
        <v>95.499999999999986</v>
      </c>
      <c r="AK2571">
        <v>16.584879421480871</v>
      </c>
    </row>
    <row r="2572" spans="1:37" ht="15.6">
      <c r="A2572" s="382">
        <v>17</v>
      </c>
      <c r="B2572" s="382">
        <v>273</v>
      </c>
      <c r="C2572" s="382">
        <v>2023</v>
      </c>
      <c r="D2572" s="382">
        <v>9</v>
      </c>
      <c r="E2572" s="382">
        <v>99</v>
      </c>
      <c r="F2572" s="382">
        <v>99</v>
      </c>
      <c r="G2572" s="382">
        <v>99</v>
      </c>
      <c r="H2572" s="382">
        <v>99</v>
      </c>
      <c r="I2572" s="382">
        <v>99</v>
      </c>
      <c r="J2572" s="382">
        <v>999</v>
      </c>
      <c r="K2572" s="382">
        <v>99</v>
      </c>
      <c r="L2572" s="382">
        <v>99</v>
      </c>
      <c r="M2572" s="382">
        <v>8</v>
      </c>
      <c r="N2572" s="382">
        <v>99</v>
      </c>
      <c r="O2572" s="382">
        <v>99</v>
      </c>
      <c r="P2572" s="382">
        <v>99</v>
      </c>
      <c r="Q2572" s="382">
        <v>22</v>
      </c>
      <c r="R2572" s="382">
        <v>58</v>
      </c>
      <c r="S2572">
        <v>6.7931034482758612</v>
      </c>
      <c r="T2572">
        <v>8</v>
      </c>
      <c r="U2572">
        <v>13.548275862068962</v>
      </c>
      <c r="V2572">
        <v>0</v>
      </c>
      <c r="W2572">
        <v>0</v>
      </c>
      <c r="X2572">
        <v>15.51724137931034</v>
      </c>
      <c r="Y2572">
        <v>0</v>
      </c>
      <c r="Z2572">
        <v>2.9921299863031625</v>
      </c>
      <c r="AA2572">
        <v>1.5172413793103443</v>
      </c>
      <c r="AB2572">
        <v>0</v>
      </c>
      <c r="AC2572">
        <v>15.449358563906005</v>
      </c>
      <c r="AF2572">
        <v>2.9622063329928503</v>
      </c>
      <c r="AG2572">
        <v>3.8873855378176607</v>
      </c>
      <c r="AH2572">
        <v>0</v>
      </c>
      <c r="AI2572">
        <v>10</v>
      </c>
      <c r="AJ2572">
        <v>90.549999999999983</v>
      </c>
      <c r="AK2572">
        <v>16.157377763048679</v>
      </c>
    </row>
    <row r="2573" spans="1:37" ht="15.6">
      <c r="A2573" s="382">
        <v>17</v>
      </c>
      <c r="B2573" s="382">
        <v>274</v>
      </c>
      <c r="C2573" s="382">
        <v>2023</v>
      </c>
      <c r="D2573" s="382">
        <v>10</v>
      </c>
      <c r="E2573" s="382">
        <v>99</v>
      </c>
      <c r="F2573" s="382">
        <v>99</v>
      </c>
      <c r="G2573" s="382">
        <v>99</v>
      </c>
      <c r="H2573" s="382">
        <v>99</v>
      </c>
      <c r="I2573" s="382">
        <v>99</v>
      </c>
      <c r="J2573" s="382">
        <v>999</v>
      </c>
      <c r="K2573" s="382">
        <v>99</v>
      </c>
      <c r="L2573" s="382">
        <v>99</v>
      </c>
      <c r="M2573" s="382">
        <v>8</v>
      </c>
      <c r="N2573" s="382">
        <v>99</v>
      </c>
      <c r="O2573" s="382">
        <v>99</v>
      </c>
      <c r="P2573" s="382">
        <v>99</v>
      </c>
      <c r="Q2573" s="382">
        <v>53</v>
      </c>
      <c r="R2573" s="382">
        <v>133</v>
      </c>
      <c r="S2573">
        <v>6.8796992481203008</v>
      </c>
      <c r="T2573">
        <v>8</v>
      </c>
      <c r="U2573">
        <v>13.475939849624062</v>
      </c>
      <c r="V2573">
        <v>0</v>
      </c>
      <c r="W2573">
        <v>0</v>
      </c>
      <c r="X2573">
        <v>18.045112781954888</v>
      </c>
      <c r="Y2573">
        <v>1.5037593984962403</v>
      </c>
      <c r="Z2573">
        <v>3.2506598607384878</v>
      </c>
      <c r="AA2573">
        <v>1.1954650775549944</v>
      </c>
      <c r="AB2573">
        <v>0</v>
      </c>
      <c r="AC2573">
        <v>27.361224524512956</v>
      </c>
      <c r="AF2573">
        <v>6.4251207729468591</v>
      </c>
      <c r="AG2573">
        <v>8.455202475751971</v>
      </c>
      <c r="AH2573">
        <v>0.75187969924812015</v>
      </c>
      <c r="AI2573">
        <v>37</v>
      </c>
      <c r="AJ2573">
        <v>87.467567567567599</v>
      </c>
      <c r="AK2573">
        <v>16.659576177882133</v>
      </c>
    </row>
    <row r="2574" spans="1:37" ht="15.6">
      <c r="A2574" s="382">
        <v>17</v>
      </c>
      <c r="B2574" s="382">
        <v>275</v>
      </c>
      <c r="C2574" s="382">
        <v>2023</v>
      </c>
      <c r="D2574" s="382">
        <v>11</v>
      </c>
      <c r="E2574" s="382">
        <v>99</v>
      </c>
      <c r="F2574" s="382">
        <v>99</v>
      </c>
      <c r="G2574" s="382">
        <v>99</v>
      </c>
      <c r="H2574" s="382">
        <v>99</v>
      </c>
      <c r="I2574" s="382">
        <v>99</v>
      </c>
      <c r="J2574" s="382">
        <v>999</v>
      </c>
      <c r="K2574" s="382">
        <v>99</v>
      </c>
      <c r="L2574" s="382">
        <v>99</v>
      </c>
      <c r="M2574" s="382">
        <v>8</v>
      </c>
      <c r="N2574" s="382">
        <v>99</v>
      </c>
      <c r="O2574" s="382">
        <v>99</v>
      </c>
      <c r="P2574" s="382">
        <v>99</v>
      </c>
      <c r="Q2574" s="382">
        <v>34</v>
      </c>
      <c r="R2574" s="382">
        <v>74</v>
      </c>
      <c r="S2574">
        <v>6.8783783783783763</v>
      </c>
      <c r="T2574">
        <v>8</v>
      </c>
      <c r="U2574">
        <v>13.41756756756757</v>
      </c>
      <c r="V2574">
        <v>0</v>
      </c>
      <c r="W2574">
        <v>0</v>
      </c>
      <c r="X2574">
        <v>18.918918918918923</v>
      </c>
      <c r="Y2574">
        <v>0</v>
      </c>
      <c r="Z2574">
        <v>2.9251176048479417</v>
      </c>
      <c r="AA2574">
        <v>1.2939850734623337</v>
      </c>
      <c r="AB2574">
        <v>0</v>
      </c>
      <c r="AC2574">
        <v>20.156819322021924</v>
      </c>
      <c r="AF2574">
        <v>7.3926073926073919</v>
      </c>
      <c r="AG2574">
        <v>9.6151611403780635</v>
      </c>
      <c r="AH2574">
        <v>9.4594594594594632</v>
      </c>
      <c r="AI2574">
        <v>18</v>
      </c>
      <c r="AJ2574">
        <v>90.527777777777771</v>
      </c>
      <c r="AK2574">
        <v>17.340743728529919</v>
      </c>
    </row>
    <row r="2575" spans="1:37" ht="15.6">
      <c r="A2575" s="382">
        <v>17</v>
      </c>
      <c r="B2575" s="382">
        <v>276</v>
      </c>
      <c r="C2575" s="382">
        <v>2023</v>
      </c>
      <c r="D2575" s="382">
        <v>12</v>
      </c>
      <c r="E2575" s="382">
        <v>99</v>
      </c>
      <c r="F2575" s="382">
        <v>99</v>
      </c>
      <c r="G2575" s="382">
        <v>99</v>
      </c>
      <c r="H2575" s="382">
        <v>99</v>
      </c>
      <c r="I2575" s="382">
        <v>99</v>
      </c>
      <c r="J2575" s="382">
        <v>999</v>
      </c>
      <c r="K2575" s="382">
        <v>99</v>
      </c>
      <c r="L2575" s="382">
        <v>99</v>
      </c>
      <c r="M2575" s="382">
        <v>8</v>
      </c>
      <c r="N2575" s="382">
        <v>99</v>
      </c>
      <c r="O2575" s="382">
        <v>99</v>
      </c>
      <c r="P2575" s="382">
        <v>99</v>
      </c>
      <c r="Q2575" s="382">
        <v>3</v>
      </c>
      <c r="R2575" s="382">
        <v>5</v>
      </c>
      <c r="S2575">
        <v>7</v>
      </c>
      <c r="T2575">
        <v>8</v>
      </c>
      <c r="U2575">
        <v>11.82</v>
      </c>
      <c r="V2575">
        <v>0</v>
      </c>
      <c r="W2575">
        <v>0</v>
      </c>
      <c r="X2575">
        <v>0</v>
      </c>
      <c r="Y2575">
        <v>0</v>
      </c>
      <c r="Z2575">
        <v>0.6734983296192969</v>
      </c>
      <c r="AA2575">
        <v>1.264911064067352</v>
      </c>
      <c r="AB2575">
        <v>0</v>
      </c>
      <c r="AC2575">
        <v>-28.171808490950806</v>
      </c>
      <c r="AF2575">
        <v>5.0505050505050511</v>
      </c>
      <c r="AG2575">
        <v>6.0833762223365913</v>
      </c>
      <c r="AH2575">
        <v>0</v>
      </c>
      <c r="AI2575">
        <v>1</v>
      </c>
      <c r="AJ2575">
        <v>87.9</v>
      </c>
      <c r="AK2575">
        <v>15.902197035615798</v>
      </c>
    </row>
    <row r="2576" spans="1:37" ht="15.6">
      <c r="A2576" s="382">
        <v>17</v>
      </c>
      <c r="B2576" s="382">
        <v>277</v>
      </c>
      <c r="C2576" s="382">
        <v>2023</v>
      </c>
      <c r="D2576" s="382">
        <v>1</v>
      </c>
      <c r="E2576" s="382">
        <v>99</v>
      </c>
      <c r="F2576" s="382">
        <v>99</v>
      </c>
      <c r="G2576" s="382">
        <v>99</v>
      </c>
      <c r="H2576" s="382">
        <v>99</v>
      </c>
      <c r="I2576" s="382">
        <v>99</v>
      </c>
      <c r="J2576" s="382">
        <v>999</v>
      </c>
      <c r="K2576" s="382">
        <v>99</v>
      </c>
      <c r="L2576" s="382">
        <v>99</v>
      </c>
      <c r="M2576" s="382">
        <v>9</v>
      </c>
      <c r="N2576" s="382">
        <v>99</v>
      </c>
      <c r="O2576" s="382">
        <v>99</v>
      </c>
      <c r="P2576" s="382">
        <v>99</v>
      </c>
      <c r="Q2576" s="382"/>
      <c r="R2576" s="382">
        <v>0</v>
      </c>
    </row>
    <row r="2577" spans="1:37" ht="15.6">
      <c r="A2577" s="382">
        <v>17</v>
      </c>
      <c r="B2577" s="382">
        <v>278</v>
      </c>
      <c r="C2577" s="382">
        <v>2023</v>
      </c>
      <c r="D2577" s="382">
        <v>2</v>
      </c>
      <c r="E2577" s="382">
        <v>99</v>
      </c>
      <c r="F2577" s="382">
        <v>99</v>
      </c>
      <c r="G2577" s="382">
        <v>99</v>
      </c>
      <c r="H2577" s="382">
        <v>99</v>
      </c>
      <c r="I2577" s="382">
        <v>99</v>
      </c>
      <c r="J2577" s="382">
        <v>999</v>
      </c>
      <c r="K2577" s="382">
        <v>99</v>
      </c>
      <c r="L2577" s="382">
        <v>99</v>
      </c>
      <c r="M2577" s="382">
        <v>9</v>
      </c>
      <c r="N2577" s="382">
        <v>99</v>
      </c>
      <c r="O2577" s="382">
        <v>99</v>
      </c>
      <c r="P2577" s="382">
        <v>99</v>
      </c>
      <c r="Q2577" s="382"/>
      <c r="R2577" s="382">
        <v>0</v>
      </c>
    </row>
    <row r="2578" spans="1:37" ht="15.6">
      <c r="A2578" s="382">
        <v>17</v>
      </c>
      <c r="B2578" s="382">
        <v>279</v>
      </c>
      <c r="C2578" s="382">
        <v>2023</v>
      </c>
      <c r="D2578" s="382">
        <v>3</v>
      </c>
      <c r="E2578" s="382">
        <v>99</v>
      </c>
      <c r="F2578" s="382">
        <v>99</v>
      </c>
      <c r="G2578" s="382">
        <v>99</v>
      </c>
      <c r="H2578" s="382">
        <v>99</v>
      </c>
      <c r="I2578" s="382">
        <v>99</v>
      </c>
      <c r="J2578" s="382">
        <v>999</v>
      </c>
      <c r="K2578" s="382">
        <v>99</v>
      </c>
      <c r="L2578" s="382">
        <v>99</v>
      </c>
      <c r="M2578" s="382">
        <v>9</v>
      </c>
      <c r="N2578" s="382">
        <v>99</v>
      </c>
      <c r="O2578" s="382">
        <v>99</v>
      </c>
      <c r="P2578" s="382">
        <v>99</v>
      </c>
      <c r="Q2578" s="382"/>
      <c r="R2578" s="382">
        <v>0</v>
      </c>
    </row>
    <row r="2579" spans="1:37" ht="15.6">
      <c r="A2579" s="382">
        <v>17</v>
      </c>
      <c r="B2579" s="382">
        <v>280</v>
      </c>
      <c r="C2579" s="382">
        <v>2023</v>
      </c>
      <c r="D2579" s="382">
        <v>4</v>
      </c>
      <c r="E2579" s="382">
        <v>99</v>
      </c>
      <c r="F2579" s="382">
        <v>99</v>
      </c>
      <c r="G2579" s="382">
        <v>99</v>
      </c>
      <c r="H2579" s="382">
        <v>99</v>
      </c>
      <c r="I2579" s="382">
        <v>99</v>
      </c>
      <c r="J2579" s="382">
        <v>999</v>
      </c>
      <c r="K2579" s="382">
        <v>99</v>
      </c>
      <c r="L2579" s="382">
        <v>99</v>
      </c>
      <c r="M2579" s="382">
        <v>9</v>
      </c>
      <c r="N2579" s="382">
        <v>99</v>
      </c>
      <c r="O2579" s="382">
        <v>99</v>
      </c>
      <c r="P2579" s="382">
        <v>99</v>
      </c>
      <c r="Q2579" s="382"/>
      <c r="R2579" s="382">
        <v>0</v>
      </c>
    </row>
    <row r="2580" spans="1:37" ht="15.6">
      <c r="A2580" s="382">
        <v>17</v>
      </c>
      <c r="B2580" s="382">
        <v>281</v>
      </c>
      <c r="C2580" s="382">
        <v>2023</v>
      </c>
      <c r="D2580" s="382">
        <v>5</v>
      </c>
      <c r="E2580" s="382">
        <v>99</v>
      </c>
      <c r="F2580" s="382">
        <v>99</v>
      </c>
      <c r="G2580" s="382">
        <v>99</v>
      </c>
      <c r="H2580" s="382">
        <v>99</v>
      </c>
      <c r="I2580" s="382">
        <v>99</v>
      </c>
      <c r="J2580" s="382">
        <v>999</v>
      </c>
      <c r="K2580" s="382">
        <v>99</v>
      </c>
      <c r="L2580" s="382">
        <v>99</v>
      </c>
      <c r="M2580" s="382">
        <v>9</v>
      </c>
      <c r="N2580" s="382">
        <v>99</v>
      </c>
      <c r="O2580" s="382">
        <v>99</v>
      </c>
      <c r="P2580" s="382">
        <v>99</v>
      </c>
      <c r="Q2580" s="382">
        <v>1</v>
      </c>
      <c r="R2580" s="382">
        <v>1</v>
      </c>
      <c r="S2580">
        <v>6</v>
      </c>
      <c r="T2580">
        <v>9</v>
      </c>
      <c r="U2580">
        <v>5.8</v>
      </c>
      <c r="V2580">
        <v>0</v>
      </c>
      <c r="W2580">
        <v>100</v>
      </c>
      <c r="X2580">
        <v>0</v>
      </c>
      <c r="Y2580">
        <v>0</v>
      </c>
      <c r="Z2580">
        <v>0</v>
      </c>
      <c r="AA2580">
        <v>0</v>
      </c>
      <c r="AB2580">
        <v>0</v>
      </c>
      <c r="AF2580">
        <v>6.8775790921595595E-2</v>
      </c>
      <c r="AG2580">
        <v>6.0806206426586989E-2</v>
      </c>
      <c r="AH2580">
        <v>0</v>
      </c>
      <c r="AI2580">
        <v>1</v>
      </c>
      <c r="AJ2580">
        <v>71.3</v>
      </c>
      <c r="AK2580">
        <v>16.001452402174863</v>
      </c>
    </row>
    <row r="2581" spans="1:37" ht="15.6">
      <c r="A2581" s="382">
        <v>17</v>
      </c>
      <c r="B2581" s="382">
        <v>282</v>
      </c>
      <c r="C2581" s="382">
        <v>2023</v>
      </c>
      <c r="D2581" s="382">
        <v>6</v>
      </c>
      <c r="E2581" s="382">
        <v>99</v>
      </c>
      <c r="F2581" s="382">
        <v>99</v>
      </c>
      <c r="G2581" s="382">
        <v>99</v>
      </c>
      <c r="H2581" s="382">
        <v>99</v>
      </c>
      <c r="I2581" s="382">
        <v>99</v>
      </c>
      <c r="J2581" s="382">
        <v>999</v>
      </c>
      <c r="K2581" s="382">
        <v>99</v>
      </c>
      <c r="L2581" s="382">
        <v>99</v>
      </c>
      <c r="M2581" s="382">
        <v>9</v>
      </c>
      <c r="N2581" s="382">
        <v>99</v>
      </c>
      <c r="O2581" s="382">
        <v>99</v>
      </c>
      <c r="P2581" s="382">
        <v>99</v>
      </c>
      <c r="Q2581" s="382">
        <v>1</v>
      </c>
      <c r="R2581" s="382">
        <v>1</v>
      </c>
      <c r="S2581">
        <v>8</v>
      </c>
      <c r="T2581">
        <v>9</v>
      </c>
      <c r="U2581">
        <v>9.6</v>
      </c>
      <c r="V2581">
        <v>0</v>
      </c>
      <c r="W2581">
        <v>100</v>
      </c>
      <c r="X2581">
        <v>0</v>
      </c>
      <c r="Y2581">
        <v>0</v>
      </c>
      <c r="Z2581">
        <v>0</v>
      </c>
      <c r="AA2581">
        <v>0</v>
      </c>
      <c r="AB2581">
        <v>0</v>
      </c>
      <c r="AF2581">
        <v>7.0972320794890006E-2</v>
      </c>
      <c r="AG2581">
        <v>8.6894341911132447E-2</v>
      </c>
      <c r="AH2581">
        <v>0</v>
      </c>
      <c r="AI2581">
        <v>1</v>
      </c>
      <c r="AJ2581">
        <v>81.400000000000006</v>
      </c>
      <c r="AK2581">
        <v>17.799098988843564</v>
      </c>
    </row>
    <row r="2582" spans="1:37" ht="15.6">
      <c r="A2582" s="382">
        <v>17</v>
      </c>
      <c r="B2582" s="382">
        <v>283</v>
      </c>
      <c r="C2582" s="382">
        <v>2023</v>
      </c>
      <c r="D2582" s="382">
        <v>7</v>
      </c>
      <c r="E2582" s="382">
        <v>99</v>
      </c>
      <c r="F2582" s="382">
        <v>99</v>
      </c>
      <c r="G2582" s="382">
        <v>99</v>
      </c>
      <c r="H2582" s="382">
        <v>99</v>
      </c>
      <c r="I2582" s="382">
        <v>99</v>
      </c>
      <c r="J2582" s="382">
        <v>999</v>
      </c>
      <c r="K2582" s="382">
        <v>99</v>
      </c>
      <c r="L2582" s="382">
        <v>99</v>
      </c>
      <c r="M2582" s="382">
        <v>9</v>
      </c>
      <c r="N2582" s="382">
        <v>99</v>
      </c>
      <c r="O2582" s="382">
        <v>99</v>
      </c>
      <c r="P2582" s="382">
        <v>99</v>
      </c>
      <c r="Q2582" s="382"/>
      <c r="R2582" s="382">
        <v>0</v>
      </c>
    </row>
    <row r="2583" spans="1:37" ht="15.6">
      <c r="A2583" s="382">
        <v>17</v>
      </c>
      <c r="B2583" s="382">
        <v>284</v>
      </c>
      <c r="C2583" s="382">
        <v>2023</v>
      </c>
      <c r="D2583" s="382">
        <v>8</v>
      </c>
      <c r="E2583" s="382">
        <v>99</v>
      </c>
      <c r="F2583" s="382">
        <v>99</v>
      </c>
      <c r="G2583" s="382">
        <v>99</v>
      </c>
      <c r="H2583" s="382">
        <v>99</v>
      </c>
      <c r="I2583" s="382">
        <v>99</v>
      </c>
      <c r="J2583" s="382">
        <v>999</v>
      </c>
      <c r="K2583" s="382">
        <v>99</v>
      </c>
      <c r="L2583" s="382">
        <v>99</v>
      </c>
      <c r="M2583" s="382">
        <v>9</v>
      </c>
      <c r="N2583" s="382">
        <v>99</v>
      </c>
      <c r="O2583" s="382">
        <v>99</v>
      </c>
      <c r="P2583" s="382">
        <v>99</v>
      </c>
      <c r="Q2583" s="382">
        <v>1</v>
      </c>
      <c r="R2583" s="382">
        <v>1</v>
      </c>
      <c r="S2583">
        <v>5</v>
      </c>
      <c r="T2583">
        <v>9</v>
      </c>
      <c r="U2583">
        <v>16.899999999999999</v>
      </c>
      <c r="V2583">
        <v>0</v>
      </c>
      <c r="W2583">
        <v>100</v>
      </c>
      <c r="X2583">
        <v>100</v>
      </c>
      <c r="Y2583">
        <v>0</v>
      </c>
      <c r="Z2583">
        <v>0</v>
      </c>
      <c r="AA2583">
        <v>0</v>
      </c>
      <c r="AB2583">
        <v>0</v>
      </c>
      <c r="AF2583">
        <v>8.6880973066898362E-2</v>
      </c>
      <c r="AG2583">
        <v>0.15922816736858963</v>
      </c>
      <c r="AH2583">
        <v>0</v>
      </c>
      <c r="AI2583">
        <v>1</v>
      </c>
      <c r="AJ2583">
        <v>99.8</v>
      </c>
      <c r="AK2583">
        <v>17.001806956067387</v>
      </c>
    </row>
    <row r="2584" spans="1:37" ht="15.6">
      <c r="A2584" s="382">
        <v>17</v>
      </c>
      <c r="B2584" s="382">
        <v>285</v>
      </c>
      <c r="C2584" s="382">
        <v>2023</v>
      </c>
      <c r="D2584" s="382">
        <v>9</v>
      </c>
      <c r="E2584" s="382">
        <v>99</v>
      </c>
      <c r="F2584" s="382">
        <v>99</v>
      </c>
      <c r="G2584" s="382">
        <v>99</v>
      </c>
      <c r="H2584" s="382">
        <v>99</v>
      </c>
      <c r="I2584" s="382">
        <v>99</v>
      </c>
      <c r="J2584" s="382">
        <v>999</v>
      </c>
      <c r="K2584" s="382">
        <v>99</v>
      </c>
      <c r="L2584" s="382">
        <v>99</v>
      </c>
      <c r="M2584" s="382">
        <v>9</v>
      </c>
      <c r="N2584" s="382">
        <v>99</v>
      </c>
      <c r="O2584" s="382">
        <v>99</v>
      </c>
      <c r="P2584" s="382">
        <v>99</v>
      </c>
      <c r="Q2584" s="382">
        <v>1</v>
      </c>
      <c r="R2584" s="382">
        <v>1</v>
      </c>
      <c r="S2584">
        <v>6</v>
      </c>
      <c r="T2584">
        <v>9</v>
      </c>
      <c r="U2584">
        <v>11.9</v>
      </c>
      <c r="V2584">
        <v>0</v>
      </c>
      <c r="W2584">
        <v>100</v>
      </c>
      <c r="X2584">
        <v>0</v>
      </c>
      <c r="Y2584">
        <v>0</v>
      </c>
      <c r="Z2584">
        <v>0</v>
      </c>
      <c r="AA2584">
        <v>0</v>
      </c>
      <c r="AB2584">
        <v>0</v>
      </c>
      <c r="AF2584">
        <v>5.1072522982635343E-2</v>
      </c>
      <c r="AG2584">
        <v>5.8869798803805246E-2</v>
      </c>
      <c r="AH2584">
        <v>0</v>
      </c>
      <c r="AI2584">
        <v>1</v>
      </c>
      <c r="AJ2584">
        <v>95.4</v>
      </c>
      <c r="AK2584">
        <v>13.705719434958008</v>
      </c>
    </row>
    <row r="2585" spans="1:37" ht="15.6">
      <c r="A2585" s="382">
        <v>17</v>
      </c>
      <c r="B2585" s="382">
        <v>286</v>
      </c>
      <c r="C2585" s="382">
        <v>2023</v>
      </c>
      <c r="D2585" s="382">
        <v>10</v>
      </c>
      <c r="E2585" s="382">
        <v>99</v>
      </c>
      <c r="F2585" s="382">
        <v>99</v>
      </c>
      <c r="G2585" s="382">
        <v>99</v>
      </c>
      <c r="H2585" s="382">
        <v>99</v>
      </c>
      <c r="I2585" s="382">
        <v>99</v>
      </c>
      <c r="J2585" s="382">
        <v>999</v>
      </c>
      <c r="K2585" s="382">
        <v>99</v>
      </c>
      <c r="L2585" s="382">
        <v>99</v>
      </c>
      <c r="M2585" s="382">
        <v>9</v>
      </c>
      <c r="N2585" s="382">
        <v>99</v>
      </c>
      <c r="O2585" s="382">
        <v>99</v>
      </c>
      <c r="P2585" s="382">
        <v>99</v>
      </c>
      <c r="Q2585" s="382">
        <v>3</v>
      </c>
      <c r="R2585" s="382">
        <v>4</v>
      </c>
      <c r="S2585">
        <v>7.5</v>
      </c>
      <c r="T2585">
        <v>9</v>
      </c>
      <c r="U2585">
        <v>12</v>
      </c>
      <c r="V2585">
        <v>0</v>
      </c>
      <c r="W2585">
        <v>100</v>
      </c>
      <c r="X2585">
        <v>0</v>
      </c>
      <c r="Y2585">
        <v>0</v>
      </c>
      <c r="Z2585">
        <v>3.1519835024948981</v>
      </c>
      <c r="AA2585">
        <v>0.8660254037844386</v>
      </c>
      <c r="AB2585">
        <v>0</v>
      </c>
      <c r="AC2585">
        <v>58.614547314236354</v>
      </c>
      <c r="AF2585">
        <v>0.19323671497584535</v>
      </c>
      <c r="AG2585">
        <v>0.22644072913914776</v>
      </c>
      <c r="AH2585">
        <v>0</v>
      </c>
      <c r="AI2585">
        <v>4</v>
      </c>
      <c r="AJ2585">
        <v>85.125</v>
      </c>
      <c r="AK2585">
        <v>18.995541323557351</v>
      </c>
    </row>
    <row r="2586" spans="1:37" ht="15.6">
      <c r="A2586" s="382">
        <v>17</v>
      </c>
      <c r="B2586" s="382">
        <v>287</v>
      </c>
      <c r="C2586" s="382">
        <v>2023</v>
      </c>
      <c r="D2586" s="382">
        <v>11</v>
      </c>
      <c r="E2586" s="382">
        <v>99</v>
      </c>
      <c r="F2586" s="382">
        <v>99</v>
      </c>
      <c r="G2586" s="382">
        <v>99</v>
      </c>
      <c r="H2586" s="382">
        <v>99</v>
      </c>
      <c r="I2586" s="382">
        <v>99</v>
      </c>
      <c r="J2586" s="382">
        <v>999</v>
      </c>
      <c r="K2586" s="382">
        <v>99</v>
      </c>
      <c r="L2586" s="382">
        <v>99</v>
      </c>
      <c r="M2586" s="382">
        <v>9</v>
      </c>
      <c r="N2586" s="382">
        <v>99</v>
      </c>
      <c r="O2586" s="382">
        <v>99</v>
      </c>
      <c r="P2586" s="382">
        <v>99</v>
      </c>
      <c r="Q2586" s="382">
        <v>2</v>
      </c>
      <c r="R2586" s="382">
        <v>3</v>
      </c>
      <c r="S2586">
        <v>8</v>
      </c>
      <c r="T2586">
        <v>9</v>
      </c>
      <c r="U2586">
        <v>16.933333333333337</v>
      </c>
      <c r="V2586">
        <v>0</v>
      </c>
      <c r="W2586">
        <v>100</v>
      </c>
      <c r="X2586">
        <v>66.666666666666686</v>
      </c>
      <c r="Y2586">
        <v>0</v>
      </c>
      <c r="Z2586">
        <v>2.0072092289766061</v>
      </c>
      <c r="AA2586">
        <v>0</v>
      </c>
      <c r="AB2586">
        <v>0</v>
      </c>
      <c r="AF2586">
        <v>0.29970029970029977</v>
      </c>
      <c r="AG2586">
        <v>0.49194298109699408</v>
      </c>
      <c r="AH2586">
        <v>0</v>
      </c>
      <c r="AI2586">
        <v>3</v>
      </c>
      <c r="AJ2586">
        <v>95.2</v>
      </c>
      <c r="AK2586">
        <v>19.549552976798878</v>
      </c>
    </row>
    <row r="2587" spans="1:37" ht="15.6">
      <c r="A2587" s="382">
        <v>17</v>
      </c>
      <c r="B2587" s="382">
        <v>288</v>
      </c>
      <c r="C2587" s="382">
        <v>2023</v>
      </c>
      <c r="D2587" s="382">
        <v>12</v>
      </c>
      <c r="E2587" s="382">
        <v>99</v>
      </c>
      <c r="F2587" s="382">
        <v>99</v>
      </c>
      <c r="G2587" s="382">
        <v>99</v>
      </c>
      <c r="H2587" s="382">
        <v>99</v>
      </c>
      <c r="I2587" s="382">
        <v>99</v>
      </c>
      <c r="J2587" s="382">
        <v>999</v>
      </c>
      <c r="K2587" s="382">
        <v>99</v>
      </c>
      <c r="L2587" s="382">
        <v>99</v>
      </c>
      <c r="M2587" s="382">
        <v>9</v>
      </c>
      <c r="N2587" s="382">
        <v>99</v>
      </c>
      <c r="O2587" s="382">
        <v>99</v>
      </c>
      <c r="P2587" s="382">
        <v>99</v>
      </c>
      <c r="Q2587" s="382"/>
      <c r="R2587" s="382">
        <v>0</v>
      </c>
    </row>
    <row r="2588" spans="1:37" ht="15.6">
      <c r="A2588" s="382">
        <v>17</v>
      </c>
      <c r="B2588" s="382">
        <v>289</v>
      </c>
      <c r="C2588" s="382">
        <v>2023</v>
      </c>
      <c r="D2588" s="382">
        <v>1</v>
      </c>
      <c r="E2588" s="382">
        <v>99</v>
      </c>
      <c r="F2588" s="382">
        <v>99</v>
      </c>
      <c r="G2588" s="382">
        <v>99</v>
      </c>
      <c r="H2588" s="382">
        <v>99</v>
      </c>
      <c r="I2588" s="382">
        <v>99</v>
      </c>
      <c r="J2588" s="382">
        <v>999</v>
      </c>
      <c r="K2588" s="382">
        <v>99</v>
      </c>
      <c r="L2588" s="382">
        <v>99</v>
      </c>
      <c r="M2588" s="382">
        <v>10</v>
      </c>
      <c r="N2588" s="382">
        <v>99</v>
      </c>
      <c r="O2588" s="382">
        <v>99</v>
      </c>
      <c r="P2588" s="382">
        <v>99</v>
      </c>
      <c r="Q2588" s="382"/>
      <c r="R2588" s="382">
        <v>0</v>
      </c>
    </row>
    <row r="2589" spans="1:37" ht="15.6">
      <c r="A2589" s="382">
        <v>17</v>
      </c>
      <c r="B2589" s="382">
        <v>290</v>
      </c>
      <c r="C2589" s="382">
        <v>2023</v>
      </c>
      <c r="D2589" s="382">
        <v>2</v>
      </c>
      <c r="E2589" s="382">
        <v>99</v>
      </c>
      <c r="F2589" s="382">
        <v>99</v>
      </c>
      <c r="G2589" s="382">
        <v>99</v>
      </c>
      <c r="H2589" s="382">
        <v>99</v>
      </c>
      <c r="I2589" s="382">
        <v>99</v>
      </c>
      <c r="J2589" s="382">
        <v>999</v>
      </c>
      <c r="K2589" s="382">
        <v>99</v>
      </c>
      <c r="L2589" s="382">
        <v>99</v>
      </c>
      <c r="M2589" s="382">
        <v>10</v>
      </c>
      <c r="N2589" s="382">
        <v>99</v>
      </c>
      <c r="O2589" s="382">
        <v>99</v>
      </c>
      <c r="P2589" s="382">
        <v>99</v>
      </c>
      <c r="Q2589" s="382"/>
      <c r="R2589" s="382">
        <v>0</v>
      </c>
    </row>
    <row r="2590" spans="1:37" ht="15.6">
      <c r="A2590" s="382">
        <v>17</v>
      </c>
      <c r="B2590" s="382">
        <v>291</v>
      </c>
      <c r="C2590" s="382">
        <v>2023</v>
      </c>
      <c r="D2590" s="382">
        <v>3</v>
      </c>
      <c r="E2590" s="382">
        <v>99</v>
      </c>
      <c r="F2590" s="382">
        <v>99</v>
      </c>
      <c r="G2590" s="382">
        <v>99</v>
      </c>
      <c r="H2590" s="382">
        <v>99</v>
      </c>
      <c r="I2590" s="382">
        <v>99</v>
      </c>
      <c r="J2590" s="382">
        <v>999</v>
      </c>
      <c r="K2590" s="382">
        <v>99</v>
      </c>
      <c r="L2590" s="382">
        <v>99</v>
      </c>
      <c r="M2590" s="382">
        <v>10</v>
      </c>
      <c r="N2590" s="382">
        <v>99</v>
      </c>
      <c r="O2590" s="382">
        <v>99</v>
      </c>
      <c r="P2590" s="382">
        <v>99</v>
      </c>
      <c r="Q2590" s="382"/>
      <c r="R2590" s="382">
        <v>0</v>
      </c>
    </row>
    <row r="2591" spans="1:37" ht="15.6">
      <c r="A2591" s="382">
        <v>17</v>
      </c>
      <c r="B2591" s="382">
        <v>292</v>
      </c>
      <c r="C2591" s="382">
        <v>2023</v>
      </c>
      <c r="D2591" s="382">
        <v>4</v>
      </c>
      <c r="E2591" s="382">
        <v>99</v>
      </c>
      <c r="F2591" s="382">
        <v>99</v>
      </c>
      <c r="G2591" s="382">
        <v>99</v>
      </c>
      <c r="H2591" s="382">
        <v>99</v>
      </c>
      <c r="I2591" s="382">
        <v>99</v>
      </c>
      <c r="J2591" s="382">
        <v>999</v>
      </c>
      <c r="K2591" s="382">
        <v>99</v>
      </c>
      <c r="L2591" s="382">
        <v>99</v>
      </c>
      <c r="M2591" s="382">
        <v>10</v>
      </c>
      <c r="N2591" s="382">
        <v>99</v>
      </c>
      <c r="O2591" s="382">
        <v>99</v>
      </c>
      <c r="P2591" s="382">
        <v>99</v>
      </c>
      <c r="Q2591" s="382"/>
      <c r="R2591" s="382">
        <v>0</v>
      </c>
    </row>
    <row r="2592" spans="1:37" ht="15.6">
      <c r="A2592" s="382">
        <v>17</v>
      </c>
      <c r="B2592" s="382">
        <v>293</v>
      </c>
      <c r="C2592" s="382">
        <v>2023</v>
      </c>
      <c r="D2592" s="382">
        <v>5</v>
      </c>
      <c r="E2592" s="382">
        <v>99</v>
      </c>
      <c r="F2592" s="382">
        <v>99</v>
      </c>
      <c r="G2592" s="382">
        <v>99</v>
      </c>
      <c r="H2592" s="382">
        <v>99</v>
      </c>
      <c r="I2592" s="382">
        <v>99</v>
      </c>
      <c r="J2592" s="382">
        <v>999</v>
      </c>
      <c r="K2592" s="382">
        <v>99</v>
      </c>
      <c r="L2592" s="382">
        <v>99</v>
      </c>
      <c r="M2592" s="382">
        <v>10</v>
      </c>
      <c r="N2592" s="382">
        <v>99</v>
      </c>
      <c r="O2592" s="382">
        <v>99</v>
      </c>
      <c r="P2592" s="382">
        <v>99</v>
      </c>
      <c r="Q2592" s="382"/>
      <c r="R2592" s="382">
        <v>0</v>
      </c>
    </row>
    <row r="2593" spans="1:37" ht="15.6">
      <c r="A2593" s="382">
        <v>17</v>
      </c>
      <c r="B2593" s="382">
        <v>294</v>
      </c>
      <c r="C2593" s="382">
        <v>2023</v>
      </c>
      <c r="D2593" s="382">
        <v>6</v>
      </c>
      <c r="E2593" s="382">
        <v>99</v>
      </c>
      <c r="F2593" s="382">
        <v>99</v>
      </c>
      <c r="G2593" s="382">
        <v>99</v>
      </c>
      <c r="H2593" s="382">
        <v>99</v>
      </c>
      <c r="I2593" s="382">
        <v>99</v>
      </c>
      <c r="J2593" s="382">
        <v>999</v>
      </c>
      <c r="K2593" s="382">
        <v>99</v>
      </c>
      <c r="L2593" s="382">
        <v>99</v>
      </c>
      <c r="M2593" s="382">
        <v>10</v>
      </c>
      <c r="N2593" s="382">
        <v>99</v>
      </c>
      <c r="O2593" s="382">
        <v>99</v>
      </c>
      <c r="P2593" s="382">
        <v>99</v>
      </c>
      <c r="Q2593" s="382"/>
      <c r="R2593" s="382">
        <v>0</v>
      </c>
    </row>
    <row r="2594" spans="1:37" ht="15.6">
      <c r="A2594" s="382">
        <v>17</v>
      </c>
      <c r="B2594" s="382">
        <v>295</v>
      </c>
      <c r="C2594" s="382">
        <v>2023</v>
      </c>
      <c r="D2594" s="382">
        <v>7</v>
      </c>
      <c r="E2594" s="382">
        <v>99</v>
      </c>
      <c r="F2594" s="382">
        <v>99</v>
      </c>
      <c r="G2594" s="382">
        <v>99</v>
      </c>
      <c r="H2594" s="382">
        <v>99</v>
      </c>
      <c r="I2594" s="382">
        <v>99</v>
      </c>
      <c r="J2594" s="382">
        <v>999</v>
      </c>
      <c r="K2594" s="382">
        <v>99</v>
      </c>
      <c r="L2594" s="382">
        <v>99</v>
      </c>
      <c r="M2594" s="382">
        <v>10</v>
      </c>
      <c r="N2594" s="382">
        <v>99</v>
      </c>
      <c r="O2594" s="382">
        <v>99</v>
      </c>
      <c r="P2594" s="382">
        <v>99</v>
      </c>
      <c r="Q2594" s="382"/>
      <c r="R2594" s="382">
        <v>0</v>
      </c>
    </row>
    <row r="2595" spans="1:37" ht="15.6">
      <c r="A2595" s="382">
        <v>17</v>
      </c>
      <c r="B2595" s="382">
        <v>296</v>
      </c>
      <c r="C2595" s="382">
        <v>2023</v>
      </c>
      <c r="D2595" s="382">
        <v>8</v>
      </c>
      <c r="E2595" s="382">
        <v>99</v>
      </c>
      <c r="F2595" s="382">
        <v>99</v>
      </c>
      <c r="G2595" s="382">
        <v>99</v>
      </c>
      <c r="H2595" s="382">
        <v>99</v>
      </c>
      <c r="I2595" s="382">
        <v>99</v>
      </c>
      <c r="J2595" s="382">
        <v>999</v>
      </c>
      <c r="K2595" s="382">
        <v>99</v>
      </c>
      <c r="L2595" s="382">
        <v>99</v>
      </c>
      <c r="M2595" s="382">
        <v>10</v>
      </c>
      <c r="N2595" s="382">
        <v>99</v>
      </c>
      <c r="O2595" s="382">
        <v>99</v>
      </c>
      <c r="P2595" s="382">
        <v>99</v>
      </c>
      <c r="Q2595" s="382"/>
      <c r="R2595" s="382">
        <v>0</v>
      </c>
    </row>
    <row r="2596" spans="1:37" ht="15.6">
      <c r="A2596" s="382">
        <v>17</v>
      </c>
      <c r="B2596" s="382">
        <v>297</v>
      </c>
      <c r="C2596" s="382">
        <v>2023</v>
      </c>
      <c r="D2596" s="382">
        <v>9</v>
      </c>
      <c r="E2596" s="382">
        <v>99</v>
      </c>
      <c r="F2596" s="382">
        <v>99</v>
      </c>
      <c r="G2596" s="382">
        <v>99</v>
      </c>
      <c r="H2596" s="382">
        <v>99</v>
      </c>
      <c r="I2596" s="382">
        <v>99</v>
      </c>
      <c r="J2596" s="382">
        <v>999</v>
      </c>
      <c r="K2596" s="382">
        <v>99</v>
      </c>
      <c r="L2596" s="382">
        <v>99</v>
      </c>
      <c r="M2596" s="382">
        <v>10</v>
      </c>
      <c r="N2596" s="382">
        <v>99</v>
      </c>
      <c r="O2596" s="382">
        <v>99</v>
      </c>
      <c r="P2596" s="382">
        <v>99</v>
      </c>
      <c r="Q2596" s="382"/>
      <c r="R2596" s="382">
        <v>0</v>
      </c>
    </row>
    <row r="2597" spans="1:37" ht="15.6">
      <c r="A2597" s="382">
        <v>17</v>
      </c>
      <c r="B2597" s="382">
        <v>298</v>
      </c>
      <c r="C2597" s="382">
        <v>2023</v>
      </c>
      <c r="D2597" s="382">
        <v>10</v>
      </c>
      <c r="E2597" s="382">
        <v>99</v>
      </c>
      <c r="F2597" s="382">
        <v>99</v>
      </c>
      <c r="G2597" s="382">
        <v>99</v>
      </c>
      <c r="H2597" s="382">
        <v>99</v>
      </c>
      <c r="I2597" s="382">
        <v>99</v>
      </c>
      <c r="J2597" s="382">
        <v>999</v>
      </c>
      <c r="K2597" s="382">
        <v>99</v>
      </c>
      <c r="L2597" s="382">
        <v>99</v>
      </c>
      <c r="M2597" s="382">
        <v>10</v>
      </c>
      <c r="N2597" s="382">
        <v>99</v>
      </c>
      <c r="O2597" s="382">
        <v>99</v>
      </c>
      <c r="P2597" s="382">
        <v>99</v>
      </c>
      <c r="Q2597" s="382"/>
      <c r="R2597" s="382">
        <v>0</v>
      </c>
    </row>
    <row r="2598" spans="1:37" ht="15.6">
      <c r="A2598" s="382">
        <v>17</v>
      </c>
      <c r="B2598" s="382">
        <v>299</v>
      </c>
      <c r="C2598" s="382">
        <v>2023</v>
      </c>
      <c r="D2598" s="382">
        <v>11</v>
      </c>
      <c r="E2598" s="382">
        <v>99</v>
      </c>
      <c r="F2598" s="382">
        <v>99</v>
      </c>
      <c r="G2598" s="382">
        <v>99</v>
      </c>
      <c r="H2598" s="382">
        <v>99</v>
      </c>
      <c r="I2598" s="382">
        <v>99</v>
      </c>
      <c r="J2598" s="382">
        <v>999</v>
      </c>
      <c r="K2598" s="382">
        <v>99</v>
      </c>
      <c r="L2598" s="382">
        <v>99</v>
      </c>
      <c r="M2598" s="382">
        <v>10</v>
      </c>
      <c r="N2598" s="382">
        <v>99</v>
      </c>
      <c r="O2598" s="382">
        <v>99</v>
      </c>
      <c r="P2598" s="382">
        <v>99</v>
      </c>
      <c r="Q2598" s="382"/>
      <c r="R2598" s="382">
        <v>0</v>
      </c>
    </row>
    <row r="2599" spans="1:37" ht="15.6">
      <c r="A2599" s="382">
        <v>17</v>
      </c>
      <c r="B2599" s="382">
        <v>300</v>
      </c>
      <c r="C2599" s="382">
        <v>2023</v>
      </c>
      <c r="D2599" s="382">
        <v>12</v>
      </c>
      <c r="E2599" s="382">
        <v>99</v>
      </c>
      <c r="F2599" s="382">
        <v>99</v>
      </c>
      <c r="G2599" s="382">
        <v>99</v>
      </c>
      <c r="H2599" s="382">
        <v>99</v>
      </c>
      <c r="I2599" s="382">
        <v>99</v>
      </c>
      <c r="J2599" s="382">
        <v>999</v>
      </c>
      <c r="K2599" s="382">
        <v>99</v>
      </c>
      <c r="L2599" s="382">
        <v>99</v>
      </c>
      <c r="M2599" s="382">
        <v>10</v>
      </c>
      <c r="N2599" s="382">
        <v>99</v>
      </c>
      <c r="O2599" s="382">
        <v>99</v>
      </c>
      <c r="P2599" s="382">
        <v>99</v>
      </c>
      <c r="Q2599" s="382"/>
      <c r="R2599" s="382">
        <v>0</v>
      </c>
    </row>
    <row r="2600" spans="1:37" ht="15.6">
      <c r="A2600" s="382">
        <v>17</v>
      </c>
      <c r="B2600" s="382">
        <v>301</v>
      </c>
      <c r="C2600" s="382">
        <v>2023</v>
      </c>
      <c r="D2600" s="382">
        <v>1</v>
      </c>
      <c r="E2600" s="382">
        <v>99</v>
      </c>
      <c r="F2600" s="382">
        <v>99</v>
      </c>
      <c r="G2600" s="382">
        <v>99</v>
      </c>
      <c r="H2600" s="382">
        <v>99</v>
      </c>
      <c r="I2600" s="382">
        <v>99</v>
      </c>
      <c r="J2600" s="382">
        <v>999</v>
      </c>
      <c r="K2600" s="382">
        <v>99</v>
      </c>
      <c r="L2600" s="382">
        <v>99</v>
      </c>
      <c r="M2600" s="382">
        <v>11</v>
      </c>
      <c r="N2600" s="382">
        <v>99</v>
      </c>
      <c r="O2600" s="382">
        <v>99</v>
      </c>
      <c r="P2600" s="382">
        <v>99</v>
      </c>
      <c r="Q2600" s="382"/>
      <c r="R2600" s="382">
        <v>0</v>
      </c>
      <c r="S2600" s="382"/>
      <c r="T2600" s="382"/>
      <c r="U2600" s="382"/>
      <c r="V2600" s="382"/>
      <c r="W2600" s="382"/>
      <c r="X2600" s="382"/>
      <c r="Y2600" s="382"/>
      <c r="Z2600" s="382"/>
      <c r="AA2600" s="382"/>
      <c r="AB2600" s="382"/>
      <c r="AC2600" s="382"/>
      <c r="AD2600" s="382"/>
      <c r="AE2600" s="382"/>
      <c r="AF2600" s="382"/>
      <c r="AG2600" s="382"/>
      <c r="AH2600" s="382"/>
      <c r="AI2600" s="382"/>
    </row>
    <row r="2601" spans="1:37" ht="15.6">
      <c r="A2601" s="382">
        <v>17</v>
      </c>
      <c r="B2601" s="382">
        <v>302</v>
      </c>
      <c r="C2601" s="382">
        <v>2023</v>
      </c>
      <c r="D2601" s="382">
        <v>2</v>
      </c>
      <c r="E2601" s="382">
        <v>99</v>
      </c>
      <c r="F2601" s="382">
        <v>99</v>
      </c>
      <c r="G2601" s="382">
        <v>99</v>
      </c>
      <c r="H2601" s="382">
        <v>99</v>
      </c>
      <c r="I2601" s="382">
        <v>99</v>
      </c>
      <c r="J2601" s="382">
        <v>999</v>
      </c>
      <c r="K2601" s="382">
        <v>99</v>
      </c>
      <c r="L2601" s="382">
        <v>99</v>
      </c>
      <c r="M2601" s="382">
        <v>11</v>
      </c>
      <c r="N2601" s="382">
        <v>99</v>
      </c>
      <c r="O2601" s="382">
        <v>99</v>
      </c>
      <c r="P2601" s="382">
        <v>99</v>
      </c>
      <c r="Q2601" s="382"/>
      <c r="R2601" s="382">
        <v>0</v>
      </c>
      <c r="S2601" s="382"/>
      <c r="T2601" s="382"/>
      <c r="U2601" s="382"/>
      <c r="V2601" s="382"/>
      <c r="W2601" s="382"/>
      <c r="X2601" s="382"/>
      <c r="Y2601" s="382"/>
      <c r="Z2601" s="382"/>
      <c r="AA2601" s="382"/>
      <c r="AB2601" s="382"/>
      <c r="AC2601" s="382"/>
      <c r="AD2601" s="382"/>
      <c r="AE2601" s="382"/>
      <c r="AF2601" s="382"/>
      <c r="AG2601" s="382"/>
      <c r="AH2601" s="382"/>
      <c r="AI2601" s="382"/>
    </row>
    <row r="2602" spans="1:37" ht="15.6">
      <c r="A2602" s="382">
        <v>17</v>
      </c>
      <c r="B2602" s="382">
        <v>303</v>
      </c>
      <c r="C2602" s="382">
        <v>2023</v>
      </c>
      <c r="D2602" s="382">
        <v>3</v>
      </c>
      <c r="E2602" s="382">
        <v>99</v>
      </c>
      <c r="F2602" s="382">
        <v>99</v>
      </c>
      <c r="G2602" s="382">
        <v>99</v>
      </c>
      <c r="H2602" s="382">
        <v>99</v>
      </c>
      <c r="I2602" s="382">
        <v>99</v>
      </c>
      <c r="J2602" s="382">
        <v>999</v>
      </c>
      <c r="K2602" s="382">
        <v>99</v>
      </c>
      <c r="L2602" s="382">
        <v>99</v>
      </c>
      <c r="M2602" s="382">
        <v>11</v>
      </c>
      <c r="N2602" s="382">
        <v>99</v>
      </c>
      <c r="O2602" s="382">
        <v>99</v>
      </c>
      <c r="P2602" s="382">
        <v>99</v>
      </c>
      <c r="Q2602" s="382"/>
      <c r="R2602" s="382">
        <v>0</v>
      </c>
      <c r="S2602" s="382"/>
      <c r="T2602" s="382"/>
      <c r="U2602" s="382"/>
      <c r="V2602" s="382"/>
      <c r="W2602" s="382"/>
      <c r="X2602" s="382"/>
      <c r="Y2602" s="382"/>
      <c r="Z2602" s="382"/>
      <c r="AA2602" s="382"/>
      <c r="AB2602" s="382"/>
      <c r="AC2602" s="382"/>
      <c r="AD2602" s="382"/>
      <c r="AE2602" s="382"/>
      <c r="AF2602" s="382"/>
      <c r="AG2602" s="382"/>
      <c r="AH2602" s="382"/>
      <c r="AI2602" s="382"/>
    </row>
    <row r="2603" spans="1:37" ht="15.6">
      <c r="A2603" s="382">
        <v>17</v>
      </c>
      <c r="B2603" s="382">
        <v>304</v>
      </c>
      <c r="C2603" s="382">
        <v>2023</v>
      </c>
      <c r="D2603" s="382">
        <v>4</v>
      </c>
      <c r="E2603" s="382">
        <v>99</v>
      </c>
      <c r="F2603" s="382">
        <v>99</v>
      </c>
      <c r="G2603" s="382">
        <v>99</v>
      </c>
      <c r="H2603" s="382">
        <v>99</v>
      </c>
      <c r="I2603" s="382">
        <v>99</v>
      </c>
      <c r="J2603" s="382">
        <v>999</v>
      </c>
      <c r="K2603" s="382">
        <v>99</v>
      </c>
      <c r="L2603" s="382">
        <v>99</v>
      </c>
      <c r="M2603" s="382">
        <v>11</v>
      </c>
      <c r="N2603" s="382">
        <v>99</v>
      </c>
      <c r="O2603" s="382">
        <v>99</v>
      </c>
      <c r="P2603" s="382">
        <v>99</v>
      </c>
      <c r="Q2603" s="382"/>
      <c r="R2603" s="382">
        <v>0</v>
      </c>
      <c r="S2603" s="382"/>
      <c r="T2603" s="382"/>
      <c r="U2603" s="382"/>
      <c r="V2603" s="382"/>
      <c r="W2603" s="382"/>
      <c r="X2603" s="382"/>
      <c r="Y2603" s="382"/>
      <c r="Z2603" s="382"/>
      <c r="AA2603" s="382"/>
      <c r="AB2603" s="382"/>
      <c r="AC2603" s="382"/>
      <c r="AD2603" s="382"/>
      <c r="AE2603" s="382"/>
      <c r="AF2603" s="382"/>
      <c r="AG2603" s="382"/>
      <c r="AH2603" s="382"/>
      <c r="AI2603" s="382"/>
    </row>
    <row r="2604" spans="1:37" ht="15.6">
      <c r="A2604" s="382">
        <v>17</v>
      </c>
      <c r="B2604" s="382">
        <v>305</v>
      </c>
      <c r="C2604" s="382">
        <v>2023</v>
      </c>
      <c r="D2604" s="382">
        <v>5</v>
      </c>
      <c r="E2604" s="382">
        <v>99</v>
      </c>
      <c r="F2604" s="382">
        <v>99</v>
      </c>
      <c r="G2604" s="382">
        <v>99</v>
      </c>
      <c r="H2604" s="382">
        <v>99</v>
      </c>
      <c r="I2604" s="382">
        <v>99</v>
      </c>
      <c r="J2604" s="382">
        <v>999</v>
      </c>
      <c r="K2604" s="382">
        <v>99</v>
      </c>
      <c r="L2604" s="382">
        <v>99</v>
      </c>
      <c r="M2604" s="382">
        <v>11</v>
      </c>
      <c r="N2604" s="382">
        <v>99</v>
      </c>
      <c r="O2604" s="382">
        <v>99</v>
      </c>
      <c r="P2604" s="382">
        <v>99</v>
      </c>
      <c r="Q2604" s="382"/>
      <c r="R2604" s="382">
        <v>0</v>
      </c>
      <c r="S2604" s="382"/>
      <c r="T2604" s="382"/>
      <c r="U2604" s="382"/>
      <c r="V2604" s="382"/>
      <c r="W2604" s="382"/>
      <c r="X2604" s="382"/>
      <c r="Y2604" s="382"/>
      <c r="Z2604" s="382"/>
      <c r="AA2604" s="382"/>
      <c r="AB2604" s="382"/>
      <c r="AC2604" s="382"/>
      <c r="AD2604" s="382"/>
      <c r="AE2604" s="382"/>
      <c r="AF2604" s="382"/>
      <c r="AG2604" s="382"/>
      <c r="AH2604" s="382"/>
      <c r="AI2604" s="382"/>
    </row>
    <row r="2605" spans="1:37" ht="15.6">
      <c r="A2605" s="382">
        <v>17</v>
      </c>
      <c r="B2605" s="382">
        <v>306</v>
      </c>
      <c r="C2605" s="382">
        <v>2023</v>
      </c>
      <c r="D2605" s="382">
        <v>6</v>
      </c>
      <c r="E2605" s="382">
        <v>99</v>
      </c>
      <c r="F2605" s="382">
        <v>99</v>
      </c>
      <c r="G2605" s="382">
        <v>99</v>
      </c>
      <c r="H2605" s="382">
        <v>99</v>
      </c>
      <c r="I2605" s="382">
        <v>99</v>
      </c>
      <c r="J2605" s="382">
        <v>999</v>
      </c>
      <c r="K2605" s="382">
        <v>99</v>
      </c>
      <c r="L2605" s="382">
        <v>99</v>
      </c>
      <c r="M2605" s="382">
        <v>11</v>
      </c>
      <c r="N2605" s="382">
        <v>99</v>
      </c>
      <c r="O2605" s="382">
        <v>99</v>
      </c>
      <c r="P2605" s="382">
        <v>99</v>
      </c>
      <c r="Q2605" s="382"/>
      <c r="R2605" s="382">
        <v>0</v>
      </c>
      <c r="S2605" s="382"/>
      <c r="T2605" s="382"/>
      <c r="U2605" s="382"/>
      <c r="V2605" s="382"/>
      <c r="W2605" s="382"/>
      <c r="X2605" s="382"/>
      <c r="Y2605" s="382"/>
      <c r="Z2605" s="382"/>
      <c r="AA2605" s="382"/>
      <c r="AB2605" s="382"/>
      <c r="AC2605" s="382"/>
      <c r="AD2605" s="382"/>
      <c r="AE2605" s="382"/>
      <c r="AF2605" s="382"/>
      <c r="AG2605" s="382"/>
      <c r="AH2605" s="382"/>
      <c r="AI2605" s="382"/>
    </row>
    <row r="2606" spans="1:37" ht="15.6">
      <c r="A2606" s="382">
        <v>17</v>
      </c>
      <c r="B2606" s="382">
        <v>307</v>
      </c>
      <c r="C2606" s="382">
        <v>2023</v>
      </c>
      <c r="D2606" s="382">
        <v>7</v>
      </c>
      <c r="E2606" s="382">
        <v>99</v>
      </c>
      <c r="F2606" s="382">
        <v>99</v>
      </c>
      <c r="G2606" s="382">
        <v>99</v>
      </c>
      <c r="H2606" s="382">
        <v>99</v>
      </c>
      <c r="I2606" s="382">
        <v>99</v>
      </c>
      <c r="J2606" s="382">
        <v>999</v>
      </c>
      <c r="K2606" s="382">
        <v>99</v>
      </c>
      <c r="L2606" s="382">
        <v>99</v>
      </c>
      <c r="M2606" s="382">
        <v>11</v>
      </c>
      <c r="N2606" s="382">
        <v>99</v>
      </c>
      <c r="O2606" s="382">
        <v>99</v>
      </c>
      <c r="P2606" s="382">
        <v>99</v>
      </c>
      <c r="Q2606" s="382"/>
      <c r="R2606" s="382">
        <v>0</v>
      </c>
      <c r="S2606" s="382"/>
      <c r="T2606" s="382"/>
      <c r="U2606" s="382"/>
      <c r="V2606" s="382"/>
      <c r="W2606" s="382"/>
      <c r="X2606" s="382"/>
      <c r="Y2606" s="382"/>
      <c r="Z2606" s="382"/>
      <c r="AA2606" s="382"/>
      <c r="AB2606" s="382"/>
      <c r="AC2606" s="382"/>
      <c r="AD2606" s="382"/>
      <c r="AE2606" s="382"/>
      <c r="AF2606" s="382"/>
      <c r="AG2606" s="382"/>
      <c r="AH2606" s="382"/>
      <c r="AI2606" s="382"/>
    </row>
    <row r="2607" spans="1:37" ht="15.6">
      <c r="A2607" s="382">
        <v>17</v>
      </c>
      <c r="B2607" s="382">
        <v>308</v>
      </c>
      <c r="C2607" s="382">
        <v>2023</v>
      </c>
      <c r="D2607" s="382">
        <v>8</v>
      </c>
      <c r="E2607" s="382">
        <v>99</v>
      </c>
      <c r="F2607" s="382">
        <v>99</v>
      </c>
      <c r="G2607" s="382">
        <v>99</v>
      </c>
      <c r="H2607" s="382">
        <v>99</v>
      </c>
      <c r="I2607" s="382">
        <v>99</v>
      </c>
      <c r="J2607" s="382">
        <v>999</v>
      </c>
      <c r="K2607" s="382">
        <v>99</v>
      </c>
      <c r="L2607" s="382">
        <v>99</v>
      </c>
      <c r="M2607" s="382">
        <v>11</v>
      </c>
      <c r="N2607" s="382">
        <v>99</v>
      </c>
      <c r="O2607" s="382">
        <v>99</v>
      </c>
      <c r="P2607" s="382">
        <v>99</v>
      </c>
      <c r="Q2607" s="382">
        <v>1</v>
      </c>
      <c r="R2607" s="382">
        <v>1</v>
      </c>
      <c r="S2607" s="382">
        <v>6</v>
      </c>
      <c r="T2607" s="382">
        <v>11</v>
      </c>
      <c r="U2607" s="382">
        <v>10.700000000000003</v>
      </c>
      <c r="V2607" s="382">
        <v>0</v>
      </c>
      <c r="W2607" s="382">
        <v>100</v>
      </c>
      <c r="X2607" s="382">
        <v>0</v>
      </c>
      <c r="Y2607" s="382">
        <v>0</v>
      </c>
      <c r="Z2607" s="382">
        <v>0</v>
      </c>
      <c r="AA2607" s="382">
        <v>0</v>
      </c>
      <c r="AB2607" s="382">
        <v>0</v>
      </c>
      <c r="AC2607" s="382"/>
      <c r="AD2607" s="382"/>
      <c r="AE2607" s="382"/>
      <c r="AF2607" s="382">
        <v>8.6880973066898362E-2</v>
      </c>
      <c r="AG2607" s="382">
        <v>0.10081310004993543</v>
      </c>
      <c r="AH2607" s="382">
        <v>0</v>
      </c>
      <c r="AI2607" s="382">
        <v>1</v>
      </c>
      <c r="AJ2607">
        <v>89.3</v>
      </c>
      <c r="AK2607">
        <v>15.025516198203675</v>
      </c>
    </row>
    <row r="2608" spans="1:37" ht="15.6">
      <c r="A2608" s="382">
        <v>17</v>
      </c>
      <c r="B2608" s="382">
        <v>309</v>
      </c>
      <c r="C2608" s="382">
        <v>2023</v>
      </c>
      <c r="D2608" s="382">
        <v>9</v>
      </c>
      <c r="E2608" s="382">
        <v>99</v>
      </c>
      <c r="F2608" s="382">
        <v>99</v>
      </c>
      <c r="G2608" s="382">
        <v>99</v>
      </c>
      <c r="H2608" s="382">
        <v>99</v>
      </c>
      <c r="I2608" s="382">
        <v>99</v>
      </c>
      <c r="J2608" s="382">
        <v>999</v>
      </c>
      <c r="K2608" s="382">
        <v>99</v>
      </c>
      <c r="L2608" s="382">
        <v>99</v>
      </c>
      <c r="M2608" s="382">
        <v>11</v>
      </c>
      <c r="N2608" s="382">
        <v>99</v>
      </c>
      <c r="O2608" s="382">
        <v>99</v>
      </c>
      <c r="P2608" s="382">
        <v>99</v>
      </c>
      <c r="Q2608" s="382"/>
      <c r="R2608" s="382">
        <v>0</v>
      </c>
      <c r="S2608" s="382"/>
      <c r="T2608" s="382"/>
      <c r="U2608" s="382"/>
      <c r="V2608" s="382"/>
      <c r="W2608" s="382"/>
      <c r="X2608" s="382"/>
      <c r="Y2608" s="382"/>
      <c r="Z2608" s="382"/>
      <c r="AA2608" s="382"/>
      <c r="AB2608" s="382"/>
      <c r="AC2608" s="382"/>
      <c r="AD2608" s="382"/>
      <c r="AE2608" s="382"/>
      <c r="AF2608" s="382"/>
      <c r="AG2608" s="382"/>
      <c r="AH2608" s="382"/>
      <c r="AI2608" s="382"/>
    </row>
    <row r="2609" spans="1:37" ht="15.6">
      <c r="A2609" s="382">
        <v>17</v>
      </c>
      <c r="B2609" s="382">
        <v>310</v>
      </c>
      <c r="C2609" s="382">
        <v>2023</v>
      </c>
      <c r="D2609" s="382">
        <v>10</v>
      </c>
      <c r="E2609" s="382">
        <v>99</v>
      </c>
      <c r="F2609" s="382">
        <v>99</v>
      </c>
      <c r="G2609" s="382">
        <v>99</v>
      </c>
      <c r="H2609" s="382">
        <v>99</v>
      </c>
      <c r="I2609" s="382">
        <v>99</v>
      </c>
      <c r="J2609" s="382">
        <v>999</v>
      </c>
      <c r="K2609" s="382">
        <v>99</v>
      </c>
      <c r="L2609" s="382">
        <v>99</v>
      </c>
      <c r="M2609" s="382">
        <v>11</v>
      </c>
      <c r="N2609" s="382">
        <v>99</v>
      </c>
      <c r="O2609" s="382">
        <v>99</v>
      </c>
      <c r="P2609" s="382">
        <v>99</v>
      </c>
      <c r="Q2609" s="382">
        <v>1</v>
      </c>
      <c r="R2609" s="382">
        <v>1</v>
      </c>
      <c r="S2609" s="382">
        <v>6</v>
      </c>
      <c r="T2609" s="382">
        <v>11</v>
      </c>
      <c r="U2609" s="382">
        <v>13.7</v>
      </c>
      <c r="V2609" s="382">
        <v>0</v>
      </c>
      <c r="W2609" s="382">
        <v>100</v>
      </c>
      <c r="X2609" s="382">
        <v>0</v>
      </c>
      <c r="Y2609" s="382">
        <v>0</v>
      </c>
      <c r="Z2609" s="382">
        <v>0</v>
      </c>
      <c r="AA2609" s="382">
        <v>0</v>
      </c>
      <c r="AB2609" s="382">
        <v>0</v>
      </c>
      <c r="AC2609" s="382"/>
      <c r="AD2609" s="382"/>
      <c r="AE2609" s="382"/>
      <c r="AF2609" s="382">
        <v>4.8309178743961345E-2</v>
      </c>
      <c r="AG2609" s="382">
        <v>6.4629958108465071E-2</v>
      </c>
      <c r="AH2609" s="382">
        <v>0</v>
      </c>
      <c r="AI2609" s="382">
        <v>1</v>
      </c>
      <c r="AJ2609">
        <v>92.7</v>
      </c>
      <c r="AK2609">
        <v>17.198135436403685</v>
      </c>
    </row>
    <row r="2610" spans="1:37" ht="15.6">
      <c r="A2610" s="382">
        <v>17</v>
      </c>
      <c r="B2610" s="382">
        <v>311</v>
      </c>
      <c r="C2610" s="382">
        <v>2023</v>
      </c>
      <c r="D2610" s="382">
        <v>11</v>
      </c>
      <c r="E2610" s="382">
        <v>99</v>
      </c>
      <c r="F2610" s="382">
        <v>99</v>
      </c>
      <c r="G2610" s="382">
        <v>99</v>
      </c>
      <c r="H2610" s="382">
        <v>99</v>
      </c>
      <c r="I2610" s="382">
        <v>99</v>
      </c>
      <c r="J2610" s="382">
        <v>999</v>
      </c>
      <c r="K2610" s="382">
        <v>99</v>
      </c>
      <c r="L2610" s="382">
        <v>99</v>
      </c>
      <c r="M2610" s="382">
        <v>11</v>
      </c>
      <c r="N2610" s="382">
        <v>99</v>
      </c>
      <c r="O2610" s="382">
        <v>99</v>
      </c>
      <c r="P2610" s="382">
        <v>99</v>
      </c>
      <c r="Q2610" s="382"/>
      <c r="R2610" s="382">
        <v>0</v>
      </c>
      <c r="S2610" s="382"/>
      <c r="T2610" s="382"/>
      <c r="U2610" s="382"/>
      <c r="V2610" s="382"/>
      <c r="W2610" s="382"/>
      <c r="X2610" s="382"/>
      <c r="Y2610" s="382"/>
      <c r="Z2610" s="382"/>
      <c r="AA2610" s="382"/>
      <c r="AB2610" s="382"/>
      <c r="AC2610" s="382"/>
      <c r="AD2610" s="382"/>
      <c r="AE2610" s="382"/>
      <c r="AF2610" s="382"/>
      <c r="AG2610" s="382"/>
      <c r="AH2610" s="382"/>
      <c r="AI2610" s="382"/>
    </row>
    <row r="2611" spans="1:37" ht="15.6">
      <c r="A2611" s="382">
        <v>17</v>
      </c>
      <c r="B2611" s="382">
        <v>312</v>
      </c>
      <c r="C2611" s="382">
        <v>2023</v>
      </c>
      <c r="D2611" s="382">
        <v>12</v>
      </c>
      <c r="E2611" s="382">
        <v>99</v>
      </c>
      <c r="F2611" s="382">
        <v>99</v>
      </c>
      <c r="G2611" s="382">
        <v>99</v>
      </c>
      <c r="H2611" s="382">
        <v>99</v>
      </c>
      <c r="I2611" s="382">
        <v>99</v>
      </c>
      <c r="J2611" s="382">
        <v>999</v>
      </c>
      <c r="K2611" s="382">
        <v>99</v>
      </c>
      <c r="L2611" s="382">
        <v>99</v>
      </c>
      <c r="M2611" s="382">
        <v>11</v>
      </c>
      <c r="N2611" s="382">
        <v>99</v>
      </c>
      <c r="O2611" s="382">
        <v>99</v>
      </c>
      <c r="P2611" s="382">
        <v>99</v>
      </c>
      <c r="Q2611" s="382">
        <v>1</v>
      </c>
      <c r="R2611" s="382">
        <v>1</v>
      </c>
      <c r="S2611" s="382">
        <v>8</v>
      </c>
      <c r="T2611" s="382">
        <v>11</v>
      </c>
      <c r="U2611" s="382">
        <v>12.200000000000003</v>
      </c>
      <c r="V2611" s="382">
        <v>0</v>
      </c>
      <c r="W2611" s="382">
        <v>100</v>
      </c>
      <c r="X2611" s="382">
        <v>0</v>
      </c>
      <c r="Y2611" s="382">
        <v>0</v>
      </c>
      <c r="Z2611" s="382">
        <v>0</v>
      </c>
      <c r="AA2611" s="382">
        <v>0</v>
      </c>
      <c r="AB2611" s="382">
        <v>0</v>
      </c>
      <c r="AC2611" s="382"/>
      <c r="AD2611" s="382"/>
      <c r="AE2611" s="382"/>
      <c r="AF2611" s="382">
        <v>1.0101010101010102</v>
      </c>
      <c r="AG2611" s="382">
        <v>1.255790015440041</v>
      </c>
      <c r="AH2611" s="382">
        <v>0</v>
      </c>
      <c r="AI2611" s="382">
        <v>0</v>
      </c>
    </row>
    <row r="2612" spans="1:37" ht="15.6">
      <c r="A2612" s="382">
        <v>17</v>
      </c>
      <c r="B2612" s="382">
        <v>313</v>
      </c>
      <c r="C2612" s="382">
        <v>2023</v>
      </c>
      <c r="D2612" s="382">
        <v>1</v>
      </c>
      <c r="E2612" s="382">
        <v>99</v>
      </c>
      <c r="F2612" s="382">
        <v>99</v>
      </c>
      <c r="G2612" s="382">
        <v>99</v>
      </c>
      <c r="H2612" s="382">
        <v>99</v>
      </c>
      <c r="I2612" s="382">
        <v>99</v>
      </c>
      <c r="J2612" s="382">
        <v>999</v>
      </c>
      <c r="K2612" s="382">
        <v>99</v>
      </c>
      <c r="L2612" s="382">
        <v>99</v>
      </c>
      <c r="M2612" s="382">
        <v>12</v>
      </c>
      <c r="N2612" s="382">
        <v>99</v>
      </c>
      <c r="O2612" s="382">
        <v>99</v>
      </c>
      <c r="P2612" s="382">
        <v>99</v>
      </c>
      <c r="Q2612" s="382"/>
      <c r="R2612" s="382">
        <v>0</v>
      </c>
      <c r="S2612" s="382"/>
      <c r="T2612" s="382"/>
      <c r="U2612" s="382"/>
      <c r="V2612" s="382"/>
      <c r="W2612" s="382"/>
      <c r="X2612" s="382"/>
      <c r="Y2612" s="382"/>
      <c r="Z2612" s="382"/>
      <c r="AA2612" s="382"/>
      <c r="AB2612" s="382"/>
      <c r="AC2612" s="382"/>
      <c r="AD2612" s="382"/>
      <c r="AE2612" s="382"/>
      <c r="AF2612" s="382"/>
      <c r="AG2612" s="382"/>
      <c r="AH2612" s="382"/>
      <c r="AI2612" s="382"/>
    </row>
    <row r="2613" spans="1:37" ht="15.6">
      <c r="A2613" s="382">
        <v>17</v>
      </c>
      <c r="B2613" s="382">
        <v>314</v>
      </c>
      <c r="C2613" s="382">
        <v>2023</v>
      </c>
      <c r="D2613" s="382">
        <v>2</v>
      </c>
      <c r="E2613" s="382">
        <v>99</v>
      </c>
      <c r="F2613" s="382">
        <v>99</v>
      </c>
      <c r="G2613" s="382">
        <v>99</v>
      </c>
      <c r="H2613" s="382">
        <v>99</v>
      </c>
      <c r="I2613" s="382">
        <v>99</v>
      </c>
      <c r="J2613" s="382">
        <v>999</v>
      </c>
      <c r="K2613" s="382">
        <v>99</v>
      </c>
      <c r="L2613" s="382">
        <v>99</v>
      </c>
      <c r="M2613" s="382">
        <v>12</v>
      </c>
      <c r="N2613" s="382">
        <v>99</v>
      </c>
      <c r="O2613" s="382">
        <v>99</v>
      </c>
      <c r="P2613" s="382">
        <v>99</v>
      </c>
      <c r="Q2613" s="382"/>
      <c r="R2613" s="382">
        <v>0</v>
      </c>
      <c r="S2613" s="382"/>
      <c r="T2613" s="382"/>
      <c r="U2613" s="382"/>
      <c r="V2613" s="382"/>
      <c r="W2613" s="382"/>
      <c r="X2613" s="382"/>
      <c r="Y2613" s="382"/>
      <c r="Z2613" s="382"/>
      <c r="AA2613" s="382"/>
      <c r="AB2613" s="382"/>
      <c r="AC2613" s="382"/>
      <c r="AD2613" s="382"/>
      <c r="AE2613" s="382"/>
      <c r="AF2613" s="382"/>
      <c r="AG2613" s="382"/>
      <c r="AH2613" s="382"/>
      <c r="AI2613" s="382"/>
    </row>
    <row r="2614" spans="1:37" ht="15.6">
      <c r="A2614" s="382">
        <v>17</v>
      </c>
      <c r="B2614" s="382">
        <v>315</v>
      </c>
      <c r="C2614" s="382">
        <v>2023</v>
      </c>
      <c r="D2614" s="382">
        <v>3</v>
      </c>
      <c r="E2614" s="382">
        <v>99</v>
      </c>
      <c r="F2614" s="382">
        <v>99</v>
      </c>
      <c r="G2614" s="382">
        <v>99</v>
      </c>
      <c r="H2614" s="382">
        <v>99</v>
      </c>
      <c r="I2614" s="382">
        <v>99</v>
      </c>
      <c r="J2614" s="382">
        <v>999</v>
      </c>
      <c r="K2614" s="382">
        <v>99</v>
      </c>
      <c r="L2614" s="382">
        <v>99</v>
      </c>
      <c r="M2614" s="382">
        <v>12</v>
      </c>
      <c r="N2614" s="382">
        <v>99</v>
      </c>
      <c r="O2614" s="382">
        <v>99</v>
      </c>
      <c r="P2614" s="382">
        <v>99</v>
      </c>
      <c r="Q2614" s="382"/>
      <c r="R2614" s="382">
        <v>0</v>
      </c>
      <c r="S2614" s="382"/>
      <c r="T2614" s="382"/>
      <c r="U2614" s="382"/>
      <c r="V2614" s="382"/>
      <c r="W2614" s="382"/>
      <c r="X2614" s="382"/>
      <c r="Y2614" s="382"/>
      <c r="Z2614" s="382"/>
      <c r="AA2614" s="382"/>
      <c r="AB2614" s="382"/>
      <c r="AC2614" s="382"/>
      <c r="AD2614" s="382"/>
      <c r="AE2614" s="382"/>
      <c r="AF2614" s="382"/>
      <c r="AG2614" s="382"/>
      <c r="AH2614" s="382"/>
      <c r="AI2614" s="382"/>
    </row>
    <row r="2615" spans="1:37" ht="15.6">
      <c r="A2615" s="382">
        <v>17</v>
      </c>
      <c r="B2615" s="382">
        <v>316</v>
      </c>
      <c r="C2615" s="382">
        <v>2023</v>
      </c>
      <c r="D2615" s="382">
        <v>4</v>
      </c>
      <c r="E2615" s="382">
        <v>99</v>
      </c>
      <c r="F2615" s="382">
        <v>99</v>
      </c>
      <c r="G2615" s="382">
        <v>99</v>
      </c>
      <c r="H2615" s="382">
        <v>99</v>
      </c>
      <c r="I2615" s="382">
        <v>99</v>
      </c>
      <c r="J2615" s="382">
        <v>999</v>
      </c>
      <c r="K2615" s="382">
        <v>99</v>
      </c>
      <c r="L2615" s="382">
        <v>99</v>
      </c>
      <c r="M2615" s="382">
        <v>12</v>
      </c>
      <c r="N2615" s="382">
        <v>99</v>
      </c>
      <c r="O2615" s="382">
        <v>99</v>
      </c>
      <c r="P2615" s="382">
        <v>99</v>
      </c>
      <c r="Q2615" s="382"/>
      <c r="R2615" s="382">
        <v>0</v>
      </c>
      <c r="S2615" s="382"/>
      <c r="T2615" s="382"/>
      <c r="U2615" s="382"/>
      <c r="V2615" s="382"/>
      <c r="W2615" s="382"/>
      <c r="X2615" s="382"/>
      <c r="Y2615" s="382"/>
      <c r="Z2615" s="382"/>
      <c r="AA2615" s="382"/>
      <c r="AB2615" s="382"/>
      <c r="AC2615" s="382"/>
      <c r="AD2615" s="382"/>
      <c r="AE2615" s="382"/>
      <c r="AF2615" s="382"/>
      <c r="AG2615" s="382"/>
      <c r="AH2615" s="382"/>
      <c r="AI2615" s="382"/>
    </row>
    <row r="2616" spans="1:37" ht="15.6">
      <c r="A2616" s="382">
        <v>17</v>
      </c>
      <c r="B2616" s="382">
        <v>317</v>
      </c>
      <c r="C2616" s="382">
        <v>2023</v>
      </c>
      <c r="D2616" s="382">
        <v>5</v>
      </c>
      <c r="E2616" s="382">
        <v>99</v>
      </c>
      <c r="F2616" s="382">
        <v>99</v>
      </c>
      <c r="G2616" s="382">
        <v>99</v>
      </c>
      <c r="H2616" s="382">
        <v>99</v>
      </c>
      <c r="I2616" s="382">
        <v>99</v>
      </c>
      <c r="J2616" s="382">
        <v>999</v>
      </c>
      <c r="K2616" s="382">
        <v>99</v>
      </c>
      <c r="L2616" s="382">
        <v>99</v>
      </c>
      <c r="M2616" s="382">
        <v>12</v>
      </c>
      <c r="N2616" s="382">
        <v>99</v>
      </c>
      <c r="O2616" s="382">
        <v>99</v>
      </c>
      <c r="P2616" s="382">
        <v>99</v>
      </c>
      <c r="Q2616" s="382"/>
      <c r="R2616" s="382">
        <v>0</v>
      </c>
    </row>
    <row r="2617" spans="1:37" ht="15.6">
      <c r="A2617" s="382">
        <v>17</v>
      </c>
      <c r="B2617" s="382">
        <v>318</v>
      </c>
      <c r="C2617" s="382">
        <v>2023</v>
      </c>
      <c r="D2617" s="382">
        <v>6</v>
      </c>
      <c r="E2617" s="382">
        <v>99</v>
      </c>
      <c r="F2617" s="382">
        <v>99</v>
      </c>
      <c r="G2617" s="382">
        <v>99</v>
      </c>
      <c r="H2617" s="382">
        <v>99</v>
      </c>
      <c r="I2617" s="382">
        <v>99</v>
      </c>
      <c r="J2617" s="382">
        <v>999</v>
      </c>
      <c r="K2617" s="382">
        <v>99</v>
      </c>
      <c r="L2617" s="382">
        <v>99</v>
      </c>
      <c r="M2617" s="382">
        <v>12</v>
      </c>
      <c r="N2617" s="382">
        <v>99</v>
      </c>
      <c r="O2617" s="382">
        <v>99</v>
      </c>
      <c r="P2617" s="382">
        <v>99</v>
      </c>
      <c r="Q2617" s="382"/>
      <c r="R2617" s="382">
        <v>0</v>
      </c>
    </row>
    <row r="2618" spans="1:37" ht="15.6">
      <c r="A2618" s="382">
        <v>17</v>
      </c>
      <c r="B2618" s="382">
        <v>319</v>
      </c>
      <c r="C2618" s="382">
        <v>2023</v>
      </c>
      <c r="D2618" s="382">
        <v>7</v>
      </c>
      <c r="E2618" s="382">
        <v>99</v>
      </c>
      <c r="F2618" s="382">
        <v>99</v>
      </c>
      <c r="G2618" s="382">
        <v>99</v>
      </c>
      <c r="H2618" s="382">
        <v>99</v>
      </c>
      <c r="I2618" s="382">
        <v>99</v>
      </c>
      <c r="J2618" s="382">
        <v>999</v>
      </c>
      <c r="K2618" s="382">
        <v>99</v>
      </c>
      <c r="L2618" s="382">
        <v>99</v>
      </c>
      <c r="M2618" s="382">
        <v>12</v>
      </c>
      <c r="N2618" s="382">
        <v>99</v>
      </c>
      <c r="O2618" s="382">
        <v>99</v>
      </c>
      <c r="P2618" s="382">
        <v>99</v>
      </c>
      <c r="Q2618" s="382"/>
      <c r="R2618" s="382">
        <v>0</v>
      </c>
    </row>
    <row r="2619" spans="1:37" ht="15.6">
      <c r="A2619" s="382">
        <v>17</v>
      </c>
      <c r="B2619" s="382">
        <v>320</v>
      </c>
      <c r="C2619" s="382">
        <v>2023</v>
      </c>
      <c r="D2619" s="382">
        <v>8</v>
      </c>
      <c r="E2619" s="382">
        <v>99</v>
      </c>
      <c r="F2619" s="382">
        <v>99</v>
      </c>
      <c r="G2619" s="382">
        <v>99</v>
      </c>
      <c r="H2619" s="382">
        <v>99</v>
      </c>
      <c r="I2619" s="382">
        <v>99</v>
      </c>
      <c r="J2619" s="382">
        <v>999</v>
      </c>
      <c r="K2619" s="382">
        <v>99</v>
      </c>
      <c r="L2619" s="382">
        <v>99</v>
      </c>
      <c r="M2619" s="382">
        <v>12</v>
      </c>
      <c r="N2619" s="382">
        <v>99</v>
      </c>
      <c r="O2619" s="382">
        <v>99</v>
      </c>
      <c r="P2619" s="382">
        <v>99</v>
      </c>
      <c r="Q2619" s="382"/>
      <c r="R2619" s="382">
        <v>0</v>
      </c>
    </row>
    <row r="2620" spans="1:37" ht="15.6">
      <c r="A2620" s="382">
        <v>17</v>
      </c>
      <c r="B2620" s="382">
        <v>321</v>
      </c>
      <c r="C2620" s="382">
        <v>2023</v>
      </c>
      <c r="D2620" s="382">
        <v>9</v>
      </c>
      <c r="E2620" s="382">
        <v>99</v>
      </c>
      <c r="F2620" s="382">
        <v>99</v>
      </c>
      <c r="G2620" s="382">
        <v>99</v>
      </c>
      <c r="H2620" s="382">
        <v>99</v>
      </c>
      <c r="I2620" s="382">
        <v>99</v>
      </c>
      <c r="J2620" s="382">
        <v>999</v>
      </c>
      <c r="K2620" s="382">
        <v>99</v>
      </c>
      <c r="L2620" s="382">
        <v>99</v>
      </c>
      <c r="M2620" s="382">
        <v>12</v>
      </c>
      <c r="N2620" s="382">
        <v>99</v>
      </c>
      <c r="O2620" s="382">
        <v>99</v>
      </c>
      <c r="P2620" s="382">
        <v>99</v>
      </c>
      <c r="Q2620" s="382"/>
      <c r="R2620" s="382">
        <v>0</v>
      </c>
    </row>
    <row r="2621" spans="1:37" ht="15.6">
      <c r="A2621" s="382">
        <v>17</v>
      </c>
      <c r="B2621" s="382">
        <v>322</v>
      </c>
      <c r="C2621" s="382">
        <v>2023</v>
      </c>
      <c r="D2621" s="382">
        <v>10</v>
      </c>
      <c r="E2621" s="382">
        <v>99</v>
      </c>
      <c r="F2621" s="382">
        <v>99</v>
      </c>
      <c r="G2621" s="382">
        <v>99</v>
      </c>
      <c r="H2621" s="382">
        <v>99</v>
      </c>
      <c r="I2621" s="382">
        <v>99</v>
      </c>
      <c r="J2621" s="382">
        <v>999</v>
      </c>
      <c r="K2621" s="382">
        <v>99</v>
      </c>
      <c r="L2621" s="382">
        <v>99</v>
      </c>
      <c r="M2621" s="382">
        <v>12</v>
      </c>
      <c r="N2621" s="382">
        <v>99</v>
      </c>
      <c r="O2621" s="382">
        <v>99</v>
      </c>
      <c r="P2621" s="382">
        <v>99</v>
      </c>
      <c r="Q2621" s="382"/>
      <c r="R2621" s="382">
        <v>0</v>
      </c>
    </row>
    <row r="2622" spans="1:37" ht="15.6">
      <c r="A2622" s="382">
        <v>17</v>
      </c>
      <c r="B2622" s="382">
        <v>323</v>
      </c>
      <c r="C2622" s="382">
        <v>2023</v>
      </c>
      <c r="D2622" s="382">
        <v>11</v>
      </c>
      <c r="E2622" s="382">
        <v>99</v>
      </c>
      <c r="F2622" s="382">
        <v>99</v>
      </c>
      <c r="G2622" s="382">
        <v>99</v>
      </c>
      <c r="H2622" s="382">
        <v>99</v>
      </c>
      <c r="I2622" s="382">
        <v>99</v>
      </c>
      <c r="J2622" s="382">
        <v>999</v>
      </c>
      <c r="K2622" s="382">
        <v>99</v>
      </c>
      <c r="L2622" s="382">
        <v>99</v>
      </c>
      <c r="M2622" s="382">
        <v>12</v>
      </c>
      <c r="N2622" s="382">
        <v>99</v>
      </c>
      <c r="O2622" s="382">
        <v>99</v>
      </c>
      <c r="P2622" s="382">
        <v>99</v>
      </c>
      <c r="Q2622" s="382"/>
      <c r="R2622" s="382">
        <v>0</v>
      </c>
    </row>
    <row r="2623" spans="1:37" ht="15.6">
      <c r="A2623" s="382">
        <v>17</v>
      </c>
      <c r="B2623" s="382">
        <v>324</v>
      </c>
      <c r="C2623" s="382">
        <v>2023</v>
      </c>
      <c r="D2623" s="382">
        <v>12</v>
      </c>
      <c r="E2623" s="382">
        <v>99</v>
      </c>
      <c r="F2623" s="382">
        <v>99</v>
      </c>
      <c r="G2623" s="382">
        <v>99</v>
      </c>
      <c r="H2623" s="382">
        <v>99</v>
      </c>
      <c r="I2623" s="382">
        <v>99</v>
      </c>
      <c r="J2623" s="382">
        <v>999</v>
      </c>
      <c r="K2623" s="382">
        <v>99</v>
      </c>
      <c r="L2623" s="382">
        <v>99</v>
      </c>
      <c r="M2623" s="382">
        <v>12</v>
      </c>
      <c r="N2623" s="382">
        <v>99</v>
      </c>
      <c r="O2623" s="382">
        <v>99</v>
      </c>
      <c r="P2623" s="382">
        <v>99</v>
      </c>
      <c r="Q2623" s="382"/>
      <c r="R2623" s="382">
        <v>0</v>
      </c>
    </row>
    <row r="2624" spans="1:37" ht="15.6">
      <c r="A2624" s="382">
        <v>17</v>
      </c>
      <c r="B2624" s="382">
        <v>325</v>
      </c>
      <c r="C2624" s="382">
        <v>2023</v>
      </c>
      <c r="D2624" s="382">
        <v>1</v>
      </c>
      <c r="E2624" s="382">
        <v>99</v>
      </c>
      <c r="F2624" s="382">
        <v>99</v>
      </c>
      <c r="G2624" s="382">
        <v>99</v>
      </c>
      <c r="H2624" s="382">
        <v>99</v>
      </c>
      <c r="I2624" s="382">
        <v>99</v>
      </c>
      <c r="J2624" s="382">
        <v>999</v>
      </c>
      <c r="K2624" s="382">
        <v>99</v>
      </c>
      <c r="L2624" s="382">
        <v>99</v>
      </c>
      <c r="M2624" s="382">
        <v>13</v>
      </c>
      <c r="N2624" s="382">
        <v>99</v>
      </c>
      <c r="O2624" s="382">
        <v>99</v>
      </c>
      <c r="P2624" s="382">
        <v>99</v>
      </c>
      <c r="Q2624" s="382"/>
      <c r="R2624" s="382">
        <v>0</v>
      </c>
    </row>
    <row r="2625" spans="1:18" ht="15.6">
      <c r="A2625" s="382">
        <v>17</v>
      </c>
      <c r="B2625" s="382">
        <v>326</v>
      </c>
      <c r="C2625" s="382">
        <v>2023</v>
      </c>
      <c r="D2625" s="382">
        <v>2</v>
      </c>
      <c r="E2625" s="382">
        <v>99</v>
      </c>
      <c r="F2625" s="382">
        <v>99</v>
      </c>
      <c r="G2625" s="382">
        <v>99</v>
      </c>
      <c r="H2625" s="382">
        <v>99</v>
      </c>
      <c r="I2625" s="382">
        <v>99</v>
      </c>
      <c r="J2625" s="382">
        <v>999</v>
      </c>
      <c r="K2625" s="382">
        <v>99</v>
      </c>
      <c r="L2625" s="382">
        <v>99</v>
      </c>
      <c r="M2625" s="382">
        <v>13</v>
      </c>
      <c r="N2625" s="382">
        <v>99</v>
      </c>
      <c r="O2625" s="382">
        <v>99</v>
      </c>
      <c r="P2625" s="382">
        <v>99</v>
      </c>
      <c r="Q2625" s="382"/>
      <c r="R2625" s="382">
        <v>0</v>
      </c>
    </row>
    <row r="2626" spans="1:18" ht="15.6">
      <c r="A2626" s="382">
        <v>17</v>
      </c>
      <c r="B2626" s="382">
        <v>327</v>
      </c>
      <c r="C2626" s="382">
        <v>2023</v>
      </c>
      <c r="D2626" s="382">
        <v>3</v>
      </c>
      <c r="E2626" s="382">
        <v>99</v>
      </c>
      <c r="F2626" s="382">
        <v>99</v>
      </c>
      <c r="G2626" s="382">
        <v>99</v>
      </c>
      <c r="H2626" s="382">
        <v>99</v>
      </c>
      <c r="I2626" s="382">
        <v>99</v>
      </c>
      <c r="J2626" s="382">
        <v>999</v>
      </c>
      <c r="K2626" s="382">
        <v>99</v>
      </c>
      <c r="L2626" s="382">
        <v>99</v>
      </c>
      <c r="M2626" s="382">
        <v>13</v>
      </c>
      <c r="N2626" s="382">
        <v>99</v>
      </c>
      <c r="O2626" s="382">
        <v>99</v>
      </c>
      <c r="P2626" s="382">
        <v>99</v>
      </c>
      <c r="Q2626" s="382"/>
      <c r="R2626" s="382">
        <v>0</v>
      </c>
    </row>
    <row r="2627" spans="1:18" ht="15.6">
      <c r="A2627" s="382">
        <v>17</v>
      </c>
      <c r="B2627" s="382">
        <v>328</v>
      </c>
      <c r="C2627" s="382">
        <v>2023</v>
      </c>
      <c r="D2627" s="382">
        <v>4</v>
      </c>
      <c r="E2627" s="382">
        <v>99</v>
      </c>
      <c r="F2627" s="382">
        <v>99</v>
      </c>
      <c r="G2627" s="382">
        <v>99</v>
      </c>
      <c r="H2627" s="382">
        <v>99</v>
      </c>
      <c r="I2627" s="382">
        <v>99</v>
      </c>
      <c r="J2627" s="382">
        <v>999</v>
      </c>
      <c r="K2627" s="382">
        <v>99</v>
      </c>
      <c r="L2627" s="382">
        <v>99</v>
      </c>
      <c r="M2627" s="382">
        <v>13</v>
      </c>
      <c r="N2627" s="382">
        <v>99</v>
      </c>
      <c r="O2627" s="382">
        <v>99</v>
      </c>
      <c r="P2627" s="382">
        <v>99</v>
      </c>
      <c r="Q2627" s="382"/>
      <c r="R2627" s="382">
        <v>0</v>
      </c>
    </row>
    <row r="2628" spans="1:18" ht="15.6">
      <c r="A2628" s="382">
        <v>17</v>
      </c>
      <c r="B2628" s="382">
        <v>329</v>
      </c>
      <c r="C2628" s="382">
        <v>2023</v>
      </c>
      <c r="D2628" s="382">
        <v>5</v>
      </c>
      <c r="E2628" s="382">
        <v>99</v>
      </c>
      <c r="F2628" s="382">
        <v>99</v>
      </c>
      <c r="G2628" s="382">
        <v>99</v>
      </c>
      <c r="H2628" s="382">
        <v>99</v>
      </c>
      <c r="I2628" s="382">
        <v>99</v>
      </c>
      <c r="J2628" s="382">
        <v>999</v>
      </c>
      <c r="K2628" s="382">
        <v>99</v>
      </c>
      <c r="L2628" s="382">
        <v>99</v>
      </c>
      <c r="M2628" s="382">
        <v>13</v>
      </c>
      <c r="N2628" s="382">
        <v>99</v>
      </c>
      <c r="O2628" s="382">
        <v>99</v>
      </c>
      <c r="P2628" s="382">
        <v>99</v>
      </c>
      <c r="Q2628" s="382"/>
      <c r="R2628" s="382">
        <v>0</v>
      </c>
    </row>
    <row r="2629" spans="1:18" ht="15.6">
      <c r="A2629" s="382">
        <v>17</v>
      </c>
      <c r="B2629" s="382">
        <v>330</v>
      </c>
      <c r="C2629" s="382">
        <v>2023</v>
      </c>
      <c r="D2629" s="382">
        <v>6</v>
      </c>
      <c r="E2629" s="382">
        <v>99</v>
      </c>
      <c r="F2629" s="382">
        <v>99</v>
      </c>
      <c r="G2629" s="382">
        <v>99</v>
      </c>
      <c r="H2629" s="382">
        <v>99</v>
      </c>
      <c r="I2629" s="382">
        <v>99</v>
      </c>
      <c r="J2629" s="382">
        <v>999</v>
      </c>
      <c r="K2629" s="382">
        <v>99</v>
      </c>
      <c r="L2629" s="382">
        <v>99</v>
      </c>
      <c r="M2629" s="382">
        <v>13</v>
      </c>
      <c r="N2629" s="382">
        <v>99</v>
      </c>
      <c r="O2629" s="382">
        <v>99</v>
      </c>
      <c r="P2629" s="382">
        <v>99</v>
      </c>
      <c r="Q2629" s="382"/>
      <c r="R2629" s="382">
        <v>0</v>
      </c>
    </row>
    <row r="2630" spans="1:18" ht="15.6">
      <c r="A2630" s="382">
        <v>17</v>
      </c>
      <c r="B2630" s="382">
        <v>331</v>
      </c>
      <c r="C2630" s="382">
        <v>2023</v>
      </c>
      <c r="D2630" s="382">
        <v>7</v>
      </c>
      <c r="E2630" s="382">
        <v>99</v>
      </c>
      <c r="F2630" s="382">
        <v>99</v>
      </c>
      <c r="G2630" s="382">
        <v>99</v>
      </c>
      <c r="H2630" s="382">
        <v>99</v>
      </c>
      <c r="I2630" s="382">
        <v>99</v>
      </c>
      <c r="J2630" s="382">
        <v>999</v>
      </c>
      <c r="K2630" s="382">
        <v>99</v>
      </c>
      <c r="L2630" s="382">
        <v>99</v>
      </c>
      <c r="M2630" s="382">
        <v>13</v>
      </c>
      <c r="N2630" s="382">
        <v>99</v>
      </c>
      <c r="O2630" s="382">
        <v>99</v>
      </c>
      <c r="P2630" s="382">
        <v>99</v>
      </c>
      <c r="Q2630" s="382"/>
      <c r="R2630" s="382">
        <v>0</v>
      </c>
    </row>
    <row r="2631" spans="1:18" ht="15.6">
      <c r="A2631" s="382">
        <v>17</v>
      </c>
      <c r="B2631" s="382">
        <v>332</v>
      </c>
      <c r="C2631" s="382">
        <v>2023</v>
      </c>
      <c r="D2631" s="382">
        <v>8</v>
      </c>
      <c r="E2631" s="382">
        <v>99</v>
      </c>
      <c r="F2631" s="382">
        <v>99</v>
      </c>
      <c r="G2631" s="382">
        <v>99</v>
      </c>
      <c r="H2631" s="382">
        <v>99</v>
      </c>
      <c r="I2631" s="382">
        <v>99</v>
      </c>
      <c r="J2631" s="382">
        <v>999</v>
      </c>
      <c r="K2631" s="382">
        <v>99</v>
      </c>
      <c r="L2631" s="382">
        <v>99</v>
      </c>
      <c r="M2631" s="382">
        <v>13</v>
      </c>
      <c r="N2631" s="382">
        <v>99</v>
      </c>
      <c r="O2631" s="382">
        <v>99</v>
      </c>
      <c r="P2631" s="382">
        <v>99</v>
      </c>
      <c r="Q2631" s="382"/>
      <c r="R2631" s="382">
        <v>0</v>
      </c>
    </row>
    <row r="2632" spans="1:18" ht="15.6">
      <c r="A2632" s="382">
        <v>17</v>
      </c>
      <c r="B2632" s="382">
        <v>333</v>
      </c>
      <c r="C2632" s="382">
        <v>2023</v>
      </c>
      <c r="D2632" s="382">
        <v>9</v>
      </c>
      <c r="E2632" s="382">
        <v>99</v>
      </c>
      <c r="F2632" s="382">
        <v>99</v>
      </c>
      <c r="G2632" s="382">
        <v>99</v>
      </c>
      <c r="H2632" s="382">
        <v>99</v>
      </c>
      <c r="I2632" s="382">
        <v>99</v>
      </c>
      <c r="J2632" s="382">
        <v>999</v>
      </c>
      <c r="K2632" s="382">
        <v>99</v>
      </c>
      <c r="L2632" s="382">
        <v>99</v>
      </c>
      <c r="M2632" s="382">
        <v>13</v>
      </c>
      <c r="N2632" s="382">
        <v>99</v>
      </c>
      <c r="O2632" s="382">
        <v>99</v>
      </c>
      <c r="P2632" s="382">
        <v>99</v>
      </c>
      <c r="Q2632" s="382"/>
      <c r="R2632" s="382">
        <v>0</v>
      </c>
    </row>
    <row r="2633" spans="1:18" ht="15.6">
      <c r="A2633" s="382">
        <v>17</v>
      </c>
      <c r="B2633" s="382">
        <v>334</v>
      </c>
      <c r="C2633" s="382">
        <v>2023</v>
      </c>
      <c r="D2633" s="382">
        <v>10</v>
      </c>
      <c r="E2633" s="382">
        <v>99</v>
      </c>
      <c r="F2633" s="382">
        <v>99</v>
      </c>
      <c r="G2633" s="382">
        <v>99</v>
      </c>
      <c r="H2633" s="382">
        <v>99</v>
      </c>
      <c r="I2633" s="382">
        <v>99</v>
      </c>
      <c r="J2633" s="382">
        <v>999</v>
      </c>
      <c r="K2633" s="382">
        <v>99</v>
      </c>
      <c r="L2633" s="382">
        <v>99</v>
      </c>
      <c r="M2633" s="382">
        <v>13</v>
      </c>
      <c r="N2633" s="382">
        <v>99</v>
      </c>
      <c r="O2633" s="382">
        <v>99</v>
      </c>
      <c r="P2633" s="382">
        <v>99</v>
      </c>
      <c r="Q2633" s="382"/>
      <c r="R2633" s="382">
        <v>0</v>
      </c>
    </row>
    <row r="2634" spans="1:18" ht="15.6">
      <c r="A2634" s="382">
        <v>17</v>
      </c>
      <c r="B2634" s="382">
        <v>335</v>
      </c>
      <c r="C2634" s="382">
        <v>2023</v>
      </c>
      <c r="D2634" s="382">
        <v>11</v>
      </c>
      <c r="E2634" s="382">
        <v>99</v>
      </c>
      <c r="F2634" s="382">
        <v>99</v>
      </c>
      <c r="G2634" s="382">
        <v>99</v>
      </c>
      <c r="H2634" s="382">
        <v>99</v>
      </c>
      <c r="I2634" s="382">
        <v>99</v>
      </c>
      <c r="J2634" s="382">
        <v>999</v>
      </c>
      <c r="K2634" s="382">
        <v>99</v>
      </c>
      <c r="L2634" s="382">
        <v>99</v>
      </c>
      <c r="M2634" s="382">
        <v>13</v>
      </c>
      <c r="N2634" s="382">
        <v>99</v>
      </c>
      <c r="O2634" s="382">
        <v>99</v>
      </c>
      <c r="P2634" s="382">
        <v>99</v>
      </c>
      <c r="Q2634" s="382"/>
      <c r="R2634" s="382">
        <v>0</v>
      </c>
    </row>
    <row r="2635" spans="1:18" ht="15.6">
      <c r="A2635" s="382">
        <v>17</v>
      </c>
      <c r="B2635" s="382">
        <v>336</v>
      </c>
      <c r="C2635" s="382">
        <v>2023</v>
      </c>
      <c r="D2635" s="382">
        <v>12</v>
      </c>
      <c r="E2635" s="382">
        <v>99</v>
      </c>
      <c r="F2635" s="382">
        <v>99</v>
      </c>
      <c r="G2635" s="382">
        <v>99</v>
      </c>
      <c r="H2635" s="382">
        <v>99</v>
      </c>
      <c r="I2635" s="382">
        <v>99</v>
      </c>
      <c r="J2635" s="382">
        <v>999</v>
      </c>
      <c r="K2635" s="382">
        <v>99</v>
      </c>
      <c r="L2635" s="382">
        <v>99</v>
      </c>
      <c r="M2635" s="382">
        <v>13</v>
      </c>
      <c r="N2635" s="382">
        <v>99</v>
      </c>
      <c r="O2635" s="382">
        <v>99</v>
      </c>
      <c r="P2635" s="382">
        <v>99</v>
      </c>
      <c r="Q2635" s="382"/>
      <c r="R2635" s="382">
        <v>0</v>
      </c>
    </row>
    <row r="2636" spans="1:18" ht="15.6">
      <c r="A2636" s="382">
        <v>17</v>
      </c>
      <c r="B2636" s="382">
        <v>337</v>
      </c>
      <c r="C2636" s="382">
        <v>2023</v>
      </c>
      <c r="D2636" s="382">
        <v>1</v>
      </c>
      <c r="E2636" s="382">
        <v>99</v>
      </c>
      <c r="F2636" s="382">
        <v>99</v>
      </c>
      <c r="G2636" s="382">
        <v>99</v>
      </c>
      <c r="H2636" s="382">
        <v>99</v>
      </c>
      <c r="I2636" s="382">
        <v>99</v>
      </c>
      <c r="J2636" s="382">
        <v>999</v>
      </c>
      <c r="K2636" s="382">
        <v>99</v>
      </c>
      <c r="L2636" s="382">
        <v>99</v>
      </c>
      <c r="M2636" s="382">
        <v>14</v>
      </c>
      <c r="N2636" s="382">
        <v>99</v>
      </c>
      <c r="O2636" s="382">
        <v>99</v>
      </c>
      <c r="P2636" s="382">
        <v>99</v>
      </c>
      <c r="Q2636" s="382"/>
      <c r="R2636" s="382">
        <v>0</v>
      </c>
    </row>
    <row r="2637" spans="1:18" ht="15.6">
      <c r="A2637" s="382">
        <v>17</v>
      </c>
      <c r="B2637" s="382">
        <v>338</v>
      </c>
      <c r="C2637" s="382">
        <v>2023</v>
      </c>
      <c r="D2637" s="382">
        <v>2</v>
      </c>
      <c r="E2637" s="382">
        <v>99</v>
      </c>
      <c r="F2637" s="382">
        <v>99</v>
      </c>
      <c r="G2637" s="382">
        <v>99</v>
      </c>
      <c r="H2637" s="382">
        <v>99</v>
      </c>
      <c r="I2637" s="382">
        <v>99</v>
      </c>
      <c r="J2637" s="382">
        <v>999</v>
      </c>
      <c r="K2637" s="382">
        <v>99</v>
      </c>
      <c r="L2637" s="382">
        <v>99</v>
      </c>
      <c r="M2637" s="382">
        <v>14</v>
      </c>
      <c r="N2637" s="382">
        <v>99</v>
      </c>
      <c r="O2637" s="382">
        <v>99</v>
      </c>
      <c r="P2637" s="382">
        <v>99</v>
      </c>
      <c r="Q2637" s="382"/>
      <c r="R2637" s="382">
        <v>0</v>
      </c>
    </row>
    <row r="2638" spans="1:18" ht="15.6">
      <c r="A2638" s="382">
        <v>17</v>
      </c>
      <c r="B2638" s="382">
        <v>339</v>
      </c>
      <c r="C2638" s="382">
        <v>2023</v>
      </c>
      <c r="D2638" s="382">
        <v>3</v>
      </c>
      <c r="E2638" s="382">
        <v>99</v>
      </c>
      <c r="F2638" s="382">
        <v>99</v>
      </c>
      <c r="G2638" s="382">
        <v>99</v>
      </c>
      <c r="H2638" s="382">
        <v>99</v>
      </c>
      <c r="I2638" s="382">
        <v>99</v>
      </c>
      <c r="J2638" s="382">
        <v>999</v>
      </c>
      <c r="K2638" s="382">
        <v>99</v>
      </c>
      <c r="L2638" s="382">
        <v>99</v>
      </c>
      <c r="M2638" s="382">
        <v>14</v>
      </c>
      <c r="N2638" s="382">
        <v>99</v>
      </c>
      <c r="O2638" s="382">
        <v>99</v>
      </c>
      <c r="P2638" s="382">
        <v>99</v>
      </c>
      <c r="Q2638" s="382"/>
      <c r="R2638" s="382">
        <v>0</v>
      </c>
    </row>
    <row r="2639" spans="1:18" ht="15.6">
      <c r="A2639" s="382">
        <v>17</v>
      </c>
      <c r="B2639" s="382">
        <v>340</v>
      </c>
      <c r="C2639" s="382">
        <v>2023</v>
      </c>
      <c r="D2639" s="382">
        <v>4</v>
      </c>
      <c r="E2639" s="382">
        <v>99</v>
      </c>
      <c r="F2639" s="382">
        <v>99</v>
      </c>
      <c r="G2639" s="382">
        <v>99</v>
      </c>
      <c r="H2639" s="382">
        <v>99</v>
      </c>
      <c r="I2639" s="382">
        <v>99</v>
      </c>
      <c r="J2639" s="382">
        <v>999</v>
      </c>
      <c r="K2639" s="382">
        <v>99</v>
      </c>
      <c r="L2639" s="382">
        <v>99</v>
      </c>
      <c r="M2639" s="382">
        <v>14</v>
      </c>
      <c r="N2639" s="382">
        <v>99</v>
      </c>
      <c r="O2639" s="382">
        <v>99</v>
      </c>
      <c r="P2639" s="382">
        <v>99</v>
      </c>
      <c r="Q2639" s="382"/>
      <c r="R2639" s="382">
        <v>0</v>
      </c>
    </row>
    <row r="2640" spans="1:18" ht="15.6">
      <c r="A2640" s="382">
        <v>17</v>
      </c>
      <c r="B2640" s="382">
        <v>341</v>
      </c>
      <c r="C2640" s="382">
        <v>2023</v>
      </c>
      <c r="D2640" s="382">
        <v>5</v>
      </c>
      <c r="E2640" s="382">
        <v>99</v>
      </c>
      <c r="F2640" s="382">
        <v>99</v>
      </c>
      <c r="G2640" s="382">
        <v>99</v>
      </c>
      <c r="H2640" s="382">
        <v>99</v>
      </c>
      <c r="I2640" s="382">
        <v>99</v>
      </c>
      <c r="J2640" s="382">
        <v>999</v>
      </c>
      <c r="K2640" s="382">
        <v>99</v>
      </c>
      <c r="L2640" s="382">
        <v>99</v>
      </c>
      <c r="M2640" s="382">
        <v>14</v>
      </c>
      <c r="N2640" s="382">
        <v>99</v>
      </c>
      <c r="O2640" s="382">
        <v>99</v>
      </c>
      <c r="P2640" s="382">
        <v>99</v>
      </c>
      <c r="Q2640" s="382"/>
      <c r="R2640" s="382">
        <v>0</v>
      </c>
    </row>
    <row r="2641" spans="1:18" ht="15.6">
      <c r="A2641" s="382">
        <v>17</v>
      </c>
      <c r="B2641" s="382">
        <v>342</v>
      </c>
      <c r="C2641" s="382">
        <v>2023</v>
      </c>
      <c r="D2641" s="382">
        <v>6</v>
      </c>
      <c r="E2641" s="382">
        <v>99</v>
      </c>
      <c r="F2641" s="382">
        <v>99</v>
      </c>
      <c r="G2641" s="382">
        <v>99</v>
      </c>
      <c r="H2641" s="382">
        <v>99</v>
      </c>
      <c r="I2641" s="382">
        <v>99</v>
      </c>
      <c r="J2641" s="382">
        <v>999</v>
      </c>
      <c r="K2641" s="382">
        <v>99</v>
      </c>
      <c r="L2641" s="382">
        <v>99</v>
      </c>
      <c r="M2641" s="382">
        <v>14</v>
      </c>
      <c r="N2641" s="382">
        <v>99</v>
      </c>
      <c r="O2641" s="382">
        <v>99</v>
      </c>
      <c r="P2641" s="382">
        <v>99</v>
      </c>
      <c r="Q2641" s="382"/>
      <c r="R2641" s="382">
        <v>0</v>
      </c>
    </row>
    <row r="2642" spans="1:18" ht="15.6">
      <c r="A2642" s="382">
        <v>17</v>
      </c>
      <c r="B2642" s="382">
        <v>343</v>
      </c>
      <c r="C2642" s="382">
        <v>2023</v>
      </c>
      <c r="D2642" s="382">
        <v>7</v>
      </c>
      <c r="E2642" s="382">
        <v>99</v>
      </c>
      <c r="F2642" s="382">
        <v>99</v>
      </c>
      <c r="G2642" s="382">
        <v>99</v>
      </c>
      <c r="H2642" s="382">
        <v>99</v>
      </c>
      <c r="I2642" s="382">
        <v>99</v>
      </c>
      <c r="J2642" s="382">
        <v>999</v>
      </c>
      <c r="K2642" s="382">
        <v>99</v>
      </c>
      <c r="L2642" s="382">
        <v>99</v>
      </c>
      <c r="M2642" s="382">
        <v>14</v>
      </c>
      <c r="N2642" s="382">
        <v>99</v>
      </c>
      <c r="O2642" s="382">
        <v>99</v>
      </c>
      <c r="P2642" s="382">
        <v>99</v>
      </c>
      <c r="Q2642" s="382"/>
      <c r="R2642" s="382">
        <v>0</v>
      </c>
    </row>
    <row r="2643" spans="1:18" ht="15.6">
      <c r="A2643" s="382">
        <v>17</v>
      </c>
      <c r="B2643" s="382">
        <v>344</v>
      </c>
      <c r="C2643" s="382">
        <v>2023</v>
      </c>
      <c r="D2643" s="382">
        <v>8</v>
      </c>
      <c r="E2643" s="382">
        <v>99</v>
      </c>
      <c r="F2643" s="382">
        <v>99</v>
      </c>
      <c r="G2643" s="382">
        <v>99</v>
      </c>
      <c r="H2643" s="382">
        <v>99</v>
      </c>
      <c r="I2643" s="382">
        <v>99</v>
      </c>
      <c r="J2643" s="382">
        <v>999</v>
      </c>
      <c r="K2643" s="382">
        <v>99</v>
      </c>
      <c r="L2643" s="382">
        <v>99</v>
      </c>
      <c r="M2643" s="382">
        <v>14</v>
      </c>
      <c r="N2643" s="382">
        <v>99</v>
      </c>
      <c r="O2643" s="382">
        <v>99</v>
      </c>
      <c r="P2643" s="382">
        <v>99</v>
      </c>
      <c r="Q2643" s="382"/>
      <c r="R2643" s="382">
        <v>0</v>
      </c>
    </row>
    <row r="2644" spans="1:18" ht="15.6">
      <c r="A2644" s="382">
        <v>17</v>
      </c>
      <c r="B2644" s="382">
        <v>345</v>
      </c>
      <c r="C2644" s="382">
        <v>2023</v>
      </c>
      <c r="D2644" s="382">
        <v>9</v>
      </c>
      <c r="E2644" s="382">
        <v>99</v>
      </c>
      <c r="F2644" s="382">
        <v>99</v>
      </c>
      <c r="G2644" s="382">
        <v>99</v>
      </c>
      <c r="H2644" s="382">
        <v>99</v>
      </c>
      <c r="I2644" s="382">
        <v>99</v>
      </c>
      <c r="J2644" s="382">
        <v>999</v>
      </c>
      <c r="K2644" s="382">
        <v>99</v>
      </c>
      <c r="L2644" s="382">
        <v>99</v>
      </c>
      <c r="M2644" s="382">
        <v>14</v>
      </c>
      <c r="N2644" s="382">
        <v>99</v>
      </c>
      <c r="O2644" s="382">
        <v>99</v>
      </c>
      <c r="P2644" s="382">
        <v>99</v>
      </c>
      <c r="Q2644" s="382"/>
      <c r="R2644" s="382">
        <v>0</v>
      </c>
    </row>
    <row r="2645" spans="1:18" ht="15.6">
      <c r="A2645" s="382">
        <v>17</v>
      </c>
      <c r="B2645" s="382">
        <v>346</v>
      </c>
      <c r="C2645" s="382">
        <v>2023</v>
      </c>
      <c r="D2645" s="382">
        <v>10</v>
      </c>
      <c r="E2645" s="382">
        <v>99</v>
      </c>
      <c r="F2645" s="382">
        <v>99</v>
      </c>
      <c r="G2645" s="382">
        <v>99</v>
      </c>
      <c r="H2645" s="382">
        <v>99</v>
      </c>
      <c r="I2645" s="382">
        <v>99</v>
      </c>
      <c r="J2645" s="382">
        <v>999</v>
      </c>
      <c r="K2645" s="382">
        <v>99</v>
      </c>
      <c r="L2645" s="382">
        <v>99</v>
      </c>
      <c r="M2645" s="382">
        <v>14</v>
      </c>
      <c r="N2645" s="382">
        <v>99</v>
      </c>
      <c r="O2645" s="382">
        <v>99</v>
      </c>
      <c r="P2645" s="382">
        <v>99</v>
      </c>
      <c r="Q2645" s="382"/>
      <c r="R2645" s="382">
        <v>0</v>
      </c>
    </row>
    <row r="2646" spans="1:18" ht="15.6">
      <c r="A2646" s="382">
        <v>17</v>
      </c>
      <c r="B2646" s="382">
        <v>347</v>
      </c>
      <c r="C2646" s="382">
        <v>2023</v>
      </c>
      <c r="D2646" s="382">
        <v>11</v>
      </c>
      <c r="E2646" s="382">
        <v>99</v>
      </c>
      <c r="F2646" s="382">
        <v>99</v>
      </c>
      <c r="G2646" s="382">
        <v>99</v>
      </c>
      <c r="H2646" s="382">
        <v>99</v>
      </c>
      <c r="I2646" s="382">
        <v>99</v>
      </c>
      <c r="J2646" s="382">
        <v>999</v>
      </c>
      <c r="K2646" s="382">
        <v>99</v>
      </c>
      <c r="L2646" s="382">
        <v>99</v>
      </c>
      <c r="M2646" s="382">
        <v>14</v>
      </c>
      <c r="N2646" s="382">
        <v>99</v>
      </c>
      <c r="O2646" s="382">
        <v>99</v>
      </c>
      <c r="P2646" s="382">
        <v>99</v>
      </c>
      <c r="Q2646" s="382"/>
      <c r="R2646" s="382">
        <v>0</v>
      </c>
    </row>
    <row r="2647" spans="1:18" ht="15.6">
      <c r="A2647" s="382">
        <v>17</v>
      </c>
      <c r="B2647" s="382">
        <v>348</v>
      </c>
      <c r="C2647" s="382">
        <v>2023</v>
      </c>
      <c r="D2647" s="382">
        <v>12</v>
      </c>
      <c r="E2647" s="382">
        <v>99</v>
      </c>
      <c r="F2647" s="382">
        <v>99</v>
      </c>
      <c r="G2647" s="382">
        <v>99</v>
      </c>
      <c r="H2647" s="382">
        <v>99</v>
      </c>
      <c r="I2647" s="382">
        <v>99</v>
      </c>
      <c r="J2647" s="382">
        <v>999</v>
      </c>
      <c r="K2647" s="382">
        <v>99</v>
      </c>
      <c r="L2647" s="382">
        <v>99</v>
      </c>
      <c r="M2647" s="382">
        <v>14</v>
      </c>
      <c r="N2647" s="382">
        <v>99</v>
      </c>
      <c r="O2647" s="382">
        <v>99</v>
      </c>
      <c r="P2647" s="382">
        <v>99</v>
      </c>
      <c r="Q2647" s="382"/>
      <c r="R2647" s="382">
        <v>0</v>
      </c>
    </row>
    <row r="2648" spans="1:18" ht="15.6">
      <c r="A2648" s="382">
        <v>17</v>
      </c>
      <c r="B2648" s="382">
        <v>349</v>
      </c>
      <c r="C2648" s="382">
        <v>2023</v>
      </c>
      <c r="D2648" s="382">
        <v>1</v>
      </c>
      <c r="E2648" s="382">
        <v>99</v>
      </c>
      <c r="F2648" s="382">
        <v>99</v>
      </c>
      <c r="G2648" s="382">
        <v>99</v>
      </c>
      <c r="H2648" s="382">
        <v>99</v>
      </c>
      <c r="I2648" s="382">
        <v>99</v>
      </c>
      <c r="J2648" s="382">
        <v>999</v>
      </c>
      <c r="K2648" s="382">
        <v>99</v>
      </c>
      <c r="L2648" s="382">
        <v>99</v>
      </c>
      <c r="M2648" s="382">
        <v>15</v>
      </c>
      <c r="N2648" s="382">
        <v>99</v>
      </c>
      <c r="O2648" s="382">
        <v>99</v>
      </c>
      <c r="P2648" s="382">
        <v>99</v>
      </c>
      <c r="Q2648" s="382"/>
      <c r="R2648" s="382">
        <v>0</v>
      </c>
    </row>
    <row r="2649" spans="1:18" ht="15.6">
      <c r="A2649" s="382">
        <v>17</v>
      </c>
      <c r="B2649" s="382">
        <v>350</v>
      </c>
      <c r="C2649" s="382">
        <v>2023</v>
      </c>
      <c r="D2649" s="382">
        <v>2</v>
      </c>
      <c r="E2649" s="382">
        <v>99</v>
      </c>
      <c r="F2649" s="382">
        <v>99</v>
      </c>
      <c r="G2649" s="382">
        <v>99</v>
      </c>
      <c r="H2649" s="382">
        <v>99</v>
      </c>
      <c r="I2649" s="382">
        <v>99</v>
      </c>
      <c r="J2649" s="382">
        <v>999</v>
      </c>
      <c r="K2649" s="382">
        <v>99</v>
      </c>
      <c r="L2649" s="382">
        <v>99</v>
      </c>
      <c r="M2649" s="382">
        <v>15</v>
      </c>
      <c r="N2649" s="382">
        <v>99</v>
      </c>
      <c r="O2649" s="382">
        <v>99</v>
      </c>
      <c r="P2649" s="382">
        <v>99</v>
      </c>
      <c r="Q2649" s="382"/>
      <c r="R2649" s="382">
        <v>0</v>
      </c>
    </row>
    <row r="2650" spans="1:18" ht="15.6">
      <c r="A2650" s="382">
        <v>17</v>
      </c>
      <c r="B2650" s="382">
        <v>351</v>
      </c>
      <c r="C2650" s="382">
        <v>2023</v>
      </c>
      <c r="D2650" s="382">
        <v>3</v>
      </c>
      <c r="E2650" s="382">
        <v>99</v>
      </c>
      <c r="F2650" s="382">
        <v>99</v>
      </c>
      <c r="G2650" s="382">
        <v>99</v>
      </c>
      <c r="H2650" s="382">
        <v>99</v>
      </c>
      <c r="I2650" s="382">
        <v>99</v>
      </c>
      <c r="J2650" s="382">
        <v>999</v>
      </c>
      <c r="K2650" s="382">
        <v>99</v>
      </c>
      <c r="L2650" s="382">
        <v>99</v>
      </c>
      <c r="M2650" s="382">
        <v>15</v>
      </c>
      <c r="N2650" s="382">
        <v>99</v>
      </c>
      <c r="O2650" s="382">
        <v>99</v>
      </c>
      <c r="P2650" s="382">
        <v>99</v>
      </c>
      <c r="Q2650" s="382"/>
      <c r="R2650" s="382">
        <v>0</v>
      </c>
    </row>
    <row r="2651" spans="1:18" ht="15.6">
      <c r="A2651" s="382">
        <v>17</v>
      </c>
      <c r="B2651" s="382">
        <v>352</v>
      </c>
      <c r="C2651" s="382">
        <v>2023</v>
      </c>
      <c r="D2651" s="382">
        <v>4</v>
      </c>
      <c r="E2651" s="382">
        <v>99</v>
      </c>
      <c r="F2651" s="382">
        <v>99</v>
      </c>
      <c r="G2651" s="382">
        <v>99</v>
      </c>
      <c r="H2651" s="382">
        <v>99</v>
      </c>
      <c r="I2651" s="382">
        <v>99</v>
      </c>
      <c r="J2651" s="382">
        <v>999</v>
      </c>
      <c r="K2651" s="382">
        <v>99</v>
      </c>
      <c r="L2651" s="382">
        <v>99</v>
      </c>
      <c r="M2651" s="382">
        <v>15</v>
      </c>
      <c r="N2651" s="382">
        <v>99</v>
      </c>
      <c r="O2651" s="382">
        <v>99</v>
      </c>
      <c r="P2651" s="382">
        <v>99</v>
      </c>
      <c r="Q2651" s="382"/>
      <c r="R2651" s="382">
        <v>0</v>
      </c>
    </row>
    <row r="2652" spans="1:18" ht="15.6">
      <c r="A2652" s="382">
        <v>17</v>
      </c>
      <c r="B2652" s="382">
        <v>353</v>
      </c>
      <c r="C2652" s="382">
        <v>2023</v>
      </c>
      <c r="D2652" s="382">
        <v>5</v>
      </c>
      <c r="E2652" s="382">
        <v>99</v>
      </c>
      <c r="F2652" s="382">
        <v>99</v>
      </c>
      <c r="G2652" s="382">
        <v>99</v>
      </c>
      <c r="H2652" s="382">
        <v>99</v>
      </c>
      <c r="I2652" s="382">
        <v>99</v>
      </c>
      <c r="J2652" s="382">
        <v>999</v>
      </c>
      <c r="K2652" s="382">
        <v>99</v>
      </c>
      <c r="L2652" s="382">
        <v>99</v>
      </c>
      <c r="M2652" s="382">
        <v>15</v>
      </c>
      <c r="N2652" s="382">
        <v>99</v>
      </c>
      <c r="O2652" s="382">
        <v>99</v>
      </c>
      <c r="P2652" s="382">
        <v>99</v>
      </c>
      <c r="Q2652" s="382"/>
      <c r="R2652" s="382">
        <v>0</v>
      </c>
    </row>
    <row r="2653" spans="1:18" ht="15.6">
      <c r="A2653" s="382">
        <v>17</v>
      </c>
      <c r="B2653" s="382">
        <v>354</v>
      </c>
      <c r="C2653" s="382">
        <v>2023</v>
      </c>
      <c r="D2653" s="382">
        <v>6</v>
      </c>
      <c r="E2653" s="382">
        <v>99</v>
      </c>
      <c r="F2653" s="382">
        <v>99</v>
      </c>
      <c r="G2653" s="382">
        <v>99</v>
      </c>
      <c r="H2653" s="382">
        <v>99</v>
      </c>
      <c r="I2653" s="382">
        <v>99</v>
      </c>
      <c r="J2653" s="382">
        <v>999</v>
      </c>
      <c r="K2653" s="382">
        <v>99</v>
      </c>
      <c r="L2653" s="382">
        <v>99</v>
      </c>
      <c r="M2653" s="382">
        <v>15</v>
      </c>
      <c r="N2653" s="382">
        <v>99</v>
      </c>
      <c r="O2653" s="382">
        <v>99</v>
      </c>
      <c r="P2653" s="382">
        <v>99</v>
      </c>
      <c r="Q2653" s="382"/>
      <c r="R2653" s="382">
        <v>0</v>
      </c>
    </row>
    <row r="2654" spans="1:18" ht="15.6">
      <c r="A2654" s="382">
        <v>17</v>
      </c>
      <c r="B2654" s="382">
        <v>355</v>
      </c>
      <c r="C2654" s="382">
        <v>2023</v>
      </c>
      <c r="D2654" s="382">
        <v>7</v>
      </c>
      <c r="E2654" s="382">
        <v>99</v>
      </c>
      <c r="F2654" s="382">
        <v>99</v>
      </c>
      <c r="G2654" s="382">
        <v>99</v>
      </c>
      <c r="H2654" s="382">
        <v>99</v>
      </c>
      <c r="I2654" s="382">
        <v>99</v>
      </c>
      <c r="J2654" s="382">
        <v>999</v>
      </c>
      <c r="K2654" s="382">
        <v>99</v>
      </c>
      <c r="L2654" s="382">
        <v>99</v>
      </c>
      <c r="M2654" s="382">
        <v>15</v>
      </c>
      <c r="N2654" s="382">
        <v>99</v>
      </c>
      <c r="O2654" s="382">
        <v>99</v>
      </c>
      <c r="P2654" s="382">
        <v>99</v>
      </c>
      <c r="Q2654" s="382"/>
      <c r="R2654" s="382">
        <v>0</v>
      </c>
    </row>
    <row r="2655" spans="1:18" ht="15.6">
      <c r="A2655" s="382">
        <v>17</v>
      </c>
      <c r="B2655" s="382">
        <v>356</v>
      </c>
      <c r="C2655" s="382">
        <v>2023</v>
      </c>
      <c r="D2655" s="382">
        <v>8</v>
      </c>
      <c r="E2655" s="382">
        <v>99</v>
      </c>
      <c r="F2655" s="382">
        <v>99</v>
      </c>
      <c r="G2655" s="382">
        <v>99</v>
      </c>
      <c r="H2655" s="382">
        <v>99</v>
      </c>
      <c r="I2655" s="382">
        <v>99</v>
      </c>
      <c r="J2655" s="382">
        <v>999</v>
      </c>
      <c r="K2655" s="382">
        <v>99</v>
      </c>
      <c r="L2655" s="382">
        <v>99</v>
      </c>
      <c r="M2655" s="382">
        <v>15</v>
      </c>
      <c r="N2655" s="382">
        <v>99</v>
      </c>
      <c r="O2655" s="382">
        <v>99</v>
      </c>
      <c r="P2655" s="382">
        <v>99</v>
      </c>
      <c r="Q2655" s="382"/>
      <c r="R2655" s="382">
        <v>0</v>
      </c>
    </row>
    <row r="2656" spans="1:18" ht="15.6">
      <c r="A2656" s="382">
        <v>17</v>
      </c>
      <c r="B2656" s="382">
        <v>357</v>
      </c>
      <c r="C2656" s="382">
        <v>2023</v>
      </c>
      <c r="D2656" s="382">
        <v>9</v>
      </c>
      <c r="E2656" s="382">
        <v>99</v>
      </c>
      <c r="F2656" s="382">
        <v>99</v>
      </c>
      <c r="G2656" s="382">
        <v>99</v>
      </c>
      <c r="H2656" s="382">
        <v>99</v>
      </c>
      <c r="I2656" s="382">
        <v>99</v>
      </c>
      <c r="J2656" s="382">
        <v>999</v>
      </c>
      <c r="K2656" s="382">
        <v>99</v>
      </c>
      <c r="L2656" s="382">
        <v>99</v>
      </c>
      <c r="M2656" s="382">
        <v>15</v>
      </c>
      <c r="N2656" s="382">
        <v>99</v>
      </c>
      <c r="O2656" s="382">
        <v>99</v>
      </c>
      <c r="P2656" s="382">
        <v>99</v>
      </c>
      <c r="Q2656" s="382"/>
      <c r="R2656" s="382">
        <v>0</v>
      </c>
    </row>
    <row r="2657" spans="1:35" ht="15.6">
      <c r="A2657" s="382">
        <v>17</v>
      </c>
      <c r="B2657" s="382">
        <v>358</v>
      </c>
      <c r="C2657" s="382">
        <v>2023</v>
      </c>
      <c r="D2657" s="382">
        <v>10</v>
      </c>
      <c r="E2657" s="382">
        <v>99</v>
      </c>
      <c r="F2657" s="382">
        <v>99</v>
      </c>
      <c r="G2657" s="382">
        <v>99</v>
      </c>
      <c r="H2657" s="382">
        <v>99</v>
      </c>
      <c r="I2657" s="382">
        <v>99</v>
      </c>
      <c r="J2657" s="382">
        <v>999</v>
      </c>
      <c r="K2657" s="382">
        <v>99</v>
      </c>
      <c r="L2657" s="382">
        <v>99</v>
      </c>
      <c r="M2657" s="382">
        <v>15</v>
      </c>
      <c r="N2657" s="382">
        <v>99</v>
      </c>
      <c r="O2657" s="382">
        <v>99</v>
      </c>
      <c r="P2657" s="382">
        <v>99</v>
      </c>
      <c r="Q2657" s="382"/>
      <c r="R2657" s="382">
        <v>0</v>
      </c>
    </row>
    <row r="2658" spans="1:35" ht="15.6">
      <c r="A2658" s="382">
        <v>17</v>
      </c>
      <c r="B2658" s="382">
        <v>359</v>
      </c>
      <c r="C2658" s="382">
        <v>2023</v>
      </c>
      <c r="D2658" s="382">
        <v>11</v>
      </c>
      <c r="E2658" s="382">
        <v>99</v>
      </c>
      <c r="F2658" s="382">
        <v>99</v>
      </c>
      <c r="G2658" s="382">
        <v>99</v>
      </c>
      <c r="H2658" s="382">
        <v>99</v>
      </c>
      <c r="I2658" s="382">
        <v>99</v>
      </c>
      <c r="J2658" s="382">
        <v>999</v>
      </c>
      <c r="K2658" s="382">
        <v>99</v>
      </c>
      <c r="L2658" s="382">
        <v>99</v>
      </c>
      <c r="M2658" s="382">
        <v>15</v>
      </c>
      <c r="N2658" s="382">
        <v>99</v>
      </c>
      <c r="O2658" s="382">
        <v>99</v>
      </c>
      <c r="P2658" s="382">
        <v>99</v>
      </c>
      <c r="Q2658" s="382"/>
      <c r="R2658" s="382">
        <v>0</v>
      </c>
    </row>
    <row r="2659" spans="1:35" ht="15.6">
      <c r="A2659" s="382">
        <v>17</v>
      </c>
      <c r="B2659" s="382">
        <v>360</v>
      </c>
      <c r="C2659" s="382">
        <v>2023</v>
      </c>
      <c r="D2659" s="382">
        <v>12</v>
      </c>
      <c r="E2659" s="382">
        <v>99</v>
      </c>
      <c r="F2659" s="382">
        <v>99</v>
      </c>
      <c r="G2659" s="382">
        <v>99</v>
      </c>
      <c r="H2659" s="382">
        <v>99</v>
      </c>
      <c r="I2659" s="382">
        <v>99</v>
      </c>
      <c r="J2659" s="382">
        <v>999</v>
      </c>
      <c r="K2659" s="382">
        <v>99</v>
      </c>
      <c r="L2659" s="382">
        <v>99</v>
      </c>
      <c r="M2659" s="382">
        <v>15</v>
      </c>
      <c r="N2659" s="382">
        <v>99</v>
      </c>
      <c r="O2659" s="382">
        <v>99</v>
      </c>
      <c r="P2659" s="382">
        <v>99</v>
      </c>
      <c r="Q2659" s="382"/>
      <c r="R2659" s="382">
        <v>0</v>
      </c>
    </row>
    <row r="2660" spans="1:35" s="468" customFormat="1" ht="15.6">
      <c r="A2660" s="382">
        <v>17</v>
      </c>
      <c r="B2660" s="382">
        <v>361</v>
      </c>
      <c r="C2660" s="382">
        <v>2022</v>
      </c>
      <c r="D2660" s="382">
        <v>1</v>
      </c>
      <c r="E2660" s="382">
        <v>99</v>
      </c>
      <c r="F2660" s="382">
        <v>99</v>
      </c>
      <c r="G2660" s="382">
        <v>99</v>
      </c>
      <c r="H2660" s="382">
        <v>99</v>
      </c>
      <c r="I2660" s="382">
        <v>99</v>
      </c>
      <c r="J2660" s="382">
        <v>999</v>
      </c>
      <c r="K2660" s="382">
        <v>99</v>
      </c>
      <c r="L2660" s="382">
        <v>99</v>
      </c>
      <c r="M2660" s="382">
        <v>1</v>
      </c>
      <c r="N2660" s="382">
        <v>99</v>
      </c>
      <c r="O2660" s="382">
        <v>99</v>
      </c>
      <c r="P2660" s="382">
        <v>99</v>
      </c>
      <c r="Q2660" s="382"/>
      <c r="R2660" s="382">
        <v>0</v>
      </c>
    </row>
    <row r="2661" spans="1:35" s="468" customFormat="1" ht="15.6">
      <c r="A2661" s="382">
        <v>17</v>
      </c>
      <c r="B2661" s="382">
        <v>362</v>
      </c>
      <c r="C2661" s="382">
        <v>2022</v>
      </c>
      <c r="D2661" s="382">
        <v>2</v>
      </c>
      <c r="E2661" s="382">
        <v>99</v>
      </c>
      <c r="F2661" s="382">
        <v>99</v>
      </c>
      <c r="G2661" s="382">
        <v>99</v>
      </c>
      <c r="H2661" s="382">
        <v>99</v>
      </c>
      <c r="I2661" s="382">
        <v>99</v>
      </c>
      <c r="J2661" s="382">
        <v>999</v>
      </c>
      <c r="K2661" s="382">
        <v>99</v>
      </c>
      <c r="L2661" s="382">
        <v>99</v>
      </c>
      <c r="M2661" s="382">
        <v>1</v>
      </c>
      <c r="N2661" s="382">
        <v>99</v>
      </c>
      <c r="O2661" s="382">
        <v>99</v>
      </c>
      <c r="P2661" s="382">
        <v>99</v>
      </c>
      <c r="Q2661" s="382"/>
      <c r="R2661" s="382">
        <v>0</v>
      </c>
    </row>
    <row r="2662" spans="1:35" s="468" customFormat="1" ht="15.6">
      <c r="A2662" s="382">
        <v>17</v>
      </c>
      <c r="B2662" s="382">
        <v>363</v>
      </c>
      <c r="C2662" s="382">
        <v>2022</v>
      </c>
      <c r="D2662" s="382">
        <v>3</v>
      </c>
      <c r="E2662" s="382">
        <v>99</v>
      </c>
      <c r="F2662" s="382">
        <v>99</v>
      </c>
      <c r="G2662" s="382">
        <v>99</v>
      </c>
      <c r="H2662" s="382">
        <v>99</v>
      </c>
      <c r="I2662" s="382">
        <v>99</v>
      </c>
      <c r="J2662" s="382">
        <v>999</v>
      </c>
      <c r="K2662" s="382">
        <v>99</v>
      </c>
      <c r="L2662" s="382">
        <v>99</v>
      </c>
      <c r="M2662" s="382">
        <v>1</v>
      </c>
      <c r="N2662" s="382">
        <v>99</v>
      </c>
      <c r="O2662" s="382">
        <v>99</v>
      </c>
      <c r="P2662" s="382">
        <v>99</v>
      </c>
      <c r="Q2662" s="382"/>
      <c r="R2662" s="382">
        <v>0</v>
      </c>
    </row>
    <row r="2663" spans="1:35" s="468" customFormat="1" ht="15.6">
      <c r="A2663" s="382">
        <v>17</v>
      </c>
      <c r="B2663" s="382">
        <v>364</v>
      </c>
      <c r="C2663" s="382">
        <v>2022</v>
      </c>
      <c r="D2663" s="382">
        <v>4</v>
      </c>
      <c r="E2663" s="382">
        <v>99</v>
      </c>
      <c r="F2663" s="382">
        <v>99</v>
      </c>
      <c r="G2663" s="382">
        <v>99</v>
      </c>
      <c r="H2663" s="382">
        <v>99</v>
      </c>
      <c r="I2663" s="382">
        <v>99</v>
      </c>
      <c r="J2663" s="382">
        <v>999</v>
      </c>
      <c r="K2663" s="382">
        <v>99</v>
      </c>
      <c r="L2663" s="382">
        <v>99</v>
      </c>
      <c r="M2663" s="382">
        <v>1</v>
      </c>
      <c r="N2663" s="382">
        <v>99</v>
      </c>
      <c r="O2663" s="382">
        <v>99</v>
      </c>
      <c r="P2663" s="382">
        <v>99</v>
      </c>
      <c r="Q2663" s="382"/>
      <c r="R2663" s="382">
        <v>0</v>
      </c>
    </row>
    <row r="2664" spans="1:35" s="468" customFormat="1" ht="15.6">
      <c r="A2664" s="382">
        <v>17</v>
      </c>
      <c r="B2664" s="382">
        <v>365</v>
      </c>
      <c r="C2664" s="382">
        <v>2022</v>
      </c>
      <c r="D2664" s="382">
        <v>5</v>
      </c>
      <c r="E2664" s="382">
        <v>99</v>
      </c>
      <c r="F2664" s="382">
        <v>99</v>
      </c>
      <c r="G2664" s="382">
        <v>99</v>
      </c>
      <c r="H2664" s="382">
        <v>99</v>
      </c>
      <c r="I2664" s="382">
        <v>99</v>
      </c>
      <c r="J2664" s="382">
        <v>999</v>
      </c>
      <c r="K2664" s="382">
        <v>99</v>
      </c>
      <c r="L2664" s="382">
        <v>99</v>
      </c>
      <c r="M2664" s="382">
        <v>1</v>
      </c>
      <c r="N2664" s="382">
        <v>99</v>
      </c>
      <c r="O2664" s="382">
        <v>99</v>
      </c>
      <c r="P2664" s="382">
        <v>99</v>
      </c>
      <c r="Q2664" s="382"/>
      <c r="R2664" s="382">
        <v>0</v>
      </c>
    </row>
    <row r="2665" spans="1:35" s="468" customFormat="1" ht="15.6">
      <c r="A2665" s="382">
        <v>17</v>
      </c>
      <c r="B2665" s="382">
        <v>366</v>
      </c>
      <c r="C2665" s="382">
        <v>2022</v>
      </c>
      <c r="D2665" s="382">
        <v>6</v>
      </c>
      <c r="E2665" s="382">
        <v>99</v>
      </c>
      <c r="F2665" s="382">
        <v>99</v>
      </c>
      <c r="G2665" s="382">
        <v>99</v>
      </c>
      <c r="H2665" s="382">
        <v>99</v>
      </c>
      <c r="I2665" s="382">
        <v>99</v>
      </c>
      <c r="J2665" s="382">
        <v>999</v>
      </c>
      <c r="K2665" s="382">
        <v>99</v>
      </c>
      <c r="L2665" s="382">
        <v>99</v>
      </c>
      <c r="M2665" s="382">
        <v>1</v>
      </c>
      <c r="N2665" s="382">
        <v>99</v>
      </c>
      <c r="O2665" s="382">
        <v>99</v>
      </c>
      <c r="P2665" s="382">
        <v>99</v>
      </c>
      <c r="Q2665" s="382"/>
      <c r="R2665" s="382">
        <v>0</v>
      </c>
    </row>
    <row r="2666" spans="1:35" s="468" customFormat="1" ht="15.6">
      <c r="A2666" s="382">
        <v>17</v>
      </c>
      <c r="B2666" s="382">
        <v>367</v>
      </c>
      <c r="C2666" s="382">
        <v>2022</v>
      </c>
      <c r="D2666" s="382">
        <v>7</v>
      </c>
      <c r="E2666" s="382">
        <v>99</v>
      </c>
      <c r="F2666" s="382">
        <v>99</v>
      </c>
      <c r="G2666" s="382">
        <v>99</v>
      </c>
      <c r="H2666" s="382">
        <v>99</v>
      </c>
      <c r="I2666" s="382">
        <v>99</v>
      </c>
      <c r="J2666" s="382">
        <v>999</v>
      </c>
      <c r="K2666" s="382">
        <v>99</v>
      </c>
      <c r="L2666" s="382">
        <v>99</v>
      </c>
      <c r="M2666" s="382">
        <v>1</v>
      </c>
      <c r="N2666" s="382">
        <v>99</v>
      </c>
      <c r="O2666" s="382">
        <v>99</v>
      </c>
      <c r="P2666" s="382">
        <v>99</v>
      </c>
      <c r="Q2666" s="382"/>
      <c r="R2666" s="382">
        <v>0</v>
      </c>
    </row>
    <row r="2667" spans="1:35" s="468" customFormat="1" ht="15.6">
      <c r="A2667" s="382">
        <v>17</v>
      </c>
      <c r="B2667" s="382">
        <v>368</v>
      </c>
      <c r="C2667" s="382">
        <v>2022</v>
      </c>
      <c r="D2667" s="382">
        <v>8</v>
      </c>
      <c r="E2667" s="382">
        <v>99</v>
      </c>
      <c r="F2667" s="382">
        <v>99</v>
      </c>
      <c r="G2667" s="382">
        <v>99</v>
      </c>
      <c r="H2667" s="382">
        <v>99</v>
      </c>
      <c r="I2667" s="382">
        <v>99</v>
      </c>
      <c r="J2667" s="382">
        <v>999</v>
      </c>
      <c r="K2667" s="382">
        <v>99</v>
      </c>
      <c r="L2667" s="382">
        <v>99</v>
      </c>
      <c r="M2667" s="382">
        <v>1</v>
      </c>
      <c r="N2667" s="382">
        <v>99</v>
      </c>
      <c r="O2667" s="382">
        <v>99</v>
      </c>
      <c r="P2667" s="382">
        <v>99</v>
      </c>
      <c r="Q2667" s="382"/>
      <c r="R2667" s="382">
        <v>0</v>
      </c>
    </row>
    <row r="2668" spans="1:35" s="468" customFormat="1" ht="15.6">
      <c r="A2668" s="382">
        <v>17</v>
      </c>
      <c r="B2668" s="382">
        <v>369</v>
      </c>
      <c r="C2668" s="382">
        <v>2022</v>
      </c>
      <c r="D2668" s="382">
        <v>9</v>
      </c>
      <c r="E2668" s="382">
        <v>99</v>
      </c>
      <c r="F2668" s="382">
        <v>99</v>
      </c>
      <c r="G2668" s="382">
        <v>99</v>
      </c>
      <c r="H2668" s="382">
        <v>99</v>
      </c>
      <c r="I2668" s="382">
        <v>99</v>
      </c>
      <c r="J2668" s="382">
        <v>999</v>
      </c>
      <c r="K2668" s="382">
        <v>99</v>
      </c>
      <c r="L2668" s="382">
        <v>99</v>
      </c>
      <c r="M2668" s="382">
        <v>1</v>
      </c>
      <c r="N2668" s="382">
        <v>99</v>
      </c>
      <c r="O2668" s="382">
        <v>99</v>
      </c>
      <c r="P2668" s="382">
        <v>99</v>
      </c>
      <c r="Q2668" s="382"/>
      <c r="R2668" s="382">
        <v>0</v>
      </c>
    </row>
    <row r="2669" spans="1:35" s="468" customFormat="1" ht="15.6">
      <c r="A2669" s="382">
        <v>17</v>
      </c>
      <c r="B2669" s="382">
        <v>370</v>
      </c>
      <c r="C2669" s="382">
        <v>2022</v>
      </c>
      <c r="D2669" s="382">
        <v>10</v>
      </c>
      <c r="E2669" s="382">
        <v>99</v>
      </c>
      <c r="F2669" s="382">
        <v>99</v>
      </c>
      <c r="G2669" s="382">
        <v>99</v>
      </c>
      <c r="H2669" s="382">
        <v>99</v>
      </c>
      <c r="I2669" s="382">
        <v>99</v>
      </c>
      <c r="J2669" s="382">
        <v>999</v>
      </c>
      <c r="K2669" s="382">
        <v>99</v>
      </c>
      <c r="L2669" s="382">
        <v>99</v>
      </c>
      <c r="M2669" s="382">
        <v>1</v>
      </c>
      <c r="N2669" s="382">
        <v>99</v>
      </c>
      <c r="O2669" s="382">
        <v>99</v>
      </c>
      <c r="P2669" s="382">
        <v>99</v>
      </c>
      <c r="Q2669" s="382"/>
      <c r="R2669" s="382">
        <v>0</v>
      </c>
    </row>
    <row r="2670" spans="1:35" s="468" customFormat="1" ht="15.6">
      <c r="A2670" s="382">
        <v>17</v>
      </c>
      <c r="B2670" s="382">
        <v>371</v>
      </c>
      <c r="C2670" s="382">
        <v>2022</v>
      </c>
      <c r="D2670" s="382">
        <v>11</v>
      </c>
      <c r="E2670" s="382">
        <v>99</v>
      </c>
      <c r="F2670" s="382">
        <v>99</v>
      </c>
      <c r="G2670" s="382">
        <v>99</v>
      </c>
      <c r="H2670" s="382">
        <v>99</v>
      </c>
      <c r="I2670" s="382">
        <v>99</v>
      </c>
      <c r="J2670" s="382">
        <v>999</v>
      </c>
      <c r="K2670" s="382">
        <v>99</v>
      </c>
      <c r="L2670" s="382">
        <v>99</v>
      </c>
      <c r="M2670" s="382">
        <v>1</v>
      </c>
      <c r="N2670" s="382">
        <v>99</v>
      </c>
      <c r="O2670" s="382">
        <v>99</v>
      </c>
      <c r="P2670" s="382">
        <v>99</v>
      </c>
      <c r="Q2670" s="382"/>
      <c r="R2670" s="382">
        <v>0</v>
      </c>
    </row>
    <row r="2671" spans="1:35" s="468" customFormat="1" ht="15.6">
      <c r="A2671" s="382">
        <v>17</v>
      </c>
      <c r="B2671" s="382">
        <v>372</v>
      </c>
      <c r="C2671" s="382">
        <v>2022</v>
      </c>
      <c r="D2671" s="382">
        <v>12</v>
      </c>
      <c r="E2671" s="382">
        <v>99</v>
      </c>
      <c r="F2671" s="382">
        <v>99</v>
      </c>
      <c r="G2671" s="382">
        <v>99</v>
      </c>
      <c r="H2671" s="382">
        <v>99</v>
      </c>
      <c r="I2671" s="382">
        <v>99</v>
      </c>
      <c r="J2671" s="382">
        <v>999</v>
      </c>
      <c r="K2671" s="382">
        <v>99</v>
      </c>
      <c r="L2671" s="382">
        <v>99</v>
      </c>
      <c r="M2671" s="382">
        <v>1</v>
      </c>
      <c r="N2671" s="382">
        <v>99</v>
      </c>
      <c r="O2671" s="382">
        <v>99</v>
      </c>
      <c r="P2671" s="382">
        <v>99</v>
      </c>
      <c r="Q2671" s="382"/>
      <c r="R2671" s="382">
        <v>0</v>
      </c>
    </row>
    <row r="2672" spans="1:35" s="468" customFormat="1" ht="15.6">
      <c r="A2672" s="382">
        <v>17</v>
      </c>
      <c r="B2672" s="382">
        <v>373</v>
      </c>
      <c r="C2672" s="382">
        <v>2022</v>
      </c>
      <c r="D2672" s="382">
        <v>1</v>
      </c>
      <c r="E2672" s="382">
        <v>99</v>
      </c>
      <c r="F2672" s="382">
        <v>99</v>
      </c>
      <c r="G2672" s="382">
        <v>99</v>
      </c>
      <c r="H2672" s="382">
        <v>99</v>
      </c>
      <c r="I2672" s="382">
        <v>99</v>
      </c>
      <c r="J2672" s="382">
        <v>999</v>
      </c>
      <c r="K2672" s="382">
        <v>99</v>
      </c>
      <c r="L2672" s="382">
        <v>99</v>
      </c>
      <c r="M2672" s="382">
        <v>2</v>
      </c>
      <c r="N2672" s="382">
        <v>99</v>
      </c>
      <c r="O2672" s="382">
        <v>99</v>
      </c>
      <c r="P2672" s="382">
        <v>99</v>
      </c>
      <c r="Q2672" s="382">
        <v>8</v>
      </c>
      <c r="R2672" s="382">
        <v>39</v>
      </c>
      <c r="S2672" s="468">
        <v>3.8974358974358978</v>
      </c>
      <c r="T2672" s="468">
        <v>2</v>
      </c>
      <c r="U2672" s="468">
        <v>5.7030769230769236</v>
      </c>
      <c r="V2672" s="468">
        <v>0</v>
      </c>
      <c r="W2672" s="468">
        <v>0</v>
      </c>
      <c r="X2672" s="468">
        <v>0</v>
      </c>
      <c r="Y2672" s="468">
        <v>0</v>
      </c>
      <c r="Z2672" s="468">
        <v>2.3500749075308014</v>
      </c>
      <c r="AA2672" s="468">
        <v>1.032668234133449</v>
      </c>
      <c r="AB2672" s="468">
        <v>0</v>
      </c>
      <c r="AC2672" s="468">
        <v>65.963282293053396</v>
      </c>
      <c r="AF2672" s="468">
        <v>16.455696202531644</v>
      </c>
      <c r="AG2672" s="468">
        <v>10.053608396539406</v>
      </c>
      <c r="AH2672" s="468">
        <v>0</v>
      </c>
      <c r="AI2672" s="468">
        <v>0</v>
      </c>
    </row>
    <row r="2673" spans="1:37" s="468" customFormat="1" ht="15.6">
      <c r="A2673" s="382">
        <v>17</v>
      </c>
      <c r="B2673" s="382">
        <v>374</v>
      </c>
      <c r="C2673" s="382">
        <v>2022</v>
      </c>
      <c r="D2673" s="382">
        <v>2</v>
      </c>
      <c r="E2673" s="382">
        <v>99</v>
      </c>
      <c r="F2673" s="382">
        <v>99</v>
      </c>
      <c r="G2673" s="382">
        <v>99</v>
      </c>
      <c r="H2673" s="382">
        <v>99</v>
      </c>
      <c r="I2673" s="382">
        <v>99</v>
      </c>
      <c r="J2673" s="382">
        <v>999</v>
      </c>
      <c r="K2673" s="382">
        <v>99</v>
      </c>
      <c r="L2673" s="382">
        <v>99</v>
      </c>
      <c r="M2673" s="382">
        <v>2</v>
      </c>
      <c r="N2673" s="382">
        <v>99</v>
      </c>
      <c r="O2673" s="382">
        <v>99</v>
      </c>
      <c r="P2673" s="382">
        <v>99</v>
      </c>
      <c r="Q2673" s="382">
        <v>24</v>
      </c>
      <c r="R2673" s="382">
        <v>114</v>
      </c>
      <c r="S2673" s="468">
        <v>4.4912280701754383</v>
      </c>
      <c r="T2673" s="468">
        <v>2</v>
      </c>
      <c r="U2673" s="468">
        <v>6.9824561403508785</v>
      </c>
      <c r="V2673" s="468">
        <v>0</v>
      </c>
      <c r="W2673" s="468">
        <v>0</v>
      </c>
      <c r="X2673" s="468">
        <v>0</v>
      </c>
      <c r="Y2673" s="468">
        <v>0</v>
      </c>
      <c r="Z2673" s="468">
        <v>3.2260791915002272</v>
      </c>
      <c r="AA2673" s="468">
        <v>1.4704433872140539</v>
      </c>
      <c r="AB2673" s="468">
        <v>0</v>
      </c>
      <c r="AC2673" s="468">
        <v>13.199676977172508</v>
      </c>
      <c r="AF2673" s="468">
        <v>8.7962962962962941</v>
      </c>
      <c r="AG2673" s="468">
        <v>8.8945504117640475</v>
      </c>
      <c r="AH2673" s="468">
        <v>0</v>
      </c>
      <c r="AI2673" s="468">
        <v>3</v>
      </c>
      <c r="AJ2673" s="468">
        <v>87.59999999999998</v>
      </c>
      <c r="AK2673" s="468">
        <v>14.082662355959751</v>
      </c>
    </row>
    <row r="2674" spans="1:37" s="468" customFormat="1" ht="15.6">
      <c r="A2674" s="382">
        <v>17</v>
      </c>
      <c r="B2674" s="382">
        <v>375</v>
      </c>
      <c r="C2674" s="382">
        <v>2022</v>
      </c>
      <c r="D2674" s="382">
        <v>3</v>
      </c>
      <c r="E2674" s="382">
        <v>99</v>
      </c>
      <c r="F2674" s="382">
        <v>99</v>
      </c>
      <c r="G2674" s="382">
        <v>99</v>
      </c>
      <c r="H2674" s="382">
        <v>99</v>
      </c>
      <c r="I2674" s="382">
        <v>99</v>
      </c>
      <c r="J2674" s="382">
        <v>999</v>
      </c>
      <c r="K2674" s="382">
        <v>99</v>
      </c>
      <c r="L2674" s="382">
        <v>99</v>
      </c>
      <c r="M2674" s="382">
        <v>2</v>
      </c>
      <c r="N2674" s="382">
        <v>99</v>
      </c>
      <c r="O2674" s="382">
        <v>99</v>
      </c>
      <c r="P2674" s="382">
        <v>99</v>
      </c>
      <c r="Q2674" s="382">
        <v>64</v>
      </c>
      <c r="R2674" s="382">
        <v>454</v>
      </c>
      <c r="S2674" s="468">
        <v>4.4581497797356837</v>
      </c>
      <c r="T2674" s="468">
        <v>2</v>
      </c>
      <c r="U2674" s="468">
        <v>5.286563876651984</v>
      </c>
      <c r="V2674" s="468">
        <v>0</v>
      </c>
      <c r="W2674" s="468">
        <v>0</v>
      </c>
      <c r="X2674" s="468">
        <v>0.22026431718061676</v>
      </c>
      <c r="Y2674" s="468">
        <v>0</v>
      </c>
      <c r="Z2674" s="468">
        <v>2.2074902725014378</v>
      </c>
      <c r="AA2674" s="468">
        <v>1.4194253706526356</v>
      </c>
      <c r="AB2674" s="468">
        <v>0</v>
      </c>
      <c r="AC2674" s="468">
        <v>20.188740547937375</v>
      </c>
      <c r="AF2674" s="468">
        <v>12.886744252057907</v>
      </c>
      <c r="AG2674" s="468">
        <v>10.592259146476014</v>
      </c>
      <c r="AH2674" s="468">
        <v>0</v>
      </c>
      <c r="AI2674" s="468">
        <v>0</v>
      </c>
    </row>
    <row r="2675" spans="1:37" s="468" customFormat="1" ht="15.6">
      <c r="A2675" s="382">
        <v>17</v>
      </c>
      <c r="B2675" s="382">
        <v>376</v>
      </c>
      <c r="C2675" s="382">
        <v>2022</v>
      </c>
      <c r="D2675" s="382">
        <v>4</v>
      </c>
      <c r="E2675" s="382">
        <v>99</v>
      </c>
      <c r="F2675" s="382">
        <v>99</v>
      </c>
      <c r="G2675" s="382">
        <v>99</v>
      </c>
      <c r="H2675" s="382">
        <v>99</v>
      </c>
      <c r="I2675" s="382">
        <v>99</v>
      </c>
      <c r="J2675" s="382">
        <v>999</v>
      </c>
      <c r="K2675" s="382">
        <v>99</v>
      </c>
      <c r="L2675" s="382">
        <v>99</v>
      </c>
      <c r="M2675" s="382">
        <v>2</v>
      </c>
      <c r="N2675" s="382">
        <v>99</v>
      </c>
      <c r="O2675" s="382">
        <v>99</v>
      </c>
      <c r="P2675" s="382">
        <v>99</v>
      </c>
      <c r="Q2675" s="382">
        <v>58</v>
      </c>
      <c r="R2675" s="382">
        <v>548</v>
      </c>
      <c r="S2675" s="468">
        <v>4.2208029197080279</v>
      </c>
      <c r="T2675" s="468">
        <v>2</v>
      </c>
      <c r="U2675" s="468">
        <v>5.593248175182481</v>
      </c>
      <c r="V2675" s="468">
        <v>0</v>
      </c>
      <c r="W2675" s="468">
        <v>0</v>
      </c>
      <c r="X2675" s="468">
        <v>0</v>
      </c>
      <c r="Y2675" s="468">
        <v>0</v>
      </c>
      <c r="Z2675" s="468">
        <v>1.6732355442627509</v>
      </c>
      <c r="AA2675" s="468">
        <v>1.3388379089945213</v>
      </c>
      <c r="AB2675" s="468">
        <v>0</v>
      </c>
      <c r="AC2675" s="468">
        <v>55.075214347252242</v>
      </c>
      <c r="AF2675" s="468">
        <v>17.967213114754099</v>
      </c>
      <c r="AG2675" s="468">
        <v>15.219949649182931</v>
      </c>
      <c r="AH2675" s="468">
        <v>0</v>
      </c>
      <c r="AI2675" s="468">
        <v>37</v>
      </c>
      <c r="AJ2675" s="468">
        <v>74.791891891891908</v>
      </c>
      <c r="AK2675" s="468">
        <v>12.360834419628661</v>
      </c>
    </row>
    <row r="2676" spans="1:37" s="468" customFormat="1" ht="15.6">
      <c r="A2676" s="382">
        <v>17</v>
      </c>
      <c r="B2676" s="382">
        <v>377</v>
      </c>
      <c r="C2676" s="382">
        <v>2022</v>
      </c>
      <c r="D2676" s="382">
        <v>5</v>
      </c>
      <c r="E2676" s="382">
        <v>99</v>
      </c>
      <c r="F2676" s="382">
        <v>99</v>
      </c>
      <c r="G2676" s="382">
        <v>99</v>
      </c>
      <c r="H2676" s="382">
        <v>99</v>
      </c>
      <c r="I2676" s="382">
        <v>99</v>
      </c>
      <c r="J2676" s="382">
        <v>999</v>
      </c>
      <c r="K2676" s="382">
        <v>99</v>
      </c>
      <c r="L2676" s="382">
        <v>99</v>
      </c>
      <c r="M2676" s="382">
        <v>2</v>
      </c>
      <c r="N2676" s="382">
        <v>99</v>
      </c>
      <c r="O2676" s="382">
        <v>99</v>
      </c>
      <c r="P2676" s="382">
        <v>99</v>
      </c>
      <c r="Q2676" s="382">
        <v>39</v>
      </c>
      <c r="R2676" s="382">
        <v>401</v>
      </c>
      <c r="S2676" s="468">
        <v>4.2992518703241878</v>
      </c>
      <c r="T2676" s="468">
        <v>2</v>
      </c>
      <c r="U2676" s="468">
        <v>6.0643391521197012</v>
      </c>
      <c r="V2676" s="468">
        <v>0</v>
      </c>
      <c r="W2676" s="468">
        <v>0</v>
      </c>
      <c r="X2676" s="468">
        <v>0</v>
      </c>
      <c r="Y2676" s="468">
        <v>0</v>
      </c>
      <c r="Z2676" s="468">
        <v>2.255787817591294</v>
      </c>
      <c r="AA2676" s="468">
        <v>1.447406981976409</v>
      </c>
      <c r="AB2676" s="468">
        <v>0</v>
      </c>
      <c r="AC2676" s="468">
        <v>46.69576006844968</v>
      </c>
      <c r="AF2676" s="468">
        <v>26.055880441845357</v>
      </c>
      <c r="AG2676" s="468">
        <v>22.607725561288529</v>
      </c>
      <c r="AH2676" s="468">
        <v>0</v>
      </c>
      <c r="AI2676" s="468">
        <v>7</v>
      </c>
      <c r="AJ2676" s="468">
        <v>84.828571428571394</v>
      </c>
      <c r="AK2676" s="468">
        <v>16.791197988799098</v>
      </c>
    </row>
    <row r="2677" spans="1:37" s="468" customFormat="1" ht="15.6">
      <c r="A2677" s="382">
        <v>17</v>
      </c>
      <c r="B2677" s="382">
        <v>378</v>
      </c>
      <c r="C2677" s="382">
        <v>2022</v>
      </c>
      <c r="D2677" s="382">
        <v>6</v>
      </c>
      <c r="E2677" s="382">
        <v>99</v>
      </c>
      <c r="F2677" s="382">
        <v>99</v>
      </c>
      <c r="G2677" s="382">
        <v>99</v>
      </c>
      <c r="H2677" s="382">
        <v>99</v>
      </c>
      <c r="I2677" s="382">
        <v>99</v>
      </c>
      <c r="J2677" s="382">
        <v>999</v>
      </c>
      <c r="K2677" s="382">
        <v>99</v>
      </c>
      <c r="L2677" s="382">
        <v>99</v>
      </c>
      <c r="M2677" s="382">
        <v>2</v>
      </c>
      <c r="N2677" s="382">
        <v>99</v>
      </c>
      <c r="O2677" s="382">
        <v>99</v>
      </c>
      <c r="P2677" s="382">
        <v>99</v>
      </c>
      <c r="Q2677" s="382">
        <v>55</v>
      </c>
      <c r="R2677" s="382">
        <v>419</v>
      </c>
      <c r="S2677" s="468">
        <v>3.8711217183770894</v>
      </c>
      <c r="T2677" s="468">
        <v>2</v>
      </c>
      <c r="U2677" s="468">
        <v>6.868735083532215</v>
      </c>
      <c r="V2677" s="468">
        <v>0</v>
      </c>
      <c r="W2677" s="468">
        <v>0</v>
      </c>
      <c r="X2677" s="468">
        <v>0</v>
      </c>
      <c r="Y2677" s="468">
        <v>0</v>
      </c>
      <c r="Z2677" s="468">
        <v>2.2504947372250328</v>
      </c>
      <c r="AA2677" s="468">
        <v>1.7154642509137743</v>
      </c>
      <c r="AB2677" s="468">
        <v>0</v>
      </c>
      <c r="AC2677" s="468">
        <v>41.358046073282807</v>
      </c>
      <c r="AF2677" s="468">
        <v>39.049394221808008</v>
      </c>
      <c r="AG2677" s="468">
        <v>34.563097468415208</v>
      </c>
      <c r="AH2677" s="468">
        <v>0.23866348448687344</v>
      </c>
      <c r="AI2677" s="468">
        <v>0</v>
      </c>
    </row>
    <row r="2678" spans="1:37" s="468" customFormat="1" ht="15.6">
      <c r="A2678" s="382">
        <v>17</v>
      </c>
      <c r="B2678" s="382">
        <v>379</v>
      </c>
      <c r="C2678" s="382">
        <v>2022</v>
      </c>
      <c r="D2678" s="382">
        <v>7</v>
      </c>
      <c r="E2678" s="382">
        <v>99</v>
      </c>
      <c r="F2678" s="382">
        <v>99</v>
      </c>
      <c r="G2678" s="382">
        <v>99</v>
      </c>
      <c r="H2678" s="382">
        <v>99</v>
      </c>
      <c r="I2678" s="382">
        <v>99</v>
      </c>
      <c r="J2678" s="382">
        <v>999</v>
      </c>
      <c r="K2678" s="382">
        <v>99</v>
      </c>
      <c r="L2678" s="382">
        <v>99</v>
      </c>
      <c r="M2678" s="382">
        <v>2</v>
      </c>
      <c r="N2678" s="382">
        <v>99</v>
      </c>
      <c r="O2678" s="382">
        <v>99</v>
      </c>
      <c r="P2678" s="382">
        <v>99</v>
      </c>
      <c r="Q2678" s="382">
        <v>9</v>
      </c>
      <c r="R2678" s="382">
        <v>42</v>
      </c>
      <c r="S2678" s="468">
        <v>4.6904761904761916</v>
      </c>
      <c r="T2678" s="468">
        <v>2</v>
      </c>
      <c r="U2678" s="468">
        <v>8.6357142857142914</v>
      </c>
      <c r="V2678" s="468">
        <v>0</v>
      </c>
      <c r="W2678" s="468">
        <v>0</v>
      </c>
      <c r="X2678" s="468">
        <v>0</v>
      </c>
      <c r="Y2678" s="468">
        <v>0</v>
      </c>
      <c r="Z2678" s="468">
        <v>2.2499546480690036</v>
      </c>
      <c r="AA2678" s="468">
        <v>0.83060778773868482</v>
      </c>
      <c r="AB2678" s="468">
        <v>0</v>
      </c>
      <c r="AC2678" s="468">
        <v>35.882251683188159</v>
      </c>
      <c r="AF2678" s="468">
        <v>33.070866141732274</v>
      </c>
      <c r="AG2678" s="468">
        <v>31.031827515400408</v>
      </c>
      <c r="AH2678" s="468">
        <v>0</v>
      </c>
      <c r="AI2678" s="468">
        <v>0</v>
      </c>
    </row>
    <row r="2679" spans="1:37" s="468" customFormat="1" ht="15.6">
      <c r="A2679" s="382">
        <v>17</v>
      </c>
      <c r="B2679" s="382">
        <v>380</v>
      </c>
      <c r="C2679" s="382">
        <v>2022</v>
      </c>
      <c r="D2679" s="382">
        <v>8</v>
      </c>
      <c r="E2679" s="382">
        <v>99</v>
      </c>
      <c r="F2679" s="382">
        <v>99</v>
      </c>
      <c r="G2679" s="382">
        <v>99</v>
      </c>
      <c r="H2679" s="382">
        <v>99</v>
      </c>
      <c r="I2679" s="382">
        <v>99</v>
      </c>
      <c r="J2679" s="382">
        <v>999</v>
      </c>
      <c r="K2679" s="382">
        <v>99</v>
      </c>
      <c r="L2679" s="382">
        <v>99</v>
      </c>
      <c r="M2679" s="382">
        <v>2</v>
      </c>
      <c r="N2679" s="382">
        <v>99</v>
      </c>
      <c r="O2679" s="382">
        <v>99</v>
      </c>
      <c r="P2679" s="382">
        <v>99</v>
      </c>
      <c r="Q2679" s="382">
        <v>63</v>
      </c>
      <c r="R2679" s="382">
        <v>586</v>
      </c>
      <c r="S2679" s="468">
        <v>4.3873720136518779</v>
      </c>
      <c r="T2679" s="468">
        <v>2</v>
      </c>
      <c r="U2679" s="468">
        <v>8.5319112627986318</v>
      </c>
      <c r="V2679" s="468">
        <v>0</v>
      </c>
      <c r="W2679" s="468">
        <v>0</v>
      </c>
      <c r="X2679" s="468">
        <v>0.34129692832764502</v>
      </c>
      <c r="Y2679" s="468">
        <v>0</v>
      </c>
      <c r="Z2679" s="468">
        <v>2.4903134044119808</v>
      </c>
      <c r="AA2679" s="468">
        <v>1.3264611705709537</v>
      </c>
      <c r="AB2679" s="468">
        <v>0</v>
      </c>
      <c r="AC2679" s="468">
        <v>52.231092353346064</v>
      </c>
      <c r="AF2679" s="468">
        <v>45.532245532245554</v>
      </c>
      <c r="AG2679" s="468">
        <v>40.285074290134389</v>
      </c>
      <c r="AH2679" s="468">
        <v>1.7064846416382251</v>
      </c>
      <c r="AI2679" s="468">
        <v>0</v>
      </c>
    </row>
    <row r="2680" spans="1:37" s="468" customFormat="1" ht="15.6">
      <c r="A2680" s="382">
        <v>17</v>
      </c>
      <c r="B2680" s="382">
        <v>381</v>
      </c>
      <c r="C2680" s="382">
        <v>2022</v>
      </c>
      <c r="D2680" s="382">
        <v>9</v>
      </c>
      <c r="E2680" s="382">
        <v>99</v>
      </c>
      <c r="F2680" s="382">
        <v>99</v>
      </c>
      <c r="G2680" s="382">
        <v>99</v>
      </c>
      <c r="H2680" s="382">
        <v>99</v>
      </c>
      <c r="I2680" s="382">
        <v>99</v>
      </c>
      <c r="J2680" s="382">
        <v>999</v>
      </c>
      <c r="K2680" s="382">
        <v>99</v>
      </c>
      <c r="L2680" s="382">
        <v>99</v>
      </c>
      <c r="M2680" s="382">
        <v>2</v>
      </c>
      <c r="N2680" s="382">
        <v>99</v>
      </c>
      <c r="O2680" s="382">
        <v>99</v>
      </c>
      <c r="P2680" s="382">
        <v>99</v>
      </c>
      <c r="Q2680" s="382">
        <v>88</v>
      </c>
      <c r="R2680" s="382">
        <v>731</v>
      </c>
      <c r="S2680" s="468">
        <v>4.053351573187415</v>
      </c>
      <c r="T2680" s="468">
        <v>2</v>
      </c>
      <c r="U2680" s="468">
        <v>8.1132694938440455</v>
      </c>
      <c r="V2680" s="468">
        <v>0</v>
      </c>
      <c r="W2680" s="468">
        <v>0</v>
      </c>
      <c r="X2680" s="468">
        <v>2.4623803009575926</v>
      </c>
      <c r="Y2680" s="468">
        <v>0</v>
      </c>
      <c r="Z2680" s="468">
        <v>2.9982533186741942</v>
      </c>
      <c r="AA2680" s="468">
        <v>1.8318206086659716</v>
      </c>
      <c r="AB2680" s="468">
        <v>0</v>
      </c>
      <c r="AC2680" s="468">
        <v>52.639222271869691</v>
      </c>
      <c r="AF2680" s="468">
        <v>41.939185312679285</v>
      </c>
      <c r="AG2680" s="468">
        <v>33.797583770230197</v>
      </c>
      <c r="AH2680" s="468">
        <v>1.9151846785225712</v>
      </c>
      <c r="AI2680" s="468">
        <v>1</v>
      </c>
      <c r="AJ2680" s="468">
        <v>86.2</v>
      </c>
      <c r="AK2680" s="468">
        <v>14.832071412370791</v>
      </c>
    </row>
    <row r="2681" spans="1:37" s="468" customFormat="1" ht="15.6">
      <c r="A2681" s="382">
        <v>17</v>
      </c>
      <c r="B2681" s="382">
        <v>382</v>
      </c>
      <c r="C2681" s="382">
        <v>2022</v>
      </c>
      <c r="D2681" s="382">
        <v>10</v>
      </c>
      <c r="E2681" s="382">
        <v>99</v>
      </c>
      <c r="F2681" s="382">
        <v>99</v>
      </c>
      <c r="G2681" s="382">
        <v>99</v>
      </c>
      <c r="H2681" s="382">
        <v>99</v>
      </c>
      <c r="I2681" s="382">
        <v>99</v>
      </c>
      <c r="J2681" s="382">
        <v>999</v>
      </c>
      <c r="K2681" s="382">
        <v>99</v>
      </c>
      <c r="L2681" s="382">
        <v>99</v>
      </c>
      <c r="M2681" s="382">
        <v>2</v>
      </c>
      <c r="N2681" s="382">
        <v>99</v>
      </c>
      <c r="O2681" s="382">
        <v>99</v>
      </c>
      <c r="P2681" s="382">
        <v>99</v>
      </c>
      <c r="Q2681" s="382">
        <v>124</v>
      </c>
      <c r="R2681" s="382">
        <v>583</v>
      </c>
      <c r="S2681" s="468">
        <v>4.433962264150944</v>
      </c>
      <c r="T2681" s="468">
        <v>2</v>
      </c>
      <c r="U2681" s="468">
        <v>9.0370497427101188</v>
      </c>
      <c r="V2681" s="468">
        <v>0</v>
      </c>
      <c r="W2681" s="468">
        <v>0</v>
      </c>
      <c r="X2681" s="468">
        <v>2.2298456260720414</v>
      </c>
      <c r="Y2681" s="468">
        <v>0</v>
      </c>
      <c r="Z2681" s="468">
        <v>2.7961440386112542</v>
      </c>
      <c r="AA2681" s="468">
        <v>1.7102293122452319</v>
      </c>
      <c r="AB2681" s="468">
        <v>0</v>
      </c>
      <c r="AC2681" s="468">
        <v>39.521256153211525</v>
      </c>
      <c r="AF2681" s="468">
        <v>28.055822906641005</v>
      </c>
      <c r="AG2681" s="468">
        <v>24.208311124997696</v>
      </c>
      <c r="AH2681" s="468">
        <v>2.2298456260720414</v>
      </c>
      <c r="AI2681" s="468">
        <v>14</v>
      </c>
      <c r="AJ2681" s="468">
        <v>80.871428571428609</v>
      </c>
      <c r="AK2681" s="468">
        <v>13.111827364784943</v>
      </c>
    </row>
    <row r="2682" spans="1:37" s="468" customFormat="1" ht="15.6">
      <c r="A2682" s="382">
        <v>17</v>
      </c>
      <c r="B2682" s="382">
        <v>383</v>
      </c>
      <c r="C2682" s="382">
        <v>2022</v>
      </c>
      <c r="D2682" s="382">
        <v>11</v>
      </c>
      <c r="E2682" s="382">
        <v>99</v>
      </c>
      <c r="F2682" s="382">
        <v>99</v>
      </c>
      <c r="G2682" s="382">
        <v>99</v>
      </c>
      <c r="H2682" s="382">
        <v>99</v>
      </c>
      <c r="I2682" s="382">
        <v>99</v>
      </c>
      <c r="J2682" s="382">
        <v>999</v>
      </c>
      <c r="K2682" s="382">
        <v>99</v>
      </c>
      <c r="L2682" s="382">
        <v>99</v>
      </c>
      <c r="M2682" s="382">
        <v>2</v>
      </c>
      <c r="N2682" s="382">
        <v>99</v>
      </c>
      <c r="O2682" s="382">
        <v>99</v>
      </c>
      <c r="P2682" s="382">
        <v>99</v>
      </c>
      <c r="Q2682" s="382">
        <v>56</v>
      </c>
      <c r="R2682" s="382">
        <v>322</v>
      </c>
      <c r="S2682" s="468">
        <v>3.8757763975155282</v>
      </c>
      <c r="T2682" s="468">
        <v>2</v>
      </c>
      <c r="U2682" s="468">
        <v>8.7891304347826065</v>
      </c>
      <c r="V2682" s="468">
        <v>0</v>
      </c>
      <c r="W2682" s="468">
        <v>0</v>
      </c>
      <c r="X2682" s="468">
        <v>0.3105590062111801</v>
      </c>
      <c r="Y2682" s="468">
        <v>0</v>
      </c>
      <c r="Z2682" s="468">
        <v>2.4156914294598395</v>
      </c>
      <c r="AA2682" s="468">
        <v>1.5474192659988877</v>
      </c>
      <c r="AB2682" s="468">
        <v>0</v>
      </c>
      <c r="AC2682" s="468">
        <v>51.930200905489841</v>
      </c>
      <c r="AF2682" s="468">
        <v>32.167832167832181</v>
      </c>
      <c r="AG2682" s="468">
        <v>26.634731215178441</v>
      </c>
      <c r="AH2682" s="468">
        <v>0</v>
      </c>
      <c r="AI2682" s="468">
        <v>7</v>
      </c>
      <c r="AJ2682" s="468">
        <v>89.357142857142875</v>
      </c>
      <c r="AK2682" s="468">
        <v>11.270419347700257</v>
      </c>
    </row>
    <row r="2683" spans="1:37" s="468" customFormat="1" ht="15.6">
      <c r="A2683" s="382">
        <v>17</v>
      </c>
      <c r="B2683" s="382">
        <v>384</v>
      </c>
      <c r="C2683" s="382">
        <v>2022</v>
      </c>
      <c r="D2683" s="382">
        <v>12</v>
      </c>
      <c r="E2683" s="382">
        <v>99</v>
      </c>
      <c r="F2683" s="382">
        <v>99</v>
      </c>
      <c r="G2683" s="382">
        <v>99</v>
      </c>
      <c r="H2683" s="382">
        <v>99</v>
      </c>
      <c r="I2683" s="382">
        <v>99</v>
      </c>
      <c r="J2683" s="382">
        <v>999</v>
      </c>
      <c r="K2683" s="382">
        <v>99</v>
      </c>
      <c r="L2683" s="382">
        <v>99</v>
      </c>
      <c r="M2683" s="382">
        <v>2</v>
      </c>
      <c r="N2683" s="382">
        <v>99</v>
      </c>
      <c r="O2683" s="382">
        <v>99</v>
      </c>
      <c r="P2683" s="382">
        <v>99</v>
      </c>
      <c r="Q2683" s="382">
        <v>15</v>
      </c>
      <c r="R2683" s="382">
        <v>57</v>
      </c>
      <c r="S2683" s="468">
        <v>3.385964912280703</v>
      </c>
      <c r="T2683" s="468">
        <v>2</v>
      </c>
      <c r="U2683" s="468">
        <v>6.8368421052631572</v>
      </c>
      <c r="V2683" s="468">
        <v>0</v>
      </c>
      <c r="W2683" s="468">
        <v>0</v>
      </c>
      <c r="X2683" s="468">
        <v>1.7543859649122804</v>
      </c>
      <c r="Y2683" s="468">
        <v>0</v>
      </c>
      <c r="Z2683" s="468">
        <v>2.5434905963391632</v>
      </c>
      <c r="AA2683" s="468">
        <v>1.8040343285031952</v>
      </c>
      <c r="AB2683" s="468">
        <v>0</v>
      </c>
      <c r="AC2683" s="468">
        <v>58.494059321813609</v>
      </c>
      <c r="AF2683" s="468">
        <v>32.386363636363633</v>
      </c>
      <c r="AG2683" s="468">
        <v>22.404277337012765</v>
      </c>
      <c r="AH2683" s="468">
        <v>3.5087719298245608</v>
      </c>
      <c r="AI2683" s="468">
        <v>0</v>
      </c>
    </row>
    <row r="2684" spans="1:37" s="468" customFormat="1" ht="15.6">
      <c r="A2684" s="382">
        <v>17</v>
      </c>
      <c r="B2684" s="382">
        <v>385</v>
      </c>
      <c r="C2684" s="382">
        <v>2022</v>
      </c>
      <c r="D2684" s="382">
        <v>1</v>
      </c>
      <c r="E2684" s="382">
        <v>99</v>
      </c>
      <c r="F2684" s="382">
        <v>99</v>
      </c>
      <c r="G2684" s="382">
        <v>99</v>
      </c>
      <c r="H2684" s="382">
        <v>99</v>
      </c>
      <c r="I2684" s="382">
        <v>99</v>
      </c>
      <c r="J2684" s="382">
        <v>999</v>
      </c>
      <c r="K2684" s="382">
        <v>99</v>
      </c>
      <c r="L2684" s="382">
        <v>99</v>
      </c>
      <c r="M2684" s="382">
        <v>3</v>
      </c>
      <c r="N2684" s="382">
        <v>99</v>
      </c>
      <c r="O2684" s="382">
        <v>99</v>
      </c>
      <c r="P2684" s="382">
        <v>99</v>
      </c>
      <c r="Q2684" s="382"/>
      <c r="R2684" s="382">
        <v>0</v>
      </c>
    </row>
    <row r="2685" spans="1:37" s="468" customFormat="1" ht="15.6">
      <c r="A2685" s="382">
        <v>17</v>
      </c>
      <c r="B2685" s="382">
        <v>386</v>
      </c>
      <c r="C2685" s="382">
        <v>2022</v>
      </c>
      <c r="D2685" s="382">
        <v>2</v>
      </c>
      <c r="E2685" s="382">
        <v>99</v>
      </c>
      <c r="F2685" s="382">
        <v>99</v>
      </c>
      <c r="G2685" s="382">
        <v>99</v>
      </c>
      <c r="H2685" s="382">
        <v>99</v>
      </c>
      <c r="I2685" s="382">
        <v>99</v>
      </c>
      <c r="J2685" s="382">
        <v>999</v>
      </c>
      <c r="K2685" s="382">
        <v>99</v>
      </c>
      <c r="L2685" s="382">
        <v>99</v>
      </c>
      <c r="M2685" s="382">
        <v>3</v>
      </c>
      <c r="N2685" s="382">
        <v>99</v>
      </c>
      <c r="O2685" s="382">
        <v>99</v>
      </c>
      <c r="P2685" s="382">
        <v>99</v>
      </c>
      <c r="Q2685" s="382"/>
      <c r="R2685" s="382">
        <v>0</v>
      </c>
    </row>
    <row r="2686" spans="1:37" s="468" customFormat="1" ht="15.6">
      <c r="A2686" s="382">
        <v>17</v>
      </c>
      <c r="B2686" s="382">
        <v>387</v>
      </c>
      <c r="C2686" s="382">
        <v>2022</v>
      </c>
      <c r="D2686" s="382">
        <v>3</v>
      </c>
      <c r="E2686" s="382">
        <v>99</v>
      </c>
      <c r="F2686" s="382">
        <v>99</v>
      </c>
      <c r="G2686" s="382">
        <v>99</v>
      </c>
      <c r="H2686" s="382">
        <v>99</v>
      </c>
      <c r="I2686" s="382">
        <v>99</v>
      </c>
      <c r="J2686" s="382">
        <v>999</v>
      </c>
      <c r="K2686" s="382">
        <v>99</v>
      </c>
      <c r="L2686" s="382">
        <v>99</v>
      </c>
      <c r="M2686" s="382">
        <v>3</v>
      </c>
      <c r="N2686" s="382">
        <v>99</v>
      </c>
      <c r="O2686" s="382">
        <v>99</v>
      </c>
      <c r="P2686" s="382">
        <v>99</v>
      </c>
      <c r="Q2686" s="382">
        <v>1</v>
      </c>
      <c r="R2686" s="382">
        <v>1</v>
      </c>
      <c r="S2686" s="468">
        <v>5</v>
      </c>
      <c r="T2686" s="468">
        <v>3</v>
      </c>
      <c r="U2686" s="468">
        <v>7.1</v>
      </c>
      <c r="V2686" s="468">
        <v>0</v>
      </c>
      <c r="W2686" s="468">
        <v>0</v>
      </c>
      <c r="X2686" s="468">
        <v>0</v>
      </c>
      <c r="Y2686" s="468">
        <v>0</v>
      </c>
      <c r="Z2686" s="468">
        <v>0</v>
      </c>
      <c r="AA2686" s="468">
        <v>0</v>
      </c>
      <c r="AB2686" s="468">
        <v>0</v>
      </c>
      <c r="AF2686" s="468">
        <v>2.8384899233607711E-2</v>
      </c>
      <c r="AG2686" s="468">
        <v>3.1334127719669876E-2</v>
      </c>
      <c r="AH2686" s="468">
        <v>0</v>
      </c>
      <c r="AI2686" s="468">
        <v>1</v>
      </c>
      <c r="AJ2686" s="468">
        <v>80.099999999999994</v>
      </c>
      <c r="AK2686" s="468">
        <v>13.815315281421253</v>
      </c>
    </row>
    <row r="2687" spans="1:37" s="468" customFormat="1" ht="15.6">
      <c r="A2687" s="382">
        <v>17</v>
      </c>
      <c r="B2687" s="382">
        <v>388</v>
      </c>
      <c r="C2687" s="382">
        <v>2022</v>
      </c>
      <c r="D2687" s="382">
        <v>4</v>
      </c>
      <c r="E2687" s="382">
        <v>99</v>
      </c>
      <c r="F2687" s="382">
        <v>99</v>
      </c>
      <c r="G2687" s="382">
        <v>99</v>
      </c>
      <c r="H2687" s="382">
        <v>99</v>
      </c>
      <c r="I2687" s="382">
        <v>99</v>
      </c>
      <c r="J2687" s="382">
        <v>999</v>
      </c>
      <c r="K2687" s="382">
        <v>99</v>
      </c>
      <c r="L2687" s="382">
        <v>99</v>
      </c>
      <c r="M2687" s="382">
        <v>3</v>
      </c>
      <c r="N2687" s="382">
        <v>99</v>
      </c>
      <c r="O2687" s="382">
        <v>99</v>
      </c>
      <c r="P2687" s="382">
        <v>99</v>
      </c>
      <c r="Q2687" s="382">
        <v>2</v>
      </c>
      <c r="R2687" s="382">
        <v>36</v>
      </c>
      <c r="S2687" s="468">
        <v>5.1111111111111116</v>
      </c>
      <c r="T2687" s="468">
        <v>3</v>
      </c>
      <c r="U2687" s="468">
        <v>7.1055555555555561</v>
      </c>
      <c r="V2687" s="468">
        <v>0</v>
      </c>
      <c r="W2687" s="468">
        <v>0</v>
      </c>
      <c r="X2687" s="468">
        <v>0</v>
      </c>
      <c r="Y2687" s="468">
        <v>0</v>
      </c>
      <c r="Z2687" s="468">
        <v>0.95392302404463758</v>
      </c>
      <c r="AA2687" s="468">
        <v>0.45812284729085762</v>
      </c>
      <c r="AB2687" s="468">
        <v>0</v>
      </c>
      <c r="AC2687" s="468">
        <v>60.878924746546318</v>
      </c>
      <c r="AF2687" s="468">
        <v>1.180327868852459</v>
      </c>
      <c r="AG2687" s="468">
        <v>1.2701912238625148</v>
      </c>
      <c r="AH2687" s="468">
        <v>0</v>
      </c>
      <c r="AI2687" s="468">
        <v>36</v>
      </c>
      <c r="AJ2687" s="468">
        <v>79.505555555555546</v>
      </c>
      <c r="AK2687" s="468">
        <v>14.084142220592401</v>
      </c>
    </row>
    <row r="2688" spans="1:37" s="468" customFormat="1" ht="15.6">
      <c r="A2688" s="382">
        <v>17</v>
      </c>
      <c r="B2688" s="382">
        <v>389</v>
      </c>
      <c r="C2688" s="382">
        <v>2022</v>
      </c>
      <c r="D2688" s="382">
        <v>5</v>
      </c>
      <c r="E2688" s="382">
        <v>99</v>
      </c>
      <c r="F2688" s="382">
        <v>99</v>
      </c>
      <c r="G2688" s="382">
        <v>99</v>
      </c>
      <c r="H2688" s="382">
        <v>99</v>
      </c>
      <c r="I2688" s="382">
        <v>99</v>
      </c>
      <c r="J2688" s="382">
        <v>999</v>
      </c>
      <c r="K2688" s="382">
        <v>99</v>
      </c>
      <c r="L2688" s="382">
        <v>99</v>
      </c>
      <c r="M2688" s="382">
        <v>3</v>
      </c>
      <c r="N2688" s="382">
        <v>99</v>
      </c>
      <c r="O2688" s="382">
        <v>99</v>
      </c>
      <c r="P2688" s="382">
        <v>99</v>
      </c>
      <c r="Q2688" s="382"/>
      <c r="R2688" s="382">
        <v>0</v>
      </c>
    </row>
    <row r="2689" spans="1:37" s="468" customFormat="1" ht="15.6">
      <c r="A2689" s="382">
        <v>17</v>
      </c>
      <c r="B2689" s="382">
        <v>390</v>
      </c>
      <c r="C2689" s="382">
        <v>2022</v>
      </c>
      <c r="D2689" s="382">
        <v>6</v>
      </c>
      <c r="E2689" s="382">
        <v>99</v>
      </c>
      <c r="F2689" s="382">
        <v>99</v>
      </c>
      <c r="G2689" s="382">
        <v>99</v>
      </c>
      <c r="H2689" s="382">
        <v>99</v>
      </c>
      <c r="I2689" s="382">
        <v>99</v>
      </c>
      <c r="J2689" s="382">
        <v>999</v>
      </c>
      <c r="K2689" s="382">
        <v>99</v>
      </c>
      <c r="L2689" s="382">
        <v>99</v>
      </c>
      <c r="M2689" s="382">
        <v>3</v>
      </c>
      <c r="N2689" s="382">
        <v>99</v>
      </c>
      <c r="O2689" s="382">
        <v>99</v>
      </c>
      <c r="P2689" s="382">
        <v>99</v>
      </c>
      <c r="Q2689" s="382"/>
      <c r="R2689" s="382">
        <v>0</v>
      </c>
    </row>
    <row r="2690" spans="1:37" s="468" customFormat="1" ht="15.6">
      <c r="A2690" s="382">
        <v>17</v>
      </c>
      <c r="B2690" s="382">
        <v>391</v>
      </c>
      <c r="C2690" s="382">
        <v>2022</v>
      </c>
      <c r="D2690" s="382">
        <v>7</v>
      </c>
      <c r="E2690" s="382">
        <v>99</v>
      </c>
      <c r="F2690" s="382">
        <v>99</v>
      </c>
      <c r="G2690" s="382">
        <v>99</v>
      </c>
      <c r="H2690" s="382">
        <v>99</v>
      </c>
      <c r="I2690" s="382">
        <v>99</v>
      </c>
      <c r="J2690" s="382">
        <v>999</v>
      </c>
      <c r="K2690" s="382">
        <v>99</v>
      </c>
      <c r="L2690" s="382">
        <v>99</v>
      </c>
      <c r="M2690" s="382">
        <v>3</v>
      </c>
      <c r="N2690" s="382">
        <v>99</v>
      </c>
      <c r="O2690" s="382">
        <v>99</v>
      </c>
      <c r="P2690" s="382">
        <v>99</v>
      </c>
      <c r="Q2690" s="382"/>
      <c r="R2690" s="382">
        <v>0</v>
      </c>
    </row>
    <row r="2691" spans="1:37" s="468" customFormat="1" ht="15.6">
      <c r="A2691" s="382">
        <v>17</v>
      </c>
      <c r="B2691" s="382">
        <v>392</v>
      </c>
      <c r="C2691" s="382">
        <v>2022</v>
      </c>
      <c r="D2691" s="382">
        <v>8</v>
      </c>
      <c r="E2691" s="382">
        <v>99</v>
      </c>
      <c r="F2691" s="382">
        <v>99</v>
      </c>
      <c r="G2691" s="382">
        <v>99</v>
      </c>
      <c r="H2691" s="382">
        <v>99</v>
      </c>
      <c r="I2691" s="382">
        <v>99</v>
      </c>
      <c r="J2691" s="382">
        <v>999</v>
      </c>
      <c r="K2691" s="382">
        <v>99</v>
      </c>
      <c r="L2691" s="382">
        <v>99</v>
      </c>
      <c r="M2691" s="382">
        <v>3</v>
      </c>
      <c r="N2691" s="382">
        <v>99</v>
      </c>
      <c r="O2691" s="382">
        <v>99</v>
      </c>
      <c r="P2691" s="382">
        <v>99</v>
      </c>
      <c r="Q2691" s="382">
        <v>2</v>
      </c>
      <c r="R2691" s="382">
        <v>3</v>
      </c>
      <c r="S2691" s="468">
        <v>5</v>
      </c>
      <c r="T2691" s="468">
        <v>3</v>
      </c>
      <c r="U2691" s="468">
        <v>7.7666666666666684</v>
      </c>
      <c r="V2691" s="468">
        <v>0</v>
      </c>
      <c r="W2691" s="468">
        <v>0</v>
      </c>
      <c r="X2691" s="468">
        <v>0</v>
      </c>
      <c r="Y2691" s="468">
        <v>0</v>
      </c>
      <c r="Z2691" s="468">
        <v>2.0757863302586976</v>
      </c>
      <c r="AA2691" s="468">
        <v>0</v>
      </c>
      <c r="AB2691" s="468">
        <v>0</v>
      </c>
      <c r="AF2691" s="468">
        <v>0.23310023310023312</v>
      </c>
      <c r="AG2691" s="468">
        <v>0.18773971057466088</v>
      </c>
      <c r="AH2691" s="468">
        <v>0</v>
      </c>
      <c r="AI2691" s="468">
        <v>3</v>
      </c>
      <c r="AJ2691" s="468">
        <v>81.36666666666666</v>
      </c>
      <c r="AK2691" s="468">
        <v>14.123932926307372</v>
      </c>
    </row>
    <row r="2692" spans="1:37" s="468" customFormat="1" ht="15.6">
      <c r="A2692" s="382">
        <v>17</v>
      </c>
      <c r="B2692" s="382">
        <v>393</v>
      </c>
      <c r="C2692" s="382">
        <v>2022</v>
      </c>
      <c r="D2692" s="382">
        <v>9</v>
      </c>
      <c r="E2692" s="382">
        <v>99</v>
      </c>
      <c r="F2692" s="382">
        <v>99</v>
      </c>
      <c r="G2692" s="382">
        <v>99</v>
      </c>
      <c r="H2692" s="382">
        <v>99</v>
      </c>
      <c r="I2692" s="382">
        <v>99</v>
      </c>
      <c r="J2692" s="382">
        <v>999</v>
      </c>
      <c r="K2692" s="382">
        <v>99</v>
      </c>
      <c r="L2692" s="382">
        <v>99</v>
      </c>
      <c r="M2692" s="382">
        <v>3</v>
      </c>
      <c r="N2692" s="382">
        <v>99</v>
      </c>
      <c r="O2692" s="382">
        <v>99</v>
      </c>
      <c r="P2692" s="382">
        <v>99</v>
      </c>
      <c r="Q2692" s="382">
        <v>2</v>
      </c>
      <c r="R2692" s="382">
        <v>13</v>
      </c>
      <c r="S2692" s="468">
        <v>5</v>
      </c>
      <c r="T2692" s="468">
        <v>3</v>
      </c>
      <c r="U2692" s="468">
        <v>10.661538461538459</v>
      </c>
      <c r="V2692" s="468">
        <v>0</v>
      </c>
      <c r="W2692" s="468">
        <v>0</v>
      </c>
      <c r="X2692" s="468">
        <v>0</v>
      </c>
      <c r="Y2692" s="468">
        <v>0</v>
      </c>
      <c r="Z2692" s="468">
        <v>1.3159018326364922</v>
      </c>
      <c r="AA2692" s="468">
        <v>0.87705801930702898</v>
      </c>
      <c r="AB2692" s="468">
        <v>0</v>
      </c>
      <c r="AC2692" s="468">
        <v>71.316268233950794</v>
      </c>
      <c r="AF2692" s="468">
        <v>0.74584050487664943</v>
      </c>
      <c r="AG2692" s="468">
        <v>0.78983359927057184</v>
      </c>
      <c r="AH2692" s="468">
        <v>0</v>
      </c>
      <c r="AI2692" s="468">
        <v>3</v>
      </c>
      <c r="AJ2692" s="468">
        <v>87.266666666666637</v>
      </c>
      <c r="AK2692" s="468">
        <v>13.662238297942777</v>
      </c>
    </row>
    <row r="2693" spans="1:37" s="468" customFormat="1" ht="15.6">
      <c r="A2693" s="382">
        <v>17</v>
      </c>
      <c r="B2693" s="382">
        <v>394</v>
      </c>
      <c r="C2693" s="382">
        <v>2022</v>
      </c>
      <c r="D2693" s="382">
        <v>10</v>
      </c>
      <c r="E2693" s="382">
        <v>99</v>
      </c>
      <c r="F2693" s="382">
        <v>99</v>
      </c>
      <c r="G2693" s="382">
        <v>99</v>
      </c>
      <c r="H2693" s="382">
        <v>99</v>
      </c>
      <c r="I2693" s="382">
        <v>99</v>
      </c>
      <c r="J2693" s="382">
        <v>999</v>
      </c>
      <c r="K2693" s="382">
        <v>99</v>
      </c>
      <c r="L2693" s="382">
        <v>99</v>
      </c>
      <c r="M2693" s="382">
        <v>3</v>
      </c>
      <c r="N2693" s="382">
        <v>99</v>
      </c>
      <c r="O2693" s="382">
        <v>99</v>
      </c>
      <c r="P2693" s="382">
        <v>99</v>
      </c>
      <c r="Q2693" s="382">
        <v>9</v>
      </c>
      <c r="R2693" s="382">
        <v>31</v>
      </c>
      <c r="S2693" s="468">
        <v>3.8064516129032255</v>
      </c>
      <c r="T2693" s="468">
        <v>3</v>
      </c>
      <c r="U2693" s="468">
        <v>9.2645161290322573</v>
      </c>
      <c r="V2693" s="468">
        <v>0</v>
      </c>
      <c r="W2693" s="468">
        <v>0</v>
      </c>
      <c r="X2693" s="468">
        <v>0</v>
      </c>
      <c r="Y2693" s="468">
        <v>0</v>
      </c>
      <c r="Z2693" s="468">
        <v>1.6071510331292038</v>
      </c>
      <c r="AA2693" s="468">
        <v>1.0292294279705676</v>
      </c>
      <c r="AB2693" s="468">
        <v>0</v>
      </c>
      <c r="AC2693" s="468">
        <v>26.691977932453721</v>
      </c>
      <c r="AF2693" s="468">
        <v>1.4918190567853713</v>
      </c>
      <c r="AG2693" s="468">
        <v>1.3196346192725468</v>
      </c>
      <c r="AH2693" s="468">
        <v>0</v>
      </c>
      <c r="AI2693" s="468">
        <v>5</v>
      </c>
      <c r="AJ2693" s="468">
        <v>80.599999999999994</v>
      </c>
      <c r="AK2693" s="468">
        <v>14.43275977964994</v>
      </c>
    </row>
    <row r="2694" spans="1:37" s="468" customFormat="1" ht="15.6">
      <c r="A2694" s="382">
        <v>17</v>
      </c>
      <c r="B2694" s="382">
        <v>395</v>
      </c>
      <c r="C2694" s="382">
        <v>2022</v>
      </c>
      <c r="D2694" s="382">
        <v>11</v>
      </c>
      <c r="E2694" s="382">
        <v>99</v>
      </c>
      <c r="F2694" s="382">
        <v>99</v>
      </c>
      <c r="G2694" s="382">
        <v>99</v>
      </c>
      <c r="H2694" s="382">
        <v>99</v>
      </c>
      <c r="I2694" s="382">
        <v>99</v>
      </c>
      <c r="J2694" s="382">
        <v>999</v>
      </c>
      <c r="K2694" s="382">
        <v>99</v>
      </c>
      <c r="L2694" s="382">
        <v>99</v>
      </c>
      <c r="M2694" s="382">
        <v>3</v>
      </c>
      <c r="N2694" s="382">
        <v>99</v>
      </c>
      <c r="O2694" s="382">
        <v>99</v>
      </c>
      <c r="P2694" s="382">
        <v>99</v>
      </c>
      <c r="Q2694" s="382">
        <v>7</v>
      </c>
      <c r="R2694" s="382">
        <v>23</v>
      </c>
      <c r="S2694" s="468">
        <v>4.4782608695652177</v>
      </c>
      <c r="T2694" s="468">
        <v>3</v>
      </c>
      <c r="U2694" s="468">
        <v>9.4565217391304355</v>
      </c>
      <c r="V2694" s="468">
        <v>0</v>
      </c>
      <c r="W2694" s="468">
        <v>0</v>
      </c>
      <c r="X2694" s="468">
        <v>0</v>
      </c>
      <c r="Y2694" s="468">
        <v>0</v>
      </c>
      <c r="Z2694" s="468">
        <v>1.9533307311307049</v>
      </c>
      <c r="AA2694" s="468">
        <v>0.58007235061418483</v>
      </c>
      <c r="AB2694" s="468">
        <v>0</v>
      </c>
      <c r="AC2694" s="468">
        <v>53.637355476024602</v>
      </c>
      <c r="AF2694" s="468">
        <v>2.2977022977022976</v>
      </c>
      <c r="AG2694" s="468">
        <v>2.0469432314410483</v>
      </c>
      <c r="AH2694" s="468">
        <v>0</v>
      </c>
      <c r="AI2694" s="468">
        <v>6</v>
      </c>
      <c r="AJ2694" s="468">
        <v>84.3</v>
      </c>
      <c r="AK2694" s="468">
        <v>12.87950389347048</v>
      </c>
    </row>
    <row r="2695" spans="1:37" s="468" customFormat="1" ht="15.6">
      <c r="A2695" s="382">
        <v>17</v>
      </c>
      <c r="B2695" s="382">
        <v>396</v>
      </c>
      <c r="C2695" s="382">
        <v>2022</v>
      </c>
      <c r="D2695" s="382">
        <v>12</v>
      </c>
      <c r="E2695" s="382">
        <v>99</v>
      </c>
      <c r="F2695" s="382">
        <v>99</v>
      </c>
      <c r="G2695" s="382">
        <v>99</v>
      </c>
      <c r="H2695" s="382">
        <v>99</v>
      </c>
      <c r="I2695" s="382">
        <v>99</v>
      </c>
      <c r="J2695" s="382">
        <v>999</v>
      </c>
      <c r="K2695" s="382">
        <v>99</v>
      </c>
      <c r="L2695" s="382">
        <v>99</v>
      </c>
      <c r="M2695" s="382">
        <v>3</v>
      </c>
      <c r="N2695" s="382">
        <v>99</v>
      </c>
      <c r="O2695" s="382">
        <v>99</v>
      </c>
      <c r="P2695" s="382">
        <v>99</v>
      </c>
      <c r="Q2695" s="382">
        <v>1</v>
      </c>
      <c r="R2695" s="382">
        <v>3</v>
      </c>
      <c r="S2695" s="468">
        <v>4.6666666666666679</v>
      </c>
      <c r="T2695" s="468">
        <v>3</v>
      </c>
      <c r="U2695" s="468">
        <v>8.4666666666666686</v>
      </c>
      <c r="V2695" s="468">
        <v>0</v>
      </c>
      <c r="W2695" s="468">
        <v>0</v>
      </c>
      <c r="X2695" s="468">
        <v>0</v>
      </c>
      <c r="Y2695" s="468">
        <v>0</v>
      </c>
      <c r="Z2695" s="468">
        <v>1.4429907214608908</v>
      </c>
      <c r="AA2695" s="468">
        <v>0.4714045207910284</v>
      </c>
      <c r="AB2695" s="468">
        <v>0</v>
      </c>
      <c r="AC2695" s="468">
        <v>42.469148825012738</v>
      </c>
      <c r="AF2695" s="468">
        <v>1.7045454545454548</v>
      </c>
      <c r="AG2695" s="468">
        <v>1.4602736575830748</v>
      </c>
      <c r="AH2695" s="468">
        <v>0</v>
      </c>
    </row>
    <row r="2696" spans="1:37" s="468" customFormat="1" ht="15.6">
      <c r="A2696" s="382">
        <v>17</v>
      </c>
      <c r="B2696" s="382">
        <v>397</v>
      </c>
      <c r="C2696" s="382">
        <v>2022</v>
      </c>
      <c r="D2696" s="382">
        <v>1</v>
      </c>
      <c r="E2696" s="382">
        <v>99</v>
      </c>
      <c r="F2696" s="382">
        <v>99</v>
      </c>
      <c r="G2696" s="382">
        <v>99</v>
      </c>
      <c r="H2696" s="382">
        <v>99</v>
      </c>
      <c r="I2696" s="382">
        <v>99</v>
      </c>
      <c r="J2696" s="382">
        <v>999</v>
      </c>
      <c r="K2696" s="382">
        <v>99</v>
      </c>
      <c r="L2696" s="382">
        <v>99</v>
      </c>
      <c r="M2696" s="382">
        <v>4</v>
      </c>
      <c r="N2696" s="382">
        <v>99</v>
      </c>
      <c r="O2696" s="382">
        <v>99</v>
      </c>
      <c r="P2696" s="382">
        <v>99</v>
      </c>
      <c r="Q2696" s="382"/>
      <c r="R2696" s="382">
        <v>0</v>
      </c>
    </row>
    <row r="2697" spans="1:37" s="468" customFormat="1" ht="15.6">
      <c r="A2697" s="382">
        <v>17</v>
      </c>
      <c r="B2697" s="382">
        <v>398</v>
      </c>
      <c r="C2697" s="382">
        <v>2022</v>
      </c>
      <c r="D2697" s="382">
        <v>2</v>
      </c>
      <c r="E2697" s="382">
        <v>99</v>
      </c>
      <c r="F2697" s="382">
        <v>99</v>
      </c>
      <c r="G2697" s="382">
        <v>99</v>
      </c>
      <c r="H2697" s="382">
        <v>99</v>
      </c>
      <c r="I2697" s="382">
        <v>99</v>
      </c>
      <c r="J2697" s="382">
        <v>999</v>
      </c>
      <c r="K2697" s="382">
        <v>99</v>
      </c>
      <c r="L2697" s="382">
        <v>99</v>
      </c>
      <c r="M2697" s="382">
        <v>4</v>
      </c>
      <c r="N2697" s="382">
        <v>99</v>
      </c>
      <c r="O2697" s="382">
        <v>99</v>
      </c>
      <c r="P2697" s="382">
        <v>99</v>
      </c>
      <c r="Q2697" s="382"/>
      <c r="R2697" s="382">
        <v>0</v>
      </c>
    </row>
    <row r="2698" spans="1:37" s="468" customFormat="1" ht="15.6">
      <c r="A2698" s="382">
        <v>17</v>
      </c>
      <c r="B2698" s="382">
        <v>399</v>
      </c>
      <c r="C2698" s="382">
        <v>2022</v>
      </c>
      <c r="D2698" s="382">
        <v>3</v>
      </c>
      <c r="E2698" s="382">
        <v>99</v>
      </c>
      <c r="F2698" s="382">
        <v>99</v>
      </c>
      <c r="G2698" s="382">
        <v>99</v>
      </c>
      <c r="H2698" s="382">
        <v>99</v>
      </c>
      <c r="I2698" s="382">
        <v>99</v>
      </c>
      <c r="J2698" s="382">
        <v>999</v>
      </c>
      <c r="K2698" s="382">
        <v>99</v>
      </c>
      <c r="L2698" s="382">
        <v>99</v>
      </c>
      <c r="M2698" s="382">
        <v>4</v>
      </c>
      <c r="N2698" s="382">
        <v>99</v>
      </c>
      <c r="O2698" s="382">
        <v>99</v>
      </c>
      <c r="P2698" s="382">
        <v>99</v>
      </c>
      <c r="Q2698" s="382">
        <v>1</v>
      </c>
      <c r="R2698" s="382">
        <v>3</v>
      </c>
      <c r="S2698" s="468">
        <v>6</v>
      </c>
      <c r="T2698" s="468">
        <v>4</v>
      </c>
      <c r="U2698" s="468">
        <v>7.5333333333333341</v>
      </c>
      <c r="V2698" s="468">
        <v>0</v>
      </c>
      <c r="W2698" s="468">
        <v>0</v>
      </c>
      <c r="X2698" s="468">
        <v>0</v>
      </c>
      <c r="Y2698" s="468">
        <v>0</v>
      </c>
      <c r="Z2698" s="468">
        <v>4.7140452078981251E-2</v>
      </c>
      <c r="AA2698" s="468">
        <v>0</v>
      </c>
      <c r="AB2698" s="468">
        <v>0</v>
      </c>
      <c r="AF2698" s="468">
        <v>8.5154697700823179E-2</v>
      </c>
      <c r="AG2698" s="468">
        <v>9.9739617811906892E-2</v>
      </c>
      <c r="AH2698" s="468">
        <v>0</v>
      </c>
      <c r="AI2698" s="468">
        <v>3</v>
      </c>
      <c r="AJ2698" s="468">
        <v>80.300000000000011</v>
      </c>
      <c r="AK2698" s="468">
        <v>14.561976892685584</v>
      </c>
    </row>
    <row r="2699" spans="1:37" s="468" customFormat="1" ht="15.6">
      <c r="A2699" s="382">
        <v>17</v>
      </c>
      <c r="B2699" s="382">
        <v>400</v>
      </c>
      <c r="C2699" s="382">
        <v>2022</v>
      </c>
      <c r="D2699" s="382">
        <v>4</v>
      </c>
      <c r="E2699" s="382">
        <v>99</v>
      </c>
      <c r="F2699" s="382">
        <v>99</v>
      </c>
      <c r="G2699" s="382">
        <v>99</v>
      </c>
      <c r="H2699" s="382">
        <v>99</v>
      </c>
      <c r="I2699" s="382">
        <v>99</v>
      </c>
      <c r="J2699" s="382">
        <v>999</v>
      </c>
      <c r="K2699" s="382">
        <v>99</v>
      </c>
      <c r="L2699" s="382">
        <v>99</v>
      </c>
      <c r="M2699" s="382">
        <v>4</v>
      </c>
      <c r="N2699" s="382">
        <v>99</v>
      </c>
      <c r="O2699" s="382">
        <v>99</v>
      </c>
      <c r="P2699" s="382">
        <v>99</v>
      </c>
      <c r="Q2699" s="382">
        <v>2</v>
      </c>
      <c r="R2699" s="382">
        <v>21</v>
      </c>
      <c r="S2699" s="468">
        <v>5.9523809523809552</v>
      </c>
      <c r="T2699" s="468">
        <v>4</v>
      </c>
      <c r="U2699" s="468">
        <v>8.9904761904761887</v>
      </c>
      <c r="V2699" s="468">
        <v>0</v>
      </c>
      <c r="W2699" s="468">
        <v>0</v>
      </c>
      <c r="X2699" s="468">
        <v>0</v>
      </c>
      <c r="Y2699" s="468">
        <v>0</v>
      </c>
      <c r="Z2699" s="468">
        <v>1.0127307553177323</v>
      </c>
      <c r="AA2699" s="468">
        <v>0.78535345249860256</v>
      </c>
      <c r="AB2699" s="468">
        <v>0</v>
      </c>
      <c r="AC2699" s="468">
        <v>61.012107593679346</v>
      </c>
      <c r="AF2699" s="468">
        <v>0.68852459016393419</v>
      </c>
      <c r="AG2699" s="468">
        <v>0.93749844826130868</v>
      </c>
      <c r="AH2699" s="468">
        <v>0</v>
      </c>
      <c r="AI2699" s="468">
        <v>21</v>
      </c>
      <c r="AJ2699" s="468">
        <v>82.314285714285703</v>
      </c>
      <c r="AK2699" s="468">
        <v>16.104905793616908</v>
      </c>
    </row>
    <row r="2700" spans="1:37" s="468" customFormat="1" ht="15.6">
      <c r="A2700" s="382">
        <v>17</v>
      </c>
      <c r="B2700" s="382">
        <v>401</v>
      </c>
      <c r="C2700" s="382">
        <v>2022</v>
      </c>
      <c r="D2700" s="382">
        <v>5</v>
      </c>
      <c r="E2700" s="382">
        <v>99</v>
      </c>
      <c r="F2700" s="382">
        <v>99</v>
      </c>
      <c r="G2700" s="382">
        <v>99</v>
      </c>
      <c r="H2700" s="382">
        <v>99</v>
      </c>
      <c r="I2700" s="382">
        <v>99</v>
      </c>
      <c r="J2700" s="382">
        <v>999</v>
      </c>
      <c r="K2700" s="382">
        <v>99</v>
      </c>
      <c r="L2700" s="382">
        <v>99</v>
      </c>
      <c r="M2700" s="382">
        <v>4</v>
      </c>
      <c r="N2700" s="382">
        <v>99</v>
      </c>
      <c r="O2700" s="382">
        <v>99</v>
      </c>
      <c r="P2700" s="382">
        <v>99</v>
      </c>
      <c r="Q2700" s="382"/>
      <c r="R2700" s="382">
        <v>0</v>
      </c>
    </row>
    <row r="2701" spans="1:37" s="468" customFormat="1" ht="15.6">
      <c r="A2701" s="382">
        <v>17</v>
      </c>
      <c r="B2701" s="382">
        <v>402</v>
      </c>
      <c r="C2701" s="382">
        <v>2022</v>
      </c>
      <c r="D2701" s="382">
        <v>6</v>
      </c>
      <c r="E2701" s="382">
        <v>99</v>
      </c>
      <c r="F2701" s="382">
        <v>99</v>
      </c>
      <c r="G2701" s="382">
        <v>99</v>
      </c>
      <c r="H2701" s="382">
        <v>99</v>
      </c>
      <c r="I2701" s="382">
        <v>99</v>
      </c>
      <c r="J2701" s="382">
        <v>999</v>
      </c>
      <c r="K2701" s="382">
        <v>99</v>
      </c>
      <c r="L2701" s="382">
        <v>99</v>
      </c>
      <c r="M2701" s="382">
        <v>4</v>
      </c>
      <c r="N2701" s="382">
        <v>99</v>
      </c>
      <c r="O2701" s="382">
        <v>99</v>
      </c>
      <c r="P2701" s="382">
        <v>99</v>
      </c>
      <c r="Q2701" s="382">
        <v>2</v>
      </c>
      <c r="R2701" s="382">
        <v>17</v>
      </c>
      <c r="S2701" s="468">
        <v>6.0588235294117645</v>
      </c>
      <c r="T2701" s="468">
        <v>4</v>
      </c>
      <c r="U2701" s="468">
        <v>9.5470588235294116</v>
      </c>
      <c r="V2701" s="468">
        <v>0</v>
      </c>
      <c r="W2701" s="468">
        <v>0</v>
      </c>
      <c r="X2701" s="468">
        <v>0</v>
      </c>
      <c r="Y2701" s="468">
        <v>0</v>
      </c>
      <c r="Z2701" s="468">
        <v>1.4349083377401717</v>
      </c>
      <c r="AA2701" s="468">
        <v>0.53912655234774876</v>
      </c>
      <c r="AB2701" s="468">
        <v>0</v>
      </c>
      <c r="AC2701" s="468">
        <v>-5.6805579863549811</v>
      </c>
      <c r="AF2701" s="468">
        <v>1.5843429636533084</v>
      </c>
      <c r="AG2701" s="468">
        <v>1.9491281164432923</v>
      </c>
      <c r="AH2701" s="468">
        <v>0</v>
      </c>
      <c r="AI2701" s="468">
        <v>17</v>
      </c>
      <c r="AJ2701" s="468">
        <v>83.864705882352951</v>
      </c>
      <c r="AK2701" s="468">
        <v>16.088578347820267</v>
      </c>
    </row>
    <row r="2702" spans="1:37" s="468" customFormat="1" ht="15.6">
      <c r="A2702" s="382">
        <v>17</v>
      </c>
      <c r="B2702" s="382">
        <v>403</v>
      </c>
      <c r="C2702" s="382">
        <v>2022</v>
      </c>
      <c r="D2702" s="382">
        <v>7</v>
      </c>
      <c r="E2702" s="382">
        <v>99</v>
      </c>
      <c r="F2702" s="382">
        <v>99</v>
      </c>
      <c r="G2702" s="382">
        <v>99</v>
      </c>
      <c r="H2702" s="382">
        <v>99</v>
      </c>
      <c r="I2702" s="382">
        <v>99</v>
      </c>
      <c r="J2702" s="382">
        <v>999</v>
      </c>
      <c r="K2702" s="382">
        <v>99</v>
      </c>
      <c r="L2702" s="382">
        <v>99</v>
      </c>
      <c r="M2702" s="382">
        <v>4</v>
      </c>
      <c r="N2702" s="382">
        <v>99</v>
      </c>
      <c r="O2702" s="382">
        <v>99</v>
      </c>
      <c r="P2702" s="382">
        <v>99</v>
      </c>
      <c r="Q2702" s="382"/>
      <c r="R2702" s="382">
        <v>0</v>
      </c>
    </row>
    <row r="2703" spans="1:37" s="468" customFormat="1" ht="15.6">
      <c r="A2703" s="382">
        <v>17</v>
      </c>
      <c r="B2703" s="382">
        <v>404</v>
      </c>
      <c r="C2703" s="382">
        <v>2022</v>
      </c>
      <c r="D2703" s="382">
        <v>8</v>
      </c>
      <c r="E2703" s="382">
        <v>99</v>
      </c>
      <c r="F2703" s="382">
        <v>99</v>
      </c>
      <c r="G2703" s="382">
        <v>99</v>
      </c>
      <c r="H2703" s="382">
        <v>99</v>
      </c>
      <c r="I2703" s="382">
        <v>99</v>
      </c>
      <c r="J2703" s="382">
        <v>999</v>
      </c>
      <c r="K2703" s="382">
        <v>99</v>
      </c>
      <c r="L2703" s="382">
        <v>99</v>
      </c>
      <c r="M2703" s="382">
        <v>4</v>
      </c>
      <c r="N2703" s="382">
        <v>99</v>
      </c>
      <c r="O2703" s="382">
        <v>99</v>
      </c>
      <c r="P2703" s="382">
        <v>99</v>
      </c>
      <c r="Q2703" s="382">
        <v>2</v>
      </c>
      <c r="R2703" s="382">
        <v>22</v>
      </c>
      <c r="S2703" s="468">
        <v>5.3181818181818192</v>
      </c>
      <c r="T2703" s="468">
        <v>4</v>
      </c>
      <c r="U2703" s="468">
        <v>7.9136363636363614</v>
      </c>
      <c r="V2703" s="468">
        <v>0</v>
      </c>
      <c r="W2703" s="468">
        <v>0</v>
      </c>
      <c r="X2703" s="468">
        <v>0</v>
      </c>
      <c r="Y2703" s="468">
        <v>0</v>
      </c>
      <c r="Z2703" s="468">
        <v>0.96826717506794047</v>
      </c>
      <c r="AA2703" s="468">
        <v>0.81944347169636067</v>
      </c>
      <c r="AB2703" s="468">
        <v>0</v>
      </c>
      <c r="AC2703" s="468">
        <v>-2.2654771287308195</v>
      </c>
      <c r="AF2703" s="468">
        <v>1.7094017094017093</v>
      </c>
      <c r="AG2703" s="468">
        <v>1.4028104554098044</v>
      </c>
      <c r="AH2703" s="468">
        <v>0</v>
      </c>
      <c r="AI2703" s="468">
        <v>22</v>
      </c>
      <c r="AJ2703" s="468">
        <v>80.990909090909085</v>
      </c>
      <c r="AK2703" s="468">
        <v>14.96873946974082</v>
      </c>
    </row>
    <row r="2704" spans="1:37" s="468" customFormat="1" ht="15.6">
      <c r="A2704" s="382">
        <v>17</v>
      </c>
      <c r="B2704" s="382">
        <v>405</v>
      </c>
      <c r="C2704" s="382">
        <v>2022</v>
      </c>
      <c r="D2704" s="382">
        <v>9</v>
      </c>
      <c r="E2704" s="382">
        <v>99</v>
      </c>
      <c r="F2704" s="382">
        <v>99</v>
      </c>
      <c r="G2704" s="382">
        <v>99</v>
      </c>
      <c r="H2704" s="382">
        <v>99</v>
      </c>
      <c r="I2704" s="382">
        <v>99</v>
      </c>
      <c r="J2704" s="382">
        <v>999</v>
      </c>
      <c r="K2704" s="382">
        <v>99</v>
      </c>
      <c r="L2704" s="382">
        <v>99</v>
      </c>
      <c r="M2704" s="382">
        <v>4</v>
      </c>
      <c r="N2704" s="382">
        <v>99</v>
      </c>
      <c r="O2704" s="382">
        <v>99</v>
      </c>
      <c r="P2704" s="382">
        <v>99</v>
      </c>
      <c r="Q2704" s="382">
        <v>2</v>
      </c>
      <c r="R2704" s="382">
        <v>15</v>
      </c>
      <c r="S2704" s="468">
        <v>5.6</v>
      </c>
      <c r="T2704" s="468">
        <v>4</v>
      </c>
      <c r="U2704" s="468">
        <v>11.74</v>
      </c>
      <c r="V2704" s="468">
        <v>0</v>
      </c>
      <c r="W2704" s="468">
        <v>0</v>
      </c>
      <c r="X2704" s="468">
        <v>0</v>
      </c>
      <c r="Y2704" s="468">
        <v>0</v>
      </c>
      <c r="Z2704" s="468">
        <v>1.4522626025160403</v>
      </c>
      <c r="AA2704" s="468">
        <v>0.61101009266078288</v>
      </c>
      <c r="AB2704" s="468">
        <v>0</v>
      </c>
      <c r="AC2704" s="468">
        <v>21.337009133077075</v>
      </c>
      <c r="AF2704" s="468">
        <v>0.86058519793459554</v>
      </c>
      <c r="AG2704" s="468">
        <v>1.0035331661727831</v>
      </c>
      <c r="AH2704" s="468">
        <v>0</v>
      </c>
      <c r="AI2704" s="468">
        <v>2</v>
      </c>
      <c r="AJ2704" s="468">
        <v>92.949999999999989</v>
      </c>
      <c r="AK2704" s="468">
        <v>16.554613097559372</v>
      </c>
    </row>
    <row r="2705" spans="1:37" s="468" customFormat="1" ht="15.6">
      <c r="A2705" s="382">
        <v>17</v>
      </c>
      <c r="B2705" s="382">
        <v>406</v>
      </c>
      <c r="C2705" s="382">
        <v>2022</v>
      </c>
      <c r="D2705" s="382">
        <v>10</v>
      </c>
      <c r="E2705" s="382">
        <v>99</v>
      </c>
      <c r="F2705" s="382">
        <v>99</v>
      </c>
      <c r="G2705" s="382">
        <v>99</v>
      </c>
      <c r="H2705" s="382">
        <v>99</v>
      </c>
      <c r="I2705" s="382">
        <v>99</v>
      </c>
      <c r="J2705" s="382">
        <v>999</v>
      </c>
      <c r="K2705" s="382">
        <v>99</v>
      </c>
      <c r="L2705" s="382">
        <v>99</v>
      </c>
      <c r="M2705" s="382">
        <v>4</v>
      </c>
      <c r="N2705" s="382">
        <v>99</v>
      </c>
      <c r="O2705" s="382">
        <v>99</v>
      </c>
      <c r="P2705" s="382">
        <v>99</v>
      </c>
      <c r="Q2705" s="382">
        <v>9</v>
      </c>
      <c r="R2705" s="382">
        <v>31</v>
      </c>
      <c r="S2705" s="468">
        <v>4.8064516129032251</v>
      </c>
      <c r="T2705" s="468">
        <v>4</v>
      </c>
      <c r="U2705" s="468">
        <v>11.622580645161296</v>
      </c>
      <c r="V2705" s="468">
        <v>0</v>
      </c>
      <c r="W2705" s="468">
        <v>0</v>
      </c>
      <c r="X2705" s="468">
        <v>3.2258064516129026</v>
      </c>
      <c r="Y2705" s="468">
        <v>0</v>
      </c>
      <c r="Z2705" s="468">
        <v>2.2791777913946527</v>
      </c>
      <c r="AA2705" s="468">
        <v>0.89512496293623134</v>
      </c>
      <c r="AB2705" s="468">
        <v>0</v>
      </c>
      <c r="AC2705" s="468">
        <v>14.28656587243192</v>
      </c>
      <c r="AF2705" s="468">
        <v>1.4918190567853713</v>
      </c>
      <c r="AG2705" s="468">
        <v>1.6555165505706784</v>
      </c>
      <c r="AH2705" s="468">
        <v>0</v>
      </c>
      <c r="AI2705" s="468">
        <v>9</v>
      </c>
      <c r="AJ2705" s="468">
        <v>93.9</v>
      </c>
      <c r="AK2705" s="468">
        <v>15.390498235959765</v>
      </c>
    </row>
    <row r="2706" spans="1:37" s="468" customFormat="1" ht="15.6">
      <c r="A2706" s="382">
        <v>17</v>
      </c>
      <c r="B2706" s="382">
        <v>407</v>
      </c>
      <c r="C2706" s="382">
        <v>2022</v>
      </c>
      <c r="D2706" s="382">
        <v>11</v>
      </c>
      <c r="E2706" s="382">
        <v>99</v>
      </c>
      <c r="F2706" s="382">
        <v>99</v>
      </c>
      <c r="G2706" s="382">
        <v>99</v>
      </c>
      <c r="H2706" s="382">
        <v>99</v>
      </c>
      <c r="I2706" s="382">
        <v>99</v>
      </c>
      <c r="J2706" s="382">
        <v>999</v>
      </c>
      <c r="K2706" s="382">
        <v>99</v>
      </c>
      <c r="L2706" s="382">
        <v>99</v>
      </c>
      <c r="M2706" s="382">
        <v>4</v>
      </c>
      <c r="N2706" s="382">
        <v>99</v>
      </c>
      <c r="O2706" s="382">
        <v>99</v>
      </c>
      <c r="P2706" s="382">
        <v>99</v>
      </c>
      <c r="Q2706" s="382">
        <v>5</v>
      </c>
      <c r="R2706" s="382">
        <v>22</v>
      </c>
      <c r="S2706" s="468">
        <v>5.3636363636363633</v>
      </c>
      <c r="T2706" s="468">
        <v>4</v>
      </c>
      <c r="U2706" s="468">
        <v>12.222727272727276</v>
      </c>
      <c r="V2706" s="468">
        <v>0</v>
      </c>
      <c r="W2706" s="468">
        <v>0</v>
      </c>
      <c r="X2706" s="468">
        <v>0</v>
      </c>
      <c r="Y2706" s="468">
        <v>0</v>
      </c>
      <c r="Z2706" s="468">
        <v>2.5945628144924604</v>
      </c>
      <c r="AA2706" s="468">
        <v>0.64282434653322607</v>
      </c>
      <c r="AB2706" s="468">
        <v>0</v>
      </c>
      <c r="AC2706" s="468">
        <v>-13.577152186585904</v>
      </c>
      <c r="AF2706" s="468">
        <v>2.1978021978021971</v>
      </c>
      <c r="AG2706" s="468">
        <v>2.5306806203884968</v>
      </c>
      <c r="AH2706" s="468">
        <v>0</v>
      </c>
      <c r="AI2706" s="468">
        <v>10</v>
      </c>
      <c r="AJ2706" s="468">
        <v>85.789999999999978</v>
      </c>
      <c r="AK2706" s="468">
        <v>15.925353870430202</v>
      </c>
    </row>
    <row r="2707" spans="1:37" s="468" customFormat="1" ht="15.6">
      <c r="A2707" s="382">
        <v>17</v>
      </c>
      <c r="B2707" s="382">
        <v>408</v>
      </c>
      <c r="C2707" s="382">
        <v>2022</v>
      </c>
      <c r="D2707" s="382">
        <v>12</v>
      </c>
      <c r="E2707" s="382">
        <v>99</v>
      </c>
      <c r="F2707" s="382">
        <v>99</v>
      </c>
      <c r="G2707" s="382">
        <v>99</v>
      </c>
      <c r="H2707" s="382">
        <v>99</v>
      </c>
      <c r="I2707" s="382">
        <v>99</v>
      </c>
      <c r="J2707" s="382">
        <v>999</v>
      </c>
      <c r="K2707" s="382">
        <v>99</v>
      </c>
      <c r="L2707" s="382">
        <v>99</v>
      </c>
      <c r="M2707" s="382">
        <v>4</v>
      </c>
      <c r="N2707" s="382">
        <v>99</v>
      </c>
      <c r="O2707" s="382">
        <v>99</v>
      </c>
      <c r="P2707" s="382">
        <v>99</v>
      </c>
      <c r="Q2707" s="382"/>
      <c r="R2707" s="382">
        <v>0</v>
      </c>
    </row>
    <row r="2708" spans="1:37" s="468" customFormat="1" ht="15.6">
      <c r="A2708" s="382">
        <v>17</v>
      </c>
      <c r="B2708" s="382">
        <v>409</v>
      </c>
      <c r="C2708" s="382">
        <v>2022</v>
      </c>
      <c r="D2708" s="382">
        <v>1</v>
      </c>
      <c r="E2708" s="382">
        <v>99</v>
      </c>
      <c r="F2708" s="382">
        <v>99</v>
      </c>
      <c r="G2708" s="382">
        <v>99</v>
      </c>
      <c r="H2708" s="382">
        <v>99</v>
      </c>
      <c r="I2708" s="382">
        <v>99</v>
      </c>
      <c r="J2708" s="382">
        <v>999</v>
      </c>
      <c r="K2708" s="382">
        <v>99</v>
      </c>
      <c r="L2708" s="382">
        <v>99</v>
      </c>
      <c r="M2708" s="382">
        <v>5</v>
      </c>
      <c r="N2708" s="382">
        <v>99</v>
      </c>
      <c r="O2708" s="382">
        <v>99</v>
      </c>
      <c r="P2708" s="382">
        <v>99</v>
      </c>
      <c r="Q2708" s="382">
        <v>26</v>
      </c>
      <c r="R2708" s="382">
        <v>189</v>
      </c>
      <c r="S2708" s="468">
        <v>5.3439153439153442</v>
      </c>
      <c r="T2708" s="468">
        <v>5</v>
      </c>
      <c r="U2708" s="468">
        <v>9.5990476190476226</v>
      </c>
      <c r="V2708" s="468">
        <v>0.52910052910052907</v>
      </c>
      <c r="W2708" s="468">
        <v>0</v>
      </c>
      <c r="X2708" s="468">
        <v>4.7619047619047636</v>
      </c>
      <c r="Y2708" s="468">
        <v>1.0582010582010581</v>
      </c>
      <c r="Z2708" s="468">
        <v>3.3117801832034952</v>
      </c>
      <c r="AA2708" s="468">
        <v>0.99906173614131855</v>
      </c>
      <c r="AB2708" s="468">
        <v>0</v>
      </c>
      <c r="AC2708" s="468">
        <v>44.603299767549125</v>
      </c>
      <c r="AF2708" s="468">
        <v>79.74683544303798</v>
      </c>
      <c r="AG2708" s="468">
        <v>82.004574342099318</v>
      </c>
      <c r="AH2708" s="468">
        <v>0</v>
      </c>
      <c r="AI2708" s="468">
        <v>1</v>
      </c>
      <c r="AJ2708" s="468">
        <v>100.5</v>
      </c>
      <c r="AK2708" s="468">
        <v>19.407430558403249</v>
      </c>
    </row>
    <row r="2709" spans="1:37" s="468" customFormat="1" ht="15.6">
      <c r="A2709" s="382">
        <v>17</v>
      </c>
      <c r="B2709" s="382">
        <v>410</v>
      </c>
      <c r="C2709" s="382">
        <v>2022</v>
      </c>
      <c r="D2709" s="382">
        <v>2</v>
      </c>
      <c r="E2709" s="382">
        <v>99</v>
      </c>
      <c r="F2709" s="382">
        <v>99</v>
      </c>
      <c r="G2709" s="382">
        <v>99</v>
      </c>
      <c r="H2709" s="382">
        <v>99</v>
      </c>
      <c r="I2709" s="382">
        <v>99</v>
      </c>
      <c r="J2709" s="382">
        <v>999</v>
      </c>
      <c r="K2709" s="382">
        <v>99</v>
      </c>
      <c r="L2709" s="382">
        <v>99</v>
      </c>
      <c r="M2709" s="382">
        <v>5</v>
      </c>
      <c r="N2709" s="382">
        <v>99</v>
      </c>
      <c r="O2709" s="382">
        <v>99</v>
      </c>
      <c r="P2709" s="382">
        <v>99</v>
      </c>
      <c r="Q2709" s="382">
        <v>44</v>
      </c>
      <c r="R2709" s="382">
        <v>1099</v>
      </c>
      <c r="S2709" s="468">
        <v>5.5323020928116469</v>
      </c>
      <c r="T2709" s="468">
        <v>5</v>
      </c>
      <c r="U2709" s="468">
        <v>6.8151956323930865</v>
      </c>
      <c r="V2709" s="468">
        <v>0</v>
      </c>
      <c r="W2709" s="468">
        <v>0</v>
      </c>
      <c r="X2709" s="468">
        <v>0.72793448589626941</v>
      </c>
      <c r="Y2709" s="468">
        <v>0</v>
      </c>
      <c r="Z2709" s="468">
        <v>2.4603565128044287</v>
      </c>
      <c r="AA2709" s="468">
        <v>1.3509014533878521</v>
      </c>
      <c r="AB2709" s="468">
        <v>0</v>
      </c>
      <c r="AC2709" s="468">
        <v>-16.072553087053564</v>
      </c>
      <c r="AF2709" s="468">
        <v>84.799382716049379</v>
      </c>
      <c r="AG2709" s="468">
        <v>83.692579307878844</v>
      </c>
      <c r="AH2709" s="468">
        <v>0.18198362147406735</v>
      </c>
      <c r="AI2709" s="468">
        <v>1</v>
      </c>
      <c r="AJ2709" s="468">
        <v>90.6</v>
      </c>
      <c r="AK2709" s="468">
        <v>11.429686873804439</v>
      </c>
    </row>
    <row r="2710" spans="1:37" s="468" customFormat="1" ht="15.6">
      <c r="A2710" s="382">
        <v>17</v>
      </c>
      <c r="B2710" s="382">
        <v>411</v>
      </c>
      <c r="C2710" s="382">
        <v>2022</v>
      </c>
      <c r="D2710" s="382">
        <v>3</v>
      </c>
      <c r="E2710" s="382">
        <v>99</v>
      </c>
      <c r="F2710" s="382">
        <v>99</v>
      </c>
      <c r="G2710" s="382">
        <v>99</v>
      </c>
      <c r="H2710" s="382">
        <v>99</v>
      </c>
      <c r="I2710" s="382">
        <v>99</v>
      </c>
      <c r="J2710" s="382">
        <v>999</v>
      </c>
      <c r="K2710" s="382">
        <v>99</v>
      </c>
      <c r="L2710" s="382">
        <v>99</v>
      </c>
      <c r="M2710" s="382">
        <v>5</v>
      </c>
      <c r="N2710" s="382">
        <v>99</v>
      </c>
      <c r="O2710" s="382">
        <v>99</v>
      </c>
      <c r="P2710" s="382">
        <v>99</v>
      </c>
      <c r="Q2710" s="382">
        <v>105</v>
      </c>
      <c r="R2710" s="382">
        <v>2673</v>
      </c>
      <c r="S2710" s="468">
        <v>5.3965581743359516</v>
      </c>
      <c r="T2710" s="468">
        <v>5</v>
      </c>
      <c r="U2710" s="468">
        <v>6.459072203516655</v>
      </c>
      <c r="V2710" s="468">
        <v>0</v>
      </c>
      <c r="W2710" s="468">
        <v>0</v>
      </c>
      <c r="X2710" s="468">
        <v>0.89786756453423133</v>
      </c>
      <c r="Y2710" s="468">
        <v>0</v>
      </c>
      <c r="Z2710" s="468">
        <v>2.2932930153211255</v>
      </c>
      <c r="AA2710" s="468">
        <v>1.227208734350842</v>
      </c>
      <c r="AB2710" s="468">
        <v>0</v>
      </c>
      <c r="AC2710" s="468">
        <v>11.18584099311879</v>
      </c>
      <c r="AF2710" s="468">
        <v>75.872835651433462</v>
      </c>
      <c r="AG2710" s="468">
        <v>76.195330773644045</v>
      </c>
      <c r="AH2710" s="468">
        <v>0.29928918817807709</v>
      </c>
      <c r="AI2710" s="468">
        <v>10</v>
      </c>
      <c r="AJ2710" s="468">
        <v>81.410000000000011</v>
      </c>
      <c r="AK2710" s="468">
        <v>15.14268684383544</v>
      </c>
    </row>
    <row r="2711" spans="1:37" s="468" customFormat="1" ht="15.6">
      <c r="A2711" s="382">
        <v>17</v>
      </c>
      <c r="B2711" s="382">
        <v>412</v>
      </c>
      <c r="C2711" s="382">
        <v>2022</v>
      </c>
      <c r="D2711" s="382">
        <v>4</v>
      </c>
      <c r="E2711" s="382">
        <v>99</v>
      </c>
      <c r="F2711" s="382">
        <v>99</v>
      </c>
      <c r="G2711" s="382">
        <v>99</v>
      </c>
      <c r="H2711" s="382">
        <v>99</v>
      </c>
      <c r="I2711" s="382">
        <v>99</v>
      </c>
      <c r="J2711" s="382">
        <v>999</v>
      </c>
      <c r="K2711" s="382">
        <v>99</v>
      </c>
      <c r="L2711" s="382">
        <v>99</v>
      </c>
      <c r="M2711" s="382">
        <v>5</v>
      </c>
      <c r="N2711" s="382">
        <v>99</v>
      </c>
      <c r="O2711" s="382">
        <v>99</v>
      </c>
      <c r="P2711" s="382">
        <v>99</v>
      </c>
      <c r="Q2711" s="382">
        <v>83</v>
      </c>
      <c r="R2711" s="382">
        <v>2318</v>
      </c>
      <c r="S2711" s="468">
        <v>5.4400345125107838</v>
      </c>
      <c r="T2711" s="468">
        <v>5</v>
      </c>
      <c r="U2711" s="468">
        <v>6.7282571182053426</v>
      </c>
      <c r="V2711" s="468">
        <v>0</v>
      </c>
      <c r="W2711" s="468">
        <v>0</v>
      </c>
      <c r="X2711" s="468">
        <v>4.3140638481449514E-2</v>
      </c>
      <c r="Y2711" s="468">
        <v>0</v>
      </c>
      <c r="Z2711" s="468">
        <v>1.8609352161400745</v>
      </c>
      <c r="AA2711" s="468">
        <v>0.9174665941352782</v>
      </c>
      <c r="AB2711" s="468">
        <v>0</v>
      </c>
      <c r="AC2711" s="468">
        <v>35.058318144614553</v>
      </c>
      <c r="AF2711" s="468">
        <v>76</v>
      </c>
      <c r="AG2711" s="468">
        <v>77.443429814238257</v>
      </c>
      <c r="AH2711" s="468">
        <v>0.12942191544434861</v>
      </c>
      <c r="AI2711" s="468">
        <v>3</v>
      </c>
      <c r="AJ2711" s="468">
        <v>83.13333333333334</v>
      </c>
      <c r="AK2711" s="468">
        <v>16.132403974828613</v>
      </c>
    </row>
    <row r="2712" spans="1:37" s="468" customFormat="1" ht="15.6">
      <c r="A2712" s="382">
        <v>17</v>
      </c>
      <c r="B2712" s="382">
        <v>413</v>
      </c>
      <c r="C2712" s="382">
        <v>2022</v>
      </c>
      <c r="D2712" s="382">
        <v>5</v>
      </c>
      <c r="E2712" s="382">
        <v>99</v>
      </c>
      <c r="F2712" s="382">
        <v>99</v>
      </c>
      <c r="G2712" s="382">
        <v>99</v>
      </c>
      <c r="H2712" s="382">
        <v>99</v>
      </c>
      <c r="I2712" s="382">
        <v>99</v>
      </c>
      <c r="J2712" s="382">
        <v>999</v>
      </c>
      <c r="K2712" s="382">
        <v>99</v>
      </c>
      <c r="L2712" s="382">
        <v>99</v>
      </c>
      <c r="M2712" s="382">
        <v>5</v>
      </c>
      <c r="N2712" s="382">
        <v>99</v>
      </c>
      <c r="O2712" s="382">
        <v>99</v>
      </c>
      <c r="P2712" s="382">
        <v>99</v>
      </c>
      <c r="Q2712" s="382">
        <v>63</v>
      </c>
      <c r="R2712" s="382">
        <v>1055</v>
      </c>
      <c r="S2712" s="468">
        <v>5.7118483412322254</v>
      </c>
      <c r="T2712" s="468">
        <v>5</v>
      </c>
      <c r="U2712" s="468">
        <v>7.2462559241706144</v>
      </c>
      <c r="V2712" s="468">
        <v>0</v>
      </c>
      <c r="W2712" s="468">
        <v>0</v>
      </c>
      <c r="X2712" s="468">
        <v>0.75829383886255919</v>
      </c>
      <c r="Y2712" s="468">
        <v>0</v>
      </c>
      <c r="Z2712" s="468">
        <v>2.6096798864723421</v>
      </c>
      <c r="AA2712" s="468">
        <v>1.2339594099243527</v>
      </c>
      <c r="AB2712" s="468">
        <v>0</v>
      </c>
      <c r="AC2712" s="468">
        <v>16.570604626471237</v>
      </c>
      <c r="AF2712" s="468">
        <v>68.551007147498353</v>
      </c>
      <c r="AG2712" s="468">
        <v>71.071445172686282</v>
      </c>
      <c r="AH2712" s="468">
        <v>0</v>
      </c>
      <c r="AI2712" s="468">
        <v>17</v>
      </c>
      <c r="AJ2712" s="468">
        <v>88.535294117647055</v>
      </c>
      <c r="AK2712" s="468">
        <v>16.142616068062463</v>
      </c>
    </row>
    <row r="2713" spans="1:37" s="468" customFormat="1" ht="15.6">
      <c r="A2713" s="382">
        <v>17</v>
      </c>
      <c r="B2713" s="382">
        <v>414</v>
      </c>
      <c r="C2713" s="382">
        <v>2022</v>
      </c>
      <c r="D2713" s="382">
        <v>6</v>
      </c>
      <c r="E2713" s="382">
        <v>99</v>
      </c>
      <c r="F2713" s="382">
        <v>99</v>
      </c>
      <c r="G2713" s="382">
        <v>99</v>
      </c>
      <c r="H2713" s="382">
        <v>99</v>
      </c>
      <c r="I2713" s="382">
        <v>99</v>
      </c>
      <c r="J2713" s="382">
        <v>999</v>
      </c>
      <c r="K2713" s="382">
        <v>99</v>
      </c>
      <c r="L2713" s="382">
        <v>99</v>
      </c>
      <c r="M2713" s="382">
        <v>5</v>
      </c>
      <c r="N2713" s="382">
        <v>99</v>
      </c>
      <c r="O2713" s="382">
        <v>99</v>
      </c>
      <c r="P2713" s="382">
        <v>99</v>
      </c>
      <c r="Q2713" s="382">
        <v>62</v>
      </c>
      <c r="R2713" s="382">
        <v>586</v>
      </c>
      <c r="S2713" s="468">
        <v>5.5034129692832749</v>
      </c>
      <c r="T2713" s="468">
        <v>5</v>
      </c>
      <c r="U2713" s="468">
        <v>8.2730375426621183</v>
      </c>
      <c r="V2713" s="468">
        <v>0</v>
      </c>
      <c r="W2713" s="468">
        <v>0</v>
      </c>
      <c r="X2713" s="468">
        <v>0.34129692832764502</v>
      </c>
      <c r="Y2713" s="468">
        <v>0</v>
      </c>
      <c r="Z2713" s="468">
        <v>2.4192960055382002</v>
      </c>
      <c r="AA2713" s="468">
        <v>1.2789268472633257</v>
      </c>
      <c r="AB2713" s="468">
        <v>0</v>
      </c>
      <c r="AC2713" s="468">
        <v>32.063304560995363</v>
      </c>
      <c r="AF2713" s="468">
        <v>54.613233923578754</v>
      </c>
      <c r="AG2713" s="468">
        <v>58.221645770283921</v>
      </c>
      <c r="AH2713" s="468">
        <v>0.68259385665529004</v>
      </c>
      <c r="AI2713" s="468">
        <v>18</v>
      </c>
      <c r="AJ2713" s="468">
        <v>85.211111111111109</v>
      </c>
      <c r="AK2713" s="468">
        <v>16.864651807609629</v>
      </c>
    </row>
    <row r="2714" spans="1:37" s="468" customFormat="1" ht="15.6">
      <c r="A2714" s="382">
        <v>17</v>
      </c>
      <c r="B2714" s="382">
        <v>415</v>
      </c>
      <c r="C2714" s="382">
        <v>2022</v>
      </c>
      <c r="D2714" s="382">
        <v>7</v>
      </c>
      <c r="E2714" s="382">
        <v>99</v>
      </c>
      <c r="F2714" s="382">
        <v>99</v>
      </c>
      <c r="G2714" s="382">
        <v>99</v>
      </c>
      <c r="H2714" s="382">
        <v>99</v>
      </c>
      <c r="I2714" s="382">
        <v>99</v>
      </c>
      <c r="J2714" s="382">
        <v>999</v>
      </c>
      <c r="K2714" s="382">
        <v>99</v>
      </c>
      <c r="L2714" s="382">
        <v>99</v>
      </c>
      <c r="M2714" s="382">
        <v>5</v>
      </c>
      <c r="N2714" s="382">
        <v>99</v>
      </c>
      <c r="O2714" s="382">
        <v>99</v>
      </c>
      <c r="P2714" s="382">
        <v>99</v>
      </c>
      <c r="Q2714" s="382">
        <v>13</v>
      </c>
      <c r="R2714" s="382">
        <v>79</v>
      </c>
      <c r="S2714" s="468">
        <v>5.0126582278481004</v>
      </c>
      <c r="T2714" s="468">
        <v>5</v>
      </c>
      <c r="U2714" s="468">
        <v>9.1886075949367108</v>
      </c>
      <c r="V2714" s="468">
        <v>0</v>
      </c>
      <c r="W2714" s="468">
        <v>0</v>
      </c>
      <c r="X2714" s="468">
        <v>2.5316455696202529</v>
      </c>
      <c r="Y2714" s="468">
        <v>0</v>
      </c>
      <c r="Z2714" s="468">
        <v>2.7011477795616656</v>
      </c>
      <c r="AA2714" s="468">
        <v>1.0965269786181111</v>
      </c>
      <c r="AB2714" s="468">
        <v>0</v>
      </c>
      <c r="AC2714" s="468">
        <v>23.082913054345418</v>
      </c>
      <c r="AF2714" s="468">
        <v>62.204724409448815</v>
      </c>
      <c r="AG2714" s="468">
        <v>62.106433949349743</v>
      </c>
      <c r="AH2714" s="468">
        <v>0</v>
      </c>
      <c r="AI2714" s="468">
        <v>0</v>
      </c>
    </row>
    <row r="2715" spans="1:37" s="468" customFormat="1" ht="15.6">
      <c r="A2715" s="382">
        <v>17</v>
      </c>
      <c r="B2715" s="382">
        <v>416</v>
      </c>
      <c r="C2715" s="382">
        <v>2022</v>
      </c>
      <c r="D2715" s="382">
        <v>8</v>
      </c>
      <c r="E2715" s="382">
        <v>99</v>
      </c>
      <c r="F2715" s="382">
        <v>99</v>
      </c>
      <c r="G2715" s="382">
        <v>99</v>
      </c>
      <c r="H2715" s="382">
        <v>99</v>
      </c>
      <c r="I2715" s="382">
        <v>99</v>
      </c>
      <c r="J2715" s="382">
        <v>999</v>
      </c>
      <c r="K2715" s="382">
        <v>99</v>
      </c>
      <c r="L2715" s="382">
        <v>99</v>
      </c>
      <c r="M2715" s="382">
        <v>5</v>
      </c>
      <c r="N2715" s="382">
        <v>99</v>
      </c>
      <c r="O2715" s="382">
        <v>99</v>
      </c>
      <c r="P2715" s="382">
        <v>99</v>
      </c>
      <c r="Q2715" s="382">
        <v>76</v>
      </c>
      <c r="R2715" s="382">
        <v>623</v>
      </c>
      <c r="S2715" s="468">
        <v>5.3483146067415746</v>
      </c>
      <c r="T2715" s="468">
        <v>5</v>
      </c>
      <c r="U2715" s="468">
        <v>10.515569823434998</v>
      </c>
      <c r="V2715" s="468">
        <v>0</v>
      </c>
      <c r="W2715" s="468">
        <v>0</v>
      </c>
      <c r="X2715" s="468">
        <v>2.728731942215088</v>
      </c>
      <c r="Y2715" s="468">
        <v>0</v>
      </c>
      <c r="Z2715" s="468">
        <v>2.7616204134031581</v>
      </c>
      <c r="AA2715" s="468">
        <v>1.142647463947345</v>
      </c>
      <c r="AB2715" s="468">
        <v>0</v>
      </c>
      <c r="AC2715" s="468">
        <v>32.667842043319006</v>
      </c>
      <c r="AF2715" s="468">
        <v>48.407148407148405</v>
      </c>
      <c r="AG2715" s="468">
        <v>52.786282914880594</v>
      </c>
      <c r="AH2715" s="468">
        <v>0.80256821829855551</v>
      </c>
      <c r="AI2715" s="468">
        <v>21</v>
      </c>
      <c r="AJ2715" s="468">
        <v>86.490476190476187</v>
      </c>
      <c r="AK2715" s="468">
        <v>15.335766555236377</v>
      </c>
    </row>
    <row r="2716" spans="1:37" s="468" customFormat="1" ht="15.6">
      <c r="A2716" s="382">
        <v>17</v>
      </c>
      <c r="B2716" s="382">
        <v>417</v>
      </c>
      <c r="C2716" s="382">
        <v>2022</v>
      </c>
      <c r="D2716" s="382">
        <v>9</v>
      </c>
      <c r="E2716" s="382">
        <v>99</v>
      </c>
      <c r="F2716" s="382">
        <v>99</v>
      </c>
      <c r="G2716" s="382">
        <v>99</v>
      </c>
      <c r="H2716" s="382">
        <v>99</v>
      </c>
      <c r="I2716" s="382">
        <v>99</v>
      </c>
      <c r="J2716" s="382">
        <v>999</v>
      </c>
      <c r="K2716" s="382">
        <v>99</v>
      </c>
      <c r="L2716" s="382">
        <v>99</v>
      </c>
      <c r="M2716" s="382">
        <v>5</v>
      </c>
      <c r="N2716" s="382">
        <v>99</v>
      </c>
      <c r="O2716" s="382">
        <v>99</v>
      </c>
      <c r="P2716" s="382">
        <v>99</v>
      </c>
      <c r="Q2716" s="382">
        <v>107</v>
      </c>
      <c r="R2716" s="382">
        <v>897</v>
      </c>
      <c r="S2716" s="468">
        <v>5.5418060200668888</v>
      </c>
      <c r="T2716" s="468">
        <v>4.977703455964325</v>
      </c>
      <c r="U2716" s="468">
        <v>11.319620958751402</v>
      </c>
      <c r="V2716" s="468">
        <v>0</v>
      </c>
      <c r="W2716" s="468">
        <v>0</v>
      </c>
      <c r="X2716" s="468">
        <v>11.371237458193979</v>
      </c>
      <c r="Y2716" s="468">
        <v>0</v>
      </c>
      <c r="Z2716" s="468">
        <v>3.5215967974038178</v>
      </c>
      <c r="AA2716" s="468">
        <v>1.5790865210869811</v>
      </c>
      <c r="AB2716" s="468">
        <v>0.47166545822309991</v>
      </c>
      <c r="AC2716" s="468">
        <v>10.448082357591931</v>
      </c>
      <c r="AD2716" s="468">
        <v>23.248890560158046</v>
      </c>
      <c r="AE2716" s="468">
        <v>4.6155907123322866</v>
      </c>
      <c r="AF2716" s="468">
        <v>51.462994836488811</v>
      </c>
      <c r="AG2716" s="468">
        <v>57.862434465466158</v>
      </c>
      <c r="AH2716" s="468">
        <v>1.6722408026755855</v>
      </c>
      <c r="AI2716" s="468">
        <v>1</v>
      </c>
      <c r="AJ2716" s="468">
        <v>96.9</v>
      </c>
      <c r="AK2716" s="468">
        <v>13.188940678891422</v>
      </c>
    </row>
    <row r="2717" spans="1:37" s="468" customFormat="1" ht="15.6">
      <c r="A2717" s="382">
        <v>17</v>
      </c>
      <c r="B2717" s="382">
        <v>418</v>
      </c>
      <c r="C2717" s="382">
        <v>2022</v>
      </c>
      <c r="D2717" s="382">
        <v>10</v>
      </c>
      <c r="E2717" s="382">
        <v>99</v>
      </c>
      <c r="F2717" s="382">
        <v>99</v>
      </c>
      <c r="G2717" s="382">
        <v>99</v>
      </c>
      <c r="H2717" s="382">
        <v>99</v>
      </c>
      <c r="I2717" s="382">
        <v>99</v>
      </c>
      <c r="J2717" s="382">
        <v>999</v>
      </c>
      <c r="K2717" s="382">
        <v>99</v>
      </c>
      <c r="L2717" s="382">
        <v>99</v>
      </c>
      <c r="M2717" s="382">
        <v>5</v>
      </c>
      <c r="N2717" s="382">
        <v>99</v>
      </c>
      <c r="O2717" s="382">
        <v>99</v>
      </c>
      <c r="P2717" s="382">
        <v>99</v>
      </c>
      <c r="Q2717" s="382">
        <v>175</v>
      </c>
      <c r="R2717" s="382">
        <v>1265</v>
      </c>
      <c r="S2717" s="468">
        <v>5.8711462450592879</v>
      </c>
      <c r="T2717" s="468">
        <v>5</v>
      </c>
      <c r="U2717" s="468">
        <v>10.809090909090916</v>
      </c>
      <c r="V2717" s="468">
        <v>0</v>
      </c>
      <c r="W2717" s="468">
        <v>0</v>
      </c>
      <c r="X2717" s="468">
        <v>6.6403162055335985</v>
      </c>
      <c r="Y2717" s="468">
        <v>0</v>
      </c>
      <c r="Z2717" s="468">
        <v>3.0882034193563848</v>
      </c>
      <c r="AA2717" s="468">
        <v>1.422572639752107</v>
      </c>
      <c r="AB2717" s="468">
        <v>0</v>
      </c>
      <c r="AC2717" s="468">
        <v>34.634636256218947</v>
      </c>
      <c r="AF2717" s="468">
        <v>60.875842155919152</v>
      </c>
      <c r="AG2717" s="468">
        <v>62.827381499384302</v>
      </c>
      <c r="AH2717" s="468">
        <v>1.8181818181818179</v>
      </c>
      <c r="AI2717" s="468">
        <v>5</v>
      </c>
      <c r="AJ2717" s="468">
        <v>89.800000000000011</v>
      </c>
      <c r="AK2717" s="468">
        <v>18.122511192066924</v>
      </c>
    </row>
    <row r="2718" spans="1:37" s="468" customFormat="1" ht="15.6">
      <c r="A2718" s="382">
        <v>17</v>
      </c>
      <c r="B2718" s="382">
        <v>419</v>
      </c>
      <c r="C2718" s="382">
        <v>2022</v>
      </c>
      <c r="D2718" s="382">
        <v>11</v>
      </c>
      <c r="E2718" s="382">
        <v>99</v>
      </c>
      <c r="F2718" s="382">
        <v>99</v>
      </c>
      <c r="G2718" s="382">
        <v>99</v>
      </c>
      <c r="H2718" s="382">
        <v>99</v>
      </c>
      <c r="I2718" s="382">
        <v>99</v>
      </c>
      <c r="J2718" s="382">
        <v>999</v>
      </c>
      <c r="K2718" s="382">
        <v>99</v>
      </c>
      <c r="L2718" s="382">
        <v>99</v>
      </c>
      <c r="M2718" s="382">
        <v>5</v>
      </c>
      <c r="N2718" s="382">
        <v>99</v>
      </c>
      <c r="O2718" s="382">
        <v>99</v>
      </c>
      <c r="P2718" s="382">
        <v>99</v>
      </c>
      <c r="Q2718" s="382">
        <v>97</v>
      </c>
      <c r="R2718" s="382">
        <v>541</v>
      </c>
      <c r="S2718" s="468">
        <v>5.4658040665434386</v>
      </c>
      <c r="T2718" s="468">
        <v>5</v>
      </c>
      <c r="U2718" s="468">
        <v>11.239001848428826</v>
      </c>
      <c r="V2718" s="468">
        <v>0.18484288354898337</v>
      </c>
      <c r="W2718" s="468">
        <v>0</v>
      </c>
      <c r="X2718" s="468">
        <v>7.7634011090573027</v>
      </c>
      <c r="Y2718" s="468">
        <v>0.36968576709796674</v>
      </c>
      <c r="Z2718" s="468">
        <v>3.0673304067863318</v>
      </c>
      <c r="AA2718" s="468">
        <v>1.2149845204364895</v>
      </c>
      <c r="AB2718" s="468">
        <v>0</v>
      </c>
      <c r="AC2718" s="468">
        <v>31.092094534779992</v>
      </c>
      <c r="AF2718" s="468">
        <v>54.045954045954048</v>
      </c>
      <c r="AG2718" s="468">
        <v>57.22312151784368</v>
      </c>
      <c r="AH2718" s="468">
        <v>1.66358595194085</v>
      </c>
      <c r="AI2718" s="468">
        <v>0</v>
      </c>
    </row>
    <row r="2719" spans="1:37" s="468" customFormat="1" ht="15.6">
      <c r="A2719" s="382">
        <v>17</v>
      </c>
      <c r="B2719" s="382">
        <v>420</v>
      </c>
      <c r="C2719" s="382">
        <v>2022</v>
      </c>
      <c r="D2719" s="382">
        <v>12</v>
      </c>
      <c r="E2719" s="382">
        <v>99</v>
      </c>
      <c r="F2719" s="382">
        <v>99</v>
      </c>
      <c r="G2719" s="382">
        <v>99</v>
      </c>
      <c r="H2719" s="382">
        <v>99</v>
      </c>
      <c r="I2719" s="382">
        <v>99</v>
      </c>
      <c r="J2719" s="382">
        <v>999</v>
      </c>
      <c r="K2719" s="382">
        <v>99</v>
      </c>
      <c r="L2719" s="382">
        <v>99</v>
      </c>
      <c r="M2719" s="382">
        <v>5</v>
      </c>
      <c r="N2719" s="382">
        <v>99</v>
      </c>
      <c r="O2719" s="382">
        <v>99</v>
      </c>
      <c r="P2719" s="382">
        <v>99</v>
      </c>
      <c r="Q2719" s="382">
        <v>27</v>
      </c>
      <c r="R2719" s="382">
        <v>100</v>
      </c>
      <c r="S2719" s="468">
        <v>5.94</v>
      </c>
      <c r="T2719" s="468">
        <v>5</v>
      </c>
      <c r="U2719" s="468">
        <v>11.11</v>
      </c>
      <c r="V2719" s="468">
        <v>0</v>
      </c>
      <c r="W2719" s="468">
        <v>0</v>
      </c>
      <c r="X2719" s="468">
        <v>2</v>
      </c>
      <c r="Y2719" s="468">
        <v>0</v>
      </c>
      <c r="Z2719" s="468">
        <v>2.7925078334715674</v>
      </c>
      <c r="AA2719" s="468">
        <v>1.1732007500849944</v>
      </c>
      <c r="AB2719" s="468">
        <v>0</v>
      </c>
      <c r="AC2719" s="468">
        <v>44.887749243280489</v>
      </c>
      <c r="AF2719" s="468">
        <v>56.818181818181827</v>
      </c>
      <c r="AG2719" s="468">
        <v>63.87259974703921</v>
      </c>
      <c r="AH2719" s="468">
        <v>0</v>
      </c>
      <c r="AI2719" s="468">
        <v>0</v>
      </c>
    </row>
    <row r="2720" spans="1:37" s="468" customFormat="1" ht="15.6">
      <c r="A2720" s="382">
        <v>17</v>
      </c>
      <c r="B2720" s="382">
        <v>421</v>
      </c>
      <c r="C2720" s="382">
        <v>2022</v>
      </c>
      <c r="D2720" s="382">
        <v>1</v>
      </c>
      <c r="E2720" s="382">
        <v>99</v>
      </c>
      <c r="F2720" s="382">
        <v>99</v>
      </c>
      <c r="G2720" s="382">
        <v>99</v>
      </c>
      <c r="H2720" s="382">
        <v>99</v>
      </c>
      <c r="I2720" s="382">
        <v>99</v>
      </c>
      <c r="J2720" s="382">
        <v>999</v>
      </c>
      <c r="K2720" s="382">
        <v>99</v>
      </c>
      <c r="L2720" s="382">
        <v>99</v>
      </c>
      <c r="M2720" s="382">
        <v>6</v>
      </c>
      <c r="N2720" s="382">
        <v>99</v>
      </c>
      <c r="O2720" s="382">
        <v>99</v>
      </c>
      <c r="P2720" s="382">
        <v>99</v>
      </c>
      <c r="Q2720" s="382"/>
      <c r="R2720" s="382">
        <v>0</v>
      </c>
    </row>
    <row r="2721" spans="1:37" s="468" customFormat="1" ht="15.6">
      <c r="A2721" s="382">
        <v>17</v>
      </c>
      <c r="B2721" s="382">
        <v>422</v>
      </c>
      <c r="C2721" s="382">
        <v>2022</v>
      </c>
      <c r="D2721" s="382">
        <v>2</v>
      </c>
      <c r="E2721" s="382">
        <v>99</v>
      </c>
      <c r="F2721" s="382">
        <v>99</v>
      </c>
      <c r="G2721" s="382">
        <v>99</v>
      </c>
      <c r="H2721" s="382">
        <v>99</v>
      </c>
      <c r="I2721" s="382">
        <v>99</v>
      </c>
      <c r="J2721" s="382">
        <v>999</v>
      </c>
      <c r="K2721" s="382">
        <v>99</v>
      </c>
      <c r="L2721" s="382">
        <v>99</v>
      </c>
      <c r="M2721" s="382">
        <v>6</v>
      </c>
      <c r="N2721" s="382">
        <v>99</v>
      </c>
      <c r="O2721" s="382">
        <v>99</v>
      </c>
      <c r="P2721" s="382">
        <v>99</v>
      </c>
      <c r="Q2721" s="382"/>
      <c r="R2721" s="382">
        <v>0</v>
      </c>
    </row>
    <row r="2722" spans="1:37" s="468" customFormat="1" ht="15.6">
      <c r="A2722" s="382">
        <v>17</v>
      </c>
      <c r="B2722" s="382">
        <v>423</v>
      </c>
      <c r="C2722" s="382">
        <v>2022</v>
      </c>
      <c r="D2722" s="382">
        <v>3</v>
      </c>
      <c r="E2722" s="382">
        <v>99</v>
      </c>
      <c r="F2722" s="382">
        <v>99</v>
      </c>
      <c r="G2722" s="382">
        <v>99</v>
      </c>
      <c r="H2722" s="382">
        <v>99</v>
      </c>
      <c r="I2722" s="382">
        <v>99</v>
      </c>
      <c r="J2722" s="382">
        <v>999</v>
      </c>
      <c r="K2722" s="382">
        <v>99</v>
      </c>
      <c r="L2722" s="382">
        <v>99</v>
      </c>
      <c r="M2722" s="382">
        <v>6</v>
      </c>
      <c r="N2722" s="382">
        <v>99</v>
      </c>
      <c r="O2722" s="382">
        <v>99</v>
      </c>
      <c r="P2722" s="382">
        <v>99</v>
      </c>
      <c r="Q2722" s="382">
        <v>1</v>
      </c>
      <c r="R2722" s="382">
        <v>1</v>
      </c>
      <c r="S2722" s="468">
        <v>8</v>
      </c>
      <c r="T2722" s="468">
        <v>6</v>
      </c>
      <c r="U2722" s="468">
        <v>9.8000000000000007</v>
      </c>
      <c r="V2722" s="468">
        <v>0</v>
      </c>
      <c r="W2722" s="468">
        <v>0</v>
      </c>
      <c r="X2722" s="468">
        <v>0</v>
      </c>
      <c r="Y2722" s="468">
        <v>0</v>
      </c>
      <c r="Z2722" s="468">
        <v>0</v>
      </c>
      <c r="AA2722" s="468">
        <v>0</v>
      </c>
      <c r="AB2722" s="468">
        <v>0</v>
      </c>
      <c r="AF2722" s="468">
        <v>2.8384899233607711E-2</v>
      </c>
      <c r="AG2722" s="468">
        <v>4.3249922767995032E-2</v>
      </c>
      <c r="AH2722" s="468">
        <v>0</v>
      </c>
      <c r="AI2722" s="468">
        <v>1</v>
      </c>
      <c r="AJ2722" s="468">
        <v>83.4</v>
      </c>
      <c r="AK2722" s="468">
        <v>16.893822381495802</v>
      </c>
    </row>
    <row r="2723" spans="1:37" s="468" customFormat="1" ht="15.6">
      <c r="A2723" s="382">
        <v>17</v>
      </c>
      <c r="B2723" s="382">
        <v>424</v>
      </c>
      <c r="C2723" s="382">
        <v>2022</v>
      </c>
      <c r="D2723" s="382">
        <v>4</v>
      </c>
      <c r="E2723" s="382">
        <v>99</v>
      </c>
      <c r="F2723" s="382">
        <v>99</v>
      </c>
      <c r="G2723" s="382">
        <v>99</v>
      </c>
      <c r="H2723" s="382">
        <v>99</v>
      </c>
      <c r="I2723" s="382">
        <v>99</v>
      </c>
      <c r="J2723" s="382">
        <v>999</v>
      </c>
      <c r="K2723" s="382">
        <v>99</v>
      </c>
      <c r="L2723" s="382">
        <v>99</v>
      </c>
      <c r="M2723" s="382">
        <v>6</v>
      </c>
      <c r="N2723" s="382">
        <v>99</v>
      </c>
      <c r="O2723" s="382">
        <v>99</v>
      </c>
      <c r="P2723" s="382">
        <v>99</v>
      </c>
      <c r="Q2723" s="382">
        <v>1</v>
      </c>
      <c r="R2723" s="382">
        <v>1</v>
      </c>
      <c r="S2723" s="468">
        <v>6</v>
      </c>
      <c r="T2723" s="468">
        <v>6</v>
      </c>
      <c r="U2723" s="468">
        <v>10</v>
      </c>
      <c r="V2723" s="468">
        <v>0</v>
      </c>
      <c r="W2723" s="468">
        <v>0</v>
      </c>
      <c r="X2723" s="468">
        <v>0</v>
      </c>
      <c r="Y2723" s="468">
        <v>0</v>
      </c>
      <c r="Z2723" s="468">
        <v>0</v>
      </c>
      <c r="AA2723" s="468">
        <v>0</v>
      </c>
      <c r="AB2723" s="468">
        <v>0</v>
      </c>
      <c r="AF2723" s="468">
        <v>3.2786885245901641E-2</v>
      </c>
      <c r="AG2723" s="468">
        <v>4.965563814943371E-2</v>
      </c>
      <c r="AH2723" s="468">
        <v>0</v>
      </c>
      <c r="AI2723" s="468">
        <v>1</v>
      </c>
      <c r="AJ2723" s="468">
        <v>124.1</v>
      </c>
      <c r="AK2723" s="468">
        <v>5.2322038435893949</v>
      </c>
    </row>
    <row r="2724" spans="1:37" s="468" customFormat="1" ht="15.6">
      <c r="A2724" s="382">
        <v>17</v>
      </c>
      <c r="B2724" s="382">
        <v>425</v>
      </c>
      <c r="C2724" s="382">
        <v>2022</v>
      </c>
      <c r="D2724" s="382">
        <v>5</v>
      </c>
      <c r="E2724" s="382">
        <v>99</v>
      </c>
      <c r="F2724" s="382">
        <v>99</v>
      </c>
      <c r="G2724" s="382">
        <v>99</v>
      </c>
      <c r="H2724" s="382">
        <v>99</v>
      </c>
      <c r="I2724" s="382">
        <v>99</v>
      </c>
      <c r="J2724" s="382">
        <v>999</v>
      </c>
      <c r="K2724" s="382">
        <v>99</v>
      </c>
      <c r="L2724" s="382">
        <v>99</v>
      </c>
      <c r="M2724" s="382">
        <v>6</v>
      </c>
      <c r="N2724" s="382">
        <v>99</v>
      </c>
      <c r="O2724" s="382">
        <v>99</v>
      </c>
      <c r="P2724" s="382">
        <v>99</v>
      </c>
      <c r="Q2724" s="382"/>
      <c r="R2724" s="382">
        <v>0</v>
      </c>
    </row>
    <row r="2725" spans="1:37" s="468" customFormat="1" ht="15.6">
      <c r="A2725" s="382">
        <v>17</v>
      </c>
      <c r="B2725" s="382">
        <v>426</v>
      </c>
      <c r="C2725" s="382">
        <v>2022</v>
      </c>
      <c r="D2725" s="382">
        <v>6</v>
      </c>
      <c r="E2725" s="382">
        <v>99</v>
      </c>
      <c r="F2725" s="382">
        <v>99</v>
      </c>
      <c r="G2725" s="382">
        <v>99</v>
      </c>
      <c r="H2725" s="382">
        <v>99</v>
      </c>
      <c r="I2725" s="382">
        <v>99</v>
      </c>
      <c r="J2725" s="382">
        <v>999</v>
      </c>
      <c r="K2725" s="382">
        <v>99</v>
      </c>
      <c r="L2725" s="382">
        <v>99</v>
      </c>
      <c r="M2725" s="382">
        <v>6</v>
      </c>
      <c r="N2725" s="382">
        <v>99</v>
      </c>
      <c r="O2725" s="382">
        <v>99</v>
      </c>
      <c r="P2725" s="382">
        <v>99</v>
      </c>
      <c r="Q2725" s="382">
        <v>2</v>
      </c>
      <c r="R2725" s="382">
        <v>5</v>
      </c>
      <c r="S2725" s="468">
        <v>7.6</v>
      </c>
      <c r="T2725" s="468">
        <v>6</v>
      </c>
      <c r="U2725" s="468">
        <v>11.54</v>
      </c>
      <c r="V2725" s="468">
        <v>0</v>
      </c>
      <c r="W2725" s="468">
        <v>0</v>
      </c>
      <c r="X2725" s="468">
        <v>0</v>
      </c>
      <c r="Y2725" s="468">
        <v>0</v>
      </c>
      <c r="Z2725" s="468">
        <v>1.0928860873851385</v>
      </c>
      <c r="AA2725" s="468">
        <v>0.7999999999999986</v>
      </c>
      <c r="AB2725" s="468">
        <v>0</v>
      </c>
      <c r="AC2725" s="468">
        <v>84.180776992156623</v>
      </c>
      <c r="AF2725" s="468">
        <v>0.46598322460391423</v>
      </c>
      <c r="AG2725" s="468">
        <v>0.69294326752173718</v>
      </c>
      <c r="AH2725" s="468">
        <v>0</v>
      </c>
      <c r="AI2725" s="468">
        <v>5</v>
      </c>
      <c r="AJ2725" s="468">
        <v>86.96</v>
      </c>
      <c r="AK2725" s="468">
        <v>17.49986774091397</v>
      </c>
    </row>
    <row r="2726" spans="1:37" s="468" customFormat="1" ht="15.6">
      <c r="A2726" s="382">
        <v>17</v>
      </c>
      <c r="B2726" s="382">
        <v>427</v>
      </c>
      <c r="C2726" s="382">
        <v>2022</v>
      </c>
      <c r="D2726" s="382">
        <v>7</v>
      </c>
      <c r="E2726" s="382">
        <v>99</v>
      </c>
      <c r="F2726" s="382">
        <v>99</v>
      </c>
      <c r="G2726" s="382">
        <v>99</v>
      </c>
      <c r="H2726" s="382">
        <v>99</v>
      </c>
      <c r="I2726" s="382">
        <v>99</v>
      </c>
      <c r="J2726" s="382">
        <v>999</v>
      </c>
      <c r="K2726" s="382">
        <v>99</v>
      </c>
      <c r="L2726" s="382">
        <v>99</v>
      </c>
      <c r="M2726" s="382">
        <v>6</v>
      </c>
      <c r="N2726" s="382">
        <v>99</v>
      </c>
      <c r="O2726" s="382">
        <v>99</v>
      </c>
      <c r="P2726" s="382">
        <v>99</v>
      </c>
      <c r="Q2726" s="382"/>
      <c r="R2726" s="382">
        <v>0</v>
      </c>
    </row>
    <row r="2727" spans="1:37" s="468" customFormat="1" ht="15.6">
      <c r="A2727" s="382">
        <v>17</v>
      </c>
      <c r="B2727" s="382">
        <v>428</v>
      </c>
      <c r="C2727" s="382">
        <v>2022</v>
      </c>
      <c r="D2727" s="382">
        <v>8</v>
      </c>
      <c r="E2727" s="382">
        <v>99</v>
      </c>
      <c r="F2727" s="382">
        <v>99</v>
      </c>
      <c r="G2727" s="382">
        <v>99</v>
      </c>
      <c r="H2727" s="382">
        <v>99</v>
      </c>
      <c r="I2727" s="382">
        <v>99</v>
      </c>
      <c r="J2727" s="382">
        <v>999</v>
      </c>
      <c r="K2727" s="382">
        <v>99</v>
      </c>
      <c r="L2727" s="382">
        <v>99</v>
      </c>
      <c r="M2727" s="382">
        <v>6</v>
      </c>
      <c r="N2727" s="382">
        <v>99</v>
      </c>
      <c r="O2727" s="382">
        <v>99</v>
      </c>
      <c r="P2727" s="382">
        <v>99</v>
      </c>
      <c r="Q2727" s="382">
        <v>2</v>
      </c>
      <c r="R2727" s="382">
        <v>16</v>
      </c>
      <c r="S2727" s="468">
        <v>6.625</v>
      </c>
      <c r="T2727" s="468">
        <v>6</v>
      </c>
      <c r="U2727" s="468">
        <v>12.21875</v>
      </c>
      <c r="V2727" s="468">
        <v>0</v>
      </c>
      <c r="W2727" s="468">
        <v>0</v>
      </c>
      <c r="X2727" s="468">
        <v>6.25</v>
      </c>
      <c r="Y2727" s="468">
        <v>0</v>
      </c>
      <c r="Z2727" s="468">
        <v>2.4492903946857756</v>
      </c>
      <c r="AA2727" s="468">
        <v>0.92702481088695809</v>
      </c>
      <c r="AB2727" s="468">
        <v>0</v>
      </c>
      <c r="AC2727" s="468">
        <v>9.943888272427138</v>
      </c>
      <c r="AF2727" s="468">
        <v>1.2432012432012429</v>
      </c>
      <c r="AG2727" s="468">
        <v>1.5752409191994063</v>
      </c>
      <c r="AH2727" s="468">
        <v>0</v>
      </c>
      <c r="AI2727" s="468">
        <v>16</v>
      </c>
      <c r="AJ2727" s="468">
        <v>90.731250000000003</v>
      </c>
      <c r="AK2727" s="468">
        <v>16.165525780910578</v>
      </c>
    </row>
    <row r="2728" spans="1:37" s="468" customFormat="1" ht="15.6">
      <c r="A2728" s="382">
        <v>17</v>
      </c>
      <c r="B2728" s="382">
        <v>429</v>
      </c>
      <c r="C2728" s="382">
        <v>2022</v>
      </c>
      <c r="D2728" s="382">
        <v>9</v>
      </c>
      <c r="E2728" s="382">
        <v>99</v>
      </c>
      <c r="F2728" s="382">
        <v>99</v>
      </c>
      <c r="G2728" s="382">
        <v>99</v>
      </c>
      <c r="H2728" s="382">
        <v>99</v>
      </c>
      <c r="I2728" s="382">
        <v>99</v>
      </c>
      <c r="J2728" s="382">
        <v>999</v>
      </c>
      <c r="K2728" s="382">
        <v>99</v>
      </c>
      <c r="L2728" s="382">
        <v>99</v>
      </c>
      <c r="M2728" s="382">
        <v>6</v>
      </c>
      <c r="N2728" s="382">
        <v>99</v>
      </c>
      <c r="O2728" s="382">
        <v>99</v>
      </c>
      <c r="P2728" s="382">
        <v>99</v>
      </c>
      <c r="Q2728" s="382">
        <v>1</v>
      </c>
      <c r="R2728" s="382">
        <v>2</v>
      </c>
      <c r="S2728" s="468">
        <v>4.5</v>
      </c>
      <c r="T2728" s="468">
        <v>6</v>
      </c>
      <c r="U2728" s="468">
        <v>11.7</v>
      </c>
      <c r="V2728" s="468">
        <v>0</v>
      </c>
      <c r="W2728" s="468">
        <v>0</v>
      </c>
      <c r="X2728" s="468">
        <v>0</v>
      </c>
      <c r="Y2728" s="468">
        <v>0</v>
      </c>
      <c r="Z2728" s="468">
        <v>1.1999999999999991</v>
      </c>
      <c r="AA2728" s="468">
        <v>0.5</v>
      </c>
      <c r="AB2728" s="468">
        <v>0</v>
      </c>
      <c r="AC2728" s="468">
        <v>-100.00000000000036</v>
      </c>
      <c r="AF2728" s="468">
        <v>0.1147446930579461</v>
      </c>
      <c r="AG2728" s="468">
        <v>0.13334852974697969</v>
      </c>
      <c r="AH2728" s="468">
        <v>0</v>
      </c>
      <c r="AI2728" s="468">
        <v>2</v>
      </c>
      <c r="AJ2728" s="468">
        <v>90.3</v>
      </c>
      <c r="AK2728" s="468">
        <v>15.859951129205957</v>
      </c>
    </row>
    <row r="2729" spans="1:37" s="468" customFormat="1" ht="15.6">
      <c r="A2729" s="382">
        <v>17</v>
      </c>
      <c r="B2729" s="382">
        <v>430</v>
      </c>
      <c r="C2729" s="382">
        <v>2022</v>
      </c>
      <c r="D2729" s="382">
        <v>10</v>
      </c>
      <c r="E2729" s="382">
        <v>99</v>
      </c>
      <c r="F2729" s="382">
        <v>99</v>
      </c>
      <c r="G2729" s="382">
        <v>99</v>
      </c>
      <c r="H2729" s="382">
        <v>99</v>
      </c>
      <c r="I2729" s="382">
        <v>99</v>
      </c>
      <c r="J2729" s="382">
        <v>999</v>
      </c>
      <c r="K2729" s="382">
        <v>99</v>
      </c>
      <c r="L2729" s="382">
        <v>99</v>
      </c>
      <c r="M2729" s="382">
        <v>6</v>
      </c>
      <c r="N2729" s="382">
        <v>99</v>
      </c>
      <c r="O2729" s="382">
        <v>99</v>
      </c>
      <c r="P2729" s="382">
        <v>99</v>
      </c>
      <c r="Q2729" s="382">
        <v>4</v>
      </c>
      <c r="R2729" s="382">
        <v>4</v>
      </c>
      <c r="S2729" s="468">
        <v>5.5</v>
      </c>
      <c r="T2729" s="468">
        <v>6</v>
      </c>
      <c r="U2729" s="468">
        <v>14.725</v>
      </c>
      <c r="V2729" s="468">
        <v>0</v>
      </c>
      <c r="W2729" s="468">
        <v>0</v>
      </c>
      <c r="X2729" s="468">
        <v>50</v>
      </c>
      <c r="Y2729" s="468">
        <v>0</v>
      </c>
      <c r="Z2729" s="468">
        <v>3.7976143827408286</v>
      </c>
      <c r="AA2729" s="468">
        <v>0.5</v>
      </c>
      <c r="AB2729" s="468">
        <v>0</v>
      </c>
      <c r="AC2729" s="468">
        <v>96.771278745465381</v>
      </c>
      <c r="AF2729" s="468">
        <v>0.19249278152069299</v>
      </c>
      <c r="AG2729" s="468">
        <v>0.27063537282434891</v>
      </c>
      <c r="AH2729" s="468">
        <v>0</v>
      </c>
      <c r="AI2729" s="468">
        <v>1</v>
      </c>
      <c r="AJ2729" s="468">
        <v>99.8</v>
      </c>
      <c r="AK2729" s="468">
        <v>18.410240668404327</v>
      </c>
    </row>
    <row r="2730" spans="1:37" s="468" customFormat="1" ht="15.6">
      <c r="A2730" s="382">
        <v>17</v>
      </c>
      <c r="B2730" s="382">
        <v>431</v>
      </c>
      <c r="C2730" s="382">
        <v>2022</v>
      </c>
      <c r="D2730" s="382">
        <v>11</v>
      </c>
      <c r="E2730" s="382">
        <v>99</v>
      </c>
      <c r="F2730" s="382">
        <v>99</v>
      </c>
      <c r="G2730" s="382">
        <v>99</v>
      </c>
      <c r="H2730" s="382">
        <v>99</v>
      </c>
      <c r="I2730" s="382">
        <v>99</v>
      </c>
      <c r="J2730" s="382">
        <v>999</v>
      </c>
      <c r="K2730" s="382">
        <v>99</v>
      </c>
      <c r="L2730" s="382">
        <v>99</v>
      </c>
      <c r="M2730" s="382">
        <v>6</v>
      </c>
      <c r="N2730" s="382">
        <v>99</v>
      </c>
      <c r="O2730" s="382">
        <v>99</v>
      </c>
      <c r="P2730" s="382">
        <v>99</v>
      </c>
      <c r="Q2730" s="382"/>
      <c r="R2730" s="382">
        <v>0</v>
      </c>
    </row>
    <row r="2731" spans="1:37" s="468" customFormat="1" ht="15.6">
      <c r="A2731" s="382">
        <v>17</v>
      </c>
      <c r="B2731" s="382">
        <v>432</v>
      </c>
      <c r="C2731" s="382">
        <v>2022</v>
      </c>
      <c r="D2731" s="382">
        <v>12</v>
      </c>
      <c r="E2731" s="382">
        <v>99</v>
      </c>
      <c r="F2731" s="382">
        <v>99</v>
      </c>
      <c r="G2731" s="382">
        <v>99</v>
      </c>
      <c r="H2731" s="382">
        <v>99</v>
      </c>
      <c r="I2731" s="382">
        <v>99</v>
      </c>
      <c r="J2731" s="382">
        <v>999</v>
      </c>
      <c r="K2731" s="382">
        <v>99</v>
      </c>
      <c r="L2731" s="382">
        <v>99</v>
      </c>
      <c r="M2731" s="382">
        <v>6</v>
      </c>
      <c r="N2731" s="382">
        <v>99</v>
      </c>
      <c r="O2731" s="382">
        <v>99</v>
      </c>
      <c r="P2731" s="382">
        <v>99</v>
      </c>
      <c r="Q2731" s="382"/>
      <c r="R2731" s="382">
        <v>0</v>
      </c>
    </row>
    <row r="2732" spans="1:37" s="468" customFormat="1" ht="15.6">
      <c r="A2732" s="382">
        <v>17</v>
      </c>
      <c r="B2732" s="382">
        <v>433</v>
      </c>
      <c r="C2732" s="382">
        <v>2022</v>
      </c>
      <c r="D2732" s="382">
        <v>1</v>
      </c>
      <c r="E2732" s="382">
        <v>99</v>
      </c>
      <c r="F2732" s="382">
        <v>99</v>
      </c>
      <c r="G2732" s="382">
        <v>99</v>
      </c>
      <c r="H2732" s="382">
        <v>99</v>
      </c>
      <c r="I2732" s="382">
        <v>99</v>
      </c>
      <c r="J2732" s="382">
        <v>999</v>
      </c>
      <c r="K2732" s="382">
        <v>99</v>
      </c>
      <c r="L2732" s="382">
        <v>99</v>
      </c>
      <c r="M2732" s="382">
        <v>7</v>
      </c>
      <c r="N2732" s="382">
        <v>99</v>
      </c>
      <c r="O2732" s="382">
        <v>99</v>
      </c>
      <c r="P2732" s="382">
        <v>99</v>
      </c>
      <c r="Q2732" s="382"/>
      <c r="R2732" s="382">
        <v>0</v>
      </c>
    </row>
    <row r="2733" spans="1:37" s="468" customFormat="1" ht="15.6">
      <c r="A2733" s="382">
        <v>17</v>
      </c>
      <c r="B2733" s="382">
        <v>434</v>
      </c>
      <c r="C2733" s="382">
        <v>2022</v>
      </c>
      <c r="D2733" s="382">
        <v>2</v>
      </c>
      <c r="E2733" s="382">
        <v>99</v>
      </c>
      <c r="F2733" s="382">
        <v>99</v>
      </c>
      <c r="G2733" s="382">
        <v>99</v>
      </c>
      <c r="H2733" s="382">
        <v>99</v>
      </c>
      <c r="I2733" s="382">
        <v>99</v>
      </c>
      <c r="J2733" s="382">
        <v>999</v>
      </c>
      <c r="K2733" s="382">
        <v>99</v>
      </c>
      <c r="L2733" s="382">
        <v>99</v>
      </c>
      <c r="M2733" s="382">
        <v>7</v>
      </c>
      <c r="N2733" s="382">
        <v>99</v>
      </c>
      <c r="O2733" s="382">
        <v>99</v>
      </c>
      <c r="P2733" s="382">
        <v>99</v>
      </c>
      <c r="Q2733" s="382"/>
      <c r="R2733" s="382">
        <v>0</v>
      </c>
    </row>
    <row r="2734" spans="1:37" s="468" customFormat="1" ht="15.6">
      <c r="A2734" s="382">
        <v>17</v>
      </c>
      <c r="B2734" s="382">
        <v>435</v>
      </c>
      <c r="C2734" s="382">
        <v>2022</v>
      </c>
      <c r="D2734" s="382">
        <v>3</v>
      </c>
      <c r="E2734" s="382">
        <v>99</v>
      </c>
      <c r="F2734" s="382">
        <v>99</v>
      </c>
      <c r="G2734" s="382">
        <v>99</v>
      </c>
      <c r="H2734" s="382">
        <v>99</v>
      </c>
      <c r="I2734" s="382">
        <v>99</v>
      </c>
      <c r="J2734" s="382">
        <v>999</v>
      </c>
      <c r="K2734" s="382">
        <v>99</v>
      </c>
      <c r="L2734" s="382">
        <v>99</v>
      </c>
      <c r="M2734" s="382">
        <v>7</v>
      </c>
      <c r="N2734" s="382">
        <v>99</v>
      </c>
      <c r="O2734" s="382">
        <v>99</v>
      </c>
      <c r="P2734" s="382">
        <v>99</v>
      </c>
      <c r="Q2734" s="382"/>
      <c r="R2734" s="382">
        <v>0</v>
      </c>
    </row>
    <row r="2735" spans="1:37" s="468" customFormat="1" ht="15.6">
      <c r="A2735" s="382">
        <v>17</v>
      </c>
      <c r="B2735" s="382">
        <v>436</v>
      </c>
      <c r="C2735" s="382">
        <v>2022</v>
      </c>
      <c r="D2735" s="382">
        <v>4</v>
      </c>
      <c r="E2735" s="382">
        <v>99</v>
      </c>
      <c r="F2735" s="382">
        <v>99</v>
      </c>
      <c r="G2735" s="382">
        <v>99</v>
      </c>
      <c r="H2735" s="382">
        <v>99</v>
      </c>
      <c r="I2735" s="382">
        <v>99</v>
      </c>
      <c r="J2735" s="382">
        <v>999</v>
      </c>
      <c r="K2735" s="382">
        <v>99</v>
      </c>
      <c r="L2735" s="382">
        <v>99</v>
      </c>
      <c r="M2735" s="382">
        <v>7</v>
      </c>
      <c r="N2735" s="382">
        <v>99</v>
      </c>
      <c r="O2735" s="382">
        <v>99</v>
      </c>
      <c r="P2735" s="382">
        <v>99</v>
      </c>
      <c r="Q2735" s="382">
        <v>1</v>
      </c>
      <c r="R2735" s="382">
        <v>1</v>
      </c>
      <c r="S2735" s="468">
        <v>6</v>
      </c>
      <c r="T2735" s="468">
        <v>7</v>
      </c>
      <c r="U2735" s="468">
        <v>9.5</v>
      </c>
      <c r="V2735" s="468">
        <v>0</v>
      </c>
      <c r="W2735" s="468">
        <v>0</v>
      </c>
      <c r="X2735" s="468">
        <v>0</v>
      </c>
      <c r="Y2735" s="468">
        <v>0</v>
      </c>
      <c r="Z2735" s="468">
        <v>0</v>
      </c>
      <c r="AA2735" s="468">
        <v>0</v>
      </c>
      <c r="AB2735" s="468">
        <v>0</v>
      </c>
      <c r="AF2735" s="468">
        <v>3.2786885245901641E-2</v>
      </c>
      <c r="AG2735" s="468">
        <v>4.7172856241962033E-2</v>
      </c>
      <c r="AH2735" s="468">
        <v>0</v>
      </c>
      <c r="AI2735" s="468">
        <v>1</v>
      </c>
      <c r="AJ2735" s="468">
        <v>85.6</v>
      </c>
      <c r="AK2735" s="468">
        <v>15.146152012623238</v>
      </c>
    </row>
    <row r="2736" spans="1:37" s="468" customFormat="1" ht="15.6">
      <c r="A2736" s="382">
        <v>17</v>
      </c>
      <c r="B2736" s="382">
        <v>437</v>
      </c>
      <c r="C2736" s="382">
        <v>2022</v>
      </c>
      <c r="D2736" s="382">
        <v>5</v>
      </c>
      <c r="E2736" s="382">
        <v>99</v>
      </c>
      <c r="F2736" s="382">
        <v>99</v>
      </c>
      <c r="G2736" s="382">
        <v>99</v>
      </c>
      <c r="H2736" s="382">
        <v>99</v>
      </c>
      <c r="I2736" s="382">
        <v>99</v>
      </c>
      <c r="J2736" s="382">
        <v>999</v>
      </c>
      <c r="K2736" s="382">
        <v>99</v>
      </c>
      <c r="L2736" s="382">
        <v>99</v>
      </c>
      <c r="M2736" s="382">
        <v>7</v>
      </c>
      <c r="N2736" s="382">
        <v>99</v>
      </c>
      <c r="O2736" s="382">
        <v>99</v>
      </c>
      <c r="P2736" s="382">
        <v>99</v>
      </c>
      <c r="Q2736" s="382"/>
      <c r="R2736" s="382">
        <v>0</v>
      </c>
    </row>
    <row r="2737" spans="1:37" s="468" customFormat="1" ht="15.6">
      <c r="A2737" s="382">
        <v>17</v>
      </c>
      <c r="B2737" s="382">
        <v>438</v>
      </c>
      <c r="C2737" s="382">
        <v>2022</v>
      </c>
      <c r="D2737" s="382">
        <v>6</v>
      </c>
      <c r="E2737" s="382">
        <v>99</v>
      </c>
      <c r="F2737" s="382">
        <v>99</v>
      </c>
      <c r="G2737" s="382">
        <v>99</v>
      </c>
      <c r="H2737" s="382">
        <v>99</v>
      </c>
      <c r="I2737" s="382">
        <v>99</v>
      </c>
      <c r="J2737" s="382">
        <v>999</v>
      </c>
      <c r="K2737" s="382">
        <v>99</v>
      </c>
      <c r="L2737" s="382">
        <v>99</v>
      </c>
      <c r="M2737" s="382">
        <v>7</v>
      </c>
      <c r="N2737" s="382">
        <v>99</v>
      </c>
      <c r="O2737" s="382">
        <v>99</v>
      </c>
      <c r="P2737" s="382">
        <v>99</v>
      </c>
      <c r="Q2737" s="382">
        <v>1</v>
      </c>
      <c r="R2737" s="382">
        <v>2</v>
      </c>
      <c r="S2737" s="468">
        <v>8</v>
      </c>
      <c r="T2737" s="468">
        <v>7</v>
      </c>
      <c r="U2737" s="468">
        <v>11.55</v>
      </c>
      <c r="V2737" s="468">
        <v>0</v>
      </c>
      <c r="W2737" s="468">
        <v>0</v>
      </c>
      <c r="X2737" s="468">
        <v>0</v>
      </c>
      <c r="Y2737" s="468">
        <v>0</v>
      </c>
      <c r="Z2737" s="468">
        <v>4.9999999999977264E-2</v>
      </c>
      <c r="AA2737" s="468">
        <v>0</v>
      </c>
      <c r="AB2737" s="468">
        <v>0</v>
      </c>
      <c r="AF2737" s="468">
        <v>0.18639328984156567</v>
      </c>
      <c r="AG2737" s="468">
        <v>0.27741749531632809</v>
      </c>
      <c r="AH2737" s="468">
        <v>0</v>
      </c>
      <c r="AI2737" s="468">
        <v>2</v>
      </c>
      <c r="AJ2737" s="468">
        <v>86.45</v>
      </c>
      <c r="AK2737" s="468">
        <v>17.878253568323125</v>
      </c>
    </row>
    <row r="2738" spans="1:37" s="468" customFormat="1" ht="15.6">
      <c r="A2738" s="382">
        <v>17</v>
      </c>
      <c r="B2738" s="382">
        <v>439</v>
      </c>
      <c r="C2738" s="382">
        <v>2022</v>
      </c>
      <c r="D2738" s="382">
        <v>7</v>
      </c>
      <c r="E2738" s="382">
        <v>99</v>
      </c>
      <c r="F2738" s="382">
        <v>99</v>
      </c>
      <c r="G2738" s="382">
        <v>99</v>
      </c>
      <c r="H2738" s="382">
        <v>99</v>
      </c>
      <c r="I2738" s="382">
        <v>99</v>
      </c>
      <c r="J2738" s="382">
        <v>999</v>
      </c>
      <c r="K2738" s="382">
        <v>99</v>
      </c>
      <c r="L2738" s="382">
        <v>99</v>
      </c>
      <c r="M2738" s="382">
        <v>7</v>
      </c>
      <c r="N2738" s="382">
        <v>99</v>
      </c>
      <c r="O2738" s="382">
        <v>99</v>
      </c>
      <c r="P2738" s="382">
        <v>99</v>
      </c>
      <c r="Q2738" s="382"/>
      <c r="R2738" s="382">
        <v>0</v>
      </c>
    </row>
    <row r="2739" spans="1:37" s="468" customFormat="1" ht="15.6">
      <c r="A2739" s="382">
        <v>17</v>
      </c>
      <c r="B2739" s="382">
        <v>440</v>
      </c>
      <c r="C2739" s="382">
        <v>2022</v>
      </c>
      <c r="D2739" s="382">
        <v>8</v>
      </c>
      <c r="E2739" s="382">
        <v>99</v>
      </c>
      <c r="F2739" s="382">
        <v>99</v>
      </c>
      <c r="G2739" s="382">
        <v>99</v>
      </c>
      <c r="H2739" s="382">
        <v>99</v>
      </c>
      <c r="I2739" s="382">
        <v>99</v>
      </c>
      <c r="J2739" s="382">
        <v>999</v>
      </c>
      <c r="K2739" s="382">
        <v>99</v>
      </c>
      <c r="L2739" s="382">
        <v>99</v>
      </c>
      <c r="M2739" s="382">
        <v>7</v>
      </c>
      <c r="N2739" s="382">
        <v>99</v>
      </c>
      <c r="O2739" s="382">
        <v>99</v>
      </c>
      <c r="P2739" s="382">
        <v>99</v>
      </c>
      <c r="Q2739" s="382">
        <v>1</v>
      </c>
      <c r="R2739" s="382">
        <v>4</v>
      </c>
      <c r="S2739" s="468">
        <v>7.5</v>
      </c>
      <c r="T2739" s="468">
        <v>7</v>
      </c>
      <c r="U2739" s="468">
        <v>13.074999999999999</v>
      </c>
      <c r="V2739" s="468">
        <v>0</v>
      </c>
      <c r="W2739" s="468">
        <v>0</v>
      </c>
      <c r="X2739" s="468">
        <v>0</v>
      </c>
      <c r="Y2739" s="468">
        <v>0</v>
      </c>
      <c r="Z2739" s="468">
        <v>1.0963005974640352</v>
      </c>
      <c r="AA2739" s="468">
        <v>0.8660254037844386</v>
      </c>
      <c r="AB2739" s="468">
        <v>0</v>
      </c>
      <c r="AC2739" s="468">
        <v>-59.246437915003789</v>
      </c>
      <c r="AF2739" s="468">
        <v>0.31080031080031079</v>
      </c>
      <c r="AG2739" s="468">
        <v>0.42140716150449598</v>
      </c>
      <c r="AH2739" s="468">
        <v>0</v>
      </c>
      <c r="AI2739" s="468">
        <v>4</v>
      </c>
      <c r="AJ2739" s="468">
        <v>90.775000000000006</v>
      </c>
      <c r="AK2739" s="468">
        <v>17.44404195050225</v>
      </c>
    </row>
    <row r="2740" spans="1:37" s="468" customFormat="1" ht="15.6">
      <c r="A2740" s="382">
        <v>17</v>
      </c>
      <c r="B2740" s="382">
        <v>441</v>
      </c>
      <c r="C2740" s="382">
        <v>2022</v>
      </c>
      <c r="D2740" s="382">
        <v>9</v>
      </c>
      <c r="E2740" s="382">
        <v>99</v>
      </c>
      <c r="F2740" s="382">
        <v>99</v>
      </c>
      <c r="G2740" s="382">
        <v>99</v>
      </c>
      <c r="H2740" s="382">
        <v>99</v>
      </c>
      <c r="I2740" s="382">
        <v>99</v>
      </c>
      <c r="J2740" s="382">
        <v>999</v>
      </c>
      <c r="K2740" s="382">
        <v>99</v>
      </c>
      <c r="L2740" s="382">
        <v>99</v>
      </c>
      <c r="M2740" s="382">
        <v>7</v>
      </c>
      <c r="N2740" s="382">
        <v>99</v>
      </c>
      <c r="O2740" s="382">
        <v>99</v>
      </c>
      <c r="P2740" s="382">
        <v>99</v>
      </c>
      <c r="Q2740" s="382"/>
      <c r="R2740" s="382">
        <v>0</v>
      </c>
    </row>
    <row r="2741" spans="1:37" s="468" customFormat="1" ht="15.6">
      <c r="A2741" s="382">
        <v>17</v>
      </c>
      <c r="B2741" s="382">
        <v>442</v>
      </c>
      <c r="C2741" s="382">
        <v>2022</v>
      </c>
      <c r="D2741" s="382">
        <v>10</v>
      </c>
      <c r="E2741" s="382">
        <v>99</v>
      </c>
      <c r="F2741" s="382">
        <v>99</v>
      </c>
      <c r="G2741" s="382">
        <v>99</v>
      </c>
      <c r="H2741" s="382">
        <v>99</v>
      </c>
      <c r="I2741" s="382">
        <v>99</v>
      </c>
      <c r="J2741" s="382">
        <v>999</v>
      </c>
      <c r="K2741" s="382">
        <v>99</v>
      </c>
      <c r="L2741" s="382">
        <v>99</v>
      </c>
      <c r="M2741" s="382">
        <v>7</v>
      </c>
      <c r="N2741" s="382">
        <v>99</v>
      </c>
      <c r="O2741" s="382">
        <v>99</v>
      </c>
      <c r="P2741" s="382">
        <v>99</v>
      </c>
      <c r="Q2741" s="382">
        <v>1</v>
      </c>
      <c r="R2741" s="382">
        <v>1</v>
      </c>
      <c r="S2741" s="468">
        <v>5</v>
      </c>
      <c r="T2741" s="468">
        <v>7</v>
      </c>
      <c r="U2741" s="468">
        <v>10.4</v>
      </c>
      <c r="V2741" s="468">
        <v>0</v>
      </c>
      <c r="W2741" s="468">
        <v>0</v>
      </c>
      <c r="X2741" s="468">
        <v>0</v>
      </c>
      <c r="Y2741" s="468">
        <v>0</v>
      </c>
      <c r="Z2741" s="468">
        <v>0</v>
      </c>
      <c r="AA2741" s="468">
        <v>0</v>
      </c>
      <c r="AB2741" s="468">
        <v>0</v>
      </c>
      <c r="AF2741" s="468">
        <v>4.8123195380173248E-2</v>
      </c>
      <c r="AG2741" s="468">
        <v>4.7786211839952943E-2</v>
      </c>
      <c r="AH2741" s="468">
        <v>0</v>
      </c>
      <c r="AI2741" s="468">
        <v>1</v>
      </c>
      <c r="AJ2741" s="468">
        <v>87.9</v>
      </c>
      <c r="AK2741" s="468">
        <v>15.313226775037425</v>
      </c>
    </row>
    <row r="2742" spans="1:37" s="468" customFormat="1" ht="15.6">
      <c r="A2742" s="382">
        <v>17</v>
      </c>
      <c r="B2742" s="382">
        <v>443</v>
      </c>
      <c r="C2742" s="382">
        <v>2022</v>
      </c>
      <c r="D2742" s="382">
        <v>11</v>
      </c>
      <c r="E2742" s="382">
        <v>99</v>
      </c>
      <c r="F2742" s="382">
        <v>99</v>
      </c>
      <c r="G2742" s="382">
        <v>99</v>
      </c>
      <c r="H2742" s="382">
        <v>99</v>
      </c>
      <c r="I2742" s="382">
        <v>99</v>
      </c>
      <c r="J2742" s="382">
        <v>999</v>
      </c>
      <c r="K2742" s="382">
        <v>99</v>
      </c>
      <c r="L2742" s="382">
        <v>99</v>
      </c>
      <c r="M2742" s="382">
        <v>7</v>
      </c>
      <c r="N2742" s="382">
        <v>99</v>
      </c>
      <c r="O2742" s="382">
        <v>99</v>
      </c>
      <c r="P2742" s="382">
        <v>99</v>
      </c>
      <c r="Q2742" s="382"/>
      <c r="R2742" s="382">
        <v>0</v>
      </c>
    </row>
    <row r="2743" spans="1:37" s="468" customFormat="1" ht="15.6">
      <c r="A2743" s="382">
        <v>17</v>
      </c>
      <c r="B2743" s="382">
        <v>444</v>
      </c>
      <c r="C2743" s="382">
        <v>2022</v>
      </c>
      <c r="D2743" s="382">
        <v>12</v>
      </c>
      <c r="E2743" s="382">
        <v>99</v>
      </c>
      <c r="F2743" s="382">
        <v>99</v>
      </c>
      <c r="G2743" s="382">
        <v>99</v>
      </c>
      <c r="H2743" s="382">
        <v>99</v>
      </c>
      <c r="I2743" s="382">
        <v>99</v>
      </c>
      <c r="J2743" s="382">
        <v>999</v>
      </c>
      <c r="K2743" s="382">
        <v>99</v>
      </c>
      <c r="L2743" s="382">
        <v>99</v>
      </c>
      <c r="M2743" s="382">
        <v>7</v>
      </c>
      <c r="N2743" s="382">
        <v>99</v>
      </c>
      <c r="O2743" s="382">
        <v>99</v>
      </c>
      <c r="P2743" s="382">
        <v>99</v>
      </c>
      <c r="Q2743" s="382"/>
      <c r="R2743" s="382">
        <v>0</v>
      </c>
    </row>
    <row r="2744" spans="1:37" s="468" customFormat="1" ht="15.6">
      <c r="A2744" s="382">
        <v>17</v>
      </c>
      <c r="B2744" s="382">
        <v>445</v>
      </c>
      <c r="C2744" s="382">
        <v>2022</v>
      </c>
      <c r="D2744" s="382">
        <v>1</v>
      </c>
      <c r="E2744" s="382">
        <v>99</v>
      </c>
      <c r="F2744" s="382">
        <v>99</v>
      </c>
      <c r="G2744" s="382">
        <v>99</v>
      </c>
      <c r="H2744" s="382">
        <v>99</v>
      </c>
      <c r="I2744" s="382">
        <v>99</v>
      </c>
      <c r="J2744" s="382">
        <v>999</v>
      </c>
      <c r="K2744" s="382">
        <v>99</v>
      </c>
      <c r="L2744" s="382">
        <v>99</v>
      </c>
      <c r="M2744" s="382">
        <v>8</v>
      </c>
      <c r="N2744" s="382">
        <v>99</v>
      </c>
      <c r="O2744" s="382">
        <v>99</v>
      </c>
      <c r="P2744" s="382">
        <v>99</v>
      </c>
      <c r="Q2744" s="382">
        <v>4</v>
      </c>
      <c r="R2744" s="382">
        <v>8</v>
      </c>
      <c r="S2744" s="468">
        <v>7.75</v>
      </c>
      <c r="T2744" s="468">
        <v>8</v>
      </c>
      <c r="U2744" s="468">
        <v>18.7</v>
      </c>
      <c r="V2744" s="468">
        <v>0</v>
      </c>
      <c r="W2744" s="468">
        <v>0</v>
      </c>
      <c r="X2744" s="468">
        <v>75</v>
      </c>
      <c r="Y2744" s="468">
        <v>25</v>
      </c>
      <c r="Z2744" s="468">
        <v>5.337368265353259</v>
      </c>
      <c r="AA2744" s="468">
        <v>0.66143782776614757</v>
      </c>
      <c r="AB2744" s="468">
        <v>0</v>
      </c>
      <c r="AC2744" s="468">
        <v>53.819220485811023</v>
      </c>
      <c r="AF2744" s="468">
        <v>3.3755274261603359</v>
      </c>
      <c r="AG2744" s="468">
        <v>6.7620709294231442</v>
      </c>
      <c r="AH2744" s="468">
        <v>0</v>
      </c>
      <c r="AI2744" s="468">
        <v>0</v>
      </c>
    </row>
    <row r="2745" spans="1:37" s="468" customFormat="1" ht="15.6">
      <c r="A2745" s="382">
        <v>17</v>
      </c>
      <c r="B2745" s="382">
        <v>446</v>
      </c>
      <c r="C2745" s="382">
        <v>2022</v>
      </c>
      <c r="D2745" s="382">
        <v>2</v>
      </c>
      <c r="E2745" s="382">
        <v>99</v>
      </c>
      <c r="F2745" s="382">
        <v>99</v>
      </c>
      <c r="G2745" s="382">
        <v>99</v>
      </c>
      <c r="H2745" s="382">
        <v>99</v>
      </c>
      <c r="I2745" s="382">
        <v>99</v>
      </c>
      <c r="J2745" s="382">
        <v>999</v>
      </c>
      <c r="K2745" s="382">
        <v>99</v>
      </c>
      <c r="L2745" s="382">
        <v>99</v>
      </c>
      <c r="M2745" s="382">
        <v>8</v>
      </c>
      <c r="N2745" s="382">
        <v>99</v>
      </c>
      <c r="O2745" s="382">
        <v>99</v>
      </c>
      <c r="P2745" s="382">
        <v>99</v>
      </c>
      <c r="Q2745" s="382">
        <v>14</v>
      </c>
      <c r="R2745" s="382">
        <v>83</v>
      </c>
      <c r="S2745" s="468">
        <v>6.5060240963855449</v>
      </c>
      <c r="T2745" s="468">
        <v>8</v>
      </c>
      <c r="U2745" s="468">
        <v>7.9927710843373472</v>
      </c>
      <c r="V2745" s="468">
        <v>0</v>
      </c>
      <c r="W2745" s="468">
        <v>0</v>
      </c>
      <c r="X2745" s="468">
        <v>4.8192771084337345</v>
      </c>
      <c r="Y2745" s="468">
        <v>0</v>
      </c>
      <c r="Z2745" s="468">
        <v>2.6995663700216497</v>
      </c>
      <c r="AA2745" s="468">
        <v>1.1961131225051449</v>
      </c>
      <c r="AB2745" s="468">
        <v>0</v>
      </c>
      <c r="AC2745" s="468">
        <v>45.970485706309184</v>
      </c>
      <c r="AF2745" s="468">
        <v>6.4043209876543212</v>
      </c>
      <c r="AG2745" s="468">
        <v>7.4128702803571231</v>
      </c>
      <c r="AH2745" s="468">
        <v>1.2048192771084336</v>
      </c>
      <c r="AI2745" s="468">
        <v>0</v>
      </c>
    </row>
    <row r="2746" spans="1:37" s="468" customFormat="1" ht="15.6">
      <c r="A2746" s="382">
        <v>17</v>
      </c>
      <c r="B2746" s="382">
        <v>447</v>
      </c>
      <c r="C2746" s="382">
        <v>2022</v>
      </c>
      <c r="D2746" s="382">
        <v>3</v>
      </c>
      <c r="E2746" s="382">
        <v>99</v>
      </c>
      <c r="F2746" s="382">
        <v>99</v>
      </c>
      <c r="G2746" s="382">
        <v>99</v>
      </c>
      <c r="H2746" s="382">
        <v>99</v>
      </c>
      <c r="I2746" s="382">
        <v>99</v>
      </c>
      <c r="J2746" s="382">
        <v>999</v>
      </c>
      <c r="K2746" s="382">
        <v>99</v>
      </c>
      <c r="L2746" s="382">
        <v>99</v>
      </c>
      <c r="M2746" s="382">
        <v>8</v>
      </c>
      <c r="N2746" s="382">
        <v>99</v>
      </c>
      <c r="O2746" s="382">
        <v>99</v>
      </c>
      <c r="P2746" s="382">
        <v>99</v>
      </c>
      <c r="Q2746" s="382">
        <v>34</v>
      </c>
      <c r="R2746" s="382">
        <v>391</v>
      </c>
      <c r="S2746" s="468">
        <v>5.7877237851662402</v>
      </c>
      <c r="T2746" s="468">
        <v>8</v>
      </c>
      <c r="U2746" s="468">
        <v>7.5557544757033215</v>
      </c>
      <c r="V2746" s="468">
        <v>0</v>
      </c>
      <c r="W2746" s="468">
        <v>0</v>
      </c>
      <c r="X2746" s="468">
        <v>1.7902813299232736</v>
      </c>
      <c r="Y2746" s="468">
        <v>0.25575447570332477</v>
      </c>
      <c r="Z2746" s="468">
        <v>2.3358128934530882</v>
      </c>
      <c r="AA2746" s="468">
        <v>0.83003262218083762</v>
      </c>
      <c r="AB2746" s="468">
        <v>0</v>
      </c>
      <c r="AC2746" s="468">
        <v>34.815679333337677</v>
      </c>
      <c r="AF2746" s="468">
        <v>11.098495600340621</v>
      </c>
      <c r="AG2746" s="468">
        <v>13.038086411580377</v>
      </c>
      <c r="AH2746" s="468">
        <v>0</v>
      </c>
      <c r="AI2746" s="468">
        <v>0</v>
      </c>
    </row>
    <row r="2747" spans="1:37" s="468" customFormat="1" ht="15.6">
      <c r="A2747" s="382">
        <v>17</v>
      </c>
      <c r="B2747" s="382">
        <v>448</v>
      </c>
      <c r="C2747" s="382">
        <v>2022</v>
      </c>
      <c r="D2747" s="382">
        <v>4</v>
      </c>
      <c r="E2747" s="382">
        <v>99</v>
      </c>
      <c r="F2747" s="382">
        <v>99</v>
      </c>
      <c r="G2747" s="382">
        <v>99</v>
      </c>
      <c r="H2747" s="382">
        <v>99</v>
      </c>
      <c r="I2747" s="382">
        <v>99</v>
      </c>
      <c r="J2747" s="382">
        <v>999</v>
      </c>
      <c r="K2747" s="382">
        <v>99</v>
      </c>
      <c r="L2747" s="382">
        <v>99</v>
      </c>
      <c r="M2747" s="382">
        <v>8</v>
      </c>
      <c r="N2747" s="382">
        <v>99</v>
      </c>
      <c r="O2747" s="382">
        <v>99</v>
      </c>
      <c r="P2747" s="382">
        <v>99</v>
      </c>
      <c r="Q2747" s="382">
        <v>19</v>
      </c>
      <c r="R2747" s="382">
        <v>123</v>
      </c>
      <c r="S2747" s="468">
        <v>5.9105691056910548</v>
      </c>
      <c r="T2747" s="468">
        <v>8</v>
      </c>
      <c r="U2747" s="468">
        <v>8.1577235772357692</v>
      </c>
      <c r="V2747" s="468">
        <v>0</v>
      </c>
      <c r="W2747" s="468">
        <v>0</v>
      </c>
      <c r="X2747" s="468">
        <v>0</v>
      </c>
      <c r="Y2747" s="468">
        <v>0</v>
      </c>
      <c r="Z2747" s="468">
        <v>2.02801549560643</v>
      </c>
      <c r="AA2747" s="468">
        <v>0.97119597782230593</v>
      </c>
      <c r="AB2747" s="468">
        <v>0</v>
      </c>
      <c r="AC2747" s="468">
        <v>19.580116755746936</v>
      </c>
      <c r="AF2747" s="468">
        <v>4.0327868852459012</v>
      </c>
      <c r="AG2747" s="468">
        <v>4.9824467319141776</v>
      </c>
      <c r="AH2747" s="468">
        <v>0</v>
      </c>
      <c r="AI2747" s="468">
        <v>0</v>
      </c>
    </row>
    <row r="2748" spans="1:37" s="468" customFormat="1" ht="15.6">
      <c r="A2748" s="382">
        <v>17</v>
      </c>
      <c r="B2748" s="382">
        <v>449</v>
      </c>
      <c r="C2748" s="382">
        <v>2022</v>
      </c>
      <c r="D2748" s="382">
        <v>5</v>
      </c>
      <c r="E2748" s="382">
        <v>99</v>
      </c>
      <c r="F2748" s="382">
        <v>99</v>
      </c>
      <c r="G2748" s="382">
        <v>99</v>
      </c>
      <c r="H2748" s="382">
        <v>99</v>
      </c>
      <c r="I2748" s="382">
        <v>99</v>
      </c>
      <c r="J2748" s="382">
        <v>999</v>
      </c>
      <c r="K2748" s="382">
        <v>99</v>
      </c>
      <c r="L2748" s="382">
        <v>99</v>
      </c>
      <c r="M2748" s="382">
        <v>8</v>
      </c>
      <c r="N2748" s="382">
        <v>99</v>
      </c>
      <c r="O2748" s="382">
        <v>99</v>
      </c>
      <c r="P2748" s="382">
        <v>99</v>
      </c>
      <c r="Q2748" s="382">
        <v>18</v>
      </c>
      <c r="R2748" s="382">
        <v>83</v>
      </c>
      <c r="S2748" s="468">
        <v>6.072289156626506</v>
      </c>
      <c r="T2748" s="468">
        <v>8</v>
      </c>
      <c r="U2748" s="468">
        <v>8.1915662650602439</v>
      </c>
      <c r="V2748" s="468">
        <v>0</v>
      </c>
      <c r="W2748" s="468">
        <v>0</v>
      </c>
      <c r="X2748" s="468">
        <v>0</v>
      </c>
      <c r="Y2748" s="468">
        <v>0</v>
      </c>
      <c r="Z2748" s="468">
        <v>2.2462930544728046</v>
      </c>
      <c r="AA2748" s="468">
        <v>1.0153417435265228</v>
      </c>
      <c r="AB2748" s="468">
        <v>0</v>
      </c>
      <c r="AC2748" s="468">
        <v>37.744106284177192</v>
      </c>
      <c r="AF2748" s="468">
        <v>5.393112410656272</v>
      </c>
      <c r="AG2748" s="468">
        <v>6.3208292660251955</v>
      </c>
      <c r="AH2748" s="468">
        <v>0</v>
      </c>
      <c r="AI2748" s="468">
        <v>1</v>
      </c>
      <c r="AJ2748" s="468">
        <v>90.8</v>
      </c>
      <c r="AK2748" s="468">
        <v>15.762476849997562</v>
      </c>
    </row>
    <row r="2749" spans="1:37" s="468" customFormat="1" ht="15.6">
      <c r="A2749" s="382">
        <v>17</v>
      </c>
      <c r="B2749" s="382">
        <v>450</v>
      </c>
      <c r="C2749" s="382">
        <v>2022</v>
      </c>
      <c r="D2749" s="382">
        <v>6</v>
      </c>
      <c r="E2749" s="382">
        <v>99</v>
      </c>
      <c r="F2749" s="382">
        <v>99</v>
      </c>
      <c r="G2749" s="382">
        <v>99</v>
      </c>
      <c r="H2749" s="382">
        <v>99</v>
      </c>
      <c r="I2749" s="382">
        <v>99</v>
      </c>
      <c r="J2749" s="382">
        <v>999</v>
      </c>
      <c r="K2749" s="382">
        <v>99</v>
      </c>
      <c r="L2749" s="382">
        <v>99</v>
      </c>
      <c r="M2749" s="382">
        <v>8</v>
      </c>
      <c r="N2749" s="382">
        <v>99</v>
      </c>
      <c r="O2749" s="382">
        <v>99</v>
      </c>
      <c r="P2749" s="382">
        <v>99</v>
      </c>
      <c r="Q2749" s="382">
        <v>10</v>
      </c>
      <c r="R2749" s="382">
        <v>44</v>
      </c>
      <c r="S2749" s="468">
        <v>5.5909090909090899</v>
      </c>
      <c r="T2749" s="468">
        <v>8</v>
      </c>
      <c r="U2749" s="468">
        <v>8.1295454545454522</v>
      </c>
      <c r="V2749" s="468">
        <v>0</v>
      </c>
      <c r="W2749" s="468">
        <v>0</v>
      </c>
      <c r="X2749" s="468">
        <v>0</v>
      </c>
      <c r="Y2749" s="468">
        <v>0</v>
      </c>
      <c r="Z2749" s="468">
        <v>2.2892614475429887</v>
      </c>
      <c r="AA2749" s="468">
        <v>0.93706946036765115</v>
      </c>
      <c r="AB2749" s="468">
        <v>0</v>
      </c>
      <c r="AC2749" s="468">
        <v>17.832456609998022</v>
      </c>
      <c r="AF2749" s="468">
        <v>4.1006523765144465</v>
      </c>
      <c r="AG2749" s="468">
        <v>4.2957678820195051</v>
      </c>
      <c r="AH2749" s="468">
        <v>0</v>
      </c>
      <c r="AI2749" s="468">
        <v>0</v>
      </c>
    </row>
    <row r="2750" spans="1:37" s="468" customFormat="1" ht="15.6">
      <c r="A2750" s="382">
        <v>17</v>
      </c>
      <c r="B2750" s="382">
        <v>451</v>
      </c>
      <c r="C2750" s="382">
        <v>2022</v>
      </c>
      <c r="D2750" s="382">
        <v>7</v>
      </c>
      <c r="E2750" s="382">
        <v>99</v>
      </c>
      <c r="F2750" s="382">
        <v>99</v>
      </c>
      <c r="G2750" s="382">
        <v>99</v>
      </c>
      <c r="H2750" s="382">
        <v>99</v>
      </c>
      <c r="I2750" s="382">
        <v>99</v>
      </c>
      <c r="J2750" s="382">
        <v>999</v>
      </c>
      <c r="K2750" s="382">
        <v>99</v>
      </c>
      <c r="L2750" s="382">
        <v>99</v>
      </c>
      <c r="M2750" s="382">
        <v>8</v>
      </c>
      <c r="N2750" s="382">
        <v>99</v>
      </c>
      <c r="O2750" s="382">
        <v>99</v>
      </c>
      <c r="P2750" s="382">
        <v>99</v>
      </c>
      <c r="Q2750" s="382">
        <v>3</v>
      </c>
      <c r="R2750" s="382">
        <v>6</v>
      </c>
      <c r="S2750" s="468">
        <v>6.166666666666667</v>
      </c>
      <c r="T2750" s="468">
        <v>8</v>
      </c>
      <c r="U2750" s="468">
        <v>13.366666666666671</v>
      </c>
      <c r="V2750" s="468">
        <v>0</v>
      </c>
      <c r="W2750" s="468">
        <v>0</v>
      </c>
      <c r="X2750" s="468">
        <v>16.666666666666671</v>
      </c>
      <c r="Y2750" s="468">
        <v>0</v>
      </c>
      <c r="Z2750" s="468">
        <v>4.2200579248262571</v>
      </c>
      <c r="AA2750" s="468">
        <v>0.89752746785574877</v>
      </c>
      <c r="AB2750" s="468">
        <v>0</v>
      </c>
      <c r="AC2750" s="468">
        <v>80.232192537206743</v>
      </c>
      <c r="AF2750" s="468">
        <v>4.7244094488188972</v>
      </c>
      <c r="AG2750" s="468">
        <v>6.8617385352498284</v>
      </c>
      <c r="AH2750" s="468">
        <v>0</v>
      </c>
      <c r="AI2750" s="468">
        <v>0</v>
      </c>
    </row>
    <row r="2751" spans="1:37" s="468" customFormat="1" ht="15.6">
      <c r="A2751" s="382">
        <v>17</v>
      </c>
      <c r="B2751" s="382">
        <v>452</v>
      </c>
      <c r="C2751" s="382">
        <v>2022</v>
      </c>
      <c r="D2751" s="382">
        <v>8</v>
      </c>
      <c r="E2751" s="382">
        <v>99</v>
      </c>
      <c r="F2751" s="382">
        <v>99</v>
      </c>
      <c r="G2751" s="382">
        <v>99</v>
      </c>
      <c r="H2751" s="382">
        <v>99</v>
      </c>
      <c r="I2751" s="382">
        <v>99</v>
      </c>
      <c r="J2751" s="382">
        <v>999</v>
      </c>
      <c r="K2751" s="382">
        <v>99</v>
      </c>
      <c r="L2751" s="382">
        <v>99</v>
      </c>
      <c r="M2751" s="382">
        <v>8</v>
      </c>
      <c r="N2751" s="382">
        <v>99</v>
      </c>
      <c r="O2751" s="382">
        <v>99</v>
      </c>
      <c r="P2751" s="382">
        <v>99</v>
      </c>
      <c r="Q2751" s="382">
        <v>11</v>
      </c>
      <c r="R2751" s="382">
        <v>33</v>
      </c>
      <c r="S2751" s="468">
        <v>6</v>
      </c>
      <c r="T2751" s="468">
        <v>8</v>
      </c>
      <c r="U2751" s="468">
        <v>12.56666666666667</v>
      </c>
      <c r="V2751" s="468">
        <v>0</v>
      </c>
      <c r="W2751" s="468">
        <v>0</v>
      </c>
      <c r="X2751" s="468">
        <v>3.0303030303030303</v>
      </c>
      <c r="Y2751" s="468">
        <v>0</v>
      </c>
      <c r="Z2751" s="468">
        <v>2.2177885062795859</v>
      </c>
      <c r="AA2751" s="468">
        <v>0.88762536459859487</v>
      </c>
      <c r="AB2751" s="468">
        <v>0</v>
      </c>
      <c r="AC2751" s="468">
        <v>-19.857562492651272</v>
      </c>
      <c r="AF2751" s="468">
        <v>2.5641025641025639</v>
      </c>
      <c r="AG2751" s="468">
        <v>3.3414445482966455</v>
      </c>
      <c r="AH2751" s="468">
        <v>0</v>
      </c>
      <c r="AI2751" s="468">
        <v>2</v>
      </c>
      <c r="AJ2751" s="468">
        <v>93.4</v>
      </c>
      <c r="AK2751" s="468">
        <v>16.640086153927243</v>
      </c>
    </row>
    <row r="2752" spans="1:37" s="468" customFormat="1" ht="15.6">
      <c r="A2752" s="382">
        <v>17</v>
      </c>
      <c r="B2752" s="382">
        <v>453</v>
      </c>
      <c r="C2752" s="382">
        <v>2022</v>
      </c>
      <c r="D2752" s="382">
        <v>9</v>
      </c>
      <c r="E2752" s="382">
        <v>99</v>
      </c>
      <c r="F2752" s="382">
        <v>99</v>
      </c>
      <c r="G2752" s="382">
        <v>99</v>
      </c>
      <c r="H2752" s="382">
        <v>99</v>
      </c>
      <c r="I2752" s="382">
        <v>99</v>
      </c>
      <c r="J2752" s="382">
        <v>999</v>
      </c>
      <c r="K2752" s="382">
        <v>99</v>
      </c>
      <c r="L2752" s="382">
        <v>99</v>
      </c>
      <c r="M2752" s="382">
        <v>8</v>
      </c>
      <c r="N2752" s="382">
        <v>99</v>
      </c>
      <c r="O2752" s="382">
        <v>99</v>
      </c>
      <c r="P2752" s="382">
        <v>99</v>
      </c>
      <c r="Q2752" s="382">
        <v>27</v>
      </c>
      <c r="R2752" s="382">
        <v>85</v>
      </c>
      <c r="S2752" s="468">
        <v>6.776470588235294</v>
      </c>
      <c r="T2752" s="468">
        <v>8</v>
      </c>
      <c r="U2752" s="468">
        <v>13.24</v>
      </c>
      <c r="V2752" s="468">
        <v>0</v>
      </c>
      <c r="W2752" s="468">
        <v>0</v>
      </c>
      <c r="X2752" s="468">
        <v>14.117647058823531</v>
      </c>
      <c r="Y2752" s="468">
        <v>0</v>
      </c>
      <c r="Z2752" s="468">
        <v>2.8515506617401303</v>
      </c>
      <c r="AA2752" s="468">
        <v>1.6899458438119559</v>
      </c>
      <c r="AB2752" s="468">
        <v>0</v>
      </c>
      <c r="AC2752" s="468">
        <v>-3.4764595804640321</v>
      </c>
      <c r="AF2752" s="468">
        <v>4.8766494549627089</v>
      </c>
      <c r="AG2752" s="468">
        <v>6.4132664691132879</v>
      </c>
      <c r="AH2752" s="468">
        <v>4.7058823529411757</v>
      </c>
      <c r="AI2752" s="468">
        <v>0</v>
      </c>
    </row>
    <row r="2753" spans="1:35" s="468" customFormat="1" ht="15.6">
      <c r="A2753" s="382">
        <v>17</v>
      </c>
      <c r="B2753" s="382">
        <v>454</v>
      </c>
      <c r="C2753" s="382">
        <v>2022</v>
      </c>
      <c r="D2753" s="382">
        <v>10</v>
      </c>
      <c r="E2753" s="382">
        <v>99</v>
      </c>
      <c r="F2753" s="382">
        <v>99</v>
      </c>
      <c r="G2753" s="382">
        <v>99</v>
      </c>
      <c r="H2753" s="382">
        <v>99</v>
      </c>
      <c r="I2753" s="382">
        <v>99</v>
      </c>
      <c r="J2753" s="382">
        <v>999</v>
      </c>
      <c r="K2753" s="382">
        <v>99</v>
      </c>
      <c r="L2753" s="382">
        <v>99</v>
      </c>
      <c r="M2753" s="382">
        <v>8</v>
      </c>
      <c r="N2753" s="382">
        <v>99</v>
      </c>
      <c r="O2753" s="382">
        <v>99</v>
      </c>
      <c r="P2753" s="382">
        <v>99</v>
      </c>
      <c r="Q2753" s="382">
        <v>48</v>
      </c>
      <c r="R2753" s="382">
        <v>163</v>
      </c>
      <c r="S2753" s="468">
        <v>6.5460122699386476</v>
      </c>
      <c r="T2753" s="468">
        <v>8</v>
      </c>
      <c r="U2753" s="468">
        <v>12.91226993865031</v>
      </c>
      <c r="V2753" s="468">
        <v>0</v>
      </c>
      <c r="W2753" s="468">
        <v>0</v>
      </c>
      <c r="X2753" s="468">
        <v>13.496932515337422</v>
      </c>
      <c r="Y2753" s="468">
        <v>0</v>
      </c>
      <c r="Z2753" s="468">
        <v>2.8415793803773703</v>
      </c>
      <c r="AA2753" s="468">
        <v>1.453586442514418</v>
      </c>
      <c r="AB2753" s="468">
        <v>0</v>
      </c>
      <c r="AC2753" s="468">
        <v>34.519362507791669</v>
      </c>
      <c r="AF2753" s="468">
        <v>7.8440808469682368</v>
      </c>
      <c r="AG2753" s="468">
        <v>9.6707346211104763</v>
      </c>
      <c r="AH2753" s="468">
        <v>4.2944785276073603</v>
      </c>
      <c r="AI2753" s="468">
        <v>0</v>
      </c>
    </row>
    <row r="2754" spans="1:35" s="468" customFormat="1" ht="15.6">
      <c r="A2754" s="382">
        <v>17</v>
      </c>
      <c r="B2754" s="382">
        <v>455</v>
      </c>
      <c r="C2754" s="382">
        <v>2022</v>
      </c>
      <c r="D2754" s="382">
        <v>11</v>
      </c>
      <c r="E2754" s="382">
        <v>99</v>
      </c>
      <c r="F2754" s="382">
        <v>99</v>
      </c>
      <c r="G2754" s="382">
        <v>99</v>
      </c>
      <c r="H2754" s="382">
        <v>99</v>
      </c>
      <c r="I2754" s="382">
        <v>99</v>
      </c>
      <c r="J2754" s="382">
        <v>999</v>
      </c>
      <c r="K2754" s="382">
        <v>99</v>
      </c>
      <c r="L2754" s="382">
        <v>99</v>
      </c>
      <c r="M2754" s="382">
        <v>8</v>
      </c>
      <c r="N2754" s="382">
        <v>99</v>
      </c>
      <c r="O2754" s="382">
        <v>99</v>
      </c>
      <c r="P2754" s="382">
        <v>99</v>
      </c>
      <c r="Q2754" s="382">
        <v>25</v>
      </c>
      <c r="R2754" s="382">
        <v>92</v>
      </c>
      <c r="S2754" s="468">
        <v>6.1956521739130448</v>
      </c>
      <c r="T2754" s="468">
        <v>8</v>
      </c>
      <c r="U2754" s="468">
        <v>13.185869565217388</v>
      </c>
      <c r="V2754" s="468">
        <v>0</v>
      </c>
      <c r="W2754" s="468">
        <v>0</v>
      </c>
      <c r="X2754" s="468">
        <v>17.391304347826086</v>
      </c>
      <c r="Y2754" s="468">
        <v>2.1739130434782608</v>
      </c>
      <c r="Z2754" s="468">
        <v>3.625261055719605</v>
      </c>
      <c r="AA2754" s="468">
        <v>1.2090162227377663</v>
      </c>
      <c r="AB2754" s="468">
        <v>0</v>
      </c>
      <c r="AC2754" s="468">
        <v>39.022896854601193</v>
      </c>
      <c r="AF2754" s="468">
        <v>9.1908091908091905</v>
      </c>
      <c r="AG2754" s="468">
        <v>11.416767053154649</v>
      </c>
      <c r="AH2754" s="468">
        <v>3.2608695652173911</v>
      </c>
      <c r="AI2754" s="468">
        <v>0</v>
      </c>
    </row>
    <row r="2755" spans="1:35" s="468" customFormat="1" ht="15.6">
      <c r="A2755" s="382">
        <v>17</v>
      </c>
      <c r="B2755" s="382">
        <v>456</v>
      </c>
      <c r="C2755" s="382">
        <v>2022</v>
      </c>
      <c r="D2755" s="382">
        <v>12</v>
      </c>
      <c r="E2755" s="382">
        <v>99</v>
      </c>
      <c r="F2755" s="382">
        <v>99</v>
      </c>
      <c r="G2755" s="382">
        <v>99</v>
      </c>
      <c r="H2755" s="382">
        <v>99</v>
      </c>
      <c r="I2755" s="382">
        <v>99</v>
      </c>
      <c r="J2755" s="382">
        <v>999</v>
      </c>
      <c r="K2755" s="382">
        <v>99</v>
      </c>
      <c r="L2755" s="382">
        <v>99</v>
      </c>
      <c r="M2755" s="382">
        <v>8</v>
      </c>
      <c r="N2755" s="382">
        <v>99</v>
      </c>
      <c r="O2755" s="382">
        <v>99</v>
      </c>
      <c r="P2755" s="382">
        <v>99</v>
      </c>
      <c r="Q2755" s="382">
        <v>9</v>
      </c>
      <c r="R2755" s="382">
        <v>16</v>
      </c>
      <c r="S2755" s="468">
        <v>6.625</v>
      </c>
      <c r="T2755" s="468">
        <v>8</v>
      </c>
      <c r="U2755" s="468">
        <v>13.331250000000001</v>
      </c>
      <c r="V2755" s="468">
        <v>0</v>
      </c>
      <c r="W2755" s="468">
        <v>0</v>
      </c>
      <c r="X2755" s="468">
        <v>12.5</v>
      </c>
      <c r="Y2755" s="468">
        <v>0</v>
      </c>
      <c r="Z2755" s="468">
        <v>2.8248271517917658</v>
      </c>
      <c r="AA2755" s="468">
        <v>1.2686114456365278</v>
      </c>
      <c r="AB2755" s="468">
        <v>0</v>
      </c>
      <c r="AC2755" s="468">
        <v>50.730122302216714</v>
      </c>
      <c r="AF2755" s="468">
        <v>9.0909090909090917</v>
      </c>
      <c r="AG2755" s="468">
        <v>12.262849258364952</v>
      </c>
      <c r="AH2755" s="468">
        <v>6.25</v>
      </c>
      <c r="AI2755" s="468">
        <v>0</v>
      </c>
    </row>
    <row r="2756" spans="1:35" s="468" customFormat="1" ht="15.6">
      <c r="A2756" s="382">
        <v>17</v>
      </c>
      <c r="B2756" s="382">
        <v>457</v>
      </c>
      <c r="C2756" s="382">
        <v>2022</v>
      </c>
      <c r="D2756" s="382">
        <v>1</v>
      </c>
      <c r="E2756" s="382">
        <v>99</v>
      </c>
      <c r="F2756" s="382">
        <v>99</v>
      </c>
      <c r="G2756" s="382">
        <v>99</v>
      </c>
      <c r="H2756" s="382">
        <v>99</v>
      </c>
      <c r="I2756" s="382">
        <v>99</v>
      </c>
      <c r="J2756" s="382">
        <v>999</v>
      </c>
      <c r="K2756" s="382">
        <v>99</v>
      </c>
      <c r="L2756" s="382">
        <v>99</v>
      </c>
      <c r="M2756" s="382">
        <v>9</v>
      </c>
      <c r="N2756" s="382">
        <v>99</v>
      </c>
      <c r="O2756" s="382">
        <v>99</v>
      </c>
      <c r="P2756" s="382">
        <v>99</v>
      </c>
      <c r="Q2756" s="382"/>
      <c r="R2756" s="382">
        <v>0</v>
      </c>
    </row>
    <row r="2757" spans="1:35" s="468" customFormat="1" ht="15.6">
      <c r="A2757" s="382">
        <v>17</v>
      </c>
      <c r="B2757" s="382">
        <v>458</v>
      </c>
      <c r="C2757" s="382">
        <v>2022</v>
      </c>
      <c r="D2757" s="382">
        <v>2</v>
      </c>
      <c r="E2757" s="382">
        <v>99</v>
      </c>
      <c r="F2757" s="382">
        <v>99</v>
      </c>
      <c r="G2757" s="382">
        <v>99</v>
      </c>
      <c r="H2757" s="382">
        <v>99</v>
      </c>
      <c r="I2757" s="382">
        <v>99</v>
      </c>
      <c r="J2757" s="382">
        <v>999</v>
      </c>
      <c r="K2757" s="382">
        <v>99</v>
      </c>
      <c r="L2757" s="382">
        <v>99</v>
      </c>
      <c r="M2757" s="382">
        <v>9</v>
      </c>
      <c r="N2757" s="382">
        <v>99</v>
      </c>
      <c r="O2757" s="382">
        <v>99</v>
      </c>
      <c r="P2757" s="382">
        <v>99</v>
      </c>
      <c r="Q2757" s="382"/>
      <c r="R2757" s="382">
        <v>0</v>
      </c>
    </row>
    <row r="2758" spans="1:35" s="468" customFormat="1" ht="15.6">
      <c r="A2758" s="382">
        <v>17</v>
      </c>
      <c r="B2758" s="382">
        <v>459</v>
      </c>
      <c r="C2758" s="382">
        <v>2022</v>
      </c>
      <c r="D2758" s="382">
        <v>3</v>
      </c>
      <c r="E2758" s="382">
        <v>99</v>
      </c>
      <c r="F2758" s="382">
        <v>99</v>
      </c>
      <c r="G2758" s="382">
        <v>99</v>
      </c>
      <c r="H2758" s="382">
        <v>99</v>
      </c>
      <c r="I2758" s="382">
        <v>99</v>
      </c>
      <c r="J2758" s="382">
        <v>999</v>
      </c>
      <c r="K2758" s="382">
        <v>99</v>
      </c>
      <c r="L2758" s="382">
        <v>99</v>
      </c>
      <c r="M2758" s="382">
        <v>9</v>
      </c>
      <c r="N2758" s="382">
        <v>99</v>
      </c>
      <c r="O2758" s="382">
        <v>99</v>
      </c>
      <c r="P2758" s="382">
        <v>99</v>
      </c>
      <c r="Q2758" s="382"/>
      <c r="R2758" s="382">
        <v>0</v>
      </c>
    </row>
    <row r="2759" spans="1:35" s="468" customFormat="1" ht="15.6">
      <c r="A2759" s="382">
        <v>17</v>
      </c>
      <c r="B2759" s="382">
        <v>460</v>
      </c>
      <c r="C2759" s="382">
        <v>2022</v>
      </c>
      <c r="D2759" s="382">
        <v>4</v>
      </c>
      <c r="E2759" s="382">
        <v>99</v>
      </c>
      <c r="F2759" s="382">
        <v>99</v>
      </c>
      <c r="G2759" s="382">
        <v>99</v>
      </c>
      <c r="H2759" s="382">
        <v>99</v>
      </c>
      <c r="I2759" s="382">
        <v>99</v>
      </c>
      <c r="J2759" s="382">
        <v>999</v>
      </c>
      <c r="K2759" s="382">
        <v>99</v>
      </c>
      <c r="L2759" s="382">
        <v>99</v>
      </c>
      <c r="M2759" s="382">
        <v>9</v>
      </c>
      <c r="N2759" s="382">
        <v>99</v>
      </c>
      <c r="O2759" s="382">
        <v>99</v>
      </c>
      <c r="P2759" s="382">
        <v>99</v>
      </c>
      <c r="Q2759" s="382"/>
      <c r="R2759" s="382">
        <v>0</v>
      </c>
    </row>
    <row r="2760" spans="1:35" s="468" customFormat="1" ht="15.6">
      <c r="A2760" s="382">
        <v>17</v>
      </c>
      <c r="B2760" s="382">
        <v>461</v>
      </c>
      <c r="C2760" s="382">
        <v>2022</v>
      </c>
      <c r="D2760" s="382">
        <v>5</v>
      </c>
      <c r="E2760" s="382">
        <v>99</v>
      </c>
      <c r="F2760" s="382">
        <v>99</v>
      </c>
      <c r="G2760" s="382">
        <v>99</v>
      </c>
      <c r="H2760" s="382">
        <v>99</v>
      </c>
      <c r="I2760" s="382">
        <v>99</v>
      </c>
      <c r="J2760" s="382">
        <v>999</v>
      </c>
      <c r="K2760" s="382">
        <v>99</v>
      </c>
      <c r="L2760" s="382">
        <v>99</v>
      </c>
      <c r="M2760" s="382">
        <v>9</v>
      </c>
      <c r="N2760" s="382">
        <v>99</v>
      </c>
      <c r="O2760" s="382">
        <v>99</v>
      </c>
      <c r="P2760" s="382">
        <v>99</v>
      </c>
      <c r="Q2760" s="382"/>
      <c r="R2760" s="382">
        <v>0</v>
      </c>
    </row>
    <row r="2761" spans="1:35" s="468" customFormat="1" ht="15.6">
      <c r="A2761" s="382">
        <v>17</v>
      </c>
      <c r="B2761" s="382">
        <v>462</v>
      </c>
      <c r="C2761" s="382">
        <v>2022</v>
      </c>
      <c r="D2761" s="382">
        <v>6</v>
      </c>
      <c r="E2761" s="382">
        <v>99</v>
      </c>
      <c r="F2761" s="382">
        <v>99</v>
      </c>
      <c r="G2761" s="382">
        <v>99</v>
      </c>
      <c r="H2761" s="382">
        <v>99</v>
      </c>
      <c r="I2761" s="382">
        <v>99</v>
      </c>
      <c r="J2761" s="382">
        <v>999</v>
      </c>
      <c r="K2761" s="382">
        <v>99</v>
      </c>
      <c r="L2761" s="382">
        <v>99</v>
      </c>
      <c r="M2761" s="382">
        <v>9</v>
      </c>
      <c r="N2761" s="382">
        <v>99</v>
      </c>
      <c r="O2761" s="382">
        <v>99</v>
      </c>
      <c r="P2761" s="382">
        <v>99</v>
      </c>
      <c r="Q2761" s="382"/>
      <c r="R2761" s="382">
        <v>0</v>
      </c>
    </row>
    <row r="2762" spans="1:35" s="468" customFormat="1" ht="15.6">
      <c r="A2762" s="382">
        <v>17</v>
      </c>
      <c r="B2762" s="382">
        <v>463</v>
      </c>
      <c r="C2762" s="382">
        <v>2022</v>
      </c>
      <c r="D2762" s="382">
        <v>7</v>
      </c>
      <c r="E2762" s="382">
        <v>99</v>
      </c>
      <c r="F2762" s="382">
        <v>99</v>
      </c>
      <c r="G2762" s="382">
        <v>99</v>
      </c>
      <c r="H2762" s="382">
        <v>99</v>
      </c>
      <c r="I2762" s="382">
        <v>99</v>
      </c>
      <c r="J2762" s="382">
        <v>999</v>
      </c>
      <c r="K2762" s="382">
        <v>99</v>
      </c>
      <c r="L2762" s="382">
        <v>99</v>
      </c>
      <c r="M2762" s="382">
        <v>9</v>
      </c>
      <c r="N2762" s="382">
        <v>99</v>
      </c>
      <c r="O2762" s="382">
        <v>99</v>
      </c>
      <c r="P2762" s="382">
        <v>99</v>
      </c>
      <c r="Q2762" s="382"/>
      <c r="R2762" s="382">
        <v>0</v>
      </c>
    </row>
    <row r="2763" spans="1:35" s="468" customFormat="1" ht="15.6">
      <c r="A2763" s="382">
        <v>17</v>
      </c>
      <c r="B2763" s="382">
        <v>464</v>
      </c>
      <c r="C2763" s="382">
        <v>2022</v>
      </c>
      <c r="D2763" s="382">
        <v>8</v>
      </c>
      <c r="E2763" s="382">
        <v>99</v>
      </c>
      <c r="F2763" s="382">
        <v>99</v>
      </c>
      <c r="G2763" s="382">
        <v>99</v>
      </c>
      <c r="H2763" s="382">
        <v>99</v>
      </c>
      <c r="I2763" s="382">
        <v>99</v>
      </c>
      <c r="J2763" s="382">
        <v>999</v>
      </c>
      <c r="K2763" s="382">
        <v>99</v>
      </c>
      <c r="L2763" s="382">
        <v>99</v>
      </c>
      <c r="M2763" s="382">
        <v>9</v>
      </c>
      <c r="N2763" s="382">
        <v>99</v>
      </c>
      <c r="O2763" s="382">
        <v>99</v>
      </c>
      <c r="P2763" s="382">
        <v>99</v>
      </c>
      <c r="Q2763" s="382"/>
      <c r="R2763" s="382">
        <v>0</v>
      </c>
    </row>
    <row r="2764" spans="1:35" s="468" customFormat="1" ht="15.6">
      <c r="A2764" s="382">
        <v>17</v>
      </c>
      <c r="B2764" s="382">
        <v>465</v>
      </c>
      <c r="C2764" s="382">
        <v>2022</v>
      </c>
      <c r="D2764" s="382">
        <v>9</v>
      </c>
      <c r="E2764" s="382">
        <v>99</v>
      </c>
      <c r="F2764" s="382">
        <v>99</v>
      </c>
      <c r="G2764" s="382">
        <v>99</v>
      </c>
      <c r="H2764" s="382">
        <v>99</v>
      </c>
      <c r="I2764" s="382">
        <v>99</v>
      </c>
      <c r="J2764" s="382">
        <v>999</v>
      </c>
      <c r="K2764" s="382">
        <v>99</v>
      </c>
      <c r="L2764" s="382">
        <v>99</v>
      </c>
      <c r="M2764" s="382">
        <v>9</v>
      </c>
      <c r="N2764" s="382">
        <v>99</v>
      </c>
      <c r="O2764" s="382">
        <v>99</v>
      </c>
      <c r="P2764" s="382">
        <v>99</v>
      </c>
      <c r="Q2764" s="382"/>
      <c r="R2764" s="382">
        <v>0</v>
      </c>
    </row>
    <row r="2765" spans="1:35" s="468" customFormat="1" ht="15.6">
      <c r="A2765" s="382">
        <v>17</v>
      </c>
      <c r="B2765" s="382">
        <v>466</v>
      </c>
      <c r="C2765" s="382">
        <v>2022</v>
      </c>
      <c r="D2765" s="382">
        <v>10</v>
      </c>
      <c r="E2765" s="382">
        <v>99</v>
      </c>
      <c r="F2765" s="382">
        <v>99</v>
      </c>
      <c r="G2765" s="382">
        <v>99</v>
      </c>
      <c r="H2765" s="382">
        <v>99</v>
      </c>
      <c r="I2765" s="382">
        <v>99</v>
      </c>
      <c r="J2765" s="382">
        <v>999</v>
      </c>
      <c r="K2765" s="382">
        <v>99</v>
      </c>
      <c r="L2765" s="382">
        <v>99</v>
      </c>
      <c r="M2765" s="382">
        <v>9</v>
      </c>
      <c r="N2765" s="382">
        <v>99</v>
      </c>
      <c r="O2765" s="382">
        <v>99</v>
      </c>
      <c r="P2765" s="382">
        <v>99</v>
      </c>
      <c r="Q2765" s="382"/>
      <c r="R2765" s="382">
        <v>0</v>
      </c>
    </row>
    <row r="2766" spans="1:35" s="468" customFormat="1" ht="15.6">
      <c r="A2766" s="382">
        <v>17</v>
      </c>
      <c r="B2766" s="382">
        <v>467</v>
      </c>
      <c r="C2766" s="382">
        <v>2022</v>
      </c>
      <c r="D2766" s="382">
        <v>11</v>
      </c>
      <c r="E2766" s="382">
        <v>99</v>
      </c>
      <c r="F2766" s="382">
        <v>99</v>
      </c>
      <c r="G2766" s="382">
        <v>99</v>
      </c>
      <c r="H2766" s="382">
        <v>99</v>
      </c>
      <c r="I2766" s="382">
        <v>99</v>
      </c>
      <c r="J2766" s="382">
        <v>999</v>
      </c>
      <c r="K2766" s="382">
        <v>99</v>
      </c>
      <c r="L2766" s="382">
        <v>99</v>
      </c>
      <c r="M2766" s="382">
        <v>9</v>
      </c>
      <c r="N2766" s="382">
        <v>99</v>
      </c>
      <c r="O2766" s="382">
        <v>99</v>
      </c>
      <c r="P2766" s="382">
        <v>99</v>
      </c>
      <c r="Q2766" s="382">
        <v>1</v>
      </c>
      <c r="R2766" s="382">
        <v>1</v>
      </c>
      <c r="S2766" s="468">
        <v>8</v>
      </c>
      <c r="T2766" s="468">
        <v>9</v>
      </c>
      <c r="U2766" s="468">
        <v>15.7</v>
      </c>
      <c r="V2766" s="468">
        <v>0</v>
      </c>
      <c r="W2766" s="468">
        <v>100</v>
      </c>
      <c r="X2766" s="468">
        <v>0</v>
      </c>
      <c r="Y2766" s="468">
        <v>0</v>
      </c>
      <c r="Z2766" s="468">
        <v>0</v>
      </c>
      <c r="AA2766" s="468">
        <v>0</v>
      </c>
      <c r="AB2766" s="468">
        <v>0</v>
      </c>
      <c r="AF2766" s="468">
        <v>9.9900099900099917E-2</v>
      </c>
      <c r="AG2766" s="468">
        <v>0.14775636199367578</v>
      </c>
      <c r="AH2766" s="468">
        <v>0</v>
      </c>
    </row>
    <row r="2767" spans="1:35" s="468" customFormat="1" ht="15.6">
      <c r="A2767" s="382">
        <v>17</v>
      </c>
      <c r="B2767" s="382">
        <v>468</v>
      </c>
      <c r="C2767" s="382">
        <v>2022</v>
      </c>
      <c r="D2767" s="382">
        <v>12</v>
      </c>
      <c r="E2767" s="382">
        <v>99</v>
      </c>
      <c r="F2767" s="382">
        <v>99</v>
      </c>
      <c r="G2767" s="382">
        <v>99</v>
      </c>
      <c r="H2767" s="382">
        <v>99</v>
      </c>
      <c r="I2767" s="382">
        <v>99</v>
      </c>
      <c r="J2767" s="382">
        <v>999</v>
      </c>
      <c r="K2767" s="382">
        <v>99</v>
      </c>
      <c r="L2767" s="382">
        <v>99</v>
      </c>
      <c r="M2767" s="382">
        <v>9</v>
      </c>
      <c r="N2767" s="382">
        <v>99</v>
      </c>
      <c r="O2767" s="382">
        <v>99</v>
      </c>
      <c r="P2767" s="382">
        <v>99</v>
      </c>
      <c r="Q2767" s="382"/>
      <c r="R2767" s="382">
        <v>0</v>
      </c>
    </row>
    <row r="2768" spans="1:35" s="468" customFormat="1" ht="15.6">
      <c r="A2768" s="382">
        <v>17</v>
      </c>
      <c r="B2768" s="382">
        <v>469</v>
      </c>
      <c r="C2768" s="382">
        <v>2022</v>
      </c>
      <c r="D2768" s="382">
        <v>1</v>
      </c>
      <c r="E2768" s="382">
        <v>99</v>
      </c>
      <c r="F2768" s="382">
        <v>99</v>
      </c>
      <c r="G2768" s="382">
        <v>99</v>
      </c>
      <c r="H2768" s="382">
        <v>99</v>
      </c>
      <c r="I2768" s="382">
        <v>99</v>
      </c>
      <c r="J2768" s="382">
        <v>999</v>
      </c>
      <c r="K2768" s="382">
        <v>99</v>
      </c>
      <c r="L2768" s="382">
        <v>99</v>
      </c>
      <c r="M2768" s="382">
        <v>10</v>
      </c>
      <c r="N2768" s="382">
        <v>99</v>
      </c>
      <c r="O2768" s="382">
        <v>99</v>
      </c>
      <c r="P2768" s="382">
        <v>99</v>
      </c>
      <c r="Q2768" s="382"/>
      <c r="R2768" s="382">
        <v>0</v>
      </c>
    </row>
    <row r="2769" spans="1:35" s="468" customFormat="1" ht="15.6">
      <c r="A2769" s="382">
        <v>17</v>
      </c>
      <c r="B2769" s="382">
        <v>470</v>
      </c>
      <c r="C2769" s="382">
        <v>2022</v>
      </c>
      <c r="D2769" s="382">
        <v>2</v>
      </c>
      <c r="E2769" s="382">
        <v>99</v>
      </c>
      <c r="F2769" s="382">
        <v>99</v>
      </c>
      <c r="G2769" s="382">
        <v>99</v>
      </c>
      <c r="H2769" s="382">
        <v>99</v>
      </c>
      <c r="I2769" s="382">
        <v>99</v>
      </c>
      <c r="J2769" s="382">
        <v>999</v>
      </c>
      <c r="K2769" s="382">
        <v>99</v>
      </c>
      <c r="L2769" s="382">
        <v>99</v>
      </c>
      <c r="M2769" s="382">
        <v>10</v>
      </c>
      <c r="N2769" s="382">
        <v>99</v>
      </c>
      <c r="O2769" s="382">
        <v>99</v>
      </c>
      <c r="P2769" s="382">
        <v>99</v>
      </c>
      <c r="Q2769" s="382"/>
      <c r="R2769" s="382">
        <v>0</v>
      </c>
    </row>
    <row r="2770" spans="1:35" s="468" customFormat="1" ht="15.6">
      <c r="A2770" s="382">
        <v>17</v>
      </c>
      <c r="B2770" s="382">
        <v>471</v>
      </c>
      <c r="C2770" s="382">
        <v>2022</v>
      </c>
      <c r="D2770" s="382">
        <v>3</v>
      </c>
      <c r="E2770" s="382">
        <v>99</v>
      </c>
      <c r="F2770" s="382">
        <v>99</v>
      </c>
      <c r="G2770" s="382">
        <v>99</v>
      </c>
      <c r="H2770" s="382">
        <v>99</v>
      </c>
      <c r="I2770" s="382">
        <v>99</v>
      </c>
      <c r="J2770" s="382">
        <v>999</v>
      </c>
      <c r="K2770" s="382">
        <v>99</v>
      </c>
      <c r="L2770" s="382">
        <v>99</v>
      </c>
      <c r="M2770" s="382">
        <v>10</v>
      </c>
      <c r="N2770" s="382">
        <v>99</v>
      </c>
      <c r="O2770" s="382">
        <v>99</v>
      </c>
      <c r="P2770" s="382">
        <v>99</v>
      </c>
      <c r="Q2770" s="382"/>
      <c r="R2770" s="382">
        <v>0</v>
      </c>
    </row>
    <row r="2771" spans="1:35" s="468" customFormat="1" ht="15.6">
      <c r="A2771" s="382">
        <v>17</v>
      </c>
      <c r="B2771" s="382">
        <v>472</v>
      </c>
      <c r="C2771" s="382">
        <v>2022</v>
      </c>
      <c r="D2771" s="382">
        <v>4</v>
      </c>
      <c r="E2771" s="382">
        <v>99</v>
      </c>
      <c r="F2771" s="382">
        <v>99</v>
      </c>
      <c r="G2771" s="382">
        <v>99</v>
      </c>
      <c r="H2771" s="382">
        <v>99</v>
      </c>
      <c r="I2771" s="382">
        <v>99</v>
      </c>
      <c r="J2771" s="382">
        <v>999</v>
      </c>
      <c r="K2771" s="382">
        <v>99</v>
      </c>
      <c r="L2771" s="382">
        <v>99</v>
      </c>
      <c r="M2771" s="382">
        <v>10</v>
      </c>
      <c r="N2771" s="382">
        <v>99</v>
      </c>
      <c r="O2771" s="382">
        <v>99</v>
      </c>
      <c r="P2771" s="382">
        <v>99</v>
      </c>
      <c r="Q2771" s="382"/>
      <c r="R2771" s="382">
        <v>0</v>
      </c>
    </row>
    <row r="2772" spans="1:35" s="468" customFormat="1" ht="15.6">
      <c r="A2772" s="382">
        <v>17</v>
      </c>
      <c r="B2772" s="382">
        <v>473</v>
      </c>
      <c r="C2772" s="382">
        <v>2022</v>
      </c>
      <c r="D2772" s="382">
        <v>5</v>
      </c>
      <c r="E2772" s="382">
        <v>99</v>
      </c>
      <c r="F2772" s="382">
        <v>99</v>
      </c>
      <c r="G2772" s="382">
        <v>99</v>
      </c>
      <c r="H2772" s="382">
        <v>99</v>
      </c>
      <c r="I2772" s="382">
        <v>99</v>
      </c>
      <c r="J2772" s="382">
        <v>999</v>
      </c>
      <c r="K2772" s="382">
        <v>99</v>
      </c>
      <c r="L2772" s="382">
        <v>99</v>
      </c>
      <c r="M2772" s="382">
        <v>10</v>
      </c>
      <c r="N2772" s="382">
        <v>99</v>
      </c>
      <c r="O2772" s="382">
        <v>99</v>
      </c>
      <c r="P2772" s="382">
        <v>99</v>
      </c>
      <c r="Q2772" s="382"/>
      <c r="R2772" s="382">
        <v>0</v>
      </c>
    </row>
    <row r="2773" spans="1:35" s="468" customFormat="1" ht="15.6">
      <c r="A2773" s="382">
        <v>17</v>
      </c>
      <c r="B2773" s="382">
        <v>474</v>
      </c>
      <c r="C2773" s="382">
        <v>2022</v>
      </c>
      <c r="D2773" s="382">
        <v>6</v>
      </c>
      <c r="E2773" s="382">
        <v>99</v>
      </c>
      <c r="F2773" s="382">
        <v>99</v>
      </c>
      <c r="G2773" s="382">
        <v>99</v>
      </c>
      <c r="H2773" s="382">
        <v>99</v>
      </c>
      <c r="I2773" s="382">
        <v>99</v>
      </c>
      <c r="J2773" s="382">
        <v>999</v>
      </c>
      <c r="K2773" s="382">
        <v>99</v>
      </c>
      <c r="L2773" s="382">
        <v>99</v>
      </c>
      <c r="M2773" s="382">
        <v>10</v>
      </c>
      <c r="N2773" s="382">
        <v>99</v>
      </c>
      <c r="O2773" s="382">
        <v>99</v>
      </c>
      <c r="P2773" s="382">
        <v>99</v>
      </c>
      <c r="Q2773" s="382"/>
      <c r="R2773" s="382">
        <v>0</v>
      </c>
    </row>
    <row r="2774" spans="1:35" s="468" customFormat="1" ht="15.6">
      <c r="A2774" s="382">
        <v>17</v>
      </c>
      <c r="B2774" s="382">
        <v>475</v>
      </c>
      <c r="C2774" s="382">
        <v>2022</v>
      </c>
      <c r="D2774" s="382">
        <v>7</v>
      </c>
      <c r="E2774" s="382">
        <v>99</v>
      </c>
      <c r="F2774" s="382">
        <v>99</v>
      </c>
      <c r="G2774" s="382">
        <v>99</v>
      </c>
      <c r="H2774" s="382">
        <v>99</v>
      </c>
      <c r="I2774" s="382">
        <v>99</v>
      </c>
      <c r="J2774" s="382">
        <v>999</v>
      </c>
      <c r="K2774" s="382">
        <v>99</v>
      </c>
      <c r="L2774" s="382">
        <v>99</v>
      </c>
      <c r="M2774" s="382">
        <v>10</v>
      </c>
      <c r="N2774" s="382">
        <v>99</v>
      </c>
      <c r="O2774" s="382">
        <v>99</v>
      </c>
      <c r="P2774" s="382">
        <v>99</v>
      </c>
      <c r="Q2774" s="382"/>
      <c r="R2774" s="382">
        <v>0</v>
      </c>
    </row>
    <row r="2775" spans="1:35" s="468" customFormat="1" ht="15.6">
      <c r="A2775" s="382">
        <v>17</v>
      </c>
      <c r="B2775" s="382">
        <v>476</v>
      </c>
      <c r="C2775" s="382">
        <v>2022</v>
      </c>
      <c r="D2775" s="382">
        <v>8</v>
      </c>
      <c r="E2775" s="382">
        <v>99</v>
      </c>
      <c r="F2775" s="382">
        <v>99</v>
      </c>
      <c r="G2775" s="382">
        <v>99</v>
      </c>
      <c r="H2775" s="382">
        <v>99</v>
      </c>
      <c r="I2775" s="382">
        <v>99</v>
      </c>
      <c r="J2775" s="382">
        <v>999</v>
      </c>
      <c r="K2775" s="382">
        <v>99</v>
      </c>
      <c r="L2775" s="382">
        <v>99</v>
      </c>
      <c r="M2775" s="382">
        <v>10</v>
      </c>
      <c r="N2775" s="382">
        <v>99</v>
      </c>
      <c r="O2775" s="382">
        <v>99</v>
      </c>
      <c r="P2775" s="382">
        <v>99</v>
      </c>
      <c r="Q2775" s="382"/>
      <c r="R2775" s="382">
        <v>0</v>
      </c>
    </row>
    <row r="2776" spans="1:35" s="468" customFormat="1" ht="15.6">
      <c r="A2776" s="382">
        <v>17</v>
      </c>
      <c r="B2776" s="382">
        <v>477</v>
      </c>
      <c r="C2776" s="382">
        <v>2022</v>
      </c>
      <c r="D2776" s="382">
        <v>9</v>
      </c>
      <c r="E2776" s="382">
        <v>99</v>
      </c>
      <c r="F2776" s="382">
        <v>99</v>
      </c>
      <c r="G2776" s="382">
        <v>99</v>
      </c>
      <c r="H2776" s="382">
        <v>99</v>
      </c>
      <c r="I2776" s="382">
        <v>99</v>
      </c>
      <c r="J2776" s="382">
        <v>999</v>
      </c>
      <c r="K2776" s="382">
        <v>99</v>
      </c>
      <c r="L2776" s="382">
        <v>99</v>
      </c>
      <c r="M2776" s="382">
        <v>10</v>
      </c>
      <c r="N2776" s="382">
        <v>99</v>
      </c>
      <c r="O2776" s="382">
        <v>99</v>
      </c>
      <c r="P2776" s="382">
        <v>99</v>
      </c>
      <c r="Q2776" s="382"/>
      <c r="R2776" s="382">
        <v>0</v>
      </c>
    </row>
    <row r="2777" spans="1:35" s="468" customFormat="1" ht="15.6">
      <c r="A2777" s="382">
        <v>17</v>
      </c>
      <c r="B2777" s="382">
        <v>478</v>
      </c>
      <c r="C2777" s="382">
        <v>2022</v>
      </c>
      <c r="D2777" s="382">
        <v>10</v>
      </c>
      <c r="E2777" s="382">
        <v>99</v>
      </c>
      <c r="F2777" s="382">
        <v>99</v>
      </c>
      <c r="G2777" s="382">
        <v>99</v>
      </c>
      <c r="H2777" s="382">
        <v>99</v>
      </c>
      <c r="I2777" s="382">
        <v>99</v>
      </c>
      <c r="J2777" s="382">
        <v>999</v>
      </c>
      <c r="K2777" s="382">
        <v>99</v>
      </c>
      <c r="L2777" s="382">
        <v>99</v>
      </c>
      <c r="M2777" s="382">
        <v>10</v>
      </c>
      <c r="N2777" s="382">
        <v>99</v>
      </c>
      <c r="O2777" s="382">
        <v>99</v>
      </c>
      <c r="P2777" s="382">
        <v>99</v>
      </c>
      <c r="Q2777" s="382"/>
      <c r="R2777" s="382">
        <v>0</v>
      </c>
    </row>
    <row r="2778" spans="1:35" s="468" customFormat="1" ht="15.6">
      <c r="A2778" s="382">
        <v>17</v>
      </c>
      <c r="B2778" s="382">
        <v>479</v>
      </c>
      <c r="C2778" s="382">
        <v>2022</v>
      </c>
      <c r="D2778" s="382">
        <v>11</v>
      </c>
      <c r="E2778" s="382">
        <v>99</v>
      </c>
      <c r="F2778" s="382">
        <v>99</v>
      </c>
      <c r="G2778" s="382">
        <v>99</v>
      </c>
      <c r="H2778" s="382">
        <v>99</v>
      </c>
      <c r="I2778" s="382">
        <v>99</v>
      </c>
      <c r="J2778" s="382">
        <v>999</v>
      </c>
      <c r="K2778" s="382">
        <v>99</v>
      </c>
      <c r="L2778" s="382">
        <v>99</v>
      </c>
      <c r="M2778" s="382">
        <v>10</v>
      </c>
      <c r="N2778" s="382">
        <v>99</v>
      </c>
      <c r="O2778" s="382">
        <v>99</v>
      </c>
      <c r="P2778" s="382">
        <v>99</v>
      </c>
      <c r="Q2778" s="382"/>
      <c r="R2778" s="382">
        <v>0</v>
      </c>
    </row>
    <row r="2779" spans="1:35" s="468" customFormat="1" ht="15.6">
      <c r="A2779" s="382">
        <v>17</v>
      </c>
      <c r="B2779" s="382">
        <v>480</v>
      </c>
      <c r="C2779" s="382">
        <v>2022</v>
      </c>
      <c r="D2779" s="382">
        <v>12</v>
      </c>
      <c r="E2779" s="382">
        <v>99</v>
      </c>
      <c r="F2779" s="382">
        <v>99</v>
      </c>
      <c r="G2779" s="382">
        <v>99</v>
      </c>
      <c r="H2779" s="382">
        <v>99</v>
      </c>
      <c r="I2779" s="382">
        <v>99</v>
      </c>
      <c r="J2779" s="382">
        <v>999</v>
      </c>
      <c r="K2779" s="382">
        <v>99</v>
      </c>
      <c r="L2779" s="382">
        <v>99</v>
      </c>
      <c r="M2779" s="382">
        <v>10</v>
      </c>
      <c r="N2779" s="382">
        <v>99</v>
      </c>
      <c r="O2779" s="382">
        <v>99</v>
      </c>
      <c r="P2779" s="382">
        <v>99</v>
      </c>
      <c r="Q2779" s="382"/>
      <c r="R2779" s="382">
        <v>0</v>
      </c>
    </row>
    <row r="2780" spans="1:35" s="468" customFormat="1" ht="15.6">
      <c r="A2780" s="382">
        <v>17</v>
      </c>
      <c r="B2780" s="382">
        <v>481</v>
      </c>
      <c r="C2780" s="382">
        <v>2022</v>
      </c>
      <c r="D2780" s="382">
        <v>1</v>
      </c>
      <c r="E2780" s="382">
        <v>99</v>
      </c>
      <c r="F2780" s="382">
        <v>99</v>
      </c>
      <c r="G2780" s="382">
        <v>99</v>
      </c>
      <c r="H2780" s="382">
        <v>99</v>
      </c>
      <c r="I2780" s="382">
        <v>99</v>
      </c>
      <c r="J2780" s="382">
        <v>999</v>
      </c>
      <c r="K2780" s="382">
        <v>99</v>
      </c>
      <c r="L2780" s="382">
        <v>99</v>
      </c>
      <c r="M2780" s="382">
        <v>11</v>
      </c>
      <c r="N2780" s="382">
        <v>99</v>
      </c>
      <c r="O2780" s="382">
        <v>99</v>
      </c>
      <c r="P2780" s="382">
        <v>99</v>
      </c>
      <c r="Q2780" s="382">
        <v>1</v>
      </c>
      <c r="R2780" s="382">
        <v>1</v>
      </c>
      <c r="S2780" s="468">
        <v>8</v>
      </c>
      <c r="T2780" s="468">
        <v>11</v>
      </c>
      <c r="U2780" s="468">
        <v>26.1</v>
      </c>
      <c r="V2780" s="468">
        <v>0</v>
      </c>
      <c r="W2780" s="468">
        <v>100</v>
      </c>
      <c r="X2780" s="468">
        <v>100</v>
      </c>
      <c r="Y2780" s="468">
        <v>100</v>
      </c>
      <c r="Z2780" s="468">
        <v>0</v>
      </c>
      <c r="AA2780" s="468">
        <v>0</v>
      </c>
      <c r="AB2780" s="468">
        <v>0</v>
      </c>
      <c r="AF2780" s="468">
        <v>0.42194092827004198</v>
      </c>
      <c r="AG2780" s="468">
        <v>1.1797463319381285</v>
      </c>
      <c r="AH2780" s="468">
        <v>0</v>
      </c>
      <c r="AI2780" s="468">
        <v>0</v>
      </c>
    </row>
    <row r="2781" spans="1:35" s="468" customFormat="1" ht="15.6">
      <c r="A2781" s="382">
        <v>17</v>
      </c>
      <c r="B2781" s="382">
        <v>482</v>
      </c>
      <c r="C2781" s="382">
        <v>2022</v>
      </c>
      <c r="D2781" s="382">
        <v>2</v>
      </c>
      <c r="E2781" s="382">
        <v>99</v>
      </c>
      <c r="F2781" s="382">
        <v>99</v>
      </c>
      <c r="G2781" s="382">
        <v>99</v>
      </c>
      <c r="H2781" s="382">
        <v>99</v>
      </c>
      <c r="I2781" s="382">
        <v>99</v>
      </c>
      <c r="J2781" s="382">
        <v>999</v>
      </c>
      <c r="K2781" s="382">
        <v>99</v>
      </c>
      <c r="L2781" s="382">
        <v>99</v>
      </c>
      <c r="M2781" s="382">
        <v>11</v>
      </c>
      <c r="N2781" s="382">
        <v>99</v>
      </c>
      <c r="O2781" s="382">
        <v>99</v>
      </c>
      <c r="P2781" s="382">
        <v>99</v>
      </c>
      <c r="Q2781" s="382"/>
      <c r="R2781" s="382">
        <v>0</v>
      </c>
    </row>
    <row r="2782" spans="1:35" s="468" customFormat="1" ht="15.6">
      <c r="A2782" s="382">
        <v>17</v>
      </c>
      <c r="B2782" s="382">
        <v>483</v>
      </c>
      <c r="C2782" s="382">
        <v>2022</v>
      </c>
      <c r="D2782" s="382">
        <v>3</v>
      </c>
      <c r="E2782" s="382">
        <v>99</v>
      </c>
      <c r="F2782" s="382">
        <v>99</v>
      </c>
      <c r="G2782" s="382">
        <v>99</v>
      </c>
      <c r="H2782" s="382">
        <v>99</v>
      </c>
      <c r="I2782" s="382">
        <v>99</v>
      </c>
      <c r="J2782" s="382">
        <v>999</v>
      </c>
      <c r="K2782" s="382">
        <v>99</v>
      </c>
      <c r="L2782" s="382">
        <v>99</v>
      </c>
      <c r="M2782" s="382">
        <v>11</v>
      </c>
      <c r="N2782" s="382">
        <v>99</v>
      </c>
      <c r="O2782" s="382">
        <v>99</v>
      </c>
      <c r="P2782" s="382">
        <v>99</v>
      </c>
      <c r="Q2782" s="382"/>
      <c r="R2782" s="382">
        <v>0</v>
      </c>
    </row>
    <row r="2783" spans="1:35" s="468" customFormat="1" ht="15.6">
      <c r="A2783" s="382">
        <v>17</v>
      </c>
      <c r="B2783" s="382">
        <v>484</v>
      </c>
      <c r="C2783" s="382">
        <v>2022</v>
      </c>
      <c r="D2783" s="382">
        <v>4</v>
      </c>
      <c r="E2783" s="382">
        <v>99</v>
      </c>
      <c r="F2783" s="382">
        <v>99</v>
      </c>
      <c r="G2783" s="382">
        <v>99</v>
      </c>
      <c r="H2783" s="382">
        <v>99</v>
      </c>
      <c r="I2783" s="382">
        <v>99</v>
      </c>
      <c r="J2783" s="382">
        <v>999</v>
      </c>
      <c r="K2783" s="382">
        <v>99</v>
      </c>
      <c r="L2783" s="382">
        <v>99</v>
      </c>
      <c r="M2783" s="382">
        <v>11</v>
      </c>
      <c r="N2783" s="382">
        <v>99</v>
      </c>
      <c r="O2783" s="382">
        <v>99</v>
      </c>
      <c r="P2783" s="382">
        <v>99</v>
      </c>
      <c r="Q2783" s="382">
        <v>1</v>
      </c>
      <c r="R2783" s="382">
        <v>2</v>
      </c>
      <c r="S2783" s="468">
        <v>8</v>
      </c>
      <c r="T2783" s="468">
        <v>11</v>
      </c>
      <c r="U2783" s="468">
        <v>5</v>
      </c>
      <c r="V2783" s="468">
        <v>0</v>
      </c>
      <c r="W2783" s="468">
        <v>100</v>
      </c>
      <c r="X2783" s="468">
        <v>0</v>
      </c>
      <c r="Y2783" s="468">
        <v>0</v>
      </c>
      <c r="Z2783" s="468">
        <v>0</v>
      </c>
      <c r="AA2783" s="468">
        <v>0</v>
      </c>
      <c r="AB2783" s="468">
        <v>0</v>
      </c>
      <c r="AF2783" s="468">
        <v>6.5573770491803282E-2</v>
      </c>
      <c r="AG2783" s="468">
        <v>4.965563814943371E-2</v>
      </c>
      <c r="AH2783" s="468">
        <v>0</v>
      </c>
      <c r="AI2783" s="468">
        <v>0</v>
      </c>
    </row>
    <row r="2784" spans="1:35" s="468" customFormat="1" ht="15.6">
      <c r="A2784" s="382">
        <v>17</v>
      </c>
      <c r="B2784" s="382">
        <v>485</v>
      </c>
      <c r="C2784" s="382">
        <v>2022</v>
      </c>
      <c r="D2784" s="382">
        <v>5</v>
      </c>
      <c r="E2784" s="382">
        <v>99</v>
      </c>
      <c r="F2784" s="382">
        <v>99</v>
      </c>
      <c r="G2784" s="382">
        <v>99</v>
      </c>
      <c r="H2784" s="382">
        <v>99</v>
      </c>
      <c r="I2784" s="382">
        <v>99</v>
      </c>
      <c r="J2784" s="382">
        <v>999</v>
      </c>
      <c r="K2784" s="382">
        <v>99</v>
      </c>
      <c r="L2784" s="382">
        <v>99</v>
      </c>
      <c r="M2784" s="382">
        <v>11</v>
      </c>
      <c r="N2784" s="382">
        <v>99</v>
      </c>
      <c r="O2784" s="382">
        <v>99</v>
      </c>
      <c r="P2784" s="382">
        <v>99</v>
      </c>
      <c r="Q2784" s="382"/>
      <c r="R2784" s="382">
        <v>0</v>
      </c>
    </row>
    <row r="2785" spans="1:18" s="468" customFormat="1" ht="15.6">
      <c r="A2785" s="382">
        <v>17</v>
      </c>
      <c r="B2785" s="382">
        <v>486</v>
      </c>
      <c r="C2785" s="382">
        <v>2022</v>
      </c>
      <c r="D2785" s="382">
        <v>6</v>
      </c>
      <c r="E2785" s="382">
        <v>99</v>
      </c>
      <c r="F2785" s="382">
        <v>99</v>
      </c>
      <c r="G2785" s="382">
        <v>99</v>
      </c>
      <c r="H2785" s="382">
        <v>99</v>
      </c>
      <c r="I2785" s="382">
        <v>99</v>
      </c>
      <c r="J2785" s="382">
        <v>999</v>
      </c>
      <c r="K2785" s="382">
        <v>99</v>
      </c>
      <c r="L2785" s="382">
        <v>99</v>
      </c>
      <c r="M2785" s="382">
        <v>11</v>
      </c>
      <c r="N2785" s="382">
        <v>99</v>
      </c>
      <c r="O2785" s="382">
        <v>99</v>
      </c>
      <c r="P2785" s="382">
        <v>99</v>
      </c>
      <c r="Q2785" s="382"/>
      <c r="R2785" s="382">
        <v>0</v>
      </c>
    </row>
    <row r="2786" spans="1:18" s="468" customFormat="1" ht="15.6">
      <c r="A2786" s="382">
        <v>17</v>
      </c>
      <c r="B2786" s="382">
        <v>487</v>
      </c>
      <c r="C2786" s="382">
        <v>2022</v>
      </c>
      <c r="D2786" s="382">
        <v>7</v>
      </c>
      <c r="E2786" s="382">
        <v>99</v>
      </c>
      <c r="F2786" s="382">
        <v>99</v>
      </c>
      <c r="G2786" s="382">
        <v>99</v>
      </c>
      <c r="H2786" s="382">
        <v>99</v>
      </c>
      <c r="I2786" s="382">
        <v>99</v>
      </c>
      <c r="J2786" s="382">
        <v>999</v>
      </c>
      <c r="K2786" s="382">
        <v>99</v>
      </c>
      <c r="L2786" s="382">
        <v>99</v>
      </c>
      <c r="M2786" s="382">
        <v>11</v>
      </c>
      <c r="N2786" s="382">
        <v>99</v>
      </c>
      <c r="O2786" s="382">
        <v>99</v>
      </c>
      <c r="P2786" s="382">
        <v>99</v>
      </c>
      <c r="Q2786" s="382"/>
      <c r="R2786" s="382">
        <v>0</v>
      </c>
    </row>
    <row r="2787" spans="1:18" s="468" customFormat="1" ht="15.6">
      <c r="A2787" s="382">
        <v>17</v>
      </c>
      <c r="B2787" s="382">
        <v>488</v>
      </c>
      <c r="C2787" s="382">
        <v>2022</v>
      </c>
      <c r="D2787" s="382">
        <v>8</v>
      </c>
      <c r="E2787" s="382">
        <v>99</v>
      </c>
      <c r="F2787" s="382">
        <v>99</v>
      </c>
      <c r="G2787" s="382">
        <v>99</v>
      </c>
      <c r="H2787" s="382">
        <v>99</v>
      </c>
      <c r="I2787" s="382">
        <v>99</v>
      </c>
      <c r="J2787" s="382">
        <v>999</v>
      </c>
      <c r="K2787" s="382">
        <v>99</v>
      </c>
      <c r="L2787" s="382">
        <v>99</v>
      </c>
      <c r="M2787" s="382">
        <v>11</v>
      </c>
      <c r="N2787" s="382">
        <v>99</v>
      </c>
      <c r="O2787" s="382">
        <v>99</v>
      </c>
      <c r="P2787" s="382">
        <v>99</v>
      </c>
      <c r="Q2787" s="382"/>
      <c r="R2787" s="382">
        <v>0</v>
      </c>
    </row>
    <row r="2788" spans="1:18" s="468" customFormat="1" ht="15.6">
      <c r="A2788" s="382">
        <v>17</v>
      </c>
      <c r="B2788" s="382">
        <v>489</v>
      </c>
      <c r="C2788" s="382">
        <v>2022</v>
      </c>
      <c r="D2788" s="382">
        <v>9</v>
      </c>
      <c r="E2788" s="382">
        <v>99</v>
      </c>
      <c r="F2788" s="382">
        <v>99</v>
      </c>
      <c r="G2788" s="382">
        <v>99</v>
      </c>
      <c r="H2788" s="382">
        <v>99</v>
      </c>
      <c r="I2788" s="382">
        <v>99</v>
      </c>
      <c r="J2788" s="382">
        <v>999</v>
      </c>
      <c r="K2788" s="382">
        <v>99</v>
      </c>
      <c r="L2788" s="382">
        <v>99</v>
      </c>
      <c r="M2788" s="382">
        <v>11</v>
      </c>
      <c r="N2788" s="382">
        <v>99</v>
      </c>
      <c r="O2788" s="382">
        <v>99</v>
      </c>
      <c r="P2788" s="382">
        <v>99</v>
      </c>
      <c r="Q2788" s="382"/>
      <c r="R2788" s="382">
        <v>0</v>
      </c>
    </row>
    <row r="2789" spans="1:18" s="468" customFormat="1" ht="15.6">
      <c r="A2789" s="382">
        <v>17</v>
      </c>
      <c r="B2789" s="382">
        <v>490</v>
      </c>
      <c r="C2789" s="382">
        <v>2022</v>
      </c>
      <c r="D2789" s="382">
        <v>10</v>
      </c>
      <c r="E2789" s="382">
        <v>99</v>
      </c>
      <c r="F2789" s="382">
        <v>99</v>
      </c>
      <c r="G2789" s="382">
        <v>99</v>
      </c>
      <c r="H2789" s="382">
        <v>99</v>
      </c>
      <c r="I2789" s="382">
        <v>99</v>
      </c>
      <c r="J2789" s="382">
        <v>999</v>
      </c>
      <c r="K2789" s="382">
        <v>99</v>
      </c>
      <c r="L2789" s="382">
        <v>99</v>
      </c>
      <c r="M2789" s="382">
        <v>11</v>
      </c>
      <c r="N2789" s="382">
        <v>99</v>
      </c>
      <c r="O2789" s="382">
        <v>99</v>
      </c>
      <c r="P2789" s="382">
        <v>99</v>
      </c>
      <c r="Q2789" s="382"/>
      <c r="R2789" s="382">
        <v>0</v>
      </c>
    </row>
    <row r="2790" spans="1:18" s="468" customFormat="1" ht="15.6">
      <c r="A2790" s="382">
        <v>17</v>
      </c>
      <c r="B2790" s="382">
        <v>491</v>
      </c>
      <c r="C2790" s="382">
        <v>2022</v>
      </c>
      <c r="D2790" s="382">
        <v>11</v>
      </c>
      <c r="E2790" s="382">
        <v>99</v>
      </c>
      <c r="F2790" s="382">
        <v>99</v>
      </c>
      <c r="G2790" s="382">
        <v>99</v>
      </c>
      <c r="H2790" s="382">
        <v>99</v>
      </c>
      <c r="I2790" s="382">
        <v>99</v>
      </c>
      <c r="J2790" s="382">
        <v>999</v>
      </c>
      <c r="K2790" s="382">
        <v>99</v>
      </c>
      <c r="L2790" s="382">
        <v>99</v>
      </c>
      <c r="M2790" s="382">
        <v>11</v>
      </c>
      <c r="N2790" s="382">
        <v>99</v>
      </c>
      <c r="O2790" s="382">
        <v>99</v>
      </c>
      <c r="P2790" s="382">
        <v>99</v>
      </c>
      <c r="Q2790" s="382"/>
      <c r="R2790" s="382">
        <v>0</v>
      </c>
    </row>
    <row r="2791" spans="1:18" s="468" customFormat="1" ht="15.6">
      <c r="A2791" s="382">
        <v>17</v>
      </c>
      <c r="B2791" s="382">
        <v>492</v>
      </c>
      <c r="C2791" s="382">
        <v>2022</v>
      </c>
      <c r="D2791" s="382">
        <v>12</v>
      </c>
      <c r="E2791" s="382">
        <v>99</v>
      </c>
      <c r="F2791" s="382">
        <v>99</v>
      </c>
      <c r="G2791" s="382">
        <v>99</v>
      </c>
      <c r="H2791" s="382">
        <v>99</v>
      </c>
      <c r="I2791" s="382">
        <v>99</v>
      </c>
      <c r="J2791" s="382">
        <v>999</v>
      </c>
      <c r="K2791" s="382">
        <v>99</v>
      </c>
      <c r="L2791" s="382">
        <v>99</v>
      </c>
      <c r="M2791" s="382">
        <v>11</v>
      </c>
      <c r="N2791" s="382">
        <v>99</v>
      </c>
      <c r="O2791" s="382">
        <v>99</v>
      </c>
      <c r="P2791" s="382">
        <v>99</v>
      </c>
      <c r="Q2791" s="382"/>
      <c r="R2791" s="382">
        <v>0</v>
      </c>
    </row>
    <row r="2792" spans="1:18" s="468" customFormat="1" ht="15.6">
      <c r="A2792" s="382">
        <v>17</v>
      </c>
      <c r="B2792" s="382">
        <v>493</v>
      </c>
      <c r="C2792" s="382">
        <v>2022</v>
      </c>
      <c r="D2792" s="382">
        <v>1</v>
      </c>
      <c r="E2792" s="382">
        <v>99</v>
      </c>
      <c r="F2792" s="382">
        <v>99</v>
      </c>
      <c r="G2792" s="382">
        <v>99</v>
      </c>
      <c r="H2792" s="382">
        <v>99</v>
      </c>
      <c r="I2792" s="382">
        <v>99</v>
      </c>
      <c r="J2792" s="382">
        <v>999</v>
      </c>
      <c r="K2792" s="382">
        <v>99</v>
      </c>
      <c r="L2792" s="382">
        <v>99</v>
      </c>
      <c r="M2792" s="382">
        <v>12</v>
      </c>
      <c r="N2792" s="382">
        <v>99</v>
      </c>
      <c r="O2792" s="382">
        <v>99</v>
      </c>
      <c r="P2792" s="382">
        <v>99</v>
      </c>
      <c r="Q2792" s="382"/>
      <c r="R2792" s="382">
        <v>0</v>
      </c>
    </row>
    <row r="2793" spans="1:18" s="468" customFormat="1" ht="15.6">
      <c r="A2793" s="382">
        <v>17</v>
      </c>
      <c r="B2793" s="382">
        <v>494</v>
      </c>
      <c r="C2793" s="382">
        <v>2022</v>
      </c>
      <c r="D2793" s="382">
        <v>2</v>
      </c>
      <c r="E2793" s="382">
        <v>99</v>
      </c>
      <c r="F2793" s="382">
        <v>99</v>
      </c>
      <c r="G2793" s="382">
        <v>99</v>
      </c>
      <c r="H2793" s="382">
        <v>99</v>
      </c>
      <c r="I2793" s="382">
        <v>99</v>
      </c>
      <c r="J2793" s="382">
        <v>999</v>
      </c>
      <c r="K2793" s="382">
        <v>99</v>
      </c>
      <c r="L2793" s="382">
        <v>99</v>
      </c>
      <c r="M2793" s="382">
        <v>12</v>
      </c>
      <c r="N2793" s="382">
        <v>99</v>
      </c>
      <c r="O2793" s="382">
        <v>99</v>
      </c>
      <c r="P2793" s="382">
        <v>99</v>
      </c>
      <c r="Q2793" s="382"/>
      <c r="R2793" s="382">
        <v>0</v>
      </c>
    </row>
    <row r="2794" spans="1:18" s="468" customFormat="1" ht="15.6">
      <c r="A2794" s="382">
        <v>17</v>
      </c>
      <c r="B2794" s="382">
        <v>495</v>
      </c>
      <c r="C2794" s="382">
        <v>2022</v>
      </c>
      <c r="D2794" s="382">
        <v>3</v>
      </c>
      <c r="E2794" s="382">
        <v>99</v>
      </c>
      <c r="F2794" s="382">
        <v>99</v>
      </c>
      <c r="G2794" s="382">
        <v>99</v>
      </c>
      <c r="H2794" s="382">
        <v>99</v>
      </c>
      <c r="I2794" s="382">
        <v>99</v>
      </c>
      <c r="J2794" s="382">
        <v>999</v>
      </c>
      <c r="K2794" s="382">
        <v>99</v>
      </c>
      <c r="L2794" s="382">
        <v>99</v>
      </c>
      <c r="M2794" s="382">
        <v>12</v>
      </c>
      <c r="N2794" s="382">
        <v>99</v>
      </c>
      <c r="O2794" s="382">
        <v>99</v>
      </c>
      <c r="P2794" s="382">
        <v>99</v>
      </c>
      <c r="Q2794" s="382"/>
      <c r="R2794" s="382">
        <v>0</v>
      </c>
    </row>
    <row r="2795" spans="1:18" s="468" customFormat="1" ht="15.6">
      <c r="A2795" s="382">
        <v>17</v>
      </c>
      <c r="B2795" s="382">
        <v>496</v>
      </c>
      <c r="C2795" s="382">
        <v>2022</v>
      </c>
      <c r="D2795" s="382">
        <v>4</v>
      </c>
      <c r="E2795" s="382">
        <v>99</v>
      </c>
      <c r="F2795" s="382">
        <v>99</v>
      </c>
      <c r="G2795" s="382">
        <v>99</v>
      </c>
      <c r="H2795" s="382">
        <v>99</v>
      </c>
      <c r="I2795" s="382">
        <v>99</v>
      </c>
      <c r="J2795" s="382">
        <v>999</v>
      </c>
      <c r="K2795" s="382">
        <v>99</v>
      </c>
      <c r="L2795" s="382">
        <v>99</v>
      </c>
      <c r="M2795" s="382">
        <v>12</v>
      </c>
      <c r="N2795" s="382">
        <v>99</v>
      </c>
      <c r="O2795" s="382">
        <v>99</v>
      </c>
      <c r="P2795" s="382">
        <v>99</v>
      </c>
      <c r="Q2795" s="382"/>
      <c r="R2795" s="382">
        <v>0</v>
      </c>
    </row>
    <row r="2796" spans="1:18" s="468" customFormat="1" ht="15.6">
      <c r="A2796" s="382">
        <v>17</v>
      </c>
      <c r="B2796" s="382">
        <v>497</v>
      </c>
      <c r="C2796" s="382">
        <v>2022</v>
      </c>
      <c r="D2796" s="382">
        <v>5</v>
      </c>
      <c r="E2796" s="382">
        <v>99</v>
      </c>
      <c r="F2796" s="382">
        <v>99</v>
      </c>
      <c r="G2796" s="382">
        <v>99</v>
      </c>
      <c r="H2796" s="382">
        <v>99</v>
      </c>
      <c r="I2796" s="382">
        <v>99</v>
      </c>
      <c r="J2796" s="382">
        <v>999</v>
      </c>
      <c r="K2796" s="382">
        <v>99</v>
      </c>
      <c r="L2796" s="382">
        <v>99</v>
      </c>
      <c r="M2796" s="382">
        <v>12</v>
      </c>
      <c r="N2796" s="382">
        <v>99</v>
      </c>
      <c r="O2796" s="382">
        <v>99</v>
      </c>
      <c r="P2796" s="382">
        <v>99</v>
      </c>
      <c r="Q2796" s="382"/>
      <c r="R2796" s="382">
        <v>0</v>
      </c>
    </row>
    <row r="2797" spans="1:18" s="468" customFormat="1" ht="15.6">
      <c r="A2797" s="382">
        <v>17</v>
      </c>
      <c r="B2797" s="382">
        <v>498</v>
      </c>
      <c r="C2797" s="382">
        <v>2022</v>
      </c>
      <c r="D2797" s="382">
        <v>6</v>
      </c>
      <c r="E2797" s="382">
        <v>99</v>
      </c>
      <c r="F2797" s="382">
        <v>99</v>
      </c>
      <c r="G2797" s="382">
        <v>99</v>
      </c>
      <c r="H2797" s="382">
        <v>99</v>
      </c>
      <c r="I2797" s="382">
        <v>99</v>
      </c>
      <c r="J2797" s="382">
        <v>999</v>
      </c>
      <c r="K2797" s="382">
        <v>99</v>
      </c>
      <c r="L2797" s="382">
        <v>99</v>
      </c>
      <c r="M2797" s="382">
        <v>12</v>
      </c>
      <c r="N2797" s="382">
        <v>99</v>
      </c>
      <c r="O2797" s="382">
        <v>99</v>
      </c>
      <c r="P2797" s="382">
        <v>99</v>
      </c>
      <c r="Q2797" s="382"/>
      <c r="R2797" s="382">
        <v>0</v>
      </c>
    </row>
    <row r="2798" spans="1:18" s="468" customFormat="1" ht="15.6">
      <c r="A2798" s="382">
        <v>17</v>
      </c>
      <c r="B2798" s="382">
        <v>499</v>
      </c>
      <c r="C2798" s="382">
        <v>2022</v>
      </c>
      <c r="D2798" s="382">
        <v>7</v>
      </c>
      <c r="E2798" s="382">
        <v>99</v>
      </c>
      <c r="F2798" s="382">
        <v>99</v>
      </c>
      <c r="G2798" s="382">
        <v>99</v>
      </c>
      <c r="H2798" s="382">
        <v>99</v>
      </c>
      <c r="I2798" s="382">
        <v>99</v>
      </c>
      <c r="J2798" s="382">
        <v>999</v>
      </c>
      <c r="K2798" s="382">
        <v>99</v>
      </c>
      <c r="L2798" s="382">
        <v>99</v>
      </c>
      <c r="M2798" s="382">
        <v>12</v>
      </c>
      <c r="N2798" s="382">
        <v>99</v>
      </c>
      <c r="O2798" s="382">
        <v>99</v>
      </c>
      <c r="P2798" s="382">
        <v>99</v>
      </c>
      <c r="Q2798" s="382"/>
      <c r="R2798" s="382">
        <v>0</v>
      </c>
    </row>
    <row r="2799" spans="1:18" s="468" customFormat="1" ht="15.6">
      <c r="A2799" s="382">
        <v>17</v>
      </c>
      <c r="B2799" s="382">
        <v>500</v>
      </c>
      <c r="C2799" s="382">
        <v>2022</v>
      </c>
      <c r="D2799" s="382">
        <v>8</v>
      </c>
      <c r="E2799" s="382">
        <v>99</v>
      </c>
      <c r="F2799" s="382">
        <v>99</v>
      </c>
      <c r="G2799" s="382">
        <v>99</v>
      </c>
      <c r="H2799" s="382">
        <v>99</v>
      </c>
      <c r="I2799" s="382">
        <v>99</v>
      </c>
      <c r="J2799" s="382">
        <v>999</v>
      </c>
      <c r="K2799" s="382">
        <v>99</v>
      </c>
      <c r="L2799" s="382">
        <v>99</v>
      </c>
      <c r="M2799" s="382">
        <v>12</v>
      </c>
      <c r="N2799" s="382">
        <v>99</v>
      </c>
      <c r="O2799" s="382">
        <v>99</v>
      </c>
      <c r="P2799" s="382">
        <v>99</v>
      </c>
      <c r="Q2799" s="382"/>
      <c r="R2799" s="382">
        <v>0</v>
      </c>
    </row>
    <row r="2800" spans="1:18" s="468" customFormat="1" ht="15.6">
      <c r="A2800" s="382">
        <v>17</v>
      </c>
      <c r="B2800" s="382">
        <v>501</v>
      </c>
      <c r="C2800" s="382">
        <v>2022</v>
      </c>
      <c r="D2800" s="382">
        <v>9</v>
      </c>
      <c r="E2800" s="382">
        <v>99</v>
      </c>
      <c r="F2800" s="382">
        <v>99</v>
      </c>
      <c r="G2800" s="382">
        <v>99</v>
      </c>
      <c r="H2800" s="382">
        <v>99</v>
      </c>
      <c r="I2800" s="382">
        <v>99</v>
      </c>
      <c r="J2800" s="382">
        <v>999</v>
      </c>
      <c r="K2800" s="382">
        <v>99</v>
      </c>
      <c r="L2800" s="382">
        <v>99</v>
      </c>
      <c r="M2800" s="382">
        <v>12</v>
      </c>
      <c r="N2800" s="382">
        <v>99</v>
      </c>
      <c r="O2800" s="382">
        <v>99</v>
      </c>
      <c r="P2800" s="382">
        <v>99</v>
      </c>
      <c r="Q2800" s="382"/>
      <c r="R2800" s="382">
        <v>0</v>
      </c>
    </row>
    <row r="2801" spans="1:18" s="468" customFormat="1" ht="15.6">
      <c r="A2801" s="382">
        <v>17</v>
      </c>
      <c r="B2801" s="382">
        <v>502</v>
      </c>
      <c r="C2801" s="382">
        <v>2022</v>
      </c>
      <c r="D2801" s="382">
        <v>10</v>
      </c>
      <c r="E2801" s="382">
        <v>99</v>
      </c>
      <c r="F2801" s="382">
        <v>99</v>
      </c>
      <c r="G2801" s="382">
        <v>99</v>
      </c>
      <c r="H2801" s="382">
        <v>99</v>
      </c>
      <c r="I2801" s="382">
        <v>99</v>
      </c>
      <c r="J2801" s="382">
        <v>999</v>
      </c>
      <c r="K2801" s="382">
        <v>99</v>
      </c>
      <c r="L2801" s="382">
        <v>99</v>
      </c>
      <c r="M2801" s="382">
        <v>12</v>
      </c>
      <c r="N2801" s="382">
        <v>99</v>
      </c>
      <c r="O2801" s="382">
        <v>99</v>
      </c>
      <c r="P2801" s="382">
        <v>99</v>
      </c>
      <c r="Q2801" s="382"/>
      <c r="R2801" s="382">
        <v>0</v>
      </c>
    </row>
    <row r="2802" spans="1:18" s="468" customFormat="1" ht="15.6">
      <c r="A2802" s="382">
        <v>17</v>
      </c>
      <c r="B2802" s="382">
        <v>503</v>
      </c>
      <c r="C2802" s="382">
        <v>2022</v>
      </c>
      <c r="D2802" s="382">
        <v>11</v>
      </c>
      <c r="E2802" s="382">
        <v>99</v>
      </c>
      <c r="F2802" s="382">
        <v>99</v>
      </c>
      <c r="G2802" s="382">
        <v>99</v>
      </c>
      <c r="H2802" s="382">
        <v>99</v>
      </c>
      <c r="I2802" s="382">
        <v>99</v>
      </c>
      <c r="J2802" s="382">
        <v>999</v>
      </c>
      <c r="K2802" s="382">
        <v>99</v>
      </c>
      <c r="L2802" s="382">
        <v>99</v>
      </c>
      <c r="M2802" s="382">
        <v>12</v>
      </c>
      <c r="N2802" s="382">
        <v>99</v>
      </c>
      <c r="O2802" s="382">
        <v>99</v>
      </c>
      <c r="P2802" s="382">
        <v>99</v>
      </c>
      <c r="Q2802" s="382"/>
      <c r="R2802" s="382">
        <v>0</v>
      </c>
    </row>
    <row r="2803" spans="1:18" s="468" customFormat="1" ht="15.6">
      <c r="A2803" s="382">
        <v>17</v>
      </c>
      <c r="B2803" s="382">
        <v>504</v>
      </c>
      <c r="C2803" s="382">
        <v>2022</v>
      </c>
      <c r="D2803" s="382">
        <v>12</v>
      </c>
      <c r="E2803" s="382">
        <v>99</v>
      </c>
      <c r="F2803" s="382">
        <v>99</v>
      </c>
      <c r="G2803" s="382">
        <v>99</v>
      </c>
      <c r="H2803" s="382">
        <v>99</v>
      </c>
      <c r="I2803" s="382">
        <v>99</v>
      </c>
      <c r="J2803" s="382">
        <v>999</v>
      </c>
      <c r="K2803" s="382">
        <v>99</v>
      </c>
      <c r="L2803" s="382">
        <v>99</v>
      </c>
      <c r="M2803" s="382">
        <v>12</v>
      </c>
      <c r="N2803" s="382">
        <v>99</v>
      </c>
      <c r="O2803" s="382">
        <v>99</v>
      </c>
      <c r="P2803" s="382">
        <v>99</v>
      </c>
      <c r="Q2803" s="382"/>
      <c r="R2803" s="382">
        <v>0</v>
      </c>
    </row>
    <row r="2804" spans="1:18" s="468" customFormat="1" ht="15.6">
      <c r="A2804" s="382">
        <v>17</v>
      </c>
      <c r="B2804" s="382">
        <v>505</v>
      </c>
      <c r="C2804" s="382">
        <v>2022</v>
      </c>
      <c r="D2804" s="382">
        <v>1</v>
      </c>
      <c r="E2804" s="382">
        <v>99</v>
      </c>
      <c r="F2804" s="382">
        <v>99</v>
      </c>
      <c r="G2804" s="382">
        <v>99</v>
      </c>
      <c r="H2804" s="382">
        <v>99</v>
      </c>
      <c r="I2804" s="382">
        <v>99</v>
      </c>
      <c r="J2804" s="382">
        <v>999</v>
      </c>
      <c r="K2804" s="382">
        <v>99</v>
      </c>
      <c r="L2804" s="382">
        <v>99</v>
      </c>
      <c r="M2804" s="382">
        <v>13</v>
      </c>
      <c r="N2804" s="382">
        <v>99</v>
      </c>
      <c r="O2804" s="382">
        <v>99</v>
      </c>
      <c r="P2804" s="382">
        <v>99</v>
      </c>
      <c r="Q2804" s="382"/>
      <c r="R2804" s="382">
        <v>0</v>
      </c>
    </row>
    <row r="2805" spans="1:18" s="468" customFormat="1" ht="15.6">
      <c r="A2805" s="382">
        <v>17</v>
      </c>
      <c r="B2805" s="382">
        <v>506</v>
      </c>
      <c r="C2805" s="382">
        <v>2022</v>
      </c>
      <c r="D2805" s="382">
        <v>2</v>
      </c>
      <c r="E2805" s="382">
        <v>99</v>
      </c>
      <c r="F2805" s="382">
        <v>99</v>
      </c>
      <c r="G2805" s="382">
        <v>99</v>
      </c>
      <c r="H2805" s="382">
        <v>99</v>
      </c>
      <c r="I2805" s="382">
        <v>99</v>
      </c>
      <c r="J2805" s="382">
        <v>999</v>
      </c>
      <c r="K2805" s="382">
        <v>99</v>
      </c>
      <c r="L2805" s="382">
        <v>99</v>
      </c>
      <c r="M2805" s="382">
        <v>13</v>
      </c>
      <c r="N2805" s="382">
        <v>99</v>
      </c>
      <c r="O2805" s="382">
        <v>99</v>
      </c>
      <c r="P2805" s="382">
        <v>99</v>
      </c>
      <c r="Q2805" s="382"/>
      <c r="R2805" s="382">
        <v>0</v>
      </c>
    </row>
    <row r="2806" spans="1:18" s="468" customFormat="1" ht="15.6">
      <c r="A2806" s="382">
        <v>17</v>
      </c>
      <c r="B2806" s="382">
        <v>507</v>
      </c>
      <c r="C2806" s="382">
        <v>2022</v>
      </c>
      <c r="D2806" s="382">
        <v>3</v>
      </c>
      <c r="E2806" s="382">
        <v>99</v>
      </c>
      <c r="F2806" s="382">
        <v>99</v>
      </c>
      <c r="G2806" s="382">
        <v>99</v>
      </c>
      <c r="H2806" s="382">
        <v>99</v>
      </c>
      <c r="I2806" s="382">
        <v>99</v>
      </c>
      <c r="J2806" s="382">
        <v>999</v>
      </c>
      <c r="K2806" s="382">
        <v>99</v>
      </c>
      <c r="L2806" s="382">
        <v>99</v>
      </c>
      <c r="M2806" s="382">
        <v>13</v>
      </c>
      <c r="N2806" s="382">
        <v>99</v>
      </c>
      <c r="O2806" s="382">
        <v>99</v>
      </c>
      <c r="P2806" s="382">
        <v>99</v>
      </c>
      <c r="Q2806" s="382"/>
      <c r="R2806" s="382">
        <v>0</v>
      </c>
    </row>
    <row r="2807" spans="1:18" s="468" customFormat="1" ht="15.6">
      <c r="A2807" s="382">
        <v>17</v>
      </c>
      <c r="B2807" s="382">
        <v>508</v>
      </c>
      <c r="C2807" s="382">
        <v>2022</v>
      </c>
      <c r="D2807" s="382">
        <v>4</v>
      </c>
      <c r="E2807" s="382">
        <v>99</v>
      </c>
      <c r="F2807" s="382">
        <v>99</v>
      </c>
      <c r="G2807" s="382">
        <v>99</v>
      </c>
      <c r="H2807" s="382">
        <v>99</v>
      </c>
      <c r="I2807" s="382">
        <v>99</v>
      </c>
      <c r="J2807" s="382">
        <v>999</v>
      </c>
      <c r="K2807" s="382">
        <v>99</v>
      </c>
      <c r="L2807" s="382">
        <v>99</v>
      </c>
      <c r="M2807" s="382">
        <v>13</v>
      </c>
      <c r="N2807" s="382">
        <v>99</v>
      </c>
      <c r="O2807" s="382">
        <v>99</v>
      </c>
      <c r="P2807" s="382">
        <v>99</v>
      </c>
      <c r="Q2807" s="382"/>
      <c r="R2807" s="382">
        <v>0</v>
      </c>
    </row>
    <row r="2808" spans="1:18" s="468" customFormat="1" ht="15.6">
      <c r="A2808" s="382">
        <v>17</v>
      </c>
      <c r="B2808" s="382">
        <v>509</v>
      </c>
      <c r="C2808" s="382">
        <v>2022</v>
      </c>
      <c r="D2808" s="382">
        <v>5</v>
      </c>
      <c r="E2808" s="382">
        <v>99</v>
      </c>
      <c r="F2808" s="382">
        <v>99</v>
      </c>
      <c r="G2808" s="382">
        <v>99</v>
      </c>
      <c r="H2808" s="382">
        <v>99</v>
      </c>
      <c r="I2808" s="382">
        <v>99</v>
      </c>
      <c r="J2808" s="382">
        <v>999</v>
      </c>
      <c r="K2808" s="382">
        <v>99</v>
      </c>
      <c r="L2808" s="382">
        <v>99</v>
      </c>
      <c r="M2808" s="382">
        <v>13</v>
      </c>
      <c r="N2808" s="382">
        <v>99</v>
      </c>
      <c r="O2808" s="382">
        <v>99</v>
      </c>
      <c r="P2808" s="382">
        <v>99</v>
      </c>
      <c r="Q2808" s="382"/>
      <c r="R2808" s="382">
        <v>0</v>
      </c>
    </row>
    <row r="2809" spans="1:18" s="468" customFormat="1" ht="15.6">
      <c r="A2809" s="382">
        <v>17</v>
      </c>
      <c r="B2809" s="382">
        <v>510</v>
      </c>
      <c r="C2809" s="382">
        <v>2022</v>
      </c>
      <c r="D2809" s="382">
        <v>6</v>
      </c>
      <c r="E2809" s="382">
        <v>99</v>
      </c>
      <c r="F2809" s="382">
        <v>99</v>
      </c>
      <c r="G2809" s="382">
        <v>99</v>
      </c>
      <c r="H2809" s="382">
        <v>99</v>
      </c>
      <c r="I2809" s="382">
        <v>99</v>
      </c>
      <c r="J2809" s="382">
        <v>999</v>
      </c>
      <c r="K2809" s="382">
        <v>99</v>
      </c>
      <c r="L2809" s="382">
        <v>99</v>
      </c>
      <c r="M2809" s="382">
        <v>13</v>
      </c>
      <c r="N2809" s="382">
        <v>99</v>
      </c>
      <c r="O2809" s="382">
        <v>99</v>
      </c>
      <c r="P2809" s="382">
        <v>99</v>
      </c>
      <c r="Q2809" s="382"/>
      <c r="R2809" s="382">
        <v>0</v>
      </c>
    </row>
    <row r="2810" spans="1:18" s="468" customFormat="1" ht="15.6">
      <c r="A2810" s="382">
        <v>17</v>
      </c>
      <c r="B2810" s="382">
        <v>511</v>
      </c>
      <c r="C2810" s="382">
        <v>2022</v>
      </c>
      <c r="D2810" s="382">
        <v>7</v>
      </c>
      <c r="E2810" s="382">
        <v>99</v>
      </c>
      <c r="F2810" s="382">
        <v>99</v>
      </c>
      <c r="G2810" s="382">
        <v>99</v>
      </c>
      <c r="H2810" s="382">
        <v>99</v>
      </c>
      <c r="I2810" s="382">
        <v>99</v>
      </c>
      <c r="J2810" s="382">
        <v>999</v>
      </c>
      <c r="K2810" s="382">
        <v>99</v>
      </c>
      <c r="L2810" s="382">
        <v>99</v>
      </c>
      <c r="M2810" s="382">
        <v>13</v>
      </c>
      <c r="N2810" s="382">
        <v>99</v>
      </c>
      <c r="O2810" s="382">
        <v>99</v>
      </c>
      <c r="P2810" s="382">
        <v>99</v>
      </c>
      <c r="Q2810" s="382"/>
      <c r="R2810" s="382">
        <v>0</v>
      </c>
    </row>
    <row r="2811" spans="1:18" s="468" customFormat="1" ht="15.6">
      <c r="A2811" s="382">
        <v>17</v>
      </c>
      <c r="B2811" s="382">
        <v>512</v>
      </c>
      <c r="C2811" s="382">
        <v>2022</v>
      </c>
      <c r="D2811" s="382">
        <v>8</v>
      </c>
      <c r="E2811" s="382">
        <v>99</v>
      </c>
      <c r="F2811" s="382">
        <v>99</v>
      </c>
      <c r="G2811" s="382">
        <v>99</v>
      </c>
      <c r="H2811" s="382">
        <v>99</v>
      </c>
      <c r="I2811" s="382">
        <v>99</v>
      </c>
      <c r="J2811" s="382">
        <v>999</v>
      </c>
      <c r="K2811" s="382">
        <v>99</v>
      </c>
      <c r="L2811" s="382">
        <v>99</v>
      </c>
      <c r="M2811" s="382">
        <v>13</v>
      </c>
      <c r="N2811" s="382">
        <v>99</v>
      </c>
      <c r="O2811" s="382">
        <v>99</v>
      </c>
      <c r="P2811" s="382">
        <v>99</v>
      </c>
      <c r="Q2811" s="382"/>
      <c r="R2811" s="382">
        <v>0</v>
      </c>
    </row>
    <row r="2812" spans="1:18" s="468" customFormat="1" ht="15.6">
      <c r="A2812" s="382">
        <v>17</v>
      </c>
      <c r="B2812" s="382">
        <v>513</v>
      </c>
      <c r="C2812" s="382">
        <v>2022</v>
      </c>
      <c r="D2812" s="382">
        <v>9</v>
      </c>
      <c r="E2812" s="382">
        <v>99</v>
      </c>
      <c r="F2812" s="382">
        <v>99</v>
      </c>
      <c r="G2812" s="382">
        <v>99</v>
      </c>
      <c r="H2812" s="382">
        <v>99</v>
      </c>
      <c r="I2812" s="382">
        <v>99</v>
      </c>
      <c r="J2812" s="382">
        <v>999</v>
      </c>
      <c r="K2812" s="382">
        <v>99</v>
      </c>
      <c r="L2812" s="382">
        <v>99</v>
      </c>
      <c r="M2812" s="382">
        <v>13</v>
      </c>
      <c r="N2812" s="382">
        <v>99</v>
      </c>
      <c r="O2812" s="382">
        <v>99</v>
      </c>
      <c r="P2812" s="382">
        <v>99</v>
      </c>
      <c r="Q2812" s="382"/>
      <c r="R2812" s="382">
        <v>0</v>
      </c>
    </row>
    <row r="2813" spans="1:18" s="468" customFormat="1" ht="15.6">
      <c r="A2813" s="382">
        <v>17</v>
      </c>
      <c r="B2813" s="382">
        <v>514</v>
      </c>
      <c r="C2813" s="382">
        <v>2022</v>
      </c>
      <c r="D2813" s="382">
        <v>10</v>
      </c>
      <c r="E2813" s="382">
        <v>99</v>
      </c>
      <c r="F2813" s="382">
        <v>99</v>
      </c>
      <c r="G2813" s="382">
        <v>99</v>
      </c>
      <c r="H2813" s="382">
        <v>99</v>
      </c>
      <c r="I2813" s="382">
        <v>99</v>
      </c>
      <c r="J2813" s="382">
        <v>999</v>
      </c>
      <c r="K2813" s="382">
        <v>99</v>
      </c>
      <c r="L2813" s="382">
        <v>99</v>
      </c>
      <c r="M2813" s="382">
        <v>13</v>
      </c>
      <c r="N2813" s="382">
        <v>99</v>
      </c>
      <c r="O2813" s="382">
        <v>99</v>
      </c>
      <c r="P2813" s="382">
        <v>99</v>
      </c>
      <c r="Q2813" s="382"/>
      <c r="R2813" s="382">
        <v>0</v>
      </c>
    </row>
    <row r="2814" spans="1:18" s="468" customFormat="1" ht="15.6">
      <c r="A2814" s="382">
        <v>17</v>
      </c>
      <c r="B2814" s="382">
        <v>515</v>
      </c>
      <c r="C2814" s="382">
        <v>2022</v>
      </c>
      <c r="D2814" s="382">
        <v>11</v>
      </c>
      <c r="E2814" s="382">
        <v>99</v>
      </c>
      <c r="F2814" s="382">
        <v>99</v>
      </c>
      <c r="G2814" s="382">
        <v>99</v>
      </c>
      <c r="H2814" s="382">
        <v>99</v>
      </c>
      <c r="I2814" s="382">
        <v>99</v>
      </c>
      <c r="J2814" s="382">
        <v>999</v>
      </c>
      <c r="K2814" s="382">
        <v>99</v>
      </c>
      <c r="L2814" s="382">
        <v>99</v>
      </c>
      <c r="M2814" s="382">
        <v>13</v>
      </c>
      <c r="N2814" s="382">
        <v>99</v>
      </c>
      <c r="O2814" s="382">
        <v>99</v>
      </c>
      <c r="P2814" s="382">
        <v>99</v>
      </c>
      <c r="Q2814" s="382"/>
      <c r="R2814" s="382">
        <v>0</v>
      </c>
    </row>
    <row r="2815" spans="1:18" s="468" customFormat="1" ht="15.6">
      <c r="A2815" s="382">
        <v>17</v>
      </c>
      <c r="B2815" s="382">
        <v>516</v>
      </c>
      <c r="C2815" s="382">
        <v>2022</v>
      </c>
      <c r="D2815" s="382">
        <v>12</v>
      </c>
      <c r="E2815" s="382">
        <v>99</v>
      </c>
      <c r="F2815" s="382">
        <v>99</v>
      </c>
      <c r="G2815" s="382">
        <v>99</v>
      </c>
      <c r="H2815" s="382">
        <v>99</v>
      </c>
      <c r="I2815" s="382">
        <v>99</v>
      </c>
      <c r="J2815" s="382">
        <v>999</v>
      </c>
      <c r="K2815" s="382">
        <v>99</v>
      </c>
      <c r="L2815" s="382">
        <v>99</v>
      </c>
      <c r="M2815" s="382">
        <v>13</v>
      </c>
      <c r="N2815" s="382">
        <v>99</v>
      </c>
      <c r="O2815" s="382">
        <v>99</v>
      </c>
      <c r="P2815" s="382">
        <v>99</v>
      </c>
      <c r="Q2815" s="382"/>
      <c r="R2815" s="382">
        <v>0</v>
      </c>
    </row>
    <row r="2816" spans="1:18" s="468" customFormat="1" ht="15.6">
      <c r="A2816" s="382">
        <v>17</v>
      </c>
      <c r="B2816" s="382">
        <v>517</v>
      </c>
      <c r="C2816" s="382">
        <v>2022</v>
      </c>
      <c r="D2816" s="382">
        <v>1</v>
      </c>
      <c r="E2816" s="382">
        <v>99</v>
      </c>
      <c r="F2816" s="382">
        <v>99</v>
      </c>
      <c r="G2816" s="382">
        <v>99</v>
      </c>
      <c r="H2816" s="382">
        <v>99</v>
      </c>
      <c r="I2816" s="382">
        <v>99</v>
      </c>
      <c r="J2816" s="382">
        <v>999</v>
      </c>
      <c r="K2816" s="382">
        <v>99</v>
      </c>
      <c r="L2816" s="382">
        <v>99</v>
      </c>
      <c r="M2816" s="382">
        <v>14</v>
      </c>
      <c r="N2816" s="382">
        <v>99</v>
      </c>
      <c r="O2816" s="382">
        <v>99</v>
      </c>
      <c r="P2816" s="382">
        <v>99</v>
      </c>
      <c r="Q2816" s="382"/>
      <c r="R2816" s="382">
        <v>0</v>
      </c>
    </row>
    <row r="2817" spans="1:18" s="468" customFormat="1" ht="15.6">
      <c r="A2817" s="382">
        <v>17</v>
      </c>
      <c r="B2817" s="382">
        <v>518</v>
      </c>
      <c r="C2817" s="382">
        <v>2022</v>
      </c>
      <c r="D2817" s="382">
        <v>2</v>
      </c>
      <c r="E2817" s="382">
        <v>99</v>
      </c>
      <c r="F2817" s="382">
        <v>99</v>
      </c>
      <c r="G2817" s="382">
        <v>99</v>
      </c>
      <c r="H2817" s="382">
        <v>99</v>
      </c>
      <c r="I2817" s="382">
        <v>99</v>
      </c>
      <c r="J2817" s="382">
        <v>999</v>
      </c>
      <c r="K2817" s="382">
        <v>99</v>
      </c>
      <c r="L2817" s="382">
        <v>99</v>
      </c>
      <c r="M2817" s="382">
        <v>14</v>
      </c>
      <c r="N2817" s="382">
        <v>99</v>
      </c>
      <c r="O2817" s="382">
        <v>99</v>
      </c>
      <c r="P2817" s="382">
        <v>99</v>
      </c>
      <c r="Q2817" s="382"/>
      <c r="R2817" s="382">
        <v>0</v>
      </c>
    </row>
    <row r="2818" spans="1:18" s="468" customFormat="1" ht="15.6">
      <c r="A2818" s="382">
        <v>17</v>
      </c>
      <c r="B2818" s="382">
        <v>519</v>
      </c>
      <c r="C2818" s="382">
        <v>2022</v>
      </c>
      <c r="D2818" s="382">
        <v>3</v>
      </c>
      <c r="E2818" s="382">
        <v>99</v>
      </c>
      <c r="F2818" s="382">
        <v>99</v>
      </c>
      <c r="G2818" s="382">
        <v>99</v>
      </c>
      <c r="H2818" s="382">
        <v>99</v>
      </c>
      <c r="I2818" s="382">
        <v>99</v>
      </c>
      <c r="J2818" s="382">
        <v>999</v>
      </c>
      <c r="K2818" s="382">
        <v>99</v>
      </c>
      <c r="L2818" s="382">
        <v>99</v>
      </c>
      <c r="M2818" s="382">
        <v>14</v>
      </c>
      <c r="N2818" s="382">
        <v>99</v>
      </c>
      <c r="O2818" s="382">
        <v>99</v>
      </c>
      <c r="P2818" s="382">
        <v>99</v>
      </c>
      <c r="Q2818" s="382"/>
      <c r="R2818" s="382">
        <v>0</v>
      </c>
    </row>
    <row r="2819" spans="1:18" s="468" customFormat="1" ht="15.6">
      <c r="A2819" s="382">
        <v>17</v>
      </c>
      <c r="B2819" s="382">
        <v>520</v>
      </c>
      <c r="C2819" s="382">
        <v>2022</v>
      </c>
      <c r="D2819" s="382">
        <v>4</v>
      </c>
      <c r="E2819" s="382">
        <v>99</v>
      </c>
      <c r="F2819" s="382">
        <v>99</v>
      </c>
      <c r="G2819" s="382">
        <v>99</v>
      </c>
      <c r="H2819" s="382">
        <v>99</v>
      </c>
      <c r="I2819" s="382">
        <v>99</v>
      </c>
      <c r="J2819" s="382">
        <v>999</v>
      </c>
      <c r="K2819" s="382">
        <v>99</v>
      </c>
      <c r="L2819" s="382">
        <v>99</v>
      </c>
      <c r="M2819" s="382">
        <v>14</v>
      </c>
      <c r="N2819" s="382">
        <v>99</v>
      </c>
      <c r="O2819" s="382">
        <v>99</v>
      </c>
      <c r="P2819" s="382">
        <v>99</v>
      </c>
      <c r="Q2819" s="382"/>
      <c r="R2819" s="382">
        <v>0</v>
      </c>
    </row>
    <row r="2820" spans="1:18" s="468" customFormat="1" ht="15.6">
      <c r="A2820" s="382">
        <v>17</v>
      </c>
      <c r="B2820" s="382">
        <v>521</v>
      </c>
      <c r="C2820" s="382">
        <v>2022</v>
      </c>
      <c r="D2820" s="382">
        <v>5</v>
      </c>
      <c r="E2820" s="382">
        <v>99</v>
      </c>
      <c r="F2820" s="382">
        <v>99</v>
      </c>
      <c r="G2820" s="382">
        <v>99</v>
      </c>
      <c r="H2820" s="382">
        <v>99</v>
      </c>
      <c r="I2820" s="382">
        <v>99</v>
      </c>
      <c r="J2820" s="382">
        <v>999</v>
      </c>
      <c r="K2820" s="382">
        <v>99</v>
      </c>
      <c r="L2820" s="382">
        <v>99</v>
      </c>
      <c r="M2820" s="382">
        <v>14</v>
      </c>
      <c r="N2820" s="382">
        <v>99</v>
      </c>
      <c r="O2820" s="382">
        <v>99</v>
      </c>
      <c r="P2820" s="382">
        <v>99</v>
      </c>
      <c r="Q2820" s="382"/>
      <c r="R2820" s="382">
        <v>0</v>
      </c>
    </row>
    <row r="2821" spans="1:18" s="468" customFormat="1" ht="15.6">
      <c r="A2821" s="382">
        <v>17</v>
      </c>
      <c r="B2821" s="382">
        <v>522</v>
      </c>
      <c r="C2821" s="382">
        <v>2022</v>
      </c>
      <c r="D2821" s="382">
        <v>6</v>
      </c>
      <c r="E2821" s="382">
        <v>99</v>
      </c>
      <c r="F2821" s="382">
        <v>99</v>
      </c>
      <c r="G2821" s="382">
        <v>99</v>
      </c>
      <c r="H2821" s="382">
        <v>99</v>
      </c>
      <c r="I2821" s="382">
        <v>99</v>
      </c>
      <c r="J2821" s="382">
        <v>999</v>
      </c>
      <c r="K2821" s="382">
        <v>99</v>
      </c>
      <c r="L2821" s="382">
        <v>99</v>
      </c>
      <c r="M2821" s="382">
        <v>14</v>
      </c>
      <c r="N2821" s="382">
        <v>99</v>
      </c>
      <c r="O2821" s="382">
        <v>99</v>
      </c>
      <c r="P2821" s="382">
        <v>99</v>
      </c>
      <c r="Q2821" s="382"/>
      <c r="R2821" s="382">
        <v>0</v>
      </c>
    </row>
    <row r="2822" spans="1:18" s="468" customFormat="1" ht="15.6">
      <c r="A2822" s="382">
        <v>17</v>
      </c>
      <c r="B2822" s="382">
        <v>523</v>
      </c>
      <c r="C2822" s="382">
        <v>2022</v>
      </c>
      <c r="D2822" s="382">
        <v>7</v>
      </c>
      <c r="E2822" s="382">
        <v>99</v>
      </c>
      <c r="F2822" s="382">
        <v>99</v>
      </c>
      <c r="G2822" s="382">
        <v>99</v>
      </c>
      <c r="H2822" s="382">
        <v>99</v>
      </c>
      <c r="I2822" s="382">
        <v>99</v>
      </c>
      <c r="J2822" s="382">
        <v>999</v>
      </c>
      <c r="K2822" s="382">
        <v>99</v>
      </c>
      <c r="L2822" s="382">
        <v>99</v>
      </c>
      <c r="M2822" s="382">
        <v>14</v>
      </c>
      <c r="N2822" s="382">
        <v>99</v>
      </c>
      <c r="O2822" s="382">
        <v>99</v>
      </c>
      <c r="P2822" s="382">
        <v>99</v>
      </c>
      <c r="Q2822" s="382"/>
      <c r="R2822" s="382">
        <v>0</v>
      </c>
    </row>
    <row r="2823" spans="1:18" s="468" customFormat="1" ht="15.6">
      <c r="A2823" s="382">
        <v>17</v>
      </c>
      <c r="B2823" s="382">
        <v>524</v>
      </c>
      <c r="C2823" s="382">
        <v>2022</v>
      </c>
      <c r="D2823" s="382">
        <v>8</v>
      </c>
      <c r="E2823" s="382">
        <v>99</v>
      </c>
      <c r="F2823" s="382">
        <v>99</v>
      </c>
      <c r="G2823" s="382">
        <v>99</v>
      </c>
      <c r="H2823" s="382">
        <v>99</v>
      </c>
      <c r="I2823" s="382">
        <v>99</v>
      </c>
      <c r="J2823" s="382">
        <v>999</v>
      </c>
      <c r="K2823" s="382">
        <v>99</v>
      </c>
      <c r="L2823" s="382">
        <v>99</v>
      </c>
      <c r="M2823" s="382">
        <v>14</v>
      </c>
      <c r="N2823" s="382">
        <v>99</v>
      </c>
      <c r="O2823" s="382">
        <v>99</v>
      </c>
      <c r="P2823" s="382">
        <v>99</v>
      </c>
      <c r="Q2823" s="382"/>
      <c r="R2823" s="382">
        <v>0</v>
      </c>
    </row>
    <row r="2824" spans="1:18" s="468" customFormat="1" ht="15.6">
      <c r="A2824" s="382">
        <v>17</v>
      </c>
      <c r="B2824" s="382">
        <v>525</v>
      </c>
      <c r="C2824" s="382">
        <v>2022</v>
      </c>
      <c r="D2824" s="382">
        <v>9</v>
      </c>
      <c r="E2824" s="382">
        <v>99</v>
      </c>
      <c r="F2824" s="382">
        <v>99</v>
      </c>
      <c r="G2824" s="382">
        <v>99</v>
      </c>
      <c r="H2824" s="382">
        <v>99</v>
      </c>
      <c r="I2824" s="382">
        <v>99</v>
      </c>
      <c r="J2824" s="382">
        <v>999</v>
      </c>
      <c r="K2824" s="382">
        <v>99</v>
      </c>
      <c r="L2824" s="382">
        <v>99</v>
      </c>
      <c r="M2824" s="382">
        <v>14</v>
      </c>
      <c r="N2824" s="382">
        <v>99</v>
      </c>
      <c r="O2824" s="382">
        <v>99</v>
      </c>
      <c r="P2824" s="382">
        <v>99</v>
      </c>
      <c r="Q2824" s="382"/>
      <c r="R2824" s="382">
        <v>0</v>
      </c>
    </row>
    <row r="2825" spans="1:18" s="468" customFormat="1" ht="15.6">
      <c r="A2825" s="382">
        <v>17</v>
      </c>
      <c r="B2825" s="382">
        <v>526</v>
      </c>
      <c r="C2825" s="382">
        <v>2022</v>
      </c>
      <c r="D2825" s="382">
        <v>10</v>
      </c>
      <c r="E2825" s="382">
        <v>99</v>
      </c>
      <c r="F2825" s="382">
        <v>99</v>
      </c>
      <c r="G2825" s="382">
        <v>99</v>
      </c>
      <c r="H2825" s="382">
        <v>99</v>
      </c>
      <c r="I2825" s="382">
        <v>99</v>
      </c>
      <c r="J2825" s="382">
        <v>999</v>
      </c>
      <c r="K2825" s="382">
        <v>99</v>
      </c>
      <c r="L2825" s="382">
        <v>99</v>
      </c>
      <c r="M2825" s="382">
        <v>14</v>
      </c>
      <c r="N2825" s="382">
        <v>99</v>
      </c>
      <c r="O2825" s="382">
        <v>99</v>
      </c>
      <c r="P2825" s="382">
        <v>99</v>
      </c>
      <c r="Q2825" s="382"/>
      <c r="R2825" s="382">
        <v>0</v>
      </c>
    </row>
    <row r="2826" spans="1:18" s="468" customFormat="1" ht="15.6">
      <c r="A2826" s="382">
        <v>17</v>
      </c>
      <c r="B2826" s="382">
        <v>527</v>
      </c>
      <c r="C2826" s="382">
        <v>2022</v>
      </c>
      <c r="D2826" s="382">
        <v>11</v>
      </c>
      <c r="E2826" s="382">
        <v>99</v>
      </c>
      <c r="F2826" s="382">
        <v>99</v>
      </c>
      <c r="G2826" s="382">
        <v>99</v>
      </c>
      <c r="H2826" s="382">
        <v>99</v>
      </c>
      <c r="I2826" s="382">
        <v>99</v>
      </c>
      <c r="J2826" s="382">
        <v>999</v>
      </c>
      <c r="K2826" s="382">
        <v>99</v>
      </c>
      <c r="L2826" s="382">
        <v>99</v>
      </c>
      <c r="M2826" s="382">
        <v>14</v>
      </c>
      <c r="N2826" s="382">
        <v>99</v>
      </c>
      <c r="O2826" s="382">
        <v>99</v>
      </c>
      <c r="P2826" s="382">
        <v>99</v>
      </c>
      <c r="Q2826" s="382"/>
      <c r="R2826" s="382">
        <v>0</v>
      </c>
    </row>
    <row r="2827" spans="1:18" s="468" customFormat="1" ht="15.6">
      <c r="A2827" s="382">
        <v>17</v>
      </c>
      <c r="B2827" s="382">
        <v>528</v>
      </c>
      <c r="C2827" s="382">
        <v>2022</v>
      </c>
      <c r="D2827" s="382">
        <v>12</v>
      </c>
      <c r="E2827" s="382">
        <v>99</v>
      </c>
      <c r="F2827" s="382">
        <v>99</v>
      </c>
      <c r="G2827" s="382">
        <v>99</v>
      </c>
      <c r="H2827" s="382">
        <v>99</v>
      </c>
      <c r="I2827" s="382">
        <v>99</v>
      </c>
      <c r="J2827" s="382">
        <v>999</v>
      </c>
      <c r="K2827" s="382">
        <v>99</v>
      </c>
      <c r="L2827" s="382">
        <v>99</v>
      </c>
      <c r="M2827" s="382">
        <v>14</v>
      </c>
      <c r="N2827" s="382">
        <v>99</v>
      </c>
      <c r="O2827" s="382">
        <v>99</v>
      </c>
      <c r="P2827" s="382">
        <v>99</v>
      </c>
      <c r="Q2827" s="382"/>
      <c r="R2827" s="382">
        <v>0</v>
      </c>
    </row>
    <row r="2828" spans="1:18" s="468" customFormat="1" ht="15.6">
      <c r="A2828" s="382">
        <v>17</v>
      </c>
      <c r="B2828" s="382">
        <v>529</v>
      </c>
      <c r="C2828" s="382">
        <v>2022</v>
      </c>
      <c r="D2828" s="382">
        <v>1</v>
      </c>
      <c r="E2828" s="382">
        <v>99</v>
      </c>
      <c r="F2828" s="382">
        <v>99</v>
      </c>
      <c r="G2828" s="382">
        <v>99</v>
      </c>
      <c r="H2828" s="382">
        <v>99</v>
      </c>
      <c r="I2828" s="382">
        <v>99</v>
      </c>
      <c r="J2828" s="382">
        <v>999</v>
      </c>
      <c r="K2828" s="382">
        <v>99</v>
      </c>
      <c r="L2828" s="382">
        <v>99</v>
      </c>
      <c r="M2828" s="382">
        <v>15</v>
      </c>
      <c r="N2828" s="382">
        <v>99</v>
      </c>
      <c r="O2828" s="382">
        <v>99</v>
      </c>
      <c r="P2828" s="382">
        <v>99</v>
      </c>
      <c r="Q2828" s="382"/>
      <c r="R2828" s="382">
        <v>0</v>
      </c>
    </row>
    <row r="2829" spans="1:18" s="468" customFormat="1" ht="15.6">
      <c r="A2829" s="382">
        <v>17</v>
      </c>
      <c r="B2829" s="382">
        <v>530</v>
      </c>
      <c r="C2829" s="382">
        <v>2022</v>
      </c>
      <c r="D2829" s="382">
        <v>2</v>
      </c>
      <c r="E2829" s="382">
        <v>99</v>
      </c>
      <c r="F2829" s="382">
        <v>99</v>
      </c>
      <c r="G2829" s="382">
        <v>99</v>
      </c>
      <c r="H2829" s="382">
        <v>99</v>
      </c>
      <c r="I2829" s="382">
        <v>99</v>
      </c>
      <c r="J2829" s="382">
        <v>999</v>
      </c>
      <c r="K2829" s="382">
        <v>99</v>
      </c>
      <c r="L2829" s="382">
        <v>99</v>
      </c>
      <c r="M2829" s="382">
        <v>15</v>
      </c>
      <c r="N2829" s="382">
        <v>99</v>
      </c>
      <c r="O2829" s="382">
        <v>99</v>
      </c>
      <c r="P2829" s="382">
        <v>99</v>
      </c>
      <c r="Q2829" s="382"/>
      <c r="R2829" s="382">
        <v>0</v>
      </c>
    </row>
    <row r="2830" spans="1:18" s="468" customFormat="1" ht="15.6">
      <c r="A2830" s="382">
        <v>17</v>
      </c>
      <c r="B2830" s="382">
        <v>531</v>
      </c>
      <c r="C2830" s="382">
        <v>2022</v>
      </c>
      <c r="D2830" s="382">
        <v>3</v>
      </c>
      <c r="E2830" s="382">
        <v>99</v>
      </c>
      <c r="F2830" s="382">
        <v>99</v>
      </c>
      <c r="G2830" s="382">
        <v>99</v>
      </c>
      <c r="H2830" s="382">
        <v>99</v>
      </c>
      <c r="I2830" s="382">
        <v>99</v>
      </c>
      <c r="J2830" s="382">
        <v>999</v>
      </c>
      <c r="K2830" s="382">
        <v>99</v>
      </c>
      <c r="L2830" s="382">
        <v>99</v>
      </c>
      <c r="M2830" s="382">
        <v>15</v>
      </c>
      <c r="N2830" s="382">
        <v>99</v>
      </c>
      <c r="O2830" s="382">
        <v>99</v>
      </c>
      <c r="P2830" s="382">
        <v>99</v>
      </c>
      <c r="Q2830" s="382"/>
      <c r="R2830" s="382">
        <v>0</v>
      </c>
    </row>
    <row r="2831" spans="1:18" s="468" customFormat="1" ht="15.6">
      <c r="A2831" s="382">
        <v>17</v>
      </c>
      <c r="B2831" s="382">
        <v>532</v>
      </c>
      <c r="C2831" s="382">
        <v>2022</v>
      </c>
      <c r="D2831" s="382">
        <v>4</v>
      </c>
      <c r="E2831" s="382">
        <v>99</v>
      </c>
      <c r="F2831" s="382">
        <v>99</v>
      </c>
      <c r="G2831" s="382">
        <v>99</v>
      </c>
      <c r="H2831" s="382">
        <v>99</v>
      </c>
      <c r="I2831" s="382">
        <v>99</v>
      </c>
      <c r="J2831" s="382">
        <v>999</v>
      </c>
      <c r="K2831" s="382">
        <v>99</v>
      </c>
      <c r="L2831" s="382">
        <v>99</v>
      </c>
      <c r="M2831" s="382">
        <v>15</v>
      </c>
      <c r="N2831" s="382">
        <v>99</v>
      </c>
      <c r="O2831" s="382">
        <v>99</v>
      </c>
      <c r="P2831" s="382">
        <v>99</v>
      </c>
      <c r="Q2831" s="382"/>
      <c r="R2831" s="382">
        <v>0</v>
      </c>
    </row>
    <row r="2832" spans="1:18" s="468" customFormat="1" ht="15.6">
      <c r="A2832" s="382">
        <v>17</v>
      </c>
      <c r="B2832" s="382">
        <v>533</v>
      </c>
      <c r="C2832" s="382">
        <v>2022</v>
      </c>
      <c r="D2832" s="382">
        <v>5</v>
      </c>
      <c r="E2832" s="382">
        <v>99</v>
      </c>
      <c r="F2832" s="382">
        <v>99</v>
      </c>
      <c r="G2832" s="382">
        <v>99</v>
      </c>
      <c r="H2832" s="382">
        <v>99</v>
      </c>
      <c r="I2832" s="382">
        <v>99</v>
      </c>
      <c r="J2832" s="382">
        <v>999</v>
      </c>
      <c r="K2832" s="382">
        <v>99</v>
      </c>
      <c r="L2832" s="382">
        <v>99</v>
      </c>
      <c r="M2832" s="382">
        <v>15</v>
      </c>
      <c r="N2832" s="382">
        <v>99</v>
      </c>
      <c r="O2832" s="382">
        <v>99</v>
      </c>
      <c r="P2832" s="382">
        <v>99</v>
      </c>
      <c r="Q2832" s="382"/>
      <c r="R2832" s="382">
        <v>0</v>
      </c>
    </row>
    <row r="2833" spans="1:37" s="468" customFormat="1" ht="15.6">
      <c r="A2833" s="382">
        <v>17</v>
      </c>
      <c r="B2833" s="382">
        <v>534</v>
      </c>
      <c r="C2833" s="382">
        <v>2022</v>
      </c>
      <c r="D2833" s="382">
        <v>6</v>
      </c>
      <c r="E2833" s="382">
        <v>99</v>
      </c>
      <c r="F2833" s="382">
        <v>99</v>
      </c>
      <c r="G2833" s="382">
        <v>99</v>
      </c>
      <c r="H2833" s="382">
        <v>99</v>
      </c>
      <c r="I2833" s="382">
        <v>99</v>
      </c>
      <c r="J2833" s="382">
        <v>999</v>
      </c>
      <c r="K2833" s="382">
        <v>99</v>
      </c>
      <c r="L2833" s="382">
        <v>99</v>
      </c>
      <c r="M2833" s="382">
        <v>15</v>
      </c>
      <c r="N2833" s="382">
        <v>99</v>
      </c>
      <c r="O2833" s="382">
        <v>99</v>
      </c>
      <c r="P2833" s="382">
        <v>99</v>
      </c>
      <c r="Q2833" s="382"/>
      <c r="R2833" s="382">
        <v>0</v>
      </c>
    </row>
    <row r="2834" spans="1:37" s="468" customFormat="1" ht="15.6">
      <c r="A2834" s="382">
        <v>17</v>
      </c>
      <c r="B2834" s="382">
        <v>535</v>
      </c>
      <c r="C2834" s="382">
        <v>2022</v>
      </c>
      <c r="D2834" s="382">
        <v>7</v>
      </c>
      <c r="E2834" s="382">
        <v>99</v>
      </c>
      <c r="F2834" s="382">
        <v>99</v>
      </c>
      <c r="G2834" s="382">
        <v>99</v>
      </c>
      <c r="H2834" s="382">
        <v>99</v>
      </c>
      <c r="I2834" s="382">
        <v>99</v>
      </c>
      <c r="J2834" s="382">
        <v>999</v>
      </c>
      <c r="K2834" s="382">
        <v>99</v>
      </c>
      <c r="L2834" s="382">
        <v>99</v>
      </c>
      <c r="M2834" s="382">
        <v>15</v>
      </c>
      <c r="N2834" s="382">
        <v>99</v>
      </c>
      <c r="O2834" s="382">
        <v>99</v>
      </c>
      <c r="P2834" s="382">
        <v>99</v>
      </c>
      <c r="Q2834" s="382"/>
      <c r="R2834" s="382">
        <v>0</v>
      </c>
    </row>
    <row r="2835" spans="1:37" s="468" customFormat="1" ht="15.6">
      <c r="A2835" s="382">
        <v>17</v>
      </c>
      <c r="B2835" s="382">
        <v>536</v>
      </c>
      <c r="C2835" s="382">
        <v>2022</v>
      </c>
      <c r="D2835" s="382">
        <v>8</v>
      </c>
      <c r="E2835" s="382">
        <v>99</v>
      </c>
      <c r="F2835" s="382">
        <v>99</v>
      </c>
      <c r="G2835" s="382">
        <v>99</v>
      </c>
      <c r="H2835" s="382">
        <v>99</v>
      </c>
      <c r="I2835" s="382">
        <v>99</v>
      </c>
      <c r="J2835" s="382">
        <v>999</v>
      </c>
      <c r="K2835" s="382">
        <v>99</v>
      </c>
      <c r="L2835" s="382">
        <v>99</v>
      </c>
      <c r="M2835" s="382">
        <v>15</v>
      </c>
      <c r="N2835" s="382">
        <v>99</v>
      </c>
      <c r="O2835" s="382">
        <v>99</v>
      </c>
      <c r="P2835" s="382">
        <v>99</v>
      </c>
      <c r="Q2835" s="382"/>
      <c r="R2835" s="382">
        <v>0</v>
      </c>
    </row>
    <row r="2836" spans="1:37" s="468" customFormat="1" ht="15.6">
      <c r="A2836" s="382">
        <v>17</v>
      </c>
      <c r="B2836" s="382">
        <v>537</v>
      </c>
      <c r="C2836" s="382">
        <v>2022</v>
      </c>
      <c r="D2836" s="382">
        <v>9</v>
      </c>
      <c r="E2836" s="382">
        <v>99</v>
      </c>
      <c r="F2836" s="382">
        <v>99</v>
      </c>
      <c r="G2836" s="382">
        <v>99</v>
      </c>
      <c r="H2836" s="382">
        <v>99</v>
      </c>
      <c r="I2836" s="382">
        <v>99</v>
      </c>
      <c r="J2836" s="382">
        <v>999</v>
      </c>
      <c r="K2836" s="382">
        <v>99</v>
      </c>
      <c r="L2836" s="382">
        <v>99</v>
      </c>
      <c r="M2836" s="382">
        <v>15</v>
      </c>
      <c r="N2836" s="382">
        <v>99</v>
      </c>
      <c r="O2836" s="382">
        <v>99</v>
      </c>
      <c r="P2836" s="382">
        <v>99</v>
      </c>
      <c r="Q2836" s="382"/>
      <c r="R2836" s="382">
        <v>0</v>
      </c>
    </row>
    <row r="2837" spans="1:37" s="468" customFormat="1" ht="15.6">
      <c r="A2837" s="382">
        <v>17</v>
      </c>
      <c r="B2837" s="382">
        <v>538</v>
      </c>
      <c r="C2837" s="382">
        <v>2022</v>
      </c>
      <c r="D2837" s="382">
        <v>10</v>
      </c>
      <c r="E2837" s="382">
        <v>99</v>
      </c>
      <c r="F2837" s="382">
        <v>99</v>
      </c>
      <c r="G2837" s="382">
        <v>99</v>
      </c>
      <c r="H2837" s="382">
        <v>99</v>
      </c>
      <c r="I2837" s="382">
        <v>99</v>
      </c>
      <c r="J2837" s="382">
        <v>999</v>
      </c>
      <c r="K2837" s="382">
        <v>99</v>
      </c>
      <c r="L2837" s="382">
        <v>99</v>
      </c>
      <c r="M2837" s="382">
        <v>15</v>
      </c>
      <c r="N2837" s="382">
        <v>99</v>
      </c>
      <c r="O2837" s="382">
        <v>99</v>
      </c>
      <c r="P2837" s="382">
        <v>99</v>
      </c>
      <c r="Q2837" s="382"/>
      <c r="R2837" s="382">
        <v>0</v>
      </c>
    </row>
    <row r="2838" spans="1:37" s="468" customFormat="1" ht="15.6">
      <c r="A2838" s="382">
        <v>17</v>
      </c>
      <c r="B2838" s="382">
        <v>539</v>
      </c>
      <c r="C2838" s="382">
        <v>2022</v>
      </c>
      <c r="D2838" s="382">
        <v>11</v>
      </c>
      <c r="E2838" s="382">
        <v>99</v>
      </c>
      <c r="F2838" s="382">
        <v>99</v>
      </c>
      <c r="G2838" s="382">
        <v>99</v>
      </c>
      <c r="H2838" s="382">
        <v>99</v>
      </c>
      <c r="I2838" s="382">
        <v>99</v>
      </c>
      <c r="J2838" s="382">
        <v>999</v>
      </c>
      <c r="K2838" s="382">
        <v>99</v>
      </c>
      <c r="L2838" s="382">
        <v>99</v>
      </c>
      <c r="M2838" s="382">
        <v>15</v>
      </c>
      <c r="N2838" s="382">
        <v>99</v>
      </c>
      <c r="O2838" s="382">
        <v>99</v>
      </c>
      <c r="P2838" s="382">
        <v>99</v>
      </c>
      <c r="Q2838" s="382"/>
      <c r="R2838" s="382">
        <v>0</v>
      </c>
    </row>
    <row r="2839" spans="1:37" s="468" customFormat="1" ht="15.6">
      <c r="A2839" s="382">
        <v>17</v>
      </c>
      <c r="B2839" s="382">
        <v>540</v>
      </c>
      <c r="C2839" s="382">
        <v>2022</v>
      </c>
      <c r="D2839" s="382">
        <v>12</v>
      </c>
      <c r="E2839" s="382">
        <v>99</v>
      </c>
      <c r="F2839" s="382">
        <v>99</v>
      </c>
      <c r="G2839" s="382">
        <v>99</v>
      </c>
      <c r="H2839" s="382">
        <v>99</v>
      </c>
      <c r="I2839" s="382">
        <v>99</v>
      </c>
      <c r="J2839" s="382">
        <v>999</v>
      </c>
      <c r="K2839" s="382">
        <v>99</v>
      </c>
      <c r="L2839" s="382">
        <v>99</v>
      </c>
      <c r="M2839" s="382">
        <v>15</v>
      </c>
      <c r="N2839" s="382">
        <v>99</v>
      </c>
      <c r="O2839" s="382">
        <v>99</v>
      </c>
      <c r="P2839" s="382">
        <v>99</v>
      </c>
      <c r="Q2839" s="382"/>
      <c r="R2839" s="382">
        <v>0</v>
      </c>
    </row>
    <row r="2840" spans="1:37" ht="15.6">
      <c r="A2840" s="382">
        <v>18</v>
      </c>
      <c r="B2840" s="382">
        <v>1</v>
      </c>
      <c r="C2840" s="382">
        <v>2024</v>
      </c>
      <c r="D2840" s="382"/>
      <c r="E2840" s="382">
        <v>99</v>
      </c>
      <c r="F2840" s="382"/>
      <c r="G2840" s="382">
        <v>99</v>
      </c>
      <c r="H2840" s="382">
        <v>1</v>
      </c>
      <c r="I2840" s="382">
        <v>99</v>
      </c>
      <c r="J2840" s="382">
        <v>103</v>
      </c>
      <c r="K2840" s="382">
        <v>99</v>
      </c>
      <c r="L2840" s="382">
        <v>1</v>
      </c>
      <c r="M2840" s="382">
        <v>99</v>
      </c>
      <c r="N2840" s="382">
        <v>99</v>
      </c>
      <c r="O2840" s="382">
        <v>99</v>
      </c>
      <c r="P2840" s="382">
        <v>99</v>
      </c>
      <c r="Q2840" s="382"/>
      <c r="R2840" s="382">
        <v>0</v>
      </c>
      <c r="S2840" s="382"/>
      <c r="T2840" s="382"/>
      <c r="U2840" s="382"/>
      <c r="V2840" s="382"/>
      <c r="W2840" s="382"/>
      <c r="X2840" s="382"/>
      <c r="Y2840" s="382"/>
      <c r="Z2840" s="382"/>
      <c r="AA2840" s="382"/>
      <c r="AB2840" s="382"/>
      <c r="AC2840" s="382"/>
      <c r="AD2840" s="382"/>
      <c r="AE2840" s="382"/>
      <c r="AF2840" s="382"/>
      <c r="AG2840" s="382"/>
      <c r="AH2840" s="382"/>
      <c r="AI2840" s="382"/>
    </row>
    <row r="2841" spans="1:37" ht="15.6">
      <c r="A2841" s="382">
        <v>18</v>
      </c>
      <c r="B2841" s="382">
        <v>2</v>
      </c>
      <c r="C2841" s="382">
        <v>2024</v>
      </c>
      <c r="D2841" s="382"/>
      <c r="E2841" s="382">
        <v>99</v>
      </c>
      <c r="F2841" s="382"/>
      <c r="G2841" s="382">
        <v>99</v>
      </c>
      <c r="H2841" s="382">
        <v>2</v>
      </c>
      <c r="I2841" s="382">
        <v>99</v>
      </c>
      <c r="J2841" s="382">
        <v>106</v>
      </c>
      <c r="K2841" s="382">
        <v>99</v>
      </c>
      <c r="L2841" s="382">
        <v>1</v>
      </c>
      <c r="M2841" s="382">
        <v>99</v>
      </c>
      <c r="N2841" s="382">
        <v>99</v>
      </c>
      <c r="O2841" s="382">
        <v>99</v>
      </c>
      <c r="P2841" s="382">
        <v>99</v>
      </c>
      <c r="Q2841" s="382"/>
      <c r="R2841" s="382">
        <v>0</v>
      </c>
      <c r="S2841" s="382"/>
      <c r="T2841" s="382"/>
      <c r="U2841" s="382"/>
      <c r="V2841" s="382"/>
      <c r="W2841" s="382"/>
      <c r="X2841" s="382"/>
      <c r="Y2841" s="382"/>
      <c r="Z2841" s="382"/>
      <c r="AA2841" s="382"/>
      <c r="AB2841" s="382"/>
      <c r="AC2841" s="382"/>
      <c r="AD2841" s="382"/>
      <c r="AE2841" s="382"/>
      <c r="AF2841" s="382"/>
      <c r="AG2841" s="382"/>
      <c r="AH2841" s="382"/>
      <c r="AI2841" s="382"/>
    </row>
    <row r="2842" spans="1:37" ht="15.6">
      <c r="A2842" s="382">
        <v>18</v>
      </c>
      <c r="B2842" s="382">
        <v>3</v>
      </c>
      <c r="C2842" s="382">
        <v>2024</v>
      </c>
      <c r="D2842" s="382"/>
      <c r="E2842" s="382">
        <v>99</v>
      </c>
      <c r="F2842" s="382"/>
      <c r="G2842" s="382">
        <v>99</v>
      </c>
      <c r="H2842" s="382">
        <v>1</v>
      </c>
      <c r="I2842" s="382">
        <v>99</v>
      </c>
      <c r="J2842" s="382">
        <v>110</v>
      </c>
      <c r="K2842" s="382">
        <v>99</v>
      </c>
      <c r="L2842" s="382">
        <v>1</v>
      </c>
      <c r="M2842" s="382">
        <v>99</v>
      </c>
      <c r="N2842" s="382">
        <v>99</v>
      </c>
      <c r="O2842" s="382">
        <v>99</v>
      </c>
      <c r="P2842" s="382">
        <v>99</v>
      </c>
      <c r="Q2842" s="382">
        <v>3</v>
      </c>
      <c r="R2842" s="382">
        <v>6</v>
      </c>
      <c r="S2842" s="382">
        <v>1</v>
      </c>
      <c r="T2842" s="382">
        <v>1.6666666666666672</v>
      </c>
      <c r="U2842" s="382">
        <v>2.75</v>
      </c>
      <c r="V2842" s="382">
        <v>0</v>
      </c>
      <c r="W2842" s="382">
        <v>0</v>
      </c>
      <c r="X2842" s="382">
        <v>0</v>
      </c>
      <c r="Y2842" s="382">
        <v>0</v>
      </c>
      <c r="Z2842" s="382">
        <v>0.56199051000291245</v>
      </c>
      <c r="AA2842" s="382">
        <v>0</v>
      </c>
      <c r="AB2842" s="382">
        <v>0.47140452079103135</v>
      </c>
      <c r="AC2842" s="382"/>
      <c r="AD2842" s="382">
        <v>56.619826468652576</v>
      </c>
      <c r="AE2842" s="382"/>
      <c r="AF2842" s="382">
        <v>0.14545454545454548</v>
      </c>
      <c r="AG2842" s="382">
        <v>5.4232965096978385E-2</v>
      </c>
      <c r="AH2842" s="382">
        <v>50</v>
      </c>
      <c r="AI2842" s="382">
        <v>6</v>
      </c>
      <c r="AJ2842">
        <v>67.5</v>
      </c>
      <c r="AK2842">
        <v>8.7997975994453892</v>
      </c>
    </row>
    <row r="2843" spans="1:37" ht="15.6">
      <c r="A2843" s="382">
        <v>18</v>
      </c>
      <c r="B2843" s="382">
        <v>4</v>
      </c>
      <c r="C2843" s="382">
        <v>2024</v>
      </c>
      <c r="D2843" s="382"/>
      <c r="E2843" s="382">
        <v>99</v>
      </c>
      <c r="F2843" s="382"/>
      <c r="G2843" s="382">
        <v>99</v>
      </c>
      <c r="H2843" s="382">
        <v>1</v>
      </c>
      <c r="I2843" s="382">
        <v>99</v>
      </c>
      <c r="J2843" s="382">
        <v>111</v>
      </c>
      <c r="K2843" s="382">
        <v>99</v>
      </c>
      <c r="L2843" s="382">
        <v>1</v>
      </c>
      <c r="M2843" s="382">
        <v>99</v>
      </c>
      <c r="N2843" s="382">
        <v>99</v>
      </c>
      <c r="O2843" s="382">
        <v>99</v>
      </c>
      <c r="P2843" s="382">
        <v>99</v>
      </c>
      <c r="Q2843" s="382"/>
      <c r="R2843" s="382">
        <v>0</v>
      </c>
      <c r="S2843" s="382"/>
      <c r="T2843" s="382"/>
      <c r="U2843" s="382"/>
      <c r="V2843" s="382"/>
      <c r="W2843" s="382"/>
      <c r="X2843" s="382"/>
      <c r="Y2843" s="382"/>
      <c r="Z2843" s="382"/>
      <c r="AA2843" s="382"/>
      <c r="AB2843" s="382"/>
      <c r="AC2843" s="382"/>
      <c r="AD2843" s="382"/>
      <c r="AE2843" s="382"/>
      <c r="AF2843" s="382"/>
      <c r="AG2843" s="382"/>
      <c r="AH2843" s="382"/>
      <c r="AI2843" s="382"/>
    </row>
    <row r="2844" spans="1:37" ht="15.6">
      <c r="A2844" s="382">
        <v>18</v>
      </c>
      <c r="B2844" s="382">
        <v>5</v>
      </c>
      <c r="C2844" s="382">
        <v>2024</v>
      </c>
      <c r="D2844" s="382"/>
      <c r="E2844" s="382">
        <v>99</v>
      </c>
      <c r="F2844" s="382"/>
      <c r="G2844" s="382">
        <v>99</v>
      </c>
      <c r="H2844" s="382">
        <v>1</v>
      </c>
      <c r="I2844" s="382">
        <v>99</v>
      </c>
      <c r="J2844" s="382">
        <v>116</v>
      </c>
      <c r="K2844" s="382">
        <v>99</v>
      </c>
      <c r="L2844" s="382">
        <v>1</v>
      </c>
      <c r="M2844" s="382">
        <v>99</v>
      </c>
      <c r="N2844" s="382">
        <v>99</v>
      </c>
      <c r="O2844" s="382">
        <v>99</v>
      </c>
      <c r="P2844" s="382">
        <v>99</v>
      </c>
      <c r="Q2844" s="382">
        <v>2</v>
      </c>
      <c r="R2844" s="382">
        <v>2</v>
      </c>
      <c r="S2844" s="382">
        <v>1</v>
      </c>
      <c r="T2844" s="382">
        <v>2</v>
      </c>
      <c r="U2844" s="382">
        <v>4.9499999999999993</v>
      </c>
      <c r="V2844" s="382">
        <v>0</v>
      </c>
      <c r="W2844" s="382">
        <v>0</v>
      </c>
      <c r="X2844" s="382">
        <v>0</v>
      </c>
      <c r="Y2844" s="382">
        <v>0</v>
      </c>
      <c r="Z2844" s="382">
        <v>0.85000000000000475</v>
      </c>
      <c r="AA2844" s="382">
        <v>0</v>
      </c>
      <c r="AB2844" s="382">
        <v>0</v>
      </c>
      <c r="AC2844" s="382"/>
      <c r="AD2844" s="382"/>
      <c r="AE2844" s="382"/>
      <c r="AF2844" s="382">
        <v>0.25706940874035983</v>
      </c>
      <c r="AG2844" s="382">
        <v>0.15033711960153068</v>
      </c>
      <c r="AH2844" s="382">
        <v>0</v>
      </c>
      <c r="AI2844" s="382">
        <v>2</v>
      </c>
      <c r="AJ2844">
        <v>74.25</v>
      </c>
      <c r="AK2844">
        <v>11.963537382933264</v>
      </c>
    </row>
    <row r="2845" spans="1:37" ht="15.6">
      <c r="A2845" s="382">
        <v>18</v>
      </c>
      <c r="B2845" s="382">
        <v>6</v>
      </c>
      <c r="C2845" s="382">
        <v>2024</v>
      </c>
      <c r="D2845" s="382"/>
      <c r="E2845" s="382">
        <v>99</v>
      </c>
      <c r="F2845" s="382"/>
      <c r="G2845" s="382">
        <v>99</v>
      </c>
      <c r="H2845" s="382">
        <v>2</v>
      </c>
      <c r="I2845" s="382">
        <v>99</v>
      </c>
      <c r="J2845" s="382">
        <v>117</v>
      </c>
      <c r="K2845" s="382">
        <v>99</v>
      </c>
      <c r="L2845" s="382">
        <v>1</v>
      </c>
      <c r="M2845" s="382">
        <v>99</v>
      </c>
      <c r="N2845" s="382">
        <v>99</v>
      </c>
      <c r="O2845" s="382">
        <v>99</v>
      </c>
      <c r="P2845" s="382">
        <v>99</v>
      </c>
      <c r="Q2845" s="382"/>
      <c r="R2845" s="382">
        <v>0</v>
      </c>
      <c r="S2845" s="382"/>
      <c r="T2845" s="382"/>
      <c r="U2845" s="382"/>
      <c r="V2845" s="382"/>
      <c r="W2845" s="382"/>
      <c r="X2845" s="382"/>
      <c r="Y2845" s="382"/>
      <c r="Z2845" s="382"/>
      <c r="AA2845" s="382"/>
      <c r="AB2845" s="382"/>
      <c r="AC2845" s="382"/>
      <c r="AD2845" s="382"/>
      <c r="AE2845" s="382"/>
      <c r="AF2845" s="382"/>
      <c r="AG2845" s="382"/>
      <c r="AH2845" s="382"/>
      <c r="AI2845" s="382"/>
    </row>
    <row r="2846" spans="1:37" ht="15.6">
      <c r="A2846" s="382">
        <v>18</v>
      </c>
      <c r="B2846" s="382">
        <v>7</v>
      </c>
      <c r="C2846" s="382">
        <v>2024</v>
      </c>
      <c r="D2846" s="382"/>
      <c r="E2846" s="382">
        <v>99</v>
      </c>
      <c r="F2846" s="382"/>
      <c r="G2846" s="382">
        <v>99</v>
      </c>
      <c r="H2846" s="382">
        <v>1</v>
      </c>
      <c r="I2846" s="382">
        <v>99</v>
      </c>
      <c r="J2846" s="382">
        <v>134</v>
      </c>
      <c r="K2846" s="382">
        <v>99</v>
      </c>
      <c r="L2846" s="382">
        <v>1</v>
      </c>
      <c r="M2846" s="382">
        <v>99</v>
      </c>
      <c r="N2846" s="382">
        <v>99</v>
      </c>
      <c r="O2846" s="382">
        <v>99</v>
      </c>
      <c r="P2846" s="382">
        <v>99</v>
      </c>
      <c r="Q2846" s="382">
        <v>2</v>
      </c>
      <c r="R2846" s="382">
        <v>2</v>
      </c>
      <c r="S2846" s="382">
        <v>1</v>
      </c>
      <c r="T2846" s="382">
        <v>1.5</v>
      </c>
      <c r="U2846" s="382">
        <v>3.45</v>
      </c>
      <c r="V2846" s="382">
        <v>0</v>
      </c>
      <c r="W2846" s="382">
        <v>0</v>
      </c>
      <c r="X2846" s="382">
        <v>0</v>
      </c>
      <c r="Y2846" s="382">
        <v>0</v>
      </c>
      <c r="Z2846" s="382">
        <v>0.3500000000000007</v>
      </c>
      <c r="AA2846" s="382">
        <v>0</v>
      </c>
      <c r="AB2846" s="382">
        <v>0.5</v>
      </c>
      <c r="AC2846" s="382"/>
      <c r="AD2846" s="382">
        <v>99.999999999999673</v>
      </c>
      <c r="AE2846" s="382"/>
      <c r="AF2846" s="382">
        <v>5.5111600992008805E-2</v>
      </c>
      <c r="AG2846" s="382">
        <v>2.3672780419522844E-2</v>
      </c>
      <c r="AH2846" s="382">
        <v>0</v>
      </c>
      <c r="AI2846" s="382">
        <v>2</v>
      </c>
      <c r="AJ2846">
        <v>70.400000000000006</v>
      </c>
      <c r="AK2846">
        <v>9.8726479284782105</v>
      </c>
    </row>
    <row r="2847" spans="1:37" ht="15.6">
      <c r="A2847" s="382">
        <v>18</v>
      </c>
      <c r="B2847" s="382">
        <v>8</v>
      </c>
      <c r="C2847" s="382">
        <v>2024</v>
      </c>
      <c r="D2847" s="382"/>
      <c r="E2847" s="382">
        <v>99</v>
      </c>
      <c r="F2847" s="382"/>
      <c r="G2847" s="382">
        <v>99</v>
      </c>
      <c r="H2847" s="382">
        <v>2</v>
      </c>
      <c r="I2847" s="382">
        <v>99</v>
      </c>
      <c r="J2847" s="382">
        <v>141</v>
      </c>
      <c r="K2847" s="382">
        <v>99</v>
      </c>
      <c r="L2847" s="382">
        <v>1</v>
      </c>
      <c r="M2847" s="382">
        <v>99</v>
      </c>
      <c r="N2847" s="382">
        <v>99</v>
      </c>
      <c r="O2847" s="382">
        <v>99</v>
      </c>
      <c r="P2847" s="382">
        <v>99</v>
      </c>
      <c r="Q2847" s="382">
        <v>4</v>
      </c>
      <c r="R2847" s="382">
        <v>6</v>
      </c>
      <c r="S2847" s="382">
        <v>1</v>
      </c>
      <c r="T2847" s="382">
        <v>1.8333333333333328</v>
      </c>
      <c r="U2847" s="382">
        <v>3.6333333333333342</v>
      </c>
      <c r="V2847" s="382">
        <v>0</v>
      </c>
      <c r="W2847" s="382">
        <v>0</v>
      </c>
      <c r="X2847" s="382">
        <v>0</v>
      </c>
      <c r="Y2847" s="382">
        <v>0</v>
      </c>
      <c r="Z2847" s="382">
        <v>1.9049642749639404</v>
      </c>
      <c r="AA2847" s="382">
        <v>0</v>
      </c>
      <c r="AB2847" s="382">
        <v>0.3726779962499655</v>
      </c>
      <c r="AC2847" s="382"/>
      <c r="AD2847" s="382">
        <v>38.344491928267807</v>
      </c>
      <c r="AE2847" s="382"/>
      <c r="AF2847" s="382">
        <v>0.65645514223194723</v>
      </c>
      <c r="AG2847" s="382">
        <v>0.28523204542778258</v>
      </c>
      <c r="AH2847" s="382">
        <v>0</v>
      </c>
      <c r="AI2847" s="382">
        <v>6</v>
      </c>
      <c r="AJ2847">
        <v>71.3</v>
      </c>
      <c r="AK2847">
        <v>9.2639546828098105</v>
      </c>
    </row>
    <row r="2848" spans="1:37" ht="15.6">
      <c r="A2848" s="382">
        <v>18</v>
      </c>
      <c r="B2848" s="382">
        <v>9</v>
      </c>
      <c r="C2848" s="382">
        <v>2024</v>
      </c>
      <c r="D2848" s="382"/>
      <c r="E2848" s="382">
        <v>99</v>
      </c>
      <c r="F2848" s="382"/>
      <c r="G2848" s="382">
        <v>99</v>
      </c>
      <c r="H2848" s="382">
        <v>2</v>
      </c>
      <c r="I2848" s="382">
        <v>99</v>
      </c>
      <c r="J2848" s="382">
        <v>143</v>
      </c>
      <c r="K2848" s="382">
        <v>99</v>
      </c>
      <c r="L2848" s="382">
        <v>1</v>
      </c>
      <c r="M2848" s="382">
        <v>99</v>
      </c>
      <c r="N2848" s="382">
        <v>99</v>
      </c>
      <c r="O2848" s="382">
        <v>99</v>
      </c>
      <c r="P2848" s="382">
        <v>99</v>
      </c>
      <c r="Q2848" s="382"/>
      <c r="R2848" s="382">
        <v>0</v>
      </c>
      <c r="S2848" s="382"/>
      <c r="T2848" s="382"/>
      <c r="U2848" s="382"/>
      <c r="V2848" s="382"/>
      <c r="W2848" s="382"/>
      <c r="X2848" s="382"/>
      <c r="Y2848" s="382"/>
      <c r="Z2848" s="382"/>
      <c r="AA2848" s="382"/>
      <c r="AB2848" s="382"/>
      <c r="AC2848" s="382"/>
      <c r="AD2848" s="382"/>
      <c r="AE2848" s="382"/>
      <c r="AF2848" s="382"/>
      <c r="AG2848" s="382"/>
      <c r="AH2848" s="382"/>
      <c r="AI2848" s="382"/>
    </row>
    <row r="2849" spans="1:37" ht="15.6">
      <c r="A2849" s="382">
        <v>18</v>
      </c>
      <c r="B2849" s="382">
        <v>10</v>
      </c>
      <c r="C2849" s="382">
        <v>2024</v>
      </c>
      <c r="D2849" s="382"/>
      <c r="E2849" s="382">
        <v>99</v>
      </c>
      <c r="F2849" s="382"/>
      <c r="G2849" s="382">
        <v>99</v>
      </c>
      <c r="H2849" s="382">
        <v>2</v>
      </c>
      <c r="I2849" s="382">
        <v>99</v>
      </c>
      <c r="J2849" s="382">
        <v>147</v>
      </c>
      <c r="K2849" s="382">
        <v>99</v>
      </c>
      <c r="L2849" s="382">
        <v>1</v>
      </c>
      <c r="M2849" s="382">
        <v>99</v>
      </c>
      <c r="N2849" s="382">
        <v>99</v>
      </c>
      <c r="O2849" s="382">
        <v>99</v>
      </c>
      <c r="P2849" s="382">
        <v>99</v>
      </c>
      <c r="Q2849" s="382">
        <v>1</v>
      </c>
      <c r="R2849" s="382">
        <v>1</v>
      </c>
      <c r="S2849" s="382">
        <v>1</v>
      </c>
      <c r="T2849" s="382">
        <v>2</v>
      </c>
      <c r="U2849" s="382">
        <v>2.6</v>
      </c>
      <c r="V2849" s="382">
        <v>0</v>
      </c>
      <c r="W2849" s="382">
        <v>0</v>
      </c>
      <c r="X2849" s="382">
        <v>0</v>
      </c>
      <c r="Y2849" s="382">
        <v>0</v>
      </c>
      <c r="Z2849" s="382">
        <v>0</v>
      </c>
      <c r="AA2849" s="382">
        <v>0</v>
      </c>
      <c r="AB2849" s="382">
        <v>0</v>
      </c>
      <c r="AC2849" s="382"/>
      <c r="AD2849" s="382"/>
      <c r="AE2849" s="382"/>
      <c r="AF2849" s="382">
        <v>1.1904761904761909</v>
      </c>
      <c r="AG2849" s="382">
        <v>0.32314193388018903</v>
      </c>
      <c r="AH2849" s="382">
        <v>0</v>
      </c>
      <c r="AI2849" s="382">
        <v>1</v>
      </c>
      <c r="AJ2849">
        <v>68.3</v>
      </c>
      <c r="AK2849">
        <v>8.1603960493802781</v>
      </c>
    </row>
    <row r="2850" spans="1:37" ht="15.6">
      <c r="A2850" s="382">
        <v>18</v>
      </c>
      <c r="B2850" s="382">
        <v>11</v>
      </c>
      <c r="C2850" s="382">
        <v>2024</v>
      </c>
      <c r="D2850" s="382"/>
      <c r="E2850" s="382">
        <v>99</v>
      </c>
      <c r="F2850" s="382"/>
      <c r="G2850" s="382">
        <v>99</v>
      </c>
      <c r="H2850" s="382">
        <v>1</v>
      </c>
      <c r="I2850" s="382">
        <v>99</v>
      </c>
      <c r="J2850" s="382">
        <v>155</v>
      </c>
      <c r="K2850" s="382">
        <v>99</v>
      </c>
      <c r="L2850" s="382">
        <v>1</v>
      </c>
      <c r="M2850" s="382">
        <v>99</v>
      </c>
      <c r="N2850" s="382">
        <v>99</v>
      </c>
      <c r="O2850" s="382">
        <v>99</v>
      </c>
      <c r="P2850" s="382">
        <v>99</v>
      </c>
      <c r="Q2850" s="382">
        <v>1</v>
      </c>
      <c r="R2850" s="382">
        <v>6</v>
      </c>
      <c r="S2850" s="382">
        <v>1</v>
      </c>
      <c r="T2850" s="382">
        <v>2.1666666666666661</v>
      </c>
      <c r="U2850" s="382">
        <v>6.4833333333333352</v>
      </c>
      <c r="V2850" s="382">
        <v>0</v>
      </c>
      <c r="W2850" s="382">
        <v>0</v>
      </c>
      <c r="X2850" s="382">
        <v>0</v>
      </c>
      <c r="Y2850" s="382">
        <v>0</v>
      </c>
      <c r="Z2850" s="382">
        <v>1.8169724513291003</v>
      </c>
      <c r="AA2850" s="382">
        <v>0</v>
      </c>
      <c r="AB2850" s="382">
        <v>0.3726779962499655</v>
      </c>
      <c r="AC2850" s="382"/>
      <c r="AD2850" s="382">
        <v>76.710888211612996</v>
      </c>
      <c r="AE2850" s="382"/>
      <c r="AF2850" s="382">
        <v>0.50761421319796951</v>
      </c>
      <c r="AG2850" s="382">
        <v>0.31672108189967518</v>
      </c>
      <c r="AH2850" s="382">
        <v>0</v>
      </c>
      <c r="AI2850" s="382">
        <v>6</v>
      </c>
      <c r="AJ2850">
        <v>122.0833333333333</v>
      </c>
      <c r="AK2850">
        <v>3.5429977297544992</v>
      </c>
    </row>
    <row r="2851" spans="1:37" ht="15.6">
      <c r="A2851" s="382">
        <v>18</v>
      </c>
      <c r="B2851" s="382">
        <v>12</v>
      </c>
      <c r="C2851" s="382">
        <v>2024</v>
      </c>
      <c r="D2851" s="382"/>
      <c r="E2851" s="382">
        <v>99</v>
      </c>
      <c r="F2851" s="382"/>
      <c r="G2851" s="382">
        <v>99</v>
      </c>
      <c r="H2851" s="382">
        <v>2</v>
      </c>
      <c r="I2851" s="382">
        <v>99</v>
      </c>
      <c r="J2851" s="382">
        <v>160</v>
      </c>
      <c r="K2851" s="382">
        <v>99</v>
      </c>
      <c r="L2851" s="382">
        <v>1</v>
      </c>
      <c r="M2851" s="382">
        <v>99</v>
      </c>
      <c r="N2851" s="382">
        <v>99</v>
      </c>
      <c r="O2851" s="382">
        <v>99</v>
      </c>
      <c r="P2851" s="382">
        <v>99</v>
      </c>
      <c r="Q2851" s="382"/>
      <c r="R2851" s="382">
        <v>0</v>
      </c>
      <c r="S2851" s="382"/>
      <c r="T2851" s="382"/>
      <c r="U2851" s="382"/>
      <c r="V2851" s="382"/>
      <c r="W2851" s="382"/>
      <c r="X2851" s="382"/>
      <c r="Y2851" s="382"/>
      <c r="Z2851" s="382"/>
      <c r="AA2851" s="382"/>
      <c r="AB2851" s="382"/>
      <c r="AC2851" s="382"/>
      <c r="AD2851" s="382"/>
      <c r="AE2851" s="382"/>
      <c r="AF2851" s="382"/>
      <c r="AG2851" s="382"/>
      <c r="AH2851" s="382"/>
      <c r="AI2851" s="382"/>
    </row>
    <row r="2852" spans="1:37" ht="15.6">
      <c r="A2852" s="382">
        <v>18</v>
      </c>
      <c r="B2852" s="382">
        <v>13</v>
      </c>
      <c r="C2852" s="382">
        <v>2024</v>
      </c>
      <c r="D2852" s="382"/>
      <c r="E2852" s="382">
        <v>99</v>
      </c>
      <c r="F2852" s="382"/>
      <c r="G2852" s="382">
        <v>99</v>
      </c>
      <c r="H2852" s="382">
        <v>1</v>
      </c>
      <c r="I2852" s="382">
        <v>99</v>
      </c>
      <c r="J2852" s="382">
        <v>171</v>
      </c>
      <c r="K2852" s="382">
        <v>99</v>
      </c>
      <c r="L2852" s="382">
        <v>1</v>
      </c>
      <c r="M2852" s="382">
        <v>99</v>
      </c>
      <c r="N2852" s="382">
        <v>99</v>
      </c>
      <c r="O2852" s="382">
        <v>99</v>
      </c>
      <c r="P2852" s="382">
        <v>99</v>
      </c>
      <c r="Q2852" s="382"/>
      <c r="R2852" s="382">
        <v>0</v>
      </c>
      <c r="S2852" s="382"/>
      <c r="T2852" s="382"/>
      <c r="U2852" s="382"/>
      <c r="V2852" s="382"/>
      <c r="W2852" s="382"/>
      <c r="X2852" s="382"/>
      <c r="Y2852" s="382"/>
      <c r="Z2852" s="382"/>
      <c r="AA2852" s="382"/>
      <c r="AB2852" s="382"/>
      <c r="AC2852" s="382"/>
      <c r="AD2852" s="382"/>
      <c r="AE2852" s="382"/>
      <c r="AF2852" s="382"/>
      <c r="AG2852" s="382"/>
      <c r="AH2852" s="382"/>
      <c r="AI2852" s="382"/>
    </row>
    <row r="2853" spans="1:37" ht="15.6">
      <c r="A2853" s="382">
        <v>18</v>
      </c>
      <c r="B2853" s="382">
        <v>14</v>
      </c>
      <c r="C2853" s="382">
        <v>2024</v>
      </c>
      <c r="D2853" s="382"/>
      <c r="E2853" s="382">
        <v>99</v>
      </c>
      <c r="F2853" s="382"/>
      <c r="G2853" s="382">
        <v>99</v>
      </c>
      <c r="H2853" s="382">
        <v>2</v>
      </c>
      <c r="I2853" s="382">
        <v>99</v>
      </c>
      <c r="J2853" s="382">
        <v>175</v>
      </c>
      <c r="K2853" s="382">
        <v>99</v>
      </c>
      <c r="L2853" s="382">
        <v>1</v>
      </c>
      <c r="M2853" s="382">
        <v>99</v>
      </c>
      <c r="N2853" s="382">
        <v>99</v>
      </c>
      <c r="O2853" s="382">
        <v>99</v>
      </c>
      <c r="P2853" s="382">
        <v>99</v>
      </c>
      <c r="Q2853" s="382">
        <v>3</v>
      </c>
      <c r="R2853" s="382">
        <v>4</v>
      </c>
      <c r="S2853" s="382">
        <v>1</v>
      </c>
      <c r="T2853" s="382">
        <v>2.25</v>
      </c>
      <c r="U2853" s="382">
        <v>3.9</v>
      </c>
      <c r="V2853" s="382">
        <v>0</v>
      </c>
      <c r="W2853" s="382">
        <v>0</v>
      </c>
      <c r="X2853" s="382">
        <v>0</v>
      </c>
      <c r="Y2853" s="382">
        <v>0</v>
      </c>
      <c r="Z2853" s="382">
        <v>0.82158383625774867</v>
      </c>
      <c r="AA2853" s="382">
        <v>0</v>
      </c>
      <c r="AB2853" s="382">
        <v>0.4330127018922193</v>
      </c>
      <c r="AC2853" s="382"/>
      <c r="AD2853" s="382">
        <v>21.081851067789504</v>
      </c>
      <c r="AE2853" s="382"/>
      <c r="AF2853" s="382">
        <v>0.26863666890530558</v>
      </c>
      <c r="AG2853" s="382">
        <v>0.13621361088311829</v>
      </c>
      <c r="AH2853" s="382">
        <v>0</v>
      </c>
      <c r="AI2853" s="382">
        <v>2</v>
      </c>
      <c r="AJ2853">
        <v>71.05</v>
      </c>
      <c r="AK2853">
        <v>11.002034948738311</v>
      </c>
    </row>
    <row r="2854" spans="1:37" ht="15.6">
      <c r="A2854" s="382">
        <v>18</v>
      </c>
      <c r="B2854" s="382">
        <v>15</v>
      </c>
      <c r="C2854" s="382">
        <v>2024</v>
      </c>
      <c r="D2854" s="382"/>
      <c r="E2854" s="382">
        <v>99</v>
      </c>
      <c r="F2854" s="382"/>
      <c r="G2854" s="382">
        <v>99</v>
      </c>
      <c r="H2854" s="382">
        <v>2</v>
      </c>
      <c r="I2854" s="382">
        <v>99</v>
      </c>
      <c r="J2854" s="382">
        <v>177</v>
      </c>
      <c r="K2854" s="382">
        <v>99</v>
      </c>
      <c r="L2854" s="382">
        <v>1</v>
      </c>
      <c r="M2854" s="382">
        <v>99</v>
      </c>
      <c r="N2854" s="382">
        <v>99</v>
      </c>
      <c r="O2854" s="382">
        <v>99</v>
      </c>
      <c r="P2854" s="382">
        <v>99</v>
      </c>
      <c r="Q2854" s="382"/>
      <c r="R2854" s="382">
        <v>0</v>
      </c>
      <c r="S2854" s="382"/>
      <c r="T2854" s="382"/>
      <c r="U2854" s="382"/>
      <c r="V2854" s="382"/>
      <c r="W2854" s="382"/>
      <c r="X2854" s="382"/>
      <c r="Y2854" s="382"/>
      <c r="Z2854" s="382"/>
      <c r="AA2854" s="382"/>
      <c r="AB2854" s="382"/>
      <c r="AC2854" s="382"/>
      <c r="AD2854" s="382"/>
      <c r="AE2854" s="382"/>
      <c r="AF2854" s="382"/>
      <c r="AG2854" s="382"/>
      <c r="AH2854" s="382"/>
      <c r="AI2854" s="382"/>
    </row>
    <row r="2855" spans="1:37" ht="15.6">
      <c r="A2855" s="382">
        <v>18</v>
      </c>
      <c r="B2855" s="382">
        <v>16</v>
      </c>
      <c r="C2855" s="382">
        <v>2024</v>
      </c>
      <c r="D2855" s="382"/>
      <c r="E2855" s="382">
        <v>99</v>
      </c>
      <c r="F2855" s="382"/>
      <c r="G2855" s="382">
        <v>99</v>
      </c>
      <c r="H2855" s="382">
        <v>2</v>
      </c>
      <c r="I2855" s="382">
        <v>99</v>
      </c>
      <c r="J2855" s="382">
        <v>178</v>
      </c>
      <c r="K2855" s="382">
        <v>99</v>
      </c>
      <c r="L2855" s="382">
        <v>1</v>
      </c>
      <c r="M2855" s="382">
        <v>99</v>
      </c>
      <c r="N2855" s="382">
        <v>99</v>
      </c>
      <c r="O2855" s="382">
        <v>99</v>
      </c>
      <c r="P2855" s="382">
        <v>99</v>
      </c>
      <c r="Q2855" s="382"/>
      <c r="R2855" s="382">
        <v>0</v>
      </c>
      <c r="S2855" s="382"/>
      <c r="T2855" s="382"/>
      <c r="U2855" s="382"/>
      <c r="V2855" s="382"/>
      <c r="W2855" s="382"/>
      <c r="X2855" s="382"/>
      <c r="Y2855" s="382"/>
      <c r="Z2855" s="382"/>
      <c r="AA2855" s="382"/>
      <c r="AB2855" s="382"/>
      <c r="AC2855" s="382"/>
      <c r="AD2855" s="382"/>
      <c r="AE2855" s="382"/>
      <c r="AF2855" s="382"/>
      <c r="AG2855" s="382"/>
      <c r="AH2855" s="382"/>
      <c r="AI2855" s="382"/>
    </row>
    <row r="2856" spans="1:37" ht="15.6">
      <c r="A2856" s="382">
        <v>18</v>
      </c>
      <c r="B2856" s="382">
        <v>17</v>
      </c>
      <c r="C2856" s="382">
        <v>2024</v>
      </c>
      <c r="D2856" s="382"/>
      <c r="E2856" s="382">
        <v>99</v>
      </c>
      <c r="F2856" s="382"/>
      <c r="G2856" s="382">
        <v>99</v>
      </c>
      <c r="H2856" s="382">
        <v>2</v>
      </c>
      <c r="I2856" s="382">
        <v>99</v>
      </c>
      <c r="J2856" s="382">
        <v>181</v>
      </c>
      <c r="K2856" s="382">
        <v>99</v>
      </c>
      <c r="L2856" s="382">
        <v>1</v>
      </c>
      <c r="M2856" s="382">
        <v>99</v>
      </c>
      <c r="N2856" s="382">
        <v>99</v>
      </c>
      <c r="O2856" s="382">
        <v>99</v>
      </c>
      <c r="P2856" s="382">
        <v>99</v>
      </c>
      <c r="Q2856" s="382">
        <v>1</v>
      </c>
      <c r="R2856" s="382">
        <v>1</v>
      </c>
      <c r="S2856" s="382">
        <v>1</v>
      </c>
      <c r="T2856" s="382">
        <v>2</v>
      </c>
      <c r="U2856" s="382">
        <v>3.6</v>
      </c>
      <c r="V2856" s="382">
        <v>0</v>
      </c>
      <c r="W2856" s="382">
        <v>0</v>
      </c>
      <c r="X2856" s="382">
        <v>0</v>
      </c>
      <c r="Y2856" s="382">
        <v>0</v>
      </c>
      <c r="Z2856" s="382">
        <v>0</v>
      </c>
      <c r="AA2856" s="382">
        <v>0</v>
      </c>
      <c r="AB2856" s="382">
        <v>0</v>
      </c>
      <c r="AC2856" s="382"/>
      <c r="AD2856" s="382"/>
      <c r="AE2856" s="382"/>
      <c r="AF2856" s="382">
        <v>0.30030030030030025</v>
      </c>
      <c r="AG2856" s="382">
        <v>0.13310655919544481</v>
      </c>
      <c r="AH2856" s="382">
        <v>0</v>
      </c>
      <c r="AI2856" s="382">
        <v>1</v>
      </c>
      <c r="AJ2856" s="382">
        <v>76.2</v>
      </c>
      <c r="AK2856" s="382">
        <v>8.1364992126309694</v>
      </c>
    </row>
    <row r="2857" spans="1:37" ht="15.6">
      <c r="A2857" s="382">
        <v>18</v>
      </c>
      <c r="B2857" s="382">
        <v>18</v>
      </c>
      <c r="C2857" s="382">
        <v>2024</v>
      </c>
      <c r="D2857" s="382"/>
      <c r="E2857" s="382">
        <v>99</v>
      </c>
      <c r="F2857" s="382"/>
      <c r="G2857" s="382">
        <v>99</v>
      </c>
      <c r="H2857" s="382">
        <v>1</v>
      </c>
      <c r="I2857" s="382">
        <v>99</v>
      </c>
      <c r="J2857" s="382">
        <v>262</v>
      </c>
      <c r="K2857" s="382">
        <v>99</v>
      </c>
      <c r="L2857" s="382">
        <v>1</v>
      </c>
      <c r="M2857" s="382">
        <v>99</v>
      </c>
      <c r="N2857" s="382">
        <v>99</v>
      </c>
      <c r="O2857" s="382">
        <v>99</v>
      </c>
      <c r="P2857" s="382">
        <v>99</v>
      </c>
      <c r="Q2857" s="382"/>
      <c r="R2857" s="382">
        <v>0</v>
      </c>
      <c r="S2857" s="382"/>
      <c r="T2857" s="382"/>
      <c r="U2857" s="382"/>
      <c r="V2857" s="382"/>
      <c r="W2857" s="382"/>
      <c r="X2857" s="382"/>
      <c r="Y2857" s="382"/>
      <c r="Z2857" s="382"/>
      <c r="AA2857" s="382"/>
      <c r="AB2857" s="382"/>
      <c r="AC2857" s="382"/>
      <c r="AD2857" s="382"/>
      <c r="AE2857" s="382"/>
      <c r="AF2857" s="382"/>
      <c r="AG2857" s="382"/>
      <c r="AH2857" s="382"/>
      <c r="AI2857" s="382"/>
      <c r="AJ2857" s="382"/>
      <c r="AK2857" s="382"/>
    </row>
    <row r="2858" spans="1:37" ht="15.6">
      <c r="A2858" s="382">
        <v>18</v>
      </c>
      <c r="B2858" s="382">
        <v>19</v>
      </c>
      <c r="C2858" s="382">
        <v>2024</v>
      </c>
      <c r="D2858" s="382"/>
      <c r="E2858" s="382">
        <v>99</v>
      </c>
      <c r="F2858" s="382"/>
      <c r="G2858" s="382">
        <v>99</v>
      </c>
      <c r="H2858" s="382">
        <v>1</v>
      </c>
      <c r="I2858" s="382">
        <v>99</v>
      </c>
      <c r="J2858" s="382">
        <v>309</v>
      </c>
      <c r="K2858" s="382">
        <v>99</v>
      </c>
      <c r="L2858" s="382">
        <v>1</v>
      </c>
      <c r="M2858" s="382">
        <v>99</v>
      </c>
      <c r="N2858" s="382">
        <v>99</v>
      </c>
      <c r="O2858" s="382">
        <v>99</v>
      </c>
      <c r="P2858" s="382">
        <v>99</v>
      </c>
      <c r="Q2858" s="382">
        <v>2</v>
      </c>
      <c r="R2858" s="382">
        <v>2</v>
      </c>
      <c r="S2858" s="382">
        <v>1</v>
      </c>
      <c r="T2858" s="382">
        <v>2</v>
      </c>
      <c r="U2858" s="382">
        <v>3.2</v>
      </c>
      <c r="V2858" s="382">
        <v>0</v>
      </c>
      <c r="W2858" s="382">
        <v>0</v>
      </c>
      <c r="X2858" s="382">
        <v>0</v>
      </c>
      <c r="Y2858" s="382">
        <v>0</v>
      </c>
      <c r="Z2858" s="382">
        <v>1.1999999999999997</v>
      </c>
      <c r="AA2858" s="382">
        <v>0</v>
      </c>
      <c r="AB2858" s="382">
        <v>0</v>
      </c>
      <c r="AC2858" s="382"/>
      <c r="AD2858" s="382"/>
      <c r="AE2858" s="382"/>
      <c r="AF2858" s="382">
        <v>0.22446689113355783</v>
      </c>
      <c r="AG2858" s="382">
        <v>8.3680914213987809E-2</v>
      </c>
      <c r="AH2858" s="382">
        <v>0</v>
      </c>
      <c r="AI2858" s="382">
        <v>2</v>
      </c>
      <c r="AJ2858" s="382">
        <v>71.25</v>
      </c>
      <c r="AK2858" s="382">
        <v>11.919449117562047</v>
      </c>
    </row>
    <row r="2859" spans="1:37" ht="15.6">
      <c r="A2859" s="382">
        <v>18</v>
      </c>
      <c r="B2859" s="382">
        <v>20</v>
      </c>
      <c r="C2859" s="382">
        <v>2024</v>
      </c>
      <c r="D2859" s="382"/>
      <c r="E2859" s="382">
        <v>99</v>
      </c>
      <c r="F2859" s="382"/>
      <c r="G2859" s="382">
        <v>99</v>
      </c>
      <c r="H2859" s="382">
        <v>2</v>
      </c>
      <c r="I2859" s="382">
        <v>99</v>
      </c>
      <c r="J2859" s="382">
        <v>470</v>
      </c>
      <c r="K2859" s="382">
        <v>99</v>
      </c>
      <c r="L2859" s="382">
        <v>1</v>
      </c>
      <c r="M2859" s="382">
        <v>99</v>
      </c>
      <c r="N2859" s="382">
        <v>99</v>
      </c>
      <c r="O2859" s="382">
        <v>99</v>
      </c>
      <c r="P2859" s="382">
        <v>99</v>
      </c>
      <c r="Q2859" s="382">
        <v>3</v>
      </c>
      <c r="R2859" s="382">
        <v>14</v>
      </c>
      <c r="S2859" s="382">
        <v>1</v>
      </c>
      <c r="T2859" s="382">
        <v>2</v>
      </c>
      <c r="U2859" s="382">
        <v>1.8357142857142861</v>
      </c>
      <c r="V2859" s="382">
        <v>0</v>
      </c>
      <c r="W2859" s="382">
        <v>0</v>
      </c>
      <c r="X2859" s="382">
        <v>0</v>
      </c>
      <c r="Y2859" s="382">
        <v>0</v>
      </c>
      <c r="Z2859" s="382">
        <v>0.4401414429429687</v>
      </c>
      <c r="AA2859" s="382">
        <v>0</v>
      </c>
      <c r="AB2859" s="382">
        <v>0.37796447300922725</v>
      </c>
      <c r="AC2859" s="382"/>
      <c r="AD2859" s="382">
        <v>12.881011743020478</v>
      </c>
      <c r="AE2859" s="382"/>
      <c r="AF2859" s="382">
        <v>1.8518518518518521</v>
      </c>
      <c r="AG2859" s="382">
        <v>0.55068675137671685</v>
      </c>
      <c r="AH2859" s="382">
        <v>7.1428571428571441</v>
      </c>
      <c r="AI2859" s="382">
        <v>14</v>
      </c>
      <c r="AJ2859" s="382">
        <v>67.121428571428595</v>
      </c>
      <c r="AK2859" s="382">
        <v>6.1495075073981207</v>
      </c>
    </row>
    <row r="2860" spans="1:37" ht="15.6">
      <c r="A2860" s="382">
        <v>18</v>
      </c>
      <c r="B2860" s="382">
        <v>21</v>
      </c>
      <c r="C2860" s="382">
        <v>2024</v>
      </c>
      <c r="D2860" s="382"/>
      <c r="E2860" s="382">
        <v>99</v>
      </c>
      <c r="F2860" s="382"/>
      <c r="G2860" s="382">
        <v>99</v>
      </c>
      <c r="H2860" s="382">
        <v>2</v>
      </c>
      <c r="I2860" s="382">
        <v>99</v>
      </c>
      <c r="J2860" s="382">
        <v>629</v>
      </c>
      <c r="K2860" s="382">
        <v>99</v>
      </c>
      <c r="L2860" s="382">
        <v>1</v>
      </c>
      <c r="M2860" s="382">
        <v>99</v>
      </c>
      <c r="N2860" s="382">
        <v>99</v>
      </c>
      <c r="O2860" s="382">
        <v>99</v>
      </c>
      <c r="P2860" s="382">
        <v>99</v>
      </c>
      <c r="Q2860" s="382"/>
      <c r="R2860" s="382">
        <v>0</v>
      </c>
      <c r="S2860" s="382"/>
      <c r="T2860" s="382"/>
      <c r="U2860" s="382"/>
      <c r="V2860" s="382"/>
      <c r="W2860" s="382"/>
      <c r="X2860" s="382"/>
      <c r="Y2860" s="382"/>
      <c r="Z2860" s="382"/>
      <c r="AA2860" s="382"/>
      <c r="AB2860" s="382"/>
      <c r="AC2860" s="382"/>
      <c r="AD2860" s="382"/>
      <c r="AE2860" s="382"/>
      <c r="AF2860" s="382"/>
      <c r="AG2860" s="382"/>
      <c r="AH2860" s="382"/>
      <c r="AI2860" s="382"/>
      <c r="AJ2860" s="382"/>
      <c r="AK2860" s="382"/>
    </row>
    <row r="2861" spans="1:37" ht="15.6">
      <c r="A2861" s="382">
        <v>18</v>
      </c>
      <c r="B2861" s="382">
        <v>22</v>
      </c>
      <c r="C2861" s="382">
        <v>2024</v>
      </c>
      <c r="D2861" s="382"/>
      <c r="E2861" s="382">
        <v>99</v>
      </c>
      <c r="F2861" s="382"/>
      <c r="G2861" s="382">
        <v>99</v>
      </c>
      <c r="H2861" s="382">
        <v>1</v>
      </c>
      <c r="I2861" s="382">
        <v>99</v>
      </c>
      <c r="J2861" s="382">
        <v>643</v>
      </c>
      <c r="K2861" s="382">
        <v>99</v>
      </c>
      <c r="L2861" s="382">
        <v>1</v>
      </c>
      <c r="M2861" s="382">
        <v>99</v>
      </c>
      <c r="N2861" s="382">
        <v>99</v>
      </c>
      <c r="O2861" s="382">
        <v>99</v>
      </c>
      <c r="P2861" s="382">
        <v>99</v>
      </c>
      <c r="Q2861" s="382"/>
      <c r="R2861" s="382">
        <v>0</v>
      </c>
      <c r="S2861" s="382"/>
      <c r="T2861" s="382"/>
      <c r="U2861" s="382"/>
      <c r="V2861" s="382"/>
      <c r="W2861" s="382"/>
      <c r="X2861" s="382"/>
      <c r="Y2861" s="382"/>
      <c r="Z2861" s="382"/>
      <c r="AA2861" s="382"/>
      <c r="AB2861" s="382"/>
      <c r="AC2861" s="382"/>
      <c r="AD2861" s="382"/>
      <c r="AE2861" s="382"/>
      <c r="AF2861" s="382"/>
      <c r="AG2861" s="382"/>
      <c r="AH2861" s="382"/>
      <c r="AI2861" s="382"/>
      <c r="AJ2861" s="382"/>
      <c r="AK2861" s="382"/>
    </row>
    <row r="2862" spans="1:37" ht="15.6">
      <c r="A2862" s="382">
        <v>18</v>
      </c>
      <c r="B2862" s="382">
        <v>23</v>
      </c>
      <c r="C2862" s="382">
        <v>2024</v>
      </c>
      <c r="D2862" s="382"/>
      <c r="E2862" s="382">
        <v>99</v>
      </c>
      <c r="F2862" s="382"/>
      <c r="G2862" s="382">
        <v>99</v>
      </c>
      <c r="H2862" s="382">
        <v>2</v>
      </c>
      <c r="I2862" s="382">
        <v>99</v>
      </c>
      <c r="J2862" s="382">
        <v>704</v>
      </c>
      <c r="K2862" s="382">
        <v>99</v>
      </c>
      <c r="L2862" s="382">
        <v>1</v>
      </c>
      <c r="M2862" s="382">
        <v>99</v>
      </c>
      <c r="N2862" s="382">
        <v>99</v>
      </c>
      <c r="O2862" s="382">
        <v>99</v>
      </c>
      <c r="P2862" s="382">
        <v>99</v>
      </c>
      <c r="Q2862" s="382"/>
      <c r="R2862" s="382">
        <v>0</v>
      </c>
      <c r="S2862" s="382"/>
      <c r="T2862" s="382"/>
      <c r="U2862" s="382"/>
      <c r="V2862" s="382"/>
      <c r="W2862" s="382"/>
      <c r="X2862" s="382"/>
      <c r="Y2862" s="382"/>
      <c r="Z2862" s="382"/>
      <c r="AA2862" s="382"/>
      <c r="AB2862" s="382"/>
      <c r="AC2862" s="382"/>
      <c r="AD2862" s="382"/>
      <c r="AE2862" s="382"/>
      <c r="AF2862" s="382"/>
      <c r="AG2862" s="382"/>
      <c r="AH2862" s="382"/>
      <c r="AI2862" s="382"/>
      <c r="AJ2862" s="382"/>
      <c r="AK2862" s="382"/>
    </row>
    <row r="2863" spans="1:37" ht="15.6">
      <c r="A2863" s="382">
        <v>18</v>
      </c>
      <c r="B2863" s="382">
        <v>24</v>
      </c>
      <c r="C2863" s="382">
        <v>2024</v>
      </c>
      <c r="D2863" s="382"/>
      <c r="E2863" s="382">
        <v>99</v>
      </c>
      <c r="F2863" s="382"/>
      <c r="G2863" s="382">
        <v>99</v>
      </c>
      <c r="H2863" s="382">
        <v>1</v>
      </c>
      <c r="I2863" s="382">
        <v>99</v>
      </c>
      <c r="J2863" s="382">
        <v>802</v>
      </c>
      <c r="K2863" s="382">
        <v>99</v>
      </c>
      <c r="L2863" s="382">
        <v>1</v>
      </c>
      <c r="M2863" s="382">
        <v>99</v>
      </c>
      <c r="N2863" s="382">
        <v>99</v>
      </c>
      <c r="O2863" s="382">
        <v>99</v>
      </c>
      <c r="P2863" s="382">
        <v>99</v>
      </c>
      <c r="Q2863" s="382"/>
      <c r="R2863" s="382">
        <v>0</v>
      </c>
      <c r="S2863" s="382"/>
      <c r="T2863" s="382"/>
      <c r="U2863" s="382"/>
      <c r="V2863" s="382"/>
      <c r="W2863" s="382"/>
      <c r="X2863" s="382"/>
      <c r="Y2863" s="382"/>
      <c r="Z2863" s="382"/>
      <c r="AA2863" s="382"/>
      <c r="AB2863" s="382"/>
      <c r="AC2863" s="382"/>
      <c r="AD2863" s="382"/>
      <c r="AE2863" s="382"/>
      <c r="AF2863" s="382"/>
      <c r="AG2863" s="382"/>
      <c r="AH2863" s="382"/>
      <c r="AI2863" s="382"/>
      <c r="AJ2863" s="382"/>
      <c r="AK2863" s="382"/>
    </row>
    <row r="2864" spans="1:37" ht="15.6">
      <c r="A2864" s="382">
        <v>18</v>
      </c>
      <c r="B2864" s="382">
        <v>25</v>
      </c>
      <c r="C2864" s="382">
        <v>2024</v>
      </c>
      <c r="D2864" s="382"/>
      <c r="E2864" s="382">
        <v>99</v>
      </c>
      <c r="F2864" s="382"/>
      <c r="G2864" s="382">
        <v>99</v>
      </c>
      <c r="H2864" s="382">
        <v>1</v>
      </c>
      <c r="I2864" s="382">
        <v>99</v>
      </c>
      <c r="J2864" s="382">
        <v>103</v>
      </c>
      <c r="K2864" s="382">
        <v>99</v>
      </c>
      <c r="L2864" s="382">
        <v>2</v>
      </c>
      <c r="M2864" s="382">
        <v>99</v>
      </c>
      <c r="N2864" s="382">
        <v>99</v>
      </c>
      <c r="O2864" s="382">
        <v>99</v>
      </c>
      <c r="P2864" s="382">
        <v>99</v>
      </c>
      <c r="Q2864" s="382"/>
      <c r="R2864" s="382">
        <v>0</v>
      </c>
      <c r="S2864" s="382"/>
      <c r="T2864" s="382"/>
      <c r="U2864" s="382"/>
      <c r="V2864" s="382"/>
      <c r="W2864" s="382"/>
      <c r="X2864" s="382"/>
      <c r="Y2864" s="382"/>
      <c r="Z2864" s="382"/>
      <c r="AA2864" s="382"/>
      <c r="AB2864" s="382"/>
      <c r="AC2864" s="382"/>
      <c r="AD2864" s="382"/>
      <c r="AE2864" s="382"/>
      <c r="AF2864" s="382"/>
      <c r="AG2864" s="382"/>
      <c r="AH2864" s="382"/>
      <c r="AI2864" s="382"/>
      <c r="AJ2864" s="382"/>
      <c r="AK2864" s="382"/>
    </row>
    <row r="2865" spans="1:37" ht="15.6">
      <c r="A2865" s="382">
        <v>18</v>
      </c>
      <c r="B2865" s="382">
        <v>26</v>
      </c>
      <c r="C2865" s="382">
        <v>2024</v>
      </c>
      <c r="D2865" s="382"/>
      <c r="E2865" s="382">
        <v>99</v>
      </c>
      <c r="F2865" s="382"/>
      <c r="G2865" s="382">
        <v>99</v>
      </c>
      <c r="H2865" s="382">
        <v>2</v>
      </c>
      <c r="I2865" s="382">
        <v>99</v>
      </c>
      <c r="J2865" s="382">
        <v>106</v>
      </c>
      <c r="K2865" s="382">
        <v>99</v>
      </c>
      <c r="L2865" s="382">
        <v>2</v>
      </c>
      <c r="M2865" s="382">
        <v>99</v>
      </c>
      <c r="N2865" s="382">
        <v>99</v>
      </c>
      <c r="O2865" s="382">
        <v>99</v>
      </c>
      <c r="P2865" s="382">
        <v>99</v>
      </c>
      <c r="Q2865" s="382">
        <v>1</v>
      </c>
      <c r="R2865" s="382">
        <v>1</v>
      </c>
      <c r="S2865" s="382">
        <v>2</v>
      </c>
      <c r="T2865" s="382">
        <v>2</v>
      </c>
      <c r="U2865" s="382">
        <v>4.0999999999999996</v>
      </c>
      <c r="V2865" s="382">
        <v>0</v>
      </c>
      <c r="W2865" s="382">
        <v>0</v>
      </c>
      <c r="X2865" s="382">
        <v>0</v>
      </c>
      <c r="Y2865" s="382">
        <v>0</v>
      </c>
      <c r="Z2865" s="382">
        <v>0</v>
      </c>
      <c r="AA2865" s="382">
        <v>0</v>
      </c>
      <c r="AB2865" s="382">
        <v>0</v>
      </c>
      <c r="AC2865" s="382"/>
      <c r="AD2865" s="382"/>
      <c r="AE2865" s="382"/>
      <c r="AF2865" s="382">
        <v>0.625</v>
      </c>
      <c r="AG2865" s="382">
        <v>0.22143011449557129</v>
      </c>
      <c r="AH2865" s="382">
        <v>0</v>
      </c>
      <c r="AI2865" s="382">
        <v>1</v>
      </c>
      <c r="AJ2865" s="382">
        <v>62.6</v>
      </c>
      <c r="AK2865" s="382">
        <v>16.713247983477324</v>
      </c>
    </row>
    <row r="2866" spans="1:37" ht="15.6">
      <c r="A2866" s="382">
        <v>18</v>
      </c>
      <c r="B2866" s="382">
        <v>27</v>
      </c>
      <c r="C2866" s="382">
        <v>2024</v>
      </c>
      <c r="D2866" s="382"/>
      <c r="E2866" s="382">
        <v>99</v>
      </c>
      <c r="F2866" s="382"/>
      <c r="G2866" s="382">
        <v>99</v>
      </c>
      <c r="H2866" s="382">
        <v>1</v>
      </c>
      <c r="I2866" s="382">
        <v>99</v>
      </c>
      <c r="J2866" s="382">
        <v>110</v>
      </c>
      <c r="K2866" s="382">
        <v>99</v>
      </c>
      <c r="L2866" s="382">
        <v>2</v>
      </c>
      <c r="M2866" s="382">
        <v>99</v>
      </c>
      <c r="N2866" s="382">
        <v>99</v>
      </c>
      <c r="O2866" s="382">
        <v>99</v>
      </c>
      <c r="P2866" s="382">
        <v>99</v>
      </c>
      <c r="Q2866" s="382">
        <v>11</v>
      </c>
      <c r="R2866" s="382">
        <v>32</v>
      </c>
      <c r="S2866" s="382">
        <v>2</v>
      </c>
      <c r="T2866" s="382">
        <v>2.1875</v>
      </c>
      <c r="U2866" s="382">
        <v>3.8906249999999991</v>
      </c>
      <c r="V2866" s="382">
        <v>0</v>
      </c>
      <c r="W2866" s="382">
        <v>0</v>
      </c>
      <c r="X2866" s="382">
        <v>0</v>
      </c>
      <c r="Y2866" s="382">
        <v>0</v>
      </c>
      <c r="Z2866" s="382">
        <v>0.79974971670829986</v>
      </c>
      <c r="AA2866" s="382">
        <v>0</v>
      </c>
      <c r="AB2866" s="382">
        <v>0.58296119081805109</v>
      </c>
      <c r="AC2866" s="382"/>
      <c r="AD2866" s="382">
        <v>63.383355728388203</v>
      </c>
      <c r="AE2866" s="382"/>
      <c r="AF2866" s="382">
        <v>0.77575757575757587</v>
      </c>
      <c r="AG2866" s="382">
        <v>0.40921237300447322</v>
      </c>
      <c r="AH2866" s="382">
        <v>25</v>
      </c>
      <c r="AI2866" s="382">
        <v>32</v>
      </c>
      <c r="AJ2866" s="382">
        <v>72.024999999999977</v>
      </c>
      <c r="AK2866" s="382">
        <v>10.291503799618987</v>
      </c>
    </row>
    <row r="2867" spans="1:37" ht="15.6">
      <c r="A2867" s="382">
        <v>18</v>
      </c>
      <c r="B2867" s="382">
        <v>28</v>
      </c>
      <c r="C2867" s="382">
        <v>2024</v>
      </c>
      <c r="D2867" s="382"/>
      <c r="E2867" s="382">
        <v>99</v>
      </c>
      <c r="F2867" s="382"/>
      <c r="G2867" s="382">
        <v>99</v>
      </c>
      <c r="H2867" s="382">
        <v>1</v>
      </c>
      <c r="I2867" s="382">
        <v>99</v>
      </c>
      <c r="J2867" s="382">
        <v>111</v>
      </c>
      <c r="K2867" s="382">
        <v>99</v>
      </c>
      <c r="L2867" s="382">
        <v>2</v>
      </c>
      <c r="M2867" s="382">
        <v>99</v>
      </c>
      <c r="N2867" s="382">
        <v>99</v>
      </c>
      <c r="O2867" s="382">
        <v>99</v>
      </c>
      <c r="P2867" s="382">
        <v>99</v>
      </c>
      <c r="Q2867" s="382"/>
      <c r="R2867" s="382">
        <v>0</v>
      </c>
      <c r="S2867" s="382"/>
      <c r="T2867" s="382"/>
      <c r="U2867" s="382"/>
      <c r="V2867" s="382"/>
      <c r="W2867" s="382"/>
      <c r="X2867" s="382"/>
      <c r="Y2867" s="382"/>
      <c r="Z2867" s="382"/>
      <c r="AA2867" s="382"/>
      <c r="AB2867" s="382"/>
      <c r="AC2867" s="382"/>
      <c r="AD2867" s="382"/>
      <c r="AE2867" s="382"/>
      <c r="AF2867" s="382"/>
      <c r="AG2867" s="382"/>
      <c r="AH2867" s="382"/>
      <c r="AI2867" s="382"/>
      <c r="AJ2867" s="382"/>
      <c r="AK2867" s="382"/>
    </row>
    <row r="2868" spans="1:37" ht="15.6">
      <c r="A2868" s="382">
        <v>18</v>
      </c>
      <c r="B2868" s="382">
        <v>29</v>
      </c>
      <c r="C2868" s="382">
        <v>2024</v>
      </c>
      <c r="D2868" s="382"/>
      <c r="E2868" s="382">
        <v>99</v>
      </c>
      <c r="F2868" s="382"/>
      <c r="G2868" s="382">
        <v>99</v>
      </c>
      <c r="H2868" s="382">
        <v>1</v>
      </c>
      <c r="I2868" s="382">
        <v>99</v>
      </c>
      <c r="J2868" s="382">
        <v>116</v>
      </c>
      <c r="K2868" s="382">
        <v>99</v>
      </c>
      <c r="L2868" s="382">
        <v>2</v>
      </c>
      <c r="M2868" s="382">
        <v>99</v>
      </c>
      <c r="N2868" s="382">
        <v>99</v>
      </c>
      <c r="O2868" s="382">
        <v>99</v>
      </c>
      <c r="P2868" s="382">
        <v>99</v>
      </c>
      <c r="Q2868" s="382">
        <v>4</v>
      </c>
      <c r="R2868" s="382">
        <v>41</v>
      </c>
      <c r="S2868" s="382">
        <v>2</v>
      </c>
      <c r="T2868" s="382">
        <v>2.2195121951219514</v>
      </c>
      <c r="U2868" s="382">
        <v>5.5317073170731694</v>
      </c>
      <c r="V2868" s="382">
        <v>0</v>
      </c>
      <c r="W2868" s="382">
        <v>0</v>
      </c>
      <c r="X2868" s="382">
        <v>0</v>
      </c>
      <c r="Y2868" s="382">
        <v>0</v>
      </c>
      <c r="Z2868" s="382">
        <v>1.2734510484794022</v>
      </c>
      <c r="AA2868" s="382">
        <v>0</v>
      </c>
      <c r="AB2868" s="382">
        <v>0.41391616459700281</v>
      </c>
      <c r="AC2868" s="382"/>
      <c r="AD2868" s="382">
        <v>47.265506598795994</v>
      </c>
      <c r="AE2868" s="382"/>
      <c r="AF2868" s="382">
        <v>5.2699228791773791</v>
      </c>
      <c r="AG2868" s="382">
        <v>3.4440867399623398</v>
      </c>
      <c r="AH2868" s="382">
        <v>0</v>
      </c>
      <c r="AI2868" s="382">
        <v>38</v>
      </c>
      <c r="AJ2868" s="382">
        <v>76.105263157894754</v>
      </c>
      <c r="AK2868" s="382">
        <v>12.471315085374956</v>
      </c>
    </row>
    <row r="2869" spans="1:37" ht="15.6">
      <c r="A2869" s="382">
        <v>18</v>
      </c>
      <c r="B2869" s="382">
        <v>30</v>
      </c>
      <c r="C2869" s="382">
        <v>2024</v>
      </c>
      <c r="D2869" s="382"/>
      <c r="E2869" s="382">
        <v>99</v>
      </c>
      <c r="F2869" s="382"/>
      <c r="G2869" s="382">
        <v>99</v>
      </c>
      <c r="H2869" s="382">
        <v>2</v>
      </c>
      <c r="I2869" s="382">
        <v>99</v>
      </c>
      <c r="J2869" s="382">
        <v>117</v>
      </c>
      <c r="K2869" s="382">
        <v>99</v>
      </c>
      <c r="L2869" s="382">
        <v>2</v>
      </c>
      <c r="M2869" s="382">
        <v>99</v>
      </c>
      <c r="N2869" s="382">
        <v>99</v>
      </c>
      <c r="O2869" s="382">
        <v>99</v>
      </c>
      <c r="P2869" s="382">
        <v>99</v>
      </c>
      <c r="Q2869" s="382"/>
      <c r="R2869" s="382">
        <v>0</v>
      </c>
      <c r="S2869" s="382"/>
      <c r="T2869" s="382"/>
      <c r="U2869" s="382"/>
      <c r="V2869" s="382"/>
      <c r="W2869" s="382"/>
      <c r="X2869" s="382"/>
      <c r="Y2869" s="382"/>
      <c r="Z2869" s="382"/>
      <c r="AA2869" s="382"/>
      <c r="AB2869" s="382"/>
      <c r="AC2869" s="382"/>
      <c r="AD2869" s="382"/>
      <c r="AE2869" s="382"/>
      <c r="AF2869" s="382"/>
      <c r="AG2869" s="382"/>
      <c r="AH2869" s="382"/>
      <c r="AI2869" s="382"/>
      <c r="AJ2869" s="382"/>
      <c r="AK2869" s="382"/>
    </row>
    <row r="2870" spans="1:37" ht="15.6">
      <c r="A2870" s="382">
        <v>18</v>
      </c>
      <c r="B2870" s="382">
        <v>31</v>
      </c>
      <c r="C2870" s="382">
        <v>2024</v>
      </c>
      <c r="D2870" s="382"/>
      <c r="E2870" s="382">
        <v>99</v>
      </c>
      <c r="F2870" s="382"/>
      <c r="G2870" s="382">
        <v>99</v>
      </c>
      <c r="H2870" s="382">
        <v>1</v>
      </c>
      <c r="I2870" s="382">
        <v>99</v>
      </c>
      <c r="J2870" s="382">
        <v>134</v>
      </c>
      <c r="K2870" s="382">
        <v>99</v>
      </c>
      <c r="L2870" s="382">
        <v>2</v>
      </c>
      <c r="M2870" s="382">
        <v>99</v>
      </c>
      <c r="N2870" s="382">
        <v>99</v>
      </c>
      <c r="O2870" s="382">
        <v>99</v>
      </c>
      <c r="P2870" s="382">
        <v>99</v>
      </c>
      <c r="Q2870" s="382">
        <v>12</v>
      </c>
      <c r="R2870" s="382">
        <v>23</v>
      </c>
      <c r="S2870" s="382">
        <v>2</v>
      </c>
      <c r="T2870" s="382">
        <v>2.1304347826086958</v>
      </c>
      <c r="U2870" s="382">
        <v>4.4565217391304337</v>
      </c>
      <c r="V2870" s="382">
        <v>0</v>
      </c>
      <c r="W2870" s="382">
        <v>0</v>
      </c>
      <c r="X2870" s="382">
        <v>0</v>
      </c>
      <c r="Y2870" s="382">
        <v>0</v>
      </c>
      <c r="Z2870" s="382">
        <v>1.4631193855881812</v>
      </c>
      <c r="AA2870" s="382">
        <v>0</v>
      </c>
      <c r="AB2870" s="382">
        <v>0.33678116053977419</v>
      </c>
      <c r="AC2870" s="382"/>
      <c r="AD2870" s="382">
        <v>-34.143401173412443</v>
      </c>
      <c r="AE2870" s="382"/>
      <c r="AF2870" s="382">
        <v>0.63378341140810157</v>
      </c>
      <c r="AG2870" s="382">
        <v>0.35166086855088274</v>
      </c>
      <c r="AH2870" s="382">
        <v>0</v>
      </c>
      <c r="AI2870" s="382">
        <v>23</v>
      </c>
      <c r="AJ2870" s="382">
        <v>75.77391304347826</v>
      </c>
      <c r="AK2870" s="382">
        <v>10.026768984831598</v>
      </c>
    </row>
    <row r="2871" spans="1:37" ht="15.6">
      <c r="A2871" s="382">
        <v>18</v>
      </c>
      <c r="B2871" s="382">
        <v>32</v>
      </c>
      <c r="C2871" s="382">
        <v>2024</v>
      </c>
      <c r="D2871" s="382"/>
      <c r="E2871" s="382">
        <v>99</v>
      </c>
      <c r="F2871" s="382"/>
      <c r="G2871" s="382">
        <v>99</v>
      </c>
      <c r="H2871" s="382">
        <v>2</v>
      </c>
      <c r="I2871" s="382">
        <v>99</v>
      </c>
      <c r="J2871" s="382">
        <v>141</v>
      </c>
      <c r="K2871" s="382">
        <v>99</v>
      </c>
      <c r="L2871" s="382">
        <v>2</v>
      </c>
      <c r="M2871" s="382">
        <v>99</v>
      </c>
      <c r="N2871" s="382">
        <v>99</v>
      </c>
      <c r="O2871" s="382">
        <v>99</v>
      </c>
      <c r="P2871" s="382">
        <v>99</v>
      </c>
      <c r="Q2871" s="382">
        <v>16</v>
      </c>
      <c r="R2871" s="382">
        <v>31</v>
      </c>
      <c r="S2871" s="382">
        <v>2</v>
      </c>
      <c r="T2871" s="382">
        <v>2.32258064516129</v>
      </c>
      <c r="U2871" s="382">
        <v>5.2612903225806438</v>
      </c>
      <c r="V2871" s="382">
        <v>0</v>
      </c>
      <c r="W2871" s="382">
        <v>0</v>
      </c>
      <c r="X2871" s="382">
        <v>3.2258064516129026</v>
      </c>
      <c r="Y2871" s="382">
        <v>0</v>
      </c>
      <c r="Z2871" s="382">
        <v>2.7568890156741994</v>
      </c>
      <c r="AA2871" s="382">
        <v>0</v>
      </c>
      <c r="AB2871" s="382">
        <v>0.64192737877846395</v>
      </c>
      <c r="AC2871" s="382"/>
      <c r="AD2871" s="382">
        <v>40.806646012969111</v>
      </c>
      <c r="AE2871" s="382"/>
      <c r="AF2871" s="382">
        <v>3.3916849015317272</v>
      </c>
      <c r="AG2871" s="382">
        <v>2.1340067251959329</v>
      </c>
      <c r="AH2871" s="382">
        <v>0</v>
      </c>
      <c r="AI2871" s="382">
        <v>31</v>
      </c>
      <c r="AJ2871" s="382">
        <v>77.270967741935493</v>
      </c>
      <c r="AK2871" s="382">
        <v>10.739800836486353</v>
      </c>
    </row>
    <row r="2872" spans="1:37" ht="15.6">
      <c r="A2872" s="382">
        <v>18</v>
      </c>
      <c r="B2872" s="382">
        <v>33</v>
      </c>
      <c r="C2872" s="382">
        <v>2024</v>
      </c>
      <c r="D2872" s="382"/>
      <c r="E2872" s="382">
        <v>99</v>
      </c>
      <c r="F2872" s="382"/>
      <c r="G2872" s="382">
        <v>99</v>
      </c>
      <c r="H2872" s="382">
        <v>2</v>
      </c>
      <c r="I2872" s="382">
        <v>99</v>
      </c>
      <c r="J2872" s="382">
        <v>143</v>
      </c>
      <c r="K2872" s="382">
        <v>99</v>
      </c>
      <c r="L2872" s="382">
        <v>2</v>
      </c>
      <c r="M2872" s="382">
        <v>99</v>
      </c>
      <c r="N2872" s="382">
        <v>99</v>
      </c>
      <c r="O2872" s="382">
        <v>99</v>
      </c>
      <c r="P2872" s="382">
        <v>99</v>
      </c>
      <c r="Q2872" s="382"/>
      <c r="R2872" s="382">
        <v>0</v>
      </c>
      <c r="S2872" s="382"/>
      <c r="T2872" s="382"/>
      <c r="U2872" s="382"/>
      <c r="V2872" s="382"/>
      <c r="W2872" s="382"/>
      <c r="X2872" s="382"/>
      <c r="Y2872" s="382"/>
      <c r="Z2872" s="382"/>
      <c r="AA2872" s="382"/>
      <c r="AB2872" s="382"/>
      <c r="AC2872" s="382"/>
      <c r="AD2872" s="382"/>
      <c r="AE2872" s="382"/>
      <c r="AF2872" s="382"/>
      <c r="AG2872" s="382"/>
      <c r="AH2872" s="382"/>
      <c r="AI2872" s="382"/>
    </row>
    <row r="2873" spans="1:37" ht="15.6">
      <c r="A2873" s="382">
        <v>18</v>
      </c>
      <c r="B2873" s="382">
        <v>34</v>
      </c>
      <c r="C2873" s="382">
        <v>2024</v>
      </c>
      <c r="D2873" s="382"/>
      <c r="E2873" s="382">
        <v>99</v>
      </c>
      <c r="F2873" s="382"/>
      <c r="G2873" s="382">
        <v>99</v>
      </c>
      <c r="H2873" s="382">
        <v>2</v>
      </c>
      <c r="I2873" s="382">
        <v>99</v>
      </c>
      <c r="J2873" s="382">
        <v>147</v>
      </c>
      <c r="K2873" s="382">
        <v>99</v>
      </c>
      <c r="L2873" s="382">
        <v>2</v>
      </c>
      <c r="M2873" s="382">
        <v>99</v>
      </c>
      <c r="N2873" s="382">
        <v>99</v>
      </c>
      <c r="O2873" s="382">
        <v>99</v>
      </c>
      <c r="P2873" s="382">
        <v>99</v>
      </c>
      <c r="Q2873" s="382">
        <v>1</v>
      </c>
      <c r="R2873" s="382">
        <v>2</v>
      </c>
      <c r="S2873" s="382">
        <v>2</v>
      </c>
      <c r="T2873" s="382">
        <v>2</v>
      </c>
      <c r="U2873" s="382">
        <v>4.05</v>
      </c>
      <c r="V2873" s="382">
        <v>0</v>
      </c>
      <c r="W2873" s="382">
        <v>0</v>
      </c>
      <c r="X2873" s="382">
        <v>0</v>
      </c>
      <c r="Y2873" s="382">
        <v>0</v>
      </c>
      <c r="Z2873" s="382">
        <v>0.75</v>
      </c>
      <c r="AA2873" s="382">
        <v>0</v>
      </c>
      <c r="AB2873" s="382">
        <v>0</v>
      </c>
      <c r="AC2873" s="382"/>
      <c r="AD2873" s="382"/>
      <c r="AE2873" s="382"/>
      <c r="AF2873" s="382">
        <v>2.3809523809523818</v>
      </c>
      <c r="AG2873" s="382">
        <v>1.0067114093959733</v>
      </c>
      <c r="AH2873" s="382">
        <v>0</v>
      </c>
      <c r="AI2873" s="382">
        <v>2</v>
      </c>
      <c r="AJ2873">
        <v>74.900000000000006</v>
      </c>
      <c r="AK2873">
        <v>9.5183502435775029</v>
      </c>
    </row>
    <row r="2874" spans="1:37" ht="15.6">
      <c r="A2874" s="382">
        <v>18</v>
      </c>
      <c r="B2874" s="382">
        <v>35</v>
      </c>
      <c r="C2874" s="382">
        <v>2024</v>
      </c>
      <c r="D2874" s="382"/>
      <c r="E2874" s="382">
        <v>99</v>
      </c>
      <c r="F2874" s="382"/>
      <c r="G2874" s="382">
        <v>99</v>
      </c>
      <c r="H2874" s="382">
        <v>1</v>
      </c>
      <c r="I2874" s="382">
        <v>99</v>
      </c>
      <c r="J2874" s="382">
        <v>155</v>
      </c>
      <c r="K2874" s="382">
        <v>99</v>
      </c>
      <c r="L2874" s="382">
        <v>2</v>
      </c>
      <c r="M2874" s="382">
        <v>99</v>
      </c>
      <c r="N2874" s="382">
        <v>99</v>
      </c>
      <c r="O2874" s="382">
        <v>99</v>
      </c>
      <c r="P2874" s="382">
        <v>99</v>
      </c>
      <c r="Q2874" s="382">
        <v>7</v>
      </c>
      <c r="R2874" s="382">
        <v>13</v>
      </c>
      <c r="S2874" s="382">
        <v>2</v>
      </c>
      <c r="T2874" s="382">
        <v>2.307692307692307</v>
      </c>
      <c r="U2874" s="382">
        <v>5.7538461538461521</v>
      </c>
      <c r="V2874" s="382">
        <v>0</v>
      </c>
      <c r="W2874" s="382">
        <v>0</v>
      </c>
      <c r="X2874" s="382">
        <v>0</v>
      </c>
      <c r="Y2874" s="382">
        <v>0</v>
      </c>
      <c r="Z2874" s="382">
        <v>1.5804650652530121</v>
      </c>
      <c r="AA2874" s="382">
        <v>0</v>
      </c>
      <c r="AB2874" s="382">
        <v>0.82131371169471745</v>
      </c>
      <c r="AC2874" s="382"/>
      <c r="AD2874" s="382">
        <v>43.761334212796655</v>
      </c>
      <c r="AE2874" s="382"/>
      <c r="AF2874" s="382">
        <v>1.0998307952622672</v>
      </c>
      <c r="AG2874" s="382">
        <v>0.60901637342148329</v>
      </c>
      <c r="AH2874" s="382">
        <v>0</v>
      </c>
      <c r="AI2874" s="382">
        <v>13</v>
      </c>
      <c r="AJ2874">
        <v>82.792307692307716</v>
      </c>
      <c r="AK2874">
        <v>9.9347304284508642</v>
      </c>
    </row>
    <row r="2875" spans="1:37" ht="15.6">
      <c r="A2875" s="382">
        <v>18</v>
      </c>
      <c r="B2875" s="382">
        <v>36</v>
      </c>
      <c r="C2875" s="382">
        <v>2024</v>
      </c>
      <c r="D2875" s="382"/>
      <c r="E2875" s="382">
        <v>99</v>
      </c>
      <c r="F2875" s="382"/>
      <c r="G2875" s="382">
        <v>99</v>
      </c>
      <c r="H2875" s="382">
        <v>2</v>
      </c>
      <c r="I2875" s="382">
        <v>99</v>
      </c>
      <c r="J2875" s="382">
        <v>160</v>
      </c>
      <c r="K2875" s="382">
        <v>99</v>
      </c>
      <c r="L2875" s="382">
        <v>2</v>
      </c>
      <c r="M2875" s="382">
        <v>99</v>
      </c>
      <c r="N2875" s="382">
        <v>99</v>
      </c>
      <c r="O2875" s="382">
        <v>99</v>
      </c>
      <c r="P2875" s="382">
        <v>99</v>
      </c>
      <c r="Q2875" s="382">
        <v>3</v>
      </c>
      <c r="R2875" s="382">
        <v>3</v>
      </c>
      <c r="S2875" s="382">
        <v>2</v>
      </c>
      <c r="T2875" s="382">
        <v>3</v>
      </c>
      <c r="U2875" s="382">
        <v>5.4000000000000012</v>
      </c>
      <c r="V2875" s="382">
        <v>0</v>
      </c>
      <c r="W2875" s="382">
        <v>0</v>
      </c>
      <c r="X2875" s="382">
        <v>0</v>
      </c>
      <c r="Y2875" s="382">
        <v>0</v>
      </c>
      <c r="Z2875" s="382">
        <v>1.4988884770611357</v>
      </c>
      <c r="AA2875" s="382">
        <v>0</v>
      </c>
      <c r="AB2875" s="382">
        <v>1.4142135623730951</v>
      </c>
      <c r="AC2875" s="382"/>
      <c r="AD2875" s="382">
        <v>99.068360536284445</v>
      </c>
      <c r="AE2875" s="382"/>
      <c r="AF2875" s="382">
        <v>1.1627906976744189</v>
      </c>
      <c r="AG2875" s="382">
        <v>0.71792599157988046</v>
      </c>
      <c r="AH2875" s="382">
        <v>0</v>
      </c>
      <c r="AI2875" s="382">
        <v>3</v>
      </c>
      <c r="AJ2875">
        <v>85.633333333333312</v>
      </c>
      <c r="AK2875">
        <v>8.8297064941166106</v>
      </c>
    </row>
    <row r="2876" spans="1:37" ht="15.6">
      <c r="A2876" s="382">
        <v>18</v>
      </c>
      <c r="B2876" s="382">
        <v>37</v>
      </c>
      <c r="C2876" s="382">
        <v>2024</v>
      </c>
      <c r="D2876" s="382"/>
      <c r="E2876" s="382">
        <v>99</v>
      </c>
      <c r="F2876" s="382"/>
      <c r="G2876" s="382">
        <v>99</v>
      </c>
      <c r="H2876" s="382">
        <v>1</v>
      </c>
      <c r="I2876" s="382">
        <v>99</v>
      </c>
      <c r="J2876" s="382">
        <v>171</v>
      </c>
      <c r="K2876" s="382">
        <v>99</v>
      </c>
      <c r="L2876" s="382">
        <v>2</v>
      </c>
      <c r="M2876" s="382">
        <v>99</v>
      </c>
      <c r="N2876" s="382">
        <v>99</v>
      </c>
      <c r="O2876" s="382">
        <v>99</v>
      </c>
      <c r="P2876" s="382">
        <v>99</v>
      </c>
      <c r="Q2876" s="382"/>
      <c r="R2876" s="382">
        <v>0</v>
      </c>
      <c r="S2876" s="382"/>
      <c r="T2876" s="382"/>
      <c r="U2876" s="382"/>
      <c r="V2876" s="382"/>
      <c r="W2876" s="382"/>
      <c r="X2876" s="382"/>
      <c r="Y2876" s="382"/>
      <c r="Z2876" s="382"/>
      <c r="AA2876" s="382"/>
      <c r="AB2876" s="382"/>
      <c r="AC2876" s="382"/>
      <c r="AD2876" s="382"/>
      <c r="AE2876" s="382"/>
      <c r="AF2876" s="382"/>
      <c r="AG2876" s="382"/>
      <c r="AH2876" s="382"/>
      <c r="AI2876" s="382"/>
    </row>
    <row r="2877" spans="1:37" ht="15.6">
      <c r="A2877" s="382">
        <v>18</v>
      </c>
      <c r="B2877" s="382">
        <v>38</v>
      </c>
      <c r="C2877" s="382">
        <v>2024</v>
      </c>
      <c r="D2877" s="382"/>
      <c r="E2877" s="382">
        <v>99</v>
      </c>
      <c r="F2877" s="382"/>
      <c r="G2877" s="382">
        <v>99</v>
      </c>
      <c r="H2877" s="382">
        <v>2</v>
      </c>
      <c r="I2877" s="382">
        <v>99</v>
      </c>
      <c r="J2877" s="382">
        <v>175</v>
      </c>
      <c r="K2877" s="382">
        <v>99</v>
      </c>
      <c r="L2877" s="382">
        <v>2</v>
      </c>
      <c r="M2877" s="382">
        <v>99</v>
      </c>
      <c r="N2877" s="382">
        <v>99</v>
      </c>
      <c r="O2877" s="382">
        <v>99</v>
      </c>
      <c r="P2877" s="382">
        <v>99</v>
      </c>
      <c r="Q2877" s="382">
        <v>8</v>
      </c>
      <c r="R2877" s="382">
        <v>22</v>
      </c>
      <c r="S2877" s="382">
        <v>2</v>
      </c>
      <c r="T2877" s="382">
        <v>2.1363636363636358</v>
      </c>
      <c r="U2877" s="382">
        <v>4.3909090909090915</v>
      </c>
      <c r="V2877" s="382">
        <v>0</v>
      </c>
      <c r="W2877" s="382">
        <v>0</v>
      </c>
      <c r="X2877" s="382">
        <v>0</v>
      </c>
      <c r="Y2877" s="382">
        <v>0</v>
      </c>
      <c r="Z2877" s="382">
        <v>0.67211274142815858</v>
      </c>
      <c r="AA2877" s="382">
        <v>0</v>
      </c>
      <c r="AB2877" s="382">
        <v>0.54734520812692333</v>
      </c>
      <c r="AC2877" s="382"/>
      <c r="AD2877" s="382">
        <v>-30.552734720476213</v>
      </c>
      <c r="AE2877" s="382"/>
      <c r="AF2877" s="382">
        <v>1.4775016789791813</v>
      </c>
      <c r="AG2877" s="382">
        <v>0.84347659046853996</v>
      </c>
      <c r="AH2877" s="382">
        <v>0</v>
      </c>
      <c r="AI2877" s="382">
        <v>11</v>
      </c>
      <c r="AJ2877">
        <v>77.954545454545467</v>
      </c>
      <c r="AK2877">
        <v>10.090672046106169</v>
      </c>
    </row>
    <row r="2878" spans="1:37" ht="15.6">
      <c r="A2878" s="382">
        <v>18</v>
      </c>
      <c r="B2878" s="382">
        <v>39</v>
      </c>
      <c r="C2878" s="382">
        <v>2024</v>
      </c>
      <c r="D2878" s="382"/>
      <c r="E2878" s="382">
        <v>99</v>
      </c>
      <c r="F2878" s="382"/>
      <c r="G2878" s="382">
        <v>99</v>
      </c>
      <c r="H2878" s="382">
        <v>2</v>
      </c>
      <c r="I2878" s="382">
        <v>99</v>
      </c>
      <c r="J2878" s="382">
        <v>177</v>
      </c>
      <c r="K2878" s="382">
        <v>99</v>
      </c>
      <c r="L2878" s="382">
        <v>2</v>
      </c>
      <c r="M2878" s="382">
        <v>99</v>
      </c>
      <c r="N2878" s="382">
        <v>99</v>
      </c>
      <c r="O2878" s="382">
        <v>99</v>
      </c>
      <c r="P2878" s="382">
        <v>99</v>
      </c>
      <c r="Q2878" s="382">
        <v>3</v>
      </c>
      <c r="R2878" s="382">
        <v>6</v>
      </c>
      <c r="S2878" s="382">
        <v>2</v>
      </c>
      <c r="T2878" s="382">
        <v>2.6666666666666661</v>
      </c>
      <c r="U2878" s="382">
        <v>6.1166666666666671</v>
      </c>
      <c r="V2878" s="382">
        <v>0</v>
      </c>
      <c r="W2878" s="382">
        <v>0</v>
      </c>
      <c r="X2878" s="382">
        <v>0</v>
      </c>
      <c r="Y2878" s="382">
        <v>0</v>
      </c>
      <c r="Z2878" s="382">
        <v>1.6004339689249572</v>
      </c>
      <c r="AA2878" s="382">
        <v>0</v>
      </c>
      <c r="AB2878" s="382">
        <v>0.7453559924999299</v>
      </c>
      <c r="AC2878" s="382"/>
      <c r="AD2878" s="382">
        <v>70.323897800726414</v>
      </c>
      <c r="AE2878" s="382"/>
      <c r="AF2878" s="382">
        <v>0.77120822622107987</v>
      </c>
      <c r="AG2878" s="382">
        <v>0.40513092241798038</v>
      </c>
      <c r="AH2878" s="382">
        <v>0</v>
      </c>
      <c r="AI2878" s="382">
        <v>5</v>
      </c>
      <c r="AJ2878">
        <v>89.68</v>
      </c>
      <c r="AK2878">
        <v>8.8983899055309603</v>
      </c>
    </row>
    <row r="2879" spans="1:37" ht="15.6">
      <c r="A2879" s="382">
        <v>18</v>
      </c>
      <c r="B2879" s="382">
        <v>40</v>
      </c>
      <c r="C2879" s="382">
        <v>2024</v>
      </c>
      <c r="D2879" s="382"/>
      <c r="E2879" s="382">
        <v>99</v>
      </c>
      <c r="F2879" s="382"/>
      <c r="G2879" s="382">
        <v>99</v>
      </c>
      <c r="H2879" s="382">
        <v>2</v>
      </c>
      <c r="I2879" s="382">
        <v>99</v>
      </c>
      <c r="J2879" s="382">
        <v>178</v>
      </c>
      <c r="K2879" s="382">
        <v>99</v>
      </c>
      <c r="L2879" s="382">
        <v>2</v>
      </c>
      <c r="M2879" s="382">
        <v>99</v>
      </c>
      <c r="N2879" s="382">
        <v>99</v>
      </c>
      <c r="O2879" s="382">
        <v>99</v>
      </c>
      <c r="P2879" s="382">
        <v>99</v>
      </c>
      <c r="Q2879" s="382">
        <v>4</v>
      </c>
      <c r="R2879" s="382">
        <v>8</v>
      </c>
      <c r="S2879" s="382">
        <v>2</v>
      </c>
      <c r="T2879" s="382">
        <v>2.375</v>
      </c>
      <c r="U2879" s="382">
        <v>4.5500000000000007</v>
      </c>
      <c r="V2879" s="382">
        <v>0</v>
      </c>
      <c r="W2879" s="382">
        <v>0</v>
      </c>
      <c r="X2879" s="382">
        <v>0</v>
      </c>
      <c r="Y2879" s="382">
        <v>0</v>
      </c>
      <c r="Z2879" s="382">
        <v>1.0758717395674988</v>
      </c>
      <c r="AA2879" s="382">
        <v>0</v>
      </c>
      <c r="AB2879" s="382">
        <v>0.48412291827592702</v>
      </c>
      <c r="AC2879" s="382"/>
      <c r="AD2879" s="382">
        <v>39.598416095033194</v>
      </c>
      <c r="AE2879" s="382"/>
      <c r="AF2879" s="382">
        <v>2.2408963585434174</v>
      </c>
      <c r="AG2879" s="382">
        <v>1.228070175438597</v>
      </c>
      <c r="AH2879" s="382">
        <v>0</v>
      </c>
      <c r="AI2879" s="382">
        <v>7</v>
      </c>
      <c r="AJ2879">
        <v>76.971428571428518</v>
      </c>
      <c r="AK2879">
        <v>9.3658713695406561</v>
      </c>
    </row>
    <row r="2880" spans="1:37" ht="15.6">
      <c r="A2880" s="382">
        <v>18</v>
      </c>
      <c r="B2880" s="382">
        <v>41</v>
      </c>
      <c r="C2880" s="382">
        <v>2024</v>
      </c>
      <c r="D2880" s="382"/>
      <c r="E2880" s="382">
        <v>99</v>
      </c>
      <c r="F2880" s="382"/>
      <c r="G2880" s="382">
        <v>99</v>
      </c>
      <c r="H2880" s="382">
        <v>2</v>
      </c>
      <c r="I2880" s="382">
        <v>99</v>
      </c>
      <c r="J2880" s="382">
        <v>181</v>
      </c>
      <c r="K2880" s="382">
        <v>99</v>
      </c>
      <c r="L2880" s="382">
        <v>2</v>
      </c>
      <c r="M2880" s="382">
        <v>99</v>
      </c>
      <c r="N2880" s="382">
        <v>99</v>
      </c>
      <c r="O2880" s="382">
        <v>99</v>
      </c>
      <c r="P2880" s="382">
        <v>99</v>
      </c>
      <c r="Q2880" s="382"/>
      <c r="R2880" s="382">
        <v>0</v>
      </c>
      <c r="S2880" s="382"/>
      <c r="T2880" s="382"/>
      <c r="U2880" s="382"/>
      <c r="V2880" s="382"/>
      <c r="W2880" s="382"/>
      <c r="X2880" s="382"/>
      <c r="Y2880" s="382"/>
      <c r="Z2880" s="382"/>
      <c r="AA2880" s="382"/>
      <c r="AB2880" s="382"/>
      <c r="AC2880" s="382"/>
      <c r="AD2880" s="382"/>
      <c r="AE2880" s="382"/>
      <c r="AF2880" s="382"/>
      <c r="AG2880" s="382"/>
      <c r="AH2880" s="382"/>
      <c r="AI2880" s="382"/>
    </row>
    <row r="2881" spans="1:37" ht="15.6">
      <c r="A2881" s="382">
        <v>18</v>
      </c>
      <c r="B2881" s="382">
        <v>42</v>
      </c>
      <c r="C2881" s="382">
        <v>2024</v>
      </c>
      <c r="D2881" s="382"/>
      <c r="E2881" s="382">
        <v>99</v>
      </c>
      <c r="F2881" s="382"/>
      <c r="G2881" s="382">
        <v>99</v>
      </c>
      <c r="H2881" s="382">
        <v>1</v>
      </c>
      <c r="I2881" s="382">
        <v>99</v>
      </c>
      <c r="J2881" s="382">
        <v>262</v>
      </c>
      <c r="K2881" s="382">
        <v>99</v>
      </c>
      <c r="L2881" s="382">
        <v>2</v>
      </c>
      <c r="M2881" s="382">
        <v>99</v>
      </c>
      <c r="N2881" s="382">
        <v>99</v>
      </c>
      <c r="O2881" s="382">
        <v>99</v>
      </c>
      <c r="P2881" s="382">
        <v>99</v>
      </c>
      <c r="Q2881" s="382"/>
      <c r="R2881" s="382">
        <v>0</v>
      </c>
      <c r="S2881" s="382"/>
      <c r="T2881" s="382"/>
      <c r="U2881" s="382"/>
      <c r="V2881" s="382"/>
      <c r="W2881" s="382"/>
      <c r="X2881" s="382"/>
      <c r="Y2881" s="382"/>
      <c r="Z2881" s="382"/>
      <c r="AA2881" s="382"/>
      <c r="AB2881" s="382"/>
      <c r="AC2881" s="382"/>
      <c r="AD2881" s="382"/>
      <c r="AE2881" s="382"/>
      <c r="AF2881" s="382"/>
      <c r="AG2881" s="382"/>
      <c r="AH2881" s="382"/>
      <c r="AI2881" s="382"/>
    </row>
    <row r="2882" spans="1:37" ht="15.6">
      <c r="A2882" s="382">
        <v>18</v>
      </c>
      <c r="B2882" s="382">
        <v>43</v>
      </c>
      <c r="C2882" s="382">
        <v>2024</v>
      </c>
      <c r="D2882" s="382"/>
      <c r="E2882" s="382">
        <v>99</v>
      </c>
      <c r="F2882" s="382"/>
      <c r="G2882" s="382">
        <v>99</v>
      </c>
      <c r="H2882" s="382">
        <v>1</v>
      </c>
      <c r="I2882" s="382">
        <v>99</v>
      </c>
      <c r="J2882" s="382">
        <v>309</v>
      </c>
      <c r="K2882" s="382">
        <v>99</v>
      </c>
      <c r="L2882" s="382">
        <v>2</v>
      </c>
      <c r="M2882" s="382">
        <v>99</v>
      </c>
      <c r="N2882" s="382">
        <v>99</v>
      </c>
      <c r="O2882" s="382">
        <v>99</v>
      </c>
      <c r="P2882" s="382">
        <v>99</v>
      </c>
      <c r="Q2882" s="382">
        <v>7</v>
      </c>
      <c r="R2882" s="382">
        <v>18</v>
      </c>
      <c r="S2882" s="382">
        <v>2</v>
      </c>
      <c r="T2882" s="382">
        <v>2.0555555555555558</v>
      </c>
      <c r="U2882" s="382">
        <v>4.7388888888888889</v>
      </c>
      <c r="V2882" s="382">
        <v>0</v>
      </c>
      <c r="W2882" s="382">
        <v>0</v>
      </c>
      <c r="X2882" s="382">
        <v>0</v>
      </c>
      <c r="Y2882" s="382">
        <v>0</v>
      </c>
      <c r="Z2882" s="382">
        <v>1.50227194197799</v>
      </c>
      <c r="AA2882" s="382">
        <v>0</v>
      </c>
      <c r="AB2882" s="382">
        <v>0.22906142364542717</v>
      </c>
      <c r="AC2882" s="382"/>
      <c r="AD2882" s="382">
        <v>38.119167582905625</v>
      </c>
      <c r="AE2882" s="382"/>
      <c r="AF2882" s="382">
        <v>2.0202020202020203</v>
      </c>
      <c r="AG2882" s="382">
        <v>1.1153096847583055</v>
      </c>
      <c r="AH2882" s="382">
        <v>0</v>
      </c>
      <c r="AI2882" s="382">
        <v>18</v>
      </c>
      <c r="AJ2882">
        <v>74.988888888888894</v>
      </c>
      <c r="AK2882">
        <v>10.911509103090545</v>
      </c>
    </row>
    <row r="2883" spans="1:37" ht="15.6">
      <c r="A2883" s="382">
        <v>18</v>
      </c>
      <c r="B2883" s="382">
        <v>44</v>
      </c>
      <c r="C2883" s="382">
        <v>2024</v>
      </c>
      <c r="D2883" s="382"/>
      <c r="E2883" s="382">
        <v>99</v>
      </c>
      <c r="F2883" s="382"/>
      <c r="G2883" s="382">
        <v>99</v>
      </c>
      <c r="H2883" s="382">
        <v>2</v>
      </c>
      <c r="I2883" s="382">
        <v>99</v>
      </c>
      <c r="J2883" s="382">
        <v>470</v>
      </c>
      <c r="K2883" s="382">
        <v>99</v>
      </c>
      <c r="L2883" s="382">
        <v>2</v>
      </c>
      <c r="M2883" s="382">
        <v>99</v>
      </c>
      <c r="N2883" s="382">
        <v>99</v>
      </c>
      <c r="O2883" s="382">
        <v>99</v>
      </c>
      <c r="P2883" s="382">
        <v>99</v>
      </c>
      <c r="Q2883" s="382">
        <v>6</v>
      </c>
      <c r="R2883" s="382">
        <v>28</v>
      </c>
      <c r="S2883" s="382">
        <v>2</v>
      </c>
      <c r="T2883" s="382">
        <v>2.75</v>
      </c>
      <c r="U2883" s="382">
        <v>2.8785714285714299</v>
      </c>
      <c r="V2883" s="382">
        <v>0</v>
      </c>
      <c r="W2883" s="382">
        <v>0</v>
      </c>
      <c r="X2883" s="382">
        <v>0</v>
      </c>
      <c r="Y2883" s="382">
        <v>0</v>
      </c>
      <c r="Z2883" s="382">
        <v>0.99367900208451232</v>
      </c>
      <c r="AA2883" s="382">
        <v>0</v>
      </c>
      <c r="AB2883" s="382">
        <v>0.63386569104638757</v>
      </c>
      <c r="AC2883" s="382"/>
      <c r="AD2883" s="382">
        <v>-0.28351015198931367</v>
      </c>
      <c r="AE2883" s="382"/>
      <c r="AF2883" s="382">
        <v>3.7037037037037042</v>
      </c>
      <c r="AG2883" s="382">
        <v>1.7270565043176416</v>
      </c>
      <c r="AH2883" s="382">
        <v>7.1428571428571441</v>
      </c>
      <c r="AI2883" s="382">
        <v>28</v>
      </c>
      <c r="AJ2883">
        <v>68.321428571428527</v>
      </c>
      <c r="AK2883">
        <v>8.8575967451947957</v>
      </c>
    </row>
    <row r="2884" spans="1:37" ht="15.6">
      <c r="A2884" s="382">
        <v>18</v>
      </c>
      <c r="B2884" s="382">
        <v>45</v>
      </c>
      <c r="C2884" s="382">
        <v>2024</v>
      </c>
      <c r="D2884" s="382"/>
      <c r="E2884" s="382">
        <v>99</v>
      </c>
      <c r="F2884" s="382"/>
      <c r="G2884" s="382">
        <v>99</v>
      </c>
      <c r="H2884" s="382">
        <v>2</v>
      </c>
      <c r="I2884" s="382">
        <v>99</v>
      </c>
      <c r="J2884" s="382">
        <v>629</v>
      </c>
      <c r="K2884" s="382">
        <v>99</v>
      </c>
      <c r="L2884" s="382">
        <v>2</v>
      </c>
      <c r="M2884" s="382">
        <v>99</v>
      </c>
      <c r="N2884" s="382">
        <v>99</v>
      </c>
      <c r="O2884" s="382">
        <v>99</v>
      </c>
      <c r="P2884" s="382">
        <v>99</v>
      </c>
      <c r="Q2884" s="382">
        <v>1</v>
      </c>
      <c r="R2884" s="382">
        <v>1</v>
      </c>
      <c r="S2884" s="382">
        <v>2</v>
      </c>
      <c r="T2884" s="382">
        <v>3</v>
      </c>
      <c r="U2884" s="382">
        <v>7.3</v>
      </c>
      <c r="V2884" s="382">
        <v>0</v>
      </c>
      <c r="W2884" s="382">
        <v>0</v>
      </c>
      <c r="X2884" s="382">
        <v>0</v>
      </c>
      <c r="Y2884" s="382">
        <v>0</v>
      </c>
      <c r="Z2884" s="382">
        <v>0</v>
      </c>
      <c r="AA2884" s="382">
        <v>0</v>
      </c>
      <c r="AB2884" s="382">
        <v>0</v>
      </c>
      <c r="AC2884" s="382"/>
      <c r="AD2884" s="382"/>
      <c r="AE2884" s="382"/>
      <c r="AF2884" s="382">
        <v>2.2727272727272729</v>
      </c>
      <c r="AG2884" s="382">
        <v>1.44812537195001</v>
      </c>
      <c r="AH2884" s="382">
        <v>0</v>
      </c>
      <c r="AI2884" s="382"/>
    </row>
    <row r="2885" spans="1:37" ht="15.6">
      <c r="A2885" s="382">
        <v>18</v>
      </c>
      <c r="B2885" s="382">
        <v>46</v>
      </c>
      <c r="C2885" s="382">
        <v>2024</v>
      </c>
      <c r="D2885" s="382"/>
      <c r="E2885" s="382">
        <v>99</v>
      </c>
      <c r="F2885" s="382"/>
      <c r="G2885" s="382">
        <v>99</v>
      </c>
      <c r="H2885" s="382">
        <v>1</v>
      </c>
      <c r="I2885" s="382">
        <v>99</v>
      </c>
      <c r="J2885" s="382">
        <v>643</v>
      </c>
      <c r="K2885" s="382">
        <v>99</v>
      </c>
      <c r="L2885" s="382">
        <v>2</v>
      </c>
      <c r="M2885" s="382">
        <v>99</v>
      </c>
      <c r="N2885" s="382">
        <v>99</v>
      </c>
      <c r="O2885" s="382">
        <v>99</v>
      </c>
      <c r="P2885" s="382">
        <v>99</v>
      </c>
      <c r="Q2885" s="382">
        <v>3</v>
      </c>
      <c r="R2885" s="382">
        <v>5</v>
      </c>
      <c r="S2885" s="382">
        <v>2</v>
      </c>
      <c r="T2885" s="382">
        <v>2.2000000000000002</v>
      </c>
      <c r="U2885" s="382">
        <v>4.04</v>
      </c>
      <c r="V2885" s="382">
        <v>0</v>
      </c>
      <c r="W2885" s="382">
        <v>0</v>
      </c>
      <c r="X2885" s="382">
        <v>0</v>
      </c>
      <c r="Y2885" s="382">
        <v>0</v>
      </c>
      <c r="Z2885" s="382">
        <v>0.7761443164772901</v>
      </c>
      <c r="AA2885" s="382">
        <v>0</v>
      </c>
      <c r="AB2885" s="382">
        <v>0.3999999999999993</v>
      </c>
      <c r="AC2885" s="382"/>
      <c r="AD2885" s="382">
        <v>10.307361440600799</v>
      </c>
      <c r="AE2885" s="382"/>
      <c r="AF2885" s="382">
        <v>0.97847358121330752</v>
      </c>
      <c r="AG2885" s="382">
        <v>0.50663389430914685</v>
      </c>
      <c r="AH2885" s="382">
        <v>0</v>
      </c>
      <c r="AI2885" s="382">
        <v>1</v>
      </c>
      <c r="AJ2885">
        <v>76.8</v>
      </c>
      <c r="AK2885">
        <v>9.2718336317274304</v>
      </c>
    </row>
    <row r="2886" spans="1:37" ht="15.6">
      <c r="A2886" s="382">
        <v>18</v>
      </c>
      <c r="B2886" s="382">
        <v>47</v>
      </c>
      <c r="C2886" s="382">
        <v>2024</v>
      </c>
      <c r="D2886" s="382"/>
      <c r="E2886" s="382">
        <v>99</v>
      </c>
      <c r="F2886" s="382"/>
      <c r="G2886" s="382">
        <v>99</v>
      </c>
      <c r="H2886" s="382">
        <v>2</v>
      </c>
      <c r="I2886" s="382">
        <v>99</v>
      </c>
      <c r="J2886" s="382">
        <v>704</v>
      </c>
      <c r="K2886" s="382">
        <v>99</v>
      </c>
      <c r="L2886" s="382">
        <v>2</v>
      </c>
      <c r="M2886" s="382">
        <v>99</v>
      </c>
      <c r="N2886" s="382">
        <v>99</v>
      </c>
      <c r="O2886" s="382">
        <v>99</v>
      </c>
      <c r="P2886" s="382">
        <v>99</v>
      </c>
      <c r="Q2886" s="382"/>
      <c r="R2886" s="382">
        <v>0</v>
      </c>
      <c r="S2886" s="382"/>
      <c r="T2886" s="382"/>
      <c r="U2886" s="382"/>
      <c r="V2886" s="382"/>
      <c r="W2886" s="382"/>
      <c r="X2886" s="382"/>
      <c r="Y2886" s="382"/>
      <c r="Z2886" s="382"/>
      <c r="AA2886" s="382"/>
      <c r="AB2886" s="382"/>
      <c r="AC2886" s="382"/>
      <c r="AD2886" s="382"/>
      <c r="AE2886" s="382"/>
      <c r="AF2886" s="382"/>
      <c r="AG2886" s="382"/>
      <c r="AH2886" s="382"/>
      <c r="AI2886" s="382"/>
    </row>
    <row r="2887" spans="1:37" ht="15.6">
      <c r="A2887" s="382">
        <v>18</v>
      </c>
      <c r="B2887" s="382">
        <v>48</v>
      </c>
      <c r="C2887" s="382">
        <v>2024</v>
      </c>
      <c r="D2887" s="382"/>
      <c r="E2887" s="382">
        <v>99</v>
      </c>
      <c r="F2887" s="382"/>
      <c r="G2887" s="382">
        <v>99</v>
      </c>
      <c r="H2887" s="382">
        <v>1</v>
      </c>
      <c r="I2887" s="382">
        <v>99</v>
      </c>
      <c r="J2887" s="382">
        <v>802</v>
      </c>
      <c r="K2887" s="382">
        <v>99</v>
      </c>
      <c r="L2887" s="382">
        <v>2</v>
      </c>
      <c r="M2887" s="382">
        <v>99</v>
      </c>
      <c r="N2887" s="382">
        <v>99</v>
      </c>
      <c r="O2887" s="382">
        <v>99</v>
      </c>
      <c r="P2887" s="382">
        <v>99</v>
      </c>
      <c r="Q2887" s="382"/>
      <c r="R2887" s="382">
        <v>0</v>
      </c>
      <c r="S2887" s="382"/>
      <c r="T2887" s="382"/>
      <c r="U2887" s="382"/>
      <c r="V2887" s="382"/>
      <c r="W2887" s="382"/>
      <c r="X2887" s="382"/>
      <c r="Y2887" s="382"/>
      <c r="Z2887" s="382"/>
      <c r="AA2887" s="382"/>
      <c r="AB2887" s="382"/>
      <c r="AC2887" s="382"/>
      <c r="AD2887" s="382"/>
      <c r="AE2887" s="382"/>
      <c r="AF2887" s="382"/>
      <c r="AG2887" s="382"/>
      <c r="AH2887" s="382"/>
      <c r="AI2887" s="382"/>
    </row>
    <row r="2888" spans="1:37" ht="15.6">
      <c r="A2888" s="382">
        <v>18</v>
      </c>
      <c r="B2888" s="382">
        <v>49</v>
      </c>
      <c r="C2888" s="382">
        <v>2024</v>
      </c>
      <c r="D2888" s="382"/>
      <c r="E2888" s="382">
        <v>99</v>
      </c>
      <c r="F2888" s="382"/>
      <c r="G2888" s="382">
        <v>99</v>
      </c>
      <c r="H2888" s="382">
        <v>1</v>
      </c>
      <c r="I2888" s="382">
        <v>99</v>
      </c>
      <c r="J2888" s="382">
        <v>103</v>
      </c>
      <c r="K2888" s="382">
        <v>99</v>
      </c>
      <c r="L2888" s="382">
        <v>3</v>
      </c>
      <c r="M2888" s="382">
        <v>99</v>
      </c>
      <c r="N2888" s="382">
        <v>99</v>
      </c>
      <c r="O2888" s="382">
        <v>99</v>
      </c>
      <c r="P2888" s="382">
        <v>99</v>
      </c>
      <c r="Q2888" s="382"/>
      <c r="R2888" s="382">
        <v>0</v>
      </c>
      <c r="S2888" s="382"/>
      <c r="T2888" s="382"/>
      <c r="U2888" s="382"/>
      <c r="V2888" s="382"/>
      <c r="W2888" s="382"/>
      <c r="X2888" s="382"/>
      <c r="Y2888" s="382"/>
      <c r="Z2888" s="382"/>
      <c r="AA2888" s="382"/>
      <c r="AB2888" s="382"/>
      <c r="AC2888" s="382"/>
      <c r="AD2888" s="382"/>
      <c r="AE2888" s="382"/>
      <c r="AF2888" s="382"/>
      <c r="AG2888" s="382"/>
      <c r="AH2888" s="382"/>
      <c r="AI2888" s="382"/>
    </row>
    <row r="2889" spans="1:37" ht="15.6">
      <c r="A2889" s="382">
        <v>18</v>
      </c>
      <c r="B2889" s="382">
        <v>50</v>
      </c>
      <c r="C2889" s="382">
        <v>2024</v>
      </c>
      <c r="D2889" s="382"/>
      <c r="E2889" s="382">
        <v>99</v>
      </c>
      <c r="F2889" s="382"/>
      <c r="G2889" s="382">
        <v>99</v>
      </c>
      <c r="H2889" s="382">
        <v>2</v>
      </c>
      <c r="I2889" s="382">
        <v>99</v>
      </c>
      <c r="J2889" s="382">
        <v>106</v>
      </c>
      <c r="K2889" s="382">
        <v>99</v>
      </c>
      <c r="L2889" s="382">
        <v>3</v>
      </c>
      <c r="M2889" s="382">
        <v>99</v>
      </c>
      <c r="N2889" s="382">
        <v>99</v>
      </c>
      <c r="O2889" s="382">
        <v>99</v>
      </c>
      <c r="P2889" s="382">
        <v>99</v>
      </c>
      <c r="Q2889" s="382">
        <v>3</v>
      </c>
      <c r="R2889" s="382">
        <v>7</v>
      </c>
      <c r="S2889" s="382">
        <v>3</v>
      </c>
      <c r="T2889" s="382">
        <v>2.4285714285714279</v>
      </c>
      <c r="U2889" s="382">
        <v>7.8714285714285745</v>
      </c>
      <c r="V2889" s="382">
        <v>0</v>
      </c>
      <c r="W2889" s="382">
        <v>0</v>
      </c>
      <c r="X2889" s="382">
        <v>0</v>
      </c>
      <c r="Y2889" s="382">
        <v>0</v>
      </c>
      <c r="Z2889" s="382">
        <v>4.4726835299609196</v>
      </c>
      <c r="AA2889" s="382">
        <v>0</v>
      </c>
      <c r="AB2889" s="382">
        <v>0.49487165930539456</v>
      </c>
      <c r="AC2889" s="382"/>
      <c r="AD2889" s="382">
        <v>55.413762463154406</v>
      </c>
      <c r="AE2889" s="382"/>
      <c r="AF2889" s="382">
        <v>4.375</v>
      </c>
      <c r="AG2889" s="382">
        <v>2.9758047094404838</v>
      </c>
      <c r="AH2889" s="382">
        <v>0</v>
      </c>
      <c r="AI2889" s="382">
        <v>7</v>
      </c>
      <c r="AJ2889">
        <v>84.357142857142875</v>
      </c>
      <c r="AK2889">
        <v>11.493422995555104</v>
      </c>
    </row>
    <row r="2890" spans="1:37" ht="15.6">
      <c r="A2890" s="382">
        <v>18</v>
      </c>
      <c r="B2890" s="382">
        <v>51</v>
      </c>
      <c r="C2890" s="382">
        <v>2024</v>
      </c>
      <c r="D2890" s="382"/>
      <c r="E2890" s="382">
        <v>99</v>
      </c>
      <c r="F2890" s="382"/>
      <c r="G2890" s="382">
        <v>99</v>
      </c>
      <c r="H2890" s="382">
        <v>1</v>
      </c>
      <c r="I2890" s="382">
        <v>99</v>
      </c>
      <c r="J2890" s="382">
        <v>110</v>
      </c>
      <c r="K2890" s="382">
        <v>99</v>
      </c>
      <c r="L2890" s="382">
        <v>3</v>
      </c>
      <c r="M2890" s="382">
        <v>99</v>
      </c>
      <c r="N2890" s="382">
        <v>99</v>
      </c>
      <c r="O2890" s="382">
        <v>99</v>
      </c>
      <c r="P2890" s="382">
        <v>99</v>
      </c>
      <c r="Q2890" s="382">
        <v>29</v>
      </c>
      <c r="R2890" s="382">
        <v>82</v>
      </c>
      <c r="S2890" s="382">
        <v>3</v>
      </c>
      <c r="T2890" s="382">
        <v>2.8414634146341449</v>
      </c>
      <c r="U2890" s="382">
        <v>4.7439024390243913</v>
      </c>
      <c r="V2890" s="382">
        <v>0</v>
      </c>
      <c r="W2890" s="382">
        <v>0</v>
      </c>
      <c r="X2890" s="382">
        <v>0</v>
      </c>
      <c r="Y2890" s="382">
        <v>0</v>
      </c>
      <c r="Z2890" s="382">
        <v>1.2133502863192931</v>
      </c>
      <c r="AA2890" s="382">
        <v>0</v>
      </c>
      <c r="AB2890" s="382">
        <v>0.78816725034422219</v>
      </c>
      <c r="AC2890" s="382"/>
      <c r="AD2890" s="382">
        <v>35.28598205443145</v>
      </c>
      <c r="AE2890" s="382"/>
      <c r="AF2890" s="382">
        <v>1.9878787878787876</v>
      </c>
      <c r="AG2890" s="382">
        <v>1.2785832377408839</v>
      </c>
      <c r="AH2890" s="382">
        <v>10.975609756097562</v>
      </c>
      <c r="AI2890" s="382">
        <v>82</v>
      </c>
      <c r="AJ2890">
        <v>74.424390243902451</v>
      </c>
      <c r="AK2890">
        <v>11.281247921693955</v>
      </c>
    </row>
    <row r="2891" spans="1:37" ht="15.6">
      <c r="A2891" s="382">
        <v>18</v>
      </c>
      <c r="B2891" s="382">
        <v>52</v>
      </c>
      <c r="C2891" s="382">
        <v>2024</v>
      </c>
      <c r="D2891" s="382"/>
      <c r="E2891" s="382">
        <v>99</v>
      </c>
      <c r="F2891" s="382"/>
      <c r="G2891" s="382">
        <v>99</v>
      </c>
      <c r="H2891" s="382">
        <v>1</v>
      </c>
      <c r="I2891" s="382">
        <v>99</v>
      </c>
      <c r="J2891" s="382">
        <v>111</v>
      </c>
      <c r="K2891" s="382">
        <v>99</v>
      </c>
      <c r="L2891" s="382">
        <v>3</v>
      </c>
      <c r="M2891" s="382">
        <v>99</v>
      </c>
      <c r="N2891" s="382">
        <v>99</v>
      </c>
      <c r="O2891" s="382">
        <v>99</v>
      </c>
      <c r="P2891" s="382">
        <v>99</v>
      </c>
      <c r="Q2891" s="382"/>
      <c r="R2891" s="382">
        <v>0</v>
      </c>
      <c r="S2891" s="382"/>
      <c r="T2891" s="382"/>
      <c r="U2891" s="382"/>
      <c r="V2891" s="382"/>
      <c r="W2891" s="382"/>
      <c r="X2891" s="382"/>
      <c r="Y2891" s="382"/>
      <c r="Z2891" s="382"/>
      <c r="AA2891" s="382"/>
      <c r="AB2891" s="382"/>
      <c r="AC2891" s="382"/>
      <c r="AD2891" s="382"/>
      <c r="AE2891" s="382"/>
      <c r="AF2891" s="382"/>
      <c r="AG2891" s="382"/>
      <c r="AH2891" s="382"/>
      <c r="AI2891" s="382"/>
    </row>
    <row r="2892" spans="1:37" ht="15.6">
      <c r="A2892" s="382">
        <v>18</v>
      </c>
      <c r="B2892" s="382">
        <v>53</v>
      </c>
      <c r="C2892" s="382">
        <v>2024</v>
      </c>
      <c r="D2892" s="382"/>
      <c r="E2892" s="382">
        <v>99</v>
      </c>
      <c r="F2892" s="382"/>
      <c r="G2892" s="382">
        <v>99</v>
      </c>
      <c r="H2892" s="382">
        <v>1</v>
      </c>
      <c r="I2892" s="382">
        <v>99</v>
      </c>
      <c r="J2892" s="382">
        <v>116</v>
      </c>
      <c r="K2892" s="382">
        <v>99</v>
      </c>
      <c r="L2892" s="382">
        <v>3</v>
      </c>
      <c r="M2892" s="382">
        <v>99</v>
      </c>
      <c r="N2892" s="382">
        <v>99</v>
      </c>
      <c r="O2892" s="382">
        <v>99</v>
      </c>
      <c r="P2892" s="382">
        <v>99</v>
      </c>
      <c r="Q2892" s="382">
        <v>9</v>
      </c>
      <c r="R2892" s="382">
        <v>67</v>
      </c>
      <c r="S2892" s="382">
        <v>3</v>
      </c>
      <c r="T2892" s="382">
        <v>2.7910447761194042</v>
      </c>
      <c r="U2892" s="382">
        <v>6.2656716417910419</v>
      </c>
      <c r="V2892" s="382">
        <v>0</v>
      </c>
      <c r="W2892" s="382">
        <v>0</v>
      </c>
      <c r="X2892" s="382">
        <v>0</v>
      </c>
      <c r="Y2892" s="382">
        <v>0</v>
      </c>
      <c r="Z2892" s="382">
        <v>0.95956337066926389</v>
      </c>
      <c r="AA2892" s="382">
        <v>0</v>
      </c>
      <c r="AB2892" s="382">
        <v>0.61175825468415568</v>
      </c>
      <c r="AC2892" s="382"/>
      <c r="AD2892" s="382">
        <v>10.982353581527706</v>
      </c>
      <c r="AE2892" s="382"/>
      <c r="AF2892" s="382">
        <v>8.6118251928020602</v>
      </c>
      <c r="AG2892" s="382">
        <v>6.3749012938103613</v>
      </c>
      <c r="AH2892" s="382">
        <v>0</v>
      </c>
      <c r="AI2892" s="382">
        <v>65</v>
      </c>
      <c r="AJ2892">
        <v>77.910769230769247</v>
      </c>
      <c r="AK2892">
        <v>13.252208851484397</v>
      </c>
    </row>
    <row r="2893" spans="1:37" ht="15.6">
      <c r="A2893" s="382">
        <v>18</v>
      </c>
      <c r="B2893" s="382">
        <v>54</v>
      </c>
      <c r="C2893" s="382">
        <v>2024</v>
      </c>
      <c r="D2893" s="382"/>
      <c r="E2893" s="382">
        <v>99</v>
      </c>
      <c r="F2893" s="382"/>
      <c r="G2893" s="382">
        <v>99</v>
      </c>
      <c r="H2893" s="382">
        <v>2</v>
      </c>
      <c r="I2893" s="382">
        <v>99</v>
      </c>
      <c r="J2893" s="382">
        <v>117</v>
      </c>
      <c r="K2893" s="382">
        <v>99</v>
      </c>
      <c r="L2893" s="382">
        <v>3</v>
      </c>
      <c r="M2893" s="382">
        <v>99</v>
      </c>
      <c r="N2893" s="382">
        <v>99</v>
      </c>
      <c r="O2893" s="382">
        <v>99</v>
      </c>
      <c r="P2893" s="382">
        <v>99</v>
      </c>
      <c r="Q2893" s="382">
        <v>2</v>
      </c>
      <c r="R2893" s="382">
        <v>6</v>
      </c>
      <c r="S2893" s="382">
        <v>3</v>
      </c>
      <c r="T2893" s="382">
        <v>2.3333333333333339</v>
      </c>
      <c r="U2893" s="382">
        <v>7.5</v>
      </c>
      <c r="V2893" s="382">
        <v>0</v>
      </c>
      <c r="W2893" s="382">
        <v>0</v>
      </c>
      <c r="X2893" s="382">
        <v>0</v>
      </c>
      <c r="Y2893" s="382">
        <v>0</v>
      </c>
      <c r="Z2893" s="382">
        <v>0.637704215656966</v>
      </c>
      <c r="AA2893" s="382">
        <v>0</v>
      </c>
      <c r="AB2893" s="382">
        <v>0.74535599249992945</v>
      </c>
      <c r="AC2893" s="382"/>
      <c r="AD2893" s="382">
        <v>-17.532171832956934</v>
      </c>
      <c r="AE2893" s="382"/>
      <c r="AF2893" s="382">
        <v>4.6875</v>
      </c>
      <c r="AG2893" s="382">
        <v>3.6354823073194384</v>
      </c>
      <c r="AH2893" s="382">
        <v>0</v>
      </c>
      <c r="AI2893" s="382">
        <v>6</v>
      </c>
      <c r="AJ2893">
        <v>86.899999999999977</v>
      </c>
      <c r="AK2893">
        <v>11.43293496267167</v>
      </c>
    </row>
    <row r="2894" spans="1:37" ht="15.6">
      <c r="A2894" s="382">
        <v>18</v>
      </c>
      <c r="B2894" s="382">
        <v>55</v>
      </c>
      <c r="C2894" s="382">
        <v>2024</v>
      </c>
      <c r="D2894" s="382"/>
      <c r="E2894" s="382">
        <v>99</v>
      </c>
      <c r="F2894" s="382"/>
      <c r="G2894" s="382">
        <v>99</v>
      </c>
      <c r="H2894" s="382">
        <v>1</v>
      </c>
      <c r="I2894" s="382">
        <v>99</v>
      </c>
      <c r="J2894" s="382">
        <v>134</v>
      </c>
      <c r="K2894" s="382">
        <v>99</v>
      </c>
      <c r="L2894" s="382">
        <v>3</v>
      </c>
      <c r="M2894" s="382">
        <v>99</v>
      </c>
      <c r="N2894" s="382">
        <v>99</v>
      </c>
      <c r="O2894" s="382">
        <v>99</v>
      </c>
      <c r="P2894" s="382">
        <v>99</v>
      </c>
      <c r="Q2894" s="382">
        <v>33</v>
      </c>
      <c r="R2894" s="382">
        <v>140</v>
      </c>
      <c r="S2894" s="382">
        <v>3</v>
      </c>
      <c r="T2894" s="382">
        <v>2.4928571428571442</v>
      </c>
      <c r="U2894" s="382">
        <v>5.8142857142857194</v>
      </c>
      <c r="V2894" s="382">
        <v>0</v>
      </c>
      <c r="W2894" s="382">
        <v>0</v>
      </c>
      <c r="X2894" s="382">
        <v>0.71428571428571441</v>
      </c>
      <c r="Y2894" s="382">
        <v>0</v>
      </c>
      <c r="Z2894" s="382">
        <v>1.570694633801561</v>
      </c>
      <c r="AA2894" s="382">
        <v>0</v>
      </c>
      <c r="AB2894" s="382">
        <v>0.54111562761481891</v>
      </c>
      <c r="AC2894" s="382"/>
      <c r="AD2894" s="382">
        <v>5.4746571951002148</v>
      </c>
      <c r="AE2894" s="382"/>
      <c r="AF2894" s="382">
        <v>3.8578120694406177</v>
      </c>
      <c r="AG2894" s="382">
        <v>2.7927019219553042</v>
      </c>
      <c r="AH2894" s="382">
        <v>0</v>
      </c>
      <c r="AI2894" s="382">
        <v>140</v>
      </c>
      <c r="AJ2894">
        <v>79.365000000000009</v>
      </c>
      <c r="AK2894">
        <v>11.433542222190518</v>
      </c>
    </row>
    <row r="2895" spans="1:37" ht="15.6">
      <c r="A2895" s="382">
        <v>18</v>
      </c>
      <c r="B2895" s="382">
        <v>56</v>
      </c>
      <c r="C2895" s="382">
        <v>2024</v>
      </c>
      <c r="D2895" s="382"/>
      <c r="E2895" s="382">
        <v>99</v>
      </c>
      <c r="F2895" s="382"/>
      <c r="G2895" s="382">
        <v>99</v>
      </c>
      <c r="H2895" s="382">
        <v>2</v>
      </c>
      <c r="I2895" s="382">
        <v>99</v>
      </c>
      <c r="J2895" s="382">
        <v>141</v>
      </c>
      <c r="K2895" s="382">
        <v>99</v>
      </c>
      <c r="L2895" s="382">
        <v>3</v>
      </c>
      <c r="M2895" s="382">
        <v>99</v>
      </c>
      <c r="N2895" s="382">
        <v>99</v>
      </c>
      <c r="O2895" s="382">
        <v>99</v>
      </c>
      <c r="P2895" s="382">
        <v>99</v>
      </c>
      <c r="Q2895" s="382">
        <v>20</v>
      </c>
      <c r="R2895" s="382">
        <v>82</v>
      </c>
      <c r="S2895" s="382">
        <v>3</v>
      </c>
      <c r="T2895" s="382">
        <v>2.2926829268292681</v>
      </c>
      <c r="U2895" s="382">
        <v>5.4853658536585348</v>
      </c>
      <c r="V2895" s="382">
        <v>0</v>
      </c>
      <c r="W2895" s="382">
        <v>0</v>
      </c>
      <c r="X2895" s="382">
        <v>0</v>
      </c>
      <c r="Y2895" s="382">
        <v>0</v>
      </c>
      <c r="Z2895" s="382">
        <v>1.1918546677669812</v>
      </c>
      <c r="AA2895" s="382">
        <v>0</v>
      </c>
      <c r="AB2895" s="382">
        <v>0.4810508030077088</v>
      </c>
      <c r="AC2895" s="382"/>
      <c r="AD2895" s="382">
        <v>41.585866379641487</v>
      </c>
      <c r="AE2895" s="382"/>
      <c r="AF2895" s="382">
        <v>8.9715536105032818</v>
      </c>
      <c r="AG2895" s="382">
        <v>5.8852006437347084</v>
      </c>
      <c r="AH2895" s="382">
        <v>0</v>
      </c>
      <c r="AI2895" s="382">
        <v>82</v>
      </c>
      <c r="AJ2895">
        <v>77.367073170731715</v>
      </c>
      <c r="AK2895">
        <v>11.72517360532307</v>
      </c>
    </row>
    <row r="2896" spans="1:37" ht="15.6">
      <c r="A2896" s="382">
        <v>18</v>
      </c>
      <c r="B2896" s="382">
        <v>57</v>
      </c>
      <c r="C2896" s="382">
        <v>2024</v>
      </c>
      <c r="D2896" s="382"/>
      <c r="E2896" s="382">
        <v>99</v>
      </c>
      <c r="F2896" s="382"/>
      <c r="G2896" s="382">
        <v>99</v>
      </c>
      <c r="H2896" s="382">
        <v>2</v>
      </c>
      <c r="I2896" s="382">
        <v>99</v>
      </c>
      <c r="J2896" s="382">
        <v>143</v>
      </c>
      <c r="K2896" s="382">
        <v>99</v>
      </c>
      <c r="L2896" s="382">
        <v>3</v>
      </c>
      <c r="M2896" s="382">
        <v>99</v>
      </c>
      <c r="N2896" s="382">
        <v>99</v>
      </c>
      <c r="O2896" s="382">
        <v>99</v>
      </c>
      <c r="P2896" s="382">
        <v>99</v>
      </c>
      <c r="Q2896" s="382"/>
      <c r="R2896" s="382">
        <v>0</v>
      </c>
      <c r="S2896" s="382"/>
      <c r="T2896" s="382"/>
      <c r="U2896" s="382"/>
      <c r="V2896" s="382"/>
      <c r="W2896" s="382"/>
      <c r="X2896" s="382"/>
      <c r="Y2896" s="382"/>
      <c r="Z2896" s="382"/>
      <c r="AA2896" s="382"/>
      <c r="AB2896" s="382"/>
      <c r="AC2896" s="382"/>
      <c r="AD2896" s="382"/>
      <c r="AE2896" s="382"/>
      <c r="AF2896" s="382"/>
      <c r="AG2896" s="382"/>
      <c r="AH2896" s="382"/>
      <c r="AI2896" s="382"/>
    </row>
    <row r="2897" spans="1:37" ht="15.6">
      <c r="A2897" s="382">
        <v>18</v>
      </c>
      <c r="B2897" s="382">
        <v>58</v>
      </c>
      <c r="C2897" s="382">
        <v>2024</v>
      </c>
      <c r="D2897" s="382"/>
      <c r="E2897" s="382">
        <v>99</v>
      </c>
      <c r="F2897" s="382"/>
      <c r="G2897" s="382">
        <v>99</v>
      </c>
      <c r="H2897" s="382">
        <v>2</v>
      </c>
      <c r="I2897" s="382">
        <v>99</v>
      </c>
      <c r="J2897" s="382">
        <v>147</v>
      </c>
      <c r="K2897" s="382">
        <v>99</v>
      </c>
      <c r="L2897" s="382">
        <v>3</v>
      </c>
      <c r="M2897" s="382">
        <v>99</v>
      </c>
      <c r="N2897" s="382">
        <v>99</v>
      </c>
      <c r="O2897" s="382">
        <v>99</v>
      </c>
      <c r="P2897" s="382">
        <v>99</v>
      </c>
      <c r="Q2897" s="382">
        <v>2</v>
      </c>
      <c r="R2897" s="382">
        <v>3</v>
      </c>
      <c r="S2897" s="382">
        <v>3</v>
      </c>
      <c r="T2897" s="382">
        <v>2.3333333333333339</v>
      </c>
      <c r="U2897" s="382">
        <v>5.833333333333333</v>
      </c>
      <c r="V2897" s="382">
        <v>0</v>
      </c>
      <c r="W2897" s="382">
        <v>0</v>
      </c>
      <c r="X2897" s="382">
        <v>0</v>
      </c>
      <c r="Y2897" s="382">
        <v>0</v>
      </c>
      <c r="Z2897" s="382">
        <v>0.84983658559880126</v>
      </c>
      <c r="AA2897" s="382">
        <v>0</v>
      </c>
      <c r="AB2897" s="382">
        <v>0.4714045207910309</v>
      </c>
      <c r="AC2897" s="382"/>
      <c r="AD2897" s="382">
        <v>97.072534339415228</v>
      </c>
      <c r="AE2897" s="382"/>
      <c r="AF2897" s="382">
        <v>3.5714285714285721</v>
      </c>
      <c r="AG2897" s="382">
        <v>2.1749937857320401</v>
      </c>
      <c r="AH2897" s="382">
        <v>0</v>
      </c>
      <c r="AI2897" s="382">
        <v>3</v>
      </c>
      <c r="AJ2897">
        <v>79.433333333333309</v>
      </c>
      <c r="AK2897">
        <v>11.581806824068423</v>
      </c>
    </row>
    <row r="2898" spans="1:37" ht="15.6">
      <c r="A2898" s="382">
        <v>18</v>
      </c>
      <c r="B2898" s="382">
        <v>59</v>
      </c>
      <c r="C2898" s="382">
        <v>2024</v>
      </c>
      <c r="D2898" s="382"/>
      <c r="E2898" s="382">
        <v>99</v>
      </c>
      <c r="F2898" s="382"/>
      <c r="G2898" s="382">
        <v>99</v>
      </c>
      <c r="H2898" s="382">
        <v>1</v>
      </c>
      <c r="I2898" s="382">
        <v>99</v>
      </c>
      <c r="J2898" s="382">
        <v>155</v>
      </c>
      <c r="K2898" s="382">
        <v>99</v>
      </c>
      <c r="L2898" s="382">
        <v>3</v>
      </c>
      <c r="M2898" s="382">
        <v>99</v>
      </c>
      <c r="N2898" s="382">
        <v>99</v>
      </c>
      <c r="O2898" s="382">
        <v>99</v>
      </c>
      <c r="P2898" s="382">
        <v>99</v>
      </c>
      <c r="Q2898" s="382">
        <v>13</v>
      </c>
      <c r="R2898" s="382">
        <v>72</v>
      </c>
      <c r="S2898" s="382">
        <v>3</v>
      </c>
      <c r="T2898" s="382">
        <v>2.375</v>
      </c>
      <c r="U2898" s="382">
        <v>6.5236111111111121</v>
      </c>
      <c r="V2898" s="382">
        <v>0</v>
      </c>
      <c r="W2898" s="382">
        <v>0</v>
      </c>
      <c r="X2898" s="382">
        <v>0</v>
      </c>
      <c r="Y2898" s="382">
        <v>0</v>
      </c>
      <c r="Z2898" s="382">
        <v>1.2496102787531156</v>
      </c>
      <c r="AA2898" s="382">
        <v>0</v>
      </c>
      <c r="AB2898" s="382">
        <v>0.56365621910286179</v>
      </c>
      <c r="AC2898" s="382"/>
      <c r="AD2898" s="382">
        <v>27.532255912625153</v>
      </c>
      <c r="AE2898" s="382"/>
      <c r="AF2898" s="382">
        <v>6.0913705583756332</v>
      </c>
      <c r="AG2898" s="382">
        <v>3.8242645801613722</v>
      </c>
      <c r="AH2898" s="382">
        <v>0</v>
      </c>
      <c r="AI2898" s="382">
        <v>72</v>
      </c>
      <c r="AJ2898">
        <v>83.316666666666663</v>
      </c>
      <c r="AK2898">
        <v>11.158189343297638</v>
      </c>
    </row>
    <row r="2899" spans="1:37" ht="15.6">
      <c r="A2899" s="382">
        <v>18</v>
      </c>
      <c r="B2899" s="382">
        <v>60</v>
      </c>
      <c r="C2899" s="382">
        <v>2024</v>
      </c>
      <c r="D2899" s="382"/>
      <c r="E2899" s="382">
        <v>99</v>
      </c>
      <c r="F2899" s="382"/>
      <c r="G2899" s="382">
        <v>99</v>
      </c>
      <c r="H2899" s="382">
        <v>2</v>
      </c>
      <c r="I2899" s="382">
        <v>99</v>
      </c>
      <c r="J2899" s="382">
        <v>160</v>
      </c>
      <c r="K2899" s="382">
        <v>99</v>
      </c>
      <c r="L2899" s="382">
        <v>3</v>
      </c>
      <c r="M2899" s="382">
        <v>99</v>
      </c>
      <c r="N2899" s="382">
        <v>99</v>
      </c>
      <c r="O2899" s="382">
        <v>99</v>
      </c>
      <c r="P2899" s="382">
        <v>99</v>
      </c>
      <c r="Q2899" s="382">
        <v>8</v>
      </c>
      <c r="R2899" s="382">
        <v>22</v>
      </c>
      <c r="S2899" s="382">
        <v>3</v>
      </c>
      <c r="T2899" s="382">
        <v>2.7727272727272729</v>
      </c>
      <c r="U2899" s="382">
        <v>5.7136363636363612</v>
      </c>
      <c r="V2899" s="382">
        <v>0</v>
      </c>
      <c r="W2899" s="382">
        <v>0</v>
      </c>
      <c r="X2899" s="382">
        <v>0</v>
      </c>
      <c r="Y2899" s="382">
        <v>0</v>
      </c>
      <c r="Z2899" s="382">
        <v>1.644908246831986</v>
      </c>
      <c r="AA2899" s="382">
        <v>0</v>
      </c>
      <c r="AB2899" s="382">
        <v>0.66958726648437361</v>
      </c>
      <c r="AC2899" s="382"/>
      <c r="AD2899" s="382">
        <v>67.96324525562207</v>
      </c>
      <c r="AE2899" s="382"/>
      <c r="AF2899" s="382">
        <v>8.5271317829457374</v>
      </c>
      <c r="AG2899" s="382">
        <v>5.5705738976290711</v>
      </c>
      <c r="AH2899" s="382">
        <v>4.5454545454545459</v>
      </c>
      <c r="AI2899" s="382">
        <v>22</v>
      </c>
      <c r="AJ2899">
        <v>79.227272727272734</v>
      </c>
      <c r="AK2899">
        <v>11.246182609949814</v>
      </c>
    </row>
    <row r="2900" spans="1:37" ht="15.6">
      <c r="A2900" s="382">
        <v>18</v>
      </c>
      <c r="B2900" s="382">
        <v>61</v>
      </c>
      <c r="C2900" s="382">
        <v>2024</v>
      </c>
      <c r="D2900" s="382"/>
      <c r="E2900" s="382">
        <v>99</v>
      </c>
      <c r="F2900" s="382"/>
      <c r="G2900" s="382">
        <v>99</v>
      </c>
      <c r="H2900" s="382">
        <v>1</v>
      </c>
      <c r="I2900" s="382">
        <v>99</v>
      </c>
      <c r="J2900" s="382">
        <v>171</v>
      </c>
      <c r="K2900" s="382">
        <v>99</v>
      </c>
      <c r="L2900" s="382">
        <v>3</v>
      </c>
      <c r="M2900" s="382">
        <v>99</v>
      </c>
      <c r="N2900" s="382">
        <v>99</v>
      </c>
      <c r="O2900" s="382">
        <v>99</v>
      </c>
      <c r="P2900" s="382">
        <v>99</v>
      </c>
      <c r="Q2900" s="382"/>
      <c r="R2900" s="382">
        <v>0</v>
      </c>
      <c r="S2900" s="382"/>
      <c r="T2900" s="382"/>
      <c r="U2900" s="382"/>
      <c r="V2900" s="382"/>
      <c r="W2900" s="382"/>
      <c r="X2900" s="382"/>
      <c r="Y2900" s="382"/>
      <c r="Z2900" s="382"/>
      <c r="AA2900" s="382"/>
      <c r="AB2900" s="382"/>
      <c r="AC2900" s="382"/>
      <c r="AD2900" s="382"/>
      <c r="AE2900" s="382"/>
      <c r="AF2900" s="382"/>
      <c r="AG2900" s="382"/>
      <c r="AH2900" s="382"/>
      <c r="AI2900" s="382"/>
    </row>
    <row r="2901" spans="1:37" ht="15.6">
      <c r="A2901" s="382">
        <v>18</v>
      </c>
      <c r="B2901" s="382">
        <v>62</v>
      </c>
      <c r="C2901" s="382">
        <v>2024</v>
      </c>
      <c r="D2901" s="382"/>
      <c r="E2901" s="382">
        <v>99</v>
      </c>
      <c r="F2901" s="382"/>
      <c r="G2901" s="382">
        <v>99</v>
      </c>
      <c r="H2901" s="382">
        <v>2</v>
      </c>
      <c r="I2901" s="382">
        <v>99</v>
      </c>
      <c r="J2901" s="382">
        <v>175</v>
      </c>
      <c r="K2901" s="382">
        <v>99</v>
      </c>
      <c r="L2901" s="382">
        <v>3</v>
      </c>
      <c r="M2901" s="382">
        <v>99</v>
      </c>
      <c r="N2901" s="382">
        <v>99</v>
      </c>
      <c r="O2901" s="382">
        <v>99</v>
      </c>
      <c r="P2901" s="382">
        <v>99</v>
      </c>
      <c r="Q2901" s="382">
        <v>15</v>
      </c>
      <c r="R2901" s="382">
        <v>119</v>
      </c>
      <c r="S2901" s="382">
        <v>3</v>
      </c>
      <c r="T2901" s="382">
        <v>2.6134453781512601</v>
      </c>
      <c r="U2901" s="382">
        <v>5.1983193277310926</v>
      </c>
      <c r="V2901" s="382">
        <v>0</v>
      </c>
      <c r="W2901" s="382">
        <v>0</v>
      </c>
      <c r="X2901" s="382">
        <v>0</v>
      </c>
      <c r="Y2901" s="382">
        <v>0</v>
      </c>
      <c r="Z2901" s="382">
        <v>1.2475174132448561</v>
      </c>
      <c r="AA2901" s="382">
        <v>0</v>
      </c>
      <c r="AB2901" s="382">
        <v>0.9176993859553576</v>
      </c>
      <c r="AC2901" s="382"/>
      <c r="AD2901" s="382">
        <v>2.2921061428306526</v>
      </c>
      <c r="AE2901" s="382"/>
      <c r="AF2901" s="382">
        <v>7.9919408999328398</v>
      </c>
      <c r="AG2901" s="382">
        <v>5.4013935700190352</v>
      </c>
      <c r="AH2901" s="382">
        <v>0</v>
      </c>
      <c r="AI2901" s="382">
        <v>68</v>
      </c>
      <c r="AJ2901">
        <v>78.770588235294142</v>
      </c>
      <c r="AK2901">
        <v>11.353674407091232</v>
      </c>
    </row>
    <row r="2902" spans="1:37" ht="15.6">
      <c r="A2902" s="382">
        <v>18</v>
      </c>
      <c r="B2902" s="382">
        <v>63</v>
      </c>
      <c r="C2902" s="382">
        <v>2024</v>
      </c>
      <c r="D2902" s="382"/>
      <c r="E2902" s="382">
        <v>99</v>
      </c>
      <c r="F2902" s="382"/>
      <c r="G2902" s="382">
        <v>99</v>
      </c>
      <c r="H2902" s="382">
        <v>2</v>
      </c>
      <c r="I2902" s="382">
        <v>99</v>
      </c>
      <c r="J2902" s="382">
        <v>177</v>
      </c>
      <c r="K2902" s="382">
        <v>99</v>
      </c>
      <c r="L2902" s="382">
        <v>3</v>
      </c>
      <c r="M2902" s="382">
        <v>99</v>
      </c>
      <c r="N2902" s="382">
        <v>99</v>
      </c>
      <c r="O2902" s="382">
        <v>99</v>
      </c>
      <c r="P2902" s="382">
        <v>99</v>
      </c>
      <c r="Q2902" s="382">
        <v>8</v>
      </c>
      <c r="R2902" s="382">
        <v>26</v>
      </c>
      <c r="S2902" s="382">
        <v>3</v>
      </c>
      <c r="T2902" s="382">
        <v>2.5</v>
      </c>
      <c r="U2902" s="382">
        <v>7.1192307692307724</v>
      </c>
      <c r="V2902" s="382">
        <v>0</v>
      </c>
      <c r="W2902" s="382">
        <v>0</v>
      </c>
      <c r="X2902" s="382">
        <v>0</v>
      </c>
      <c r="Y2902" s="382">
        <v>0</v>
      </c>
      <c r="Z2902" s="382">
        <v>2.4822476214990878</v>
      </c>
      <c r="AA2902" s="382">
        <v>0</v>
      </c>
      <c r="AB2902" s="382">
        <v>0.57177187489686554</v>
      </c>
      <c r="AC2902" s="382"/>
      <c r="AD2902" s="382">
        <v>61.921998473033682</v>
      </c>
      <c r="AE2902" s="382"/>
      <c r="AF2902" s="382">
        <v>3.3419023136246775</v>
      </c>
      <c r="AG2902" s="382">
        <v>2.0433169956285608</v>
      </c>
      <c r="AH2902" s="382">
        <v>0</v>
      </c>
      <c r="AI2902" s="382">
        <v>25</v>
      </c>
      <c r="AJ2902">
        <v>83.823999999999998</v>
      </c>
      <c r="AK2902">
        <v>11.586273769300778</v>
      </c>
    </row>
    <row r="2903" spans="1:37" ht="15.6">
      <c r="A2903" s="382">
        <v>18</v>
      </c>
      <c r="B2903" s="382">
        <v>64</v>
      </c>
      <c r="C2903" s="382">
        <v>2024</v>
      </c>
      <c r="D2903" s="382"/>
      <c r="E2903" s="382">
        <v>99</v>
      </c>
      <c r="F2903" s="382"/>
      <c r="G2903" s="382">
        <v>99</v>
      </c>
      <c r="H2903" s="382">
        <v>2</v>
      </c>
      <c r="I2903" s="382">
        <v>99</v>
      </c>
      <c r="J2903" s="382">
        <v>178</v>
      </c>
      <c r="K2903" s="382">
        <v>99</v>
      </c>
      <c r="L2903" s="382">
        <v>3</v>
      </c>
      <c r="M2903" s="382">
        <v>99</v>
      </c>
      <c r="N2903" s="382">
        <v>99</v>
      </c>
      <c r="O2903" s="382">
        <v>99</v>
      </c>
      <c r="P2903" s="382">
        <v>99</v>
      </c>
      <c r="Q2903" s="382">
        <v>5</v>
      </c>
      <c r="R2903" s="382">
        <v>16</v>
      </c>
      <c r="S2903" s="382">
        <v>3</v>
      </c>
      <c r="T2903" s="382">
        <v>2.5</v>
      </c>
      <c r="U2903" s="382">
        <v>5.09375</v>
      </c>
      <c r="V2903" s="382">
        <v>0</v>
      </c>
      <c r="W2903" s="382">
        <v>0</v>
      </c>
      <c r="X2903" s="382">
        <v>0</v>
      </c>
      <c r="Y2903" s="382">
        <v>0</v>
      </c>
      <c r="Z2903" s="382">
        <v>1.5421043860582213</v>
      </c>
      <c r="AA2903" s="382">
        <v>0</v>
      </c>
      <c r="AB2903" s="382">
        <v>0.8660254037844386</v>
      </c>
      <c r="AC2903" s="382"/>
      <c r="AD2903" s="382">
        <v>27.845343453525039</v>
      </c>
      <c r="AE2903" s="382"/>
      <c r="AF2903" s="382">
        <v>4.4817927170868348</v>
      </c>
      <c r="AG2903" s="382">
        <v>2.7496626180836712</v>
      </c>
      <c r="AH2903" s="382">
        <v>6.25</v>
      </c>
      <c r="AI2903" s="382">
        <v>15</v>
      </c>
      <c r="AJ2903">
        <v>76.659999999999982</v>
      </c>
      <c r="AK2903">
        <v>10.748052905623789</v>
      </c>
    </row>
    <row r="2904" spans="1:37" ht="15.6">
      <c r="A2904" s="382">
        <v>18</v>
      </c>
      <c r="B2904" s="382">
        <v>65</v>
      </c>
      <c r="C2904" s="382">
        <v>2024</v>
      </c>
      <c r="D2904" s="382"/>
      <c r="E2904" s="382">
        <v>99</v>
      </c>
      <c r="F2904" s="382"/>
      <c r="G2904" s="382">
        <v>99</v>
      </c>
      <c r="H2904" s="382">
        <v>2</v>
      </c>
      <c r="I2904" s="382">
        <v>99</v>
      </c>
      <c r="J2904" s="382">
        <v>181</v>
      </c>
      <c r="K2904" s="382">
        <v>99</v>
      </c>
      <c r="L2904" s="382">
        <v>3</v>
      </c>
      <c r="M2904" s="382">
        <v>99</v>
      </c>
      <c r="N2904" s="382">
        <v>99</v>
      </c>
      <c r="O2904" s="382">
        <v>99</v>
      </c>
      <c r="P2904" s="382">
        <v>99</v>
      </c>
      <c r="Q2904" s="382">
        <v>3</v>
      </c>
      <c r="R2904" s="382">
        <v>3</v>
      </c>
      <c r="S2904" s="382">
        <v>3</v>
      </c>
      <c r="T2904" s="382">
        <v>2</v>
      </c>
      <c r="U2904" s="382">
        <v>7.5999999999999988</v>
      </c>
      <c r="V2904" s="382">
        <v>0</v>
      </c>
      <c r="W2904" s="382">
        <v>0</v>
      </c>
      <c r="X2904" s="382">
        <v>0</v>
      </c>
      <c r="Y2904" s="382">
        <v>0</v>
      </c>
      <c r="Z2904" s="382">
        <v>1.070825226947276</v>
      </c>
      <c r="AA2904" s="382">
        <v>0</v>
      </c>
      <c r="AB2904" s="382">
        <v>0</v>
      </c>
      <c r="AC2904" s="382"/>
      <c r="AD2904" s="382"/>
      <c r="AE2904" s="382"/>
      <c r="AF2904" s="382">
        <v>0.90090090090090069</v>
      </c>
      <c r="AG2904" s="382">
        <v>0.84300820823781697</v>
      </c>
      <c r="AH2904" s="382">
        <v>0</v>
      </c>
      <c r="AI2904" s="382">
        <v>2</v>
      </c>
      <c r="AJ2904">
        <v>84.55</v>
      </c>
      <c r="AK2904">
        <v>11.412546660889872</v>
      </c>
    </row>
    <row r="2905" spans="1:37" ht="15.6">
      <c r="A2905" s="382">
        <v>18</v>
      </c>
      <c r="B2905" s="382">
        <v>66</v>
      </c>
      <c r="C2905" s="382">
        <v>2024</v>
      </c>
      <c r="D2905" s="382"/>
      <c r="E2905" s="382">
        <v>99</v>
      </c>
      <c r="F2905" s="382"/>
      <c r="G2905" s="382">
        <v>99</v>
      </c>
      <c r="H2905" s="382">
        <v>1</v>
      </c>
      <c r="I2905" s="382">
        <v>99</v>
      </c>
      <c r="J2905" s="382">
        <v>262</v>
      </c>
      <c r="K2905" s="382">
        <v>99</v>
      </c>
      <c r="L2905" s="382">
        <v>3</v>
      </c>
      <c r="M2905" s="382">
        <v>99</v>
      </c>
      <c r="N2905" s="382">
        <v>99</v>
      </c>
      <c r="O2905" s="382">
        <v>99</v>
      </c>
      <c r="P2905" s="382">
        <v>99</v>
      </c>
      <c r="Q2905" s="382"/>
      <c r="R2905" s="382">
        <v>0</v>
      </c>
      <c r="S2905" s="382"/>
      <c r="T2905" s="382"/>
      <c r="U2905" s="382"/>
      <c r="V2905" s="382"/>
      <c r="W2905" s="382"/>
      <c r="X2905" s="382"/>
      <c r="Y2905" s="382"/>
      <c r="Z2905" s="382"/>
      <c r="AA2905" s="382"/>
      <c r="AB2905" s="382"/>
      <c r="AC2905" s="382"/>
      <c r="AD2905" s="382"/>
      <c r="AE2905" s="382"/>
      <c r="AF2905" s="382"/>
      <c r="AG2905" s="382"/>
      <c r="AH2905" s="382"/>
      <c r="AI2905" s="382"/>
    </row>
    <row r="2906" spans="1:37" ht="15.6">
      <c r="A2906" s="382">
        <v>18</v>
      </c>
      <c r="B2906" s="382">
        <v>67</v>
      </c>
      <c r="C2906" s="382">
        <v>2024</v>
      </c>
      <c r="D2906" s="382"/>
      <c r="E2906" s="382">
        <v>99</v>
      </c>
      <c r="F2906" s="382"/>
      <c r="G2906" s="382">
        <v>99</v>
      </c>
      <c r="H2906" s="382">
        <v>1</v>
      </c>
      <c r="I2906" s="382">
        <v>99</v>
      </c>
      <c r="J2906" s="382">
        <v>309</v>
      </c>
      <c r="K2906" s="382">
        <v>99</v>
      </c>
      <c r="L2906" s="382">
        <v>3</v>
      </c>
      <c r="M2906" s="382">
        <v>99</v>
      </c>
      <c r="N2906" s="382">
        <v>99</v>
      </c>
      <c r="O2906" s="382">
        <v>99</v>
      </c>
      <c r="P2906" s="382">
        <v>99</v>
      </c>
      <c r="Q2906" s="382">
        <v>13</v>
      </c>
      <c r="R2906" s="382">
        <v>43</v>
      </c>
      <c r="S2906" s="382">
        <v>3</v>
      </c>
      <c r="T2906" s="382">
        <v>2.5581395348837219</v>
      </c>
      <c r="U2906" s="382">
        <v>5.1116279069767447</v>
      </c>
      <c r="V2906" s="382">
        <v>0</v>
      </c>
      <c r="W2906" s="382">
        <v>0</v>
      </c>
      <c r="X2906" s="382">
        <v>0</v>
      </c>
      <c r="Y2906" s="382">
        <v>0</v>
      </c>
      <c r="Z2906" s="382">
        <v>1.1965472230111189</v>
      </c>
      <c r="AA2906" s="382">
        <v>0</v>
      </c>
      <c r="AB2906" s="382">
        <v>1.0631748326197636</v>
      </c>
      <c r="AC2906" s="382"/>
      <c r="AD2906" s="382">
        <v>4.4256726500823609</v>
      </c>
      <c r="AE2906" s="382"/>
      <c r="AF2906" s="382">
        <v>4.8260381593714916</v>
      </c>
      <c r="AG2906" s="382">
        <v>2.8739163975366431</v>
      </c>
      <c r="AH2906" s="382">
        <v>0</v>
      </c>
      <c r="AI2906" s="382">
        <v>43</v>
      </c>
      <c r="AJ2906">
        <v>76.137209302325601</v>
      </c>
      <c r="AK2906">
        <v>11.415212933943783</v>
      </c>
    </row>
    <row r="2907" spans="1:37" ht="15.6">
      <c r="A2907" s="382">
        <v>18</v>
      </c>
      <c r="B2907" s="382">
        <v>68</v>
      </c>
      <c r="C2907" s="382">
        <v>2024</v>
      </c>
      <c r="D2907" s="382"/>
      <c r="E2907" s="382">
        <v>99</v>
      </c>
      <c r="F2907" s="382"/>
      <c r="G2907" s="382">
        <v>99</v>
      </c>
      <c r="H2907" s="382">
        <v>2</v>
      </c>
      <c r="I2907" s="382">
        <v>99</v>
      </c>
      <c r="J2907" s="382">
        <v>470</v>
      </c>
      <c r="K2907" s="382">
        <v>99</v>
      </c>
      <c r="L2907" s="382">
        <v>3</v>
      </c>
      <c r="M2907" s="382">
        <v>99</v>
      </c>
      <c r="N2907" s="382">
        <v>99</v>
      </c>
      <c r="O2907" s="382">
        <v>99</v>
      </c>
      <c r="P2907" s="382">
        <v>99</v>
      </c>
      <c r="Q2907" s="382">
        <v>8</v>
      </c>
      <c r="R2907" s="382">
        <v>29</v>
      </c>
      <c r="S2907" s="382">
        <v>3</v>
      </c>
      <c r="T2907" s="382">
        <v>2.9655172413793114</v>
      </c>
      <c r="U2907" s="382">
        <v>5.1448275862068975</v>
      </c>
      <c r="V2907" s="382">
        <v>0</v>
      </c>
      <c r="W2907" s="382">
        <v>0</v>
      </c>
      <c r="X2907" s="382">
        <v>0</v>
      </c>
      <c r="Y2907" s="382">
        <v>0</v>
      </c>
      <c r="Z2907" s="382">
        <v>1.9272253070325152</v>
      </c>
      <c r="AA2907" s="382">
        <v>0</v>
      </c>
      <c r="AB2907" s="382">
        <v>0.55601777574472733</v>
      </c>
      <c r="AC2907" s="382"/>
      <c r="AD2907" s="382">
        <v>-30.748176406106474</v>
      </c>
      <c r="AE2907" s="382"/>
      <c r="AF2907" s="382">
        <v>3.8359788359788358</v>
      </c>
      <c r="AG2907" s="382">
        <v>3.1969830079924577</v>
      </c>
      <c r="AH2907" s="382">
        <v>24.137931034482754</v>
      </c>
      <c r="AI2907" s="382">
        <v>29</v>
      </c>
      <c r="AJ2907">
        <v>76.348275862068945</v>
      </c>
      <c r="AK2907">
        <v>11.085992346312681</v>
      </c>
    </row>
    <row r="2908" spans="1:37" ht="15.6">
      <c r="A2908" s="382">
        <v>18</v>
      </c>
      <c r="B2908" s="382">
        <v>69</v>
      </c>
      <c r="C2908" s="382">
        <v>2024</v>
      </c>
      <c r="D2908" s="382"/>
      <c r="E2908" s="382">
        <v>99</v>
      </c>
      <c r="F2908" s="382"/>
      <c r="G2908" s="382">
        <v>99</v>
      </c>
      <c r="H2908" s="382">
        <v>2</v>
      </c>
      <c r="I2908" s="382">
        <v>99</v>
      </c>
      <c r="J2908" s="382">
        <v>629</v>
      </c>
      <c r="K2908" s="382">
        <v>99</v>
      </c>
      <c r="L2908" s="382">
        <v>3</v>
      </c>
      <c r="M2908" s="382">
        <v>99</v>
      </c>
      <c r="N2908" s="382">
        <v>99</v>
      </c>
      <c r="O2908" s="382">
        <v>99</v>
      </c>
      <c r="P2908" s="382">
        <v>99</v>
      </c>
      <c r="Q2908" s="382">
        <v>1</v>
      </c>
      <c r="R2908" s="382">
        <v>1</v>
      </c>
      <c r="S2908" s="382">
        <v>3</v>
      </c>
      <c r="T2908" s="382">
        <v>3</v>
      </c>
      <c r="U2908" s="382">
        <v>9.6</v>
      </c>
      <c r="V2908" s="382">
        <v>0</v>
      </c>
      <c r="W2908" s="382">
        <v>0</v>
      </c>
      <c r="X2908" s="382">
        <v>0</v>
      </c>
      <c r="Y2908" s="382">
        <v>0</v>
      </c>
      <c r="Z2908" s="382">
        <v>0</v>
      </c>
      <c r="AA2908" s="382">
        <v>0</v>
      </c>
      <c r="AB2908" s="382">
        <v>0</v>
      </c>
      <c r="AC2908" s="382"/>
      <c r="AD2908" s="382"/>
      <c r="AE2908" s="382"/>
      <c r="AF2908" s="382">
        <v>2.2727272727272729</v>
      </c>
      <c r="AG2908" s="382">
        <v>1.9043840507835743</v>
      </c>
      <c r="AH2908" s="382">
        <v>0</v>
      </c>
      <c r="AI2908" s="382"/>
    </row>
    <row r="2909" spans="1:37" ht="15.6">
      <c r="A2909" s="382">
        <v>18</v>
      </c>
      <c r="B2909" s="382">
        <v>70</v>
      </c>
      <c r="C2909" s="382">
        <v>2024</v>
      </c>
      <c r="D2909" s="382"/>
      <c r="E2909" s="382">
        <v>99</v>
      </c>
      <c r="F2909" s="382"/>
      <c r="G2909" s="382">
        <v>99</v>
      </c>
      <c r="H2909" s="382">
        <v>1</v>
      </c>
      <c r="I2909" s="382">
        <v>99</v>
      </c>
      <c r="J2909" s="382">
        <v>643</v>
      </c>
      <c r="K2909" s="382">
        <v>99</v>
      </c>
      <c r="L2909" s="382">
        <v>3</v>
      </c>
      <c r="M2909" s="382">
        <v>99</v>
      </c>
      <c r="N2909" s="382">
        <v>99</v>
      </c>
      <c r="O2909" s="382">
        <v>99</v>
      </c>
      <c r="P2909" s="382">
        <v>99</v>
      </c>
      <c r="Q2909" s="382">
        <v>5</v>
      </c>
      <c r="R2909" s="382">
        <v>24</v>
      </c>
      <c r="S2909" s="382">
        <v>3</v>
      </c>
      <c r="T2909" s="382">
        <v>2.4166666666666661</v>
      </c>
      <c r="U2909" s="382">
        <v>5.320833333333332</v>
      </c>
      <c r="V2909" s="382">
        <v>0</v>
      </c>
      <c r="W2909" s="382">
        <v>0</v>
      </c>
      <c r="X2909" s="382">
        <v>0</v>
      </c>
      <c r="Y2909" s="382">
        <v>0</v>
      </c>
      <c r="Z2909" s="382">
        <v>1.1708185052441868</v>
      </c>
      <c r="AA2909" s="382">
        <v>0</v>
      </c>
      <c r="AB2909" s="382">
        <v>0.49300664859163634</v>
      </c>
      <c r="AC2909" s="382"/>
      <c r="AD2909" s="382">
        <v>33.866752424401525</v>
      </c>
      <c r="AE2909" s="382"/>
      <c r="AF2909" s="382">
        <v>4.6966731898238754</v>
      </c>
      <c r="AG2909" s="382">
        <v>3.202829123924658</v>
      </c>
      <c r="AH2909" s="382">
        <v>0</v>
      </c>
      <c r="AI2909" s="382">
        <v>12</v>
      </c>
      <c r="AJ2909">
        <v>78.283333333333317</v>
      </c>
      <c r="AK2909">
        <v>11.487400228952076</v>
      </c>
    </row>
    <row r="2910" spans="1:37" ht="15.6">
      <c r="A2910" s="382">
        <v>18</v>
      </c>
      <c r="B2910" s="382">
        <v>71</v>
      </c>
      <c r="C2910" s="382">
        <v>2024</v>
      </c>
      <c r="D2910" s="382"/>
      <c r="E2910" s="382">
        <v>99</v>
      </c>
      <c r="F2910" s="382"/>
      <c r="G2910" s="382">
        <v>99</v>
      </c>
      <c r="H2910" s="382">
        <v>2</v>
      </c>
      <c r="I2910" s="382">
        <v>99</v>
      </c>
      <c r="J2910" s="382">
        <v>704</v>
      </c>
      <c r="K2910" s="382">
        <v>99</v>
      </c>
      <c r="L2910" s="382">
        <v>3</v>
      </c>
      <c r="M2910" s="382">
        <v>99</v>
      </c>
      <c r="N2910" s="382">
        <v>99</v>
      </c>
      <c r="O2910" s="382">
        <v>99</v>
      </c>
      <c r="P2910" s="382">
        <v>99</v>
      </c>
      <c r="Q2910" s="382"/>
      <c r="R2910" s="382">
        <v>0</v>
      </c>
      <c r="S2910" s="382"/>
      <c r="T2910" s="382"/>
      <c r="U2910" s="382"/>
      <c r="V2910" s="382"/>
      <c r="W2910" s="382"/>
      <c r="X2910" s="382"/>
      <c r="Y2910" s="382"/>
      <c r="Z2910" s="382"/>
      <c r="AA2910" s="382"/>
      <c r="AB2910" s="382"/>
      <c r="AC2910" s="382"/>
      <c r="AD2910" s="382"/>
      <c r="AE2910" s="382"/>
      <c r="AF2910" s="382"/>
      <c r="AG2910" s="382"/>
      <c r="AH2910" s="382"/>
      <c r="AI2910" s="382"/>
    </row>
    <row r="2911" spans="1:37" ht="15.6">
      <c r="A2911" s="382">
        <v>18</v>
      </c>
      <c r="B2911" s="382">
        <v>72</v>
      </c>
      <c r="C2911" s="382">
        <v>2024</v>
      </c>
      <c r="D2911" s="382"/>
      <c r="E2911" s="382">
        <v>99</v>
      </c>
      <c r="F2911" s="382"/>
      <c r="G2911" s="382">
        <v>99</v>
      </c>
      <c r="H2911" s="382">
        <v>1</v>
      </c>
      <c r="I2911" s="382">
        <v>99</v>
      </c>
      <c r="J2911" s="382">
        <v>802</v>
      </c>
      <c r="K2911" s="382">
        <v>99</v>
      </c>
      <c r="L2911" s="382">
        <v>3</v>
      </c>
      <c r="M2911" s="382">
        <v>99</v>
      </c>
      <c r="N2911" s="382">
        <v>99</v>
      </c>
      <c r="O2911" s="382">
        <v>99</v>
      </c>
      <c r="P2911" s="382">
        <v>99</v>
      </c>
      <c r="Q2911" s="382"/>
      <c r="R2911" s="382">
        <v>0</v>
      </c>
      <c r="S2911" s="382"/>
      <c r="T2911" s="382"/>
      <c r="U2911" s="382"/>
      <c r="V2911" s="382"/>
      <c r="W2911" s="382"/>
      <c r="X2911" s="382"/>
      <c r="Y2911" s="382"/>
      <c r="Z2911" s="382"/>
      <c r="AA2911" s="382"/>
      <c r="AB2911" s="382"/>
      <c r="AC2911" s="382"/>
      <c r="AD2911" s="382"/>
      <c r="AE2911" s="382"/>
      <c r="AF2911" s="382"/>
      <c r="AG2911" s="382"/>
      <c r="AH2911" s="382"/>
      <c r="AI2911" s="382"/>
    </row>
    <row r="2912" spans="1:37" ht="15.6">
      <c r="A2912" s="382">
        <v>18</v>
      </c>
      <c r="B2912" s="382">
        <v>73</v>
      </c>
      <c r="C2912" s="382">
        <v>2024</v>
      </c>
      <c r="D2912" s="382"/>
      <c r="E2912" s="382">
        <v>99</v>
      </c>
      <c r="F2912" s="382"/>
      <c r="G2912" s="382">
        <v>99</v>
      </c>
      <c r="H2912" s="382">
        <v>1</v>
      </c>
      <c r="I2912" s="382">
        <v>99</v>
      </c>
      <c r="J2912" s="382">
        <v>103</v>
      </c>
      <c r="K2912" s="382">
        <v>99</v>
      </c>
      <c r="L2912" s="382">
        <v>4</v>
      </c>
      <c r="M2912" s="382">
        <v>99</v>
      </c>
      <c r="N2912" s="382">
        <v>99</v>
      </c>
      <c r="O2912" s="382">
        <v>99</v>
      </c>
      <c r="P2912" s="382">
        <v>99</v>
      </c>
      <c r="Q2912" s="382"/>
      <c r="R2912" s="382">
        <v>0</v>
      </c>
      <c r="S2912" s="382"/>
      <c r="T2912" s="382"/>
      <c r="U2912" s="382"/>
      <c r="V2912" s="382"/>
      <c r="W2912" s="382"/>
      <c r="X2912" s="382"/>
      <c r="Y2912" s="382"/>
      <c r="Z2912" s="382"/>
      <c r="AA2912" s="382"/>
      <c r="AB2912" s="382"/>
      <c r="AC2912" s="382"/>
      <c r="AD2912" s="382"/>
      <c r="AE2912" s="382"/>
      <c r="AF2912" s="382"/>
      <c r="AG2912" s="382"/>
      <c r="AH2912" s="382"/>
      <c r="AI2912" s="382"/>
    </row>
    <row r="2913" spans="1:37" ht="15.6">
      <c r="A2913" s="382">
        <v>18</v>
      </c>
      <c r="B2913" s="382">
        <v>74</v>
      </c>
      <c r="C2913" s="382">
        <v>2024</v>
      </c>
      <c r="D2913" s="382"/>
      <c r="E2913" s="382">
        <v>99</v>
      </c>
      <c r="F2913" s="382"/>
      <c r="G2913" s="382">
        <v>99</v>
      </c>
      <c r="H2913" s="382">
        <v>2</v>
      </c>
      <c r="I2913" s="382">
        <v>99</v>
      </c>
      <c r="J2913" s="382">
        <v>106</v>
      </c>
      <c r="K2913" s="382">
        <v>99</v>
      </c>
      <c r="L2913" s="382">
        <v>4</v>
      </c>
      <c r="M2913" s="382">
        <v>99</v>
      </c>
      <c r="N2913" s="382">
        <v>99</v>
      </c>
      <c r="O2913" s="382">
        <v>99</v>
      </c>
      <c r="P2913" s="382">
        <v>99</v>
      </c>
      <c r="Q2913" s="382">
        <v>4</v>
      </c>
      <c r="R2913" s="382">
        <v>8</v>
      </c>
      <c r="S2913" s="382">
        <v>4</v>
      </c>
      <c r="T2913" s="382">
        <v>2.5</v>
      </c>
      <c r="U2913" s="382">
        <v>9.1624999999999996</v>
      </c>
      <c r="V2913" s="382">
        <v>0</v>
      </c>
      <c r="W2913" s="382">
        <v>0</v>
      </c>
      <c r="X2913" s="382">
        <v>12.5</v>
      </c>
      <c r="Y2913" s="382">
        <v>0</v>
      </c>
      <c r="Z2913" s="382">
        <v>4.4522290765413262</v>
      </c>
      <c r="AA2913" s="382">
        <v>0</v>
      </c>
      <c r="AB2913" s="382">
        <v>0.5</v>
      </c>
      <c r="AC2913" s="382"/>
      <c r="AD2913" s="382">
        <v>77.208516024300934</v>
      </c>
      <c r="AE2913" s="382"/>
      <c r="AF2913" s="382">
        <v>5</v>
      </c>
      <c r="AG2913" s="382">
        <v>3.9587383884208247</v>
      </c>
      <c r="AH2913" s="382">
        <v>0</v>
      </c>
      <c r="AI2913" s="382">
        <v>8</v>
      </c>
      <c r="AJ2913">
        <v>88.25</v>
      </c>
      <c r="AK2913">
        <v>12.148962358221199</v>
      </c>
    </row>
    <row r="2914" spans="1:37" ht="15.6">
      <c r="A2914" s="382">
        <v>18</v>
      </c>
      <c r="B2914" s="382">
        <v>75</v>
      </c>
      <c r="C2914" s="382">
        <v>2024</v>
      </c>
      <c r="D2914" s="382"/>
      <c r="E2914" s="382">
        <v>99</v>
      </c>
      <c r="F2914" s="382"/>
      <c r="G2914" s="382">
        <v>99</v>
      </c>
      <c r="H2914" s="382">
        <v>1</v>
      </c>
      <c r="I2914" s="382">
        <v>99</v>
      </c>
      <c r="J2914" s="382">
        <v>110</v>
      </c>
      <c r="K2914" s="382">
        <v>99</v>
      </c>
      <c r="L2914" s="382">
        <v>4</v>
      </c>
      <c r="M2914" s="382">
        <v>99</v>
      </c>
      <c r="N2914" s="382">
        <v>99</v>
      </c>
      <c r="O2914" s="382">
        <v>99</v>
      </c>
      <c r="P2914" s="382">
        <v>99</v>
      </c>
      <c r="Q2914" s="382">
        <v>49</v>
      </c>
      <c r="R2914" s="382">
        <v>334</v>
      </c>
      <c r="S2914" s="382">
        <v>4</v>
      </c>
      <c r="T2914" s="382">
        <v>3.6317365269461086</v>
      </c>
      <c r="U2914" s="382">
        <v>6.0443113772455082</v>
      </c>
      <c r="V2914" s="382">
        <v>0</v>
      </c>
      <c r="W2914" s="382">
        <v>0</v>
      </c>
      <c r="X2914" s="382">
        <v>0</v>
      </c>
      <c r="Y2914" s="382">
        <v>0</v>
      </c>
      <c r="Z2914" s="382">
        <v>1.646211575026377</v>
      </c>
      <c r="AA2914" s="382">
        <v>0</v>
      </c>
      <c r="AB2914" s="382">
        <v>0.89526965933023739</v>
      </c>
      <c r="AC2914" s="382"/>
      <c r="AD2914" s="382">
        <v>8.3393143462466952</v>
      </c>
      <c r="AE2914" s="382"/>
      <c r="AF2914" s="382">
        <v>8.0969696969696976</v>
      </c>
      <c r="AG2914" s="382">
        <v>6.6354854507745396</v>
      </c>
      <c r="AH2914" s="382">
        <v>4.1916167664670647</v>
      </c>
      <c r="AI2914" s="382">
        <v>333</v>
      </c>
      <c r="AJ2914">
        <v>77.354354354354385</v>
      </c>
      <c r="AK2914">
        <v>12.765697562130049</v>
      </c>
    </row>
    <row r="2915" spans="1:37" ht="15.6">
      <c r="A2915" s="382">
        <v>18</v>
      </c>
      <c r="B2915" s="382">
        <v>76</v>
      </c>
      <c r="C2915" s="382">
        <v>2024</v>
      </c>
      <c r="D2915" s="382"/>
      <c r="E2915" s="382">
        <v>99</v>
      </c>
      <c r="F2915" s="382"/>
      <c r="G2915" s="382">
        <v>99</v>
      </c>
      <c r="H2915" s="382">
        <v>1</v>
      </c>
      <c r="I2915" s="382">
        <v>99</v>
      </c>
      <c r="J2915" s="382">
        <v>111</v>
      </c>
      <c r="K2915" s="382">
        <v>99</v>
      </c>
      <c r="L2915" s="382">
        <v>4</v>
      </c>
      <c r="M2915" s="382">
        <v>99</v>
      </c>
      <c r="N2915" s="382">
        <v>99</v>
      </c>
      <c r="O2915" s="382">
        <v>99</v>
      </c>
      <c r="P2915" s="382">
        <v>99</v>
      </c>
      <c r="Q2915" s="382">
        <v>2</v>
      </c>
      <c r="R2915" s="382">
        <v>3</v>
      </c>
      <c r="S2915" s="382">
        <v>4</v>
      </c>
      <c r="T2915" s="382">
        <v>3</v>
      </c>
      <c r="U2915" s="382">
        <v>7.7</v>
      </c>
      <c r="V2915" s="382">
        <v>0</v>
      </c>
      <c r="W2915" s="382">
        <v>0</v>
      </c>
      <c r="X2915" s="382">
        <v>0</v>
      </c>
      <c r="Y2915" s="382">
        <v>0</v>
      </c>
      <c r="Z2915" s="382">
        <v>0.74833147735479599</v>
      </c>
      <c r="AA2915" s="382">
        <v>0</v>
      </c>
      <c r="AB2915" s="382">
        <v>0</v>
      </c>
      <c r="AC2915" s="382"/>
      <c r="AD2915" s="382"/>
      <c r="AE2915" s="382"/>
      <c r="AF2915" s="382">
        <v>15</v>
      </c>
      <c r="AG2915" s="382">
        <v>8.6809470124013526</v>
      </c>
      <c r="AH2915" s="382">
        <v>0</v>
      </c>
      <c r="AI2915" s="382">
        <v>3</v>
      </c>
      <c r="AJ2915">
        <v>84.1</v>
      </c>
      <c r="AK2915">
        <v>12.906134983634283</v>
      </c>
    </row>
    <row r="2916" spans="1:37" ht="15.6">
      <c r="A2916" s="382">
        <v>18</v>
      </c>
      <c r="B2916" s="382">
        <v>77</v>
      </c>
      <c r="C2916" s="382">
        <v>2024</v>
      </c>
      <c r="D2916" s="382"/>
      <c r="E2916" s="382">
        <v>99</v>
      </c>
      <c r="F2916" s="382"/>
      <c r="G2916" s="382">
        <v>99</v>
      </c>
      <c r="H2916" s="382">
        <v>1</v>
      </c>
      <c r="I2916" s="382">
        <v>99</v>
      </c>
      <c r="J2916" s="382">
        <v>116</v>
      </c>
      <c r="K2916" s="382">
        <v>99</v>
      </c>
      <c r="L2916" s="382">
        <v>4</v>
      </c>
      <c r="M2916" s="382">
        <v>99</v>
      </c>
      <c r="N2916" s="382">
        <v>99</v>
      </c>
      <c r="O2916" s="382">
        <v>99</v>
      </c>
      <c r="P2916" s="382">
        <v>99</v>
      </c>
      <c r="Q2916" s="382">
        <v>23</v>
      </c>
      <c r="R2916" s="382">
        <v>143</v>
      </c>
      <c r="S2916" s="382">
        <v>4</v>
      </c>
      <c r="T2916" s="382">
        <v>2.7762237762237763</v>
      </c>
      <c r="U2916" s="382">
        <v>7.2748251748251747</v>
      </c>
      <c r="V2916" s="382">
        <v>0</v>
      </c>
      <c r="W2916" s="382">
        <v>0</v>
      </c>
      <c r="X2916" s="382">
        <v>0.69930069930069916</v>
      </c>
      <c r="Y2916" s="382">
        <v>0</v>
      </c>
      <c r="Z2916" s="382">
        <v>1.8033561769391788</v>
      </c>
      <c r="AA2916" s="382">
        <v>0</v>
      </c>
      <c r="AB2916" s="382">
        <v>0.71369794809359766</v>
      </c>
      <c r="AC2916" s="382"/>
      <c r="AD2916" s="382">
        <v>24.175385719313724</v>
      </c>
      <c r="AE2916" s="382"/>
      <c r="AF2916" s="382">
        <v>18.380462724935736</v>
      </c>
      <c r="AG2916" s="382">
        <v>15.79754601226994</v>
      </c>
      <c r="AH2916" s="382">
        <v>0</v>
      </c>
      <c r="AI2916" s="382">
        <v>126</v>
      </c>
      <c r="AJ2916">
        <v>80.838095238095221</v>
      </c>
      <c r="AK2916">
        <v>13.162657062477322</v>
      </c>
    </row>
    <row r="2917" spans="1:37" ht="15.6">
      <c r="A2917" s="382">
        <v>18</v>
      </c>
      <c r="B2917" s="382">
        <v>78</v>
      </c>
      <c r="C2917" s="382">
        <v>2024</v>
      </c>
      <c r="D2917" s="382"/>
      <c r="E2917" s="382">
        <v>99</v>
      </c>
      <c r="F2917" s="382"/>
      <c r="G2917" s="382">
        <v>99</v>
      </c>
      <c r="H2917" s="382">
        <v>2</v>
      </c>
      <c r="I2917" s="382">
        <v>99</v>
      </c>
      <c r="J2917" s="382">
        <v>117</v>
      </c>
      <c r="K2917" s="382">
        <v>99</v>
      </c>
      <c r="L2917" s="382">
        <v>4</v>
      </c>
      <c r="M2917" s="382">
        <v>99</v>
      </c>
      <c r="N2917" s="382">
        <v>99</v>
      </c>
      <c r="O2917" s="382">
        <v>99</v>
      </c>
      <c r="P2917" s="382">
        <v>99</v>
      </c>
      <c r="Q2917" s="382">
        <v>4</v>
      </c>
      <c r="R2917" s="382">
        <v>16</v>
      </c>
      <c r="S2917" s="382">
        <v>4</v>
      </c>
      <c r="T2917" s="382">
        <v>3.125</v>
      </c>
      <c r="U2917" s="382">
        <v>8.5437500000000011</v>
      </c>
      <c r="V2917" s="382">
        <v>0</v>
      </c>
      <c r="W2917" s="382">
        <v>0</v>
      </c>
      <c r="X2917" s="382">
        <v>0</v>
      </c>
      <c r="Y2917" s="382">
        <v>0</v>
      </c>
      <c r="Z2917" s="382">
        <v>1.8162353750271436</v>
      </c>
      <c r="AA2917" s="382">
        <v>0</v>
      </c>
      <c r="AB2917" s="382">
        <v>1.4523687548277817</v>
      </c>
      <c r="AC2917" s="382"/>
      <c r="AD2917" s="382">
        <v>31.06822853066814</v>
      </c>
      <c r="AE2917" s="382"/>
      <c r="AF2917" s="382">
        <v>12.5</v>
      </c>
      <c r="AG2917" s="382">
        <v>11.043787364679275</v>
      </c>
      <c r="AH2917" s="382">
        <v>0</v>
      </c>
      <c r="AI2917" s="382">
        <v>15</v>
      </c>
      <c r="AJ2917">
        <v>85.06</v>
      </c>
      <c r="AK2917">
        <v>13.22378403538371</v>
      </c>
    </row>
    <row r="2918" spans="1:37" ht="15.6">
      <c r="A2918" s="382">
        <v>18</v>
      </c>
      <c r="B2918" s="382">
        <v>79</v>
      </c>
      <c r="C2918" s="382">
        <v>2024</v>
      </c>
      <c r="D2918" s="382"/>
      <c r="E2918" s="382">
        <v>99</v>
      </c>
      <c r="F2918" s="382"/>
      <c r="G2918" s="382">
        <v>99</v>
      </c>
      <c r="H2918" s="382">
        <v>1</v>
      </c>
      <c r="I2918" s="382">
        <v>99</v>
      </c>
      <c r="J2918" s="382">
        <v>134</v>
      </c>
      <c r="K2918" s="382">
        <v>99</v>
      </c>
      <c r="L2918" s="382">
        <v>4</v>
      </c>
      <c r="M2918" s="382">
        <v>99</v>
      </c>
      <c r="N2918" s="382">
        <v>99</v>
      </c>
      <c r="O2918" s="382">
        <v>99</v>
      </c>
      <c r="P2918" s="382">
        <v>99</v>
      </c>
      <c r="Q2918" s="382">
        <v>71</v>
      </c>
      <c r="R2918" s="382">
        <v>472</v>
      </c>
      <c r="S2918" s="382">
        <v>4</v>
      </c>
      <c r="T2918" s="382">
        <v>3.0847457627118646</v>
      </c>
      <c r="U2918" s="382">
        <v>6.8932203389830553</v>
      </c>
      <c r="V2918" s="382">
        <v>0</v>
      </c>
      <c r="W2918" s="382">
        <v>0</v>
      </c>
      <c r="X2918" s="382">
        <v>0.21186440677966095</v>
      </c>
      <c r="Y2918" s="382">
        <v>0</v>
      </c>
      <c r="Z2918" s="382">
        <v>2.0498337598390934</v>
      </c>
      <c r="AA2918" s="382">
        <v>0</v>
      </c>
      <c r="AB2918" s="382">
        <v>0.86921229864122562</v>
      </c>
      <c r="AC2918" s="382"/>
      <c r="AD2918" s="382">
        <v>-3.8798486073152039</v>
      </c>
      <c r="AE2918" s="382"/>
      <c r="AF2918" s="382">
        <v>13.006337834114078</v>
      </c>
      <c r="AG2918" s="382">
        <v>11.162573677240518</v>
      </c>
      <c r="AH2918" s="382">
        <v>0</v>
      </c>
      <c r="AI2918" s="382">
        <v>466</v>
      </c>
      <c r="AJ2918">
        <v>80.307939914163029</v>
      </c>
      <c r="AK2918">
        <v>13.057028992494736</v>
      </c>
    </row>
    <row r="2919" spans="1:37" ht="15.6">
      <c r="A2919" s="382">
        <v>18</v>
      </c>
      <c r="B2919" s="382">
        <v>80</v>
      </c>
      <c r="C2919" s="382">
        <v>2024</v>
      </c>
      <c r="D2919" s="382"/>
      <c r="E2919" s="382">
        <v>99</v>
      </c>
      <c r="F2919" s="382"/>
      <c r="G2919" s="382">
        <v>99</v>
      </c>
      <c r="H2919" s="382">
        <v>2</v>
      </c>
      <c r="I2919" s="382">
        <v>99</v>
      </c>
      <c r="J2919" s="382">
        <v>141</v>
      </c>
      <c r="K2919" s="382">
        <v>99</v>
      </c>
      <c r="L2919" s="382">
        <v>4</v>
      </c>
      <c r="M2919" s="382">
        <v>99</v>
      </c>
      <c r="N2919" s="382">
        <v>99</v>
      </c>
      <c r="O2919" s="382">
        <v>99</v>
      </c>
      <c r="P2919" s="382">
        <v>99</v>
      </c>
      <c r="Q2919" s="382">
        <v>42</v>
      </c>
      <c r="R2919" s="382">
        <v>218</v>
      </c>
      <c r="S2919" s="382">
        <v>4</v>
      </c>
      <c r="T2919" s="382">
        <v>2.7522935779816518</v>
      </c>
      <c r="U2919" s="382">
        <v>7.3500000000000014</v>
      </c>
      <c r="V2919" s="382">
        <v>0</v>
      </c>
      <c r="W2919" s="382">
        <v>0</v>
      </c>
      <c r="X2919" s="382">
        <v>0</v>
      </c>
      <c r="Y2919" s="382">
        <v>0</v>
      </c>
      <c r="Z2919" s="382">
        <v>1.8892076393522983</v>
      </c>
      <c r="AA2919" s="382">
        <v>0</v>
      </c>
      <c r="AB2919" s="382">
        <v>0.63036269307529835</v>
      </c>
      <c r="AC2919" s="382"/>
      <c r="AD2919" s="382">
        <v>14.791238348987388</v>
      </c>
      <c r="AE2919" s="382"/>
      <c r="AF2919" s="382">
        <v>23.851203501094098</v>
      </c>
      <c r="AG2919" s="382">
        <v>20.964555338942027</v>
      </c>
      <c r="AH2919" s="382">
        <v>0</v>
      </c>
      <c r="AI2919" s="382">
        <v>216</v>
      </c>
      <c r="AJ2919">
        <v>82.784722222222271</v>
      </c>
      <c r="AK2919">
        <v>12.799067395827331</v>
      </c>
    </row>
    <row r="2920" spans="1:37" ht="15.6">
      <c r="A2920" s="382">
        <v>18</v>
      </c>
      <c r="B2920" s="382">
        <v>81</v>
      </c>
      <c r="C2920" s="382">
        <v>2024</v>
      </c>
      <c r="D2920" s="382"/>
      <c r="E2920" s="382">
        <v>99</v>
      </c>
      <c r="F2920" s="382"/>
      <c r="G2920" s="382">
        <v>99</v>
      </c>
      <c r="H2920" s="382">
        <v>2</v>
      </c>
      <c r="I2920" s="382">
        <v>99</v>
      </c>
      <c r="J2920" s="382">
        <v>143</v>
      </c>
      <c r="K2920" s="382">
        <v>99</v>
      </c>
      <c r="L2920" s="382">
        <v>4</v>
      </c>
      <c r="M2920" s="382">
        <v>99</v>
      </c>
      <c r="N2920" s="382">
        <v>99</v>
      </c>
      <c r="O2920" s="382">
        <v>99</v>
      </c>
      <c r="P2920" s="382">
        <v>99</v>
      </c>
      <c r="Q2920" s="382"/>
      <c r="R2920" s="382">
        <v>0</v>
      </c>
      <c r="S2920" s="382"/>
      <c r="T2920" s="382"/>
      <c r="U2920" s="382"/>
      <c r="V2920" s="382"/>
      <c r="W2920" s="382"/>
      <c r="X2920" s="382"/>
      <c r="Y2920" s="382"/>
      <c r="Z2920" s="382"/>
      <c r="AA2920" s="382"/>
      <c r="AB2920" s="382"/>
      <c r="AC2920" s="382"/>
      <c r="AD2920" s="382"/>
      <c r="AE2920" s="382"/>
      <c r="AF2920" s="382"/>
      <c r="AG2920" s="382"/>
      <c r="AH2920" s="382"/>
      <c r="AI2920" s="382"/>
    </row>
    <row r="2921" spans="1:37" ht="15.6">
      <c r="A2921" s="382">
        <v>18</v>
      </c>
      <c r="B2921" s="382">
        <v>82</v>
      </c>
      <c r="C2921" s="382">
        <v>2024</v>
      </c>
      <c r="D2921" s="382"/>
      <c r="E2921" s="382">
        <v>99</v>
      </c>
      <c r="F2921" s="382"/>
      <c r="G2921" s="382">
        <v>99</v>
      </c>
      <c r="H2921" s="382">
        <v>2</v>
      </c>
      <c r="I2921" s="382">
        <v>99</v>
      </c>
      <c r="J2921" s="382">
        <v>147</v>
      </c>
      <c r="K2921" s="382">
        <v>99</v>
      </c>
      <c r="L2921" s="382">
        <v>4</v>
      </c>
      <c r="M2921" s="382">
        <v>99</v>
      </c>
      <c r="N2921" s="382">
        <v>99</v>
      </c>
      <c r="O2921" s="382">
        <v>99</v>
      </c>
      <c r="P2921" s="382">
        <v>99</v>
      </c>
      <c r="Q2921" s="382">
        <v>4</v>
      </c>
      <c r="R2921" s="382">
        <v>23</v>
      </c>
      <c r="S2921" s="382">
        <v>4</v>
      </c>
      <c r="T2921" s="382">
        <v>2.9130434782608696</v>
      </c>
      <c r="U2921" s="382">
        <v>7.2565217391304353</v>
      </c>
      <c r="V2921" s="382">
        <v>0</v>
      </c>
      <c r="W2921" s="382">
        <v>0</v>
      </c>
      <c r="X2921" s="382">
        <v>0</v>
      </c>
      <c r="Y2921" s="382">
        <v>0</v>
      </c>
      <c r="Z2921" s="382">
        <v>1.3865271244799782</v>
      </c>
      <c r="AA2921" s="382">
        <v>0</v>
      </c>
      <c r="AB2921" s="382">
        <v>0.28177133471338378</v>
      </c>
      <c r="AC2921" s="382"/>
      <c r="AD2921" s="382">
        <v>-4.3063483245184173</v>
      </c>
      <c r="AE2921" s="382"/>
      <c r="AF2921" s="382">
        <v>27.38095238095238</v>
      </c>
      <c r="AG2921" s="382">
        <v>20.743226447924435</v>
      </c>
      <c r="AH2921" s="382">
        <v>0</v>
      </c>
      <c r="AI2921" s="382">
        <v>23</v>
      </c>
      <c r="AJ2921">
        <v>82.469565217391292</v>
      </c>
      <c r="AK2921">
        <v>12.794485636995695</v>
      </c>
    </row>
    <row r="2922" spans="1:37" ht="15.6">
      <c r="A2922" s="382">
        <v>18</v>
      </c>
      <c r="B2922" s="382">
        <v>83</v>
      </c>
      <c r="C2922" s="382">
        <v>2024</v>
      </c>
      <c r="D2922" s="382"/>
      <c r="E2922" s="382">
        <v>99</v>
      </c>
      <c r="F2922" s="382"/>
      <c r="G2922" s="382">
        <v>99</v>
      </c>
      <c r="H2922" s="382">
        <v>1</v>
      </c>
      <c r="I2922" s="382">
        <v>99</v>
      </c>
      <c r="J2922" s="382">
        <v>155</v>
      </c>
      <c r="K2922" s="382">
        <v>99</v>
      </c>
      <c r="L2922" s="382">
        <v>4</v>
      </c>
      <c r="M2922" s="382">
        <v>99</v>
      </c>
      <c r="N2922" s="382">
        <v>99</v>
      </c>
      <c r="O2922" s="382">
        <v>99</v>
      </c>
      <c r="P2922" s="382">
        <v>99</v>
      </c>
      <c r="Q2922" s="382">
        <v>20</v>
      </c>
      <c r="R2922" s="382">
        <v>112</v>
      </c>
      <c r="S2922" s="382">
        <v>4</v>
      </c>
      <c r="T2922" s="382">
        <v>2.875</v>
      </c>
      <c r="U2922" s="382">
        <v>8.3616071428571495</v>
      </c>
      <c r="V2922" s="382">
        <v>0</v>
      </c>
      <c r="W2922" s="382">
        <v>0</v>
      </c>
      <c r="X2922" s="382">
        <v>0</v>
      </c>
      <c r="Y2922" s="382">
        <v>0</v>
      </c>
      <c r="Z2922" s="382">
        <v>1.5777609324447699</v>
      </c>
      <c r="AA2922" s="382">
        <v>0</v>
      </c>
      <c r="AB2922" s="382">
        <v>0.8569568250501306</v>
      </c>
      <c r="AC2922" s="382"/>
      <c r="AD2922" s="382">
        <v>8.5599377546904289</v>
      </c>
      <c r="AE2922" s="382"/>
      <c r="AF2922" s="382">
        <v>9.4754653130287654</v>
      </c>
      <c r="AG2922" s="382">
        <v>7.6249175629574752</v>
      </c>
      <c r="AH2922" s="382">
        <v>0</v>
      </c>
      <c r="AI2922" s="382">
        <v>112</v>
      </c>
      <c r="AJ2922">
        <v>86.805357142857119</v>
      </c>
      <c r="AK2922">
        <v>12.664960949682156</v>
      </c>
    </row>
    <row r="2923" spans="1:37" ht="15.6">
      <c r="A2923" s="382">
        <v>18</v>
      </c>
      <c r="B2923" s="382">
        <v>84</v>
      </c>
      <c r="C2923" s="382">
        <v>2024</v>
      </c>
      <c r="D2923" s="382"/>
      <c r="E2923" s="382">
        <v>99</v>
      </c>
      <c r="F2923" s="382"/>
      <c r="G2923" s="382">
        <v>99</v>
      </c>
      <c r="H2923" s="382">
        <v>2</v>
      </c>
      <c r="I2923" s="382">
        <v>99</v>
      </c>
      <c r="J2923" s="382">
        <v>160</v>
      </c>
      <c r="K2923" s="382">
        <v>99</v>
      </c>
      <c r="L2923" s="382">
        <v>4</v>
      </c>
      <c r="M2923" s="382">
        <v>99</v>
      </c>
      <c r="N2923" s="382">
        <v>99</v>
      </c>
      <c r="O2923" s="382">
        <v>99</v>
      </c>
      <c r="P2923" s="382">
        <v>99</v>
      </c>
      <c r="Q2923" s="382">
        <v>10</v>
      </c>
      <c r="R2923" s="382">
        <v>37</v>
      </c>
      <c r="S2923" s="382">
        <v>4</v>
      </c>
      <c r="T2923" s="382">
        <v>2.8918918918918912</v>
      </c>
      <c r="U2923" s="382">
        <v>7.167567567567569</v>
      </c>
      <c r="V2923" s="382">
        <v>0</v>
      </c>
      <c r="W2923" s="382">
        <v>0</v>
      </c>
      <c r="X2923" s="382">
        <v>0</v>
      </c>
      <c r="Y2923" s="382">
        <v>0</v>
      </c>
      <c r="Z2923" s="382">
        <v>1.8878063995524963</v>
      </c>
      <c r="AA2923" s="382">
        <v>0</v>
      </c>
      <c r="AB2923" s="382">
        <v>0.5591394828534374</v>
      </c>
      <c r="AC2923" s="382"/>
      <c r="AD2923" s="382">
        <v>34.234252362255802</v>
      </c>
      <c r="AE2923" s="382"/>
      <c r="AF2923" s="382">
        <v>14.341085271317835</v>
      </c>
      <c r="AG2923" s="382">
        <v>11.752714380678045</v>
      </c>
      <c r="AH2923" s="382">
        <v>10.810810810810812</v>
      </c>
      <c r="AI2923" s="382">
        <v>37</v>
      </c>
      <c r="AJ2923">
        <v>82.429729729729743</v>
      </c>
      <c r="AK2923">
        <v>12.522786781359741</v>
      </c>
    </row>
    <row r="2924" spans="1:37" ht="15.6">
      <c r="A2924" s="382">
        <v>18</v>
      </c>
      <c r="B2924" s="382">
        <v>85</v>
      </c>
      <c r="C2924" s="382">
        <v>2024</v>
      </c>
      <c r="D2924" s="382"/>
      <c r="E2924" s="382">
        <v>99</v>
      </c>
      <c r="F2924" s="382"/>
      <c r="G2924" s="382">
        <v>99</v>
      </c>
      <c r="H2924" s="382">
        <v>1</v>
      </c>
      <c r="I2924" s="382">
        <v>99</v>
      </c>
      <c r="J2924" s="382">
        <v>171</v>
      </c>
      <c r="K2924" s="382">
        <v>99</v>
      </c>
      <c r="L2924" s="382">
        <v>4</v>
      </c>
      <c r="M2924" s="382">
        <v>99</v>
      </c>
      <c r="N2924" s="382">
        <v>99</v>
      </c>
      <c r="O2924" s="382">
        <v>99</v>
      </c>
      <c r="P2924" s="382">
        <v>99</v>
      </c>
      <c r="Q2924" s="382"/>
      <c r="R2924" s="382">
        <v>0</v>
      </c>
      <c r="S2924" s="382"/>
      <c r="T2924" s="382"/>
      <c r="U2924" s="382"/>
      <c r="V2924" s="382"/>
      <c r="W2924" s="382"/>
      <c r="X2924" s="382"/>
      <c r="Y2924" s="382"/>
      <c r="Z2924" s="382"/>
      <c r="AA2924" s="382"/>
      <c r="AB2924" s="382"/>
      <c r="AC2924" s="382"/>
      <c r="AD2924" s="382"/>
      <c r="AE2924" s="382"/>
      <c r="AF2924" s="382"/>
      <c r="AG2924" s="382"/>
      <c r="AH2924" s="382"/>
      <c r="AI2924" s="382"/>
    </row>
    <row r="2925" spans="1:37" ht="15.6">
      <c r="A2925" s="382">
        <v>18</v>
      </c>
      <c r="B2925" s="382">
        <v>86</v>
      </c>
      <c r="C2925" s="382">
        <v>2024</v>
      </c>
      <c r="D2925" s="382"/>
      <c r="E2925" s="382">
        <v>99</v>
      </c>
      <c r="F2925" s="382"/>
      <c r="G2925" s="382">
        <v>99</v>
      </c>
      <c r="H2925" s="382">
        <v>2</v>
      </c>
      <c r="I2925" s="382">
        <v>99</v>
      </c>
      <c r="J2925" s="382">
        <v>175</v>
      </c>
      <c r="K2925" s="382">
        <v>99</v>
      </c>
      <c r="L2925" s="382">
        <v>4</v>
      </c>
      <c r="M2925" s="382">
        <v>99</v>
      </c>
      <c r="N2925" s="382">
        <v>99</v>
      </c>
      <c r="O2925" s="382">
        <v>99</v>
      </c>
      <c r="P2925" s="382">
        <v>99</v>
      </c>
      <c r="Q2925" s="382">
        <v>18</v>
      </c>
      <c r="R2925" s="382">
        <v>265</v>
      </c>
      <c r="S2925" s="382">
        <v>4</v>
      </c>
      <c r="T2925" s="382">
        <v>3.1547169811320757</v>
      </c>
      <c r="U2925" s="382">
        <v>6.3747169811320754</v>
      </c>
      <c r="V2925" s="382">
        <v>0</v>
      </c>
      <c r="W2925" s="382">
        <v>0</v>
      </c>
      <c r="X2925" s="382">
        <v>0</v>
      </c>
      <c r="Y2925" s="382">
        <v>0</v>
      </c>
      <c r="Z2925" s="382">
        <v>1.8411446437326964</v>
      </c>
      <c r="AA2925" s="382">
        <v>0</v>
      </c>
      <c r="AB2925" s="382">
        <v>1.2234448793184385</v>
      </c>
      <c r="AC2925" s="382"/>
      <c r="AD2925" s="382">
        <v>-34.554449146902726</v>
      </c>
      <c r="AE2925" s="382"/>
      <c r="AF2925" s="382">
        <v>17.797179314976486</v>
      </c>
      <c r="AG2925" s="382">
        <v>14.75036236313152</v>
      </c>
      <c r="AH2925" s="382">
        <v>0</v>
      </c>
      <c r="AI2925" s="382">
        <v>151</v>
      </c>
      <c r="AJ2925">
        <v>82.01059602649002</v>
      </c>
      <c r="AK2925">
        <v>13.00497963614978</v>
      </c>
    </row>
    <row r="2926" spans="1:37" ht="15.6">
      <c r="A2926" s="382">
        <v>18</v>
      </c>
      <c r="B2926" s="382">
        <v>87</v>
      </c>
      <c r="C2926" s="382">
        <v>2024</v>
      </c>
      <c r="D2926" s="382"/>
      <c r="E2926" s="382">
        <v>99</v>
      </c>
      <c r="F2926" s="382"/>
      <c r="G2926" s="382">
        <v>99</v>
      </c>
      <c r="H2926" s="382">
        <v>2</v>
      </c>
      <c r="I2926" s="382">
        <v>99</v>
      </c>
      <c r="J2926" s="382">
        <v>177</v>
      </c>
      <c r="K2926" s="382">
        <v>99</v>
      </c>
      <c r="L2926" s="382">
        <v>4</v>
      </c>
      <c r="M2926" s="382">
        <v>99</v>
      </c>
      <c r="N2926" s="382">
        <v>99</v>
      </c>
      <c r="O2926" s="382">
        <v>99</v>
      </c>
      <c r="P2926" s="382">
        <v>99</v>
      </c>
      <c r="Q2926" s="382">
        <v>19</v>
      </c>
      <c r="R2926" s="382">
        <v>121</v>
      </c>
      <c r="S2926" s="382">
        <v>4</v>
      </c>
      <c r="T2926" s="382">
        <v>3.504132231404959</v>
      </c>
      <c r="U2926" s="382">
        <v>10.16611570247934</v>
      </c>
      <c r="V2926" s="382">
        <v>0</v>
      </c>
      <c r="W2926" s="382">
        <v>0</v>
      </c>
      <c r="X2926" s="382">
        <v>0.82644628099173589</v>
      </c>
      <c r="Y2926" s="382">
        <v>0</v>
      </c>
      <c r="Z2926" s="382">
        <v>3.1784021589681801</v>
      </c>
      <c r="AA2926" s="382">
        <v>0</v>
      </c>
      <c r="AB2926" s="382">
        <v>1.206894566609507</v>
      </c>
      <c r="AC2926" s="382"/>
      <c r="AD2926" s="382">
        <v>77.423816375326012</v>
      </c>
      <c r="AE2926" s="382"/>
      <c r="AF2926" s="382">
        <v>15.552699228791775</v>
      </c>
      <c r="AG2926" s="382">
        <v>13.579061244314921</v>
      </c>
      <c r="AH2926" s="382">
        <v>2.4793388429752072</v>
      </c>
      <c r="AI2926" s="382">
        <v>120</v>
      </c>
      <c r="AJ2926">
        <v>90.58833333333331</v>
      </c>
      <c r="AK2926">
        <v>13.210105337706002</v>
      </c>
    </row>
    <row r="2927" spans="1:37" ht="15.6">
      <c r="A2927" s="382">
        <v>18</v>
      </c>
      <c r="B2927" s="382">
        <v>88</v>
      </c>
      <c r="C2927" s="382">
        <v>2024</v>
      </c>
      <c r="D2927" s="382"/>
      <c r="E2927" s="382">
        <v>99</v>
      </c>
      <c r="F2927" s="382"/>
      <c r="G2927" s="382">
        <v>99</v>
      </c>
      <c r="H2927" s="382">
        <v>2</v>
      </c>
      <c r="I2927" s="382">
        <v>99</v>
      </c>
      <c r="J2927" s="382">
        <v>178</v>
      </c>
      <c r="K2927" s="382">
        <v>99</v>
      </c>
      <c r="L2927" s="382">
        <v>4</v>
      </c>
      <c r="M2927" s="382">
        <v>99</v>
      </c>
      <c r="N2927" s="382">
        <v>99</v>
      </c>
      <c r="O2927" s="382">
        <v>99</v>
      </c>
      <c r="P2927" s="382">
        <v>99</v>
      </c>
      <c r="Q2927" s="382">
        <v>9</v>
      </c>
      <c r="R2927" s="382">
        <v>56</v>
      </c>
      <c r="S2927" s="382">
        <v>4</v>
      </c>
      <c r="T2927" s="382">
        <v>3.8035714285714279</v>
      </c>
      <c r="U2927" s="382">
        <v>5.8321428571428564</v>
      </c>
      <c r="V2927" s="382">
        <v>0</v>
      </c>
      <c r="W2927" s="382">
        <v>0</v>
      </c>
      <c r="X2927" s="382">
        <v>0</v>
      </c>
      <c r="Y2927" s="382">
        <v>0</v>
      </c>
      <c r="Z2927" s="382">
        <v>1.3998861105279159</v>
      </c>
      <c r="AA2927" s="382">
        <v>0</v>
      </c>
      <c r="AB2927" s="382">
        <v>1.2736287143594156</v>
      </c>
      <c r="AC2927" s="382"/>
      <c r="AD2927" s="382">
        <v>-10.162244250679343</v>
      </c>
      <c r="AE2927" s="382"/>
      <c r="AF2927" s="382">
        <v>15.686274509803919</v>
      </c>
      <c r="AG2927" s="382">
        <v>11.01889338731444</v>
      </c>
      <c r="AH2927" s="382">
        <v>5.3571428571428559</v>
      </c>
      <c r="AI2927" s="382">
        <v>56</v>
      </c>
      <c r="AJ2927">
        <v>77.896428571428615</v>
      </c>
      <c r="AK2927">
        <v>12.14239473988682</v>
      </c>
    </row>
    <row r="2928" spans="1:37" ht="15.6">
      <c r="A2928" s="382">
        <v>18</v>
      </c>
      <c r="B2928" s="382">
        <v>89</v>
      </c>
      <c r="C2928" s="382">
        <v>2024</v>
      </c>
      <c r="D2928" s="382"/>
      <c r="E2928" s="382">
        <v>99</v>
      </c>
      <c r="F2928" s="382"/>
      <c r="G2928" s="382">
        <v>99</v>
      </c>
      <c r="H2928" s="382">
        <v>2</v>
      </c>
      <c r="I2928" s="382">
        <v>99</v>
      </c>
      <c r="J2928" s="382">
        <v>181</v>
      </c>
      <c r="K2928" s="382">
        <v>99</v>
      </c>
      <c r="L2928" s="382">
        <v>4</v>
      </c>
      <c r="M2928" s="382">
        <v>99</v>
      </c>
      <c r="N2928" s="382">
        <v>99</v>
      </c>
      <c r="O2928" s="382">
        <v>99</v>
      </c>
      <c r="P2928" s="382">
        <v>99</v>
      </c>
      <c r="Q2928" s="382">
        <v>8</v>
      </c>
      <c r="R2928" s="382">
        <v>25</v>
      </c>
      <c r="S2928" s="382">
        <v>4</v>
      </c>
      <c r="T2928" s="382">
        <v>2.1200000000000006</v>
      </c>
      <c r="U2928" s="382">
        <v>6.6480000000000015</v>
      </c>
      <c r="V2928" s="382">
        <v>0</v>
      </c>
      <c r="W2928" s="382">
        <v>0</v>
      </c>
      <c r="X2928" s="382">
        <v>0</v>
      </c>
      <c r="Y2928" s="382">
        <v>0</v>
      </c>
      <c r="Z2928" s="382">
        <v>1.93558673275056</v>
      </c>
      <c r="AA2928" s="382">
        <v>0</v>
      </c>
      <c r="AB2928" s="382">
        <v>0.32496153618543755</v>
      </c>
      <c r="AC2928" s="382"/>
      <c r="AD2928" s="382">
        <v>44.235910319322173</v>
      </c>
      <c r="AE2928" s="382"/>
      <c r="AF2928" s="382">
        <v>7.5075075075075075</v>
      </c>
      <c r="AG2928" s="382">
        <v>6.1450861495230322</v>
      </c>
      <c r="AH2928" s="382">
        <v>0</v>
      </c>
      <c r="AI2928" s="382">
        <v>20</v>
      </c>
      <c r="AJ2928">
        <v>81.870000000000019</v>
      </c>
      <c r="AK2928">
        <v>12.949694484942627</v>
      </c>
    </row>
    <row r="2929" spans="1:37" ht="15.6">
      <c r="A2929" s="382">
        <v>18</v>
      </c>
      <c r="B2929" s="382">
        <v>90</v>
      </c>
      <c r="C2929" s="382">
        <v>2024</v>
      </c>
      <c r="D2929" s="382"/>
      <c r="E2929" s="382">
        <v>99</v>
      </c>
      <c r="F2929" s="382"/>
      <c r="G2929" s="382">
        <v>99</v>
      </c>
      <c r="H2929" s="382">
        <v>1</v>
      </c>
      <c r="I2929" s="382">
        <v>99</v>
      </c>
      <c r="J2929" s="382">
        <v>262</v>
      </c>
      <c r="K2929" s="382">
        <v>99</v>
      </c>
      <c r="L2929" s="382">
        <v>4</v>
      </c>
      <c r="M2929" s="382">
        <v>99</v>
      </c>
      <c r="N2929" s="382">
        <v>99</v>
      </c>
      <c r="O2929" s="382">
        <v>99</v>
      </c>
      <c r="P2929" s="382">
        <v>99</v>
      </c>
      <c r="Q2929" s="382"/>
      <c r="R2929" s="382">
        <v>0</v>
      </c>
      <c r="S2929" s="382"/>
      <c r="T2929" s="382"/>
      <c r="U2929" s="382"/>
      <c r="V2929" s="382"/>
      <c r="W2929" s="382"/>
      <c r="X2929" s="382"/>
      <c r="Y2929" s="382"/>
      <c r="Z2929" s="382"/>
      <c r="AA2929" s="382"/>
      <c r="AB2929" s="382"/>
      <c r="AC2929" s="382"/>
      <c r="AD2929" s="382"/>
      <c r="AE2929" s="382"/>
      <c r="AF2929" s="382"/>
      <c r="AG2929" s="382"/>
      <c r="AH2929" s="382"/>
      <c r="AI2929" s="382"/>
    </row>
    <row r="2930" spans="1:37" ht="15.6">
      <c r="A2930" s="382">
        <v>18</v>
      </c>
      <c r="B2930" s="382">
        <v>91</v>
      </c>
      <c r="C2930" s="382">
        <v>2024</v>
      </c>
      <c r="D2930" s="382"/>
      <c r="E2930" s="382">
        <v>99</v>
      </c>
      <c r="F2930" s="382"/>
      <c r="G2930" s="382">
        <v>99</v>
      </c>
      <c r="H2930" s="382">
        <v>1</v>
      </c>
      <c r="I2930" s="382">
        <v>99</v>
      </c>
      <c r="J2930" s="382">
        <v>309</v>
      </c>
      <c r="K2930" s="382">
        <v>99</v>
      </c>
      <c r="L2930" s="382">
        <v>4</v>
      </c>
      <c r="M2930" s="382">
        <v>99</v>
      </c>
      <c r="N2930" s="382">
        <v>99</v>
      </c>
      <c r="O2930" s="382">
        <v>99</v>
      </c>
      <c r="P2930" s="382">
        <v>99</v>
      </c>
      <c r="Q2930" s="382">
        <v>20</v>
      </c>
      <c r="R2930" s="382">
        <v>91</v>
      </c>
      <c r="S2930" s="382">
        <v>4</v>
      </c>
      <c r="T2930" s="382">
        <v>3.021978021978021</v>
      </c>
      <c r="U2930" s="382">
        <v>7.0032967032967042</v>
      </c>
      <c r="V2930" s="382">
        <v>0</v>
      </c>
      <c r="W2930" s="382">
        <v>0</v>
      </c>
      <c r="X2930" s="382">
        <v>0</v>
      </c>
      <c r="Y2930" s="382">
        <v>0</v>
      </c>
      <c r="Z2930" s="382">
        <v>1.5012412848984715</v>
      </c>
      <c r="AA2930" s="382">
        <v>0</v>
      </c>
      <c r="AB2930" s="382">
        <v>0.96051751135877583</v>
      </c>
      <c r="AC2930" s="382"/>
      <c r="AD2930" s="382">
        <v>47.091764063618839</v>
      </c>
      <c r="AE2930" s="382"/>
      <c r="AF2930" s="382">
        <v>10.213243546576878</v>
      </c>
      <c r="AG2930" s="382">
        <v>8.3327885357147551</v>
      </c>
      <c r="AH2930" s="382">
        <v>0</v>
      </c>
      <c r="AI2930" s="382">
        <v>91</v>
      </c>
      <c r="AJ2930">
        <v>81.429670329670316</v>
      </c>
      <c r="AK2930">
        <v>12.82866545927792</v>
      </c>
    </row>
    <row r="2931" spans="1:37" ht="15.6">
      <c r="A2931" s="382">
        <v>18</v>
      </c>
      <c r="B2931" s="382">
        <v>92</v>
      </c>
      <c r="C2931" s="382">
        <v>2024</v>
      </c>
      <c r="D2931" s="382"/>
      <c r="E2931" s="382">
        <v>99</v>
      </c>
      <c r="F2931" s="382"/>
      <c r="G2931" s="382">
        <v>99</v>
      </c>
      <c r="H2931" s="382">
        <v>2</v>
      </c>
      <c r="I2931" s="382">
        <v>99</v>
      </c>
      <c r="J2931" s="382">
        <v>470</v>
      </c>
      <c r="K2931" s="382">
        <v>99</v>
      </c>
      <c r="L2931" s="382">
        <v>4</v>
      </c>
      <c r="M2931" s="382">
        <v>99</v>
      </c>
      <c r="N2931" s="382">
        <v>99</v>
      </c>
      <c r="O2931" s="382">
        <v>99</v>
      </c>
      <c r="P2931" s="382">
        <v>99</v>
      </c>
      <c r="Q2931" s="382">
        <v>10</v>
      </c>
      <c r="R2931" s="382">
        <v>63</v>
      </c>
      <c r="S2931" s="382">
        <v>4</v>
      </c>
      <c r="T2931" s="382">
        <v>3.8730158730158721</v>
      </c>
      <c r="U2931" s="382">
        <v>5.4174603174603195</v>
      </c>
      <c r="V2931" s="382">
        <v>0</v>
      </c>
      <c r="W2931" s="382">
        <v>0</v>
      </c>
      <c r="X2931" s="382">
        <v>0</v>
      </c>
      <c r="Y2931" s="382">
        <v>0</v>
      </c>
      <c r="Z2931" s="382">
        <v>1.8940625425502589</v>
      </c>
      <c r="AA2931" s="382">
        <v>0</v>
      </c>
      <c r="AB2931" s="382">
        <v>0.84500518439404226</v>
      </c>
      <c r="AC2931" s="382"/>
      <c r="AD2931" s="382">
        <v>-45.581517688443611</v>
      </c>
      <c r="AE2931" s="382"/>
      <c r="AF2931" s="382">
        <v>8.3333333333333357</v>
      </c>
      <c r="AG2931" s="382">
        <v>7.3132057682830176</v>
      </c>
      <c r="AH2931" s="382">
        <v>11.111111111111112</v>
      </c>
      <c r="AI2931" s="382">
        <v>63</v>
      </c>
      <c r="AJ2931">
        <v>75.758730158730145</v>
      </c>
      <c r="AK2931">
        <v>12.005620172697977</v>
      </c>
    </row>
    <row r="2932" spans="1:37" ht="15.6">
      <c r="A2932" s="382">
        <v>18</v>
      </c>
      <c r="B2932" s="382">
        <v>93</v>
      </c>
      <c r="C2932" s="382">
        <v>2024</v>
      </c>
      <c r="D2932" s="382"/>
      <c r="E2932" s="382">
        <v>99</v>
      </c>
      <c r="F2932" s="382"/>
      <c r="G2932" s="382">
        <v>99</v>
      </c>
      <c r="H2932" s="382">
        <v>2</v>
      </c>
      <c r="I2932" s="382">
        <v>99</v>
      </c>
      <c r="J2932" s="382">
        <v>629</v>
      </c>
      <c r="K2932" s="382">
        <v>99</v>
      </c>
      <c r="L2932" s="382">
        <v>4</v>
      </c>
      <c r="M2932" s="382">
        <v>99</v>
      </c>
      <c r="N2932" s="382">
        <v>99</v>
      </c>
      <c r="O2932" s="382">
        <v>99</v>
      </c>
      <c r="P2932" s="382">
        <v>99</v>
      </c>
      <c r="Q2932" s="382">
        <v>2</v>
      </c>
      <c r="R2932" s="382">
        <v>9</v>
      </c>
      <c r="S2932" s="382">
        <v>4</v>
      </c>
      <c r="T2932" s="382">
        <v>2.8888888888888888</v>
      </c>
      <c r="U2932" s="382">
        <v>8.9777777777777832</v>
      </c>
      <c r="V2932" s="382">
        <v>0</v>
      </c>
      <c r="W2932" s="382">
        <v>0</v>
      </c>
      <c r="X2932" s="382">
        <v>0</v>
      </c>
      <c r="Y2932" s="382">
        <v>0</v>
      </c>
      <c r="Z2932" s="382">
        <v>2.1085949918147211</v>
      </c>
      <c r="AA2932" s="382">
        <v>0</v>
      </c>
      <c r="AB2932" s="382">
        <v>0.31426968052735393</v>
      </c>
      <c r="AC2932" s="382"/>
      <c r="AD2932" s="382">
        <v>16.39464429736443</v>
      </c>
      <c r="AE2932" s="382"/>
      <c r="AF2932" s="382">
        <v>20.454545454545453</v>
      </c>
      <c r="AG2932" s="382">
        <v>16.028565760761754</v>
      </c>
      <c r="AH2932" s="382">
        <v>0</v>
      </c>
      <c r="AI2932" s="382"/>
    </row>
    <row r="2933" spans="1:37" ht="15.6">
      <c r="A2933" s="382">
        <v>18</v>
      </c>
      <c r="B2933" s="382">
        <v>94</v>
      </c>
      <c r="C2933" s="382">
        <v>2024</v>
      </c>
      <c r="D2933" s="382"/>
      <c r="E2933" s="382">
        <v>99</v>
      </c>
      <c r="F2933" s="382"/>
      <c r="G2933" s="382">
        <v>99</v>
      </c>
      <c r="H2933" s="382">
        <v>1</v>
      </c>
      <c r="I2933" s="382">
        <v>99</v>
      </c>
      <c r="J2933" s="382">
        <v>643</v>
      </c>
      <c r="K2933" s="382">
        <v>99</v>
      </c>
      <c r="L2933" s="382">
        <v>4</v>
      </c>
      <c r="M2933" s="382">
        <v>99</v>
      </c>
      <c r="N2933" s="382">
        <v>99</v>
      </c>
      <c r="O2933" s="382">
        <v>99</v>
      </c>
      <c r="P2933" s="382">
        <v>99</v>
      </c>
      <c r="Q2933" s="382">
        <v>9</v>
      </c>
      <c r="R2933" s="382">
        <v>46</v>
      </c>
      <c r="S2933" s="382">
        <v>4</v>
      </c>
      <c r="T2933" s="382">
        <v>3.195652173913043</v>
      </c>
      <c r="U2933" s="382">
        <v>7.0239130434782604</v>
      </c>
      <c r="V2933" s="382">
        <v>0</v>
      </c>
      <c r="W2933" s="382">
        <v>0</v>
      </c>
      <c r="X2933" s="382">
        <v>0</v>
      </c>
      <c r="Y2933" s="382">
        <v>0</v>
      </c>
      <c r="Z2933" s="382">
        <v>1.8307974958196311</v>
      </c>
      <c r="AA2933" s="382">
        <v>0</v>
      </c>
      <c r="AB2933" s="382">
        <v>1.0346090464600686</v>
      </c>
      <c r="AC2933" s="382"/>
      <c r="AD2933" s="382">
        <v>-16.544238543028712</v>
      </c>
      <c r="AE2933" s="382"/>
      <c r="AF2933" s="382">
        <v>9.0019569471624248</v>
      </c>
      <c r="AG2933" s="382">
        <v>8.1036342203606626</v>
      </c>
      <c r="AH2933" s="382">
        <v>0</v>
      </c>
      <c r="AI2933" s="382">
        <v>30</v>
      </c>
      <c r="AJ2933">
        <v>83.33</v>
      </c>
      <c r="AK2933">
        <v>12.919653150025148</v>
      </c>
    </row>
    <row r="2934" spans="1:37" ht="15.6">
      <c r="A2934" s="382">
        <v>18</v>
      </c>
      <c r="B2934" s="382">
        <v>95</v>
      </c>
      <c r="C2934" s="382">
        <v>2024</v>
      </c>
      <c r="D2934" s="382"/>
      <c r="E2934" s="382">
        <v>99</v>
      </c>
      <c r="F2934" s="382"/>
      <c r="G2934" s="382">
        <v>99</v>
      </c>
      <c r="H2934" s="382">
        <v>2</v>
      </c>
      <c r="I2934" s="382">
        <v>99</v>
      </c>
      <c r="J2934" s="382">
        <v>704</v>
      </c>
      <c r="K2934" s="382">
        <v>99</v>
      </c>
      <c r="L2934" s="382">
        <v>4</v>
      </c>
      <c r="M2934" s="382">
        <v>99</v>
      </c>
      <c r="N2934" s="382">
        <v>99</v>
      </c>
      <c r="O2934" s="382">
        <v>99</v>
      </c>
      <c r="P2934" s="382">
        <v>99</v>
      </c>
      <c r="Q2934" s="382"/>
      <c r="R2934" s="382">
        <v>0</v>
      </c>
      <c r="S2934" s="382"/>
      <c r="T2934" s="382"/>
      <c r="U2934" s="382"/>
      <c r="V2934" s="382"/>
      <c r="W2934" s="382"/>
      <c r="X2934" s="382"/>
      <c r="Y2934" s="382"/>
      <c r="Z2934" s="382"/>
      <c r="AA2934" s="382"/>
      <c r="AB2934" s="382"/>
      <c r="AC2934" s="382"/>
      <c r="AD2934" s="382"/>
      <c r="AE2934" s="382"/>
      <c r="AF2934" s="382"/>
      <c r="AG2934" s="382"/>
      <c r="AH2934" s="382"/>
      <c r="AI2934" s="382"/>
    </row>
    <row r="2935" spans="1:37" ht="15.6">
      <c r="A2935" s="382">
        <v>18</v>
      </c>
      <c r="B2935" s="382">
        <v>96</v>
      </c>
      <c r="C2935" s="382">
        <v>2024</v>
      </c>
      <c r="D2935" s="382"/>
      <c r="E2935" s="382">
        <v>99</v>
      </c>
      <c r="F2935" s="382"/>
      <c r="G2935" s="382">
        <v>99</v>
      </c>
      <c r="H2935" s="382">
        <v>1</v>
      </c>
      <c r="I2935" s="382">
        <v>99</v>
      </c>
      <c r="J2935" s="382">
        <v>802</v>
      </c>
      <c r="K2935" s="382">
        <v>99</v>
      </c>
      <c r="L2935" s="382">
        <v>4</v>
      </c>
      <c r="M2935" s="382">
        <v>99</v>
      </c>
      <c r="N2935" s="382">
        <v>99</v>
      </c>
      <c r="O2935" s="382">
        <v>99</v>
      </c>
      <c r="P2935" s="382">
        <v>99</v>
      </c>
      <c r="Q2935" s="382"/>
      <c r="R2935" s="382">
        <v>0</v>
      </c>
      <c r="S2935" s="382"/>
      <c r="T2935" s="382"/>
      <c r="U2935" s="382"/>
      <c r="V2935" s="382"/>
      <c r="W2935" s="382"/>
      <c r="X2935" s="382"/>
      <c r="Y2935" s="382"/>
      <c r="Z2935" s="382"/>
      <c r="AA2935" s="382"/>
      <c r="AB2935" s="382"/>
      <c r="AC2935" s="382"/>
      <c r="AD2935" s="382"/>
      <c r="AE2935" s="382"/>
      <c r="AF2935" s="382"/>
      <c r="AG2935" s="382"/>
      <c r="AH2935" s="382"/>
      <c r="AI2935" s="382"/>
    </row>
    <row r="2936" spans="1:37" ht="15.6">
      <c r="A2936" s="382">
        <v>18</v>
      </c>
      <c r="B2936" s="382">
        <v>97</v>
      </c>
      <c r="C2936" s="382">
        <v>2024</v>
      </c>
      <c r="D2936" s="382"/>
      <c r="E2936" s="382">
        <v>99</v>
      </c>
      <c r="F2936" s="382"/>
      <c r="G2936" s="382">
        <v>99</v>
      </c>
      <c r="H2936" s="382">
        <v>1</v>
      </c>
      <c r="I2936" s="382">
        <v>99</v>
      </c>
      <c r="J2936" s="382">
        <v>103</v>
      </c>
      <c r="K2936" s="382">
        <v>99</v>
      </c>
      <c r="L2936" s="382">
        <v>5</v>
      </c>
      <c r="M2936" s="382">
        <v>99</v>
      </c>
      <c r="N2936" s="382">
        <v>99</v>
      </c>
      <c r="O2936" s="382">
        <v>99</v>
      </c>
      <c r="P2936" s="382">
        <v>99</v>
      </c>
      <c r="Q2936" s="382"/>
      <c r="R2936" s="382">
        <v>0</v>
      </c>
      <c r="S2936" s="382"/>
      <c r="T2936" s="382"/>
      <c r="U2936" s="382"/>
      <c r="V2936" s="382"/>
      <c r="W2936" s="382"/>
      <c r="X2936" s="382"/>
      <c r="Y2936" s="382"/>
      <c r="Z2936" s="382"/>
      <c r="AA2936" s="382"/>
      <c r="AB2936" s="382"/>
      <c r="AC2936" s="382"/>
      <c r="AD2936" s="382"/>
      <c r="AE2936" s="382"/>
      <c r="AF2936" s="382"/>
      <c r="AG2936" s="382"/>
      <c r="AH2936" s="382"/>
      <c r="AI2936" s="382"/>
      <c r="AJ2936" s="382"/>
      <c r="AK2936" s="382"/>
    </row>
    <row r="2937" spans="1:37" ht="15.6">
      <c r="A2937" s="382">
        <v>18</v>
      </c>
      <c r="B2937" s="382">
        <v>98</v>
      </c>
      <c r="C2937" s="382">
        <v>2024</v>
      </c>
      <c r="D2937" s="382"/>
      <c r="E2937" s="382">
        <v>99</v>
      </c>
      <c r="F2937" s="382"/>
      <c r="G2937" s="382">
        <v>99</v>
      </c>
      <c r="H2937" s="382">
        <v>2</v>
      </c>
      <c r="I2937" s="382">
        <v>99</v>
      </c>
      <c r="J2937" s="382">
        <v>106</v>
      </c>
      <c r="K2937" s="382">
        <v>99</v>
      </c>
      <c r="L2937" s="382">
        <v>5</v>
      </c>
      <c r="M2937" s="382">
        <v>99</v>
      </c>
      <c r="N2937" s="382">
        <v>99</v>
      </c>
      <c r="O2937" s="382">
        <v>99</v>
      </c>
      <c r="P2937" s="382">
        <v>99</v>
      </c>
      <c r="Q2937" s="382">
        <v>7</v>
      </c>
      <c r="R2937" s="382">
        <v>33</v>
      </c>
      <c r="S2937" s="382">
        <v>5</v>
      </c>
      <c r="T2937" s="382">
        <v>3.939393939393939</v>
      </c>
      <c r="U2937" s="382">
        <v>7.878787878787878</v>
      </c>
      <c r="V2937" s="382">
        <v>0</v>
      </c>
      <c r="W2937" s="382">
        <v>0</v>
      </c>
      <c r="X2937" s="382">
        <v>0</v>
      </c>
      <c r="Y2937" s="382">
        <v>0</v>
      </c>
      <c r="Z2937" s="382">
        <v>2.7561234937100254</v>
      </c>
      <c r="AA2937" s="382">
        <v>0</v>
      </c>
      <c r="AB2937" s="382">
        <v>1.7397212235645239</v>
      </c>
      <c r="AC2937" s="382"/>
      <c r="AD2937" s="382">
        <v>45.097016664512466</v>
      </c>
      <c r="AE2937" s="382"/>
      <c r="AF2937" s="382">
        <v>20.625</v>
      </c>
      <c r="AG2937" s="382">
        <v>14.041909699719165</v>
      </c>
      <c r="AH2937" s="382">
        <v>0</v>
      </c>
      <c r="AI2937" s="382">
        <v>31</v>
      </c>
      <c r="AJ2937" s="382">
        <v>82.822580645161281</v>
      </c>
      <c r="AK2937" s="382">
        <v>13.917208292551038</v>
      </c>
    </row>
    <row r="2938" spans="1:37" ht="15.6">
      <c r="A2938" s="382">
        <v>18</v>
      </c>
      <c r="B2938" s="382">
        <v>99</v>
      </c>
      <c r="C2938" s="382">
        <v>2024</v>
      </c>
      <c r="D2938" s="382"/>
      <c r="E2938" s="382">
        <v>99</v>
      </c>
      <c r="F2938" s="382"/>
      <c r="G2938" s="382">
        <v>99</v>
      </c>
      <c r="H2938" s="382">
        <v>1</v>
      </c>
      <c r="I2938" s="382">
        <v>99</v>
      </c>
      <c r="J2938" s="382">
        <v>110</v>
      </c>
      <c r="K2938" s="382">
        <v>99</v>
      </c>
      <c r="L2938" s="382">
        <v>5</v>
      </c>
      <c r="M2938" s="382">
        <v>99</v>
      </c>
      <c r="N2938" s="382">
        <v>99</v>
      </c>
      <c r="O2938" s="382">
        <v>99</v>
      </c>
      <c r="P2938" s="382">
        <v>99</v>
      </c>
      <c r="Q2938" s="382">
        <v>63</v>
      </c>
      <c r="R2938" s="382">
        <v>1274</v>
      </c>
      <c r="S2938" s="382">
        <v>5</v>
      </c>
      <c r="T2938" s="382">
        <v>4.7221350078492925</v>
      </c>
      <c r="U2938" s="382">
        <v>6.4193877551020417</v>
      </c>
      <c r="V2938" s="382">
        <v>0</v>
      </c>
      <c r="W2938" s="382">
        <v>0</v>
      </c>
      <c r="X2938" s="382">
        <v>7.8492935635792779E-2</v>
      </c>
      <c r="Y2938" s="382">
        <v>0</v>
      </c>
      <c r="Z2938" s="382">
        <v>1.7043464434822124</v>
      </c>
      <c r="AA2938" s="382">
        <v>0</v>
      </c>
      <c r="AB2938" s="382">
        <v>0.98003451737286751</v>
      </c>
      <c r="AC2938" s="382"/>
      <c r="AD2938" s="382">
        <v>10.214508421561318</v>
      </c>
      <c r="AE2938" s="382"/>
      <c r="AF2938" s="382">
        <v>30.884848484848487</v>
      </c>
      <c r="AG2938" s="382">
        <v>26.880815663795062</v>
      </c>
      <c r="AH2938" s="382">
        <v>2.4332810047095759</v>
      </c>
      <c r="AI2938" s="382">
        <v>1271</v>
      </c>
      <c r="AJ2938" s="382">
        <v>76.689221085759158</v>
      </c>
      <c r="AK2938" s="382">
        <v>13.948442614110522</v>
      </c>
    </row>
    <row r="2939" spans="1:37" ht="15.6">
      <c r="A2939" s="382">
        <v>18</v>
      </c>
      <c r="B2939" s="382">
        <v>100</v>
      </c>
      <c r="C2939" s="382">
        <v>2024</v>
      </c>
      <c r="D2939" s="382"/>
      <c r="E2939" s="382">
        <v>99</v>
      </c>
      <c r="F2939" s="382"/>
      <c r="G2939" s="382">
        <v>99</v>
      </c>
      <c r="H2939" s="382">
        <v>1</v>
      </c>
      <c r="I2939" s="382">
        <v>99</v>
      </c>
      <c r="J2939" s="382">
        <v>111</v>
      </c>
      <c r="K2939" s="382">
        <v>99</v>
      </c>
      <c r="L2939" s="382">
        <v>5</v>
      </c>
      <c r="M2939" s="382">
        <v>99</v>
      </c>
      <c r="N2939" s="382">
        <v>99</v>
      </c>
      <c r="O2939" s="382">
        <v>99</v>
      </c>
      <c r="P2939" s="382">
        <v>99</v>
      </c>
      <c r="Q2939" s="382">
        <v>1</v>
      </c>
      <c r="R2939" s="382">
        <v>1</v>
      </c>
      <c r="S2939" s="382">
        <v>5</v>
      </c>
      <c r="T2939" s="382">
        <v>2</v>
      </c>
      <c r="U2939" s="382">
        <v>8.6</v>
      </c>
      <c r="V2939" s="382">
        <v>0</v>
      </c>
      <c r="W2939" s="382">
        <v>0</v>
      </c>
      <c r="X2939" s="382">
        <v>0</v>
      </c>
      <c r="Y2939" s="382">
        <v>0</v>
      </c>
      <c r="Z2939" s="382">
        <v>0</v>
      </c>
      <c r="AA2939" s="382">
        <v>0</v>
      </c>
      <c r="AB2939" s="382">
        <v>0</v>
      </c>
      <c r="AC2939" s="382"/>
      <c r="AD2939" s="382"/>
      <c r="AE2939" s="382"/>
      <c r="AF2939" s="382">
        <v>5</v>
      </c>
      <c r="AG2939" s="382">
        <v>3.2318677189026679</v>
      </c>
      <c r="AH2939" s="382">
        <v>0</v>
      </c>
      <c r="AI2939" s="382">
        <v>1</v>
      </c>
      <c r="AJ2939" s="382">
        <v>86</v>
      </c>
      <c r="AK2939" s="382">
        <v>13.520822065981612</v>
      </c>
    </row>
    <row r="2940" spans="1:37" ht="15.6">
      <c r="A2940" s="382">
        <v>18</v>
      </c>
      <c r="B2940" s="382">
        <v>101</v>
      </c>
      <c r="C2940" s="382">
        <v>2024</v>
      </c>
      <c r="D2940" s="382"/>
      <c r="E2940" s="382">
        <v>99</v>
      </c>
      <c r="F2940" s="382"/>
      <c r="G2940" s="382">
        <v>99</v>
      </c>
      <c r="H2940" s="382">
        <v>1</v>
      </c>
      <c r="I2940" s="382">
        <v>99</v>
      </c>
      <c r="J2940" s="382">
        <v>116</v>
      </c>
      <c r="K2940" s="382">
        <v>99</v>
      </c>
      <c r="L2940" s="382">
        <v>5</v>
      </c>
      <c r="M2940" s="382">
        <v>99</v>
      </c>
      <c r="N2940" s="382">
        <v>99</v>
      </c>
      <c r="O2940" s="382">
        <v>99</v>
      </c>
      <c r="P2940" s="382">
        <v>99</v>
      </c>
      <c r="Q2940" s="382">
        <v>25</v>
      </c>
      <c r="R2940" s="382">
        <v>144</v>
      </c>
      <c r="S2940" s="382">
        <v>5</v>
      </c>
      <c r="T2940" s="382">
        <v>3.3263888888888888</v>
      </c>
      <c r="U2940" s="382">
        <v>7.3215277777777779</v>
      </c>
      <c r="V2940" s="382">
        <v>0</v>
      </c>
      <c r="W2940" s="382">
        <v>0</v>
      </c>
      <c r="X2940" s="382">
        <v>0</v>
      </c>
      <c r="Y2940" s="382">
        <v>0</v>
      </c>
      <c r="Z2940" s="382">
        <v>2.2287005180661743</v>
      </c>
      <c r="AA2940" s="382">
        <v>0</v>
      </c>
      <c r="AB2940" s="382">
        <v>1.251831220381161</v>
      </c>
      <c r="AC2940" s="382"/>
      <c r="AD2940" s="382">
        <v>4.4027448635095796</v>
      </c>
      <c r="AE2940" s="382"/>
      <c r="AF2940" s="382">
        <v>18.508997429305911</v>
      </c>
      <c r="AG2940" s="382">
        <v>16.010143959181196</v>
      </c>
      <c r="AH2940" s="382">
        <v>0</v>
      </c>
      <c r="AI2940" s="382">
        <v>60</v>
      </c>
      <c r="AJ2940" s="382">
        <v>82.571666666666701</v>
      </c>
      <c r="AK2940" s="382">
        <v>14.437110829288804</v>
      </c>
    </row>
    <row r="2941" spans="1:37" ht="15.6">
      <c r="A2941" s="382">
        <v>18</v>
      </c>
      <c r="B2941" s="382">
        <v>102</v>
      </c>
      <c r="C2941" s="382">
        <v>2024</v>
      </c>
      <c r="D2941" s="382"/>
      <c r="E2941" s="382">
        <v>99</v>
      </c>
      <c r="F2941" s="382"/>
      <c r="G2941" s="382">
        <v>99</v>
      </c>
      <c r="H2941" s="382">
        <v>2</v>
      </c>
      <c r="I2941" s="382">
        <v>99</v>
      </c>
      <c r="J2941" s="382">
        <v>117</v>
      </c>
      <c r="K2941" s="382">
        <v>99</v>
      </c>
      <c r="L2941" s="382">
        <v>5</v>
      </c>
      <c r="M2941" s="382">
        <v>99</v>
      </c>
      <c r="N2941" s="382">
        <v>99</v>
      </c>
      <c r="O2941" s="382">
        <v>99</v>
      </c>
      <c r="P2941" s="382">
        <v>99</v>
      </c>
      <c r="Q2941" s="382">
        <v>6</v>
      </c>
      <c r="R2941" s="382">
        <v>40</v>
      </c>
      <c r="S2941" s="382">
        <v>5</v>
      </c>
      <c r="T2941" s="382">
        <v>3.9249999999999998</v>
      </c>
      <c r="U2941" s="382">
        <v>8.8649999999999984</v>
      </c>
      <c r="V2941" s="382">
        <v>0</v>
      </c>
      <c r="W2941" s="382">
        <v>0</v>
      </c>
      <c r="X2941" s="382">
        <v>5</v>
      </c>
      <c r="Y2941" s="382">
        <v>0</v>
      </c>
      <c r="Z2941" s="382">
        <v>2.6050479842029879</v>
      </c>
      <c r="AA2941" s="382">
        <v>0</v>
      </c>
      <c r="AB2941" s="382">
        <v>1.170202973846846</v>
      </c>
      <c r="AC2941" s="382"/>
      <c r="AD2941" s="382">
        <v>48.381384195072357</v>
      </c>
      <c r="AE2941" s="382"/>
      <c r="AF2941" s="382">
        <v>31.25</v>
      </c>
      <c r="AG2941" s="382">
        <v>28.647600581677175</v>
      </c>
      <c r="AH2941" s="382">
        <v>0</v>
      </c>
      <c r="AI2941" s="382">
        <v>40</v>
      </c>
      <c r="AJ2941" s="382">
        <v>84.242500000000007</v>
      </c>
      <c r="AK2941" s="382">
        <v>14.49185258695209</v>
      </c>
    </row>
    <row r="2942" spans="1:37" ht="15.6">
      <c r="A2942" s="382">
        <v>18</v>
      </c>
      <c r="B2942" s="382">
        <v>103</v>
      </c>
      <c r="C2942" s="382">
        <v>2024</v>
      </c>
      <c r="D2942" s="382"/>
      <c r="E2942" s="382">
        <v>99</v>
      </c>
      <c r="F2942" s="382"/>
      <c r="G2942" s="382">
        <v>99</v>
      </c>
      <c r="H2942" s="382">
        <v>1</v>
      </c>
      <c r="I2942" s="382">
        <v>99</v>
      </c>
      <c r="J2942" s="382">
        <v>134</v>
      </c>
      <c r="K2942" s="382">
        <v>99</v>
      </c>
      <c r="L2942" s="382">
        <v>5</v>
      </c>
      <c r="M2942" s="382">
        <v>99</v>
      </c>
      <c r="N2942" s="382">
        <v>99</v>
      </c>
      <c r="O2942" s="382">
        <v>99</v>
      </c>
      <c r="P2942" s="382">
        <v>99</v>
      </c>
      <c r="Q2942" s="382">
        <v>93</v>
      </c>
      <c r="R2942" s="382">
        <v>917</v>
      </c>
      <c r="S2942" s="382">
        <v>5</v>
      </c>
      <c r="T2942" s="382">
        <v>4.1832061068702302</v>
      </c>
      <c r="U2942" s="382">
        <v>7.1238822246455857</v>
      </c>
      <c r="V2942" s="382">
        <v>0</v>
      </c>
      <c r="W2942" s="382">
        <v>0</v>
      </c>
      <c r="X2942" s="382">
        <v>0.65430752453653229</v>
      </c>
      <c r="Y2942" s="382">
        <v>0</v>
      </c>
      <c r="Z2942" s="382">
        <v>2.158209954201038</v>
      </c>
      <c r="AA2942" s="382">
        <v>0</v>
      </c>
      <c r="AB2942" s="382">
        <v>0.98251972492391104</v>
      </c>
      <c r="AC2942" s="382"/>
      <c r="AD2942" s="382">
        <v>8.4592011250237409</v>
      </c>
      <c r="AE2942" s="382"/>
      <c r="AF2942" s="382">
        <v>25.268669054836039</v>
      </c>
      <c r="AG2942" s="382">
        <v>22.412290633126801</v>
      </c>
      <c r="AH2942" s="382">
        <v>0</v>
      </c>
      <c r="AI2942" s="382">
        <v>895</v>
      </c>
      <c r="AJ2942" s="382">
        <v>78.703910614525114</v>
      </c>
      <c r="AK2942" s="382">
        <v>14.291022753318421</v>
      </c>
    </row>
    <row r="2943" spans="1:37" ht="15.6">
      <c r="A2943" s="382">
        <v>18</v>
      </c>
      <c r="B2943" s="382">
        <v>104</v>
      </c>
      <c r="C2943" s="382">
        <v>2024</v>
      </c>
      <c r="D2943" s="382"/>
      <c r="E2943" s="382">
        <v>99</v>
      </c>
      <c r="F2943" s="382"/>
      <c r="G2943" s="382">
        <v>99</v>
      </c>
      <c r="H2943" s="382">
        <v>2</v>
      </c>
      <c r="I2943" s="382">
        <v>99</v>
      </c>
      <c r="J2943" s="382">
        <v>141</v>
      </c>
      <c r="K2943" s="382">
        <v>99</v>
      </c>
      <c r="L2943" s="382">
        <v>5</v>
      </c>
      <c r="M2943" s="382">
        <v>99</v>
      </c>
      <c r="N2943" s="382">
        <v>99</v>
      </c>
      <c r="O2943" s="382">
        <v>99</v>
      </c>
      <c r="P2943" s="382">
        <v>99</v>
      </c>
      <c r="Q2943" s="382">
        <v>46</v>
      </c>
      <c r="R2943" s="382">
        <v>192</v>
      </c>
      <c r="S2943" s="382">
        <v>5</v>
      </c>
      <c r="T2943" s="382">
        <v>3.59375</v>
      </c>
      <c r="U2943" s="382">
        <v>8.1385416666666686</v>
      </c>
      <c r="V2943" s="382">
        <v>0</v>
      </c>
      <c r="W2943" s="382">
        <v>0</v>
      </c>
      <c r="X2943" s="382">
        <v>1.041666666666667</v>
      </c>
      <c r="Y2943" s="382">
        <v>0</v>
      </c>
      <c r="Z2943" s="382">
        <v>2.3968673040583401</v>
      </c>
      <c r="AA2943" s="382">
        <v>0</v>
      </c>
      <c r="AB2943" s="382">
        <v>1.0466028875206999</v>
      </c>
      <c r="AC2943" s="382"/>
      <c r="AD2943" s="382">
        <v>-10.649698242382035</v>
      </c>
      <c r="AE2943" s="382"/>
      <c r="AF2943" s="382">
        <v>21.006564551422311</v>
      </c>
      <c r="AG2943" s="382">
        <v>20.445118999332713</v>
      </c>
      <c r="AH2943" s="382">
        <v>0.52083333333333348</v>
      </c>
      <c r="AI2943" s="382">
        <v>182</v>
      </c>
      <c r="AJ2943" s="382">
        <v>83.014285714285691</v>
      </c>
      <c r="AK2943" s="382">
        <v>13.991494340019493</v>
      </c>
    </row>
    <row r="2944" spans="1:37" ht="15.6">
      <c r="A2944" s="382">
        <v>18</v>
      </c>
      <c r="B2944" s="382">
        <v>105</v>
      </c>
      <c r="C2944" s="382">
        <v>2024</v>
      </c>
      <c r="D2944" s="382"/>
      <c r="E2944" s="382">
        <v>99</v>
      </c>
      <c r="F2944" s="382"/>
      <c r="G2944" s="382">
        <v>99</v>
      </c>
      <c r="H2944" s="382">
        <v>2</v>
      </c>
      <c r="I2944" s="382">
        <v>99</v>
      </c>
      <c r="J2944" s="382">
        <v>143</v>
      </c>
      <c r="K2944" s="382">
        <v>99</v>
      </c>
      <c r="L2944" s="382">
        <v>5</v>
      </c>
      <c r="M2944" s="382">
        <v>99</v>
      </c>
      <c r="N2944" s="382">
        <v>99</v>
      </c>
      <c r="O2944" s="382">
        <v>99</v>
      </c>
      <c r="P2944" s="382">
        <v>99</v>
      </c>
      <c r="Q2944" s="382">
        <v>1</v>
      </c>
      <c r="R2944" s="382">
        <v>1</v>
      </c>
      <c r="S2944" s="382">
        <v>5</v>
      </c>
      <c r="T2944" s="382">
        <v>5</v>
      </c>
      <c r="U2944" s="382">
        <v>17.5</v>
      </c>
      <c r="V2944" s="382">
        <v>0</v>
      </c>
      <c r="W2944" s="382">
        <v>0</v>
      </c>
      <c r="X2944" s="382">
        <v>100</v>
      </c>
      <c r="Y2944" s="382">
        <v>0</v>
      </c>
      <c r="Z2944" s="382">
        <v>0</v>
      </c>
      <c r="AA2944" s="382">
        <v>0</v>
      </c>
      <c r="AB2944" s="382">
        <v>0</v>
      </c>
      <c r="AC2944" s="382"/>
      <c r="AD2944" s="382"/>
      <c r="AE2944" s="382"/>
      <c r="AF2944" s="382">
        <v>20</v>
      </c>
      <c r="AG2944" s="382">
        <v>27.301092043681752</v>
      </c>
      <c r="AH2944" s="382">
        <v>0</v>
      </c>
      <c r="AI2944" s="382">
        <v>0</v>
      </c>
      <c r="AJ2944" s="382"/>
      <c r="AK2944" s="382"/>
    </row>
    <row r="2945" spans="1:37" ht="15.6">
      <c r="A2945" s="382">
        <v>18</v>
      </c>
      <c r="B2945" s="382">
        <v>106</v>
      </c>
      <c r="C2945" s="382">
        <v>2024</v>
      </c>
      <c r="D2945" s="382"/>
      <c r="E2945" s="382">
        <v>99</v>
      </c>
      <c r="F2945" s="382"/>
      <c r="G2945" s="382">
        <v>99</v>
      </c>
      <c r="H2945" s="382">
        <v>2</v>
      </c>
      <c r="I2945" s="382">
        <v>99</v>
      </c>
      <c r="J2945" s="382">
        <v>147</v>
      </c>
      <c r="K2945" s="382">
        <v>99</v>
      </c>
      <c r="L2945" s="382">
        <v>5</v>
      </c>
      <c r="M2945" s="382">
        <v>99</v>
      </c>
      <c r="N2945" s="382">
        <v>99</v>
      </c>
      <c r="O2945" s="382">
        <v>99</v>
      </c>
      <c r="P2945" s="382">
        <v>99</v>
      </c>
      <c r="Q2945" s="382">
        <v>4</v>
      </c>
      <c r="R2945" s="382">
        <v>15</v>
      </c>
      <c r="S2945" s="382">
        <v>5</v>
      </c>
      <c r="T2945" s="382">
        <v>4.2666666666666657</v>
      </c>
      <c r="U2945" s="382">
        <v>9.2666666666666693</v>
      </c>
      <c r="V2945" s="382">
        <v>0</v>
      </c>
      <c r="W2945" s="382">
        <v>0</v>
      </c>
      <c r="X2945" s="382">
        <v>0</v>
      </c>
      <c r="Y2945" s="382">
        <v>0</v>
      </c>
      <c r="Z2945" s="382">
        <v>2.3299976156401705</v>
      </c>
      <c r="AA2945" s="382">
        <v>0</v>
      </c>
      <c r="AB2945" s="382">
        <v>1.0624918300339488</v>
      </c>
      <c r="AC2945" s="382"/>
      <c r="AD2945" s="382">
        <v>67.144123394934383</v>
      </c>
      <c r="AE2945" s="382"/>
      <c r="AF2945" s="382">
        <v>17.857142857142861</v>
      </c>
      <c r="AG2945" s="382">
        <v>17.275664926671638</v>
      </c>
      <c r="AH2945" s="382">
        <v>0</v>
      </c>
      <c r="AI2945" s="382">
        <v>15</v>
      </c>
      <c r="AJ2945" s="382">
        <v>86.92</v>
      </c>
      <c r="AK2945" s="382">
        <v>13.910159846819761</v>
      </c>
    </row>
    <row r="2946" spans="1:37" ht="15.6">
      <c r="A2946" s="382">
        <v>18</v>
      </c>
      <c r="B2946" s="382">
        <v>107</v>
      </c>
      <c r="C2946" s="382">
        <v>2024</v>
      </c>
      <c r="D2946" s="382"/>
      <c r="E2946" s="382">
        <v>99</v>
      </c>
      <c r="F2946" s="382"/>
      <c r="G2946" s="382">
        <v>99</v>
      </c>
      <c r="H2946" s="382">
        <v>1</v>
      </c>
      <c r="I2946" s="382">
        <v>99</v>
      </c>
      <c r="J2946" s="382">
        <v>155</v>
      </c>
      <c r="K2946" s="382">
        <v>99</v>
      </c>
      <c r="L2946" s="382">
        <v>5</v>
      </c>
      <c r="M2946" s="382">
        <v>99</v>
      </c>
      <c r="N2946" s="382">
        <v>99</v>
      </c>
      <c r="O2946" s="382">
        <v>99</v>
      </c>
      <c r="P2946" s="382">
        <v>99</v>
      </c>
      <c r="Q2946" s="382">
        <v>29</v>
      </c>
      <c r="R2946" s="382">
        <v>217</v>
      </c>
      <c r="S2946" s="382">
        <v>5</v>
      </c>
      <c r="T2946" s="382">
        <v>4.0046082949308763</v>
      </c>
      <c r="U2946" s="382">
        <v>9.3562211981566854</v>
      </c>
      <c r="V2946" s="382">
        <v>0</v>
      </c>
      <c r="W2946" s="382">
        <v>0</v>
      </c>
      <c r="X2946" s="382">
        <v>0.92165898617511521</v>
      </c>
      <c r="Y2946" s="382">
        <v>0</v>
      </c>
      <c r="Z2946" s="382">
        <v>1.8031642711797899</v>
      </c>
      <c r="AA2946" s="382">
        <v>0</v>
      </c>
      <c r="AB2946" s="382">
        <v>1.1379409647226291</v>
      </c>
      <c r="AC2946" s="382"/>
      <c r="AD2946" s="382">
        <v>1.0653925876349022</v>
      </c>
      <c r="AE2946" s="382"/>
      <c r="AF2946" s="382">
        <v>18.358714043993235</v>
      </c>
      <c r="AG2946" s="382">
        <v>16.530560734727775</v>
      </c>
      <c r="AH2946" s="382">
        <v>0</v>
      </c>
      <c r="AI2946" s="382">
        <v>209</v>
      </c>
      <c r="AJ2946" s="382">
        <v>87.496650717703318</v>
      </c>
      <c r="AK2946" s="382">
        <v>13.944601248831882</v>
      </c>
    </row>
    <row r="2947" spans="1:37" ht="15.6">
      <c r="A2947" s="382">
        <v>18</v>
      </c>
      <c r="B2947" s="382">
        <v>108</v>
      </c>
      <c r="C2947" s="382">
        <v>2024</v>
      </c>
      <c r="D2947" s="382"/>
      <c r="E2947" s="382">
        <v>99</v>
      </c>
      <c r="F2947" s="382"/>
      <c r="G2947" s="382">
        <v>99</v>
      </c>
      <c r="H2947" s="382">
        <v>2</v>
      </c>
      <c r="I2947" s="382">
        <v>99</v>
      </c>
      <c r="J2947" s="382">
        <v>160</v>
      </c>
      <c r="K2947" s="382">
        <v>99</v>
      </c>
      <c r="L2947" s="382">
        <v>5</v>
      </c>
      <c r="M2947" s="382">
        <v>99</v>
      </c>
      <c r="N2947" s="382">
        <v>99</v>
      </c>
      <c r="O2947" s="382">
        <v>99</v>
      </c>
      <c r="P2947" s="382">
        <v>99</v>
      </c>
      <c r="Q2947" s="382">
        <v>12</v>
      </c>
      <c r="R2947" s="382">
        <v>53</v>
      </c>
      <c r="S2947" s="382">
        <v>5</v>
      </c>
      <c r="T2947" s="382">
        <v>3.2075471698113205</v>
      </c>
      <c r="U2947" s="382">
        <v>8.4735849056603758</v>
      </c>
      <c r="V2947" s="382">
        <v>0</v>
      </c>
      <c r="W2947" s="382">
        <v>0</v>
      </c>
      <c r="X2947" s="382">
        <v>1.886792452830188</v>
      </c>
      <c r="Y2947" s="382">
        <v>0</v>
      </c>
      <c r="Z2947" s="382">
        <v>2.1131351065750827</v>
      </c>
      <c r="AA2947" s="382">
        <v>0</v>
      </c>
      <c r="AB2947" s="382">
        <v>1.0344717103300216</v>
      </c>
      <c r="AC2947" s="382"/>
      <c r="AD2947" s="382">
        <v>-8.0352893853681095</v>
      </c>
      <c r="AE2947" s="382"/>
      <c r="AF2947" s="382">
        <v>20.542635658914737</v>
      </c>
      <c r="AG2947" s="382">
        <v>19.902503877686684</v>
      </c>
      <c r="AH2947" s="382">
        <v>15.094339622641504</v>
      </c>
      <c r="AI2947" s="382">
        <v>50</v>
      </c>
      <c r="AJ2947" s="382">
        <v>84.001999999999995</v>
      </c>
      <c r="AK2947" s="382">
        <v>13.937539053785988</v>
      </c>
    </row>
    <row r="2948" spans="1:37" ht="15.6">
      <c r="A2948" s="382">
        <v>18</v>
      </c>
      <c r="B2948" s="382">
        <v>109</v>
      </c>
      <c r="C2948" s="382">
        <v>2024</v>
      </c>
      <c r="D2948" s="382"/>
      <c r="E2948" s="382">
        <v>99</v>
      </c>
      <c r="F2948" s="382"/>
      <c r="G2948" s="382">
        <v>99</v>
      </c>
      <c r="H2948" s="382">
        <v>1</v>
      </c>
      <c r="I2948" s="382">
        <v>99</v>
      </c>
      <c r="J2948" s="382">
        <v>171</v>
      </c>
      <c r="K2948" s="382">
        <v>99</v>
      </c>
      <c r="L2948" s="382">
        <v>5</v>
      </c>
      <c r="M2948" s="382">
        <v>99</v>
      </c>
      <c r="N2948" s="382">
        <v>99</v>
      </c>
      <c r="O2948" s="382">
        <v>99</v>
      </c>
      <c r="P2948" s="382">
        <v>99</v>
      </c>
      <c r="Q2948" s="382"/>
      <c r="R2948" s="382">
        <v>0</v>
      </c>
      <c r="S2948" s="382"/>
      <c r="T2948" s="382"/>
      <c r="U2948" s="382"/>
      <c r="V2948" s="382"/>
      <c r="W2948" s="382"/>
      <c r="X2948" s="382"/>
      <c r="Y2948" s="382"/>
      <c r="Z2948" s="382"/>
      <c r="AA2948" s="382"/>
      <c r="AB2948" s="382"/>
      <c r="AC2948" s="382"/>
      <c r="AD2948" s="382"/>
      <c r="AE2948" s="382"/>
      <c r="AF2948" s="382"/>
      <c r="AG2948" s="382"/>
      <c r="AH2948" s="382"/>
      <c r="AI2948" s="382"/>
      <c r="AJ2948" s="382"/>
      <c r="AK2948" s="382"/>
    </row>
    <row r="2949" spans="1:37" ht="15.6">
      <c r="A2949" s="382">
        <v>18</v>
      </c>
      <c r="B2949" s="382">
        <v>110</v>
      </c>
      <c r="C2949" s="382">
        <v>2024</v>
      </c>
      <c r="D2949" s="382"/>
      <c r="E2949" s="382">
        <v>99</v>
      </c>
      <c r="F2949" s="382"/>
      <c r="G2949" s="382">
        <v>99</v>
      </c>
      <c r="H2949" s="382">
        <v>2</v>
      </c>
      <c r="I2949" s="382">
        <v>99</v>
      </c>
      <c r="J2949" s="382">
        <v>175</v>
      </c>
      <c r="K2949" s="382">
        <v>99</v>
      </c>
      <c r="L2949" s="382">
        <v>5</v>
      </c>
      <c r="M2949" s="382">
        <v>99</v>
      </c>
      <c r="N2949" s="382">
        <v>99</v>
      </c>
      <c r="O2949" s="382">
        <v>99</v>
      </c>
      <c r="P2949" s="382">
        <v>99</v>
      </c>
      <c r="Q2949" s="382">
        <v>23</v>
      </c>
      <c r="R2949" s="382">
        <v>597</v>
      </c>
      <c r="S2949" s="382">
        <v>5</v>
      </c>
      <c r="T2949" s="382">
        <v>4.5410385259631489</v>
      </c>
      <c r="U2949" s="382">
        <v>6.9747068676716903</v>
      </c>
      <c r="V2949" s="382">
        <v>0</v>
      </c>
      <c r="W2949" s="382">
        <v>0</v>
      </c>
      <c r="X2949" s="382">
        <v>1.0050251256281406</v>
      </c>
      <c r="Y2949" s="382">
        <v>0</v>
      </c>
      <c r="Z2949" s="382">
        <v>2.4631379782034379</v>
      </c>
      <c r="AA2949" s="382">
        <v>0</v>
      </c>
      <c r="AB2949" s="382">
        <v>1.0737031491301969</v>
      </c>
      <c r="AC2949" s="382"/>
      <c r="AD2949" s="382">
        <v>-33.513157538133541</v>
      </c>
      <c r="AE2949" s="382"/>
      <c r="AF2949" s="382">
        <v>40.094022834116849</v>
      </c>
      <c r="AG2949" s="382">
        <v>36.357682971552315</v>
      </c>
      <c r="AH2949" s="382">
        <v>0</v>
      </c>
      <c r="AI2949" s="382">
        <v>155</v>
      </c>
      <c r="AJ2949" s="382">
        <v>84.594193548387153</v>
      </c>
      <c r="AK2949" s="382">
        <v>13.974378457998091</v>
      </c>
    </row>
    <row r="2950" spans="1:37" ht="15.6">
      <c r="A2950" s="382">
        <v>18</v>
      </c>
      <c r="B2950" s="382">
        <v>111</v>
      </c>
      <c r="C2950" s="382">
        <v>2024</v>
      </c>
      <c r="D2950" s="382"/>
      <c r="E2950" s="382">
        <v>99</v>
      </c>
      <c r="F2950" s="382"/>
      <c r="G2950" s="382">
        <v>99</v>
      </c>
      <c r="H2950" s="382">
        <v>2</v>
      </c>
      <c r="I2950" s="382">
        <v>99</v>
      </c>
      <c r="J2950" s="382">
        <v>177</v>
      </c>
      <c r="K2950" s="382">
        <v>99</v>
      </c>
      <c r="L2950" s="382">
        <v>5</v>
      </c>
      <c r="M2950" s="382">
        <v>99</v>
      </c>
      <c r="N2950" s="382">
        <v>99</v>
      </c>
      <c r="O2950" s="382">
        <v>99</v>
      </c>
      <c r="P2950" s="382">
        <v>99</v>
      </c>
      <c r="Q2950" s="382">
        <v>25</v>
      </c>
      <c r="R2950" s="382">
        <v>113</v>
      </c>
      <c r="S2950" s="382">
        <v>5</v>
      </c>
      <c r="T2950" s="382">
        <v>3.8761061946902657</v>
      </c>
      <c r="U2950" s="382">
        <v>10.98230088495575</v>
      </c>
      <c r="V2950" s="382">
        <v>0</v>
      </c>
      <c r="W2950" s="382">
        <v>0</v>
      </c>
      <c r="X2950" s="382">
        <v>10.619469026548671</v>
      </c>
      <c r="Y2950" s="382">
        <v>0</v>
      </c>
      <c r="Z2950" s="382">
        <v>3.40538953598104</v>
      </c>
      <c r="AA2950" s="382">
        <v>0</v>
      </c>
      <c r="AB2950" s="382">
        <v>1.0055839087675607</v>
      </c>
      <c r="AC2950" s="382"/>
      <c r="AD2950" s="382">
        <v>43.351557058284847</v>
      </c>
      <c r="AE2950" s="382"/>
      <c r="AF2950" s="382">
        <v>14.524421593830336</v>
      </c>
      <c r="AG2950" s="382">
        <v>13.699386232172037</v>
      </c>
      <c r="AH2950" s="382">
        <v>4.4247787610619476</v>
      </c>
      <c r="AI2950" s="382">
        <v>109</v>
      </c>
      <c r="AJ2950" s="382">
        <v>90.961467889908249</v>
      </c>
      <c r="AK2950" s="382">
        <v>14.311563123410687</v>
      </c>
    </row>
    <row r="2951" spans="1:37" ht="15.6">
      <c r="A2951" s="382">
        <v>18</v>
      </c>
      <c r="B2951" s="382">
        <v>112</v>
      </c>
      <c r="C2951" s="382">
        <v>2024</v>
      </c>
      <c r="D2951" s="382"/>
      <c r="E2951" s="382">
        <v>99</v>
      </c>
      <c r="F2951" s="382"/>
      <c r="G2951" s="382">
        <v>99</v>
      </c>
      <c r="H2951" s="382">
        <v>2</v>
      </c>
      <c r="I2951" s="382">
        <v>99</v>
      </c>
      <c r="J2951" s="382">
        <v>178</v>
      </c>
      <c r="K2951" s="382">
        <v>99</v>
      </c>
      <c r="L2951" s="382">
        <v>5</v>
      </c>
      <c r="M2951" s="382">
        <v>99</v>
      </c>
      <c r="N2951" s="382">
        <v>99</v>
      </c>
      <c r="O2951" s="382">
        <v>99</v>
      </c>
      <c r="P2951" s="382">
        <v>99</v>
      </c>
      <c r="Q2951" s="382">
        <v>12</v>
      </c>
      <c r="R2951" s="382">
        <v>123</v>
      </c>
      <c r="S2951" s="382">
        <v>5</v>
      </c>
      <c r="T2951" s="382">
        <v>3.9186991869918706</v>
      </c>
      <c r="U2951" s="382">
        <v>7.5975609756097571</v>
      </c>
      <c r="V2951" s="382">
        <v>0</v>
      </c>
      <c r="W2951" s="382">
        <v>0</v>
      </c>
      <c r="X2951" s="382">
        <v>0</v>
      </c>
      <c r="Y2951" s="382">
        <v>0</v>
      </c>
      <c r="Z2951" s="382">
        <v>1.9413122464332984</v>
      </c>
      <c r="AA2951" s="382">
        <v>0</v>
      </c>
      <c r="AB2951" s="382">
        <v>1.4848475651141286</v>
      </c>
      <c r="AC2951" s="382"/>
      <c r="AD2951" s="382">
        <v>-28.747212889660641</v>
      </c>
      <c r="AE2951" s="382"/>
      <c r="AF2951" s="382">
        <v>34.453781512605048</v>
      </c>
      <c r="AG2951" s="382">
        <v>31.52834008097167</v>
      </c>
      <c r="AH2951" s="382">
        <v>9.7560975609756095</v>
      </c>
      <c r="AI2951" s="382">
        <v>119</v>
      </c>
      <c r="AJ2951" s="382">
        <v>82.943697478991581</v>
      </c>
      <c r="AK2951" s="382">
        <v>13.033402473817022</v>
      </c>
    </row>
    <row r="2952" spans="1:37" ht="15.6">
      <c r="A2952" s="382">
        <v>18</v>
      </c>
      <c r="B2952" s="382">
        <v>113</v>
      </c>
      <c r="C2952" s="382">
        <v>2024</v>
      </c>
      <c r="D2952" s="382"/>
      <c r="E2952" s="382">
        <v>99</v>
      </c>
      <c r="F2952" s="382"/>
      <c r="G2952" s="382">
        <v>99</v>
      </c>
      <c r="H2952" s="382">
        <v>2</v>
      </c>
      <c r="I2952" s="382">
        <v>99</v>
      </c>
      <c r="J2952" s="382">
        <v>181</v>
      </c>
      <c r="K2952" s="382">
        <v>99</v>
      </c>
      <c r="L2952" s="382">
        <v>5</v>
      </c>
      <c r="M2952" s="382">
        <v>99</v>
      </c>
      <c r="N2952" s="382">
        <v>99</v>
      </c>
      <c r="O2952" s="382">
        <v>99</v>
      </c>
      <c r="P2952" s="382">
        <v>99</v>
      </c>
      <c r="Q2952" s="382">
        <v>8</v>
      </c>
      <c r="R2952" s="382">
        <v>80</v>
      </c>
      <c r="S2952" s="382">
        <v>5</v>
      </c>
      <c r="T2952" s="382">
        <v>2.6875</v>
      </c>
      <c r="U2952" s="382">
        <v>6.9087499999999986</v>
      </c>
      <c r="V2952" s="382">
        <v>0</v>
      </c>
      <c r="W2952" s="382">
        <v>0</v>
      </c>
      <c r="X2952" s="382">
        <v>0</v>
      </c>
      <c r="Y2952" s="382">
        <v>0</v>
      </c>
      <c r="Z2952" s="382">
        <v>1.8327024956331619</v>
      </c>
      <c r="AA2952" s="382">
        <v>0</v>
      </c>
      <c r="AB2952" s="382">
        <v>1.0073945354229399</v>
      </c>
      <c r="AC2952" s="382"/>
      <c r="AD2952" s="382">
        <v>8.8142981824654711</v>
      </c>
      <c r="AE2952" s="382"/>
      <c r="AF2952" s="382">
        <v>24.024024024024015</v>
      </c>
      <c r="AG2952" s="382">
        <v>20.435554240922873</v>
      </c>
      <c r="AH2952" s="382">
        <v>1.25</v>
      </c>
      <c r="AI2952" s="382">
        <v>48</v>
      </c>
      <c r="AJ2952">
        <v>80.537499999999994</v>
      </c>
      <c r="AK2952">
        <v>14.295431783728301</v>
      </c>
    </row>
    <row r="2953" spans="1:37" ht="15.6">
      <c r="A2953" s="382">
        <v>18</v>
      </c>
      <c r="B2953" s="382">
        <v>114</v>
      </c>
      <c r="C2953" s="382">
        <v>2024</v>
      </c>
      <c r="D2953" s="382"/>
      <c r="E2953" s="382">
        <v>99</v>
      </c>
      <c r="F2953" s="382"/>
      <c r="G2953" s="382">
        <v>99</v>
      </c>
      <c r="H2953" s="382">
        <v>1</v>
      </c>
      <c r="I2953" s="382">
        <v>99</v>
      </c>
      <c r="J2953" s="382">
        <v>262</v>
      </c>
      <c r="K2953" s="382">
        <v>99</v>
      </c>
      <c r="L2953" s="382">
        <v>5</v>
      </c>
      <c r="M2953" s="382">
        <v>99</v>
      </c>
      <c r="N2953" s="382">
        <v>99</v>
      </c>
      <c r="O2953" s="382">
        <v>99</v>
      </c>
      <c r="P2953" s="382">
        <v>99</v>
      </c>
      <c r="Q2953" s="382"/>
      <c r="R2953" s="382">
        <v>0</v>
      </c>
      <c r="S2953" s="382"/>
      <c r="T2953" s="382"/>
      <c r="U2953" s="382"/>
      <c r="V2953" s="382"/>
      <c r="W2953" s="382"/>
      <c r="X2953" s="382"/>
      <c r="Y2953" s="382"/>
      <c r="Z2953" s="382"/>
      <c r="AA2953" s="382"/>
      <c r="AB2953" s="382"/>
      <c r="AC2953" s="382"/>
      <c r="AD2953" s="382"/>
      <c r="AE2953" s="382"/>
      <c r="AF2953" s="382"/>
      <c r="AG2953" s="382"/>
      <c r="AH2953" s="382"/>
      <c r="AI2953" s="382"/>
    </row>
    <row r="2954" spans="1:37" ht="15.6">
      <c r="A2954" s="382">
        <v>18</v>
      </c>
      <c r="B2954" s="382">
        <v>115</v>
      </c>
      <c r="C2954" s="382">
        <v>2024</v>
      </c>
      <c r="D2954" s="382"/>
      <c r="E2954" s="382">
        <v>99</v>
      </c>
      <c r="F2954" s="382"/>
      <c r="G2954" s="382">
        <v>99</v>
      </c>
      <c r="H2954" s="382">
        <v>1</v>
      </c>
      <c r="I2954" s="382">
        <v>99</v>
      </c>
      <c r="J2954" s="382">
        <v>309</v>
      </c>
      <c r="K2954" s="382">
        <v>99</v>
      </c>
      <c r="L2954" s="382">
        <v>5</v>
      </c>
      <c r="M2954" s="382">
        <v>99</v>
      </c>
      <c r="N2954" s="382">
        <v>99</v>
      </c>
      <c r="O2954" s="382">
        <v>99</v>
      </c>
      <c r="P2954" s="382">
        <v>99</v>
      </c>
      <c r="Q2954" s="382">
        <v>33</v>
      </c>
      <c r="R2954" s="382">
        <v>152</v>
      </c>
      <c r="S2954" s="382">
        <v>5</v>
      </c>
      <c r="T2954" s="382">
        <v>4.3157894736842097</v>
      </c>
      <c r="U2954" s="382">
        <v>7.4105263157894719</v>
      </c>
      <c r="V2954" s="382">
        <v>0</v>
      </c>
      <c r="W2954" s="382">
        <v>0</v>
      </c>
      <c r="X2954" s="382">
        <v>1.3157894736842111</v>
      </c>
      <c r="Y2954" s="382">
        <v>0</v>
      </c>
      <c r="Z2954" s="382">
        <v>2.2226453506060526</v>
      </c>
      <c r="AA2954" s="382">
        <v>0</v>
      </c>
      <c r="AB2954" s="382">
        <v>1.2323546814703248</v>
      </c>
      <c r="AC2954" s="382"/>
      <c r="AD2954" s="382">
        <v>29.830031571977759</v>
      </c>
      <c r="AE2954" s="382"/>
      <c r="AF2954" s="382">
        <v>17.05948372615039</v>
      </c>
      <c r="AG2954" s="382">
        <v>14.72784090166185</v>
      </c>
      <c r="AH2954" s="382">
        <v>0</v>
      </c>
      <c r="AI2954" s="382">
        <v>152</v>
      </c>
      <c r="AJ2954">
        <v>80.45789473684215</v>
      </c>
      <c r="AK2954">
        <v>13.917611141043652</v>
      </c>
    </row>
    <row r="2955" spans="1:37" ht="15.6">
      <c r="A2955" s="382">
        <v>18</v>
      </c>
      <c r="B2955" s="382">
        <v>116</v>
      </c>
      <c r="C2955" s="382">
        <v>2024</v>
      </c>
      <c r="D2955" s="382"/>
      <c r="E2955" s="382">
        <v>99</v>
      </c>
      <c r="F2955" s="382"/>
      <c r="G2955" s="382">
        <v>99</v>
      </c>
      <c r="H2955" s="382">
        <v>2</v>
      </c>
      <c r="I2955" s="382">
        <v>99</v>
      </c>
      <c r="J2955" s="382">
        <v>470</v>
      </c>
      <c r="K2955" s="382">
        <v>99</v>
      </c>
      <c r="L2955" s="382">
        <v>5</v>
      </c>
      <c r="M2955" s="382">
        <v>99</v>
      </c>
      <c r="N2955" s="382">
        <v>99</v>
      </c>
      <c r="O2955" s="382">
        <v>99</v>
      </c>
      <c r="P2955" s="382">
        <v>99</v>
      </c>
      <c r="Q2955" s="382">
        <v>12</v>
      </c>
      <c r="R2955" s="382">
        <v>186</v>
      </c>
      <c r="S2955" s="382">
        <v>5</v>
      </c>
      <c r="T2955" s="382">
        <v>4.736559139784946</v>
      </c>
      <c r="U2955" s="382">
        <v>5.3451612903225802</v>
      </c>
      <c r="V2955" s="382">
        <v>0</v>
      </c>
      <c r="W2955" s="382">
        <v>0</v>
      </c>
      <c r="X2955" s="382">
        <v>0</v>
      </c>
      <c r="Y2955" s="382">
        <v>0</v>
      </c>
      <c r="Z2955" s="382">
        <v>1.7504847948486129</v>
      </c>
      <c r="AA2955" s="382">
        <v>0</v>
      </c>
      <c r="AB2955" s="382">
        <v>0.57777566547992254</v>
      </c>
      <c r="AC2955" s="382"/>
      <c r="AD2955" s="382">
        <v>3.6747681517893218</v>
      </c>
      <c r="AE2955" s="382"/>
      <c r="AF2955" s="382">
        <v>24.603174603174608</v>
      </c>
      <c r="AG2955" s="382">
        <v>21.303220553258058</v>
      </c>
      <c r="AH2955" s="382">
        <v>6.4516129032258052</v>
      </c>
      <c r="AI2955" s="382">
        <v>186</v>
      </c>
      <c r="AJ2955">
        <v>73.966129032258067</v>
      </c>
      <c r="AK2955">
        <v>12.788434394315436</v>
      </c>
    </row>
    <row r="2956" spans="1:37" ht="15.6">
      <c r="A2956" s="382">
        <v>18</v>
      </c>
      <c r="B2956" s="382">
        <v>117</v>
      </c>
      <c r="C2956" s="382">
        <v>2024</v>
      </c>
      <c r="D2956" s="382"/>
      <c r="E2956" s="382">
        <v>99</v>
      </c>
      <c r="F2956" s="382"/>
      <c r="G2956" s="382">
        <v>99</v>
      </c>
      <c r="H2956" s="382">
        <v>2</v>
      </c>
      <c r="I2956" s="382">
        <v>99</v>
      </c>
      <c r="J2956" s="382">
        <v>629</v>
      </c>
      <c r="K2956" s="382">
        <v>99</v>
      </c>
      <c r="L2956" s="382">
        <v>5</v>
      </c>
      <c r="M2956" s="382">
        <v>99</v>
      </c>
      <c r="N2956" s="382">
        <v>99</v>
      </c>
      <c r="O2956" s="382">
        <v>99</v>
      </c>
      <c r="P2956" s="382">
        <v>99</v>
      </c>
      <c r="Q2956" s="382">
        <v>3</v>
      </c>
      <c r="R2956" s="382">
        <v>8</v>
      </c>
      <c r="S2956" s="382">
        <v>5</v>
      </c>
      <c r="T2956" s="382">
        <v>3</v>
      </c>
      <c r="U2956" s="382">
        <v>11.7875</v>
      </c>
      <c r="V2956" s="382">
        <v>0</v>
      </c>
      <c r="W2956" s="382">
        <v>0</v>
      </c>
      <c r="X2956" s="382">
        <v>0</v>
      </c>
      <c r="Y2956" s="382">
        <v>0</v>
      </c>
      <c r="Z2956" s="382">
        <v>1.352255060999962</v>
      </c>
      <c r="AA2956" s="382">
        <v>0</v>
      </c>
      <c r="AB2956" s="382">
        <v>0.8660254037844386</v>
      </c>
      <c r="AC2956" s="382"/>
      <c r="AD2956" s="382">
        <v>-36.291062460382427</v>
      </c>
      <c r="AE2956" s="382"/>
      <c r="AF2956" s="382">
        <v>18.181818181818183</v>
      </c>
      <c r="AG2956" s="382">
        <v>18.706605832176152</v>
      </c>
      <c r="AH2956" s="382">
        <v>0</v>
      </c>
      <c r="AI2956" s="382"/>
    </row>
    <row r="2957" spans="1:37" ht="15.6">
      <c r="A2957" s="382">
        <v>18</v>
      </c>
      <c r="B2957" s="382">
        <v>118</v>
      </c>
      <c r="C2957" s="382">
        <v>2024</v>
      </c>
      <c r="D2957" s="382"/>
      <c r="E2957" s="382">
        <v>99</v>
      </c>
      <c r="F2957" s="382"/>
      <c r="G2957" s="382">
        <v>99</v>
      </c>
      <c r="H2957" s="382">
        <v>1</v>
      </c>
      <c r="I2957" s="382">
        <v>99</v>
      </c>
      <c r="J2957" s="382">
        <v>643</v>
      </c>
      <c r="K2957" s="382">
        <v>99</v>
      </c>
      <c r="L2957" s="382">
        <v>5</v>
      </c>
      <c r="M2957" s="382">
        <v>99</v>
      </c>
      <c r="N2957" s="382">
        <v>99</v>
      </c>
      <c r="O2957" s="382">
        <v>99</v>
      </c>
      <c r="P2957" s="382">
        <v>99</v>
      </c>
      <c r="Q2957" s="382">
        <v>17</v>
      </c>
      <c r="R2957" s="382">
        <v>205</v>
      </c>
      <c r="S2957" s="382">
        <v>5</v>
      </c>
      <c r="T2957" s="382">
        <v>4.717073170731708</v>
      </c>
      <c r="U2957" s="382">
        <v>6.7634146341463426</v>
      </c>
      <c r="V2957" s="382">
        <v>0</v>
      </c>
      <c r="W2957" s="382">
        <v>0</v>
      </c>
      <c r="X2957" s="382">
        <v>0</v>
      </c>
      <c r="Y2957" s="382">
        <v>0</v>
      </c>
      <c r="Z2957" s="382">
        <v>2.2584860132356281</v>
      </c>
      <c r="AA2957" s="382">
        <v>0</v>
      </c>
      <c r="AB2957" s="382">
        <v>1.0582780396853149</v>
      </c>
      <c r="AC2957" s="382"/>
      <c r="AD2957" s="382">
        <v>-35.782052193496526</v>
      </c>
      <c r="AE2957" s="382"/>
      <c r="AF2957" s="382">
        <v>40.117416829745594</v>
      </c>
      <c r="AG2957" s="382">
        <v>34.774648240575857</v>
      </c>
      <c r="AH2957" s="382">
        <v>0</v>
      </c>
      <c r="AI2957" s="382">
        <v>53</v>
      </c>
      <c r="AJ2957">
        <v>87.847169811320782</v>
      </c>
      <c r="AK2957">
        <v>13.340910630770882</v>
      </c>
    </row>
    <row r="2958" spans="1:37" ht="15.6">
      <c r="A2958" s="382">
        <v>18</v>
      </c>
      <c r="B2958" s="382">
        <v>119</v>
      </c>
      <c r="C2958" s="382">
        <v>2024</v>
      </c>
      <c r="D2958" s="382"/>
      <c r="E2958" s="382">
        <v>99</v>
      </c>
      <c r="F2958" s="382"/>
      <c r="G2958" s="382">
        <v>99</v>
      </c>
      <c r="H2958" s="382">
        <v>2</v>
      </c>
      <c r="I2958" s="382">
        <v>99</v>
      </c>
      <c r="J2958" s="382">
        <v>704</v>
      </c>
      <c r="K2958" s="382">
        <v>99</v>
      </c>
      <c r="L2958" s="382">
        <v>5</v>
      </c>
      <c r="M2958" s="382">
        <v>99</v>
      </c>
      <c r="N2958" s="382">
        <v>99</v>
      </c>
      <c r="O2958" s="382">
        <v>99</v>
      </c>
      <c r="P2958" s="382">
        <v>99</v>
      </c>
      <c r="Q2958" s="382"/>
      <c r="R2958" s="382">
        <v>0</v>
      </c>
      <c r="S2958" s="382"/>
      <c r="T2958" s="382"/>
      <c r="U2958" s="382"/>
      <c r="V2958" s="382"/>
      <c r="W2958" s="382"/>
      <c r="X2958" s="382"/>
      <c r="Y2958" s="382"/>
      <c r="Z2958" s="382"/>
      <c r="AA2958" s="382"/>
      <c r="AB2958" s="382"/>
      <c r="AC2958" s="382"/>
      <c r="AD2958" s="382"/>
      <c r="AE2958" s="382"/>
      <c r="AF2958" s="382"/>
      <c r="AG2958" s="382"/>
      <c r="AH2958" s="382"/>
      <c r="AI2958" s="382"/>
    </row>
    <row r="2959" spans="1:37" ht="15.6">
      <c r="A2959" s="382">
        <v>18</v>
      </c>
      <c r="B2959" s="382">
        <v>120</v>
      </c>
      <c r="C2959" s="382">
        <v>2024</v>
      </c>
      <c r="D2959" s="382"/>
      <c r="E2959" s="382">
        <v>99</v>
      </c>
      <c r="F2959" s="382"/>
      <c r="G2959" s="382">
        <v>99</v>
      </c>
      <c r="H2959" s="382">
        <v>1</v>
      </c>
      <c r="I2959" s="382">
        <v>99</v>
      </c>
      <c r="J2959" s="382">
        <v>802</v>
      </c>
      <c r="K2959" s="382">
        <v>99</v>
      </c>
      <c r="L2959" s="382">
        <v>5</v>
      </c>
      <c r="M2959" s="382">
        <v>99</v>
      </c>
      <c r="N2959" s="382">
        <v>99</v>
      </c>
      <c r="O2959" s="382">
        <v>99</v>
      </c>
      <c r="P2959" s="382">
        <v>99</v>
      </c>
      <c r="Q2959" s="382"/>
      <c r="R2959" s="382">
        <v>0</v>
      </c>
      <c r="S2959" s="382"/>
      <c r="T2959" s="382"/>
      <c r="U2959" s="382"/>
      <c r="V2959" s="382"/>
      <c r="W2959" s="382"/>
      <c r="X2959" s="382"/>
      <c r="Y2959" s="382"/>
      <c r="Z2959" s="382"/>
      <c r="AA2959" s="382"/>
      <c r="AB2959" s="382"/>
      <c r="AC2959" s="382"/>
      <c r="AD2959" s="382"/>
      <c r="AE2959" s="382"/>
      <c r="AF2959" s="382"/>
      <c r="AG2959" s="382"/>
      <c r="AH2959" s="382"/>
      <c r="AI2959" s="382"/>
    </row>
    <row r="2960" spans="1:37" ht="15.6">
      <c r="A2960" s="382">
        <v>18</v>
      </c>
      <c r="B2960" s="382">
        <v>121</v>
      </c>
      <c r="C2960" s="382">
        <v>2024</v>
      </c>
      <c r="D2960" s="382"/>
      <c r="E2960" s="382">
        <v>99</v>
      </c>
      <c r="F2960" s="382"/>
      <c r="G2960" s="382">
        <v>99</v>
      </c>
      <c r="H2960" s="382">
        <v>1</v>
      </c>
      <c r="I2960" s="382">
        <v>99</v>
      </c>
      <c r="J2960" s="382">
        <v>103</v>
      </c>
      <c r="K2960" s="382">
        <v>99</v>
      </c>
      <c r="L2960" s="382">
        <v>6</v>
      </c>
      <c r="M2960" s="382">
        <v>99</v>
      </c>
      <c r="N2960" s="382">
        <v>99</v>
      </c>
      <c r="O2960" s="382">
        <v>99</v>
      </c>
      <c r="P2960" s="382">
        <v>99</v>
      </c>
      <c r="Q2960" s="382"/>
      <c r="R2960" s="382">
        <v>0</v>
      </c>
      <c r="S2960" s="382"/>
      <c r="T2960" s="382"/>
      <c r="U2960" s="382"/>
      <c r="V2960" s="382"/>
      <c r="W2960" s="382"/>
      <c r="X2960" s="382"/>
      <c r="Y2960" s="382"/>
      <c r="Z2960" s="382"/>
      <c r="AA2960" s="382"/>
      <c r="AB2960" s="382"/>
      <c r="AC2960" s="382"/>
      <c r="AD2960" s="382"/>
      <c r="AE2960" s="382"/>
      <c r="AF2960" s="382"/>
      <c r="AG2960" s="382"/>
      <c r="AH2960" s="382"/>
      <c r="AI2960" s="382"/>
    </row>
    <row r="2961" spans="1:37" ht="15.6">
      <c r="A2961" s="382">
        <v>18</v>
      </c>
      <c r="B2961" s="382">
        <v>122</v>
      </c>
      <c r="C2961" s="382">
        <v>2024</v>
      </c>
      <c r="D2961" s="382"/>
      <c r="E2961" s="382">
        <v>99</v>
      </c>
      <c r="F2961" s="382"/>
      <c r="G2961" s="382">
        <v>99</v>
      </c>
      <c r="H2961" s="382">
        <v>2</v>
      </c>
      <c r="I2961" s="382">
        <v>99</v>
      </c>
      <c r="J2961" s="382">
        <v>106</v>
      </c>
      <c r="K2961" s="382">
        <v>99</v>
      </c>
      <c r="L2961" s="382">
        <v>6</v>
      </c>
      <c r="M2961" s="382">
        <v>99</v>
      </c>
      <c r="N2961" s="382">
        <v>99</v>
      </c>
      <c r="O2961" s="382">
        <v>99</v>
      </c>
      <c r="P2961" s="382">
        <v>99</v>
      </c>
      <c r="Q2961" s="382">
        <v>8</v>
      </c>
      <c r="R2961" s="382">
        <v>31</v>
      </c>
      <c r="S2961" s="382">
        <v>6</v>
      </c>
      <c r="T2961" s="382">
        <v>3.6451612903225801</v>
      </c>
      <c r="U2961" s="382">
        <v>10.693548387096776</v>
      </c>
      <c r="V2961" s="382">
        <v>0</v>
      </c>
      <c r="W2961" s="382">
        <v>0</v>
      </c>
      <c r="X2961" s="382">
        <v>0</v>
      </c>
      <c r="Y2961" s="382">
        <v>0</v>
      </c>
      <c r="Z2961" s="382">
        <v>2.6256717093113568</v>
      </c>
      <c r="AA2961" s="382">
        <v>0</v>
      </c>
      <c r="AB2961" s="382">
        <v>1.0015596578232275</v>
      </c>
      <c r="AC2961" s="382"/>
      <c r="AD2961" s="382">
        <v>25.795285883972539</v>
      </c>
      <c r="AE2961" s="382"/>
      <c r="AF2961" s="382">
        <v>19.375</v>
      </c>
      <c r="AG2961" s="382">
        <v>17.903434867141936</v>
      </c>
      <c r="AH2961" s="382">
        <v>0</v>
      </c>
      <c r="AI2961" s="382">
        <v>27</v>
      </c>
      <c r="AJ2961">
        <v>90.137037037037018</v>
      </c>
      <c r="AK2961">
        <v>14.837464681261961</v>
      </c>
    </row>
    <row r="2962" spans="1:37" ht="15.6">
      <c r="A2962" s="382">
        <v>18</v>
      </c>
      <c r="B2962" s="382">
        <v>123</v>
      </c>
      <c r="C2962" s="382">
        <v>2024</v>
      </c>
      <c r="D2962" s="382"/>
      <c r="E2962" s="382">
        <v>99</v>
      </c>
      <c r="F2962" s="382"/>
      <c r="G2962" s="382">
        <v>99</v>
      </c>
      <c r="H2962" s="382">
        <v>1</v>
      </c>
      <c r="I2962" s="382">
        <v>99</v>
      </c>
      <c r="J2962" s="382">
        <v>110</v>
      </c>
      <c r="K2962" s="382">
        <v>99</v>
      </c>
      <c r="L2962" s="382">
        <v>6</v>
      </c>
      <c r="M2962" s="382">
        <v>99</v>
      </c>
      <c r="N2962" s="382">
        <v>99</v>
      </c>
      <c r="O2962" s="382">
        <v>99</v>
      </c>
      <c r="P2962" s="382">
        <v>99</v>
      </c>
      <c r="Q2962" s="382">
        <v>79</v>
      </c>
      <c r="R2962" s="382">
        <v>1630</v>
      </c>
      <c r="S2962" s="382">
        <v>6</v>
      </c>
      <c r="T2962" s="382">
        <v>5.5122699386503076</v>
      </c>
      <c r="U2962" s="382">
        <v>7.465582822085894</v>
      </c>
      <c r="V2962" s="382">
        <v>0</v>
      </c>
      <c r="W2962" s="382">
        <v>0</v>
      </c>
      <c r="X2962" s="382">
        <v>0.24539877300613497</v>
      </c>
      <c r="Y2962" s="382">
        <v>6.1349693251533742E-2</v>
      </c>
      <c r="Z2962" s="382">
        <v>1.8857845995828677</v>
      </c>
      <c r="AA2962" s="382">
        <v>0</v>
      </c>
      <c r="AB2962" s="382">
        <v>0.98368737902265635</v>
      </c>
      <c r="AC2962" s="382"/>
      <c r="AD2962" s="382">
        <v>-11.362343109149352</v>
      </c>
      <c r="AE2962" s="382"/>
      <c r="AF2962" s="382">
        <v>39.515151515151508</v>
      </c>
      <c r="AG2962" s="382">
        <v>39.997304785977001</v>
      </c>
      <c r="AH2962" s="382">
        <v>1.1656441717791408</v>
      </c>
      <c r="AI2962" s="382">
        <v>1629</v>
      </c>
      <c r="AJ2962">
        <v>78.231000613873491</v>
      </c>
      <c r="AK2962">
        <v>15.429476516849329</v>
      </c>
    </row>
    <row r="2963" spans="1:37" ht="15.6">
      <c r="A2963" s="382">
        <v>18</v>
      </c>
      <c r="B2963" s="382">
        <v>124</v>
      </c>
      <c r="C2963" s="382">
        <v>2024</v>
      </c>
      <c r="D2963" s="382"/>
      <c r="E2963" s="382">
        <v>99</v>
      </c>
      <c r="F2963" s="382"/>
      <c r="G2963" s="382">
        <v>99</v>
      </c>
      <c r="H2963" s="382">
        <v>1</v>
      </c>
      <c r="I2963" s="382">
        <v>99</v>
      </c>
      <c r="J2963" s="382">
        <v>111</v>
      </c>
      <c r="K2963" s="382">
        <v>99</v>
      </c>
      <c r="L2963" s="382">
        <v>6</v>
      </c>
      <c r="M2963" s="382">
        <v>99</v>
      </c>
      <c r="N2963" s="382">
        <v>99</v>
      </c>
      <c r="O2963" s="382">
        <v>99</v>
      </c>
      <c r="P2963" s="382">
        <v>99</v>
      </c>
      <c r="Q2963" s="382">
        <v>3</v>
      </c>
      <c r="R2963" s="382">
        <v>7</v>
      </c>
      <c r="S2963" s="382">
        <v>6</v>
      </c>
      <c r="T2963" s="382">
        <v>4.1428571428571441</v>
      </c>
      <c r="U2963" s="382">
        <v>13.971428571428577</v>
      </c>
      <c r="V2963" s="382">
        <v>0</v>
      </c>
      <c r="W2963" s="382">
        <v>0</v>
      </c>
      <c r="X2963" s="382">
        <v>28.571428571428577</v>
      </c>
      <c r="Y2963" s="382">
        <v>0</v>
      </c>
      <c r="Z2963" s="382">
        <v>2.3419859007226442</v>
      </c>
      <c r="AA2963" s="382">
        <v>0</v>
      </c>
      <c r="AB2963" s="382">
        <v>0.98974331861078624</v>
      </c>
      <c r="AC2963" s="382"/>
      <c r="AD2963" s="382">
        <v>-67.617371619898691</v>
      </c>
      <c r="AE2963" s="382"/>
      <c r="AF2963" s="382">
        <v>35</v>
      </c>
      <c r="AG2963" s="382">
        <v>36.753100338218715</v>
      </c>
      <c r="AH2963" s="382">
        <v>0</v>
      </c>
      <c r="AI2963" s="382">
        <v>7</v>
      </c>
      <c r="AJ2963">
        <v>95.971428571428604</v>
      </c>
      <c r="AK2963">
        <v>15.673325379698106</v>
      </c>
    </row>
    <row r="2964" spans="1:37" ht="15.6">
      <c r="A2964" s="382">
        <v>18</v>
      </c>
      <c r="B2964" s="382">
        <v>125</v>
      </c>
      <c r="C2964" s="382">
        <v>2024</v>
      </c>
      <c r="D2964" s="382"/>
      <c r="E2964" s="382">
        <v>99</v>
      </c>
      <c r="F2964" s="382"/>
      <c r="G2964" s="382">
        <v>99</v>
      </c>
      <c r="H2964" s="382">
        <v>1</v>
      </c>
      <c r="I2964" s="382">
        <v>99</v>
      </c>
      <c r="J2964" s="382">
        <v>116</v>
      </c>
      <c r="K2964" s="382">
        <v>99</v>
      </c>
      <c r="L2964" s="382">
        <v>6</v>
      </c>
      <c r="M2964" s="382">
        <v>99</v>
      </c>
      <c r="N2964" s="382">
        <v>99</v>
      </c>
      <c r="O2964" s="382">
        <v>99</v>
      </c>
      <c r="P2964" s="382">
        <v>99</v>
      </c>
      <c r="Q2964" s="382">
        <v>32</v>
      </c>
      <c r="R2964" s="382">
        <v>220</v>
      </c>
      <c r="S2964" s="382">
        <v>6</v>
      </c>
      <c r="T2964" s="382">
        <v>4.3045454545454556</v>
      </c>
      <c r="U2964" s="382">
        <v>9.0381818181818154</v>
      </c>
      <c r="V2964" s="382">
        <v>0</v>
      </c>
      <c r="W2964" s="382">
        <v>0</v>
      </c>
      <c r="X2964" s="382">
        <v>0</v>
      </c>
      <c r="Y2964" s="382">
        <v>0</v>
      </c>
      <c r="Z2964" s="382">
        <v>2.3470283655636446</v>
      </c>
      <c r="AA2964" s="382">
        <v>0</v>
      </c>
      <c r="AB2964" s="382">
        <v>1.0237974199150888</v>
      </c>
      <c r="AC2964" s="382"/>
      <c r="AD2964" s="382">
        <v>-3.1511751862015278</v>
      </c>
      <c r="AE2964" s="382"/>
      <c r="AF2964" s="382">
        <v>28.277634961439592</v>
      </c>
      <c r="AG2964" s="382">
        <v>30.194982688452889</v>
      </c>
      <c r="AH2964" s="382">
        <v>0</v>
      </c>
      <c r="AI2964" s="382">
        <v>135</v>
      </c>
      <c r="AJ2964">
        <v>85.96</v>
      </c>
      <c r="AK2964">
        <v>15.189902385487247</v>
      </c>
    </row>
    <row r="2965" spans="1:37" ht="15.6">
      <c r="A2965" s="382">
        <v>18</v>
      </c>
      <c r="B2965" s="382">
        <v>126</v>
      </c>
      <c r="C2965" s="382">
        <v>2024</v>
      </c>
      <c r="D2965" s="382"/>
      <c r="E2965" s="382">
        <v>99</v>
      </c>
      <c r="F2965" s="382"/>
      <c r="G2965" s="382">
        <v>99</v>
      </c>
      <c r="H2965" s="382">
        <v>2</v>
      </c>
      <c r="I2965" s="382">
        <v>99</v>
      </c>
      <c r="J2965" s="382">
        <v>117</v>
      </c>
      <c r="K2965" s="382">
        <v>99</v>
      </c>
      <c r="L2965" s="382">
        <v>6</v>
      </c>
      <c r="M2965" s="382">
        <v>99</v>
      </c>
      <c r="N2965" s="382">
        <v>99</v>
      </c>
      <c r="O2965" s="382">
        <v>99</v>
      </c>
      <c r="P2965" s="382">
        <v>99</v>
      </c>
      <c r="Q2965" s="382">
        <v>8</v>
      </c>
      <c r="R2965" s="382">
        <v>47</v>
      </c>
      <c r="S2965" s="382">
        <v>6</v>
      </c>
      <c r="T2965" s="382">
        <v>4.0638297872340434</v>
      </c>
      <c r="U2965" s="382">
        <v>10.212765957446813</v>
      </c>
      <c r="V2965" s="382">
        <v>0</v>
      </c>
      <c r="W2965" s="382">
        <v>0</v>
      </c>
      <c r="X2965" s="382">
        <v>2.1276595744680855</v>
      </c>
      <c r="Y2965" s="382">
        <v>0</v>
      </c>
      <c r="Z2965" s="382">
        <v>2.4646105403160234</v>
      </c>
      <c r="AA2965" s="382">
        <v>0</v>
      </c>
      <c r="AB2965" s="382">
        <v>0.99796079996243126</v>
      </c>
      <c r="AC2965" s="382"/>
      <c r="AD2965" s="382">
        <v>46.246954659804842</v>
      </c>
      <c r="AE2965" s="382"/>
      <c r="AF2965" s="382">
        <v>36.71875</v>
      </c>
      <c r="AG2965" s="382">
        <v>38.778477944740672</v>
      </c>
      <c r="AH2965" s="382">
        <v>0</v>
      </c>
      <c r="AI2965" s="382">
        <v>47</v>
      </c>
      <c r="AJ2965">
        <v>85.719148936170228</v>
      </c>
      <c r="AK2965">
        <v>15.939992603209779</v>
      </c>
    </row>
    <row r="2966" spans="1:37" ht="15.6">
      <c r="A2966" s="382">
        <v>18</v>
      </c>
      <c r="B2966" s="382">
        <v>127</v>
      </c>
      <c r="C2966" s="382">
        <v>2024</v>
      </c>
      <c r="D2966" s="382"/>
      <c r="E2966" s="382">
        <v>99</v>
      </c>
      <c r="F2966" s="382"/>
      <c r="G2966" s="382">
        <v>99</v>
      </c>
      <c r="H2966" s="382">
        <v>1</v>
      </c>
      <c r="I2966" s="382">
        <v>99</v>
      </c>
      <c r="J2966" s="382">
        <v>134</v>
      </c>
      <c r="K2966" s="382">
        <v>99</v>
      </c>
      <c r="L2966" s="382">
        <v>6</v>
      </c>
      <c r="M2966" s="382">
        <v>99</v>
      </c>
      <c r="N2966" s="382">
        <v>99</v>
      </c>
      <c r="O2966" s="382">
        <v>99</v>
      </c>
      <c r="P2966" s="382">
        <v>99</v>
      </c>
      <c r="Q2966" s="382">
        <v>104</v>
      </c>
      <c r="R2966" s="382">
        <v>1210</v>
      </c>
      <c r="S2966" s="382">
        <v>6</v>
      </c>
      <c r="T2966" s="382">
        <v>4.7611570247933876</v>
      </c>
      <c r="U2966" s="382">
        <v>7.9812396694214849</v>
      </c>
      <c r="V2966" s="382">
        <v>0</v>
      </c>
      <c r="W2966" s="382">
        <v>0</v>
      </c>
      <c r="X2966" s="382">
        <v>0.99173553719008289</v>
      </c>
      <c r="Y2966" s="382">
        <v>0</v>
      </c>
      <c r="Z2966" s="382">
        <v>2.5742629757230282</v>
      </c>
      <c r="AA2966" s="382">
        <v>0</v>
      </c>
      <c r="AB2966" s="382">
        <v>1.0325185369097367</v>
      </c>
      <c r="AC2966" s="382"/>
      <c r="AD2966" s="382">
        <v>1.3612014477499013</v>
      </c>
      <c r="AE2966" s="382"/>
      <c r="AF2966" s="382">
        <v>33.342518600165327</v>
      </c>
      <c r="AG2966" s="382">
        <v>33.13262932542866</v>
      </c>
      <c r="AH2966" s="382">
        <v>0</v>
      </c>
      <c r="AI2966" s="382">
        <v>1185</v>
      </c>
      <c r="AJ2966">
        <v>79.302531645569701</v>
      </c>
      <c r="AK2966">
        <v>15.62693959473113</v>
      </c>
    </row>
    <row r="2967" spans="1:37" ht="15.6">
      <c r="A2967" s="382">
        <v>18</v>
      </c>
      <c r="B2967" s="382">
        <v>128</v>
      </c>
      <c r="C2967" s="382">
        <v>2024</v>
      </c>
      <c r="D2967" s="382"/>
      <c r="E2967" s="382">
        <v>99</v>
      </c>
      <c r="F2967" s="382"/>
      <c r="G2967" s="382">
        <v>99</v>
      </c>
      <c r="H2967" s="382">
        <v>2</v>
      </c>
      <c r="I2967" s="382">
        <v>99</v>
      </c>
      <c r="J2967" s="382">
        <v>141</v>
      </c>
      <c r="K2967" s="382">
        <v>99</v>
      </c>
      <c r="L2967" s="382">
        <v>6</v>
      </c>
      <c r="M2967" s="382">
        <v>99</v>
      </c>
      <c r="N2967" s="382">
        <v>99</v>
      </c>
      <c r="O2967" s="382">
        <v>99</v>
      </c>
      <c r="P2967" s="382">
        <v>99</v>
      </c>
      <c r="Q2967" s="382">
        <v>58</v>
      </c>
      <c r="R2967" s="382">
        <v>264</v>
      </c>
      <c r="S2967" s="382">
        <v>6</v>
      </c>
      <c r="T2967" s="382">
        <v>4.3863636363636367</v>
      </c>
      <c r="U2967" s="382">
        <v>8.950378787878785</v>
      </c>
      <c r="V2967" s="382">
        <v>0</v>
      </c>
      <c r="W2967" s="382">
        <v>0</v>
      </c>
      <c r="X2967" s="382">
        <v>0.75757575757575757</v>
      </c>
      <c r="Y2967" s="382">
        <v>0</v>
      </c>
      <c r="Z2967" s="382">
        <v>2.1394384371177337</v>
      </c>
      <c r="AA2967" s="382">
        <v>0</v>
      </c>
      <c r="AB2967" s="382">
        <v>0.86731671955002432</v>
      </c>
      <c r="AC2967" s="382"/>
      <c r="AD2967" s="382">
        <v>-5.3154103432450492</v>
      </c>
      <c r="AE2967" s="382"/>
      <c r="AF2967" s="382">
        <v>28.884026258205687</v>
      </c>
      <c r="AG2967" s="382">
        <v>30.916275235839795</v>
      </c>
      <c r="AH2967" s="382">
        <v>0</v>
      </c>
      <c r="AI2967" s="382">
        <v>259</v>
      </c>
      <c r="AJ2967">
        <v>84.214671814671803</v>
      </c>
      <c r="AK2967">
        <v>14.833049318096036</v>
      </c>
    </row>
    <row r="2968" spans="1:37" ht="15.6">
      <c r="A2968" s="382">
        <v>18</v>
      </c>
      <c r="B2968" s="382">
        <v>129</v>
      </c>
      <c r="C2968" s="382">
        <v>2024</v>
      </c>
      <c r="D2968" s="382"/>
      <c r="E2968" s="382">
        <v>99</v>
      </c>
      <c r="F2968" s="382"/>
      <c r="G2968" s="382">
        <v>99</v>
      </c>
      <c r="H2968" s="382">
        <v>2</v>
      </c>
      <c r="I2968" s="382">
        <v>99</v>
      </c>
      <c r="J2968" s="382">
        <v>143</v>
      </c>
      <c r="K2968" s="382">
        <v>99</v>
      </c>
      <c r="L2968" s="382">
        <v>6</v>
      </c>
      <c r="M2968" s="382">
        <v>99</v>
      </c>
      <c r="N2968" s="382">
        <v>99</v>
      </c>
      <c r="O2968" s="382">
        <v>99</v>
      </c>
      <c r="P2968" s="382">
        <v>99</v>
      </c>
      <c r="Q2968" s="382">
        <v>1</v>
      </c>
      <c r="R2968" s="382">
        <v>2</v>
      </c>
      <c r="S2968" s="382">
        <v>6</v>
      </c>
      <c r="T2968" s="382">
        <v>5</v>
      </c>
      <c r="U2968" s="382">
        <v>13</v>
      </c>
      <c r="V2968" s="382">
        <v>0</v>
      </c>
      <c r="W2968" s="382">
        <v>0</v>
      </c>
      <c r="X2968" s="382">
        <v>0</v>
      </c>
      <c r="Y2968" s="382">
        <v>0</v>
      </c>
      <c r="Z2968" s="382">
        <v>0.30000000000005311</v>
      </c>
      <c r="AA2968" s="382">
        <v>0</v>
      </c>
      <c r="AB2968" s="382">
        <v>0</v>
      </c>
      <c r="AC2968" s="382"/>
      <c r="AD2968" s="382"/>
      <c r="AE2968" s="382"/>
      <c r="AF2968" s="382">
        <v>40</v>
      </c>
      <c r="AG2968" s="382">
        <v>40.561622464898591</v>
      </c>
      <c r="AH2968" s="382">
        <v>0</v>
      </c>
      <c r="AI2968" s="382">
        <v>0</v>
      </c>
      <c r="AJ2968" s="382"/>
      <c r="AK2968" s="382"/>
    </row>
    <row r="2969" spans="1:37" ht="15.6">
      <c r="A2969" s="382">
        <v>18</v>
      </c>
      <c r="B2969" s="382">
        <v>130</v>
      </c>
      <c r="C2969" s="382">
        <v>2024</v>
      </c>
      <c r="D2969" s="382"/>
      <c r="E2969" s="382">
        <v>99</v>
      </c>
      <c r="F2969" s="382"/>
      <c r="G2969" s="382">
        <v>99</v>
      </c>
      <c r="H2969" s="382">
        <v>2</v>
      </c>
      <c r="I2969" s="382">
        <v>99</v>
      </c>
      <c r="J2969" s="382">
        <v>147</v>
      </c>
      <c r="K2969" s="382">
        <v>99</v>
      </c>
      <c r="L2969" s="382">
        <v>6</v>
      </c>
      <c r="M2969" s="382">
        <v>99</v>
      </c>
      <c r="N2969" s="382">
        <v>99</v>
      </c>
      <c r="O2969" s="382">
        <v>99</v>
      </c>
      <c r="P2969" s="382">
        <v>99</v>
      </c>
      <c r="Q2969" s="382">
        <v>7</v>
      </c>
      <c r="R2969" s="382">
        <v>15</v>
      </c>
      <c r="S2969" s="382">
        <v>6</v>
      </c>
      <c r="T2969" s="382">
        <v>5</v>
      </c>
      <c r="U2969" s="382">
        <v>9.0066666666666642</v>
      </c>
      <c r="V2969" s="382">
        <v>0</v>
      </c>
      <c r="W2969" s="382">
        <v>0</v>
      </c>
      <c r="X2969" s="382">
        <v>0</v>
      </c>
      <c r="Y2969" s="382">
        <v>0</v>
      </c>
      <c r="Z2969" s="382">
        <v>2.6405723285345273</v>
      </c>
      <c r="AA2969" s="382">
        <v>0</v>
      </c>
      <c r="AB2969" s="382">
        <v>1.0327955589886439</v>
      </c>
      <c r="AC2969" s="382"/>
      <c r="AD2969" s="382">
        <v>72.602698121760866</v>
      </c>
      <c r="AE2969" s="382"/>
      <c r="AF2969" s="382">
        <v>17.857142857142861</v>
      </c>
      <c r="AG2969" s="382">
        <v>16.790952025851357</v>
      </c>
      <c r="AH2969" s="382">
        <v>0</v>
      </c>
      <c r="AI2969" s="382">
        <v>14</v>
      </c>
      <c r="AJ2969" s="382">
        <v>83.485714285714252</v>
      </c>
      <c r="AK2969" s="382">
        <v>15.010583933453251</v>
      </c>
    </row>
    <row r="2970" spans="1:37" ht="15.6">
      <c r="A2970" s="382">
        <v>18</v>
      </c>
      <c r="B2970" s="382">
        <v>131</v>
      </c>
      <c r="C2970" s="382">
        <v>2024</v>
      </c>
      <c r="D2970" s="382"/>
      <c r="E2970" s="382">
        <v>99</v>
      </c>
      <c r="F2970" s="382"/>
      <c r="G2970" s="382">
        <v>99</v>
      </c>
      <c r="H2970" s="382">
        <v>1</v>
      </c>
      <c r="I2970" s="382">
        <v>99</v>
      </c>
      <c r="J2970" s="382">
        <v>155</v>
      </c>
      <c r="K2970" s="382">
        <v>99</v>
      </c>
      <c r="L2970" s="382">
        <v>6</v>
      </c>
      <c r="M2970" s="382">
        <v>99</v>
      </c>
      <c r="N2970" s="382">
        <v>99</v>
      </c>
      <c r="O2970" s="382">
        <v>99</v>
      </c>
      <c r="P2970" s="382">
        <v>99</v>
      </c>
      <c r="Q2970" s="382">
        <v>27</v>
      </c>
      <c r="R2970" s="382">
        <v>392</v>
      </c>
      <c r="S2970" s="382">
        <v>6</v>
      </c>
      <c r="T2970" s="382">
        <v>4.5255102040816322</v>
      </c>
      <c r="U2970" s="382">
        <v>10.547448979591836</v>
      </c>
      <c r="V2970" s="382">
        <v>0</v>
      </c>
      <c r="W2970" s="382">
        <v>0</v>
      </c>
      <c r="X2970" s="382">
        <v>1.5306122448979591</v>
      </c>
      <c r="Y2970" s="382">
        <v>0.25510204081632654</v>
      </c>
      <c r="Z2970" s="382">
        <v>2.0423060251730423</v>
      </c>
      <c r="AA2970" s="382">
        <v>0</v>
      </c>
      <c r="AB2970" s="382">
        <v>0.88603810031058738</v>
      </c>
      <c r="AC2970" s="382"/>
      <c r="AD2970" s="382">
        <v>-0.16557317051163381</v>
      </c>
      <c r="AE2970" s="382"/>
      <c r="AF2970" s="382">
        <v>33.164128595600694</v>
      </c>
      <c r="AG2970" s="382">
        <v>33.66362429877627</v>
      </c>
      <c r="AH2970" s="382">
        <v>0</v>
      </c>
      <c r="AI2970" s="382">
        <v>382</v>
      </c>
      <c r="AJ2970" s="382">
        <v>88.133507853403131</v>
      </c>
      <c r="AK2970" s="382">
        <v>15.226066047596415</v>
      </c>
    </row>
    <row r="2971" spans="1:37" ht="15.6">
      <c r="A2971" s="382">
        <v>18</v>
      </c>
      <c r="B2971" s="382">
        <v>132</v>
      </c>
      <c r="C2971" s="382">
        <v>2024</v>
      </c>
      <c r="D2971" s="382"/>
      <c r="E2971" s="382">
        <v>99</v>
      </c>
      <c r="F2971" s="382"/>
      <c r="G2971" s="382">
        <v>99</v>
      </c>
      <c r="H2971" s="382">
        <v>2</v>
      </c>
      <c r="I2971" s="382">
        <v>99</v>
      </c>
      <c r="J2971" s="382">
        <v>160</v>
      </c>
      <c r="K2971" s="382">
        <v>99</v>
      </c>
      <c r="L2971" s="382">
        <v>6</v>
      </c>
      <c r="M2971" s="382">
        <v>99</v>
      </c>
      <c r="N2971" s="382">
        <v>99</v>
      </c>
      <c r="O2971" s="382">
        <v>99</v>
      </c>
      <c r="P2971" s="382">
        <v>99</v>
      </c>
      <c r="Q2971" s="382">
        <v>17</v>
      </c>
      <c r="R2971" s="382">
        <v>85</v>
      </c>
      <c r="S2971" s="382">
        <v>6</v>
      </c>
      <c r="T2971" s="382">
        <v>4.1411764705882348</v>
      </c>
      <c r="U2971" s="382">
        <v>8.8564705882352897</v>
      </c>
      <c r="V2971" s="382">
        <v>0</v>
      </c>
      <c r="W2971" s="382">
        <v>0</v>
      </c>
      <c r="X2971" s="382">
        <v>0</v>
      </c>
      <c r="Y2971" s="382">
        <v>0</v>
      </c>
      <c r="Z2971" s="382">
        <v>2.0612644354047327</v>
      </c>
      <c r="AA2971" s="382">
        <v>0</v>
      </c>
      <c r="AB2971" s="382">
        <v>1.0644296034134109</v>
      </c>
      <c r="AC2971" s="382"/>
      <c r="AD2971" s="382">
        <v>62.26532322830635</v>
      </c>
      <c r="AE2971" s="382"/>
      <c r="AF2971" s="382">
        <v>32.945736434108539</v>
      </c>
      <c r="AG2971" s="382">
        <v>33.361400398847756</v>
      </c>
      <c r="AH2971" s="382">
        <v>21.176470588235297</v>
      </c>
      <c r="AI2971" s="382">
        <v>81</v>
      </c>
      <c r="AJ2971" s="382">
        <v>83.81481481481481</v>
      </c>
      <c r="AK2971" s="382">
        <v>14.557576227383148</v>
      </c>
    </row>
    <row r="2972" spans="1:37" ht="15.6">
      <c r="A2972" s="382">
        <v>18</v>
      </c>
      <c r="B2972" s="382">
        <v>133</v>
      </c>
      <c r="C2972" s="382">
        <v>2024</v>
      </c>
      <c r="D2972" s="382"/>
      <c r="E2972" s="382">
        <v>99</v>
      </c>
      <c r="F2972" s="382"/>
      <c r="G2972" s="382">
        <v>99</v>
      </c>
      <c r="H2972" s="382">
        <v>1</v>
      </c>
      <c r="I2972" s="382">
        <v>99</v>
      </c>
      <c r="J2972" s="382">
        <v>171</v>
      </c>
      <c r="K2972" s="382">
        <v>99</v>
      </c>
      <c r="L2972" s="382">
        <v>6</v>
      </c>
      <c r="M2972" s="382">
        <v>99</v>
      </c>
      <c r="N2972" s="382">
        <v>99</v>
      </c>
      <c r="O2972" s="382">
        <v>99</v>
      </c>
      <c r="P2972" s="382">
        <v>99</v>
      </c>
      <c r="Q2972" s="382"/>
      <c r="R2972" s="382">
        <v>0</v>
      </c>
      <c r="S2972" s="382"/>
      <c r="T2972" s="382"/>
      <c r="U2972" s="382"/>
      <c r="V2972" s="382"/>
      <c r="W2972" s="382"/>
      <c r="X2972" s="382"/>
      <c r="Y2972" s="382"/>
      <c r="Z2972" s="382"/>
      <c r="AA2972" s="382"/>
      <c r="AB2972" s="382"/>
      <c r="AC2972" s="382"/>
      <c r="AD2972" s="382"/>
      <c r="AE2972" s="382"/>
      <c r="AF2972" s="382"/>
      <c r="AG2972" s="382"/>
      <c r="AH2972" s="382"/>
      <c r="AI2972" s="382"/>
      <c r="AJ2972" s="382"/>
      <c r="AK2972" s="382"/>
    </row>
    <row r="2973" spans="1:37" ht="15.6">
      <c r="A2973" s="382">
        <v>18</v>
      </c>
      <c r="B2973" s="382">
        <v>134</v>
      </c>
      <c r="C2973" s="382">
        <v>2024</v>
      </c>
      <c r="D2973" s="382"/>
      <c r="E2973" s="382">
        <v>99</v>
      </c>
      <c r="F2973" s="382"/>
      <c r="G2973" s="382">
        <v>99</v>
      </c>
      <c r="H2973" s="382">
        <v>2</v>
      </c>
      <c r="I2973" s="382">
        <v>99</v>
      </c>
      <c r="J2973" s="382">
        <v>175</v>
      </c>
      <c r="K2973" s="382">
        <v>99</v>
      </c>
      <c r="L2973" s="382">
        <v>6</v>
      </c>
      <c r="M2973" s="382">
        <v>99</v>
      </c>
      <c r="N2973" s="382">
        <v>99</v>
      </c>
      <c r="O2973" s="382">
        <v>99</v>
      </c>
      <c r="P2973" s="382">
        <v>99</v>
      </c>
      <c r="Q2973" s="382">
        <v>26</v>
      </c>
      <c r="R2973" s="382">
        <v>371</v>
      </c>
      <c r="S2973" s="382">
        <v>6</v>
      </c>
      <c r="T2973" s="382">
        <v>4.908355795148247</v>
      </c>
      <c r="U2973" s="382">
        <v>9.2673854447439368</v>
      </c>
      <c r="V2973" s="382">
        <v>0.26954177897574122</v>
      </c>
      <c r="W2973" s="382">
        <v>0</v>
      </c>
      <c r="X2973" s="382">
        <v>7.5471698113207522</v>
      </c>
      <c r="Y2973" s="382">
        <v>0.26954177897574122</v>
      </c>
      <c r="Z2973" s="382">
        <v>3.5112047693483879</v>
      </c>
      <c r="AA2973" s="382">
        <v>0</v>
      </c>
      <c r="AB2973" s="382">
        <v>1.1917100185399638</v>
      </c>
      <c r="AC2973" s="382"/>
      <c r="AD2973" s="382">
        <v>-19.873164722187283</v>
      </c>
      <c r="AE2973" s="382"/>
      <c r="AF2973" s="382">
        <v>24.916051040967087</v>
      </c>
      <c r="AG2973" s="382">
        <v>30.021130572970318</v>
      </c>
      <c r="AH2973" s="382">
        <v>0</v>
      </c>
      <c r="AI2973" s="382">
        <v>155</v>
      </c>
      <c r="AJ2973" s="382">
        <v>90.358064516128991</v>
      </c>
      <c r="AK2973" s="382">
        <v>14.669738682336263</v>
      </c>
    </row>
    <row r="2974" spans="1:37" ht="15.6">
      <c r="A2974" s="382">
        <v>18</v>
      </c>
      <c r="B2974" s="382">
        <v>135</v>
      </c>
      <c r="C2974" s="382">
        <v>2024</v>
      </c>
      <c r="D2974" s="382"/>
      <c r="E2974" s="382">
        <v>99</v>
      </c>
      <c r="F2974" s="382"/>
      <c r="G2974" s="382">
        <v>99</v>
      </c>
      <c r="H2974" s="382">
        <v>2</v>
      </c>
      <c r="I2974" s="382">
        <v>99</v>
      </c>
      <c r="J2974" s="382">
        <v>177</v>
      </c>
      <c r="K2974" s="382">
        <v>99</v>
      </c>
      <c r="L2974" s="382">
        <v>6</v>
      </c>
      <c r="M2974" s="382">
        <v>99</v>
      </c>
      <c r="N2974" s="382">
        <v>99</v>
      </c>
      <c r="O2974" s="382">
        <v>99</v>
      </c>
      <c r="P2974" s="382">
        <v>99</v>
      </c>
      <c r="Q2974" s="382">
        <v>33</v>
      </c>
      <c r="R2974" s="382">
        <v>239</v>
      </c>
      <c r="S2974" s="382">
        <v>6</v>
      </c>
      <c r="T2974" s="382">
        <v>4.3472803347280324</v>
      </c>
      <c r="U2974" s="382">
        <v>11.220083682008362</v>
      </c>
      <c r="V2974" s="382">
        <v>0</v>
      </c>
      <c r="W2974" s="382">
        <v>0</v>
      </c>
      <c r="X2974" s="382">
        <v>2.9288702928870296</v>
      </c>
      <c r="Y2974" s="382">
        <v>0</v>
      </c>
      <c r="Z2974" s="382">
        <v>2.4870237277287921</v>
      </c>
      <c r="AA2974" s="382">
        <v>0</v>
      </c>
      <c r="AB2974" s="382">
        <v>0.7926855265529853</v>
      </c>
      <c r="AC2974" s="382"/>
      <c r="AD2974" s="382">
        <v>10.173171027446836</v>
      </c>
      <c r="AE2974" s="382"/>
      <c r="AF2974" s="382">
        <v>30.719794344473005</v>
      </c>
      <c r="AG2974" s="382">
        <v>29.602154810791724</v>
      </c>
      <c r="AH2974" s="382">
        <v>3.3472803347280329</v>
      </c>
      <c r="AI2974" s="382">
        <v>232</v>
      </c>
      <c r="AJ2974" s="382">
        <v>90.905603448275869</v>
      </c>
      <c r="AK2974" s="382">
        <v>14.692447756443174</v>
      </c>
    </row>
    <row r="2975" spans="1:37" ht="15.6">
      <c r="A2975" s="382">
        <v>18</v>
      </c>
      <c r="B2975" s="382">
        <v>136</v>
      </c>
      <c r="C2975" s="382">
        <v>2024</v>
      </c>
      <c r="D2975" s="382"/>
      <c r="E2975" s="382">
        <v>99</v>
      </c>
      <c r="F2975" s="382"/>
      <c r="G2975" s="382">
        <v>99</v>
      </c>
      <c r="H2975" s="382">
        <v>2</v>
      </c>
      <c r="I2975" s="382">
        <v>99</v>
      </c>
      <c r="J2975" s="382">
        <v>178</v>
      </c>
      <c r="K2975" s="382">
        <v>99</v>
      </c>
      <c r="L2975" s="382">
        <v>6</v>
      </c>
      <c r="M2975" s="382">
        <v>99</v>
      </c>
      <c r="N2975" s="382">
        <v>99</v>
      </c>
      <c r="O2975" s="382">
        <v>99</v>
      </c>
      <c r="P2975" s="382">
        <v>99</v>
      </c>
      <c r="Q2975" s="382">
        <v>12</v>
      </c>
      <c r="R2975" s="382">
        <v>103</v>
      </c>
      <c r="S2975" s="382">
        <v>6</v>
      </c>
      <c r="T2975" s="382">
        <v>4.6601941747572804</v>
      </c>
      <c r="U2975" s="382">
        <v>9.9203883495145604</v>
      </c>
      <c r="V2975" s="382">
        <v>0</v>
      </c>
      <c r="W2975" s="382">
        <v>0</v>
      </c>
      <c r="X2975" s="382">
        <v>2.912621359223301</v>
      </c>
      <c r="Y2975" s="382">
        <v>0</v>
      </c>
      <c r="Z2975" s="382">
        <v>2.554241065757171</v>
      </c>
      <c r="AA2975" s="382">
        <v>0</v>
      </c>
      <c r="AB2975" s="382">
        <v>1.0479142303360658</v>
      </c>
      <c r="AC2975" s="382"/>
      <c r="AD2975" s="382">
        <v>-8.0837937937025917</v>
      </c>
      <c r="AE2975" s="382"/>
      <c r="AF2975" s="382">
        <v>28.851540616246496</v>
      </c>
      <c r="AG2975" s="382">
        <v>34.473684210526294</v>
      </c>
      <c r="AH2975" s="382">
        <v>17.475728155339812</v>
      </c>
      <c r="AI2975" s="382">
        <v>98</v>
      </c>
      <c r="AJ2975" s="382">
        <v>87.96632653061225</v>
      </c>
      <c r="AK2975" s="382">
        <v>14.358155511157001</v>
      </c>
    </row>
    <row r="2976" spans="1:37" ht="15.6">
      <c r="A2976" s="382">
        <v>18</v>
      </c>
      <c r="B2976" s="382">
        <v>137</v>
      </c>
      <c r="C2976" s="382">
        <v>2024</v>
      </c>
      <c r="D2976" s="382"/>
      <c r="E2976" s="382">
        <v>99</v>
      </c>
      <c r="F2976" s="382"/>
      <c r="G2976" s="382">
        <v>99</v>
      </c>
      <c r="H2976" s="382">
        <v>2</v>
      </c>
      <c r="I2976" s="382">
        <v>99</v>
      </c>
      <c r="J2976" s="382">
        <v>181</v>
      </c>
      <c r="K2976" s="382">
        <v>99</v>
      </c>
      <c r="L2976" s="382">
        <v>6</v>
      </c>
      <c r="M2976" s="382">
        <v>99</v>
      </c>
      <c r="N2976" s="382">
        <v>99</v>
      </c>
      <c r="O2976" s="382">
        <v>99</v>
      </c>
      <c r="P2976" s="382">
        <v>99</v>
      </c>
      <c r="Q2976" s="382">
        <v>15</v>
      </c>
      <c r="R2976" s="382">
        <v>183</v>
      </c>
      <c r="S2976" s="382">
        <v>6</v>
      </c>
      <c r="T2976" s="382">
        <v>4.2076502732240435</v>
      </c>
      <c r="U2976" s="382">
        <v>8.0688524590163944</v>
      </c>
      <c r="V2976" s="382">
        <v>0</v>
      </c>
      <c r="W2976" s="382">
        <v>0</v>
      </c>
      <c r="X2976" s="382">
        <v>0.54644808743169404</v>
      </c>
      <c r="Y2976" s="382">
        <v>0</v>
      </c>
      <c r="Z2976" s="382">
        <v>2.4525580033206911</v>
      </c>
      <c r="AA2976" s="382">
        <v>0</v>
      </c>
      <c r="AB2976" s="382">
        <v>1.1549591093877951</v>
      </c>
      <c r="AC2976" s="382"/>
      <c r="AD2976" s="382">
        <v>-2.4724575592312887</v>
      </c>
      <c r="AE2976" s="382"/>
      <c r="AF2976" s="382">
        <v>54.954954954954971</v>
      </c>
      <c r="AG2976" s="382">
        <v>54.595873696664952</v>
      </c>
      <c r="AH2976" s="382">
        <v>3.2786885245901645</v>
      </c>
      <c r="AI2976" s="382">
        <v>73</v>
      </c>
      <c r="AJ2976" s="382">
        <v>83.716438356164346</v>
      </c>
      <c r="AK2976" s="382">
        <v>15.11195340186295</v>
      </c>
    </row>
    <row r="2977" spans="1:37" ht="15.6">
      <c r="A2977" s="382">
        <v>18</v>
      </c>
      <c r="B2977" s="382">
        <v>138</v>
      </c>
      <c r="C2977" s="382">
        <v>2024</v>
      </c>
      <c r="D2977" s="382"/>
      <c r="E2977" s="382">
        <v>99</v>
      </c>
      <c r="F2977" s="382"/>
      <c r="G2977" s="382">
        <v>99</v>
      </c>
      <c r="H2977" s="382">
        <v>1</v>
      </c>
      <c r="I2977" s="382">
        <v>99</v>
      </c>
      <c r="J2977" s="382">
        <v>262</v>
      </c>
      <c r="K2977" s="382">
        <v>99</v>
      </c>
      <c r="L2977" s="382">
        <v>6</v>
      </c>
      <c r="M2977" s="382">
        <v>99</v>
      </c>
      <c r="N2977" s="382">
        <v>99</v>
      </c>
      <c r="O2977" s="382">
        <v>99</v>
      </c>
      <c r="P2977" s="382">
        <v>99</v>
      </c>
      <c r="Q2977" s="382"/>
      <c r="R2977" s="382">
        <v>0</v>
      </c>
      <c r="S2977" s="382"/>
      <c r="T2977" s="382"/>
      <c r="U2977" s="382"/>
      <c r="V2977" s="382"/>
      <c r="W2977" s="382"/>
      <c r="X2977" s="382"/>
      <c r="Y2977" s="382"/>
      <c r="Z2977" s="382"/>
      <c r="AA2977" s="382"/>
      <c r="AB2977" s="382"/>
      <c r="AC2977" s="382"/>
      <c r="AD2977" s="382"/>
      <c r="AE2977" s="382"/>
      <c r="AF2977" s="382"/>
      <c r="AG2977" s="382"/>
      <c r="AH2977" s="382"/>
      <c r="AI2977" s="382"/>
      <c r="AJ2977" s="382"/>
      <c r="AK2977" s="382"/>
    </row>
    <row r="2978" spans="1:37" ht="15.6">
      <c r="A2978" s="382">
        <v>18</v>
      </c>
      <c r="B2978" s="382">
        <v>139</v>
      </c>
      <c r="C2978" s="382">
        <v>2024</v>
      </c>
      <c r="D2978" s="382"/>
      <c r="E2978" s="382">
        <v>99</v>
      </c>
      <c r="F2978" s="382"/>
      <c r="G2978" s="382">
        <v>99</v>
      </c>
      <c r="H2978" s="382">
        <v>1</v>
      </c>
      <c r="I2978" s="382">
        <v>99</v>
      </c>
      <c r="J2978" s="382">
        <v>309</v>
      </c>
      <c r="K2978" s="382">
        <v>99</v>
      </c>
      <c r="L2978" s="382">
        <v>6</v>
      </c>
      <c r="M2978" s="382">
        <v>99</v>
      </c>
      <c r="N2978" s="382">
        <v>99</v>
      </c>
      <c r="O2978" s="382">
        <v>99</v>
      </c>
      <c r="P2978" s="382">
        <v>99</v>
      </c>
      <c r="Q2978" s="382">
        <v>41</v>
      </c>
      <c r="R2978" s="382">
        <v>284</v>
      </c>
      <c r="S2978" s="382">
        <v>6</v>
      </c>
      <c r="T2978" s="382">
        <v>4.711267605633803</v>
      </c>
      <c r="U2978" s="382">
        <v>8.3253521126760504</v>
      </c>
      <c r="V2978" s="382">
        <v>0</v>
      </c>
      <c r="W2978" s="382">
        <v>0</v>
      </c>
      <c r="X2978" s="382">
        <v>1.4084507042253516</v>
      </c>
      <c r="Y2978" s="382">
        <v>0</v>
      </c>
      <c r="Z2978" s="382">
        <v>2.3099124006230087</v>
      </c>
      <c r="AA2978" s="382">
        <v>0</v>
      </c>
      <c r="AB2978" s="382">
        <v>0.97562537484897116</v>
      </c>
      <c r="AC2978" s="382"/>
      <c r="AD2978" s="382">
        <v>14.589879047251815</v>
      </c>
      <c r="AE2978" s="382"/>
      <c r="AF2978" s="382">
        <v>31.874298540965206</v>
      </c>
      <c r="AG2978" s="382">
        <v>30.914867744930099</v>
      </c>
      <c r="AH2978" s="382">
        <v>0</v>
      </c>
      <c r="AI2978" s="382">
        <v>282</v>
      </c>
      <c r="AJ2978" s="382">
        <v>81.217375886524778</v>
      </c>
      <c r="AK2978" s="382">
        <v>15.237361100512262</v>
      </c>
    </row>
    <row r="2979" spans="1:37" ht="15.6">
      <c r="A2979" s="382">
        <v>18</v>
      </c>
      <c r="B2979" s="382">
        <v>140</v>
      </c>
      <c r="C2979" s="382">
        <v>2024</v>
      </c>
      <c r="D2979" s="382"/>
      <c r="E2979" s="382">
        <v>99</v>
      </c>
      <c r="F2979" s="382"/>
      <c r="G2979" s="382">
        <v>99</v>
      </c>
      <c r="H2979" s="382">
        <v>2</v>
      </c>
      <c r="I2979" s="382">
        <v>99</v>
      </c>
      <c r="J2979" s="382">
        <v>470</v>
      </c>
      <c r="K2979" s="382">
        <v>99</v>
      </c>
      <c r="L2979" s="382">
        <v>6</v>
      </c>
      <c r="M2979" s="382">
        <v>99</v>
      </c>
      <c r="N2979" s="382">
        <v>99</v>
      </c>
      <c r="O2979" s="382">
        <v>99</v>
      </c>
      <c r="P2979" s="382">
        <v>99</v>
      </c>
      <c r="Q2979" s="382">
        <v>18</v>
      </c>
      <c r="R2979" s="382">
        <v>299</v>
      </c>
      <c r="S2979" s="382">
        <v>6</v>
      </c>
      <c r="T2979" s="382">
        <v>5.1270903010033448</v>
      </c>
      <c r="U2979" s="382">
        <v>6.1464882943143806</v>
      </c>
      <c r="V2979" s="382">
        <v>0</v>
      </c>
      <c r="W2979" s="382">
        <v>0</v>
      </c>
      <c r="X2979" s="382">
        <v>0</v>
      </c>
      <c r="Y2979" s="382">
        <v>0</v>
      </c>
      <c r="Z2979" s="382">
        <v>1.8963120454210061</v>
      </c>
      <c r="AA2979" s="382">
        <v>0</v>
      </c>
      <c r="AB2979" s="382">
        <v>0.76541148694939642</v>
      </c>
      <c r="AC2979" s="382"/>
      <c r="AD2979" s="382">
        <v>7.4272963687051012</v>
      </c>
      <c r="AE2979" s="382"/>
      <c r="AF2979" s="382">
        <v>39.550264550264551</v>
      </c>
      <c r="AG2979" s="382">
        <v>39.379459598448641</v>
      </c>
      <c r="AH2979" s="382">
        <v>2.6755852842809369</v>
      </c>
      <c r="AI2979" s="382">
        <v>299</v>
      </c>
      <c r="AJ2979" s="382">
        <v>75.401337792642138</v>
      </c>
      <c r="AK2979" s="382">
        <v>13.950929430036991</v>
      </c>
    </row>
    <row r="2980" spans="1:37" ht="15.6">
      <c r="A2980" s="382">
        <v>18</v>
      </c>
      <c r="B2980" s="382">
        <v>141</v>
      </c>
      <c r="C2980" s="382">
        <v>2024</v>
      </c>
      <c r="D2980" s="382"/>
      <c r="E2980" s="382">
        <v>99</v>
      </c>
      <c r="F2980" s="382"/>
      <c r="G2980" s="382">
        <v>99</v>
      </c>
      <c r="H2980" s="382">
        <v>2</v>
      </c>
      <c r="I2980" s="382">
        <v>99</v>
      </c>
      <c r="J2980" s="382">
        <v>629</v>
      </c>
      <c r="K2980" s="382">
        <v>99</v>
      </c>
      <c r="L2980" s="382">
        <v>6</v>
      </c>
      <c r="M2980" s="382">
        <v>99</v>
      </c>
      <c r="N2980" s="382">
        <v>99</v>
      </c>
      <c r="O2980" s="382">
        <v>99</v>
      </c>
      <c r="P2980" s="382">
        <v>99</v>
      </c>
      <c r="Q2980" s="382">
        <v>4</v>
      </c>
      <c r="R2980" s="382">
        <v>20</v>
      </c>
      <c r="S2980" s="382">
        <v>6</v>
      </c>
      <c r="T2980" s="382">
        <v>3.9</v>
      </c>
      <c r="U2980" s="382">
        <v>11.574999999999999</v>
      </c>
      <c r="V2980" s="382">
        <v>0</v>
      </c>
      <c r="W2980" s="382">
        <v>0</v>
      </c>
      <c r="X2980" s="382">
        <v>5</v>
      </c>
      <c r="Y2980" s="382">
        <v>0</v>
      </c>
      <c r="Z2980" s="382">
        <v>2.9619039484763925</v>
      </c>
      <c r="AA2980" s="382">
        <v>0</v>
      </c>
      <c r="AB2980" s="382">
        <v>1.5132745950421562</v>
      </c>
      <c r="AC2980" s="382"/>
      <c r="AD2980" s="382">
        <v>-11.099524476326048</v>
      </c>
      <c r="AE2980" s="382"/>
      <c r="AF2980" s="382">
        <v>45.454545454545446</v>
      </c>
      <c r="AG2980" s="382">
        <v>45.923427891291411</v>
      </c>
      <c r="AH2980" s="382">
        <v>0</v>
      </c>
      <c r="AI2980" s="382"/>
      <c r="AJ2980" s="382"/>
      <c r="AK2980" s="382"/>
    </row>
    <row r="2981" spans="1:37" ht="15.6">
      <c r="A2981" s="382">
        <v>18</v>
      </c>
      <c r="B2981" s="382">
        <v>142</v>
      </c>
      <c r="C2981" s="382">
        <v>2024</v>
      </c>
      <c r="D2981" s="382"/>
      <c r="E2981" s="382">
        <v>99</v>
      </c>
      <c r="F2981" s="382"/>
      <c r="G2981" s="382">
        <v>99</v>
      </c>
      <c r="H2981" s="382">
        <v>1</v>
      </c>
      <c r="I2981" s="382">
        <v>99</v>
      </c>
      <c r="J2981" s="382">
        <v>643</v>
      </c>
      <c r="K2981" s="382">
        <v>99</v>
      </c>
      <c r="L2981" s="382">
        <v>6</v>
      </c>
      <c r="M2981" s="382">
        <v>99</v>
      </c>
      <c r="N2981" s="382">
        <v>99</v>
      </c>
      <c r="O2981" s="382">
        <v>99</v>
      </c>
      <c r="P2981" s="382">
        <v>99</v>
      </c>
      <c r="Q2981" s="382">
        <v>18</v>
      </c>
      <c r="R2981" s="382">
        <v>172</v>
      </c>
      <c r="S2981" s="382">
        <v>6</v>
      </c>
      <c r="T2981" s="382">
        <v>5.1104651162790686</v>
      </c>
      <c r="U2981" s="382">
        <v>8.6505813953488389</v>
      </c>
      <c r="V2981" s="382">
        <v>0</v>
      </c>
      <c r="W2981" s="382">
        <v>0</v>
      </c>
      <c r="X2981" s="382">
        <v>0.58139534883720945</v>
      </c>
      <c r="Y2981" s="382">
        <v>0</v>
      </c>
      <c r="Z2981" s="382">
        <v>2.8227377666352198</v>
      </c>
      <c r="AA2981" s="382">
        <v>0</v>
      </c>
      <c r="AB2981" s="382">
        <v>1.4283287574927579</v>
      </c>
      <c r="AC2981" s="382"/>
      <c r="AD2981" s="382">
        <v>-37.732181340210488</v>
      </c>
      <c r="AE2981" s="382"/>
      <c r="AF2981" s="382">
        <v>33.659491193737765</v>
      </c>
      <c r="AG2981" s="382">
        <v>37.317850066464359</v>
      </c>
      <c r="AH2981" s="382">
        <v>0</v>
      </c>
      <c r="AI2981" s="382">
        <v>87</v>
      </c>
      <c r="AJ2981" s="382">
        <v>90.339080459770116</v>
      </c>
      <c r="AK2981" s="382">
        <v>14.154978333447383</v>
      </c>
    </row>
    <row r="2982" spans="1:37" ht="15.6">
      <c r="A2982" s="382">
        <v>18</v>
      </c>
      <c r="B2982" s="382">
        <v>143</v>
      </c>
      <c r="C2982" s="382">
        <v>2024</v>
      </c>
      <c r="D2982" s="382"/>
      <c r="E2982" s="382">
        <v>99</v>
      </c>
      <c r="F2982" s="382"/>
      <c r="G2982" s="382">
        <v>99</v>
      </c>
      <c r="H2982" s="382">
        <v>2</v>
      </c>
      <c r="I2982" s="382">
        <v>99</v>
      </c>
      <c r="J2982" s="382">
        <v>704</v>
      </c>
      <c r="K2982" s="382">
        <v>99</v>
      </c>
      <c r="L2982" s="382">
        <v>6</v>
      </c>
      <c r="M2982" s="382">
        <v>99</v>
      </c>
      <c r="N2982" s="382">
        <v>99</v>
      </c>
      <c r="O2982" s="382">
        <v>99</v>
      </c>
      <c r="P2982" s="382">
        <v>99</v>
      </c>
      <c r="Q2982" s="382"/>
      <c r="R2982" s="382">
        <v>0</v>
      </c>
      <c r="S2982" s="382"/>
      <c r="T2982" s="382"/>
      <c r="U2982" s="382"/>
      <c r="V2982" s="382"/>
      <c r="W2982" s="382"/>
      <c r="X2982" s="382"/>
      <c r="Y2982" s="382"/>
      <c r="Z2982" s="382"/>
      <c r="AA2982" s="382"/>
      <c r="AB2982" s="382"/>
      <c r="AC2982" s="382"/>
      <c r="AD2982" s="382"/>
      <c r="AE2982" s="382"/>
      <c r="AF2982" s="382"/>
      <c r="AG2982" s="382"/>
      <c r="AH2982" s="382"/>
      <c r="AI2982" s="382"/>
      <c r="AJ2982" s="382"/>
      <c r="AK2982" s="382"/>
    </row>
    <row r="2983" spans="1:37" ht="15.6">
      <c r="A2983" s="382">
        <v>18</v>
      </c>
      <c r="B2983" s="382">
        <v>144</v>
      </c>
      <c r="C2983" s="382">
        <v>2024</v>
      </c>
      <c r="D2983" s="382"/>
      <c r="E2983" s="382">
        <v>99</v>
      </c>
      <c r="F2983" s="382"/>
      <c r="G2983" s="382">
        <v>99</v>
      </c>
      <c r="H2983" s="382">
        <v>1</v>
      </c>
      <c r="I2983" s="382">
        <v>99</v>
      </c>
      <c r="J2983" s="382">
        <v>802</v>
      </c>
      <c r="K2983" s="382">
        <v>99</v>
      </c>
      <c r="L2983" s="382">
        <v>6</v>
      </c>
      <c r="M2983" s="382">
        <v>99</v>
      </c>
      <c r="N2983" s="382">
        <v>99</v>
      </c>
      <c r="O2983" s="382">
        <v>99</v>
      </c>
      <c r="P2983" s="382">
        <v>99</v>
      </c>
      <c r="Q2983" s="382"/>
      <c r="R2983" s="382">
        <v>0</v>
      </c>
      <c r="S2983" s="382"/>
      <c r="T2983" s="382"/>
      <c r="U2983" s="382"/>
      <c r="V2983" s="382"/>
      <c r="W2983" s="382"/>
      <c r="X2983" s="382"/>
      <c r="Y2983" s="382"/>
      <c r="Z2983" s="382"/>
      <c r="AA2983" s="382"/>
      <c r="AB2983" s="382"/>
      <c r="AC2983" s="382"/>
      <c r="AD2983" s="382"/>
      <c r="AE2983" s="382"/>
      <c r="AF2983" s="382"/>
      <c r="AG2983" s="382"/>
      <c r="AH2983" s="382"/>
      <c r="AI2983" s="382"/>
      <c r="AJ2983" s="382"/>
      <c r="AK2983" s="382"/>
    </row>
    <row r="2984" spans="1:37" ht="15.6">
      <c r="A2984" s="382">
        <v>18</v>
      </c>
      <c r="B2984" s="382">
        <v>145</v>
      </c>
      <c r="C2984" s="382">
        <v>2024</v>
      </c>
      <c r="D2984" s="382"/>
      <c r="E2984" s="382">
        <v>99</v>
      </c>
      <c r="F2984" s="382"/>
      <c r="G2984" s="382">
        <v>99</v>
      </c>
      <c r="H2984" s="382">
        <v>1</v>
      </c>
      <c r="I2984" s="382">
        <v>99</v>
      </c>
      <c r="J2984" s="382">
        <v>103</v>
      </c>
      <c r="K2984" s="382">
        <v>99</v>
      </c>
      <c r="L2984" s="382">
        <v>7</v>
      </c>
      <c r="M2984" s="382">
        <v>99</v>
      </c>
      <c r="N2984" s="382">
        <v>99</v>
      </c>
      <c r="O2984" s="382">
        <v>99</v>
      </c>
      <c r="P2984" s="382">
        <v>99</v>
      </c>
      <c r="Q2984" s="382"/>
      <c r="R2984" s="382">
        <v>0</v>
      </c>
    </row>
    <row r="2985" spans="1:37" ht="15.6">
      <c r="A2985" s="382">
        <v>18</v>
      </c>
      <c r="B2985" s="382">
        <v>146</v>
      </c>
      <c r="C2985" s="382">
        <v>2024</v>
      </c>
      <c r="D2985" s="382"/>
      <c r="E2985" s="382">
        <v>99</v>
      </c>
      <c r="F2985" s="382"/>
      <c r="G2985" s="382">
        <v>99</v>
      </c>
      <c r="H2985" s="382">
        <v>2</v>
      </c>
      <c r="I2985" s="382">
        <v>99</v>
      </c>
      <c r="J2985" s="382">
        <v>106</v>
      </c>
      <c r="K2985" s="382">
        <v>99</v>
      </c>
      <c r="L2985" s="382">
        <v>7</v>
      </c>
      <c r="M2985" s="382">
        <v>99</v>
      </c>
      <c r="N2985" s="382">
        <v>99</v>
      </c>
      <c r="O2985" s="382">
        <v>99</v>
      </c>
      <c r="P2985" s="382">
        <v>99</v>
      </c>
      <c r="Q2985" s="382">
        <v>5</v>
      </c>
      <c r="R2985" s="382">
        <v>32</v>
      </c>
      <c r="S2985">
        <v>7</v>
      </c>
      <c r="T2985">
        <v>4.875</v>
      </c>
      <c r="U2985">
        <v>12.096875000000001</v>
      </c>
      <c r="V2985">
        <v>0</v>
      </c>
      <c r="W2985">
        <v>0</v>
      </c>
      <c r="X2985">
        <v>0</v>
      </c>
      <c r="Y2985">
        <v>0</v>
      </c>
      <c r="Z2985">
        <v>1.7414943968830323</v>
      </c>
      <c r="AA2985">
        <v>0</v>
      </c>
      <c r="AB2985">
        <v>0.96014321848357587</v>
      </c>
      <c r="AD2985">
        <v>33.617292143731476</v>
      </c>
      <c r="AF2985">
        <v>20</v>
      </c>
      <c r="AG2985">
        <v>20.906243249081875</v>
      </c>
      <c r="AH2985">
        <v>0</v>
      </c>
      <c r="AI2985">
        <v>32</v>
      </c>
      <c r="AJ2985">
        <v>89.940624999999997</v>
      </c>
      <c r="AK2985">
        <v>16.537918904919731</v>
      </c>
    </row>
    <row r="2986" spans="1:37" ht="15.6">
      <c r="A2986" s="382">
        <v>18</v>
      </c>
      <c r="B2986" s="382">
        <v>147</v>
      </c>
      <c r="C2986" s="382">
        <v>2024</v>
      </c>
      <c r="D2986" s="382"/>
      <c r="E2986" s="382">
        <v>99</v>
      </c>
      <c r="F2986" s="382"/>
      <c r="G2986" s="382">
        <v>99</v>
      </c>
      <c r="H2986" s="382">
        <v>1</v>
      </c>
      <c r="I2986" s="382">
        <v>99</v>
      </c>
      <c r="J2986" s="382">
        <v>110</v>
      </c>
      <c r="K2986" s="382">
        <v>99</v>
      </c>
      <c r="L2986" s="382">
        <v>7</v>
      </c>
      <c r="M2986" s="382">
        <v>99</v>
      </c>
      <c r="N2986" s="382">
        <v>99</v>
      </c>
      <c r="O2986" s="382">
        <v>99</v>
      </c>
      <c r="P2986" s="382">
        <v>99</v>
      </c>
      <c r="Q2986" s="382">
        <v>70</v>
      </c>
      <c r="R2986" s="382">
        <v>371</v>
      </c>
      <c r="S2986">
        <v>7</v>
      </c>
      <c r="T2986">
        <v>5.7250673854447447</v>
      </c>
      <c r="U2986">
        <v>9.9595687331536489</v>
      </c>
      <c r="V2986">
        <v>0</v>
      </c>
      <c r="W2986">
        <v>0</v>
      </c>
      <c r="X2986">
        <v>0.80862533692722383</v>
      </c>
      <c r="Y2986">
        <v>0</v>
      </c>
      <c r="Z2986">
        <v>2.6450347783023882</v>
      </c>
      <c r="AA2986">
        <v>0</v>
      </c>
      <c r="AB2986">
        <v>1.1254910558298583</v>
      </c>
      <c r="AD2986">
        <v>-5.3894529507637357</v>
      </c>
      <c r="AF2986">
        <v>8.9939393939393923</v>
      </c>
      <c r="AG2986">
        <v>12.144897335353656</v>
      </c>
      <c r="AH2986">
        <v>0</v>
      </c>
      <c r="AI2986">
        <v>370</v>
      </c>
      <c r="AJ2986">
        <v>84.910270270270303</v>
      </c>
      <c r="AK2986">
        <v>16.3836311278003</v>
      </c>
    </row>
    <row r="2987" spans="1:37" ht="15.6">
      <c r="A2987" s="382">
        <v>18</v>
      </c>
      <c r="B2987" s="382">
        <v>148</v>
      </c>
      <c r="C2987" s="382">
        <v>2024</v>
      </c>
      <c r="D2987" s="382"/>
      <c r="E2987" s="382">
        <v>99</v>
      </c>
      <c r="F2987" s="382"/>
      <c r="G2987" s="382">
        <v>99</v>
      </c>
      <c r="H2987" s="382">
        <v>1</v>
      </c>
      <c r="I2987" s="382">
        <v>99</v>
      </c>
      <c r="J2987" s="382">
        <v>111</v>
      </c>
      <c r="K2987" s="382">
        <v>99</v>
      </c>
      <c r="L2987" s="382">
        <v>7</v>
      </c>
      <c r="M2987" s="382">
        <v>99</v>
      </c>
      <c r="N2987" s="382">
        <v>99</v>
      </c>
      <c r="O2987" s="382">
        <v>99</v>
      </c>
      <c r="P2987" s="382">
        <v>99</v>
      </c>
      <c r="Q2987" s="382">
        <v>3</v>
      </c>
      <c r="R2987" s="382">
        <v>7</v>
      </c>
      <c r="S2987">
        <v>7</v>
      </c>
      <c r="T2987">
        <v>4.8571428571428559</v>
      </c>
      <c r="U2987">
        <v>14.885714285714299</v>
      </c>
      <c r="V2987">
        <v>0</v>
      </c>
      <c r="W2987">
        <v>0</v>
      </c>
      <c r="X2987">
        <v>28.571428571428577</v>
      </c>
      <c r="Y2987">
        <v>0</v>
      </c>
      <c r="Z2987">
        <v>2.426301460146723</v>
      </c>
      <c r="AA2987">
        <v>0</v>
      </c>
      <c r="AB2987">
        <v>0.6388765649999435</v>
      </c>
      <c r="AD2987">
        <v>82.811918878509474</v>
      </c>
      <c r="AF2987">
        <v>35</v>
      </c>
      <c r="AG2987">
        <v>39.158211198797446</v>
      </c>
      <c r="AH2987">
        <v>0</v>
      </c>
      <c r="AI2987">
        <v>7</v>
      </c>
      <c r="AJ2987">
        <v>95.128571428571391</v>
      </c>
      <c r="AK2987">
        <v>17.15664204998183</v>
      </c>
    </row>
    <row r="2988" spans="1:37" ht="15.6">
      <c r="A2988" s="382">
        <v>18</v>
      </c>
      <c r="B2988" s="382">
        <v>149</v>
      </c>
      <c r="C2988" s="382">
        <v>2024</v>
      </c>
      <c r="D2988" s="382"/>
      <c r="E2988" s="382">
        <v>99</v>
      </c>
      <c r="F2988" s="382"/>
      <c r="G2988" s="382">
        <v>99</v>
      </c>
      <c r="H2988" s="382">
        <v>1</v>
      </c>
      <c r="I2988" s="382">
        <v>99</v>
      </c>
      <c r="J2988" s="382">
        <v>116</v>
      </c>
      <c r="K2988" s="382">
        <v>99</v>
      </c>
      <c r="L2988" s="382">
        <v>7</v>
      </c>
      <c r="M2988" s="382">
        <v>99</v>
      </c>
      <c r="N2988" s="382">
        <v>99</v>
      </c>
      <c r="O2988" s="382">
        <v>99</v>
      </c>
      <c r="P2988" s="382">
        <v>99</v>
      </c>
      <c r="Q2988" s="382">
        <v>32</v>
      </c>
      <c r="R2988" s="382">
        <v>99</v>
      </c>
      <c r="S2988">
        <v>7</v>
      </c>
      <c r="T2988">
        <v>4.8989898989898997</v>
      </c>
      <c r="U2988">
        <v>11.8</v>
      </c>
      <c r="V2988">
        <v>0</v>
      </c>
      <c r="W2988">
        <v>0</v>
      </c>
      <c r="X2988">
        <v>3.0303030303030303</v>
      </c>
      <c r="Y2988">
        <v>0</v>
      </c>
      <c r="Z2988">
        <v>2.721148004913819</v>
      </c>
      <c r="AA2988">
        <v>0</v>
      </c>
      <c r="AB2988">
        <v>1.039570127698475</v>
      </c>
      <c r="AD2988">
        <v>33.565004023890026</v>
      </c>
      <c r="AF2988">
        <v>12.724935732647817</v>
      </c>
      <c r="AG2988">
        <v>17.739780112980629</v>
      </c>
      <c r="AH2988">
        <v>0</v>
      </c>
      <c r="AI2988">
        <v>99</v>
      </c>
      <c r="AJ2988">
        <v>88.74848484848485</v>
      </c>
      <c r="AK2988">
        <v>16.652951985174287</v>
      </c>
    </row>
    <row r="2989" spans="1:37" ht="15.6">
      <c r="A2989" s="382">
        <v>18</v>
      </c>
      <c r="B2989" s="382">
        <v>150</v>
      </c>
      <c r="C2989" s="382">
        <v>2024</v>
      </c>
      <c r="D2989" s="382"/>
      <c r="E2989" s="382">
        <v>99</v>
      </c>
      <c r="F2989" s="382"/>
      <c r="G2989" s="382">
        <v>99</v>
      </c>
      <c r="H2989" s="382">
        <v>2</v>
      </c>
      <c r="I2989" s="382">
        <v>99</v>
      </c>
      <c r="J2989" s="382">
        <v>117</v>
      </c>
      <c r="K2989" s="382">
        <v>99</v>
      </c>
      <c r="L2989" s="382">
        <v>7</v>
      </c>
      <c r="M2989" s="382">
        <v>99</v>
      </c>
      <c r="N2989" s="382">
        <v>99</v>
      </c>
      <c r="O2989" s="382">
        <v>99</v>
      </c>
      <c r="P2989" s="382">
        <v>99</v>
      </c>
      <c r="Q2989" s="382">
        <v>5</v>
      </c>
      <c r="R2989" s="382">
        <v>14</v>
      </c>
      <c r="S2989">
        <v>7</v>
      </c>
      <c r="T2989">
        <v>5</v>
      </c>
      <c r="U2989">
        <v>11.321428571428569</v>
      </c>
      <c r="V2989">
        <v>0</v>
      </c>
      <c r="W2989">
        <v>0</v>
      </c>
      <c r="X2989">
        <v>0</v>
      </c>
      <c r="Y2989">
        <v>0</v>
      </c>
      <c r="Z2989">
        <v>1.9585630926153788</v>
      </c>
      <c r="AA2989">
        <v>0</v>
      </c>
      <c r="AB2989">
        <v>1.0690449676496976</v>
      </c>
      <c r="AD2989">
        <v>70.275775186338706</v>
      </c>
      <c r="AF2989">
        <v>10.9375</v>
      </c>
      <c r="AG2989">
        <v>12.804976571336242</v>
      </c>
      <c r="AH2989">
        <v>0</v>
      </c>
      <c r="AI2989">
        <v>14</v>
      </c>
      <c r="AJ2989">
        <v>87.671428571428606</v>
      </c>
      <c r="AK2989">
        <v>16.628412567477948</v>
      </c>
    </row>
    <row r="2990" spans="1:37" ht="15.6">
      <c r="A2990" s="382">
        <v>18</v>
      </c>
      <c r="B2990" s="382">
        <v>151</v>
      </c>
      <c r="C2990" s="382">
        <v>2024</v>
      </c>
      <c r="D2990" s="382"/>
      <c r="E2990" s="382">
        <v>99</v>
      </c>
      <c r="F2990" s="382"/>
      <c r="G2990" s="382">
        <v>99</v>
      </c>
      <c r="H2990" s="382">
        <v>1</v>
      </c>
      <c r="I2990" s="382">
        <v>99</v>
      </c>
      <c r="J2990" s="382">
        <v>134</v>
      </c>
      <c r="K2990" s="382">
        <v>99</v>
      </c>
      <c r="L2990" s="382">
        <v>7</v>
      </c>
      <c r="M2990" s="382">
        <v>99</v>
      </c>
      <c r="N2990" s="382">
        <v>99</v>
      </c>
      <c r="O2990" s="382">
        <v>99</v>
      </c>
      <c r="P2990" s="382">
        <v>99</v>
      </c>
      <c r="Q2990" s="382">
        <v>78</v>
      </c>
      <c r="R2990" s="382">
        <v>457</v>
      </c>
      <c r="S2990">
        <v>7</v>
      </c>
      <c r="T2990">
        <v>5.2538293216630221</v>
      </c>
      <c r="U2990">
        <v>10.44354485776805</v>
      </c>
      <c r="V2990">
        <v>0</v>
      </c>
      <c r="W2990">
        <v>0</v>
      </c>
      <c r="X2990">
        <v>5.0328227571115987</v>
      </c>
      <c r="Y2990">
        <v>0</v>
      </c>
      <c r="Z2990">
        <v>3.1549493808790356</v>
      </c>
      <c r="AA2990">
        <v>0</v>
      </c>
      <c r="AB2990">
        <v>1.073406201025799</v>
      </c>
      <c r="AD2990">
        <v>8.1639138644627938</v>
      </c>
      <c r="AF2990">
        <v>12.593000826674016</v>
      </c>
      <c r="AG2990">
        <v>16.374359291051682</v>
      </c>
      <c r="AH2990">
        <v>0</v>
      </c>
      <c r="AI2990">
        <v>457</v>
      </c>
      <c r="AJ2990">
        <v>84.638074398249501</v>
      </c>
      <c r="AK2990">
        <v>16.838215566851499</v>
      </c>
    </row>
    <row r="2991" spans="1:37" ht="15.6">
      <c r="A2991" s="382">
        <v>18</v>
      </c>
      <c r="B2991" s="382">
        <v>152</v>
      </c>
      <c r="C2991" s="382">
        <v>2024</v>
      </c>
      <c r="D2991" s="382"/>
      <c r="E2991" s="382">
        <v>99</v>
      </c>
      <c r="F2991" s="382"/>
      <c r="G2991" s="382">
        <v>99</v>
      </c>
      <c r="H2991" s="382">
        <v>2</v>
      </c>
      <c r="I2991" s="382">
        <v>99</v>
      </c>
      <c r="J2991" s="382">
        <v>141</v>
      </c>
      <c r="K2991" s="382">
        <v>99</v>
      </c>
      <c r="L2991" s="382">
        <v>7</v>
      </c>
      <c r="M2991" s="382">
        <v>99</v>
      </c>
      <c r="N2991" s="382">
        <v>99</v>
      </c>
      <c r="O2991" s="382">
        <v>99</v>
      </c>
      <c r="P2991" s="382">
        <v>99</v>
      </c>
      <c r="Q2991" s="382">
        <v>38</v>
      </c>
      <c r="R2991" s="382">
        <v>94</v>
      </c>
      <c r="S2991">
        <v>7</v>
      </c>
      <c r="T2991">
        <v>5.0531914893617031</v>
      </c>
      <c r="U2991">
        <v>12.124468085106388</v>
      </c>
      <c r="V2991">
        <v>0</v>
      </c>
      <c r="W2991">
        <v>0</v>
      </c>
      <c r="X2991">
        <v>8.5106382978723421</v>
      </c>
      <c r="Y2991">
        <v>0</v>
      </c>
      <c r="Z2991">
        <v>2.5830744575479634</v>
      </c>
      <c r="AA2991">
        <v>0</v>
      </c>
      <c r="AB2991">
        <v>1.0951247988398187</v>
      </c>
      <c r="AD2991">
        <v>21.126874374767063</v>
      </c>
      <c r="AF2991">
        <v>10.284463894967177</v>
      </c>
      <c r="AG2991">
        <v>14.911878998809357</v>
      </c>
      <c r="AH2991">
        <v>0</v>
      </c>
      <c r="AI2991">
        <v>94</v>
      </c>
      <c r="AJ2991">
        <v>90.004255319148896</v>
      </c>
      <c r="AK2991">
        <v>16.427518848734188</v>
      </c>
    </row>
    <row r="2992" spans="1:37" ht="15.6">
      <c r="A2992" s="382">
        <v>18</v>
      </c>
      <c r="B2992" s="382">
        <v>153</v>
      </c>
      <c r="C2992" s="382">
        <v>2024</v>
      </c>
      <c r="D2992" s="382"/>
      <c r="E2992" s="382">
        <v>99</v>
      </c>
      <c r="F2992" s="382"/>
      <c r="G2992" s="382">
        <v>99</v>
      </c>
      <c r="H2992" s="382">
        <v>2</v>
      </c>
      <c r="I2992" s="382">
        <v>99</v>
      </c>
      <c r="J2992" s="382">
        <v>143</v>
      </c>
      <c r="K2992" s="382">
        <v>99</v>
      </c>
      <c r="L2992" s="382">
        <v>7</v>
      </c>
      <c r="M2992" s="382">
        <v>99</v>
      </c>
      <c r="N2992" s="382">
        <v>99</v>
      </c>
      <c r="O2992" s="382">
        <v>99</v>
      </c>
      <c r="P2992" s="382">
        <v>99</v>
      </c>
      <c r="Q2992" s="382"/>
      <c r="R2992" s="382">
        <v>0</v>
      </c>
    </row>
    <row r="2993" spans="1:37" ht="15.6">
      <c r="A2993" s="382">
        <v>18</v>
      </c>
      <c r="B2993" s="382">
        <v>154</v>
      </c>
      <c r="C2993" s="382">
        <v>2024</v>
      </c>
      <c r="D2993" s="382"/>
      <c r="E2993" s="382">
        <v>99</v>
      </c>
      <c r="F2993" s="382"/>
      <c r="G2993" s="382">
        <v>99</v>
      </c>
      <c r="H2993" s="382">
        <v>2</v>
      </c>
      <c r="I2993" s="382">
        <v>99</v>
      </c>
      <c r="J2993" s="382">
        <v>147</v>
      </c>
      <c r="K2993" s="382">
        <v>99</v>
      </c>
      <c r="L2993" s="382">
        <v>7</v>
      </c>
      <c r="M2993" s="382">
        <v>99</v>
      </c>
      <c r="N2993" s="382">
        <v>99</v>
      </c>
      <c r="O2993" s="382">
        <v>99</v>
      </c>
      <c r="P2993" s="382">
        <v>99</v>
      </c>
      <c r="Q2993" s="382"/>
      <c r="R2993" s="382">
        <v>0</v>
      </c>
    </row>
    <row r="2994" spans="1:37" ht="15.6">
      <c r="A2994" s="382">
        <v>18</v>
      </c>
      <c r="B2994" s="382">
        <v>155</v>
      </c>
      <c r="C2994" s="382">
        <v>2024</v>
      </c>
      <c r="D2994" s="382"/>
      <c r="E2994" s="382">
        <v>99</v>
      </c>
      <c r="F2994" s="382"/>
      <c r="G2994" s="382">
        <v>99</v>
      </c>
      <c r="H2994" s="382">
        <v>1</v>
      </c>
      <c r="I2994" s="382">
        <v>99</v>
      </c>
      <c r="J2994" s="382">
        <v>155</v>
      </c>
      <c r="K2994" s="382">
        <v>99</v>
      </c>
      <c r="L2994" s="382">
        <v>7</v>
      </c>
      <c r="M2994" s="382">
        <v>99</v>
      </c>
      <c r="N2994" s="382">
        <v>99</v>
      </c>
      <c r="O2994" s="382">
        <v>99</v>
      </c>
      <c r="P2994" s="382">
        <v>99</v>
      </c>
      <c r="Q2994" s="382">
        <v>20</v>
      </c>
      <c r="R2994" s="382">
        <v>201</v>
      </c>
      <c r="S2994">
        <v>7</v>
      </c>
      <c r="T2994">
        <v>4.7910447761194028</v>
      </c>
      <c r="U2994">
        <v>12.22089552238806</v>
      </c>
      <c r="V2994">
        <v>0</v>
      </c>
      <c r="W2994">
        <v>0</v>
      </c>
      <c r="X2994">
        <v>8.4577114427860689</v>
      </c>
      <c r="Y2994">
        <v>0</v>
      </c>
      <c r="Z2994">
        <v>2.3024022051886681</v>
      </c>
      <c r="AA2994">
        <v>0</v>
      </c>
      <c r="AB2994">
        <v>0.81412859924249947</v>
      </c>
      <c r="AD2994">
        <v>-1.6515313850380315</v>
      </c>
      <c r="AF2994">
        <v>17.00507614213198</v>
      </c>
      <c r="AG2994">
        <v>19.99983716139748</v>
      </c>
      <c r="AH2994">
        <v>0</v>
      </c>
      <c r="AI2994">
        <v>201</v>
      </c>
      <c r="AJ2994">
        <v>90.342288557213919</v>
      </c>
      <c r="AK2994">
        <v>16.427823948694183</v>
      </c>
    </row>
    <row r="2995" spans="1:37" ht="15.6">
      <c r="A2995" s="382">
        <v>18</v>
      </c>
      <c r="B2995" s="382">
        <v>156</v>
      </c>
      <c r="C2995" s="382">
        <v>2024</v>
      </c>
      <c r="D2995" s="382"/>
      <c r="E2995" s="382">
        <v>99</v>
      </c>
      <c r="F2995" s="382"/>
      <c r="G2995" s="382">
        <v>99</v>
      </c>
      <c r="H2995" s="382">
        <v>2</v>
      </c>
      <c r="I2995" s="382">
        <v>99</v>
      </c>
      <c r="J2995" s="382">
        <v>160</v>
      </c>
      <c r="K2995" s="382">
        <v>99</v>
      </c>
      <c r="L2995" s="382">
        <v>7</v>
      </c>
      <c r="M2995" s="382">
        <v>99</v>
      </c>
      <c r="N2995" s="382">
        <v>99</v>
      </c>
      <c r="O2995" s="382">
        <v>99</v>
      </c>
      <c r="P2995" s="382">
        <v>99</v>
      </c>
      <c r="Q2995" s="382">
        <v>11</v>
      </c>
      <c r="R2995" s="382">
        <v>39</v>
      </c>
      <c r="S2995">
        <v>7</v>
      </c>
      <c r="T2995">
        <v>4.5128205128205119</v>
      </c>
      <c r="U2995">
        <v>10.233333333333333</v>
      </c>
      <c r="V2995">
        <v>0</v>
      </c>
      <c r="W2995">
        <v>0</v>
      </c>
      <c r="X2995">
        <v>0</v>
      </c>
      <c r="Y2995">
        <v>0</v>
      </c>
      <c r="Z2995">
        <v>2.1586241265348014</v>
      </c>
      <c r="AA2995">
        <v>0</v>
      </c>
      <c r="AB2995">
        <v>1.2784564986992721</v>
      </c>
      <c r="AD2995">
        <v>66.277318595110842</v>
      </c>
      <c r="AF2995">
        <v>15.11627906976744</v>
      </c>
      <c r="AG2995">
        <v>17.686682916020388</v>
      </c>
      <c r="AH2995">
        <v>15.38461538461538</v>
      </c>
      <c r="AI2995">
        <v>39</v>
      </c>
      <c r="AJ2995">
        <v>85.264102564102558</v>
      </c>
      <c r="AK2995">
        <v>16.272835255295604</v>
      </c>
    </row>
    <row r="2996" spans="1:37" ht="15.6">
      <c r="A2996" s="382">
        <v>18</v>
      </c>
      <c r="B2996" s="382">
        <v>157</v>
      </c>
      <c r="C2996" s="382">
        <v>2024</v>
      </c>
      <c r="D2996" s="382"/>
      <c r="E2996" s="382">
        <v>99</v>
      </c>
      <c r="F2996" s="382"/>
      <c r="G2996" s="382">
        <v>99</v>
      </c>
      <c r="H2996" s="382">
        <v>1</v>
      </c>
      <c r="I2996" s="382">
        <v>99</v>
      </c>
      <c r="J2996" s="382">
        <v>171</v>
      </c>
      <c r="K2996" s="382">
        <v>99</v>
      </c>
      <c r="L2996" s="382">
        <v>7</v>
      </c>
      <c r="M2996" s="382">
        <v>99</v>
      </c>
      <c r="N2996" s="382">
        <v>99</v>
      </c>
      <c r="O2996" s="382">
        <v>99</v>
      </c>
      <c r="P2996" s="382">
        <v>99</v>
      </c>
      <c r="Q2996" s="382"/>
      <c r="R2996" s="382">
        <v>0</v>
      </c>
    </row>
    <row r="2997" spans="1:37" ht="15.6">
      <c r="A2997" s="382">
        <v>18</v>
      </c>
      <c r="B2997" s="382">
        <v>158</v>
      </c>
      <c r="C2997" s="382">
        <v>2024</v>
      </c>
      <c r="D2997" s="382"/>
      <c r="E2997" s="382">
        <v>99</v>
      </c>
      <c r="F2997" s="382"/>
      <c r="G2997" s="382">
        <v>99</v>
      </c>
      <c r="H2997" s="382">
        <v>2</v>
      </c>
      <c r="I2997" s="382">
        <v>99</v>
      </c>
      <c r="J2997" s="382">
        <v>175</v>
      </c>
      <c r="K2997" s="382">
        <v>99</v>
      </c>
      <c r="L2997" s="382">
        <v>7</v>
      </c>
      <c r="M2997" s="382">
        <v>99</v>
      </c>
      <c r="N2997" s="382">
        <v>99</v>
      </c>
      <c r="O2997" s="382">
        <v>99</v>
      </c>
      <c r="P2997" s="382">
        <v>99</v>
      </c>
      <c r="Q2997" s="382">
        <v>12</v>
      </c>
      <c r="R2997" s="382">
        <v>87</v>
      </c>
      <c r="S2997">
        <v>7</v>
      </c>
      <c r="T2997">
        <v>5.0574712643678144</v>
      </c>
      <c r="U2997">
        <v>12.913793103448279</v>
      </c>
      <c r="V2997">
        <v>0</v>
      </c>
      <c r="W2997">
        <v>0</v>
      </c>
      <c r="X2997">
        <v>28.735632183908049</v>
      </c>
      <c r="Y2997">
        <v>1.149425287356322</v>
      </c>
      <c r="Z2997">
        <v>4.3800795776582611</v>
      </c>
      <c r="AA2997">
        <v>0</v>
      </c>
      <c r="AB2997">
        <v>1.0433844338308249</v>
      </c>
      <c r="AD2997">
        <v>14.84686594784802</v>
      </c>
      <c r="AF2997">
        <v>5.8428475486903952</v>
      </c>
      <c r="AG2997">
        <v>9.8099994761015008</v>
      </c>
      <c r="AH2997">
        <v>0</v>
      </c>
      <c r="AI2997">
        <v>72</v>
      </c>
      <c r="AJ2997">
        <v>91.929166666666688</v>
      </c>
      <c r="AK2997">
        <v>16.095978528574669</v>
      </c>
    </row>
    <row r="2998" spans="1:37" ht="15.6">
      <c r="A2998" s="382">
        <v>18</v>
      </c>
      <c r="B2998" s="382">
        <v>159</v>
      </c>
      <c r="C2998" s="382">
        <v>2024</v>
      </c>
      <c r="D2998" s="382"/>
      <c r="E2998" s="382">
        <v>99</v>
      </c>
      <c r="F2998" s="382"/>
      <c r="G2998" s="382">
        <v>99</v>
      </c>
      <c r="H2998" s="382">
        <v>2</v>
      </c>
      <c r="I2998" s="382">
        <v>99</v>
      </c>
      <c r="J2998" s="382">
        <v>177</v>
      </c>
      <c r="K2998" s="382">
        <v>99</v>
      </c>
      <c r="L2998" s="382">
        <v>7</v>
      </c>
      <c r="M2998" s="382">
        <v>99</v>
      </c>
      <c r="N2998" s="382">
        <v>99</v>
      </c>
      <c r="O2998" s="382">
        <v>99</v>
      </c>
      <c r="P2998" s="382">
        <v>99</v>
      </c>
      <c r="Q2998" s="382">
        <v>29</v>
      </c>
      <c r="R2998" s="382">
        <v>131</v>
      </c>
      <c r="S2998">
        <v>7</v>
      </c>
      <c r="T2998">
        <v>4.893129770992366</v>
      </c>
      <c r="U2998">
        <v>13.148854961832059</v>
      </c>
      <c r="V2998">
        <v>0</v>
      </c>
      <c r="W2998">
        <v>0</v>
      </c>
      <c r="X2998">
        <v>9.9236641221374047</v>
      </c>
      <c r="Y2998">
        <v>0</v>
      </c>
      <c r="Z2998">
        <v>2.3099309798424095</v>
      </c>
      <c r="AA2998">
        <v>0</v>
      </c>
      <c r="AB2998">
        <v>0.87590222533701245</v>
      </c>
      <c r="AD2998">
        <v>28.932013344297602</v>
      </c>
      <c r="AF2998">
        <v>16.838046272493575</v>
      </c>
      <c r="AG2998">
        <v>19.014659778337087</v>
      </c>
      <c r="AH2998">
        <v>0</v>
      </c>
      <c r="AI2998">
        <v>131</v>
      </c>
      <c r="AJ2998">
        <v>93.273282442748069</v>
      </c>
      <c r="AK2998">
        <v>16.057913447000637</v>
      </c>
    </row>
    <row r="2999" spans="1:37" ht="15.6">
      <c r="A2999" s="382">
        <v>18</v>
      </c>
      <c r="B2999" s="382">
        <v>160</v>
      </c>
      <c r="C2999" s="382">
        <v>2024</v>
      </c>
      <c r="D2999" s="382"/>
      <c r="E2999" s="382">
        <v>99</v>
      </c>
      <c r="F2999" s="382"/>
      <c r="G2999" s="382">
        <v>99</v>
      </c>
      <c r="H2999" s="382">
        <v>2</v>
      </c>
      <c r="I2999" s="382">
        <v>99</v>
      </c>
      <c r="J2999" s="382">
        <v>178</v>
      </c>
      <c r="K2999" s="382">
        <v>99</v>
      </c>
      <c r="L2999" s="382">
        <v>7</v>
      </c>
      <c r="M2999" s="382">
        <v>99</v>
      </c>
      <c r="N2999" s="382">
        <v>99</v>
      </c>
      <c r="O2999" s="382">
        <v>99</v>
      </c>
      <c r="P2999" s="382">
        <v>99</v>
      </c>
      <c r="Q2999" s="382">
        <v>8</v>
      </c>
      <c r="R2999" s="382">
        <v>30</v>
      </c>
      <c r="S2999">
        <v>7</v>
      </c>
      <c r="T2999">
        <v>4.8666666666666654</v>
      </c>
      <c r="U2999">
        <v>12.763333333333335</v>
      </c>
      <c r="V2999">
        <v>0</v>
      </c>
      <c r="W2999">
        <v>0</v>
      </c>
      <c r="X2999">
        <v>10</v>
      </c>
      <c r="Y2999">
        <v>0</v>
      </c>
      <c r="Z2999">
        <v>2.3936698927704096</v>
      </c>
      <c r="AA2999">
        <v>0</v>
      </c>
      <c r="AB2999">
        <v>0.92135166407235236</v>
      </c>
      <c r="AD2999">
        <v>52.225067883665531</v>
      </c>
      <c r="AF2999">
        <v>8.4033613445378119</v>
      </c>
      <c r="AG2999">
        <v>12.91835357624832</v>
      </c>
      <c r="AH2999">
        <v>0</v>
      </c>
      <c r="AI2999">
        <v>30</v>
      </c>
      <c r="AJ2999">
        <v>91.933333333333366</v>
      </c>
      <c r="AK2999">
        <v>16.283086049482172</v>
      </c>
    </row>
    <row r="3000" spans="1:37" ht="15.6">
      <c r="A3000" s="382">
        <v>18</v>
      </c>
      <c r="B3000" s="382">
        <v>161</v>
      </c>
      <c r="C3000" s="382">
        <v>2024</v>
      </c>
      <c r="D3000" s="382"/>
      <c r="E3000" s="382">
        <v>99</v>
      </c>
      <c r="F3000" s="382"/>
      <c r="G3000" s="382">
        <v>99</v>
      </c>
      <c r="H3000" s="382">
        <v>2</v>
      </c>
      <c r="I3000" s="382">
        <v>99</v>
      </c>
      <c r="J3000" s="382">
        <v>181</v>
      </c>
      <c r="K3000" s="382">
        <v>99</v>
      </c>
      <c r="L3000" s="382">
        <v>7</v>
      </c>
      <c r="M3000" s="382">
        <v>99</v>
      </c>
      <c r="N3000" s="382">
        <v>99</v>
      </c>
      <c r="O3000" s="382">
        <v>99</v>
      </c>
      <c r="P3000" s="382">
        <v>99</v>
      </c>
      <c r="Q3000" s="382">
        <v>8</v>
      </c>
      <c r="R3000" s="382">
        <v>29</v>
      </c>
      <c r="S3000" s="382">
        <v>7</v>
      </c>
      <c r="T3000" s="382">
        <v>3.9310344827586201</v>
      </c>
      <c r="U3000" s="382">
        <v>11.934482758620687</v>
      </c>
      <c r="V3000" s="382">
        <v>0</v>
      </c>
      <c r="W3000" s="382">
        <v>0</v>
      </c>
      <c r="X3000" s="382">
        <v>0</v>
      </c>
      <c r="Y3000" s="382">
        <v>0</v>
      </c>
      <c r="Z3000" s="382">
        <v>1.8822722625572588</v>
      </c>
      <c r="AA3000" s="382">
        <v>0</v>
      </c>
      <c r="AB3000" s="382">
        <v>1.6385661200712716</v>
      </c>
      <c r="AC3000" s="382"/>
      <c r="AD3000" s="382">
        <v>5.7790868827819439</v>
      </c>
      <c r="AE3000" s="382"/>
      <c r="AF3000" s="382">
        <v>8.7087087087087109</v>
      </c>
      <c r="AG3000" s="382">
        <v>12.79671670487318</v>
      </c>
      <c r="AH3000" s="382">
        <v>0</v>
      </c>
      <c r="AI3000" s="382">
        <v>29</v>
      </c>
      <c r="AJ3000" s="382">
        <v>89.568965517241381</v>
      </c>
      <c r="AK3000" s="382">
        <v>16.485493659525925</v>
      </c>
    </row>
    <row r="3001" spans="1:37" ht="15.6">
      <c r="A3001" s="382">
        <v>18</v>
      </c>
      <c r="B3001" s="382">
        <v>162</v>
      </c>
      <c r="C3001" s="382">
        <v>2024</v>
      </c>
      <c r="D3001" s="382"/>
      <c r="E3001" s="382">
        <v>99</v>
      </c>
      <c r="F3001" s="382"/>
      <c r="G3001" s="382">
        <v>99</v>
      </c>
      <c r="H3001" s="382">
        <v>1</v>
      </c>
      <c r="I3001" s="382">
        <v>99</v>
      </c>
      <c r="J3001" s="382">
        <v>262</v>
      </c>
      <c r="K3001" s="382">
        <v>99</v>
      </c>
      <c r="L3001" s="382">
        <v>7</v>
      </c>
      <c r="M3001" s="382">
        <v>99</v>
      </c>
      <c r="N3001" s="382">
        <v>99</v>
      </c>
      <c r="O3001" s="382">
        <v>99</v>
      </c>
      <c r="P3001" s="382">
        <v>99</v>
      </c>
      <c r="Q3001" s="382"/>
      <c r="R3001" s="382">
        <v>0</v>
      </c>
      <c r="S3001" s="382"/>
      <c r="T3001" s="382"/>
      <c r="U3001" s="382"/>
      <c r="V3001" s="382"/>
      <c r="W3001" s="382"/>
      <c r="X3001" s="382"/>
      <c r="Y3001" s="382"/>
      <c r="Z3001" s="382"/>
      <c r="AA3001" s="382"/>
      <c r="AB3001" s="382"/>
      <c r="AC3001" s="382"/>
      <c r="AD3001" s="382"/>
      <c r="AE3001" s="382"/>
      <c r="AF3001" s="382"/>
      <c r="AG3001" s="382"/>
      <c r="AH3001" s="382"/>
      <c r="AI3001" s="382"/>
      <c r="AJ3001" s="382"/>
      <c r="AK3001" s="382"/>
    </row>
    <row r="3002" spans="1:37" ht="15.6">
      <c r="A3002" s="382">
        <v>18</v>
      </c>
      <c r="B3002" s="382">
        <v>163</v>
      </c>
      <c r="C3002" s="382">
        <v>2024</v>
      </c>
      <c r="D3002" s="382"/>
      <c r="E3002" s="382">
        <v>99</v>
      </c>
      <c r="F3002" s="382"/>
      <c r="G3002" s="382">
        <v>99</v>
      </c>
      <c r="H3002" s="382">
        <v>1</v>
      </c>
      <c r="I3002" s="382">
        <v>99</v>
      </c>
      <c r="J3002" s="382">
        <v>309</v>
      </c>
      <c r="K3002" s="382">
        <v>99</v>
      </c>
      <c r="L3002" s="382">
        <v>7</v>
      </c>
      <c r="M3002" s="382">
        <v>99</v>
      </c>
      <c r="N3002" s="382">
        <v>99</v>
      </c>
      <c r="O3002" s="382">
        <v>99</v>
      </c>
      <c r="P3002" s="382">
        <v>99</v>
      </c>
      <c r="Q3002" s="382">
        <v>27</v>
      </c>
      <c r="R3002" s="382">
        <v>120</v>
      </c>
      <c r="S3002" s="382">
        <v>7</v>
      </c>
      <c r="T3002" s="382">
        <v>5.1333333333333346</v>
      </c>
      <c r="U3002" s="382">
        <v>11.967499999999999</v>
      </c>
      <c r="V3002" s="382">
        <v>0</v>
      </c>
      <c r="W3002" s="382">
        <v>0</v>
      </c>
      <c r="X3002" s="382">
        <v>1.6666666666666672</v>
      </c>
      <c r="Y3002" s="382">
        <v>0</v>
      </c>
      <c r="Z3002" s="382">
        <v>1.6914570888241311</v>
      </c>
      <c r="AA3002" s="382">
        <v>0</v>
      </c>
      <c r="AB3002" s="382">
        <v>0.82596744622425378</v>
      </c>
      <c r="AC3002" s="382"/>
      <c r="AD3002" s="382">
        <v>30.372688326241448</v>
      </c>
      <c r="AE3002" s="382"/>
      <c r="AF3002" s="382">
        <v>13.468013468013469</v>
      </c>
      <c r="AG3002" s="382">
        <v>18.777212641048099</v>
      </c>
      <c r="AH3002" s="382">
        <v>0</v>
      </c>
      <c r="AI3002" s="382">
        <v>120</v>
      </c>
      <c r="AJ3002" s="382">
        <v>90.110833333333289</v>
      </c>
      <c r="AK3002" s="382">
        <v>16.264848519703456</v>
      </c>
    </row>
    <row r="3003" spans="1:37" ht="15.6">
      <c r="A3003" s="382">
        <v>18</v>
      </c>
      <c r="B3003" s="382">
        <v>164</v>
      </c>
      <c r="C3003" s="382">
        <v>2024</v>
      </c>
      <c r="D3003" s="382"/>
      <c r="E3003" s="382">
        <v>99</v>
      </c>
      <c r="F3003" s="382"/>
      <c r="G3003" s="382">
        <v>99</v>
      </c>
      <c r="H3003" s="382">
        <v>2</v>
      </c>
      <c r="I3003" s="382">
        <v>99</v>
      </c>
      <c r="J3003" s="382">
        <v>470</v>
      </c>
      <c r="K3003" s="382">
        <v>99</v>
      </c>
      <c r="L3003" s="382">
        <v>7</v>
      </c>
      <c r="M3003" s="382">
        <v>99</v>
      </c>
      <c r="N3003" s="382">
        <v>99</v>
      </c>
      <c r="O3003" s="382">
        <v>99</v>
      </c>
      <c r="P3003" s="382">
        <v>99</v>
      </c>
      <c r="Q3003" s="382">
        <v>12</v>
      </c>
      <c r="R3003" s="382">
        <v>45</v>
      </c>
      <c r="S3003" s="382">
        <v>7</v>
      </c>
      <c r="T3003" s="382">
        <v>5.4</v>
      </c>
      <c r="U3003" s="382">
        <v>10.000000000000002</v>
      </c>
      <c r="V3003" s="382">
        <v>0</v>
      </c>
      <c r="W3003" s="382">
        <v>0</v>
      </c>
      <c r="X3003" s="382">
        <v>0</v>
      </c>
      <c r="Y3003" s="382">
        <v>0</v>
      </c>
      <c r="Z3003" s="382">
        <v>3.0193450356732008</v>
      </c>
      <c r="AA3003" s="382">
        <v>0</v>
      </c>
      <c r="AB3003" s="382">
        <v>0.77172246018601121</v>
      </c>
      <c r="AC3003" s="382"/>
      <c r="AD3003" s="382">
        <v>22.793525447250424</v>
      </c>
      <c r="AE3003" s="382"/>
      <c r="AF3003" s="382">
        <v>5.9523809523809552</v>
      </c>
      <c r="AG3003" s="382">
        <v>9.6423750241059381</v>
      </c>
      <c r="AH3003" s="382">
        <v>0</v>
      </c>
      <c r="AI3003" s="382">
        <v>45</v>
      </c>
      <c r="AJ3003" s="382">
        <v>85.248888888888899</v>
      </c>
      <c r="AK3003" s="382">
        <v>15.575464916303332</v>
      </c>
    </row>
    <row r="3004" spans="1:37" ht="15.6">
      <c r="A3004" s="382">
        <v>18</v>
      </c>
      <c r="B3004" s="382">
        <v>165</v>
      </c>
      <c r="C3004" s="382">
        <v>2024</v>
      </c>
      <c r="D3004" s="382"/>
      <c r="E3004" s="382">
        <v>99</v>
      </c>
      <c r="F3004" s="382"/>
      <c r="G3004" s="382">
        <v>99</v>
      </c>
      <c r="H3004" s="382">
        <v>2</v>
      </c>
      <c r="I3004" s="382">
        <v>99</v>
      </c>
      <c r="J3004" s="382">
        <v>629</v>
      </c>
      <c r="K3004" s="382">
        <v>99</v>
      </c>
      <c r="L3004" s="382">
        <v>7</v>
      </c>
      <c r="M3004" s="382">
        <v>99</v>
      </c>
      <c r="N3004" s="382">
        <v>99</v>
      </c>
      <c r="O3004" s="382">
        <v>99</v>
      </c>
      <c r="P3004" s="382">
        <v>99</v>
      </c>
      <c r="Q3004" s="382">
        <v>4</v>
      </c>
      <c r="R3004" s="382">
        <v>5</v>
      </c>
      <c r="S3004" s="382">
        <v>7</v>
      </c>
      <c r="T3004" s="382">
        <v>3.6</v>
      </c>
      <c r="U3004" s="382">
        <v>16.120000000000005</v>
      </c>
      <c r="V3004" s="382">
        <v>0</v>
      </c>
      <c r="W3004" s="382">
        <v>0</v>
      </c>
      <c r="X3004" s="382">
        <v>60</v>
      </c>
      <c r="Y3004" s="382">
        <v>0</v>
      </c>
      <c r="Z3004" s="382">
        <v>3.2938731001664161</v>
      </c>
      <c r="AA3004" s="382">
        <v>0</v>
      </c>
      <c r="AB3004" s="382">
        <v>1.85472369909914</v>
      </c>
      <c r="AC3004" s="382"/>
      <c r="AD3004" s="382">
        <v>10.279537115187843</v>
      </c>
      <c r="AE3004" s="382"/>
      <c r="AF3004" s="382">
        <v>11.363636363636362</v>
      </c>
      <c r="AG3004" s="382">
        <v>15.988891093037092</v>
      </c>
      <c r="AH3004" s="382">
        <v>0</v>
      </c>
      <c r="AI3004" s="382"/>
      <c r="AJ3004" s="382"/>
      <c r="AK3004" s="382"/>
    </row>
    <row r="3005" spans="1:37" ht="15.6">
      <c r="A3005" s="382">
        <v>18</v>
      </c>
      <c r="B3005" s="382">
        <v>166</v>
      </c>
      <c r="C3005" s="382">
        <v>2024</v>
      </c>
      <c r="D3005" s="382"/>
      <c r="E3005" s="382">
        <v>99</v>
      </c>
      <c r="F3005" s="382"/>
      <c r="G3005" s="382">
        <v>99</v>
      </c>
      <c r="H3005" s="382">
        <v>1</v>
      </c>
      <c r="I3005" s="382">
        <v>99</v>
      </c>
      <c r="J3005" s="382">
        <v>643</v>
      </c>
      <c r="K3005" s="382">
        <v>99</v>
      </c>
      <c r="L3005" s="382">
        <v>7</v>
      </c>
      <c r="M3005" s="382">
        <v>99</v>
      </c>
      <c r="N3005" s="382">
        <v>99</v>
      </c>
      <c r="O3005" s="382">
        <v>99</v>
      </c>
      <c r="P3005" s="382">
        <v>99</v>
      </c>
      <c r="Q3005" s="382">
        <v>10</v>
      </c>
      <c r="R3005" s="382">
        <v>31</v>
      </c>
      <c r="S3005" s="382">
        <v>7</v>
      </c>
      <c r="T3005" s="382">
        <v>4.967741935483871</v>
      </c>
      <c r="U3005" s="382">
        <v>11.667741935483871</v>
      </c>
      <c r="V3005" s="382">
        <v>0</v>
      </c>
      <c r="W3005" s="382">
        <v>0</v>
      </c>
      <c r="X3005" s="382">
        <v>0</v>
      </c>
      <c r="Y3005" s="382">
        <v>0</v>
      </c>
      <c r="Z3005" s="382">
        <v>2.0034465620402986</v>
      </c>
      <c r="AA3005" s="382">
        <v>0</v>
      </c>
      <c r="AB3005" s="382">
        <v>0.99947957321481795</v>
      </c>
      <c r="AC3005" s="382"/>
      <c r="AD3005" s="382">
        <v>3.0088704586226913</v>
      </c>
      <c r="AE3005" s="382"/>
      <c r="AF3005" s="382">
        <v>6.0665362035225048</v>
      </c>
      <c r="AG3005" s="382">
        <v>9.0717564144365621</v>
      </c>
      <c r="AH3005" s="382">
        <v>0</v>
      </c>
      <c r="AI3005" s="382">
        <v>30</v>
      </c>
      <c r="AJ3005" s="382">
        <v>89.883333333333312</v>
      </c>
      <c r="AK3005" s="382">
        <v>15.843737735094289</v>
      </c>
    </row>
    <row r="3006" spans="1:37" ht="15.6">
      <c r="A3006" s="382">
        <v>18</v>
      </c>
      <c r="B3006" s="382">
        <v>167</v>
      </c>
      <c r="C3006" s="382">
        <v>2024</v>
      </c>
      <c r="D3006" s="382"/>
      <c r="E3006" s="382">
        <v>99</v>
      </c>
      <c r="F3006" s="382"/>
      <c r="G3006" s="382">
        <v>99</v>
      </c>
      <c r="H3006" s="382">
        <v>2</v>
      </c>
      <c r="I3006" s="382">
        <v>99</v>
      </c>
      <c r="J3006" s="382">
        <v>704</v>
      </c>
      <c r="K3006" s="382">
        <v>99</v>
      </c>
      <c r="L3006" s="382">
        <v>7</v>
      </c>
      <c r="M3006" s="382">
        <v>99</v>
      </c>
      <c r="N3006" s="382">
        <v>99</v>
      </c>
      <c r="O3006" s="382">
        <v>99</v>
      </c>
      <c r="P3006" s="382">
        <v>99</v>
      </c>
      <c r="Q3006" s="382"/>
      <c r="R3006" s="382">
        <v>0</v>
      </c>
      <c r="S3006" s="382"/>
      <c r="T3006" s="382"/>
      <c r="U3006" s="382"/>
      <c r="V3006" s="382"/>
      <c r="W3006" s="382"/>
      <c r="X3006" s="382"/>
      <c r="Y3006" s="382"/>
      <c r="Z3006" s="382"/>
      <c r="AA3006" s="382"/>
      <c r="AB3006" s="382"/>
      <c r="AC3006" s="382"/>
      <c r="AD3006" s="382"/>
      <c r="AE3006" s="382"/>
      <c r="AF3006" s="382"/>
      <c r="AG3006" s="382"/>
      <c r="AH3006" s="382"/>
      <c r="AI3006" s="382"/>
      <c r="AJ3006" s="382"/>
      <c r="AK3006" s="382"/>
    </row>
    <row r="3007" spans="1:37" ht="15.6">
      <c r="A3007" s="382">
        <v>18</v>
      </c>
      <c r="B3007" s="382">
        <v>168</v>
      </c>
      <c r="C3007" s="382">
        <v>2024</v>
      </c>
      <c r="D3007" s="382"/>
      <c r="E3007" s="382">
        <v>99</v>
      </c>
      <c r="F3007" s="382"/>
      <c r="G3007" s="382">
        <v>99</v>
      </c>
      <c r="H3007" s="382">
        <v>1</v>
      </c>
      <c r="I3007" s="382">
        <v>99</v>
      </c>
      <c r="J3007" s="382">
        <v>802</v>
      </c>
      <c r="K3007" s="382">
        <v>99</v>
      </c>
      <c r="L3007" s="382">
        <v>7</v>
      </c>
      <c r="M3007" s="382">
        <v>99</v>
      </c>
      <c r="N3007" s="382">
        <v>99</v>
      </c>
      <c r="O3007" s="382">
        <v>99</v>
      </c>
      <c r="P3007" s="382">
        <v>99</v>
      </c>
      <c r="Q3007" s="382"/>
      <c r="R3007" s="382">
        <v>0</v>
      </c>
      <c r="S3007" s="382"/>
      <c r="T3007" s="382"/>
      <c r="U3007" s="382"/>
      <c r="V3007" s="382"/>
      <c r="W3007" s="382"/>
      <c r="X3007" s="382"/>
      <c r="Y3007" s="382"/>
      <c r="Z3007" s="382"/>
      <c r="AA3007" s="382"/>
      <c r="AB3007" s="382"/>
      <c r="AC3007" s="382"/>
      <c r="AD3007" s="382"/>
      <c r="AE3007" s="382"/>
      <c r="AF3007" s="382"/>
      <c r="AG3007" s="382"/>
      <c r="AH3007" s="382"/>
      <c r="AI3007" s="382"/>
      <c r="AJ3007" s="382"/>
      <c r="AK3007" s="382"/>
    </row>
    <row r="3008" spans="1:37" ht="15.6">
      <c r="A3008" s="382">
        <v>18</v>
      </c>
      <c r="B3008" s="382">
        <v>169</v>
      </c>
      <c r="C3008" s="382">
        <v>2024</v>
      </c>
      <c r="D3008" s="382"/>
      <c r="E3008" s="382">
        <v>99</v>
      </c>
      <c r="F3008" s="382"/>
      <c r="G3008" s="382">
        <v>99</v>
      </c>
      <c r="H3008" s="382">
        <v>1</v>
      </c>
      <c r="I3008" s="382">
        <v>99</v>
      </c>
      <c r="J3008" s="382">
        <v>103</v>
      </c>
      <c r="K3008" s="382">
        <v>99</v>
      </c>
      <c r="L3008" s="382">
        <v>8</v>
      </c>
      <c r="M3008" s="382">
        <v>99</v>
      </c>
      <c r="N3008" s="382">
        <v>99</v>
      </c>
      <c r="O3008" s="382">
        <v>99</v>
      </c>
      <c r="P3008" s="382">
        <v>99</v>
      </c>
      <c r="Q3008" s="382"/>
      <c r="R3008" s="382">
        <v>0</v>
      </c>
      <c r="S3008" s="382"/>
      <c r="T3008" s="382"/>
      <c r="U3008" s="382"/>
      <c r="V3008" s="382"/>
      <c r="W3008" s="382"/>
      <c r="X3008" s="382"/>
      <c r="Y3008" s="382"/>
      <c r="Z3008" s="382"/>
      <c r="AA3008" s="382"/>
      <c r="AB3008" s="382"/>
      <c r="AC3008" s="382"/>
      <c r="AD3008" s="382"/>
      <c r="AE3008" s="382"/>
      <c r="AF3008" s="382"/>
      <c r="AG3008" s="382"/>
      <c r="AH3008" s="382"/>
      <c r="AI3008" s="382"/>
      <c r="AJ3008" s="382"/>
      <c r="AK3008" s="382"/>
    </row>
    <row r="3009" spans="1:37" ht="15.6">
      <c r="A3009" s="382">
        <v>18</v>
      </c>
      <c r="B3009" s="382">
        <v>170</v>
      </c>
      <c r="C3009" s="382">
        <v>2024</v>
      </c>
      <c r="D3009" s="382"/>
      <c r="E3009" s="382">
        <v>99</v>
      </c>
      <c r="F3009" s="382"/>
      <c r="G3009" s="382">
        <v>99</v>
      </c>
      <c r="H3009" s="382">
        <v>2</v>
      </c>
      <c r="I3009" s="382">
        <v>99</v>
      </c>
      <c r="J3009" s="382">
        <v>106</v>
      </c>
      <c r="K3009" s="382">
        <v>99</v>
      </c>
      <c r="L3009" s="382">
        <v>8</v>
      </c>
      <c r="M3009" s="382">
        <v>99</v>
      </c>
      <c r="N3009" s="382">
        <v>99</v>
      </c>
      <c r="O3009" s="382">
        <v>99</v>
      </c>
      <c r="P3009" s="382">
        <v>99</v>
      </c>
      <c r="Q3009" s="382">
        <v>9</v>
      </c>
      <c r="R3009" s="382">
        <v>35</v>
      </c>
      <c r="S3009" s="382">
        <v>8</v>
      </c>
      <c r="T3009" s="382">
        <v>5.0857142857142845</v>
      </c>
      <c r="U3009" s="382">
        <v>13.531428571428576</v>
      </c>
      <c r="V3009" s="382">
        <v>0</v>
      </c>
      <c r="W3009" s="382">
        <v>0</v>
      </c>
      <c r="X3009" s="382">
        <v>25.714285714285719</v>
      </c>
      <c r="Y3009" s="382">
        <v>0</v>
      </c>
      <c r="Z3009" s="382">
        <v>3.4320981861222504</v>
      </c>
      <c r="AA3009" s="382">
        <v>0</v>
      </c>
      <c r="AB3009" s="382">
        <v>1.1556427666375257</v>
      </c>
      <c r="AC3009" s="382"/>
      <c r="AD3009" s="382">
        <v>16.572360366057183</v>
      </c>
      <c r="AE3009" s="382"/>
      <c r="AF3009" s="382">
        <v>21.875</v>
      </c>
      <c r="AG3009" s="382">
        <v>25.577878591488442</v>
      </c>
      <c r="AH3009" s="382">
        <v>0</v>
      </c>
      <c r="AI3009" s="382">
        <v>35</v>
      </c>
      <c r="AJ3009" s="382">
        <v>91.560000000000016</v>
      </c>
      <c r="AK3009" s="382">
        <v>17.561823858675861</v>
      </c>
    </row>
    <row r="3010" spans="1:37" ht="15.6">
      <c r="A3010" s="382">
        <v>18</v>
      </c>
      <c r="B3010" s="382">
        <v>171</v>
      </c>
      <c r="C3010" s="382">
        <v>2024</v>
      </c>
      <c r="D3010" s="382"/>
      <c r="E3010" s="382">
        <v>99</v>
      </c>
      <c r="F3010" s="382"/>
      <c r="G3010" s="382">
        <v>99</v>
      </c>
      <c r="H3010" s="382">
        <v>1</v>
      </c>
      <c r="I3010" s="382">
        <v>99</v>
      </c>
      <c r="J3010" s="382">
        <v>110</v>
      </c>
      <c r="K3010" s="382">
        <v>99</v>
      </c>
      <c r="L3010" s="382">
        <v>8</v>
      </c>
      <c r="M3010" s="382">
        <v>99</v>
      </c>
      <c r="N3010" s="382">
        <v>99</v>
      </c>
      <c r="O3010" s="382">
        <v>99</v>
      </c>
      <c r="P3010" s="382">
        <v>99</v>
      </c>
      <c r="Q3010" s="382">
        <v>50</v>
      </c>
      <c r="R3010" s="382">
        <v>363</v>
      </c>
      <c r="S3010" s="382">
        <v>8</v>
      </c>
      <c r="T3010" s="382">
        <v>6.542699724517905</v>
      </c>
      <c r="U3010" s="382">
        <v>9.4316804407713519</v>
      </c>
      <c r="V3010" s="382">
        <v>0</v>
      </c>
      <c r="W3010" s="382">
        <v>0.55096418732782382</v>
      </c>
      <c r="X3010" s="382">
        <v>4.9586776859504145</v>
      </c>
      <c r="Y3010" s="382">
        <v>0</v>
      </c>
      <c r="Z3010" s="382">
        <v>3.57419033769302</v>
      </c>
      <c r="AA3010" s="382">
        <v>0</v>
      </c>
      <c r="AB3010" s="382">
        <v>0.98485522739413445</v>
      </c>
      <c r="AC3010" s="382"/>
      <c r="AD3010" s="382">
        <v>18.849771874432378</v>
      </c>
      <c r="AE3010" s="382"/>
      <c r="AF3010" s="382">
        <v>8.8000000000000007</v>
      </c>
      <c r="AG3010" s="382">
        <v>11.253175915304544</v>
      </c>
      <c r="AH3010" s="382">
        <v>0.55096418732782382</v>
      </c>
      <c r="AI3010" s="382">
        <v>363</v>
      </c>
      <c r="AJ3010" s="382">
        <v>81.596143250688684</v>
      </c>
      <c r="AK3010" s="382">
        <v>17.500430379834683</v>
      </c>
    </row>
    <row r="3011" spans="1:37" ht="15.6">
      <c r="A3011" s="382">
        <v>18</v>
      </c>
      <c r="B3011" s="382">
        <v>172</v>
      </c>
      <c r="C3011" s="382">
        <v>2024</v>
      </c>
      <c r="D3011" s="382"/>
      <c r="E3011" s="382">
        <v>99</v>
      </c>
      <c r="F3011" s="382"/>
      <c r="G3011" s="382">
        <v>99</v>
      </c>
      <c r="H3011" s="382">
        <v>1</v>
      </c>
      <c r="I3011" s="382">
        <v>99</v>
      </c>
      <c r="J3011" s="382">
        <v>111</v>
      </c>
      <c r="K3011" s="382">
        <v>99</v>
      </c>
      <c r="L3011" s="382">
        <v>8</v>
      </c>
      <c r="M3011" s="382">
        <v>99</v>
      </c>
      <c r="N3011" s="382">
        <v>99</v>
      </c>
      <c r="O3011" s="382">
        <v>99</v>
      </c>
      <c r="P3011" s="382">
        <v>99</v>
      </c>
      <c r="Q3011" s="382">
        <v>2</v>
      </c>
      <c r="R3011" s="382">
        <v>2</v>
      </c>
      <c r="S3011" s="382">
        <v>8</v>
      </c>
      <c r="T3011" s="382">
        <v>5.5</v>
      </c>
      <c r="U3011" s="382">
        <v>16.2</v>
      </c>
      <c r="V3011" s="382">
        <v>0</v>
      </c>
      <c r="W3011" s="382">
        <v>0</v>
      </c>
      <c r="X3011" s="382">
        <v>50</v>
      </c>
      <c r="Y3011" s="382">
        <v>0</v>
      </c>
      <c r="Z3011" s="382">
        <v>2.6000000000000094</v>
      </c>
      <c r="AA3011" s="382">
        <v>0</v>
      </c>
      <c r="AB3011" s="382">
        <v>0.5</v>
      </c>
      <c r="AC3011" s="382"/>
      <c r="AD3011" s="382">
        <v>100.00000000000055</v>
      </c>
      <c r="AE3011" s="382"/>
      <c r="AF3011" s="382">
        <v>10</v>
      </c>
      <c r="AG3011" s="382">
        <v>12.17587373167982</v>
      </c>
      <c r="AH3011" s="382">
        <v>0</v>
      </c>
      <c r="AI3011" s="382">
        <v>2</v>
      </c>
      <c r="AJ3011" s="382">
        <v>97.85</v>
      </c>
      <c r="AK3011" s="382">
        <v>17.124354398470494</v>
      </c>
    </row>
    <row r="3012" spans="1:37" ht="15.6">
      <c r="A3012" s="382">
        <v>18</v>
      </c>
      <c r="B3012" s="382">
        <v>173</v>
      </c>
      <c r="C3012" s="382">
        <v>2024</v>
      </c>
      <c r="D3012" s="382"/>
      <c r="E3012" s="382">
        <v>99</v>
      </c>
      <c r="F3012" s="382"/>
      <c r="G3012" s="382">
        <v>99</v>
      </c>
      <c r="H3012" s="382">
        <v>1</v>
      </c>
      <c r="I3012" s="382">
        <v>99</v>
      </c>
      <c r="J3012" s="382">
        <v>116</v>
      </c>
      <c r="K3012" s="382">
        <v>99</v>
      </c>
      <c r="L3012" s="382">
        <v>8</v>
      </c>
      <c r="M3012" s="382">
        <v>99</v>
      </c>
      <c r="N3012" s="382">
        <v>99</v>
      </c>
      <c r="O3012" s="382">
        <v>99</v>
      </c>
      <c r="P3012" s="382">
        <v>99</v>
      </c>
      <c r="Q3012" s="382">
        <v>13</v>
      </c>
      <c r="R3012" s="382">
        <v>34</v>
      </c>
      <c r="S3012" s="382">
        <v>8</v>
      </c>
      <c r="T3012" s="382">
        <v>5.5882352941176476</v>
      </c>
      <c r="U3012" s="382">
        <v>12.835294117647059</v>
      </c>
      <c r="V3012" s="382">
        <v>0</v>
      </c>
      <c r="W3012" s="382">
        <v>0</v>
      </c>
      <c r="X3012" s="382">
        <v>17.647058823529413</v>
      </c>
      <c r="Y3012" s="382">
        <v>0</v>
      </c>
      <c r="Z3012" s="382">
        <v>3.3745485408675502</v>
      </c>
      <c r="AA3012" s="382">
        <v>0</v>
      </c>
      <c r="AB3012" s="382">
        <v>1.1406305546861952</v>
      </c>
      <c r="AC3012" s="382"/>
      <c r="AD3012" s="382">
        <v>46.759523772482815</v>
      </c>
      <c r="AE3012" s="382"/>
      <c r="AF3012" s="382">
        <v>4.3701799485861192</v>
      </c>
      <c r="AG3012" s="382">
        <v>6.6269817165765676</v>
      </c>
      <c r="AH3012" s="382">
        <v>0</v>
      </c>
      <c r="AI3012" s="382">
        <v>30</v>
      </c>
      <c r="AJ3012" s="382">
        <v>89.42333333333336</v>
      </c>
      <c r="AK3012" s="382">
        <v>18.759849560684849</v>
      </c>
    </row>
    <row r="3013" spans="1:37" ht="15.6">
      <c r="A3013" s="382">
        <v>18</v>
      </c>
      <c r="B3013" s="382">
        <v>174</v>
      </c>
      <c r="C3013" s="382">
        <v>2024</v>
      </c>
      <c r="D3013" s="382"/>
      <c r="E3013" s="382">
        <v>99</v>
      </c>
      <c r="F3013" s="382"/>
      <c r="G3013" s="382">
        <v>99</v>
      </c>
      <c r="H3013" s="382">
        <v>2</v>
      </c>
      <c r="I3013" s="382">
        <v>99</v>
      </c>
      <c r="J3013" s="382">
        <v>117</v>
      </c>
      <c r="K3013" s="382">
        <v>99</v>
      </c>
      <c r="L3013" s="382">
        <v>8</v>
      </c>
      <c r="M3013" s="382">
        <v>99</v>
      </c>
      <c r="N3013" s="382">
        <v>99</v>
      </c>
      <c r="O3013" s="382">
        <v>99</v>
      </c>
      <c r="P3013" s="382">
        <v>99</v>
      </c>
      <c r="Q3013" s="382">
        <v>2</v>
      </c>
      <c r="R3013" s="382">
        <v>5</v>
      </c>
      <c r="S3013" s="382">
        <v>8</v>
      </c>
      <c r="T3013" s="382">
        <v>5.2</v>
      </c>
      <c r="U3013" s="382">
        <v>12.600000000000001</v>
      </c>
      <c r="V3013" s="382">
        <v>0</v>
      </c>
      <c r="W3013" s="382">
        <v>0</v>
      </c>
      <c r="X3013" s="382">
        <v>20</v>
      </c>
      <c r="Y3013" s="382">
        <v>0</v>
      </c>
      <c r="Z3013" s="382">
        <v>3.2533060108142284</v>
      </c>
      <c r="AA3013" s="382">
        <v>0</v>
      </c>
      <c r="AB3013" s="382">
        <v>1.1661903789690584</v>
      </c>
      <c r="AC3013" s="382"/>
      <c r="AD3013" s="382">
        <v>85.398578248508997</v>
      </c>
      <c r="AE3013" s="382"/>
      <c r="AF3013" s="382">
        <v>3.90625</v>
      </c>
      <c r="AG3013" s="382">
        <v>5.0896752302472121</v>
      </c>
      <c r="AH3013" s="382">
        <v>0</v>
      </c>
      <c r="AI3013" s="382">
        <v>5</v>
      </c>
      <c r="AJ3013" s="382">
        <v>86</v>
      </c>
      <c r="AK3013" s="382">
        <v>19.556744042733435</v>
      </c>
    </row>
    <row r="3014" spans="1:37" ht="15.6">
      <c r="A3014" s="382">
        <v>18</v>
      </c>
      <c r="B3014" s="382">
        <v>175</v>
      </c>
      <c r="C3014" s="382">
        <v>2024</v>
      </c>
      <c r="D3014" s="382"/>
      <c r="E3014" s="382">
        <v>99</v>
      </c>
      <c r="F3014" s="382"/>
      <c r="G3014" s="382">
        <v>99</v>
      </c>
      <c r="H3014" s="382">
        <v>1</v>
      </c>
      <c r="I3014" s="382">
        <v>99</v>
      </c>
      <c r="J3014" s="382">
        <v>134</v>
      </c>
      <c r="K3014" s="382">
        <v>99</v>
      </c>
      <c r="L3014" s="382">
        <v>8</v>
      </c>
      <c r="M3014" s="382">
        <v>99</v>
      </c>
      <c r="N3014" s="382">
        <v>99</v>
      </c>
      <c r="O3014" s="382">
        <v>99</v>
      </c>
      <c r="P3014" s="382">
        <v>99</v>
      </c>
      <c r="Q3014" s="382">
        <v>55</v>
      </c>
      <c r="R3014" s="382">
        <v>339</v>
      </c>
      <c r="S3014" s="382">
        <v>8</v>
      </c>
      <c r="T3014" s="382">
        <v>5.5722713864306792</v>
      </c>
      <c r="U3014" s="382">
        <v>9.4374631268436602</v>
      </c>
      <c r="V3014" s="382">
        <v>0</v>
      </c>
      <c r="W3014" s="382">
        <v>0.58997050147492613</v>
      </c>
      <c r="X3014" s="382">
        <v>10.914454277286133</v>
      </c>
      <c r="Y3014" s="382">
        <v>0</v>
      </c>
      <c r="Z3014" s="382">
        <v>4.0457028509734627</v>
      </c>
      <c r="AA3014" s="382">
        <v>0</v>
      </c>
      <c r="AB3014" s="382">
        <v>1.1482696370573222</v>
      </c>
      <c r="AC3014" s="382"/>
      <c r="AD3014" s="382">
        <v>40.196497120558256</v>
      </c>
      <c r="AE3014" s="382"/>
      <c r="AF3014" s="382">
        <v>9.3414163681454969</v>
      </c>
      <c r="AG3014" s="382">
        <v>10.976279187852098</v>
      </c>
      <c r="AH3014" s="382">
        <v>0</v>
      </c>
      <c r="AI3014" s="382">
        <v>332</v>
      </c>
      <c r="AJ3014" s="382">
        <v>79.075602409638577</v>
      </c>
      <c r="AK3014" s="382">
        <v>17.939550838582274</v>
      </c>
    </row>
    <row r="3015" spans="1:37" ht="15.6">
      <c r="A3015" s="382">
        <v>18</v>
      </c>
      <c r="B3015" s="382">
        <v>176</v>
      </c>
      <c r="C3015" s="382">
        <v>2024</v>
      </c>
      <c r="D3015" s="382"/>
      <c r="E3015" s="382">
        <v>99</v>
      </c>
      <c r="F3015" s="382"/>
      <c r="G3015" s="382">
        <v>99</v>
      </c>
      <c r="H3015" s="382">
        <v>2</v>
      </c>
      <c r="I3015" s="382">
        <v>99</v>
      </c>
      <c r="J3015" s="382">
        <v>141</v>
      </c>
      <c r="K3015" s="382">
        <v>99</v>
      </c>
      <c r="L3015" s="382">
        <v>8</v>
      </c>
      <c r="M3015" s="382">
        <v>99</v>
      </c>
      <c r="N3015" s="382">
        <v>99</v>
      </c>
      <c r="O3015" s="382">
        <v>99</v>
      </c>
      <c r="P3015" s="382">
        <v>99</v>
      </c>
      <c r="Q3015" s="382">
        <v>20</v>
      </c>
      <c r="R3015" s="382">
        <v>26</v>
      </c>
      <c r="S3015" s="382">
        <v>8</v>
      </c>
      <c r="T3015" s="382">
        <v>5.8846153846153859</v>
      </c>
      <c r="U3015" s="382">
        <v>12.946153846153845</v>
      </c>
      <c r="V3015" s="382">
        <v>0</v>
      </c>
      <c r="W3015" s="382">
        <v>0</v>
      </c>
      <c r="X3015" s="382">
        <v>19.230769230769223</v>
      </c>
      <c r="Y3015" s="382">
        <v>0</v>
      </c>
      <c r="Z3015" s="382">
        <v>3.7458932147528472</v>
      </c>
      <c r="AA3015" s="382">
        <v>0</v>
      </c>
      <c r="AB3015" s="382">
        <v>0.97376837701324193</v>
      </c>
      <c r="AC3015" s="382"/>
      <c r="AD3015" s="382">
        <v>29.775332832315161</v>
      </c>
      <c r="AE3015" s="382"/>
      <c r="AF3015" s="382">
        <v>2.8446389496717721</v>
      </c>
      <c r="AG3015" s="382">
        <v>4.4040874537152108</v>
      </c>
      <c r="AH3015" s="382">
        <v>0</v>
      </c>
      <c r="AI3015" s="382">
        <v>26</v>
      </c>
      <c r="AJ3015" s="382">
        <v>88.742307692307676</v>
      </c>
      <c r="AK3015" s="382">
        <v>18.044378732696977</v>
      </c>
    </row>
    <row r="3016" spans="1:37" ht="15.6">
      <c r="A3016" s="382">
        <v>18</v>
      </c>
      <c r="B3016" s="382">
        <v>177</v>
      </c>
      <c r="C3016" s="382">
        <v>2024</v>
      </c>
      <c r="D3016" s="382"/>
      <c r="E3016" s="382">
        <v>99</v>
      </c>
      <c r="F3016" s="382"/>
      <c r="G3016" s="382">
        <v>99</v>
      </c>
      <c r="H3016" s="382">
        <v>2</v>
      </c>
      <c r="I3016" s="382">
        <v>99</v>
      </c>
      <c r="J3016" s="382">
        <v>143</v>
      </c>
      <c r="K3016" s="382">
        <v>99</v>
      </c>
      <c r="L3016" s="382">
        <v>8</v>
      </c>
      <c r="M3016" s="382">
        <v>99</v>
      </c>
      <c r="N3016" s="382">
        <v>99</v>
      </c>
      <c r="O3016" s="382">
        <v>99</v>
      </c>
      <c r="P3016" s="382">
        <v>99</v>
      </c>
      <c r="Q3016" s="382">
        <v>1</v>
      </c>
      <c r="R3016" s="382">
        <v>2</v>
      </c>
      <c r="S3016" s="382">
        <v>8</v>
      </c>
      <c r="T3016" s="382">
        <v>3.5</v>
      </c>
      <c r="U3016" s="382">
        <v>10.3</v>
      </c>
      <c r="V3016" s="382">
        <v>0</v>
      </c>
      <c r="W3016" s="382">
        <v>0</v>
      </c>
      <c r="X3016" s="382">
        <v>0</v>
      </c>
      <c r="Y3016" s="382">
        <v>0</v>
      </c>
      <c r="Z3016" s="382">
        <v>1.3999999999999977</v>
      </c>
      <c r="AA3016" s="382">
        <v>0</v>
      </c>
      <c r="AB3016" s="382">
        <v>1.5</v>
      </c>
      <c r="AC3016" s="382"/>
      <c r="AD3016" s="382">
        <v>100.00000000000024</v>
      </c>
      <c r="AE3016" s="382"/>
      <c r="AF3016" s="382">
        <v>40</v>
      </c>
      <c r="AG3016" s="382">
        <v>32.137285491419654</v>
      </c>
      <c r="AH3016" s="382">
        <v>0</v>
      </c>
      <c r="AI3016" s="382">
        <v>0</v>
      </c>
      <c r="AJ3016" s="382"/>
      <c r="AK3016" s="382"/>
    </row>
    <row r="3017" spans="1:37" ht="15.6">
      <c r="A3017" s="382">
        <v>18</v>
      </c>
      <c r="B3017" s="382">
        <v>178</v>
      </c>
      <c r="C3017" s="382">
        <v>2024</v>
      </c>
      <c r="D3017" s="382"/>
      <c r="E3017" s="382">
        <v>99</v>
      </c>
      <c r="F3017" s="382"/>
      <c r="G3017" s="382">
        <v>99</v>
      </c>
      <c r="H3017" s="382">
        <v>2</v>
      </c>
      <c r="I3017" s="382">
        <v>99</v>
      </c>
      <c r="J3017" s="382">
        <v>147</v>
      </c>
      <c r="K3017" s="382">
        <v>99</v>
      </c>
      <c r="L3017" s="382">
        <v>8</v>
      </c>
      <c r="M3017" s="382">
        <v>99</v>
      </c>
      <c r="N3017" s="382">
        <v>99</v>
      </c>
      <c r="O3017" s="382">
        <v>99</v>
      </c>
      <c r="P3017" s="382">
        <v>99</v>
      </c>
      <c r="Q3017" s="382">
        <v>6</v>
      </c>
      <c r="R3017" s="382">
        <v>25</v>
      </c>
      <c r="S3017" s="382">
        <v>8</v>
      </c>
      <c r="T3017" s="382">
        <v>5.32</v>
      </c>
      <c r="U3017" s="382">
        <v>13.416</v>
      </c>
      <c r="V3017" s="382">
        <v>0</v>
      </c>
      <c r="W3017" s="382">
        <v>0</v>
      </c>
      <c r="X3017" s="382">
        <v>16</v>
      </c>
      <c r="Y3017" s="382">
        <v>0</v>
      </c>
      <c r="Z3017" s="382">
        <v>2.3026384866061966</v>
      </c>
      <c r="AA3017" s="382">
        <v>0</v>
      </c>
      <c r="AB3017" s="382">
        <v>0.78587530817553852</v>
      </c>
      <c r="AC3017" s="382"/>
      <c r="AD3017" s="382">
        <v>66.472635982188393</v>
      </c>
      <c r="AE3017" s="382"/>
      <c r="AF3017" s="382">
        <v>29.761904761904777</v>
      </c>
      <c r="AG3017" s="382">
        <v>41.685309470544375</v>
      </c>
      <c r="AH3017" s="382">
        <v>0</v>
      </c>
      <c r="AI3017" s="382">
        <v>17</v>
      </c>
      <c r="AJ3017" s="382">
        <v>93.411764705882362</v>
      </c>
      <c r="AK3017" s="382">
        <v>16.47128357500986</v>
      </c>
    </row>
    <row r="3018" spans="1:37" ht="15.6">
      <c r="A3018" s="382">
        <v>18</v>
      </c>
      <c r="B3018" s="382">
        <v>179</v>
      </c>
      <c r="C3018" s="382">
        <v>2024</v>
      </c>
      <c r="D3018" s="382"/>
      <c r="E3018" s="382">
        <v>99</v>
      </c>
      <c r="F3018" s="382"/>
      <c r="G3018" s="382">
        <v>99</v>
      </c>
      <c r="H3018" s="382">
        <v>1</v>
      </c>
      <c r="I3018" s="382">
        <v>99</v>
      </c>
      <c r="J3018" s="382">
        <v>155</v>
      </c>
      <c r="K3018" s="382">
        <v>99</v>
      </c>
      <c r="L3018" s="382">
        <v>8</v>
      </c>
      <c r="M3018" s="382">
        <v>99</v>
      </c>
      <c r="N3018" s="382">
        <v>99</v>
      </c>
      <c r="O3018" s="382">
        <v>99</v>
      </c>
      <c r="P3018" s="382">
        <v>99</v>
      </c>
      <c r="Q3018" s="382">
        <v>17</v>
      </c>
      <c r="R3018" s="382">
        <v>134</v>
      </c>
      <c r="S3018" s="382">
        <v>8</v>
      </c>
      <c r="T3018" s="382">
        <v>5.2238805970149267</v>
      </c>
      <c r="U3018" s="382">
        <v>12.944029850746263</v>
      </c>
      <c r="V3018" s="382">
        <v>0.74626865671641807</v>
      </c>
      <c r="W3018" s="382">
        <v>0</v>
      </c>
      <c r="X3018" s="382">
        <v>14.17910447761194</v>
      </c>
      <c r="Y3018" s="382">
        <v>0.74626865671641807</v>
      </c>
      <c r="Z3018" s="382">
        <v>3.0644692558426057</v>
      </c>
      <c r="AA3018" s="382">
        <v>0</v>
      </c>
      <c r="AB3018" s="382">
        <v>0.88639628485380251</v>
      </c>
      <c r="AC3018" s="382"/>
      <c r="AD3018" s="382">
        <v>12.164964187402431</v>
      </c>
      <c r="AE3018" s="382"/>
      <c r="AF3018" s="382">
        <v>11.336717428087985</v>
      </c>
      <c r="AG3018" s="382">
        <v>14.122177803470088</v>
      </c>
      <c r="AH3018" s="382">
        <v>0</v>
      </c>
      <c r="AI3018" s="382">
        <v>132</v>
      </c>
      <c r="AJ3018" s="382">
        <v>87.509848484848447</v>
      </c>
      <c r="AK3018" s="382">
        <v>18.98696954025462</v>
      </c>
    </row>
    <row r="3019" spans="1:37" ht="15.6">
      <c r="A3019" s="382">
        <v>18</v>
      </c>
      <c r="B3019" s="382">
        <v>180</v>
      </c>
      <c r="C3019" s="382">
        <v>2024</v>
      </c>
      <c r="D3019" s="382"/>
      <c r="E3019" s="382">
        <v>99</v>
      </c>
      <c r="F3019" s="382"/>
      <c r="G3019" s="382">
        <v>99</v>
      </c>
      <c r="H3019" s="382">
        <v>2</v>
      </c>
      <c r="I3019" s="382">
        <v>99</v>
      </c>
      <c r="J3019" s="382">
        <v>160</v>
      </c>
      <c r="K3019" s="382">
        <v>99</v>
      </c>
      <c r="L3019" s="382">
        <v>8</v>
      </c>
      <c r="M3019" s="382">
        <v>99</v>
      </c>
      <c r="N3019" s="382">
        <v>99</v>
      </c>
      <c r="O3019" s="382">
        <v>99</v>
      </c>
      <c r="P3019" s="382">
        <v>99</v>
      </c>
      <c r="Q3019" s="382">
        <v>7</v>
      </c>
      <c r="R3019" s="382">
        <v>17</v>
      </c>
      <c r="S3019" s="382">
        <v>8</v>
      </c>
      <c r="T3019" s="382">
        <v>5.2352941176470589</v>
      </c>
      <c r="U3019" s="382">
        <v>12.811764705882352</v>
      </c>
      <c r="V3019" s="382">
        <v>0</v>
      </c>
      <c r="W3019" s="382">
        <v>0</v>
      </c>
      <c r="X3019" s="382">
        <v>0</v>
      </c>
      <c r="Y3019" s="382">
        <v>0</v>
      </c>
      <c r="Z3019" s="382">
        <v>1.6484867759612372</v>
      </c>
      <c r="AA3019" s="382">
        <v>0</v>
      </c>
      <c r="AB3019" s="382">
        <v>1.515776320791191</v>
      </c>
      <c r="AC3019" s="382"/>
      <c r="AD3019" s="382">
        <v>63.921560900305877</v>
      </c>
      <c r="AE3019" s="382"/>
      <c r="AF3019" s="382">
        <v>6.5891472868217074</v>
      </c>
      <c r="AG3019" s="382">
        <v>9.6521161090183902</v>
      </c>
      <c r="AH3019" s="382">
        <v>0</v>
      </c>
      <c r="AI3019" s="382">
        <v>17</v>
      </c>
      <c r="AJ3019" s="382">
        <v>88.364705882352951</v>
      </c>
      <c r="AK3019" s="382">
        <v>18.568422711473609</v>
      </c>
    </row>
    <row r="3020" spans="1:37" ht="15.6">
      <c r="A3020" s="382">
        <v>18</v>
      </c>
      <c r="B3020" s="382">
        <v>181</v>
      </c>
      <c r="C3020" s="382">
        <v>2024</v>
      </c>
      <c r="D3020" s="382"/>
      <c r="E3020" s="382">
        <v>99</v>
      </c>
      <c r="F3020" s="382"/>
      <c r="G3020" s="382">
        <v>99</v>
      </c>
      <c r="H3020" s="382">
        <v>1</v>
      </c>
      <c r="I3020" s="382">
        <v>99</v>
      </c>
      <c r="J3020" s="382">
        <v>171</v>
      </c>
      <c r="K3020" s="382">
        <v>99</v>
      </c>
      <c r="L3020" s="382">
        <v>8</v>
      </c>
      <c r="M3020" s="382">
        <v>99</v>
      </c>
      <c r="N3020" s="382">
        <v>99</v>
      </c>
      <c r="O3020" s="382">
        <v>99</v>
      </c>
      <c r="P3020" s="382">
        <v>99</v>
      </c>
      <c r="Q3020" s="382"/>
      <c r="R3020" s="382">
        <v>0</v>
      </c>
      <c r="S3020" s="382"/>
      <c r="T3020" s="382"/>
      <c r="U3020" s="382"/>
      <c r="V3020" s="382"/>
      <c r="W3020" s="382"/>
      <c r="X3020" s="382"/>
      <c r="Y3020" s="382"/>
      <c r="Z3020" s="382"/>
      <c r="AA3020" s="382"/>
      <c r="AB3020" s="382"/>
      <c r="AC3020" s="382"/>
      <c r="AD3020" s="382"/>
      <c r="AE3020" s="382"/>
      <c r="AF3020" s="382"/>
      <c r="AG3020" s="382"/>
      <c r="AH3020" s="382"/>
      <c r="AI3020" s="382"/>
      <c r="AJ3020" s="382"/>
      <c r="AK3020" s="382"/>
    </row>
    <row r="3021" spans="1:37" ht="15.6">
      <c r="A3021" s="382">
        <v>18</v>
      </c>
      <c r="B3021" s="382">
        <v>182</v>
      </c>
      <c r="C3021" s="382">
        <v>2024</v>
      </c>
      <c r="D3021" s="382"/>
      <c r="E3021" s="382">
        <v>99</v>
      </c>
      <c r="F3021" s="382"/>
      <c r="G3021" s="382">
        <v>99</v>
      </c>
      <c r="H3021" s="382">
        <v>2</v>
      </c>
      <c r="I3021" s="382">
        <v>99</v>
      </c>
      <c r="J3021" s="382">
        <v>175</v>
      </c>
      <c r="K3021" s="382">
        <v>99</v>
      </c>
      <c r="L3021" s="382">
        <v>8</v>
      </c>
      <c r="M3021" s="382">
        <v>99</v>
      </c>
      <c r="N3021" s="382">
        <v>99</v>
      </c>
      <c r="O3021" s="382">
        <v>99</v>
      </c>
      <c r="P3021" s="382">
        <v>99</v>
      </c>
      <c r="Q3021" s="382">
        <v>10</v>
      </c>
      <c r="R3021" s="382">
        <v>20</v>
      </c>
      <c r="S3021" s="382">
        <v>8</v>
      </c>
      <c r="T3021" s="382">
        <v>5.6</v>
      </c>
      <c r="U3021" s="382">
        <v>13.97</v>
      </c>
      <c r="V3021" s="382">
        <v>0</v>
      </c>
      <c r="W3021" s="382">
        <v>0</v>
      </c>
      <c r="X3021" s="382">
        <v>35</v>
      </c>
      <c r="Y3021" s="382">
        <v>5</v>
      </c>
      <c r="Z3021" s="382">
        <v>4.4983441397918895</v>
      </c>
      <c r="AA3021" s="382">
        <v>0</v>
      </c>
      <c r="AB3021" s="382">
        <v>1.019803902718559</v>
      </c>
      <c r="AC3021" s="382"/>
      <c r="AD3021" s="382">
        <v>61.428744849762992</v>
      </c>
      <c r="AE3021" s="382"/>
      <c r="AF3021" s="382">
        <v>1.3431833445265278</v>
      </c>
      <c r="AG3021" s="382">
        <v>2.4396206974835408</v>
      </c>
      <c r="AH3021" s="382">
        <v>0</v>
      </c>
      <c r="AI3021" s="382">
        <v>13</v>
      </c>
      <c r="AJ3021" s="382">
        <v>94.923076923076891</v>
      </c>
      <c r="AK3021" s="382">
        <v>17.660043006291122</v>
      </c>
    </row>
    <row r="3022" spans="1:37" ht="15.6">
      <c r="A3022" s="382">
        <v>18</v>
      </c>
      <c r="B3022" s="382">
        <v>183</v>
      </c>
      <c r="C3022" s="382">
        <v>2024</v>
      </c>
      <c r="D3022" s="382"/>
      <c r="E3022" s="382">
        <v>99</v>
      </c>
      <c r="F3022" s="382"/>
      <c r="G3022" s="382">
        <v>99</v>
      </c>
      <c r="H3022" s="382">
        <v>2</v>
      </c>
      <c r="I3022" s="382">
        <v>99</v>
      </c>
      <c r="J3022" s="382">
        <v>177</v>
      </c>
      <c r="K3022" s="382">
        <v>99</v>
      </c>
      <c r="L3022" s="382">
        <v>8</v>
      </c>
      <c r="M3022" s="382">
        <v>99</v>
      </c>
      <c r="N3022" s="382">
        <v>99</v>
      </c>
      <c r="O3022" s="382">
        <v>99</v>
      </c>
      <c r="P3022" s="382">
        <v>99</v>
      </c>
      <c r="Q3022" s="382">
        <v>31</v>
      </c>
      <c r="R3022" s="382">
        <v>129</v>
      </c>
      <c r="S3022" s="382">
        <v>8</v>
      </c>
      <c r="T3022" s="382">
        <v>5.0232558139534911</v>
      </c>
      <c r="U3022" s="382">
        <v>13.806976744186048</v>
      </c>
      <c r="V3022" s="382">
        <v>0</v>
      </c>
      <c r="W3022" s="382">
        <v>0</v>
      </c>
      <c r="X3022" s="382">
        <v>27.906976744186039</v>
      </c>
      <c r="Y3022" s="382">
        <v>0</v>
      </c>
      <c r="Z3022" s="382">
        <v>3.649321611514297</v>
      </c>
      <c r="AA3022" s="382">
        <v>0</v>
      </c>
      <c r="AB3022" s="382">
        <v>1.2418111072268967</v>
      </c>
      <c r="AC3022" s="382"/>
      <c r="AD3022" s="382">
        <v>14.313948629893696</v>
      </c>
      <c r="AE3022" s="382"/>
      <c r="AF3022" s="382">
        <v>16.580976863753222</v>
      </c>
      <c r="AG3022" s="382">
        <v>19.661544575440463</v>
      </c>
      <c r="AH3022" s="382">
        <v>0.77519379844961245</v>
      </c>
      <c r="AI3022" s="382">
        <v>114</v>
      </c>
      <c r="AJ3022" s="382">
        <v>89.278070175438586</v>
      </c>
      <c r="AK3022" s="382">
        <v>18.35729733947964</v>
      </c>
    </row>
    <row r="3023" spans="1:37" ht="15.6">
      <c r="A3023" s="382">
        <v>18</v>
      </c>
      <c r="B3023" s="382">
        <v>184</v>
      </c>
      <c r="C3023" s="382">
        <v>2024</v>
      </c>
      <c r="D3023" s="382"/>
      <c r="E3023" s="382">
        <v>99</v>
      </c>
      <c r="F3023" s="382"/>
      <c r="G3023" s="382">
        <v>99</v>
      </c>
      <c r="H3023" s="382">
        <v>2</v>
      </c>
      <c r="I3023" s="382">
        <v>99</v>
      </c>
      <c r="J3023" s="382">
        <v>178</v>
      </c>
      <c r="K3023" s="382">
        <v>99</v>
      </c>
      <c r="L3023" s="382">
        <v>8</v>
      </c>
      <c r="M3023" s="382">
        <v>99</v>
      </c>
      <c r="N3023" s="382">
        <v>99</v>
      </c>
      <c r="O3023" s="382">
        <v>99</v>
      </c>
      <c r="P3023" s="382">
        <v>99</v>
      </c>
      <c r="Q3023" s="382">
        <v>5</v>
      </c>
      <c r="R3023" s="382">
        <v>18</v>
      </c>
      <c r="S3023" s="382">
        <v>8</v>
      </c>
      <c r="T3023" s="382">
        <v>5.2222222222222223</v>
      </c>
      <c r="U3023" s="382">
        <v>11.011111111111113</v>
      </c>
      <c r="V3023" s="382">
        <v>0</v>
      </c>
      <c r="W3023" s="382">
        <v>0</v>
      </c>
      <c r="X3023" s="382">
        <v>11.111111111111112</v>
      </c>
      <c r="Y3023" s="382">
        <v>0</v>
      </c>
      <c r="Z3023" s="382">
        <v>3.02928097242176</v>
      </c>
      <c r="AA3023" s="382">
        <v>0</v>
      </c>
      <c r="AB3023" s="382">
        <v>0.7856742013183875</v>
      </c>
      <c r="AC3023" s="382"/>
      <c r="AD3023" s="382">
        <v>31.175067568251528</v>
      </c>
      <c r="AE3023" s="382"/>
      <c r="AF3023" s="382">
        <v>5.042016806722688</v>
      </c>
      <c r="AG3023" s="382">
        <v>6.6869095816464243</v>
      </c>
      <c r="AH3023" s="382">
        <v>16.666666666666671</v>
      </c>
      <c r="AI3023" s="382">
        <v>14</v>
      </c>
      <c r="AJ3023" s="382">
        <v>85.75</v>
      </c>
      <c r="AK3023" s="382">
        <v>17.754524793574053</v>
      </c>
    </row>
    <row r="3024" spans="1:37" ht="15.6">
      <c r="A3024" s="382">
        <v>18</v>
      </c>
      <c r="B3024" s="382">
        <v>185</v>
      </c>
      <c r="C3024" s="382">
        <v>2024</v>
      </c>
      <c r="D3024" s="382"/>
      <c r="E3024" s="382">
        <v>99</v>
      </c>
      <c r="F3024" s="382"/>
      <c r="G3024" s="382">
        <v>99</v>
      </c>
      <c r="H3024" s="382">
        <v>2</v>
      </c>
      <c r="I3024" s="382">
        <v>99</v>
      </c>
      <c r="J3024" s="382">
        <v>181</v>
      </c>
      <c r="K3024" s="382">
        <v>99</v>
      </c>
      <c r="L3024" s="382">
        <v>8</v>
      </c>
      <c r="M3024" s="382">
        <v>99</v>
      </c>
      <c r="N3024" s="382">
        <v>99</v>
      </c>
      <c r="O3024" s="382">
        <v>99</v>
      </c>
      <c r="P3024" s="382">
        <v>99</v>
      </c>
      <c r="Q3024" s="382">
        <v>6</v>
      </c>
      <c r="R3024" s="382">
        <v>11</v>
      </c>
      <c r="S3024" s="382">
        <v>8</v>
      </c>
      <c r="T3024" s="382">
        <v>4</v>
      </c>
      <c r="U3024" s="382">
        <v>10.7</v>
      </c>
      <c r="V3024" s="382">
        <v>0</v>
      </c>
      <c r="W3024" s="382">
        <v>0</v>
      </c>
      <c r="X3024" s="382">
        <v>0</v>
      </c>
      <c r="Y3024" s="382">
        <v>0</v>
      </c>
      <c r="Z3024" s="382">
        <v>3.4480561058502133</v>
      </c>
      <c r="AA3024" s="382">
        <v>0</v>
      </c>
      <c r="AB3024" s="382">
        <v>1.7056057308448829</v>
      </c>
      <c r="AC3024" s="382"/>
      <c r="AD3024" s="382">
        <v>34.935163768519374</v>
      </c>
      <c r="AE3024" s="382"/>
      <c r="AF3024" s="382">
        <v>3.303303303303303</v>
      </c>
      <c r="AG3024" s="382">
        <v>4.3518450048066244</v>
      </c>
      <c r="AH3024" s="382">
        <v>0</v>
      </c>
      <c r="AI3024" s="382">
        <v>11</v>
      </c>
      <c r="AJ3024" s="382">
        <v>85.218181818181804</v>
      </c>
      <c r="AK3024" s="382">
        <v>16.674937188611381</v>
      </c>
    </row>
    <row r="3025" spans="1:37" ht="15.6">
      <c r="A3025" s="382">
        <v>18</v>
      </c>
      <c r="B3025" s="382">
        <v>186</v>
      </c>
      <c r="C3025" s="382">
        <v>2024</v>
      </c>
      <c r="D3025" s="382"/>
      <c r="E3025" s="382">
        <v>99</v>
      </c>
      <c r="F3025" s="382"/>
      <c r="G3025" s="382">
        <v>99</v>
      </c>
      <c r="H3025" s="382">
        <v>1</v>
      </c>
      <c r="I3025" s="382">
        <v>99</v>
      </c>
      <c r="J3025" s="382">
        <v>262</v>
      </c>
      <c r="K3025" s="382">
        <v>99</v>
      </c>
      <c r="L3025" s="382">
        <v>8</v>
      </c>
      <c r="M3025" s="382">
        <v>99</v>
      </c>
      <c r="N3025" s="382">
        <v>99</v>
      </c>
      <c r="O3025" s="382">
        <v>99</v>
      </c>
      <c r="P3025" s="382">
        <v>99</v>
      </c>
      <c r="Q3025" s="382"/>
      <c r="R3025" s="382">
        <v>0</v>
      </c>
      <c r="S3025" s="382"/>
      <c r="T3025" s="382"/>
      <c r="U3025" s="382"/>
      <c r="V3025" s="382"/>
      <c r="W3025" s="382"/>
      <c r="X3025" s="382"/>
      <c r="Y3025" s="382"/>
      <c r="Z3025" s="382"/>
      <c r="AA3025" s="382"/>
      <c r="AB3025" s="382"/>
      <c r="AC3025" s="382"/>
      <c r="AD3025" s="382"/>
      <c r="AE3025" s="382"/>
      <c r="AF3025" s="382"/>
      <c r="AG3025" s="382"/>
      <c r="AH3025" s="382"/>
      <c r="AI3025" s="382"/>
      <c r="AJ3025" s="382"/>
      <c r="AK3025" s="382"/>
    </row>
    <row r="3026" spans="1:37" ht="15.6">
      <c r="A3026" s="382">
        <v>18</v>
      </c>
      <c r="B3026" s="382">
        <v>187</v>
      </c>
      <c r="C3026" s="382">
        <v>2024</v>
      </c>
      <c r="D3026" s="382"/>
      <c r="E3026" s="382">
        <v>99</v>
      </c>
      <c r="F3026" s="382"/>
      <c r="G3026" s="382">
        <v>99</v>
      </c>
      <c r="H3026" s="382">
        <v>1</v>
      </c>
      <c r="I3026" s="382">
        <v>99</v>
      </c>
      <c r="J3026" s="382">
        <v>309</v>
      </c>
      <c r="K3026" s="382">
        <v>99</v>
      </c>
      <c r="L3026" s="382">
        <v>8</v>
      </c>
      <c r="M3026" s="382">
        <v>99</v>
      </c>
      <c r="N3026" s="382">
        <v>99</v>
      </c>
      <c r="O3026" s="382">
        <v>99</v>
      </c>
      <c r="P3026" s="382">
        <v>99</v>
      </c>
      <c r="Q3026" s="382">
        <v>21</v>
      </c>
      <c r="R3026" s="382">
        <v>153</v>
      </c>
      <c r="S3026" s="382">
        <v>8</v>
      </c>
      <c r="T3026" s="382">
        <v>5.4052287581699359</v>
      </c>
      <c r="U3026" s="382">
        <v>9.5620915032679719</v>
      </c>
      <c r="V3026" s="382">
        <v>0</v>
      </c>
      <c r="W3026" s="382">
        <v>0</v>
      </c>
      <c r="X3026" s="382">
        <v>8.4967320261437891</v>
      </c>
      <c r="Y3026" s="382">
        <v>0</v>
      </c>
      <c r="Z3026" s="382">
        <v>3.9754805116887151</v>
      </c>
      <c r="AA3026" s="382">
        <v>0</v>
      </c>
      <c r="AB3026" s="382">
        <v>1.1343588698947578</v>
      </c>
      <c r="AC3026" s="382"/>
      <c r="AD3026" s="382">
        <v>20.167529445057767</v>
      </c>
      <c r="AE3026" s="382"/>
      <c r="AF3026" s="382">
        <v>17.171717171717173</v>
      </c>
      <c r="AG3026" s="382">
        <v>19.128933983603776</v>
      </c>
      <c r="AH3026" s="382">
        <v>0</v>
      </c>
      <c r="AI3026" s="382">
        <v>153</v>
      </c>
      <c r="AJ3026" s="382">
        <v>79.458169934640495</v>
      </c>
      <c r="AK3026" s="382">
        <v>18.06690186295257</v>
      </c>
    </row>
    <row r="3027" spans="1:37" ht="15.6">
      <c r="A3027" s="382">
        <v>18</v>
      </c>
      <c r="B3027" s="382">
        <v>188</v>
      </c>
      <c r="C3027" s="382">
        <v>2024</v>
      </c>
      <c r="D3027" s="382"/>
      <c r="E3027" s="382">
        <v>99</v>
      </c>
      <c r="F3027" s="382"/>
      <c r="G3027" s="382">
        <v>99</v>
      </c>
      <c r="H3027" s="382">
        <v>2</v>
      </c>
      <c r="I3027" s="382">
        <v>99</v>
      </c>
      <c r="J3027" s="382">
        <v>470</v>
      </c>
      <c r="K3027" s="382">
        <v>99</v>
      </c>
      <c r="L3027" s="382">
        <v>8</v>
      </c>
      <c r="M3027" s="382">
        <v>99</v>
      </c>
      <c r="N3027" s="382">
        <v>99</v>
      </c>
      <c r="O3027" s="382">
        <v>99</v>
      </c>
      <c r="P3027" s="382">
        <v>99</v>
      </c>
      <c r="Q3027" s="382">
        <v>14</v>
      </c>
      <c r="R3027" s="382">
        <v>89</v>
      </c>
      <c r="S3027" s="382">
        <v>8</v>
      </c>
      <c r="T3027" s="382">
        <v>5.4831460674157277</v>
      </c>
      <c r="U3027" s="382">
        <v>8.2696629213483153</v>
      </c>
      <c r="V3027" s="382">
        <v>0</v>
      </c>
      <c r="W3027" s="382">
        <v>0</v>
      </c>
      <c r="X3027" s="382">
        <v>3.3707865168539315</v>
      </c>
      <c r="Y3027" s="382">
        <v>0</v>
      </c>
      <c r="Z3027" s="382">
        <v>3.20695888337166</v>
      </c>
      <c r="AA3027" s="382">
        <v>0</v>
      </c>
      <c r="AB3027" s="382">
        <v>0.82260697607744515</v>
      </c>
      <c r="AC3027" s="382"/>
      <c r="AD3027" s="382">
        <v>2.0037206203886955</v>
      </c>
      <c r="AE3027" s="382"/>
      <c r="AF3027" s="382">
        <v>11.772486772486772</v>
      </c>
      <c r="AG3027" s="382">
        <v>15.770640039426597</v>
      </c>
      <c r="AH3027" s="382">
        <v>2.2471910112359552</v>
      </c>
      <c r="AI3027" s="382">
        <v>89</v>
      </c>
      <c r="AJ3027" s="382">
        <v>79.687640449438206</v>
      </c>
      <c r="AK3027" s="382">
        <v>15.625238980320169</v>
      </c>
    </row>
    <row r="3028" spans="1:37" ht="15.6">
      <c r="A3028" s="382">
        <v>18</v>
      </c>
      <c r="B3028" s="382">
        <v>189</v>
      </c>
      <c r="C3028" s="382">
        <v>2024</v>
      </c>
      <c r="D3028" s="382"/>
      <c r="E3028" s="382">
        <v>99</v>
      </c>
      <c r="F3028" s="382"/>
      <c r="G3028" s="382">
        <v>99</v>
      </c>
      <c r="H3028" s="382">
        <v>2</v>
      </c>
      <c r="I3028" s="382">
        <v>99</v>
      </c>
      <c r="J3028" s="382">
        <v>629</v>
      </c>
      <c r="K3028" s="382">
        <v>99</v>
      </c>
      <c r="L3028" s="382">
        <v>8</v>
      </c>
      <c r="M3028" s="382">
        <v>99</v>
      </c>
      <c r="N3028" s="382">
        <v>99</v>
      </c>
      <c r="O3028" s="382">
        <v>99</v>
      </c>
      <c r="P3028" s="382">
        <v>99</v>
      </c>
      <c r="Q3028" s="382"/>
      <c r="R3028" s="382">
        <v>0</v>
      </c>
      <c r="S3028" s="382"/>
      <c r="T3028" s="382"/>
      <c r="U3028" s="382"/>
      <c r="V3028" s="382"/>
      <c r="W3028" s="382"/>
      <c r="X3028" s="382"/>
      <c r="Y3028" s="382"/>
      <c r="Z3028" s="382"/>
      <c r="AA3028" s="382"/>
      <c r="AB3028" s="382"/>
      <c r="AC3028" s="382"/>
      <c r="AD3028" s="382"/>
      <c r="AE3028" s="382"/>
      <c r="AF3028" s="382"/>
      <c r="AG3028" s="382"/>
      <c r="AH3028" s="382"/>
      <c r="AI3028" s="382"/>
      <c r="AJ3028" s="382"/>
      <c r="AK3028" s="382"/>
    </row>
    <row r="3029" spans="1:37" ht="15.6">
      <c r="A3029" s="382">
        <v>18</v>
      </c>
      <c r="B3029" s="382">
        <v>190</v>
      </c>
      <c r="C3029" s="382">
        <v>2024</v>
      </c>
      <c r="D3029" s="382"/>
      <c r="E3029" s="382">
        <v>99</v>
      </c>
      <c r="F3029" s="382"/>
      <c r="G3029" s="382">
        <v>99</v>
      </c>
      <c r="H3029" s="382">
        <v>1</v>
      </c>
      <c r="I3029" s="382">
        <v>99</v>
      </c>
      <c r="J3029" s="382">
        <v>643</v>
      </c>
      <c r="K3029" s="382">
        <v>99</v>
      </c>
      <c r="L3029" s="382">
        <v>8</v>
      </c>
      <c r="M3029" s="382">
        <v>99</v>
      </c>
      <c r="N3029" s="382">
        <v>99</v>
      </c>
      <c r="O3029" s="382">
        <v>99</v>
      </c>
      <c r="P3029" s="382">
        <v>99</v>
      </c>
      <c r="Q3029" s="382">
        <v>9</v>
      </c>
      <c r="R3029" s="382">
        <v>12</v>
      </c>
      <c r="S3029" s="382">
        <v>8</v>
      </c>
      <c r="T3029" s="382">
        <v>6.333333333333333</v>
      </c>
      <c r="U3029" s="382">
        <v>12.049999999999997</v>
      </c>
      <c r="V3029" s="382">
        <v>0</v>
      </c>
      <c r="W3029" s="382">
        <v>0</v>
      </c>
      <c r="X3029" s="382">
        <v>0</v>
      </c>
      <c r="Y3029" s="382">
        <v>0</v>
      </c>
      <c r="Z3029" s="382">
        <v>2.9460425432547157</v>
      </c>
      <c r="AA3029" s="382">
        <v>0</v>
      </c>
      <c r="AB3029" s="382">
        <v>1.1785113019775819</v>
      </c>
      <c r="AC3029" s="382"/>
      <c r="AD3029" s="382">
        <v>-3.3602688322602297</v>
      </c>
      <c r="AE3029" s="382"/>
      <c r="AF3029" s="382">
        <v>2.3483365949119377</v>
      </c>
      <c r="AG3029" s="382">
        <v>3.6266960949060736</v>
      </c>
      <c r="AH3029" s="382">
        <v>0</v>
      </c>
      <c r="AI3029" s="382">
        <v>10</v>
      </c>
      <c r="AJ3029" s="382">
        <v>88.72</v>
      </c>
      <c r="AK3029" s="382">
        <v>17.81656415876558</v>
      </c>
    </row>
    <row r="3030" spans="1:37" ht="15.6">
      <c r="A3030" s="382">
        <v>18</v>
      </c>
      <c r="B3030" s="382">
        <v>191</v>
      </c>
      <c r="C3030" s="382">
        <v>2024</v>
      </c>
      <c r="D3030" s="382"/>
      <c r="E3030" s="382">
        <v>99</v>
      </c>
      <c r="F3030" s="382"/>
      <c r="G3030" s="382">
        <v>99</v>
      </c>
      <c r="H3030" s="382">
        <v>2</v>
      </c>
      <c r="I3030" s="382">
        <v>99</v>
      </c>
      <c r="J3030" s="382">
        <v>704</v>
      </c>
      <c r="K3030" s="382">
        <v>99</v>
      </c>
      <c r="L3030" s="382">
        <v>8</v>
      </c>
      <c r="M3030" s="382">
        <v>99</v>
      </c>
      <c r="N3030" s="382">
        <v>99</v>
      </c>
      <c r="O3030" s="382">
        <v>99</v>
      </c>
      <c r="P3030" s="382">
        <v>99</v>
      </c>
      <c r="Q3030" s="382"/>
      <c r="R3030" s="382">
        <v>0</v>
      </c>
      <c r="S3030" s="382"/>
      <c r="T3030" s="382"/>
      <c r="U3030" s="382"/>
      <c r="V3030" s="382"/>
      <c r="W3030" s="382"/>
      <c r="X3030" s="382"/>
      <c r="Y3030" s="382"/>
      <c r="Z3030" s="382"/>
      <c r="AA3030" s="382"/>
      <c r="AB3030" s="382"/>
      <c r="AC3030" s="382"/>
      <c r="AD3030" s="382"/>
      <c r="AE3030" s="382"/>
      <c r="AF3030" s="382"/>
      <c r="AG3030" s="382"/>
      <c r="AH3030" s="382"/>
      <c r="AI3030" s="382"/>
      <c r="AJ3030" s="382"/>
      <c r="AK3030" s="382"/>
    </row>
    <row r="3031" spans="1:37" ht="15.6">
      <c r="A3031" s="382">
        <v>18</v>
      </c>
      <c r="B3031" s="382">
        <v>192</v>
      </c>
      <c r="C3031" s="382">
        <v>2024</v>
      </c>
      <c r="D3031" s="382"/>
      <c r="E3031" s="382">
        <v>99</v>
      </c>
      <c r="F3031" s="382"/>
      <c r="G3031" s="382">
        <v>99</v>
      </c>
      <c r="H3031" s="382">
        <v>1</v>
      </c>
      <c r="I3031" s="382">
        <v>99</v>
      </c>
      <c r="J3031" s="382">
        <v>802</v>
      </c>
      <c r="K3031" s="382">
        <v>99</v>
      </c>
      <c r="L3031" s="382">
        <v>8</v>
      </c>
      <c r="M3031" s="382">
        <v>99</v>
      </c>
      <c r="N3031" s="382">
        <v>99</v>
      </c>
      <c r="O3031" s="382">
        <v>99</v>
      </c>
      <c r="P3031" s="382">
        <v>99</v>
      </c>
      <c r="Q3031" s="382"/>
      <c r="R3031" s="382">
        <v>0</v>
      </c>
      <c r="S3031" s="382"/>
      <c r="T3031" s="382"/>
      <c r="U3031" s="382"/>
      <c r="V3031" s="382"/>
      <c r="W3031" s="382"/>
      <c r="X3031" s="382"/>
      <c r="Y3031" s="382"/>
      <c r="Z3031" s="382"/>
      <c r="AA3031" s="382"/>
      <c r="AB3031" s="382"/>
      <c r="AC3031" s="382"/>
      <c r="AD3031" s="382"/>
      <c r="AE3031" s="382"/>
      <c r="AF3031" s="382"/>
      <c r="AG3031" s="382"/>
      <c r="AH3031" s="382"/>
      <c r="AI3031" s="382"/>
      <c r="AJ3031" s="382"/>
      <c r="AK3031" s="382"/>
    </row>
    <row r="3032" spans="1:37" ht="15.6">
      <c r="A3032" s="382">
        <v>18</v>
      </c>
      <c r="B3032" s="382">
        <v>193</v>
      </c>
      <c r="C3032" s="382">
        <v>2024</v>
      </c>
      <c r="D3032" s="382"/>
      <c r="E3032" s="382">
        <v>99</v>
      </c>
      <c r="F3032" s="382"/>
      <c r="G3032" s="382">
        <v>99</v>
      </c>
      <c r="H3032" s="382">
        <v>1</v>
      </c>
      <c r="I3032" s="382">
        <v>99</v>
      </c>
      <c r="J3032" s="382">
        <v>103</v>
      </c>
      <c r="K3032" s="382">
        <v>99</v>
      </c>
      <c r="L3032" s="382">
        <v>9</v>
      </c>
      <c r="M3032" s="382">
        <v>99</v>
      </c>
      <c r="N3032" s="382">
        <v>99</v>
      </c>
      <c r="O3032" s="382">
        <v>99</v>
      </c>
      <c r="P3032" s="382">
        <v>99</v>
      </c>
      <c r="Q3032" s="382"/>
      <c r="R3032" s="382">
        <v>0</v>
      </c>
    </row>
    <row r="3033" spans="1:37" ht="15.6">
      <c r="A3033" s="382">
        <v>18</v>
      </c>
      <c r="B3033" s="382">
        <v>194</v>
      </c>
      <c r="C3033" s="382">
        <v>2024</v>
      </c>
      <c r="D3033" s="382"/>
      <c r="E3033" s="382">
        <v>99</v>
      </c>
      <c r="F3033" s="382"/>
      <c r="G3033" s="382">
        <v>99</v>
      </c>
      <c r="H3033" s="382">
        <v>2</v>
      </c>
      <c r="I3033" s="382">
        <v>99</v>
      </c>
      <c r="J3033" s="382">
        <v>106</v>
      </c>
      <c r="K3033" s="382">
        <v>99</v>
      </c>
      <c r="L3033" s="382">
        <v>9</v>
      </c>
      <c r="M3033" s="382">
        <v>99</v>
      </c>
      <c r="N3033" s="382">
        <v>99</v>
      </c>
      <c r="O3033" s="382">
        <v>99</v>
      </c>
      <c r="P3033" s="382">
        <v>99</v>
      </c>
      <c r="Q3033" s="382">
        <v>1</v>
      </c>
      <c r="R3033" s="382">
        <v>8</v>
      </c>
      <c r="S3033">
        <v>9</v>
      </c>
      <c r="T3033">
        <v>5.5</v>
      </c>
      <c r="U3033">
        <v>19.5</v>
      </c>
      <c r="V3033">
        <v>0</v>
      </c>
      <c r="W3033">
        <v>0</v>
      </c>
      <c r="X3033">
        <v>100</v>
      </c>
      <c r="Y3033">
        <v>0</v>
      </c>
      <c r="Z3033">
        <v>1.1101801655587589</v>
      </c>
      <c r="AA3033">
        <v>0</v>
      </c>
      <c r="AB3033">
        <v>1.3228756555322951</v>
      </c>
      <c r="AD3033">
        <v>-75.75085364835931</v>
      </c>
      <c r="AF3033">
        <v>5</v>
      </c>
      <c r="AG3033">
        <v>8.4251458198314939</v>
      </c>
      <c r="AH3033">
        <v>0</v>
      </c>
      <c r="AI3033">
        <v>8</v>
      </c>
      <c r="AJ3033">
        <v>98.112499999999997</v>
      </c>
      <c r="AK3033">
        <v>20.648791423460736</v>
      </c>
    </row>
    <row r="3034" spans="1:37" ht="15.6">
      <c r="A3034" s="382">
        <v>18</v>
      </c>
      <c r="B3034" s="382">
        <v>195</v>
      </c>
      <c r="C3034" s="382">
        <v>2024</v>
      </c>
      <c r="D3034" s="382"/>
      <c r="E3034" s="382">
        <v>99</v>
      </c>
      <c r="F3034" s="382"/>
      <c r="G3034" s="382">
        <v>99</v>
      </c>
      <c r="H3034" s="382">
        <v>1</v>
      </c>
      <c r="I3034" s="382">
        <v>99</v>
      </c>
      <c r="J3034" s="382">
        <v>110</v>
      </c>
      <c r="K3034" s="382">
        <v>99</v>
      </c>
      <c r="L3034" s="382">
        <v>9</v>
      </c>
      <c r="M3034" s="382">
        <v>99</v>
      </c>
      <c r="N3034" s="382">
        <v>99</v>
      </c>
      <c r="O3034" s="382">
        <v>99</v>
      </c>
      <c r="P3034" s="382">
        <v>99</v>
      </c>
      <c r="Q3034" s="382">
        <v>15</v>
      </c>
      <c r="R3034" s="382">
        <v>25</v>
      </c>
      <c r="S3034">
        <v>9</v>
      </c>
      <c r="T3034">
        <v>7.24</v>
      </c>
      <c r="U3034">
        <v>13.800000000000002</v>
      </c>
      <c r="V3034">
        <v>0</v>
      </c>
      <c r="W3034">
        <v>0</v>
      </c>
      <c r="X3034">
        <v>24</v>
      </c>
      <c r="Y3034">
        <v>0</v>
      </c>
      <c r="Z3034">
        <v>3.8036824262811328</v>
      </c>
      <c r="AA3034">
        <v>0</v>
      </c>
      <c r="AB3034">
        <v>0.81387959797503107</v>
      </c>
      <c r="AD3034">
        <v>12.01651486259861</v>
      </c>
      <c r="AF3034">
        <v>0.60606060606060608</v>
      </c>
      <c r="AG3034">
        <v>1.1339619974822752</v>
      </c>
      <c r="AH3034">
        <v>8</v>
      </c>
      <c r="AI3034">
        <v>25</v>
      </c>
      <c r="AJ3034">
        <v>89.412000000000006</v>
      </c>
      <c r="AK3034">
        <v>19.862458143525405</v>
      </c>
    </row>
    <row r="3035" spans="1:37" ht="15.6">
      <c r="A3035" s="382">
        <v>18</v>
      </c>
      <c r="B3035" s="382">
        <v>196</v>
      </c>
      <c r="C3035" s="382">
        <v>2024</v>
      </c>
      <c r="D3035" s="382"/>
      <c r="E3035" s="382">
        <v>99</v>
      </c>
      <c r="F3035" s="382"/>
      <c r="G3035" s="382">
        <v>99</v>
      </c>
      <c r="H3035" s="382">
        <v>1</v>
      </c>
      <c r="I3035" s="382">
        <v>99</v>
      </c>
      <c r="J3035" s="382">
        <v>111</v>
      </c>
      <c r="K3035" s="382">
        <v>99</v>
      </c>
      <c r="L3035" s="382">
        <v>9</v>
      </c>
      <c r="M3035" s="382">
        <v>99</v>
      </c>
      <c r="N3035" s="382">
        <v>99</v>
      </c>
      <c r="O3035" s="382">
        <v>99</v>
      </c>
      <c r="P3035" s="382">
        <v>99</v>
      </c>
      <c r="Q3035" s="382"/>
      <c r="R3035" s="382">
        <v>0</v>
      </c>
    </row>
    <row r="3036" spans="1:37" ht="15.6">
      <c r="A3036" s="382">
        <v>18</v>
      </c>
      <c r="B3036" s="382">
        <v>197</v>
      </c>
      <c r="C3036" s="382">
        <v>2024</v>
      </c>
      <c r="D3036" s="382"/>
      <c r="E3036" s="382">
        <v>99</v>
      </c>
      <c r="F3036" s="382"/>
      <c r="G3036" s="382">
        <v>99</v>
      </c>
      <c r="H3036" s="382">
        <v>1</v>
      </c>
      <c r="I3036" s="382">
        <v>99</v>
      </c>
      <c r="J3036" s="382">
        <v>116</v>
      </c>
      <c r="K3036" s="382">
        <v>99</v>
      </c>
      <c r="L3036" s="382">
        <v>9</v>
      </c>
      <c r="M3036" s="382">
        <v>99</v>
      </c>
      <c r="N3036" s="382">
        <v>99</v>
      </c>
      <c r="O3036" s="382">
        <v>99</v>
      </c>
      <c r="P3036" s="382">
        <v>99</v>
      </c>
      <c r="Q3036" s="382">
        <v>4</v>
      </c>
      <c r="R3036" s="382">
        <v>6</v>
      </c>
      <c r="S3036">
        <v>9</v>
      </c>
      <c r="T3036">
        <v>6.6666666666666687</v>
      </c>
      <c r="U3036">
        <v>15.183333333333332</v>
      </c>
      <c r="V3036">
        <v>0</v>
      </c>
      <c r="W3036">
        <v>0</v>
      </c>
      <c r="X3036">
        <v>50</v>
      </c>
      <c r="Y3036">
        <v>0</v>
      </c>
      <c r="Z3036">
        <v>3.8705799163547776</v>
      </c>
      <c r="AA3036">
        <v>0</v>
      </c>
      <c r="AB3036">
        <v>1.2472191289246459</v>
      </c>
      <c r="AD3036">
        <v>80.327474989225948</v>
      </c>
      <c r="AF3036">
        <v>0.77120822622107987</v>
      </c>
      <c r="AG3036">
        <v>1.3834052116868136</v>
      </c>
      <c r="AH3036">
        <v>0</v>
      </c>
      <c r="AI3036">
        <v>6</v>
      </c>
      <c r="AJ3036">
        <v>90.166666666666686</v>
      </c>
      <c r="AK3036">
        <v>20.211399677958482</v>
      </c>
    </row>
    <row r="3037" spans="1:37" ht="15.6">
      <c r="A3037" s="382">
        <v>18</v>
      </c>
      <c r="B3037" s="382">
        <v>198</v>
      </c>
      <c r="C3037" s="382">
        <v>2024</v>
      </c>
      <c r="D3037" s="382"/>
      <c r="E3037" s="382">
        <v>99</v>
      </c>
      <c r="F3037" s="382"/>
      <c r="G3037" s="382">
        <v>99</v>
      </c>
      <c r="H3037" s="382">
        <v>2</v>
      </c>
      <c r="I3037" s="382">
        <v>99</v>
      </c>
      <c r="J3037" s="382">
        <v>117</v>
      </c>
      <c r="K3037" s="382">
        <v>99</v>
      </c>
      <c r="L3037" s="382">
        <v>9</v>
      </c>
      <c r="M3037" s="382">
        <v>99</v>
      </c>
      <c r="N3037" s="382">
        <v>99</v>
      </c>
      <c r="O3037" s="382">
        <v>99</v>
      </c>
      <c r="P3037" s="382">
        <v>99</v>
      </c>
      <c r="Q3037" s="382"/>
      <c r="R3037" s="382">
        <v>0</v>
      </c>
    </row>
    <row r="3038" spans="1:37" ht="15.6">
      <c r="A3038" s="382">
        <v>18</v>
      </c>
      <c r="B3038" s="382">
        <v>199</v>
      </c>
      <c r="C3038" s="382">
        <v>2024</v>
      </c>
      <c r="D3038" s="382"/>
      <c r="E3038" s="382">
        <v>99</v>
      </c>
      <c r="F3038" s="382"/>
      <c r="G3038" s="382">
        <v>99</v>
      </c>
      <c r="H3038" s="382">
        <v>1</v>
      </c>
      <c r="I3038" s="382">
        <v>99</v>
      </c>
      <c r="J3038" s="382">
        <v>134</v>
      </c>
      <c r="K3038" s="382">
        <v>99</v>
      </c>
      <c r="L3038" s="382">
        <v>9</v>
      </c>
      <c r="M3038" s="382">
        <v>99</v>
      </c>
      <c r="N3038" s="382">
        <v>99</v>
      </c>
      <c r="O3038" s="382">
        <v>99</v>
      </c>
      <c r="P3038" s="382">
        <v>99</v>
      </c>
      <c r="Q3038" s="382">
        <v>9</v>
      </c>
      <c r="R3038" s="382">
        <v>22</v>
      </c>
      <c r="S3038">
        <v>9</v>
      </c>
      <c r="T3038">
        <v>6.0454545454545459</v>
      </c>
      <c r="U3038">
        <v>13.83181818181818</v>
      </c>
      <c r="V3038">
        <v>0</v>
      </c>
      <c r="W3038">
        <v>4.5454545454545459</v>
      </c>
      <c r="X3038">
        <v>40.909090909090907</v>
      </c>
      <c r="Y3038">
        <v>13.636363636363638</v>
      </c>
      <c r="Z3038">
        <v>6.3284628582903402</v>
      </c>
      <c r="AA3038">
        <v>0</v>
      </c>
      <c r="AB3038">
        <v>1.5804853318830636</v>
      </c>
      <c r="AD3038">
        <v>75.106558652777778</v>
      </c>
      <c r="AF3038">
        <v>0.60622761091209687</v>
      </c>
      <c r="AG3038">
        <v>1.0440039248783763</v>
      </c>
      <c r="AH3038">
        <v>0</v>
      </c>
      <c r="AI3038">
        <v>22</v>
      </c>
      <c r="AJ3038">
        <v>86.772727272727266</v>
      </c>
      <c r="AK3038">
        <v>19.830657579817224</v>
      </c>
    </row>
    <row r="3039" spans="1:37" ht="15.6">
      <c r="A3039" s="382">
        <v>18</v>
      </c>
      <c r="B3039" s="382">
        <v>200</v>
      </c>
      <c r="C3039" s="382">
        <v>2024</v>
      </c>
      <c r="D3039" s="382"/>
      <c r="E3039" s="382">
        <v>99</v>
      </c>
      <c r="F3039" s="382"/>
      <c r="G3039" s="382">
        <v>99</v>
      </c>
      <c r="H3039" s="382">
        <v>2</v>
      </c>
      <c r="I3039" s="382">
        <v>99</v>
      </c>
      <c r="J3039" s="382">
        <v>141</v>
      </c>
      <c r="K3039" s="382">
        <v>99</v>
      </c>
      <c r="L3039" s="382">
        <v>9</v>
      </c>
      <c r="M3039" s="382">
        <v>99</v>
      </c>
      <c r="N3039" s="382">
        <v>99</v>
      </c>
      <c r="O3039" s="382">
        <v>99</v>
      </c>
      <c r="P3039" s="382">
        <v>99</v>
      </c>
      <c r="Q3039" s="382"/>
      <c r="R3039" s="382">
        <v>0</v>
      </c>
    </row>
    <row r="3040" spans="1:37" ht="15.6">
      <c r="A3040" s="382">
        <v>18</v>
      </c>
      <c r="B3040" s="382">
        <v>201</v>
      </c>
      <c r="C3040" s="382">
        <v>2024</v>
      </c>
      <c r="D3040" s="382"/>
      <c r="E3040" s="382">
        <v>99</v>
      </c>
      <c r="F3040" s="382"/>
      <c r="G3040" s="382">
        <v>99</v>
      </c>
      <c r="H3040" s="382">
        <v>2</v>
      </c>
      <c r="I3040" s="382">
        <v>99</v>
      </c>
      <c r="J3040" s="382">
        <v>143</v>
      </c>
      <c r="K3040" s="382">
        <v>99</v>
      </c>
      <c r="L3040" s="382">
        <v>9</v>
      </c>
      <c r="M3040" s="382">
        <v>99</v>
      </c>
      <c r="N3040" s="382">
        <v>99</v>
      </c>
      <c r="O3040" s="382">
        <v>99</v>
      </c>
      <c r="P3040" s="382">
        <v>99</v>
      </c>
      <c r="Q3040" s="382"/>
      <c r="R3040" s="382">
        <v>0</v>
      </c>
    </row>
    <row r="3041" spans="1:37" ht="15.6">
      <c r="A3041" s="382">
        <v>18</v>
      </c>
      <c r="B3041" s="382">
        <v>202</v>
      </c>
      <c r="C3041" s="382">
        <v>2024</v>
      </c>
      <c r="D3041" s="382"/>
      <c r="E3041" s="382">
        <v>99</v>
      </c>
      <c r="F3041" s="382"/>
      <c r="G3041" s="382">
        <v>99</v>
      </c>
      <c r="H3041" s="382">
        <v>2</v>
      </c>
      <c r="I3041" s="382">
        <v>99</v>
      </c>
      <c r="J3041" s="382">
        <v>147</v>
      </c>
      <c r="K3041" s="382">
        <v>99</v>
      </c>
      <c r="L3041" s="382">
        <v>9</v>
      </c>
      <c r="M3041" s="382">
        <v>99</v>
      </c>
      <c r="N3041" s="382">
        <v>99</v>
      </c>
      <c r="O3041" s="382">
        <v>99</v>
      </c>
      <c r="P3041" s="382">
        <v>99</v>
      </c>
      <c r="Q3041" s="382"/>
      <c r="R3041" s="382">
        <v>0</v>
      </c>
    </row>
    <row r="3042" spans="1:37" ht="15.6">
      <c r="A3042" s="382">
        <v>18</v>
      </c>
      <c r="B3042" s="382">
        <v>203</v>
      </c>
      <c r="C3042" s="382">
        <v>2024</v>
      </c>
      <c r="D3042" s="382"/>
      <c r="E3042" s="382">
        <v>99</v>
      </c>
      <c r="F3042" s="382"/>
      <c r="G3042" s="382">
        <v>99</v>
      </c>
      <c r="H3042" s="382">
        <v>1</v>
      </c>
      <c r="I3042" s="382">
        <v>99</v>
      </c>
      <c r="J3042" s="382">
        <v>155</v>
      </c>
      <c r="K3042" s="382">
        <v>99</v>
      </c>
      <c r="L3042" s="382">
        <v>9</v>
      </c>
      <c r="M3042" s="382">
        <v>99</v>
      </c>
      <c r="N3042" s="382">
        <v>99</v>
      </c>
      <c r="O3042" s="382">
        <v>99</v>
      </c>
      <c r="P3042" s="382">
        <v>99</v>
      </c>
      <c r="Q3042" s="382">
        <v>6</v>
      </c>
      <c r="R3042" s="382">
        <v>21</v>
      </c>
      <c r="S3042">
        <v>9</v>
      </c>
      <c r="T3042">
        <v>5.7142857142857153</v>
      </c>
      <c r="U3042">
        <v>14.65714285714286</v>
      </c>
      <c r="V3042">
        <v>0</v>
      </c>
      <c r="W3042">
        <v>0</v>
      </c>
      <c r="X3042">
        <v>28.571428571428577</v>
      </c>
      <c r="Y3042">
        <v>0</v>
      </c>
      <c r="Z3042">
        <v>3.1102857667777655</v>
      </c>
      <c r="AA3042">
        <v>0</v>
      </c>
      <c r="AB3042">
        <v>1.0301575072754241</v>
      </c>
      <c r="AD3042">
        <v>16.560496117091802</v>
      </c>
      <c r="AF3042">
        <v>1.7766497461928938</v>
      </c>
      <c r="AG3042">
        <v>2.5060860927691517</v>
      </c>
      <c r="AH3042">
        <v>0</v>
      </c>
      <c r="AI3042">
        <v>21</v>
      </c>
      <c r="AJ3042">
        <v>88.447619047619028</v>
      </c>
      <c r="AK3042">
        <v>20.958168590762856</v>
      </c>
    </row>
    <row r="3043" spans="1:37" ht="15.6">
      <c r="A3043" s="382">
        <v>18</v>
      </c>
      <c r="B3043" s="382">
        <v>204</v>
      </c>
      <c r="C3043" s="382">
        <v>2024</v>
      </c>
      <c r="D3043" s="382"/>
      <c r="E3043" s="382">
        <v>99</v>
      </c>
      <c r="F3043" s="382"/>
      <c r="G3043" s="382">
        <v>99</v>
      </c>
      <c r="H3043" s="382">
        <v>2</v>
      </c>
      <c r="I3043" s="382">
        <v>99</v>
      </c>
      <c r="J3043" s="382">
        <v>160</v>
      </c>
      <c r="K3043" s="382">
        <v>99</v>
      </c>
      <c r="L3043" s="382">
        <v>9</v>
      </c>
      <c r="M3043" s="382">
        <v>99</v>
      </c>
      <c r="N3043" s="382">
        <v>99</v>
      </c>
      <c r="O3043" s="382">
        <v>99</v>
      </c>
      <c r="P3043" s="382">
        <v>99</v>
      </c>
      <c r="Q3043" s="382">
        <v>1</v>
      </c>
      <c r="R3043" s="382">
        <v>2</v>
      </c>
      <c r="S3043">
        <v>9</v>
      </c>
      <c r="T3043">
        <v>8</v>
      </c>
      <c r="U3043">
        <v>15.3</v>
      </c>
      <c r="V3043">
        <v>0</v>
      </c>
      <c r="W3043">
        <v>50</v>
      </c>
      <c r="X3043">
        <v>50</v>
      </c>
      <c r="Y3043">
        <v>0</v>
      </c>
      <c r="Z3043">
        <v>1.2999999999999989</v>
      </c>
      <c r="AA3043">
        <v>0</v>
      </c>
      <c r="AB3043">
        <v>1</v>
      </c>
      <c r="AD3043">
        <v>99.999999999999815</v>
      </c>
      <c r="AF3043">
        <v>0.77519379844961245</v>
      </c>
      <c r="AG3043">
        <v>1.3560824285397739</v>
      </c>
      <c r="AH3043">
        <v>0</v>
      </c>
      <c r="AI3043">
        <v>2</v>
      </c>
      <c r="AJ3043">
        <v>93</v>
      </c>
      <c r="AK3043">
        <v>18.983524359139235</v>
      </c>
    </row>
    <row r="3044" spans="1:37" ht="15.6">
      <c r="A3044" s="382">
        <v>18</v>
      </c>
      <c r="B3044" s="382">
        <v>205</v>
      </c>
      <c r="C3044" s="382">
        <v>2024</v>
      </c>
      <c r="D3044" s="382"/>
      <c r="E3044" s="382">
        <v>99</v>
      </c>
      <c r="F3044" s="382"/>
      <c r="G3044" s="382">
        <v>99</v>
      </c>
      <c r="H3044" s="382">
        <v>1</v>
      </c>
      <c r="I3044" s="382">
        <v>99</v>
      </c>
      <c r="J3044" s="382">
        <v>171</v>
      </c>
      <c r="K3044" s="382">
        <v>99</v>
      </c>
      <c r="L3044" s="382">
        <v>9</v>
      </c>
      <c r="M3044" s="382">
        <v>99</v>
      </c>
      <c r="N3044" s="382">
        <v>99</v>
      </c>
      <c r="O3044" s="382">
        <v>99</v>
      </c>
      <c r="P3044" s="382">
        <v>99</v>
      </c>
      <c r="Q3044" s="382"/>
      <c r="R3044" s="382">
        <v>0</v>
      </c>
    </row>
    <row r="3045" spans="1:37" ht="15.6">
      <c r="A3045" s="382">
        <v>18</v>
      </c>
      <c r="B3045" s="382">
        <v>206</v>
      </c>
      <c r="C3045" s="382">
        <v>2024</v>
      </c>
      <c r="D3045" s="382"/>
      <c r="E3045" s="382">
        <v>99</v>
      </c>
      <c r="F3045" s="382"/>
      <c r="G3045" s="382">
        <v>99</v>
      </c>
      <c r="H3045" s="382">
        <v>2</v>
      </c>
      <c r="I3045" s="382">
        <v>99</v>
      </c>
      <c r="J3045" s="382">
        <v>175</v>
      </c>
      <c r="K3045" s="382">
        <v>99</v>
      </c>
      <c r="L3045" s="382">
        <v>9</v>
      </c>
      <c r="M3045" s="382">
        <v>99</v>
      </c>
      <c r="N3045" s="382">
        <v>99</v>
      </c>
      <c r="O3045" s="382">
        <v>99</v>
      </c>
      <c r="P3045" s="382">
        <v>99</v>
      </c>
      <c r="Q3045" s="382">
        <v>1</v>
      </c>
      <c r="R3045" s="382">
        <v>1</v>
      </c>
      <c r="S3045">
        <v>9</v>
      </c>
      <c r="T3045">
        <v>7</v>
      </c>
      <c r="U3045">
        <v>17.8</v>
      </c>
      <c r="V3045">
        <v>0</v>
      </c>
      <c r="W3045">
        <v>0</v>
      </c>
      <c r="X3045">
        <v>100</v>
      </c>
      <c r="Y3045">
        <v>0</v>
      </c>
      <c r="Z3045">
        <v>0</v>
      </c>
      <c r="AA3045">
        <v>0</v>
      </c>
      <c r="AB3045">
        <v>0</v>
      </c>
      <c r="AF3045">
        <v>6.7159167226326394E-2</v>
      </c>
      <c r="AG3045">
        <v>0.15542322267432723</v>
      </c>
      <c r="AH3045">
        <v>0</v>
      </c>
      <c r="AI3045">
        <v>1</v>
      </c>
      <c r="AJ3045">
        <v>98.1</v>
      </c>
      <c r="AK3045">
        <v>18.854411447307204</v>
      </c>
    </row>
    <row r="3046" spans="1:37" ht="15.6">
      <c r="A3046" s="382">
        <v>18</v>
      </c>
      <c r="B3046" s="382">
        <v>207</v>
      </c>
      <c r="C3046" s="382">
        <v>2024</v>
      </c>
      <c r="D3046" s="382"/>
      <c r="E3046" s="382">
        <v>99</v>
      </c>
      <c r="F3046" s="382"/>
      <c r="G3046" s="382">
        <v>99</v>
      </c>
      <c r="H3046" s="382">
        <v>2</v>
      </c>
      <c r="I3046" s="382">
        <v>99</v>
      </c>
      <c r="J3046" s="382">
        <v>177</v>
      </c>
      <c r="K3046" s="382">
        <v>99</v>
      </c>
      <c r="L3046" s="382">
        <v>9</v>
      </c>
      <c r="M3046" s="382">
        <v>99</v>
      </c>
      <c r="N3046" s="382">
        <v>99</v>
      </c>
      <c r="O3046" s="382">
        <v>99</v>
      </c>
      <c r="P3046" s="382">
        <v>99</v>
      </c>
      <c r="Q3046" s="382">
        <v>6</v>
      </c>
      <c r="R3046" s="382">
        <v>10</v>
      </c>
      <c r="S3046">
        <v>9</v>
      </c>
      <c r="T3046">
        <v>6.2</v>
      </c>
      <c r="U3046">
        <v>16.239999999999995</v>
      </c>
      <c r="V3046">
        <v>0</v>
      </c>
      <c r="W3046">
        <v>0</v>
      </c>
      <c r="X3046">
        <v>60</v>
      </c>
      <c r="Y3046">
        <v>0</v>
      </c>
      <c r="Z3046">
        <v>4.4441422119459775</v>
      </c>
      <c r="AA3046">
        <v>0</v>
      </c>
      <c r="AB3046">
        <v>1.7776388834631163</v>
      </c>
      <c r="AD3046">
        <v>63.948719509916607</v>
      </c>
      <c r="AF3046">
        <v>1.2853470437017993</v>
      </c>
      <c r="AG3046">
        <v>1.7927319291738419</v>
      </c>
      <c r="AH3046">
        <v>0</v>
      </c>
      <c r="AI3046">
        <v>10</v>
      </c>
      <c r="AJ3046">
        <v>93</v>
      </c>
      <c r="AK3046">
        <v>19.662937776273871</v>
      </c>
    </row>
    <row r="3047" spans="1:37" ht="15.6">
      <c r="A3047" s="382">
        <v>18</v>
      </c>
      <c r="B3047" s="382">
        <v>208</v>
      </c>
      <c r="C3047" s="382">
        <v>2024</v>
      </c>
      <c r="D3047" s="382"/>
      <c r="E3047" s="382">
        <v>99</v>
      </c>
      <c r="F3047" s="382"/>
      <c r="G3047" s="382">
        <v>99</v>
      </c>
      <c r="H3047" s="382">
        <v>2</v>
      </c>
      <c r="I3047" s="382">
        <v>99</v>
      </c>
      <c r="J3047" s="382">
        <v>178</v>
      </c>
      <c r="K3047" s="382">
        <v>99</v>
      </c>
      <c r="L3047" s="382">
        <v>9</v>
      </c>
      <c r="M3047" s="382">
        <v>99</v>
      </c>
      <c r="N3047" s="382">
        <v>99</v>
      </c>
      <c r="O3047" s="382">
        <v>99</v>
      </c>
      <c r="P3047" s="382">
        <v>99</v>
      </c>
      <c r="Q3047" s="382"/>
      <c r="R3047" s="382">
        <v>0</v>
      </c>
    </row>
    <row r="3048" spans="1:37" ht="15.6">
      <c r="A3048" s="382">
        <v>18</v>
      </c>
      <c r="B3048" s="382">
        <v>209</v>
      </c>
      <c r="C3048" s="382">
        <v>2024</v>
      </c>
      <c r="D3048" s="382"/>
      <c r="E3048" s="382">
        <v>99</v>
      </c>
      <c r="F3048" s="382"/>
      <c r="G3048" s="382">
        <v>99</v>
      </c>
      <c r="H3048" s="382">
        <v>2</v>
      </c>
      <c r="I3048" s="382">
        <v>99</v>
      </c>
      <c r="J3048" s="382">
        <v>181</v>
      </c>
      <c r="K3048" s="382">
        <v>99</v>
      </c>
      <c r="L3048" s="382">
        <v>9</v>
      </c>
      <c r="M3048" s="382">
        <v>99</v>
      </c>
      <c r="N3048" s="382">
        <v>99</v>
      </c>
      <c r="O3048" s="382">
        <v>99</v>
      </c>
      <c r="P3048" s="382">
        <v>99</v>
      </c>
      <c r="Q3048" s="382">
        <v>1</v>
      </c>
      <c r="R3048" s="382">
        <v>1</v>
      </c>
      <c r="S3048">
        <v>9</v>
      </c>
      <c r="T3048">
        <v>8</v>
      </c>
      <c r="U3048">
        <v>18.900000000000006</v>
      </c>
      <c r="V3048">
        <v>0</v>
      </c>
      <c r="W3048">
        <v>0</v>
      </c>
      <c r="X3048">
        <v>100</v>
      </c>
      <c r="Y3048">
        <v>0</v>
      </c>
      <c r="Z3048">
        <v>0</v>
      </c>
      <c r="AA3048">
        <v>0</v>
      </c>
      <c r="AB3048">
        <v>0</v>
      </c>
      <c r="AF3048">
        <v>0.30030030030030025</v>
      </c>
      <c r="AG3048">
        <v>0.69880943577608512</v>
      </c>
      <c r="AH3048">
        <v>0</v>
      </c>
      <c r="AI3048">
        <v>1</v>
      </c>
      <c r="AJ3048">
        <v>97.7</v>
      </c>
      <c r="AK3048">
        <v>20.266470133233799</v>
      </c>
    </row>
    <row r="3049" spans="1:37" ht="15.6">
      <c r="A3049" s="382">
        <v>18</v>
      </c>
      <c r="B3049" s="382">
        <v>210</v>
      </c>
      <c r="C3049" s="382">
        <v>2024</v>
      </c>
      <c r="D3049" s="382"/>
      <c r="E3049" s="382">
        <v>99</v>
      </c>
      <c r="F3049" s="382"/>
      <c r="G3049" s="382">
        <v>99</v>
      </c>
      <c r="H3049" s="382">
        <v>1</v>
      </c>
      <c r="I3049" s="382">
        <v>99</v>
      </c>
      <c r="J3049" s="382">
        <v>262</v>
      </c>
      <c r="K3049" s="382">
        <v>99</v>
      </c>
      <c r="L3049" s="382">
        <v>9</v>
      </c>
      <c r="M3049" s="382">
        <v>99</v>
      </c>
      <c r="N3049" s="382">
        <v>99</v>
      </c>
      <c r="O3049" s="382">
        <v>99</v>
      </c>
      <c r="P3049" s="382">
        <v>99</v>
      </c>
      <c r="Q3049" s="382"/>
      <c r="R3049" s="382">
        <v>0</v>
      </c>
    </row>
    <row r="3050" spans="1:37" ht="15.6">
      <c r="A3050" s="382">
        <v>18</v>
      </c>
      <c r="B3050" s="382">
        <v>211</v>
      </c>
      <c r="C3050" s="382">
        <v>2024</v>
      </c>
      <c r="D3050" s="382"/>
      <c r="E3050" s="382">
        <v>99</v>
      </c>
      <c r="F3050" s="382"/>
      <c r="G3050" s="382">
        <v>99</v>
      </c>
      <c r="H3050" s="382">
        <v>1</v>
      </c>
      <c r="I3050" s="382">
        <v>99</v>
      </c>
      <c r="J3050" s="382">
        <v>309</v>
      </c>
      <c r="K3050" s="382">
        <v>99</v>
      </c>
      <c r="L3050" s="382">
        <v>9</v>
      </c>
      <c r="M3050" s="382">
        <v>99</v>
      </c>
      <c r="N3050" s="382">
        <v>99</v>
      </c>
      <c r="O3050" s="382">
        <v>99</v>
      </c>
      <c r="P3050" s="382">
        <v>99</v>
      </c>
      <c r="Q3050" s="382">
        <v>2</v>
      </c>
      <c r="R3050" s="382">
        <v>4</v>
      </c>
      <c r="S3050">
        <v>9</v>
      </c>
      <c r="T3050">
        <v>6.75</v>
      </c>
      <c r="U3050">
        <v>17.649999999999999</v>
      </c>
      <c r="V3050">
        <v>0</v>
      </c>
      <c r="W3050">
        <v>0</v>
      </c>
      <c r="X3050">
        <v>100</v>
      </c>
      <c r="Y3050">
        <v>0</v>
      </c>
      <c r="Z3050">
        <v>1.2893796958228156</v>
      </c>
      <c r="AA3050">
        <v>0</v>
      </c>
      <c r="AB3050">
        <v>0.82915619758885006</v>
      </c>
      <c r="AD3050">
        <v>-31.568692798454645</v>
      </c>
      <c r="AF3050">
        <v>0.44893378226711567</v>
      </c>
      <c r="AG3050">
        <v>0.92310508492305299</v>
      </c>
      <c r="AH3050">
        <v>0</v>
      </c>
      <c r="AI3050">
        <v>4</v>
      </c>
      <c r="AJ3050">
        <v>96.600000000000023</v>
      </c>
      <c r="AK3050">
        <v>19.565437063787545</v>
      </c>
    </row>
    <row r="3051" spans="1:37" ht="15.6">
      <c r="A3051" s="382">
        <v>18</v>
      </c>
      <c r="B3051" s="382">
        <v>212</v>
      </c>
      <c r="C3051" s="382">
        <v>2024</v>
      </c>
      <c r="D3051" s="382"/>
      <c r="E3051" s="382">
        <v>99</v>
      </c>
      <c r="F3051" s="382"/>
      <c r="G3051" s="382">
        <v>99</v>
      </c>
      <c r="H3051" s="382">
        <v>2</v>
      </c>
      <c r="I3051" s="382">
        <v>99</v>
      </c>
      <c r="J3051" s="382">
        <v>470</v>
      </c>
      <c r="K3051" s="382">
        <v>99</v>
      </c>
      <c r="L3051" s="382">
        <v>9</v>
      </c>
      <c r="M3051" s="382">
        <v>99</v>
      </c>
      <c r="N3051" s="382">
        <v>99</v>
      </c>
      <c r="O3051" s="382">
        <v>99</v>
      </c>
      <c r="P3051" s="382">
        <v>99</v>
      </c>
      <c r="Q3051" s="382">
        <v>3</v>
      </c>
      <c r="R3051" s="382">
        <v>3</v>
      </c>
      <c r="S3051">
        <v>9</v>
      </c>
      <c r="T3051">
        <v>6</v>
      </c>
      <c r="U3051">
        <v>17.366666666666671</v>
      </c>
      <c r="V3051">
        <v>0</v>
      </c>
      <c r="W3051">
        <v>0</v>
      </c>
      <c r="X3051">
        <v>66.666666666666686</v>
      </c>
      <c r="Y3051">
        <v>0</v>
      </c>
      <c r="Z3051">
        <v>3.5975300168618638</v>
      </c>
      <c r="AA3051">
        <v>0</v>
      </c>
      <c r="AB3051">
        <v>0.81649658092772603</v>
      </c>
      <c r="AD3051">
        <v>45.392064950160353</v>
      </c>
      <c r="AF3051">
        <v>0.39682539682539669</v>
      </c>
      <c r="AG3051">
        <v>1.1163727527909315</v>
      </c>
      <c r="AH3051">
        <v>0</v>
      </c>
      <c r="AI3051">
        <v>3</v>
      </c>
      <c r="AJ3051">
        <v>94.46666666666664</v>
      </c>
      <c r="AK3051">
        <v>20.444828036990888</v>
      </c>
    </row>
    <row r="3052" spans="1:37" ht="15.6">
      <c r="A3052" s="382">
        <v>18</v>
      </c>
      <c r="B3052" s="382">
        <v>213</v>
      </c>
      <c r="C3052" s="382">
        <v>2024</v>
      </c>
      <c r="D3052" s="382"/>
      <c r="E3052" s="382">
        <v>99</v>
      </c>
      <c r="F3052" s="382"/>
      <c r="G3052" s="382">
        <v>99</v>
      </c>
      <c r="H3052" s="382">
        <v>2</v>
      </c>
      <c r="I3052" s="382">
        <v>99</v>
      </c>
      <c r="J3052" s="382">
        <v>629</v>
      </c>
      <c r="K3052" s="382">
        <v>99</v>
      </c>
      <c r="L3052" s="382">
        <v>9</v>
      </c>
      <c r="M3052" s="382">
        <v>99</v>
      </c>
      <c r="N3052" s="382">
        <v>99</v>
      </c>
      <c r="O3052" s="382">
        <v>99</v>
      </c>
      <c r="P3052" s="382">
        <v>99</v>
      </c>
      <c r="Q3052" s="382"/>
      <c r="R3052" s="382">
        <v>0</v>
      </c>
    </row>
    <row r="3053" spans="1:37" ht="15.6">
      <c r="A3053" s="382">
        <v>18</v>
      </c>
      <c r="B3053" s="382">
        <v>214</v>
      </c>
      <c r="C3053" s="382">
        <v>2024</v>
      </c>
      <c r="D3053" s="382"/>
      <c r="E3053" s="382">
        <v>99</v>
      </c>
      <c r="F3053" s="382"/>
      <c r="G3053" s="382">
        <v>99</v>
      </c>
      <c r="H3053" s="382">
        <v>1</v>
      </c>
      <c r="I3053" s="382">
        <v>99</v>
      </c>
      <c r="J3053" s="382">
        <v>643</v>
      </c>
      <c r="K3053" s="382">
        <v>99</v>
      </c>
      <c r="L3053" s="382">
        <v>9</v>
      </c>
      <c r="M3053" s="382">
        <v>99</v>
      </c>
      <c r="N3053" s="382">
        <v>99</v>
      </c>
      <c r="O3053" s="382">
        <v>99</v>
      </c>
      <c r="P3053" s="382">
        <v>99</v>
      </c>
      <c r="Q3053" s="382">
        <v>2</v>
      </c>
      <c r="R3053" s="382">
        <v>3</v>
      </c>
      <c r="S3053">
        <v>9</v>
      </c>
      <c r="T3053">
        <v>7</v>
      </c>
      <c r="U3053">
        <v>17</v>
      </c>
      <c r="V3053">
        <v>0</v>
      </c>
      <c r="W3053">
        <v>0</v>
      </c>
      <c r="X3053">
        <v>66.666666666666686</v>
      </c>
      <c r="Y3053">
        <v>0</v>
      </c>
      <c r="Z3053">
        <v>0.77888809636989653</v>
      </c>
      <c r="AA3053">
        <v>0</v>
      </c>
      <c r="AB3053">
        <v>0.81649658092772603</v>
      </c>
      <c r="AD3053">
        <v>-57.655666019701144</v>
      </c>
      <c r="AF3053">
        <v>0.58708414872798442</v>
      </c>
      <c r="AG3053">
        <v>1.2791251787013116</v>
      </c>
      <c r="AH3053">
        <v>0</v>
      </c>
      <c r="AI3053">
        <v>3</v>
      </c>
      <c r="AJ3053">
        <v>95.033333333333317</v>
      </c>
      <c r="AK3053">
        <v>19.794437192017057</v>
      </c>
    </row>
    <row r="3054" spans="1:37" ht="15.6">
      <c r="A3054" s="382">
        <v>18</v>
      </c>
      <c r="B3054" s="382">
        <v>215</v>
      </c>
      <c r="C3054" s="382">
        <v>2024</v>
      </c>
      <c r="D3054" s="382"/>
      <c r="E3054" s="382">
        <v>99</v>
      </c>
      <c r="F3054" s="382"/>
      <c r="G3054" s="382">
        <v>99</v>
      </c>
      <c r="H3054" s="382">
        <v>2</v>
      </c>
      <c r="I3054" s="382">
        <v>99</v>
      </c>
      <c r="J3054" s="382">
        <v>704</v>
      </c>
      <c r="K3054" s="382">
        <v>99</v>
      </c>
      <c r="L3054" s="382">
        <v>9</v>
      </c>
      <c r="M3054" s="382">
        <v>99</v>
      </c>
      <c r="N3054" s="382">
        <v>99</v>
      </c>
      <c r="O3054" s="382">
        <v>99</v>
      </c>
      <c r="P3054" s="382">
        <v>99</v>
      </c>
      <c r="Q3054" s="382"/>
      <c r="R3054" s="382">
        <v>0</v>
      </c>
    </row>
    <row r="3055" spans="1:37" ht="15.6">
      <c r="A3055" s="382">
        <v>18</v>
      </c>
      <c r="B3055" s="382">
        <v>216</v>
      </c>
      <c r="C3055" s="382">
        <v>2024</v>
      </c>
      <c r="D3055" s="382"/>
      <c r="E3055" s="382">
        <v>99</v>
      </c>
      <c r="F3055" s="382"/>
      <c r="G3055" s="382">
        <v>99</v>
      </c>
      <c r="H3055" s="382">
        <v>1</v>
      </c>
      <c r="I3055" s="382">
        <v>99</v>
      </c>
      <c r="J3055" s="382">
        <v>802</v>
      </c>
      <c r="K3055" s="382">
        <v>99</v>
      </c>
      <c r="L3055" s="382">
        <v>9</v>
      </c>
      <c r="M3055" s="382">
        <v>99</v>
      </c>
      <c r="N3055" s="382">
        <v>99</v>
      </c>
      <c r="O3055" s="382">
        <v>99</v>
      </c>
      <c r="P3055" s="382">
        <v>99</v>
      </c>
      <c r="Q3055" s="382"/>
      <c r="R3055" s="382">
        <v>0</v>
      </c>
    </row>
    <row r="3056" spans="1:37" ht="15.6">
      <c r="A3056" s="382">
        <v>18</v>
      </c>
      <c r="B3056" s="382">
        <v>217</v>
      </c>
      <c r="C3056" s="382">
        <v>2024</v>
      </c>
      <c r="D3056" s="382"/>
      <c r="E3056" s="382">
        <v>99</v>
      </c>
      <c r="F3056" s="382"/>
      <c r="G3056" s="382">
        <v>99</v>
      </c>
      <c r="H3056" s="382">
        <v>1</v>
      </c>
      <c r="I3056" s="382">
        <v>99</v>
      </c>
      <c r="J3056" s="382">
        <v>103</v>
      </c>
      <c r="K3056" s="382">
        <v>99</v>
      </c>
      <c r="L3056" s="382">
        <v>10</v>
      </c>
      <c r="M3056" s="382">
        <v>99</v>
      </c>
      <c r="N3056" s="382">
        <v>99</v>
      </c>
      <c r="O3056" s="382">
        <v>99</v>
      </c>
      <c r="P3056" s="382">
        <v>99</v>
      </c>
      <c r="Q3056" s="382"/>
      <c r="R3056" s="382">
        <v>0</v>
      </c>
    </row>
    <row r="3057" spans="1:37" ht="15.6">
      <c r="A3057" s="382">
        <v>18</v>
      </c>
      <c r="B3057" s="382">
        <v>218</v>
      </c>
      <c r="C3057" s="382">
        <v>2024</v>
      </c>
      <c r="D3057" s="382"/>
      <c r="E3057" s="382">
        <v>99</v>
      </c>
      <c r="F3057" s="382"/>
      <c r="G3057" s="382">
        <v>99</v>
      </c>
      <c r="H3057" s="382">
        <v>2</v>
      </c>
      <c r="I3057" s="382">
        <v>99</v>
      </c>
      <c r="J3057" s="382">
        <v>106</v>
      </c>
      <c r="K3057" s="382">
        <v>99</v>
      </c>
      <c r="L3057" s="382">
        <v>10</v>
      </c>
      <c r="M3057" s="382">
        <v>99</v>
      </c>
      <c r="N3057" s="382">
        <v>99</v>
      </c>
      <c r="O3057" s="382">
        <v>99</v>
      </c>
      <c r="P3057" s="382">
        <v>99</v>
      </c>
      <c r="Q3057" s="382">
        <v>2</v>
      </c>
      <c r="R3057" s="382">
        <v>5</v>
      </c>
      <c r="S3057">
        <v>10</v>
      </c>
      <c r="T3057">
        <v>5.8</v>
      </c>
      <c r="U3057">
        <v>22.18</v>
      </c>
      <c r="V3057">
        <v>0</v>
      </c>
      <c r="W3057">
        <v>0</v>
      </c>
      <c r="X3057">
        <v>100</v>
      </c>
      <c r="Y3057">
        <v>20</v>
      </c>
      <c r="Z3057">
        <v>0.86579443287654001</v>
      </c>
      <c r="AA3057">
        <v>0</v>
      </c>
      <c r="AB3057">
        <v>1.4696938456699076</v>
      </c>
      <c r="AD3057">
        <v>-50.610916609312589</v>
      </c>
      <c r="AF3057">
        <v>3.125</v>
      </c>
      <c r="AG3057">
        <v>5.9894145603802116</v>
      </c>
      <c r="AH3057">
        <v>0</v>
      </c>
      <c r="AI3057">
        <v>5</v>
      </c>
      <c r="AJ3057">
        <v>99.32</v>
      </c>
      <c r="AK3057">
        <v>22.644292182031958</v>
      </c>
    </row>
    <row r="3058" spans="1:37" ht="15.6">
      <c r="A3058" s="382">
        <v>18</v>
      </c>
      <c r="B3058" s="382">
        <v>219</v>
      </c>
      <c r="C3058" s="382">
        <v>2024</v>
      </c>
      <c r="D3058" s="382"/>
      <c r="E3058" s="382">
        <v>99</v>
      </c>
      <c r="F3058" s="382"/>
      <c r="G3058" s="382">
        <v>99</v>
      </c>
      <c r="H3058" s="382">
        <v>1</v>
      </c>
      <c r="I3058" s="382">
        <v>99</v>
      </c>
      <c r="J3058" s="382">
        <v>110</v>
      </c>
      <c r="K3058" s="382">
        <v>99</v>
      </c>
      <c r="L3058" s="382">
        <v>10</v>
      </c>
      <c r="M3058" s="382">
        <v>99</v>
      </c>
      <c r="N3058" s="382">
        <v>99</v>
      </c>
      <c r="O3058" s="382">
        <v>99</v>
      </c>
      <c r="P3058" s="382">
        <v>99</v>
      </c>
      <c r="Q3058" s="382">
        <v>1</v>
      </c>
      <c r="R3058" s="382">
        <v>1</v>
      </c>
      <c r="S3058">
        <v>10</v>
      </c>
      <c r="T3058">
        <v>8</v>
      </c>
      <c r="U3058">
        <v>19.8</v>
      </c>
      <c r="V3058">
        <v>0</v>
      </c>
      <c r="W3058">
        <v>0</v>
      </c>
      <c r="X3058">
        <v>100</v>
      </c>
      <c r="Y3058">
        <v>0</v>
      </c>
      <c r="Z3058">
        <v>0</v>
      </c>
      <c r="AA3058">
        <v>0</v>
      </c>
      <c r="AB3058">
        <v>0</v>
      </c>
      <c r="AF3058">
        <v>2.4242424242424242E-2</v>
      </c>
      <c r="AG3058">
        <v>6.5079558116374059E-2</v>
      </c>
      <c r="AH3058">
        <v>0</v>
      </c>
      <c r="AI3058">
        <v>1</v>
      </c>
      <c r="AJ3058">
        <v>97.2</v>
      </c>
      <c r="AK3058">
        <v>21.560875682029295</v>
      </c>
    </row>
    <row r="3059" spans="1:37" ht="15.6">
      <c r="A3059" s="382">
        <v>18</v>
      </c>
      <c r="B3059" s="382">
        <v>220</v>
      </c>
      <c r="C3059" s="382">
        <v>2024</v>
      </c>
      <c r="D3059" s="382"/>
      <c r="E3059" s="382">
        <v>99</v>
      </c>
      <c r="F3059" s="382"/>
      <c r="G3059" s="382">
        <v>99</v>
      </c>
      <c r="H3059" s="382">
        <v>1</v>
      </c>
      <c r="I3059" s="382">
        <v>99</v>
      </c>
      <c r="J3059" s="382">
        <v>111</v>
      </c>
      <c r="K3059" s="382">
        <v>99</v>
      </c>
      <c r="L3059" s="382">
        <v>10</v>
      </c>
      <c r="M3059" s="382">
        <v>99</v>
      </c>
      <c r="N3059" s="382">
        <v>99</v>
      </c>
      <c r="O3059" s="382">
        <v>99</v>
      </c>
      <c r="P3059" s="382">
        <v>99</v>
      </c>
      <c r="Q3059" s="382"/>
      <c r="R3059" s="382">
        <v>0</v>
      </c>
    </row>
    <row r="3060" spans="1:37" ht="15.6">
      <c r="A3060" s="382">
        <v>18</v>
      </c>
      <c r="B3060" s="382">
        <v>221</v>
      </c>
      <c r="C3060" s="382">
        <v>2024</v>
      </c>
      <c r="D3060" s="382"/>
      <c r="E3060" s="382">
        <v>99</v>
      </c>
      <c r="F3060" s="382"/>
      <c r="G3060" s="382">
        <v>99</v>
      </c>
      <c r="H3060" s="382">
        <v>1</v>
      </c>
      <c r="I3060" s="382">
        <v>99</v>
      </c>
      <c r="J3060" s="382">
        <v>116</v>
      </c>
      <c r="K3060" s="382">
        <v>99</v>
      </c>
      <c r="L3060" s="382">
        <v>10</v>
      </c>
      <c r="M3060" s="382">
        <v>99</v>
      </c>
      <c r="N3060" s="382">
        <v>99</v>
      </c>
      <c r="O3060" s="382">
        <v>99</v>
      </c>
      <c r="P3060" s="382">
        <v>99</v>
      </c>
      <c r="Q3060" s="382"/>
      <c r="R3060" s="382">
        <v>0</v>
      </c>
    </row>
    <row r="3061" spans="1:37" ht="15.6">
      <c r="A3061" s="382">
        <v>18</v>
      </c>
      <c r="B3061" s="382">
        <v>222</v>
      </c>
      <c r="C3061" s="382">
        <v>2024</v>
      </c>
      <c r="D3061" s="382"/>
      <c r="E3061" s="382">
        <v>99</v>
      </c>
      <c r="F3061" s="382"/>
      <c r="G3061" s="382">
        <v>99</v>
      </c>
      <c r="H3061" s="382">
        <v>2</v>
      </c>
      <c r="I3061" s="382">
        <v>99</v>
      </c>
      <c r="J3061" s="382">
        <v>117</v>
      </c>
      <c r="K3061" s="382">
        <v>99</v>
      </c>
      <c r="L3061" s="382">
        <v>10</v>
      </c>
      <c r="M3061" s="382">
        <v>99</v>
      </c>
      <c r="N3061" s="382">
        <v>99</v>
      </c>
      <c r="O3061" s="382">
        <v>99</v>
      </c>
      <c r="P3061" s="382">
        <v>99</v>
      </c>
      <c r="Q3061" s="382"/>
      <c r="R3061" s="382">
        <v>0</v>
      </c>
    </row>
    <row r="3062" spans="1:37" ht="15.6">
      <c r="A3062" s="382">
        <v>18</v>
      </c>
      <c r="B3062" s="382">
        <v>223</v>
      </c>
      <c r="C3062" s="382">
        <v>2024</v>
      </c>
      <c r="D3062" s="382"/>
      <c r="E3062" s="382">
        <v>99</v>
      </c>
      <c r="F3062" s="382"/>
      <c r="G3062" s="382">
        <v>99</v>
      </c>
      <c r="H3062" s="382">
        <v>1</v>
      </c>
      <c r="I3062" s="382">
        <v>99</v>
      </c>
      <c r="J3062" s="382">
        <v>134</v>
      </c>
      <c r="K3062" s="382">
        <v>99</v>
      </c>
      <c r="L3062" s="382">
        <v>10</v>
      </c>
      <c r="M3062" s="382">
        <v>99</v>
      </c>
      <c r="N3062" s="382">
        <v>99</v>
      </c>
      <c r="O3062" s="382">
        <v>99</v>
      </c>
      <c r="P3062" s="382">
        <v>99</v>
      </c>
      <c r="Q3062" s="382"/>
      <c r="R3062" s="382">
        <v>0</v>
      </c>
    </row>
    <row r="3063" spans="1:37" ht="15.6">
      <c r="A3063" s="382">
        <v>18</v>
      </c>
      <c r="B3063" s="382">
        <v>224</v>
      </c>
      <c r="C3063" s="382">
        <v>2024</v>
      </c>
      <c r="D3063" s="382"/>
      <c r="E3063" s="382">
        <v>99</v>
      </c>
      <c r="F3063" s="382"/>
      <c r="G3063" s="382">
        <v>99</v>
      </c>
      <c r="H3063" s="382">
        <v>2</v>
      </c>
      <c r="I3063" s="382">
        <v>99</v>
      </c>
      <c r="J3063" s="382">
        <v>141</v>
      </c>
      <c r="K3063" s="382">
        <v>99</v>
      </c>
      <c r="L3063" s="382">
        <v>10</v>
      </c>
      <c r="M3063" s="382">
        <v>99</v>
      </c>
      <c r="N3063" s="382">
        <v>99</v>
      </c>
      <c r="O3063" s="382">
        <v>99</v>
      </c>
      <c r="P3063" s="382">
        <v>99</v>
      </c>
      <c r="Q3063" s="382"/>
      <c r="R3063" s="382">
        <v>0</v>
      </c>
    </row>
    <row r="3064" spans="1:37" ht="15.6">
      <c r="A3064" s="382">
        <v>18</v>
      </c>
      <c r="B3064" s="382">
        <v>225</v>
      </c>
      <c r="C3064" s="382">
        <v>2024</v>
      </c>
      <c r="D3064" s="382"/>
      <c r="E3064" s="382">
        <v>99</v>
      </c>
      <c r="F3064" s="382"/>
      <c r="G3064" s="382">
        <v>99</v>
      </c>
      <c r="H3064" s="382">
        <v>2</v>
      </c>
      <c r="I3064" s="382">
        <v>99</v>
      </c>
      <c r="J3064" s="382">
        <v>143</v>
      </c>
      <c r="K3064" s="382">
        <v>99</v>
      </c>
      <c r="L3064" s="382">
        <v>10</v>
      </c>
      <c r="M3064" s="382">
        <v>99</v>
      </c>
      <c r="N3064" s="382">
        <v>99</v>
      </c>
      <c r="O3064" s="382">
        <v>99</v>
      </c>
      <c r="P3064" s="382">
        <v>99</v>
      </c>
      <c r="Q3064" s="382"/>
      <c r="R3064" s="382">
        <v>0</v>
      </c>
    </row>
    <row r="3065" spans="1:37" ht="15.6">
      <c r="A3065" s="382">
        <v>18</v>
      </c>
      <c r="B3065" s="382">
        <v>226</v>
      </c>
      <c r="C3065" s="382">
        <v>2024</v>
      </c>
      <c r="D3065" s="382"/>
      <c r="E3065" s="382">
        <v>99</v>
      </c>
      <c r="F3065" s="382"/>
      <c r="G3065" s="382">
        <v>99</v>
      </c>
      <c r="H3065" s="382">
        <v>2</v>
      </c>
      <c r="I3065" s="382">
        <v>99</v>
      </c>
      <c r="J3065" s="382">
        <v>147</v>
      </c>
      <c r="K3065" s="382">
        <v>99</v>
      </c>
      <c r="L3065" s="382">
        <v>10</v>
      </c>
      <c r="M3065" s="382">
        <v>99</v>
      </c>
      <c r="N3065" s="382">
        <v>99</v>
      </c>
      <c r="O3065" s="382">
        <v>99</v>
      </c>
      <c r="P3065" s="382">
        <v>99</v>
      </c>
      <c r="Q3065" s="382"/>
      <c r="R3065" s="382">
        <v>0</v>
      </c>
    </row>
    <row r="3066" spans="1:37" ht="15.6">
      <c r="A3066" s="382">
        <v>18</v>
      </c>
      <c r="B3066" s="382">
        <v>227</v>
      </c>
      <c r="C3066" s="382">
        <v>2024</v>
      </c>
      <c r="D3066" s="382"/>
      <c r="E3066" s="382">
        <v>99</v>
      </c>
      <c r="F3066" s="382"/>
      <c r="G3066" s="382">
        <v>99</v>
      </c>
      <c r="H3066" s="382">
        <v>1</v>
      </c>
      <c r="I3066" s="382">
        <v>99</v>
      </c>
      <c r="J3066" s="382">
        <v>155</v>
      </c>
      <c r="K3066" s="382">
        <v>99</v>
      </c>
      <c r="L3066" s="382">
        <v>10</v>
      </c>
      <c r="M3066" s="382">
        <v>99</v>
      </c>
      <c r="N3066" s="382">
        <v>99</v>
      </c>
      <c r="O3066" s="382">
        <v>99</v>
      </c>
      <c r="P3066" s="382">
        <v>99</v>
      </c>
      <c r="Q3066" s="382"/>
      <c r="R3066" s="382">
        <v>0</v>
      </c>
    </row>
    <row r="3067" spans="1:37" ht="15.6">
      <c r="A3067" s="382">
        <v>18</v>
      </c>
      <c r="B3067" s="382">
        <v>228</v>
      </c>
      <c r="C3067" s="382">
        <v>2024</v>
      </c>
      <c r="D3067" s="382"/>
      <c r="E3067" s="382">
        <v>99</v>
      </c>
      <c r="F3067" s="382"/>
      <c r="G3067" s="382">
        <v>99</v>
      </c>
      <c r="H3067" s="382">
        <v>2</v>
      </c>
      <c r="I3067" s="382">
        <v>99</v>
      </c>
      <c r="J3067" s="382">
        <v>160</v>
      </c>
      <c r="K3067" s="382">
        <v>99</v>
      </c>
      <c r="L3067" s="382">
        <v>10</v>
      </c>
      <c r="M3067" s="382">
        <v>99</v>
      </c>
      <c r="N3067" s="382">
        <v>99</v>
      </c>
      <c r="O3067" s="382">
        <v>99</v>
      </c>
      <c r="P3067" s="382">
        <v>99</v>
      </c>
      <c r="Q3067" s="382"/>
      <c r="R3067" s="382">
        <v>0</v>
      </c>
    </row>
    <row r="3068" spans="1:37" ht="15.6">
      <c r="A3068" s="382">
        <v>18</v>
      </c>
      <c r="B3068" s="382">
        <v>229</v>
      </c>
      <c r="C3068" s="382">
        <v>2024</v>
      </c>
      <c r="D3068" s="382"/>
      <c r="E3068" s="382">
        <v>99</v>
      </c>
      <c r="F3068" s="382"/>
      <c r="G3068" s="382">
        <v>99</v>
      </c>
      <c r="H3068" s="382">
        <v>1</v>
      </c>
      <c r="I3068" s="382">
        <v>99</v>
      </c>
      <c r="J3068" s="382">
        <v>171</v>
      </c>
      <c r="K3068" s="382">
        <v>99</v>
      </c>
      <c r="L3068" s="382">
        <v>10</v>
      </c>
      <c r="M3068" s="382">
        <v>99</v>
      </c>
      <c r="N3068" s="382">
        <v>99</v>
      </c>
      <c r="O3068" s="382">
        <v>99</v>
      </c>
      <c r="P3068" s="382">
        <v>99</v>
      </c>
      <c r="Q3068" s="382"/>
      <c r="R3068" s="382">
        <v>0</v>
      </c>
    </row>
    <row r="3069" spans="1:37" ht="15.6">
      <c r="A3069" s="382">
        <v>18</v>
      </c>
      <c r="B3069" s="382">
        <v>230</v>
      </c>
      <c r="C3069" s="382">
        <v>2024</v>
      </c>
      <c r="D3069" s="382"/>
      <c r="E3069" s="382">
        <v>99</v>
      </c>
      <c r="F3069" s="382"/>
      <c r="G3069" s="382">
        <v>99</v>
      </c>
      <c r="H3069" s="382">
        <v>2</v>
      </c>
      <c r="I3069" s="382">
        <v>99</v>
      </c>
      <c r="J3069" s="382">
        <v>175</v>
      </c>
      <c r="K3069" s="382">
        <v>99</v>
      </c>
      <c r="L3069" s="382">
        <v>10</v>
      </c>
      <c r="M3069" s="382">
        <v>99</v>
      </c>
      <c r="N3069" s="382">
        <v>99</v>
      </c>
      <c r="O3069" s="382">
        <v>99</v>
      </c>
      <c r="P3069" s="382">
        <v>99</v>
      </c>
      <c r="Q3069" s="382"/>
      <c r="R3069" s="382">
        <v>0</v>
      </c>
    </row>
    <row r="3070" spans="1:37" ht="15.6">
      <c r="A3070" s="382">
        <v>18</v>
      </c>
      <c r="B3070" s="382">
        <v>231</v>
      </c>
      <c r="C3070" s="382">
        <v>2024</v>
      </c>
      <c r="D3070" s="382"/>
      <c r="E3070" s="382">
        <v>99</v>
      </c>
      <c r="F3070" s="382"/>
      <c r="G3070" s="382">
        <v>99</v>
      </c>
      <c r="H3070" s="382">
        <v>2</v>
      </c>
      <c r="I3070" s="382">
        <v>99</v>
      </c>
      <c r="J3070" s="382">
        <v>177</v>
      </c>
      <c r="K3070" s="382">
        <v>99</v>
      </c>
      <c r="L3070" s="382">
        <v>10</v>
      </c>
      <c r="M3070" s="382">
        <v>99</v>
      </c>
      <c r="N3070" s="382">
        <v>99</v>
      </c>
      <c r="O3070" s="382">
        <v>99</v>
      </c>
      <c r="P3070" s="382">
        <v>99</v>
      </c>
      <c r="Q3070" s="382"/>
      <c r="R3070" s="382">
        <v>0</v>
      </c>
    </row>
    <row r="3071" spans="1:37" ht="15.6">
      <c r="A3071" s="382">
        <v>18</v>
      </c>
      <c r="B3071" s="382">
        <v>232</v>
      </c>
      <c r="C3071" s="382">
        <v>2024</v>
      </c>
      <c r="D3071" s="382"/>
      <c r="E3071" s="382">
        <v>99</v>
      </c>
      <c r="F3071" s="382"/>
      <c r="G3071" s="382">
        <v>99</v>
      </c>
      <c r="H3071" s="382">
        <v>2</v>
      </c>
      <c r="I3071" s="382">
        <v>99</v>
      </c>
      <c r="J3071" s="382">
        <v>178</v>
      </c>
      <c r="K3071" s="382">
        <v>99</v>
      </c>
      <c r="L3071" s="382">
        <v>10</v>
      </c>
      <c r="M3071" s="382">
        <v>99</v>
      </c>
      <c r="N3071" s="382">
        <v>99</v>
      </c>
      <c r="O3071" s="382">
        <v>99</v>
      </c>
      <c r="P3071" s="382">
        <v>99</v>
      </c>
      <c r="Q3071" s="382"/>
      <c r="R3071" s="382">
        <v>0</v>
      </c>
    </row>
    <row r="3072" spans="1:37" ht="15.6">
      <c r="A3072" s="382">
        <v>18</v>
      </c>
      <c r="B3072" s="382">
        <v>233</v>
      </c>
      <c r="C3072" s="382">
        <v>2024</v>
      </c>
      <c r="D3072" s="382"/>
      <c r="E3072" s="382">
        <v>99</v>
      </c>
      <c r="F3072" s="382"/>
      <c r="G3072" s="382">
        <v>99</v>
      </c>
      <c r="H3072" s="382">
        <v>2</v>
      </c>
      <c r="I3072" s="382">
        <v>99</v>
      </c>
      <c r="J3072" s="382">
        <v>181</v>
      </c>
      <c r="K3072" s="382">
        <v>99</v>
      </c>
      <c r="L3072" s="382">
        <v>10</v>
      </c>
      <c r="M3072" s="382">
        <v>99</v>
      </c>
      <c r="N3072" s="382">
        <v>99</v>
      </c>
      <c r="O3072" s="382">
        <v>99</v>
      </c>
      <c r="P3072" s="382">
        <v>99</v>
      </c>
      <c r="Q3072" s="382"/>
      <c r="R3072" s="382">
        <v>0</v>
      </c>
    </row>
    <row r="3073" spans="1:37" ht="15.6">
      <c r="A3073" s="382">
        <v>18</v>
      </c>
      <c r="B3073" s="382">
        <v>234</v>
      </c>
      <c r="C3073" s="382">
        <v>2024</v>
      </c>
      <c r="D3073" s="382"/>
      <c r="E3073" s="382">
        <v>99</v>
      </c>
      <c r="F3073" s="382"/>
      <c r="G3073" s="382">
        <v>99</v>
      </c>
      <c r="H3073" s="382">
        <v>1</v>
      </c>
      <c r="I3073" s="382">
        <v>99</v>
      </c>
      <c r="J3073" s="382">
        <v>262</v>
      </c>
      <c r="K3073" s="382">
        <v>99</v>
      </c>
      <c r="L3073" s="382">
        <v>10</v>
      </c>
      <c r="M3073" s="382">
        <v>99</v>
      </c>
      <c r="N3073" s="382">
        <v>99</v>
      </c>
      <c r="O3073" s="382">
        <v>99</v>
      </c>
      <c r="P3073" s="382">
        <v>99</v>
      </c>
      <c r="Q3073" s="382"/>
      <c r="R3073" s="382">
        <v>0</v>
      </c>
    </row>
    <row r="3074" spans="1:37" ht="15.6">
      <c r="A3074" s="382">
        <v>18</v>
      </c>
      <c r="B3074" s="382">
        <v>235</v>
      </c>
      <c r="C3074" s="382">
        <v>2024</v>
      </c>
      <c r="D3074" s="382"/>
      <c r="E3074" s="382">
        <v>99</v>
      </c>
      <c r="F3074" s="382"/>
      <c r="G3074" s="382">
        <v>99</v>
      </c>
      <c r="H3074" s="382">
        <v>1</v>
      </c>
      <c r="I3074" s="382">
        <v>99</v>
      </c>
      <c r="J3074" s="382">
        <v>309</v>
      </c>
      <c r="K3074" s="382">
        <v>99</v>
      </c>
      <c r="L3074" s="382">
        <v>10</v>
      </c>
      <c r="M3074" s="382">
        <v>99</v>
      </c>
      <c r="N3074" s="382">
        <v>99</v>
      </c>
      <c r="O3074" s="382">
        <v>99</v>
      </c>
      <c r="P3074" s="382">
        <v>99</v>
      </c>
      <c r="Q3074" s="382">
        <v>1</v>
      </c>
      <c r="R3074" s="382">
        <v>1</v>
      </c>
      <c r="S3074">
        <v>10</v>
      </c>
      <c r="T3074">
        <v>8</v>
      </c>
      <c r="U3074">
        <v>22.3</v>
      </c>
      <c r="V3074">
        <v>0</v>
      </c>
      <c r="W3074">
        <v>0</v>
      </c>
      <c r="X3074">
        <v>100</v>
      </c>
      <c r="Y3074">
        <v>0</v>
      </c>
      <c r="Z3074">
        <v>0</v>
      </c>
      <c r="AA3074">
        <v>0</v>
      </c>
      <c r="AB3074">
        <v>0</v>
      </c>
      <c r="AF3074">
        <v>0.11223344556677892</v>
      </c>
      <c r="AG3074">
        <v>0.29157568546436374</v>
      </c>
      <c r="AH3074">
        <v>0</v>
      </c>
      <c r="AI3074">
        <v>1</v>
      </c>
      <c r="AJ3074">
        <v>97.9</v>
      </c>
      <c r="AK3074">
        <v>23.76603802451622</v>
      </c>
    </row>
    <row r="3075" spans="1:37" ht="15.6">
      <c r="A3075" s="382">
        <v>18</v>
      </c>
      <c r="B3075" s="382">
        <v>236</v>
      </c>
      <c r="C3075" s="382">
        <v>2024</v>
      </c>
      <c r="D3075" s="382"/>
      <c r="E3075" s="382">
        <v>99</v>
      </c>
      <c r="F3075" s="382"/>
      <c r="G3075" s="382">
        <v>99</v>
      </c>
      <c r="H3075" s="382">
        <v>2</v>
      </c>
      <c r="I3075" s="382">
        <v>99</v>
      </c>
      <c r="J3075" s="382">
        <v>470</v>
      </c>
      <c r="K3075" s="382">
        <v>99</v>
      </c>
      <c r="L3075" s="382">
        <v>10</v>
      </c>
      <c r="M3075" s="382">
        <v>99</v>
      </c>
      <c r="N3075" s="382">
        <v>99</v>
      </c>
      <c r="O3075" s="382">
        <v>99</v>
      </c>
      <c r="P3075" s="382">
        <v>99</v>
      </c>
      <c r="Q3075" s="382"/>
      <c r="R3075" s="382">
        <v>0</v>
      </c>
    </row>
    <row r="3076" spans="1:37" ht="15.6">
      <c r="A3076" s="382">
        <v>18</v>
      </c>
      <c r="B3076" s="382">
        <v>237</v>
      </c>
      <c r="C3076" s="382">
        <v>2024</v>
      </c>
      <c r="D3076" s="382"/>
      <c r="E3076" s="382">
        <v>99</v>
      </c>
      <c r="F3076" s="382"/>
      <c r="G3076" s="382">
        <v>99</v>
      </c>
      <c r="H3076" s="382">
        <v>1</v>
      </c>
      <c r="I3076" s="382">
        <v>99</v>
      </c>
      <c r="J3076" s="382">
        <v>629</v>
      </c>
      <c r="K3076" s="382">
        <v>99</v>
      </c>
      <c r="L3076" s="382">
        <v>10</v>
      </c>
      <c r="M3076" s="382">
        <v>99</v>
      </c>
      <c r="N3076" s="382">
        <v>99</v>
      </c>
      <c r="O3076" s="382">
        <v>99</v>
      </c>
      <c r="P3076" s="382">
        <v>99</v>
      </c>
      <c r="Q3076" s="382"/>
      <c r="R3076" s="382">
        <v>0</v>
      </c>
    </row>
    <row r="3077" spans="1:37" ht="15.6">
      <c r="A3077" s="382">
        <v>18</v>
      </c>
      <c r="B3077" s="382">
        <v>238</v>
      </c>
      <c r="C3077" s="382">
        <v>2024</v>
      </c>
      <c r="D3077" s="382"/>
      <c r="E3077" s="382">
        <v>99</v>
      </c>
      <c r="F3077" s="382"/>
      <c r="G3077" s="382">
        <v>99</v>
      </c>
      <c r="H3077" s="382">
        <v>1</v>
      </c>
      <c r="I3077" s="382">
        <v>99</v>
      </c>
      <c r="J3077" s="382">
        <v>643</v>
      </c>
      <c r="K3077" s="382">
        <v>99</v>
      </c>
      <c r="L3077" s="382">
        <v>10</v>
      </c>
      <c r="M3077" s="382">
        <v>99</v>
      </c>
      <c r="N3077" s="382">
        <v>99</v>
      </c>
      <c r="O3077" s="382">
        <v>99</v>
      </c>
      <c r="P3077" s="382">
        <v>99</v>
      </c>
      <c r="Q3077" s="382"/>
      <c r="R3077" s="382">
        <v>0</v>
      </c>
    </row>
    <row r="3078" spans="1:37" ht="15.6">
      <c r="A3078" s="382">
        <v>18</v>
      </c>
      <c r="B3078" s="382">
        <v>239</v>
      </c>
      <c r="C3078" s="382">
        <v>2024</v>
      </c>
      <c r="D3078" s="382"/>
      <c r="E3078" s="382">
        <v>99</v>
      </c>
      <c r="F3078" s="382"/>
      <c r="G3078" s="382">
        <v>99</v>
      </c>
      <c r="H3078" s="382">
        <v>2</v>
      </c>
      <c r="I3078" s="382">
        <v>99</v>
      </c>
      <c r="J3078" s="382">
        <v>704</v>
      </c>
      <c r="K3078" s="382">
        <v>99</v>
      </c>
      <c r="L3078" s="382">
        <v>10</v>
      </c>
      <c r="M3078" s="382">
        <v>99</v>
      </c>
      <c r="N3078" s="382">
        <v>99</v>
      </c>
      <c r="O3078" s="382">
        <v>99</v>
      </c>
      <c r="P3078" s="382">
        <v>99</v>
      </c>
      <c r="Q3078" s="382"/>
      <c r="R3078" s="382">
        <v>0</v>
      </c>
    </row>
    <row r="3079" spans="1:37" ht="15.6">
      <c r="A3079" s="382">
        <v>18</v>
      </c>
      <c r="B3079" s="382">
        <v>240</v>
      </c>
      <c r="C3079" s="382">
        <v>2024</v>
      </c>
      <c r="D3079" s="382"/>
      <c r="E3079" s="382">
        <v>99</v>
      </c>
      <c r="F3079" s="382"/>
      <c r="G3079" s="382">
        <v>99</v>
      </c>
      <c r="H3079" s="382">
        <v>1</v>
      </c>
      <c r="I3079" s="382">
        <v>99</v>
      </c>
      <c r="J3079" s="382">
        <v>802</v>
      </c>
      <c r="K3079" s="382">
        <v>99</v>
      </c>
      <c r="L3079" s="382">
        <v>10</v>
      </c>
      <c r="M3079" s="382">
        <v>99</v>
      </c>
      <c r="N3079" s="382">
        <v>99</v>
      </c>
      <c r="O3079" s="382">
        <v>99</v>
      </c>
      <c r="P3079" s="382">
        <v>99</v>
      </c>
      <c r="Q3079" s="382"/>
      <c r="R3079" s="382">
        <v>0</v>
      </c>
    </row>
    <row r="3080" spans="1:37" ht="15.6">
      <c r="A3080" s="382">
        <v>18</v>
      </c>
      <c r="B3080" s="382">
        <v>241</v>
      </c>
      <c r="C3080" s="382">
        <v>2024</v>
      </c>
      <c r="D3080" s="382"/>
      <c r="E3080" s="382">
        <v>99</v>
      </c>
      <c r="F3080" s="382"/>
      <c r="G3080" s="382">
        <v>99</v>
      </c>
      <c r="H3080" s="382">
        <v>1</v>
      </c>
      <c r="I3080" s="382">
        <v>99</v>
      </c>
      <c r="J3080" s="382">
        <v>103</v>
      </c>
      <c r="K3080" s="382">
        <v>99</v>
      </c>
      <c r="L3080" s="382">
        <v>11</v>
      </c>
      <c r="M3080" s="382">
        <v>99</v>
      </c>
      <c r="N3080" s="382">
        <v>99</v>
      </c>
      <c r="O3080" s="382">
        <v>99</v>
      </c>
      <c r="P3080" s="382">
        <v>99</v>
      </c>
      <c r="Q3080" s="382"/>
      <c r="R3080" s="382">
        <v>0</v>
      </c>
      <c r="S3080" s="382"/>
      <c r="T3080" s="382"/>
      <c r="U3080" s="382"/>
      <c r="V3080" s="382"/>
      <c r="W3080" s="382"/>
      <c r="X3080" s="382"/>
      <c r="Y3080" s="382"/>
      <c r="Z3080" s="382"/>
      <c r="AA3080" s="382"/>
      <c r="AB3080" s="382"/>
      <c r="AC3080" s="382"/>
      <c r="AD3080" s="382"/>
      <c r="AE3080" s="382"/>
      <c r="AF3080" s="382"/>
      <c r="AG3080" s="382"/>
      <c r="AH3080" s="382"/>
      <c r="AI3080" s="382"/>
      <c r="AJ3080" s="382"/>
      <c r="AK3080" s="382"/>
    </row>
    <row r="3081" spans="1:37" ht="15.6">
      <c r="A3081" s="382">
        <v>18</v>
      </c>
      <c r="B3081" s="382">
        <v>242</v>
      </c>
      <c r="C3081" s="382">
        <v>2024</v>
      </c>
      <c r="D3081" s="382"/>
      <c r="E3081" s="382">
        <v>99</v>
      </c>
      <c r="F3081" s="382"/>
      <c r="G3081" s="382">
        <v>99</v>
      </c>
      <c r="H3081" s="382">
        <v>2</v>
      </c>
      <c r="I3081" s="382">
        <v>99</v>
      </c>
      <c r="J3081" s="382">
        <v>106</v>
      </c>
      <c r="K3081" s="382">
        <v>99</v>
      </c>
      <c r="L3081" s="382">
        <v>11</v>
      </c>
      <c r="M3081" s="382">
        <v>99</v>
      </c>
      <c r="N3081" s="382">
        <v>99</v>
      </c>
      <c r="O3081" s="382">
        <v>99</v>
      </c>
      <c r="P3081" s="382">
        <v>99</v>
      </c>
      <c r="Q3081" s="382"/>
      <c r="R3081" s="382">
        <v>0</v>
      </c>
      <c r="S3081" s="382"/>
      <c r="T3081" s="382"/>
      <c r="U3081" s="382"/>
      <c r="V3081" s="382"/>
      <c r="W3081" s="382"/>
      <c r="X3081" s="382"/>
      <c r="Y3081" s="382"/>
      <c r="Z3081" s="382"/>
      <c r="AA3081" s="382"/>
      <c r="AB3081" s="382"/>
      <c r="AC3081" s="382"/>
      <c r="AD3081" s="382"/>
      <c r="AE3081" s="382"/>
      <c r="AF3081" s="382"/>
      <c r="AG3081" s="382"/>
      <c r="AH3081" s="382"/>
      <c r="AI3081" s="382"/>
      <c r="AJ3081" s="382"/>
      <c r="AK3081" s="382"/>
    </row>
    <row r="3082" spans="1:37" ht="15.6">
      <c r="A3082" s="382">
        <v>18</v>
      </c>
      <c r="B3082" s="382">
        <v>243</v>
      </c>
      <c r="C3082" s="382">
        <v>2024</v>
      </c>
      <c r="D3082" s="382"/>
      <c r="E3082" s="382">
        <v>99</v>
      </c>
      <c r="F3082" s="382"/>
      <c r="G3082" s="382">
        <v>99</v>
      </c>
      <c r="H3082" s="382">
        <v>1</v>
      </c>
      <c r="I3082" s="382">
        <v>99</v>
      </c>
      <c r="J3082" s="382">
        <v>110</v>
      </c>
      <c r="K3082" s="382">
        <v>99</v>
      </c>
      <c r="L3082" s="382">
        <v>11</v>
      </c>
      <c r="M3082" s="382">
        <v>99</v>
      </c>
      <c r="N3082" s="382">
        <v>99</v>
      </c>
      <c r="O3082" s="382">
        <v>99</v>
      </c>
      <c r="P3082" s="382">
        <v>99</v>
      </c>
      <c r="Q3082" s="382">
        <v>1</v>
      </c>
      <c r="R3082" s="382">
        <v>1</v>
      </c>
      <c r="S3082" s="382">
        <v>11</v>
      </c>
      <c r="T3082" s="382">
        <v>6</v>
      </c>
      <c r="U3082" s="382">
        <v>7.9</v>
      </c>
      <c r="V3082" s="382">
        <v>0</v>
      </c>
      <c r="W3082" s="382">
        <v>0</v>
      </c>
      <c r="X3082" s="382">
        <v>0</v>
      </c>
      <c r="Y3082" s="382">
        <v>0</v>
      </c>
      <c r="Z3082" s="382">
        <v>0</v>
      </c>
      <c r="AA3082" s="382">
        <v>0</v>
      </c>
      <c r="AB3082" s="382">
        <v>0</v>
      </c>
      <c r="AC3082" s="382"/>
      <c r="AD3082" s="382"/>
      <c r="AE3082" s="382"/>
      <c r="AF3082" s="382">
        <v>2.4242424242424242E-2</v>
      </c>
      <c r="AG3082" s="382">
        <v>2.5966086319159341E-2</v>
      </c>
      <c r="AH3082" s="382">
        <v>0</v>
      </c>
      <c r="AI3082" s="382">
        <v>1</v>
      </c>
      <c r="AJ3082" s="382">
        <v>74.7</v>
      </c>
      <c r="AK3082" s="382">
        <v>18.952446782830918</v>
      </c>
    </row>
    <row r="3083" spans="1:37" ht="15.6">
      <c r="A3083" s="382">
        <v>18</v>
      </c>
      <c r="B3083" s="382">
        <v>244</v>
      </c>
      <c r="C3083" s="382">
        <v>2024</v>
      </c>
      <c r="D3083" s="382"/>
      <c r="E3083" s="382">
        <v>99</v>
      </c>
      <c r="F3083" s="382"/>
      <c r="G3083" s="382">
        <v>99</v>
      </c>
      <c r="H3083" s="382">
        <v>1</v>
      </c>
      <c r="I3083" s="382">
        <v>99</v>
      </c>
      <c r="J3083" s="382">
        <v>111</v>
      </c>
      <c r="K3083" s="382">
        <v>99</v>
      </c>
      <c r="L3083" s="382">
        <v>11</v>
      </c>
      <c r="M3083" s="382">
        <v>99</v>
      </c>
      <c r="N3083" s="382">
        <v>99</v>
      </c>
      <c r="O3083" s="382">
        <v>99</v>
      </c>
      <c r="P3083" s="382">
        <v>99</v>
      </c>
      <c r="Q3083" s="382"/>
      <c r="R3083" s="382">
        <v>0</v>
      </c>
      <c r="S3083" s="382"/>
      <c r="T3083" s="382"/>
      <c r="U3083" s="382"/>
      <c r="V3083" s="382"/>
      <c r="W3083" s="382"/>
      <c r="X3083" s="382"/>
      <c r="Y3083" s="382"/>
      <c r="Z3083" s="382"/>
      <c r="AA3083" s="382"/>
      <c r="AB3083" s="382"/>
      <c r="AC3083" s="382"/>
      <c r="AD3083" s="382"/>
      <c r="AE3083" s="382"/>
      <c r="AF3083" s="382"/>
      <c r="AG3083" s="382"/>
      <c r="AH3083" s="382"/>
      <c r="AI3083" s="382"/>
      <c r="AJ3083" s="382"/>
      <c r="AK3083" s="382"/>
    </row>
    <row r="3084" spans="1:37" ht="15.6">
      <c r="A3084" s="382">
        <v>18</v>
      </c>
      <c r="B3084" s="382">
        <v>245</v>
      </c>
      <c r="C3084" s="382">
        <v>2024</v>
      </c>
      <c r="D3084" s="382"/>
      <c r="E3084" s="382">
        <v>99</v>
      </c>
      <c r="F3084" s="382"/>
      <c r="G3084" s="382">
        <v>99</v>
      </c>
      <c r="H3084" s="382">
        <v>1</v>
      </c>
      <c r="I3084" s="382">
        <v>99</v>
      </c>
      <c r="J3084" s="382">
        <v>116</v>
      </c>
      <c r="K3084" s="382">
        <v>99</v>
      </c>
      <c r="L3084" s="382">
        <v>11</v>
      </c>
      <c r="M3084" s="382">
        <v>99</v>
      </c>
      <c r="N3084" s="382">
        <v>99</v>
      </c>
      <c r="O3084" s="382">
        <v>99</v>
      </c>
      <c r="P3084" s="382">
        <v>99</v>
      </c>
      <c r="Q3084" s="382"/>
      <c r="R3084" s="382">
        <v>0</v>
      </c>
      <c r="S3084" s="382"/>
      <c r="T3084" s="382"/>
      <c r="U3084" s="382"/>
      <c r="V3084" s="382"/>
      <c r="W3084" s="382"/>
      <c r="X3084" s="382"/>
      <c r="Y3084" s="382"/>
      <c r="Z3084" s="382"/>
      <c r="AA3084" s="382"/>
      <c r="AB3084" s="382"/>
      <c r="AC3084" s="382"/>
      <c r="AD3084" s="382"/>
      <c r="AE3084" s="382"/>
      <c r="AF3084" s="382"/>
      <c r="AG3084" s="382"/>
      <c r="AH3084" s="382"/>
      <c r="AI3084" s="382"/>
      <c r="AJ3084" s="382"/>
      <c r="AK3084" s="382"/>
    </row>
    <row r="3085" spans="1:37" ht="15.6">
      <c r="A3085" s="382">
        <v>18</v>
      </c>
      <c r="B3085" s="382">
        <v>246</v>
      </c>
      <c r="C3085" s="382">
        <v>2024</v>
      </c>
      <c r="D3085" s="382"/>
      <c r="E3085" s="382">
        <v>99</v>
      </c>
      <c r="F3085" s="382"/>
      <c r="G3085" s="382">
        <v>99</v>
      </c>
      <c r="H3085" s="382">
        <v>2</v>
      </c>
      <c r="I3085" s="382">
        <v>99</v>
      </c>
      <c r="J3085" s="382">
        <v>117</v>
      </c>
      <c r="K3085" s="382">
        <v>99</v>
      </c>
      <c r="L3085" s="382">
        <v>11</v>
      </c>
      <c r="M3085" s="382">
        <v>99</v>
      </c>
      <c r="N3085" s="382">
        <v>99</v>
      </c>
      <c r="O3085" s="382">
        <v>99</v>
      </c>
      <c r="P3085" s="382">
        <v>99</v>
      </c>
      <c r="Q3085" s="382"/>
      <c r="R3085" s="382">
        <v>0</v>
      </c>
      <c r="S3085" s="382"/>
      <c r="T3085" s="382"/>
      <c r="U3085" s="382"/>
      <c r="V3085" s="382"/>
      <c r="W3085" s="382"/>
      <c r="X3085" s="382"/>
      <c r="Y3085" s="382"/>
      <c r="Z3085" s="382"/>
      <c r="AA3085" s="382"/>
      <c r="AB3085" s="382"/>
      <c r="AC3085" s="382"/>
      <c r="AD3085" s="382"/>
      <c r="AE3085" s="382"/>
      <c r="AF3085" s="382"/>
      <c r="AG3085" s="382"/>
      <c r="AH3085" s="382"/>
      <c r="AI3085" s="382"/>
      <c r="AJ3085" s="382"/>
      <c r="AK3085" s="382"/>
    </row>
    <row r="3086" spans="1:37" ht="15.6">
      <c r="A3086" s="382">
        <v>18</v>
      </c>
      <c r="B3086" s="382">
        <v>247</v>
      </c>
      <c r="C3086" s="382">
        <v>2024</v>
      </c>
      <c r="D3086" s="382"/>
      <c r="E3086" s="382">
        <v>99</v>
      </c>
      <c r="F3086" s="382"/>
      <c r="G3086" s="382">
        <v>99</v>
      </c>
      <c r="H3086" s="382">
        <v>1</v>
      </c>
      <c r="I3086" s="382">
        <v>99</v>
      </c>
      <c r="J3086" s="382">
        <v>134</v>
      </c>
      <c r="K3086" s="382">
        <v>99</v>
      </c>
      <c r="L3086" s="382">
        <v>11</v>
      </c>
      <c r="M3086" s="382">
        <v>99</v>
      </c>
      <c r="N3086" s="382">
        <v>99</v>
      </c>
      <c r="O3086" s="382">
        <v>99</v>
      </c>
      <c r="P3086" s="382">
        <v>99</v>
      </c>
      <c r="Q3086" s="382"/>
      <c r="R3086" s="382">
        <v>0</v>
      </c>
      <c r="S3086" s="382"/>
      <c r="T3086" s="382"/>
      <c r="U3086" s="382"/>
      <c r="V3086" s="382"/>
      <c r="W3086" s="382"/>
      <c r="X3086" s="382"/>
      <c r="Y3086" s="382"/>
      <c r="Z3086" s="382"/>
      <c r="AA3086" s="382"/>
      <c r="AB3086" s="382"/>
      <c r="AC3086" s="382"/>
      <c r="AD3086" s="382"/>
      <c r="AE3086" s="382"/>
      <c r="AF3086" s="382"/>
      <c r="AG3086" s="382"/>
      <c r="AH3086" s="382"/>
      <c r="AI3086" s="382"/>
      <c r="AJ3086" s="382"/>
      <c r="AK3086" s="382"/>
    </row>
    <row r="3087" spans="1:37" ht="15.6">
      <c r="A3087" s="382">
        <v>18</v>
      </c>
      <c r="B3087" s="382">
        <v>248</v>
      </c>
      <c r="C3087" s="382">
        <v>2024</v>
      </c>
      <c r="D3087" s="382"/>
      <c r="E3087" s="382">
        <v>99</v>
      </c>
      <c r="F3087" s="382"/>
      <c r="G3087" s="382">
        <v>99</v>
      </c>
      <c r="H3087" s="382">
        <v>2</v>
      </c>
      <c r="I3087" s="382">
        <v>99</v>
      </c>
      <c r="J3087" s="382">
        <v>141</v>
      </c>
      <c r="K3087" s="382">
        <v>99</v>
      </c>
      <c r="L3087" s="382">
        <v>11</v>
      </c>
      <c r="M3087" s="382">
        <v>99</v>
      </c>
      <c r="N3087" s="382">
        <v>99</v>
      </c>
      <c r="O3087" s="382">
        <v>99</v>
      </c>
      <c r="P3087" s="382">
        <v>99</v>
      </c>
      <c r="Q3087" s="382"/>
      <c r="R3087" s="382">
        <v>0</v>
      </c>
      <c r="S3087" s="382"/>
      <c r="T3087" s="382"/>
      <c r="U3087" s="382"/>
      <c r="V3087" s="382"/>
      <c r="W3087" s="382"/>
      <c r="X3087" s="382"/>
      <c r="Y3087" s="382"/>
      <c r="Z3087" s="382"/>
      <c r="AA3087" s="382"/>
      <c r="AB3087" s="382"/>
      <c r="AC3087" s="382"/>
      <c r="AD3087" s="382"/>
      <c r="AE3087" s="382"/>
      <c r="AF3087" s="382"/>
      <c r="AG3087" s="382"/>
      <c r="AH3087" s="382"/>
      <c r="AI3087" s="382"/>
      <c r="AJ3087" s="382"/>
      <c r="AK3087" s="382"/>
    </row>
    <row r="3088" spans="1:37" ht="15.6">
      <c r="A3088" s="382">
        <v>18</v>
      </c>
      <c r="B3088" s="382">
        <v>249</v>
      </c>
      <c r="C3088" s="382">
        <v>2024</v>
      </c>
      <c r="D3088" s="382"/>
      <c r="E3088" s="382">
        <v>99</v>
      </c>
      <c r="F3088" s="382"/>
      <c r="G3088" s="382">
        <v>99</v>
      </c>
      <c r="H3088" s="382">
        <v>2</v>
      </c>
      <c r="I3088" s="382">
        <v>99</v>
      </c>
      <c r="J3088" s="382">
        <v>143</v>
      </c>
      <c r="K3088" s="382">
        <v>99</v>
      </c>
      <c r="L3088" s="382">
        <v>11</v>
      </c>
      <c r="M3088" s="382">
        <v>99</v>
      </c>
      <c r="N3088" s="382">
        <v>99</v>
      </c>
      <c r="O3088" s="382">
        <v>99</v>
      </c>
      <c r="P3088" s="382">
        <v>99</v>
      </c>
      <c r="Q3088" s="382"/>
      <c r="R3088" s="382">
        <v>0</v>
      </c>
      <c r="S3088" s="382"/>
      <c r="T3088" s="382"/>
      <c r="U3088" s="382"/>
      <c r="V3088" s="382"/>
      <c r="W3088" s="382"/>
      <c r="X3088" s="382"/>
      <c r="Y3088" s="382"/>
      <c r="Z3088" s="382"/>
      <c r="AA3088" s="382"/>
      <c r="AB3088" s="382"/>
      <c r="AC3088" s="382"/>
      <c r="AD3088" s="382"/>
      <c r="AE3088" s="382"/>
      <c r="AF3088" s="382"/>
      <c r="AG3088" s="382"/>
      <c r="AH3088" s="382"/>
      <c r="AI3088" s="382"/>
      <c r="AJ3088" s="382"/>
      <c r="AK3088" s="382"/>
    </row>
    <row r="3089" spans="1:37" ht="15.6">
      <c r="A3089" s="382">
        <v>18</v>
      </c>
      <c r="B3089" s="382">
        <v>250</v>
      </c>
      <c r="C3089" s="382">
        <v>2024</v>
      </c>
      <c r="D3089" s="382"/>
      <c r="E3089" s="382">
        <v>99</v>
      </c>
      <c r="F3089" s="382"/>
      <c r="G3089" s="382">
        <v>99</v>
      </c>
      <c r="H3089" s="382">
        <v>2</v>
      </c>
      <c r="I3089" s="382">
        <v>99</v>
      </c>
      <c r="J3089" s="382">
        <v>147</v>
      </c>
      <c r="K3089" s="382">
        <v>99</v>
      </c>
      <c r="L3089" s="382">
        <v>11</v>
      </c>
      <c r="M3089" s="382">
        <v>99</v>
      </c>
      <c r="N3089" s="382">
        <v>99</v>
      </c>
      <c r="O3089" s="382">
        <v>99</v>
      </c>
      <c r="P3089" s="382">
        <v>99</v>
      </c>
      <c r="Q3089" s="382"/>
      <c r="R3089" s="382">
        <v>0</v>
      </c>
      <c r="S3089" s="382"/>
      <c r="T3089" s="382"/>
      <c r="U3089" s="382"/>
      <c r="V3089" s="382"/>
      <c r="W3089" s="382"/>
      <c r="X3089" s="382"/>
      <c r="Y3089" s="382"/>
      <c r="Z3089" s="382"/>
      <c r="AA3089" s="382"/>
      <c r="AB3089" s="382"/>
      <c r="AC3089" s="382"/>
      <c r="AD3089" s="382"/>
      <c r="AE3089" s="382"/>
      <c r="AF3089" s="382"/>
      <c r="AG3089" s="382"/>
      <c r="AH3089" s="382"/>
      <c r="AI3089" s="382"/>
      <c r="AJ3089" s="382"/>
      <c r="AK3089" s="382"/>
    </row>
    <row r="3090" spans="1:37" ht="15.6">
      <c r="A3090" s="382">
        <v>18</v>
      </c>
      <c r="B3090" s="382">
        <v>251</v>
      </c>
      <c r="C3090" s="382">
        <v>2024</v>
      </c>
      <c r="D3090" s="382"/>
      <c r="E3090" s="382">
        <v>99</v>
      </c>
      <c r="F3090" s="382"/>
      <c r="G3090" s="382">
        <v>99</v>
      </c>
      <c r="H3090" s="382">
        <v>1</v>
      </c>
      <c r="I3090" s="382">
        <v>99</v>
      </c>
      <c r="J3090" s="382">
        <v>155</v>
      </c>
      <c r="K3090" s="382">
        <v>99</v>
      </c>
      <c r="L3090" s="382">
        <v>11</v>
      </c>
      <c r="M3090" s="382">
        <v>99</v>
      </c>
      <c r="N3090" s="382">
        <v>99</v>
      </c>
      <c r="O3090" s="382">
        <v>99</v>
      </c>
      <c r="P3090" s="382">
        <v>99</v>
      </c>
      <c r="Q3090" s="382"/>
      <c r="R3090" s="382">
        <v>0</v>
      </c>
      <c r="S3090" s="382"/>
      <c r="T3090" s="382"/>
      <c r="U3090" s="382"/>
      <c r="V3090" s="382"/>
      <c r="W3090" s="382"/>
      <c r="X3090" s="382"/>
      <c r="Y3090" s="382"/>
      <c r="Z3090" s="382"/>
      <c r="AA3090" s="382"/>
      <c r="AB3090" s="382"/>
      <c r="AC3090" s="382"/>
      <c r="AD3090" s="382"/>
      <c r="AE3090" s="382"/>
      <c r="AF3090" s="382"/>
      <c r="AG3090" s="382"/>
      <c r="AH3090" s="382"/>
      <c r="AI3090" s="382"/>
      <c r="AJ3090" s="382"/>
      <c r="AK3090" s="382"/>
    </row>
    <row r="3091" spans="1:37" ht="15.6">
      <c r="A3091" s="382">
        <v>18</v>
      </c>
      <c r="B3091" s="382">
        <v>252</v>
      </c>
      <c r="C3091" s="382">
        <v>2024</v>
      </c>
      <c r="D3091" s="382"/>
      <c r="E3091" s="382">
        <v>99</v>
      </c>
      <c r="F3091" s="382"/>
      <c r="G3091" s="382">
        <v>99</v>
      </c>
      <c r="H3091" s="382">
        <v>2</v>
      </c>
      <c r="I3091" s="382">
        <v>99</v>
      </c>
      <c r="J3091" s="382">
        <v>160</v>
      </c>
      <c r="K3091" s="382">
        <v>99</v>
      </c>
      <c r="L3091" s="382">
        <v>11</v>
      </c>
      <c r="M3091" s="382">
        <v>99</v>
      </c>
      <c r="N3091" s="382">
        <v>99</v>
      </c>
      <c r="O3091" s="382">
        <v>99</v>
      </c>
      <c r="P3091" s="382">
        <v>99</v>
      </c>
      <c r="Q3091" s="382"/>
      <c r="R3091" s="382">
        <v>0</v>
      </c>
      <c r="S3091" s="382"/>
      <c r="T3091" s="382"/>
      <c r="U3091" s="382"/>
      <c r="V3091" s="382"/>
      <c r="W3091" s="382"/>
      <c r="X3091" s="382"/>
      <c r="Y3091" s="382"/>
      <c r="Z3091" s="382"/>
      <c r="AA3091" s="382"/>
      <c r="AB3091" s="382"/>
      <c r="AC3091" s="382"/>
      <c r="AD3091" s="382"/>
      <c r="AE3091" s="382"/>
      <c r="AF3091" s="382"/>
      <c r="AG3091" s="382"/>
      <c r="AH3091" s="382"/>
      <c r="AI3091" s="382"/>
      <c r="AJ3091" s="382"/>
      <c r="AK3091" s="382"/>
    </row>
    <row r="3092" spans="1:37" ht="15.6">
      <c r="A3092" s="382">
        <v>18</v>
      </c>
      <c r="B3092" s="382">
        <v>253</v>
      </c>
      <c r="C3092" s="382">
        <v>2024</v>
      </c>
      <c r="D3092" s="382"/>
      <c r="E3092" s="382">
        <v>99</v>
      </c>
      <c r="F3092" s="382"/>
      <c r="G3092" s="382">
        <v>99</v>
      </c>
      <c r="H3092" s="382">
        <v>1</v>
      </c>
      <c r="I3092" s="382">
        <v>99</v>
      </c>
      <c r="J3092" s="382">
        <v>171</v>
      </c>
      <c r="K3092" s="382">
        <v>99</v>
      </c>
      <c r="L3092" s="382">
        <v>11</v>
      </c>
      <c r="M3092" s="382">
        <v>99</v>
      </c>
      <c r="N3092" s="382">
        <v>99</v>
      </c>
      <c r="O3092" s="382">
        <v>99</v>
      </c>
      <c r="P3092" s="382">
        <v>99</v>
      </c>
      <c r="Q3092" s="382"/>
      <c r="R3092" s="382">
        <v>0</v>
      </c>
      <c r="S3092" s="382"/>
      <c r="T3092" s="382"/>
      <c r="U3092" s="382"/>
      <c r="V3092" s="382"/>
      <c r="W3092" s="382"/>
      <c r="X3092" s="382"/>
      <c r="Y3092" s="382"/>
      <c r="Z3092" s="382"/>
      <c r="AA3092" s="382"/>
      <c r="AB3092" s="382"/>
      <c r="AC3092" s="382"/>
      <c r="AD3092" s="382"/>
      <c r="AE3092" s="382"/>
      <c r="AF3092" s="382"/>
      <c r="AG3092" s="382"/>
      <c r="AH3092" s="382"/>
      <c r="AI3092" s="382"/>
      <c r="AJ3092" s="382"/>
      <c r="AK3092" s="382"/>
    </row>
    <row r="3093" spans="1:37" ht="15.6">
      <c r="A3093" s="382">
        <v>18</v>
      </c>
      <c r="B3093" s="382">
        <v>254</v>
      </c>
      <c r="C3093" s="382">
        <v>2024</v>
      </c>
      <c r="D3093" s="382"/>
      <c r="E3093" s="382">
        <v>99</v>
      </c>
      <c r="F3093" s="382"/>
      <c r="G3093" s="382">
        <v>99</v>
      </c>
      <c r="H3093" s="382">
        <v>2</v>
      </c>
      <c r="I3093" s="382">
        <v>99</v>
      </c>
      <c r="J3093" s="382">
        <v>175</v>
      </c>
      <c r="K3093" s="382">
        <v>99</v>
      </c>
      <c r="L3093" s="382">
        <v>11</v>
      </c>
      <c r="M3093" s="382">
        <v>99</v>
      </c>
      <c r="N3093" s="382">
        <v>99</v>
      </c>
      <c r="O3093" s="382">
        <v>99</v>
      </c>
      <c r="P3093" s="382">
        <v>99</v>
      </c>
      <c r="Q3093" s="382"/>
      <c r="R3093" s="382">
        <v>0</v>
      </c>
      <c r="S3093" s="382"/>
      <c r="T3093" s="382"/>
      <c r="U3093" s="382"/>
      <c r="V3093" s="382"/>
      <c r="W3093" s="382"/>
      <c r="X3093" s="382"/>
      <c r="Y3093" s="382"/>
      <c r="Z3093" s="382"/>
      <c r="AA3093" s="382"/>
      <c r="AB3093" s="382"/>
      <c r="AC3093" s="382"/>
      <c r="AD3093" s="382"/>
      <c r="AE3093" s="382"/>
      <c r="AF3093" s="382"/>
      <c r="AG3093" s="382"/>
      <c r="AH3093" s="382"/>
      <c r="AI3093" s="382"/>
      <c r="AJ3093" s="382"/>
      <c r="AK3093" s="382"/>
    </row>
    <row r="3094" spans="1:37" ht="15.6">
      <c r="A3094" s="382">
        <v>18</v>
      </c>
      <c r="B3094" s="382">
        <v>255</v>
      </c>
      <c r="C3094" s="382">
        <v>2024</v>
      </c>
      <c r="D3094" s="382"/>
      <c r="E3094" s="382">
        <v>99</v>
      </c>
      <c r="F3094" s="382"/>
      <c r="G3094" s="382">
        <v>99</v>
      </c>
      <c r="H3094" s="382">
        <v>2</v>
      </c>
      <c r="I3094" s="382">
        <v>99</v>
      </c>
      <c r="J3094" s="382">
        <v>177</v>
      </c>
      <c r="K3094" s="382">
        <v>99</v>
      </c>
      <c r="L3094" s="382">
        <v>11</v>
      </c>
      <c r="M3094" s="382">
        <v>99</v>
      </c>
      <c r="N3094" s="382">
        <v>99</v>
      </c>
      <c r="O3094" s="382">
        <v>99</v>
      </c>
      <c r="P3094" s="382">
        <v>99</v>
      </c>
      <c r="Q3094" s="382">
        <v>2</v>
      </c>
      <c r="R3094" s="382">
        <v>2</v>
      </c>
      <c r="S3094" s="382">
        <v>11</v>
      </c>
      <c r="T3094" s="382">
        <v>4.5</v>
      </c>
      <c r="U3094" s="382">
        <v>15.45</v>
      </c>
      <c r="V3094" s="382">
        <v>0</v>
      </c>
      <c r="W3094" s="382">
        <v>0</v>
      </c>
      <c r="X3094" s="382">
        <v>50</v>
      </c>
      <c r="Y3094" s="382">
        <v>0</v>
      </c>
      <c r="Z3094" s="382">
        <v>3.9499999999999993</v>
      </c>
      <c r="AA3094" s="382">
        <v>0</v>
      </c>
      <c r="AB3094" s="382">
        <v>0.5</v>
      </c>
      <c r="AC3094" s="382"/>
      <c r="AD3094" s="382">
        <v>99.999999999999716</v>
      </c>
      <c r="AE3094" s="382"/>
      <c r="AF3094" s="382">
        <v>0.25706940874035983</v>
      </c>
      <c r="AG3094" s="382">
        <v>0.34110478209034306</v>
      </c>
      <c r="AH3094" s="382">
        <v>0</v>
      </c>
      <c r="AI3094" s="382">
        <v>1</v>
      </c>
      <c r="AJ3094" s="382">
        <v>81</v>
      </c>
      <c r="AK3094" s="382">
        <v>21.639278866327594</v>
      </c>
    </row>
    <row r="3095" spans="1:37" ht="15.6">
      <c r="A3095" s="382">
        <v>18</v>
      </c>
      <c r="B3095" s="382">
        <v>256</v>
      </c>
      <c r="C3095" s="382">
        <v>2024</v>
      </c>
      <c r="D3095" s="382"/>
      <c r="E3095" s="382">
        <v>99</v>
      </c>
      <c r="F3095" s="382"/>
      <c r="G3095" s="382">
        <v>99</v>
      </c>
      <c r="H3095" s="382">
        <v>2</v>
      </c>
      <c r="I3095" s="382">
        <v>99</v>
      </c>
      <c r="J3095" s="382">
        <v>178</v>
      </c>
      <c r="K3095" s="382">
        <v>99</v>
      </c>
      <c r="L3095" s="382">
        <v>11</v>
      </c>
      <c r="M3095" s="382">
        <v>99</v>
      </c>
      <c r="N3095" s="382">
        <v>99</v>
      </c>
      <c r="O3095" s="382">
        <v>99</v>
      </c>
      <c r="P3095" s="382">
        <v>99</v>
      </c>
      <c r="Q3095" s="382"/>
      <c r="R3095" s="382">
        <v>0</v>
      </c>
      <c r="S3095" s="382"/>
      <c r="T3095" s="382"/>
      <c r="U3095" s="382"/>
      <c r="V3095" s="382"/>
      <c r="W3095" s="382"/>
      <c r="X3095" s="382"/>
      <c r="Y3095" s="382"/>
      <c r="Z3095" s="382"/>
      <c r="AA3095" s="382"/>
      <c r="AB3095" s="382"/>
      <c r="AC3095" s="382"/>
      <c r="AD3095" s="382"/>
      <c r="AE3095" s="382"/>
      <c r="AF3095" s="382"/>
      <c r="AG3095" s="382"/>
      <c r="AH3095" s="382"/>
      <c r="AI3095" s="382"/>
      <c r="AJ3095" s="382"/>
      <c r="AK3095" s="382"/>
    </row>
    <row r="3096" spans="1:37" ht="15.6">
      <c r="A3096" s="382">
        <v>18</v>
      </c>
      <c r="B3096" s="382">
        <v>257</v>
      </c>
      <c r="C3096" s="382">
        <v>2024</v>
      </c>
      <c r="D3096" s="382"/>
      <c r="E3096" s="382">
        <v>99</v>
      </c>
      <c r="F3096" s="382"/>
      <c r="G3096" s="382">
        <v>99</v>
      </c>
      <c r="H3096" s="382">
        <v>2</v>
      </c>
      <c r="I3096" s="382">
        <v>99</v>
      </c>
      <c r="J3096" s="382">
        <v>181</v>
      </c>
      <c r="K3096" s="382">
        <v>99</v>
      </c>
      <c r="L3096" s="382">
        <v>11</v>
      </c>
      <c r="M3096" s="382">
        <v>99</v>
      </c>
      <c r="N3096" s="382">
        <v>99</v>
      </c>
      <c r="O3096" s="382">
        <v>99</v>
      </c>
      <c r="P3096" s="382">
        <v>99</v>
      </c>
      <c r="Q3096" s="382"/>
      <c r="R3096" s="382">
        <v>0</v>
      </c>
      <c r="S3096" s="382"/>
      <c r="T3096" s="382"/>
      <c r="U3096" s="382"/>
      <c r="V3096" s="382"/>
      <c r="W3096" s="382"/>
      <c r="X3096" s="382"/>
      <c r="Y3096" s="382"/>
      <c r="Z3096" s="382"/>
      <c r="AA3096" s="382"/>
      <c r="AB3096" s="382"/>
      <c r="AC3096" s="382"/>
      <c r="AD3096" s="382"/>
      <c r="AE3096" s="382"/>
      <c r="AF3096" s="382"/>
      <c r="AG3096" s="382"/>
      <c r="AH3096" s="382"/>
      <c r="AI3096" s="382"/>
    </row>
    <row r="3097" spans="1:37" ht="15.6">
      <c r="A3097" s="382">
        <v>18</v>
      </c>
      <c r="B3097" s="382">
        <v>258</v>
      </c>
      <c r="C3097" s="382">
        <v>2024</v>
      </c>
      <c r="D3097" s="382"/>
      <c r="E3097" s="382">
        <v>99</v>
      </c>
      <c r="F3097" s="382"/>
      <c r="G3097" s="382">
        <v>99</v>
      </c>
      <c r="H3097" s="382">
        <v>1</v>
      </c>
      <c r="I3097" s="382">
        <v>99</v>
      </c>
      <c r="J3097" s="382">
        <v>262</v>
      </c>
      <c r="K3097" s="382">
        <v>99</v>
      </c>
      <c r="L3097" s="382">
        <v>11</v>
      </c>
      <c r="M3097" s="382">
        <v>99</v>
      </c>
      <c r="N3097" s="382">
        <v>99</v>
      </c>
      <c r="O3097" s="382">
        <v>99</v>
      </c>
      <c r="P3097" s="382">
        <v>99</v>
      </c>
      <c r="Q3097" s="382"/>
      <c r="R3097" s="382">
        <v>0</v>
      </c>
      <c r="S3097" s="382"/>
      <c r="T3097" s="382"/>
      <c r="U3097" s="382"/>
      <c r="V3097" s="382"/>
      <c r="W3097" s="382"/>
      <c r="X3097" s="382"/>
      <c r="Y3097" s="382"/>
      <c r="Z3097" s="382"/>
      <c r="AA3097" s="382"/>
      <c r="AB3097" s="382"/>
      <c r="AC3097" s="382"/>
      <c r="AD3097" s="382"/>
      <c r="AE3097" s="382"/>
      <c r="AF3097" s="382"/>
      <c r="AG3097" s="382"/>
      <c r="AH3097" s="382"/>
      <c r="AI3097" s="382"/>
    </row>
    <row r="3098" spans="1:37" ht="15.6">
      <c r="A3098" s="382">
        <v>18</v>
      </c>
      <c r="B3098" s="382">
        <v>259</v>
      </c>
      <c r="C3098" s="382">
        <v>2024</v>
      </c>
      <c r="D3098" s="382"/>
      <c r="E3098" s="382">
        <v>99</v>
      </c>
      <c r="F3098" s="382"/>
      <c r="G3098" s="382">
        <v>99</v>
      </c>
      <c r="H3098" s="382">
        <v>1</v>
      </c>
      <c r="I3098" s="382">
        <v>99</v>
      </c>
      <c r="J3098" s="382">
        <v>309</v>
      </c>
      <c r="K3098" s="382">
        <v>99</v>
      </c>
      <c r="L3098" s="382">
        <v>11</v>
      </c>
      <c r="M3098" s="382">
        <v>99</v>
      </c>
      <c r="N3098" s="382">
        <v>99</v>
      </c>
      <c r="O3098" s="382">
        <v>99</v>
      </c>
      <c r="P3098" s="382">
        <v>99</v>
      </c>
      <c r="Q3098" s="382">
        <v>3</v>
      </c>
      <c r="R3098" s="382">
        <v>5</v>
      </c>
      <c r="S3098" s="382">
        <v>11</v>
      </c>
      <c r="T3098" s="382">
        <v>6.2</v>
      </c>
      <c r="U3098" s="382">
        <v>11.86</v>
      </c>
      <c r="V3098" s="382">
        <v>0</v>
      </c>
      <c r="W3098" s="382">
        <v>0</v>
      </c>
      <c r="X3098" s="382">
        <v>40</v>
      </c>
      <c r="Y3098" s="382">
        <v>0</v>
      </c>
      <c r="Z3098" s="382">
        <v>5.4028140815689696</v>
      </c>
      <c r="AA3098" s="382">
        <v>0</v>
      </c>
      <c r="AB3098" s="382">
        <v>1.4696938456699062</v>
      </c>
      <c r="AC3098" s="382"/>
      <c r="AD3098" s="382">
        <v>95.812816153364622</v>
      </c>
      <c r="AE3098" s="382"/>
      <c r="AF3098" s="382">
        <v>0.56116722783389461</v>
      </c>
      <c r="AG3098" s="382">
        <v>0.77535597076398066</v>
      </c>
      <c r="AH3098" s="382">
        <v>0</v>
      </c>
      <c r="AI3098" s="382">
        <v>5</v>
      </c>
      <c r="AJ3098">
        <v>80.999999999999986</v>
      </c>
      <c r="AK3098">
        <v>20.533660562086204</v>
      </c>
    </row>
    <row r="3099" spans="1:37" ht="15.6">
      <c r="A3099" s="382">
        <v>18</v>
      </c>
      <c r="B3099" s="382">
        <v>260</v>
      </c>
      <c r="C3099" s="382">
        <v>2024</v>
      </c>
      <c r="D3099" s="382"/>
      <c r="E3099" s="382">
        <v>99</v>
      </c>
      <c r="F3099" s="382"/>
      <c r="G3099" s="382">
        <v>99</v>
      </c>
      <c r="H3099" s="382">
        <v>2</v>
      </c>
      <c r="I3099" s="382">
        <v>99</v>
      </c>
      <c r="J3099" s="382">
        <v>470</v>
      </c>
      <c r="K3099" s="382">
        <v>99</v>
      </c>
      <c r="L3099" s="382">
        <v>11</v>
      </c>
      <c r="M3099" s="382">
        <v>99</v>
      </c>
      <c r="N3099" s="382">
        <v>99</v>
      </c>
      <c r="O3099" s="382">
        <v>99</v>
      </c>
      <c r="P3099" s="382">
        <v>99</v>
      </c>
      <c r="Q3099" s="382"/>
      <c r="R3099" s="382">
        <v>0</v>
      </c>
      <c r="S3099" s="382"/>
      <c r="T3099" s="382"/>
      <c r="U3099" s="382"/>
      <c r="V3099" s="382"/>
      <c r="W3099" s="382"/>
      <c r="X3099" s="382"/>
      <c r="Y3099" s="382"/>
      <c r="Z3099" s="382"/>
      <c r="AA3099" s="382"/>
      <c r="AB3099" s="382"/>
      <c r="AC3099" s="382"/>
      <c r="AD3099" s="382"/>
      <c r="AE3099" s="382"/>
      <c r="AF3099" s="382"/>
      <c r="AG3099" s="382"/>
      <c r="AH3099" s="382"/>
      <c r="AI3099" s="382"/>
    </row>
    <row r="3100" spans="1:37" ht="15.6">
      <c r="A3100" s="382">
        <v>18</v>
      </c>
      <c r="B3100" s="382">
        <v>261</v>
      </c>
      <c r="C3100" s="382">
        <v>2024</v>
      </c>
      <c r="D3100" s="382"/>
      <c r="E3100" s="382">
        <v>99</v>
      </c>
      <c r="F3100" s="382"/>
      <c r="G3100" s="382">
        <v>99</v>
      </c>
      <c r="H3100" s="382">
        <v>2</v>
      </c>
      <c r="I3100" s="382">
        <v>99</v>
      </c>
      <c r="J3100" s="382">
        <v>629</v>
      </c>
      <c r="K3100" s="382">
        <v>99</v>
      </c>
      <c r="L3100" s="382">
        <v>11</v>
      </c>
      <c r="M3100" s="382">
        <v>99</v>
      </c>
      <c r="N3100" s="382">
        <v>99</v>
      </c>
      <c r="O3100" s="382">
        <v>99</v>
      </c>
      <c r="P3100" s="382">
        <v>99</v>
      </c>
      <c r="Q3100" s="382"/>
      <c r="R3100" s="382">
        <v>0</v>
      </c>
      <c r="S3100" s="382"/>
      <c r="T3100" s="382"/>
      <c r="U3100" s="382"/>
      <c r="V3100" s="382"/>
      <c r="W3100" s="382"/>
      <c r="X3100" s="382"/>
      <c r="Y3100" s="382"/>
      <c r="Z3100" s="382"/>
      <c r="AA3100" s="382"/>
      <c r="AB3100" s="382"/>
      <c r="AC3100" s="382"/>
      <c r="AD3100" s="382"/>
      <c r="AE3100" s="382"/>
      <c r="AF3100" s="382"/>
      <c r="AG3100" s="382"/>
      <c r="AH3100" s="382"/>
      <c r="AI3100" s="382"/>
    </row>
    <row r="3101" spans="1:37" ht="15.6">
      <c r="A3101" s="382">
        <v>18</v>
      </c>
      <c r="B3101" s="382">
        <v>262</v>
      </c>
      <c r="C3101" s="382">
        <v>2024</v>
      </c>
      <c r="D3101" s="382"/>
      <c r="E3101" s="382">
        <v>99</v>
      </c>
      <c r="F3101" s="382"/>
      <c r="G3101" s="382">
        <v>99</v>
      </c>
      <c r="H3101" s="382">
        <v>1</v>
      </c>
      <c r="I3101" s="382">
        <v>99</v>
      </c>
      <c r="J3101" s="382">
        <v>643</v>
      </c>
      <c r="K3101" s="382">
        <v>99</v>
      </c>
      <c r="L3101" s="382">
        <v>11</v>
      </c>
      <c r="M3101" s="382">
        <v>99</v>
      </c>
      <c r="N3101" s="382">
        <v>99</v>
      </c>
      <c r="O3101" s="382">
        <v>99</v>
      </c>
      <c r="P3101" s="382">
        <v>99</v>
      </c>
      <c r="Q3101" s="382"/>
      <c r="R3101" s="382">
        <v>0</v>
      </c>
      <c r="S3101" s="382"/>
      <c r="T3101" s="382"/>
      <c r="U3101" s="382"/>
      <c r="V3101" s="382"/>
      <c r="W3101" s="382"/>
      <c r="X3101" s="382"/>
      <c r="Y3101" s="382"/>
      <c r="Z3101" s="382"/>
      <c r="AA3101" s="382"/>
      <c r="AB3101" s="382"/>
      <c r="AC3101" s="382"/>
      <c r="AD3101" s="382"/>
      <c r="AE3101" s="382"/>
      <c r="AF3101" s="382"/>
      <c r="AG3101" s="382"/>
      <c r="AH3101" s="382"/>
      <c r="AI3101" s="382"/>
    </row>
    <row r="3102" spans="1:37" ht="15.6">
      <c r="A3102" s="382">
        <v>18</v>
      </c>
      <c r="B3102" s="382">
        <v>263</v>
      </c>
      <c r="C3102" s="382">
        <v>2024</v>
      </c>
      <c r="D3102" s="382"/>
      <c r="E3102" s="382">
        <v>99</v>
      </c>
      <c r="F3102" s="382"/>
      <c r="G3102" s="382">
        <v>99</v>
      </c>
      <c r="H3102" s="382">
        <v>2</v>
      </c>
      <c r="I3102" s="382">
        <v>99</v>
      </c>
      <c r="J3102" s="382">
        <v>704</v>
      </c>
      <c r="K3102" s="382">
        <v>99</v>
      </c>
      <c r="L3102" s="382">
        <v>11</v>
      </c>
      <c r="M3102" s="382">
        <v>99</v>
      </c>
      <c r="N3102" s="382">
        <v>99</v>
      </c>
      <c r="O3102" s="382">
        <v>99</v>
      </c>
      <c r="P3102" s="382">
        <v>99</v>
      </c>
      <c r="Q3102" s="382"/>
      <c r="R3102" s="382">
        <v>0</v>
      </c>
      <c r="S3102" s="382"/>
      <c r="T3102" s="382"/>
      <c r="U3102" s="382"/>
      <c r="V3102" s="382"/>
      <c r="W3102" s="382"/>
      <c r="X3102" s="382"/>
      <c r="Y3102" s="382"/>
      <c r="Z3102" s="382"/>
      <c r="AA3102" s="382"/>
      <c r="AB3102" s="382"/>
      <c r="AC3102" s="382"/>
      <c r="AD3102" s="382"/>
      <c r="AE3102" s="382"/>
      <c r="AF3102" s="382"/>
      <c r="AG3102" s="382"/>
      <c r="AH3102" s="382"/>
      <c r="AI3102" s="382"/>
    </row>
    <row r="3103" spans="1:37" ht="15.6">
      <c r="A3103" s="382">
        <v>18</v>
      </c>
      <c r="B3103" s="382">
        <v>264</v>
      </c>
      <c r="C3103" s="382">
        <v>2024</v>
      </c>
      <c r="D3103" s="382"/>
      <c r="E3103" s="382">
        <v>99</v>
      </c>
      <c r="F3103" s="382"/>
      <c r="G3103" s="382">
        <v>99</v>
      </c>
      <c r="H3103" s="382">
        <v>1</v>
      </c>
      <c r="I3103" s="382">
        <v>99</v>
      </c>
      <c r="J3103" s="382">
        <v>802</v>
      </c>
      <c r="K3103" s="382">
        <v>99</v>
      </c>
      <c r="L3103" s="382">
        <v>11</v>
      </c>
      <c r="M3103" s="382">
        <v>99</v>
      </c>
      <c r="N3103" s="382">
        <v>99</v>
      </c>
      <c r="O3103" s="382">
        <v>99</v>
      </c>
      <c r="P3103" s="382">
        <v>99</v>
      </c>
      <c r="Q3103" s="382"/>
      <c r="R3103" s="382">
        <v>0</v>
      </c>
      <c r="S3103" s="382"/>
      <c r="T3103" s="382"/>
      <c r="U3103" s="382"/>
      <c r="V3103" s="382"/>
      <c r="W3103" s="382"/>
      <c r="X3103" s="382"/>
      <c r="Y3103" s="382"/>
      <c r="Z3103" s="382"/>
      <c r="AA3103" s="382"/>
      <c r="AB3103" s="382"/>
      <c r="AC3103" s="382"/>
      <c r="AD3103" s="382"/>
      <c r="AE3103" s="382"/>
      <c r="AF3103" s="382"/>
      <c r="AG3103" s="382"/>
      <c r="AH3103" s="382"/>
      <c r="AI3103" s="382"/>
    </row>
    <row r="3104" spans="1:37" ht="15.6">
      <c r="A3104" s="382">
        <v>18</v>
      </c>
      <c r="B3104" s="382">
        <v>265</v>
      </c>
      <c r="C3104" s="382">
        <v>2024</v>
      </c>
      <c r="D3104" s="382"/>
      <c r="E3104" s="382">
        <v>99</v>
      </c>
      <c r="F3104" s="382"/>
      <c r="G3104" s="382">
        <v>99</v>
      </c>
      <c r="H3104" s="382">
        <v>1</v>
      </c>
      <c r="I3104" s="382">
        <v>99</v>
      </c>
      <c r="J3104" s="382">
        <v>103</v>
      </c>
      <c r="K3104" s="382">
        <v>99</v>
      </c>
      <c r="L3104" s="382">
        <v>12</v>
      </c>
      <c r="M3104" s="382">
        <v>99</v>
      </c>
      <c r="N3104" s="382">
        <v>99</v>
      </c>
      <c r="O3104" s="382">
        <v>99</v>
      </c>
      <c r="P3104" s="382">
        <v>99</v>
      </c>
      <c r="Q3104" s="382"/>
      <c r="R3104" s="382">
        <v>0</v>
      </c>
      <c r="S3104" s="382"/>
      <c r="T3104" s="382"/>
      <c r="U3104" s="382"/>
      <c r="V3104" s="382"/>
      <c r="W3104" s="382"/>
      <c r="X3104" s="382"/>
      <c r="Y3104" s="382"/>
      <c r="Z3104" s="382"/>
      <c r="AA3104" s="382"/>
      <c r="AB3104" s="382"/>
      <c r="AC3104" s="382"/>
      <c r="AD3104" s="382"/>
      <c r="AE3104" s="382"/>
      <c r="AF3104" s="382"/>
      <c r="AG3104" s="382"/>
      <c r="AH3104" s="382"/>
      <c r="AI3104" s="382"/>
    </row>
    <row r="3105" spans="1:35" ht="15.6">
      <c r="A3105" s="382">
        <v>18</v>
      </c>
      <c r="B3105" s="382">
        <v>266</v>
      </c>
      <c r="C3105" s="382">
        <v>2024</v>
      </c>
      <c r="D3105" s="382"/>
      <c r="E3105" s="382">
        <v>99</v>
      </c>
      <c r="F3105" s="382"/>
      <c r="G3105" s="382">
        <v>99</v>
      </c>
      <c r="H3105" s="382">
        <v>2</v>
      </c>
      <c r="I3105" s="382">
        <v>99</v>
      </c>
      <c r="J3105" s="382">
        <v>106</v>
      </c>
      <c r="K3105" s="382">
        <v>99</v>
      </c>
      <c r="L3105" s="382">
        <v>12</v>
      </c>
      <c r="M3105" s="382">
        <v>99</v>
      </c>
      <c r="N3105" s="382">
        <v>99</v>
      </c>
      <c r="O3105" s="382">
        <v>99</v>
      </c>
      <c r="P3105" s="382">
        <v>99</v>
      </c>
      <c r="Q3105" s="382"/>
      <c r="R3105" s="382">
        <v>0</v>
      </c>
      <c r="S3105" s="382"/>
      <c r="T3105" s="382"/>
      <c r="U3105" s="382"/>
      <c r="V3105" s="382"/>
      <c r="W3105" s="382"/>
      <c r="X3105" s="382"/>
      <c r="Y3105" s="382"/>
      <c r="Z3105" s="382"/>
      <c r="AA3105" s="382"/>
      <c r="AB3105" s="382"/>
      <c r="AC3105" s="382"/>
      <c r="AD3105" s="382"/>
      <c r="AE3105" s="382"/>
      <c r="AF3105" s="382"/>
      <c r="AG3105" s="382"/>
      <c r="AH3105" s="382"/>
      <c r="AI3105" s="382"/>
    </row>
    <row r="3106" spans="1:35" ht="15.6">
      <c r="A3106" s="382">
        <v>18</v>
      </c>
      <c r="B3106" s="382">
        <v>267</v>
      </c>
      <c r="C3106" s="382">
        <v>2024</v>
      </c>
      <c r="D3106" s="382"/>
      <c r="E3106" s="382">
        <v>99</v>
      </c>
      <c r="F3106" s="382"/>
      <c r="G3106" s="382">
        <v>99</v>
      </c>
      <c r="H3106" s="382">
        <v>1</v>
      </c>
      <c r="I3106" s="382">
        <v>99</v>
      </c>
      <c r="J3106" s="382">
        <v>110</v>
      </c>
      <c r="K3106" s="382">
        <v>99</v>
      </c>
      <c r="L3106" s="382">
        <v>12</v>
      </c>
      <c r="M3106" s="382">
        <v>99</v>
      </c>
      <c r="N3106" s="382">
        <v>99</v>
      </c>
      <c r="O3106" s="382">
        <v>99</v>
      </c>
      <c r="P3106" s="382">
        <v>99</v>
      </c>
      <c r="Q3106" s="382"/>
      <c r="R3106" s="382">
        <v>0</v>
      </c>
      <c r="S3106" s="382"/>
      <c r="T3106" s="382"/>
      <c r="U3106" s="382"/>
      <c r="V3106" s="382"/>
      <c r="W3106" s="382"/>
      <c r="X3106" s="382"/>
      <c r="Y3106" s="382"/>
      <c r="Z3106" s="382"/>
      <c r="AA3106" s="382"/>
      <c r="AB3106" s="382"/>
      <c r="AC3106" s="382"/>
      <c r="AD3106" s="382"/>
      <c r="AE3106" s="382"/>
      <c r="AF3106" s="382"/>
      <c r="AG3106" s="382"/>
      <c r="AH3106" s="382"/>
      <c r="AI3106" s="382"/>
    </row>
    <row r="3107" spans="1:35" ht="15.6">
      <c r="A3107" s="382">
        <v>18</v>
      </c>
      <c r="B3107" s="382">
        <v>268</v>
      </c>
      <c r="C3107" s="382">
        <v>2024</v>
      </c>
      <c r="D3107" s="382"/>
      <c r="E3107" s="382">
        <v>99</v>
      </c>
      <c r="F3107" s="382"/>
      <c r="G3107" s="382">
        <v>99</v>
      </c>
      <c r="H3107" s="382">
        <v>1</v>
      </c>
      <c r="I3107" s="382">
        <v>99</v>
      </c>
      <c r="J3107" s="382">
        <v>111</v>
      </c>
      <c r="K3107" s="382">
        <v>99</v>
      </c>
      <c r="L3107" s="382">
        <v>12</v>
      </c>
      <c r="M3107" s="382">
        <v>99</v>
      </c>
      <c r="N3107" s="382">
        <v>99</v>
      </c>
      <c r="O3107" s="382">
        <v>99</v>
      </c>
      <c r="P3107" s="382">
        <v>99</v>
      </c>
      <c r="Q3107" s="382"/>
      <c r="R3107" s="382">
        <v>0</v>
      </c>
      <c r="S3107" s="382"/>
      <c r="T3107" s="382"/>
      <c r="U3107" s="382"/>
      <c r="V3107" s="382"/>
      <c r="W3107" s="382"/>
      <c r="X3107" s="382"/>
      <c r="Y3107" s="382"/>
      <c r="Z3107" s="382"/>
      <c r="AA3107" s="382"/>
      <c r="AB3107" s="382"/>
      <c r="AC3107" s="382"/>
      <c r="AD3107" s="382"/>
      <c r="AE3107" s="382"/>
      <c r="AF3107" s="382"/>
      <c r="AG3107" s="382"/>
      <c r="AH3107" s="382"/>
      <c r="AI3107" s="382"/>
    </row>
    <row r="3108" spans="1:35" ht="15.6">
      <c r="A3108" s="382">
        <v>18</v>
      </c>
      <c r="B3108" s="382">
        <v>269</v>
      </c>
      <c r="C3108" s="382">
        <v>2024</v>
      </c>
      <c r="D3108" s="382"/>
      <c r="E3108" s="382">
        <v>99</v>
      </c>
      <c r="F3108" s="382"/>
      <c r="G3108" s="382">
        <v>99</v>
      </c>
      <c r="H3108" s="382">
        <v>1</v>
      </c>
      <c r="I3108" s="382">
        <v>99</v>
      </c>
      <c r="J3108" s="382">
        <v>116</v>
      </c>
      <c r="K3108" s="382">
        <v>99</v>
      </c>
      <c r="L3108" s="382">
        <v>12</v>
      </c>
      <c r="M3108" s="382">
        <v>99</v>
      </c>
      <c r="N3108" s="382">
        <v>99</v>
      </c>
      <c r="O3108" s="382">
        <v>99</v>
      </c>
      <c r="P3108" s="382">
        <v>99</v>
      </c>
      <c r="Q3108" s="382"/>
      <c r="R3108" s="382">
        <v>0</v>
      </c>
      <c r="S3108" s="382"/>
      <c r="T3108" s="382"/>
      <c r="U3108" s="382"/>
      <c r="V3108" s="382"/>
      <c r="W3108" s="382"/>
      <c r="X3108" s="382"/>
      <c r="Y3108" s="382"/>
      <c r="Z3108" s="382"/>
      <c r="AA3108" s="382"/>
      <c r="AB3108" s="382"/>
      <c r="AC3108" s="382"/>
      <c r="AD3108" s="382"/>
      <c r="AE3108" s="382"/>
      <c r="AF3108" s="382"/>
      <c r="AG3108" s="382"/>
      <c r="AH3108" s="382"/>
      <c r="AI3108" s="382"/>
    </row>
    <row r="3109" spans="1:35" ht="15.6">
      <c r="A3109" s="382">
        <v>18</v>
      </c>
      <c r="B3109" s="382">
        <v>270</v>
      </c>
      <c r="C3109" s="382">
        <v>2024</v>
      </c>
      <c r="D3109" s="382"/>
      <c r="E3109" s="382">
        <v>99</v>
      </c>
      <c r="F3109" s="382"/>
      <c r="G3109" s="382">
        <v>99</v>
      </c>
      <c r="H3109" s="382">
        <v>2</v>
      </c>
      <c r="I3109" s="382">
        <v>99</v>
      </c>
      <c r="J3109" s="382">
        <v>117</v>
      </c>
      <c r="K3109" s="382">
        <v>99</v>
      </c>
      <c r="L3109" s="382">
        <v>12</v>
      </c>
      <c r="M3109" s="382">
        <v>99</v>
      </c>
      <c r="N3109" s="382">
        <v>99</v>
      </c>
      <c r="O3109" s="382">
        <v>99</v>
      </c>
      <c r="P3109" s="382">
        <v>99</v>
      </c>
      <c r="Q3109" s="382"/>
      <c r="R3109" s="382">
        <v>0</v>
      </c>
      <c r="S3109" s="382"/>
      <c r="T3109" s="382"/>
      <c r="U3109" s="382"/>
      <c r="V3109" s="382"/>
      <c r="W3109" s="382"/>
      <c r="X3109" s="382"/>
      <c r="Y3109" s="382"/>
      <c r="Z3109" s="382"/>
      <c r="AA3109" s="382"/>
      <c r="AB3109" s="382"/>
      <c r="AC3109" s="382"/>
      <c r="AD3109" s="382"/>
      <c r="AE3109" s="382"/>
      <c r="AF3109" s="382"/>
      <c r="AG3109" s="382"/>
      <c r="AH3109" s="382"/>
      <c r="AI3109" s="382"/>
    </row>
    <row r="3110" spans="1:35" ht="15.6">
      <c r="A3110" s="382">
        <v>18</v>
      </c>
      <c r="B3110" s="382">
        <v>271</v>
      </c>
      <c r="C3110" s="382">
        <v>2024</v>
      </c>
      <c r="D3110" s="382"/>
      <c r="E3110" s="382">
        <v>99</v>
      </c>
      <c r="F3110" s="382"/>
      <c r="G3110" s="382">
        <v>99</v>
      </c>
      <c r="H3110" s="382">
        <v>1</v>
      </c>
      <c r="I3110" s="382">
        <v>99</v>
      </c>
      <c r="J3110" s="382">
        <v>134</v>
      </c>
      <c r="K3110" s="382">
        <v>99</v>
      </c>
      <c r="L3110" s="382">
        <v>12</v>
      </c>
      <c r="M3110" s="382">
        <v>99</v>
      </c>
      <c r="N3110" s="382">
        <v>99</v>
      </c>
      <c r="O3110" s="382">
        <v>99</v>
      </c>
      <c r="P3110" s="382">
        <v>99</v>
      </c>
      <c r="Q3110" s="382"/>
      <c r="R3110" s="382">
        <v>0</v>
      </c>
      <c r="S3110" s="382"/>
      <c r="T3110" s="382"/>
      <c r="U3110" s="382"/>
      <c r="V3110" s="382"/>
      <c r="W3110" s="382"/>
      <c r="X3110" s="382"/>
      <c r="Y3110" s="382"/>
      <c r="Z3110" s="382"/>
      <c r="AA3110" s="382"/>
      <c r="AB3110" s="382"/>
      <c r="AC3110" s="382"/>
      <c r="AD3110" s="382"/>
      <c r="AE3110" s="382"/>
      <c r="AF3110" s="382"/>
      <c r="AG3110" s="382"/>
      <c r="AH3110" s="382"/>
      <c r="AI3110" s="382"/>
    </row>
    <row r="3111" spans="1:35" ht="15.6">
      <c r="A3111" s="382">
        <v>18</v>
      </c>
      <c r="B3111" s="382">
        <v>272</v>
      </c>
      <c r="C3111" s="382">
        <v>2024</v>
      </c>
      <c r="D3111" s="382"/>
      <c r="E3111" s="382">
        <v>99</v>
      </c>
      <c r="F3111" s="382"/>
      <c r="G3111" s="382">
        <v>99</v>
      </c>
      <c r="H3111" s="382">
        <v>2</v>
      </c>
      <c r="I3111" s="382">
        <v>99</v>
      </c>
      <c r="J3111" s="382">
        <v>141</v>
      </c>
      <c r="K3111" s="382">
        <v>99</v>
      </c>
      <c r="L3111" s="382">
        <v>12</v>
      </c>
      <c r="M3111" s="382">
        <v>99</v>
      </c>
      <c r="N3111" s="382">
        <v>99</v>
      </c>
      <c r="O3111" s="382">
        <v>99</v>
      </c>
      <c r="P3111" s="382">
        <v>99</v>
      </c>
      <c r="Q3111" s="382"/>
      <c r="R3111" s="382">
        <v>0</v>
      </c>
      <c r="S3111" s="382"/>
      <c r="T3111" s="382"/>
      <c r="U3111" s="382"/>
      <c r="V3111" s="382"/>
      <c r="W3111" s="382"/>
      <c r="X3111" s="382"/>
      <c r="Y3111" s="382"/>
      <c r="Z3111" s="382"/>
      <c r="AA3111" s="382"/>
      <c r="AB3111" s="382"/>
      <c r="AC3111" s="382"/>
      <c r="AD3111" s="382"/>
      <c r="AE3111" s="382"/>
      <c r="AF3111" s="382"/>
      <c r="AG3111" s="382"/>
      <c r="AH3111" s="382"/>
      <c r="AI3111" s="382"/>
    </row>
    <row r="3112" spans="1:35" ht="15.6">
      <c r="A3112" s="382">
        <v>18</v>
      </c>
      <c r="B3112" s="382">
        <v>273</v>
      </c>
      <c r="C3112" s="382">
        <v>2024</v>
      </c>
      <c r="D3112" s="382"/>
      <c r="E3112" s="382">
        <v>99</v>
      </c>
      <c r="F3112" s="382"/>
      <c r="G3112" s="382">
        <v>99</v>
      </c>
      <c r="H3112" s="382">
        <v>2</v>
      </c>
      <c r="I3112" s="382">
        <v>99</v>
      </c>
      <c r="J3112" s="382">
        <v>143</v>
      </c>
      <c r="K3112" s="382">
        <v>99</v>
      </c>
      <c r="L3112" s="382">
        <v>12</v>
      </c>
      <c r="M3112" s="382">
        <v>99</v>
      </c>
      <c r="N3112" s="382">
        <v>99</v>
      </c>
      <c r="O3112" s="382">
        <v>99</v>
      </c>
      <c r="P3112" s="382">
        <v>99</v>
      </c>
      <c r="Q3112" s="382"/>
      <c r="R3112" s="382">
        <v>0</v>
      </c>
    </row>
    <row r="3113" spans="1:35" ht="15.6">
      <c r="A3113" s="382">
        <v>18</v>
      </c>
      <c r="B3113" s="382">
        <v>274</v>
      </c>
      <c r="C3113" s="382">
        <v>2024</v>
      </c>
      <c r="D3113" s="382"/>
      <c r="E3113" s="382">
        <v>99</v>
      </c>
      <c r="F3113" s="382"/>
      <c r="G3113" s="382">
        <v>99</v>
      </c>
      <c r="H3113" s="382">
        <v>2</v>
      </c>
      <c r="I3113" s="382">
        <v>99</v>
      </c>
      <c r="J3113" s="382">
        <v>147</v>
      </c>
      <c r="K3113" s="382">
        <v>99</v>
      </c>
      <c r="L3113" s="382">
        <v>12</v>
      </c>
      <c r="M3113" s="382">
        <v>99</v>
      </c>
      <c r="N3113" s="382">
        <v>99</v>
      </c>
      <c r="O3113" s="382">
        <v>99</v>
      </c>
      <c r="P3113" s="382">
        <v>99</v>
      </c>
      <c r="Q3113" s="382"/>
      <c r="R3113" s="382">
        <v>0</v>
      </c>
    </row>
    <row r="3114" spans="1:35" ht="15.6">
      <c r="A3114" s="382">
        <v>18</v>
      </c>
      <c r="B3114" s="382">
        <v>275</v>
      </c>
      <c r="C3114" s="382">
        <v>2024</v>
      </c>
      <c r="D3114" s="382"/>
      <c r="E3114" s="382">
        <v>99</v>
      </c>
      <c r="F3114" s="382"/>
      <c r="G3114" s="382">
        <v>99</v>
      </c>
      <c r="H3114" s="382">
        <v>1</v>
      </c>
      <c r="I3114" s="382">
        <v>99</v>
      </c>
      <c r="J3114" s="382">
        <v>155</v>
      </c>
      <c r="K3114" s="382">
        <v>99</v>
      </c>
      <c r="L3114" s="382">
        <v>12</v>
      </c>
      <c r="M3114" s="382">
        <v>99</v>
      </c>
      <c r="N3114" s="382">
        <v>99</v>
      </c>
      <c r="O3114" s="382">
        <v>99</v>
      </c>
      <c r="P3114" s="382">
        <v>99</v>
      </c>
      <c r="Q3114" s="382"/>
      <c r="R3114" s="382">
        <v>0</v>
      </c>
    </row>
    <row r="3115" spans="1:35" ht="15.6">
      <c r="A3115" s="382">
        <v>18</v>
      </c>
      <c r="B3115" s="382">
        <v>276</v>
      </c>
      <c r="C3115" s="382">
        <v>2024</v>
      </c>
      <c r="D3115" s="382"/>
      <c r="E3115" s="382">
        <v>99</v>
      </c>
      <c r="F3115" s="382"/>
      <c r="G3115" s="382">
        <v>99</v>
      </c>
      <c r="H3115" s="382">
        <v>2</v>
      </c>
      <c r="I3115" s="382">
        <v>99</v>
      </c>
      <c r="J3115" s="382">
        <v>160</v>
      </c>
      <c r="K3115" s="382">
        <v>99</v>
      </c>
      <c r="L3115" s="382">
        <v>12</v>
      </c>
      <c r="M3115" s="382">
        <v>99</v>
      </c>
      <c r="N3115" s="382">
        <v>99</v>
      </c>
      <c r="O3115" s="382">
        <v>99</v>
      </c>
      <c r="P3115" s="382">
        <v>99</v>
      </c>
      <c r="Q3115" s="382"/>
      <c r="R3115" s="382">
        <v>0</v>
      </c>
    </row>
    <row r="3116" spans="1:35" ht="15.6">
      <c r="A3116" s="382">
        <v>18</v>
      </c>
      <c r="B3116" s="382">
        <v>277</v>
      </c>
      <c r="C3116" s="382">
        <v>2024</v>
      </c>
      <c r="D3116" s="382"/>
      <c r="E3116" s="382">
        <v>99</v>
      </c>
      <c r="F3116" s="382"/>
      <c r="G3116" s="382">
        <v>99</v>
      </c>
      <c r="H3116" s="382">
        <v>1</v>
      </c>
      <c r="I3116" s="382">
        <v>99</v>
      </c>
      <c r="J3116" s="382">
        <v>171</v>
      </c>
      <c r="K3116" s="382">
        <v>99</v>
      </c>
      <c r="L3116" s="382">
        <v>12</v>
      </c>
      <c r="M3116" s="382">
        <v>99</v>
      </c>
      <c r="N3116" s="382">
        <v>99</v>
      </c>
      <c r="O3116" s="382">
        <v>99</v>
      </c>
      <c r="P3116" s="382">
        <v>99</v>
      </c>
      <c r="Q3116" s="382"/>
      <c r="R3116" s="382">
        <v>0</v>
      </c>
    </row>
    <row r="3117" spans="1:35" ht="15.6">
      <c r="A3117" s="382">
        <v>18</v>
      </c>
      <c r="B3117" s="382">
        <v>278</v>
      </c>
      <c r="C3117" s="382">
        <v>2024</v>
      </c>
      <c r="D3117" s="382"/>
      <c r="E3117" s="382">
        <v>99</v>
      </c>
      <c r="F3117" s="382"/>
      <c r="G3117" s="382">
        <v>99</v>
      </c>
      <c r="H3117" s="382">
        <v>2</v>
      </c>
      <c r="I3117" s="382">
        <v>99</v>
      </c>
      <c r="J3117" s="382">
        <v>175</v>
      </c>
      <c r="K3117" s="382">
        <v>99</v>
      </c>
      <c r="L3117" s="382">
        <v>12</v>
      </c>
      <c r="M3117" s="382">
        <v>99</v>
      </c>
      <c r="N3117" s="382">
        <v>99</v>
      </c>
      <c r="O3117" s="382">
        <v>99</v>
      </c>
      <c r="P3117" s="382">
        <v>99</v>
      </c>
      <c r="Q3117" s="382"/>
      <c r="R3117" s="382">
        <v>0</v>
      </c>
    </row>
    <row r="3118" spans="1:35" ht="15.6">
      <c r="A3118" s="382">
        <v>18</v>
      </c>
      <c r="B3118" s="382">
        <v>279</v>
      </c>
      <c r="C3118" s="382">
        <v>2024</v>
      </c>
      <c r="D3118" s="382"/>
      <c r="E3118" s="382">
        <v>99</v>
      </c>
      <c r="F3118" s="382"/>
      <c r="G3118" s="382">
        <v>99</v>
      </c>
      <c r="H3118" s="382">
        <v>2</v>
      </c>
      <c r="I3118" s="382">
        <v>99</v>
      </c>
      <c r="J3118" s="382">
        <v>177</v>
      </c>
      <c r="K3118" s="382">
        <v>99</v>
      </c>
      <c r="L3118" s="382">
        <v>12</v>
      </c>
      <c r="M3118" s="382">
        <v>99</v>
      </c>
      <c r="N3118" s="382">
        <v>99</v>
      </c>
      <c r="O3118" s="382">
        <v>99</v>
      </c>
      <c r="P3118" s="382">
        <v>99</v>
      </c>
      <c r="Q3118" s="382"/>
      <c r="R3118" s="382">
        <v>0</v>
      </c>
    </row>
    <row r="3119" spans="1:35" ht="15.6">
      <c r="A3119" s="382">
        <v>18</v>
      </c>
      <c r="B3119" s="382">
        <v>280</v>
      </c>
      <c r="C3119" s="382">
        <v>2024</v>
      </c>
      <c r="D3119" s="382"/>
      <c r="E3119" s="382">
        <v>99</v>
      </c>
      <c r="F3119" s="382"/>
      <c r="G3119" s="382">
        <v>99</v>
      </c>
      <c r="H3119" s="382">
        <v>2</v>
      </c>
      <c r="I3119" s="382">
        <v>99</v>
      </c>
      <c r="J3119" s="382">
        <v>178</v>
      </c>
      <c r="K3119" s="382">
        <v>99</v>
      </c>
      <c r="L3119" s="382">
        <v>12</v>
      </c>
      <c r="M3119" s="382">
        <v>99</v>
      </c>
      <c r="N3119" s="382">
        <v>99</v>
      </c>
      <c r="O3119" s="382">
        <v>99</v>
      </c>
      <c r="P3119" s="382">
        <v>99</v>
      </c>
      <c r="Q3119" s="382"/>
      <c r="R3119" s="382">
        <v>0</v>
      </c>
    </row>
    <row r="3120" spans="1:35" ht="15.6">
      <c r="A3120" s="382">
        <v>18</v>
      </c>
      <c r="B3120" s="382">
        <v>281</v>
      </c>
      <c r="C3120" s="382">
        <v>2024</v>
      </c>
      <c r="D3120" s="382"/>
      <c r="E3120" s="382">
        <v>99</v>
      </c>
      <c r="F3120" s="382"/>
      <c r="G3120" s="382">
        <v>99</v>
      </c>
      <c r="H3120" s="382">
        <v>2</v>
      </c>
      <c r="I3120" s="382">
        <v>99</v>
      </c>
      <c r="J3120" s="382">
        <v>181</v>
      </c>
      <c r="K3120" s="382">
        <v>99</v>
      </c>
      <c r="L3120" s="382">
        <v>12</v>
      </c>
      <c r="M3120" s="382">
        <v>99</v>
      </c>
      <c r="N3120" s="382">
        <v>99</v>
      </c>
      <c r="O3120" s="382">
        <v>99</v>
      </c>
      <c r="P3120" s="382">
        <v>99</v>
      </c>
      <c r="Q3120" s="382"/>
      <c r="R3120" s="382">
        <v>0</v>
      </c>
    </row>
    <row r="3121" spans="1:18" ht="15.6">
      <c r="A3121" s="382">
        <v>18</v>
      </c>
      <c r="B3121" s="382">
        <v>282</v>
      </c>
      <c r="C3121" s="382">
        <v>2024</v>
      </c>
      <c r="D3121" s="382"/>
      <c r="E3121" s="382">
        <v>99</v>
      </c>
      <c r="F3121" s="382"/>
      <c r="G3121" s="382">
        <v>99</v>
      </c>
      <c r="H3121" s="382">
        <v>1</v>
      </c>
      <c r="I3121" s="382">
        <v>99</v>
      </c>
      <c r="J3121" s="382">
        <v>262</v>
      </c>
      <c r="K3121" s="382">
        <v>99</v>
      </c>
      <c r="L3121" s="382">
        <v>12</v>
      </c>
      <c r="M3121" s="382">
        <v>99</v>
      </c>
      <c r="N3121" s="382">
        <v>99</v>
      </c>
      <c r="O3121" s="382">
        <v>99</v>
      </c>
      <c r="P3121" s="382">
        <v>99</v>
      </c>
      <c r="Q3121" s="382"/>
      <c r="R3121" s="382">
        <v>0</v>
      </c>
    </row>
    <row r="3122" spans="1:18" ht="15.6">
      <c r="A3122" s="382">
        <v>18</v>
      </c>
      <c r="B3122" s="382">
        <v>283</v>
      </c>
      <c r="C3122" s="382">
        <v>2024</v>
      </c>
      <c r="D3122" s="382"/>
      <c r="E3122" s="382">
        <v>99</v>
      </c>
      <c r="F3122" s="382"/>
      <c r="G3122" s="382">
        <v>99</v>
      </c>
      <c r="H3122" s="382">
        <v>1</v>
      </c>
      <c r="I3122" s="382">
        <v>99</v>
      </c>
      <c r="J3122" s="382">
        <v>309</v>
      </c>
      <c r="K3122" s="382">
        <v>99</v>
      </c>
      <c r="L3122" s="382">
        <v>12</v>
      </c>
      <c r="M3122" s="382">
        <v>99</v>
      </c>
      <c r="N3122" s="382">
        <v>99</v>
      </c>
      <c r="O3122" s="382">
        <v>99</v>
      </c>
      <c r="P3122" s="382">
        <v>99</v>
      </c>
      <c r="Q3122" s="382"/>
      <c r="R3122" s="382">
        <v>0</v>
      </c>
    </row>
    <row r="3123" spans="1:18" ht="15.6">
      <c r="A3123" s="382">
        <v>18</v>
      </c>
      <c r="B3123" s="382">
        <v>284</v>
      </c>
      <c r="C3123" s="382">
        <v>2024</v>
      </c>
      <c r="D3123" s="382"/>
      <c r="E3123" s="382">
        <v>99</v>
      </c>
      <c r="F3123" s="382"/>
      <c r="G3123" s="382">
        <v>99</v>
      </c>
      <c r="H3123" s="382">
        <v>2</v>
      </c>
      <c r="I3123" s="382">
        <v>99</v>
      </c>
      <c r="J3123" s="382">
        <v>470</v>
      </c>
      <c r="K3123" s="382">
        <v>99</v>
      </c>
      <c r="L3123" s="382">
        <v>12</v>
      </c>
      <c r="M3123" s="382">
        <v>99</v>
      </c>
      <c r="N3123" s="382">
        <v>99</v>
      </c>
      <c r="O3123" s="382">
        <v>99</v>
      </c>
      <c r="P3123" s="382">
        <v>99</v>
      </c>
      <c r="Q3123" s="382"/>
      <c r="R3123" s="382">
        <v>0</v>
      </c>
    </row>
    <row r="3124" spans="1:18" ht="15.6">
      <c r="A3124" s="382">
        <v>18</v>
      </c>
      <c r="B3124" s="382">
        <v>285</v>
      </c>
      <c r="C3124" s="382">
        <v>2024</v>
      </c>
      <c r="D3124" s="382"/>
      <c r="E3124" s="382">
        <v>99</v>
      </c>
      <c r="F3124" s="382"/>
      <c r="G3124" s="382">
        <v>99</v>
      </c>
      <c r="H3124" s="382">
        <v>2</v>
      </c>
      <c r="I3124" s="382">
        <v>99</v>
      </c>
      <c r="J3124" s="382">
        <v>629</v>
      </c>
      <c r="K3124" s="382">
        <v>99</v>
      </c>
      <c r="L3124" s="382">
        <v>12</v>
      </c>
      <c r="M3124" s="382">
        <v>99</v>
      </c>
      <c r="N3124" s="382">
        <v>99</v>
      </c>
      <c r="O3124" s="382">
        <v>99</v>
      </c>
      <c r="P3124" s="382">
        <v>99</v>
      </c>
      <c r="Q3124" s="382"/>
      <c r="R3124" s="382">
        <v>0</v>
      </c>
    </row>
    <row r="3125" spans="1:18" ht="15.6">
      <c r="A3125" s="382">
        <v>18</v>
      </c>
      <c r="B3125" s="382">
        <v>286</v>
      </c>
      <c r="C3125" s="382">
        <v>2024</v>
      </c>
      <c r="D3125" s="382"/>
      <c r="E3125" s="382">
        <v>99</v>
      </c>
      <c r="F3125" s="382"/>
      <c r="G3125" s="382">
        <v>99</v>
      </c>
      <c r="H3125" s="382">
        <v>1</v>
      </c>
      <c r="I3125" s="382">
        <v>99</v>
      </c>
      <c r="J3125" s="382">
        <v>643</v>
      </c>
      <c r="K3125" s="382">
        <v>99</v>
      </c>
      <c r="L3125" s="382">
        <v>12</v>
      </c>
      <c r="M3125" s="382">
        <v>99</v>
      </c>
      <c r="N3125" s="382">
        <v>99</v>
      </c>
      <c r="O3125" s="382">
        <v>99</v>
      </c>
      <c r="P3125" s="382">
        <v>99</v>
      </c>
      <c r="Q3125" s="382"/>
      <c r="R3125" s="382">
        <v>0</v>
      </c>
    </row>
    <row r="3126" spans="1:18" ht="15.6">
      <c r="A3126" s="382">
        <v>18</v>
      </c>
      <c r="B3126" s="382">
        <v>287</v>
      </c>
      <c r="C3126" s="382">
        <v>2024</v>
      </c>
      <c r="D3126" s="382"/>
      <c r="E3126" s="382">
        <v>99</v>
      </c>
      <c r="F3126" s="382"/>
      <c r="G3126" s="382">
        <v>99</v>
      </c>
      <c r="H3126" s="382">
        <v>2</v>
      </c>
      <c r="I3126" s="382">
        <v>99</v>
      </c>
      <c r="J3126" s="382">
        <v>704</v>
      </c>
      <c r="K3126" s="382">
        <v>99</v>
      </c>
      <c r="L3126" s="382">
        <v>12</v>
      </c>
      <c r="M3126" s="382">
        <v>99</v>
      </c>
      <c r="N3126" s="382">
        <v>99</v>
      </c>
      <c r="O3126" s="382">
        <v>99</v>
      </c>
      <c r="P3126" s="382">
        <v>99</v>
      </c>
      <c r="Q3126" s="382"/>
      <c r="R3126" s="382">
        <v>0</v>
      </c>
    </row>
    <row r="3127" spans="1:18" ht="15.6">
      <c r="A3127" s="382">
        <v>18</v>
      </c>
      <c r="B3127" s="382">
        <v>288</v>
      </c>
      <c r="C3127" s="382">
        <v>2024</v>
      </c>
      <c r="D3127" s="382"/>
      <c r="E3127" s="382">
        <v>99</v>
      </c>
      <c r="F3127" s="382"/>
      <c r="G3127" s="382">
        <v>99</v>
      </c>
      <c r="H3127" s="382">
        <v>1</v>
      </c>
      <c r="I3127" s="382">
        <v>99</v>
      </c>
      <c r="J3127" s="382">
        <v>802</v>
      </c>
      <c r="K3127" s="382">
        <v>99</v>
      </c>
      <c r="L3127" s="382">
        <v>12</v>
      </c>
      <c r="M3127" s="382">
        <v>99</v>
      </c>
      <c r="N3127" s="382">
        <v>99</v>
      </c>
      <c r="O3127" s="382">
        <v>99</v>
      </c>
      <c r="P3127" s="382">
        <v>99</v>
      </c>
      <c r="Q3127" s="382"/>
      <c r="R3127" s="382">
        <v>0</v>
      </c>
    </row>
    <row r="3128" spans="1:18" ht="15.6">
      <c r="A3128" s="382">
        <v>18</v>
      </c>
      <c r="B3128" s="382">
        <v>289</v>
      </c>
      <c r="C3128" s="382">
        <v>2024</v>
      </c>
      <c r="D3128" s="382"/>
      <c r="E3128" s="382">
        <v>99</v>
      </c>
      <c r="F3128" s="382"/>
      <c r="G3128" s="382">
        <v>99</v>
      </c>
      <c r="H3128" s="382">
        <v>1</v>
      </c>
      <c r="I3128" s="382">
        <v>99</v>
      </c>
      <c r="J3128" s="382">
        <v>103</v>
      </c>
      <c r="K3128" s="382">
        <v>99</v>
      </c>
      <c r="L3128" s="382">
        <v>13</v>
      </c>
      <c r="M3128" s="382">
        <v>99</v>
      </c>
      <c r="N3128" s="382">
        <v>99</v>
      </c>
      <c r="O3128" s="382">
        <v>99</v>
      </c>
      <c r="P3128" s="382">
        <v>99</v>
      </c>
      <c r="Q3128" s="382"/>
      <c r="R3128" s="382">
        <v>0</v>
      </c>
    </row>
    <row r="3129" spans="1:18" ht="15.6">
      <c r="A3129" s="382">
        <v>18</v>
      </c>
      <c r="B3129" s="382">
        <v>290</v>
      </c>
      <c r="C3129" s="382">
        <v>2024</v>
      </c>
      <c r="D3129" s="382"/>
      <c r="E3129" s="382">
        <v>99</v>
      </c>
      <c r="F3129" s="382"/>
      <c r="G3129" s="382">
        <v>99</v>
      </c>
      <c r="H3129" s="382">
        <v>2</v>
      </c>
      <c r="I3129" s="382">
        <v>99</v>
      </c>
      <c r="J3129" s="382">
        <v>106</v>
      </c>
      <c r="K3129" s="382">
        <v>99</v>
      </c>
      <c r="L3129" s="382">
        <v>13</v>
      </c>
      <c r="M3129" s="382">
        <v>99</v>
      </c>
      <c r="N3129" s="382">
        <v>99</v>
      </c>
      <c r="O3129" s="382">
        <v>99</v>
      </c>
      <c r="P3129" s="382">
        <v>99</v>
      </c>
      <c r="Q3129" s="382"/>
      <c r="R3129" s="382">
        <v>0</v>
      </c>
    </row>
    <row r="3130" spans="1:18" ht="15.6">
      <c r="A3130" s="382">
        <v>18</v>
      </c>
      <c r="B3130" s="382">
        <v>291</v>
      </c>
      <c r="C3130" s="382">
        <v>2024</v>
      </c>
      <c r="D3130" s="382"/>
      <c r="E3130" s="382">
        <v>99</v>
      </c>
      <c r="F3130" s="382"/>
      <c r="G3130" s="382">
        <v>99</v>
      </c>
      <c r="H3130" s="382">
        <v>1</v>
      </c>
      <c r="I3130" s="382">
        <v>99</v>
      </c>
      <c r="J3130" s="382">
        <v>110</v>
      </c>
      <c r="K3130" s="382">
        <v>99</v>
      </c>
      <c r="L3130" s="382">
        <v>13</v>
      </c>
      <c r="M3130" s="382">
        <v>99</v>
      </c>
      <c r="N3130" s="382">
        <v>99</v>
      </c>
      <c r="O3130" s="382">
        <v>99</v>
      </c>
      <c r="P3130" s="382">
        <v>99</v>
      </c>
      <c r="Q3130" s="382"/>
      <c r="R3130" s="382">
        <v>0</v>
      </c>
    </row>
    <row r="3131" spans="1:18" ht="15.6">
      <c r="A3131" s="382">
        <v>18</v>
      </c>
      <c r="B3131" s="382">
        <v>292</v>
      </c>
      <c r="C3131" s="382">
        <v>2024</v>
      </c>
      <c r="D3131" s="382"/>
      <c r="E3131" s="382">
        <v>99</v>
      </c>
      <c r="F3131" s="382"/>
      <c r="G3131" s="382">
        <v>99</v>
      </c>
      <c r="H3131" s="382">
        <v>1</v>
      </c>
      <c r="I3131" s="382">
        <v>99</v>
      </c>
      <c r="J3131" s="382">
        <v>111</v>
      </c>
      <c r="K3131" s="382">
        <v>99</v>
      </c>
      <c r="L3131" s="382">
        <v>13</v>
      </c>
      <c r="M3131" s="382">
        <v>99</v>
      </c>
      <c r="N3131" s="382">
        <v>99</v>
      </c>
      <c r="O3131" s="382">
        <v>99</v>
      </c>
      <c r="P3131" s="382">
        <v>99</v>
      </c>
      <c r="Q3131" s="382"/>
      <c r="R3131" s="382">
        <v>0</v>
      </c>
    </row>
    <row r="3132" spans="1:18" ht="15.6">
      <c r="A3132" s="382">
        <v>18</v>
      </c>
      <c r="B3132" s="382">
        <v>293</v>
      </c>
      <c r="C3132" s="382">
        <v>2024</v>
      </c>
      <c r="D3132" s="382"/>
      <c r="E3132" s="382">
        <v>99</v>
      </c>
      <c r="F3132" s="382"/>
      <c r="G3132" s="382">
        <v>99</v>
      </c>
      <c r="H3132" s="382">
        <v>1</v>
      </c>
      <c r="I3132" s="382">
        <v>99</v>
      </c>
      <c r="J3132" s="382">
        <v>116</v>
      </c>
      <c r="K3132" s="382">
        <v>99</v>
      </c>
      <c r="L3132" s="382">
        <v>13</v>
      </c>
      <c r="M3132" s="382">
        <v>99</v>
      </c>
      <c r="N3132" s="382">
        <v>99</v>
      </c>
      <c r="O3132" s="382">
        <v>99</v>
      </c>
      <c r="P3132" s="382">
        <v>99</v>
      </c>
      <c r="Q3132" s="382"/>
      <c r="R3132" s="382">
        <v>0</v>
      </c>
    </row>
    <row r="3133" spans="1:18" ht="15.6">
      <c r="A3133" s="382">
        <v>18</v>
      </c>
      <c r="B3133" s="382">
        <v>294</v>
      </c>
      <c r="C3133" s="382">
        <v>2024</v>
      </c>
      <c r="D3133" s="382"/>
      <c r="E3133" s="382">
        <v>99</v>
      </c>
      <c r="F3133" s="382"/>
      <c r="G3133" s="382">
        <v>99</v>
      </c>
      <c r="H3133" s="382">
        <v>2</v>
      </c>
      <c r="I3133" s="382">
        <v>99</v>
      </c>
      <c r="J3133" s="382">
        <v>117</v>
      </c>
      <c r="K3133" s="382">
        <v>99</v>
      </c>
      <c r="L3133" s="382">
        <v>13</v>
      </c>
      <c r="M3133" s="382">
        <v>99</v>
      </c>
      <c r="N3133" s="382">
        <v>99</v>
      </c>
      <c r="O3133" s="382">
        <v>99</v>
      </c>
      <c r="P3133" s="382">
        <v>99</v>
      </c>
      <c r="Q3133" s="382"/>
      <c r="R3133" s="382">
        <v>0</v>
      </c>
    </row>
    <row r="3134" spans="1:18" ht="15.6">
      <c r="A3134" s="382">
        <v>18</v>
      </c>
      <c r="B3134" s="382">
        <v>295</v>
      </c>
      <c r="C3134" s="382">
        <v>2024</v>
      </c>
      <c r="D3134" s="382"/>
      <c r="E3134" s="382">
        <v>99</v>
      </c>
      <c r="F3134" s="382"/>
      <c r="G3134" s="382">
        <v>99</v>
      </c>
      <c r="H3134" s="382">
        <v>1</v>
      </c>
      <c r="I3134" s="382">
        <v>99</v>
      </c>
      <c r="J3134" s="382">
        <v>134</v>
      </c>
      <c r="K3134" s="382">
        <v>99</v>
      </c>
      <c r="L3134" s="382">
        <v>13</v>
      </c>
      <c r="M3134" s="382">
        <v>99</v>
      </c>
      <c r="N3134" s="382">
        <v>99</v>
      </c>
      <c r="O3134" s="382">
        <v>99</v>
      </c>
      <c r="P3134" s="382">
        <v>99</v>
      </c>
      <c r="Q3134" s="382"/>
      <c r="R3134" s="382">
        <v>0</v>
      </c>
    </row>
    <row r="3135" spans="1:18" ht="15.6">
      <c r="A3135" s="382">
        <v>18</v>
      </c>
      <c r="B3135" s="382">
        <v>296</v>
      </c>
      <c r="C3135" s="382">
        <v>2024</v>
      </c>
      <c r="D3135" s="382"/>
      <c r="E3135" s="382">
        <v>99</v>
      </c>
      <c r="F3135" s="382"/>
      <c r="G3135" s="382">
        <v>99</v>
      </c>
      <c r="H3135" s="382">
        <v>2</v>
      </c>
      <c r="I3135" s="382">
        <v>99</v>
      </c>
      <c r="J3135" s="382">
        <v>141</v>
      </c>
      <c r="K3135" s="382">
        <v>99</v>
      </c>
      <c r="L3135" s="382">
        <v>13</v>
      </c>
      <c r="M3135" s="382">
        <v>99</v>
      </c>
      <c r="N3135" s="382">
        <v>99</v>
      </c>
      <c r="O3135" s="382">
        <v>99</v>
      </c>
      <c r="P3135" s="382">
        <v>99</v>
      </c>
      <c r="Q3135" s="382"/>
      <c r="R3135" s="382">
        <v>0</v>
      </c>
    </row>
    <row r="3136" spans="1:18" ht="15.6">
      <c r="A3136" s="382">
        <v>18</v>
      </c>
      <c r="B3136" s="382">
        <v>297</v>
      </c>
      <c r="C3136" s="382">
        <v>2024</v>
      </c>
      <c r="D3136" s="382"/>
      <c r="E3136" s="382">
        <v>99</v>
      </c>
      <c r="F3136" s="382"/>
      <c r="G3136" s="382">
        <v>99</v>
      </c>
      <c r="H3136" s="382">
        <v>2</v>
      </c>
      <c r="I3136" s="382">
        <v>99</v>
      </c>
      <c r="J3136" s="382">
        <v>143</v>
      </c>
      <c r="K3136" s="382">
        <v>99</v>
      </c>
      <c r="L3136" s="382">
        <v>13</v>
      </c>
      <c r="M3136" s="382">
        <v>99</v>
      </c>
      <c r="N3136" s="382">
        <v>99</v>
      </c>
      <c r="O3136" s="382">
        <v>99</v>
      </c>
      <c r="P3136" s="382">
        <v>99</v>
      </c>
      <c r="Q3136" s="382"/>
      <c r="R3136" s="382">
        <v>0</v>
      </c>
    </row>
    <row r="3137" spans="1:18" ht="15.6">
      <c r="A3137" s="382">
        <v>18</v>
      </c>
      <c r="B3137" s="382">
        <v>298</v>
      </c>
      <c r="C3137" s="382">
        <v>2024</v>
      </c>
      <c r="D3137" s="382"/>
      <c r="E3137" s="382">
        <v>99</v>
      </c>
      <c r="F3137" s="382"/>
      <c r="G3137" s="382">
        <v>99</v>
      </c>
      <c r="H3137" s="382">
        <v>2</v>
      </c>
      <c r="I3137" s="382">
        <v>99</v>
      </c>
      <c r="J3137" s="382">
        <v>147</v>
      </c>
      <c r="K3137" s="382">
        <v>99</v>
      </c>
      <c r="L3137" s="382">
        <v>13</v>
      </c>
      <c r="M3137" s="382">
        <v>99</v>
      </c>
      <c r="N3137" s="382">
        <v>99</v>
      </c>
      <c r="O3137" s="382">
        <v>99</v>
      </c>
      <c r="P3137" s="382">
        <v>99</v>
      </c>
      <c r="Q3137" s="382"/>
      <c r="R3137" s="382">
        <v>0</v>
      </c>
    </row>
    <row r="3138" spans="1:18" ht="15.6">
      <c r="A3138" s="382">
        <v>18</v>
      </c>
      <c r="B3138" s="382">
        <v>299</v>
      </c>
      <c r="C3138" s="382">
        <v>2024</v>
      </c>
      <c r="D3138" s="382"/>
      <c r="E3138" s="382">
        <v>99</v>
      </c>
      <c r="F3138" s="382"/>
      <c r="G3138" s="382">
        <v>99</v>
      </c>
      <c r="H3138" s="382">
        <v>1</v>
      </c>
      <c r="I3138" s="382">
        <v>99</v>
      </c>
      <c r="J3138" s="382">
        <v>155</v>
      </c>
      <c r="K3138" s="382">
        <v>99</v>
      </c>
      <c r="L3138" s="382">
        <v>13</v>
      </c>
      <c r="M3138" s="382">
        <v>99</v>
      </c>
      <c r="N3138" s="382">
        <v>99</v>
      </c>
      <c r="O3138" s="382">
        <v>99</v>
      </c>
      <c r="P3138" s="382">
        <v>99</v>
      </c>
      <c r="Q3138" s="382"/>
      <c r="R3138" s="382">
        <v>0</v>
      </c>
    </row>
    <row r="3139" spans="1:18" ht="15.6">
      <c r="A3139" s="382">
        <v>18</v>
      </c>
      <c r="B3139" s="382">
        <v>300</v>
      </c>
      <c r="C3139" s="382">
        <v>2024</v>
      </c>
      <c r="D3139" s="382"/>
      <c r="E3139" s="382">
        <v>99</v>
      </c>
      <c r="F3139" s="382"/>
      <c r="G3139" s="382">
        <v>99</v>
      </c>
      <c r="H3139" s="382">
        <v>2</v>
      </c>
      <c r="I3139" s="382">
        <v>99</v>
      </c>
      <c r="J3139" s="382">
        <v>160</v>
      </c>
      <c r="K3139" s="382">
        <v>99</v>
      </c>
      <c r="L3139" s="382">
        <v>13</v>
      </c>
      <c r="M3139" s="382">
        <v>99</v>
      </c>
      <c r="N3139" s="382">
        <v>99</v>
      </c>
      <c r="O3139" s="382">
        <v>99</v>
      </c>
      <c r="P3139" s="382">
        <v>99</v>
      </c>
      <c r="Q3139" s="382"/>
      <c r="R3139" s="382">
        <v>0</v>
      </c>
    </row>
    <row r="3140" spans="1:18" ht="15.6">
      <c r="A3140" s="382">
        <v>18</v>
      </c>
      <c r="B3140" s="382">
        <v>301</v>
      </c>
      <c r="C3140" s="382">
        <v>2024</v>
      </c>
      <c r="D3140" s="382"/>
      <c r="E3140" s="382">
        <v>99</v>
      </c>
      <c r="F3140" s="382"/>
      <c r="G3140" s="382">
        <v>99</v>
      </c>
      <c r="H3140" s="382">
        <v>1</v>
      </c>
      <c r="I3140" s="382">
        <v>99</v>
      </c>
      <c r="J3140" s="382">
        <v>171</v>
      </c>
      <c r="K3140" s="382">
        <v>99</v>
      </c>
      <c r="L3140" s="382">
        <v>13</v>
      </c>
      <c r="M3140" s="382">
        <v>99</v>
      </c>
      <c r="N3140" s="382">
        <v>99</v>
      </c>
      <c r="O3140" s="382">
        <v>99</v>
      </c>
      <c r="P3140" s="382">
        <v>99</v>
      </c>
      <c r="Q3140" s="382"/>
      <c r="R3140" s="382">
        <v>0</v>
      </c>
    </row>
    <row r="3141" spans="1:18" ht="15.6">
      <c r="A3141" s="382">
        <v>18</v>
      </c>
      <c r="B3141" s="382">
        <v>302</v>
      </c>
      <c r="C3141" s="382">
        <v>2024</v>
      </c>
      <c r="D3141" s="382"/>
      <c r="E3141" s="382">
        <v>99</v>
      </c>
      <c r="F3141" s="382"/>
      <c r="G3141" s="382">
        <v>99</v>
      </c>
      <c r="H3141" s="382">
        <v>2</v>
      </c>
      <c r="I3141" s="382">
        <v>99</v>
      </c>
      <c r="J3141" s="382">
        <v>175</v>
      </c>
      <c r="K3141" s="382">
        <v>99</v>
      </c>
      <c r="L3141" s="382">
        <v>13</v>
      </c>
      <c r="M3141" s="382">
        <v>99</v>
      </c>
      <c r="N3141" s="382">
        <v>99</v>
      </c>
      <c r="O3141" s="382">
        <v>99</v>
      </c>
      <c r="P3141" s="382">
        <v>99</v>
      </c>
      <c r="Q3141" s="382"/>
      <c r="R3141" s="382">
        <v>0</v>
      </c>
    </row>
    <row r="3142" spans="1:18" ht="15.6">
      <c r="A3142" s="382">
        <v>18</v>
      </c>
      <c r="B3142" s="382">
        <v>303</v>
      </c>
      <c r="C3142" s="382">
        <v>2024</v>
      </c>
      <c r="D3142" s="382"/>
      <c r="E3142" s="382">
        <v>99</v>
      </c>
      <c r="F3142" s="382"/>
      <c r="G3142" s="382">
        <v>99</v>
      </c>
      <c r="H3142" s="382">
        <v>2</v>
      </c>
      <c r="I3142" s="382">
        <v>99</v>
      </c>
      <c r="J3142" s="382">
        <v>177</v>
      </c>
      <c r="K3142" s="382">
        <v>99</v>
      </c>
      <c r="L3142" s="382">
        <v>13</v>
      </c>
      <c r="M3142" s="382">
        <v>99</v>
      </c>
      <c r="N3142" s="382">
        <v>99</v>
      </c>
      <c r="O3142" s="382">
        <v>99</v>
      </c>
      <c r="P3142" s="382">
        <v>99</v>
      </c>
      <c r="Q3142" s="382"/>
      <c r="R3142" s="382">
        <v>0</v>
      </c>
    </row>
    <row r="3143" spans="1:18" ht="15.6">
      <c r="A3143" s="382">
        <v>18</v>
      </c>
      <c r="B3143" s="382">
        <v>304</v>
      </c>
      <c r="C3143" s="382">
        <v>2024</v>
      </c>
      <c r="D3143" s="382"/>
      <c r="E3143" s="382">
        <v>99</v>
      </c>
      <c r="F3143" s="382"/>
      <c r="G3143" s="382">
        <v>99</v>
      </c>
      <c r="H3143" s="382">
        <v>2</v>
      </c>
      <c r="I3143" s="382">
        <v>99</v>
      </c>
      <c r="J3143" s="382">
        <v>178</v>
      </c>
      <c r="K3143" s="382">
        <v>99</v>
      </c>
      <c r="L3143" s="382">
        <v>13</v>
      </c>
      <c r="M3143" s="382">
        <v>99</v>
      </c>
      <c r="N3143" s="382">
        <v>99</v>
      </c>
      <c r="O3143" s="382">
        <v>99</v>
      </c>
      <c r="P3143" s="382">
        <v>99</v>
      </c>
      <c r="Q3143" s="382"/>
      <c r="R3143" s="382">
        <v>0</v>
      </c>
    </row>
    <row r="3144" spans="1:18" ht="15.6">
      <c r="A3144" s="382">
        <v>18</v>
      </c>
      <c r="B3144" s="382">
        <v>305</v>
      </c>
      <c r="C3144" s="382">
        <v>2024</v>
      </c>
      <c r="D3144" s="382"/>
      <c r="E3144" s="382">
        <v>99</v>
      </c>
      <c r="F3144" s="382"/>
      <c r="G3144" s="382">
        <v>99</v>
      </c>
      <c r="H3144" s="382">
        <v>2</v>
      </c>
      <c r="I3144" s="382">
        <v>99</v>
      </c>
      <c r="J3144" s="382">
        <v>181</v>
      </c>
      <c r="K3144" s="382">
        <v>99</v>
      </c>
      <c r="L3144" s="382">
        <v>13</v>
      </c>
      <c r="M3144" s="382">
        <v>99</v>
      </c>
      <c r="N3144" s="382">
        <v>99</v>
      </c>
      <c r="O3144" s="382">
        <v>99</v>
      </c>
      <c r="P3144" s="382">
        <v>99</v>
      </c>
      <c r="Q3144" s="382"/>
      <c r="R3144" s="382">
        <v>0</v>
      </c>
    </row>
    <row r="3145" spans="1:18" ht="15.6">
      <c r="A3145" s="382">
        <v>18</v>
      </c>
      <c r="B3145" s="382">
        <v>306</v>
      </c>
      <c r="C3145" s="382">
        <v>2024</v>
      </c>
      <c r="D3145" s="382"/>
      <c r="E3145" s="382">
        <v>99</v>
      </c>
      <c r="F3145" s="382"/>
      <c r="G3145" s="382">
        <v>99</v>
      </c>
      <c r="H3145" s="382">
        <v>1</v>
      </c>
      <c r="I3145" s="382">
        <v>99</v>
      </c>
      <c r="J3145" s="382">
        <v>262</v>
      </c>
      <c r="K3145" s="382">
        <v>99</v>
      </c>
      <c r="L3145" s="382">
        <v>13</v>
      </c>
      <c r="M3145" s="382">
        <v>99</v>
      </c>
      <c r="N3145" s="382">
        <v>99</v>
      </c>
      <c r="O3145" s="382">
        <v>99</v>
      </c>
      <c r="P3145" s="382">
        <v>99</v>
      </c>
      <c r="Q3145" s="382"/>
      <c r="R3145" s="382">
        <v>0</v>
      </c>
    </row>
    <row r="3146" spans="1:18" ht="15.6">
      <c r="A3146" s="382">
        <v>18</v>
      </c>
      <c r="B3146" s="382">
        <v>307</v>
      </c>
      <c r="C3146" s="382">
        <v>2024</v>
      </c>
      <c r="D3146" s="382"/>
      <c r="E3146" s="382">
        <v>99</v>
      </c>
      <c r="F3146" s="382"/>
      <c r="G3146" s="382">
        <v>99</v>
      </c>
      <c r="H3146" s="382">
        <v>1</v>
      </c>
      <c r="I3146" s="382">
        <v>99</v>
      </c>
      <c r="J3146" s="382">
        <v>309</v>
      </c>
      <c r="K3146" s="382">
        <v>99</v>
      </c>
      <c r="L3146" s="382">
        <v>13</v>
      </c>
      <c r="M3146" s="382">
        <v>99</v>
      </c>
      <c r="N3146" s="382">
        <v>99</v>
      </c>
      <c r="O3146" s="382">
        <v>99</v>
      </c>
      <c r="P3146" s="382">
        <v>99</v>
      </c>
      <c r="Q3146" s="382"/>
      <c r="R3146" s="382">
        <v>0</v>
      </c>
    </row>
    <row r="3147" spans="1:18" ht="15.6">
      <c r="A3147" s="382">
        <v>18</v>
      </c>
      <c r="B3147" s="382">
        <v>308</v>
      </c>
      <c r="C3147" s="382">
        <v>2024</v>
      </c>
      <c r="D3147" s="382"/>
      <c r="E3147" s="382">
        <v>99</v>
      </c>
      <c r="F3147" s="382"/>
      <c r="G3147" s="382">
        <v>99</v>
      </c>
      <c r="H3147" s="382">
        <v>2</v>
      </c>
      <c r="I3147" s="382">
        <v>99</v>
      </c>
      <c r="J3147" s="382">
        <v>470</v>
      </c>
      <c r="K3147" s="382">
        <v>99</v>
      </c>
      <c r="L3147" s="382">
        <v>13</v>
      </c>
      <c r="M3147" s="382">
        <v>99</v>
      </c>
      <c r="N3147" s="382">
        <v>99</v>
      </c>
      <c r="O3147" s="382">
        <v>99</v>
      </c>
      <c r="P3147" s="382">
        <v>99</v>
      </c>
      <c r="Q3147" s="382"/>
      <c r="R3147" s="382">
        <v>0</v>
      </c>
    </row>
    <row r="3148" spans="1:18" ht="15.6">
      <c r="A3148" s="382">
        <v>18</v>
      </c>
      <c r="B3148" s="382">
        <v>309</v>
      </c>
      <c r="C3148" s="382">
        <v>2024</v>
      </c>
      <c r="D3148" s="382"/>
      <c r="E3148" s="382">
        <v>99</v>
      </c>
      <c r="F3148" s="382"/>
      <c r="G3148" s="382">
        <v>99</v>
      </c>
      <c r="H3148" s="382">
        <v>2</v>
      </c>
      <c r="I3148" s="382">
        <v>99</v>
      </c>
      <c r="J3148" s="382">
        <v>629</v>
      </c>
      <c r="K3148" s="382">
        <v>99</v>
      </c>
      <c r="L3148" s="382">
        <v>13</v>
      </c>
      <c r="M3148" s="382">
        <v>99</v>
      </c>
      <c r="N3148" s="382">
        <v>99</v>
      </c>
      <c r="O3148" s="382">
        <v>99</v>
      </c>
      <c r="P3148" s="382">
        <v>99</v>
      </c>
      <c r="Q3148" s="382"/>
      <c r="R3148" s="382">
        <v>0</v>
      </c>
    </row>
    <row r="3149" spans="1:18" ht="15.6">
      <c r="A3149" s="382">
        <v>18</v>
      </c>
      <c r="B3149" s="382">
        <v>310</v>
      </c>
      <c r="C3149" s="382">
        <v>2024</v>
      </c>
      <c r="D3149" s="382"/>
      <c r="E3149" s="382">
        <v>99</v>
      </c>
      <c r="F3149" s="382"/>
      <c r="G3149" s="382">
        <v>99</v>
      </c>
      <c r="H3149" s="382">
        <v>1</v>
      </c>
      <c r="I3149" s="382">
        <v>99</v>
      </c>
      <c r="J3149" s="382">
        <v>643</v>
      </c>
      <c r="K3149" s="382">
        <v>99</v>
      </c>
      <c r="L3149" s="382">
        <v>13</v>
      </c>
      <c r="M3149" s="382">
        <v>99</v>
      </c>
      <c r="N3149" s="382">
        <v>99</v>
      </c>
      <c r="O3149" s="382">
        <v>99</v>
      </c>
      <c r="P3149" s="382">
        <v>99</v>
      </c>
      <c r="Q3149" s="382"/>
      <c r="R3149" s="382">
        <v>0</v>
      </c>
    </row>
    <row r="3150" spans="1:18" ht="15.6">
      <c r="A3150" s="382">
        <v>18</v>
      </c>
      <c r="B3150" s="382">
        <v>311</v>
      </c>
      <c r="C3150" s="382">
        <v>2024</v>
      </c>
      <c r="D3150" s="382"/>
      <c r="E3150" s="382">
        <v>99</v>
      </c>
      <c r="F3150" s="382"/>
      <c r="G3150" s="382">
        <v>99</v>
      </c>
      <c r="H3150" s="382">
        <v>2</v>
      </c>
      <c r="I3150" s="382">
        <v>99</v>
      </c>
      <c r="J3150" s="382">
        <v>704</v>
      </c>
      <c r="K3150" s="382">
        <v>99</v>
      </c>
      <c r="L3150" s="382">
        <v>13</v>
      </c>
      <c r="M3150" s="382">
        <v>99</v>
      </c>
      <c r="N3150" s="382">
        <v>99</v>
      </c>
      <c r="O3150" s="382">
        <v>99</v>
      </c>
      <c r="P3150" s="382">
        <v>99</v>
      </c>
      <c r="Q3150" s="382"/>
      <c r="R3150" s="382">
        <v>0</v>
      </c>
    </row>
    <row r="3151" spans="1:18" ht="15.6">
      <c r="A3151" s="382">
        <v>18</v>
      </c>
      <c r="B3151" s="382">
        <v>312</v>
      </c>
      <c r="C3151" s="382">
        <v>2024</v>
      </c>
      <c r="D3151" s="382"/>
      <c r="E3151" s="382">
        <v>99</v>
      </c>
      <c r="F3151" s="382"/>
      <c r="G3151" s="382">
        <v>99</v>
      </c>
      <c r="H3151" s="382">
        <v>1</v>
      </c>
      <c r="I3151" s="382">
        <v>99</v>
      </c>
      <c r="J3151" s="382">
        <v>802</v>
      </c>
      <c r="K3151" s="382">
        <v>99</v>
      </c>
      <c r="L3151" s="382">
        <v>13</v>
      </c>
      <c r="M3151" s="382">
        <v>99</v>
      </c>
      <c r="N3151" s="382">
        <v>99</v>
      </c>
      <c r="O3151" s="382">
        <v>99</v>
      </c>
      <c r="P3151" s="382">
        <v>99</v>
      </c>
      <c r="Q3151" s="382"/>
      <c r="R3151" s="382">
        <v>0</v>
      </c>
    </row>
    <row r="3152" spans="1:18" ht="15.6">
      <c r="A3152" s="382">
        <v>18</v>
      </c>
      <c r="B3152" s="382">
        <v>313</v>
      </c>
      <c r="C3152" s="382">
        <v>2024</v>
      </c>
      <c r="D3152" s="382"/>
      <c r="E3152" s="382">
        <v>99</v>
      </c>
      <c r="F3152" s="382"/>
      <c r="G3152" s="382">
        <v>99</v>
      </c>
      <c r="H3152" s="382">
        <v>1</v>
      </c>
      <c r="I3152" s="382">
        <v>99</v>
      </c>
      <c r="J3152" s="382">
        <v>103</v>
      </c>
      <c r="K3152" s="382">
        <v>99</v>
      </c>
      <c r="L3152" s="382">
        <v>14</v>
      </c>
      <c r="M3152" s="382">
        <v>99</v>
      </c>
      <c r="N3152" s="382">
        <v>99</v>
      </c>
      <c r="O3152" s="382">
        <v>99</v>
      </c>
      <c r="P3152" s="382">
        <v>99</v>
      </c>
      <c r="Q3152" s="382"/>
      <c r="R3152" s="382">
        <v>0</v>
      </c>
    </row>
    <row r="3153" spans="1:18" ht="15.6">
      <c r="A3153" s="382">
        <v>18</v>
      </c>
      <c r="B3153" s="382">
        <v>314</v>
      </c>
      <c r="C3153" s="382">
        <v>2024</v>
      </c>
      <c r="D3153" s="382"/>
      <c r="E3153" s="382">
        <v>99</v>
      </c>
      <c r="F3153" s="382"/>
      <c r="G3153" s="382">
        <v>99</v>
      </c>
      <c r="H3153" s="382">
        <v>2</v>
      </c>
      <c r="I3153" s="382">
        <v>99</v>
      </c>
      <c r="J3153" s="382">
        <v>106</v>
      </c>
      <c r="K3153" s="382">
        <v>99</v>
      </c>
      <c r="L3153" s="382">
        <v>14</v>
      </c>
      <c r="M3153" s="382">
        <v>99</v>
      </c>
      <c r="N3153" s="382">
        <v>99</v>
      </c>
      <c r="O3153" s="382">
        <v>99</v>
      </c>
      <c r="P3153" s="382">
        <v>99</v>
      </c>
      <c r="Q3153" s="382"/>
      <c r="R3153" s="382">
        <v>0</v>
      </c>
    </row>
    <row r="3154" spans="1:18" ht="15.6">
      <c r="A3154" s="382">
        <v>18</v>
      </c>
      <c r="B3154" s="382">
        <v>315</v>
      </c>
      <c r="C3154" s="382">
        <v>2024</v>
      </c>
      <c r="D3154" s="382"/>
      <c r="E3154" s="382">
        <v>99</v>
      </c>
      <c r="F3154" s="382"/>
      <c r="G3154" s="382">
        <v>99</v>
      </c>
      <c r="H3154" s="382">
        <v>1</v>
      </c>
      <c r="I3154" s="382">
        <v>99</v>
      </c>
      <c r="J3154" s="382">
        <v>110</v>
      </c>
      <c r="K3154" s="382">
        <v>99</v>
      </c>
      <c r="L3154" s="382">
        <v>14</v>
      </c>
      <c r="M3154" s="382">
        <v>99</v>
      </c>
      <c r="N3154" s="382">
        <v>99</v>
      </c>
      <c r="O3154" s="382">
        <v>99</v>
      </c>
      <c r="P3154" s="382">
        <v>99</v>
      </c>
      <c r="Q3154" s="382"/>
      <c r="R3154" s="382">
        <v>0</v>
      </c>
    </row>
    <row r="3155" spans="1:18" ht="15.6">
      <c r="A3155" s="382">
        <v>18</v>
      </c>
      <c r="B3155" s="382">
        <v>316</v>
      </c>
      <c r="C3155" s="382">
        <v>2024</v>
      </c>
      <c r="D3155" s="382"/>
      <c r="E3155" s="382">
        <v>99</v>
      </c>
      <c r="F3155" s="382"/>
      <c r="G3155" s="382">
        <v>99</v>
      </c>
      <c r="H3155" s="382">
        <v>1</v>
      </c>
      <c r="I3155" s="382">
        <v>99</v>
      </c>
      <c r="J3155" s="382">
        <v>111</v>
      </c>
      <c r="K3155" s="382">
        <v>99</v>
      </c>
      <c r="L3155" s="382">
        <v>14</v>
      </c>
      <c r="M3155" s="382">
        <v>99</v>
      </c>
      <c r="N3155" s="382">
        <v>99</v>
      </c>
      <c r="O3155" s="382">
        <v>99</v>
      </c>
      <c r="P3155" s="382">
        <v>99</v>
      </c>
      <c r="Q3155" s="382"/>
      <c r="R3155" s="382">
        <v>0</v>
      </c>
    </row>
    <row r="3156" spans="1:18" ht="15.6">
      <c r="A3156" s="382">
        <v>18</v>
      </c>
      <c r="B3156" s="382">
        <v>317</v>
      </c>
      <c r="C3156" s="382">
        <v>2024</v>
      </c>
      <c r="D3156" s="382"/>
      <c r="E3156" s="382">
        <v>99</v>
      </c>
      <c r="F3156" s="382"/>
      <c r="G3156" s="382">
        <v>99</v>
      </c>
      <c r="H3156" s="382">
        <v>1</v>
      </c>
      <c r="I3156" s="382">
        <v>99</v>
      </c>
      <c r="J3156" s="382">
        <v>116</v>
      </c>
      <c r="K3156" s="382">
        <v>99</v>
      </c>
      <c r="L3156" s="382">
        <v>14</v>
      </c>
      <c r="M3156" s="382">
        <v>99</v>
      </c>
      <c r="N3156" s="382">
        <v>99</v>
      </c>
      <c r="O3156" s="382">
        <v>99</v>
      </c>
      <c r="P3156" s="382">
        <v>99</v>
      </c>
      <c r="Q3156" s="382"/>
      <c r="R3156" s="382">
        <v>0</v>
      </c>
    </row>
    <row r="3157" spans="1:18" ht="15.6">
      <c r="A3157" s="382">
        <v>18</v>
      </c>
      <c r="B3157" s="382">
        <v>318</v>
      </c>
      <c r="C3157" s="382">
        <v>2024</v>
      </c>
      <c r="D3157" s="382"/>
      <c r="E3157" s="382">
        <v>99</v>
      </c>
      <c r="F3157" s="382"/>
      <c r="G3157" s="382">
        <v>99</v>
      </c>
      <c r="H3157" s="382">
        <v>2</v>
      </c>
      <c r="I3157" s="382">
        <v>99</v>
      </c>
      <c r="J3157" s="382">
        <v>117</v>
      </c>
      <c r="K3157" s="382">
        <v>99</v>
      </c>
      <c r="L3157" s="382">
        <v>14</v>
      </c>
      <c r="M3157" s="382">
        <v>99</v>
      </c>
      <c r="N3157" s="382">
        <v>99</v>
      </c>
      <c r="O3157" s="382">
        <v>99</v>
      </c>
      <c r="P3157" s="382">
        <v>99</v>
      </c>
      <c r="Q3157" s="382"/>
      <c r="R3157" s="382">
        <v>0</v>
      </c>
    </row>
    <row r="3158" spans="1:18" ht="15.6">
      <c r="A3158" s="382">
        <v>18</v>
      </c>
      <c r="B3158" s="382">
        <v>319</v>
      </c>
      <c r="C3158" s="382">
        <v>2024</v>
      </c>
      <c r="D3158" s="382"/>
      <c r="E3158" s="382">
        <v>99</v>
      </c>
      <c r="F3158" s="382"/>
      <c r="G3158" s="382">
        <v>99</v>
      </c>
      <c r="H3158" s="382">
        <v>1</v>
      </c>
      <c r="I3158" s="382">
        <v>99</v>
      </c>
      <c r="J3158" s="382">
        <v>134</v>
      </c>
      <c r="K3158" s="382">
        <v>99</v>
      </c>
      <c r="L3158" s="382">
        <v>14</v>
      </c>
      <c r="M3158" s="382">
        <v>99</v>
      </c>
      <c r="N3158" s="382">
        <v>99</v>
      </c>
      <c r="O3158" s="382">
        <v>99</v>
      </c>
      <c r="P3158" s="382">
        <v>99</v>
      </c>
      <c r="Q3158" s="382"/>
      <c r="R3158" s="382">
        <v>0</v>
      </c>
    </row>
    <row r="3159" spans="1:18" ht="15.6">
      <c r="A3159" s="382">
        <v>18</v>
      </c>
      <c r="B3159" s="382">
        <v>320</v>
      </c>
      <c r="C3159" s="382">
        <v>2024</v>
      </c>
      <c r="D3159" s="382"/>
      <c r="E3159" s="382">
        <v>99</v>
      </c>
      <c r="F3159" s="382"/>
      <c r="G3159" s="382">
        <v>99</v>
      </c>
      <c r="H3159" s="382">
        <v>2</v>
      </c>
      <c r="I3159" s="382">
        <v>99</v>
      </c>
      <c r="J3159" s="382">
        <v>141</v>
      </c>
      <c r="K3159" s="382">
        <v>99</v>
      </c>
      <c r="L3159" s="382">
        <v>14</v>
      </c>
      <c r="M3159" s="382">
        <v>99</v>
      </c>
      <c r="N3159" s="382">
        <v>99</v>
      </c>
      <c r="O3159" s="382">
        <v>99</v>
      </c>
      <c r="P3159" s="382">
        <v>99</v>
      </c>
      <c r="Q3159" s="382"/>
      <c r="R3159" s="382">
        <v>0</v>
      </c>
    </row>
    <row r="3160" spans="1:18" ht="15.6">
      <c r="A3160" s="382">
        <v>18</v>
      </c>
      <c r="B3160" s="382">
        <v>321</v>
      </c>
      <c r="C3160" s="382">
        <v>2024</v>
      </c>
      <c r="D3160" s="382"/>
      <c r="E3160" s="382">
        <v>99</v>
      </c>
      <c r="F3160" s="382"/>
      <c r="G3160" s="382">
        <v>99</v>
      </c>
      <c r="H3160" s="382">
        <v>2</v>
      </c>
      <c r="I3160" s="382">
        <v>99</v>
      </c>
      <c r="J3160" s="382">
        <v>143</v>
      </c>
      <c r="K3160" s="382">
        <v>99</v>
      </c>
      <c r="L3160" s="382">
        <v>14</v>
      </c>
      <c r="M3160" s="382">
        <v>99</v>
      </c>
      <c r="N3160" s="382">
        <v>99</v>
      </c>
      <c r="O3160" s="382">
        <v>99</v>
      </c>
      <c r="P3160" s="382">
        <v>99</v>
      </c>
      <c r="Q3160" s="382"/>
      <c r="R3160" s="382">
        <v>0</v>
      </c>
    </row>
    <row r="3161" spans="1:18" ht="15.6">
      <c r="A3161" s="382">
        <v>18</v>
      </c>
      <c r="B3161" s="382">
        <v>322</v>
      </c>
      <c r="C3161" s="382">
        <v>2024</v>
      </c>
      <c r="D3161" s="382"/>
      <c r="E3161" s="382">
        <v>99</v>
      </c>
      <c r="F3161" s="382"/>
      <c r="G3161" s="382">
        <v>99</v>
      </c>
      <c r="H3161" s="382">
        <v>2</v>
      </c>
      <c r="I3161" s="382">
        <v>99</v>
      </c>
      <c r="J3161" s="382">
        <v>147</v>
      </c>
      <c r="K3161" s="382">
        <v>99</v>
      </c>
      <c r="L3161" s="382">
        <v>14</v>
      </c>
      <c r="M3161" s="382">
        <v>99</v>
      </c>
      <c r="N3161" s="382">
        <v>99</v>
      </c>
      <c r="O3161" s="382">
        <v>99</v>
      </c>
      <c r="P3161" s="382">
        <v>99</v>
      </c>
      <c r="Q3161" s="382"/>
      <c r="R3161" s="382">
        <v>0</v>
      </c>
    </row>
    <row r="3162" spans="1:18" ht="15.6">
      <c r="A3162" s="382">
        <v>18</v>
      </c>
      <c r="B3162" s="382">
        <v>323</v>
      </c>
      <c r="C3162" s="382">
        <v>2024</v>
      </c>
      <c r="D3162" s="382"/>
      <c r="E3162" s="382">
        <v>99</v>
      </c>
      <c r="F3162" s="382"/>
      <c r="G3162" s="382">
        <v>99</v>
      </c>
      <c r="H3162" s="382">
        <v>1</v>
      </c>
      <c r="I3162" s="382">
        <v>99</v>
      </c>
      <c r="J3162" s="382">
        <v>155</v>
      </c>
      <c r="K3162" s="382">
        <v>99</v>
      </c>
      <c r="L3162" s="382">
        <v>14</v>
      </c>
      <c r="M3162" s="382">
        <v>99</v>
      </c>
      <c r="N3162" s="382">
        <v>99</v>
      </c>
      <c r="O3162" s="382">
        <v>99</v>
      </c>
      <c r="P3162" s="382">
        <v>99</v>
      </c>
      <c r="Q3162" s="382"/>
      <c r="R3162" s="382">
        <v>0</v>
      </c>
    </row>
    <row r="3163" spans="1:18" ht="15.6">
      <c r="A3163" s="382">
        <v>18</v>
      </c>
      <c r="B3163" s="382">
        <v>324</v>
      </c>
      <c r="C3163" s="382">
        <v>2024</v>
      </c>
      <c r="D3163" s="382"/>
      <c r="E3163" s="382">
        <v>99</v>
      </c>
      <c r="F3163" s="382"/>
      <c r="G3163" s="382">
        <v>99</v>
      </c>
      <c r="H3163" s="382">
        <v>2</v>
      </c>
      <c r="I3163" s="382">
        <v>99</v>
      </c>
      <c r="J3163" s="382">
        <v>160</v>
      </c>
      <c r="K3163" s="382">
        <v>99</v>
      </c>
      <c r="L3163" s="382">
        <v>14</v>
      </c>
      <c r="M3163" s="382">
        <v>99</v>
      </c>
      <c r="N3163" s="382">
        <v>99</v>
      </c>
      <c r="O3163" s="382">
        <v>99</v>
      </c>
      <c r="P3163" s="382">
        <v>99</v>
      </c>
      <c r="Q3163" s="382"/>
      <c r="R3163" s="382">
        <v>0</v>
      </c>
    </row>
    <row r="3164" spans="1:18" ht="15.6">
      <c r="A3164" s="382">
        <v>18</v>
      </c>
      <c r="B3164" s="382">
        <v>325</v>
      </c>
      <c r="C3164" s="382">
        <v>2024</v>
      </c>
      <c r="D3164" s="382"/>
      <c r="E3164" s="382">
        <v>99</v>
      </c>
      <c r="F3164" s="382"/>
      <c r="G3164" s="382">
        <v>99</v>
      </c>
      <c r="H3164" s="382">
        <v>1</v>
      </c>
      <c r="I3164" s="382">
        <v>99</v>
      </c>
      <c r="J3164" s="382">
        <v>171</v>
      </c>
      <c r="K3164" s="382">
        <v>99</v>
      </c>
      <c r="L3164" s="382">
        <v>14</v>
      </c>
      <c r="M3164" s="382">
        <v>99</v>
      </c>
      <c r="N3164" s="382">
        <v>99</v>
      </c>
      <c r="O3164" s="382">
        <v>99</v>
      </c>
      <c r="P3164" s="382">
        <v>99</v>
      </c>
      <c r="Q3164" s="382"/>
      <c r="R3164" s="382">
        <v>0</v>
      </c>
    </row>
    <row r="3165" spans="1:18" ht="15.6">
      <c r="A3165" s="382">
        <v>18</v>
      </c>
      <c r="B3165" s="382">
        <v>326</v>
      </c>
      <c r="C3165" s="382">
        <v>2024</v>
      </c>
      <c r="D3165" s="382"/>
      <c r="E3165" s="382">
        <v>99</v>
      </c>
      <c r="F3165" s="382"/>
      <c r="G3165" s="382">
        <v>99</v>
      </c>
      <c r="H3165" s="382">
        <v>2</v>
      </c>
      <c r="I3165" s="382">
        <v>99</v>
      </c>
      <c r="J3165" s="382">
        <v>175</v>
      </c>
      <c r="K3165" s="382">
        <v>99</v>
      </c>
      <c r="L3165" s="382">
        <v>14</v>
      </c>
      <c r="M3165" s="382">
        <v>99</v>
      </c>
      <c r="N3165" s="382">
        <v>99</v>
      </c>
      <c r="O3165" s="382">
        <v>99</v>
      </c>
      <c r="P3165" s="382">
        <v>99</v>
      </c>
      <c r="Q3165" s="382"/>
      <c r="R3165" s="382">
        <v>0</v>
      </c>
    </row>
    <row r="3166" spans="1:18" ht="15.6">
      <c r="A3166" s="382">
        <v>18</v>
      </c>
      <c r="B3166" s="382">
        <v>327</v>
      </c>
      <c r="C3166" s="382">
        <v>2024</v>
      </c>
      <c r="D3166" s="382"/>
      <c r="E3166" s="382">
        <v>99</v>
      </c>
      <c r="F3166" s="382"/>
      <c r="G3166" s="382">
        <v>99</v>
      </c>
      <c r="H3166" s="382">
        <v>2</v>
      </c>
      <c r="I3166" s="382">
        <v>99</v>
      </c>
      <c r="J3166" s="382">
        <v>177</v>
      </c>
      <c r="K3166" s="382">
        <v>99</v>
      </c>
      <c r="L3166" s="382">
        <v>14</v>
      </c>
      <c r="M3166" s="382">
        <v>99</v>
      </c>
      <c r="N3166" s="382">
        <v>99</v>
      </c>
      <c r="O3166" s="382">
        <v>99</v>
      </c>
      <c r="P3166" s="382">
        <v>99</v>
      </c>
      <c r="Q3166" s="382"/>
      <c r="R3166" s="382">
        <v>0</v>
      </c>
    </row>
    <row r="3167" spans="1:18" ht="15.6">
      <c r="A3167" s="382">
        <v>18</v>
      </c>
      <c r="B3167" s="382">
        <v>328</v>
      </c>
      <c r="C3167" s="382">
        <v>2024</v>
      </c>
      <c r="D3167" s="382"/>
      <c r="E3167" s="382">
        <v>99</v>
      </c>
      <c r="F3167" s="382"/>
      <c r="G3167" s="382">
        <v>99</v>
      </c>
      <c r="H3167" s="382">
        <v>2</v>
      </c>
      <c r="I3167" s="382">
        <v>99</v>
      </c>
      <c r="J3167" s="382">
        <v>178</v>
      </c>
      <c r="K3167" s="382">
        <v>99</v>
      </c>
      <c r="L3167" s="382">
        <v>14</v>
      </c>
      <c r="M3167" s="382">
        <v>99</v>
      </c>
      <c r="N3167" s="382">
        <v>99</v>
      </c>
      <c r="O3167" s="382">
        <v>99</v>
      </c>
      <c r="P3167" s="382">
        <v>99</v>
      </c>
      <c r="Q3167" s="382"/>
      <c r="R3167" s="382">
        <v>0</v>
      </c>
    </row>
    <row r="3168" spans="1:18" ht="15.6">
      <c r="A3168" s="382">
        <v>18</v>
      </c>
      <c r="B3168" s="382">
        <v>329</v>
      </c>
      <c r="C3168" s="382">
        <v>2024</v>
      </c>
      <c r="D3168" s="382"/>
      <c r="E3168" s="382">
        <v>99</v>
      </c>
      <c r="F3168" s="382"/>
      <c r="G3168" s="382">
        <v>99</v>
      </c>
      <c r="H3168" s="382">
        <v>2</v>
      </c>
      <c r="I3168" s="382">
        <v>99</v>
      </c>
      <c r="J3168" s="382">
        <v>181</v>
      </c>
      <c r="K3168" s="382">
        <v>99</v>
      </c>
      <c r="L3168" s="382">
        <v>14</v>
      </c>
      <c r="M3168" s="382">
        <v>99</v>
      </c>
      <c r="N3168" s="382">
        <v>99</v>
      </c>
      <c r="O3168" s="382">
        <v>99</v>
      </c>
      <c r="P3168" s="382">
        <v>99</v>
      </c>
      <c r="Q3168" s="382"/>
      <c r="R3168" s="382">
        <v>0</v>
      </c>
    </row>
    <row r="3169" spans="1:18" ht="15.6">
      <c r="A3169" s="382">
        <v>18</v>
      </c>
      <c r="B3169" s="382">
        <v>330</v>
      </c>
      <c r="C3169" s="382">
        <v>2024</v>
      </c>
      <c r="D3169" s="382"/>
      <c r="E3169" s="382">
        <v>99</v>
      </c>
      <c r="F3169" s="382"/>
      <c r="G3169" s="382">
        <v>99</v>
      </c>
      <c r="H3169" s="382">
        <v>1</v>
      </c>
      <c r="I3169" s="382">
        <v>99</v>
      </c>
      <c r="J3169" s="382">
        <v>262</v>
      </c>
      <c r="K3169" s="382">
        <v>99</v>
      </c>
      <c r="L3169" s="382">
        <v>14</v>
      </c>
      <c r="M3169" s="382">
        <v>99</v>
      </c>
      <c r="N3169" s="382">
        <v>99</v>
      </c>
      <c r="O3169" s="382">
        <v>99</v>
      </c>
      <c r="P3169" s="382">
        <v>99</v>
      </c>
      <c r="Q3169" s="382"/>
      <c r="R3169" s="382">
        <v>0</v>
      </c>
    </row>
    <row r="3170" spans="1:18" ht="15.6">
      <c r="A3170" s="382">
        <v>18</v>
      </c>
      <c r="B3170" s="382">
        <v>331</v>
      </c>
      <c r="C3170" s="382">
        <v>2024</v>
      </c>
      <c r="D3170" s="382"/>
      <c r="E3170" s="382">
        <v>99</v>
      </c>
      <c r="F3170" s="382"/>
      <c r="G3170" s="382">
        <v>99</v>
      </c>
      <c r="H3170" s="382">
        <v>1</v>
      </c>
      <c r="I3170" s="382">
        <v>99</v>
      </c>
      <c r="J3170" s="382">
        <v>309</v>
      </c>
      <c r="K3170" s="382">
        <v>99</v>
      </c>
      <c r="L3170" s="382">
        <v>14</v>
      </c>
      <c r="M3170" s="382">
        <v>99</v>
      </c>
      <c r="N3170" s="382">
        <v>99</v>
      </c>
      <c r="O3170" s="382">
        <v>99</v>
      </c>
      <c r="P3170" s="382">
        <v>99</v>
      </c>
      <c r="Q3170" s="382"/>
      <c r="R3170" s="382">
        <v>0</v>
      </c>
    </row>
    <row r="3171" spans="1:18" ht="15.6">
      <c r="A3171" s="382">
        <v>18</v>
      </c>
      <c r="B3171" s="382">
        <v>332</v>
      </c>
      <c r="C3171" s="382">
        <v>2024</v>
      </c>
      <c r="D3171" s="382"/>
      <c r="E3171" s="382">
        <v>99</v>
      </c>
      <c r="F3171" s="382"/>
      <c r="G3171" s="382">
        <v>99</v>
      </c>
      <c r="H3171" s="382">
        <v>2</v>
      </c>
      <c r="I3171" s="382">
        <v>99</v>
      </c>
      <c r="J3171" s="382">
        <v>470</v>
      </c>
      <c r="K3171" s="382">
        <v>99</v>
      </c>
      <c r="L3171" s="382">
        <v>14</v>
      </c>
      <c r="M3171" s="382">
        <v>99</v>
      </c>
      <c r="N3171" s="382">
        <v>99</v>
      </c>
      <c r="O3171" s="382">
        <v>99</v>
      </c>
      <c r="P3171" s="382">
        <v>99</v>
      </c>
      <c r="Q3171" s="382"/>
      <c r="R3171" s="382">
        <v>0</v>
      </c>
    </row>
    <row r="3172" spans="1:18" ht="15.6">
      <c r="A3172" s="382">
        <v>18</v>
      </c>
      <c r="B3172" s="382">
        <v>333</v>
      </c>
      <c r="C3172" s="382">
        <v>2024</v>
      </c>
      <c r="D3172" s="382"/>
      <c r="E3172" s="382">
        <v>99</v>
      </c>
      <c r="F3172" s="382"/>
      <c r="G3172" s="382">
        <v>99</v>
      </c>
      <c r="H3172" s="382">
        <v>2</v>
      </c>
      <c r="I3172" s="382">
        <v>99</v>
      </c>
      <c r="J3172" s="382">
        <v>629</v>
      </c>
      <c r="K3172" s="382">
        <v>99</v>
      </c>
      <c r="L3172" s="382">
        <v>14</v>
      </c>
      <c r="M3172" s="382">
        <v>99</v>
      </c>
      <c r="N3172" s="382">
        <v>99</v>
      </c>
      <c r="O3172" s="382">
        <v>99</v>
      </c>
      <c r="P3172" s="382">
        <v>99</v>
      </c>
      <c r="Q3172" s="382"/>
      <c r="R3172" s="382">
        <v>0</v>
      </c>
    </row>
    <row r="3173" spans="1:18" ht="15.6">
      <c r="A3173" s="382">
        <v>18</v>
      </c>
      <c r="B3173" s="382">
        <v>334</v>
      </c>
      <c r="C3173" s="382">
        <v>2024</v>
      </c>
      <c r="D3173" s="382"/>
      <c r="E3173" s="382">
        <v>99</v>
      </c>
      <c r="F3173" s="382"/>
      <c r="G3173" s="382">
        <v>99</v>
      </c>
      <c r="H3173" s="382">
        <v>1</v>
      </c>
      <c r="I3173" s="382">
        <v>99</v>
      </c>
      <c r="J3173" s="382">
        <v>643</v>
      </c>
      <c r="K3173" s="382">
        <v>99</v>
      </c>
      <c r="L3173" s="382">
        <v>14</v>
      </c>
      <c r="M3173" s="382">
        <v>99</v>
      </c>
      <c r="N3173" s="382">
        <v>99</v>
      </c>
      <c r="O3173" s="382">
        <v>99</v>
      </c>
      <c r="P3173" s="382">
        <v>99</v>
      </c>
      <c r="Q3173" s="382"/>
      <c r="R3173" s="382">
        <v>0</v>
      </c>
    </row>
    <row r="3174" spans="1:18" ht="15.6">
      <c r="A3174" s="382">
        <v>18</v>
      </c>
      <c r="B3174" s="382">
        <v>335</v>
      </c>
      <c r="C3174" s="382">
        <v>2024</v>
      </c>
      <c r="D3174" s="382"/>
      <c r="E3174" s="382">
        <v>99</v>
      </c>
      <c r="F3174" s="382"/>
      <c r="G3174" s="382">
        <v>99</v>
      </c>
      <c r="H3174" s="382">
        <v>2</v>
      </c>
      <c r="I3174" s="382">
        <v>99</v>
      </c>
      <c r="J3174" s="382">
        <v>704</v>
      </c>
      <c r="K3174" s="382">
        <v>99</v>
      </c>
      <c r="L3174" s="382">
        <v>14</v>
      </c>
      <c r="M3174" s="382">
        <v>99</v>
      </c>
      <c r="N3174" s="382">
        <v>99</v>
      </c>
      <c r="O3174" s="382">
        <v>99</v>
      </c>
      <c r="P3174" s="382">
        <v>99</v>
      </c>
      <c r="Q3174" s="382"/>
      <c r="R3174" s="382">
        <v>0</v>
      </c>
    </row>
    <row r="3175" spans="1:18" ht="15.6">
      <c r="A3175" s="382">
        <v>18</v>
      </c>
      <c r="B3175" s="382">
        <v>336</v>
      </c>
      <c r="C3175" s="382">
        <v>2024</v>
      </c>
      <c r="D3175" s="382"/>
      <c r="E3175" s="382">
        <v>99</v>
      </c>
      <c r="F3175" s="382"/>
      <c r="G3175" s="382">
        <v>99</v>
      </c>
      <c r="H3175" s="382">
        <v>1</v>
      </c>
      <c r="I3175" s="382">
        <v>99</v>
      </c>
      <c r="J3175" s="382">
        <v>802</v>
      </c>
      <c r="K3175" s="382">
        <v>99</v>
      </c>
      <c r="L3175" s="382">
        <v>14</v>
      </c>
      <c r="M3175" s="382">
        <v>99</v>
      </c>
      <c r="N3175" s="382">
        <v>99</v>
      </c>
      <c r="O3175" s="382">
        <v>99</v>
      </c>
      <c r="P3175" s="382">
        <v>99</v>
      </c>
      <c r="Q3175" s="382"/>
      <c r="R3175" s="382">
        <v>0</v>
      </c>
    </row>
    <row r="3176" spans="1:18" ht="15.6">
      <c r="A3176" s="382">
        <v>18</v>
      </c>
      <c r="B3176" s="382">
        <v>337</v>
      </c>
      <c r="C3176" s="382">
        <v>2024</v>
      </c>
      <c r="D3176" s="382"/>
      <c r="E3176" s="382">
        <v>99</v>
      </c>
      <c r="F3176" s="382"/>
      <c r="G3176" s="382">
        <v>99</v>
      </c>
      <c r="H3176" s="382">
        <v>1</v>
      </c>
      <c r="I3176" s="382">
        <v>99</v>
      </c>
      <c r="J3176" s="382">
        <v>103</v>
      </c>
      <c r="K3176" s="382">
        <v>99</v>
      </c>
      <c r="L3176" s="382">
        <v>15</v>
      </c>
      <c r="M3176" s="382">
        <v>99</v>
      </c>
      <c r="N3176" s="382">
        <v>99</v>
      </c>
      <c r="O3176" s="382">
        <v>99</v>
      </c>
      <c r="P3176" s="382">
        <v>99</v>
      </c>
      <c r="Q3176" s="382"/>
      <c r="R3176" s="382">
        <v>0</v>
      </c>
    </row>
    <row r="3177" spans="1:18" ht="15.6">
      <c r="A3177" s="382">
        <v>18</v>
      </c>
      <c r="B3177" s="382">
        <v>338</v>
      </c>
      <c r="C3177" s="382">
        <v>2024</v>
      </c>
      <c r="D3177" s="382"/>
      <c r="E3177" s="382">
        <v>99</v>
      </c>
      <c r="F3177" s="382"/>
      <c r="G3177" s="382">
        <v>99</v>
      </c>
      <c r="H3177" s="382">
        <v>2</v>
      </c>
      <c r="I3177" s="382">
        <v>99</v>
      </c>
      <c r="J3177" s="382">
        <v>106</v>
      </c>
      <c r="K3177" s="382">
        <v>99</v>
      </c>
      <c r="L3177" s="382">
        <v>15</v>
      </c>
      <c r="M3177" s="382">
        <v>99</v>
      </c>
      <c r="N3177" s="382">
        <v>99</v>
      </c>
      <c r="O3177" s="382">
        <v>99</v>
      </c>
      <c r="P3177" s="382">
        <v>99</v>
      </c>
      <c r="Q3177" s="382"/>
      <c r="R3177" s="382">
        <v>0</v>
      </c>
    </row>
    <row r="3178" spans="1:18" ht="15.6">
      <c r="A3178" s="382">
        <v>18</v>
      </c>
      <c r="B3178" s="382">
        <v>339</v>
      </c>
      <c r="C3178" s="382">
        <v>2024</v>
      </c>
      <c r="D3178" s="382"/>
      <c r="E3178" s="382">
        <v>99</v>
      </c>
      <c r="F3178" s="382"/>
      <c r="G3178" s="382">
        <v>99</v>
      </c>
      <c r="H3178" s="382">
        <v>1</v>
      </c>
      <c r="I3178" s="382">
        <v>99</v>
      </c>
      <c r="J3178" s="382">
        <v>110</v>
      </c>
      <c r="K3178" s="382">
        <v>99</v>
      </c>
      <c r="L3178" s="382">
        <v>15</v>
      </c>
      <c r="M3178" s="382">
        <v>99</v>
      </c>
      <c r="N3178" s="382">
        <v>99</v>
      </c>
      <c r="O3178" s="382">
        <v>99</v>
      </c>
      <c r="P3178" s="382">
        <v>99</v>
      </c>
      <c r="Q3178" s="382"/>
      <c r="R3178" s="382">
        <v>0</v>
      </c>
    </row>
    <row r="3179" spans="1:18" ht="15.6">
      <c r="A3179" s="382">
        <v>18</v>
      </c>
      <c r="B3179" s="382">
        <v>340</v>
      </c>
      <c r="C3179" s="382">
        <v>2024</v>
      </c>
      <c r="D3179" s="382"/>
      <c r="E3179" s="382">
        <v>99</v>
      </c>
      <c r="F3179" s="382"/>
      <c r="G3179" s="382">
        <v>99</v>
      </c>
      <c r="H3179" s="382">
        <v>1</v>
      </c>
      <c r="I3179" s="382">
        <v>99</v>
      </c>
      <c r="J3179" s="382">
        <v>111</v>
      </c>
      <c r="K3179" s="382">
        <v>99</v>
      </c>
      <c r="L3179" s="382">
        <v>15</v>
      </c>
      <c r="M3179" s="382">
        <v>99</v>
      </c>
      <c r="N3179" s="382">
        <v>99</v>
      </c>
      <c r="O3179" s="382">
        <v>99</v>
      </c>
      <c r="P3179" s="382">
        <v>99</v>
      </c>
      <c r="Q3179" s="382"/>
      <c r="R3179" s="382">
        <v>0</v>
      </c>
    </row>
    <row r="3180" spans="1:18" ht="15.6">
      <c r="A3180" s="382">
        <v>18</v>
      </c>
      <c r="B3180" s="382">
        <v>341</v>
      </c>
      <c r="C3180" s="382">
        <v>2024</v>
      </c>
      <c r="D3180" s="382"/>
      <c r="E3180" s="382">
        <v>99</v>
      </c>
      <c r="F3180" s="382"/>
      <c r="G3180" s="382">
        <v>99</v>
      </c>
      <c r="H3180" s="382">
        <v>1</v>
      </c>
      <c r="I3180" s="382">
        <v>99</v>
      </c>
      <c r="J3180" s="382">
        <v>116</v>
      </c>
      <c r="K3180" s="382">
        <v>99</v>
      </c>
      <c r="L3180" s="382">
        <v>15</v>
      </c>
      <c r="M3180" s="382">
        <v>99</v>
      </c>
      <c r="N3180" s="382">
        <v>99</v>
      </c>
      <c r="O3180" s="382">
        <v>99</v>
      </c>
      <c r="P3180" s="382">
        <v>99</v>
      </c>
      <c r="Q3180" s="382"/>
      <c r="R3180" s="382">
        <v>0</v>
      </c>
    </row>
    <row r="3181" spans="1:18" ht="15.6">
      <c r="A3181" s="382">
        <v>18</v>
      </c>
      <c r="B3181" s="382">
        <v>342</v>
      </c>
      <c r="C3181" s="382">
        <v>2024</v>
      </c>
      <c r="D3181" s="382"/>
      <c r="E3181" s="382">
        <v>99</v>
      </c>
      <c r="F3181" s="382"/>
      <c r="G3181" s="382">
        <v>99</v>
      </c>
      <c r="H3181" s="382">
        <v>2</v>
      </c>
      <c r="I3181" s="382">
        <v>99</v>
      </c>
      <c r="J3181" s="382">
        <v>117</v>
      </c>
      <c r="K3181" s="382">
        <v>99</v>
      </c>
      <c r="L3181" s="382">
        <v>15</v>
      </c>
      <c r="M3181" s="382">
        <v>99</v>
      </c>
      <c r="N3181" s="382">
        <v>99</v>
      </c>
      <c r="O3181" s="382">
        <v>99</v>
      </c>
      <c r="P3181" s="382">
        <v>99</v>
      </c>
      <c r="Q3181" s="382"/>
      <c r="R3181" s="382">
        <v>0</v>
      </c>
    </row>
    <row r="3182" spans="1:18" ht="15.6">
      <c r="A3182" s="382">
        <v>18</v>
      </c>
      <c r="B3182" s="382">
        <v>343</v>
      </c>
      <c r="C3182" s="382">
        <v>2024</v>
      </c>
      <c r="D3182" s="382"/>
      <c r="E3182" s="382">
        <v>99</v>
      </c>
      <c r="F3182" s="382"/>
      <c r="G3182" s="382">
        <v>99</v>
      </c>
      <c r="H3182" s="382">
        <v>1</v>
      </c>
      <c r="I3182" s="382">
        <v>99</v>
      </c>
      <c r="J3182" s="382">
        <v>134</v>
      </c>
      <c r="K3182" s="382">
        <v>99</v>
      </c>
      <c r="L3182" s="382">
        <v>15</v>
      </c>
      <c r="M3182" s="382">
        <v>99</v>
      </c>
      <c r="N3182" s="382">
        <v>99</v>
      </c>
      <c r="O3182" s="382">
        <v>99</v>
      </c>
      <c r="P3182" s="382">
        <v>99</v>
      </c>
      <c r="Q3182" s="382"/>
      <c r="R3182" s="382">
        <v>0</v>
      </c>
    </row>
    <row r="3183" spans="1:18" ht="15.6">
      <c r="A3183" s="382">
        <v>18</v>
      </c>
      <c r="B3183" s="382">
        <v>344</v>
      </c>
      <c r="C3183" s="382">
        <v>2024</v>
      </c>
      <c r="D3183" s="382"/>
      <c r="E3183" s="382">
        <v>99</v>
      </c>
      <c r="F3183" s="382"/>
      <c r="G3183" s="382">
        <v>99</v>
      </c>
      <c r="H3183" s="382">
        <v>2</v>
      </c>
      <c r="I3183" s="382">
        <v>99</v>
      </c>
      <c r="J3183" s="382">
        <v>141</v>
      </c>
      <c r="K3183" s="382">
        <v>99</v>
      </c>
      <c r="L3183" s="382">
        <v>15</v>
      </c>
      <c r="M3183" s="382">
        <v>99</v>
      </c>
      <c r="N3183" s="382">
        <v>99</v>
      </c>
      <c r="O3183" s="382">
        <v>99</v>
      </c>
      <c r="P3183" s="382">
        <v>99</v>
      </c>
      <c r="Q3183" s="382"/>
      <c r="R3183" s="382">
        <v>0</v>
      </c>
    </row>
    <row r="3184" spans="1:18" ht="15.6">
      <c r="A3184" s="382">
        <v>18</v>
      </c>
      <c r="B3184" s="382">
        <v>345</v>
      </c>
      <c r="C3184" s="382">
        <v>2024</v>
      </c>
      <c r="D3184" s="382"/>
      <c r="E3184" s="382">
        <v>99</v>
      </c>
      <c r="F3184" s="382"/>
      <c r="G3184" s="382">
        <v>99</v>
      </c>
      <c r="H3184" s="382">
        <v>2</v>
      </c>
      <c r="I3184" s="382">
        <v>99</v>
      </c>
      <c r="J3184" s="382">
        <v>143</v>
      </c>
      <c r="K3184" s="382">
        <v>99</v>
      </c>
      <c r="L3184" s="382">
        <v>15</v>
      </c>
      <c r="M3184" s="382">
        <v>99</v>
      </c>
      <c r="N3184" s="382">
        <v>99</v>
      </c>
      <c r="O3184" s="382">
        <v>99</v>
      </c>
      <c r="P3184" s="382">
        <v>99</v>
      </c>
      <c r="Q3184" s="382"/>
      <c r="R3184" s="382">
        <v>0</v>
      </c>
    </row>
    <row r="3185" spans="1:18" ht="15.6">
      <c r="A3185" s="382">
        <v>18</v>
      </c>
      <c r="B3185" s="382">
        <v>346</v>
      </c>
      <c r="C3185" s="382">
        <v>2024</v>
      </c>
      <c r="D3185" s="382"/>
      <c r="E3185" s="382">
        <v>99</v>
      </c>
      <c r="F3185" s="382"/>
      <c r="G3185" s="382">
        <v>99</v>
      </c>
      <c r="H3185" s="382">
        <v>2</v>
      </c>
      <c r="I3185" s="382">
        <v>99</v>
      </c>
      <c r="J3185" s="382">
        <v>147</v>
      </c>
      <c r="K3185" s="382">
        <v>99</v>
      </c>
      <c r="L3185" s="382">
        <v>15</v>
      </c>
      <c r="M3185" s="382">
        <v>99</v>
      </c>
      <c r="N3185" s="382">
        <v>99</v>
      </c>
      <c r="O3185" s="382">
        <v>99</v>
      </c>
      <c r="P3185" s="382">
        <v>99</v>
      </c>
      <c r="Q3185" s="382"/>
      <c r="R3185" s="382">
        <v>0</v>
      </c>
    </row>
    <row r="3186" spans="1:18" ht="15.6">
      <c r="A3186" s="382">
        <v>18</v>
      </c>
      <c r="B3186" s="382">
        <v>347</v>
      </c>
      <c r="C3186" s="382">
        <v>2024</v>
      </c>
      <c r="D3186" s="382"/>
      <c r="E3186" s="382">
        <v>99</v>
      </c>
      <c r="F3186" s="382"/>
      <c r="G3186" s="382">
        <v>99</v>
      </c>
      <c r="H3186" s="382">
        <v>1</v>
      </c>
      <c r="I3186" s="382">
        <v>99</v>
      </c>
      <c r="J3186" s="382">
        <v>155</v>
      </c>
      <c r="K3186" s="382">
        <v>99</v>
      </c>
      <c r="L3186" s="382">
        <v>15</v>
      </c>
      <c r="M3186" s="382">
        <v>99</v>
      </c>
      <c r="N3186" s="382">
        <v>99</v>
      </c>
      <c r="O3186" s="382">
        <v>99</v>
      </c>
      <c r="P3186" s="382">
        <v>99</v>
      </c>
      <c r="Q3186" s="382"/>
      <c r="R3186" s="382">
        <v>0</v>
      </c>
    </row>
    <row r="3187" spans="1:18" ht="15.6">
      <c r="A3187" s="382">
        <v>18</v>
      </c>
      <c r="B3187" s="382">
        <v>348</v>
      </c>
      <c r="C3187" s="382">
        <v>2024</v>
      </c>
      <c r="D3187" s="382"/>
      <c r="E3187" s="382">
        <v>99</v>
      </c>
      <c r="F3187" s="382"/>
      <c r="G3187" s="382">
        <v>99</v>
      </c>
      <c r="H3187" s="382">
        <v>2</v>
      </c>
      <c r="I3187" s="382">
        <v>99</v>
      </c>
      <c r="J3187" s="382">
        <v>160</v>
      </c>
      <c r="K3187" s="382">
        <v>99</v>
      </c>
      <c r="L3187" s="382">
        <v>15</v>
      </c>
      <c r="M3187" s="382">
        <v>99</v>
      </c>
      <c r="N3187" s="382">
        <v>99</v>
      </c>
      <c r="O3187" s="382">
        <v>99</v>
      </c>
      <c r="P3187" s="382">
        <v>99</v>
      </c>
      <c r="Q3187" s="382"/>
      <c r="R3187" s="382">
        <v>0</v>
      </c>
    </row>
    <row r="3188" spans="1:18" ht="15.6">
      <c r="A3188" s="382">
        <v>18</v>
      </c>
      <c r="B3188" s="382">
        <v>349</v>
      </c>
      <c r="C3188" s="382">
        <v>2024</v>
      </c>
      <c r="D3188" s="382"/>
      <c r="E3188" s="382">
        <v>99</v>
      </c>
      <c r="F3188" s="382"/>
      <c r="G3188" s="382">
        <v>99</v>
      </c>
      <c r="H3188" s="382">
        <v>1</v>
      </c>
      <c r="I3188" s="382">
        <v>99</v>
      </c>
      <c r="J3188" s="382">
        <v>171</v>
      </c>
      <c r="K3188" s="382">
        <v>99</v>
      </c>
      <c r="L3188" s="382">
        <v>15</v>
      </c>
      <c r="M3188" s="382">
        <v>99</v>
      </c>
      <c r="N3188" s="382">
        <v>99</v>
      </c>
      <c r="O3188" s="382">
        <v>99</v>
      </c>
      <c r="P3188" s="382">
        <v>99</v>
      </c>
      <c r="Q3188" s="382"/>
      <c r="R3188" s="382">
        <v>0</v>
      </c>
    </row>
    <row r="3189" spans="1:18" ht="15.6">
      <c r="A3189" s="382">
        <v>18</v>
      </c>
      <c r="B3189" s="382">
        <v>350</v>
      </c>
      <c r="C3189" s="382">
        <v>2024</v>
      </c>
      <c r="D3189" s="382"/>
      <c r="E3189" s="382">
        <v>99</v>
      </c>
      <c r="F3189" s="382"/>
      <c r="G3189" s="382">
        <v>99</v>
      </c>
      <c r="H3189" s="382">
        <v>2</v>
      </c>
      <c r="I3189" s="382">
        <v>99</v>
      </c>
      <c r="J3189" s="382">
        <v>175</v>
      </c>
      <c r="K3189" s="382">
        <v>99</v>
      </c>
      <c r="L3189" s="382">
        <v>15</v>
      </c>
      <c r="M3189" s="382">
        <v>99</v>
      </c>
      <c r="N3189" s="382">
        <v>99</v>
      </c>
      <c r="O3189" s="382">
        <v>99</v>
      </c>
      <c r="P3189" s="382">
        <v>99</v>
      </c>
      <c r="Q3189" s="382"/>
      <c r="R3189" s="382">
        <v>0</v>
      </c>
    </row>
    <row r="3190" spans="1:18" ht="15.6">
      <c r="A3190" s="382">
        <v>18</v>
      </c>
      <c r="B3190" s="382">
        <v>351</v>
      </c>
      <c r="C3190" s="382">
        <v>2024</v>
      </c>
      <c r="D3190" s="382"/>
      <c r="E3190" s="382">
        <v>99</v>
      </c>
      <c r="F3190" s="382"/>
      <c r="G3190" s="382">
        <v>99</v>
      </c>
      <c r="H3190" s="382">
        <v>2</v>
      </c>
      <c r="I3190" s="382">
        <v>99</v>
      </c>
      <c r="J3190" s="382">
        <v>177</v>
      </c>
      <c r="K3190" s="382">
        <v>99</v>
      </c>
      <c r="L3190" s="382">
        <v>15</v>
      </c>
      <c r="M3190" s="382">
        <v>99</v>
      </c>
      <c r="N3190" s="382">
        <v>99</v>
      </c>
      <c r="O3190" s="382">
        <v>99</v>
      </c>
      <c r="P3190" s="382">
        <v>99</v>
      </c>
      <c r="Q3190" s="382"/>
      <c r="R3190" s="382">
        <v>0</v>
      </c>
    </row>
    <row r="3191" spans="1:18" ht="15.6">
      <c r="A3191" s="382">
        <v>18</v>
      </c>
      <c r="B3191" s="382">
        <v>352</v>
      </c>
      <c r="C3191" s="382">
        <v>2024</v>
      </c>
      <c r="D3191" s="382"/>
      <c r="E3191" s="382">
        <v>99</v>
      </c>
      <c r="F3191" s="382"/>
      <c r="G3191" s="382">
        <v>99</v>
      </c>
      <c r="H3191" s="382">
        <v>2</v>
      </c>
      <c r="I3191" s="382">
        <v>99</v>
      </c>
      <c r="J3191" s="382">
        <v>178</v>
      </c>
      <c r="K3191" s="382">
        <v>99</v>
      </c>
      <c r="L3191" s="382">
        <v>15</v>
      </c>
      <c r="M3191" s="382">
        <v>99</v>
      </c>
      <c r="N3191" s="382">
        <v>99</v>
      </c>
      <c r="O3191" s="382">
        <v>99</v>
      </c>
      <c r="P3191" s="382">
        <v>99</v>
      </c>
      <c r="Q3191" s="382"/>
      <c r="R3191" s="382">
        <v>0</v>
      </c>
    </row>
    <row r="3192" spans="1:18" ht="15.6">
      <c r="A3192" s="382">
        <v>18</v>
      </c>
      <c r="B3192" s="382">
        <v>353</v>
      </c>
      <c r="C3192" s="382">
        <v>2024</v>
      </c>
      <c r="D3192" s="382"/>
      <c r="E3192" s="382">
        <v>99</v>
      </c>
      <c r="F3192" s="382"/>
      <c r="G3192" s="382">
        <v>99</v>
      </c>
      <c r="H3192" s="382">
        <v>2</v>
      </c>
      <c r="I3192" s="382">
        <v>99</v>
      </c>
      <c r="J3192" s="382">
        <v>181</v>
      </c>
      <c r="K3192" s="382">
        <v>99</v>
      </c>
      <c r="L3192" s="382">
        <v>15</v>
      </c>
      <c r="M3192" s="382">
        <v>99</v>
      </c>
      <c r="N3192" s="382">
        <v>99</v>
      </c>
      <c r="O3192" s="382">
        <v>99</v>
      </c>
      <c r="P3192" s="382">
        <v>99</v>
      </c>
      <c r="Q3192" s="382"/>
      <c r="R3192" s="382">
        <v>0</v>
      </c>
    </row>
    <row r="3193" spans="1:18" ht="15.6">
      <c r="A3193" s="382">
        <v>18</v>
      </c>
      <c r="B3193" s="382">
        <v>354</v>
      </c>
      <c r="C3193" s="382">
        <v>2024</v>
      </c>
      <c r="D3193" s="382"/>
      <c r="E3193" s="382">
        <v>99</v>
      </c>
      <c r="F3193" s="382"/>
      <c r="G3193" s="382">
        <v>99</v>
      </c>
      <c r="H3193" s="382">
        <v>1</v>
      </c>
      <c r="I3193" s="382">
        <v>99</v>
      </c>
      <c r="J3193" s="382">
        <v>262</v>
      </c>
      <c r="K3193" s="382">
        <v>99</v>
      </c>
      <c r="L3193" s="382">
        <v>15</v>
      </c>
      <c r="M3193" s="382">
        <v>99</v>
      </c>
      <c r="N3193" s="382">
        <v>99</v>
      </c>
      <c r="O3193" s="382">
        <v>99</v>
      </c>
      <c r="P3193" s="382">
        <v>99</v>
      </c>
      <c r="Q3193" s="382"/>
      <c r="R3193" s="382">
        <v>0</v>
      </c>
    </row>
    <row r="3194" spans="1:18" ht="15.6">
      <c r="A3194" s="382">
        <v>18</v>
      </c>
      <c r="B3194" s="382">
        <v>355</v>
      </c>
      <c r="C3194" s="382">
        <v>2024</v>
      </c>
      <c r="D3194" s="382"/>
      <c r="E3194" s="382">
        <v>99</v>
      </c>
      <c r="F3194" s="382"/>
      <c r="G3194" s="382">
        <v>99</v>
      </c>
      <c r="H3194" s="382">
        <v>1</v>
      </c>
      <c r="I3194" s="382">
        <v>99</v>
      </c>
      <c r="J3194" s="382">
        <v>309</v>
      </c>
      <c r="K3194" s="382">
        <v>99</v>
      </c>
      <c r="L3194" s="382">
        <v>15</v>
      </c>
      <c r="M3194" s="382">
        <v>99</v>
      </c>
      <c r="N3194" s="382">
        <v>99</v>
      </c>
      <c r="O3194" s="382">
        <v>99</v>
      </c>
      <c r="P3194" s="382">
        <v>99</v>
      </c>
      <c r="Q3194" s="382"/>
      <c r="R3194" s="382">
        <v>0</v>
      </c>
    </row>
    <row r="3195" spans="1:18" ht="15.6">
      <c r="A3195" s="382">
        <v>18</v>
      </c>
      <c r="B3195" s="382">
        <v>356</v>
      </c>
      <c r="C3195" s="382">
        <v>2024</v>
      </c>
      <c r="D3195" s="382"/>
      <c r="E3195" s="382">
        <v>99</v>
      </c>
      <c r="F3195" s="382"/>
      <c r="G3195" s="382">
        <v>99</v>
      </c>
      <c r="H3195" s="382">
        <v>2</v>
      </c>
      <c r="I3195" s="382">
        <v>99</v>
      </c>
      <c r="J3195" s="382">
        <v>470</v>
      </c>
      <c r="K3195" s="382">
        <v>99</v>
      </c>
      <c r="L3195" s="382">
        <v>15</v>
      </c>
      <c r="M3195" s="382">
        <v>99</v>
      </c>
      <c r="N3195" s="382">
        <v>99</v>
      </c>
      <c r="O3195" s="382">
        <v>99</v>
      </c>
      <c r="P3195" s="382">
        <v>99</v>
      </c>
      <c r="Q3195" s="382"/>
      <c r="R3195" s="382">
        <v>0</v>
      </c>
    </row>
    <row r="3196" spans="1:18" ht="15.6">
      <c r="A3196" s="382">
        <v>18</v>
      </c>
      <c r="B3196" s="382">
        <v>357</v>
      </c>
      <c r="C3196" s="382">
        <v>2024</v>
      </c>
      <c r="D3196" s="382"/>
      <c r="E3196" s="382">
        <v>99</v>
      </c>
      <c r="F3196" s="382"/>
      <c r="G3196" s="382">
        <v>99</v>
      </c>
      <c r="H3196" s="382">
        <v>2</v>
      </c>
      <c r="I3196" s="382">
        <v>99</v>
      </c>
      <c r="J3196" s="382">
        <v>629</v>
      </c>
      <c r="K3196" s="382">
        <v>99</v>
      </c>
      <c r="L3196" s="382">
        <v>15</v>
      </c>
      <c r="M3196" s="382">
        <v>99</v>
      </c>
      <c r="N3196" s="382">
        <v>99</v>
      </c>
      <c r="O3196" s="382">
        <v>99</v>
      </c>
      <c r="P3196" s="382">
        <v>99</v>
      </c>
      <c r="Q3196" s="382"/>
      <c r="R3196" s="382">
        <v>0</v>
      </c>
    </row>
    <row r="3197" spans="1:18" ht="15.6">
      <c r="A3197" s="382">
        <v>18</v>
      </c>
      <c r="B3197" s="382">
        <v>358</v>
      </c>
      <c r="C3197" s="382">
        <v>2024</v>
      </c>
      <c r="D3197" s="382"/>
      <c r="E3197" s="382">
        <v>99</v>
      </c>
      <c r="F3197" s="382"/>
      <c r="G3197" s="382">
        <v>99</v>
      </c>
      <c r="H3197" s="382">
        <v>1</v>
      </c>
      <c r="I3197" s="382">
        <v>99</v>
      </c>
      <c r="J3197" s="382">
        <v>643</v>
      </c>
      <c r="K3197" s="382">
        <v>99</v>
      </c>
      <c r="L3197" s="382">
        <v>15</v>
      </c>
      <c r="M3197" s="382">
        <v>99</v>
      </c>
      <c r="N3197" s="382">
        <v>99</v>
      </c>
      <c r="O3197" s="382">
        <v>99</v>
      </c>
      <c r="P3197" s="382">
        <v>99</v>
      </c>
      <c r="Q3197" s="382"/>
      <c r="R3197" s="382">
        <v>0</v>
      </c>
    </row>
    <row r="3198" spans="1:18" ht="15.6">
      <c r="A3198" s="382">
        <v>18</v>
      </c>
      <c r="B3198" s="382">
        <v>359</v>
      </c>
      <c r="C3198" s="382">
        <v>2024</v>
      </c>
      <c r="D3198" s="382"/>
      <c r="E3198" s="382">
        <v>99</v>
      </c>
      <c r="F3198" s="382"/>
      <c r="G3198" s="382">
        <v>99</v>
      </c>
      <c r="H3198" s="382">
        <v>2</v>
      </c>
      <c r="I3198" s="382">
        <v>99</v>
      </c>
      <c r="J3198" s="382">
        <v>704</v>
      </c>
      <c r="K3198" s="382">
        <v>99</v>
      </c>
      <c r="L3198" s="382">
        <v>15</v>
      </c>
      <c r="M3198" s="382">
        <v>99</v>
      </c>
      <c r="N3198" s="382">
        <v>99</v>
      </c>
      <c r="O3198" s="382">
        <v>99</v>
      </c>
      <c r="P3198" s="382">
        <v>99</v>
      </c>
      <c r="Q3198" s="382"/>
      <c r="R3198" s="382">
        <v>0</v>
      </c>
    </row>
    <row r="3199" spans="1:18" ht="15.6">
      <c r="A3199" s="382">
        <v>18</v>
      </c>
      <c r="B3199" s="382">
        <v>360</v>
      </c>
      <c r="C3199" s="382">
        <v>2024</v>
      </c>
      <c r="D3199" s="382"/>
      <c r="E3199" s="382">
        <v>99</v>
      </c>
      <c r="F3199" s="382"/>
      <c r="G3199" s="382">
        <v>99</v>
      </c>
      <c r="H3199" s="382">
        <v>1</v>
      </c>
      <c r="I3199" s="382">
        <v>99</v>
      </c>
      <c r="J3199" s="382">
        <v>802</v>
      </c>
      <c r="K3199" s="382">
        <v>99</v>
      </c>
      <c r="L3199" s="382">
        <v>15</v>
      </c>
      <c r="M3199" s="382">
        <v>99</v>
      </c>
      <c r="N3199" s="382">
        <v>99</v>
      </c>
      <c r="O3199" s="382">
        <v>99</v>
      </c>
      <c r="P3199" s="382">
        <v>99</v>
      </c>
      <c r="Q3199" s="382"/>
      <c r="R3199" s="382">
        <v>0</v>
      </c>
    </row>
    <row r="3200" spans="1:18" ht="15.6">
      <c r="A3200" s="382">
        <v>18</v>
      </c>
      <c r="B3200" s="382">
        <v>361</v>
      </c>
      <c r="C3200" s="382">
        <v>2023</v>
      </c>
      <c r="D3200" s="382"/>
      <c r="E3200" s="382">
        <v>99</v>
      </c>
      <c r="F3200" s="382"/>
      <c r="G3200" s="382">
        <v>99</v>
      </c>
      <c r="H3200" s="382">
        <v>1</v>
      </c>
      <c r="I3200" s="382">
        <v>99</v>
      </c>
      <c r="J3200" s="382">
        <v>103</v>
      </c>
      <c r="K3200" s="382">
        <v>99</v>
      </c>
      <c r="L3200" s="382">
        <v>1</v>
      </c>
      <c r="M3200" s="382">
        <v>99</v>
      </c>
      <c r="N3200" s="382">
        <v>99</v>
      </c>
      <c r="O3200" s="382">
        <v>99</v>
      </c>
      <c r="P3200" s="382">
        <v>99</v>
      </c>
      <c r="Q3200" s="382"/>
      <c r="R3200" s="382">
        <v>0</v>
      </c>
    </row>
    <row r="3201" spans="1:37" ht="15.6">
      <c r="A3201" s="382">
        <v>18</v>
      </c>
      <c r="B3201" s="382">
        <v>362</v>
      </c>
      <c r="C3201" s="382">
        <v>2023</v>
      </c>
      <c r="D3201" s="382"/>
      <c r="E3201" s="382">
        <v>99</v>
      </c>
      <c r="F3201" s="382"/>
      <c r="G3201" s="382">
        <v>99</v>
      </c>
      <c r="H3201" s="382">
        <v>2</v>
      </c>
      <c r="I3201" s="382">
        <v>99</v>
      </c>
      <c r="J3201" s="382">
        <v>106</v>
      </c>
      <c r="K3201" s="382">
        <v>99</v>
      </c>
      <c r="L3201" s="382">
        <v>1</v>
      </c>
      <c r="M3201" s="382">
        <v>99</v>
      </c>
      <c r="N3201" s="382">
        <v>99</v>
      </c>
      <c r="O3201" s="382">
        <v>99</v>
      </c>
      <c r="P3201" s="382">
        <v>99</v>
      </c>
      <c r="Q3201" s="382"/>
      <c r="R3201" s="382">
        <v>0</v>
      </c>
    </row>
    <row r="3202" spans="1:37" ht="15.6">
      <c r="A3202" s="382">
        <v>18</v>
      </c>
      <c r="B3202" s="382">
        <v>363</v>
      </c>
      <c r="C3202" s="382">
        <v>2023</v>
      </c>
      <c r="D3202" s="382"/>
      <c r="E3202" s="382">
        <v>99</v>
      </c>
      <c r="F3202" s="382"/>
      <c r="G3202" s="382">
        <v>99</v>
      </c>
      <c r="H3202" s="382">
        <v>1</v>
      </c>
      <c r="I3202" s="382">
        <v>99</v>
      </c>
      <c r="J3202" s="382">
        <v>110</v>
      </c>
      <c r="K3202" s="382">
        <v>99</v>
      </c>
      <c r="L3202" s="382">
        <v>1</v>
      </c>
      <c r="M3202" s="382">
        <v>99</v>
      </c>
      <c r="N3202" s="382">
        <v>99</v>
      </c>
      <c r="O3202" s="382">
        <v>99</v>
      </c>
      <c r="P3202" s="382">
        <v>99</v>
      </c>
      <c r="Q3202" s="382">
        <v>8</v>
      </c>
      <c r="R3202" s="382">
        <v>18</v>
      </c>
      <c r="S3202">
        <v>1</v>
      </c>
      <c r="T3202">
        <v>2.0555555555555558</v>
      </c>
      <c r="U3202">
        <v>4.427777777777778</v>
      </c>
      <c r="V3202">
        <v>0</v>
      </c>
      <c r="W3202">
        <v>0</v>
      </c>
      <c r="X3202">
        <v>0</v>
      </c>
      <c r="Y3202">
        <v>0</v>
      </c>
      <c r="Z3202">
        <v>1.8372097066401625</v>
      </c>
      <c r="AA3202">
        <v>0</v>
      </c>
      <c r="AB3202">
        <v>0.22906142364542717</v>
      </c>
      <c r="AD3202">
        <v>10.19433974557694</v>
      </c>
      <c r="AF3202">
        <v>0.41293874741913278</v>
      </c>
      <c r="AG3202">
        <v>0.24583287066168236</v>
      </c>
      <c r="AH3202">
        <v>0</v>
      </c>
      <c r="AI3202">
        <v>4</v>
      </c>
      <c r="AJ3202">
        <v>81.050000000000011</v>
      </c>
      <c r="AK3202">
        <v>9.6837548278205698</v>
      </c>
    </row>
    <row r="3203" spans="1:37" ht="15.6">
      <c r="A3203" s="382">
        <v>18</v>
      </c>
      <c r="B3203" s="382">
        <v>364</v>
      </c>
      <c r="C3203" s="382">
        <v>2023</v>
      </c>
      <c r="D3203" s="382"/>
      <c r="E3203" s="382">
        <v>99</v>
      </c>
      <c r="F3203" s="382"/>
      <c r="G3203" s="382">
        <v>99</v>
      </c>
      <c r="H3203" s="382">
        <v>1</v>
      </c>
      <c r="I3203" s="382">
        <v>99</v>
      </c>
      <c r="J3203" s="382">
        <v>111</v>
      </c>
      <c r="K3203" s="382">
        <v>99</v>
      </c>
      <c r="L3203" s="382">
        <v>1</v>
      </c>
      <c r="M3203" s="382">
        <v>99</v>
      </c>
      <c r="N3203" s="382">
        <v>99</v>
      </c>
      <c r="O3203" s="382">
        <v>99</v>
      </c>
      <c r="P3203" s="382">
        <v>99</v>
      </c>
      <c r="Q3203" s="382"/>
      <c r="R3203" s="382">
        <v>0</v>
      </c>
    </row>
    <row r="3204" spans="1:37" ht="15.6">
      <c r="A3204" s="382">
        <v>18</v>
      </c>
      <c r="B3204" s="382">
        <v>365</v>
      </c>
      <c r="C3204" s="382">
        <v>2023</v>
      </c>
      <c r="D3204" s="382"/>
      <c r="E3204" s="382">
        <v>99</v>
      </c>
      <c r="F3204" s="382"/>
      <c r="G3204" s="382">
        <v>99</v>
      </c>
      <c r="H3204" s="382">
        <v>1</v>
      </c>
      <c r="I3204" s="382">
        <v>99</v>
      </c>
      <c r="J3204" s="382">
        <v>116</v>
      </c>
      <c r="K3204" s="382">
        <v>99</v>
      </c>
      <c r="L3204" s="382">
        <v>1</v>
      </c>
      <c r="M3204" s="382">
        <v>99</v>
      </c>
      <c r="N3204" s="382">
        <v>99</v>
      </c>
      <c r="O3204" s="382">
        <v>99</v>
      </c>
      <c r="P3204" s="382">
        <v>99</v>
      </c>
      <c r="Q3204" s="382">
        <v>1</v>
      </c>
      <c r="R3204" s="382">
        <v>3</v>
      </c>
      <c r="S3204">
        <v>1</v>
      </c>
      <c r="T3204">
        <v>2</v>
      </c>
      <c r="U3204">
        <v>3.7</v>
      </c>
      <c r="V3204">
        <v>0</v>
      </c>
      <c r="W3204">
        <v>0</v>
      </c>
      <c r="X3204">
        <v>0</v>
      </c>
      <c r="Y3204">
        <v>0</v>
      </c>
      <c r="Z3204">
        <v>0.35590260840104826</v>
      </c>
      <c r="AA3204">
        <v>0</v>
      </c>
      <c r="AB3204">
        <v>0</v>
      </c>
      <c r="AF3204">
        <v>0.31813361611877</v>
      </c>
      <c r="AG3204">
        <v>0.14340344168260039</v>
      </c>
      <c r="AH3204">
        <v>0</v>
      </c>
      <c r="AI3204">
        <v>0</v>
      </c>
    </row>
    <row r="3205" spans="1:37" ht="15.6">
      <c r="A3205" s="382">
        <v>18</v>
      </c>
      <c r="B3205" s="382">
        <v>366</v>
      </c>
      <c r="C3205" s="382">
        <v>2023</v>
      </c>
      <c r="D3205" s="382"/>
      <c r="E3205" s="382">
        <v>99</v>
      </c>
      <c r="F3205" s="382"/>
      <c r="G3205" s="382">
        <v>99</v>
      </c>
      <c r="H3205" s="382">
        <v>2</v>
      </c>
      <c r="I3205" s="382">
        <v>99</v>
      </c>
      <c r="J3205" s="382">
        <v>117</v>
      </c>
      <c r="K3205" s="382">
        <v>99</v>
      </c>
      <c r="L3205" s="382">
        <v>1</v>
      </c>
      <c r="M3205" s="382">
        <v>99</v>
      </c>
      <c r="N3205" s="382">
        <v>99</v>
      </c>
      <c r="O3205" s="382">
        <v>99</v>
      </c>
      <c r="P3205" s="382">
        <v>99</v>
      </c>
      <c r="Q3205" s="382">
        <v>1</v>
      </c>
      <c r="R3205" s="382">
        <v>1</v>
      </c>
      <c r="S3205">
        <v>1</v>
      </c>
      <c r="T3205">
        <v>1</v>
      </c>
      <c r="U3205">
        <v>6.7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F3205">
        <v>0.48543689320388361</v>
      </c>
      <c r="AG3205">
        <v>0.33891446203652192</v>
      </c>
      <c r="AH3205">
        <v>0</v>
      </c>
      <c r="AI3205">
        <v>1</v>
      </c>
      <c r="AJ3205">
        <v>82.8</v>
      </c>
      <c r="AK3205">
        <v>11.802765874952637</v>
      </c>
    </row>
    <row r="3206" spans="1:37" ht="15.6">
      <c r="A3206" s="382">
        <v>18</v>
      </c>
      <c r="B3206" s="382">
        <v>367</v>
      </c>
      <c r="C3206" s="382">
        <v>2023</v>
      </c>
      <c r="D3206" s="382"/>
      <c r="E3206" s="382">
        <v>99</v>
      </c>
      <c r="F3206" s="382"/>
      <c r="G3206" s="382">
        <v>99</v>
      </c>
      <c r="H3206" s="382">
        <v>1</v>
      </c>
      <c r="I3206" s="382">
        <v>99</v>
      </c>
      <c r="J3206" s="382">
        <v>134</v>
      </c>
      <c r="K3206" s="382">
        <v>99</v>
      </c>
      <c r="L3206" s="382">
        <v>1</v>
      </c>
      <c r="M3206" s="382">
        <v>99</v>
      </c>
      <c r="N3206" s="382">
        <v>99</v>
      </c>
      <c r="O3206" s="382">
        <v>99</v>
      </c>
      <c r="P3206" s="382">
        <v>99</v>
      </c>
      <c r="Q3206" s="382">
        <v>1</v>
      </c>
      <c r="R3206" s="382">
        <v>8</v>
      </c>
      <c r="S3206">
        <v>1</v>
      </c>
      <c r="T3206">
        <v>2</v>
      </c>
      <c r="U3206">
        <v>4.9124999999999996</v>
      </c>
      <c r="V3206">
        <v>0</v>
      </c>
      <c r="W3206">
        <v>0</v>
      </c>
      <c r="X3206">
        <v>0</v>
      </c>
      <c r="Y3206">
        <v>0</v>
      </c>
      <c r="Z3206">
        <v>0.52781980826794084</v>
      </c>
      <c r="AA3206">
        <v>0</v>
      </c>
      <c r="AB3206">
        <v>0</v>
      </c>
      <c r="AF3206">
        <v>0.21697857336588011</v>
      </c>
      <c r="AG3206">
        <v>0.14398452441142204</v>
      </c>
      <c r="AH3206">
        <v>0</v>
      </c>
      <c r="AI3206">
        <v>0</v>
      </c>
    </row>
    <row r="3207" spans="1:37" ht="15.6">
      <c r="A3207" s="382">
        <v>18</v>
      </c>
      <c r="B3207" s="382">
        <v>368</v>
      </c>
      <c r="C3207" s="382">
        <v>2023</v>
      </c>
      <c r="D3207" s="382"/>
      <c r="E3207" s="382">
        <v>99</v>
      </c>
      <c r="F3207" s="382"/>
      <c r="G3207" s="382">
        <v>99</v>
      </c>
      <c r="H3207" s="382">
        <v>2</v>
      </c>
      <c r="I3207" s="382">
        <v>99</v>
      </c>
      <c r="J3207" s="382">
        <v>141</v>
      </c>
      <c r="K3207" s="382">
        <v>99</v>
      </c>
      <c r="L3207" s="382">
        <v>1</v>
      </c>
      <c r="M3207" s="382">
        <v>99</v>
      </c>
      <c r="N3207" s="382">
        <v>99</v>
      </c>
      <c r="O3207" s="382">
        <v>99</v>
      </c>
      <c r="P3207" s="382">
        <v>99</v>
      </c>
      <c r="Q3207" s="382">
        <v>4</v>
      </c>
      <c r="R3207" s="382">
        <v>5</v>
      </c>
      <c r="S3207">
        <v>1</v>
      </c>
      <c r="T3207">
        <v>2</v>
      </c>
      <c r="U3207">
        <v>3.9</v>
      </c>
      <c r="V3207">
        <v>0</v>
      </c>
      <c r="W3207">
        <v>0</v>
      </c>
      <c r="X3207">
        <v>0</v>
      </c>
      <c r="Y3207">
        <v>0</v>
      </c>
      <c r="Z3207">
        <v>0.70427267446636099</v>
      </c>
      <c r="AA3207">
        <v>0</v>
      </c>
      <c r="AB3207">
        <v>0</v>
      </c>
      <c r="AF3207">
        <v>0.48875855327468226</v>
      </c>
      <c r="AG3207">
        <v>0.22918796939459113</v>
      </c>
      <c r="AH3207">
        <v>0</v>
      </c>
      <c r="AI3207">
        <v>0</v>
      </c>
    </row>
    <row r="3208" spans="1:37" ht="15.6">
      <c r="A3208" s="382">
        <v>18</v>
      </c>
      <c r="B3208" s="382">
        <v>369</v>
      </c>
      <c r="C3208" s="382">
        <v>2023</v>
      </c>
      <c r="D3208" s="382"/>
      <c r="E3208" s="382">
        <v>99</v>
      </c>
      <c r="F3208" s="382"/>
      <c r="G3208" s="382">
        <v>99</v>
      </c>
      <c r="H3208" s="382">
        <v>2</v>
      </c>
      <c r="I3208" s="382">
        <v>99</v>
      </c>
      <c r="J3208" s="382">
        <v>143</v>
      </c>
      <c r="K3208" s="382">
        <v>99</v>
      </c>
      <c r="L3208" s="382">
        <v>1</v>
      </c>
      <c r="M3208" s="382">
        <v>99</v>
      </c>
      <c r="N3208" s="382">
        <v>99</v>
      </c>
      <c r="O3208" s="382">
        <v>99</v>
      </c>
      <c r="P3208" s="382">
        <v>99</v>
      </c>
      <c r="Q3208" s="382"/>
      <c r="R3208" s="382">
        <v>0</v>
      </c>
    </row>
    <row r="3209" spans="1:37" ht="15.6">
      <c r="A3209" s="382">
        <v>18</v>
      </c>
      <c r="B3209" s="382">
        <v>370</v>
      </c>
      <c r="C3209" s="382">
        <v>2023</v>
      </c>
      <c r="D3209" s="382"/>
      <c r="E3209" s="382">
        <v>99</v>
      </c>
      <c r="F3209" s="382"/>
      <c r="G3209" s="382">
        <v>99</v>
      </c>
      <c r="H3209" s="382">
        <v>2</v>
      </c>
      <c r="I3209" s="382">
        <v>99</v>
      </c>
      <c r="J3209" s="382">
        <v>147</v>
      </c>
      <c r="K3209" s="382">
        <v>99</v>
      </c>
      <c r="L3209" s="382">
        <v>1</v>
      </c>
      <c r="M3209" s="382">
        <v>99</v>
      </c>
      <c r="N3209" s="382">
        <v>99</v>
      </c>
      <c r="O3209" s="382">
        <v>99</v>
      </c>
      <c r="P3209" s="382">
        <v>99</v>
      </c>
      <c r="Q3209" s="382">
        <v>2</v>
      </c>
      <c r="R3209" s="382">
        <v>14</v>
      </c>
      <c r="S3209">
        <v>1</v>
      </c>
      <c r="T3209">
        <v>2</v>
      </c>
      <c r="U3209">
        <v>4.3428571428571408</v>
      </c>
      <c r="V3209">
        <v>0</v>
      </c>
      <c r="W3209">
        <v>0</v>
      </c>
      <c r="X3209">
        <v>0</v>
      </c>
      <c r="Y3209">
        <v>0</v>
      </c>
      <c r="Z3209">
        <v>0.98467854487375484</v>
      </c>
      <c r="AA3209">
        <v>0</v>
      </c>
      <c r="AB3209">
        <v>0</v>
      </c>
      <c r="AF3209">
        <v>11.111111111111112</v>
      </c>
      <c r="AG3209">
        <v>6.7145223633351758</v>
      </c>
      <c r="AH3209">
        <v>0</v>
      </c>
      <c r="AI3209">
        <v>0</v>
      </c>
    </row>
    <row r="3210" spans="1:37" ht="15.6">
      <c r="A3210" s="382">
        <v>18</v>
      </c>
      <c r="B3210" s="382">
        <v>371</v>
      </c>
      <c r="C3210" s="382">
        <v>2023</v>
      </c>
      <c r="D3210" s="382"/>
      <c r="E3210" s="382">
        <v>99</v>
      </c>
      <c r="F3210" s="382"/>
      <c r="G3210" s="382">
        <v>99</v>
      </c>
      <c r="H3210" s="382">
        <v>1</v>
      </c>
      <c r="I3210" s="382">
        <v>99</v>
      </c>
      <c r="J3210" s="382">
        <v>155</v>
      </c>
      <c r="K3210" s="382">
        <v>99</v>
      </c>
      <c r="L3210" s="382">
        <v>1</v>
      </c>
      <c r="M3210" s="382">
        <v>99</v>
      </c>
      <c r="N3210" s="382">
        <v>99</v>
      </c>
      <c r="O3210" s="382">
        <v>99</v>
      </c>
      <c r="P3210" s="382">
        <v>99</v>
      </c>
      <c r="Q3210" s="382">
        <v>5</v>
      </c>
      <c r="R3210" s="382">
        <v>20</v>
      </c>
      <c r="S3210">
        <v>1</v>
      </c>
      <c r="T3210">
        <v>2</v>
      </c>
      <c r="U3210">
        <v>5.0449999999999999</v>
      </c>
      <c r="V3210">
        <v>0</v>
      </c>
      <c r="W3210">
        <v>0</v>
      </c>
      <c r="X3210">
        <v>0</v>
      </c>
      <c r="Y3210">
        <v>0</v>
      </c>
      <c r="Z3210">
        <v>0.92491891536502069</v>
      </c>
      <c r="AA3210">
        <v>0</v>
      </c>
      <c r="AB3210">
        <v>0</v>
      </c>
      <c r="AF3210">
        <v>1.7699115044247788</v>
      </c>
      <c r="AG3210">
        <v>0.90977945286999828</v>
      </c>
      <c r="AH3210">
        <v>0</v>
      </c>
      <c r="AI3210">
        <v>0</v>
      </c>
    </row>
    <row r="3211" spans="1:37" ht="15.6">
      <c r="A3211" s="382">
        <v>18</v>
      </c>
      <c r="B3211" s="382">
        <v>372</v>
      </c>
      <c r="C3211" s="382">
        <v>2023</v>
      </c>
      <c r="D3211" s="382"/>
      <c r="E3211" s="382">
        <v>99</v>
      </c>
      <c r="F3211" s="382"/>
      <c r="G3211" s="382">
        <v>99</v>
      </c>
      <c r="H3211" s="382">
        <v>2</v>
      </c>
      <c r="I3211" s="382">
        <v>99</v>
      </c>
      <c r="J3211" s="382">
        <v>160</v>
      </c>
      <c r="K3211" s="382">
        <v>99</v>
      </c>
      <c r="L3211" s="382">
        <v>1</v>
      </c>
      <c r="M3211" s="382">
        <v>99</v>
      </c>
      <c r="N3211" s="382">
        <v>99</v>
      </c>
      <c r="O3211" s="382">
        <v>99</v>
      </c>
      <c r="P3211" s="382">
        <v>99</v>
      </c>
      <c r="Q3211" s="382"/>
      <c r="R3211" s="382">
        <v>0</v>
      </c>
    </row>
    <row r="3212" spans="1:37" ht="15.6">
      <c r="A3212" s="382">
        <v>18</v>
      </c>
      <c r="B3212" s="382">
        <v>373</v>
      </c>
      <c r="C3212" s="382">
        <v>2023</v>
      </c>
      <c r="D3212" s="382"/>
      <c r="E3212" s="382">
        <v>99</v>
      </c>
      <c r="F3212" s="382"/>
      <c r="G3212" s="382">
        <v>99</v>
      </c>
      <c r="H3212" s="382">
        <v>1</v>
      </c>
      <c r="I3212" s="382">
        <v>99</v>
      </c>
      <c r="J3212" s="382">
        <v>171</v>
      </c>
      <c r="K3212" s="382">
        <v>99</v>
      </c>
      <c r="L3212" s="382">
        <v>1</v>
      </c>
      <c r="M3212" s="382">
        <v>99</v>
      </c>
      <c r="N3212" s="382">
        <v>99</v>
      </c>
      <c r="O3212" s="382">
        <v>99</v>
      </c>
      <c r="P3212" s="382">
        <v>99</v>
      </c>
      <c r="Q3212" s="382"/>
      <c r="R3212" s="382">
        <v>0</v>
      </c>
    </row>
    <row r="3213" spans="1:37" ht="15.6">
      <c r="A3213" s="382">
        <v>18</v>
      </c>
      <c r="B3213" s="382">
        <v>374</v>
      </c>
      <c r="C3213" s="382">
        <v>2023</v>
      </c>
      <c r="D3213" s="382"/>
      <c r="E3213" s="382">
        <v>99</v>
      </c>
      <c r="F3213" s="382"/>
      <c r="G3213" s="382">
        <v>99</v>
      </c>
      <c r="H3213" s="382">
        <v>2</v>
      </c>
      <c r="I3213" s="382">
        <v>99</v>
      </c>
      <c r="J3213" s="382">
        <v>175</v>
      </c>
      <c r="K3213" s="382">
        <v>99</v>
      </c>
      <c r="L3213" s="382">
        <v>1</v>
      </c>
      <c r="M3213" s="382">
        <v>99</v>
      </c>
      <c r="N3213" s="382">
        <v>99</v>
      </c>
      <c r="O3213" s="382">
        <v>99</v>
      </c>
      <c r="P3213" s="382">
        <v>99</v>
      </c>
      <c r="Q3213" s="382">
        <v>7</v>
      </c>
      <c r="R3213" s="382">
        <v>25</v>
      </c>
      <c r="S3213">
        <v>1</v>
      </c>
      <c r="T3213">
        <v>2.2400000000000002</v>
      </c>
      <c r="U3213">
        <v>4.5000000000000009</v>
      </c>
      <c r="V3213">
        <v>0</v>
      </c>
      <c r="W3213">
        <v>0</v>
      </c>
      <c r="X3213">
        <v>0</v>
      </c>
      <c r="Y3213">
        <v>0</v>
      </c>
      <c r="Z3213">
        <v>1.1859173664298841</v>
      </c>
      <c r="AA3213">
        <v>0</v>
      </c>
      <c r="AB3213">
        <v>0.81387959797503184</v>
      </c>
      <c r="AD3213">
        <v>28.595289077951801</v>
      </c>
      <c r="AF3213">
        <v>1.8726591760299629</v>
      </c>
      <c r="AG3213">
        <v>1.1613982202217501</v>
      </c>
      <c r="AH3213">
        <v>0</v>
      </c>
      <c r="AI3213">
        <v>0</v>
      </c>
    </row>
    <row r="3214" spans="1:37" ht="15.6">
      <c r="A3214" s="382">
        <v>18</v>
      </c>
      <c r="B3214" s="382">
        <v>375</v>
      </c>
      <c r="C3214" s="382">
        <v>2023</v>
      </c>
      <c r="D3214" s="382"/>
      <c r="E3214" s="382">
        <v>99</v>
      </c>
      <c r="F3214" s="382"/>
      <c r="G3214" s="382">
        <v>99</v>
      </c>
      <c r="H3214" s="382">
        <v>2</v>
      </c>
      <c r="I3214" s="382">
        <v>99</v>
      </c>
      <c r="J3214" s="382">
        <v>177</v>
      </c>
      <c r="K3214" s="382">
        <v>99</v>
      </c>
      <c r="L3214" s="382">
        <v>1</v>
      </c>
      <c r="M3214" s="382">
        <v>99</v>
      </c>
      <c r="N3214" s="382">
        <v>99</v>
      </c>
      <c r="O3214" s="382">
        <v>99</v>
      </c>
      <c r="P3214" s="382">
        <v>99</v>
      </c>
      <c r="Q3214" s="382">
        <v>2</v>
      </c>
      <c r="R3214" s="382">
        <v>7</v>
      </c>
      <c r="S3214">
        <v>1</v>
      </c>
      <c r="T3214">
        <v>1.8571428571428577</v>
      </c>
      <c r="U3214">
        <v>3.9714285714285698</v>
      </c>
      <c r="V3214">
        <v>0</v>
      </c>
      <c r="W3214">
        <v>0</v>
      </c>
      <c r="X3214">
        <v>0</v>
      </c>
      <c r="Y3214">
        <v>0</v>
      </c>
      <c r="Z3214">
        <v>1.2138654734998868</v>
      </c>
      <c r="AA3214">
        <v>0</v>
      </c>
      <c r="AB3214">
        <v>0.34992710611188277</v>
      </c>
      <c r="AD3214">
        <v>-4.3241254539878362</v>
      </c>
      <c r="AF3214">
        <v>0.93582887700534756</v>
      </c>
      <c r="AG3214">
        <v>0.33796104938121502</v>
      </c>
      <c r="AH3214">
        <v>0</v>
      </c>
    </row>
    <row r="3215" spans="1:37" ht="15.6">
      <c r="A3215" s="382">
        <v>18</v>
      </c>
      <c r="B3215" s="382">
        <v>376</v>
      </c>
      <c r="C3215" s="382">
        <v>2023</v>
      </c>
      <c r="D3215" s="382"/>
      <c r="E3215" s="382">
        <v>99</v>
      </c>
      <c r="F3215" s="382"/>
      <c r="G3215" s="382">
        <v>99</v>
      </c>
      <c r="H3215" s="382">
        <v>2</v>
      </c>
      <c r="I3215" s="382">
        <v>99</v>
      </c>
      <c r="J3215" s="382">
        <v>178</v>
      </c>
      <c r="K3215" s="382">
        <v>99</v>
      </c>
      <c r="L3215" s="382">
        <v>1</v>
      </c>
      <c r="M3215" s="382">
        <v>99</v>
      </c>
      <c r="N3215" s="382">
        <v>99</v>
      </c>
      <c r="O3215" s="382">
        <v>99</v>
      </c>
      <c r="P3215" s="382">
        <v>99</v>
      </c>
      <c r="Q3215" s="382">
        <v>1</v>
      </c>
      <c r="R3215" s="382">
        <v>9</v>
      </c>
      <c r="S3215">
        <v>1</v>
      </c>
      <c r="T3215">
        <v>2</v>
      </c>
      <c r="U3215">
        <v>4.0111111111111111</v>
      </c>
      <c r="V3215">
        <v>0</v>
      </c>
      <c r="W3215">
        <v>0</v>
      </c>
      <c r="X3215">
        <v>0</v>
      </c>
      <c r="Y3215">
        <v>0</v>
      </c>
      <c r="Z3215">
        <v>0.47945442245314301</v>
      </c>
      <c r="AA3215">
        <v>0</v>
      </c>
      <c r="AB3215">
        <v>0</v>
      </c>
      <c r="AF3215">
        <v>2.4258760107816713</v>
      </c>
      <c r="AG3215">
        <v>1.2255983703955189</v>
      </c>
      <c r="AH3215">
        <v>0</v>
      </c>
      <c r="AI3215">
        <v>0</v>
      </c>
    </row>
    <row r="3216" spans="1:37" ht="15.6">
      <c r="A3216" s="382">
        <v>18</v>
      </c>
      <c r="B3216" s="382">
        <v>377</v>
      </c>
      <c r="C3216" s="382">
        <v>2023</v>
      </c>
      <c r="D3216" s="382"/>
      <c r="E3216" s="382">
        <v>99</v>
      </c>
      <c r="F3216" s="382"/>
      <c r="G3216" s="382">
        <v>99</v>
      </c>
      <c r="H3216" s="382">
        <v>2</v>
      </c>
      <c r="I3216" s="382">
        <v>99</v>
      </c>
      <c r="J3216" s="382">
        <v>181</v>
      </c>
      <c r="K3216" s="382">
        <v>99</v>
      </c>
      <c r="L3216" s="382">
        <v>1</v>
      </c>
      <c r="M3216" s="382">
        <v>99</v>
      </c>
      <c r="N3216" s="382">
        <v>99</v>
      </c>
      <c r="O3216" s="382">
        <v>99</v>
      </c>
      <c r="P3216" s="382">
        <v>99</v>
      </c>
      <c r="Q3216" s="382">
        <v>2</v>
      </c>
      <c r="R3216" s="382">
        <v>2</v>
      </c>
      <c r="S3216">
        <v>1</v>
      </c>
      <c r="T3216">
        <v>2</v>
      </c>
      <c r="U3216">
        <v>5.0999999999999996</v>
      </c>
      <c r="V3216">
        <v>0</v>
      </c>
      <c r="W3216">
        <v>0</v>
      </c>
      <c r="X3216">
        <v>0</v>
      </c>
      <c r="Y3216">
        <v>0</v>
      </c>
      <c r="Z3216">
        <v>0.20000000000001564</v>
      </c>
      <c r="AA3216">
        <v>0</v>
      </c>
      <c r="AB3216">
        <v>0</v>
      </c>
      <c r="AF3216">
        <v>0.46403712296983762</v>
      </c>
      <c r="AG3216">
        <v>0.30001764809694698</v>
      </c>
      <c r="AH3216">
        <v>0</v>
      </c>
      <c r="AI3216">
        <v>0</v>
      </c>
    </row>
    <row r="3217" spans="1:37" ht="15.6">
      <c r="A3217" s="382">
        <v>18</v>
      </c>
      <c r="B3217" s="382">
        <v>378</v>
      </c>
      <c r="C3217" s="382">
        <v>2023</v>
      </c>
      <c r="D3217" s="382"/>
      <c r="E3217" s="382">
        <v>99</v>
      </c>
      <c r="F3217" s="382"/>
      <c r="G3217" s="382">
        <v>99</v>
      </c>
      <c r="H3217" s="382">
        <v>1</v>
      </c>
      <c r="I3217" s="382">
        <v>99</v>
      </c>
      <c r="J3217" s="382">
        <v>262</v>
      </c>
      <c r="K3217" s="382">
        <v>99</v>
      </c>
      <c r="L3217" s="382">
        <v>1</v>
      </c>
      <c r="M3217" s="382">
        <v>99</v>
      </c>
      <c r="N3217" s="382">
        <v>99</v>
      </c>
      <c r="O3217" s="382">
        <v>99</v>
      </c>
      <c r="P3217" s="382">
        <v>99</v>
      </c>
      <c r="Q3217" s="382"/>
      <c r="R3217" s="382">
        <v>0</v>
      </c>
    </row>
    <row r="3218" spans="1:37" ht="15.6">
      <c r="A3218" s="382">
        <v>18</v>
      </c>
      <c r="B3218" s="382">
        <v>379</v>
      </c>
      <c r="C3218" s="382">
        <v>2023</v>
      </c>
      <c r="D3218" s="382"/>
      <c r="E3218" s="382">
        <v>99</v>
      </c>
      <c r="F3218" s="382"/>
      <c r="G3218" s="382">
        <v>99</v>
      </c>
      <c r="H3218" s="382">
        <v>1</v>
      </c>
      <c r="I3218" s="382">
        <v>99</v>
      </c>
      <c r="J3218" s="382">
        <v>309</v>
      </c>
      <c r="K3218" s="382">
        <v>99</v>
      </c>
      <c r="L3218" s="382">
        <v>1</v>
      </c>
      <c r="M3218" s="382">
        <v>99</v>
      </c>
      <c r="N3218" s="382">
        <v>99</v>
      </c>
      <c r="O3218" s="382">
        <v>99</v>
      </c>
      <c r="P3218" s="382">
        <v>99</v>
      </c>
      <c r="Q3218" s="382">
        <v>5</v>
      </c>
      <c r="R3218" s="382">
        <v>8</v>
      </c>
      <c r="S3218">
        <v>1</v>
      </c>
      <c r="T3218">
        <v>2</v>
      </c>
      <c r="U3218">
        <v>4.8875000000000002</v>
      </c>
      <c r="V3218">
        <v>0</v>
      </c>
      <c r="W3218">
        <v>0</v>
      </c>
      <c r="X3218">
        <v>0</v>
      </c>
      <c r="Y3218">
        <v>0</v>
      </c>
      <c r="Z3218">
        <v>0.77368840627219104</v>
      </c>
      <c r="AA3218">
        <v>0</v>
      </c>
      <c r="AB3218">
        <v>0</v>
      </c>
      <c r="AF3218">
        <v>0.9512485136741976</v>
      </c>
      <c r="AG3218">
        <v>0.5963001936831831</v>
      </c>
      <c r="AH3218">
        <v>0</v>
      </c>
      <c r="AI3218">
        <v>0</v>
      </c>
    </row>
    <row r="3219" spans="1:37" ht="15.6">
      <c r="A3219" s="382">
        <v>18</v>
      </c>
      <c r="B3219" s="382">
        <v>380</v>
      </c>
      <c r="C3219" s="382">
        <v>2023</v>
      </c>
      <c r="D3219" s="382"/>
      <c r="E3219" s="382">
        <v>99</v>
      </c>
      <c r="F3219" s="382"/>
      <c r="G3219" s="382">
        <v>99</v>
      </c>
      <c r="H3219" s="382">
        <v>2</v>
      </c>
      <c r="I3219" s="382">
        <v>99</v>
      </c>
      <c r="J3219" s="382">
        <v>470</v>
      </c>
      <c r="K3219" s="382">
        <v>99</v>
      </c>
      <c r="L3219" s="382">
        <v>1</v>
      </c>
      <c r="M3219" s="382">
        <v>99</v>
      </c>
      <c r="N3219" s="382">
        <v>99</v>
      </c>
      <c r="O3219" s="382">
        <v>99</v>
      </c>
      <c r="P3219" s="382">
        <v>99</v>
      </c>
      <c r="Q3219" s="382">
        <v>1</v>
      </c>
      <c r="R3219" s="382">
        <v>1</v>
      </c>
      <c r="S3219">
        <v>1</v>
      </c>
      <c r="T3219">
        <v>2</v>
      </c>
      <c r="U3219">
        <v>4.0999999999999996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F3219">
        <v>0.12642225031605561</v>
      </c>
      <c r="AG3219">
        <v>8.2626307410169061E-2</v>
      </c>
      <c r="AH3219">
        <v>0</v>
      </c>
      <c r="AI3219">
        <v>0</v>
      </c>
    </row>
    <row r="3220" spans="1:37" ht="15.6">
      <c r="A3220" s="382">
        <v>18</v>
      </c>
      <c r="B3220" s="382">
        <v>381</v>
      </c>
      <c r="C3220" s="382">
        <v>2023</v>
      </c>
      <c r="D3220" s="382"/>
      <c r="E3220" s="382">
        <v>99</v>
      </c>
      <c r="F3220" s="382"/>
      <c r="G3220" s="382">
        <v>99</v>
      </c>
      <c r="H3220" s="382">
        <v>2</v>
      </c>
      <c r="I3220" s="382">
        <v>99</v>
      </c>
      <c r="J3220" s="382">
        <v>629</v>
      </c>
      <c r="K3220" s="382">
        <v>99</v>
      </c>
      <c r="L3220" s="382">
        <v>1</v>
      </c>
      <c r="M3220" s="382">
        <v>99</v>
      </c>
      <c r="N3220" s="382">
        <v>99</v>
      </c>
      <c r="O3220" s="382">
        <v>99</v>
      </c>
      <c r="P3220" s="382">
        <v>99</v>
      </c>
      <c r="Q3220" s="382"/>
      <c r="R3220" s="382">
        <v>0</v>
      </c>
    </row>
    <row r="3221" spans="1:37" ht="15.6">
      <c r="A3221" s="382">
        <v>18</v>
      </c>
      <c r="B3221" s="382">
        <v>382</v>
      </c>
      <c r="C3221" s="382">
        <v>2023</v>
      </c>
      <c r="D3221" s="382"/>
      <c r="E3221" s="382">
        <v>99</v>
      </c>
      <c r="F3221" s="382"/>
      <c r="G3221" s="382">
        <v>99</v>
      </c>
      <c r="H3221" s="382">
        <v>1</v>
      </c>
      <c r="I3221" s="382">
        <v>99</v>
      </c>
      <c r="J3221" s="382">
        <v>643</v>
      </c>
      <c r="K3221" s="382">
        <v>99</v>
      </c>
      <c r="L3221" s="382">
        <v>1</v>
      </c>
      <c r="M3221" s="382">
        <v>99</v>
      </c>
      <c r="N3221" s="382">
        <v>99</v>
      </c>
      <c r="O3221" s="382">
        <v>99</v>
      </c>
      <c r="P3221" s="382">
        <v>99</v>
      </c>
      <c r="Q3221" s="382">
        <v>4</v>
      </c>
      <c r="R3221" s="382">
        <v>5</v>
      </c>
      <c r="S3221">
        <v>1</v>
      </c>
      <c r="T3221">
        <v>2.6</v>
      </c>
      <c r="U3221">
        <v>7.02</v>
      </c>
      <c r="V3221">
        <v>0</v>
      </c>
      <c r="W3221">
        <v>0</v>
      </c>
      <c r="X3221">
        <v>0</v>
      </c>
      <c r="Y3221">
        <v>0</v>
      </c>
      <c r="Z3221">
        <v>2.4587801853764786</v>
      </c>
      <c r="AA3221">
        <v>0</v>
      </c>
      <c r="AB3221">
        <v>1.1999999999999997</v>
      </c>
      <c r="AD3221">
        <v>11.79446628554936</v>
      </c>
      <c r="AF3221">
        <v>1.1441647597254003</v>
      </c>
      <c r="AG3221">
        <v>0.92128402320270864</v>
      </c>
      <c r="AH3221">
        <v>0</v>
      </c>
      <c r="AI3221">
        <v>0</v>
      </c>
    </row>
    <row r="3222" spans="1:37" ht="15.6">
      <c r="A3222" s="382">
        <v>18</v>
      </c>
      <c r="B3222" s="382">
        <v>383</v>
      </c>
      <c r="C3222" s="382">
        <v>2023</v>
      </c>
      <c r="D3222" s="382"/>
      <c r="E3222" s="382">
        <v>99</v>
      </c>
      <c r="F3222" s="382"/>
      <c r="G3222" s="382">
        <v>99</v>
      </c>
      <c r="H3222" s="382">
        <v>2</v>
      </c>
      <c r="I3222" s="382">
        <v>99</v>
      </c>
      <c r="J3222" s="382">
        <v>704</v>
      </c>
      <c r="K3222" s="382">
        <v>99</v>
      </c>
      <c r="L3222" s="382">
        <v>1</v>
      </c>
      <c r="M3222" s="382">
        <v>99</v>
      </c>
      <c r="N3222" s="382">
        <v>99</v>
      </c>
      <c r="O3222" s="382">
        <v>99</v>
      </c>
      <c r="P3222" s="382">
        <v>99</v>
      </c>
      <c r="Q3222" s="382"/>
      <c r="R3222" s="382">
        <v>0</v>
      </c>
    </row>
    <row r="3223" spans="1:37" ht="15.6">
      <c r="A3223" s="382">
        <v>18</v>
      </c>
      <c r="B3223" s="382">
        <v>384</v>
      </c>
      <c r="C3223" s="382">
        <v>2023</v>
      </c>
      <c r="D3223" s="382"/>
      <c r="E3223" s="382">
        <v>99</v>
      </c>
      <c r="F3223" s="382"/>
      <c r="G3223" s="382">
        <v>99</v>
      </c>
      <c r="H3223" s="382">
        <v>1</v>
      </c>
      <c r="I3223" s="382">
        <v>99</v>
      </c>
      <c r="J3223" s="382">
        <v>802</v>
      </c>
      <c r="K3223" s="382">
        <v>99</v>
      </c>
      <c r="L3223" s="382">
        <v>1</v>
      </c>
      <c r="M3223" s="382">
        <v>99</v>
      </c>
      <c r="N3223" s="382">
        <v>99</v>
      </c>
      <c r="O3223" s="382">
        <v>99</v>
      </c>
      <c r="P3223" s="382">
        <v>99</v>
      </c>
      <c r="Q3223" s="382"/>
      <c r="R3223" s="382">
        <v>0</v>
      </c>
    </row>
    <row r="3224" spans="1:37" ht="15.6">
      <c r="A3224" s="382">
        <v>18</v>
      </c>
      <c r="B3224" s="382">
        <v>385</v>
      </c>
      <c r="C3224" s="382">
        <v>2023</v>
      </c>
      <c r="D3224" s="382"/>
      <c r="E3224" s="382">
        <v>99</v>
      </c>
      <c r="F3224" s="382"/>
      <c r="G3224" s="382">
        <v>99</v>
      </c>
      <c r="H3224" s="382">
        <v>1</v>
      </c>
      <c r="I3224" s="382">
        <v>99</v>
      </c>
      <c r="J3224" s="382">
        <v>103</v>
      </c>
      <c r="K3224" s="382">
        <v>99</v>
      </c>
      <c r="L3224" s="382">
        <v>2</v>
      </c>
      <c r="M3224" s="382">
        <v>99</v>
      </c>
      <c r="N3224" s="382">
        <v>99</v>
      </c>
      <c r="O3224" s="382">
        <v>99</v>
      </c>
      <c r="P3224" s="382">
        <v>99</v>
      </c>
      <c r="Q3224" s="382">
        <v>1</v>
      </c>
      <c r="R3224" s="382">
        <v>1</v>
      </c>
      <c r="S3224">
        <v>2</v>
      </c>
      <c r="T3224">
        <v>2</v>
      </c>
      <c r="U3224">
        <v>7.9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F3224">
        <v>0.54054054054054068</v>
      </c>
      <c r="AG3224">
        <v>0.36798956586547427</v>
      </c>
      <c r="AH3224">
        <v>0</v>
      </c>
      <c r="AI3224">
        <v>0</v>
      </c>
    </row>
    <row r="3225" spans="1:37" ht="15.6">
      <c r="A3225" s="382">
        <v>18</v>
      </c>
      <c r="B3225" s="382">
        <v>386</v>
      </c>
      <c r="C3225" s="382">
        <v>2023</v>
      </c>
      <c r="D3225" s="382"/>
      <c r="E3225" s="382">
        <v>99</v>
      </c>
      <c r="F3225" s="382"/>
      <c r="G3225" s="382">
        <v>99</v>
      </c>
      <c r="H3225" s="382">
        <v>2</v>
      </c>
      <c r="I3225" s="382">
        <v>99</v>
      </c>
      <c r="J3225" s="382">
        <v>106</v>
      </c>
      <c r="K3225" s="382">
        <v>99</v>
      </c>
      <c r="L3225" s="382">
        <v>2</v>
      </c>
      <c r="M3225" s="382">
        <v>99</v>
      </c>
      <c r="N3225" s="382">
        <v>99</v>
      </c>
      <c r="O3225" s="382">
        <v>99</v>
      </c>
      <c r="P3225" s="382">
        <v>99</v>
      </c>
      <c r="Q3225" s="382">
        <v>3</v>
      </c>
      <c r="R3225" s="382">
        <v>11</v>
      </c>
      <c r="S3225">
        <v>2</v>
      </c>
      <c r="T3225">
        <v>2</v>
      </c>
      <c r="U3225">
        <v>5.7181818181818178</v>
      </c>
      <c r="V3225">
        <v>0</v>
      </c>
      <c r="W3225">
        <v>0</v>
      </c>
      <c r="X3225">
        <v>0</v>
      </c>
      <c r="Y3225">
        <v>0</v>
      </c>
      <c r="Z3225">
        <v>0.96277834871809187</v>
      </c>
      <c r="AA3225">
        <v>0</v>
      </c>
      <c r="AB3225">
        <v>0</v>
      </c>
      <c r="AF3225">
        <v>4.2801556420233444</v>
      </c>
      <c r="AG3225">
        <v>2.5961697209839847</v>
      </c>
      <c r="AH3225">
        <v>0</v>
      </c>
      <c r="AI3225">
        <v>11</v>
      </c>
      <c r="AJ3225">
        <v>86.781818181818181</v>
      </c>
      <c r="AK3225">
        <v>8.8231986624954271</v>
      </c>
    </row>
    <row r="3226" spans="1:37" ht="15.6">
      <c r="A3226" s="382">
        <v>18</v>
      </c>
      <c r="B3226" s="382">
        <v>387</v>
      </c>
      <c r="C3226" s="382">
        <v>2023</v>
      </c>
      <c r="D3226" s="382"/>
      <c r="E3226" s="382">
        <v>99</v>
      </c>
      <c r="F3226" s="382"/>
      <c r="G3226" s="382">
        <v>99</v>
      </c>
      <c r="H3226" s="382">
        <v>1</v>
      </c>
      <c r="I3226" s="382">
        <v>99</v>
      </c>
      <c r="J3226" s="382">
        <v>110</v>
      </c>
      <c r="K3226" s="382">
        <v>99</v>
      </c>
      <c r="L3226" s="382">
        <v>2</v>
      </c>
      <c r="M3226" s="382">
        <v>99</v>
      </c>
      <c r="N3226" s="382">
        <v>99</v>
      </c>
      <c r="O3226" s="382">
        <v>99</v>
      </c>
      <c r="P3226" s="382">
        <v>99</v>
      </c>
      <c r="Q3226" s="382">
        <v>24</v>
      </c>
      <c r="R3226" s="382">
        <v>68</v>
      </c>
      <c r="S3226">
        <v>2</v>
      </c>
      <c r="T3226">
        <v>2.3823529411764706</v>
      </c>
      <c r="U3226">
        <v>5.1749999999999989</v>
      </c>
      <c r="V3226">
        <v>0</v>
      </c>
      <c r="W3226">
        <v>0</v>
      </c>
      <c r="X3226">
        <v>0</v>
      </c>
      <c r="Y3226">
        <v>0</v>
      </c>
      <c r="Z3226">
        <v>1.9753164303473023</v>
      </c>
      <c r="AA3226">
        <v>0</v>
      </c>
      <c r="AB3226">
        <v>0.89161802301318371</v>
      </c>
      <c r="AD3226">
        <v>37.365311930748021</v>
      </c>
      <c r="AF3226">
        <v>1.559990823583391</v>
      </c>
      <c r="AG3226">
        <v>1.0854276936743539</v>
      </c>
      <c r="AH3226">
        <v>4.4117647058823524</v>
      </c>
      <c r="AI3226">
        <v>30</v>
      </c>
      <c r="AJ3226">
        <v>79.326666666666654</v>
      </c>
      <c r="AK3226">
        <v>10.720456870271059</v>
      </c>
    </row>
    <row r="3227" spans="1:37" ht="15.6">
      <c r="A3227" s="382">
        <v>18</v>
      </c>
      <c r="B3227" s="382">
        <v>388</v>
      </c>
      <c r="C3227" s="382">
        <v>2023</v>
      </c>
      <c r="D3227" s="382"/>
      <c r="E3227" s="382">
        <v>99</v>
      </c>
      <c r="F3227" s="382"/>
      <c r="G3227" s="382">
        <v>99</v>
      </c>
      <c r="H3227" s="382">
        <v>1</v>
      </c>
      <c r="I3227" s="382">
        <v>99</v>
      </c>
      <c r="J3227" s="382">
        <v>111</v>
      </c>
      <c r="K3227" s="382">
        <v>99</v>
      </c>
      <c r="L3227" s="382">
        <v>2</v>
      </c>
      <c r="M3227" s="382">
        <v>99</v>
      </c>
      <c r="N3227" s="382">
        <v>99</v>
      </c>
      <c r="O3227" s="382">
        <v>99</v>
      </c>
      <c r="P3227" s="382">
        <v>99</v>
      </c>
      <c r="Q3227" s="382">
        <v>2</v>
      </c>
      <c r="R3227" s="382">
        <v>2</v>
      </c>
      <c r="S3227">
        <v>2</v>
      </c>
      <c r="T3227">
        <v>2</v>
      </c>
      <c r="U3227">
        <v>4.3499999999999996</v>
      </c>
      <c r="V3227">
        <v>0</v>
      </c>
      <c r="W3227">
        <v>0</v>
      </c>
      <c r="X3227">
        <v>0</v>
      </c>
      <c r="Y3227">
        <v>0</v>
      </c>
      <c r="Z3227">
        <v>0.25000000000000705</v>
      </c>
      <c r="AA3227">
        <v>0</v>
      </c>
      <c r="AB3227">
        <v>0</v>
      </c>
      <c r="AF3227">
        <v>3.1746031746031735</v>
      </c>
      <c r="AG3227">
        <v>1.4082227258012296</v>
      </c>
      <c r="AH3227">
        <v>0</v>
      </c>
      <c r="AI3227">
        <v>2</v>
      </c>
      <c r="AJ3227">
        <v>96.75</v>
      </c>
      <c r="AK3227">
        <v>4.9219399206138243</v>
      </c>
    </row>
    <row r="3228" spans="1:37" ht="15.6">
      <c r="A3228" s="382">
        <v>18</v>
      </c>
      <c r="B3228" s="382">
        <v>389</v>
      </c>
      <c r="C3228" s="382">
        <v>2023</v>
      </c>
      <c r="D3228" s="382"/>
      <c r="E3228" s="382">
        <v>99</v>
      </c>
      <c r="F3228" s="382"/>
      <c r="G3228" s="382">
        <v>99</v>
      </c>
      <c r="H3228" s="382">
        <v>1</v>
      </c>
      <c r="I3228" s="382">
        <v>99</v>
      </c>
      <c r="J3228" s="382">
        <v>116</v>
      </c>
      <c r="K3228" s="382">
        <v>99</v>
      </c>
      <c r="L3228" s="382">
        <v>2</v>
      </c>
      <c r="M3228" s="382">
        <v>99</v>
      </c>
      <c r="N3228" s="382">
        <v>99</v>
      </c>
      <c r="O3228" s="382">
        <v>99</v>
      </c>
      <c r="P3228" s="382">
        <v>99</v>
      </c>
      <c r="Q3228" s="382">
        <v>3</v>
      </c>
      <c r="R3228" s="382">
        <v>34</v>
      </c>
      <c r="S3228">
        <v>2</v>
      </c>
      <c r="T3228">
        <v>2</v>
      </c>
      <c r="U3228">
        <v>5.9176470588235288</v>
      </c>
      <c r="V3228">
        <v>0</v>
      </c>
      <c r="W3228">
        <v>0</v>
      </c>
      <c r="X3228">
        <v>0</v>
      </c>
      <c r="Y3228">
        <v>0</v>
      </c>
      <c r="Z3228">
        <v>0.79427013786438916</v>
      </c>
      <c r="AA3228">
        <v>0</v>
      </c>
      <c r="AB3228">
        <v>0</v>
      </c>
      <c r="AF3228">
        <v>3.6055143160127248</v>
      </c>
      <c r="AG3228">
        <v>2.5993488708593873</v>
      </c>
      <c r="AH3228">
        <v>0</v>
      </c>
      <c r="AI3228">
        <v>0</v>
      </c>
    </row>
    <row r="3229" spans="1:37" ht="15.6">
      <c r="A3229" s="382">
        <v>18</v>
      </c>
      <c r="B3229" s="382">
        <v>390</v>
      </c>
      <c r="C3229" s="382">
        <v>2023</v>
      </c>
      <c r="D3229" s="382"/>
      <c r="E3229" s="382">
        <v>99</v>
      </c>
      <c r="F3229" s="382"/>
      <c r="G3229" s="382">
        <v>99</v>
      </c>
      <c r="H3229" s="382">
        <v>2</v>
      </c>
      <c r="I3229" s="382">
        <v>99</v>
      </c>
      <c r="J3229" s="382">
        <v>117</v>
      </c>
      <c r="K3229" s="382">
        <v>99</v>
      </c>
      <c r="L3229" s="382">
        <v>2</v>
      </c>
      <c r="M3229" s="382">
        <v>99</v>
      </c>
      <c r="N3229" s="382">
        <v>99</v>
      </c>
      <c r="O3229" s="382">
        <v>99</v>
      </c>
      <c r="P3229" s="382">
        <v>99</v>
      </c>
      <c r="Q3229" s="382"/>
      <c r="R3229" s="382">
        <v>0</v>
      </c>
    </row>
    <row r="3230" spans="1:37" ht="15.6">
      <c r="A3230" s="382">
        <v>18</v>
      </c>
      <c r="B3230" s="382">
        <v>391</v>
      </c>
      <c r="C3230" s="382">
        <v>2023</v>
      </c>
      <c r="D3230" s="382"/>
      <c r="E3230" s="382">
        <v>99</v>
      </c>
      <c r="F3230" s="382"/>
      <c r="G3230" s="382">
        <v>99</v>
      </c>
      <c r="H3230" s="382">
        <v>1</v>
      </c>
      <c r="I3230" s="382">
        <v>99</v>
      </c>
      <c r="J3230" s="382">
        <v>134</v>
      </c>
      <c r="K3230" s="382">
        <v>99</v>
      </c>
      <c r="L3230" s="382">
        <v>2</v>
      </c>
      <c r="M3230" s="382">
        <v>99</v>
      </c>
      <c r="N3230" s="382">
        <v>99</v>
      </c>
      <c r="O3230" s="382">
        <v>99</v>
      </c>
      <c r="P3230" s="382">
        <v>99</v>
      </c>
      <c r="Q3230" s="382">
        <v>14</v>
      </c>
      <c r="R3230" s="382">
        <v>51</v>
      </c>
      <c r="S3230">
        <v>2</v>
      </c>
      <c r="T3230">
        <v>2.1764705882352935</v>
      </c>
      <c r="U3230">
        <v>5.4176470588235324</v>
      </c>
      <c r="V3230">
        <v>0</v>
      </c>
      <c r="W3230">
        <v>0</v>
      </c>
      <c r="X3230">
        <v>0</v>
      </c>
      <c r="Y3230">
        <v>0</v>
      </c>
      <c r="Z3230">
        <v>1.805189239154172</v>
      </c>
      <c r="AA3230">
        <v>0</v>
      </c>
      <c r="AB3230">
        <v>0.70588235294117685</v>
      </c>
      <c r="AD3230">
        <v>11.296409495715636</v>
      </c>
      <c r="AF3230">
        <v>1.383238405207486</v>
      </c>
      <c r="AG3230">
        <v>1.0122881449077847</v>
      </c>
      <c r="AH3230">
        <v>0</v>
      </c>
      <c r="AI3230">
        <v>0</v>
      </c>
    </row>
    <row r="3231" spans="1:37" ht="15.6">
      <c r="A3231" s="382">
        <v>18</v>
      </c>
      <c r="B3231" s="382">
        <v>392</v>
      </c>
      <c r="C3231" s="382">
        <v>2023</v>
      </c>
      <c r="D3231" s="382"/>
      <c r="E3231" s="382">
        <v>99</v>
      </c>
      <c r="F3231" s="382"/>
      <c r="G3231" s="382">
        <v>99</v>
      </c>
      <c r="H3231" s="382">
        <v>2</v>
      </c>
      <c r="I3231" s="382">
        <v>99</v>
      </c>
      <c r="J3231" s="382">
        <v>141</v>
      </c>
      <c r="K3231" s="382">
        <v>99</v>
      </c>
      <c r="L3231" s="382">
        <v>2</v>
      </c>
      <c r="M3231" s="382">
        <v>99</v>
      </c>
      <c r="N3231" s="382">
        <v>99</v>
      </c>
      <c r="O3231" s="382">
        <v>99</v>
      </c>
      <c r="P3231" s="382">
        <v>99</v>
      </c>
      <c r="Q3231" s="382">
        <v>17</v>
      </c>
      <c r="R3231" s="382">
        <v>86</v>
      </c>
      <c r="S3231">
        <v>2</v>
      </c>
      <c r="T3231">
        <v>2.4186046511627906</v>
      </c>
      <c r="U3231">
        <v>4.6058139534883713</v>
      </c>
      <c r="V3231">
        <v>0</v>
      </c>
      <c r="W3231">
        <v>0</v>
      </c>
      <c r="X3231">
        <v>0</v>
      </c>
      <c r="Y3231">
        <v>0</v>
      </c>
      <c r="Z3231">
        <v>1.2090121521272463</v>
      </c>
      <c r="AA3231">
        <v>0</v>
      </c>
      <c r="AB3231">
        <v>1.0395114715640472</v>
      </c>
      <c r="AD3231">
        <v>-8.2429998642906916</v>
      </c>
      <c r="AF3231">
        <v>8.4066471163245371</v>
      </c>
      <c r="AG3231">
        <v>4.6554540860101286</v>
      </c>
      <c r="AH3231">
        <v>0</v>
      </c>
      <c r="AI3231">
        <v>0</v>
      </c>
    </row>
    <row r="3232" spans="1:37" ht="15.6">
      <c r="A3232" s="382">
        <v>18</v>
      </c>
      <c r="B3232" s="382">
        <v>393</v>
      </c>
      <c r="C3232" s="382">
        <v>2023</v>
      </c>
      <c r="D3232" s="382"/>
      <c r="E3232" s="382">
        <v>99</v>
      </c>
      <c r="F3232" s="382"/>
      <c r="G3232" s="382">
        <v>99</v>
      </c>
      <c r="H3232" s="382">
        <v>2</v>
      </c>
      <c r="I3232" s="382">
        <v>99</v>
      </c>
      <c r="J3232" s="382">
        <v>143</v>
      </c>
      <c r="K3232" s="382">
        <v>99</v>
      </c>
      <c r="L3232" s="382">
        <v>2</v>
      </c>
      <c r="M3232" s="382">
        <v>99</v>
      </c>
      <c r="N3232" s="382">
        <v>99</v>
      </c>
      <c r="O3232" s="382">
        <v>99</v>
      </c>
      <c r="P3232" s="382">
        <v>99</v>
      </c>
      <c r="Q3232" s="382">
        <v>3</v>
      </c>
      <c r="R3232" s="382">
        <v>7</v>
      </c>
      <c r="S3232">
        <v>2</v>
      </c>
      <c r="T3232">
        <v>2.4285714285714279</v>
      </c>
      <c r="U3232">
        <v>4.9428571428571439</v>
      </c>
      <c r="V3232">
        <v>0</v>
      </c>
      <c r="W3232">
        <v>0</v>
      </c>
      <c r="X3232">
        <v>0</v>
      </c>
      <c r="Y3232">
        <v>0</v>
      </c>
      <c r="Z3232">
        <v>1.993458690572848</v>
      </c>
      <c r="AA3232">
        <v>0</v>
      </c>
      <c r="AB3232">
        <v>1.0497813183356484</v>
      </c>
      <c r="AD3232">
        <v>91.279591615660507</v>
      </c>
      <c r="AF3232">
        <v>3.8043478260869561</v>
      </c>
      <c r="AG3232">
        <v>1.9845139088041297</v>
      </c>
      <c r="AH3232">
        <v>0</v>
      </c>
      <c r="AI3232">
        <v>0</v>
      </c>
    </row>
    <row r="3233" spans="1:37" ht="15.6">
      <c r="A3233" s="382">
        <v>18</v>
      </c>
      <c r="B3233" s="382">
        <v>394</v>
      </c>
      <c r="C3233" s="382">
        <v>2023</v>
      </c>
      <c r="D3233" s="382"/>
      <c r="E3233" s="382">
        <v>99</v>
      </c>
      <c r="F3233" s="382"/>
      <c r="G3233" s="382">
        <v>99</v>
      </c>
      <c r="H3233" s="382">
        <v>2</v>
      </c>
      <c r="I3233" s="382">
        <v>99</v>
      </c>
      <c r="J3233" s="382">
        <v>147</v>
      </c>
      <c r="K3233" s="382">
        <v>99</v>
      </c>
      <c r="L3233" s="382">
        <v>2</v>
      </c>
      <c r="M3233" s="382">
        <v>99</v>
      </c>
      <c r="N3233" s="382">
        <v>99</v>
      </c>
      <c r="O3233" s="382">
        <v>99</v>
      </c>
      <c r="P3233" s="382">
        <v>99</v>
      </c>
      <c r="Q3233" s="382">
        <v>4</v>
      </c>
      <c r="R3233" s="382">
        <v>8</v>
      </c>
      <c r="S3233">
        <v>2</v>
      </c>
      <c r="T3233">
        <v>2</v>
      </c>
      <c r="U3233">
        <v>4.625</v>
      </c>
      <c r="V3233">
        <v>0</v>
      </c>
      <c r="W3233">
        <v>0</v>
      </c>
      <c r="X3233">
        <v>0</v>
      </c>
      <c r="Y3233">
        <v>0</v>
      </c>
      <c r="Z3233">
        <v>0.66661458129867246</v>
      </c>
      <c r="AA3233">
        <v>0</v>
      </c>
      <c r="AB3233">
        <v>0</v>
      </c>
      <c r="AF3233">
        <v>6.3492063492063471</v>
      </c>
      <c r="AG3233">
        <v>4.0861402540033129</v>
      </c>
      <c r="AH3233">
        <v>0</v>
      </c>
      <c r="AI3233">
        <v>0</v>
      </c>
    </row>
    <row r="3234" spans="1:37" ht="15.6">
      <c r="A3234" s="382">
        <v>18</v>
      </c>
      <c r="B3234" s="382">
        <v>395</v>
      </c>
      <c r="C3234" s="382">
        <v>2023</v>
      </c>
      <c r="D3234" s="382"/>
      <c r="E3234" s="382">
        <v>99</v>
      </c>
      <c r="F3234" s="382"/>
      <c r="G3234" s="382">
        <v>99</v>
      </c>
      <c r="H3234" s="382">
        <v>1</v>
      </c>
      <c r="I3234" s="382">
        <v>99</v>
      </c>
      <c r="J3234" s="382">
        <v>155</v>
      </c>
      <c r="K3234" s="382">
        <v>99</v>
      </c>
      <c r="L3234" s="382">
        <v>2</v>
      </c>
      <c r="M3234" s="382">
        <v>99</v>
      </c>
      <c r="N3234" s="382">
        <v>99</v>
      </c>
      <c r="O3234" s="382">
        <v>99</v>
      </c>
      <c r="P3234" s="382">
        <v>99</v>
      </c>
      <c r="Q3234" s="382">
        <v>12</v>
      </c>
      <c r="R3234" s="382">
        <v>58</v>
      </c>
      <c r="S3234">
        <v>2</v>
      </c>
      <c r="T3234">
        <v>2.0517241379310347</v>
      </c>
      <c r="U3234">
        <v>6.0948275862068995</v>
      </c>
      <c r="V3234">
        <v>0</v>
      </c>
      <c r="W3234">
        <v>0</v>
      </c>
      <c r="X3234">
        <v>0</v>
      </c>
      <c r="Y3234">
        <v>0</v>
      </c>
      <c r="Z3234">
        <v>1.4963659903813715</v>
      </c>
      <c r="AA3234">
        <v>0</v>
      </c>
      <c r="AB3234">
        <v>0.39050867768641656</v>
      </c>
      <c r="AD3234">
        <v>1.8161165289300625</v>
      </c>
      <c r="AF3234">
        <v>5.1327433628318602</v>
      </c>
      <c r="AG3234">
        <v>3.1873839106991499</v>
      </c>
      <c r="AH3234">
        <v>0</v>
      </c>
      <c r="AI3234">
        <v>0</v>
      </c>
    </row>
    <row r="3235" spans="1:37" ht="15.6">
      <c r="A3235" s="382">
        <v>18</v>
      </c>
      <c r="B3235" s="382">
        <v>396</v>
      </c>
      <c r="C3235" s="382">
        <v>2023</v>
      </c>
      <c r="D3235" s="382"/>
      <c r="E3235" s="382">
        <v>99</v>
      </c>
      <c r="F3235" s="382"/>
      <c r="G3235" s="382">
        <v>99</v>
      </c>
      <c r="H3235" s="382">
        <v>2</v>
      </c>
      <c r="I3235" s="382">
        <v>99</v>
      </c>
      <c r="J3235" s="382">
        <v>160</v>
      </c>
      <c r="K3235" s="382">
        <v>99</v>
      </c>
      <c r="L3235" s="382">
        <v>2</v>
      </c>
      <c r="M3235" s="382">
        <v>99</v>
      </c>
      <c r="N3235" s="382">
        <v>99</v>
      </c>
      <c r="O3235" s="382">
        <v>99</v>
      </c>
      <c r="P3235" s="382">
        <v>99</v>
      </c>
      <c r="Q3235" s="382">
        <v>4</v>
      </c>
      <c r="R3235" s="382">
        <v>6</v>
      </c>
      <c r="S3235">
        <v>2</v>
      </c>
      <c r="T3235">
        <v>2.6666666666666661</v>
      </c>
      <c r="U3235">
        <v>4.0666666666666655</v>
      </c>
      <c r="V3235">
        <v>0</v>
      </c>
      <c r="W3235">
        <v>0</v>
      </c>
      <c r="X3235">
        <v>0</v>
      </c>
      <c r="Y3235">
        <v>0</v>
      </c>
      <c r="Z3235">
        <v>1.0546194679704275</v>
      </c>
      <c r="AA3235">
        <v>0</v>
      </c>
      <c r="AB3235">
        <v>1.1055415967851332</v>
      </c>
      <c r="AD3235">
        <v>77.668376538942013</v>
      </c>
      <c r="AF3235">
        <v>2.5641025641025639</v>
      </c>
      <c r="AG3235">
        <v>1.1592550361079437</v>
      </c>
      <c r="AH3235">
        <v>16.666666666666671</v>
      </c>
      <c r="AI3235">
        <v>6</v>
      </c>
      <c r="AJ3235">
        <v>72.866666666666688</v>
      </c>
      <c r="AK3235">
        <v>10.27690809461299</v>
      </c>
    </row>
    <row r="3236" spans="1:37" ht="15.6">
      <c r="A3236" s="382">
        <v>18</v>
      </c>
      <c r="B3236" s="382">
        <v>397</v>
      </c>
      <c r="C3236" s="382">
        <v>2023</v>
      </c>
      <c r="D3236" s="382"/>
      <c r="E3236" s="382">
        <v>99</v>
      </c>
      <c r="F3236" s="382"/>
      <c r="G3236" s="382">
        <v>99</v>
      </c>
      <c r="H3236" s="382">
        <v>1</v>
      </c>
      <c r="I3236" s="382">
        <v>99</v>
      </c>
      <c r="J3236" s="382">
        <v>171</v>
      </c>
      <c r="K3236" s="382">
        <v>99</v>
      </c>
      <c r="L3236" s="382">
        <v>2</v>
      </c>
      <c r="M3236" s="382">
        <v>99</v>
      </c>
      <c r="N3236" s="382">
        <v>99</v>
      </c>
      <c r="O3236" s="382">
        <v>99</v>
      </c>
      <c r="P3236" s="382">
        <v>99</v>
      </c>
      <c r="Q3236" s="382"/>
      <c r="R3236" s="382">
        <v>0</v>
      </c>
    </row>
    <row r="3237" spans="1:37" ht="15.6">
      <c r="A3237" s="382">
        <v>18</v>
      </c>
      <c r="B3237" s="382">
        <v>398</v>
      </c>
      <c r="C3237" s="382">
        <v>2023</v>
      </c>
      <c r="D3237" s="382"/>
      <c r="E3237" s="382">
        <v>99</v>
      </c>
      <c r="F3237" s="382"/>
      <c r="G3237" s="382">
        <v>99</v>
      </c>
      <c r="H3237" s="382">
        <v>2</v>
      </c>
      <c r="I3237" s="382">
        <v>99</v>
      </c>
      <c r="J3237" s="382">
        <v>175</v>
      </c>
      <c r="K3237" s="382">
        <v>99</v>
      </c>
      <c r="L3237" s="382">
        <v>2</v>
      </c>
      <c r="M3237" s="382">
        <v>99</v>
      </c>
      <c r="N3237" s="382">
        <v>99</v>
      </c>
      <c r="O3237" s="382">
        <v>99</v>
      </c>
      <c r="P3237" s="382">
        <v>99</v>
      </c>
      <c r="Q3237" s="382">
        <v>12</v>
      </c>
      <c r="R3237" s="382">
        <v>88</v>
      </c>
      <c r="S3237">
        <v>2</v>
      </c>
      <c r="T3237">
        <v>2.2386363636363642</v>
      </c>
      <c r="U3237">
        <v>5.3068181818181825</v>
      </c>
      <c r="V3237">
        <v>0</v>
      </c>
      <c r="W3237">
        <v>0</v>
      </c>
      <c r="X3237">
        <v>0</v>
      </c>
      <c r="Y3237">
        <v>0</v>
      </c>
      <c r="Z3237">
        <v>1.4702191746428821</v>
      </c>
      <c r="AA3237">
        <v>0</v>
      </c>
      <c r="AB3237">
        <v>0.92925089798447824</v>
      </c>
      <c r="AD3237">
        <v>58.770086815311515</v>
      </c>
      <c r="AF3237">
        <v>6.5917602996254692</v>
      </c>
      <c r="AG3237">
        <v>4.8210930563871761</v>
      </c>
      <c r="AH3237">
        <v>0</v>
      </c>
      <c r="AI3237">
        <v>0</v>
      </c>
    </row>
    <row r="3238" spans="1:37" ht="15.6">
      <c r="A3238" s="382">
        <v>18</v>
      </c>
      <c r="B3238" s="382">
        <v>399</v>
      </c>
      <c r="C3238" s="382">
        <v>2023</v>
      </c>
      <c r="D3238" s="382"/>
      <c r="E3238" s="382">
        <v>99</v>
      </c>
      <c r="F3238" s="382"/>
      <c r="G3238" s="382">
        <v>99</v>
      </c>
      <c r="H3238" s="382">
        <v>2</v>
      </c>
      <c r="I3238" s="382">
        <v>99</v>
      </c>
      <c r="J3238" s="382">
        <v>177</v>
      </c>
      <c r="K3238" s="382">
        <v>99</v>
      </c>
      <c r="L3238" s="382">
        <v>2</v>
      </c>
      <c r="M3238" s="382">
        <v>99</v>
      </c>
      <c r="N3238" s="382">
        <v>99</v>
      </c>
      <c r="O3238" s="382">
        <v>99</v>
      </c>
      <c r="P3238" s="382">
        <v>99</v>
      </c>
      <c r="Q3238" s="382">
        <v>5</v>
      </c>
      <c r="R3238" s="382">
        <v>32</v>
      </c>
      <c r="S3238">
        <v>2</v>
      </c>
      <c r="T3238">
        <v>2.0625</v>
      </c>
      <c r="U3238">
        <v>5.2187500000000009</v>
      </c>
      <c r="V3238">
        <v>0</v>
      </c>
      <c r="W3238">
        <v>0</v>
      </c>
      <c r="X3238">
        <v>0</v>
      </c>
      <c r="Y3238">
        <v>0</v>
      </c>
      <c r="Z3238">
        <v>1.3893428077691969</v>
      </c>
      <c r="AA3238">
        <v>0</v>
      </c>
      <c r="AB3238">
        <v>0.24206145913796351</v>
      </c>
      <c r="AD3238">
        <v>-16.145063998136806</v>
      </c>
      <c r="AF3238">
        <v>4.2780748663101607</v>
      </c>
      <c r="AG3238">
        <v>2.0301976707432714</v>
      </c>
      <c r="AH3238">
        <v>0</v>
      </c>
    </row>
    <row r="3239" spans="1:37" ht="15.6">
      <c r="A3239" s="382">
        <v>18</v>
      </c>
      <c r="B3239" s="382">
        <v>400</v>
      </c>
      <c r="C3239" s="382">
        <v>2023</v>
      </c>
      <c r="D3239" s="382"/>
      <c r="E3239" s="382">
        <v>99</v>
      </c>
      <c r="F3239" s="382"/>
      <c r="G3239" s="382">
        <v>99</v>
      </c>
      <c r="H3239" s="382">
        <v>2</v>
      </c>
      <c r="I3239" s="382">
        <v>99</v>
      </c>
      <c r="J3239" s="382">
        <v>178</v>
      </c>
      <c r="K3239" s="382">
        <v>99</v>
      </c>
      <c r="L3239" s="382">
        <v>2</v>
      </c>
      <c r="M3239" s="382">
        <v>99</v>
      </c>
      <c r="N3239" s="382">
        <v>99</v>
      </c>
      <c r="O3239" s="382">
        <v>99</v>
      </c>
      <c r="P3239" s="382">
        <v>99</v>
      </c>
      <c r="Q3239" s="382">
        <v>4</v>
      </c>
      <c r="R3239" s="382">
        <v>36</v>
      </c>
      <c r="S3239">
        <v>2</v>
      </c>
      <c r="T3239">
        <v>2.5</v>
      </c>
      <c r="U3239">
        <v>5.1055555555555587</v>
      </c>
      <c r="V3239">
        <v>0</v>
      </c>
      <c r="W3239">
        <v>0</v>
      </c>
      <c r="X3239">
        <v>0</v>
      </c>
      <c r="Y3239">
        <v>0</v>
      </c>
      <c r="Z3239">
        <v>0.91952416572813045</v>
      </c>
      <c r="AA3239">
        <v>0</v>
      </c>
      <c r="AB3239">
        <v>1.1180339887498949</v>
      </c>
      <c r="AD3239">
        <v>27.289823022353087</v>
      </c>
      <c r="AF3239">
        <v>9.703504043126685</v>
      </c>
      <c r="AG3239">
        <v>6.2400271600746917</v>
      </c>
      <c r="AH3239">
        <v>0</v>
      </c>
      <c r="AI3239">
        <v>0</v>
      </c>
    </row>
    <row r="3240" spans="1:37" ht="15.6">
      <c r="A3240" s="382">
        <v>18</v>
      </c>
      <c r="B3240" s="382">
        <v>401</v>
      </c>
      <c r="C3240" s="382">
        <v>2023</v>
      </c>
      <c r="D3240" s="382"/>
      <c r="E3240" s="382">
        <v>99</v>
      </c>
      <c r="F3240" s="382"/>
      <c r="G3240" s="382">
        <v>99</v>
      </c>
      <c r="H3240" s="382">
        <v>2</v>
      </c>
      <c r="I3240" s="382">
        <v>99</v>
      </c>
      <c r="J3240" s="382">
        <v>181</v>
      </c>
      <c r="K3240" s="382">
        <v>99</v>
      </c>
      <c r="L3240" s="382">
        <v>2</v>
      </c>
      <c r="M3240" s="382">
        <v>99</v>
      </c>
      <c r="N3240" s="382">
        <v>99</v>
      </c>
      <c r="O3240" s="382">
        <v>99</v>
      </c>
      <c r="P3240" s="382">
        <v>99</v>
      </c>
      <c r="Q3240" s="382">
        <v>4</v>
      </c>
      <c r="R3240" s="382">
        <v>8</v>
      </c>
      <c r="S3240">
        <v>2</v>
      </c>
      <c r="T3240">
        <v>2</v>
      </c>
      <c r="U3240">
        <v>6.5875000000000004</v>
      </c>
      <c r="V3240">
        <v>0</v>
      </c>
      <c r="W3240">
        <v>0</v>
      </c>
      <c r="X3240">
        <v>0</v>
      </c>
      <c r="Y3240">
        <v>0</v>
      </c>
      <c r="Z3240">
        <v>1.0373493866581365</v>
      </c>
      <c r="AA3240">
        <v>0</v>
      </c>
      <c r="AB3240">
        <v>0</v>
      </c>
      <c r="AF3240">
        <v>1.8561484918793505</v>
      </c>
      <c r="AG3240">
        <v>1.5500911818342256</v>
      </c>
      <c r="AH3240">
        <v>0</v>
      </c>
      <c r="AI3240">
        <v>0</v>
      </c>
    </row>
    <row r="3241" spans="1:37" ht="15.6">
      <c r="A3241" s="382">
        <v>18</v>
      </c>
      <c r="B3241" s="382">
        <v>402</v>
      </c>
      <c r="C3241" s="382">
        <v>2023</v>
      </c>
      <c r="D3241" s="382"/>
      <c r="E3241" s="382">
        <v>99</v>
      </c>
      <c r="F3241" s="382"/>
      <c r="G3241" s="382">
        <v>99</v>
      </c>
      <c r="H3241" s="382">
        <v>1</v>
      </c>
      <c r="I3241" s="382">
        <v>99</v>
      </c>
      <c r="J3241" s="382">
        <v>262</v>
      </c>
      <c r="K3241" s="382">
        <v>99</v>
      </c>
      <c r="L3241" s="382">
        <v>2</v>
      </c>
      <c r="M3241" s="382">
        <v>99</v>
      </c>
      <c r="N3241" s="382">
        <v>99</v>
      </c>
      <c r="O3241" s="382">
        <v>99</v>
      </c>
      <c r="P3241" s="382">
        <v>99</v>
      </c>
      <c r="Q3241" s="382"/>
      <c r="R3241" s="382">
        <v>0</v>
      </c>
    </row>
    <row r="3242" spans="1:37" ht="15.6">
      <c r="A3242" s="382">
        <v>18</v>
      </c>
      <c r="B3242" s="382">
        <v>403</v>
      </c>
      <c r="C3242" s="382">
        <v>2023</v>
      </c>
      <c r="D3242" s="382"/>
      <c r="E3242" s="382">
        <v>99</v>
      </c>
      <c r="F3242" s="382"/>
      <c r="G3242" s="382">
        <v>99</v>
      </c>
      <c r="H3242" s="382">
        <v>1</v>
      </c>
      <c r="I3242" s="382">
        <v>99</v>
      </c>
      <c r="J3242" s="382">
        <v>309</v>
      </c>
      <c r="K3242" s="382">
        <v>99</v>
      </c>
      <c r="L3242" s="382">
        <v>2</v>
      </c>
      <c r="M3242" s="382">
        <v>99</v>
      </c>
      <c r="N3242" s="382">
        <v>99</v>
      </c>
      <c r="O3242" s="382">
        <v>99</v>
      </c>
      <c r="P3242" s="382">
        <v>99</v>
      </c>
      <c r="Q3242" s="382">
        <v>8</v>
      </c>
      <c r="R3242" s="382">
        <v>26</v>
      </c>
      <c r="S3242">
        <v>2</v>
      </c>
      <c r="T3242">
        <v>2.2307692307692304</v>
      </c>
      <c r="U3242">
        <v>5.5923076923076946</v>
      </c>
      <c r="V3242">
        <v>0</v>
      </c>
      <c r="W3242">
        <v>0</v>
      </c>
      <c r="X3242">
        <v>0</v>
      </c>
      <c r="Y3242">
        <v>0</v>
      </c>
      <c r="Z3242">
        <v>1.4220578471743188</v>
      </c>
      <c r="AA3242">
        <v>0</v>
      </c>
      <c r="AB3242">
        <v>0.79940806503178907</v>
      </c>
      <c r="AD3242">
        <v>29.590886471815399</v>
      </c>
      <c r="AF3242">
        <v>3.0915576694411402</v>
      </c>
      <c r="AG3242">
        <v>2.2174436869957752</v>
      </c>
      <c r="AH3242">
        <v>0</v>
      </c>
      <c r="AI3242">
        <v>0</v>
      </c>
    </row>
    <row r="3243" spans="1:37" ht="15.6">
      <c r="A3243" s="382">
        <v>18</v>
      </c>
      <c r="B3243" s="382">
        <v>404</v>
      </c>
      <c r="C3243" s="382">
        <v>2023</v>
      </c>
      <c r="D3243" s="382"/>
      <c r="E3243" s="382">
        <v>99</v>
      </c>
      <c r="F3243" s="382"/>
      <c r="G3243" s="382">
        <v>99</v>
      </c>
      <c r="H3243" s="382">
        <v>2</v>
      </c>
      <c r="I3243" s="382">
        <v>99</v>
      </c>
      <c r="J3243" s="382">
        <v>470</v>
      </c>
      <c r="K3243" s="382">
        <v>99</v>
      </c>
      <c r="L3243" s="382">
        <v>2</v>
      </c>
      <c r="M3243" s="382">
        <v>99</v>
      </c>
      <c r="N3243" s="382">
        <v>99</v>
      </c>
      <c r="O3243" s="382">
        <v>99</v>
      </c>
      <c r="P3243" s="382">
        <v>99</v>
      </c>
      <c r="Q3243" s="382">
        <v>4</v>
      </c>
      <c r="R3243" s="382">
        <v>10</v>
      </c>
      <c r="S3243">
        <v>2</v>
      </c>
      <c r="T3243">
        <v>2.6</v>
      </c>
      <c r="U3243">
        <v>3.9800000000000009</v>
      </c>
      <c r="V3243">
        <v>0</v>
      </c>
      <c r="W3243">
        <v>0</v>
      </c>
      <c r="X3243">
        <v>0</v>
      </c>
      <c r="Y3243">
        <v>0</v>
      </c>
      <c r="Z3243">
        <v>2.0595145058969591</v>
      </c>
      <c r="AA3243">
        <v>0</v>
      </c>
      <c r="AB3243">
        <v>1.1999999999999997</v>
      </c>
      <c r="AD3243">
        <v>13.838212801316358</v>
      </c>
      <c r="AF3243">
        <v>1.2642225031605561</v>
      </c>
      <c r="AG3243">
        <v>0.80207976461578756</v>
      </c>
      <c r="AH3243">
        <v>0</v>
      </c>
      <c r="AI3243">
        <v>0</v>
      </c>
    </row>
    <row r="3244" spans="1:37" ht="15.6">
      <c r="A3244" s="382">
        <v>18</v>
      </c>
      <c r="B3244" s="382">
        <v>405</v>
      </c>
      <c r="C3244" s="382">
        <v>2023</v>
      </c>
      <c r="D3244" s="382"/>
      <c r="E3244" s="382">
        <v>99</v>
      </c>
      <c r="F3244" s="382"/>
      <c r="G3244" s="382">
        <v>99</v>
      </c>
      <c r="H3244" s="382">
        <v>2</v>
      </c>
      <c r="I3244" s="382">
        <v>99</v>
      </c>
      <c r="J3244" s="382">
        <v>629</v>
      </c>
      <c r="K3244" s="382">
        <v>99</v>
      </c>
      <c r="L3244" s="382">
        <v>2</v>
      </c>
      <c r="M3244" s="382">
        <v>99</v>
      </c>
      <c r="N3244" s="382">
        <v>99</v>
      </c>
      <c r="O3244" s="382">
        <v>99</v>
      </c>
      <c r="P3244" s="382">
        <v>99</v>
      </c>
      <c r="Q3244" s="382"/>
      <c r="R3244" s="382">
        <v>0</v>
      </c>
    </row>
    <row r="3245" spans="1:37" ht="15.6">
      <c r="A3245" s="382">
        <v>18</v>
      </c>
      <c r="B3245" s="382">
        <v>406</v>
      </c>
      <c r="C3245" s="382">
        <v>2023</v>
      </c>
      <c r="D3245" s="382"/>
      <c r="E3245" s="382">
        <v>99</v>
      </c>
      <c r="F3245" s="382"/>
      <c r="G3245" s="382">
        <v>99</v>
      </c>
      <c r="H3245" s="382">
        <v>1</v>
      </c>
      <c r="I3245" s="382">
        <v>99</v>
      </c>
      <c r="J3245" s="382">
        <v>643</v>
      </c>
      <c r="K3245" s="382">
        <v>99</v>
      </c>
      <c r="L3245" s="382">
        <v>2</v>
      </c>
      <c r="M3245" s="382">
        <v>99</v>
      </c>
      <c r="N3245" s="382">
        <v>99</v>
      </c>
      <c r="O3245" s="382">
        <v>99</v>
      </c>
      <c r="P3245" s="382">
        <v>99</v>
      </c>
      <c r="Q3245" s="382">
        <v>3</v>
      </c>
      <c r="R3245" s="382">
        <v>16</v>
      </c>
      <c r="S3245">
        <v>2</v>
      </c>
      <c r="T3245">
        <v>2.1875</v>
      </c>
      <c r="U3245">
        <v>6.3249999999999984</v>
      </c>
      <c r="V3245">
        <v>0</v>
      </c>
      <c r="W3245">
        <v>0</v>
      </c>
      <c r="X3245">
        <v>0</v>
      </c>
      <c r="Y3245">
        <v>0</v>
      </c>
      <c r="Z3245">
        <v>2.8932032420830751</v>
      </c>
      <c r="AA3245">
        <v>0</v>
      </c>
      <c r="AB3245">
        <v>0.72618437741389086</v>
      </c>
      <c r="AD3245">
        <v>51.537982765990634</v>
      </c>
      <c r="AF3245">
        <v>3.6613272311212817</v>
      </c>
      <c r="AG3245">
        <v>2.6562376965274659</v>
      </c>
      <c r="AH3245">
        <v>0</v>
      </c>
      <c r="AI3245">
        <v>0</v>
      </c>
    </row>
    <row r="3246" spans="1:37" ht="15.6">
      <c r="A3246" s="382">
        <v>18</v>
      </c>
      <c r="B3246" s="382">
        <v>407</v>
      </c>
      <c r="C3246" s="382">
        <v>2023</v>
      </c>
      <c r="D3246" s="382"/>
      <c r="E3246" s="382">
        <v>99</v>
      </c>
      <c r="F3246" s="382"/>
      <c r="G3246" s="382">
        <v>99</v>
      </c>
      <c r="H3246" s="382">
        <v>2</v>
      </c>
      <c r="I3246" s="382">
        <v>99</v>
      </c>
      <c r="J3246" s="382">
        <v>704</v>
      </c>
      <c r="K3246" s="382">
        <v>99</v>
      </c>
      <c r="L3246" s="382">
        <v>2</v>
      </c>
      <c r="M3246" s="382">
        <v>99</v>
      </c>
      <c r="N3246" s="382">
        <v>99</v>
      </c>
      <c r="O3246" s="382">
        <v>99</v>
      </c>
      <c r="P3246" s="382">
        <v>99</v>
      </c>
      <c r="Q3246" s="382"/>
      <c r="R3246" s="382">
        <v>0</v>
      </c>
    </row>
    <row r="3247" spans="1:37" ht="15.6">
      <c r="A3247" s="382">
        <v>18</v>
      </c>
      <c r="B3247" s="382">
        <v>408</v>
      </c>
      <c r="C3247" s="382">
        <v>2023</v>
      </c>
      <c r="D3247" s="382"/>
      <c r="E3247" s="382">
        <v>99</v>
      </c>
      <c r="F3247" s="382"/>
      <c r="G3247" s="382">
        <v>99</v>
      </c>
      <c r="H3247" s="382">
        <v>1</v>
      </c>
      <c r="I3247" s="382">
        <v>99</v>
      </c>
      <c r="J3247" s="382">
        <v>802</v>
      </c>
      <c r="K3247" s="382">
        <v>99</v>
      </c>
      <c r="L3247" s="382">
        <v>2</v>
      </c>
      <c r="M3247" s="382">
        <v>99</v>
      </c>
      <c r="N3247" s="382">
        <v>99</v>
      </c>
      <c r="O3247" s="382">
        <v>99</v>
      </c>
      <c r="P3247" s="382">
        <v>99</v>
      </c>
      <c r="Q3247" s="382"/>
      <c r="R3247" s="382">
        <v>0</v>
      </c>
    </row>
    <row r="3248" spans="1:37" ht="15.6">
      <c r="A3248" s="382">
        <v>18</v>
      </c>
      <c r="B3248" s="382">
        <v>409</v>
      </c>
      <c r="C3248" s="382">
        <v>2023</v>
      </c>
      <c r="D3248" s="382"/>
      <c r="E3248" s="382">
        <v>99</v>
      </c>
      <c r="F3248" s="382"/>
      <c r="G3248" s="382">
        <v>99</v>
      </c>
      <c r="H3248" s="382">
        <v>1</v>
      </c>
      <c r="I3248" s="382">
        <v>99</v>
      </c>
      <c r="J3248" s="382">
        <v>103</v>
      </c>
      <c r="K3248" s="382">
        <v>99</v>
      </c>
      <c r="L3248" s="382">
        <v>3</v>
      </c>
      <c r="M3248" s="382">
        <v>99</v>
      </c>
      <c r="N3248" s="382">
        <v>99</v>
      </c>
      <c r="O3248" s="382">
        <v>99</v>
      </c>
      <c r="P3248" s="382">
        <v>99</v>
      </c>
      <c r="Q3248" s="382"/>
      <c r="R3248" s="382">
        <v>0</v>
      </c>
    </row>
    <row r="3249" spans="1:37" ht="15.6">
      <c r="A3249" s="382">
        <v>18</v>
      </c>
      <c r="B3249" s="382">
        <v>410</v>
      </c>
      <c r="C3249" s="382">
        <v>2023</v>
      </c>
      <c r="D3249" s="382"/>
      <c r="E3249" s="382">
        <v>99</v>
      </c>
      <c r="F3249" s="382"/>
      <c r="G3249" s="382">
        <v>99</v>
      </c>
      <c r="H3249" s="382">
        <v>2</v>
      </c>
      <c r="I3249" s="382">
        <v>99</v>
      </c>
      <c r="J3249" s="382">
        <v>106</v>
      </c>
      <c r="K3249" s="382">
        <v>99</v>
      </c>
      <c r="L3249" s="382">
        <v>3</v>
      </c>
      <c r="M3249" s="382">
        <v>99</v>
      </c>
      <c r="N3249" s="382">
        <v>99</v>
      </c>
      <c r="O3249" s="382">
        <v>99</v>
      </c>
      <c r="P3249" s="382">
        <v>99</v>
      </c>
      <c r="Q3249" s="382"/>
      <c r="R3249" s="382">
        <v>0</v>
      </c>
    </row>
    <row r="3250" spans="1:37" ht="15.6">
      <c r="A3250" s="382">
        <v>18</v>
      </c>
      <c r="B3250" s="382">
        <v>411</v>
      </c>
      <c r="C3250" s="382">
        <v>2023</v>
      </c>
      <c r="D3250" s="382"/>
      <c r="E3250" s="382">
        <v>99</v>
      </c>
      <c r="F3250" s="382"/>
      <c r="G3250" s="382">
        <v>99</v>
      </c>
      <c r="H3250" s="382">
        <v>1</v>
      </c>
      <c r="I3250" s="382">
        <v>99</v>
      </c>
      <c r="J3250" s="382">
        <v>110</v>
      </c>
      <c r="K3250" s="382">
        <v>99</v>
      </c>
      <c r="L3250" s="382">
        <v>3</v>
      </c>
      <c r="M3250" s="382">
        <v>99</v>
      </c>
      <c r="N3250" s="382">
        <v>99</v>
      </c>
      <c r="O3250" s="382">
        <v>99</v>
      </c>
      <c r="P3250" s="382">
        <v>99</v>
      </c>
      <c r="Q3250" s="382">
        <v>36</v>
      </c>
      <c r="R3250" s="382">
        <v>128</v>
      </c>
      <c r="S3250">
        <v>3</v>
      </c>
      <c r="T3250">
        <v>2.9609375</v>
      </c>
      <c r="U3250">
        <v>5.9921874999999956</v>
      </c>
      <c r="V3250">
        <v>0</v>
      </c>
      <c r="W3250">
        <v>0</v>
      </c>
      <c r="X3250">
        <v>0</v>
      </c>
      <c r="Y3250">
        <v>0</v>
      </c>
      <c r="Z3250">
        <v>1.8415181141774843</v>
      </c>
      <c r="AA3250">
        <v>0</v>
      </c>
      <c r="AB3250">
        <v>1.2587341343960403</v>
      </c>
      <c r="AD3250">
        <v>38.34186096488547</v>
      </c>
      <c r="AF3250">
        <v>2.9364533149805001</v>
      </c>
      <c r="AG3250">
        <v>2.3657943763803031</v>
      </c>
      <c r="AH3250">
        <v>0.78125</v>
      </c>
      <c r="AI3250">
        <v>67</v>
      </c>
      <c r="AJ3250">
        <v>85.168656716417885</v>
      </c>
      <c r="AK3250">
        <v>11.097729718627738</v>
      </c>
    </row>
    <row r="3251" spans="1:37" ht="15.6">
      <c r="A3251" s="382">
        <v>18</v>
      </c>
      <c r="B3251" s="382">
        <v>412</v>
      </c>
      <c r="C3251" s="382">
        <v>2023</v>
      </c>
      <c r="D3251" s="382"/>
      <c r="E3251" s="382">
        <v>99</v>
      </c>
      <c r="F3251" s="382"/>
      <c r="G3251" s="382">
        <v>99</v>
      </c>
      <c r="H3251" s="382">
        <v>1</v>
      </c>
      <c r="I3251" s="382">
        <v>99</v>
      </c>
      <c r="J3251" s="382">
        <v>111</v>
      </c>
      <c r="K3251" s="382">
        <v>99</v>
      </c>
      <c r="L3251" s="382">
        <v>3</v>
      </c>
      <c r="M3251" s="382">
        <v>99</v>
      </c>
      <c r="N3251" s="382">
        <v>99</v>
      </c>
      <c r="O3251" s="382">
        <v>99</v>
      </c>
      <c r="P3251" s="382">
        <v>99</v>
      </c>
      <c r="Q3251" s="382">
        <v>3</v>
      </c>
      <c r="R3251" s="382">
        <v>3</v>
      </c>
      <c r="S3251">
        <v>3</v>
      </c>
      <c r="T3251">
        <v>4</v>
      </c>
      <c r="U3251">
        <v>7.2</v>
      </c>
      <c r="V3251">
        <v>0</v>
      </c>
      <c r="W3251">
        <v>0</v>
      </c>
      <c r="X3251">
        <v>0</v>
      </c>
      <c r="Y3251">
        <v>0</v>
      </c>
      <c r="Z3251">
        <v>1.1575836902790237</v>
      </c>
      <c r="AA3251">
        <v>0</v>
      </c>
      <c r="AB3251">
        <v>1.4142135623730951</v>
      </c>
      <c r="AD3251">
        <v>97.735555485044003</v>
      </c>
      <c r="AF3251">
        <v>4.7619047619047636</v>
      </c>
      <c r="AG3251">
        <v>3.4962771123340874</v>
      </c>
      <c r="AH3251">
        <v>0</v>
      </c>
      <c r="AI3251">
        <v>3</v>
      </c>
      <c r="AJ3251">
        <v>93.266666666666637</v>
      </c>
      <c r="AK3251">
        <v>9.396864227784528</v>
      </c>
    </row>
    <row r="3252" spans="1:37" ht="15.6">
      <c r="A3252" s="382">
        <v>18</v>
      </c>
      <c r="B3252" s="382">
        <v>413</v>
      </c>
      <c r="C3252" s="382">
        <v>2023</v>
      </c>
      <c r="D3252" s="382"/>
      <c r="E3252" s="382">
        <v>99</v>
      </c>
      <c r="F3252" s="382"/>
      <c r="G3252" s="382">
        <v>99</v>
      </c>
      <c r="H3252" s="382">
        <v>1</v>
      </c>
      <c r="I3252" s="382">
        <v>99</v>
      </c>
      <c r="J3252" s="382">
        <v>116</v>
      </c>
      <c r="K3252" s="382">
        <v>99</v>
      </c>
      <c r="L3252" s="382">
        <v>3</v>
      </c>
      <c r="M3252" s="382">
        <v>99</v>
      </c>
      <c r="N3252" s="382">
        <v>99</v>
      </c>
      <c r="O3252" s="382">
        <v>99</v>
      </c>
      <c r="P3252" s="382">
        <v>99</v>
      </c>
      <c r="Q3252" s="382">
        <v>5</v>
      </c>
      <c r="R3252" s="382">
        <v>47</v>
      </c>
      <c r="S3252">
        <v>3</v>
      </c>
      <c r="T3252">
        <v>2.1914893617021285</v>
      </c>
      <c r="U3252">
        <v>6.1468085106382988</v>
      </c>
      <c r="V3252">
        <v>0</v>
      </c>
      <c r="W3252">
        <v>0</v>
      </c>
      <c r="X3252">
        <v>0</v>
      </c>
      <c r="Y3252">
        <v>0</v>
      </c>
      <c r="Z3252">
        <v>1.4688034012137039</v>
      </c>
      <c r="AA3252">
        <v>0</v>
      </c>
      <c r="AB3252">
        <v>0.73334842296230174</v>
      </c>
      <c r="AD3252">
        <v>43.019021660619742</v>
      </c>
      <c r="AF3252">
        <v>4.9840933191940611</v>
      </c>
      <c r="AG3252">
        <v>3.732365252441733</v>
      </c>
      <c r="AH3252">
        <v>0</v>
      </c>
      <c r="AI3252">
        <v>0</v>
      </c>
    </row>
    <row r="3253" spans="1:37" ht="15.6">
      <c r="A3253" s="382">
        <v>18</v>
      </c>
      <c r="B3253" s="382">
        <v>414</v>
      </c>
      <c r="C3253" s="382">
        <v>2023</v>
      </c>
      <c r="D3253" s="382"/>
      <c r="E3253" s="382">
        <v>99</v>
      </c>
      <c r="F3253" s="382"/>
      <c r="G3253" s="382">
        <v>99</v>
      </c>
      <c r="H3253" s="382">
        <v>2</v>
      </c>
      <c r="I3253" s="382">
        <v>99</v>
      </c>
      <c r="J3253" s="382">
        <v>117</v>
      </c>
      <c r="K3253" s="382">
        <v>99</v>
      </c>
      <c r="L3253" s="382">
        <v>3</v>
      </c>
      <c r="M3253" s="382">
        <v>99</v>
      </c>
      <c r="N3253" s="382">
        <v>99</v>
      </c>
      <c r="O3253" s="382">
        <v>99</v>
      </c>
      <c r="P3253" s="382">
        <v>99</v>
      </c>
      <c r="Q3253" s="382">
        <v>2</v>
      </c>
      <c r="R3253" s="382">
        <v>3</v>
      </c>
      <c r="S3253">
        <v>3</v>
      </c>
      <c r="T3253">
        <v>3</v>
      </c>
      <c r="U3253">
        <v>8.1666666666666661</v>
      </c>
      <c r="V3253">
        <v>0</v>
      </c>
      <c r="W3253">
        <v>0</v>
      </c>
      <c r="X3253">
        <v>0</v>
      </c>
      <c r="Y3253">
        <v>0</v>
      </c>
      <c r="Z3253">
        <v>2.6637484032009433</v>
      </c>
      <c r="AA3253">
        <v>0</v>
      </c>
      <c r="AB3253">
        <v>0.81649658092772603</v>
      </c>
      <c r="AD3253">
        <v>85.826064648237306</v>
      </c>
      <c r="AF3253">
        <v>1.4563106796116505</v>
      </c>
      <c r="AG3253">
        <v>1.2393140775962361</v>
      </c>
      <c r="AH3253">
        <v>0</v>
      </c>
      <c r="AI3253">
        <v>3</v>
      </c>
      <c r="AJ3253">
        <v>88.233333333333363</v>
      </c>
      <c r="AK3253">
        <v>11.97092385736525</v>
      </c>
    </row>
    <row r="3254" spans="1:37" ht="15.6">
      <c r="A3254" s="382">
        <v>18</v>
      </c>
      <c r="B3254" s="382">
        <v>415</v>
      </c>
      <c r="C3254" s="382">
        <v>2023</v>
      </c>
      <c r="D3254" s="382"/>
      <c r="E3254" s="382">
        <v>99</v>
      </c>
      <c r="F3254" s="382"/>
      <c r="G3254" s="382">
        <v>99</v>
      </c>
      <c r="H3254" s="382">
        <v>1</v>
      </c>
      <c r="I3254" s="382">
        <v>99</v>
      </c>
      <c r="J3254" s="382">
        <v>134</v>
      </c>
      <c r="K3254" s="382">
        <v>99</v>
      </c>
      <c r="L3254" s="382">
        <v>3</v>
      </c>
      <c r="M3254" s="382">
        <v>99</v>
      </c>
      <c r="N3254" s="382">
        <v>99</v>
      </c>
      <c r="O3254" s="382">
        <v>99</v>
      </c>
      <c r="P3254" s="382">
        <v>99</v>
      </c>
      <c r="Q3254" s="382">
        <v>36</v>
      </c>
      <c r="R3254" s="382">
        <v>169</v>
      </c>
      <c r="S3254">
        <v>3</v>
      </c>
      <c r="T3254">
        <v>2.6390532544378704</v>
      </c>
      <c r="U3254">
        <v>5.8946745562130154</v>
      </c>
      <c r="V3254">
        <v>0</v>
      </c>
      <c r="W3254">
        <v>0</v>
      </c>
      <c r="X3254">
        <v>0</v>
      </c>
      <c r="Y3254">
        <v>0</v>
      </c>
      <c r="Z3254">
        <v>1.9327835142667349</v>
      </c>
      <c r="AA3254">
        <v>0</v>
      </c>
      <c r="AB3254">
        <v>1.2283202763554688</v>
      </c>
      <c r="AD3254">
        <v>22.574987254456843</v>
      </c>
      <c r="AF3254">
        <v>4.5836723623542177</v>
      </c>
      <c r="AG3254">
        <v>3.6498061887699409</v>
      </c>
      <c r="AH3254">
        <v>0</v>
      </c>
      <c r="AI3254">
        <v>0</v>
      </c>
    </row>
    <row r="3255" spans="1:37" ht="15.6">
      <c r="A3255" s="382">
        <v>18</v>
      </c>
      <c r="B3255" s="382">
        <v>416</v>
      </c>
      <c r="C3255" s="382">
        <v>2023</v>
      </c>
      <c r="D3255" s="382"/>
      <c r="E3255" s="382">
        <v>99</v>
      </c>
      <c r="F3255" s="382"/>
      <c r="G3255" s="382">
        <v>99</v>
      </c>
      <c r="H3255" s="382">
        <v>2</v>
      </c>
      <c r="I3255" s="382">
        <v>99</v>
      </c>
      <c r="J3255" s="382">
        <v>141</v>
      </c>
      <c r="K3255" s="382">
        <v>99</v>
      </c>
      <c r="L3255" s="382">
        <v>3</v>
      </c>
      <c r="M3255" s="382">
        <v>99</v>
      </c>
      <c r="N3255" s="382">
        <v>99</v>
      </c>
      <c r="O3255" s="382">
        <v>99</v>
      </c>
      <c r="P3255" s="382">
        <v>99</v>
      </c>
      <c r="Q3255" s="382">
        <v>30</v>
      </c>
      <c r="R3255" s="382">
        <v>198</v>
      </c>
      <c r="S3255">
        <v>3</v>
      </c>
      <c r="T3255">
        <v>3.0606060606060601</v>
      </c>
      <c r="U3255">
        <v>5.9156565656565654</v>
      </c>
      <c r="V3255">
        <v>0</v>
      </c>
      <c r="W3255">
        <v>0</v>
      </c>
      <c r="X3255">
        <v>0</v>
      </c>
      <c r="Y3255">
        <v>0</v>
      </c>
      <c r="Z3255">
        <v>1.6187684941363369</v>
      </c>
      <c r="AA3255">
        <v>0</v>
      </c>
      <c r="AB3255">
        <v>1.4342011595393012</v>
      </c>
      <c r="AD3255">
        <v>0.45947177216119911</v>
      </c>
      <c r="AF3255">
        <v>19.354838709677423</v>
      </c>
      <c r="AG3255">
        <v>13.766557361635112</v>
      </c>
      <c r="AH3255">
        <v>0</v>
      </c>
      <c r="AI3255">
        <v>0</v>
      </c>
    </row>
    <row r="3256" spans="1:37" ht="15.6">
      <c r="A3256" s="382">
        <v>18</v>
      </c>
      <c r="B3256" s="382">
        <v>417</v>
      </c>
      <c r="C3256" s="382">
        <v>2023</v>
      </c>
      <c r="D3256" s="382"/>
      <c r="E3256" s="382">
        <v>99</v>
      </c>
      <c r="F3256" s="382"/>
      <c r="G3256" s="382">
        <v>99</v>
      </c>
      <c r="H3256" s="382">
        <v>2</v>
      </c>
      <c r="I3256" s="382">
        <v>99</v>
      </c>
      <c r="J3256" s="382">
        <v>143</v>
      </c>
      <c r="K3256" s="382">
        <v>99</v>
      </c>
      <c r="L3256" s="382">
        <v>3</v>
      </c>
      <c r="M3256" s="382">
        <v>99</v>
      </c>
      <c r="N3256" s="382">
        <v>99</v>
      </c>
      <c r="O3256" s="382">
        <v>99</v>
      </c>
      <c r="P3256" s="382">
        <v>99</v>
      </c>
      <c r="Q3256" s="382">
        <v>1</v>
      </c>
      <c r="R3256" s="382">
        <v>1</v>
      </c>
      <c r="S3256">
        <v>3</v>
      </c>
      <c r="T3256">
        <v>2</v>
      </c>
      <c r="U3256">
        <v>3.9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F3256">
        <v>0.54347826086956519</v>
      </c>
      <c r="AG3256">
        <v>0.22368798394035</v>
      </c>
      <c r="AH3256">
        <v>0</v>
      </c>
      <c r="AI3256">
        <v>0</v>
      </c>
    </row>
    <row r="3257" spans="1:37" ht="15.6">
      <c r="A3257" s="382">
        <v>18</v>
      </c>
      <c r="B3257" s="382">
        <v>418</v>
      </c>
      <c r="C3257" s="382">
        <v>2023</v>
      </c>
      <c r="D3257" s="382"/>
      <c r="E3257" s="382">
        <v>99</v>
      </c>
      <c r="F3257" s="382"/>
      <c r="G3257" s="382">
        <v>99</v>
      </c>
      <c r="H3257" s="382">
        <v>2</v>
      </c>
      <c r="I3257" s="382">
        <v>99</v>
      </c>
      <c r="J3257" s="382">
        <v>147</v>
      </c>
      <c r="K3257" s="382">
        <v>99</v>
      </c>
      <c r="L3257" s="382">
        <v>3</v>
      </c>
      <c r="M3257" s="382">
        <v>99</v>
      </c>
      <c r="N3257" s="382">
        <v>99</v>
      </c>
      <c r="O3257" s="382">
        <v>99</v>
      </c>
      <c r="P3257" s="382">
        <v>99</v>
      </c>
      <c r="Q3257" s="382">
        <v>4</v>
      </c>
      <c r="R3257" s="382">
        <v>12</v>
      </c>
      <c r="S3257">
        <v>3</v>
      </c>
      <c r="T3257">
        <v>2.75</v>
      </c>
      <c r="U3257">
        <v>5.966666666666665</v>
      </c>
      <c r="V3257">
        <v>0</v>
      </c>
      <c r="W3257">
        <v>0</v>
      </c>
      <c r="X3257">
        <v>0</v>
      </c>
      <c r="Y3257">
        <v>0</v>
      </c>
      <c r="Z3257">
        <v>0.95248213748197186</v>
      </c>
      <c r="AA3257">
        <v>0</v>
      </c>
      <c r="AB3257">
        <v>1.299038105676658</v>
      </c>
      <c r="AD3257">
        <v>14.143578919711128</v>
      </c>
      <c r="AF3257">
        <v>9.5238095238095273</v>
      </c>
      <c r="AG3257">
        <v>7.9072335726118146</v>
      </c>
      <c r="AH3257">
        <v>0</v>
      </c>
      <c r="AI3257">
        <v>0</v>
      </c>
    </row>
    <row r="3258" spans="1:37" ht="15.6">
      <c r="A3258" s="382">
        <v>18</v>
      </c>
      <c r="B3258" s="382">
        <v>419</v>
      </c>
      <c r="C3258" s="382">
        <v>2023</v>
      </c>
      <c r="D3258" s="382"/>
      <c r="E3258" s="382">
        <v>99</v>
      </c>
      <c r="F3258" s="382"/>
      <c r="G3258" s="382">
        <v>99</v>
      </c>
      <c r="H3258" s="382">
        <v>1</v>
      </c>
      <c r="I3258" s="382">
        <v>99</v>
      </c>
      <c r="J3258" s="382">
        <v>155</v>
      </c>
      <c r="K3258" s="382">
        <v>99</v>
      </c>
      <c r="L3258" s="382">
        <v>3</v>
      </c>
      <c r="M3258" s="382">
        <v>99</v>
      </c>
      <c r="N3258" s="382">
        <v>99</v>
      </c>
      <c r="O3258" s="382">
        <v>99</v>
      </c>
      <c r="P3258" s="382">
        <v>99</v>
      </c>
      <c r="Q3258" s="382">
        <v>16</v>
      </c>
      <c r="R3258" s="382">
        <v>50</v>
      </c>
      <c r="S3258">
        <v>3</v>
      </c>
      <c r="T3258">
        <v>2.3599999999999994</v>
      </c>
      <c r="U3258">
        <v>7.5940000000000012</v>
      </c>
      <c r="V3258">
        <v>0</v>
      </c>
      <c r="W3258">
        <v>0</v>
      </c>
      <c r="X3258">
        <v>0</v>
      </c>
      <c r="Y3258">
        <v>0</v>
      </c>
      <c r="Z3258">
        <v>1.9600418362881873</v>
      </c>
      <c r="AA3258">
        <v>0</v>
      </c>
      <c r="AB3258">
        <v>0.97488460855631554</v>
      </c>
      <c r="AD3258">
        <v>46.585366862058947</v>
      </c>
      <c r="AF3258">
        <v>4.4247787610619476</v>
      </c>
      <c r="AG3258">
        <v>3.4236200025246606</v>
      </c>
      <c r="AH3258">
        <v>0</v>
      </c>
      <c r="AI3258">
        <v>0</v>
      </c>
    </row>
    <row r="3259" spans="1:37" ht="15.6">
      <c r="A3259" s="382">
        <v>18</v>
      </c>
      <c r="B3259" s="382">
        <v>420</v>
      </c>
      <c r="C3259" s="382">
        <v>2023</v>
      </c>
      <c r="D3259" s="382"/>
      <c r="E3259" s="382">
        <v>99</v>
      </c>
      <c r="F3259" s="382"/>
      <c r="G3259" s="382">
        <v>99</v>
      </c>
      <c r="H3259" s="382">
        <v>2</v>
      </c>
      <c r="I3259" s="382">
        <v>99</v>
      </c>
      <c r="J3259" s="382">
        <v>160</v>
      </c>
      <c r="K3259" s="382">
        <v>99</v>
      </c>
      <c r="L3259" s="382">
        <v>3</v>
      </c>
      <c r="M3259" s="382">
        <v>99</v>
      </c>
      <c r="N3259" s="382">
        <v>99</v>
      </c>
      <c r="O3259" s="382">
        <v>99</v>
      </c>
      <c r="P3259" s="382">
        <v>99</v>
      </c>
      <c r="Q3259" s="382">
        <v>8</v>
      </c>
      <c r="R3259" s="382">
        <v>14</v>
      </c>
      <c r="S3259">
        <v>3</v>
      </c>
      <c r="T3259">
        <v>2.6428571428571423</v>
      </c>
      <c r="U3259">
        <v>6.335714285714281</v>
      </c>
      <c r="V3259">
        <v>0</v>
      </c>
      <c r="W3259">
        <v>0</v>
      </c>
      <c r="X3259">
        <v>0</v>
      </c>
      <c r="Y3259">
        <v>0</v>
      </c>
      <c r="Z3259">
        <v>2.3511720915495857</v>
      </c>
      <c r="AA3259">
        <v>0</v>
      </c>
      <c r="AB3259">
        <v>0.81127262082861085</v>
      </c>
      <c r="AD3259">
        <v>63.580197536913751</v>
      </c>
      <c r="AF3259">
        <v>5.9829059829059821</v>
      </c>
      <c r="AG3259">
        <v>4.2141771189661714</v>
      </c>
      <c r="AH3259">
        <v>7.1428571428571441</v>
      </c>
      <c r="AI3259">
        <v>14</v>
      </c>
      <c r="AJ3259">
        <v>83.057142857142878</v>
      </c>
      <c r="AK3259">
        <v>11.184466247295102</v>
      </c>
    </row>
    <row r="3260" spans="1:37" ht="15.6">
      <c r="A3260" s="382">
        <v>18</v>
      </c>
      <c r="B3260" s="382">
        <v>421</v>
      </c>
      <c r="C3260" s="382">
        <v>2023</v>
      </c>
      <c r="D3260" s="382"/>
      <c r="E3260" s="382">
        <v>99</v>
      </c>
      <c r="F3260" s="382"/>
      <c r="G3260" s="382">
        <v>99</v>
      </c>
      <c r="H3260" s="382">
        <v>1</v>
      </c>
      <c r="I3260" s="382">
        <v>99</v>
      </c>
      <c r="J3260" s="382">
        <v>171</v>
      </c>
      <c r="K3260" s="382">
        <v>99</v>
      </c>
      <c r="L3260" s="382">
        <v>3</v>
      </c>
      <c r="M3260" s="382">
        <v>99</v>
      </c>
      <c r="N3260" s="382">
        <v>99</v>
      </c>
      <c r="O3260" s="382">
        <v>99</v>
      </c>
      <c r="P3260" s="382">
        <v>99</v>
      </c>
      <c r="Q3260" s="382"/>
      <c r="R3260" s="382">
        <v>0</v>
      </c>
    </row>
    <row r="3261" spans="1:37" ht="15.6">
      <c r="A3261" s="382">
        <v>18</v>
      </c>
      <c r="B3261" s="382">
        <v>422</v>
      </c>
      <c r="C3261" s="382">
        <v>2023</v>
      </c>
      <c r="D3261" s="382"/>
      <c r="E3261" s="382">
        <v>99</v>
      </c>
      <c r="F3261" s="382"/>
      <c r="G3261" s="382">
        <v>99</v>
      </c>
      <c r="H3261" s="382">
        <v>2</v>
      </c>
      <c r="I3261" s="382">
        <v>99</v>
      </c>
      <c r="J3261" s="382">
        <v>175</v>
      </c>
      <c r="K3261" s="382">
        <v>99</v>
      </c>
      <c r="L3261" s="382">
        <v>3</v>
      </c>
      <c r="M3261" s="382">
        <v>99</v>
      </c>
      <c r="N3261" s="382">
        <v>99</v>
      </c>
      <c r="O3261" s="382">
        <v>99</v>
      </c>
      <c r="P3261" s="382">
        <v>99</v>
      </c>
      <c r="Q3261" s="382">
        <v>12</v>
      </c>
      <c r="R3261" s="382">
        <v>150</v>
      </c>
      <c r="S3261">
        <v>3</v>
      </c>
      <c r="T3261">
        <v>3.02</v>
      </c>
      <c r="U3261">
        <v>5.9559999999999986</v>
      </c>
      <c r="V3261">
        <v>0</v>
      </c>
      <c r="W3261">
        <v>0</v>
      </c>
      <c r="X3261">
        <v>0.66666666666666652</v>
      </c>
      <c r="Y3261">
        <v>0</v>
      </c>
      <c r="Z3261">
        <v>2.4317203786619905</v>
      </c>
      <c r="AA3261">
        <v>0</v>
      </c>
      <c r="AB3261">
        <v>1.421126313879242</v>
      </c>
      <c r="AD3261">
        <v>10.44278889681355</v>
      </c>
      <c r="AF3261">
        <v>11.235955056179776</v>
      </c>
      <c r="AG3261">
        <v>9.2230503995209858</v>
      </c>
      <c r="AH3261">
        <v>0</v>
      </c>
      <c r="AI3261">
        <v>0</v>
      </c>
    </row>
    <row r="3262" spans="1:37" ht="15.6">
      <c r="A3262" s="382">
        <v>18</v>
      </c>
      <c r="B3262" s="382">
        <v>423</v>
      </c>
      <c r="C3262" s="382">
        <v>2023</v>
      </c>
      <c r="D3262" s="382"/>
      <c r="E3262" s="382">
        <v>99</v>
      </c>
      <c r="F3262" s="382"/>
      <c r="G3262" s="382">
        <v>99</v>
      </c>
      <c r="H3262" s="382">
        <v>2</v>
      </c>
      <c r="I3262" s="382">
        <v>99</v>
      </c>
      <c r="J3262" s="382">
        <v>177</v>
      </c>
      <c r="K3262" s="382">
        <v>99</v>
      </c>
      <c r="L3262" s="382">
        <v>3</v>
      </c>
      <c r="M3262" s="382">
        <v>99</v>
      </c>
      <c r="N3262" s="382">
        <v>99</v>
      </c>
      <c r="O3262" s="382">
        <v>99</v>
      </c>
      <c r="P3262" s="382">
        <v>99</v>
      </c>
      <c r="Q3262" s="382">
        <v>8</v>
      </c>
      <c r="R3262" s="382">
        <v>35</v>
      </c>
      <c r="S3262">
        <v>3</v>
      </c>
      <c r="T3262">
        <v>2.4</v>
      </c>
      <c r="U3262">
        <v>7.02</v>
      </c>
      <c r="V3262">
        <v>0</v>
      </c>
      <c r="W3262">
        <v>0</v>
      </c>
      <c r="X3262">
        <v>0</v>
      </c>
      <c r="Y3262">
        <v>0</v>
      </c>
      <c r="Z3262">
        <v>2.1633043508220706</v>
      </c>
      <c r="AA3262">
        <v>0</v>
      </c>
      <c r="AB3262">
        <v>0.4898979485566356</v>
      </c>
      <c r="AD3262">
        <v>-64.918009278815447</v>
      </c>
      <c r="AF3262">
        <v>4.6791443850267376</v>
      </c>
      <c r="AG3262">
        <v>2.9869435191713865</v>
      </c>
      <c r="AH3262">
        <v>0</v>
      </c>
    </row>
    <row r="3263" spans="1:37" ht="15.6">
      <c r="A3263" s="382">
        <v>18</v>
      </c>
      <c r="B3263" s="382">
        <v>424</v>
      </c>
      <c r="C3263" s="382">
        <v>2023</v>
      </c>
      <c r="D3263" s="382"/>
      <c r="E3263" s="382">
        <v>99</v>
      </c>
      <c r="F3263" s="382"/>
      <c r="G3263" s="382">
        <v>99</v>
      </c>
      <c r="H3263" s="382">
        <v>2</v>
      </c>
      <c r="I3263" s="382">
        <v>99</v>
      </c>
      <c r="J3263" s="382">
        <v>178</v>
      </c>
      <c r="K3263" s="382">
        <v>99</v>
      </c>
      <c r="L3263" s="382">
        <v>3</v>
      </c>
      <c r="M3263" s="382">
        <v>99</v>
      </c>
      <c r="N3263" s="382">
        <v>99</v>
      </c>
      <c r="O3263" s="382">
        <v>99</v>
      </c>
      <c r="P3263" s="382">
        <v>99</v>
      </c>
      <c r="Q3263" s="382">
        <v>7</v>
      </c>
      <c r="R3263" s="382">
        <v>78</v>
      </c>
      <c r="S3263">
        <v>3</v>
      </c>
      <c r="T3263">
        <v>3.3846153846153846</v>
      </c>
      <c r="U3263">
        <v>5.8820512820512807</v>
      </c>
      <c r="V3263">
        <v>0</v>
      </c>
      <c r="W3263">
        <v>0</v>
      </c>
      <c r="X3263">
        <v>0</v>
      </c>
      <c r="Y3263">
        <v>0</v>
      </c>
      <c r="Z3263">
        <v>1.4189869616631949</v>
      </c>
      <c r="AA3263">
        <v>0</v>
      </c>
      <c r="AB3263">
        <v>1.4955555457864294</v>
      </c>
      <c r="AD3263">
        <v>8.3647621713965059E-2</v>
      </c>
      <c r="AF3263">
        <v>21.024258760107813</v>
      </c>
      <c r="AG3263">
        <v>15.576302834832797</v>
      </c>
      <c r="AH3263">
        <v>0</v>
      </c>
      <c r="AI3263">
        <v>0</v>
      </c>
    </row>
    <row r="3264" spans="1:37" ht="15.6">
      <c r="A3264" s="382">
        <v>18</v>
      </c>
      <c r="B3264" s="382">
        <v>425</v>
      </c>
      <c r="C3264" s="382">
        <v>2023</v>
      </c>
      <c r="D3264" s="382"/>
      <c r="E3264" s="382">
        <v>99</v>
      </c>
      <c r="F3264" s="382"/>
      <c r="G3264" s="382">
        <v>99</v>
      </c>
      <c r="H3264" s="382">
        <v>2</v>
      </c>
      <c r="I3264" s="382">
        <v>99</v>
      </c>
      <c r="J3264" s="382">
        <v>181</v>
      </c>
      <c r="K3264" s="382">
        <v>99</v>
      </c>
      <c r="L3264" s="382">
        <v>3</v>
      </c>
      <c r="M3264" s="382">
        <v>99</v>
      </c>
      <c r="N3264" s="382">
        <v>99</v>
      </c>
      <c r="O3264" s="382">
        <v>99</v>
      </c>
      <c r="P3264" s="382">
        <v>99</v>
      </c>
      <c r="Q3264" s="382">
        <v>8</v>
      </c>
      <c r="R3264" s="382">
        <v>28</v>
      </c>
      <c r="S3264">
        <v>3</v>
      </c>
      <c r="T3264">
        <v>2.2142857142857153</v>
      </c>
      <c r="U3264">
        <v>8.7642857142857178</v>
      </c>
      <c r="V3264">
        <v>0</v>
      </c>
      <c r="W3264">
        <v>0</v>
      </c>
      <c r="X3264">
        <v>0</v>
      </c>
      <c r="Y3264">
        <v>0</v>
      </c>
      <c r="Z3264">
        <v>2.7876275481022845</v>
      </c>
      <c r="AA3264">
        <v>0</v>
      </c>
      <c r="AB3264">
        <v>0.7726181304565688</v>
      </c>
      <c r="AD3264">
        <v>48.609554652145881</v>
      </c>
      <c r="AF3264">
        <v>6.4965197215777266</v>
      </c>
      <c r="AG3264">
        <v>7.2180716512736076</v>
      </c>
      <c r="AH3264">
        <v>0</v>
      </c>
      <c r="AI3264">
        <v>0</v>
      </c>
    </row>
    <row r="3265" spans="1:37" ht="15.6">
      <c r="A3265" s="382">
        <v>18</v>
      </c>
      <c r="B3265" s="382">
        <v>426</v>
      </c>
      <c r="C3265" s="382">
        <v>2023</v>
      </c>
      <c r="D3265" s="382"/>
      <c r="E3265" s="382">
        <v>99</v>
      </c>
      <c r="F3265" s="382"/>
      <c r="G3265" s="382">
        <v>99</v>
      </c>
      <c r="H3265" s="382">
        <v>1</v>
      </c>
      <c r="I3265" s="382">
        <v>99</v>
      </c>
      <c r="J3265" s="382">
        <v>262</v>
      </c>
      <c r="K3265" s="382">
        <v>99</v>
      </c>
      <c r="L3265" s="382">
        <v>3</v>
      </c>
      <c r="M3265" s="382">
        <v>99</v>
      </c>
      <c r="N3265" s="382">
        <v>99</v>
      </c>
      <c r="O3265" s="382">
        <v>99</v>
      </c>
      <c r="P3265" s="382">
        <v>99</v>
      </c>
      <c r="Q3265" s="382"/>
      <c r="R3265" s="382">
        <v>0</v>
      </c>
    </row>
    <row r="3266" spans="1:37" ht="15.6">
      <c r="A3266" s="382">
        <v>18</v>
      </c>
      <c r="B3266" s="382">
        <v>427</v>
      </c>
      <c r="C3266" s="382">
        <v>2023</v>
      </c>
      <c r="D3266" s="382"/>
      <c r="E3266" s="382">
        <v>99</v>
      </c>
      <c r="F3266" s="382"/>
      <c r="G3266" s="382">
        <v>99</v>
      </c>
      <c r="H3266" s="382">
        <v>1</v>
      </c>
      <c r="I3266" s="382">
        <v>99</v>
      </c>
      <c r="J3266" s="382">
        <v>309</v>
      </c>
      <c r="K3266" s="382">
        <v>99</v>
      </c>
      <c r="L3266" s="382">
        <v>3</v>
      </c>
      <c r="M3266" s="382">
        <v>99</v>
      </c>
      <c r="N3266" s="382">
        <v>99</v>
      </c>
      <c r="O3266" s="382">
        <v>99</v>
      </c>
      <c r="P3266" s="382">
        <v>99</v>
      </c>
      <c r="Q3266" s="382">
        <v>11</v>
      </c>
      <c r="R3266" s="382">
        <v>29</v>
      </c>
      <c r="S3266">
        <v>3</v>
      </c>
      <c r="T3266">
        <v>2.3103448275862064</v>
      </c>
      <c r="U3266">
        <v>6.4172413793103438</v>
      </c>
      <c r="V3266">
        <v>0</v>
      </c>
      <c r="W3266">
        <v>0</v>
      </c>
      <c r="X3266">
        <v>0</v>
      </c>
      <c r="Y3266">
        <v>0</v>
      </c>
      <c r="Z3266">
        <v>1.2216633560556416</v>
      </c>
      <c r="AA3266">
        <v>0</v>
      </c>
      <c r="AB3266">
        <v>0.91363043444770797</v>
      </c>
      <c r="AD3266">
        <v>-22.723370736109882</v>
      </c>
      <c r="AF3266">
        <v>3.4482758620689653</v>
      </c>
      <c r="AG3266">
        <v>2.8381449116225155</v>
      </c>
      <c r="AH3266">
        <v>0</v>
      </c>
      <c r="AI3266">
        <v>0</v>
      </c>
    </row>
    <row r="3267" spans="1:37" ht="15.6">
      <c r="A3267" s="382">
        <v>18</v>
      </c>
      <c r="B3267" s="382">
        <v>428</v>
      </c>
      <c r="C3267" s="382">
        <v>2023</v>
      </c>
      <c r="D3267" s="382"/>
      <c r="E3267" s="382">
        <v>99</v>
      </c>
      <c r="F3267" s="382"/>
      <c r="G3267" s="382">
        <v>99</v>
      </c>
      <c r="H3267" s="382">
        <v>2</v>
      </c>
      <c r="I3267" s="382">
        <v>99</v>
      </c>
      <c r="J3267" s="382">
        <v>470</v>
      </c>
      <c r="K3267" s="382">
        <v>99</v>
      </c>
      <c r="L3267" s="382">
        <v>3</v>
      </c>
      <c r="M3267" s="382">
        <v>99</v>
      </c>
      <c r="N3267" s="382">
        <v>99</v>
      </c>
      <c r="O3267" s="382">
        <v>99</v>
      </c>
      <c r="P3267" s="382">
        <v>99</v>
      </c>
      <c r="Q3267" s="382">
        <v>2</v>
      </c>
      <c r="R3267" s="382">
        <v>5</v>
      </c>
      <c r="S3267">
        <v>3</v>
      </c>
      <c r="T3267">
        <v>3.2</v>
      </c>
      <c r="U3267">
        <v>4.5999999999999996</v>
      </c>
      <c r="V3267">
        <v>0</v>
      </c>
      <c r="W3267">
        <v>0</v>
      </c>
      <c r="X3267">
        <v>0</v>
      </c>
      <c r="Y3267">
        <v>0</v>
      </c>
      <c r="Z3267">
        <v>2.3125743231299634</v>
      </c>
      <c r="AA3267">
        <v>0</v>
      </c>
      <c r="AB3267">
        <v>1.4696938456699062</v>
      </c>
      <c r="AD3267">
        <v>54.725579531865009</v>
      </c>
      <c r="AF3267">
        <v>0.63211125158027803</v>
      </c>
      <c r="AG3267">
        <v>0.46351343181314358</v>
      </c>
      <c r="AH3267">
        <v>0</v>
      </c>
      <c r="AI3267">
        <v>0</v>
      </c>
    </row>
    <row r="3268" spans="1:37" ht="15.6">
      <c r="A3268" s="382">
        <v>18</v>
      </c>
      <c r="B3268" s="382">
        <v>429</v>
      </c>
      <c r="C3268" s="382">
        <v>2023</v>
      </c>
      <c r="D3268" s="382"/>
      <c r="E3268" s="382">
        <v>99</v>
      </c>
      <c r="F3268" s="382"/>
      <c r="G3268" s="382">
        <v>99</v>
      </c>
      <c r="H3268" s="382">
        <v>2</v>
      </c>
      <c r="I3268" s="382">
        <v>99</v>
      </c>
      <c r="J3268" s="382">
        <v>629</v>
      </c>
      <c r="K3268" s="382">
        <v>99</v>
      </c>
      <c r="L3268" s="382">
        <v>3</v>
      </c>
      <c r="M3268" s="382">
        <v>99</v>
      </c>
      <c r="N3268" s="382">
        <v>99</v>
      </c>
      <c r="O3268" s="382">
        <v>99</v>
      </c>
      <c r="P3268" s="382">
        <v>99</v>
      </c>
      <c r="Q3268" s="382"/>
      <c r="R3268" s="382">
        <v>0</v>
      </c>
    </row>
    <row r="3269" spans="1:37" ht="15.6">
      <c r="A3269" s="382">
        <v>18</v>
      </c>
      <c r="B3269" s="382">
        <v>430</v>
      </c>
      <c r="C3269" s="382">
        <v>2023</v>
      </c>
      <c r="D3269" s="382"/>
      <c r="E3269" s="382">
        <v>99</v>
      </c>
      <c r="F3269" s="382"/>
      <c r="G3269" s="382">
        <v>99</v>
      </c>
      <c r="H3269" s="382">
        <v>1</v>
      </c>
      <c r="I3269" s="382">
        <v>99</v>
      </c>
      <c r="J3269" s="382">
        <v>643</v>
      </c>
      <c r="K3269" s="382">
        <v>99</v>
      </c>
      <c r="L3269" s="382">
        <v>3</v>
      </c>
      <c r="M3269" s="382">
        <v>99</v>
      </c>
      <c r="N3269" s="382">
        <v>99</v>
      </c>
      <c r="O3269" s="382">
        <v>99</v>
      </c>
      <c r="P3269" s="382">
        <v>99</v>
      </c>
      <c r="Q3269" s="382">
        <v>4</v>
      </c>
      <c r="R3269" s="382">
        <v>27</v>
      </c>
      <c r="S3269">
        <v>3</v>
      </c>
      <c r="T3269">
        <v>2.5555555555555558</v>
      </c>
      <c r="U3269">
        <v>6.9777777777777779</v>
      </c>
      <c r="V3269">
        <v>0</v>
      </c>
      <c r="W3269">
        <v>0</v>
      </c>
      <c r="X3269">
        <v>0</v>
      </c>
      <c r="Y3269">
        <v>0</v>
      </c>
      <c r="Z3269">
        <v>1.926296260690606</v>
      </c>
      <c r="AA3269">
        <v>0</v>
      </c>
      <c r="AB3269">
        <v>1.165343164633502</v>
      </c>
      <c r="AD3269">
        <v>26.78348141965408</v>
      </c>
      <c r="AF3269">
        <v>6.1784897025171608</v>
      </c>
      <c r="AG3269">
        <v>4.945011680096588</v>
      </c>
      <c r="AH3269">
        <v>0</v>
      </c>
      <c r="AI3269">
        <v>0</v>
      </c>
    </row>
    <row r="3270" spans="1:37" ht="15.6">
      <c r="A3270" s="382">
        <v>18</v>
      </c>
      <c r="B3270" s="382">
        <v>431</v>
      </c>
      <c r="C3270" s="382">
        <v>2023</v>
      </c>
      <c r="D3270" s="382"/>
      <c r="E3270" s="382">
        <v>99</v>
      </c>
      <c r="F3270" s="382"/>
      <c r="G3270" s="382">
        <v>99</v>
      </c>
      <c r="H3270" s="382">
        <v>2</v>
      </c>
      <c r="I3270" s="382">
        <v>99</v>
      </c>
      <c r="J3270" s="382">
        <v>704</v>
      </c>
      <c r="K3270" s="382">
        <v>99</v>
      </c>
      <c r="L3270" s="382">
        <v>3</v>
      </c>
      <c r="M3270" s="382">
        <v>99</v>
      </c>
      <c r="N3270" s="382">
        <v>99</v>
      </c>
      <c r="O3270" s="382">
        <v>99</v>
      </c>
      <c r="P3270" s="382">
        <v>99</v>
      </c>
      <c r="Q3270" s="382"/>
      <c r="R3270" s="382">
        <v>0</v>
      </c>
    </row>
    <row r="3271" spans="1:37" ht="15.6">
      <c r="A3271" s="382">
        <v>18</v>
      </c>
      <c r="B3271" s="382">
        <v>432</v>
      </c>
      <c r="C3271" s="382">
        <v>2023</v>
      </c>
      <c r="D3271" s="382"/>
      <c r="E3271" s="382">
        <v>99</v>
      </c>
      <c r="F3271" s="382"/>
      <c r="G3271" s="382">
        <v>99</v>
      </c>
      <c r="H3271" s="382">
        <v>1</v>
      </c>
      <c r="I3271" s="382">
        <v>99</v>
      </c>
      <c r="J3271" s="382">
        <v>802</v>
      </c>
      <c r="K3271" s="382">
        <v>99</v>
      </c>
      <c r="L3271" s="382">
        <v>3</v>
      </c>
      <c r="M3271" s="382">
        <v>99</v>
      </c>
      <c r="N3271" s="382">
        <v>99</v>
      </c>
      <c r="O3271" s="382">
        <v>99</v>
      </c>
      <c r="P3271" s="382">
        <v>99</v>
      </c>
      <c r="Q3271" s="382"/>
      <c r="R3271" s="382">
        <v>0</v>
      </c>
    </row>
    <row r="3272" spans="1:37" ht="15.6">
      <c r="A3272" s="382">
        <v>18</v>
      </c>
      <c r="B3272" s="382">
        <v>433</v>
      </c>
      <c r="C3272" s="382">
        <v>2023</v>
      </c>
      <c r="D3272" s="382"/>
      <c r="E3272" s="382">
        <v>99</v>
      </c>
      <c r="F3272" s="382"/>
      <c r="G3272" s="382">
        <v>99</v>
      </c>
      <c r="H3272" s="382">
        <v>1</v>
      </c>
      <c r="I3272" s="382">
        <v>99</v>
      </c>
      <c r="J3272" s="382">
        <v>103</v>
      </c>
      <c r="K3272" s="382">
        <v>99</v>
      </c>
      <c r="L3272" s="382">
        <v>4</v>
      </c>
      <c r="M3272" s="382">
        <v>99</v>
      </c>
      <c r="N3272" s="382">
        <v>99</v>
      </c>
      <c r="O3272" s="382">
        <v>99</v>
      </c>
      <c r="P3272" s="382">
        <v>99</v>
      </c>
      <c r="Q3272" s="382">
        <v>1</v>
      </c>
      <c r="R3272" s="382">
        <v>1</v>
      </c>
      <c r="S3272">
        <v>4</v>
      </c>
      <c r="T3272">
        <v>2</v>
      </c>
      <c r="U3272">
        <v>6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F3272">
        <v>0.54054054054054068</v>
      </c>
      <c r="AG3272">
        <v>0.27948574622694244</v>
      </c>
      <c r="AH3272">
        <v>0</v>
      </c>
      <c r="AI3272">
        <v>0</v>
      </c>
    </row>
    <row r="3273" spans="1:37" ht="15.6">
      <c r="A3273" s="382">
        <v>18</v>
      </c>
      <c r="B3273" s="382">
        <v>434</v>
      </c>
      <c r="C3273" s="382">
        <v>2023</v>
      </c>
      <c r="D3273" s="382"/>
      <c r="E3273" s="382">
        <v>99</v>
      </c>
      <c r="F3273" s="382"/>
      <c r="G3273" s="382">
        <v>99</v>
      </c>
      <c r="H3273" s="382">
        <v>2</v>
      </c>
      <c r="I3273" s="382">
        <v>99</v>
      </c>
      <c r="J3273" s="382">
        <v>106</v>
      </c>
      <c r="K3273" s="382">
        <v>99</v>
      </c>
      <c r="L3273" s="382">
        <v>4</v>
      </c>
      <c r="M3273" s="382">
        <v>99</v>
      </c>
      <c r="N3273" s="382">
        <v>99</v>
      </c>
      <c r="O3273" s="382">
        <v>99</v>
      </c>
      <c r="P3273" s="382">
        <v>99</v>
      </c>
      <c r="Q3273" s="382"/>
      <c r="R3273" s="382">
        <v>0</v>
      </c>
    </row>
    <row r="3274" spans="1:37" ht="15.6">
      <c r="A3274" s="382">
        <v>18</v>
      </c>
      <c r="B3274" s="382">
        <v>435</v>
      </c>
      <c r="C3274" s="382">
        <v>2023</v>
      </c>
      <c r="D3274" s="382"/>
      <c r="E3274" s="382">
        <v>99</v>
      </c>
      <c r="F3274" s="382"/>
      <c r="G3274" s="382">
        <v>99</v>
      </c>
      <c r="H3274" s="382">
        <v>1</v>
      </c>
      <c r="I3274" s="382">
        <v>99</v>
      </c>
      <c r="J3274" s="382">
        <v>110</v>
      </c>
      <c r="K3274" s="382">
        <v>99</v>
      </c>
      <c r="L3274" s="382">
        <v>4</v>
      </c>
      <c r="M3274" s="382">
        <v>99</v>
      </c>
      <c r="N3274" s="382">
        <v>99</v>
      </c>
      <c r="O3274" s="382">
        <v>99</v>
      </c>
      <c r="P3274" s="382">
        <v>99</v>
      </c>
      <c r="Q3274" s="382">
        <v>58</v>
      </c>
      <c r="R3274" s="382">
        <v>448</v>
      </c>
      <c r="S3274">
        <v>4</v>
      </c>
      <c r="T3274">
        <v>4.078125</v>
      </c>
      <c r="U3274">
        <v>6.4345982142857103</v>
      </c>
      <c r="V3274">
        <v>0</v>
      </c>
      <c r="W3274">
        <v>0</v>
      </c>
      <c r="X3274">
        <v>0.22321428571428575</v>
      </c>
      <c r="Y3274">
        <v>0</v>
      </c>
      <c r="Z3274">
        <v>1.8076312240442536</v>
      </c>
      <c r="AA3274">
        <v>0</v>
      </c>
      <c r="AB3274">
        <v>1.471656034668088</v>
      </c>
      <c r="AD3274">
        <v>18.635154884150865</v>
      </c>
      <c r="AF3274">
        <v>10.27758660243175</v>
      </c>
      <c r="AG3274">
        <v>8.891623792426989</v>
      </c>
      <c r="AH3274">
        <v>0.44642857142857151</v>
      </c>
      <c r="AI3274">
        <v>138</v>
      </c>
      <c r="AJ3274">
        <v>83.687681159420308</v>
      </c>
      <c r="AK3274">
        <v>12.11557582275792</v>
      </c>
    </row>
    <row r="3275" spans="1:37" ht="15.6">
      <c r="A3275" s="382">
        <v>18</v>
      </c>
      <c r="B3275" s="382">
        <v>436</v>
      </c>
      <c r="C3275" s="382">
        <v>2023</v>
      </c>
      <c r="D3275" s="382"/>
      <c r="E3275" s="382">
        <v>99</v>
      </c>
      <c r="F3275" s="382"/>
      <c r="G3275" s="382">
        <v>99</v>
      </c>
      <c r="H3275" s="382">
        <v>1</v>
      </c>
      <c r="I3275" s="382">
        <v>99</v>
      </c>
      <c r="J3275" s="382">
        <v>111</v>
      </c>
      <c r="K3275" s="382">
        <v>99</v>
      </c>
      <c r="L3275" s="382">
        <v>4</v>
      </c>
      <c r="M3275" s="382">
        <v>99</v>
      </c>
      <c r="N3275" s="382">
        <v>99</v>
      </c>
      <c r="O3275" s="382">
        <v>99</v>
      </c>
      <c r="P3275" s="382">
        <v>99</v>
      </c>
      <c r="Q3275" s="382">
        <v>2</v>
      </c>
      <c r="R3275" s="382">
        <v>2</v>
      </c>
      <c r="S3275">
        <v>4</v>
      </c>
      <c r="T3275">
        <v>5</v>
      </c>
      <c r="U3275">
        <v>11.95</v>
      </c>
      <c r="V3275">
        <v>0</v>
      </c>
      <c r="W3275">
        <v>0</v>
      </c>
      <c r="X3275">
        <v>0</v>
      </c>
      <c r="Y3275">
        <v>0</v>
      </c>
      <c r="Z3275">
        <v>0.35000000000004378</v>
      </c>
      <c r="AA3275">
        <v>0</v>
      </c>
      <c r="AB3275">
        <v>0</v>
      </c>
      <c r="AF3275">
        <v>3.1746031746031735</v>
      </c>
      <c r="AG3275">
        <v>3.8685658789252191</v>
      </c>
      <c r="AH3275">
        <v>0</v>
      </c>
      <c r="AI3275">
        <v>2</v>
      </c>
      <c r="AJ3275">
        <v>97.85</v>
      </c>
      <c r="AK3275">
        <v>12.980343853957155</v>
      </c>
    </row>
    <row r="3276" spans="1:37" ht="15.6">
      <c r="A3276" s="382">
        <v>18</v>
      </c>
      <c r="B3276" s="382">
        <v>437</v>
      </c>
      <c r="C3276" s="382">
        <v>2023</v>
      </c>
      <c r="D3276" s="382"/>
      <c r="E3276" s="382">
        <v>99</v>
      </c>
      <c r="F3276" s="382"/>
      <c r="G3276" s="382">
        <v>99</v>
      </c>
      <c r="H3276" s="382">
        <v>1</v>
      </c>
      <c r="I3276" s="382">
        <v>99</v>
      </c>
      <c r="J3276" s="382">
        <v>116</v>
      </c>
      <c r="K3276" s="382">
        <v>99</v>
      </c>
      <c r="L3276" s="382">
        <v>4</v>
      </c>
      <c r="M3276" s="382">
        <v>99</v>
      </c>
      <c r="N3276" s="382">
        <v>99</v>
      </c>
      <c r="O3276" s="382">
        <v>99</v>
      </c>
      <c r="P3276" s="382">
        <v>99</v>
      </c>
      <c r="Q3276" s="382">
        <v>16</v>
      </c>
      <c r="R3276" s="382">
        <v>141</v>
      </c>
      <c r="S3276">
        <v>4</v>
      </c>
      <c r="T3276">
        <v>2.9361702127659575</v>
      </c>
      <c r="U3276">
        <v>6.618439716312059</v>
      </c>
      <c r="V3276">
        <v>0</v>
      </c>
      <c r="W3276">
        <v>0</v>
      </c>
      <c r="X3276">
        <v>0</v>
      </c>
      <c r="Y3276">
        <v>0</v>
      </c>
      <c r="Z3276">
        <v>1.6366200613121149</v>
      </c>
      <c r="AA3276">
        <v>0</v>
      </c>
      <c r="AB3276">
        <v>1.3899985507286023</v>
      </c>
      <c r="AD3276">
        <v>31.975836016595061</v>
      </c>
      <c r="AF3276">
        <v>14.952279957582189</v>
      </c>
      <c r="AG3276">
        <v>12.056224484522764</v>
      </c>
      <c r="AH3276">
        <v>0</v>
      </c>
      <c r="AI3276">
        <v>0</v>
      </c>
    </row>
    <row r="3277" spans="1:37" ht="15.6">
      <c r="A3277" s="382">
        <v>18</v>
      </c>
      <c r="B3277" s="382">
        <v>438</v>
      </c>
      <c r="C3277" s="382">
        <v>2023</v>
      </c>
      <c r="D3277" s="382"/>
      <c r="E3277" s="382">
        <v>99</v>
      </c>
      <c r="F3277" s="382"/>
      <c r="G3277" s="382">
        <v>99</v>
      </c>
      <c r="H3277" s="382">
        <v>2</v>
      </c>
      <c r="I3277" s="382">
        <v>99</v>
      </c>
      <c r="J3277" s="382">
        <v>117</v>
      </c>
      <c r="K3277" s="382">
        <v>99</v>
      </c>
      <c r="L3277" s="382">
        <v>4</v>
      </c>
      <c r="M3277" s="382">
        <v>99</v>
      </c>
      <c r="N3277" s="382">
        <v>99</v>
      </c>
      <c r="O3277" s="382">
        <v>99</v>
      </c>
      <c r="P3277" s="382">
        <v>99</v>
      </c>
      <c r="Q3277" s="382">
        <v>4</v>
      </c>
      <c r="R3277" s="382">
        <v>18</v>
      </c>
      <c r="S3277">
        <v>4</v>
      </c>
      <c r="T3277">
        <v>2.1666666666666661</v>
      </c>
      <c r="U3277">
        <v>7.0833333333333313</v>
      </c>
      <c r="V3277">
        <v>0</v>
      </c>
      <c r="W3277">
        <v>0</v>
      </c>
      <c r="X3277">
        <v>0</v>
      </c>
      <c r="Y3277">
        <v>0</v>
      </c>
      <c r="Z3277">
        <v>1.9718152944826153</v>
      </c>
      <c r="AA3277">
        <v>0</v>
      </c>
      <c r="AB3277">
        <v>0.68718427093627732</v>
      </c>
      <c r="AD3277">
        <v>60.475584423752728</v>
      </c>
      <c r="AF3277">
        <v>8.7378640776699061</v>
      </c>
      <c r="AG3277">
        <v>6.4494916283069479</v>
      </c>
      <c r="AH3277">
        <v>0</v>
      </c>
      <c r="AI3277">
        <v>18</v>
      </c>
      <c r="AJ3277">
        <v>79.75</v>
      </c>
      <c r="AK3277">
        <v>13.61703103990761</v>
      </c>
    </row>
    <row r="3278" spans="1:37" ht="15.6">
      <c r="A3278" s="382">
        <v>18</v>
      </c>
      <c r="B3278" s="382">
        <v>439</v>
      </c>
      <c r="C3278" s="382">
        <v>2023</v>
      </c>
      <c r="D3278" s="382"/>
      <c r="E3278" s="382">
        <v>99</v>
      </c>
      <c r="F3278" s="382"/>
      <c r="G3278" s="382">
        <v>99</v>
      </c>
      <c r="H3278" s="382">
        <v>1</v>
      </c>
      <c r="I3278" s="382">
        <v>99</v>
      </c>
      <c r="J3278" s="382">
        <v>134</v>
      </c>
      <c r="K3278" s="382">
        <v>99</v>
      </c>
      <c r="L3278" s="382">
        <v>4</v>
      </c>
      <c r="M3278" s="382">
        <v>99</v>
      </c>
      <c r="N3278" s="382">
        <v>99</v>
      </c>
      <c r="O3278" s="382">
        <v>99</v>
      </c>
      <c r="P3278" s="382">
        <v>99</v>
      </c>
      <c r="Q3278" s="382">
        <v>67</v>
      </c>
      <c r="R3278" s="382">
        <v>510</v>
      </c>
      <c r="S3278">
        <v>4</v>
      </c>
      <c r="T3278">
        <v>3.5294117647058822</v>
      </c>
      <c r="U3278">
        <v>6.763333333333339</v>
      </c>
      <c r="V3278">
        <v>0</v>
      </c>
      <c r="W3278">
        <v>0</v>
      </c>
      <c r="X3278">
        <v>0.58823529411764708</v>
      </c>
      <c r="Y3278">
        <v>0</v>
      </c>
      <c r="Z3278">
        <v>2.8402721263347197</v>
      </c>
      <c r="AA3278">
        <v>0</v>
      </c>
      <c r="AB3278">
        <v>1.5114327857182219</v>
      </c>
      <c r="AD3278">
        <v>18.407130005377425</v>
      </c>
      <c r="AF3278">
        <v>13.832384052074859</v>
      </c>
      <c r="AG3278">
        <v>12.63729822016078</v>
      </c>
      <c r="AH3278">
        <v>0.19607843137254899</v>
      </c>
      <c r="AI3278">
        <v>0</v>
      </c>
    </row>
    <row r="3279" spans="1:37" ht="15.6">
      <c r="A3279" s="382">
        <v>18</v>
      </c>
      <c r="B3279" s="382">
        <v>440</v>
      </c>
      <c r="C3279" s="382">
        <v>2023</v>
      </c>
      <c r="D3279" s="382"/>
      <c r="E3279" s="382">
        <v>99</v>
      </c>
      <c r="F3279" s="382"/>
      <c r="G3279" s="382">
        <v>99</v>
      </c>
      <c r="H3279" s="382">
        <v>2</v>
      </c>
      <c r="I3279" s="382">
        <v>99</v>
      </c>
      <c r="J3279" s="382">
        <v>141</v>
      </c>
      <c r="K3279" s="382">
        <v>99</v>
      </c>
      <c r="L3279" s="382">
        <v>4</v>
      </c>
      <c r="M3279" s="382">
        <v>99</v>
      </c>
      <c r="N3279" s="382">
        <v>99</v>
      </c>
      <c r="O3279" s="382">
        <v>99</v>
      </c>
      <c r="P3279" s="382">
        <v>99</v>
      </c>
      <c r="Q3279" s="382">
        <v>35</v>
      </c>
      <c r="R3279" s="382">
        <v>143</v>
      </c>
      <c r="S3279">
        <v>4</v>
      </c>
      <c r="T3279">
        <v>3.6573426573426566</v>
      </c>
      <c r="U3279">
        <v>7.1881118881118891</v>
      </c>
      <c r="V3279">
        <v>0</v>
      </c>
      <c r="W3279">
        <v>0</v>
      </c>
      <c r="X3279">
        <v>0</v>
      </c>
      <c r="Y3279">
        <v>0</v>
      </c>
      <c r="Z3279">
        <v>2.2168928520681721</v>
      </c>
      <c r="AA3279">
        <v>0</v>
      </c>
      <c r="AB3279">
        <v>1.4917249371718471</v>
      </c>
      <c r="AD3279">
        <v>12.014687975308</v>
      </c>
      <c r="AF3279">
        <v>13.978494623655916</v>
      </c>
      <c r="AG3279">
        <v>12.081144294394884</v>
      </c>
      <c r="AH3279">
        <v>0</v>
      </c>
      <c r="AI3279">
        <v>0</v>
      </c>
    </row>
    <row r="3280" spans="1:37" ht="15.6">
      <c r="A3280" s="382">
        <v>18</v>
      </c>
      <c r="B3280" s="382">
        <v>441</v>
      </c>
      <c r="C3280" s="382">
        <v>2023</v>
      </c>
      <c r="D3280" s="382"/>
      <c r="E3280" s="382">
        <v>99</v>
      </c>
      <c r="F3280" s="382"/>
      <c r="G3280" s="382">
        <v>99</v>
      </c>
      <c r="H3280" s="382">
        <v>2</v>
      </c>
      <c r="I3280" s="382">
        <v>99</v>
      </c>
      <c r="J3280" s="382">
        <v>143</v>
      </c>
      <c r="K3280" s="382">
        <v>99</v>
      </c>
      <c r="L3280" s="382">
        <v>4</v>
      </c>
      <c r="M3280" s="382">
        <v>99</v>
      </c>
      <c r="N3280" s="382">
        <v>99</v>
      </c>
      <c r="O3280" s="382">
        <v>99</v>
      </c>
      <c r="P3280" s="382">
        <v>99</v>
      </c>
      <c r="Q3280" s="382">
        <v>2</v>
      </c>
      <c r="R3280" s="382">
        <v>7</v>
      </c>
      <c r="S3280">
        <v>4</v>
      </c>
      <c r="T3280">
        <v>2</v>
      </c>
      <c r="U3280">
        <v>5.6857142857142877</v>
      </c>
      <c r="V3280">
        <v>0</v>
      </c>
      <c r="W3280">
        <v>0</v>
      </c>
      <c r="X3280">
        <v>0</v>
      </c>
      <c r="Y3280">
        <v>0</v>
      </c>
      <c r="Z3280">
        <v>0.63116348669641498</v>
      </c>
      <c r="AA3280">
        <v>0</v>
      </c>
      <c r="AB3280">
        <v>0</v>
      </c>
      <c r="AF3280">
        <v>3.8043478260869561</v>
      </c>
      <c r="AG3280">
        <v>2.2827645540579296</v>
      </c>
      <c r="AH3280">
        <v>0</v>
      </c>
      <c r="AI3280">
        <v>0</v>
      </c>
    </row>
    <row r="3281" spans="1:37" ht="15.6">
      <c r="A3281" s="382">
        <v>18</v>
      </c>
      <c r="B3281" s="382">
        <v>442</v>
      </c>
      <c r="C3281" s="382">
        <v>2023</v>
      </c>
      <c r="D3281" s="382"/>
      <c r="E3281" s="382">
        <v>99</v>
      </c>
      <c r="F3281" s="382"/>
      <c r="G3281" s="382">
        <v>99</v>
      </c>
      <c r="H3281" s="382">
        <v>2</v>
      </c>
      <c r="I3281" s="382">
        <v>99</v>
      </c>
      <c r="J3281" s="382">
        <v>147</v>
      </c>
      <c r="K3281" s="382">
        <v>99</v>
      </c>
      <c r="L3281" s="382">
        <v>4</v>
      </c>
      <c r="M3281" s="382">
        <v>99</v>
      </c>
      <c r="N3281" s="382">
        <v>99</v>
      </c>
      <c r="O3281" s="382">
        <v>99</v>
      </c>
      <c r="P3281" s="382">
        <v>99</v>
      </c>
      <c r="Q3281" s="382">
        <v>6</v>
      </c>
      <c r="R3281" s="382">
        <v>32</v>
      </c>
      <c r="S3281">
        <v>4</v>
      </c>
      <c r="T3281">
        <v>2.75</v>
      </c>
      <c r="U3281">
        <v>6.2500000000000018</v>
      </c>
      <c r="V3281">
        <v>0</v>
      </c>
      <c r="W3281">
        <v>0</v>
      </c>
      <c r="X3281">
        <v>0</v>
      </c>
      <c r="Y3281">
        <v>0</v>
      </c>
      <c r="Z3281">
        <v>1.5817316460133126</v>
      </c>
      <c r="AA3281">
        <v>0</v>
      </c>
      <c r="AB3281">
        <v>1.299038105676658</v>
      </c>
      <c r="AD3281">
        <v>31.482243428027072</v>
      </c>
      <c r="AF3281">
        <v>25.396825396825392</v>
      </c>
      <c r="AG3281">
        <v>22.087244616234123</v>
      </c>
      <c r="AH3281">
        <v>0</v>
      </c>
      <c r="AI3281">
        <v>0</v>
      </c>
    </row>
    <row r="3282" spans="1:37" ht="15.6">
      <c r="A3282" s="382">
        <v>18</v>
      </c>
      <c r="B3282" s="382">
        <v>443</v>
      </c>
      <c r="C3282" s="382">
        <v>2023</v>
      </c>
      <c r="D3282" s="382"/>
      <c r="E3282" s="382">
        <v>99</v>
      </c>
      <c r="F3282" s="382"/>
      <c r="G3282" s="382">
        <v>99</v>
      </c>
      <c r="H3282" s="382">
        <v>1</v>
      </c>
      <c r="I3282" s="382">
        <v>99</v>
      </c>
      <c r="J3282" s="382">
        <v>155</v>
      </c>
      <c r="K3282" s="382">
        <v>99</v>
      </c>
      <c r="L3282" s="382">
        <v>4</v>
      </c>
      <c r="M3282" s="382">
        <v>99</v>
      </c>
      <c r="N3282" s="382">
        <v>99</v>
      </c>
      <c r="O3282" s="382">
        <v>99</v>
      </c>
      <c r="P3282" s="382">
        <v>99</v>
      </c>
      <c r="Q3282" s="382">
        <v>22</v>
      </c>
      <c r="R3282" s="382">
        <v>89</v>
      </c>
      <c r="S3282">
        <v>4</v>
      </c>
      <c r="T3282">
        <v>3.01123595505618</v>
      </c>
      <c r="U3282">
        <v>8.6000000000000014</v>
      </c>
      <c r="V3282">
        <v>0</v>
      </c>
      <c r="W3282">
        <v>0</v>
      </c>
      <c r="X3282">
        <v>4.4943820224719104</v>
      </c>
      <c r="Y3282">
        <v>0</v>
      </c>
      <c r="Z3282">
        <v>2.9186344351926121</v>
      </c>
      <c r="AA3282">
        <v>0</v>
      </c>
      <c r="AB3282">
        <v>1.4877354937559939</v>
      </c>
      <c r="AD3282">
        <v>39.047551524377248</v>
      </c>
      <c r="AF3282">
        <v>7.876106194690264</v>
      </c>
      <c r="AG3282">
        <v>6.9013398734063101</v>
      </c>
      <c r="AH3282">
        <v>0</v>
      </c>
      <c r="AI3282">
        <v>0</v>
      </c>
    </row>
    <row r="3283" spans="1:37" ht="15.6">
      <c r="A3283" s="382">
        <v>18</v>
      </c>
      <c r="B3283" s="382">
        <v>444</v>
      </c>
      <c r="C3283" s="382">
        <v>2023</v>
      </c>
      <c r="D3283" s="382"/>
      <c r="E3283" s="382">
        <v>99</v>
      </c>
      <c r="F3283" s="382"/>
      <c r="G3283" s="382">
        <v>99</v>
      </c>
      <c r="H3283" s="382">
        <v>2</v>
      </c>
      <c r="I3283" s="382">
        <v>99</v>
      </c>
      <c r="J3283" s="382">
        <v>160</v>
      </c>
      <c r="K3283" s="382">
        <v>99</v>
      </c>
      <c r="L3283" s="382">
        <v>4</v>
      </c>
      <c r="M3283" s="382">
        <v>99</v>
      </c>
      <c r="N3283" s="382">
        <v>99</v>
      </c>
      <c r="O3283" s="382">
        <v>99</v>
      </c>
      <c r="P3283" s="382">
        <v>99</v>
      </c>
      <c r="Q3283" s="382">
        <v>9</v>
      </c>
      <c r="R3283" s="382">
        <v>21</v>
      </c>
      <c r="S3283">
        <v>4</v>
      </c>
      <c r="T3283">
        <v>3.0476190476190488</v>
      </c>
      <c r="U3283">
        <v>7.1333333333333364</v>
      </c>
      <c r="V3283">
        <v>0</v>
      </c>
      <c r="W3283">
        <v>0</v>
      </c>
      <c r="X3283">
        <v>0</v>
      </c>
      <c r="Y3283">
        <v>0</v>
      </c>
      <c r="Z3283">
        <v>2.6658927448387888</v>
      </c>
      <c r="AA3283">
        <v>0</v>
      </c>
      <c r="AB3283">
        <v>0.89847439352920144</v>
      </c>
      <c r="AD3283">
        <v>24.188221559885896</v>
      </c>
      <c r="AF3283">
        <v>8.9743589743589762</v>
      </c>
      <c r="AG3283">
        <v>7.1170657544659814</v>
      </c>
      <c r="AH3283">
        <v>9.5238095238095273</v>
      </c>
      <c r="AI3283">
        <v>21</v>
      </c>
      <c r="AJ3283">
        <v>84.280952380952357</v>
      </c>
      <c r="AK3283">
        <v>11.97500832444979</v>
      </c>
    </row>
    <row r="3284" spans="1:37" ht="15.6">
      <c r="A3284" s="382">
        <v>18</v>
      </c>
      <c r="B3284" s="382">
        <v>445</v>
      </c>
      <c r="C3284" s="382">
        <v>2023</v>
      </c>
      <c r="D3284" s="382"/>
      <c r="E3284" s="382">
        <v>99</v>
      </c>
      <c r="F3284" s="382"/>
      <c r="G3284" s="382">
        <v>99</v>
      </c>
      <c r="H3284" s="382">
        <v>1</v>
      </c>
      <c r="I3284" s="382">
        <v>99</v>
      </c>
      <c r="J3284" s="382">
        <v>171</v>
      </c>
      <c r="K3284" s="382">
        <v>99</v>
      </c>
      <c r="L3284" s="382">
        <v>4</v>
      </c>
      <c r="M3284" s="382">
        <v>99</v>
      </c>
      <c r="N3284" s="382">
        <v>99</v>
      </c>
      <c r="O3284" s="382">
        <v>99</v>
      </c>
      <c r="P3284" s="382">
        <v>99</v>
      </c>
      <c r="Q3284" s="382"/>
      <c r="R3284" s="382">
        <v>0</v>
      </c>
    </row>
    <row r="3285" spans="1:37" ht="15.6">
      <c r="A3285" s="382">
        <v>18</v>
      </c>
      <c r="B3285" s="382">
        <v>446</v>
      </c>
      <c r="C3285" s="382">
        <v>2023</v>
      </c>
      <c r="D3285" s="382"/>
      <c r="E3285" s="382">
        <v>99</v>
      </c>
      <c r="F3285" s="382"/>
      <c r="G3285" s="382">
        <v>99</v>
      </c>
      <c r="H3285" s="382">
        <v>2</v>
      </c>
      <c r="I3285" s="382">
        <v>99</v>
      </c>
      <c r="J3285" s="382">
        <v>175</v>
      </c>
      <c r="K3285" s="382">
        <v>99</v>
      </c>
      <c r="L3285" s="382">
        <v>4</v>
      </c>
      <c r="M3285" s="382">
        <v>99</v>
      </c>
      <c r="N3285" s="382">
        <v>99</v>
      </c>
      <c r="O3285" s="382">
        <v>99</v>
      </c>
      <c r="P3285" s="382">
        <v>99</v>
      </c>
      <c r="Q3285" s="382">
        <v>15</v>
      </c>
      <c r="R3285" s="382">
        <v>307</v>
      </c>
      <c r="S3285">
        <v>4</v>
      </c>
      <c r="T3285">
        <v>4.032573289902281</v>
      </c>
      <c r="U3285">
        <v>6.2876221498371354</v>
      </c>
      <c r="V3285">
        <v>0</v>
      </c>
      <c r="W3285">
        <v>0</v>
      </c>
      <c r="X3285">
        <v>2.6058631921824098</v>
      </c>
      <c r="Y3285">
        <v>0</v>
      </c>
      <c r="Z3285">
        <v>2.9859458882332821</v>
      </c>
      <c r="AA3285">
        <v>0</v>
      </c>
      <c r="AB3285">
        <v>1.4022716180835513</v>
      </c>
      <c r="AD3285">
        <v>-15.175810063072619</v>
      </c>
      <c r="AF3285">
        <v>22.996254681647944</v>
      </c>
      <c r="AG3285">
        <v>19.927528751058166</v>
      </c>
      <c r="AH3285">
        <v>0</v>
      </c>
      <c r="AI3285">
        <v>0</v>
      </c>
    </row>
    <row r="3286" spans="1:37" ht="15.6">
      <c r="A3286" s="382">
        <v>18</v>
      </c>
      <c r="B3286" s="382">
        <v>447</v>
      </c>
      <c r="C3286" s="382">
        <v>2023</v>
      </c>
      <c r="D3286" s="382"/>
      <c r="E3286" s="382">
        <v>99</v>
      </c>
      <c r="F3286" s="382"/>
      <c r="G3286" s="382">
        <v>99</v>
      </c>
      <c r="H3286" s="382">
        <v>2</v>
      </c>
      <c r="I3286" s="382">
        <v>99</v>
      </c>
      <c r="J3286" s="382">
        <v>177</v>
      </c>
      <c r="K3286" s="382">
        <v>99</v>
      </c>
      <c r="L3286" s="382">
        <v>4</v>
      </c>
      <c r="M3286" s="382">
        <v>99</v>
      </c>
      <c r="N3286" s="382">
        <v>99</v>
      </c>
      <c r="O3286" s="382">
        <v>99</v>
      </c>
      <c r="P3286" s="382">
        <v>99</v>
      </c>
      <c r="Q3286" s="382">
        <v>16</v>
      </c>
      <c r="R3286" s="382">
        <v>78</v>
      </c>
      <c r="S3286">
        <v>4</v>
      </c>
      <c r="T3286">
        <v>3.1282051282051277</v>
      </c>
      <c r="U3286">
        <v>8.3935897435897449</v>
      </c>
      <c r="V3286">
        <v>0</v>
      </c>
      <c r="W3286">
        <v>0</v>
      </c>
      <c r="X3286">
        <v>0</v>
      </c>
      <c r="Y3286">
        <v>0</v>
      </c>
      <c r="Z3286">
        <v>2.5513364895622299</v>
      </c>
      <c r="AA3286">
        <v>0</v>
      </c>
      <c r="AB3286">
        <v>0.75717041334530255</v>
      </c>
      <c r="AD3286">
        <v>12.386572067157315</v>
      </c>
      <c r="AF3286">
        <v>10.427807486631018</v>
      </c>
      <c r="AG3286">
        <v>7.9591042816504141</v>
      </c>
      <c r="AH3286">
        <v>0</v>
      </c>
    </row>
    <row r="3287" spans="1:37" ht="15.6">
      <c r="A3287" s="382">
        <v>18</v>
      </c>
      <c r="B3287" s="382">
        <v>448</v>
      </c>
      <c r="C3287" s="382">
        <v>2023</v>
      </c>
      <c r="D3287" s="382"/>
      <c r="E3287" s="382">
        <v>99</v>
      </c>
      <c r="F3287" s="382"/>
      <c r="G3287" s="382">
        <v>99</v>
      </c>
      <c r="H3287" s="382">
        <v>2</v>
      </c>
      <c r="I3287" s="382">
        <v>99</v>
      </c>
      <c r="J3287" s="382">
        <v>178</v>
      </c>
      <c r="K3287" s="382">
        <v>99</v>
      </c>
      <c r="L3287" s="382">
        <v>4</v>
      </c>
      <c r="M3287" s="382">
        <v>99</v>
      </c>
      <c r="N3287" s="382">
        <v>99</v>
      </c>
      <c r="O3287" s="382">
        <v>99</v>
      </c>
      <c r="P3287" s="382">
        <v>99</v>
      </c>
      <c r="Q3287" s="382">
        <v>8</v>
      </c>
      <c r="R3287" s="382">
        <v>78</v>
      </c>
      <c r="S3287">
        <v>4</v>
      </c>
      <c r="T3287">
        <v>4</v>
      </c>
      <c r="U3287">
        <v>7.2602564102564093</v>
      </c>
      <c r="V3287">
        <v>0</v>
      </c>
      <c r="W3287">
        <v>0</v>
      </c>
      <c r="X3287">
        <v>0</v>
      </c>
      <c r="Y3287">
        <v>0</v>
      </c>
      <c r="Z3287">
        <v>1.4317229841992978</v>
      </c>
      <c r="AA3287">
        <v>0</v>
      </c>
      <c r="AB3287">
        <v>1.4935759876113539</v>
      </c>
      <c r="AD3287">
        <v>-9.4127978089380484</v>
      </c>
      <c r="AF3287">
        <v>21.024258760107813</v>
      </c>
      <c r="AG3287">
        <v>19.225937871329151</v>
      </c>
      <c r="AH3287">
        <v>5.1282051282051277</v>
      </c>
      <c r="AI3287">
        <v>0</v>
      </c>
    </row>
    <row r="3288" spans="1:37" ht="15.6">
      <c r="A3288" s="382">
        <v>18</v>
      </c>
      <c r="B3288" s="382">
        <v>449</v>
      </c>
      <c r="C3288" s="382">
        <v>2023</v>
      </c>
      <c r="D3288" s="382"/>
      <c r="E3288" s="382">
        <v>99</v>
      </c>
      <c r="F3288" s="382"/>
      <c r="G3288" s="382">
        <v>99</v>
      </c>
      <c r="H3288" s="382">
        <v>2</v>
      </c>
      <c r="I3288" s="382">
        <v>99</v>
      </c>
      <c r="J3288" s="382">
        <v>181</v>
      </c>
      <c r="K3288" s="382">
        <v>99</v>
      </c>
      <c r="L3288" s="382">
        <v>4</v>
      </c>
      <c r="M3288" s="382">
        <v>99</v>
      </c>
      <c r="N3288" s="382">
        <v>99</v>
      </c>
      <c r="O3288" s="382">
        <v>99</v>
      </c>
      <c r="P3288" s="382">
        <v>99</v>
      </c>
      <c r="Q3288" s="382">
        <v>7</v>
      </c>
      <c r="R3288" s="382">
        <v>28</v>
      </c>
      <c r="S3288">
        <v>4</v>
      </c>
      <c r="T3288">
        <v>2.8571428571428577</v>
      </c>
      <c r="U3288">
        <v>8.4535714285714256</v>
      </c>
      <c r="V3288">
        <v>0</v>
      </c>
      <c r="W3288">
        <v>0</v>
      </c>
      <c r="X3288">
        <v>0</v>
      </c>
      <c r="Y3288">
        <v>0</v>
      </c>
      <c r="Z3288">
        <v>3.8791090787573856</v>
      </c>
      <c r="AA3288">
        <v>0</v>
      </c>
      <c r="AB3288">
        <v>1.3552618543578772</v>
      </c>
      <c r="AD3288">
        <v>19.506743773380723</v>
      </c>
      <c r="AF3288">
        <v>6.4965197215777266</v>
      </c>
      <c r="AG3288">
        <v>6.9621742455438573</v>
      </c>
      <c r="AH3288">
        <v>0</v>
      </c>
      <c r="AI3288">
        <v>0</v>
      </c>
    </row>
    <row r="3289" spans="1:37" ht="15.6">
      <c r="A3289" s="382">
        <v>18</v>
      </c>
      <c r="B3289" s="382">
        <v>450</v>
      </c>
      <c r="C3289" s="382">
        <v>2023</v>
      </c>
      <c r="D3289" s="382"/>
      <c r="E3289" s="382">
        <v>99</v>
      </c>
      <c r="F3289" s="382"/>
      <c r="G3289" s="382">
        <v>99</v>
      </c>
      <c r="H3289" s="382">
        <v>1</v>
      </c>
      <c r="I3289" s="382">
        <v>99</v>
      </c>
      <c r="J3289" s="382">
        <v>262</v>
      </c>
      <c r="K3289" s="382">
        <v>99</v>
      </c>
      <c r="L3289" s="382">
        <v>4</v>
      </c>
      <c r="M3289" s="382">
        <v>99</v>
      </c>
      <c r="N3289" s="382">
        <v>99</v>
      </c>
      <c r="O3289" s="382">
        <v>99</v>
      </c>
      <c r="P3289" s="382">
        <v>99</v>
      </c>
      <c r="Q3289" s="382"/>
      <c r="R3289" s="382">
        <v>0</v>
      </c>
    </row>
    <row r="3290" spans="1:37" ht="15.6">
      <c r="A3290" s="382">
        <v>18</v>
      </c>
      <c r="B3290" s="382">
        <v>451</v>
      </c>
      <c r="C3290" s="382">
        <v>2023</v>
      </c>
      <c r="D3290" s="382"/>
      <c r="E3290" s="382">
        <v>99</v>
      </c>
      <c r="F3290" s="382"/>
      <c r="G3290" s="382">
        <v>99</v>
      </c>
      <c r="H3290" s="382">
        <v>1</v>
      </c>
      <c r="I3290" s="382">
        <v>99</v>
      </c>
      <c r="J3290" s="382">
        <v>309</v>
      </c>
      <c r="K3290" s="382">
        <v>99</v>
      </c>
      <c r="L3290" s="382">
        <v>4</v>
      </c>
      <c r="M3290" s="382">
        <v>99</v>
      </c>
      <c r="N3290" s="382">
        <v>99</v>
      </c>
      <c r="O3290" s="382">
        <v>99</v>
      </c>
      <c r="P3290" s="382">
        <v>99</v>
      </c>
      <c r="Q3290" s="382">
        <v>16</v>
      </c>
      <c r="R3290" s="382">
        <v>43</v>
      </c>
      <c r="S3290">
        <v>4</v>
      </c>
      <c r="T3290">
        <v>3.0465116279069773</v>
      </c>
      <c r="U3290">
        <v>6.4627906976744196</v>
      </c>
      <c r="V3290">
        <v>0</v>
      </c>
      <c r="W3290">
        <v>0</v>
      </c>
      <c r="X3290">
        <v>0</v>
      </c>
      <c r="Y3290">
        <v>0</v>
      </c>
      <c r="Z3290">
        <v>2.1356359823752196</v>
      </c>
      <c r="AA3290">
        <v>0</v>
      </c>
      <c r="AB3290">
        <v>1.5693797970979519</v>
      </c>
      <c r="AD3290">
        <v>53.826332119089592</v>
      </c>
      <c r="AF3290">
        <v>5.1129607609988108</v>
      </c>
      <c r="AG3290">
        <v>4.2381540620091194</v>
      </c>
      <c r="AH3290">
        <v>0</v>
      </c>
      <c r="AI3290">
        <v>0</v>
      </c>
    </row>
    <row r="3291" spans="1:37" ht="15.6">
      <c r="A3291" s="382">
        <v>18</v>
      </c>
      <c r="B3291" s="382">
        <v>452</v>
      </c>
      <c r="C3291" s="382">
        <v>2023</v>
      </c>
      <c r="D3291" s="382"/>
      <c r="E3291" s="382">
        <v>99</v>
      </c>
      <c r="F3291" s="382"/>
      <c r="G3291" s="382">
        <v>99</v>
      </c>
      <c r="H3291" s="382">
        <v>2</v>
      </c>
      <c r="I3291" s="382">
        <v>99</v>
      </c>
      <c r="J3291" s="382">
        <v>470</v>
      </c>
      <c r="K3291" s="382">
        <v>99</v>
      </c>
      <c r="L3291" s="382">
        <v>4</v>
      </c>
      <c r="M3291" s="382">
        <v>99</v>
      </c>
      <c r="N3291" s="382">
        <v>99</v>
      </c>
      <c r="O3291" s="382">
        <v>99</v>
      </c>
      <c r="P3291" s="382">
        <v>99</v>
      </c>
      <c r="Q3291" s="382">
        <v>9</v>
      </c>
      <c r="R3291" s="382">
        <v>26</v>
      </c>
      <c r="S3291">
        <v>4</v>
      </c>
      <c r="T3291">
        <v>3.9615384615384626</v>
      </c>
      <c r="U3291">
        <v>4.9538461538461549</v>
      </c>
      <c r="V3291">
        <v>0</v>
      </c>
      <c r="W3291">
        <v>0</v>
      </c>
      <c r="X3291">
        <v>0</v>
      </c>
      <c r="Y3291">
        <v>0</v>
      </c>
      <c r="Z3291">
        <v>2.4123449761639946</v>
      </c>
      <c r="AA3291">
        <v>0</v>
      </c>
      <c r="AB3291">
        <v>1.4272288704061129</v>
      </c>
      <c r="AD3291">
        <v>-26.191792789738923</v>
      </c>
      <c r="AF3291">
        <v>3.2869785082174472</v>
      </c>
      <c r="AG3291">
        <v>2.5956752181536045</v>
      </c>
      <c r="AH3291">
        <v>3.8461538461538449</v>
      </c>
      <c r="AI3291">
        <v>0</v>
      </c>
    </row>
    <row r="3292" spans="1:37" ht="15.6">
      <c r="A3292" s="382">
        <v>18</v>
      </c>
      <c r="B3292" s="382">
        <v>453</v>
      </c>
      <c r="C3292" s="382">
        <v>2023</v>
      </c>
      <c r="D3292" s="382"/>
      <c r="E3292" s="382">
        <v>99</v>
      </c>
      <c r="F3292" s="382"/>
      <c r="G3292" s="382">
        <v>99</v>
      </c>
      <c r="H3292" s="382">
        <v>2</v>
      </c>
      <c r="I3292" s="382">
        <v>99</v>
      </c>
      <c r="J3292" s="382">
        <v>629</v>
      </c>
      <c r="K3292" s="382">
        <v>99</v>
      </c>
      <c r="L3292" s="382">
        <v>4</v>
      </c>
      <c r="M3292" s="382">
        <v>99</v>
      </c>
      <c r="N3292" s="382">
        <v>99</v>
      </c>
      <c r="O3292" s="382">
        <v>99</v>
      </c>
      <c r="P3292" s="382">
        <v>99</v>
      </c>
      <c r="Q3292" s="382">
        <v>1</v>
      </c>
      <c r="R3292" s="382">
        <v>2</v>
      </c>
      <c r="S3292">
        <v>4</v>
      </c>
      <c r="T3292">
        <v>5</v>
      </c>
      <c r="U3292">
        <v>7.9</v>
      </c>
      <c r="V3292">
        <v>0</v>
      </c>
      <c r="W3292">
        <v>0</v>
      </c>
      <c r="X3292">
        <v>0</v>
      </c>
      <c r="Y3292">
        <v>0</v>
      </c>
      <c r="Z3292">
        <v>0.5</v>
      </c>
      <c r="AA3292">
        <v>0</v>
      </c>
      <c r="AB3292">
        <v>0</v>
      </c>
      <c r="AF3292">
        <v>4.8780487804878048</v>
      </c>
      <c r="AG3292">
        <v>3.1893419459022998</v>
      </c>
      <c r="AH3292">
        <v>0</v>
      </c>
    </row>
    <row r="3293" spans="1:37" ht="15.6">
      <c r="A3293" s="382">
        <v>18</v>
      </c>
      <c r="B3293" s="382">
        <v>454</v>
      </c>
      <c r="C3293" s="382">
        <v>2023</v>
      </c>
      <c r="D3293" s="382"/>
      <c r="E3293" s="382">
        <v>99</v>
      </c>
      <c r="F3293" s="382"/>
      <c r="G3293" s="382">
        <v>99</v>
      </c>
      <c r="H3293" s="382">
        <v>1</v>
      </c>
      <c r="I3293" s="382">
        <v>99</v>
      </c>
      <c r="J3293" s="382">
        <v>643</v>
      </c>
      <c r="K3293" s="382">
        <v>99</v>
      </c>
      <c r="L3293" s="382">
        <v>4</v>
      </c>
      <c r="M3293" s="382">
        <v>99</v>
      </c>
      <c r="N3293" s="382">
        <v>99</v>
      </c>
      <c r="O3293" s="382">
        <v>99</v>
      </c>
      <c r="P3293" s="382">
        <v>99</v>
      </c>
      <c r="Q3293" s="382">
        <v>10</v>
      </c>
      <c r="R3293" s="382">
        <v>72</v>
      </c>
      <c r="S3293">
        <v>4</v>
      </c>
      <c r="T3293">
        <v>3.5833333333333344</v>
      </c>
      <c r="U3293">
        <v>8.4416666666666647</v>
      </c>
      <c r="V3293">
        <v>0</v>
      </c>
      <c r="W3293">
        <v>0</v>
      </c>
      <c r="X3293">
        <v>0</v>
      </c>
      <c r="Y3293">
        <v>0</v>
      </c>
      <c r="Z3293">
        <v>1.8367959724597764</v>
      </c>
      <c r="AA3293">
        <v>0</v>
      </c>
      <c r="AB3293">
        <v>1.4976833963009524</v>
      </c>
      <c r="AD3293">
        <v>12.748173117335492</v>
      </c>
      <c r="AF3293">
        <v>16.475972540045763</v>
      </c>
      <c r="AG3293">
        <v>15.953174624005872</v>
      </c>
      <c r="AH3293">
        <v>0</v>
      </c>
      <c r="AI3293">
        <v>0</v>
      </c>
    </row>
    <row r="3294" spans="1:37" ht="15.6">
      <c r="A3294" s="382">
        <v>18</v>
      </c>
      <c r="B3294" s="382">
        <v>455</v>
      </c>
      <c r="C3294" s="382">
        <v>2023</v>
      </c>
      <c r="D3294" s="382"/>
      <c r="E3294" s="382">
        <v>99</v>
      </c>
      <c r="F3294" s="382"/>
      <c r="G3294" s="382">
        <v>99</v>
      </c>
      <c r="H3294" s="382">
        <v>2</v>
      </c>
      <c r="I3294" s="382">
        <v>99</v>
      </c>
      <c r="J3294" s="382">
        <v>704</v>
      </c>
      <c r="K3294" s="382">
        <v>99</v>
      </c>
      <c r="L3294" s="382">
        <v>4</v>
      </c>
      <c r="M3294" s="382">
        <v>99</v>
      </c>
      <c r="N3294" s="382">
        <v>99</v>
      </c>
      <c r="O3294" s="382">
        <v>99</v>
      </c>
      <c r="P3294" s="382">
        <v>99</v>
      </c>
      <c r="Q3294" s="382"/>
      <c r="R3294" s="382">
        <v>0</v>
      </c>
    </row>
    <row r="3295" spans="1:37" ht="15.6">
      <c r="A3295" s="382">
        <v>18</v>
      </c>
      <c r="B3295" s="382">
        <v>456</v>
      </c>
      <c r="C3295" s="382">
        <v>2023</v>
      </c>
      <c r="D3295" s="382"/>
      <c r="E3295" s="382">
        <v>99</v>
      </c>
      <c r="F3295" s="382"/>
      <c r="G3295" s="382">
        <v>99</v>
      </c>
      <c r="H3295" s="382">
        <v>1</v>
      </c>
      <c r="I3295" s="382">
        <v>99</v>
      </c>
      <c r="J3295" s="382">
        <v>802</v>
      </c>
      <c r="K3295" s="382">
        <v>99</v>
      </c>
      <c r="L3295" s="382">
        <v>4</v>
      </c>
      <c r="M3295" s="382">
        <v>99</v>
      </c>
      <c r="N3295" s="382">
        <v>99</v>
      </c>
      <c r="O3295" s="382">
        <v>99</v>
      </c>
      <c r="P3295" s="382">
        <v>99</v>
      </c>
      <c r="Q3295" s="382"/>
      <c r="R3295" s="382">
        <v>0</v>
      </c>
    </row>
    <row r="3296" spans="1:37" ht="15.6">
      <c r="A3296" s="382">
        <v>18</v>
      </c>
      <c r="B3296" s="382">
        <v>457</v>
      </c>
      <c r="C3296" s="382">
        <v>2023</v>
      </c>
      <c r="D3296" s="382"/>
      <c r="E3296" s="382">
        <v>99</v>
      </c>
      <c r="F3296" s="382"/>
      <c r="G3296" s="382">
        <v>99</v>
      </c>
      <c r="H3296" s="382">
        <v>1</v>
      </c>
      <c r="I3296" s="382">
        <v>99</v>
      </c>
      <c r="J3296" s="382">
        <v>103</v>
      </c>
      <c r="K3296" s="382">
        <v>99</v>
      </c>
      <c r="L3296" s="382">
        <v>5</v>
      </c>
      <c r="M3296" s="382">
        <v>99</v>
      </c>
      <c r="N3296" s="382">
        <v>99</v>
      </c>
      <c r="O3296" s="382">
        <v>99</v>
      </c>
      <c r="P3296" s="382">
        <v>99</v>
      </c>
      <c r="Q3296" s="382">
        <v>6</v>
      </c>
      <c r="R3296" s="382">
        <v>12</v>
      </c>
      <c r="S3296">
        <v>5</v>
      </c>
      <c r="T3296">
        <v>2.25</v>
      </c>
      <c r="U3296">
        <v>9.3666666666666689</v>
      </c>
      <c r="V3296">
        <v>0</v>
      </c>
      <c r="W3296">
        <v>0</v>
      </c>
      <c r="X3296">
        <v>0</v>
      </c>
      <c r="Y3296">
        <v>0</v>
      </c>
      <c r="Z3296">
        <v>3.3252401751185077</v>
      </c>
      <c r="AA3296">
        <v>0</v>
      </c>
      <c r="AB3296">
        <v>0.82915619758885006</v>
      </c>
      <c r="AD3296">
        <v>7.5561294999042481</v>
      </c>
      <c r="AF3296">
        <v>6.4864864864864877</v>
      </c>
      <c r="AG3296">
        <v>5.235699645984722</v>
      </c>
      <c r="AH3296">
        <v>0</v>
      </c>
      <c r="AI3296">
        <v>0</v>
      </c>
    </row>
    <row r="3297" spans="1:37" ht="15.6">
      <c r="A3297" s="382">
        <v>18</v>
      </c>
      <c r="B3297" s="382">
        <v>458</v>
      </c>
      <c r="C3297" s="382">
        <v>2023</v>
      </c>
      <c r="D3297" s="382"/>
      <c r="E3297" s="382">
        <v>99</v>
      </c>
      <c r="F3297" s="382"/>
      <c r="G3297" s="382">
        <v>99</v>
      </c>
      <c r="H3297" s="382">
        <v>2</v>
      </c>
      <c r="I3297" s="382">
        <v>99</v>
      </c>
      <c r="J3297" s="382">
        <v>106</v>
      </c>
      <c r="K3297" s="382">
        <v>99</v>
      </c>
      <c r="L3297" s="382">
        <v>5</v>
      </c>
      <c r="M3297" s="382">
        <v>99</v>
      </c>
      <c r="N3297" s="382">
        <v>99</v>
      </c>
      <c r="O3297" s="382">
        <v>99</v>
      </c>
      <c r="P3297" s="382">
        <v>99</v>
      </c>
      <c r="Q3297" s="382">
        <v>11</v>
      </c>
      <c r="R3297" s="382">
        <v>102</v>
      </c>
      <c r="S3297">
        <v>5</v>
      </c>
      <c r="T3297">
        <v>2.8235294117647061</v>
      </c>
      <c r="U3297">
        <v>7.3205882352941218</v>
      </c>
      <c r="V3297">
        <v>0</v>
      </c>
      <c r="W3297">
        <v>0</v>
      </c>
      <c r="X3297">
        <v>0</v>
      </c>
      <c r="Y3297">
        <v>0</v>
      </c>
      <c r="Z3297">
        <v>1.9912720456686921</v>
      </c>
      <c r="AA3297">
        <v>0</v>
      </c>
      <c r="AB3297">
        <v>1.3388007854989452</v>
      </c>
      <c r="AD3297">
        <v>19.222534998431502</v>
      </c>
      <c r="AF3297">
        <v>39.688715953307373</v>
      </c>
      <c r="AG3297">
        <v>30.819712729073803</v>
      </c>
      <c r="AH3297">
        <v>0</v>
      </c>
      <c r="AI3297">
        <v>74</v>
      </c>
      <c r="AJ3297">
        <v>85.872972972972946</v>
      </c>
      <c r="AK3297">
        <v>10.833393984266461</v>
      </c>
    </row>
    <row r="3298" spans="1:37" ht="15.6">
      <c r="A3298" s="382">
        <v>18</v>
      </c>
      <c r="B3298" s="382">
        <v>459</v>
      </c>
      <c r="C3298" s="382">
        <v>2023</v>
      </c>
      <c r="D3298" s="382"/>
      <c r="E3298" s="382">
        <v>99</v>
      </c>
      <c r="F3298" s="382"/>
      <c r="G3298" s="382">
        <v>99</v>
      </c>
      <c r="H3298" s="382">
        <v>1</v>
      </c>
      <c r="I3298" s="382">
        <v>99</v>
      </c>
      <c r="J3298" s="382">
        <v>110</v>
      </c>
      <c r="K3298" s="382">
        <v>99</v>
      </c>
      <c r="L3298" s="382">
        <v>5</v>
      </c>
      <c r="M3298" s="382">
        <v>99</v>
      </c>
      <c r="N3298" s="382">
        <v>99</v>
      </c>
      <c r="O3298" s="382">
        <v>99</v>
      </c>
      <c r="P3298" s="382">
        <v>99</v>
      </c>
      <c r="Q3298" s="382">
        <v>77</v>
      </c>
      <c r="R3298" s="382">
        <v>1965</v>
      </c>
      <c r="S3298">
        <v>5</v>
      </c>
      <c r="T3298">
        <v>5.0122137404580149</v>
      </c>
      <c r="U3298">
        <v>7.0100254452926158</v>
      </c>
      <c r="V3298">
        <v>0</v>
      </c>
      <c r="W3298">
        <v>5.0890585241730277E-2</v>
      </c>
      <c r="X3298">
        <v>0.40712468193384221</v>
      </c>
      <c r="Y3298">
        <v>0</v>
      </c>
      <c r="Z3298">
        <v>1.9232834121164089</v>
      </c>
      <c r="AA3298">
        <v>0</v>
      </c>
      <c r="AB3298">
        <v>1.2168676407392791</v>
      </c>
      <c r="AD3298">
        <v>18.471128858949839</v>
      </c>
      <c r="AF3298">
        <v>45.079146593255317</v>
      </c>
      <c r="AG3298">
        <v>42.487754623632021</v>
      </c>
      <c r="AH3298">
        <v>0.71246819338422385</v>
      </c>
      <c r="AI3298">
        <v>651</v>
      </c>
      <c r="AJ3298">
        <v>83.342549923195222</v>
      </c>
      <c r="AK3298">
        <v>13.298710765615789</v>
      </c>
    </row>
    <row r="3299" spans="1:37" ht="15.6">
      <c r="A3299" s="382">
        <v>18</v>
      </c>
      <c r="B3299" s="382">
        <v>460</v>
      </c>
      <c r="C3299" s="382">
        <v>2023</v>
      </c>
      <c r="D3299" s="382"/>
      <c r="E3299" s="382">
        <v>99</v>
      </c>
      <c r="F3299" s="382"/>
      <c r="G3299" s="382">
        <v>99</v>
      </c>
      <c r="H3299" s="382">
        <v>1</v>
      </c>
      <c r="I3299" s="382">
        <v>99</v>
      </c>
      <c r="J3299" s="382">
        <v>111</v>
      </c>
      <c r="K3299" s="382">
        <v>99</v>
      </c>
      <c r="L3299" s="382">
        <v>5</v>
      </c>
      <c r="M3299" s="382">
        <v>99</v>
      </c>
      <c r="N3299" s="382">
        <v>99</v>
      </c>
      <c r="O3299" s="382">
        <v>99</v>
      </c>
      <c r="P3299" s="382">
        <v>99</v>
      </c>
      <c r="Q3299" s="382">
        <v>7</v>
      </c>
      <c r="R3299" s="382">
        <v>22</v>
      </c>
      <c r="S3299">
        <v>5</v>
      </c>
      <c r="T3299">
        <v>3.1363636363636358</v>
      </c>
      <c r="U3299">
        <v>8.836363636363636</v>
      </c>
      <c r="V3299">
        <v>0</v>
      </c>
      <c r="W3299">
        <v>0</v>
      </c>
      <c r="X3299">
        <v>0</v>
      </c>
      <c r="Y3299">
        <v>0</v>
      </c>
      <c r="Z3299">
        <v>2.3311225260386781</v>
      </c>
      <c r="AA3299">
        <v>0</v>
      </c>
      <c r="AB3299">
        <v>1.5164388470556611</v>
      </c>
      <c r="AD3299">
        <v>59.651339436855118</v>
      </c>
      <c r="AF3299">
        <v>34.920634920634917</v>
      </c>
      <c r="AG3299">
        <v>31.466494011006795</v>
      </c>
      <c r="AH3299">
        <v>9.0909090909090917</v>
      </c>
      <c r="AI3299">
        <v>8</v>
      </c>
      <c r="AJ3299">
        <v>91.074999999999989</v>
      </c>
      <c r="AK3299">
        <v>12.9405435858422</v>
      </c>
    </row>
    <row r="3300" spans="1:37" ht="15.6">
      <c r="A3300" s="382">
        <v>18</v>
      </c>
      <c r="B3300" s="382">
        <v>461</v>
      </c>
      <c r="C3300" s="382">
        <v>2023</v>
      </c>
      <c r="D3300" s="382"/>
      <c r="E3300" s="382">
        <v>99</v>
      </c>
      <c r="F3300" s="382"/>
      <c r="G3300" s="382">
        <v>99</v>
      </c>
      <c r="H3300" s="382">
        <v>1</v>
      </c>
      <c r="I3300" s="382">
        <v>99</v>
      </c>
      <c r="J3300" s="382">
        <v>116</v>
      </c>
      <c r="K3300" s="382">
        <v>99</v>
      </c>
      <c r="L3300" s="382">
        <v>5</v>
      </c>
      <c r="M3300" s="382">
        <v>99</v>
      </c>
      <c r="N3300" s="382">
        <v>99</v>
      </c>
      <c r="O3300" s="382">
        <v>99</v>
      </c>
      <c r="P3300" s="382">
        <v>99</v>
      </c>
      <c r="Q3300" s="382">
        <v>26</v>
      </c>
      <c r="R3300" s="382">
        <v>276</v>
      </c>
      <c r="S3300">
        <v>5</v>
      </c>
      <c r="T3300">
        <v>3.7391304347826089</v>
      </c>
      <c r="U3300">
        <v>7.8373188405797105</v>
      </c>
      <c r="V3300">
        <v>0</v>
      </c>
      <c r="W3300">
        <v>0</v>
      </c>
      <c r="X3300">
        <v>0.72463768115942018</v>
      </c>
      <c r="Y3300">
        <v>0</v>
      </c>
      <c r="Z3300">
        <v>2.5009459195559476</v>
      </c>
      <c r="AA3300">
        <v>0</v>
      </c>
      <c r="AB3300">
        <v>1.4808162057327301</v>
      </c>
      <c r="AD3300">
        <v>12.540917045129836</v>
      </c>
      <c r="AF3300">
        <v>29.268292682926838</v>
      </c>
      <c r="AG3300">
        <v>27.945584207534484</v>
      </c>
      <c r="AH3300">
        <v>0</v>
      </c>
      <c r="AI3300">
        <v>0</v>
      </c>
    </row>
    <row r="3301" spans="1:37" ht="15.6">
      <c r="A3301" s="382">
        <v>18</v>
      </c>
      <c r="B3301" s="382">
        <v>462</v>
      </c>
      <c r="C3301" s="382">
        <v>2023</v>
      </c>
      <c r="D3301" s="382"/>
      <c r="E3301" s="382">
        <v>99</v>
      </c>
      <c r="F3301" s="382"/>
      <c r="G3301" s="382">
        <v>99</v>
      </c>
      <c r="H3301" s="382">
        <v>2</v>
      </c>
      <c r="I3301" s="382">
        <v>99</v>
      </c>
      <c r="J3301" s="382">
        <v>117</v>
      </c>
      <c r="K3301" s="382">
        <v>99</v>
      </c>
      <c r="L3301" s="382">
        <v>5</v>
      </c>
      <c r="M3301" s="382">
        <v>99</v>
      </c>
      <c r="N3301" s="382">
        <v>99</v>
      </c>
      <c r="O3301" s="382">
        <v>99</v>
      </c>
      <c r="P3301" s="382">
        <v>99</v>
      </c>
      <c r="Q3301" s="382">
        <v>5</v>
      </c>
      <c r="R3301" s="382">
        <v>67</v>
      </c>
      <c r="S3301">
        <v>5</v>
      </c>
      <c r="T3301">
        <v>3.6119402985074625</v>
      </c>
      <c r="U3301">
        <v>9.1044776119402968</v>
      </c>
      <c r="V3301">
        <v>0</v>
      </c>
      <c r="W3301">
        <v>0</v>
      </c>
      <c r="X3301">
        <v>0</v>
      </c>
      <c r="Y3301">
        <v>0</v>
      </c>
      <c r="Z3301">
        <v>2.2770387181876446</v>
      </c>
      <c r="AA3301">
        <v>0</v>
      </c>
      <c r="AB3301">
        <v>1.0214888735682783</v>
      </c>
      <c r="AD3301">
        <v>41.976662034623594</v>
      </c>
      <c r="AF3301">
        <v>32.524271844660191</v>
      </c>
      <c r="AG3301">
        <v>30.85639131974304</v>
      </c>
      <c r="AH3301">
        <v>0</v>
      </c>
      <c r="AI3301">
        <v>67</v>
      </c>
      <c r="AJ3301">
        <v>84.632835820895508</v>
      </c>
      <c r="AK3301">
        <v>14.75001889337298</v>
      </c>
    </row>
    <row r="3302" spans="1:37" ht="15.6">
      <c r="A3302" s="382">
        <v>18</v>
      </c>
      <c r="B3302" s="382">
        <v>463</v>
      </c>
      <c r="C3302" s="382">
        <v>2023</v>
      </c>
      <c r="D3302" s="382"/>
      <c r="E3302" s="382">
        <v>99</v>
      </c>
      <c r="F3302" s="382"/>
      <c r="G3302" s="382">
        <v>99</v>
      </c>
      <c r="H3302" s="382">
        <v>1</v>
      </c>
      <c r="I3302" s="382">
        <v>99</v>
      </c>
      <c r="J3302" s="382">
        <v>134</v>
      </c>
      <c r="K3302" s="382">
        <v>99</v>
      </c>
      <c r="L3302" s="382">
        <v>5</v>
      </c>
      <c r="M3302" s="382">
        <v>99</v>
      </c>
      <c r="N3302" s="382">
        <v>99</v>
      </c>
      <c r="O3302" s="382">
        <v>99</v>
      </c>
      <c r="P3302" s="382">
        <v>99</v>
      </c>
      <c r="Q3302" s="382">
        <v>91</v>
      </c>
      <c r="R3302" s="382">
        <v>1285</v>
      </c>
      <c r="S3302">
        <v>5</v>
      </c>
      <c r="T3302">
        <v>4.3299610894941623</v>
      </c>
      <c r="U3302">
        <v>7.4656031128404639</v>
      </c>
      <c r="V3302">
        <v>0</v>
      </c>
      <c r="W3302">
        <v>0</v>
      </c>
      <c r="X3302">
        <v>1.0116731517509727</v>
      </c>
      <c r="Y3302">
        <v>0</v>
      </c>
      <c r="Z3302">
        <v>2.777418623153419</v>
      </c>
      <c r="AA3302">
        <v>0</v>
      </c>
      <c r="AB3302">
        <v>1.3875759166820441</v>
      </c>
      <c r="AD3302">
        <v>9.1309136563404305</v>
      </c>
      <c r="AF3302">
        <v>34.852183346894499</v>
      </c>
      <c r="AG3302">
        <v>35.147245242648729</v>
      </c>
      <c r="AH3302">
        <v>7.7821011673151738E-2</v>
      </c>
      <c r="AI3302">
        <v>0</v>
      </c>
    </row>
    <row r="3303" spans="1:37" ht="15.6">
      <c r="A3303" s="382">
        <v>18</v>
      </c>
      <c r="B3303" s="382">
        <v>464</v>
      </c>
      <c r="C3303" s="382">
        <v>2023</v>
      </c>
      <c r="D3303" s="382"/>
      <c r="E3303" s="382">
        <v>99</v>
      </c>
      <c r="F3303" s="382"/>
      <c r="G3303" s="382">
        <v>99</v>
      </c>
      <c r="H3303" s="382">
        <v>2</v>
      </c>
      <c r="I3303" s="382">
        <v>99</v>
      </c>
      <c r="J3303" s="382">
        <v>141</v>
      </c>
      <c r="K3303" s="382">
        <v>99</v>
      </c>
      <c r="L3303" s="382">
        <v>5</v>
      </c>
      <c r="M3303" s="382">
        <v>99</v>
      </c>
      <c r="N3303" s="382">
        <v>99</v>
      </c>
      <c r="O3303" s="382">
        <v>99</v>
      </c>
      <c r="P3303" s="382">
        <v>99</v>
      </c>
      <c r="Q3303" s="382">
        <v>50</v>
      </c>
      <c r="R3303" s="382">
        <v>248</v>
      </c>
      <c r="S3303">
        <v>5</v>
      </c>
      <c r="T3303">
        <v>4.225806451612903</v>
      </c>
      <c r="U3303">
        <v>8.609274193548389</v>
      </c>
      <c r="V3303">
        <v>0</v>
      </c>
      <c r="W3303">
        <v>0</v>
      </c>
      <c r="X3303">
        <v>1.6129032258064513</v>
      </c>
      <c r="Y3303">
        <v>0</v>
      </c>
      <c r="Z3303">
        <v>2.6844299188717939</v>
      </c>
      <c r="AA3303">
        <v>0</v>
      </c>
      <c r="AB3303">
        <v>1.5879521691698668</v>
      </c>
      <c r="AD3303">
        <v>34.959728485738154</v>
      </c>
      <c r="AF3303">
        <v>24.242424242424246</v>
      </c>
      <c r="AG3303">
        <v>25.094319664327777</v>
      </c>
      <c r="AH3303">
        <v>0.80645161290322565</v>
      </c>
      <c r="AI3303">
        <v>0</v>
      </c>
    </row>
    <row r="3304" spans="1:37" ht="15.6">
      <c r="A3304" s="382">
        <v>18</v>
      </c>
      <c r="B3304" s="382">
        <v>465</v>
      </c>
      <c r="C3304" s="382">
        <v>2023</v>
      </c>
      <c r="D3304" s="382"/>
      <c r="E3304" s="382">
        <v>99</v>
      </c>
      <c r="F3304" s="382"/>
      <c r="G3304" s="382">
        <v>99</v>
      </c>
      <c r="H3304" s="382">
        <v>2</v>
      </c>
      <c r="I3304" s="382">
        <v>99</v>
      </c>
      <c r="J3304" s="382">
        <v>143</v>
      </c>
      <c r="K3304" s="382">
        <v>99</v>
      </c>
      <c r="L3304" s="382">
        <v>5</v>
      </c>
      <c r="M3304" s="382">
        <v>99</v>
      </c>
      <c r="N3304" s="382">
        <v>99</v>
      </c>
      <c r="O3304" s="382">
        <v>99</v>
      </c>
      <c r="P3304" s="382">
        <v>99</v>
      </c>
      <c r="Q3304" s="382">
        <v>11</v>
      </c>
      <c r="R3304" s="382">
        <v>79</v>
      </c>
      <c r="S3304">
        <v>5</v>
      </c>
      <c r="T3304">
        <v>3.6329113924050631</v>
      </c>
      <c r="U3304">
        <v>8.8746835443037906</v>
      </c>
      <c r="V3304">
        <v>0</v>
      </c>
      <c r="W3304">
        <v>0</v>
      </c>
      <c r="X3304">
        <v>2.5316455696202529</v>
      </c>
      <c r="Y3304">
        <v>0</v>
      </c>
      <c r="Z3304">
        <v>2.7990264290443503</v>
      </c>
      <c r="AA3304">
        <v>0</v>
      </c>
      <c r="AB3304">
        <v>1.4940999169295701</v>
      </c>
      <c r="AD3304">
        <v>54.744787748159318</v>
      </c>
      <c r="AF3304">
        <v>42.934782608695642</v>
      </c>
      <c r="AG3304">
        <v>40.212216805276739</v>
      </c>
      <c r="AH3304">
        <v>0</v>
      </c>
      <c r="AI3304">
        <v>0</v>
      </c>
    </row>
    <row r="3305" spans="1:37" ht="15.6">
      <c r="A3305" s="382">
        <v>18</v>
      </c>
      <c r="B3305" s="382">
        <v>466</v>
      </c>
      <c r="C3305" s="382">
        <v>2023</v>
      </c>
      <c r="D3305" s="382"/>
      <c r="E3305" s="382">
        <v>99</v>
      </c>
      <c r="F3305" s="382"/>
      <c r="G3305" s="382">
        <v>99</v>
      </c>
      <c r="H3305" s="382">
        <v>2</v>
      </c>
      <c r="I3305" s="382">
        <v>99</v>
      </c>
      <c r="J3305" s="382">
        <v>147</v>
      </c>
      <c r="K3305" s="382">
        <v>99</v>
      </c>
      <c r="L3305" s="382">
        <v>5</v>
      </c>
      <c r="M3305" s="382">
        <v>99</v>
      </c>
      <c r="N3305" s="382">
        <v>99</v>
      </c>
      <c r="O3305" s="382">
        <v>99</v>
      </c>
      <c r="P3305" s="382">
        <v>99</v>
      </c>
      <c r="Q3305" s="382">
        <v>3</v>
      </c>
      <c r="R3305" s="382">
        <v>25</v>
      </c>
      <c r="S3305">
        <v>5</v>
      </c>
      <c r="T3305">
        <v>3.08</v>
      </c>
      <c r="U3305">
        <v>7.1040000000000019</v>
      </c>
      <c r="V3305">
        <v>0</v>
      </c>
      <c r="W3305">
        <v>0</v>
      </c>
      <c r="X3305">
        <v>0</v>
      </c>
      <c r="Y3305">
        <v>0</v>
      </c>
      <c r="Z3305">
        <v>1.978581309928912</v>
      </c>
      <c r="AA3305">
        <v>0</v>
      </c>
      <c r="AB3305">
        <v>1.6714065932620945</v>
      </c>
      <c r="AD3305">
        <v>27.809983345309455</v>
      </c>
      <c r="AF3305">
        <v>19.841269841269849</v>
      </c>
      <c r="AG3305">
        <v>19.613473219215905</v>
      </c>
      <c r="AH3305">
        <v>0</v>
      </c>
      <c r="AI3305">
        <v>0</v>
      </c>
    </row>
    <row r="3306" spans="1:37" ht="15.6">
      <c r="A3306" s="382">
        <v>18</v>
      </c>
      <c r="B3306" s="382">
        <v>467</v>
      </c>
      <c r="C3306" s="382">
        <v>2023</v>
      </c>
      <c r="D3306" s="382"/>
      <c r="E3306" s="382">
        <v>99</v>
      </c>
      <c r="F3306" s="382"/>
      <c r="G3306" s="382">
        <v>99</v>
      </c>
      <c r="H3306" s="382">
        <v>1</v>
      </c>
      <c r="I3306" s="382">
        <v>99</v>
      </c>
      <c r="J3306" s="382">
        <v>155</v>
      </c>
      <c r="K3306" s="382">
        <v>99</v>
      </c>
      <c r="L3306" s="382">
        <v>5</v>
      </c>
      <c r="M3306" s="382">
        <v>99</v>
      </c>
      <c r="N3306" s="382">
        <v>99</v>
      </c>
      <c r="O3306" s="382">
        <v>99</v>
      </c>
      <c r="P3306" s="382">
        <v>99</v>
      </c>
      <c r="Q3306" s="382">
        <v>33</v>
      </c>
      <c r="R3306" s="382">
        <v>391</v>
      </c>
      <c r="S3306">
        <v>5</v>
      </c>
      <c r="T3306">
        <v>3.7877237851662406</v>
      </c>
      <c r="U3306">
        <v>9.2618925831202024</v>
      </c>
      <c r="V3306">
        <v>0</v>
      </c>
      <c r="W3306">
        <v>0</v>
      </c>
      <c r="X3306">
        <v>1.0230179028132991</v>
      </c>
      <c r="Y3306">
        <v>0</v>
      </c>
      <c r="Z3306">
        <v>2.308542015883857</v>
      </c>
      <c r="AA3306">
        <v>0</v>
      </c>
      <c r="AB3306">
        <v>1.4721464001415117</v>
      </c>
      <c r="AD3306">
        <v>12.773537756922044</v>
      </c>
      <c r="AF3306">
        <v>34.601769911504427</v>
      </c>
      <c r="AG3306">
        <v>32.65287721133209</v>
      </c>
      <c r="AH3306">
        <v>0</v>
      </c>
      <c r="AI3306">
        <v>0</v>
      </c>
    </row>
    <row r="3307" spans="1:37" ht="15.6">
      <c r="A3307" s="382">
        <v>18</v>
      </c>
      <c r="B3307" s="382">
        <v>468</v>
      </c>
      <c r="C3307" s="382">
        <v>2023</v>
      </c>
      <c r="D3307" s="382"/>
      <c r="E3307" s="382">
        <v>99</v>
      </c>
      <c r="F3307" s="382"/>
      <c r="G3307" s="382">
        <v>99</v>
      </c>
      <c r="H3307" s="382">
        <v>2</v>
      </c>
      <c r="I3307" s="382">
        <v>99</v>
      </c>
      <c r="J3307" s="382">
        <v>160</v>
      </c>
      <c r="K3307" s="382">
        <v>99</v>
      </c>
      <c r="L3307" s="382">
        <v>5</v>
      </c>
      <c r="M3307" s="382">
        <v>99</v>
      </c>
      <c r="N3307" s="382">
        <v>99</v>
      </c>
      <c r="O3307" s="382">
        <v>99</v>
      </c>
      <c r="P3307" s="382">
        <v>99</v>
      </c>
      <c r="Q3307" s="382">
        <v>17</v>
      </c>
      <c r="R3307" s="382">
        <v>70</v>
      </c>
      <c r="S3307">
        <v>5</v>
      </c>
      <c r="T3307">
        <v>3.6428571428571441</v>
      </c>
      <c r="U3307">
        <v>8.0685714285714347</v>
      </c>
      <c r="V3307">
        <v>0</v>
      </c>
      <c r="W3307">
        <v>0</v>
      </c>
      <c r="X3307">
        <v>0</v>
      </c>
      <c r="Y3307">
        <v>0</v>
      </c>
      <c r="Z3307">
        <v>2.2176913901714954</v>
      </c>
      <c r="AA3307">
        <v>0</v>
      </c>
      <c r="AB3307">
        <v>1.3942300925673681</v>
      </c>
      <c r="AD3307">
        <v>47.271858183991966</v>
      </c>
      <c r="AF3307">
        <v>29.914529914529911</v>
      </c>
      <c r="AG3307">
        <v>26.833903458760936</v>
      </c>
      <c r="AH3307">
        <v>12.857142857142859</v>
      </c>
      <c r="AI3307">
        <v>69</v>
      </c>
      <c r="AJ3307">
        <v>84.727536231884059</v>
      </c>
      <c r="AK3307">
        <v>13.204196425914011</v>
      </c>
    </row>
    <row r="3308" spans="1:37" ht="15.6">
      <c r="A3308" s="382">
        <v>18</v>
      </c>
      <c r="B3308" s="382">
        <v>469</v>
      </c>
      <c r="C3308" s="382">
        <v>2023</v>
      </c>
      <c r="D3308" s="382"/>
      <c r="E3308" s="382">
        <v>99</v>
      </c>
      <c r="F3308" s="382"/>
      <c r="G3308" s="382">
        <v>99</v>
      </c>
      <c r="H3308" s="382">
        <v>1</v>
      </c>
      <c r="I3308" s="382">
        <v>99</v>
      </c>
      <c r="J3308" s="382">
        <v>171</v>
      </c>
      <c r="K3308" s="382">
        <v>99</v>
      </c>
      <c r="L3308" s="382">
        <v>5</v>
      </c>
      <c r="M3308" s="382">
        <v>99</v>
      </c>
      <c r="N3308" s="382">
        <v>99</v>
      </c>
      <c r="O3308" s="382">
        <v>99</v>
      </c>
      <c r="P3308" s="382">
        <v>99</v>
      </c>
      <c r="Q3308" s="382"/>
      <c r="R3308" s="382">
        <v>0</v>
      </c>
    </row>
    <row r="3309" spans="1:37" ht="15.6">
      <c r="A3309" s="382">
        <v>18</v>
      </c>
      <c r="B3309" s="382">
        <v>470</v>
      </c>
      <c r="C3309" s="382">
        <v>2023</v>
      </c>
      <c r="D3309" s="382"/>
      <c r="E3309" s="382">
        <v>99</v>
      </c>
      <c r="F3309" s="382"/>
      <c r="G3309" s="382">
        <v>99</v>
      </c>
      <c r="H3309" s="382">
        <v>2</v>
      </c>
      <c r="I3309" s="382">
        <v>99</v>
      </c>
      <c r="J3309" s="382">
        <v>175</v>
      </c>
      <c r="K3309" s="382">
        <v>99</v>
      </c>
      <c r="L3309" s="382">
        <v>5</v>
      </c>
      <c r="M3309" s="382">
        <v>99</v>
      </c>
      <c r="N3309" s="382">
        <v>99</v>
      </c>
      <c r="O3309" s="382">
        <v>99</v>
      </c>
      <c r="P3309" s="382">
        <v>99</v>
      </c>
      <c r="Q3309" s="382">
        <v>19</v>
      </c>
      <c r="R3309" s="382">
        <v>569</v>
      </c>
      <c r="S3309">
        <v>5</v>
      </c>
      <c r="T3309">
        <v>4.5887521968365554</v>
      </c>
      <c r="U3309">
        <v>7.7068541300527196</v>
      </c>
      <c r="V3309">
        <v>0</v>
      </c>
      <c r="W3309">
        <v>0</v>
      </c>
      <c r="X3309">
        <v>7.9086115992970116</v>
      </c>
      <c r="Y3309">
        <v>0</v>
      </c>
      <c r="Z3309">
        <v>3.9026518110105424</v>
      </c>
      <c r="AA3309">
        <v>0</v>
      </c>
      <c r="AB3309">
        <v>1.134045756865167</v>
      </c>
      <c r="AD3309">
        <v>-9.7644784160648577</v>
      </c>
      <c r="AF3309">
        <v>42.621722846441941</v>
      </c>
      <c r="AG3309">
        <v>45.270786447257031</v>
      </c>
      <c r="AH3309">
        <v>0</v>
      </c>
      <c r="AI3309">
        <v>0</v>
      </c>
    </row>
    <row r="3310" spans="1:37" ht="15.6">
      <c r="A3310" s="382">
        <v>18</v>
      </c>
      <c r="B3310" s="382">
        <v>471</v>
      </c>
      <c r="C3310" s="382">
        <v>2023</v>
      </c>
      <c r="D3310" s="382"/>
      <c r="E3310" s="382">
        <v>99</v>
      </c>
      <c r="F3310" s="382"/>
      <c r="G3310" s="382">
        <v>99</v>
      </c>
      <c r="H3310" s="382">
        <v>2</v>
      </c>
      <c r="I3310" s="382">
        <v>99</v>
      </c>
      <c r="J3310" s="382">
        <v>177</v>
      </c>
      <c r="K3310" s="382">
        <v>99</v>
      </c>
      <c r="L3310" s="382">
        <v>5</v>
      </c>
      <c r="M3310" s="382">
        <v>99</v>
      </c>
      <c r="N3310" s="382">
        <v>99</v>
      </c>
      <c r="O3310" s="382">
        <v>99</v>
      </c>
      <c r="P3310" s="382">
        <v>99</v>
      </c>
      <c r="Q3310" s="382">
        <v>36</v>
      </c>
      <c r="R3310" s="382">
        <v>380</v>
      </c>
      <c r="S3310">
        <v>5</v>
      </c>
      <c r="T3310">
        <v>3.9710526315789472</v>
      </c>
      <c r="U3310">
        <v>11.5621052631579</v>
      </c>
      <c r="V3310">
        <v>0</v>
      </c>
      <c r="W3310">
        <v>0</v>
      </c>
      <c r="X3310">
        <v>5.7894736842105283</v>
      </c>
      <c r="Y3310">
        <v>0</v>
      </c>
      <c r="Z3310">
        <v>3.1034252366451209</v>
      </c>
      <c r="AA3310">
        <v>0</v>
      </c>
      <c r="AB3310">
        <v>0.94127793723461739</v>
      </c>
      <c r="AD3310">
        <v>34.123054285436581</v>
      </c>
      <c r="AF3310">
        <v>50.802139037433157</v>
      </c>
      <c r="AG3310">
        <v>53.412434048967889</v>
      </c>
      <c r="AH3310">
        <v>0.78947368421052644</v>
      </c>
    </row>
    <row r="3311" spans="1:37" ht="15.6">
      <c r="A3311" s="382">
        <v>18</v>
      </c>
      <c r="B3311" s="382">
        <v>472</v>
      </c>
      <c r="C3311" s="382">
        <v>2023</v>
      </c>
      <c r="D3311" s="382"/>
      <c r="E3311" s="382">
        <v>99</v>
      </c>
      <c r="F3311" s="382"/>
      <c r="G3311" s="382">
        <v>99</v>
      </c>
      <c r="H3311" s="382">
        <v>2</v>
      </c>
      <c r="I3311" s="382">
        <v>99</v>
      </c>
      <c r="J3311" s="382">
        <v>178</v>
      </c>
      <c r="K3311" s="382">
        <v>99</v>
      </c>
      <c r="L3311" s="382">
        <v>5</v>
      </c>
      <c r="M3311" s="382">
        <v>99</v>
      </c>
      <c r="N3311" s="382">
        <v>99</v>
      </c>
      <c r="O3311" s="382">
        <v>99</v>
      </c>
      <c r="P3311" s="382">
        <v>99</v>
      </c>
      <c r="Q3311" s="382">
        <v>8</v>
      </c>
      <c r="R3311" s="382">
        <v>78</v>
      </c>
      <c r="S3311">
        <v>5</v>
      </c>
      <c r="T3311">
        <v>4.3461538461538449</v>
      </c>
      <c r="U3311">
        <v>8.6653846153846175</v>
      </c>
      <c r="V3311">
        <v>0</v>
      </c>
      <c r="W3311">
        <v>0</v>
      </c>
      <c r="X3311">
        <v>0</v>
      </c>
      <c r="Y3311">
        <v>0</v>
      </c>
      <c r="Z3311">
        <v>1.8203850623282845</v>
      </c>
      <c r="AA3311">
        <v>0</v>
      </c>
      <c r="AB3311">
        <v>1.4126436670928439</v>
      </c>
      <c r="AD3311">
        <v>31.126833886371021</v>
      </c>
      <c r="AF3311">
        <v>21.024258760107813</v>
      </c>
      <c r="AG3311">
        <v>22.946868103887297</v>
      </c>
      <c r="AH3311">
        <v>24.358974358974361</v>
      </c>
      <c r="AI3311">
        <v>0</v>
      </c>
    </row>
    <row r="3312" spans="1:37" ht="15.6">
      <c r="A3312" s="382">
        <v>18</v>
      </c>
      <c r="B3312" s="382">
        <v>473</v>
      </c>
      <c r="C3312" s="382">
        <v>2023</v>
      </c>
      <c r="D3312" s="382"/>
      <c r="E3312" s="382">
        <v>99</v>
      </c>
      <c r="F3312" s="382"/>
      <c r="G3312" s="382">
        <v>99</v>
      </c>
      <c r="H3312" s="382">
        <v>2</v>
      </c>
      <c r="I3312" s="382">
        <v>99</v>
      </c>
      <c r="J3312" s="382">
        <v>181</v>
      </c>
      <c r="K3312" s="382">
        <v>99</v>
      </c>
      <c r="L3312" s="382">
        <v>5</v>
      </c>
      <c r="M3312" s="382">
        <v>99</v>
      </c>
      <c r="N3312" s="382">
        <v>99</v>
      </c>
      <c r="O3312" s="382">
        <v>99</v>
      </c>
      <c r="P3312" s="382">
        <v>99</v>
      </c>
      <c r="Q3312" s="382">
        <v>16</v>
      </c>
      <c r="R3312" s="382">
        <v>104</v>
      </c>
      <c r="S3312">
        <v>5</v>
      </c>
      <c r="T3312">
        <v>3.6730769230769225</v>
      </c>
      <c r="U3312">
        <v>8.013461538461538</v>
      </c>
      <c r="V3312">
        <v>0</v>
      </c>
      <c r="W3312">
        <v>0</v>
      </c>
      <c r="X3312">
        <v>0</v>
      </c>
      <c r="Y3312">
        <v>0</v>
      </c>
      <c r="Z3312">
        <v>2.9809026024752661</v>
      </c>
      <c r="AA3312">
        <v>0</v>
      </c>
      <c r="AB3312">
        <v>1.4899813350167259</v>
      </c>
      <c r="AD3312">
        <v>-18.042784751657873</v>
      </c>
      <c r="AF3312">
        <v>24.129930394431558</v>
      </c>
      <c r="AG3312">
        <v>24.513206659215243</v>
      </c>
      <c r="AH3312">
        <v>0</v>
      </c>
      <c r="AI3312">
        <v>0</v>
      </c>
    </row>
    <row r="3313" spans="1:37" ht="15.6">
      <c r="A3313" s="382">
        <v>18</v>
      </c>
      <c r="B3313" s="382">
        <v>474</v>
      </c>
      <c r="C3313" s="382">
        <v>2023</v>
      </c>
      <c r="D3313" s="382"/>
      <c r="E3313" s="382">
        <v>99</v>
      </c>
      <c r="F3313" s="382"/>
      <c r="G3313" s="382">
        <v>99</v>
      </c>
      <c r="H3313" s="382">
        <v>1</v>
      </c>
      <c r="I3313" s="382">
        <v>99</v>
      </c>
      <c r="J3313" s="382">
        <v>262</v>
      </c>
      <c r="K3313" s="382">
        <v>99</v>
      </c>
      <c r="L3313" s="382">
        <v>5</v>
      </c>
      <c r="M3313" s="382">
        <v>99</v>
      </c>
      <c r="N3313" s="382">
        <v>99</v>
      </c>
      <c r="O3313" s="382">
        <v>99</v>
      </c>
      <c r="P3313" s="382">
        <v>99</v>
      </c>
      <c r="Q3313" s="382"/>
      <c r="R3313" s="382">
        <v>0</v>
      </c>
    </row>
    <row r="3314" spans="1:37" ht="15.6">
      <c r="A3314" s="382">
        <v>18</v>
      </c>
      <c r="B3314" s="382">
        <v>475</v>
      </c>
      <c r="C3314" s="382">
        <v>2023</v>
      </c>
      <c r="D3314" s="382"/>
      <c r="E3314" s="382">
        <v>99</v>
      </c>
      <c r="F3314" s="382"/>
      <c r="G3314" s="382">
        <v>99</v>
      </c>
      <c r="H3314" s="382">
        <v>1</v>
      </c>
      <c r="I3314" s="382">
        <v>99</v>
      </c>
      <c r="J3314" s="382">
        <v>309</v>
      </c>
      <c r="K3314" s="382">
        <v>99</v>
      </c>
      <c r="L3314" s="382">
        <v>5</v>
      </c>
      <c r="M3314" s="382">
        <v>99</v>
      </c>
      <c r="N3314" s="382">
        <v>99</v>
      </c>
      <c r="O3314" s="382">
        <v>99</v>
      </c>
      <c r="P3314" s="382">
        <v>99</v>
      </c>
      <c r="Q3314" s="382">
        <v>30</v>
      </c>
      <c r="R3314" s="382">
        <v>161</v>
      </c>
      <c r="S3314">
        <v>5</v>
      </c>
      <c r="T3314">
        <v>3.4720496894409942</v>
      </c>
      <c r="U3314">
        <v>6.57826086956522</v>
      </c>
      <c r="V3314">
        <v>0</v>
      </c>
      <c r="W3314">
        <v>0</v>
      </c>
      <c r="X3314">
        <v>0</v>
      </c>
      <c r="Y3314">
        <v>0</v>
      </c>
      <c r="Z3314">
        <v>2.2397508638121035</v>
      </c>
      <c r="AA3314">
        <v>0</v>
      </c>
      <c r="AB3314">
        <v>1.49973957077209</v>
      </c>
      <c r="AD3314">
        <v>22.476117360224535</v>
      </c>
      <c r="AF3314">
        <v>19.143876337693222</v>
      </c>
      <c r="AG3314">
        <v>16.151957420201004</v>
      </c>
      <c r="AH3314">
        <v>0</v>
      </c>
      <c r="AI3314">
        <v>0</v>
      </c>
    </row>
    <row r="3315" spans="1:37" ht="15.6">
      <c r="A3315" s="382">
        <v>18</v>
      </c>
      <c r="B3315" s="382">
        <v>476</v>
      </c>
      <c r="C3315" s="382">
        <v>2023</v>
      </c>
      <c r="D3315" s="382"/>
      <c r="E3315" s="382">
        <v>99</v>
      </c>
      <c r="F3315" s="382"/>
      <c r="G3315" s="382">
        <v>99</v>
      </c>
      <c r="H3315" s="382">
        <v>2</v>
      </c>
      <c r="I3315" s="382">
        <v>99</v>
      </c>
      <c r="J3315" s="382">
        <v>470</v>
      </c>
      <c r="K3315" s="382">
        <v>99</v>
      </c>
      <c r="L3315" s="382">
        <v>5</v>
      </c>
      <c r="M3315" s="382">
        <v>99</v>
      </c>
      <c r="N3315" s="382">
        <v>99</v>
      </c>
      <c r="O3315" s="382">
        <v>99</v>
      </c>
      <c r="P3315" s="382">
        <v>99</v>
      </c>
      <c r="Q3315" s="382">
        <v>12</v>
      </c>
      <c r="R3315" s="382">
        <v>108</v>
      </c>
      <c r="S3315">
        <v>5</v>
      </c>
      <c r="T3315">
        <v>4.4444444444444446</v>
      </c>
      <c r="U3315">
        <v>5.133333333333332</v>
      </c>
      <c r="V3315">
        <v>0</v>
      </c>
      <c r="W3315">
        <v>0</v>
      </c>
      <c r="X3315">
        <v>1.8518518518518521</v>
      </c>
      <c r="Y3315">
        <v>0</v>
      </c>
      <c r="Z3315">
        <v>2.716513288103787</v>
      </c>
      <c r="AA3315">
        <v>0</v>
      </c>
      <c r="AB3315">
        <v>1.2347839317162701</v>
      </c>
      <c r="AD3315">
        <v>8.5848721220350779</v>
      </c>
      <c r="AF3315">
        <v>13.653603034134004</v>
      </c>
      <c r="AG3315">
        <v>11.17268898248725</v>
      </c>
      <c r="AH3315">
        <v>2.7777777777777781</v>
      </c>
      <c r="AI3315">
        <v>0</v>
      </c>
    </row>
    <row r="3316" spans="1:37" ht="15.6">
      <c r="A3316" s="382">
        <v>18</v>
      </c>
      <c r="B3316" s="382">
        <v>477</v>
      </c>
      <c r="C3316" s="382">
        <v>2023</v>
      </c>
      <c r="D3316" s="382"/>
      <c r="E3316" s="382">
        <v>99</v>
      </c>
      <c r="F3316" s="382"/>
      <c r="G3316" s="382">
        <v>99</v>
      </c>
      <c r="H3316" s="382">
        <v>2</v>
      </c>
      <c r="I3316" s="382">
        <v>99</v>
      </c>
      <c r="J3316" s="382">
        <v>629</v>
      </c>
      <c r="K3316" s="382">
        <v>99</v>
      </c>
      <c r="L3316" s="382">
        <v>5</v>
      </c>
      <c r="M3316" s="382">
        <v>99</v>
      </c>
      <c r="N3316" s="382">
        <v>99</v>
      </c>
      <c r="O3316" s="382">
        <v>99</v>
      </c>
      <c r="P3316" s="382">
        <v>99</v>
      </c>
      <c r="Q3316" s="382">
        <v>3</v>
      </c>
      <c r="R3316" s="382">
        <v>22</v>
      </c>
      <c r="S3316">
        <v>5</v>
      </c>
      <c r="T3316">
        <v>3.2272727272727275</v>
      </c>
      <c r="U3316">
        <v>10.41818181818182</v>
      </c>
      <c r="V3316">
        <v>0</v>
      </c>
      <c r="W3316">
        <v>0</v>
      </c>
      <c r="X3316">
        <v>0</v>
      </c>
      <c r="Y3316">
        <v>0</v>
      </c>
      <c r="Z3316">
        <v>2.1079150327098048</v>
      </c>
      <c r="AA3316">
        <v>0</v>
      </c>
      <c r="AB3316">
        <v>1.4749982490534512</v>
      </c>
      <c r="AD3316">
        <v>2.7909966996133324</v>
      </c>
      <c r="AF3316">
        <v>53.658536585365837</v>
      </c>
      <c r="AG3316">
        <v>46.265643924101752</v>
      </c>
      <c r="AH3316">
        <v>0</v>
      </c>
    </row>
    <row r="3317" spans="1:37" ht="15.6">
      <c r="A3317" s="382">
        <v>18</v>
      </c>
      <c r="B3317" s="382">
        <v>478</v>
      </c>
      <c r="C3317" s="382">
        <v>2023</v>
      </c>
      <c r="D3317" s="382"/>
      <c r="E3317" s="382">
        <v>99</v>
      </c>
      <c r="F3317" s="382"/>
      <c r="G3317" s="382">
        <v>99</v>
      </c>
      <c r="H3317" s="382">
        <v>1</v>
      </c>
      <c r="I3317" s="382">
        <v>99</v>
      </c>
      <c r="J3317" s="382">
        <v>643</v>
      </c>
      <c r="K3317" s="382">
        <v>99</v>
      </c>
      <c r="L3317" s="382">
        <v>5</v>
      </c>
      <c r="M3317" s="382">
        <v>99</v>
      </c>
      <c r="N3317" s="382">
        <v>99</v>
      </c>
      <c r="O3317" s="382">
        <v>99</v>
      </c>
      <c r="P3317" s="382">
        <v>99</v>
      </c>
      <c r="Q3317" s="382">
        <v>16</v>
      </c>
      <c r="R3317" s="382">
        <v>203</v>
      </c>
      <c r="S3317">
        <v>5</v>
      </c>
      <c r="T3317">
        <v>4.349753694581282</v>
      </c>
      <c r="U3317">
        <v>8.6083743842364555</v>
      </c>
      <c r="V3317">
        <v>0</v>
      </c>
      <c r="W3317">
        <v>0</v>
      </c>
      <c r="X3317">
        <v>0.4926108374384236</v>
      </c>
      <c r="Y3317">
        <v>0</v>
      </c>
      <c r="Z3317">
        <v>2.2238915028585837</v>
      </c>
      <c r="AA3317">
        <v>0</v>
      </c>
      <c r="AB3317">
        <v>1.3393761647730671</v>
      </c>
      <c r="AD3317">
        <v>-1.5040785206803076</v>
      </c>
      <c r="AF3317">
        <v>46.453089244851263</v>
      </c>
      <c r="AG3317">
        <v>45.867345599622048</v>
      </c>
      <c r="AH3317">
        <v>0</v>
      </c>
      <c r="AI3317">
        <v>0</v>
      </c>
    </row>
    <row r="3318" spans="1:37" ht="15.6">
      <c r="A3318" s="382">
        <v>18</v>
      </c>
      <c r="B3318" s="382">
        <v>479</v>
      </c>
      <c r="C3318" s="382">
        <v>2023</v>
      </c>
      <c r="D3318" s="382"/>
      <c r="E3318" s="382">
        <v>99</v>
      </c>
      <c r="F3318" s="382"/>
      <c r="G3318" s="382">
        <v>99</v>
      </c>
      <c r="H3318" s="382">
        <v>2</v>
      </c>
      <c r="I3318" s="382">
        <v>99</v>
      </c>
      <c r="J3318" s="382">
        <v>704</v>
      </c>
      <c r="K3318" s="382">
        <v>99</v>
      </c>
      <c r="L3318" s="382">
        <v>5</v>
      </c>
      <c r="M3318" s="382">
        <v>99</v>
      </c>
      <c r="N3318" s="382">
        <v>99</v>
      </c>
      <c r="O3318" s="382">
        <v>99</v>
      </c>
      <c r="P3318" s="382">
        <v>99</v>
      </c>
      <c r="Q3318" s="382"/>
      <c r="R3318" s="382">
        <v>0</v>
      </c>
    </row>
    <row r="3319" spans="1:37" ht="15.6">
      <c r="A3319" s="382">
        <v>18</v>
      </c>
      <c r="B3319" s="382">
        <v>480</v>
      </c>
      <c r="C3319" s="382">
        <v>2023</v>
      </c>
      <c r="D3319" s="382"/>
      <c r="E3319" s="382">
        <v>99</v>
      </c>
      <c r="F3319" s="382"/>
      <c r="G3319" s="382">
        <v>99</v>
      </c>
      <c r="H3319" s="382">
        <v>1</v>
      </c>
      <c r="I3319" s="382">
        <v>99</v>
      </c>
      <c r="J3319" s="382">
        <v>802</v>
      </c>
      <c r="K3319" s="382">
        <v>99</v>
      </c>
      <c r="L3319" s="382">
        <v>5</v>
      </c>
      <c r="M3319" s="382">
        <v>99</v>
      </c>
      <c r="N3319" s="382">
        <v>99</v>
      </c>
      <c r="O3319" s="382">
        <v>99</v>
      </c>
      <c r="P3319" s="382">
        <v>99</v>
      </c>
      <c r="Q3319" s="382"/>
      <c r="R3319" s="382">
        <v>0</v>
      </c>
    </row>
    <row r="3320" spans="1:37" ht="15.6">
      <c r="A3320" s="382">
        <v>18</v>
      </c>
      <c r="B3320" s="382">
        <v>481</v>
      </c>
      <c r="C3320" s="382">
        <v>2023</v>
      </c>
      <c r="D3320" s="382"/>
      <c r="E3320" s="382">
        <v>99</v>
      </c>
      <c r="F3320" s="382"/>
      <c r="G3320" s="382">
        <v>99</v>
      </c>
      <c r="H3320" s="382">
        <v>1</v>
      </c>
      <c r="I3320" s="382">
        <v>99</v>
      </c>
      <c r="J3320" s="382">
        <v>103</v>
      </c>
      <c r="K3320" s="382">
        <v>99</v>
      </c>
      <c r="L3320" s="382">
        <v>6</v>
      </c>
      <c r="M3320" s="382">
        <v>99</v>
      </c>
      <c r="N3320" s="382">
        <v>99</v>
      </c>
      <c r="O3320" s="382">
        <v>99</v>
      </c>
      <c r="P3320" s="382">
        <v>99</v>
      </c>
      <c r="Q3320" s="382">
        <v>9</v>
      </c>
      <c r="R3320" s="382">
        <v>52</v>
      </c>
      <c r="S3320">
        <v>6</v>
      </c>
      <c r="T3320">
        <v>2.5769230769230762</v>
      </c>
      <c r="U3320">
        <v>9.8653846153846168</v>
      </c>
      <c r="V3320">
        <v>0</v>
      </c>
      <c r="W3320">
        <v>0</v>
      </c>
      <c r="X3320">
        <v>0</v>
      </c>
      <c r="Y3320">
        <v>0</v>
      </c>
      <c r="Z3320">
        <v>3.3098852301381045</v>
      </c>
      <c r="AA3320">
        <v>0</v>
      </c>
      <c r="AB3320">
        <v>1.1823404729953382</v>
      </c>
      <c r="AD3320">
        <v>12.746336477705659</v>
      </c>
      <c r="AF3320">
        <v>28.108108108108105</v>
      </c>
      <c r="AG3320">
        <v>23.896031302403568</v>
      </c>
      <c r="AH3320">
        <v>0</v>
      </c>
      <c r="AI3320">
        <v>0</v>
      </c>
    </row>
    <row r="3321" spans="1:37" ht="15.6">
      <c r="A3321" s="382">
        <v>18</v>
      </c>
      <c r="B3321" s="382">
        <v>482</v>
      </c>
      <c r="C3321" s="382">
        <v>2023</v>
      </c>
      <c r="D3321" s="382"/>
      <c r="E3321" s="382">
        <v>99</v>
      </c>
      <c r="F3321" s="382"/>
      <c r="G3321" s="382">
        <v>99</v>
      </c>
      <c r="H3321" s="382">
        <v>2</v>
      </c>
      <c r="I3321" s="382">
        <v>99</v>
      </c>
      <c r="J3321" s="382">
        <v>106</v>
      </c>
      <c r="K3321" s="382">
        <v>99</v>
      </c>
      <c r="L3321" s="382">
        <v>6</v>
      </c>
      <c r="M3321" s="382">
        <v>99</v>
      </c>
      <c r="N3321" s="382">
        <v>99</v>
      </c>
      <c r="O3321" s="382">
        <v>99</v>
      </c>
      <c r="P3321" s="382">
        <v>99</v>
      </c>
      <c r="Q3321" s="382">
        <v>1</v>
      </c>
      <c r="R3321" s="382">
        <v>1</v>
      </c>
      <c r="S3321">
        <v>6</v>
      </c>
      <c r="T3321">
        <v>5</v>
      </c>
      <c r="U3321">
        <v>15.7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F3321">
        <v>0.3891050583657587</v>
      </c>
      <c r="AG3321">
        <v>0.64801056628694065</v>
      </c>
      <c r="AH3321">
        <v>0</v>
      </c>
      <c r="AI3321">
        <v>1</v>
      </c>
      <c r="AJ3321">
        <v>93.8</v>
      </c>
      <c r="AK3321">
        <v>19.023531298807782</v>
      </c>
    </row>
    <row r="3322" spans="1:37" ht="15.6">
      <c r="A3322" s="382">
        <v>18</v>
      </c>
      <c r="B3322" s="382">
        <v>483</v>
      </c>
      <c r="C3322" s="382">
        <v>2023</v>
      </c>
      <c r="D3322" s="382"/>
      <c r="E3322" s="382">
        <v>99</v>
      </c>
      <c r="F3322" s="382"/>
      <c r="G3322" s="382">
        <v>99</v>
      </c>
      <c r="H3322" s="382">
        <v>1</v>
      </c>
      <c r="I3322" s="382">
        <v>99</v>
      </c>
      <c r="J3322" s="382">
        <v>110</v>
      </c>
      <c r="K3322" s="382">
        <v>99</v>
      </c>
      <c r="L3322" s="382">
        <v>6</v>
      </c>
      <c r="M3322" s="382">
        <v>99</v>
      </c>
      <c r="N3322" s="382">
        <v>99</v>
      </c>
      <c r="O3322" s="382">
        <v>99</v>
      </c>
      <c r="P3322" s="382">
        <v>99</v>
      </c>
      <c r="Q3322" s="382">
        <v>83</v>
      </c>
      <c r="R3322" s="382">
        <v>1466</v>
      </c>
      <c r="S3322">
        <v>6</v>
      </c>
      <c r="T3322">
        <v>5.6412005457025902</v>
      </c>
      <c r="U3322">
        <v>8.1173942701227801</v>
      </c>
      <c r="V3322">
        <v>0</v>
      </c>
      <c r="W3322">
        <v>0.27285129604365627</v>
      </c>
      <c r="X3322">
        <v>1.0231923601637107</v>
      </c>
      <c r="Y3322">
        <v>0</v>
      </c>
      <c r="Z3322">
        <v>2.5386220556461958</v>
      </c>
      <c r="AA3322">
        <v>0</v>
      </c>
      <c r="AB3322">
        <v>1.3754005957535271</v>
      </c>
      <c r="AD3322">
        <v>11.04865233506257</v>
      </c>
      <c r="AF3322">
        <v>33.631566873136038</v>
      </c>
      <c r="AG3322">
        <v>36.705592774919502</v>
      </c>
      <c r="AH3322">
        <v>0.81855388813096863</v>
      </c>
      <c r="AI3322">
        <v>708</v>
      </c>
      <c r="AJ3322">
        <v>83.78799435028256</v>
      </c>
      <c r="AK3322">
        <v>15.297288245885596</v>
      </c>
    </row>
    <row r="3323" spans="1:37" ht="15.6">
      <c r="A3323" s="382">
        <v>18</v>
      </c>
      <c r="B3323" s="382">
        <v>484</v>
      </c>
      <c r="C3323" s="382">
        <v>2023</v>
      </c>
      <c r="D3323" s="382"/>
      <c r="E3323" s="382">
        <v>99</v>
      </c>
      <c r="F3323" s="382"/>
      <c r="G3323" s="382">
        <v>99</v>
      </c>
      <c r="H3323" s="382">
        <v>1</v>
      </c>
      <c r="I3323" s="382">
        <v>99</v>
      </c>
      <c r="J3323" s="382">
        <v>111</v>
      </c>
      <c r="K3323" s="382">
        <v>99</v>
      </c>
      <c r="L3323" s="382">
        <v>6</v>
      </c>
      <c r="M3323" s="382">
        <v>99</v>
      </c>
      <c r="N3323" s="382">
        <v>99</v>
      </c>
      <c r="O3323" s="382">
        <v>99</v>
      </c>
      <c r="P3323" s="382">
        <v>99</v>
      </c>
      <c r="Q3323" s="382">
        <v>8</v>
      </c>
      <c r="R3323" s="382">
        <v>23</v>
      </c>
      <c r="S3323">
        <v>6</v>
      </c>
      <c r="T3323">
        <v>4.4347826086956532</v>
      </c>
      <c r="U3323">
        <v>11.217391304347828</v>
      </c>
      <c r="V3323">
        <v>0</v>
      </c>
      <c r="W3323">
        <v>0</v>
      </c>
      <c r="X3323">
        <v>4.3478260869565215</v>
      </c>
      <c r="Y3323">
        <v>0</v>
      </c>
      <c r="Z3323">
        <v>2.5343985091935881</v>
      </c>
      <c r="AA3323">
        <v>0</v>
      </c>
      <c r="AB3323">
        <v>1.3457206556993184</v>
      </c>
      <c r="AD3323">
        <v>27.95139407304066</v>
      </c>
      <c r="AF3323">
        <v>36.507936507936513</v>
      </c>
      <c r="AG3323">
        <v>41.761087730657174</v>
      </c>
      <c r="AH3323">
        <v>0</v>
      </c>
      <c r="AI3323">
        <v>11</v>
      </c>
      <c r="AJ3323">
        <v>94.21818181818179</v>
      </c>
      <c r="AK3323">
        <v>14.57601903548791</v>
      </c>
    </row>
    <row r="3324" spans="1:37" ht="15.6">
      <c r="A3324" s="382">
        <v>18</v>
      </c>
      <c r="B3324" s="382">
        <v>485</v>
      </c>
      <c r="C3324" s="382">
        <v>2023</v>
      </c>
      <c r="D3324" s="382"/>
      <c r="E3324" s="382">
        <v>99</v>
      </c>
      <c r="F3324" s="382"/>
      <c r="G3324" s="382">
        <v>99</v>
      </c>
      <c r="H3324" s="382">
        <v>1</v>
      </c>
      <c r="I3324" s="382">
        <v>99</v>
      </c>
      <c r="J3324" s="382">
        <v>116</v>
      </c>
      <c r="K3324" s="382">
        <v>99</v>
      </c>
      <c r="L3324" s="382">
        <v>6</v>
      </c>
      <c r="M3324" s="382">
        <v>99</v>
      </c>
      <c r="N3324" s="382">
        <v>99</v>
      </c>
      <c r="O3324" s="382">
        <v>99</v>
      </c>
      <c r="P3324" s="382">
        <v>99</v>
      </c>
      <c r="Q3324" s="382">
        <v>39</v>
      </c>
      <c r="R3324" s="382">
        <v>418</v>
      </c>
      <c r="S3324">
        <v>6</v>
      </c>
      <c r="T3324">
        <v>4.3325358851674647</v>
      </c>
      <c r="U3324">
        <v>9.1363636363636385</v>
      </c>
      <c r="V3324">
        <v>0</v>
      </c>
      <c r="W3324">
        <v>0</v>
      </c>
      <c r="X3324">
        <v>1.9138755980861248</v>
      </c>
      <c r="Y3324">
        <v>0</v>
      </c>
      <c r="Z3324">
        <v>3.0948047502114431</v>
      </c>
      <c r="AA3324">
        <v>0</v>
      </c>
      <c r="AB3324">
        <v>1.4548857729556028</v>
      </c>
      <c r="AD3324">
        <v>24.257474842324797</v>
      </c>
      <c r="AF3324">
        <v>44.326617179215248</v>
      </c>
      <c r="AG3324">
        <v>49.338535476202786</v>
      </c>
      <c r="AH3324">
        <v>0</v>
      </c>
      <c r="AI3324">
        <v>0</v>
      </c>
    </row>
    <row r="3325" spans="1:37" ht="15.6">
      <c r="A3325" s="382">
        <v>18</v>
      </c>
      <c r="B3325" s="382">
        <v>486</v>
      </c>
      <c r="C3325" s="382">
        <v>2023</v>
      </c>
      <c r="D3325" s="382"/>
      <c r="E3325" s="382">
        <v>99</v>
      </c>
      <c r="F3325" s="382"/>
      <c r="G3325" s="382">
        <v>99</v>
      </c>
      <c r="H3325" s="382">
        <v>2</v>
      </c>
      <c r="I3325" s="382">
        <v>99</v>
      </c>
      <c r="J3325" s="382">
        <v>117</v>
      </c>
      <c r="K3325" s="382">
        <v>99</v>
      </c>
      <c r="L3325" s="382">
        <v>6</v>
      </c>
      <c r="M3325" s="382">
        <v>99</v>
      </c>
      <c r="N3325" s="382">
        <v>99</v>
      </c>
      <c r="O3325" s="382">
        <v>99</v>
      </c>
      <c r="P3325" s="382">
        <v>99</v>
      </c>
      <c r="Q3325" s="382">
        <v>8</v>
      </c>
      <c r="R3325" s="382">
        <v>106</v>
      </c>
      <c r="S3325">
        <v>6</v>
      </c>
      <c r="T3325">
        <v>4.4622641509433976</v>
      </c>
      <c r="U3325">
        <v>10.247169811320752</v>
      </c>
      <c r="V3325">
        <v>0</v>
      </c>
      <c r="W3325">
        <v>0</v>
      </c>
      <c r="X3325">
        <v>4.7169811320754702</v>
      </c>
      <c r="Y3325">
        <v>0</v>
      </c>
      <c r="Z3325">
        <v>2.9388486882916505</v>
      </c>
      <c r="AA3325">
        <v>0</v>
      </c>
      <c r="AB3325">
        <v>1.1506727179390277</v>
      </c>
      <c r="AD3325">
        <v>37.435270069644382</v>
      </c>
      <c r="AF3325">
        <v>51.45631067961164</v>
      </c>
      <c r="AG3325">
        <v>54.94461024836864</v>
      </c>
      <c r="AH3325">
        <v>0</v>
      </c>
      <c r="AI3325">
        <v>106</v>
      </c>
      <c r="AJ3325">
        <v>85.543396226415126</v>
      </c>
      <c r="AK3325">
        <v>15.974819621883654</v>
      </c>
    </row>
    <row r="3326" spans="1:37" ht="15.6">
      <c r="A3326" s="382">
        <v>18</v>
      </c>
      <c r="B3326" s="382">
        <v>487</v>
      </c>
      <c r="C3326" s="382">
        <v>2023</v>
      </c>
      <c r="D3326" s="382"/>
      <c r="E3326" s="382">
        <v>99</v>
      </c>
      <c r="F3326" s="382"/>
      <c r="G3326" s="382">
        <v>99</v>
      </c>
      <c r="H3326" s="382">
        <v>1</v>
      </c>
      <c r="I3326" s="382">
        <v>99</v>
      </c>
      <c r="J3326" s="382">
        <v>134</v>
      </c>
      <c r="K3326" s="382">
        <v>99</v>
      </c>
      <c r="L3326" s="382">
        <v>6</v>
      </c>
      <c r="M3326" s="382">
        <v>99</v>
      </c>
      <c r="N3326" s="382">
        <v>99</v>
      </c>
      <c r="O3326" s="382">
        <v>99</v>
      </c>
      <c r="P3326" s="382">
        <v>99</v>
      </c>
      <c r="Q3326" s="382">
        <v>83</v>
      </c>
      <c r="R3326" s="382">
        <v>1208</v>
      </c>
      <c r="S3326">
        <v>6</v>
      </c>
      <c r="T3326">
        <v>5.0372516556291389</v>
      </c>
      <c r="U3326">
        <v>7.6229304635761554</v>
      </c>
      <c r="V3326">
        <v>0</v>
      </c>
      <c r="W3326">
        <v>0</v>
      </c>
      <c r="X3326">
        <v>1.7384105960264895</v>
      </c>
      <c r="Y3326">
        <v>8.2781456953642363E-2</v>
      </c>
      <c r="Z3326">
        <v>2.833564031567414</v>
      </c>
      <c r="AA3326">
        <v>0</v>
      </c>
      <c r="AB3326">
        <v>1.1923194031743345</v>
      </c>
      <c r="AD3326">
        <v>2.5548123348863356</v>
      </c>
      <c r="AF3326">
        <v>32.763764578247901</v>
      </c>
      <c r="AG3326">
        <v>33.73744257105799</v>
      </c>
      <c r="AH3326">
        <v>0.16556291390728475</v>
      </c>
      <c r="AI3326">
        <v>0</v>
      </c>
    </row>
    <row r="3327" spans="1:37" ht="15.6">
      <c r="A3327" s="382">
        <v>18</v>
      </c>
      <c r="B3327" s="382">
        <v>488</v>
      </c>
      <c r="C3327" s="382">
        <v>2023</v>
      </c>
      <c r="D3327" s="382"/>
      <c r="E3327" s="382">
        <v>99</v>
      </c>
      <c r="F3327" s="382"/>
      <c r="G3327" s="382">
        <v>99</v>
      </c>
      <c r="H3327" s="382">
        <v>2</v>
      </c>
      <c r="I3327" s="382">
        <v>99</v>
      </c>
      <c r="J3327" s="382">
        <v>141</v>
      </c>
      <c r="K3327" s="382">
        <v>99</v>
      </c>
      <c r="L3327" s="382">
        <v>6</v>
      </c>
      <c r="M3327" s="382">
        <v>99</v>
      </c>
      <c r="N3327" s="382">
        <v>99</v>
      </c>
      <c r="O3327" s="382">
        <v>99</v>
      </c>
      <c r="P3327" s="382">
        <v>99</v>
      </c>
      <c r="Q3327" s="382">
        <v>50</v>
      </c>
      <c r="R3327" s="382">
        <v>241</v>
      </c>
      <c r="S3327">
        <v>6</v>
      </c>
      <c r="T3327">
        <v>4.7510373443983411</v>
      </c>
      <c r="U3327">
        <v>10.155601659751039</v>
      </c>
      <c r="V3327">
        <v>0</v>
      </c>
      <c r="W3327">
        <v>0</v>
      </c>
      <c r="X3327">
        <v>2.0746887966804977</v>
      </c>
      <c r="Y3327">
        <v>0.4149377593360995</v>
      </c>
      <c r="Z3327">
        <v>2.6470330511924511</v>
      </c>
      <c r="AA3327">
        <v>0</v>
      </c>
      <c r="AB3327">
        <v>1.666190826398553</v>
      </c>
      <c r="AD3327">
        <v>39.150223585836223</v>
      </c>
      <c r="AF3327">
        <v>23.558162267839688</v>
      </c>
      <c r="AG3327">
        <v>28.766028466321114</v>
      </c>
      <c r="AH3327">
        <v>0.4149377593360995</v>
      </c>
      <c r="AI3327">
        <v>0</v>
      </c>
    </row>
    <row r="3328" spans="1:37" ht="15.6">
      <c r="A3328" s="382">
        <v>18</v>
      </c>
      <c r="B3328" s="382">
        <v>489</v>
      </c>
      <c r="C3328" s="382">
        <v>2023</v>
      </c>
      <c r="D3328" s="382"/>
      <c r="E3328" s="382">
        <v>99</v>
      </c>
      <c r="F3328" s="382"/>
      <c r="G3328" s="382">
        <v>99</v>
      </c>
      <c r="H3328" s="382">
        <v>2</v>
      </c>
      <c r="I3328" s="382">
        <v>99</v>
      </c>
      <c r="J3328" s="382">
        <v>143</v>
      </c>
      <c r="K3328" s="382">
        <v>99</v>
      </c>
      <c r="L3328" s="382">
        <v>6</v>
      </c>
      <c r="M3328" s="382">
        <v>99</v>
      </c>
      <c r="N3328" s="382">
        <v>99</v>
      </c>
      <c r="O3328" s="382">
        <v>99</v>
      </c>
      <c r="P3328" s="382">
        <v>99</v>
      </c>
      <c r="Q3328" s="382">
        <v>10</v>
      </c>
      <c r="R3328" s="382">
        <v>51</v>
      </c>
      <c r="S3328">
        <v>6</v>
      </c>
      <c r="T3328">
        <v>3.8823529411764697</v>
      </c>
      <c r="U3328">
        <v>9.1784313725490225</v>
      </c>
      <c r="V3328">
        <v>0</v>
      </c>
      <c r="W3328">
        <v>0</v>
      </c>
      <c r="X3328">
        <v>3.9215686274509798</v>
      </c>
      <c r="Y3328">
        <v>0</v>
      </c>
      <c r="Z3328">
        <v>2.314346875681458</v>
      </c>
      <c r="AA3328">
        <v>0</v>
      </c>
      <c r="AB3328">
        <v>1.4504503536397595</v>
      </c>
      <c r="AD3328">
        <v>18.557683335505832</v>
      </c>
      <c r="AF3328">
        <v>27.717391304347831</v>
      </c>
      <c r="AG3328">
        <v>26.848293662173791</v>
      </c>
      <c r="AH3328">
        <v>0</v>
      </c>
      <c r="AI3328">
        <v>0</v>
      </c>
    </row>
    <row r="3329" spans="1:37" ht="15.6">
      <c r="A3329" s="382">
        <v>18</v>
      </c>
      <c r="B3329" s="382">
        <v>490</v>
      </c>
      <c r="C3329" s="382">
        <v>2023</v>
      </c>
      <c r="D3329" s="382"/>
      <c r="E3329" s="382">
        <v>99</v>
      </c>
      <c r="F3329" s="382"/>
      <c r="G3329" s="382">
        <v>99</v>
      </c>
      <c r="H3329" s="382">
        <v>2</v>
      </c>
      <c r="I3329" s="382">
        <v>99</v>
      </c>
      <c r="J3329" s="382">
        <v>147</v>
      </c>
      <c r="K3329" s="382">
        <v>99</v>
      </c>
      <c r="L3329" s="382">
        <v>6</v>
      </c>
      <c r="M3329" s="382">
        <v>99</v>
      </c>
      <c r="N3329" s="382">
        <v>99</v>
      </c>
      <c r="O3329" s="382">
        <v>99</v>
      </c>
      <c r="P3329" s="382">
        <v>99</v>
      </c>
      <c r="Q3329" s="382">
        <v>3</v>
      </c>
      <c r="R3329" s="382">
        <v>17</v>
      </c>
      <c r="S3329">
        <v>6</v>
      </c>
      <c r="T3329">
        <v>4.1176470588235308</v>
      </c>
      <c r="U3329">
        <v>8.7176470588235304</v>
      </c>
      <c r="V3329">
        <v>0</v>
      </c>
      <c r="W3329">
        <v>0</v>
      </c>
      <c r="X3329">
        <v>0</v>
      </c>
      <c r="Y3329">
        <v>0</v>
      </c>
      <c r="Z3329">
        <v>2.2274319938434179</v>
      </c>
      <c r="AA3329">
        <v>0</v>
      </c>
      <c r="AB3329">
        <v>1.366935298661442</v>
      </c>
      <c r="AD3329">
        <v>26.013305301088248</v>
      </c>
      <c r="AF3329">
        <v>13.492063492063489</v>
      </c>
      <c r="AG3329">
        <v>16.366648260629479</v>
      </c>
      <c r="AH3329">
        <v>0</v>
      </c>
      <c r="AI3329">
        <v>0</v>
      </c>
    </row>
    <row r="3330" spans="1:37" ht="15.6">
      <c r="A3330" s="382">
        <v>18</v>
      </c>
      <c r="B3330" s="382">
        <v>491</v>
      </c>
      <c r="C3330" s="382">
        <v>2023</v>
      </c>
      <c r="D3330" s="382"/>
      <c r="E3330" s="382">
        <v>99</v>
      </c>
      <c r="F3330" s="382"/>
      <c r="G3330" s="382">
        <v>99</v>
      </c>
      <c r="H3330" s="382">
        <v>1</v>
      </c>
      <c r="I3330" s="382">
        <v>99</v>
      </c>
      <c r="J3330" s="382">
        <v>155</v>
      </c>
      <c r="K3330" s="382">
        <v>99</v>
      </c>
      <c r="L3330" s="382">
        <v>6</v>
      </c>
      <c r="M3330" s="382">
        <v>99</v>
      </c>
      <c r="N3330" s="382">
        <v>99</v>
      </c>
      <c r="O3330" s="382">
        <v>99</v>
      </c>
      <c r="P3330" s="382">
        <v>99</v>
      </c>
      <c r="Q3330" s="382">
        <v>34</v>
      </c>
      <c r="R3330" s="382">
        <v>443</v>
      </c>
      <c r="S3330">
        <v>6</v>
      </c>
      <c r="T3330">
        <v>4.6207674943566595</v>
      </c>
      <c r="U3330">
        <v>10.95033860045147</v>
      </c>
      <c r="V3330">
        <v>0</v>
      </c>
      <c r="W3330">
        <v>0</v>
      </c>
      <c r="X3330">
        <v>5.6433408577878108</v>
      </c>
      <c r="Y3330">
        <v>0.22573363431151244</v>
      </c>
      <c r="Z3330">
        <v>2.9082537829317001</v>
      </c>
      <c r="AA3330">
        <v>0</v>
      </c>
      <c r="AB3330">
        <v>1.2171544165414512</v>
      </c>
      <c r="AD3330">
        <v>11.042262242455086</v>
      </c>
      <c r="AF3330">
        <v>39.203539823008846</v>
      </c>
      <c r="AG3330">
        <v>43.739743566623993</v>
      </c>
      <c r="AH3330">
        <v>0</v>
      </c>
      <c r="AI3330">
        <v>0</v>
      </c>
    </row>
    <row r="3331" spans="1:37" ht="15.6">
      <c r="A3331" s="382">
        <v>18</v>
      </c>
      <c r="B3331" s="382">
        <v>492</v>
      </c>
      <c r="C3331" s="382">
        <v>2023</v>
      </c>
      <c r="D3331" s="382"/>
      <c r="E3331" s="382">
        <v>99</v>
      </c>
      <c r="F3331" s="382"/>
      <c r="G3331" s="382">
        <v>99</v>
      </c>
      <c r="H3331" s="382">
        <v>2</v>
      </c>
      <c r="I3331" s="382">
        <v>99</v>
      </c>
      <c r="J3331" s="382">
        <v>160</v>
      </c>
      <c r="K3331" s="382">
        <v>99</v>
      </c>
      <c r="L3331" s="382">
        <v>6</v>
      </c>
      <c r="M3331" s="382">
        <v>99</v>
      </c>
      <c r="N3331" s="382">
        <v>99</v>
      </c>
      <c r="O3331" s="382">
        <v>99</v>
      </c>
      <c r="P3331" s="382">
        <v>99</v>
      </c>
      <c r="Q3331" s="382">
        <v>16</v>
      </c>
      <c r="R3331" s="382">
        <v>102</v>
      </c>
      <c r="S3331">
        <v>6</v>
      </c>
      <c r="T3331">
        <v>4.8137254901960782</v>
      </c>
      <c r="U3331">
        <v>10.269607843137251</v>
      </c>
      <c r="V3331">
        <v>0</v>
      </c>
      <c r="W3331">
        <v>0.98039215686274495</v>
      </c>
      <c r="X3331">
        <v>5.882352941176471</v>
      </c>
      <c r="Y3331">
        <v>0.98039215686274495</v>
      </c>
      <c r="Z3331">
        <v>3.1382769474911174</v>
      </c>
      <c r="AA3331">
        <v>0</v>
      </c>
      <c r="AB3331">
        <v>1.4123432910249516</v>
      </c>
      <c r="AD3331">
        <v>25.751669742967721</v>
      </c>
      <c r="AF3331">
        <v>43.589743589743591</v>
      </c>
      <c r="AG3331">
        <v>49.767198783732418</v>
      </c>
      <c r="AH3331">
        <v>10.784313725490199</v>
      </c>
      <c r="AI3331">
        <v>102</v>
      </c>
      <c r="AJ3331">
        <v>88.020588235294099</v>
      </c>
      <c r="AK3331">
        <v>14.886847926185265</v>
      </c>
    </row>
    <row r="3332" spans="1:37" ht="15.6">
      <c r="A3332" s="382">
        <v>18</v>
      </c>
      <c r="B3332" s="382">
        <v>493</v>
      </c>
      <c r="C3332" s="382">
        <v>2023</v>
      </c>
      <c r="D3332" s="382"/>
      <c r="E3332" s="382">
        <v>99</v>
      </c>
      <c r="F3332" s="382"/>
      <c r="G3332" s="382">
        <v>99</v>
      </c>
      <c r="H3332" s="382">
        <v>1</v>
      </c>
      <c r="I3332" s="382">
        <v>99</v>
      </c>
      <c r="J3332" s="382">
        <v>171</v>
      </c>
      <c r="K3332" s="382">
        <v>99</v>
      </c>
      <c r="L3332" s="382">
        <v>6</v>
      </c>
      <c r="M3332" s="382">
        <v>99</v>
      </c>
      <c r="N3332" s="382">
        <v>99</v>
      </c>
      <c r="O3332" s="382">
        <v>99</v>
      </c>
      <c r="P3332" s="382">
        <v>99</v>
      </c>
      <c r="Q3332" s="382">
        <v>1</v>
      </c>
      <c r="R3332" s="382">
        <v>1</v>
      </c>
      <c r="S3332">
        <v>6</v>
      </c>
      <c r="T3332">
        <v>4</v>
      </c>
      <c r="U3332">
        <v>12.4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F3332">
        <v>100</v>
      </c>
      <c r="AG3332">
        <v>100</v>
      </c>
      <c r="AH3332">
        <v>0</v>
      </c>
    </row>
    <row r="3333" spans="1:37" ht="15.6">
      <c r="A3333" s="382">
        <v>18</v>
      </c>
      <c r="B3333" s="382">
        <v>494</v>
      </c>
      <c r="C3333" s="382">
        <v>2023</v>
      </c>
      <c r="D3333" s="382"/>
      <c r="E3333" s="382">
        <v>99</v>
      </c>
      <c r="F3333" s="382"/>
      <c r="G3333" s="382">
        <v>99</v>
      </c>
      <c r="H3333" s="382">
        <v>2</v>
      </c>
      <c r="I3333" s="382">
        <v>99</v>
      </c>
      <c r="J3333" s="382">
        <v>175</v>
      </c>
      <c r="K3333" s="382">
        <v>99</v>
      </c>
      <c r="L3333" s="382">
        <v>6</v>
      </c>
      <c r="M3333" s="382">
        <v>99</v>
      </c>
      <c r="N3333" s="382">
        <v>99</v>
      </c>
      <c r="O3333" s="382">
        <v>99</v>
      </c>
      <c r="P3333" s="382">
        <v>99</v>
      </c>
      <c r="Q3333" s="382">
        <v>18</v>
      </c>
      <c r="R3333" s="382">
        <v>191</v>
      </c>
      <c r="S3333">
        <v>6</v>
      </c>
      <c r="T3333">
        <v>4.9842931937172787</v>
      </c>
      <c r="U3333">
        <v>9.6874345549738177</v>
      </c>
      <c r="V3333">
        <v>0</v>
      </c>
      <c r="W3333">
        <v>0</v>
      </c>
      <c r="X3333">
        <v>9.4240837696335067</v>
      </c>
      <c r="Y3333">
        <v>0</v>
      </c>
      <c r="Z3333">
        <v>4.147319731797741</v>
      </c>
      <c r="AA3333">
        <v>0</v>
      </c>
      <c r="AB3333">
        <v>1.0409240749181701</v>
      </c>
      <c r="AD3333">
        <v>-18.450872061995877</v>
      </c>
      <c r="AF3333">
        <v>14.307116104868911</v>
      </c>
      <c r="AG3333">
        <v>19.101645572233799</v>
      </c>
      <c r="AH3333">
        <v>0</v>
      </c>
      <c r="AI3333">
        <v>0</v>
      </c>
    </row>
    <row r="3334" spans="1:37" ht="15.6">
      <c r="A3334" s="382">
        <v>18</v>
      </c>
      <c r="B3334" s="382">
        <v>495</v>
      </c>
      <c r="C3334" s="382">
        <v>2023</v>
      </c>
      <c r="D3334" s="382"/>
      <c r="E3334" s="382">
        <v>99</v>
      </c>
      <c r="F3334" s="382"/>
      <c r="G3334" s="382">
        <v>99</v>
      </c>
      <c r="H3334" s="382">
        <v>2</v>
      </c>
      <c r="I3334" s="382">
        <v>99</v>
      </c>
      <c r="J3334" s="382">
        <v>177</v>
      </c>
      <c r="K3334" s="382">
        <v>99</v>
      </c>
      <c r="L3334" s="382">
        <v>6</v>
      </c>
      <c r="M3334" s="382">
        <v>99</v>
      </c>
      <c r="N3334" s="382">
        <v>99</v>
      </c>
      <c r="O3334" s="382">
        <v>99</v>
      </c>
      <c r="P3334" s="382">
        <v>99</v>
      </c>
      <c r="Q3334" s="382">
        <v>30</v>
      </c>
      <c r="R3334" s="382">
        <v>183</v>
      </c>
      <c r="S3334">
        <v>6</v>
      </c>
      <c r="T3334">
        <v>4.3442622950819674</v>
      </c>
      <c r="U3334">
        <v>12.46065573770492</v>
      </c>
      <c r="V3334">
        <v>0</v>
      </c>
      <c r="W3334">
        <v>0</v>
      </c>
      <c r="X3334">
        <v>14.207650273224044</v>
      </c>
      <c r="Y3334">
        <v>0</v>
      </c>
      <c r="Z3334">
        <v>2.7702919706765474</v>
      </c>
      <c r="AA3334">
        <v>0</v>
      </c>
      <c r="AB3334">
        <v>1.2354319954389621</v>
      </c>
      <c r="AD3334">
        <v>30.635943777537651</v>
      </c>
      <c r="AF3334">
        <v>24.465240641711233</v>
      </c>
      <c r="AG3334">
        <v>27.721315859855565</v>
      </c>
      <c r="AH3334">
        <v>0</v>
      </c>
    </row>
    <row r="3335" spans="1:37" ht="15.6">
      <c r="A3335" s="382">
        <v>18</v>
      </c>
      <c r="B3335" s="382">
        <v>496</v>
      </c>
      <c r="C3335" s="382">
        <v>2023</v>
      </c>
      <c r="D3335" s="382"/>
      <c r="E3335" s="382">
        <v>99</v>
      </c>
      <c r="F3335" s="382"/>
      <c r="G3335" s="382">
        <v>99</v>
      </c>
      <c r="H3335" s="382">
        <v>2</v>
      </c>
      <c r="I3335" s="382">
        <v>99</v>
      </c>
      <c r="J3335" s="382">
        <v>178</v>
      </c>
      <c r="K3335" s="382">
        <v>99</v>
      </c>
      <c r="L3335" s="382">
        <v>6</v>
      </c>
      <c r="M3335" s="382">
        <v>99</v>
      </c>
      <c r="N3335" s="382">
        <v>99</v>
      </c>
      <c r="O3335" s="382">
        <v>99</v>
      </c>
      <c r="P3335" s="382">
        <v>99</v>
      </c>
      <c r="Q3335" s="382">
        <v>6</v>
      </c>
      <c r="R3335" s="382">
        <v>56</v>
      </c>
      <c r="S3335">
        <v>6</v>
      </c>
      <c r="T3335">
        <v>4.1964285714285694</v>
      </c>
      <c r="U3335">
        <v>10.19285714285714</v>
      </c>
      <c r="V3335">
        <v>0</v>
      </c>
      <c r="W3335">
        <v>0</v>
      </c>
      <c r="X3335">
        <v>1.785714285714286</v>
      </c>
      <c r="Y3335">
        <v>0</v>
      </c>
      <c r="Z3335">
        <v>2.0127146862293435</v>
      </c>
      <c r="AA3335">
        <v>0</v>
      </c>
      <c r="AB3335">
        <v>1.4444430817192255</v>
      </c>
      <c r="AD3335">
        <v>39.235981346414754</v>
      </c>
      <c r="AF3335">
        <v>15.094339622641504</v>
      </c>
      <c r="AG3335">
        <v>19.378713291461551</v>
      </c>
      <c r="AH3335">
        <v>23.214285714285719</v>
      </c>
      <c r="AI3335">
        <v>0</v>
      </c>
    </row>
    <row r="3336" spans="1:37" ht="15.6">
      <c r="A3336" s="382">
        <v>18</v>
      </c>
      <c r="B3336" s="382">
        <v>497</v>
      </c>
      <c r="C3336" s="382">
        <v>2023</v>
      </c>
      <c r="D3336" s="382"/>
      <c r="E3336" s="382">
        <v>99</v>
      </c>
      <c r="F3336" s="382"/>
      <c r="G3336" s="382">
        <v>99</v>
      </c>
      <c r="H3336" s="382">
        <v>2</v>
      </c>
      <c r="I3336" s="382">
        <v>99</v>
      </c>
      <c r="J3336" s="382">
        <v>181</v>
      </c>
      <c r="K3336" s="382">
        <v>99</v>
      </c>
      <c r="L3336" s="382">
        <v>6</v>
      </c>
      <c r="M3336" s="382">
        <v>99</v>
      </c>
      <c r="N3336" s="382">
        <v>99</v>
      </c>
      <c r="O3336" s="382">
        <v>99</v>
      </c>
      <c r="P3336" s="382">
        <v>99</v>
      </c>
      <c r="Q3336" s="382">
        <v>18</v>
      </c>
      <c r="R3336" s="382">
        <v>258</v>
      </c>
      <c r="S3336">
        <v>6</v>
      </c>
      <c r="T3336">
        <v>4.6395348837209314</v>
      </c>
      <c r="U3336">
        <v>7.702713178294573</v>
      </c>
      <c r="V3336">
        <v>0</v>
      </c>
      <c r="W3336">
        <v>0</v>
      </c>
      <c r="X3336">
        <v>0</v>
      </c>
      <c r="Y3336">
        <v>0</v>
      </c>
      <c r="Z3336">
        <v>2.5070042197897129</v>
      </c>
      <c r="AA3336">
        <v>0</v>
      </c>
      <c r="AB3336">
        <v>1.1403058616377664</v>
      </c>
      <c r="AD3336">
        <v>-14.364658330059743</v>
      </c>
      <c r="AF3336">
        <v>59.860788863109057</v>
      </c>
      <c r="AG3336">
        <v>58.453438437555157</v>
      </c>
      <c r="AH3336">
        <v>0</v>
      </c>
      <c r="AI3336">
        <v>0</v>
      </c>
    </row>
    <row r="3337" spans="1:37" ht="15.6">
      <c r="A3337" s="382">
        <v>18</v>
      </c>
      <c r="B3337" s="382">
        <v>498</v>
      </c>
      <c r="C3337" s="382">
        <v>2023</v>
      </c>
      <c r="D3337" s="382"/>
      <c r="E3337" s="382">
        <v>99</v>
      </c>
      <c r="F3337" s="382"/>
      <c r="G3337" s="382">
        <v>99</v>
      </c>
      <c r="H3337" s="382">
        <v>1</v>
      </c>
      <c r="I3337" s="382">
        <v>99</v>
      </c>
      <c r="J3337" s="382">
        <v>262</v>
      </c>
      <c r="K3337" s="382">
        <v>99</v>
      </c>
      <c r="L3337" s="382">
        <v>6</v>
      </c>
      <c r="M3337" s="382">
        <v>99</v>
      </c>
      <c r="N3337" s="382">
        <v>99</v>
      </c>
      <c r="O3337" s="382">
        <v>99</v>
      </c>
      <c r="P3337" s="382">
        <v>99</v>
      </c>
      <c r="Q3337" s="382"/>
      <c r="R3337" s="382">
        <v>0</v>
      </c>
    </row>
    <row r="3338" spans="1:37" ht="15.6">
      <c r="A3338" s="382">
        <v>18</v>
      </c>
      <c r="B3338" s="382">
        <v>499</v>
      </c>
      <c r="C3338" s="382">
        <v>2023</v>
      </c>
      <c r="D3338" s="382"/>
      <c r="E3338" s="382">
        <v>99</v>
      </c>
      <c r="F3338" s="382"/>
      <c r="G3338" s="382">
        <v>99</v>
      </c>
      <c r="H3338" s="382">
        <v>1</v>
      </c>
      <c r="I3338" s="382">
        <v>99</v>
      </c>
      <c r="J3338" s="382">
        <v>309</v>
      </c>
      <c r="K3338" s="382">
        <v>99</v>
      </c>
      <c r="L3338" s="382">
        <v>6</v>
      </c>
      <c r="M3338" s="382">
        <v>99</v>
      </c>
      <c r="N3338" s="382">
        <v>99</v>
      </c>
      <c r="O3338" s="382">
        <v>99</v>
      </c>
      <c r="P3338" s="382">
        <v>99</v>
      </c>
      <c r="Q3338" s="382">
        <v>34</v>
      </c>
      <c r="R3338" s="382">
        <v>307</v>
      </c>
      <c r="S3338">
        <v>6</v>
      </c>
      <c r="T3338">
        <v>4.4039087947882729</v>
      </c>
      <c r="U3338">
        <v>8.0553745928338749</v>
      </c>
      <c r="V3338">
        <v>0</v>
      </c>
      <c r="W3338">
        <v>0</v>
      </c>
      <c r="X3338">
        <v>0.65146579804560245</v>
      </c>
      <c r="Y3338">
        <v>0</v>
      </c>
      <c r="Z3338">
        <v>2.8047299694800705</v>
      </c>
      <c r="AA3338">
        <v>0</v>
      </c>
      <c r="AB3338">
        <v>1.5206668662353275</v>
      </c>
      <c r="AD3338">
        <v>34.568714367554804</v>
      </c>
      <c r="AF3338">
        <v>36.504161712247317</v>
      </c>
      <c r="AG3338">
        <v>37.714843452135874</v>
      </c>
      <c r="AH3338">
        <v>0.32573289902280123</v>
      </c>
      <c r="AI3338">
        <v>0</v>
      </c>
    </row>
    <row r="3339" spans="1:37" ht="15.6">
      <c r="A3339" s="382">
        <v>18</v>
      </c>
      <c r="B3339" s="382">
        <v>500</v>
      </c>
      <c r="C3339" s="382">
        <v>2023</v>
      </c>
      <c r="D3339" s="382"/>
      <c r="E3339" s="382">
        <v>99</v>
      </c>
      <c r="F3339" s="382"/>
      <c r="G3339" s="382">
        <v>99</v>
      </c>
      <c r="H3339" s="382">
        <v>2</v>
      </c>
      <c r="I3339" s="382">
        <v>99</v>
      </c>
      <c r="J3339" s="382">
        <v>470</v>
      </c>
      <c r="K3339" s="382">
        <v>99</v>
      </c>
      <c r="L3339" s="382">
        <v>6</v>
      </c>
      <c r="M3339" s="382">
        <v>99</v>
      </c>
      <c r="N3339" s="382">
        <v>99</v>
      </c>
      <c r="O3339" s="382">
        <v>99</v>
      </c>
      <c r="P3339" s="382">
        <v>99</v>
      </c>
      <c r="Q3339" s="382">
        <v>18</v>
      </c>
      <c r="R3339" s="382">
        <v>257</v>
      </c>
      <c r="S3339">
        <v>6</v>
      </c>
      <c r="T3339">
        <v>4.8832684824902737</v>
      </c>
      <c r="U3339">
        <v>5.5906614785992188</v>
      </c>
      <c r="V3339">
        <v>0</v>
      </c>
      <c r="W3339">
        <v>0</v>
      </c>
      <c r="X3339">
        <v>1.1673151750972763</v>
      </c>
      <c r="Y3339">
        <v>0</v>
      </c>
      <c r="Z3339">
        <v>2.4320473733583601</v>
      </c>
      <c r="AA3339">
        <v>0</v>
      </c>
      <c r="AB3339">
        <v>0.69039563031694162</v>
      </c>
      <c r="AD3339">
        <v>-12.717804564639852</v>
      </c>
      <c r="AF3339">
        <v>32.490518331226298</v>
      </c>
      <c r="AG3339">
        <v>28.955482557788031</v>
      </c>
      <c r="AH3339">
        <v>2.3346303501945527</v>
      </c>
      <c r="AI3339">
        <v>0</v>
      </c>
    </row>
    <row r="3340" spans="1:37" ht="15.6">
      <c r="A3340" s="382">
        <v>18</v>
      </c>
      <c r="B3340" s="382">
        <v>501</v>
      </c>
      <c r="C3340" s="382">
        <v>2023</v>
      </c>
      <c r="D3340" s="382"/>
      <c r="E3340" s="382">
        <v>99</v>
      </c>
      <c r="F3340" s="382"/>
      <c r="G3340" s="382">
        <v>99</v>
      </c>
      <c r="H3340" s="382">
        <v>2</v>
      </c>
      <c r="I3340" s="382">
        <v>99</v>
      </c>
      <c r="J3340" s="382">
        <v>629</v>
      </c>
      <c r="K3340" s="382">
        <v>99</v>
      </c>
      <c r="L3340" s="382">
        <v>6</v>
      </c>
      <c r="M3340" s="382">
        <v>99</v>
      </c>
      <c r="N3340" s="382">
        <v>99</v>
      </c>
      <c r="O3340" s="382">
        <v>99</v>
      </c>
      <c r="P3340" s="382">
        <v>99</v>
      </c>
      <c r="Q3340" s="382">
        <v>3</v>
      </c>
      <c r="R3340" s="382">
        <v>13</v>
      </c>
      <c r="S3340">
        <v>6</v>
      </c>
      <c r="T3340">
        <v>4.7692307692307683</v>
      </c>
      <c r="U3340">
        <v>13.053846153846155</v>
      </c>
      <c r="V3340">
        <v>0</v>
      </c>
      <c r="W3340">
        <v>0</v>
      </c>
      <c r="X3340">
        <v>23.07692307692308</v>
      </c>
      <c r="Y3340">
        <v>0</v>
      </c>
      <c r="Z3340">
        <v>4.1116374025657398</v>
      </c>
      <c r="AA3340">
        <v>0</v>
      </c>
      <c r="AB3340">
        <v>1.4225570776082257</v>
      </c>
      <c r="AD3340">
        <v>53.475634390634717</v>
      </c>
      <c r="AF3340">
        <v>31.707317073170728</v>
      </c>
      <c r="AG3340">
        <v>34.2551473556722</v>
      </c>
      <c r="AH3340">
        <v>0</v>
      </c>
    </row>
    <row r="3341" spans="1:37" ht="15.6">
      <c r="A3341" s="382">
        <v>18</v>
      </c>
      <c r="B3341" s="382">
        <v>502</v>
      </c>
      <c r="C3341" s="382">
        <v>2023</v>
      </c>
      <c r="D3341" s="382"/>
      <c r="E3341" s="382">
        <v>99</v>
      </c>
      <c r="F3341" s="382"/>
      <c r="G3341" s="382">
        <v>99</v>
      </c>
      <c r="H3341" s="382">
        <v>1</v>
      </c>
      <c r="I3341" s="382">
        <v>99</v>
      </c>
      <c r="J3341" s="382">
        <v>643</v>
      </c>
      <c r="K3341" s="382">
        <v>99</v>
      </c>
      <c r="L3341" s="382">
        <v>6</v>
      </c>
      <c r="M3341" s="382">
        <v>99</v>
      </c>
      <c r="N3341" s="382">
        <v>99</v>
      </c>
      <c r="O3341" s="382">
        <v>99</v>
      </c>
      <c r="P3341" s="382">
        <v>99</v>
      </c>
      <c r="Q3341" s="382">
        <v>17</v>
      </c>
      <c r="R3341" s="382">
        <v>111</v>
      </c>
      <c r="S3341">
        <v>6</v>
      </c>
      <c r="T3341">
        <v>4.6486486486486491</v>
      </c>
      <c r="U3341">
        <v>9.887387387387383</v>
      </c>
      <c r="V3341">
        <v>0</v>
      </c>
      <c r="W3341">
        <v>0</v>
      </c>
      <c r="X3341">
        <v>4.5045045045045029</v>
      </c>
      <c r="Y3341">
        <v>0</v>
      </c>
      <c r="Z3341">
        <v>2.7755404349039678</v>
      </c>
      <c r="AA3341">
        <v>0</v>
      </c>
      <c r="AB3341">
        <v>1.2566841013581271</v>
      </c>
      <c r="AD3341">
        <v>12.03829042355159</v>
      </c>
      <c r="AF3341">
        <v>25.40045766590389</v>
      </c>
      <c r="AG3341">
        <v>28.806530355127421</v>
      </c>
      <c r="AH3341">
        <v>0</v>
      </c>
      <c r="AI3341">
        <v>0</v>
      </c>
    </row>
    <row r="3342" spans="1:37" ht="15.6">
      <c r="A3342" s="382">
        <v>18</v>
      </c>
      <c r="B3342" s="382">
        <v>503</v>
      </c>
      <c r="C3342" s="382">
        <v>2023</v>
      </c>
      <c r="D3342" s="382"/>
      <c r="E3342" s="382">
        <v>99</v>
      </c>
      <c r="F3342" s="382"/>
      <c r="G3342" s="382">
        <v>99</v>
      </c>
      <c r="H3342" s="382">
        <v>2</v>
      </c>
      <c r="I3342" s="382">
        <v>99</v>
      </c>
      <c r="J3342" s="382">
        <v>704</v>
      </c>
      <c r="K3342" s="382">
        <v>99</v>
      </c>
      <c r="L3342" s="382">
        <v>6</v>
      </c>
      <c r="M3342" s="382">
        <v>99</v>
      </c>
      <c r="N3342" s="382">
        <v>99</v>
      </c>
      <c r="O3342" s="382">
        <v>99</v>
      </c>
      <c r="P3342" s="382">
        <v>99</v>
      </c>
      <c r="Q3342" s="382"/>
      <c r="R3342" s="382">
        <v>0</v>
      </c>
    </row>
    <row r="3343" spans="1:37" ht="15.6">
      <c r="A3343" s="382">
        <v>18</v>
      </c>
      <c r="B3343" s="382">
        <v>504</v>
      </c>
      <c r="C3343" s="382">
        <v>2023</v>
      </c>
      <c r="D3343" s="382"/>
      <c r="E3343" s="382">
        <v>99</v>
      </c>
      <c r="F3343" s="382"/>
      <c r="G3343" s="382">
        <v>99</v>
      </c>
      <c r="H3343" s="382">
        <v>1</v>
      </c>
      <c r="I3343" s="382">
        <v>99</v>
      </c>
      <c r="J3343" s="382">
        <v>802</v>
      </c>
      <c r="K3343" s="382">
        <v>99</v>
      </c>
      <c r="L3343" s="382">
        <v>6</v>
      </c>
      <c r="M3343" s="382">
        <v>99</v>
      </c>
      <c r="N3343" s="382">
        <v>99</v>
      </c>
      <c r="O3343" s="382">
        <v>99</v>
      </c>
      <c r="P3343" s="382">
        <v>99</v>
      </c>
      <c r="Q3343" s="382"/>
      <c r="R3343" s="382">
        <v>0</v>
      </c>
    </row>
    <row r="3344" spans="1:37" ht="15.6">
      <c r="A3344" s="382">
        <v>18</v>
      </c>
      <c r="B3344" s="382">
        <v>505</v>
      </c>
      <c r="C3344" s="382">
        <v>2023</v>
      </c>
      <c r="D3344" s="382"/>
      <c r="E3344" s="382">
        <v>99</v>
      </c>
      <c r="F3344" s="382"/>
      <c r="G3344" s="382">
        <v>99</v>
      </c>
      <c r="H3344" s="382">
        <v>1</v>
      </c>
      <c r="I3344" s="382">
        <v>99</v>
      </c>
      <c r="J3344" s="382">
        <v>103</v>
      </c>
      <c r="K3344" s="382">
        <v>99</v>
      </c>
      <c r="L3344" s="382">
        <v>7</v>
      </c>
      <c r="M3344" s="382">
        <v>99</v>
      </c>
      <c r="N3344" s="382">
        <v>99</v>
      </c>
      <c r="O3344" s="382">
        <v>99</v>
      </c>
      <c r="P3344" s="382">
        <v>99</v>
      </c>
      <c r="Q3344" s="382"/>
      <c r="R3344" s="382">
        <v>0</v>
      </c>
    </row>
    <row r="3345" spans="1:18" ht="15.6">
      <c r="A3345" s="382">
        <v>18</v>
      </c>
      <c r="B3345" s="382">
        <v>506</v>
      </c>
      <c r="C3345" s="382">
        <v>2023</v>
      </c>
      <c r="D3345" s="382"/>
      <c r="E3345" s="382">
        <v>99</v>
      </c>
      <c r="F3345" s="382"/>
      <c r="G3345" s="382">
        <v>99</v>
      </c>
      <c r="H3345" s="382">
        <v>2</v>
      </c>
      <c r="I3345" s="382">
        <v>99</v>
      </c>
      <c r="J3345" s="382">
        <v>106</v>
      </c>
      <c r="K3345" s="382">
        <v>99</v>
      </c>
      <c r="L3345" s="382">
        <v>7</v>
      </c>
      <c r="M3345" s="382">
        <v>99</v>
      </c>
      <c r="N3345" s="382">
        <v>99</v>
      </c>
      <c r="O3345" s="382">
        <v>99</v>
      </c>
      <c r="P3345" s="382">
        <v>99</v>
      </c>
      <c r="Q3345" s="382"/>
      <c r="R3345" s="382">
        <v>0</v>
      </c>
    </row>
    <row r="3346" spans="1:18" ht="15.6">
      <c r="A3346" s="382">
        <v>18</v>
      </c>
      <c r="B3346" s="382">
        <v>507</v>
      </c>
      <c r="C3346" s="382">
        <v>2023</v>
      </c>
      <c r="D3346" s="382"/>
      <c r="E3346" s="382">
        <v>99</v>
      </c>
      <c r="F3346" s="382"/>
      <c r="G3346" s="382">
        <v>99</v>
      </c>
      <c r="H3346" s="382">
        <v>1</v>
      </c>
      <c r="I3346" s="382">
        <v>99</v>
      </c>
      <c r="J3346" s="382">
        <v>110</v>
      </c>
      <c r="K3346" s="382">
        <v>99</v>
      </c>
      <c r="L3346" s="382">
        <v>7</v>
      </c>
      <c r="M3346" s="382">
        <v>99</v>
      </c>
      <c r="N3346" s="382">
        <v>99</v>
      </c>
      <c r="O3346" s="382">
        <v>99</v>
      </c>
      <c r="P3346" s="382">
        <v>99</v>
      </c>
      <c r="Q3346" s="382"/>
      <c r="R3346" s="382">
        <v>0</v>
      </c>
    </row>
    <row r="3347" spans="1:18" ht="15.6">
      <c r="A3347" s="382">
        <v>18</v>
      </c>
      <c r="B3347" s="382">
        <v>508</v>
      </c>
      <c r="C3347" s="382">
        <v>2023</v>
      </c>
      <c r="D3347" s="382"/>
      <c r="E3347" s="382">
        <v>99</v>
      </c>
      <c r="F3347" s="382"/>
      <c r="G3347" s="382">
        <v>99</v>
      </c>
      <c r="H3347" s="382">
        <v>1</v>
      </c>
      <c r="I3347" s="382">
        <v>99</v>
      </c>
      <c r="J3347" s="382">
        <v>111</v>
      </c>
      <c r="K3347" s="382">
        <v>99</v>
      </c>
      <c r="L3347" s="382">
        <v>7</v>
      </c>
      <c r="M3347" s="382">
        <v>99</v>
      </c>
      <c r="N3347" s="382">
        <v>99</v>
      </c>
      <c r="O3347" s="382">
        <v>99</v>
      </c>
      <c r="P3347" s="382">
        <v>99</v>
      </c>
      <c r="Q3347" s="382"/>
      <c r="R3347" s="382">
        <v>0</v>
      </c>
    </row>
    <row r="3348" spans="1:18" ht="15.6">
      <c r="A3348" s="382">
        <v>18</v>
      </c>
      <c r="B3348" s="382">
        <v>509</v>
      </c>
      <c r="C3348" s="382">
        <v>2023</v>
      </c>
      <c r="D3348" s="382"/>
      <c r="E3348" s="382">
        <v>99</v>
      </c>
      <c r="F3348" s="382"/>
      <c r="G3348" s="382">
        <v>99</v>
      </c>
      <c r="H3348" s="382">
        <v>1</v>
      </c>
      <c r="I3348" s="382">
        <v>99</v>
      </c>
      <c r="J3348" s="382">
        <v>116</v>
      </c>
      <c r="K3348" s="382">
        <v>99</v>
      </c>
      <c r="L3348" s="382">
        <v>7</v>
      </c>
      <c r="M3348" s="382">
        <v>99</v>
      </c>
      <c r="N3348" s="382">
        <v>99</v>
      </c>
      <c r="O3348" s="382">
        <v>99</v>
      </c>
      <c r="P3348" s="382">
        <v>99</v>
      </c>
      <c r="Q3348" s="382"/>
      <c r="R3348" s="382">
        <v>0</v>
      </c>
    </row>
    <row r="3349" spans="1:18" ht="15.6">
      <c r="A3349" s="382">
        <v>18</v>
      </c>
      <c r="B3349" s="382">
        <v>510</v>
      </c>
      <c r="C3349" s="382">
        <v>2023</v>
      </c>
      <c r="D3349" s="382"/>
      <c r="E3349" s="382">
        <v>99</v>
      </c>
      <c r="F3349" s="382"/>
      <c r="G3349" s="382">
        <v>99</v>
      </c>
      <c r="H3349" s="382">
        <v>2</v>
      </c>
      <c r="I3349" s="382">
        <v>99</v>
      </c>
      <c r="J3349" s="382">
        <v>117</v>
      </c>
      <c r="K3349" s="382">
        <v>99</v>
      </c>
      <c r="L3349" s="382">
        <v>7</v>
      </c>
      <c r="M3349" s="382">
        <v>99</v>
      </c>
      <c r="N3349" s="382">
        <v>99</v>
      </c>
      <c r="O3349" s="382">
        <v>99</v>
      </c>
      <c r="P3349" s="382">
        <v>99</v>
      </c>
      <c r="Q3349" s="382"/>
      <c r="R3349" s="382">
        <v>0</v>
      </c>
    </row>
    <row r="3350" spans="1:18" ht="15.6">
      <c r="A3350" s="382">
        <v>18</v>
      </c>
      <c r="B3350" s="382">
        <v>511</v>
      </c>
      <c r="C3350" s="382">
        <v>2023</v>
      </c>
      <c r="D3350" s="382"/>
      <c r="E3350" s="382">
        <v>99</v>
      </c>
      <c r="F3350" s="382"/>
      <c r="G3350" s="382">
        <v>99</v>
      </c>
      <c r="H3350" s="382">
        <v>1</v>
      </c>
      <c r="I3350" s="382">
        <v>99</v>
      </c>
      <c r="J3350" s="382">
        <v>134</v>
      </c>
      <c r="K3350" s="382">
        <v>99</v>
      </c>
      <c r="L3350" s="382">
        <v>7</v>
      </c>
      <c r="M3350" s="382">
        <v>99</v>
      </c>
      <c r="N3350" s="382">
        <v>99</v>
      </c>
      <c r="O3350" s="382">
        <v>99</v>
      </c>
      <c r="P3350" s="382">
        <v>99</v>
      </c>
      <c r="Q3350" s="382"/>
      <c r="R3350" s="382">
        <v>0</v>
      </c>
    </row>
    <row r="3351" spans="1:18" ht="15.6">
      <c r="A3351" s="382">
        <v>18</v>
      </c>
      <c r="B3351" s="382">
        <v>512</v>
      </c>
      <c r="C3351" s="382">
        <v>2023</v>
      </c>
      <c r="D3351" s="382"/>
      <c r="E3351" s="382">
        <v>99</v>
      </c>
      <c r="F3351" s="382"/>
      <c r="G3351" s="382">
        <v>99</v>
      </c>
      <c r="H3351" s="382">
        <v>2</v>
      </c>
      <c r="I3351" s="382">
        <v>99</v>
      </c>
      <c r="J3351" s="382">
        <v>141</v>
      </c>
      <c r="K3351" s="382">
        <v>99</v>
      </c>
      <c r="L3351" s="382">
        <v>7</v>
      </c>
      <c r="M3351" s="382">
        <v>99</v>
      </c>
      <c r="N3351" s="382">
        <v>99</v>
      </c>
      <c r="O3351" s="382">
        <v>99</v>
      </c>
      <c r="P3351" s="382">
        <v>99</v>
      </c>
      <c r="Q3351" s="382"/>
      <c r="R3351" s="382">
        <v>0</v>
      </c>
    </row>
    <row r="3352" spans="1:18" ht="15.6">
      <c r="A3352" s="382">
        <v>18</v>
      </c>
      <c r="B3352" s="382">
        <v>513</v>
      </c>
      <c r="C3352" s="382">
        <v>2023</v>
      </c>
      <c r="D3352" s="382"/>
      <c r="E3352" s="382">
        <v>99</v>
      </c>
      <c r="F3352" s="382"/>
      <c r="G3352" s="382">
        <v>99</v>
      </c>
      <c r="H3352" s="382">
        <v>2</v>
      </c>
      <c r="I3352" s="382">
        <v>99</v>
      </c>
      <c r="J3352" s="382">
        <v>143</v>
      </c>
      <c r="K3352" s="382">
        <v>99</v>
      </c>
      <c r="L3352" s="382">
        <v>7</v>
      </c>
      <c r="M3352" s="382">
        <v>99</v>
      </c>
      <c r="N3352" s="382">
        <v>99</v>
      </c>
      <c r="O3352" s="382">
        <v>99</v>
      </c>
      <c r="P3352" s="382">
        <v>99</v>
      </c>
      <c r="Q3352" s="382"/>
      <c r="R3352" s="382">
        <v>0</v>
      </c>
    </row>
    <row r="3353" spans="1:18" ht="15.6">
      <c r="A3353" s="382">
        <v>18</v>
      </c>
      <c r="B3353" s="382">
        <v>514</v>
      </c>
      <c r="C3353" s="382">
        <v>2023</v>
      </c>
      <c r="D3353" s="382"/>
      <c r="E3353" s="382">
        <v>99</v>
      </c>
      <c r="F3353" s="382"/>
      <c r="G3353" s="382">
        <v>99</v>
      </c>
      <c r="H3353" s="382">
        <v>2</v>
      </c>
      <c r="I3353" s="382">
        <v>99</v>
      </c>
      <c r="J3353" s="382">
        <v>147</v>
      </c>
      <c r="K3353" s="382">
        <v>99</v>
      </c>
      <c r="L3353" s="382">
        <v>7</v>
      </c>
      <c r="M3353" s="382">
        <v>99</v>
      </c>
      <c r="N3353" s="382">
        <v>99</v>
      </c>
      <c r="O3353" s="382">
        <v>99</v>
      </c>
      <c r="P3353" s="382">
        <v>99</v>
      </c>
      <c r="Q3353" s="382"/>
      <c r="R3353" s="382">
        <v>0</v>
      </c>
    </row>
    <row r="3354" spans="1:18" ht="15.6">
      <c r="A3354" s="382">
        <v>18</v>
      </c>
      <c r="B3354" s="382">
        <v>515</v>
      </c>
      <c r="C3354" s="382">
        <v>2023</v>
      </c>
      <c r="D3354" s="382"/>
      <c r="E3354" s="382">
        <v>99</v>
      </c>
      <c r="F3354" s="382"/>
      <c r="G3354" s="382">
        <v>99</v>
      </c>
      <c r="H3354" s="382">
        <v>1</v>
      </c>
      <c r="I3354" s="382">
        <v>99</v>
      </c>
      <c r="J3354" s="382">
        <v>155</v>
      </c>
      <c r="K3354" s="382">
        <v>99</v>
      </c>
      <c r="L3354" s="382">
        <v>7</v>
      </c>
      <c r="M3354" s="382">
        <v>99</v>
      </c>
      <c r="N3354" s="382">
        <v>99</v>
      </c>
      <c r="O3354" s="382">
        <v>99</v>
      </c>
      <c r="P3354" s="382">
        <v>99</v>
      </c>
      <c r="Q3354" s="382"/>
      <c r="R3354" s="382">
        <v>0</v>
      </c>
    </row>
    <row r="3355" spans="1:18" ht="15.6">
      <c r="A3355" s="382">
        <v>18</v>
      </c>
      <c r="B3355" s="382">
        <v>516</v>
      </c>
      <c r="C3355" s="382">
        <v>2023</v>
      </c>
      <c r="D3355" s="382"/>
      <c r="E3355" s="382">
        <v>99</v>
      </c>
      <c r="F3355" s="382"/>
      <c r="G3355" s="382">
        <v>99</v>
      </c>
      <c r="H3355" s="382">
        <v>2</v>
      </c>
      <c r="I3355" s="382">
        <v>99</v>
      </c>
      <c r="J3355" s="382">
        <v>160</v>
      </c>
      <c r="K3355" s="382">
        <v>99</v>
      </c>
      <c r="L3355" s="382">
        <v>7</v>
      </c>
      <c r="M3355" s="382">
        <v>99</v>
      </c>
      <c r="N3355" s="382">
        <v>99</v>
      </c>
      <c r="O3355" s="382">
        <v>99</v>
      </c>
      <c r="P3355" s="382">
        <v>99</v>
      </c>
      <c r="Q3355" s="382"/>
      <c r="R3355" s="382">
        <v>0</v>
      </c>
    </row>
    <row r="3356" spans="1:18" ht="15.6">
      <c r="A3356" s="382">
        <v>18</v>
      </c>
      <c r="B3356" s="382">
        <v>517</v>
      </c>
      <c r="C3356" s="382">
        <v>2023</v>
      </c>
      <c r="D3356" s="382"/>
      <c r="E3356" s="382">
        <v>99</v>
      </c>
      <c r="F3356" s="382"/>
      <c r="G3356" s="382">
        <v>99</v>
      </c>
      <c r="H3356" s="382">
        <v>1</v>
      </c>
      <c r="I3356" s="382">
        <v>99</v>
      </c>
      <c r="J3356" s="382">
        <v>171</v>
      </c>
      <c r="K3356" s="382">
        <v>99</v>
      </c>
      <c r="L3356" s="382">
        <v>7</v>
      </c>
      <c r="M3356" s="382">
        <v>99</v>
      </c>
      <c r="N3356" s="382">
        <v>99</v>
      </c>
      <c r="O3356" s="382">
        <v>99</v>
      </c>
      <c r="P3356" s="382">
        <v>99</v>
      </c>
      <c r="Q3356" s="382"/>
      <c r="R3356" s="382">
        <v>0</v>
      </c>
    </row>
    <row r="3357" spans="1:18" ht="15.6">
      <c r="A3357" s="382">
        <v>18</v>
      </c>
      <c r="B3357" s="382">
        <v>518</v>
      </c>
      <c r="C3357" s="382">
        <v>2023</v>
      </c>
      <c r="D3357" s="382"/>
      <c r="E3357" s="382">
        <v>99</v>
      </c>
      <c r="F3357" s="382"/>
      <c r="G3357" s="382">
        <v>99</v>
      </c>
      <c r="H3357" s="382">
        <v>2</v>
      </c>
      <c r="I3357" s="382">
        <v>99</v>
      </c>
      <c r="J3357" s="382">
        <v>175</v>
      </c>
      <c r="K3357" s="382">
        <v>99</v>
      </c>
      <c r="L3357" s="382">
        <v>7</v>
      </c>
      <c r="M3357" s="382">
        <v>99</v>
      </c>
      <c r="N3357" s="382">
        <v>99</v>
      </c>
      <c r="O3357" s="382">
        <v>99</v>
      </c>
      <c r="P3357" s="382">
        <v>99</v>
      </c>
      <c r="Q3357" s="382"/>
      <c r="R3357" s="382">
        <v>0</v>
      </c>
    </row>
    <row r="3358" spans="1:18" ht="15.6">
      <c r="A3358" s="382">
        <v>18</v>
      </c>
      <c r="B3358" s="382">
        <v>519</v>
      </c>
      <c r="C3358" s="382">
        <v>2023</v>
      </c>
      <c r="D3358" s="382"/>
      <c r="E3358" s="382">
        <v>99</v>
      </c>
      <c r="F3358" s="382"/>
      <c r="G3358" s="382">
        <v>99</v>
      </c>
      <c r="H3358" s="382">
        <v>2</v>
      </c>
      <c r="I3358" s="382">
        <v>99</v>
      </c>
      <c r="J3358" s="382">
        <v>177</v>
      </c>
      <c r="K3358" s="382">
        <v>99</v>
      </c>
      <c r="L3358" s="382">
        <v>7</v>
      </c>
      <c r="M3358" s="382">
        <v>99</v>
      </c>
      <c r="N3358" s="382">
        <v>99</v>
      </c>
      <c r="O3358" s="382">
        <v>99</v>
      </c>
      <c r="P3358" s="382">
        <v>99</v>
      </c>
      <c r="Q3358" s="382"/>
      <c r="R3358" s="382">
        <v>0</v>
      </c>
    </row>
    <row r="3359" spans="1:18" ht="15.6">
      <c r="A3359" s="382">
        <v>18</v>
      </c>
      <c r="B3359" s="382">
        <v>520</v>
      </c>
      <c r="C3359" s="382">
        <v>2023</v>
      </c>
      <c r="D3359" s="382"/>
      <c r="E3359" s="382">
        <v>99</v>
      </c>
      <c r="F3359" s="382"/>
      <c r="G3359" s="382">
        <v>99</v>
      </c>
      <c r="H3359" s="382">
        <v>2</v>
      </c>
      <c r="I3359" s="382">
        <v>99</v>
      </c>
      <c r="J3359" s="382">
        <v>178</v>
      </c>
      <c r="K3359" s="382">
        <v>99</v>
      </c>
      <c r="L3359" s="382">
        <v>7</v>
      </c>
      <c r="M3359" s="382">
        <v>99</v>
      </c>
      <c r="N3359" s="382">
        <v>99</v>
      </c>
      <c r="O3359" s="382">
        <v>99</v>
      </c>
      <c r="P3359" s="382">
        <v>99</v>
      </c>
      <c r="Q3359" s="382"/>
      <c r="R3359" s="382">
        <v>0</v>
      </c>
    </row>
    <row r="3360" spans="1:18" ht="15.6">
      <c r="A3360" s="382">
        <v>18</v>
      </c>
      <c r="B3360" s="382">
        <v>521</v>
      </c>
      <c r="C3360" s="382">
        <v>2023</v>
      </c>
      <c r="D3360" s="382"/>
      <c r="E3360" s="382">
        <v>99</v>
      </c>
      <c r="F3360" s="382"/>
      <c r="G3360" s="382">
        <v>99</v>
      </c>
      <c r="H3360" s="382">
        <v>2</v>
      </c>
      <c r="I3360" s="382">
        <v>99</v>
      </c>
      <c r="J3360" s="382">
        <v>181</v>
      </c>
      <c r="K3360" s="382">
        <v>99</v>
      </c>
      <c r="L3360" s="382">
        <v>7</v>
      </c>
      <c r="M3360" s="382">
        <v>99</v>
      </c>
      <c r="N3360" s="382">
        <v>99</v>
      </c>
      <c r="O3360" s="382">
        <v>99</v>
      </c>
      <c r="P3360" s="382">
        <v>99</v>
      </c>
      <c r="Q3360" s="382"/>
      <c r="R3360" s="382">
        <v>0</v>
      </c>
    </row>
    <row r="3361" spans="1:37" ht="15.6">
      <c r="A3361" s="382">
        <v>18</v>
      </c>
      <c r="B3361" s="382">
        <v>522</v>
      </c>
      <c r="C3361" s="382">
        <v>2023</v>
      </c>
      <c r="D3361" s="382"/>
      <c r="E3361" s="382">
        <v>99</v>
      </c>
      <c r="F3361" s="382"/>
      <c r="G3361" s="382">
        <v>99</v>
      </c>
      <c r="H3361" s="382">
        <v>1</v>
      </c>
      <c r="I3361" s="382">
        <v>99</v>
      </c>
      <c r="J3361" s="382">
        <v>262</v>
      </c>
      <c r="K3361" s="382">
        <v>99</v>
      </c>
      <c r="L3361" s="382">
        <v>7</v>
      </c>
      <c r="M3361" s="382">
        <v>99</v>
      </c>
      <c r="N3361" s="382">
        <v>99</v>
      </c>
      <c r="O3361" s="382">
        <v>99</v>
      </c>
      <c r="P3361" s="382">
        <v>99</v>
      </c>
      <c r="Q3361" s="382"/>
      <c r="R3361" s="382">
        <v>0</v>
      </c>
    </row>
    <row r="3362" spans="1:37" ht="15.6">
      <c r="A3362" s="382">
        <v>18</v>
      </c>
      <c r="B3362" s="382">
        <v>523</v>
      </c>
      <c r="C3362" s="382">
        <v>2023</v>
      </c>
      <c r="D3362" s="382"/>
      <c r="E3362" s="382">
        <v>99</v>
      </c>
      <c r="F3362" s="382"/>
      <c r="G3362" s="382">
        <v>99</v>
      </c>
      <c r="H3362" s="382">
        <v>1</v>
      </c>
      <c r="I3362" s="382">
        <v>99</v>
      </c>
      <c r="J3362" s="382">
        <v>309</v>
      </c>
      <c r="K3362" s="382">
        <v>99</v>
      </c>
      <c r="L3362" s="382">
        <v>7</v>
      </c>
      <c r="M3362" s="382">
        <v>99</v>
      </c>
      <c r="N3362" s="382">
        <v>99</v>
      </c>
      <c r="O3362" s="382">
        <v>99</v>
      </c>
      <c r="P3362" s="382">
        <v>99</v>
      </c>
      <c r="Q3362" s="382"/>
      <c r="R3362" s="382">
        <v>0</v>
      </c>
    </row>
    <row r="3363" spans="1:37" ht="15.6">
      <c r="A3363" s="382">
        <v>18</v>
      </c>
      <c r="B3363" s="382">
        <v>524</v>
      </c>
      <c r="C3363" s="382">
        <v>2023</v>
      </c>
      <c r="D3363" s="382"/>
      <c r="E3363" s="382">
        <v>99</v>
      </c>
      <c r="F3363" s="382"/>
      <c r="G3363" s="382">
        <v>99</v>
      </c>
      <c r="H3363" s="382">
        <v>2</v>
      </c>
      <c r="I3363" s="382">
        <v>99</v>
      </c>
      <c r="J3363" s="382">
        <v>470</v>
      </c>
      <c r="K3363" s="382">
        <v>99</v>
      </c>
      <c r="L3363" s="382">
        <v>7</v>
      </c>
      <c r="M3363" s="382">
        <v>99</v>
      </c>
      <c r="N3363" s="382">
        <v>99</v>
      </c>
      <c r="O3363" s="382">
        <v>99</v>
      </c>
      <c r="P3363" s="382">
        <v>99</v>
      </c>
      <c r="Q3363" s="382"/>
      <c r="R3363" s="382">
        <v>0</v>
      </c>
    </row>
    <row r="3364" spans="1:37" ht="15.6">
      <c r="A3364" s="382">
        <v>18</v>
      </c>
      <c r="B3364" s="382">
        <v>525</v>
      </c>
      <c r="C3364" s="382">
        <v>2023</v>
      </c>
      <c r="D3364" s="382"/>
      <c r="E3364" s="382">
        <v>99</v>
      </c>
      <c r="F3364" s="382"/>
      <c r="G3364" s="382">
        <v>99</v>
      </c>
      <c r="H3364" s="382">
        <v>2</v>
      </c>
      <c r="I3364" s="382">
        <v>99</v>
      </c>
      <c r="J3364" s="382">
        <v>629</v>
      </c>
      <c r="K3364" s="382">
        <v>99</v>
      </c>
      <c r="L3364" s="382">
        <v>7</v>
      </c>
      <c r="M3364" s="382">
        <v>99</v>
      </c>
      <c r="N3364" s="382">
        <v>99</v>
      </c>
      <c r="O3364" s="382">
        <v>99</v>
      </c>
      <c r="P3364" s="382">
        <v>99</v>
      </c>
      <c r="Q3364" s="382"/>
      <c r="R3364" s="382">
        <v>0</v>
      </c>
    </row>
    <row r="3365" spans="1:37" ht="15.6">
      <c r="A3365" s="382">
        <v>18</v>
      </c>
      <c r="B3365" s="382">
        <v>526</v>
      </c>
      <c r="C3365" s="382">
        <v>2023</v>
      </c>
      <c r="D3365" s="382"/>
      <c r="E3365" s="382">
        <v>99</v>
      </c>
      <c r="F3365" s="382"/>
      <c r="G3365" s="382">
        <v>99</v>
      </c>
      <c r="H3365" s="382">
        <v>1</v>
      </c>
      <c r="I3365" s="382">
        <v>99</v>
      </c>
      <c r="J3365" s="382">
        <v>643</v>
      </c>
      <c r="K3365" s="382">
        <v>99</v>
      </c>
      <c r="L3365" s="382">
        <v>7</v>
      </c>
      <c r="M3365" s="382">
        <v>99</v>
      </c>
      <c r="N3365" s="382">
        <v>99</v>
      </c>
      <c r="O3365" s="382">
        <v>99</v>
      </c>
      <c r="P3365" s="382">
        <v>99</v>
      </c>
      <c r="Q3365" s="382"/>
      <c r="R3365" s="382">
        <v>0</v>
      </c>
    </row>
    <row r="3366" spans="1:37" ht="15.6">
      <c r="A3366" s="382">
        <v>18</v>
      </c>
      <c r="B3366" s="382">
        <v>527</v>
      </c>
      <c r="C3366" s="382">
        <v>2023</v>
      </c>
      <c r="D3366" s="382"/>
      <c r="E3366" s="382">
        <v>99</v>
      </c>
      <c r="F3366" s="382"/>
      <c r="G3366" s="382">
        <v>99</v>
      </c>
      <c r="H3366" s="382">
        <v>2</v>
      </c>
      <c r="I3366" s="382">
        <v>99</v>
      </c>
      <c r="J3366" s="382">
        <v>704</v>
      </c>
      <c r="K3366" s="382">
        <v>99</v>
      </c>
      <c r="L3366" s="382">
        <v>7</v>
      </c>
      <c r="M3366" s="382">
        <v>99</v>
      </c>
      <c r="N3366" s="382">
        <v>99</v>
      </c>
      <c r="O3366" s="382">
        <v>99</v>
      </c>
      <c r="P3366" s="382">
        <v>99</v>
      </c>
      <c r="Q3366" s="382"/>
      <c r="R3366" s="382">
        <v>0</v>
      </c>
    </row>
    <row r="3367" spans="1:37" ht="15.6">
      <c r="A3367" s="382">
        <v>18</v>
      </c>
      <c r="B3367" s="382">
        <v>528</v>
      </c>
      <c r="C3367" s="382">
        <v>2023</v>
      </c>
      <c r="D3367" s="382"/>
      <c r="E3367" s="382">
        <v>99</v>
      </c>
      <c r="F3367" s="382"/>
      <c r="G3367" s="382">
        <v>99</v>
      </c>
      <c r="H3367" s="382">
        <v>1</v>
      </c>
      <c r="I3367" s="382">
        <v>99</v>
      </c>
      <c r="J3367" s="382">
        <v>802</v>
      </c>
      <c r="K3367" s="382">
        <v>99</v>
      </c>
      <c r="L3367" s="382">
        <v>7</v>
      </c>
      <c r="M3367" s="382">
        <v>99</v>
      </c>
      <c r="N3367" s="382">
        <v>99</v>
      </c>
      <c r="O3367" s="382">
        <v>99</v>
      </c>
      <c r="P3367" s="382">
        <v>99</v>
      </c>
      <c r="Q3367" s="382"/>
      <c r="R3367" s="382">
        <v>0</v>
      </c>
    </row>
    <row r="3368" spans="1:37" ht="15.6">
      <c r="A3368" s="382">
        <v>18</v>
      </c>
      <c r="B3368" s="382">
        <v>529</v>
      </c>
      <c r="C3368" s="382">
        <v>2023</v>
      </c>
      <c r="D3368" s="382"/>
      <c r="E3368" s="382">
        <v>99</v>
      </c>
      <c r="F3368" s="382"/>
      <c r="G3368" s="382">
        <v>99</v>
      </c>
      <c r="H3368" s="382">
        <v>1</v>
      </c>
      <c r="I3368" s="382">
        <v>99</v>
      </c>
      <c r="J3368" s="382">
        <v>103</v>
      </c>
      <c r="K3368" s="382">
        <v>99</v>
      </c>
      <c r="L3368" s="382">
        <v>8</v>
      </c>
      <c r="M3368" s="382">
        <v>99</v>
      </c>
      <c r="N3368" s="382">
        <v>99</v>
      </c>
      <c r="O3368" s="382">
        <v>99</v>
      </c>
      <c r="P3368" s="382">
        <v>99</v>
      </c>
      <c r="Q3368" s="382">
        <v>16</v>
      </c>
      <c r="R3368" s="382">
        <v>119</v>
      </c>
      <c r="S3368">
        <v>8</v>
      </c>
      <c r="T3368">
        <v>4.6974789915966397</v>
      </c>
      <c r="U3368">
        <v>12.668067226890757</v>
      </c>
      <c r="V3368">
        <v>0</v>
      </c>
      <c r="W3368">
        <v>0</v>
      </c>
      <c r="X3368">
        <v>13.445378151260501</v>
      </c>
      <c r="Y3368">
        <v>0</v>
      </c>
      <c r="Z3368">
        <v>3.0421391404901708</v>
      </c>
      <c r="AA3368">
        <v>0</v>
      </c>
      <c r="AB3368">
        <v>1.8405087981624175</v>
      </c>
      <c r="AD3368">
        <v>59.035831616382637</v>
      </c>
      <c r="AF3368">
        <v>64.324324324324337</v>
      </c>
      <c r="AG3368">
        <v>70.220793739519294</v>
      </c>
      <c r="AH3368">
        <v>0</v>
      </c>
      <c r="AI3368">
        <v>0</v>
      </c>
    </row>
    <row r="3369" spans="1:37" ht="15.6">
      <c r="A3369" s="382">
        <v>18</v>
      </c>
      <c r="B3369" s="382">
        <v>530</v>
      </c>
      <c r="C3369" s="382">
        <v>2023</v>
      </c>
      <c r="D3369" s="382"/>
      <c r="E3369" s="382">
        <v>99</v>
      </c>
      <c r="F3369" s="382"/>
      <c r="G3369" s="382">
        <v>99</v>
      </c>
      <c r="H3369" s="382">
        <v>2</v>
      </c>
      <c r="I3369" s="382">
        <v>99</v>
      </c>
      <c r="J3369" s="382">
        <v>106</v>
      </c>
      <c r="K3369" s="382">
        <v>99</v>
      </c>
      <c r="L3369" s="382">
        <v>8</v>
      </c>
      <c r="M3369" s="382">
        <v>99</v>
      </c>
      <c r="N3369" s="382">
        <v>99</v>
      </c>
      <c r="O3369" s="382">
        <v>99</v>
      </c>
      <c r="P3369" s="382">
        <v>99</v>
      </c>
      <c r="Q3369" s="382">
        <v>16</v>
      </c>
      <c r="R3369" s="382">
        <v>99</v>
      </c>
      <c r="S3369">
        <v>8</v>
      </c>
      <c r="T3369">
        <v>3.5151515151515147</v>
      </c>
      <c r="U3369">
        <v>9.221212121212119</v>
      </c>
      <c r="V3369">
        <v>0</v>
      </c>
      <c r="W3369">
        <v>0</v>
      </c>
      <c r="X3369">
        <v>0</v>
      </c>
      <c r="Y3369">
        <v>0</v>
      </c>
      <c r="Z3369">
        <v>1.8988179591191221</v>
      </c>
      <c r="AA3369">
        <v>0</v>
      </c>
      <c r="AB3369">
        <v>1.725411011574153</v>
      </c>
      <c r="AD3369">
        <v>6.3259795450513243</v>
      </c>
      <c r="AF3369">
        <v>38.521400778210115</v>
      </c>
      <c r="AG3369">
        <v>37.679544328875672</v>
      </c>
      <c r="AH3369">
        <v>0</v>
      </c>
      <c r="AI3369">
        <v>39</v>
      </c>
      <c r="AJ3369">
        <v>85.28461538461535</v>
      </c>
      <c r="AK3369">
        <v>14.482244904067921</v>
      </c>
    </row>
    <row r="3370" spans="1:37" ht="15.6">
      <c r="A3370" s="382">
        <v>18</v>
      </c>
      <c r="B3370" s="382">
        <v>531</v>
      </c>
      <c r="C3370" s="382">
        <v>2023</v>
      </c>
      <c r="D3370" s="382"/>
      <c r="E3370" s="382">
        <v>99</v>
      </c>
      <c r="F3370" s="382"/>
      <c r="G3370" s="382">
        <v>99</v>
      </c>
      <c r="H3370" s="382">
        <v>1</v>
      </c>
      <c r="I3370" s="382">
        <v>99</v>
      </c>
      <c r="J3370" s="382">
        <v>110</v>
      </c>
      <c r="K3370" s="382">
        <v>99</v>
      </c>
      <c r="L3370" s="382">
        <v>8</v>
      </c>
      <c r="M3370" s="382">
        <v>99</v>
      </c>
      <c r="N3370" s="382">
        <v>99</v>
      </c>
      <c r="O3370" s="382">
        <v>99</v>
      </c>
      <c r="P3370" s="382">
        <v>99</v>
      </c>
      <c r="Q3370" s="382">
        <v>53</v>
      </c>
      <c r="R3370" s="382">
        <v>266</v>
      </c>
      <c r="S3370">
        <v>8</v>
      </c>
      <c r="T3370">
        <v>6.1691729323308273</v>
      </c>
      <c r="U3370">
        <v>10.016165413533828</v>
      </c>
      <c r="V3370">
        <v>0</v>
      </c>
      <c r="W3370">
        <v>2.255639097744361</v>
      </c>
      <c r="X3370">
        <v>4.511278195488722</v>
      </c>
      <c r="Y3370">
        <v>0</v>
      </c>
      <c r="Z3370">
        <v>2.9502902168457901</v>
      </c>
      <c r="AA3370">
        <v>0</v>
      </c>
      <c r="AB3370">
        <v>1.4656303245668387</v>
      </c>
      <c r="AD3370">
        <v>12.291200221436281</v>
      </c>
      <c r="AF3370">
        <v>6.1023170451938515</v>
      </c>
      <c r="AG3370">
        <v>8.2179738683051387</v>
      </c>
      <c r="AH3370">
        <v>0.37593984962406007</v>
      </c>
      <c r="AI3370">
        <v>190</v>
      </c>
      <c r="AJ3370">
        <v>85.47789473684206</v>
      </c>
      <c r="AK3370">
        <v>17.30693350337538</v>
      </c>
    </row>
    <row r="3371" spans="1:37" ht="15.6">
      <c r="A3371" s="382">
        <v>18</v>
      </c>
      <c r="B3371" s="382">
        <v>532</v>
      </c>
      <c r="C3371" s="382">
        <v>2023</v>
      </c>
      <c r="D3371" s="382"/>
      <c r="E3371" s="382">
        <v>99</v>
      </c>
      <c r="F3371" s="382"/>
      <c r="G3371" s="382">
        <v>99</v>
      </c>
      <c r="H3371" s="382">
        <v>1</v>
      </c>
      <c r="I3371" s="382">
        <v>99</v>
      </c>
      <c r="J3371" s="382">
        <v>111</v>
      </c>
      <c r="K3371" s="382">
        <v>99</v>
      </c>
      <c r="L3371" s="382">
        <v>8</v>
      </c>
      <c r="M3371" s="382">
        <v>99</v>
      </c>
      <c r="N3371" s="382">
        <v>99</v>
      </c>
      <c r="O3371" s="382">
        <v>99</v>
      </c>
      <c r="P3371" s="382">
        <v>99</v>
      </c>
      <c r="Q3371" s="382">
        <v>1</v>
      </c>
      <c r="R3371" s="382">
        <v>11</v>
      </c>
      <c r="S3371">
        <v>8</v>
      </c>
      <c r="T3371">
        <v>4.7272727272727284</v>
      </c>
      <c r="U3371">
        <v>10.109090909090909</v>
      </c>
      <c r="V3371">
        <v>0</v>
      </c>
      <c r="W3371">
        <v>0</v>
      </c>
      <c r="X3371">
        <v>0</v>
      </c>
      <c r="Y3371">
        <v>0</v>
      </c>
      <c r="Z3371">
        <v>1.789593425362078</v>
      </c>
      <c r="AA3371">
        <v>0</v>
      </c>
      <c r="AB3371">
        <v>0.86243936186410064</v>
      </c>
      <c r="AD3371">
        <v>47.870636647259921</v>
      </c>
      <c r="AF3371">
        <v>17.460317460317459</v>
      </c>
      <c r="AG3371">
        <v>17.999352541275499</v>
      </c>
      <c r="AH3371">
        <v>0</v>
      </c>
      <c r="AI3371">
        <v>0</v>
      </c>
    </row>
    <row r="3372" spans="1:37" ht="15.6">
      <c r="A3372" s="382">
        <v>18</v>
      </c>
      <c r="B3372" s="382">
        <v>533</v>
      </c>
      <c r="C3372" s="382">
        <v>2023</v>
      </c>
      <c r="D3372" s="382"/>
      <c r="E3372" s="382">
        <v>99</v>
      </c>
      <c r="F3372" s="382"/>
      <c r="G3372" s="382">
        <v>99</v>
      </c>
      <c r="H3372" s="382">
        <v>1</v>
      </c>
      <c r="I3372" s="382">
        <v>99</v>
      </c>
      <c r="J3372" s="382">
        <v>116</v>
      </c>
      <c r="K3372" s="382">
        <v>99</v>
      </c>
      <c r="L3372" s="382">
        <v>8</v>
      </c>
      <c r="M3372" s="382">
        <v>99</v>
      </c>
      <c r="N3372" s="382">
        <v>99</v>
      </c>
      <c r="O3372" s="382">
        <v>99</v>
      </c>
      <c r="P3372" s="382">
        <v>99</v>
      </c>
      <c r="Q3372" s="382">
        <v>9</v>
      </c>
      <c r="R3372" s="382">
        <v>24</v>
      </c>
      <c r="S3372">
        <v>8</v>
      </c>
      <c r="T3372">
        <v>5.25</v>
      </c>
      <c r="U3372">
        <v>13.495833333333337</v>
      </c>
      <c r="V3372">
        <v>0</v>
      </c>
      <c r="W3372">
        <v>0</v>
      </c>
      <c r="X3372">
        <v>20.833333333333329</v>
      </c>
      <c r="Y3372">
        <v>4.1666666666666679</v>
      </c>
      <c r="Z3372">
        <v>3.9626883936988424</v>
      </c>
      <c r="AA3372">
        <v>0</v>
      </c>
      <c r="AB3372">
        <v>1.9202864369671515</v>
      </c>
      <c r="AD3372">
        <v>24.653951789533046</v>
      </c>
      <c r="AF3372">
        <v>2.5450689289501596</v>
      </c>
      <c r="AG3372">
        <v>4.184538266756241</v>
      </c>
      <c r="AH3372">
        <v>0</v>
      </c>
      <c r="AI3372">
        <v>0</v>
      </c>
    </row>
    <row r="3373" spans="1:37" ht="15.6">
      <c r="A3373" s="382">
        <v>18</v>
      </c>
      <c r="B3373" s="382">
        <v>534</v>
      </c>
      <c r="C3373" s="382">
        <v>2023</v>
      </c>
      <c r="D3373" s="382"/>
      <c r="E3373" s="382">
        <v>99</v>
      </c>
      <c r="F3373" s="382"/>
      <c r="G3373" s="382">
        <v>99</v>
      </c>
      <c r="H3373" s="382">
        <v>2</v>
      </c>
      <c r="I3373" s="382">
        <v>99</v>
      </c>
      <c r="J3373" s="382">
        <v>117</v>
      </c>
      <c r="K3373" s="382">
        <v>99</v>
      </c>
      <c r="L3373" s="382">
        <v>8</v>
      </c>
      <c r="M3373" s="382">
        <v>99</v>
      </c>
      <c r="N3373" s="382">
        <v>99</v>
      </c>
      <c r="O3373" s="382">
        <v>99</v>
      </c>
      <c r="P3373" s="382">
        <v>99</v>
      </c>
      <c r="Q3373" s="382">
        <v>4</v>
      </c>
      <c r="R3373" s="382">
        <v>11</v>
      </c>
      <c r="S3373">
        <v>8</v>
      </c>
      <c r="T3373">
        <v>4.8181818181818192</v>
      </c>
      <c r="U3373">
        <v>11.090909090909092</v>
      </c>
      <c r="V3373">
        <v>0</v>
      </c>
      <c r="W3373">
        <v>0</v>
      </c>
      <c r="X3373">
        <v>0</v>
      </c>
      <c r="Y3373">
        <v>0</v>
      </c>
      <c r="Z3373">
        <v>3.0734802735230824</v>
      </c>
      <c r="AA3373">
        <v>0</v>
      </c>
      <c r="AB3373">
        <v>1.46586504514519</v>
      </c>
      <c r="AD3373">
        <v>54.646293963757181</v>
      </c>
      <c r="AF3373">
        <v>5.3398058252427196</v>
      </c>
      <c r="AG3373">
        <v>6.1712782639486079</v>
      </c>
      <c r="AH3373">
        <v>0</v>
      </c>
      <c r="AI3373">
        <v>11</v>
      </c>
      <c r="AJ3373">
        <v>84.000000000000014</v>
      </c>
      <c r="AK3373">
        <v>18.134414859935806</v>
      </c>
    </row>
    <row r="3374" spans="1:37" ht="15.6">
      <c r="A3374" s="382">
        <v>18</v>
      </c>
      <c r="B3374" s="382">
        <v>535</v>
      </c>
      <c r="C3374" s="382">
        <v>2023</v>
      </c>
      <c r="D3374" s="382"/>
      <c r="E3374" s="382">
        <v>99</v>
      </c>
      <c r="F3374" s="382"/>
      <c r="G3374" s="382">
        <v>99</v>
      </c>
      <c r="H3374" s="382">
        <v>1</v>
      </c>
      <c r="I3374" s="382">
        <v>99</v>
      </c>
      <c r="J3374" s="382">
        <v>134</v>
      </c>
      <c r="K3374" s="382">
        <v>99</v>
      </c>
      <c r="L3374" s="382">
        <v>8</v>
      </c>
      <c r="M3374" s="382">
        <v>99</v>
      </c>
      <c r="N3374" s="382">
        <v>99</v>
      </c>
      <c r="O3374" s="382">
        <v>99</v>
      </c>
      <c r="P3374" s="382">
        <v>99</v>
      </c>
      <c r="Q3374" s="382">
        <v>52</v>
      </c>
      <c r="R3374" s="382">
        <v>456</v>
      </c>
      <c r="S3374">
        <v>8</v>
      </c>
      <c r="T3374">
        <v>5.7039473684210513</v>
      </c>
      <c r="U3374">
        <v>8.1835526315789497</v>
      </c>
      <c r="V3374">
        <v>0</v>
      </c>
      <c r="W3374">
        <v>0</v>
      </c>
      <c r="X3374">
        <v>1.5350877192982459</v>
      </c>
      <c r="Y3374">
        <v>0</v>
      </c>
      <c r="Z3374">
        <v>2.5757159815098638</v>
      </c>
      <c r="AA3374">
        <v>0</v>
      </c>
      <c r="AB3374">
        <v>1.5253938912771725</v>
      </c>
      <c r="AD3374">
        <v>-4.0254392506757748</v>
      </c>
      <c r="AF3374">
        <v>12.367778681855164</v>
      </c>
      <c r="AG3374">
        <v>13.67193510804335</v>
      </c>
      <c r="AH3374">
        <v>0</v>
      </c>
      <c r="AI3374">
        <v>0</v>
      </c>
    </row>
    <row r="3375" spans="1:37" ht="15.6">
      <c r="A3375" s="382">
        <v>18</v>
      </c>
      <c r="B3375" s="382">
        <v>536</v>
      </c>
      <c r="C3375" s="382">
        <v>2023</v>
      </c>
      <c r="D3375" s="382"/>
      <c r="E3375" s="382">
        <v>99</v>
      </c>
      <c r="F3375" s="382"/>
      <c r="G3375" s="382">
        <v>99</v>
      </c>
      <c r="H3375" s="382">
        <v>2</v>
      </c>
      <c r="I3375" s="382">
        <v>99</v>
      </c>
      <c r="J3375" s="382">
        <v>141</v>
      </c>
      <c r="K3375" s="382">
        <v>99</v>
      </c>
      <c r="L3375" s="382">
        <v>8</v>
      </c>
      <c r="M3375" s="382">
        <v>99</v>
      </c>
      <c r="N3375" s="382">
        <v>99</v>
      </c>
      <c r="O3375" s="382">
        <v>99</v>
      </c>
      <c r="P3375" s="382">
        <v>99</v>
      </c>
      <c r="Q3375" s="382">
        <v>25</v>
      </c>
      <c r="R3375" s="382">
        <v>102</v>
      </c>
      <c r="S3375">
        <v>8</v>
      </c>
      <c r="T3375">
        <v>5.6470588235294121</v>
      </c>
      <c r="U3375">
        <v>12.851960784313729</v>
      </c>
      <c r="V3375">
        <v>0</v>
      </c>
      <c r="W3375">
        <v>0</v>
      </c>
      <c r="X3375">
        <v>18.627450980392155</v>
      </c>
      <c r="Y3375">
        <v>0.98039215686274495</v>
      </c>
      <c r="Z3375">
        <v>3.8558773674705842</v>
      </c>
      <c r="AA3375">
        <v>0</v>
      </c>
      <c r="AB3375">
        <v>1.4324465484571645</v>
      </c>
      <c r="AD3375">
        <v>52.05550932495207</v>
      </c>
      <c r="AF3375">
        <v>9.9706744868035191</v>
      </c>
      <c r="AG3375">
        <v>15.40730815791639</v>
      </c>
      <c r="AH3375">
        <v>0</v>
      </c>
      <c r="AI3375">
        <v>0</v>
      </c>
    </row>
    <row r="3376" spans="1:37" ht="15.6">
      <c r="A3376" s="382">
        <v>18</v>
      </c>
      <c r="B3376" s="382">
        <v>537</v>
      </c>
      <c r="C3376" s="382">
        <v>2023</v>
      </c>
      <c r="D3376" s="382"/>
      <c r="E3376" s="382">
        <v>99</v>
      </c>
      <c r="F3376" s="382"/>
      <c r="G3376" s="382">
        <v>99</v>
      </c>
      <c r="H3376" s="382">
        <v>2</v>
      </c>
      <c r="I3376" s="382">
        <v>99</v>
      </c>
      <c r="J3376" s="382">
        <v>143</v>
      </c>
      <c r="K3376" s="382">
        <v>99</v>
      </c>
      <c r="L3376" s="382">
        <v>8</v>
      </c>
      <c r="M3376" s="382">
        <v>99</v>
      </c>
      <c r="N3376" s="382">
        <v>99</v>
      </c>
      <c r="O3376" s="382">
        <v>99</v>
      </c>
      <c r="P3376" s="382">
        <v>99</v>
      </c>
      <c r="Q3376" s="382">
        <v>12</v>
      </c>
      <c r="R3376" s="382">
        <v>39</v>
      </c>
      <c r="S3376">
        <v>8</v>
      </c>
      <c r="T3376">
        <v>5.0769230769230784</v>
      </c>
      <c r="U3376">
        <v>12.717948717948721</v>
      </c>
      <c r="V3376">
        <v>0</v>
      </c>
      <c r="W3376">
        <v>0</v>
      </c>
      <c r="X3376">
        <v>17.948717948717952</v>
      </c>
      <c r="Y3376">
        <v>2.5641025641025639</v>
      </c>
      <c r="Z3376">
        <v>3.667450158357541</v>
      </c>
      <c r="AA3376">
        <v>0</v>
      </c>
      <c r="AB3376">
        <v>1.591396989659785</v>
      </c>
      <c r="AD3376">
        <v>60.340533076992045</v>
      </c>
      <c r="AF3376">
        <v>21.195652173913043</v>
      </c>
      <c r="AG3376">
        <v>28.448523085747073</v>
      </c>
      <c r="AH3376">
        <v>0</v>
      </c>
      <c r="AI3376">
        <v>0</v>
      </c>
    </row>
    <row r="3377" spans="1:37" ht="15.6">
      <c r="A3377" s="382">
        <v>18</v>
      </c>
      <c r="B3377" s="382">
        <v>538</v>
      </c>
      <c r="C3377" s="382">
        <v>2023</v>
      </c>
      <c r="D3377" s="382"/>
      <c r="E3377" s="382">
        <v>99</v>
      </c>
      <c r="F3377" s="382"/>
      <c r="G3377" s="382">
        <v>99</v>
      </c>
      <c r="H3377" s="382">
        <v>2</v>
      </c>
      <c r="I3377" s="382">
        <v>99</v>
      </c>
      <c r="J3377" s="382">
        <v>147</v>
      </c>
      <c r="K3377" s="382">
        <v>99</v>
      </c>
      <c r="L3377" s="382">
        <v>8</v>
      </c>
      <c r="M3377" s="382">
        <v>99</v>
      </c>
      <c r="N3377" s="382">
        <v>99</v>
      </c>
      <c r="O3377" s="382">
        <v>99</v>
      </c>
      <c r="P3377" s="382">
        <v>99</v>
      </c>
      <c r="Q3377" s="382">
        <v>3</v>
      </c>
      <c r="R3377" s="382">
        <v>15</v>
      </c>
      <c r="S3377">
        <v>8</v>
      </c>
      <c r="T3377">
        <v>6.4666666666666668</v>
      </c>
      <c r="U3377">
        <v>11.64666666666667</v>
      </c>
      <c r="V3377">
        <v>0</v>
      </c>
      <c r="W3377">
        <v>0</v>
      </c>
      <c r="X3377">
        <v>0</v>
      </c>
      <c r="Y3377">
        <v>0</v>
      </c>
      <c r="Z3377">
        <v>1.9348959202557221</v>
      </c>
      <c r="AA3377">
        <v>0</v>
      </c>
      <c r="AB3377">
        <v>2.2171052197754526</v>
      </c>
      <c r="AD3377">
        <v>63.519180255610394</v>
      </c>
      <c r="AF3377">
        <v>11.90476190476191</v>
      </c>
      <c r="AG3377">
        <v>19.293208172280504</v>
      </c>
      <c r="AH3377">
        <v>6.6666666666666687</v>
      </c>
      <c r="AI3377">
        <v>0</v>
      </c>
    </row>
    <row r="3378" spans="1:37" ht="15.6">
      <c r="A3378" s="382">
        <v>18</v>
      </c>
      <c r="B3378" s="382">
        <v>539</v>
      </c>
      <c r="C3378" s="382">
        <v>2023</v>
      </c>
      <c r="D3378" s="382"/>
      <c r="E3378" s="382">
        <v>99</v>
      </c>
      <c r="F3378" s="382"/>
      <c r="G3378" s="382">
        <v>99</v>
      </c>
      <c r="H3378" s="382">
        <v>1</v>
      </c>
      <c r="I3378" s="382">
        <v>99</v>
      </c>
      <c r="J3378" s="382">
        <v>155</v>
      </c>
      <c r="K3378" s="382">
        <v>99</v>
      </c>
      <c r="L3378" s="382">
        <v>8</v>
      </c>
      <c r="M3378" s="382">
        <v>99</v>
      </c>
      <c r="N3378" s="382">
        <v>99</v>
      </c>
      <c r="O3378" s="382">
        <v>99</v>
      </c>
      <c r="P3378" s="382">
        <v>99</v>
      </c>
      <c r="Q3378" s="382">
        <v>9</v>
      </c>
      <c r="R3378" s="382">
        <v>79</v>
      </c>
      <c r="S3378">
        <v>8</v>
      </c>
      <c r="T3378">
        <v>5.0759493670886089</v>
      </c>
      <c r="U3378">
        <v>12.894936708860763</v>
      </c>
      <c r="V3378">
        <v>0</v>
      </c>
      <c r="W3378">
        <v>0</v>
      </c>
      <c r="X3378">
        <v>12.658227848101264</v>
      </c>
      <c r="Y3378">
        <v>0</v>
      </c>
      <c r="Z3378">
        <v>2.6128164509051857</v>
      </c>
      <c r="AA3378">
        <v>0</v>
      </c>
      <c r="AB3378">
        <v>1.5075518917427244</v>
      </c>
      <c r="AD3378">
        <v>27.293221692137426</v>
      </c>
      <c r="AF3378">
        <v>6.991150442477875</v>
      </c>
      <c r="AG3378">
        <v>9.1852559825437776</v>
      </c>
      <c r="AH3378">
        <v>0</v>
      </c>
      <c r="AI3378">
        <v>0</v>
      </c>
    </row>
    <row r="3379" spans="1:37" ht="15.6">
      <c r="A3379" s="382">
        <v>18</v>
      </c>
      <c r="B3379" s="382">
        <v>540</v>
      </c>
      <c r="C3379" s="382">
        <v>2023</v>
      </c>
      <c r="D3379" s="382"/>
      <c r="E3379" s="382">
        <v>99</v>
      </c>
      <c r="F3379" s="382"/>
      <c r="G3379" s="382">
        <v>99</v>
      </c>
      <c r="H3379" s="382">
        <v>2</v>
      </c>
      <c r="I3379" s="382">
        <v>99</v>
      </c>
      <c r="J3379" s="382">
        <v>160</v>
      </c>
      <c r="K3379" s="382">
        <v>99</v>
      </c>
      <c r="L3379" s="382">
        <v>8</v>
      </c>
      <c r="M3379" s="382">
        <v>99</v>
      </c>
      <c r="N3379" s="382">
        <v>99</v>
      </c>
      <c r="O3379" s="382">
        <v>99</v>
      </c>
      <c r="P3379" s="382">
        <v>99</v>
      </c>
      <c r="Q3379" s="382">
        <v>5</v>
      </c>
      <c r="R3379" s="382">
        <v>21</v>
      </c>
      <c r="S3379">
        <v>8</v>
      </c>
      <c r="T3379">
        <v>6.190476190476188</v>
      </c>
      <c r="U3379">
        <v>10.933333333333335</v>
      </c>
      <c r="V3379">
        <v>0</v>
      </c>
      <c r="W3379">
        <v>4.7619047619047636</v>
      </c>
      <c r="X3379">
        <v>0</v>
      </c>
      <c r="Y3379">
        <v>0</v>
      </c>
      <c r="Z3379">
        <v>2.2331556432510782</v>
      </c>
      <c r="AA3379">
        <v>0</v>
      </c>
      <c r="AB3379">
        <v>1.4677176197545172</v>
      </c>
      <c r="AD3379">
        <v>5.6176663153891191</v>
      </c>
      <c r="AF3379">
        <v>8.9743589743589762</v>
      </c>
      <c r="AG3379">
        <v>10.908399847966557</v>
      </c>
      <c r="AH3379">
        <v>23.809523809523821</v>
      </c>
      <c r="AI3379">
        <v>21</v>
      </c>
      <c r="AJ3379">
        <v>86.676190476190442</v>
      </c>
      <c r="AK3379">
        <v>16.655390852820801</v>
      </c>
    </row>
    <row r="3380" spans="1:37" ht="15.6">
      <c r="A3380" s="382">
        <v>18</v>
      </c>
      <c r="B3380" s="382">
        <v>541</v>
      </c>
      <c r="C3380" s="382">
        <v>2023</v>
      </c>
      <c r="D3380" s="382"/>
      <c r="E3380" s="382">
        <v>99</v>
      </c>
      <c r="F3380" s="382"/>
      <c r="G3380" s="382">
        <v>99</v>
      </c>
      <c r="H3380" s="382">
        <v>1</v>
      </c>
      <c r="I3380" s="382">
        <v>99</v>
      </c>
      <c r="J3380" s="382">
        <v>171</v>
      </c>
      <c r="K3380" s="382">
        <v>99</v>
      </c>
      <c r="L3380" s="382">
        <v>8</v>
      </c>
      <c r="M3380" s="382">
        <v>99</v>
      </c>
      <c r="N3380" s="382">
        <v>99</v>
      </c>
      <c r="O3380" s="382">
        <v>99</v>
      </c>
      <c r="P3380" s="382">
        <v>99</v>
      </c>
      <c r="Q3380" s="382"/>
      <c r="R3380" s="382">
        <v>0</v>
      </c>
    </row>
    <row r="3381" spans="1:37" ht="15.6">
      <c r="A3381" s="382">
        <v>18</v>
      </c>
      <c r="B3381" s="382">
        <v>542</v>
      </c>
      <c r="C3381" s="382">
        <v>2023</v>
      </c>
      <c r="D3381" s="382"/>
      <c r="E3381" s="382">
        <v>99</v>
      </c>
      <c r="F3381" s="382"/>
      <c r="G3381" s="382">
        <v>99</v>
      </c>
      <c r="H3381" s="382">
        <v>2</v>
      </c>
      <c r="I3381" s="382">
        <v>99</v>
      </c>
      <c r="J3381" s="382">
        <v>175</v>
      </c>
      <c r="K3381" s="382">
        <v>99</v>
      </c>
      <c r="L3381" s="382">
        <v>8</v>
      </c>
      <c r="M3381" s="382">
        <v>99</v>
      </c>
      <c r="N3381" s="382">
        <v>99</v>
      </c>
      <c r="O3381" s="382">
        <v>99</v>
      </c>
      <c r="P3381" s="382">
        <v>99</v>
      </c>
      <c r="Q3381" s="382">
        <v>4</v>
      </c>
      <c r="R3381" s="382">
        <v>5</v>
      </c>
      <c r="S3381">
        <v>8</v>
      </c>
      <c r="T3381">
        <v>6.2</v>
      </c>
      <c r="U3381">
        <v>9.58</v>
      </c>
      <c r="V3381">
        <v>0</v>
      </c>
      <c r="W3381">
        <v>0</v>
      </c>
      <c r="X3381">
        <v>0</v>
      </c>
      <c r="Y3381">
        <v>0</v>
      </c>
      <c r="Z3381">
        <v>2.5670216204777101</v>
      </c>
      <c r="AA3381">
        <v>0</v>
      </c>
      <c r="AB3381">
        <v>1.4696938456699062</v>
      </c>
      <c r="AD3381">
        <v>94.467254424762814</v>
      </c>
      <c r="AF3381">
        <v>0.37453183520599254</v>
      </c>
      <c r="AG3381">
        <v>0.49449755332108286</v>
      </c>
      <c r="AH3381">
        <v>0</v>
      </c>
      <c r="AI3381">
        <v>0</v>
      </c>
    </row>
    <row r="3382" spans="1:37" ht="15.6">
      <c r="A3382" s="382">
        <v>18</v>
      </c>
      <c r="B3382" s="382">
        <v>543</v>
      </c>
      <c r="C3382" s="382">
        <v>2023</v>
      </c>
      <c r="D3382" s="382"/>
      <c r="E3382" s="382">
        <v>99</v>
      </c>
      <c r="F3382" s="382"/>
      <c r="G3382" s="382">
        <v>99</v>
      </c>
      <c r="H3382" s="382">
        <v>2</v>
      </c>
      <c r="I3382" s="382">
        <v>99</v>
      </c>
      <c r="J3382" s="382">
        <v>177</v>
      </c>
      <c r="K3382" s="382">
        <v>99</v>
      </c>
      <c r="L3382" s="382">
        <v>8</v>
      </c>
      <c r="M3382" s="382">
        <v>99</v>
      </c>
      <c r="N3382" s="382">
        <v>99</v>
      </c>
      <c r="O3382" s="382">
        <v>99</v>
      </c>
      <c r="P3382" s="382">
        <v>99</v>
      </c>
      <c r="Q3382" s="382">
        <v>5</v>
      </c>
      <c r="R3382" s="382">
        <v>33</v>
      </c>
      <c r="S3382">
        <v>8</v>
      </c>
      <c r="T3382">
        <v>4.7272727272727284</v>
      </c>
      <c r="U3382">
        <v>13.83939393939394</v>
      </c>
      <c r="V3382">
        <v>0</v>
      </c>
      <c r="W3382">
        <v>0</v>
      </c>
      <c r="X3382">
        <v>18.181818181818183</v>
      </c>
      <c r="Y3382">
        <v>0</v>
      </c>
      <c r="Z3382">
        <v>2.4172284898380005</v>
      </c>
      <c r="AA3382">
        <v>0</v>
      </c>
      <c r="AB3382">
        <v>1.2856486930664481</v>
      </c>
      <c r="AD3382">
        <v>11.754303011161181</v>
      </c>
      <c r="AF3382">
        <v>4.4117647058823524</v>
      </c>
      <c r="AG3382">
        <v>5.5520435702302491</v>
      </c>
      <c r="AH3382">
        <v>0</v>
      </c>
    </row>
    <row r="3383" spans="1:37" ht="15.6">
      <c r="A3383" s="382">
        <v>18</v>
      </c>
      <c r="B3383" s="382">
        <v>544</v>
      </c>
      <c r="C3383" s="382">
        <v>2023</v>
      </c>
      <c r="D3383" s="382"/>
      <c r="E3383" s="382">
        <v>99</v>
      </c>
      <c r="F3383" s="382"/>
      <c r="G3383" s="382">
        <v>99</v>
      </c>
      <c r="H3383" s="382">
        <v>2</v>
      </c>
      <c r="I3383" s="382">
        <v>99</v>
      </c>
      <c r="J3383" s="382">
        <v>178</v>
      </c>
      <c r="K3383" s="382">
        <v>99</v>
      </c>
      <c r="L3383" s="382">
        <v>8</v>
      </c>
      <c r="M3383" s="382">
        <v>99</v>
      </c>
      <c r="N3383" s="382">
        <v>99</v>
      </c>
      <c r="O3383" s="382">
        <v>99</v>
      </c>
      <c r="P3383" s="382">
        <v>99</v>
      </c>
      <c r="Q3383" s="382">
        <v>5</v>
      </c>
      <c r="R3383" s="382">
        <v>35</v>
      </c>
      <c r="S3383">
        <v>8</v>
      </c>
      <c r="T3383">
        <v>4.7428571428571438</v>
      </c>
      <c r="U3383">
        <v>12.637142857142861</v>
      </c>
      <c r="V3383">
        <v>0</v>
      </c>
      <c r="W3383">
        <v>0</v>
      </c>
      <c r="X3383">
        <v>11.428571428571431</v>
      </c>
      <c r="Y3383">
        <v>0</v>
      </c>
      <c r="Z3383">
        <v>2.7091470153944095</v>
      </c>
      <c r="AA3383">
        <v>0</v>
      </c>
      <c r="AB3383">
        <v>1.4993876301030757</v>
      </c>
      <c r="AD3383">
        <v>15.63898780270666</v>
      </c>
      <c r="AF3383">
        <v>9.4339622641509404</v>
      </c>
      <c r="AG3383">
        <v>15.016126294347307</v>
      </c>
      <c r="AH3383">
        <v>34.285714285714278</v>
      </c>
      <c r="AI3383">
        <v>0</v>
      </c>
    </row>
    <row r="3384" spans="1:37" ht="15.6">
      <c r="A3384" s="382">
        <v>18</v>
      </c>
      <c r="B3384" s="382">
        <v>545</v>
      </c>
      <c r="C3384" s="382">
        <v>2023</v>
      </c>
      <c r="D3384" s="382"/>
      <c r="E3384" s="382">
        <v>99</v>
      </c>
      <c r="F3384" s="382"/>
      <c r="G3384" s="382">
        <v>99</v>
      </c>
      <c r="H3384" s="382">
        <v>2</v>
      </c>
      <c r="I3384" s="382">
        <v>99</v>
      </c>
      <c r="J3384" s="382">
        <v>181</v>
      </c>
      <c r="K3384" s="382">
        <v>99</v>
      </c>
      <c r="L3384" s="382">
        <v>8</v>
      </c>
      <c r="M3384" s="382">
        <v>99</v>
      </c>
      <c r="N3384" s="382">
        <v>99</v>
      </c>
      <c r="O3384" s="382">
        <v>99</v>
      </c>
      <c r="P3384" s="382">
        <v>99</v>
      </c>
      <c r="Q3384" s="382">
        <v>3</v>
      </c>
      <c r="R3384" s="382">
        <v>3</v>
      </c>
      <c r="S3384">
        <v>8</v>
      </c>
      <c r="T3384">
        <v>6</v>
      </c>
      <c r="U3384">
        <v>11.366666666666671</v>
      </c>
      <c r="V3384">
        <v>0</v>
      </c>
      <c r="W3384">
        <v>0</v>
      </c>
      <c r="X3384">
        <v>33.333333333333343</v>
      </c>
      <c r="Y3384">
        <v>0</v>
      </c>
      <c r="Z3384">
        <v>4.4093335349259135</v>
      </c>
      <c r="AA3384">
        <v>0</v>
      </c>
      <c r="AB3384">
        <v>1.4142135623730951</v>
      </c>
      <c r="AD3384">
        <v>99.961416719413677</v>
      </c>
      <c r="AF3384">
        <v>0.6960556844547563</v>
      </c>
      <c r="AG3384">
        <v>1.0030001764809695</v>
      </c>
      <c r="AH3384">
        <v>0</v>
      </c>
      <c r="AI3384">
        <v>0</v>
      </c>
    </row>
    <row r="3385" spans="1:37" ht="15.6">
      <c r="A3385" s="382">
        <v>18</v>
      </c>
      <c r="B3385" s="382">
        <v>546</v>
      </c>
      <c r="C3385" s="382">
        <v>2023</v>
      </c>
      <c r="D3385" s="382"/>
      <c r="E3385" s="382">
        <v>99</v>
      </c>
      <c r="F3385" s="382"/>
      <c r="G3385" s="382">
        <v>99</v>
      </c>
      <c r="H3385" s="382">
        <v>1</v>
      </c>
      <c r="I3385" s="382">
        <v>99</v>
      </c>
      <c r="J3385" s="382">
        <v>262</v>
      </c>
      <c r="K3385" s="382">
        <v>99</v>
      </c>
      <c r="L3385" s="382">
        <v>8</v>
      </c>
      <c r="M3385" s="382">
        <v>99</v>
      </c>
      <c r="N3385" s="382">
        <v>99</v>
      </c>
      <c r="O3385" s="382">
        <v>99</v>
      </c>
      <c r="P3385" s="382">
        <v>99</v>
      </c>
      <c r="Q3385" s="382"/>
      <c r="R3385" s="382">
        <v>0</v>
      </c>
    </row>
    <row r="3386" spans="1:37" ht="15.6">
      <c r="A3386" s="382">
        <v>18</v>
      </c>
      <c r="B3386" s="382">
        <v>547</v>
      </c>
      <c r="C3386" s="382">
        <v>2023</v>
      </c>
      <c r="D3386" s="382"/>
      <c r="E3386" s="382">
        <v>99</v>
      </c>
      <c r="F3386" s="382"/>
      <c r="G3386" s="382">
        <v>99</v>
      </c>
      <c r="H3386" s="382">
        <v>1</v>
      </c>
      <c r="I3386" s="382">
        <v>99</v>
      </c>
      <c r="J3386" s="382">
        <v>309</v>
      </c>
      <c r="K3386" s="382">
        <v>99</v>
      </c>
      <c r="L3386" s="382">
        <v>8</v>
      </c>
      <c r="M3386" s="382">
        <v>99</v>
      </c>
      <c r="N3386" s="382">
        <v>99</v>
      </c>
      <c r="O3386" s="382">
        <v>99</v>
      </c>
      <c r="P3386" s="382">
        <v>99</v>
      </c>
      <c r="Q3386" s="382">
        <v>32</v>
      </c>
      <c r="R3386" s="382">
        <v>242</v>
      </c>
      <c r="S3386">
        <v>8</v>
      </c>
      <c r="T3386">
        <v>5.2479338842975194</v>
      </c>
      <c r="U3386">
        <v>8.9020661157024819</v>
      </c>
      <c r="V3386">
        <v>0</v>
      </c>
      <c r="W3386">
        <v>0</v>
      </c>
      <c r="X3386">
        <v>1.2396694214876036</v>
      </c>
      <c r="Y3386">
        <v>0</v>
      </c>
      <c r="Z3386">
        <v>2.8682855239442944</v>
      </c>
      <c r="AA3386">
        <v>0</v>
      </c>
      <c r="AB3386">
        <v>1.2842400829556921</v>
      </c>
      <c r="AD3386">
        <v>44.84693698995369</v>
      </c>
      <c r="AF3386">
        <v>28.77526753864446</v>
      </c>
      <c r="AG3386">
        <v>32.85446310106601</v>
      </c>
      <c r="AH3386">
        <v>0</v>
      </c>
      <c r="AI3386">
        <v>0</v>
      </c>
    </row>
    <row r="3387" spans="1:37" ht="15.6">
      <c r="A3387" s="382">
        <v>18</v>
      </c>
      <c r="B3387" s="382">
        <v>548</v>
      </c>
      <c r="C3387" s="382">
        <v>2023</v>
      </c>
      <c r="D3387" s="382"/>
      <c r="E3387" s="382">
        <v>99</v>
      </c>
      <c r="F3387" s="382"/>
      <c r="G3387" s="382">
        <v>99</v>
      </c>
      <c r="H3387" s="382">
        <v>2</v>
      </c>
      <c r="I3387" s="382">
        <v>99</v>
      </c>
      <c r="J3387" s="382">
        <v>470</v>
      </c>
      <c r="K3387" s="382">
        <v>99</v>
      </c>
      <c r="L3387" s="382">
        <v>8</v>
      </c>
      <c r="M3387" s="382">
        <v>99</v>
      </c>
      <c r="N3387" s="382">
        <v>99</v>
      </c>
      <c r="O3387" s="382">
        <v>99</v>
      </c>
      <c r="P3387" s="382">
        <v>99</v>
      </c>
      <c r="Q3387" s="382">
        <v>23</v>
      </c>
      <c r="R3387" s="382">
        <v>384</v>
      </c>
      <c r="S3387">
        <v>8</v>
      </c>
      <c r="T3387">
        <v>4.9921875</v>
      </c>
      <c r="U3387">
        <v>7.2270833333333364</v>
      </c>
      <c r="V3387">
        <v>0</v>
      </c>
      <c r="W3387">
        <v>0.26041666666666674</v>
      </c>
      <c r="X3387">
        <v>0.26041666666666674</v>
      </c>
      <c r="Y3387">
        <v>0</v>
      </c>
      <c r="Z3387">
        <v>2.9157788827439477</v>
      </c>
      <c r="AA3387">
        <v>0</v>
      </c>
      <c r="AB3387">
        <v>0.95603423832190781</v>
      </c>
      <c r="AD3387">
        <v>5.0803066749454002</v>
      </c>
      <c r="AF3387">
        <v>48.546144121365359</v>
      </c>
      <c r="AG3387">
        <v>55.927933737732019</v>
      </c>
      <c r="AH3387">
        <v>3.6458333333333344</v>
      </c>
      <c r="AI3387">
        <v>0</v>
      </c>
    </row>
    <row r="3388" spans="1:37" ht="15.6">
      <c r="A3388" s="382">
        <v>18</v>
      </c>
      <c r="B3388" s="382">
        <v>549</v>
      </c>
      <c r="C3388" s="382">
        <v>2023</v>
      </c>
      <c r="D3388" s="382"/>
      <c r="E3388" s="382">
        <v>99</v>
      </c>
      <c r="F3388" s="382"/>
      <c r="G3388" s="382">
        <v>99</v>
      </c>
      <c r="H3388" s="382">
        <v>2</v>
      </c>
      <c r="I3388" s="382">
        <v>99</v>
      </c>
      <c r="J3388" s="382">
        <v>629</v>
      </c>
      <c r="K3388" s="382">
        <v>99</v>
      </c>
      <c r="L3388" s="382">
        <v>8</v>
      </c>
      <c r="M3388" s="382">
        <v>99</v>
      </c>
      <c r="N3388" s="382">
        <v>99</v>
      </c>
      <c r="O3388" s="382">
        <v>99</v>
      </c>
      <c r="P3388" s="382">
        <v>99</v>
      </c>
      <c r="Q3388" s="382">
        <v>2</v>
      </c>
      <c r="R3388" s="382">
        <v>4</v>
      </c>
      <c r="S3388">
        <v>8</v>
      </c>
      <c r="T3388">
        <v>5</v>
      </c>
      <c r="U3388">
        <v>20.175000000000001</v>
      </c>
      <c r="V3388">
        <v>0</v>
      </c>
      <c r="W3388">
        <v>0</v>
      </c>
      <c r="X3388">
        <v>75</v>
      </c>
      <c r="Y3388">
        <v>0</v>
      </c>
      <c r="Z3388">
        <v>2.9097895112877175</v>
      </c>
      <c r="AA3388">
        <v>0</v>
      </c>
      <c r="AB3388">
        <v>0</v>
      </c>
      <c r="AF3388">
        <v>9.7560975609756095</v>
      </c>
      <c r="AG3388">
        <v>16.28986677432378</v>
      </c>
      <c r="AH3388">
        <v>0</v>
      </c>
    </row>
    <row r="3389" spans="1:37" ht="15.6">
      <c r="A3389" s="382">
        <v>18</v>
      </c>
      <c r="B3389" s="382">
        <v>550</v>
      </c>
      <c r="C3389" s="382">
        <v>2023</v>
      </c>
      <c r="D3389" s="382"/>
      <c r="E3389" s="382">
        <v>99</v>
      </c>
      <c r="F3389" s="382"/>
      <c r="G3389" s="382">
        <v>99</v>
      </c>
      <c r="H3389" s="382">
        <v>1</v>
      </c>
      <c r="I3389" s="382">
        <v>99</v>
      </c>
      <c r="J3389" s="382">
        <v>643</v>
      </c>
      <c r="K3389" s="382">
        <v>99</v>
      </c>
      <c r="L3389" s="382">
        <v>8</v>
      </c>
      <c r="M3389" s="382">
        <v>99</v>
      </c>
      <c r="N3389" s="382">
        <v>99</v>
      </c>
      <c r="O3389" s="382">
        <v>99</v>
      </c>
      <c r="P3389" s="382">
        <v>99</v>
      </c>
      <c r="Q3389" s="382">
        <v>2</v>
      </c>
      <c r="R3389" s="382">
        <v>3</v>
      </c>
      <c r="S3389">
        <v>8</v>
      </c>
      <c r="T3389">
        <v>6</v>
      </c>
      <c r="U3389">
        <v>10.799999999999997</v>
      </c>
      <c r="V3389">
        <v>0</v>
      </c>
      <c r="W3389">
        <v>0</v>
      </c>
      <c r="X3389">
        <v>33.333333333333343</v>
      </c>
      <c r="Y3389">
        <v>0</v>
      </c>
      <c r="Z3389">
        <v>4.1769207158703292</v>
      </c>
      <c r="AA3389">
        <v>0</v>
      </c>
      <c r="AB3389">
        <v>1.4142135623730951</v>
      </c>
      <c r="AD3389">
        <v>-54.172483839580494</v>
      </c>
      <c r="AF3389">
        <v>0.68649885583524017</v>
      </c>
      <c r="AG3389">
        <v>0.85041602141788475</v>
      </c>
      <c r="AH3389">
        <v>0</v>
      </c>
      <c r="AI3389">
        <v>0</v>
      </c>
    </row>
    <row r="3390" spans="1:37" ht="15.6">
      <c r="A3390" s="382">
        <v>18</v>
      </c>
      <c r="B3390" s="382">
        <v>551</v>
      </c>
      <c r="C3390" s="382">
        <v>2023</v>
      </c>
      <c r="D3390" s="382"/>
      <c r="E3390" s="382">
        <v>99</v>
      </c>
      <c r="F3390" s="382"/>
      <c r="G3390" s="382">
        <v>99</v>
      </c>
      <c r="H3390" s="382">
        <v>2</v>
      </c>
      <c r="I3390" s="382">
        <v>99</v>
      </c>
      <c r="J3390" s="382">
        <v>704</v>
      </c>
      <c r="K3390" s="382">
        <v>99</v>
      </c>
      <c r="L3390" s="382">
        <v>8</v>
      </c>
      <c r="M3390" s="382">
        <v>99</v>
      </c>
      <c r="N3390" s="382">
        <v>99</v>
      </c>
      <c r="O3390" s="382">
        <v>99</v>
      </c>
      <c r="P3390" s="382">
        <v>99</v>
      </c>
      <c r="Q3390" s="382"/>
      <c r="R3390" s="382">
        <v>0</v>
      </c>
    </row>
    <row r="3391" spans="1:37" ht="15.6">
      <c r="A3391" s="382">
        <v>18</v>
      </c>
      <c r="B3391" s="382">
        <v>552</v>
      </c>
      <c r="C3391" s="382">
        <v>2023</v>
      </c>
      <c r="D3391" s="382"/>
      <c r="E3391" s="382">
        <v>99</v>
      </c>
      <c r="F3391" s="382"/>
      <c r="G3391" s="382">
        <v>99</v>
      </c>
      <c r="H3391" s="382">
        <v>1</v>
      </c>
      <c r="I3391" s="382">
        <v>99</v>
      </c>
      <c r="J3391" s="382">
        <v>802</v>
      </c>
      <c r="K3391" s="382">
        <v>99</v>
      </c>
      <c r="L3391" s="382">
        <v>8</v>
      </c>
      <c r="M3391" s="382">
        <v>99</v>
      </c>
      <c r="N3391" s="382">
        <v>99</v>
      </c>
      <c r="O3391" s="382">
        <v>99</v>
      </c>
      <c r="P3391" s="382">
        <v>99</v>
      </c>
      <c r="Q3391" s="382"/>
      <c r="R3391" s="382">
        <v>0</v>
      </c>
    </row>
    <row r="3392" spans="1:37" ht="15.6">
      <c r="A3392" s="382">
        <v>18</v>
      </c>
      <c r="B3392" s="382">
        <v>553</v>
      </c>
      <c r="C3392" s="382">
        <v>2023</v>
      </c>
      <c r="D3392" s="382"/>
      <c r="E3392" s="382">
        <v>99</v>
      </c>
      <c r="F3392" s="382"/>
      <c r="G3392" s="382">
        <v>99</v>
      </c>
      <c r="H3392" s="382">
        <v>1</v>
      </c>
      <c r="I3392" s="382">
        <v>99</v>
      </c>
      <c r="J3392" s="382">
        <v>103</v>
      </c>
      <c r="K3392" s="382">
        <v>99</v>
      </c>
      <c r="L3392" s="382">
        <v>9</v>
      </c>
      <c r="M3392" s="382">
        <v>99</v>
      </c>
      <c r="N3392" s="382">
        <v>99</v>
      </c>
      <c r="O3392" s="382">
        <v>99</v>
      </c>
      <c r="P3392" s="382">
        <v>99</v>
      </c>
      <c r="Q3392" s="382"/>
      <c r="R3392" s="382">
        <v>0</v>
      </c>
    </row>
    <row r="3393" spans="1:18" ht="15.6">
      <c r="A3393" s="382">
        <v>18</v>
      </c>
      <c r="B3393" s="382">
        <v>554</v>
      </c>
      <c r="C3393" s="382">
        <v>2023</v>
      </c>
      <c r="D3393" s="382"/>
      <c r="E3393" s="382">
        <v>99</v>
      </c>
      <c r="F3393" s="382"/>
      <c r="G3393" s="382">
        <v>99</v>
      </c>
      <c r="H3393" s="382">
        <v>2</v>
      </c>
      <c r="I3393" s="382">
        <v>99</v>
      </c>
      <c r="J3393" s="382">
        <v>106</v>
      </c>
      <c r="K3393" s="382">
        <v>99</v>
      </c>
      <c r="L3393" s="382">
        <v>9</v>
      </c>
      <c r="M3393" s="382">
        <v>99</v>
      </c>
      <c r="N3393" s="382">
        <v>99</v>
      </c>
      <c r="O3393" s="382">
        <v>99</v>
      </c>
      <c r="P3393" s="382">
        <v>99</v>
      </c>
      <c r="Q3393" s="382"/>
      <c r="R3393" s="382">
        <v>0</v>
      </c>
    </row>
    <row r="3394" spans="1:18" ht="15.6">
      <c r="A3394" s="382">
        <v>18</v>
      </c>
      <c r="B3394" s="382">
        <v>555</v>
      </c>
      <c r="C3394" s="382">
        <v>2023</v>
      </c>
      <c r="D3394" s="382"/>
      <c r="E3394" s="382">
        <v>99</v>
      </c>
      <c r="F3394" s="382"/>
      <c r="G3394" s="382">
        <v>99</v>
      </c>
      <c r="H3394" s="382">
        <v>1</v>
      </c>
      <c r="I3394" s="382">
        <v>99</v>
      </c>
      <c r="J3394" s="382">
        <v>110</v>
      </c>
      <c r="K3394" s="382">
        <v>99</v>
      </c>
      <c r="L3394" s="382">
        <v>9</v>
      </c>
      <c r="M3394" s="382">
        <v>99</v>
      </c>
      <c r="N3394" s="382">
        <v>99</v>
      </c>
      <c r="O3394" s="382">
        <v>99</v>
      </c>
      <c r="P3394" s="382">
        <v>99</v>
      </c>
      <c r="Q3394" s="382"/>
      <c r="R3394" s="382">
        <v>0</v>
      </c>
    </row>
    <row r="3395" spans="1:18" ht="15.6">
      <c r="A3395" s="382">
        <v>18</v>
      </c>
      <c r="B3395" s="382">
        <v>556</v>
      </c>
      <c r="C3395" s="382">
        <v>2023</v>
      </c>
      <c r="D3395" s="382"/>
      <c r="E3395" s="382">
        <v>99</v>
      </c>
      <c r="F3395" s="382"/>
      <c r="G3395" s="382">
        <v>99</v>
      </c>
      <c r="H3395" s="382">
        <v>1</v>
      </c>
      <c r="I3395" s="382">
        <v>99</v>
      </c>
      <c r="J3395" s="382">
        <v>111</v>
      </c>
      <c r="K3395" s="382">
        <v>99</v>
      </c>
      <c r="L3395" s="382">
        <v>9</v>
      </c>
      <c r="M3395" s="382">
        <v>99</v>
      </c>
      <c r="N3395" s="382">
        <v>99</v>
      </c>
      <c r="O3395" s="382">
        <v>99</v>
      </c>
      <c r="P3395" s="382">
        <v>99</v>
      </c>
      <c r="Q3395" s="382"/>
      <c r="R3395" s="382">
        <v>0</v>
      </c>
    </row>
    <row r="3396" spans="1:18" ht="15.6">
      <c r="A3396" s="382">
        <v>18</v>
      </c>
      <c r="B3396" s="382">
        <v>557</v>
      </c>
      <c r="C3396" s="382">
        <v>2023</v>
      </c>
      <c r="D3396" s="382"/>
      <c r="E3396" s="382">
        <v>99</v>
      </c>
      <c r="F3396" s="382"/>
      <c r="G3396" s="382">
        <v>99</v>
      </c>
      <c r="H3396" s="382">
        <v>1</v>
      </c>
      <c r="I3396" s="382">
        <v>99</v>
      </c>
      <c r="J3396" s="382">
        <v>116</v>
      </c>
      <c r="K3396" s="382">
        <v>99</v>
      </c>
      <c r="L3396" s="382">
        <v>9</v>
      </c>
      <c r="M3396" s="382">
        <v>99</v>
      </c>
      <c r="N3396" s="382">
        <v>99</v>
      </c>
      <c r="O3396" s="382">
        <v>99</v>
      </c>
      <c r="P3396" s="382">
        <v>99</v>
      </c>
      <c r="Q3396" s="382"/>
      <c r="R3396" s="382">
        <v>0</v>
      </c>
    </row>
    <row r="3397" spans="1:18" ht="15.6">
      <c r="A3397" s="382">
        <v>18</v>
      </c>
      <c r="B3397" s="382">
        <v>558</v>
      </c>
      <c r="C3397" s="382">
        <v>2023</v>
      </c>
      <c r="D3397" s="382"/>
      <c r="E3397" s="382">
        <v>99</v>
      </c>
      <c r="F3397" s="382"/>
      <c r="G3397" s="382">
        <v>99</v>
      </c>
      <c r="H3397" s="382">
        <v>2</v>
      </c>
      <c r="I3397" s="382">
        <v>99</v>
      </c>
      <c r="J3397" s="382">
        <v>117</v>
      </c>
      <c r="K3397" s="382">
        <v>99</v>
      </c>
      <c r="L3397" s="382">
        <v>9</v>
      </c>
      <c r="M3397" s="382">
        <v>99</v>
      </c>
      <c r="N3397" s="382">
        <v>99</v>
      </c>
      <c r="O3397" s="382">
        <v>99</v>
      </c>
      <c r="P3397" s="382">
        <v>99</v>
      </c>
      <c r="Q3397" s="382"/>
      <c r="R3397" s="382">
        <v>0</v>
      </c>
    </row>
    <row r="3398" spans="1:18" ht="15.6">
      <c r="A3398" s="382">
        <v>18</v>
      </c>
      <c r="B3398" s="382">
        <v>559</v>
      </c>
      <c r="C3398" s="382">
        <v>2023</v>
      </c>
      <c r="D3398" s="382"/>
      <c r="E3398" s="382">
        <v>99</v>
      </c>
      <c r="F3398" s="382"/>
      <c r="G3398" s="382">
        <v>99</v>
      </c>
      <c r="H3398" s="382">
        <v>1</v>
      </c>
      <c r="I3398" s="382">
        <v>99</v>
      </c>
      <c r="J3398" s="382">
        <v>134</v>
      </c>
      <c r="K3398" s="382">
        <v>99</v>
      </c>
      <c r="L3398" s="382">
        <v>9</v>
      </c>
      <c r="M3398" s="382">
        <v>99</v>
      </c>
      <c r="N3398" s="382">
        <v>99</v>
      </c>
      <c r="O3398" s="382">
        <v>99</v>
      </c>
      <c r="P3398" s="382">
        <v>99</v>
      </c>
      <c r="Q3398" s="382"/>
      <c r="R3398" s="382">
        <v>0</v>
      </c>
    </row>
    <row r="3399" spans="1:18" ht="15.6">
      <c r="A3399" s="382">
        <v>18</v>
      </c>
      <c r="B3399" s="382">
        <v>560</v>
      </c>
      <c r="C3399" s="382">
        <v>2023</v>
      </c>
      <c r="D3399" s="382"/>
      <c r="E3399" s="382">
        <v>99</v>
      </c>
      <c r="F3399" s="382"/>
      <c r="G3399" s="382">
        <v>99</v>
      </c>
      <c r="H3399" s="382">
        <v>2</v>
      </c>
      <c r="I3399" s="382">
        <v>99</v>
      </c>
      <c r="J3399" s="382">
        <v>141</v>
      </c>
      <c r="K3399" s="382">
        <v>99</v>
      </c>
      <c r="L3399" s="382">
        <v>9</v>
      </c>
      <c r="M3399" s="382">
        <v>99</v>
      </c>
      <c r="N3399" s="382">
        <v>99</v>
      </c>
      <c r="O3399" s="382">
        <v>99</v>
      </c>
      <c r="P3399" s="382">
        <v>99</v>
      </c>
      <c r="Q3399" s="382"/>
      <c r="R3399" s="382">
        <v>0</v>
      </c>
    </row>
    <row r="3400" spans="1:18" ht="15.6">
      <c r="A3400" s="382">
        <v>18</v>
      </c>
      <c r="B3400" s="382">
        <v>561</v>
      </c>
      <c r="C3400" s="382">
        <v>2023</v>
      </c>
      <c r="D3400" s="382"/>
      <c r="E3400" s="382">
        <v>99</v>
      </c>
      <c r="F3400" s="382"/>
      <c r="G3400" s="382">
        <v>99</v>
      </c>
      <c r="H3400" s="382">
        <v>2</v>
      </c>
      <c r="I3400" s="382">
        <v>99</v>
      </c>
      <c r="J3400" s="382">
        <v>143</v>
      </c>
      <c r="K3400" s="382">
        <v>99</v>
      </c>
      <c r="L3400" s="382">
        <v>9</v>
      </c>
      <c r="M3400" s="382">
        <v>99</v>
      </c>
      <c r="N3400" s="382">
        <v>99</v>
      </c>
      <c r="O3400" s="382">
        <v>99</v>
      </c>
      <c r="P3400" s="382">
        <v>99</v>
      </c>
      <c r="Q3400" s="382"/>
      <c r="R3400" s="382">
        <v>0</v>
      </c>
    </row>
    <row r="3401" spans="1:18" ht="15.6">
      <c r="A3401" s="382">
        <v>18</v>
      </c>
      <c r="B3401" s="382">
        <v>562</v>
      </c>
      <c r="C3401" s="382">
        <v>2023</v>
      </c>
      <c r="D3401" s="382"/>
      <c r="E3401" s="382">
        <v>99</v>
      </c>
      <c r="F3401" s="382"/>
      <c r="G3401" s="382">
        <v>99</v>
      </c>
      <c r="H3401" s="382">
        <v>2</v>
      </c>
      <c r="I3401" s="382">
        <v>99</v>
      </c>
      <c r="J3401" s="382">
        <v>147</v>
      </c>
      <c r="K3401" s="382">
        <v>99</v>
      </c>
      <c r="L3401" s="382">
        <v>9</v>
      </c>
      <c r="M3401" s="382">
        <v>99</v>
      </c>
      <c r="N3401" s="382">
        <v>99</v>
      </c>
      <c r="O3401" s="382">
        <v>99</v>
      </c>
      <c r="P3401" s="382">
        <v>99</v>
      </c>
      <c r="Q3401" s="382"/>
      <c r="R3401" s="382">
        <v>0</v>
      </c>
    </row>
    <row r="3402" spans="1:18" ht="15.6">
      <c r="A3402" s="382">
        <v>18</v>
      </c>
      <c r="B3402" s="382">
        <v>563</v>
      </c>
      <c r="C3402" s="382">
        <v>2023</v>
      </c>
      <c r="D3402" s="382"/>
      <c r="E3402" s="382">
        <v>99</v>
      </c>
      <c r="F3402" s="382"/>
      <c r="G3402" s="382">
        <v>99</v>
      </c>
      <c r="H3402" s="382">
        <v>1</v>
      </c>
      <c r="I3402" s="382">
        <v>99</v>
      </c>
      <c r="J3402" s="382">
        <v>155</v>
      </c>
      <c r="K3402" s="382">
        <v>99</v>
      </c>
      <c r="L3402" s="382">
        <v>9</v>
      </c>
      <c r="M3402" s="382">
        <v>99</v>
      </c>
      <c r="N3402" s="382">
        <v>99</v>
      </c>
      <c r="O3402" s="382">
        <v>99</v>
      </c>
      <c r="P3402" s="382">
        <v>99</v>
      </c>
      <c r="Q3402" s="382"/>
      <c r="R3402" s="382">
        <v>0</v>
      </c>
    </row>
    <row r="3403" spans="1:18" ht="15.6">
      <c r="A3403" s="382">
        <v>18</v>
      </c>
      <c r="B3403" s="382">
        <v>564</v>
      </c>
      <c r="C3403" s="382">
        <v>2023</v>
      </c>
      <c r="D3403" s="382"/>
      <c r="E3403" s="382">
        <v>99</v>
      </c>
      <c r="F3403" s="382"/>
      <c r="G3403" s="382">
        <v>99</v>
      </c>
      <c r="H3403" s="382">
        <v>2</v>
      </c>
      <c r="I3403" s="382">
        <v>99</v>
      </c>
      <c r="J3403" s="382">
        <v>160</v>
      </c>
      <c r="K3403" s="382">
        <v>99</v>
      </c>
      <c r="L3403" s="382">
        <v>9</v>
      </c>
      <c r="M3403" s="382">
        <v>99</v>
      </c>
      <c r="N3403" s="382">
        <v>99</v>
      </c>
      <c r="O3403" s="382">
        <v>99</v>
      </c>
      <c r="P3403" s="382">
        <v>99</v>
      </c>
      <c r="Q3403" s="382"/>
      <c r="R3403" s="382">
        <v>0</v>
      </c>
    </row>
    <row r="3404" spans="1:18" ht="15.6">
      <c r="A3404" s="382">
        <v>18</v>
      </c>
      <c r="B3404" s="382">
        <v>565</v>
      </c>
      <c r="C3404" s="382">
        <v>2023</v>
      </c>
      <c r="D3404" s="382"/>
      <c r="E3404" s="382">
        <v>99</v>
      </c>
      <c r="F3404" s="382"/>
      <c r="G3404" s="382">
        <v>99</v>
      </c>
      <c r="H3404" s="382">
        <v>1</v>
      </c>
      <c r="I3404" s="382">
        <v>99</v>
      </c>
      <c r="J3404" s="382">
        <v>171</v>
      </c>
      <c r="K3404" s="382">
        <v>99</v>
      </c>
      <c r="L3404" s="382">
        <v>9</v>
      </c>
      <c r="M3404" s="382">
        <v>99</v>
      </c>
      <c r="N3404" s="382">
        <v>99</v>
      </c>
      <c r="O3404" s="382">
        <v>99</v>
      </c>
      <c r="P3404" s="382">
        <v>99</v>
      </c>
      <c r="Q3404" s="382"/>
      <c r="R3404" s="382">
        <v>0</v>
      </c>
    </row>
    <row r="3405" spans="1:18" ht="15.6">
      <c r="A3405" s="382">
        <v>18</v>
      </c>
      <c r="B3405" s="382">
        <v>566</v>
      </c>
      <c r="C3405" s="382">
        <v>2023</v>
      </c>
      <c r="D3405" s="382"/>
      <c r="E3405" s="382">
        <v>99</v>
      </c>
      <c r="F3405" s="382"/>
      <c r="G3405" s="382">
        <v>99</v>
      </c>
      <c r="H3405" s="382">
        <v>2</v>
      </c>
      <c r="I3405" s="382">
        <v>99</v>
      </c>
      <c r="J3405" s="382">
        <v>175</v>
      </c>
      <c r="K3405" s="382">
        <v>99</v>
      </c>
      <c r="L3405" s="382">
        <v>9</v>
      </c>
      <c r="M3405" s="382">
        <v>99</v>
      </c>
      <c r="N3405" s="382">
        <v>99</v>
      </c>
      <c r="O3405" s="382">
        <v>99</v>
      </c>
      <c r="P3405" s="382">
        <v>99</v>
      </c>
      <c r="Q3405" s="382"/>
      <c r="R3405" s="382">
        <v>0</v>
      </c>
    </row>
    <row r="3406" spans="1:18" ht="15.6">
      <c r="A3406" s="382">
        <v>18</v>
      </c>
      <c r="B3406" s="382">
        <v>567</v>
      </c>
      <c r="C3406" s="382">
        <v>2023</v>
      </c>
      <c r="D3406" s="382"/>
      <c r="E3406" s="382">
        <v>99</v>
      </c>
      <c r="F3406" s="382"/>
      <c r="G3406" s="382">
        <v>99</v>
      </c>
      <c r="H3406" s="382">
        <v>2</v>
      </c>
      <c r="I3406" s="382">
        <v>99</v>
      </c>
      <c r="J3406" s="382">
        <v>177</v>
      </c>
      <c r="K3406" s="382">
        <v>99</v>
      </c>
      <c r="L3406" s="382">
        <v>9</v>
      </c>
      <c r="M3406" s="382">
        <v>99</v>
      </c>
      <c r="N3406" s="382">
        <v>99</v>
      </c>
      <c r="O3406" s="382">
        <v>99</v>
      </c>
      <c r="P3406" s="382">
        <v>99</v>
      </c>
      <c r="Q3406" s="382"/>
      <c r="R3406" s="382">
        <v>0</v>
      </c>
    </row>
    <row r="3407" spans="1:18" ht="15.6">
      <c r="A3407" s="382">
        <v>18</v>
      </c>
      <c r="B3407" s="382">
        <v>568</v>
      </c>
      <c r="C3407" s="382">
        <v>2023</v>
      </c>
      <c r="D3407" s="382"/>
      <c r="E3407" s="382">
        <v>99</v>
      </c>
      <c r="F3407" s="382"/>
      <c r="G3407" s="382">
        <v>99</v>
      </c>
      <c r="H3407" s="382">
        <v>2</v>
      </c>
      <c r="I3407" s="382">
        <v>99</v>
      </c>
      <c r="J3407" s="382">
        <v>178</v>
      </c>
      <c r="K3407" s="382">
        <v>99</v>
      </c>
      <c r="L3407" s="382">
        <v>9</v>
      </c>
      <c r="M3407" s="382">
        <v>99</v>
      </c>
      <c r="N3407" s="382">
        <v>99</v>
      </c>
      <c r="O3407" s="382">
        <v>99</v>
      </c>
      <c r="P3407" s="382">
        <v>99</v>
      </c>
      <c r="Q3407" s="382"/>
      <c r="R3407" s="382">
        <v>0</v>
      </c>
    </row>
    <row r="3408" spans="1:18" ht="15.6">
      <c r="A3408" s="382">
        <v>18</v>
      </c>
      <c r="B3408" s="382">
        <v>569</v>
      </c>
      <c r="C3408" s="382">
        <v>2023</v>
      </c>
      <c r="D3408" s="382"/>
      <c r="E3408" s="382">
        <v>99</v>
      </c>
      <c r="F3408" s="382"/>
      <c r="G3408" s="382">
        <v>99</v>
      </c>
      <c r="H3408" s="382">
        <v>2</v>
      </c>
      <c r="I3408" s="382">
        <v>99</v>
      </c>
      <c r="J3408" s="382">
        <v>181</v>
      </c>
      <c r="K3408" s="382">
        <v>99</v>
      </c>
      <c r="L3408" s="382">
        <v>9</v>
      </c>
      <c r="M3408" s="382">
        <v>99</v>
      </c>
      <c r="N3408" s="382">
        <v>99</v>
      </c>
      <c r="O3408" s="382">
        <v>99</v>
      </c>
      <c r="P3408" s="382">
        <v>99</v>
      </c>
      <c r="Q3408" s="382"/>
      <c r="R3408" s="382">
        <v>0</v>
      </c>
    </row>
    <row r="3409" spans="1:18" ht="15.6">
      <c r="A3409" s="382">
        <v>18</v>
      </c>
      <c r="B3409" s="382">
        <v>570</v>
      </c>
      <c r="C3409" s="382">
        <v>2023</v>
      </c>
      <c r="D3409" s="382"/>
      <c r="E3409" s="382">
        <v>99</v>
      </c>
      <c r="F3409" s="382"/>
      <c r="G3409" s="382">
        <v>99</v>
      </c>
      <c r="H3409" s="382">
        <v>1</v>
      </c>
      <c r="I3409" s="382">
        <v>99</v>
      </c>
      <c r="J3409" s="382">
        <v>262</v>
      </c>
      <c r="K3409" s="382">
        <v>99</v>
      </c>
      <c r="L3409" s="382">
        <v>9</v>
      </c>
      <c r="M3409" s="382">
        <v>99</v>
      </c>
      <c r="N3409" s="382">
        <v>99</v>
      </c>
      <c r="O3409" s="382">
        <v>99</v>
      </c>
      <c r="P3409" s="382">
        <v>99</v>
      </c>
      <c r="Q3409" s="382"/>
      <c r="R3409" s="382">
        <v>0</v>
      </c>
    </row>
    <row r="3410" spans="1:18" ht="15.6">
      <c r="A3410" s="382">
        <v>18</v>
      </c>
      <c r="B3410" s="382">
        <v>571</v>
      </c>
      <c r="C3410" s="382">
        <v>2023</v>
      </c>
      <c r="D3410" s="382"/>
      <c r="E3410" s="382">
        <v>99</v>
      </c>
      <c r="F3410" s="382"/>
      <c r="G3410" s="382">
        <v>99</v>
      </c>
      <c r="H3410" s="382">
        <v>1</v>
      </c>
      <c r="I3410" s="382">
        <v>99</v>
      </c>
      <c r="J3410" s="382">
        <v>309</v>
      </c>
      <c r="K3410" s="382">
        <v>99</v>
      </c>
      <c r="L3410" s="382">
        <v>9</v>
      </c>
      <c r="M3410" s="382">
        <v>99</v>
      </c>
      <c r="N3410" s="382">
        <v>99</v>
      </c>
      <c r="O3410" s="382">
        <v>99</v>
      </c>
      <c r="P3410" s="382">
        <v>99</v>
      </c>
      <c r="Q3410" s="382"/>
      <c r="R3410" s="382">
        <v>0</v>
      </c>
    </row>
    <row r="3411" spans="1:18" ht="15.6">
      <c r="A3411" s="382">
        <v>18</v>
      </c>
      <c r="B3411" s="382">
        <v>572</v>
      </c>
      <c r="C3411" s="382">
        <v>2023</v>
      </c>
      <c r="D3411" s="382"/>
      <c r="E3411" s="382">
        <v>99</v>
      </c>
      <c r="F3411" s="382"/>
      <c r="G3411" s="382">
        <v>99</v>
      </c>
      <c r="H3411" s="382">
        <v>2</v>
      </c>
      <c r="I3411" s="382">
        <v>99</v>
      </c>
      <c r="J3411" s="382">
        <v>470</v>
      </c>
      <c r="K3411" s="382">
        <v>99</v>
      </c>
      <c r="L3411" s="382">
        <v>9</v>
      </c>
      <c r="M3411" s="382">
        <v>99</v>
      </c>
      <c r="N3411" s="382">
        <v>99</v>
      </c>
      <c r="O3411" s="382">
        <v>99</v>
      </c>
      <c r="P3411" s="382">
        <v>99</v>
      </c>
      <c r="Q3411" s="382"/>
      <c r="R3411" s="382">
        <v>0</v>
      </c>
    </row>
    <row r="3412" spans="1:18" ht="15.6">
      <c r="A3412" s="382">
        <v>18</v>
      </c>
      <c r="B3412" s="382">
        <v>573</v>
      </c>
      <c r="C3412" s="382">
        <v>2023</v>
      </c>
      <c r="D3412" s="382"/>
      <c r="E3412" s="382">
        <v>99</v>
      </c>
      <c r="F3412" s="382"/>
      <c r="G3412" s="382">
        <v>99</v>
      </c>
      <c r="H3412" s="382">
        <v>2</v>
      </c>
      <c r="I3412" s="382">
        <v>99</v>
      </c>
      <c r="J3412" s="382">
        <v>629</v>
      </c>
      <c r="K3412" s="382">
        <v>99</v>
      </c>
      <c r="L3412" s="382">
        <v>9</v>
      </c>
      <c r="M3412" s="382">
        <v>99</v>
      </c>
      <c r="N3412" s="382">
        <v>99</v>
      </c>
      <c r="O3412" s="382">
        <v>99</v>
      </c>
      <c r="P3412" s="382">
        <v>99</v>
      </c>
      <c r="Q3412" s="382"/>
      <c r="R3412" s="382">
        <v>0</v>
      </c>
    </row>
    <row r="3413" spans="1:18" ht="15.6">
      <c r="A3413" s="382">
        <v>18</v>
      </c>
      <c r="B3413" s="382">
        <v>574</v>
      </c>
      <c r="C3413" s="382">
        <v>2023</v>
      </c>
      <c r="D3413" s="382"/>
      <c r="E3413" s="382">
        <v>99</v>
      </c>
      <c r="F3413" s="382"/>
      <c r="G3413" s="382">
        <v>99</v>
      </c>
      <c r="H3413" s="382">
        <v>1</v>
      </c>
      <c r="I3413" s="382">
        <v>99</v>
      </c>
      <c r="J3413" s="382">
        <v>643</v>
      </c>
      <c r="K3413" s="382">
        <v>99</v>
      </c>
      <c r="L3413" s="382">
        <v>9</v>
      </c>
      <c r="M3413" s="382">
        <v>99</v>
      </c>
      <c r="N3413" s="382">
        <v>99</v>
      </c>
      <c r="O3413" s="382">
        <v>99</v>
      </c>
      <c r="P3413" s="382">
        <v>99</v>
      </c>
      <c r="Q3413" s="382"/>
      <c r="R3413" s="382">
        <v>0</v>
      </c>
    </row>
    <row r="3414" spans="1:18" ht="15.6">
      <c r="A3414" s="382">
        <v>18</v>
      </c>
      <c r="B3414" s="382">
        <v>575</v>
      </c>
      <c r="C3414" s="382">
        <v>2023</v>
      </c>
      <c r="D3414" s="382"/>
      <c r="E3414" s="382">
        <v>99</v>
      </c>
      <c r="F3414" s="382"/>
      <c r="G3414" s="382">
        <v>99</v>
      </c>
      <c r="H3414" s="382">
        <v>2</v>
      </c>
      <c r="I3414" s="382">
        <v>99</v>
      </c>
      <c r="J3414" s="382">
        <v>704</v>
      </c>
      <c r="K3414" s="382">
        <v>99</v>
      </c>
      <c r="L3414" s="382">
        <v>9</v>
      </c>
      <c r="M3414" s="382">
        <v>99</v>
      </c>
      <c r="N3414" s="382">
        <v>99</v>
      </c>
      <c r="O3414" s="382">
        <v>99</v>
      </c>
      <c r="P3414" s="382">
        <v>99</v>
      </c>
      <c r="Q3414" s="382"/>
      <c r="R3414" s="382">
        <v>0</v>
      </c>
    </row>
    <row r="3415" spans="1:18" ht="15.6">
      <c r="A3415" s="382">
        <v>18</v>
      </c>
      <c r="B3415" s="382">
        <v>576</v>
      </c>
      <c r="C3415" s="382">
        <v>2023</v>
      </c>
      <c r="D3415" s="382"/>
      <c r="E3415" s="382">
        <v>99</v>
      </c>
      <c r="F3415" s="382"/>
      <c r="G3415" s="382">
        <v>99</v>
      </c>
      <c r="H3415" s="382">
        <v>1</v>
      </c>
      <c r="I3415" s="382">
        <v>99</v>
      </c>
      <c r="J3415" s="382">
        <v>802</v>
      </c>
      <c r="K3415" s="382">
        <v>99</v>
      </c>
      <c r="L3415" s="382">
        <v>9</v>
      </c>
      <c r="M3415" s="382">
        <v>99</v>
      </c>
      <c r="N3415" s="382">
        <v>99</v>
      </c>
      <c r="O3415" s="382">
        <v>99</v>
      </c>
      <c r="P3415" s="382">
        <v>99</v>
      </c>
      <c r="Q3415" s="382"/>
      <c r="R3415" s="382">
        <v>0</v>
      </c>
    </row>
    <row r="3416" spans="1:18" ht="15.6">
      <c r="A3416" s="382">
        <v>18</v>
      </c>
      <c r="B3416" s="382">
        <v>577</v>
      </c>
      <c r="C3416" s="382">
        <v>2023</v>
      </c>
      <c r="D3416" s="382"/>
      <c r="E3416" s="382">
        <v>99</v>
      </c>
      <c r="F3416" s="382"/>
      <c r="G3416" s="382">
        <v>99</v>
      </c>
      <c r="H3416" s="382">
        <v>1</v>
      </c>
      <c r="I3416" s="382">
        <v>99</v>
      </c>
      <c r="J3416" s="382">
        <v>103</v>
      </c>
      <c r="K3416" s="382">
        <v>99</v>
      </c>
      <c r="L3416" s="382">
        <v>10</v>
      </c>
      <c r="M3416" s="382">
        <v>99</v>
      </c>
      <c r="N3416" s="382">
        <v>99</v>
      </c>
      <c r="O3416" s="382">
        <v>99</v>
      </c>
      <c r="P3416" s="382">
        <v>99</v>
      </c>
      <c r="Q3416" s="382"/>
      <c r="R3416" s="382">
        <v>0</v>
      </c>
    </row>
    <row r="3417" spans="1:18" ht="15.6">
      <c r="A3417" s="382">
        <v>18</v>
      </c>
      <c r="B3417" s="382">
        <v>578</v>
      </c>
      <c r="C3417" s="382">
        <v>2023</v>
      </c>
      <c r="D3417" s="382"/>
      <c r="E3417" s="382">
        <v>99</v>
      </c>
      <c r="F3417" s="382"/>
      <c r="G3417" s="382">
        <v>99</v>
      </c>
      <c r="H3417" s="382">
        <v>2</v>
      </c>
      <c r="I3417" s="382">
        <v>99</v>
      </c>
      <c r="J3417" s="382">
        <v>106</v>
      </c>
      <c r="K3417" s="382">
        <v>99</v>
      </c>
      <c r="L3417" s="382">
        <v>10</v>
      </c>
      <c r="M3417" s="382">
        <v>99</v>
      </c>
      <c r="N3417" s="382">
        <v>99</v>
      </c>
      <c r="O3417" s="382">
        <v>99</v>
      </c>
      <c r="P3417" s="382">
        <v>99</v>
      </c>
      <c r="Q3417" s="382"/>
      <c r="R3417" s="382">
        <v>0</v>
      </c>
    </row>
    <row r="3418" spans="1:18" ht="15.6">
      <c r="A3418" s="382">
        <v>18</v>
      </c>
      <c r="B3418" s="382">
        <v>579</v>
      </c>
      <c r="C3418" s="382">
        <v>2023</v>
      </c>
      <c r="D3418" s="382"/>
      <c r="E3418" s="382">
        <v>99</v>
      </c>
      <c r="F3418" s="382"/>
      <c r="G3418" s="382">
        <v>99</v>
      </c>
      <c r="H3418" s="382">
        <v>1</v>
      </c>
      <c r="I3418" s="382">
        <v>99</v>
      </c>
      <c r="J3418" s="382">
        <v>110</v>
      </c>
      <c r="K3418" s="382">
        <v>99</v>
      </c>
      <c r="L3418" s="382">
        <v>10</v>
      </c>
      <c r="M3418" s="382">
        <v>99</v>
      </c>
      <c r="N3418" s="382">
        <v>99</v>
      </c>
      <c r="O3418" s="382">
        <v>99</v>
      </c>
      <c r="P3418" s="382">
        <v>99</v>
      </c>
      <c r="Q3418" s="382"/>
      <c r="R3418" s="382">
        <v>0</v>
      </c>
    </row>
    <row r="3419" spans="1:18" ht="15.6">
      <c r="A3419" s="382">
        <v>18</v>
      </c>
      <c r="B3419" s="382">
        <v>580</v>
      </c>
      <c r="C3419" s="382">
        <v>2023</v>
      </c>
      <c r="D3419" s="382"/>
      <c r="E3419" s="382">
        <v>99</v>
      </c>
      <c r="F3419" s="382"/>
      <c r="G3419" s="382">
        <v>99</v>
      </c>
      <c r="H3419" s="382">
        <v>1</v>
      </c>
      <c r="I3419" s="382">
        <v>99</v>
      </c>
      <c r="J3419" s="382">
        <v>111</v>
      </c>
      <c r="K3419" s="382">
        <v>99</v>
      </c>
      <c r="L3419" s="382">
        <v>10</v>
      </c>
      <c r="M3419" s="382">
        <v>99</v>
      </c>
      <c r="N3419" s="382">
        <v>99</v>
      </c>
      <c r="O3419" s="382">
        <v>99</v>
      </c>
      <c r="P3419" s="382">
        <v>99</v>
      </c>
      <c r="Q3419" s="382"/>
      <c r="R3419" s="382">
        <v>0</v>
      </c>
    </row>
    <row r="3420" spans="1:18" ht="15.6">
      <c r="A3420" s="382">
        <v>18</v>
      </c>
      <c r="B3420" s="382">
        <v>581</v>
      </c>
      <c r="C3420" s="382">
        <v>2023</v>
      </c>
      <c r="D3420" s="382"/>
      <c r="E3420" s="382">
        <v>99</v>
      </c>
      <c r="F3420" s="382"/>
      <c r="G3420" s="382">
        <v>99</v>
      </c>
      <c r="H3420" s="382">
        <v>1</v>
      </c>
      <c r="I3420" s="382">
        <v>99</v>
      </c>
      <c r="J3420" s="382">
        <v>116</v>
      </c>
      <c r="K3420" s="382">
        <v>99</v>
      </c>
      <c r="L3420" s="382">
        <v>10</v>
      </c>
      <c r="M3420" s="382">
        <v>99</v>
      </c>
      <c r="N3420" s="382">
        <v>99</v>
      </c>
      <c r="O3420" s="382">
        <v>99</v>
      </c>
      <c r="P3420" s="382">
        <v>99</v>
      </c>
      <c r="Q3420" s="382"/>
      <c r="R3420" s="382">
        <v>0</v>
      </c>
    </row>
    <row r="3421" spans="1:18" ht="15.6">
      <c r="A3421" s="382">
        <v>18</v>
      </c>
      <c r="B3421" s="382">
        <v>582</v>
      </c>
      <c r="C3421" s="382">
        <v>2023</v>
      </c>
      <c r="D3421" s="382"/>
      <c r="E3421" s="382">
        <v>99</v>
      </c>
      <c r="F3421" s="382"/>
      <c r="G3421" s="382">
        <v>99</v>
      </c>
      <c r="H3421" s="382">
        <v>2</v>
      </c>
      <c r="I3421" s="382">
        <v>99</v>
      </c>
      <c r="J3421" s="382">
        <v>117</v>
      </c>
      <c r="K3421" s="382">
        <v>99</v>
      </c>
      <c r="L3421" s="382">
        <v>10</v>
      </c>
      <c r="M3421" s="382">
        <v>99</v>
      </c>
      <c r="N3421" s="382">
        <v>99</v>
      </c>
      <c r="O3421" s="382">
        <v>99</v>
      </c>
      <c r="P3421" s="382">
        <v>99</v>
      </c>
      <c r="Q3421" s="382"/>
      <c r="R3421" s="382">
        <v>0</v>
      </c>
    </row>
    <row r="3422" spans="1:18" ht="15.6">
      <c r="A3422" s="382">
        <v>18</v>
      </c>
      <c r="B3422" s="382">
        <v>583</v>
      </c>
      <c r="C3422" s="382">
        <v>2023</v>
      </c>
      <c r="D3422" s="382"/>
      <c r="E3422" s="382">
        <v>99</v>
      </c>
      <c r="F3422" s="382"/>
      <c r="G3422" s="382">
        <v>99</v>
      </c>
      <c r="H3422" s="382">
        <v>1</v>
      </c>
      <c r="I3422" s="382">
        <v>99</v>
      </c>
      <c r="J3422" s="382">
        <v>134</v>
      </c>
      <c r="K3422" s="382">
        <v>99</v>
      </c>
      <c r="L3422" s="382">
        <v>10</v>
      </c>
      <c r="M3422" s="382">
        <v>99</v>
      </c>
      <c r="N3422" s="382">
        <v>99</v>
      </c>
      <c r="O3422" s="382">
        <v>99</v>
      </c>
      <c r="P3422" s="382">
        <v>99</v>
      </c>
      <c r="Q3422" s="382"/>
      <c r="R3422" s="382">
        <v>0</v>
      </c>
    </row>
    <row r="3423" spans="1:18" ht="15.6">
      <c r="A3423" s="382">
        <v>18</v>
      </c>
      <c r="B3423" s="382">
        <v>584</v>
      </c>
      <c r="C3423" s="382">
        <v>2023</v>
      </c>
      <c r="D3423" s="382"/>
      <c r="E3423" s="382">
        <v>99</v>
      </c>
      <c r="F3423" s="382"/>
      <c r="G3423" s="382">
        <v>99</v>
      </c>
      <c r="H3423" s="382">
        <v>2</v>
      </c>
      <c r="I3423" s="382">
        <v>99</v>
      </c>
      <c r="J3423" s="382">
        <v>141</v>
      </c>
      <c r="K3423" s="382">
        <v>99</v>
      </c>
      <c r="L3423" s="382">
        <v>10</v>
      </c>
      <c r="M3423" s="382">
        <v>99</v>
      </c>
      <c r="N3423" s="382">
        <v>99</v>
      </c>
      <c r="O3423" s="382">
        <v>99</v>
      </c>
      <c r="P3423" s="382">
        <v>99</v>
      </c>
      <c r="Q3423" s="382"/>
      <c r="R3423" s="382">
        <v>0</v>
      </c>
    </row>
    <row r="3424" spans="1:18" ht="15.6">
      <c r="A3424" s="382">
        <v>18</v>
      </c>
      <c r="B3424" s="382">
        <v>585</v>
      </c>
      <c r="C3424" s="382">
        <v>2023</v>
      </c>
      <c r="D3424" s="382"/>
      <c r="E3424" s="382">
        <v>99</v>
      </c>
      <c r="F3424" s="382"/>
      <c r="G3424" s="382">
        <v>99</v>
      </c>
      <c r="H3424" s="382">
        <v>2</v>
      </c>
      <c r="I3424" s="382">
        <v>99</v>
      </c>
      <c r="J3424" s="382">
        <v>143</v>
      </c>
      <c r="K3424" s="382">
        <v>99</v>
      </c>
      <c r="L3424" s="382">
        <v>10</v>
      </c>
      <c r="M3424" s="382">
        <v>99</v>
      </c>
      <c r="N3424" s="382">
        <v>99</v>
      </c>
      <c r="O3424" s="382">
        <v>99</v>
      </c>
      <c r="P3424" s="382">
        <v>99</v>
      </c>
      <c r="Q3424" s="382"/>
      <c r="R3424" s="382">
        <v>0</v>
      </c>
    </row>
    <row r="3425" spans="1:18" ht="15.6">
      <c r="A3425" s="382">
        <v>18</v>
      </c>
      <c r="B3425" s="382">
        <v>586</v>
      </c>
      <c r="C3425" s="382">
        <v>2023</v>
      </c>
      <c r="D3425" s="382"/>
      <c r="E3425" s="382">
        <v>99</v>
      </c>
      <c r="F3425" s="382"/>
      <c r="G3425" s="382">
        <v>99</v>
      </c>
      <c r="H3425" s="382">
        <v>2</v>
      </c>
      <c r="I3425" s="382">
        <v>99</v>
      </c>
      <c r="J3425" s="382">
        <v>147</v>
      </c>
      <c r="K3425" s="382">
        <v>99</v>
      </c>
      <c r="L3425" s="382">
        <v>10</v>
      </c>
      <c r="M3425" s="382">
        <v>99</v>
      </c>
      <c r="N3425" s="382">
        <v>99</v>
      </c>
      <c r="O3425" s="382">
        <v>99</v>
      </c>
      <c r="P3425" s="382">
        <v>99</v>
      </c>
      <c r="Q3425" s="382"/>
      <c r="R3425" s="382">
        <v>0</v>
      </c>
    </row>
    <row r="3426" spans="1:18" ht="15.6">
      <c r="A3426" s="382">
        <v>18</v>
      </c>
      <c r="B3426" s="382">
        <v>587</v>
      </c>
      <c r="C3426" s="382">
        <v>2023</v>
      </c>
      <c r="D3426" s="382"/>
      <c r="E3426" s="382">
        <v>99</v>
      </c>
      <c r="F3426" s="382"/>
      <c r="G3426" s="382">
        <v>99</v>
      </c>
      <c r="H3426" s="382">
        <v>1</v>
      </c>
      <c r="I3426" s="382">
        <v>99</v>
      </c>
      <c r="J3426" s="382">
        <v>155</v>
      </c>
      <c r="K3426" s="382">
        <v>99</v>
      </c>
      <c r="L3426" s="382">
        <v>10</v>
      </c>
      <c r="M3426" s="382">
        <v>99</v>
      </c>
      <c r="N3426" s="382">
        <v>99</v>
      </c>
      <c r="O3426" s="382">
        <v>99</v>
      </c>
      <c r="P3426" s="382">
        <v>99</v>
      </c>
      <c r="Q3426" s="382"/>
      <c r="R3426" s="382">
        <v>0</v>
      </c>
    </row>
    <row r="3427" spans="1:18" ht="15.6">
      <c r="A3427" s="382">
        <v>18</v>
      </c>
      <c r="B3427" s="382">
        <v>588</v>
      </c>
      <c r="C3427" s="382">
        <v>2023</v>
      </c>
      <c r="D3427" s="382"/>
      <c r="E3427" s="382">
        <v>99</v>
      </c>
      <c r="F3427" s="382"/>
      <c r="G3427" s="382">
        <v>99</v>
      </c>
      <c r="H3427" s="382">
        <v>2</v>
      </c>
      <c r="I3427" s="382">
        <v>99</v>
      </c>
      <c r="J3427" s="382">
        <v>160</v>
      </c>
      <c r="K3427" s="382">
        <v>99</v>
      </c>
      <c r="L3427" s="382">
        <v>10</v>
      </c>
      <c r="M3427" s="382">
        <v>99</v>
      </c>
      <c r="N3427" s="382">
        <v>99</v>
      </c>
      <c r="O3427" s="382">
        <v>99</v>
      </c>
      <c r="P3427" s="382">
        <v>99</v>
      </c>
      <c r="Q3427" s="382"/>
      <c r="R3427" s="382">
        <v>0</v>
      </c>
    </row>
    <row r="3428" spans="1:18" ht="15.6">
      <c r="A3428" s="382">
        <v>18</v>
      </c>
      <c r="B3428" s="382">
        <v>589</v>
      </c>
      <c r="C3428" s="382">
        <v>2023</v>
      </c>
      <c r="D3428" s="382"/>
      <c r="E3428" s="382">
        <v>99</v>
      </c>
      <c r="F3428" s="382"/>
      <c r="G3428" s="382">
        <v>99</v>
      </c>
      <c r="H3428" s="382">
        <v>1</v>
      </c>
      <c r="I3428" s="382">
        <v>99</v>
      </c>
      <c r="J3428" s="382">
        <v>171</v>
      </c>
      <c r="K3428" s="382">
        <v>99</v>
      </c>
      <c r="L3428" s="382">
        <v>10</v>
      </c>
      <c r="M3428" s="382">
        <v>99</v>
      </c>
      <c r="N3428" s="382">
        <v>99</v>
      </c>
      <c r="O3428" s="382">
        <v>99</v>
      </c>
      <c r="P3428" s="382">
        <v>99</v>
      </c>
      <c r="Q3428" s="382"/>
      <c r="R3428" s="382">
        <v>0</v>
      </c>
    </row>
    <row r="3429" spans="1:18" ht="15.6">
      <c r="A3429" s="382">
        <v>18</v>
      </c>
      <c r="B3429" s="382">
        <v>590</v>
      </c>
      <c r="C3429" s="382">
        <v>2023</v>
      </c>
      <c r="D3429" s="382"/>
      <c r="E3429" s="382">
        <v>99</v>
      </c>
      <c r="F3429" s="382"/>
      <c r="G3429" s="382">
        <v>99</v>
      </c>
      <c r="H3429" s="382">
        <v>2</v>
      </c>
      <c r="I3429" s="382">
        <v>99</v>
      </c>
      <c r="J3429" s="382">
        <v>175</v>
      </c>
      <c r="K3429" s="382">
        <v>99</v>
      </c>
      <c r="L3429" s="382">
        <v>10</v>
      </c>
      <c r="M3429" s="382">
        <v>99</v>
      </c>
      <c r="N3429" s="382">
        <v>99</v>
      </c>
      <c r="O3429" s="382">
        <v>99</v>
      </c>
      <c r="P3429" s="382">
        <v>99</v>
      </c>
      <c r="Q3429" s="382"/>
      <c r="R3429" s="382">
        <v>0</v>
      </c>
    </row>
    <row r="3430" spans="1:18" ht="15.6">
      <c r="A3430" s="382">
        <v>18</v>
      </c>
      <c r="B3430" s="382">
        <v>591</v>
      </c>
      <c r="C3430" s="382">
        <v>2023</v>
      </c>
      <c r="D3430" s="382"/>
      <c r="E3430" s="382">
        <v>99</v>
      </c>
      <c r="F3430" s="382"/>
      <c r="G3430" s="382">
        <v>99</v>
      </c>
      <c r="H3430" s="382">
        <v>2</v>
      </c>
      <c r="I3430" s="382">
        <v>99</v>
      </c>
      <c r="J3430" s="382">
        <v>177</v>
      </c>
      <c r="K3430" s="382">
        <v>99</v>
      </c>
      <c r="L3430" s="382">
        <v>10</v>
      </c>
      <c r="M3430" s="382">
        <v>99</v>
      </c>
      <c r="N3430" s="382">
        <v>99</v>
      </c>
      <c r="O3430" s="382">
        <v>99</v>
      </c>
      <c r="P3430" s="382">
        <v>99</v>
      </c>
      <c r="Q3430" s="382"/>
      <c r="R3430" s="382">
        <v>0</v>
      </c>
    </row>
    <row r="3431" spans="1:18" ht="15.6">
      <c r="A3431" s="382">
        <v>18</v>
      </c>
      <c r="B3431" s="382">
        <v>592</v>
      </c>
      <c r="C3431" s="382">
        <v>2023</v>
      </c>
      <c r="D3431" s="382"/>
      <c r="E3431" s="382">
        <v>99</v>
      </c>
      <c r="F3431" s="382"/>
      <c r="G3431" s="382">
        <v>99</v>
      </c>
      <c r="H3431" s="382">
        <v>2</v>
      </c>
      <c r="I3431" s="382">
        <v>99</v>
      </c>
      <c r="J3431" s="382">
        <v>178</v>
      </c>
      <c r="K3431" s="382">
        <v>99</v>
      </c>
      <c r="L3431" s="382">
        <v>10</v>
      </c>
      <c r="M3431" s="382">
        <v>99</v>
      </c>
      <c r="N3431" s="382">
        <v>99</v>
      </c>
      <c r="O3431" s="382">
        <v>99</v>
      </c>
      <c r="P3431" s="382">
        <v>99</v>
      </c>
      <c r="Q3431" s="382"/>
      <c r="R3431" s="382">
        <v>0</v>
      </c>
    </row>
    <row r="3432" spans="1:18" ht="15.6">
      <c r="A3432" s="382">
        <v>18</v>
      </c>
      <c r="B3432" s="382">
        <v>593</v>
      </c>
      <c r="C3432" s="382">
        <v>2023</v>
      </c>
      <c r="D3432" s="382"/>
      <c r="E3432" s="382">
        <v>99</v>
      </c>
      <c r="F3432" s="382"/>
      <c r="G3432" s="382">
        <v>99</v>
      </c>
      <c r="H3432" s="382">
        <v>2</v>
      </c>
      <c r="I3432" s="382">
        <v>99</v>
      </c>
      <c r="J3432" s="382">
        <v>181</v>
      </c>
      <c r="K3432" s="382">
        <v>99</v>
      </c>
      <c r="L3432" s="382">
        <v>10</v>
      </c>
      <c r="M3432" s="382">
        <v>99</v>
      </c>
      <c r="N3432" s="382">
        <v>99</v>
      </c>
      <c r="O3432" s="382">
        <v>99</v>
      </c>
      <c r="P3432" s="382">
        <v>99</v>
      </c>
      <c r="Q3432" s="382"/>
      <c r="R3432" s="382">
        <v>0</v>
      </c>
    </row>
    <row r="3433" spans="1:18" ht="15.6">
      <c r="A3433" s="382">
        <v>18</v>
      </c>
      <c r="B3433" s="382">
        <v>594</v>
      </c>
      <c r="C3433" s="382">
        <v>2023</v>
      </c>
      <c r="D3433" s="382"/>
      <c r="E3433" s="382">
        <v>99</v>
      </c>
      <c r="F3433" s="382"/>
      <c r="G3433" s="382">
        <v>99</v>
      </c>
      <c r="H3433" s="382">
        <v>1</v>
      </c>
      <c r="I3433" s="382">
        <v>99</v>
      </c>
      <c r="J3433" s="382">
        <v>262</v>
      </c>
      <c r="K3433" s="382">
        <v>99</v>
      </c>
      <c r="L3433" s="382">
        <v>10</v>
      </c>
      <c r="M3433" s="382">
        <v>99</v>
      </c>
      <c r="N3433" s="382">
        <v>99</v>
      </c>
      <c r="O3433" s="382">
        <v>99</v>
      </c>
      <c r="P3433" s="382">
        <v>99</v>
      </c>
      <c r="Q3433" s="382"/>
      <c r="R3433" s="382">
        <v>0</v>
      </c>
    </row>
    <row r="3434" spans="1:18" ht="15.6">
      <c r="A3434" s="382">
        <v>18</v>
      </c>
      <c r="B3434" s="382">
        <v>595</v>
      </c>
      <c r="C3434" s="382">
        <v>2023</v>
      </c>
      <c r="D3434" s="382"/>
      <c r="E3434" s="382">
        <v>99</v>
      </c>
      <c r="F3434" s="382"/>
      <c r="G3434" s="382">
        <v>99</v>
      </c>
      <c r="H3434" s="382">
        <v>1</v>
      </c>
      <c r="I3434" s="382">
        <v>99</v>
      </c>
      <c r="J3434" s="382">
        <v>309</v>
      </c>
      <c r="K3434" s="382">
        <v>99</v>
      </c>
      <c r="L3434" s="382">
        <v>10</v>
      </c>
      <c r="M3434" s="382">
        <v>99</v>
      </c>
      <c r="N3434" s="382">
        <v>99</v>
      </c>
      <c r="O3434" s="382">
        <v>99</v>
      </c>
      <c r="P3434" s="382">
        <v>99</v>
      </c>
      <c r="Q3434" s="382"/>
      <c r="R3434" s="382">
        <v>0</v>
      </c>
    </row>
    <row r="3435" spans="1:18" ht="15.6">
      <c r="A3435" s="382">
        <v>18</v>
      </c>
      <c r="B3435" s="382">
        <v>596</v>
      </c>
      <c r="C3435" s="382">
        <v>2023</v>
      </c>
      <c r="D3435" s="382"/>
      <c r="E3435" s="382">
        <v>99</v>
      </c>
      <c r="F3435" s="382"/>
      <c r="G3435" s="382">
        <v>99</v>
      </c>
      <c r="H3435" s="382">
        <v>2</v>
      </c>
      <c r="I3435" s="382">
        <v>99</v>
      </c>
      <c r="J3435" s="382">
        <v>470</v>
      </c>
      <c r="K3435" s="382">
        <v>99</v>
      </c>
      <c r="L3435" s="382">
        <v>10</v>
      </c>
      <c r="M3435" s="382">
        <v>99</v>
      </c>
      <c r="N3435" s="382">
        <v>99</v>
      </c>
      <c r="O3435" s="382">
        <v>99</v>
      </c>
      <c r="P3435" s="382">
        <v>99</v>
      </c>
      <c r="Q3435" s="382"/>
      <c r="R3435" s="382">
        <v>0</v>
      </c>
    </row>
    <row r="3436" spans="1:18" ht="15.6">
      <c r="A3436" s="382">
        <v>18</v>
      </c>
      <c r="B3436" s="382">
        <v>597</v>
      </c>
      <c r="C3436" s="382">
        <v>2023</v>
      </c>
      <c r="D3436" s="382"/>
      <c r="E3436" s="382">
        <v>99</v>
      </c>
      <c r="F3436" s="382"/>
      <c r="G3436" s="382">
        <v>99</v>
      </c>
      <c r="H3436" s="382">
        <v>1</v>
      </c>
      <c r="I3436" s="382">
        <v>99</v>
      </c>
      <c r="J3436" s="382">
        <v>629</v>
      </c>
      <c r="K3436" s="382">
        <v>99</v>
      </c>
      <c r="L3436" s="382">
        <v>10</v>
      </c>
      <c r="M3436" s="382">
        <v>99</v>
      </c>
      <c r="N3436" s="382">
        <v>99</v>
      </c>
      <c r="O3436" s="382">
        <v>99</v>
      </c>
      <c r="P3436" s="382">
        <v>99</v>
      </c>
      <c r="Q3436" s="382"/>
      <c r="R3436" s="382">
        <v>0</v>
      </c>
    </row>
    <row r="3437" spans="1:18" ht="15.6">
      <c r="A3437" s="382">
        <v>18</v>
      </c>
      <c r="B3437" s="382">
        <v>598</v>
      </c>
      <c r="C3437" s="382">
        <v>2023</v>
      </c>
      <c r="D3437" s="382"/>
      <c r="E3437" s="382">
        <v>99</v>
      </c>
      <c r="F3437" s="382"/>
      <c r="G3437" s="382">
        <v>99</v>
      </c>
      <c r="H3437" s="382">
        <v>1</v>
      </c>
      <c r="I3437" s="382">
        <v>99</v>
      </c>
      <c r="J3437" s="382">
        <v>643</v>
      </c>
      <c r="K3437" s="382">
        <v>99</v>
      </c>
      <c r="L3437" s="382">
        <v>10</v>
      </c>
      <c r="M3437" s="382">
        <v>99</v>
      </c>
      <c r="N3437" s="382">
        <v>99</v>
      </c>
      <c r="O3437" s="382">
        <v>99</v>
      </c>
      <c r="P3437" s="382">
        <v>99</v>
      </c>
      <c r="Q3437" s="382"/>
      <c r="R3437" s="382">
        <v>0</v>
      </c>
    </row>
    <row r="3438" spans="1:18" ht="15.6">
      <c r="A3438" s="382">
        <v>18</v>
      </c>
      <c r="B3438" s="382">
        <v>599</v>
      </c>
      <c r="C3438" s="382">
        <v>2023</v>
      </c>
      <c r="D3438" s="382"/>
      <c r="E3438" s="382">
        <v>99</v>
      </c>
      <c r="F3438" s="382"/>
      <c r="G3438" s="382">
        <v>99</v>
      </c>
      <c r="H3438" s="382">
        <v>2</v>
      </c>
      <c r="I3438" s="382">
        <v>99</v>
      </c>
      <c r="J3438" s="382">
        <v>704</v>
      </c>
      <c r="K3438" s="382">
        <v>99</v>
      </c>
      <c r="L3438" s="382">
        <v>10</v>
      </c>
      <c r="M3438" s="382">
        <v>99</v>
      </c>
      <c r="N3438" s="382">
        <v>99</v>
      </c>
      <c r="O3438" s="382">
        <v>99</v>
      </c>
      <c r="P3438" s="382">
        <v>99</v>
      </c>
      <c r="Q3438" s="382"/>
      <c r="R3438" s="382">
        <v>0</v>
      </c>
    </row>
    <row r="3439" spans="1:18" ht="15.6">
      <c r="A3439" s="382">
        <v>18</v>
      </c>
      <c r="B3439" s="382">
        <v>600</v>
      </c>
      <c r="C3439" s="382">
        <v>2023</v>
      </c>
      <c r="D3439" s="382"/>
      <c r="E3439" s="382">
        <v>99</v>
      </c>
      <c r="F3439" s="382"/>
      <c r="G3439" s="382">
        <v>99</v>
      </c>
      <c r="H3439" s="382">
        <v>1</v>
      </c>
      <c r="I3439" s="382">
        <v>99</v>
      </c>
      <c r="J3439" s="382">
        <v>802</v>
      </c>
      <c r="K3439" s="382">
        <v>99</v>
      </c>
      <c r="L3439" s="382">
        <v>10</v>
      </c>
      <c r="M3439" s="382">
        <v>99</v>
      </c>
      <c r="N3439" s="382">
        <v>99</v>
      </c>
      <c r="O3439" s="382">
        <v>99</v>
      </c>
      <c r="P3439" s="382">
        <v>99</v>
      </c>
      <c r="Q3439" s="382"/>
      <c r="R3439" s="382">
        <v>0</v>
      </c>
    </row>
    <row r="3440" spans="1:18" ht="15.6">
      <c r="A3440" s="382">
        <v>18</v>
      </c>
      <c r="B3440" s="382">
        <v>601</v>
      </c>
      <c r="C3440" s="382">
        <v>2023</v>
      </c>
      <c r="D3440" s="382"/>
      <c r="E3440" s="382">
        <v>99</v>
      </c>
      <c r="F3440" s="382"/>
      <c r="G3440" s="382">
        <v>99</v>
      </c>
      <c r="H3440" s="382">
        <v>1</v>
      </c>
      <c r="I3440" s="382">
        <v>99</v>
      </c>
      <c r="J3440" s="382">
        <v>103</v>
      </c>
      <c r="K3440" s="382">
        <v>99</v>
      </c>
      <c r="L3440" s="382">
        <v>11</v>
      </c>
      <c r="M3440" s="382">
        <v>99</v>
      </c>
      <c r="N3440" s="382">
        <v>99</v>
      </c>
      <c r="O3440" s="382">
        <v>99</v>
      </c>
      <c r="P3440" s="382">
        <v>99</v>
      </c>
      <c r="Q3440" s="382"/>
      <c r="R3440" s="382">
        <v>0</v>
      </c>
    </row>
    <row r="3441" spans="1:37" ht="15.6">
      <c r="A3441" s="382">
        <v>18</v>
      </c>
      <c r="B3441" s="382">
        <v>602</v>
      </c>
      <c r="C3441" s="382">
        <v>2023</v>
      </c>
      <c r="D3441" s="382"/>
      <c r="E3441" s="382">
        <v>99</v>
      </c>
      <c r="F3441" s="382"/>
      <c r="G3441" s="382">
        <v>99</v>
      </c>
      <c r="H3441" s="382">
        <v>2</v>
      </c>
      <c r="I3441" s="382">
        <v>99</v>
      </c>
      <c r="J3441" s="382">
        <v>106</v>
      </c>
      <c r="K3441" s="382">
        <v>99</v>
      </c>
      <c r="L3441" s="382">
        <v>11</v>
      </c>
      <c r="M3441" s="382">
        <v>99</v>
      </c>
      <c r="N3441" s="382">
        <v>99</v>
      </c>
      <c r="O3441" s="382">
        <v>99</v>
      </c>
      <c r="P3441" s="382">
        <v>99</v>
      </c>
      <c r="Q3441" s="382">
        <v>9</v>
      </c>
      <c r="R3441" s="382">
        <v>44</v>
      </c>
      <c r="S3441">
        <v>11</v>
      </c>
      <c r="T3441">
        <v>5.3409090909090899</v>
      </c>
      <c r="U3441">
        <v>15.559090909090909</v>
      </c>
      <c r="V3441">
        <v>0</v>
      </c>
      <c r="W3441">
        <v>0</v>
      </c>
      <c r="X3441">
        <v>47.72727272727272</v>
      </c>
      <c r="Y3441">
        <v>0</v>
      </c>
      <c r="Z3441">
        <v>3.1986018381487074</v>
      </c>
      <c r="AA3441">
        <v>0</v>
      </c>
      <c r="AB3441">
        <v>1.7181277047755661</v>
      </c>
      <c r="AD3441">
        <v>2.3628943128392033</v>
      </c>
      <c r="AF3441">
        <v>17.120622568093381</v>
      </c>
      <c r="AG3441">
        <v>28.256562654779596</v>
      </c>
      <c r="AH3441">
        <v>0</v>
      </c>
      <c r="AI3441">
        <v>5</v>
      </c>
      <c r="AJ3441">
        <v>91.08</v>
      </c>
      <c r="AK3441">
        <v>17.624473531334452</v>
      </c>
    </row>
    <row r="3442" spans="1:37" ht="15.6">
      <c r="A3442" s="382">
        <v>18</v>
      </c>
      <c r="B3442" s="382">
        <v>603</v>
      </c>
      <c r="C3442" s="382">
        <v>2023</v>
      </c>
      <c r="D3442" s="382"/>
      <c r="E3442" s="382">
        <v>99</v>
      </c>
      <c r="F3442" s="382"/>
      <c r="G3442" s="382">
        <v>99</v>
      </c>
      <c r="H3442" s="382">
        <v>1</v>
      </c>
      <c r="I3442" s="382">
        <v>99</v>
      </c>
      <c r="J3442" s="382">
        <v>110</v>
      </c>
      <c r="K3442" s="382">
        <v>99</v>
      </c>
      <c r="L3442" s="382">
        <v>11</v>
      </c>
      <c r="M3442" s="382">
        <v>99</v>
      </c>
      <c r="N3442" s="382">
        <v>99</v>
      </c>
      <c r="O3442" s="382">
        <v>99</v>
      </c>
      <c r="P3442" s="382">
        <v>99</v>
      </c>
      <c r="Q3442" s="382"/>
      <c r="R3442" s="382">
        <v>0</v>
      </c>
    </row>
    <row r="3443" spans="1:37" ht="15.6">
      <c r="A3443" s="382">
        <v>18</v>
      </c>
      <c r="B3443" s="382">
        <v>604</v>
      </c>
      <c r="C3443" s="382">
        <v>2023</v>
      </c>
      <c r="D3443" s="382"/>
      <c r="E3443" s="382">
        <v>99</v>
      </c>
      <c r="F3443" s="382"/>
      <c r="G3443" s="382">
        <v>99</v>
      </c>
      <c r="H3443" s="382">
        <v>1</v>
      </c>
      <c r="I3443" s="382">
        <v>99</v>
      </c>
      <c r="J3443" s="382">
        <v>111</v>
      </c>
      <c r="K3443" s="382">
        <v>99</v>
      </c>
      <c r="L3443" s="382">
        <v>11</v>
      </c>
      <c r="M3443" s="382">
        <v>99</v>
      </c>
      <c r="N3443" s="382">
        <v>99</v>
      </c>
      <c r="O3443" s="382">
        <v>99</v>
      </c>
      <c r="P3443" s="382">
        <v>99</v>
      </c>
      <c r="Q3443" s="382"/>
      <c r="R3443" s="382">
        <v>0</v>
      </c>
    </row>
    <row r="3444" spans="1:37" ht="15.6">
      <c r="A3444" s="382">
        <v>18</v>
      </c>
      <c r="B3444" s="382">
        <v>605</v>
      </c>
      <c r="C3444" s="382">
        <v>2023</v>
      </c>
      <c r="D3444" s="382"/>
      <c r="E3444" s="382">
        <v>99</v>
      </c>
      <c r="F3444" s="382"/>
      <c r="G3444" s="382">
        <v>99</v>
      </c>
      <c r="H3444" s="382">
        <v>1</v>
      </c>
      <c r="I3444" s="382">
        <v>99</v>
      </c>
      <c r="J3444" s="382">
        <v>116</v>
      </c>
      <c r="K3444" s="382">
        <v>99</v>
      </c>
      <c r="L3444" s="382">
        <v>11</v>
      </c>
      <c r="M3444" s="382">
        <v>99</v>
      </c>
      <c r="N3444" s="382">
        <v>99</v>
      </c>
      <c r="O3444" s="382">
        <v>99</v>
      </c>
      <c r="P3444" s="382">
        <v>99</v>
      </c>
      <c r="Q3444" s="382"/>
      <c r="R3444" s="382">
        <v>0</v>
      </c>
    </row>
    <row r="3445" spans="1:37" ht="15.6">
      <c r="A3445" s="382">
        <v>18</v>
      </c>
      <c r="B3445" s="382">
        <v>606</v>
      </c>
      <c r="C3445" s="382">
        <v>2023</v>
      </c>
      <c r="D3445" s="382"/>
      <c r="E3445" s="382">
        <v>99</v>
      </c>
      <c r="F3445" s="382"/>
      <c r="G3445" s="382">
        <v>99</v>
      </c>
      <c r="H3445" s="382">
        <v>2</v>
      </c>
      <c r="I3445" s="382">
        <v>99</v>
      </c>
      <c r="J3445" s="382">
        <v>117</v>
      </c>
      <c r="K3445" s="382">
        <v>99</v>
      </c>
      <c r="L3445" s="382">
        <v>11</v>
      </c>
      <c r="M3445" s="382">
        <v>99</v>
      </c>
      <c r="N3445" s="382">
        <v>99</v>
      </c>
      <c r="O3445" s="382">
        <v>99</v>
      </c>
      <c r="P3445" s="382">
        <v>99</v>
      </c>
      <c r="Q3445" s="382"/>
      <c r="R3445" s="382">
        <v>0</v>
      </c>
    </row>
    <row r="3446" spans="1:37" ht="15.6">
      <c r="A3446" s="382">
        <v>18</v>
      </c>
      <c r="B3446" s="382">
        <v>607</v>
      </c>
      <c r="C3446" s="382">
        <v>2023</v>
      </c>
      <c r="D3446" s="382"/>
      <c r="E3446" s="382">
        <v>99</v>
      </c>
      <c r="F3446" s="382"/>
      <c r="G3446" s="382">
        <v>99</v>
      </c>
      <c r="H3446" s="382">
        <v>1</v>
      </c>
      <c r="I3446" s="382">
        <v>99</v>
      </c>
      <c r="J3446" s="382">
        <v>134</v>
      </c>
      <c r="K3446" s="382">
        <v>99</v>
      </c>
      <c r="L3446" s="382">
        <v>11</v>
      </c>
      <c r="M3446" s="382">
        <v>99</v>
      </c>
      <c r="N3446" s="382">
        <v>99</v>
      </c>
      <c r="O3446" s="382">
        <v>99</v>
      </c>
      <c r="P3446" s="382">
        <v>99</v>
      </c>
      <c r="Q3446" s="382"/>
      <c r="R3446" s="382">
        <v>0</v>
      </c>
    </row>
    <row r="3447" spans="1:37" ht="15.6">
      <c r="A3447" s="382">
        <v>18</v>
      </c>
      <c r="B3447" s="382">
        <v>608</v>
      </c>
      <c r="C3447" s="382">
        <v>2023</v>
      </c>
      <c r="D3447" s="382"/>
      <c r="E3447" s="382">
        <v>99</v>
      </c>
      <c r="F3447" s="382"/>
      <c r="G3447" s="382">
        <v>99</v>
      </c>
      <c r="H3447" s="382">
        <v>2</v>
      </c>
      <c r="I3447" s="382">
        <v>99</v>
      </c>
      <c r="J3447" s="382">
        <v>141</v>
      </c>
      <c r="K3447" s="382">
        <v>99</v>
      </c>
      <c r="L3447" s="382">
        <v>11</v>
      </c>
      <c r="M3447" s="382">
        <v>99</v>
      </c>
      <c r="N3447" s="382">
        <v>99</v>
      </c>
      <c r="O3447" s="382">
        <v>99</v>
      </c>
      <c r="P3447" s="382">
        <v>99</v>
      </c>
      <c r="Q3447" s="382"/>
      <c r="R3447" s="382">
        <v>0</v>
      </c>
    </row>
    <row r="3448" spans="1:37" ht="15.6">
      <c r="A3448" s="382">
        <v>18</v>
      </c>
      <c r="B3448" s="382">
        <v>609</v>
      </c>
      <c r="C3448" s="382">
        <v>2023</v>
      </c>
      <c r="D3448" s="382"/>
      <c r="E3448" s="382">
        <v>99</v>
      </c>
      <c r="F3448" s="382"/>
      <c r="G3448" s="382">
        <v>99</v>
      </c>
      <c r="H3448" s="382">
        <v>2</v>
      </c>
      <c r="I3448" s="382">
        <v>99</v>
      </c>
      <c r="J3448" s="382">
        <v>143</v>
      </c>
      <c r="K3448" s="382">
        <v>99</v>
      </c>
      <c r="L3448" s="382">
        <v>11</v>
      </c>
      <c r="M3448" s="382">
        <v>99</v>
      </c>
      <c r="N3448" s="382">
        <v>99</v>
      </c>
      <c r="O3448" s="382">
        <v>99</v>
      </c>
      <c r="P3448" s="382">
        <v>99</v>
      </c>
      <c r="Q3448" s="382"/>
      <c r="R3448" s="382">
        <v>0</v>
      </c>
    </row>
    <row r="3449" spans="1:37" ht="15.6">
      <c r="A3449" s="382">
        <v>18</v>
      </c>
      <c r="B3449" s="382">
        <v>610</v>
      </c>
      <c r="C3449" s="382">
        <v>2023</v>
      </c>
      <c r="D3449" s="382"/>
      <c r="E3449" s="382">
        <v>99</v>
      </c>
      <c r="F3449" s="382"/>
      <c r="G3449" s="382">
        <v>99</v>
      </c>
      <c r="H3449" s="382">
        <v>2</v>
      </c>
      <c r="I3449" s="382">
        <v>99</v>
      </c>
      <c r="J3449" s="382">
        <v>147</v>
      </c>
      <c r="K3449" s="382">
        <v>99</v>
      </c>
      <c r="L3449" s="382">
        <v>11</v>
      </c>
      <c r="M3449" s="382">
        <v>99</v>
      </c>
      <c r="N3449" s="382">
        <v>99</v>
      </c>
      <c r="O3449" s="382">
        <v>99</v>
      </c>
      <c r="P3449" s="382">
        <v>99</v>
      </c>
      <c r="Q3449" s="382">
        <v>2</v>
      </c>
      <c r="R3449" s="382">
        <v>3</v>
      </c>
      <c r="S3449">
        <v>11</v>
      </c>
      <c r="T3449">
        <v>2.6666666666666661</v>
      </c>
      <c r="U3449">
        <v>11.866666666666671</v>
      </c>
      <c r="V3449">
        <v>0</v>
      </c>
      <c r="W3449">
        <v>0</v>
      </c>
      <c r="X3449">
        <v>33.333333333333343</v>
      </c>
      <c r="Y3449">
        <v>0</v>
      </c>
      <c r="Z3449">
        <v>3.7205137040766569</v>
      </c>
      <c r="AA3449">
        <v>0</v>
      </c>
      <c r="AB3449">
        <v>3.771236166328253</v>
      </c>
      <c r="AD3449">
        <v>97.562194331220098</v>
      </c>
      <c r="AF3449">
        <v>2.3809523809523818</v>
      </c>
      <c r="AG3449">
        <v>3.9315295416896752</v>
      </c>
      <c r="AH3449">
        <v>66.666666666666686</v>
      </c>
      <c r="AI3449">
        <v>0</v>
      </c>
    </row>
    <row r="3450" spans="1:37" ht="15.6">
      <c r="A3450" s="382">
        <v>18</v>
      </c>
      <c r="B3450" s="382">
        <v>611</v>
      </c>
      <c r="C3450" s="382">
        <v>2023</v>
      </c>
      <c r="D3450" s="382"/>
      <c r="E3450" s="382">
        <v>99</v>
      </c>
      <c r="F3450" s="382"/>
      <c r="G3450" s="382">
        <v>99</v>
      </c>
      <c r="H3450" s="382">
        <v>1</v>
      </c>
      <c r="I3450" s="382">
        <v>99</v>
      </c>
      <c r="J3450" s="382">
        <v>155</v>
      </c>
      <c r="K3450" s="382">
        <v>99</v>
      </c>
      <c r="L3450" s="382">
        <v>11</v>
      </c>
      <c r="M3450" s="382">
        <v>99</v>
      </c>
      <c r="N3450" s="382">
        <v>99</v>
      </c>
      <c r="O3450" s="382">
        <v>99</v>
      </c>
      <c r="P3450" s="382">
        <v>99</v>
      </c>
      <c r="Q3450" s="382"/>
      <c r="R3450" s="382">
        <v>0</v>
      </c>
    </row>
    <row r="3451" spans="1:37" ht="15.6">
      <c r="A3451" s="382">
        <v>18</v>
      </c>
      <c r="B3451" s="382">
        <v>612</v>
      </c>
      <c r="C3451" s="382">
        <v>2023</v>
      </c>
      <c r="D3451" s="382"/>
      <c r="E3451" s="382">
        <v>99</v>
      </c>
      <c r="F3451" s="382"/>
      <c r="G3451" s="382">
        <v>99</v>
      </c>
      <c r="H3451" s="382">
        <v>2</v>
      </c>
      <c r="I3451" s="382">
        <v>99</v>
      </c>
      <c r="J3451" s="382">
        <v>160</v>
      </c>
      <c r="K3451" s="382">
        <v>99</v>
      </c>
      <c r="L3451" s="382">
        <v>11</v>
      </c>
      <c r="M3451" s="382">
        <v>99</v>
      </c>
      <c r="N3451" s="382">
        <v>99</v>
      </c>
      <c r="O3451" s="382">
        <v>99</v>
      </c>
      <c r="P3451" s="382">
        <v>99</v>
      </c>
      <c r="Q3451" s="382"/>
      <c r="R3451" s="382">
        <v>0</v>
      </c>
    </row>
    <row r="3452" spans="1:37" ht="15.6">
      <c r="A3452" s="382">
        <v>18</v>
      </c>
      <c r="B3452" s="382">
        <v>613</v>
      </c>
      <c r="C3452" s="382">
        <v>2023</v>
      </c>
      <c r="D3452" s="382"/>
      <c r="E3452" s="382">
        <v>99</v>
      </c>
      <c r="F3452" s="382"/>
      <c r="G3452" s="382">
        <v>99</v>
      </c>
      <c r="H3452" s="382">
        <v>1</v>
      </c>
      <c r="I3452" s="382">
        <v>99</v>
      </c>
      <c r="J3452" s="382">
        <v>171</v>
      </c>
      <c r="K3452" s="382">
        <v>99</v>
      </c>
      <c r="L3452" s="382">
        <v>11</v>
      </c>
      <c r="M3452" s="382">
        <v>99</v>
      </c>
      <c r="N3452" s="382">
        <v>99</v>
      </c>
      <c r="O3452" s="382">
        <v>99</v>
      </c>
      <c r="P3452" s="382">
        <v>99</v>
      </c>
      <c r="Q3452" s="382"/>
      <c r="R3452" s="382">
        <v>0</v>
      </c>
    </row>
    <row r="3453" spans="1:37" ht="15.6">
      <c r="A3453" s="382">
        <v>18</v>
      </c>
      <c r="B3453" s="382">
        <v>614</v>
      </c>
      <c r="C3453" s="382">
        <v>2023</v>
      </c>
      <c r="D3453" s="382"/>
      <c r="E3453" s="382">
        <v>99</v>
      </c>
      <c r="F3453" s="382"/>
      <c r="G3453" s="382">
        <v>99</v>
      </c>
      <c r="H3453" s="382">
        <v>2</v>
      </c>
      <c r="I3453" s="382">
        <v>99</v>
      </c>
      <c r="J3453" s="382">
        <v>175</v>
      </c>
      <c r="K3453" s="382">
        <v>99</v>
      </c>
      <c r="L3453" s="382">
        <v>11</v>
      </c>
      <c r="M3453" s="382">
        <v>99</v>
      </c>
      <c r="N3453" s="382">
        <v>99</v>
      </c>
      <c r="O3453" s="382">
        <v>99</v>
      </c>
      <c r="P3453" s="382">
        <v>99</v>
      </c>
      <c r="Q3453" s="382"/>
      <c r="R3453" s="382">
        <v>0</v>
      </c>
    </row>
    <row r="3454" spans="1:37" ht="15.6">
      <c r="A3454" s="382">
        <v>18</v>
      </c>
      <c r="B3454" s="382">
        <v>615</v>
      </c>
      <c r="C3454" s="382">
        <v>2023</v>
      </c>
      <c r="D3454" s="382"/>
      <c r="E3454" s="382">
        <v>99</v>
      </c>
      <c r="F3454" s="382"/>
      <c r="G3454" s="382">
        <v>99</v>
      </c>
      <c r="H3454" s="382">
        <v>2</v>
      </c>
      <c r="I3454" s="382">
        <v>99</v>
      </c>
      <c r="J3454" s="382">
        <v>177</v>
      </c>
      <c r="K3454" s="382">
        <v>99</v>
      </c>
      <c r="L3454" s="382">
        <v>11</v>
      </c>
      <c r="M3454" s="382">
        <v>99</v>
      </c>
      <c r="N3454" s="382">
        <v>99</v>
      </c>
      <c r="O3454" s="382">
        <v>99</v>
      </c>
      <c r="P3454" s="382">
        <v>99</v>
      </c>
      <c r="Q3454" s="382"/>
      <c r="R3454" s="382">
        <v>0</v>
      </c>
    </row>
    <row r="3455" spans="1:37" ht="15.6">
      <c r="A3455" s="382">
        <v>18</v>
      </c>
      <c r="B3455" s="382">
        <v>616</v>
      </c>
      <c r="C3455" s="382">
        <v>2023</v>
      </c>
      <c r="D3455" s="382"/>
      <c r="E3455" s="382">
        <v>99</v>
      </c>
      <c r="F3455" s="382"/>
      <c r="G3455" s="382">
        <v>99</v>
      </c>
      <c r="H3455" s="382">
        <v>2</v>
      </c>
      <c r="I3455" s="382">
        <v>99</v>
      </c>
      <c r="J3455" s="382">
        <v>178</v>
      </c>
      <c r="K3455" s="382">
        <v>99</v>
      </c>
      <c r="L3455" s="382">
        <v>11</v>
      </c>
      <c r="M3455" s="382">
        <v>99</v>
      </c>
      <c r="N3455" s="382">
        <v>99</v>
      </c>
      <c r="O3455" s="382">
        <v>99</v>
      </c>
      <c r="P3455" s="382">
        <v>99</v>
      </c>
      <c r="Q3455" s="382">
        <v>1</v>
      </c>
      <c r="R3455" s="382">
        <v>1</v>
      </c>
      <c r="S3455">
        <v>11</v>
      </c>
      <c r="T3455">
        <v>5</v>
      </c>
      <c r="U3455">
        <v>11.5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F3455">
        <v>0.26954177897574122</v>
      </c>
      <c r="AG3455">
        <v>0.39042607367170257</v>
      </c>
      <c r="AH3455">
        <v>100</v>
      </c>
      <c r="AI3455">
        <v>0</v>
      </c>
    </row>
    <row r="3456" spans="1:37" ht="15.6">
      <c r="A3456" s="382">
        <v>18</v>
      </c>
      <c r="B3456" s="382">
        <v>617</v>
      </c>
      <c r="C3456" s="382">
        <v>2023</v>
      </c>
      <c r="D3456" s="382"/>
      <c r="E3456" s="382">
        <v>99</v>
      </c>
      <c r="F3456" s="382"/>
      <c r="G3456" s="382">
        <v>99</v>
      </c>
      <c r="H3456" s="382">
        <v>2</v>
      </c>
      <c r="I3456" s="382">
        <v>99</v>
      </c>
      <c r="J3456" s="382">
        <v>181</v>
      </c>
      <c r="K3456" s="382">
        <v>99</v>
      </c>
      <c r="L3456" s="382">
        <v>11</v>
      </c>
      <c r="M3456" s="382">
        <v>99</v>
      </c>
      <c r="N3456" s="382">
        <v>99</v>
      </c>
      <c r="O3456" s="382">
        <v>99</v>
      </c>
      <c r="P3456" s="382">
        <v>99</v>
      </c>
      <c r="Q3456" s="382"/>
      <c r="R3456" s="382">
        <v>0</v>
      </c>
    </row>
    <row r="3457" spans="1:35" ht="15.6">
      <c r="A3457" s="382">
        <v>18</v>
      </c>
      <c r="B3457" s="382">
        <v>618</v>
      </c>
      <c r="C3457" s="382">
        <v>2023</v>
      </c>
      <c r="D3457" s="382"/>
      <c r="E3457" s="382">
        <v>99</v>
      </c>
      <c r="F3457" s="382"/>
      <c r="G3457" s="382">
        <v>99</v>
      </c>
      <c r="H3457" s="382">
        <v>1</v>
      </c>
      <c r="I3457" s="382">
        <v>99</v>
      </c>
      <c r="J3457" s="382">
        <v>262</v>
      </c>
      <c r="K3457" s="382">
        <v>99</v>
      </c>
      <c r="L3457" s="382">
        <v>11</v>
      </c>
      <c r="M3457" s="382">
        <v>99</v>
      </c>
      <c r="N3457" s="382">
        <v>99</v>
      </c>
      <c r="O3457" s="382">
        <v>99</v>
      </c>
      <c r="P3457" s="382">
        <v>99</v>
      </c>
      <c r="Q3457" s="382"/>
      <c r="R3457" s="382">
        <v>0</v>
      </c>
    </row>
    <row r="3458" spans="1:35" ht="15.6">
      <c r="A3458" s="382">
        <v>18</v>
      </c>
      <c r="B3458" s="382">
        <v>619</v>
      </c>
      <c r="C3458" s="382">
        <v>2023</v>
      </c>
      <c r="D3458" s="382"/>
      <c r="E3458" s="382">
        <v>99</v>
      </c>
      <c r="F3458" s="382"/>
      <c r="G3458" s="382">
        <v>99</v>
      </c>
      <c r="H3458" s="382">
        <v>1</v>
      </c>
      <c r="I3458" s="382">
        <v>99</v>
      </c>
      <c r="J3458" s="382">
        <v>309</v>
      </c>
      <c r="K3458" s="382">
        <v>99</v>
      </c>
      <c r="L3458" s="382">
        <v>11</v>
      </c>
      <c r="M3458" s="382">
        <v>99</v>
      </c>
      <c r="N3458" s="382">
        <v>99</v>
      </c>
      <c r="O3458" s="382">
        <v>99</v>
      </c>
      <c r="P3458" s="382">
        <v>99</v>
      </c>
      <c r="Q3458" s="382">
        <v>2</v>
      </c>
      <c r="R3458" s="382">
        <v>25</v>
      </c>
      <c r="S3458">
        <v>11</v>
      </c>
      <c r="T3458">
        <v>6.08</v>
      </c>
      <c r="U3458">
        <v>8.8879999999999999</v>
      </c>
      <c r="V3458">
        <v>0</v>
      </c>
      <c r="W3458">
        <v>0</v>
      </c>
      <c r="X3458">
        <v>4</v>
      </c>
      <c r="Y3458">
        <v>0</v>
      </c>
      <c r="Z3458">
        <v>1.9250599990649673</v>
      </c>
      <c r="AA3458">
        <v>0</v>
      </c>
      <c r="AB3458">
        <v>1.4400000000000002</v>
      </c>
      <c r="AD3458">
        <v>-9.4888817364340632</v>
      </c>
      <c r="AF3458">
        <v>2.9726516052318677</v>
      </c>
      <c r="AG3458">
        <v>3.3886931722865272</v>
      </c>
      <c r="AH3458">
        <v>0</v>
      </c>
      <c r="AI3458">
        <v>0</v>
      </c>
    </row>
    <row r="3459" spans="1:35" ht="15.6">
      <c r="A3459" s="382">
        <v>18</v>
      </c>
      <c r="B3459" s="382">
        <v>620</v>
      </c>
      <c r="C3459" s="382">
        <v>2023</v>
      </c>
      <c r="D3459" s="382"/>
      <c r="E3459" s="382">
        <v>99</v>
      </c>
      <c r="F3459" s="382"/>
      <c r="G3459" s="382">
        <v>99</v>
      </c>
      <c r="H3459" s="382">
        <v>2</v>
      </c>
      <c r="I3459" s="382">
        <v>99</v>
      </c>
      <c r="J3459" s="382">
        <v>470</v>
      </c>
      <c r="K3459" s="382">
        <v>99</v>
      </c>
      <c r="L3459" s="382">
        <v>11</v>
      </c>
      <c r="M3459" s="382">
        <v>99</v>
      </c>
      <c r="N3459" s="382">
        <v>99</v>
      </c>
      <c r="O3459" s="382">
        <v>99</v>
      </c>
      <c r="P3459" s="382">
        <v>99</v>
      </c>
      <c r="Q3459" s="382"/>
      <c r="R3459" s="382">
        <v>0</v>
      </c>
    </row>
    <row r="3460" spans="1:35" ht="15.6">
      <c r="A3460" s="382">
        <v>18</v>
      </c>
      <c r="B3460" s="382">
        <v>621</v>
      </c>
      <c r="C3460" s="382">
        <v>2023</v>
      </c>
      <c r="D3460" s="382"/>
      <c r="E3460" s="382">
        <v>99</v>
      </c>
      <c r="F3460" s="382"/>
      <c r="G3460" s="382">
        <v>99</v>
      </c>
      <c r="H3460" s="382">
        <v>2</v>
      </c>
      <c r="I3460" s="382">
        <v>99</v>
      </c>
      <c r="J3460" s="382">
        <v>629</v>
      </c>
      <c r="K3460" s="382">
        <v>99</v>
      </c>
      <c r="L3460" s="382">
        <v>11</v>
      </c>
      <c r="M3460" s="382">
        <v>99</v>
      </c>
      <c r="N3460" s="382">
        <v>99</v>
      </c>
      <c r="O3460" s="382">
        <v>99</v>
      </c>
      <c r="P3460" s="382">
        <v>99</v>
      </c>
      <c r="Q3460" s="382"/>
      <c r="R3460" s="382">
        <v>0</v>
      </c>
    </row>
    <row r="3461" spans="1:35" ht="15.6">
      <c r="A3461" s="382">
        <v>18</v>
      </c>
      <c r="B3461" s="382">
        <v>622</v>
      </c>
      <c r="C3461" s="382">
        <v>2023</v>
      </c>
      <c r="D3461" s="382"/>
      <c r="E3461" s="382">
        <v>99</v>
      </c>
      <c r="F3461" s="382"/>
      <c r="G3461" s="382">
        <v>99</v>
      </c>
      <c r="H3461" s="382">
        <v>1</v>
      </c>
      <c r="I3461" s="382">
        <v>99</v>
      </c>
      <c r="J3461" s="382">
        <v>643</v>
      </c>
      <c r="K3461" s="382">
        <v>99</v>
      </c>
      <c r="L3461" s="382">
        <v>11</v>
      </c>
      <c r="M3461" s="382">
        <v>99</v>
      </c>
      <c r="N3461" s="382">
        <v>99</v>
      </c>
      <c r="O3461" s="382">
        <v>99</v>
      </c>
      <c r="P3461" s="382">
        <v>99</v>
      </c>
      <c r="Q3461" s="382"/>
      <c r="R3461" s="382">
        <v>0</v>
      </c>
    </row>
    <row r="3462" spans="1:35" ht="15.6">
      <c r="A3462" s="382">
        <v>18</v>
      </c>
      <c r="B3462" s="382">
        <v>623</v>
      </c>
      <c r="C3462" s="382">
        <v>2023</v>
      </c>
      <c r="D3462" s="382"/>
      <c r="E3462" s="382">
        <v>99</v>
      </c>
      <c r="F3462" s="382"/>
      <c r="G3462" s="382">
        <v>99</v>
      </c>
      <c r="H3462" s="382">
        <v>2</v>
      </c>
      <c r="I3462" s="382">
        <v>99</v>
      </c>
      <c r="J3462" s="382">
        <v>704</v>
      </c>
      <c r="K3462" s="382">
        <v>99</v>
      </c>
      <c r="L3462" s="382">
        <v>11</v>
      </c>
      <c r="M3462" s="382">
        <v>99</v>
      </c>
      <c r="N3462" s="382">
        <v>99</v>
      </c>
      <c r="O3462" s="382">
        <v>99</v>
      </c>
      <c r="P3462" s="382">
        <v>99</v>
      </c>
      <c r="Q3462" s="382"/>
      <c r="R3462" s="382">
        <v>0</v>
      </c>
    </row>
    <row r="3463" spans="1:35" ht="15.6">
      <c r="A3463" s="382">
        <v>18</v>
      </c>
      <c r="B3463" s="382">
        <v>624</v>
      </c>
      <c r="C3463" s="382">
        <v>2023</v>
      </c>
      <c r="D3463" s="382"/>
      <c r="E3463" s="382">
        <v>99</v>
      </c>
      <c r="F3463" s="382"/>
      <c r="G3463" s="382">
        <v>99</v>
      </c>
      <c r="H3463" s="382">
        <v>1</v>
      </c>
      <c r="I3463" s="382">
        <v>99</v>
      </c>
      <c r="J3463" s="382">
        <v>802</v>
      </c>
      <c r="K3463" s="382">
        <v>99</v>
      </c>
      <c r="L3463" s="382">
        <v>11</v>
      </c>
      <c r="M3463" s="382">
        <v>99</v>
      </c>
      <c r="N3463" s="382">
        <v>99</v>
      </c>
      <c r="O3463" s="382">
        <v>99</v>
      </c>
      <c r="P3463" s="382">
        <v>99</v>
      </c>
      <c r="Q3463" s="382"/>
      <c r="R3463" s="382">
        <v>0</v>
      </c>
    </row>
    <row r="3464" spans="1:35" ht="15.6">
      <c r="A3464" s="382">
        <v>18</v>
      </c>
      <c r="B3464" s="382">
        <v>625</v>
      </c>
      <c r="C3464" s="382">
        <v>2023</v>
      </c>
      <c r="D3464" s="382"/>
      <c r="E3464" s="382">
        <v>99</v>
      </c>
      <c r="F3464" s="382"/>
      <c r="G3464" s="382">
        <v>99</v>
      </c>
      <c r="H3464" s="382">
        <v>1</v>
      </c>
      <c r="I3464" s="382">
        <v>99</v>
      </c>
      <c r="J3464" s="382">
        <v>103</v>
      </c>
      <c r="K3464" s="382">
        <v>99</v>
      </c>
      <c r="L3464" s="382">
        <v>12</v>
      </c>
      <c r="M3464" s="382">
        <v>99</v>
      </c>
      <c r="N3464" s="382">
        <v>99</v>
      </c>
      <c r="O3464" s="382">
        <v>99</v>
      </c>
      <c r="P3464" s="382">
        <v>99</v>
      </c>
      <c r="Q3464" s="382"/>
      <c r="R3464" s="382">
        <v>0</v>
      </c>
    </row>
    <row r="3465" spans="1:35" ht="15.6">
      <c r="A3465" s="382">
        <v>18</v>
      </c>
      <c r="B3465" s="382">
        <v>626</v>
      </c>
      <c r="C3465" s="382">
        <v>2023</v>
      </c>
      <c r="D3465" s="382"/>
      <c r="E3465" s="382">
        <v>99</v>
      </c>
      <c r="F3465" s="382"/>
      <c r="G3465" s="382">
        <v>99</v>
      </c>
      <c r="H3465" s="382">
        <v>2</v>
      </c>
      <c r="I3465" s="382">
        <v>99</v>
      </c>
      <c r="J3465" s="382">
        <v>106</v>
      </c>
      <c r="K3465" s="382">
        <v>99</v>
      </c>
      <c r="L3465" s="382">
        <v>12</v>
      </c>
      <c r="M3465" s="382">
        <v>99</v>
      </c>
      <c r="N3465" s="382">
        <v>99</v>
      </c>
      <c r="O3465" s="382">
        <v>99</v>
      </c>
      <c r="P3465" s="382">
        <v>99</v>
      </c>
      <c r="Q3465" s="382"/>
      <c r="R3465" s="382">
        <v>0</v>
      </c>
    </row>
    <row r="3466" spans="1:35" ht="15.6">
      <c r="A3466" s="382">
        <v>18</v>
      </c>
      <c r="B3466" s="382">
        <v>627</v>
      </c>
      <c r="C3466" s="382">
        <v>2023</v>
      </c>
      <c r="D3466" s="382"/>
      <c r="E3466" s="382">
        <v>99</v>
      </c>
      <c r="F3466" s="382"/>
      <c r="G3466" s="382">
        <v>99</v>
      </c>
      <c r="H3466" s="382">
        <v>1</v>
      </c>
      <c r="I3466" s="382">
        <v>99</v>
      </c>
      <c r="J3466" s="382">
        <v>110</v>
      </c>
      <c r="K3466" s="382">
        <v>99</v>
      </c>
      <c r="L3466" s="382">
        <v>12</v>
      </c>
      <c r="M3466" s="382">
        <v>99</v>
      </c>
      <c r="N3466" s="382">
        <v>99</v>
      </c>
      <c r="O3466" s="382">
        <v>99</v>
      </c>
      <c r="P3466" s="382">
        <v>99</v>
      </c>
      <c r="Q3466" s="382"/>
      <c r="R3466" s="382">
        <v>0</v>
      </c>
    </row>
    <row r="3467" spans="1:35" ht="15.6">
      <c r="A3467" s="382">
        <v>18</v>
      </c>
      <c r="B3467" s="382">
        <v>628</v>
      </c>
      <c r="C3467" s="382">
        <v>2023</v>
      </c>
      <c r="D3467" s="382"/>
      <c r="E3467" s="382">
        <v>99</v>
      </c>
      <c r="F3467" s="382"/>
      <c r="G3467" s="382">
        <v>99</v>
      </c>
      <c r="H3467" s="382">
        <v>1</v>
      </c>
      <c r="I3467" s="382">
        <v>99</v>
      </c>
      <c r="J3467" s="382">
        <v>111</v>
      </c>
      <c r="K3467" s="382">
        <v>99</v>
      </c>
      <c r="L3467" s="382">
        <v>12</v>
      </c>
      <c r="M3467" s="382">
        <v>99</v>
      </c>
      <c r="N3467" s="382">
        <v>99</v>
      </c>
      <c r="O3467" s="382">
        <v>99</v>
      </c>
      <c r="P3467" s="382">
        <v>99</v>
      </c>
      <c r="Q3467" s="382"/>
      <c r="R3467" s="382">
        <v>0</v>
      </c>
    </row>
    <row r="3468" spans="1:35" ht="15.6">
      <c r="A3468" s="382">
        <v>18</v>
      </c>
      <c r="B3468" s="382">
        <v>629</v>
      </c>
      <c r="C3468" s="382">
        <v>2023</v>
      </c>
      <c r="D3468" s="382"/>
      <c r="E3468" s="382">
        <v>99</v>
      </c>
      <c r="F3468" s="382"/>
      <c r="G3468" s="382">
        <v>99</v>
      </c>
      <c r="H3468" s="382">
        <v>1</v>
      </c>
      <c r="I3468" s="382">
        <v>99</v>
      </c>
      <c r="J3468" s="382">
        <v>116</v>
      </c>
      <c r="K3468" s="382">
        <v>99</v>
      </c>
      <c r="L3468" s="382">
        <v>12</v>
      </c>
      <c r="M3468" s="382">
        <v>99</v>
      </c>
      <c r="N3468" s="382">
        <v>99</v>
      </c>
      <c r="O3468" s="382">
        <v>99</v>
      </c>
      <c r="P3468" s="382">
        <v>99</v>
      </c>
      <c r="Q3468" s="382"/>
      <c r="R3468" s="382">
        <v>0</v>
      </c>
    </row>
    <row r="3469" spans="1:35" ht="15.6">
      <c r="A3469" s="382">
        <v>18</v>
      </c>
      <c r="B3469" s="382">
        <v>630</v>
      </c>
      <c r="C3469" s="382">
        <v>2023</v>
      </c>
      <c r="D3469" s="382"/>
      <c r="E3469" s="382">
        <v>99</v>
      </c>
      <c r="F3469" s="382"/>
      <c r="G3469" s="382">
        <v>99</v>
      </c>
      <c r="H3469" s="382">
        <v>2</v>
      </c>
      <c r="I3469" s="382">
        <v>99</v>
      </c>
      <c r="J3469" s="382">
        <v>117</v>
      </c>
      <c r="K3469" s="382">
        <v>99</v>
      </c>
      <c r="L3469" s="382">
        <v>12</v>
      </c>
      <c r="M3469" s="382">
        <v>99</v>
      </c>
      <c r="N3469" s="382">
        <v>99</v>
      </c>
      <c r="O3469" s="382">
        <v>99</v>
      </c>
      <c r="P3469" s="382">
        <v>99</v>
      </c>
      <c r="Q3469" s="382"/>
      <c r="R3469" s="382">
        <v>0</v>
      </c>
    </row>
    <row r="3470" spans="1:35" ht="15.6">
      <c r="A3470" s="382">
        <v>18</v>
      </c>
      <c r="B3470" s="382">
        <v>631</v>
      </c>
      <c r="C3470" s="382">
        <v>2023</v>
      </c>
      <c r="D3470" s="382"/>
      <c r="E3470" s="382">
        <v>99</v>
      </c>
      <c r="F3470" s="382"/>
      <c r="G3470" s="382">
        <v>99</v>
      </c>
      <c r="H3470" s="382">
        <v>1</v>
      </c>
      <c r="I3470" s="382">
        <v>99</v>
      </c>
      <c r="J3470" s="382">
        <v>134</v>
      </c>
      <c r="K3470" s="382">
        <v>99</v>
      </c>
      <c r="L3470" s="382">
        <v>12</v>
      </c>
      <c r="M3470" s="382">
        <v>99</v>
      </c>
      <c r="N3470" s="382">
        <v>99</v>
      </c>
      <c r="O3470" s="382">
        <v>99</v>
      </c>
      <c r="P3470" s="382">
        <v>99</v>
      </c>
      <c r="Q3470" s="382"/>
      <c r="R3470" s="382">
        <v>0</v>
      </c>
    </row>
    <row r="3471" spans="1:35" ht="15.6">
      <c r="A3471" s="382">
        <v>18</v>
      </c>
      <c r="B3471" s="382">
        <v>632</v>
      </c>
      <c r="C3471" s="382">
        <v>2023</v>
      </c>
      <c r="D3471" s="382"/>
      <c r="E3471" s="382">
        <v>99</v>
      </c>
      <c r="F3471" s="382"/>
      <c r="G3471" s="382">
        <v>99</v>
      </c>
      <c r="H3471" s="382">
        <v>2</v>
      </c>
      <c r="I3471" s="382">
        <v>99</v>
      </c>
      <c r="J3471" s="382">
        <v>141</v>
      </c>
      <c r="K3471" s="382">
        <v>99</v>
      </c>
      <c r="L3471" s="382">
        <v>12</v>
      </c>
      <c r="M3471" s="382">
        <v>99</v>
      </c>
      <c r="N3471" s="382">
        <v>99</v>
      </c>
      <c r="O3471" s="382">
        <v>99</v>
      </c>
      <c r="P3471" s="382">
        <v>99</v>
      </c>
      <c r="Q3471" s="382"/>
      <c r="R3471" s="382">
        <v>0</v>
      </c>
    </row>
    <row r="3472" spans="1:35" ht="15.6">
      <c r="A3472" s="382">
        <v>18</v>
      </c>
      <c r="B3472" s="382">
        <v>633</v>
      </c>
      <c r="C3472" s="382">
        <v>2023</v>
      </c>
      <c r="D3472" s="382"/>
      <c r="E3472" s="382">
        <v>99</v>
      </c>
      <c r="F3472" s="382"/>
      <c r="G3472" s="382">
        <v>99</v>
      </c>
      <c r="H3472" s="382">
        <v>2</v>
      </c>
      <c r="I3472" s="382">
        <v>99</v>
      </c>
      <c r="J3472" s="382">
        <v>143</v>
      </c>
      <c r="K3472" s="382">
        <v>99</v>
      </c>
      <c r="L3472" s="382">
        <v>12</v>
      </c>
      <c r="M3472" s="382">
        <v>99</v>
      </c>
      <c r="N3472" s="382">
        <v>99</v>
      </c>
      <c r="O3472" s="382">
        <v>99</v>
      </c>
      <c r="P3472" s="382">
        <v>99</v>
      </c>
      <c r="Q3472" s="382"/>
      <c r="R3472" s="382">
        <v>0</v>
      </c>
    </row>
    <row r="3473" spans="1:18" ht="15.6">
      <c r="A3473" s="382">
        <v>18</v>
      </c>
      <c r="B3473" s="382">
        <v>634</v>
      </c>
      <c r="C3473" s="382">
        <v>2023</v>
      </c>
      <c r="D3473" s="382"/>
      <c r="E3473" s="382">
        <v>99</v>
      </c>
      <c r="F3473" s="382"/>
      <c r="G3473" s="382">
        <v>99</v>
      </c>
      <c r="H3473" s="382">
        <v>2</v>
      </c>
      <c r="I3473" s="382">
        <v>99</v>
      </c>
      <c r="J3473" s="382">
        <v>147</v>
      </c>
      <c r="K3473" s="382">
        <v>99</v>
      </c>
      <c r="L3473" s="382">
        <v>12</v>
      </c>
      <c r="M3473" s="382">
        <v>99</v>
      </c>
      <c r="N3473" s="382">
        <v>99</v>
      </c>
      <c r="O3473" s="382">
        <v>99</v>
      </c>
      <c r="P3473" s="382">
        <v>99</v>
      </c>
      <c r="Q3473" s="382"/>
      <c r="R3473" s="382">
        <v>0</v>
      </c>
    </row>
    <row r="3474" spans="1:18" ht="15.6">
      <c r="A3474" s="382">
        <v>18</v>
      </c>
      <c r="B3474" s="382">
        <v>635</v>
      </c>
      <c r="C3474" s="382">
        <v>2023</v>
      </c>
      <c r="D3474" s="382"/>
      <c r="E3474" s="382">
        <v>99</v>
      </c>
      <c r="F3474" s="382"/>
      <c r="G3474" s="382">
        <v>99</v>
      </c>
      <c r="H3474" s="382">
        <v>1</v>
      </c>
      <c r="I3474" s="382">
        <v>99</v>
      </c>
      <c r="J3474" s="382">
        <v>155</v>
      </c>
      <c r="K3474" s="382">
        <v>99</v>
      </c>
      <c r="L3474" s="382">
        <v>12</v>
      </c>
      <c r="M3474" s="382">
        <v>99</v>
      </c>
      <c r="N3474" s="382">
        <v>99</v>
      </c>
      <c r="O3474" s="382">
        <v>99</v>
      </c>
      <c r="P3474" s="382">
        <v>99</v>
      </c>
      <c r="Q3474" s="382"/>
      <c r="R3474" s="382">
        <v>0</v>
      </c>
    </row>
    <row r="3475" spans="1:18" ht="15.6">
      <c r="A3475" s="382">
        <v>18</v>
      </c>
      <c r="B3475" s="382">
        <v>636</v>
      </c>
      <c r="C3475" s="382">
        <v>2023</v>
      </c>
      <c r="D3475" s="382"/>
      <c r="E3475" s="382">
        <v>99</v>
      </c>
      <c r="F3475" s="382"/>
      <c r="G3475" s="382">
        <v>99</v>
      </c>
      <c r="H3475" s="382">
        <v>2</v>
      </c>
      <c r="I3475" s="382">
        <v>99</v>
      </c>
      <c r="J3475" s="382">
        <v>160</v>
      </c>
      <c r="K3475" s="382">
        <v>99</v>
      </c>
      <c r="L3475" s="382">
        <v>12</v>
      </c>
      <c r="M3475" s="382">
        <v>99</v>
      </c>
      <c r="N3475" s="382">
        <v>99</v>
      </c>
      <c r="O3475" s="382">
        <v>99</v>
      </c>
      <c r="P3475" s="382">
        <v>99</v>
      </c>
      <c r="Q3475" s="382"/>
      <c r="R3475" s="382">
        <v>0</v>
      </c>
    </row>
    <row r="3476" spans="1:18" ht="15.6">
      <c r="A3476" s="382">
        <v>18</v>
      </c>
      <c r="B3476" s="382">
        <v>637</v>
      </c>
      <c r="C3476" s="382">
        <v>2023</v>
      </c>
      <c r="D3476" s="382"/>
      <c r="E3476" s="382">
        <v>99</v>
      </c>
      <c r="F3476" s="382"/>
      <c r="G3476" s="382">
        <v>99</v>
      </c>
      <c r="H3476" s="382">
        <v>1</v>
      </c>
      <c r="I3476" s="382">
        <v>99</v>
      </c>
      <c r="J3476" s="382">
        <v>171</v>
      </c>
      <c r="K3476" s="382">
        <v>99</v>
      </c>
      <c r="L3476" s="382">
        <v>12</v>
      </c>
      <c r="M3476" s="382">
        <v>99</v>
      </c>
      <c r="N3476" s="382">
        <v>99</v>
      </c>
      <c r="O3476" s="382">
        <v>99</v>
      </c>
      <c r="P3476" s="382">
        <v>99</v>
      </c>
      <c r="Q3476" s="382"/>
      <c r="R3476" s="382">
        <v>0</v>
      </c>
    </row>
    <row r="3477" spans="1:18" ht="15.6">
      <c r="A3477" s="382">
        <v>18</v>
      </c>
      <c r="B3477" s="382">
        <v>638</v>
      </c>
      <c r="C3477" s="382">
        <v>2023</v>
      </c>
      <c r="D3477" s="382"/>
      <c r="E3477" s="382">
        <v>99</v>
      </c>
      <c r="F3477" s="382"/>
      <c r="G3477" s="382">
        <v>99</v>
      </c>
      <c r="H3477" s="382">
        <v>2</v>
      </c>
      <c r="I3477" s="382">
        <v>99</v>
      </c>
      <c r="J3477" s="382">
        <v>175</v>
      </c>
      <c r="K3477" s="382">
        <v>99</v>
      </c>
      <c r="L3477" s="382">
        <v>12</v>
      </c>
      <c r="M3477" s="382">
        <v>99</v>
      </c>
      <c r="N3477" s="382">
        <v>99</v>
      </c>
      <c r="O3477" s="382">
        <v>99</v>
      </c>
      <c r="P3477" s="382">
        <v>99</v>
      </c>
      <c r="Q3477" s="382"/>
      <c r="R3477" s="382">
        <v>0</v>
      </c>
    </row>
    <row r="3478" spans="1:18" ht="15.6">
      <c r="A3478" s="382">
        <v>18</v>
      </c>
      <c r="B3478" s="382">
        <v>639</v>
      </c>
      <c r="C3478" s="382">
        <v>2023</v>
      </c>
      <c r="D3478" s="382"/>
      <c r="E3478" s="382">
        <v>99</v>
      </c>
      <c r="F3478" s="382"/>
      <c r="G3478" s="382">
        <v>99</v>
      </c>
      <c r="H3478" s="382">
        <v>2</v>
      </c>
      <c r="I3478" s="382">
        <v>99</v>
      </c>
      <c r="J3478" s="382">
        <v>177</v>
      </c>
      <c r="K3478" s="382">
        <v>99</v>
      </c>
      <c r="L3478" s="382">
        <v>12</v>
      </c>
      <c r="M3478" s="382">
        <v>99</v>
      </c>
      <c r="N3478" s="382">
        <v>99</v>
      </c>
      <c r="O3478" s="382">
        <v>99</v>
      </c>
      <c r="P3478" s="382">
        <v>99</v>
      </c>
      <c r="Q3478" s="382"/>
      <c r="R3478" s="382">
        <v>0</v>
      </c>
    </row>
    <row r="3479" spans="1:18" ht="15.6">
      <c r="A3479" s="382">
        <v>18</v>
      </c>
      <c r="B3479" s="382">
        <v>640</v>
      </c>
      <c r="C3479" s="382">
        <v>2023</v>
      </c>
      <c r="D3479" s="382"/>
      <c r="E3479" s="382">
        <v>99</v>
      </c>
      <c r="F3479" s="382"/>
      <c r="G3479" s="382">
        <v>99</v>
      </c>
      <c r="H3479" s="382">
        <v>2</v>
      </c>
      <c r="I3479" s="382">
        <v>99</v>
      </c>
      <c r="J3479" s="382">
        <v>178</v>
      </c>
      <c r="K3479" s="382">
        <v>99</v>
      </c>
      <c r="L3479" s="382">
        <v>12</v>
      </c>
      <c r="M3479" s="382">
        <v>99</v>
      </c>
      <c r="N3479" s="382">
        <v>99</v>
      </c>
      <c r="O3479" s="382">
        <v>99</v>
      </c>
      <c r="P3479" s="382">
        <v>99</v>
      </c>
      <c r="Q3479" s="382"/>
      <c r="R3479" s="382">
        <v>0</v>
      </c>
    </row>
    <row r="3480" spans="1:18" ht="15.6">
      <c r="A3480" s="382">
        <v>18</v>
      </c>
      <c r="B3480" s="382">
        <v>641</v>
      </c>
      <c r="C3480" s="382">
        <v>2023</v>
      </c>
      <c r="D3480" s="382"/>
      <c r="E3480" s="382">
        <v>99</v>
      </c>
      <c r="F3480" s="382"/>
      <c r="G3480" s="382">
        <v>99</v>
      </c>
      <c r="H3480" s="382">
        <v>2</v>
      </c>
      <c r="I3480" s="382">
        <v>99</v>
      </c>
      <c r="J3480" s="382">
        <v>181</v>
      </c>
      <c r="K3480" s="382">
        <v>99</v>
      </c>
      <c r="L3480" s="382">
        <v>12</v>
      </c>
      <c r="M3480" s="382">
        <v>99</v>
      </c>
      <c r="N3480" s="382">
        <v>99</v>
      </c>
      <c r="O3480" s="382">
        <v>99</v>
      </c>
      <c r="P3480" s="382">
        <v>99</v>
      </c>
      <c r="Q3480" s="382"/>
      <c r="R3480" s="382">
        <v>0</v>
      </c>
    </row>
    <row r="3481" spans="1:18" ht="15.6">
      <c r="A3481" s="382">
        <v>18</v>
      </c>
      <c r="B3481" s="382">
        <v>642</v>
      </c>
      <c r="C3481" s="382">
        <v>2023</v>
      </c>
      <c r="D3481" s="382"/>
      <c r="E3481" s="382">
        <v>99</v>
      </c>
      <c r="F3481" s="382"/>
      <c r="G3481" s="382">
        <v>99</v>
      </c>
      <c r="H3481" s="382">
        <v>1</v>
      </c>
      <c r="I3481" s="382">
        <v>99</v>
      </c>
      <c r="J3481" s="382">
        <v>262</v>
      </c>
      <c r="K3481" s="382">
        <v>99</v>
      </c>
      <c r="L3481" s="382">
        <v>12</v>
      </c>
      <c r="M3481" s="382">
        <v>99</v>
      </c>
      <c r="N3481" s="382">
        <v>99</v>
      </c>
      <c r="O3481" s="382">
        <v>99</v>
      </c>
      <c r="P3481" s="382">
        <v>99</v>
      </c>
      <c r="Q3481" s="382"/>
      <c r="R3481" s="382">
        <v>0</v>
      </c>
    </row>
    <row r="3482" spans="1:18" ht="15.6">
      <c r="A3482" s="382">
        <v>18</v>
      </c>
      <c r="B3482" s="382">
        <v>643</v>
      </c>
      <c r="C3482" s="382">
        <v>2023</v>
      </c>
      <c r="D3482" s="382"/>
      <c r="E3482" s="382">
        <v>99</v>
      </c>
      <c r="F3482" s="382"/>
      <c r="G3482" s="382">
        <v>99</v>
      </c>
      <c r="H3482" s="382">
        <v>1</v>
      </c>
      <c r="I3482" s="382">
        <v>99</v>
      </c>
      <c r="J3482" s="382">
        <v>309</v>
      </c>
      <c r="K3482" s="382">
        <v>99</v>
      </c>
      <c r="L3482" s="382">
        <v>12</v>
      </c>
      <c r="M3482" s="382">
        <v>99</v>
      </c>
      <c r="N3482" s="382">
        <v>99</v>
      </c>
      <c r="O3482" s="382">
        <v>99</v>
      </c>
      <c r="P3482" s="382">
        <v>99</v>
      </c>
      <c r="Q3482" s="382"/>
      <c r="R3482" s="382">
        <v>0</v>
      </c>
    </row>
    <row r="3483" spans="1:18" ht="15.6">
      <c r="A3483" s="382">
        <v>18</v>
      </c>
      <c r="B3483" s="382">
        <v>644</v>
      </c>
      <c r="C3483" s="382">
        <v>2023</v>
      </c>
      <c r="D3483" s="382"/>
      <c r="E3483" s="382">
        <v>99</v>
      </c>
      <c r="F3483" s="382"/>
      <c r="G3483" s="382">
        <v>99</v>
      </c>
      <c r="H3483" s="382">
        <v>2</v>
      </c>
      <c r="I3483" s="382">
        <v>99</v>
      </c>
      <c r="J3483" s="382">
        <v>470</v>
      </c>
      <c r="K3483" s="382">
        <v>99</v>
      </c>
      <c r="L3483" s="382">
        <v>12</v>
      </c>
      <c r="M3483" s="382">
        <v>99</v>
      </c>
      <c r="N3483" s="382">
        <v>99</v>
      </c>
      <c r="O3483" s="382">
        <v>99</v>
      </c>
      <c r="P3483" s="382">
        <v>99</v>
      </c>
      <c r="Q3483" s="382"/>
      <c r="R3483" s="382">
        <v>0</v>
      </c>
    </row>
    <row r="3484" spans="1:18" ht="15.6">
      <c r="A3484" s="382">
        <v>18</v>
      </c>
      <c r="B3484" s="382">
        <v>645</v>
      </c>
      <c r="C3484" s="382">
        <v>2023</v>
      </c>
      <c r="D3484" s="382"/>
      <c r="E3484" s="382">
        <v>99</v>
      </c>
      <c r="F3484" s="382"/>
      <c r="G3484" s="382">
        <v>99</v>
      </c>
      <c r="H3484" s="382">
        <v>2</v>
      </c>
      <c r="I3484" s="382">
        <v>99</v>
      </c>
      <c r="J3484" s="382">
        <v>629</v>
      </c>
      <c r="K3484" s="382">
        <v>99</v>
      </c>
      <c r="L3484" s="382">
        <v>12</v>
      </c>
      <c r="M3484" s="382">
        <v>99</v>
      </c>
      <c r="N3484" s="382">
        <v>99</v>
      </c>
      <c r="O3484" s="382">
        <v>99</v>
      </c>
      <c r="P3484" s="382">
        <v>99</v>
      </c>
      <c r="Q3484" s="382"/>
      <c r="R3484" s="382">
        <v>0</v>
      </c>
    </row>
    <row r="3485" spans="1:18" ht="15.6">
      <c r="A3485" s="382">
        <v>18</v>
      </c>
      <c r="B3485" s="382">
        <v>646</v>
      </c>
      <c r="C3485" s="382">
        <v>2023</v>
      </c>
      <c r="D3485" s="382"/>
      <c r="E3485" s="382">
        <v>99</v>
      </c>
      <c r="F3485" s="382"/>
      <c r="G3485" s="382">
        <v>99</v>
      </c>
      <c r="H3485" s="382">
        <v>1</v>
      </c>
      <c r="I3485" s="382">
        <v>99</v>
      </c>
      <c r="J3485" s="382">
        <v>643</v>
      </c>
      <c r="K3485" s="382">
        <v>99</v>
      </c>
      <c r="L3485" s="382">
        <v>12</v>
      </c>
      <c r="M3485" s="382">
        <v>99</v>
      </c>
      <c r="N3485" s="382">
        <v>99</v>
      </c>
      <c r="O3485" s="382">
        <v>99</v>
      </c>
      <c r="P3485" s="382">
        <v>99</v>
      </c>
      <c r="Q3485" s="382"/>
      <c r="R3485" s="382">
        <v>0</v>
      </c>
    </row>
    <row r="3486" spans="1:18" ht="15.6">
      <c r="A3486" s="382">
        <v>18</v>
      </c>
      <c r="B3486" s="382">
        <v>647</v>
      </c>
      <c r="C3486" s="382">
        <v>2023</v>
      </c>
      <c r="D3486" s="382"/>
      <c r="E3486" s="382">
        <v>99</v>
      </c>
      <c r="F3486" s="382"/>
      <c r="G3486" s="382">
        <v>99</v>
      </c>
      <c r="H3486" s="382">
        <v>2</v>
      </c>
      <c r="I3486" s="382">
        <v>99</v>
      </c>
      <c r="J3486" s="382">
        <v>704</v>
      </c>
      <c r="K3486" s="382">
        <v>99</v>
      </c>
      <c r="L3486" s="382">
        <v>12</v>
      </c>
      <c r="M3486" s="382">
        <v>99</v>
      </c>
      <c r="N3486" s="382">
        <v>99</v>
      </c>
      <c r="O3486" s="382">
        <v>99</v>
      </c>
      <c r="P3486" s="382">
        <v>99</v>
      </c>
      <c r="Q3486" s="382"/>
      <c r="R3486" s="382">
        <v>0</v>
      </c>
    </row>
    <row r="3487" spans="1:18" ht="15.6">
      <c r="A3487" s="382">
        <v>18</v>
      </c>
      <c r="B3487" s="382">
        <v>648</v>
      </c>
      <c r="C3487" s="382">
        <v>2023</v>
      </c>
      <c r="D3487" s="382"/>
      <c r="E3487" s="382">
        <v>99</v>
      </c>
      <c r="F3487" s="382"/>
      <c r="G3487" s="382">
        <v>99</v>
      </c>
      <c r="H3487" s="382">
        <v>1</v>
      </c>
      <c r="I3487" s="382">
        <v>99</v>
      </c>
      <c r="J3487" s="382">
        <v>802</v>
      </c>
      <c r="K3487" s="382">
        <v>99</v>
      </c>
      <c r="L3487" s="382">
        <v>12</v>
      </c>
      <c r="M3487" s="382">
        <v>99</v>
      </c>
      <c r="N3487" s="382">
        <v>99</v>
      </c>
      <c r="O3487" s="382">
        <v>99</v>
      </c>
      <c r="P3487" s="382">
        <v>99</v>
      </c>
      <c r="Q3487" s="382"/>
      <c r="R3487" s="382">
        <v>0</v>
      </c>
    </row>
    <row r="3488" spans="1:18" ht="15.6">
      <c r="A3488" s="382">
        <v>18</v>
      </c>
      <c r="B3488" s="382">
        <v>649</v>
      </c>
      <c r="C3488" s="382">
        <v>2023</v>
      </c>
      <c r="D3488" s="382"/>
      <c r="E3488" s="382">
        <v>99</v>
      </c>
      <c r="F3488" s="382"/>
      <c r="G3488" s="382">
        <v>99</v>
      </c>
      <c r="H3488" s="382">
        <v>1</v>
      </c>
      <c r="I3488" s="382">
        <v>99</v>
      </c>
      <c r="J3488" s="382">
        <v>103</v>
      </c>
      <c r="K3488" s="382">
        <v>99</v>
      </c>
      <c r="L3488" s="382">
        <v>13</v>
      </c>
      <c r="M3488" s="382">
        <v>99</v>
      </c>
      <c r="N3488" s="382">
        <v>99</v>
      </c>
      <c r="O3488" s="382">
        <v>99</v>
      </c>
      <c r="P3488" s="382">
        <v>99</v>
      </c>
      <c r="Q3488" s="382"/>
      <c r="R3488" s="382">
        <v>0</v>
      </c>
    </row>
    <row r="3489" spans="1:18" ht="15.6">
      <c r="A3489" s="382">
        <v>18</v>
      </c>
      <c r="B3489" s="382">
        <v>650</v>
      </c>
      <c r="C3489" s="382">
        <v>2023</v>
      </c>
      <c r="D3489" s="382"/>
      <c r="E3489" s="382">
        <v>99</v>
      </c>
      <c r="F3489" s="382"/>
      <c r="G3489" s="382">
        <v>99</v>
      </c>
      <c r="H3489" s="382">
        <v>2</v>
      </c>
      <c r="I3489" s="382">
        <v>99</v>
      </c>
      <c r="J3489" s="382">
        <v>106</v>
      </c>
      <c r="K3489" s="382">
        <v>99</v>
      </c>
      <c r="L3489" s="382">
        <v>13</v>
      </c>
      <c r="M3489" s="382">
        <v>99</v>
      </c>
      <c r="N3489" s="382">
        <v>99</v>
      </c>
      <c r="O3489" s="382">
        <v>99</v>
      </c>
      <c r="P3489" s="382">
        <v>99</v>
      </c>
      <c r="Q3489" s="382"/>
      <c r="R3489" s="382">
        <v>0</v>
      </c>
    </row>
    <row r="3490" spans="1:18" ht="15.6">
      <c r="A3490" s="382">
        <v>18</v>
      </c>
      <c r="B3490" s="382">
        <v>651</v>
      </c>
      <c r="C3490" s="382">
        <v>2023</v>
      </c>
      <c r="D3490" s="382"/>
      <c r="E3490" s="382">
        <v>99</v>
      </c>
      <c r="F3490" s="382"/>
      <c r="G3490" s="382">
        <v>99</v>
      </c>
      <c r="H3490" s="382">
        <v>1</v>
      </c>
      <c r="I3490" s="382">
        <v>99</v>
      </c>
      <c r="J3490" s="382">
        <v>110</v>
      </c>
      <c r="K3490" s="382">
        <v>99</v>
      </c>
      <c r="L3490" s="382">
        <v>13</v>
      </c>
      <c r="M3490" s="382">
        <v>99</v>
      </c>
      <c r="N3490" s="382">
        <v>99</v>
      </c>
      <c r="O3490" s="382">
        <v>99</v>
      </c>
      <c r="P3490" s="382">
        <v>99</v>
      </c>
      <c r="Q3490" s="382"/>
      <c r="R3490" s="382">
        <v>0</v>
      </c>
    </row>
    <row r="3491" spans="1:18" ht="15.6">
      <c r="A3491" s="382">
        <v>18</v>
      </c>
      <c r="B3491" s="382">
        <v>652</v>
      </c>
      <c r="C3491" s="382">
        <v>2023</v>
      </c>
      <c r="D3491" s="382"/>
      <c r="E3491" s="382">
        <v>99</v>
      </c>
      <c r="F3491" s="382"/>
      <c r="G3491" s="382">
        <v>99</v>
      </c>
      <c r="H3491" s="382">
        <v>1</v>
      </c>
      <c r="I3491" s="382">
        <v>99</v>
      </c>
      <c r="J3491" s="382">
        <v>111</v>
      </c>
      <c r="K3491" s="382">
        <v>99</v>
      </c>
      <c r="L3491" s="382">
        <v>13</v>
      </c>
      <c r="M3491" s="382">
        <v>99</v>
      </c>
      <c r="N3491" s="382">
        <v>99</v>
      </c>
      <c r="O3491" s="382">
        <v>99</v>
      </c>
      <c r="P3491" s="382">
        <v>99</v>
      </c>
      <c r="Q3491" s="382"/>
      <c r="R3491" s="382">
        <v>0</v>
      </c>
    </row>
    <row r="3492" spans="1:18" ht="15.6">
      <c r="A3492" s="382">
        <v>18</v>
      </c>
      <c r="B3492" s="382">
        <v>653</v>
      </c>
      <c r="C3492" s="382">
        <v>2023</v>
      </c>
      <c r="D3492" s="382"/>
      <c r="E3492" s="382">
        <v>99</v>
      </c>
      <c r="F3492" s="382"/>
      <c r="G3492" s="382">
        <v>99</v>
      </c>
      <c r="H3492" s="382">
        <v>1</v>
      </c>
      <c r="I3492" s="382">
        <v>99</v>
      </c>
      <c r="J3492" s="382">
        <v>116</v>
      </c>
      <c r="K3492" s="382">
        <v>99</v>
      </c>
      <c r="L3492" s="382">
        <v>13</v>
      </c>
      <c r="M3492" s="382">
        <v>99</v>
      </c>
      <c r="N3492" s="382">
        <v>99</v>
      </c>
      <c r="O3492" s="382">
        <v>99</v>
      </c>
      <c r="P3492" s="382">
        <v>99</v>
      </c>
      <c r="Q3492" s="382"/>
      <c r="R3492" s="382">
        <v>0</v>
      </c>
    </row>
    <row r="3493" spans="1:18" ht="15.6">
      <c r="A3493" s="382">
        <v>18</v>
      </c>
      <c r="B3493" s="382">
        <v>654</v>
      </c>
      <c r="C3493" s="382">
        <v>2023</v>
      </c>
      <c r="D3493" s="382"/>
      <c r="E3493" s="382">
        <v>99</v>
      </c>
      <c r="F3493" s="382"/>
      <c r="G3493" s="382">
        <v>99</v>
      </c>
      <c r="H3493" s="382">
        <v>2</v>
      </c>
      <c r="I3493" s="382">
        <v>99</v>
      </c>
      <c r="J3493" s="382">
        <v>117</v>
      </c>
      <c r="K3493" s="382">
        <v>99</v>
      </c>
      <c r="L3493" s="382">
        <v>13</v>
      </c>
      <c r="M3493" s="382">
        <v>99</v>
      </c>
      <c r="N3493" s="382">
        <v>99</v>
      </c>
      <c r="O3493" s="382">
        <v>99</v>
      </c>
      <c r="P3493" s="382">
        <v>99</v>
      </c>
      <c r="Q3493" s="382"/>
      <c r="R3493" s="382">
        <v>0</v>
      </c>
    </row>
    <row r="3494" spans="1:18" ht="15.6">
      <c r="A3494" s="382">
        <v>18</v>
      </c>
      <c r="B3494" s="382">
        <v>655</v>
      </c>
      <c r="C3494" s="382">
        <v>2023</v>
      </c>
      <c r="D3494" s="382"/>
      <c r="E3494" s="382">
        <v>99</v>
      </c>
      <c r="F3494" s="382"/>
      <c r="G3494" s="382">
        <v>99</v>
      </c>
      <c r="H3494" s="382">
        <v>1</v>
      </c>
      <c r="I3494" s="382">
        <v>99</v>
      </c>
      <c r="J3494" s="382">
        <v>134</v>
      </c>
      <c r="K3494" s="382">
        <v>99</v>
      </c>
      <c r="L3494" s="382">
        <v>13</v>
      </c>
      <c r="M3494" s="382">
        <v>99</v>
      </c>
      <c r="N3494" s="382">
        <v>99</v>
      </c>
      <c r="O3494" s="382">
        <v>99</v>
      </c>
      <c r="P3494" s="382">
        <v>99</v>
      </c>
      <c r="Q3494" s="382"/>
      <c r="R3494" s="382">
        <v>0</v>
      </c>
    </row>
    <row r="3495" spans="1:18" ht="15.6">
      <c r="A3495" s="382">
        <v>18</v>
      </c>
      <c r="B3495" s="382">
        <v>656</v>
      </c>
      <c r="C3495" s="382">
        <v>2023</v>
      </c>
      <c r="D3495" s="382"/>
      <c r="E3495" s="382">
        <v>99</v>
      </c>
      <c r="F3495" s="382"/>
      <c r="G3495" s="382">
        <v>99</v>
      </c>
      <c r="H3495" s="382">
        <v>2</v>
      </c>
      <c r="I3495" s="382">
        <v>99</v>
      </c>
      <c r="J3495" s="382">
        <v>141</v>
      </c>
      <c r="K3495" s="382">
        <v>99</v>
      </c>
      <c r="L3495" s="382">
        <v>13</v>
      </c>
      <c r="M3495" s="382">
        <v>99</v>
      </c>
      <c r="N3495" s="382">
        <v>99</v>
      </c>
      <c r="O3495" s="382">
        <v>99</v>
      </c>
      <c r="P3495" s="382">
        <v>99</v>
      </c>
      <c r="Q3495" s="382"/>
      <c r="R3495" s="382">
        <v>0</v>
      </c>
    </row>
    <row r="3496" spans="1:18" ht="15.6">
      <c r="A3496" s="382">
        <v>18</v>
      </c>
      <c r="B3496" s="382">
        <v>657</v>
      </c>
      <c r="C3496" s="382">
        <v>2023</v>
      </c>
      <c r="D3496" s="382"/>
      <c r="E3496" s="382">
        <v>99</v>
      </c>
      <c r="F3496" s="382"/>
      <c r="G3496" s="382">
        <v>99</v>
      </c>
      <c r="H3496" s="382">
        <v>2</v>
      </c>
      <c r="I3496" s="382">
        <v>99</v>
      </c>
      <c r="J3496" s="382">
        <v>143</v>
      </c>
      <c r="K3496" s="382">
        <v>99</v>
      </c>
      <c r="L3496" s="382">
        <v>13</v>
      </c>
      <c r="M3496" s="382">
        <v>99</v>
      </c>
      <c r="N3496" s="382">
        <v>99</v>
      </c>
      <c r="O3496" s="382">
        <v>99</v>
      </c>
      <c r="P3496" s="382">
        <v>99</v>
      </c>
      <c r="Q3496" s="382"/>
      <c r="R3496" s="382">
        <v>0</v>
      </c>
    </row>
    <row r="3497" spans="1:18" ht="15.6">
      <c r="A3497" s="382">
        <v>18</v>
      </c>
      <c r="B3497" s="382">
        <v>658</v>
      </c>
      <c r="C3497" s="382">
        <v>2023</v>
      </c>
      <c r="D3497" s="382"/>
      <c r="E3497" s="382">
        <v>99</v>
      </c>
      <c r="F3497" s="382"/>
      <c r="G3497" s="382">
        <v>99</v>
      </c>
      <c r="H3497" s="382">
        <v>2</v>
      </c>
      <c r="I3497" s="382">
        <v>99</v>
      </c>
      <c r="J3497" s="382">
        <v>147</v>
      </c>
      <c r="K3497" s="382">
        <v>99</v>
      </c>
      <c r="L3497" s="382">
        <v>13</v>
      </c>
      <c r="M3497" s="382">
        <v>99</v>
      </c>
      <c r="N3497" s="382">
        <v>99</v>
      </c>
      <c r="O3497" s="382">
        <v>99</v>
      </c>
      <c r="P3497" s="382">
        <v>99</v>
      </c>
      <c r="Q3497" s="382"/>
      <c r="R3497" s="382">
        <v>0</v>
      </c>
    </row>
    <row r="3498" spans="1:18" ht="15.6">
      <c r="A3498" s="382">
        <v>18</v>
      </c>
      <c r="B3498" s="382">
        <v>659</v>
      </c>
      <c r="C3498" s="382">
        <v>2023</v>
      </c>
      <c r="D3498" s="382"/>
      <c r="E3498" s="382">
        <v>99</v>
      </c>
      <c r="F3498" s="382"/>
      <c r="G3498" s="382">
        <v>99</v>
      </c>
      <c r="H3498" s="382">
        <v>1</v>
      </c>
      <c r="I3498" s="382">
        <v>99</v>
      </c>
      <c r="J3498" s="382">
        <v>155</v>
      </c>
      <c r="K3498" s="382">
        <v>99</v>
      </c>
      <c r="L3498" s="382">
        <v>13</v>
      </c>
      <c r="M3498" s="382">
        <v>99</v>
      </c>
      <c r="N3498" s="382">
        <v>99</v>
      </c>
      <c r="O3498" s="382">
        <v>99</v>
      </c>
      <c r="P3498" s="382">
        <v>99</v>
      </c>
      <c r="Q3498" s="382"/>
      <c r="R3498" s="382">
        <v>0</v>
      </c>
    </row>
    <row r="3499" spans="1:18" ht="15.6">
      <c r="A3499" s="382">
        <v>18</v>
      </c>
      <c r="B3499" s="382">
        <v>660</v>
      </c>
      <c r="C3499" s="382">
        <v>2023</v>
      </c>
      <c r="D3499" s="382"/>
      <c r="E3499" s="382">
        <v>99</v>
      </c>
      <c r="F3499" s="382"/>
      <c r="G3499" s="382">
        <v>99</v>
      </c>
      <c r="H3499" s="382">
        <v>2</v>
      </c>
      <c r="I3499" s="382">
        <v>99</v>
      </c>
      <c r="J3499" s="382">
        <v>160</v>
      </c>
      <c r="K3499" s="382">
        <v>99</v>
      </c>
      <c r="L3499" s="382">
        <v>13</v>
      </c>
      <c r="M3499" s="382">
        <v>99</v>
      </c>
      <c r="N3499" s="382">
        <v>99</v>
      </c>
      <c r="O3499" s="382">
        <v>99</v>
      </c>
      <c r="P3499" s="382">
        <v>99</v>
      </c>
      <c r="Q3499" s="382"/>
      <c r="R3499" s="382">
        <v>0</v>
      </c>
    </row>
    <row r="3500" spans="1:18" ht="15.6">
      <c r="A3500" s="382">
        <v>18</v>
      </c>
      <c r="B3500" s="382">
        <v>661</v>
      </c>
      <c r="C3500" s="382">
        <v>2023</v>
      </c>
      <c r="D3500" s="382"/>
      <c r="E3500" s="382">
        <v>99</v>
      </c>
      <c r="F3500" s="382"/>
      <c r="G3500" s="382">
        <v>99</v>
      </c>
      <c r="H3500" s="382">
        <v>1</v>
      </c>
      <c r="I3500" s="382">
        <v>99</v>
      </c>
      <c r="J3500" s="382">
        <v>171</v>
      </c>
      <c r="K3500" s="382">
        <v>99</v>
      </c>
      <c r="L3500" s="382">
        <v>13</v>
      </c>
      <c r="M3500" s="382">
        <v>99</v>
      </c>
      <c r="N3500" s="382">
        <v>99</v>
      </c>
      <c r="O3500" s="382">
        <v>99</v>
      </c>
      <c r="P3500" s="382">
        <v>99</v>
      </c>
      <c r="Q3500" s="382"/>
      <c r="R3500" s="382">
        <v>0</v>
      </c>
    </row>
    <row r="3501" spans="1:18" ht="15.6">
      <c r="A3501" s="382">
        <v>18</v>
      </c>
      <c r="B3501" s="382">
        <v>662</v>
      </c>
      <c r="C3501" s="382">
        <v>2023</v>
      </c>
      <c r="D3501" s="382"/>
      <c r="E3501" s="382">
        <v>99</v>
      </c>
      <c r="F3501" s="382"/>
      <c r="G3501" s="382">
        <v>99</v>
      </c>
      <c r="H3501" s="382">
        <v>2</v>
      </c>
      <c r="I3501" s="382">
        <v>99</v>
      </c>
      <c r="J3501" s="382">
        <v>175</v>
      </c>
      <c r="K3501" s="382">
        <v>99</v>
      </c>
      <c r="L3501" s="382">
        <v>13</v>
      </c>
      <c r="M3501" s="382">
        <v>99</v>
      </c>
      <c r="N3501" s="382">
        <v>99</v>
      </c>
      <c r="O3501" s="382">
        <v>99</v>
      </c>
      <c r="P3501" s="382">
        <v>99</v>
      </c>
      <c r="Q3501" s="382"/>
      <c r="R3501" s="382">
        <v>0</v>
      </c>
    </row>
    <row r="3502" spans="1:18" ht="15.6">
      <c r="A3502" s="382">
        <v>18</v>
      </c>
      <c r="B3502" s="382">
        <v>663</v>
      </c>
      <c r="C3502" s="382">
        <v>2023</v>
      </c>
      <c r="D3502" s="382"/>
      <c r="E3502" s="382">
        <v>99</v>
      </c>
      <c r="F3502" s="382"/>
      <c r="G3502" s="382">
        <v>99</v>
      </c>
      <c r="H3502" s="382">
        <v>2</v>
      </c>
      <c r="I3502" s="382">
        <v>99</v>
      </c>
      <c r="J3502" s="382">
        <v>177</v>
      </c>
      <c r="K3502" s="382">
        <v>99</v>
      </c>
      <c r="L3502" s="382">
        <v>13</v>
      </c>
      <c r="M3502" s="382">
        <v>99</v>
      </c>
      <c r="N3502" s="382">
        <v>99</v>
      </c>
      <c r="O3502" s="382">
        <v>99</v>
      </c>
      <c r="P3502" s="382">
        <v>99</v>
      </c>
      <c r="Q3502" s="382"/>
      <c r="R3502" s="382">
        <v>0</v>
      </c>
    </row>
    <row r="3503" spans="1:18" ht="15.6">
      <c r="A3503" s="382">
        <v>18</v>
      </c>
      <c r="B3503" s="382">
        <v>664</v>
      </c>
      <c r="C3503" s="382">
        <v>2023</v>
      </c>
      <c r="D3503" s="382"/>
      <c r="E3503" s="382">
        <v>99</v>
      </c>
      <c r="F3503" s="382"/>
      <c r="G3503" s="382">
        <v>99</v>
      </c>
      <c r="H3503" s="382">
        <v>2</v>
      </c>
      <c r="I3503" s="382">
        <v>99</v>
      </c>
      <c r="J3503" s="382">
        <v>178</v>
      </c>
      <c r="K3503" s="382">
        <v>99</v>
      </c>
      <c r="L3503" s="382">
        <v>13</v>
      </c>
      <c r="M3503" s="382">
        <v>99</v>
      </c>
      <c r="N3503" s="382">
        <v>99</v>
      </c>
      <c r="O3503" s="382">
        <v>99</v>
      </c>
      <c r="P3503" s="382">
        <v>99</v>
      </c>
      <c r="Q3503" s="382"/>
      <c r="R3503" s="382">
        <v>0</v>
      </c>
    </row>
    <row r="3504" spans="1:18" ht="15.6">
      <c r="A3504" s="382">
        <v>18</v>
      </c>
      <c r="B3504" s="382">
        <v>665</v>
      </c>
      <c r="C3504" s="382">
        <v>2023</v>
      </c>
      <c r="D3504" s="382"/>
      <c r="E3504" s="382">
        <v>99</v>
      </c>
      <c r="F3504" s="382"/>
      <c r="G3504" s="382">
        <v>99</v>
      </c>
      <c r="H3504" s="382">
        <v>2</v>
      </c>
      <c r="I3504" s="382">
        <v>99</v>
      </c>
      <c r="J3504" s="382">
        <v>181</v>
      </c>
      <c r="K3504" s="382">
        <v>99</v>
      </c>
      <c r="L3504" s="382">
        <v>13</v>
      </c>
      <c r="M3504" s="382">
        <v>99</v>
      </c>
      <c r="N3504" s="382">
        <v>99</v>
      </c>
      <c r="O3504" s="382">
        <v>99</v>
      </c>
      <c r="P3504" s="382">
        <v>99</v>
      </c>
      <c r="Q3504" s="382"/>
      <c r="R3504" s="382">
        <v>0</v>
      </c>
    </row>
    <row r="3505" spans="1:18" ht="15.6">
      <c r="A3505" s="382">
        <v>18</v>
      </c>
      <c r="B3505" s="382">
        <v>666</v>
      </c>
      <c r="C3505" s="382">
        <v>2023</v>
      </c>
      <c r="D3505" s="382"/>
      <c r="E3505" s="382">
        <v>99</v>
      </c>
      <c r="F3505" s="382"/>
      <c r="G3505" s="382">
        <v>99</v>
      </c>
      <c r="H3505" s="382">
        <v>1</v>
      </c>
      <c r="I3505" s="382">
        <v>99</v>
      </c>
      <c r="J3505" s="382">
        <v>262</v>
      </c>
      <c r="K3505" s="382">
        <v>99</v>
      </c>
      <c r="L3505" s="382">
        <v>13</v>
      </c>
      <c r="M3505" s="382">
        <v>99</v>
      </c>
      <c r="N3505" s="382">
        <v>99</v>
      </c>
      <c r="O3505" s="382">
        <v>99</v>
      </c>
      <c r="P3505" s="382">
        <v>99</v>
      </c>
      <c r="Q3505" s="382"/>
      <c r="R3505" s="382">
        <v>0</v>
      </c>
    </row>
    <row r="3506" spans="1:18" ht="15.6">
      <c r="A3506" s="382">
        <v>18</v>
      </c>
      <c r="B3506" s="382">
        <v>667</v>
      </c>
      <c r="C3506" s="382">
        <v>2023</v>
      </c>
      <c r="D3506" s="382"/>
      <c r="E3506" s="382">
        <v>99</v>
      </c>
      <c r="F3506" s="382"/>
      <c r="G3506" s="382">
        <v>99</v>
      </c>
      <c r="H3506" s="382">
        <v>1</v>
      </c>
      <c r="I3506" s="382">
        <v>99</v>
      </c>
      <c r="J3506" s="382">
        <v>309</v>
      </c>
      <c r="K3506" s="382">
        <v>99</v>
      </c>
      <c r="L3506" s="382">
        <v>13</v>
      </c>
      <c r="M3506" s="382">
        <v>99</v>
      </c>
      <c r="N3506" s="382">
        <v>99</v>
      </c>
      <c r="O3506" s="382">
        <v>99</v>
      </c>
      <c r="P3506" s="382">
        <v>99</v>
      </c>
      <c r="Q3506" s="382"/>
      <c r="R3506" s="382">
        <v>0</v>
      </c>
    </row>
    <row r="3507" spans="1:18" ht="15.6">
      <c r="A3507" s="382">
        <v>18</v>
      </c>
      <c r="B3507" s="382">
        <v>668</v>
      </c>
      <c r="C3507" s="382">
        <v>2023</v>
      </c>
      <c r="D3507" s="382"/>
      <c r="E3507" s="382">
        <v>99</v>
      </c>
      <c r="F3507" s="382"/>
      <c r="G3507" s="382">
        <v>99</v>
      </c>
      <c r="H3507" s="382">
        <v>2</v>
      </c>
      <c r="I3507" s="382">
        <v>99</v>
      </c>
      <c r="J3507" s="382">
        <v>470</v>
      </c>
      <c r="K3507" s="382">
        <v>99</v>
      </c>
      <c r="L3507" s="382">
        <v>13</v>
      </c>
      <c r="M3507" s="382">
        <v>99</v>
      </c>
      <c r="N3507" s="382">
        <v>99</v>
      </c>
      <c r="O3507" s="382">
        <v>99</v>
      </c>
      <c r="P3507" s="382">
        <v>99</v>
      </c>
      <c r="Q3507" s="382"/>
      <c r="R3507" s="382">
        <v>0</v>
      </c>
    </row>
    <row r="3508" spans="1:18" ht="15.6">
      <c r="A3508" s="382">
        <v>18</v>
      </c>
      <c r="B3508" s="382">
        <v>669</v>
      </c>
      <c r="C3508" s="382">
        <v>2023</v>
      </c>
      <c r="D3508" s="382"/>
      <c r="E3508" s="382">
        <v>99</v>
      </c>
      <c r="F3508" s="382"/>
      <c r="G3508" s="382">
        <v>99</v>
      </c>
      <c r="H3508" s="382">
        <v>2</v>
      </c>
      <c r="I3508" s="382">
        <v>99</v>
      </c>
      <c r="J3508" s="382">
        <v>629</v>
      </c>
      <c r="K3508" s="382">
        <v>99</v>
      </c>
      <c r="L3508" s="382">
        <v>13</v>
      </c>
      <c r="M3508" s="382">
        <v>99</v>
      </c>
      <c r="N3508" s="382">
        <v>99</v>
      </c>
      <c r="O3508" s="382">
        <v>99</v>
      </c>
      <c r="P3508" s="382">
        <v>99</v>
      </c>
      <c r="Q3508" s="382"/>
      <c r="R3508" s="382">
        <v>0</v>
      </c>
    </row>
    <row r="3509" spans="1:18" ht="15.6">
      <c r="A3509" s="382">
        <v>18</v>
      </c>
      <c r="B3509" s="382">
        <v>670</v>
      </c>
      <c r="C3509" s="382">
        <v>2023</v>
      </c>
      <c r="D3509" s="382"/>
      <c r="E3509" s="382">
        <v>99</v>
      </c>
      <c r="F3509" s="382"/>
      <c r="G3509" s="382">
        <v>99</v>
      </c>
      <c r="H3509" s="382">
        <v>1</v>
      </c>
      <c r="I3509" s="382">
        <v>99</v>
      </c>
      <c r="J3509" s="382">
        <v>643</v>
      </c>
      <c r="K3509" s="382">
        <v>99</v>
      </c>
      <c r="L3509" s="382">
        <v>13</v>
      </c>
      <c r="M3509" s="382">
        <v>99</v>
      </c>
      <c r="N3509" s="382">
        <v>99</v>
      </c>
      <c r="O3509" s="382">
        <v>99</v>
      </c>
      <c r="P3509" s="382">
        <v>99</v>
      </c>
      <c r="Q3509" s="382"/>
      <c r="R3509" s="382">
        <v>0</v>
      </c>
    </row>
    <row r="3510" spans="1:18" ht="15.6">
      <c r="A3510" s="382">
        <v>18</v>
      </c>
      <c r="B3510" s="382">
        <v>671</v>
      </c>
      <c r="C3510" s="382">
        <v>2023</v>
      </c>
      <c r="D3510" s="382"/>
      <c r="E3510" s="382">
        <v>99</v>
      </c>
      <c r="F3510" s="382"/>
      <c r="G3510" s="382">
        <v>99</v>
      </c>
      <c r="H3510" s="382">
        <v>2</v>
      </c>
      <c r="I3510" s="382">
        <v>99</v>
      </c>
      <c r="J3510" s="382">
        <v>704</v>
      </c>
      <c r="K3510" s="382">
        <v>99</v>
      </c>
      <c r="L3510" s="382">
        <v>13</v>
      </c>
      <c r="M3510" s="382">
        <v>99</v>
      </c>
      <c r="N3510" s="382">
        <v>99</v>
      </c>
      <c r="O3510" s="382">
        <v>99</v>
      </c>
      <c r="P3510" s="382">
        <v>99</v>
      </c>
      <c r="Q3510" s="382"/>
      <c r="R3510" s="382">
        <v>0</v>
      </c>
    </row>
    <row r="3511" spans="1:18" ht="15.6">
      <c r="A3511" s="382">
        <v>18</v>
      </c>
      <c r="B3511" s="382">
        <v>672</v>
      </c>
      <c r="C3511" s="382">
        <v>2023</v>
      </c>
      <c r="D3511" s="382"/>
      <c r="E3511" s="382">
        <v>99</v>
      </c>
      <c r="F3511" s="382"/>
      <c r="G3511" s="382">
        <v>99</v>
      </c>
      <c r="H3511" s="382">
        <v>1</v>
      </c>
      <c r="I3511" s="382">
        <v>99</v>
      </c>
      <c r="J3511" s="382">
        <v>802</v>
      </c>
      <c r="K3511" s="382">
        <v>99</v>
      </c>
      <c r="L3511" s="382">
        <v>13</v>
      </c>
      <c r="M3511" s="382">
        <v>99</v>
      </c>
      <c r="N3511" s="382">
        <v>99</v>
      </c>
      <c r="O3511" s="382">
        <v>99</v>
      </c>
      <c r="P3511" s="382">
        <v>99</v>
      </c>
      <c r="Q3511" s="382"/>
      <c r="R3511" s="382">
        <v>0</v>
      </c>
    </row>
    <row r="3512" spans="1:18" ht="15.6">
      <c r="A3512" s="382">
        <v>18</v>
      </c>
      <c r="B3512" s="382">
        <v>673</v>
      </c>
      <c r="C3512" s="382">
        <v>2023</v>
      </c>
      <c r="D3512" s="382"/>
      <c r="E3512" s="382">
        <v>99</v>
      </c>
      <c r="F3512" s="382"/>
      <c r="G3512" s="382">
        <v>99</v>
      </c>
      <c r="H3512" s="382">
        <v>1</v>
      </c>
      <c r="I3512" s="382">
        <v>99</v>
      </c>
      <c r="J3512" s="382">
        <v>103</v>
      </c>
      <c r="K3512" s="382">
        <v>99</v>
      </c>
      <c r="L3512" s="382">
        <v>14</v>
      </c>
      <c r="M3512" s="382">
        <v>99</v>
      </c>
      <c r="N3512" s="382">
        <v>99</v>
      </c>
      <c r="O3512" s="382">
        <v>99</v>
      </c>
      <c r="P3512" s="382">
        <v>99</v>
      </c>
      <c r="Q3512" s="382"/>
      <c r="R3512" s="382">
        <v>0</v>
      </c>
    </row>
    <row r="3513" spans="1:18" ht="15.6">
      <c r="A3513" s="382">
        <v>18</v>
      </c>
      <c r="B3513" s="382">
        <v>674</v>
      </c>
      <c r="C3513" s="382">
        <v>2023</v>
      </c>
      <c r="D3513" s="382"/>
      <c r="E3513" s="382">
        <v>99</v>
      </c>
      <c r="F3513" s="382"/>
      <c r="G3513" s="382">
        <v>99</v>
      </c>
      <c r="H3513" s="382">
        <v>2</v>
      </c>
      <c r="I3513" s="382">
        <v>99</v>
      </c>
      <c r="J3513" s="382">
        <v>106</v>
      </c>
      <c r="K3513" s="382">
        <v>99</v>
      </c>
      <c r="L3513" s="382">
        <v>14</v>
      </c>
      <c r="M3513" s="382">
        <v>99</v>
      </c>
      <c r="N3513" s="382">
        <v>99</v>
      </c>
      <c r="O3513" s="382">
        <v>99</v>
      </c>
      <c r="P3513" s="382">
        <v>99</v>
      </c>
      <c r="Q3513" s="382"/>
      <c r="R3513" s="382">
        <v>0</v>
      </c>
    </row>
    <row r="3514" spans="1:18" ht="15.6">
      <c r="A3514" s="382">
        <v>18</v>
      </c>
      <c r="B3514" s="382">
        <v>675</v>
      </c>
      <c r="C3514" s="382">
        <v>2023</v>
      </c>
      <c r="D3514" s="382"/>
      <c r="E3514" s="382">
        <v>99</v>
      </c>
      <c r="F3514" s="382"/>
      <c r="G3514" s="382">
        <v>99</v>
      </c>
      <c r="H3514" s="382">
        <v>1</v>
      </c>
      <c r="I3514" s="382">
        <v>99</v>
      </c>
      <c r="J3514" s="382">
        <v>110</v>
      </c>
      <c r="K3514" s="382">
        <v>99</v>
      </c>
      <c r="L3514" s="382">
        <v>14</v>
      </c>
      <c r="M3514" s="382">
        <v>99</v>
      </c>
      <c r="N3514" s="382">
        <v>99</v>
      </c>
      <c r="O3514" s="382">
        <v>99</v>
      </c>
      <c r="P3514" s="382">
        <v>99</v>
      </c>
      <c r="Q3514" s="382"/>
      <c r="R3514" s="382">
        <v>0</v>
      </c>
    </row>
    <row r="3515" spans="1:18" ht="15.6">
      <c r="A3515" s="382">
        <v>18</v>
      </c>
      <c r="B3515" s="382">
        <v>676</v>
      </c>
      <c r="C3515" s="382">
        <v>2023</v>
      </c>
      <c r="D3515" s="382"/>
      <c r="E3515" s="382">
        <v>99</v>
      </c>
      <c r="F3515" s="382"/>
      <c r="G3515" s="382">
        <v>99</v>
      </c>
      <c r="H3515" s="382">
        <v>1</v>
      </c>
      <c r="I3515" s="382">
        <v>99</v>
      </c>
      <c r="J3515" s="382">
        <v>111</v>
      </c>
      <c r="K3515" s="382">
        <v>99</v>
      </c>
      <c r="L3515" s="382">
        <v>14</v>
      </c>
      <c r="M3515" s="382">
        <v>99</v>
      </c>
      <c r="N3515" s="382">
        <v>99</v>
      </c>
      <c r="O3515" s="382">
        <v>99</v>
      </c>
      <c r="P3515" s="382">
        <v>99</v>
      </c>
      <c r="Q3515" s="382"/>
      <c r="R3515" s="382">
        <v>0</v>
      </c>
    </row>
    <row r="3516" spans="1:18" ht="15.6">
      <c r="A3516" s="382">
        <v>18</v>
      </c>
      <c r="B3516" s="382">
        <v>677</v>
      </c>
      <c r="C3516" s="382">
        <v>2023</v>
      </c>
      <c r="D3516" s="382"/>
      <c r="E3516" s="382">
        <v>99</v>
      </c>
      <c r="F3516" s="382"/>
      <c r="G3516" s="382">
        <v>99</v>
      </c>
      <c r="H3516" s="382">
        <v>1</v>
      </c>
      <c r="I3516" s="382">
        <v>99</v>
      </c>
      <c r="J3516" s="382">
        <v>116</v>
      </c>
      <c r="K3516" s="382">
        <v>99</v>
      </c>
      <c r="L3516" s="382">
        <v>14</v>
      </c>
      <c r="M3516" s="382">
        <v>99</v>
      </c>
      <c r="N3516" s="382">
        <v>99</v>
      </c>
      <c r="O3516" s="382">
        <v>99</v>
      </c>
      <c r="P3516" s="382">
        <v>99</v>
      </c>
      <c r="Q3516" s="382"/>
      <c r="R3516" s="382">
        <v>0</v>
      </c>
    </row>
    <row r="3517" spans="1:18" ht="15.6">
      <c r="A3517" s="382">
        <v>18</v>
      </c>
      <c r="B3517" s="382">
        <v>678</v>
      </c>
      <c r="C3517" s="382">
        <v>2023</v>
      </c>
      <c r="D3517" s="382"/>
      <c r="E3517" s="382">
        <v>99</v>
      </c>
      <c r="F3517" s="382"/>
      <c r="G3517" s="382">
        <v>99</v>
      </c>
      <c r="H3517" s="382">
        <v>2</v>
      </c>
      <c r="I3517" s="382">
        <v>99</v>
      </c>
      <c r="J3517" s="382">
        <v>117</v>
      </c>
      <c r="K3517" s="382">
        <v>99</v>
      </c>
      <c r="L3517" s="382">
        <v>14</v>
      </c>
      <c r="M3517" s="382">
        <v>99</v>
      </c>
      <c r="N3517" s="382">
        <v>99</v>
      </c>
      <c r="O3517" s="382">
        <v>99</v>
      </c>
      <c r="P3517" s="382">
        <v>99</v>
      </c>
      <c r="Q3517" s="382"/>
      <c r="R3517" s="382">
        <v>0</v>
      </c>
    </row>
    <row r="3518" spans="1:18" ht="15.6">
      <c r="A3518" s="382">
        <v>18</v>
      </c>
      <c r="B3518" s="382">
        <v>679</v>
      </c>
      <c r="C3518" s="382">
        <v>2023</v>
      </c>
      <c r="D3518" s="382"/>
      <c r="E3518" s="382">
        <v>99</v>
      </c>
      <c r="F3518" s="382"/>
      <c r="G3518" s="382">
        <v>99</v>
      </c>
      <c r="H3518" s="382">
        <v>1</v>
      </c>
      <c r="I3518" s="382">
        <v>99</v>
      </c>
      <c r="J3518" s="382">
        <v>134</v>
      </c>
      <c r="K3518" s="382">
        <v>99</v>
      </c>
      <c r="L3518" s="382">
        <v>14</v>
      </c>
      <c r="M3518" s="382">
        <v>99</v>
      </c>
      <c r="N3518" s="382">
        <v>99</v>
      </c>
      <c r="O3518" s="382">
        <v>99</v>
      </c>
      <c r="P3518" s="382">
        <v>99</v>
      </c>
      <c r="Q3518" s="382"/>
      <c r="R3518" s="382">
        <v>0</v>
      </c>
    </row>
    <row r="3519" spans="1:18" ht="15.6">
      <c r="A3519" s="382">
        <v>18</v>
      </c>
      <c r="B3519" s="382">
        <v>680</v>
      </c>
      <c r="C3519" s="382">
        <v>2023</v>
      </c>
      <c r="D3519" s="382"/>
      <c r="E3519" s="382">
        <v>99</v>
      </c>
      <c r="F3519" s="382"/>
      <c r="G3519" s="382">
        <v>99</v>
      </c>
      <c r="H3519" s="382">
        <v>2</v>
      </c>
      <c r="I3519" s="382">
        <v>99</v>
      </c>
      <c r="J3519" s="382">
        <v>141</v>
      </c>
      <c r="K3519" s="382">
        <v>99</v>
      </c>
      <c r="L3519" s="382">
        <v>14</v>
      </c>
      <c r="M3519" s="382">
        <v>99</v>
      </c>
      <c r="N3519" s="382">
        <v>99</v>
      </c>
      <c r="O3519" s="382">
        <v>99</v>
      </c>
      <c r="P3519" s="382">
        <v>99</v>
      </c>
      <c r="Q3519" s="382"/>
      <c r="R3519" s="382">
        <v>0</v>
      </c>
    </row>
    <row r="3520" spans="1:18" ht="15.6">
      <c r="A3520" s="382">
        <v>18</v>
      </c>
      <c r="B3520" s="382">
        <v>681</v>
      </c>
      <c r="C3520" s="382">
        <v>2023</v>
      </c>
      <c r="D3520" s="382"/>
      <c r="E3520" s="382">
        <v>99</v>
      </c>
      <c r="F3520" s="382"/>
      <c r="G3520" s="382">
        <v>99</v>
      </c>
      <c r="H3520" s="382">
        <v>2</v>
      </c>
      <c r="I3520" s="382">
        <v>99</v>
      </c>
      <c r="J3520" s="382">
        <v>143</v>
      </c>
      <c r="K3520" s="382">
        <v>99</v>
      </c>
      <c r="L3520" s="382">
        <v>14</v>
      </c>
      <c r="M3520" s="382">
        <v>99</v>
      </c>
      <c r="N3520" s="382">
        <v>99</v>
      </c>
      <c r="O3520" s="382">
        <v>99</v>
      </c>
      <c r="P3520" s="382">
        <v>99</v>
      </c>
      <c r="Q3520" s="382"/>
      <c r="R3520" s="382">
        <v>0</v>
      </c>
    </row>
    <row r="3521" spans="1:18" ht="15.6">
      <c r="A3521" s="382">
        <v>18</v>
      </c>
      <c r="B3521" s="382">
        <v>682</v>
      </c>
      <c r="C3521" s="382">
        <v>2023</v>
      </c>
      <c r="D3521" s="382"/>
      <c r="E3521" s="382">
        <v>99</v>
      </c>
      <c r="F3521" s="382"/>
      <c r="G3521" s="382">
        <v>99</v>
      </c>
      <c r="H3521" s="382">
        <v>2</v>
      </c>
      <c r="I3521" s="382">
        <v>99</v>
      </c>
      <c r="J3521" s="382">
        <v>147</v>
      </c>
      <c r="K3521" s="382">
        <v>99</v>
      </c>
      <c r="L3521" s="382">
        <v>14</v>
      </c>
      <c r="M3521" s="382">
        <v>99</v>
      </c>
      <c r="N3521" s="382">
        <v>99</v>
      </c>
      <c r="O3521" s="382">
        <v>99</v>
      </c>
      <c r="P3521" s="382">
        <v>99</v>
      </c>
      <c r="Q3521" s="382"/>
      <c r="R3521" s="382">
        <v>0</v>
      </c>
    </row>
    <row r="3522" spans="1:18" ht="15.6">
      <c r="A3522" s="382">
        <v>18</v>
      </c>
      <c r="B3522" s="382">
        <v>683</v>
      </c>
      <c r="C3522" s="382">
        <v>2023</v>
      </c>
      <c r="D3522" s="382"/>
      <c r="E3522" s="382">
        <v>99</v>
      </c>
      <c r="F3522" s="382"/>
      <c r="G3522" s="382">
        <v>99</v>
      </c>
      <c r="H3522" s="382">
        <v>1</v>
      </c>
      <c r="I3522" s="382">
        <v>99</v>
      </c>
      <c r="J3522" s="382">
        <v>155</v>
      </c>
      <c r="K3522" s="382">
        <v>99</v>
      </c>
      <c r="L3522" s="382">
        <v>14</v>
      </c>
      <c r="M3522" s="382">
        <v>99</v>
      </c>
      <c r="N3522" s="382">
        <v>99</v>
      </c>
      <c r="O3522" s="382">
        <v>99</v>
      </c>
      <c r="P3522" s="382">
        <v>99</v>
      </c>
      <c r="Q3522" s="382"/>
      <c r="R3522" s="382">
        <v>0</v>
      </c>
    </row>
    <row r="3523" spans="1:18" ht="15.6">
      <c r="A3523" s="382">
        <v>18</v>
      </c>
      <c r="B3523" s="382">
        <v>684</v>
      </c>
      <c r="C3523" s="382">
        <v>2023</v>
      </c>
      <c r="D3523" s="382"/>
      <c r="E3523" s="382">
        <v>99</v>
      </c>
      <c r="F3523" s="382"/>
      <c r="G3523" s="382">
        <v>99</v>
      </c>
      <c r="H3523" s="382">
        <v>2</v>
      </c>
      <c r="I3523" s="382">
        <v>99</v>
      </c>
      <c r="J3523" s="382">
        <v>160</v>
      </c>
      <c r="K3523" s="382">
        <v>99</v>
      </c>
      <c r="L3523" s="382">
        <v>14</v>
      </c>
      <c r="M3523" s="382">
        <v>99</v>
      </c>
      <c r="N3523" s="382">
        <v>99</v>
      </c>
      <c r="O3523" s="382">
        <v>99</v>
      </c>
      <c r="P3523" s="382">
        <v>99</v>
      </c>
      <c r="Q3523" s="382"/>
      <c r="R3523" s="382">
        <v>0</v>
      </c>
    </row>
    <row r="3524" spans="1:18" ht="15.6">
      <c r="A3524" s="382">
        <v>18</v>
      </c>
      <c r="B3524" s="382">
        <v>685</v>
      </c>
      <c r="C3524" s="382">
        <v>2023</v>
      </c>
      <c r="D3524" s="382"/>
      <c r="E3524" s="382">
        <v>99</v>
      </c>
      <c r="F3524" s="382"/>
      <c r="G3524" s="382">
        <v>99</v>
      </c>
      <c r="H3524" s="382">
        <v>1</v>
      </c>
      <c r="I3524" s="382">
        <v>99</v>
      </c>
      <c r="J3524" s="382">
        <v>171</v>
      </c>
      <c r="K3524" s="382">
        <v>99</v>
      </c>
      <c r="L3524" s="382">
        <v>14</v>
      </c>
      <c r="M3524" s="382">
        <v>99</v>
      </c>
      <c r="N3524" s="382">
        <v>99</v>
      </c>
      <c r="O3524" s="382">
        <v>99</v>
      </c>
      <c r="P3524" s="382">
        <v>99</v>
      </c>
      <c r="Q3524" s="382"/>
      <c r="R3524" s="382">
        <v>0</v>
      </c>
    </row>
    <row r="3525" spans="1:18" ht="15.6">
      <c r="A3525" s="382">
        <v>18</v>
      </c>
      <c r="B3525" s="382">
        <v>686</v>
      </c>
      <c r="C3525" s="382">
        <v>2023</v>
      </c>
      <c r="D3525" s="382"/>
      <c r="E3525" s="382">
        <v>99</v>
      </c>
      <c r="F3525" s="382"/>
      <c r="G3525" s="382">
        <v>99</v>
      </c>
      <c r="H3525" s="382">
        <v>2</v>
      </c>
      <c r="I3525" s="382">
        <v>99</v>
      </c>
      <c r="J3525" s="382">
        <v>175</v>
      </c>
      <c r="K3525" s="382">
        <v>99</v>
      </c>
      <c r="L3525" s="382">
        <v>14</v>
      </c>
      <c r="M3525" s="382">
        <v>99</v>
      </c>
      <c r="N3525" s="382">
        <v>99</v>
      </c>
      <c r="O3525" s="382">
        <v>99</v>
      </c>
      <c r="P3525" s="382">
        <v>99</v>
      </c>
      <c r="Q3525" s="382"/>
      <c r="R3525" s="382">
        <v>0</v>
      </c>
    </row>
    <row r="3526" spans="1:18" ht="15.6">
      <c r="A3526" s="382">
        <v>18</v>
      </c>
      <c r="B3526" s="382">
        <v>687</v>
      </c>
      <c r="C3526" s="382">
        <v>2023</v>
      </c>
      <c r="D3526" s="382"/>
      <c r="E3526" s="382">
        <v>99</v>
      </c>
      <c r="F3526" s="382"/>
      <c r="G3526" s="382">
        <v>99</v>
      </c>
      <c r="H3526" s="382">
        <v>2</v>
      </c>
      <c r="I3526" s="382">
        <v>99</v>
      </c>
      <c r="J3526" s="382">
        <v>177</v>
      </c>
      <c r="K3526" s="382">
        <v>99</v>
      </c>
      <c r="L3526" s="382">
        <v>14</v>
      </c>
      <c r="M3526" s="382">
        <v>99</v>
      </c>
      <c r="N3526" s="382">
        <v>99</v>
      </c>
      <c r="O3526" s="382">
        <v>99</v>
      </c>
      <c r="P3526" s="382">
        <v>99</v>
      </c>
      <c r="Q3526" s="382"/>
      <c r="R3526" s="382">
        <v>0</v>
      </c>
    </row>
    <row r="3527" spans="1:18" ht="15.6">
      <c r="A3527" s="382">
        <v>18</v>
      </c>
      <c r="B3527" s="382">
        <v>688</v>
      </c>
      <c r="C3527" s="382">
        <v>2023</v>
      </c>
      <c r="D3527" s="382"/>
      <c r="E3527" s="382">
        <v>99</v>
      </c>
      <c r="F3527" s="382"/>
      <c r="G3527" s="382">
        <v>99</v>
      </c>
      <c r="H3527" s="382">
        <v>2</v>
      </c>
      <c r="I3527" s="382">
        <v>99</v>
      </c>
      <c r="J3527" s="382">
        <v>178</v>
      </c>
      <c r="K3527" s="382">
        <v>99</v>
      </c>
      <c r="L3527" s="382">
        <v>14</v>
      </c>
      <c r="M3527" s="382">
        <v>99</v>
      </c>
      <c r="N3527" s="382">
        <v>99</v>
      </c>
      <c r="O3527" s="382">
        <v>99</v>
      </c>
      <c r="P3527" s="382">
        <v>99</v>
      </c>
      <c r="Q3527" s="382"/>
      <c r="R3527" s="382">
        <v>0</v>
      </c>
    </row>
    <row r="3528" spans="1:18" ht="15.6">
      <c r="A3528" s="382">
        <v>18</v>
      </c>
      <c r="B3528" s="382">
        <v>689</v>
      </c>
      <c r="C3528" s="382">
        <v>2023</v>
      </c>
      <c r="D3528" s="382"/>
      <c r="E3528" s="382">
        <v>99</v>
      </c>
      <c r="F3528" s="382"/>
      <c r="G3528" s="382">
        <v>99</v>
      </c>
      <c r="H3528" s="382">
        <v>2</v>
      </c>
      <c r="I3528" s="382">
        <v>99</v>
      </c>
      <c r="J3528" s="382">
        <v>181</v>
      </c>
      <c r="K3528" s="382">
        <v>99</v>
      </c>
      <c r="L3528" s="382">
        <v>14</v>
      </c>
      <c r="M3528" s="382">
        <v>99</v>
      </c>
      <c r="N3528" s="382">
        <v>99</v>
      </c>
      <c r="O3528" s="382">
        <v>99</v>
      </c>
      <c r="P3528" s="382">
        <v>99</v>
      </c>
      <c r="Q3528" s="382"/>
      <c r="R3528" s="382">
        <v>0</v>
      </c>
    </row>
    <row r="3529" spans="1:18" ht="15.6">
      <c r="A3529" s="382">
        <v>18</v>
      </c>
      <c r="B3529" s="382">
        <v>690</v>
      </c>
      <c r="C3529" s="382">
        <v>2023</v>
      </c>
      <c r="D3529" s="382"/>
      <c r="E3529" s="382">
        <v>99</v>
      </c>
      <c r="F3529" s="382"/>
      <c r="G3529" s="382">
        <v>99</v>
      </c>
      <c r="H3529" s="382">
        <v>1</v>
      </c>
      <c r="I3529" s="382">
        <v>99</v>
      </c>
      <c r="J3529" s="382">
        <v>262</v>
      </c>
      <c r="K3529" s="382">
        <v>99</v>
      </c>
      <c r="L3529" s="382">
        <v>14</v>
      </c>
      <c r="M3529" s="382">
        <v>99</v>
      </c>
      <c r="N3529" s="382">
        <v>99</v>
      </c>
      <c r="O3529" s="382">
        <v>99</v>
      </c>
      <c r="P3529" s="382">
        <v>99</v>
      </c>
      <c r="Q3529" s="382"/>
      <c r="R3529" s="382">
        <v>0</v>
      </c>
    </row>
    <row r="3530" spans="1:18" ht="15.6">
      <c r="A3530" s="382">
        <v>18</v>
      </c>
      <c r="B3530" s="382">
        <v>691</v>
      </c>
      <c r="C3530" s="382">
        <v>2023</v>
      </c>
      <c r="D3530" s="382"/>
      <c r="E3530" s="382">
        <v>99</v>
      </c>
      <c r="F3530" s="382"/>
      <c r="G3530" s="382">
        <v>99</v>
      </c>
      <c r="H3530" s="382">
        <v>1</v>
      </c>
      <c r="I3530" s="382">
        <v>99</v>
      </c>
      <c r="J3530" s="382">
        <v>309</v>
      </c>
      <c r="K3530" s="382">
        <v>99</v>
      </c>
      <c r="L3530" s="382">
        <v>14</v>
      </c>
      <c r="M3530" s="382">
        <v>99</v>
      </c>
      <c r="N3530" s="382">
        <v>99</v>
      </c>
      <c r="O3530" s="382">
        <v>99</v>
      </c>
      <c r="P3530" s="382">
        <v>99</v>
      </c>
      <c r="Q3530" s="382"/>
      <c r="R3530" s="382">
        <v>0</v>
      </c>
    </row>
    <row r="3531" spans="1:18" ht="15.6">
      <c r="A3531" s="382">
        <v>18</v>
      </c>
      <c r="B3531" s="382">
        <v>692</v>
      </c>
      <c r="C3531" s="382">
        <v>2023</v>
      </c>
      <c r="D3531" s="382"/>
      <c r="E3531" s="382">
        <v>99</v>
      </c>
      <c r="F3531" s="382"/>
      <c r="G3531" s="382">
        <v>99</v>
      </c>
      <c r="H3531" s="382">
        <v>2</v>
      </c>
      <c r="I3531" s="382">
        <v>99</v>
      </c>
      <c r="J3531" s="382">
        <v>470</v>
      </c>
      <c r="K3531" s="382">
        <v>99</v>
      </c>
      <c r="L3531" s="382">
        <v>14</v>
      </c>
      <c r="M3531" s="382">
        <v>99</v>
      </c>
      <c r="N3531" s="382">
        <v>99</v>
      </c>
      <c r="O3531" s="382">
        <v>99</v>
      </c>
      <c r="P3531" s="382">
        <v>99</v>
      </c>
      <c r="Q3531" s="382"/>
      <c r="R3531" s="382">
        <v>0</v>
      </c>
    </row>
    <row r="3532" spans="1:18" ht="15.6">
      <c r="A3532" s="382">
        <v>18</v>
      </c>
      <c r="B3532" s="382">
        <v>693</v>
      </c>
      <c r="C3532" s="382">
        <v>2023</v>
      </c>
      <c r="D3532" s="382"/>
      <c r="E3532" s="382">
        <v>99</v>
      </c>
      <c r="F3532" s="382"/>
      <c r="G3532" s="382">
        <v>99</v>
      </c>
      <c r="H3532" s="382">
        <v>2</v>
      </c>
      <c r="I3532" s="382">
        <v>99</v>
      </c>
      <c r="J3532" s="382">
        <v>629</v>
      </c>
      <c r="K3532" s="382">
        <v>99</v>
      </c>
      <c r="L3532" s="382">
        <v>14</v>
      </c>
      <c r="M3532" s="382">
        <v>99</v>
      </c>
      <c r="N3532" s="382">
        <v>99</v>
      </c>
      <c r="O3532" s="382">
        <v>99</v>
      </c>
      <c r="P3532" s="382">
        <v>99</v>
      </c>
      <c r="Q3532" s="382"/>
      <c r="R3532" s="382">
        <v>0</v>
      </c>
    </row>
    <row r="3533" spans="1:18" ht="15.6">
      <c r="A3533" s="382">
        <v>18</v>
      </c>
      <c r="B3533" s="382">
        <v>694</v>
      </c>
      <c r="C3533" s="382">
        <v>2023</v>
      </c>
      <c r="D3533" s="382"/>
      <c r="E3533" s="382">
        <v>99</v>
      </c>
      <c r="F3533" s="382"/>
      <c r="G3533" s="382">
        <v>99</v>
      </c>
      <c r="H3533" s="382">
        <v>1</v>
      </c>
      <c r="I3533" s="382">
        <v>99</v>
      </c>
      <c r="J3533" s="382">
        <v>643</v>
      </c>
      <c r="K3533" s="382">
        <v>99</v>
      </c>
      <c r="L3533" s="382">
        <v>14</v>
      </c>
      <c r="M3533" s="382">
        <v>99</v>
      </c>
      <c r="N3533" s="382">
        <v>99</v>
      </c>
      <c r="O3533" s="382">
        <v>99</v>
      </c>
      <c r="P3533" s="382">
        <v>99</v>
      </c>
      <c r="Q3533" s="382"/>
      <c r="R3533" s="382">
        <v>0</v>
      </c>
    </row>
    <row r="3534" spans="1:18" ht="15.6">
      <c r="A3534" s="382">
        <v>18</v>
      </c>
      <c r="B3534" s="382">
        <v>695</v>
      </c>
      <c r="C3534" s="382">
        <v>2023</v>
      </c>
      <c r="D3534" s="382"/>
      <c r="E3534" s="382">
        <v>99</v>
      </c>
      <c r="F3534" s="382"/>
      <c r="G3534" s="382">
        <v>99</v>
      </c>
      <c r="H3534" s="382">
        <v>2</v>
      </c>
      <c r="I3534" s="382">
        <v>99</v>
      </c>
      <c r="J3534" s="382">
        <v>704</v>
      </c>
      <c r="K3534" s="382">
        <v>99</v>
      </c>
      <c r="L3534" s="382">
        <v>14</v>
      </c>
      <c r="M3534" s="382">
        <v>99</v>
      </c>
      <c r="N3534" s="382">
        <v>99</v>
      </c>
      <c r="O3534" s="382">
        <v>99</v>
      </c>
      <c r="P3534" s="382">
        <v>99</v>
      </c>
      <c r="Q3534" s="382"/>
      <c r="R3534" s="382">
        <v>0</v>
      </c>
    </row>
    <row r="3535" spans="1:18" ht="15.6">
      <c r="A3535" s="382">
        <v>18</v>
      </c>
      <c r="B3535" s="382">
        <v>696</v>
      </c>
      <c r="C3535" s="382">
        <v>2023</v>
      </c>
      <c r="D3535" s="382"/>
      <c r="E3535" s="382">
        <v>99</v>
      </c>
      <c r="F3535" s="382"/>
      <c r="G3535" s="382">
        <v>99</v>
      </c>
      <c r="H3535" s="382">
        <v>1</v>
      </c>
      <c r="I3535" s="382">
        <v>99</v>
      </c>
      <c r="J3535" s="382">
        <v>802</v>
      </c>
      <c r="K3535" s="382">
        <v>99</v>
      </c>
      <c r="L3535" s="382">
        <v>14</v>
      </c>
      <c r="M3535" s="382">
        <v>99</v>
      </c>
      <c r="N3535" s="382">
        <v>99</v>
      </c>
      <c r="O3535" s="382">
        <v>99</v>
      </c>
      <c r="P3535" s="382">
        <v>99</v>
      </c>
      <c r="Q3535" s="382"/>
      <c r="R3535" s="382">
        <v>0</v>
      </c>
    </row>
    <row r="3536" spans="1:18" ht="15.6">
      <c r="A3536" s="382">
        <v>18</v>
      </c>
      <c r="B3536" s="382">
        <v>697</v>
      </c>
      <c r="C3536" s="382">
        <v>2023</v>
      </c>
      <c r="D3536" s="382"/>
      <c r="E3536" s="382">
        <v>99</v>
      </c>
      <c r="F3536" s="382"/>
      <c r="G3536" s="382">
        <v>99</v>
      </c>
      <c r="H3536" s="382">
        <v>1</v>
      </c>
      <c r="I3536" s="382">
        <v>99</v>
      </c>
      <c r="J3536" s="382">
        <v>103</v>
      </c>
      <c r="K3536" s="382">
        <v>99</v>
      </c>
      <c r="L3536" s="382">
        <v>15</v>
      </c>
      <c r="M3536" s="382">
        <v>99</v>
      </c>
      <c r="N3536" s="382">
        <v>99</v>
      </c>
      <c r="O3536" s="382">
        <v>99</v>
      </c>
      <c r="P3536" s="382">
        <v>99</v>
      </c>
      <c r="Q3536" s="382"/>
      <c r="R3536" s="382">
        <v>0</v>
      </c>
    </row>
    <row r="3537" spans="1:18" ht="15.6">
      <c r="A3537" s="382">
        <v>18</v>
      </c>
      <c r="B3537" s="382">
        <v>698</v>
      </c>
      <c r="C3537" s="382">
        <v>2023</v>
      </c>
      <c r="D3537" s="382"/>
      <c r="E3537" s="382">
        <v>99</v>
      </c>
      <c r="F3537" s="382"/>
      <c r="G3537" s="382">
        <v>99</v>
      </c>
      <c r="H3537" s="382">
        <v>2</v>
      </c>
      <c r="I3537" s="382">
        <v>99</v>
      </c>
      <c r="J3537" s="382">
        <v>106</v>
      </c>
      <c r="K3537" s="382">
        <v>99</v>
      </c>
      <c r="L3537" s="382">
        <v>15</v>
      </c>
      <c r="M3537" s="382">
        <v>99</v>
      </c>
      <c r="N3537" s="382">
        <v>99</v>
      </c>
      <c r="O3537" s="382">
        <v>99</v>
      </c>
      <c r="P3537" s="382">
        <v>99</v>
      </c>
      <c r="Q3537" s="382"/>
      <c r="R3537" s="382">
        <v>0</v>
      </c>
    </row>
    <row r="3538" spans="1:18" ht="15.6">
      <c r="A3538" s="382">
        <v>18</v>
      </c>
      <c r="B3538" s="382">
        <v>699</v>
      </c>
      <c r="C3538" s="382">
        <v>2023</v>
      </c>
      <c r="D3538" s="382"/>
      <c r="E3538" s="382">
        <v>99</v>
      </c>
      <c r="F3538" s="382"/>
      <c r="G3538" s="382">
        <v>99</v>
      </c>
      <c r="H3538" s="382">
        <v>1</v>
      </c>
      <c r="I3538" s="382">
        <v>99</v>
      </c>
      <c r="J3538" s="382">
        <v>110</v>
      </c>
      <c r="K3538" s="382">
        <v>99</v>
      </c>
      <c r="L3538" s="382">
        <v>15</v>
      </c>
      <c r="M3538" s="382">
        <v>99</v>
      </c>
      <c r="N3538" s="382">
        <v>99</v>
      </c>
      <c r="O3538" s="382">
        <v>99</v>
      </c>
      <c r="P3538" s="382">
        <v>99</v>
      </c>
      <c r="Q3538" s="382"/>
      <c r="R3538" s="382">
        <v>0</v>
      </c>
    </row>
    <row r="3539" spans="1:18" ht="15.6">
      <c r="A3539" s="382">
        <v>18</v>
      </c>
      <c r="B3539" s="382">
        <v>700</v>
      </c>
      <c r="C3539" s="382">
        <v>2023</v>
      </c>
      <c r="D3539" s="382"/>
      <c r="E3539" s="382">
        <v>99</v>
      </c>
      <c r="F3539" s="382"/>
      <c r="G3539" s="382">
        <v>99</v>
      </c>
      <c r="H3539" s="382">
        <v>1</v>
      </c>
      <c r="I3539" s="382">
        <v>99</v>
      </c>
      <c r="J3539" s="382">
        <v>111</v>
      </c>
      <c r="K3539" s="382">
        <v>99</v>
      </c>
      <c r="L3539" s="382">
        <v>15</v>
      </c>
      <c r="M3539" s="382">
        <v>99</v>
      </c>
      <c r="N3539" s="382">
        <v>99</v>
      </c>
      <c r="O3539" s="382">
        <v>99</v>
      </c>
      <c r="P3539" s="382">
        <v>99</v>
      </c>
      <c r="Q3539" s="382"/>
      <c r="R3539" s="382">
        <v>0</v>
      </c>
    </row>
    <row r="3540" spans="1:18" ht="15.6">
      <c r="A3540" s="382">
        <v>18</v>
      </c>
      <c r="B3540" s="382">
        <v>701</v>
      </c>
      <c r="C3540" s="382">
        <v>2023</v>
      </c>
      <c r="D3540" s="382"/>
      <c r="E3540" s="382">
        <v>99</v>
      </c>
      <c r="F3540" s="382"/>
      <c r="G3540" s="382">
        <v>99</v>
      </c>
      <c r="H3540" s="382">
        <v>1</v>
      </c>
      <c r="I3540" s="382">
        <v>99</v>
      </c>
      <c r="J3540" s="382">
        <v>116</v>
      </c>
      <c r="K3540" s="382">
        <v>99</v>
      </c>
      <c r="L3540" s="382">
        <v>15</v>
      </c>
      <c r="M3540" s="382">
        <v>99</v>
      </c>
      <c r="N3540" s="382">
        <v>99</v>
      </c>
      <c r="O3540" s="382">
        <v>99</v>
      </c>
      <c r="P3540" s="382">
        <v>99</v>
      </c>
      <c r="Q3540" s="382"/>
      <c r="R3540" s="382">
        <v>0</v>
      </c>
    </row>
    <row r="3541" spans="1:18" ht="15.6">
      <c r="A3541" s="382">
        <v>18</v>
      </c>
      <c r="B3541" s="382">
        <v>702</v>
      </c>
      <c r="C3541" s="382">
        <v>2023</v>
      </c>
      <c r="D3541" s="382"/>
      <c r="E3541" s="382">
        <v>99</v>
      </c>
      <c r="F3541" s="382"/>
      <c r="G3541" s="382">
        <v>99</v>
      </c>
      <c r="H3541" s="382">
        <v>2</v>
      </c>
      <c r="I3541" s="382">
        <v>99</v>
      </c>
      <c r="J3541" s="382">
        <v>117</v>
      </c>
      <c r="K3541" s="382">
        <v>99</v>
      </c>
      <c r="L3541" s="382">
        <v>15</v>
      </c>
      <c r="M3541" s="382">
        <v>99</v>
      </c>
      <c r="N3541" s="382">
        <v>99</v>
      </c>
      <c r="O3541" s="382">
        <v>99</v>
      </c>
      <c r="P3541" s="382">
        <v>99</v>
      </c>
      <c r="Q3541" s="382"/>
      <c r="R3541" s="382">
        <v>0</v>
      </c>
    </row>
    <row r="3542" spans="1:18" ht="15.6">
      <c r="A3542" s="382">
        <v>18</v>
      </c>
      <c r="B3542" s="382">
        <v>703</v>
      </c>
      <c r="C3542" s="382">
        <v>2023</v>
      </c>
      <c r="D3542" s="382"/>
      <c r="E3542" s="382">
        <v>99</v>
      </c>
      <c r="F3542" s="382"/>
      <c r="G3542" s="382">
        <v>99</v>
      </c>
      <c r="H3542" s="382">
        <v>1</v>
      </c>
      <c r="I3542" s="382">
        <v>99</v>
      </c>
      <c r="J3542" s="382">
        <v>134</v>
      </c>
      <c r="K3542" s="382">
        <v>99</v>
      </c>
      <c r="L3542" s="382">
        <v>15</v>
      </c>
      <c r="M3542" s="382">
        <v>99</v>
      </c>
      <c r="N3542" s="382">
        <v>99</v>
      </c>
      <c r="O3542" s="382">
        <v>99</v>
      </c>
      <c r="P3542" s="382">
        <v>99</v>
      </c>
      <c r="Q3542" s="382"/>
      <c r="R3542" s="382">
        <v>0</v>
      </c>
    </row>
    <row r="3543" spans="1:18" ht="15.6">
      <c r="A3543" s="382">
        <v>18</v>
      </c>
      <c r="B3543" s="382">
        <v>704</v>
      </c>
      <c r="C3543" s="382">
        <v>2023</v>
      </c>
      <c r="D3543" s="382"/>
      <c r="E3543" s="382">
        <v>99</v>
      </c>
      <c r="F3543" s="382"/>
      <c r="G3543" s="382">
        <v>99</v>
      </c>
      <c r="H3543" s="382">
        <v>2</v>
      </c>
      <c r="I3543" s="382">
        <v>99</v>
      </c>
      <c r="J3543" s="382">
        <v>141</v>
      </c>
      <c r="K3543" s="382">
        <v>99</v>
      </c>
      <c r="L3543" s="382">
        <v>15</v>
      </c>
      <c r="M3543" s="382">
        <v>99</v>
      </c>
      <c r="N3543" s="382">
        <v>99</v>
      </c>
      <c r="O3543" s="382">
        <v>99</v>
      </c>
      <c r="P3543" s="382">
        <v>99</v>
      </c>
      <c r="Q3543" s="382"/>
      <c r="R3543" s="382">
        <v>0</v>
      </c>
    </row>
    <row r="3544" spans="1:18" ht="15.6">
      <c r="A3544" s="382">
        <v>18</v>
      </c>
      <c r="B3544" s="382">
        <v>705</v>
      </c>
      <c r="C3544" s="382">
        <v>2023</v>
      </c>
      <c r="D3544" s="382"/>
      <c r="E3544" s="382">
        <v>99</v>
      </c>
      <c r="F3544" s="382"/>
      <c r="G3544" s="382">
        <v>99</v>
      </c>
      <c r="H3544" s="382">
        <v>2</v>
      </c>
      <c r="I3544" s="382">
        <v>99</v>
      </c>
      <c r="J3544" s="382">
        <v>143</v>
      </c>
      <c r="K3544" s="382">
        <v>99</v>
      </c>
      <c r="L3544" s="382">
        <v>15</v>
      </c>
      <c r="M3544" s="382">
        <v>99</v>
      </c>
      <c r="N3544" s="382">
        <v>99</v>
      </c>
      <c r="O3544" s="382">
        <v>99</v>
      </c>
      <c r="P3544" s="382">
        <v>99</v>
      </c>
      <c r="Q3544" s="382"/>
      <c r="R3544" s="382">
        <v>0</v>
      </c>
    </row>
    <row r="3545" spans="1:18" ht="15.6">
      <c r="A3545" s="382">
        <v>18</v>
      </c>
      <c r="B3545" s="382">
        <v>706</v>
      </c>
      <c r="C3545" s="382">
        <v>2023</v>
      </c>
      <c r="D3545" s="382"/>
      <c r="E3545" s="382">
        <v>99</v>
      </c>
      <c r="F3545" s="382"/>
      <c r="G3545" s="382">
        <v>99</v>
      </c>
      <c r="H3545" s="382">
        <v>2</v>
      </c>
      <c r="I3545" s="382">
        <v>99</v>
      </c>
      <c r="J3545" s="382">
        <v>147</v>
      </c>
      <c r="K3545" s="382">
        <v>99</v>
      </c>
      <c r="L3545" s="382">
        <v>15</v>
      </c>
      <c r="M3545" s="382">
        <v>99</v>
      </c>
      <c r="N3545" s="382">
        <v>99</v>
      </c>
      <c r="O3545" s="382">
        <v>99</v>
      </c>
      <c r="P3545" s="382">
        <v>99</v>
      </c>
      <c r="Q3545" s="382"/>
      <c r="R3545" s="382">
        <v>0</v>
      </c>
    </row>
    <row r="3546" spans="1:18" ht="15.6">
      <c r="A3546" s="382">
        <v>18</v>
      </c>
      <c r="B3546" s="382">
        <v>707</v>
      </c>
      <c r="C3546" s="382">
        <v>2023</v>
      </c>
      <c r="D3546" s="382"/>
      <c r="E3546" s="382">
        <v>99</v>
      </c>
      <c r="F3546" s="382"/>
      <c r="G3546" s="382">
        <v>99</v>
      </c>
      <c r="H3546" s="382">
        <v>1</v>
      </c>
      <c r="I3546" s="382">
        <v>99</v>
      </c>
      <c r="J3546" s="382">
        <v>155</v>
      </c>
      <c r="K3546" s="382">
        <v>99</v>
      </c>
      <c r="L3546" s="382">
        <v>15</v>
      </c>
      <c r="M3546" s="382">
        <v>99</v>
      </c>
      <c r="N3546" s="382">
        <v>99</v>
      </c>
      <c r="O3546" s="382">
        <v>99</v>
      </c>
      <c r="P3546" s="382">
        <v>99</v>
      </c>
      <c r="Q3546" s="382"/>
      <c r="R3546" s="382">
        <v>0</v>
      </c>
    </row>
    <row r="3547" spans="1:18" ht="15.6">
      <c r="A3547" s="382">
        <v>18</v>
      </c>
      <c r="B3547" s="382">
        <v>708</v>
      </c>
      <c r="C3547" s="382">
        <v>2023</v>
      </c>
      <c r="D3547" s="382"/>
      <c r="E3547" s="382">
        <v>99</v>
      </c>
      <c r="F3547" s="382"/>
      <c r="G3547" s="382">
        <v>99</v>
      </c>
      <c r="H3547" s="382">
        <v>2</v>
      </c>
      <c r="I3547" s="382">
        <v>99</v>
      </c>
      <c r="J3547" s="382">
        <v>160</v>
      </c>
      <c r="K3547" s="382">
        <v>99</v>
      </c>
      <c r="L3547" s="382">
        <v>15</v>
      </c>
      <c r="M3547" s="382">
        <v>99</v>
      </c>
      <c r="N3547" s="382">
        <v>99</v>
      </c>
      <c r="O3547" s="382">
        <v>99</v>
      </c>
      <c r="P3547" s="382">
        <v>99</v>
      </c>
      <c r="Q3547" s="382"/>
      <c r="R3547" s="382">
        <v>0</v>
      </c>
    </row>
    <row r="3548" spans="1:18" ht="15.6">
      <c r="A3548" s="382">
        <v>18</v>
      </c>
      <c r="B3548" s="382">
        <v>709</v>
      </c>
      <c r="C3548" s="382">
        <v>2023</v>
      </c>
      <c r="D3548" s="382"/>
      <c r="E3548" s="382">
        <v>99</v>
      </c>
      <c r="F3548" s="382"/>
      <c r="G3548" s="382">
        <v>99</v>
      </c>
      <c r="H3548" s="382">
        <v>1</v>
      </c>
      <c r="I3548" s="382">
        <v>99</v>
      </c>
      <c r="J3548" s="382">
        <v>171</v>
      </c>
      <c r="K3548" s="382">
        <v>99</v>
      </c>
      <c r="L3548" s="382">
        <v>15</v>
      </c>
      <c r="M3548" s="382">
        <v>99</v>
      </c>
      <c r="N3548" s="382">
        <v>99</v>
      </c>
      <c r="O3548" s="382">
        <v>99</v>
      </c>
      <c r="P3548" s="382">
        <v>99</v>
      </c>
      <c r="Q3548" s="382"/>
      <c r="R3548" s="382">
        <v>0</v>
      </c>
    </row>
    <row r="3549" spans="1:18" ht="15.6">
      <c r="A3549" s="382">
        <v>18</v>
      </c>
      <c r="B3549" s="382">
        <v>710</v>
      </c>
      <c r="C3549" s="382">
        <v>2023</v>
      </c>
      <c r="D3549" s="382"/>
      <c r="E3549" s="382">
        <v>99</v>
      </c>
      <c r="F3549" s="382"/>
      <c r="G3549" s="382">
        <v>99</v>
      </c>
      <c r="H3549" s="382">
        <v>2</v>
      </c>
      <c r="I3549" s="382">
        <v>99</v>
      </c>
      <c r="J3549" s="382">
        <v>175</v>
      </c>
      <c r="K3549" s="382">
        <v>99</v>
      </c>
      <c r="L3549" s="382">
        <v>15</v>
      </c>
      <c r="M3549" s="382">
        <v>99</v>
      </c>
      <c r="N3549" s="382">
        <v>99</v>
      </c>
      <c r="O3549" s="382">
        <v>99</v>
      </c>
      <c r="P3549" s="382">
        <v>99</v>
      </c>
      <c r="Q3549" s="382"/>
      <c r="R3549" s="382">
        <v>0</v>
      </c>
    </row>
    <row r="3550" spans="1:18" ht="15.6">
      <c r="A3550" s="382">
        <v>18</v>
      </c>
      <c r="B3550" s="382">
        <v>711</v>
      </c>
      <c r="C3550" s="382">
        <v>2023</v>
      </c>
      <c r="D3550" s="382"/>
      <c r="E3550" s="382">
        <v>99</v>
      </c>
      <c r="F3550" s="382"/>
      <c r="G3550" s="382">
        <v>99</v>
      </c>
      <c r="H3550" s="382">
        <v>2</v>
      </c>
      <c r="I3550" s="382">
        <v>99</v>
      </c>
      <c r="J3550" s="382">
        <v>177</v>
      </c>
      <c r="K3550" s="382">
        <v>99</v>
      </c>
      <c r="L3550" s="382">
        <v>15</v>
      </c>
      <c r="M3550" s="382">
        <v>99</v>
      </c>
      <c r="N3550" s="382">
        <v>99</v>
      </c>
      <c r="O3550" s="382">
        <v>99</v>
      </c>
      <c r="P3550" s="382">
        <v>99</v>
      </c>
      <c r="Q3550" s="382"/>
      <c r="R3550" s="382">
        <v>0</v>
      </c>
    </row>
    <row r="3551" spans="1:18" ht="15.6">
      <c r="A3551" s="382">
        <v>18</v>
      </c>
      <c r="B3551" s="382">
        <v>712</v>
      </c>
      <c r="C3551" s="382">
        <v>2023</v>
      </c>
      <c r="D3551" s="382"/>
      <c r="E3551" s="382">
        <v>99</v>
      </c>
      <c r="F3551" s="382"/>
      <c r="G3551" s="382">
        <v>99</v>
      </c>
      <c r="H3551" s="382">
        <v>2</v>
      </c>
      <c r="I3551" s="382">
        <v>99</v>
      </c>
      <c r="J3551" s="382">
        <v>178</v>
      </c>
      <c r="K3551" s="382">
        <v>99</v>
      </c>
      <c r="L3551" s="382">
        <v>15</v>
      </c>
      <c r="M3551" s="382">
        <v>99</v>
      </c>
      <c r="N3551" s="382">
        <v>99</v>
      </c>
      <c r="O3551" s="382">
        <v>99</v>
      </c>
      <c r="P3551" s="382">
        <v>99</v>
      </c>
      <c r="Q3551" s="382"/>
      <c r="R3551" s="382">
        <v>0</v>
      </c>
    </row>
    <row r="3552" spans="1:18" ht="15.6">
      <c r="A3552" s="382">
        <v>18</v>
      </c>
      <c r="B3552" s="382">
        <v>713</v>
      </c>
      <c r="C3552" s="382">
        <v>2023</v>
      </c>
      <c r="D3552" s="382"/>
      <c r="E3552" s="382">
        <v>99</v>
      </c>
      <c r="F3552" s="382"/>
      <c r="G3552" s="382">
        <v>99</v>
      </c>
      <c r="H3552" s="382">
        <v>2</v>
      </c>
      <c r="I3552" s="382">
        <v>99</v>
      </c>
      <c r="J3552" s="382">
        <v>181</v>
      </c>
      <c r="K3552" s="382">
        <v>99</v>
      </c>
      <c r="L3552" s="382">
        <v>15</v>
      </c>
      <c r="M3552" s="382">
        <v>99</v>
      </c>
      <c r="N3552" s="382">
        <v>99</v>
      </c>
      <c r="O3552" s="382">
        <v>99</v>
      </c>
      <c r="P3552" s="382">
        <v>99</v>
      </c>
      <c r="Q3552" s="382"/>
      <c r="R3552" s="382">
        <v>0</v>
      </c>
    </row>
    <row r="3553" spans="1:18" ht="15.6">
      <c r="A3553" s="382">
        <v>18</v>
      </c>
      <c r="B3553" s="382">
        <v>714</v>
      </c>
      <c r="C3553" s="382">
        <v>2023</v>
      </c>
      <c r="D3553" s="382"/>
      <c r="E3553" s="382">
        <v>99</v>
      </c>
      <c r="F3553" s="382"/>
      <c r="G3553" s="382">
        <v>99</v>
      </c>
      <c r="H3553" s="382">
        <v>1</v>
      </c>
      <c r="I3553" s="382">
        <v>99</v>
      </c>
      <c r="J3553" s="382">
        <v>262</v>
      </c>
      <c r="K3553" s="382">
        <v>99</v>
      </c>
      <c r="L3553" s="382">
        <v>15</v>
      </c>
      <c r="M3553" s="382">
        <v>99</v>
      </c>
      <c r="N3553" s="382">
        <v>99</v>
      </c>
      <c r="O3553" s="382">
        <v>99</v>
      </c>
      <c r="P3553" s="382">
        <v>99</v>
      </c>
      <c r="Q3553" s="382"/>
      <c r="R3553" s="382">
        <v>0</v>
      </c>
    </row>
    <row r="3554" spans="1:18" ht="15.6">
      <c r="A3554" s="382">
        <v>18</v>
      </c>
      <c r="B3554" s="382">
        <v>715</v>
      </c>
      <c r="C3554" s="382">
        <v>2023</v>
      </c>
      <c r="D3554" s="382"/>
      <c r="E3554" s="382">
        <v>99</v>
      </c>
      <c r="F3554" s="382"/>
      <c r="G3554" s="382">
        <v>99</v>
      </c>
      <c r="H3554" s="382">
        <v>1</v>
      </c>
      <c r="I3554" s="382">
        <v>99</v>
      </c>
      <c r="J3554" s="382">
        <v>309</v>
      </c>
      <c r="K3554" s="382">
        <v>99</v>
      </c>
      <c r="L3554" s="382">
        <v>15</v>
      </c>
      <c r="M3554" s="382">
        <v>99</v>
      </c>
      <c r="N3554" s="382">
        <v>99</v>
      </c>
      <c r="O3554" s="382">
        <v>99</v>
      </c>
      <c r="P3554" s="382">
        <v>99</v>
      </c>
      <c r="Q3554" s="382"/>
      <c r="R3554" s="382">
        <v>0</v>
      </c>
    </row>
    <row r="3555" spans="1:18" ht="15.6">
      <c r="A3555" s="382">
        <v>18</v>
      </c>
      <c r="B3555" s="382">
        <v>716</v>
      </c>
      <c r="C3555" s="382">
        <v>2023</v>
      </c>
      <c r="D3555" s="382"/>
      <c r="E3555" s="382">
        <v>99</v>
      </c>
      <c r="F3555" s="382"/>
      <c r="G3555" s="382">
        <v>99</v>
      </c>
      <c r="H3555" s="382">
        <v>2</v>
      </c>
      <c r="I3555" s="382">
        <v>99</v>
      </c>
      <c r="J3555" s="382">
        <v>470</v>
      </c>
      <c r="K3555" s="382">
        <v>99</v>
      </c>
      <c r="L3555" s="382">
        <v>15</v>
      </c>
      <c r="M3555" s="382">
        <v>99</v>
      </c>
      <c r="N3555" s="382">
        <v>99</v>
      </c>
      <c r="O3555" s="382">
        <v>99</v>
      </c>
      <c r="P3555" s="382">
        <v>99</v>
      </c>
      <c r="Q3555" s="382"/>
      <c r="R3555" s="382">
        <v>0</v>
      </c>
    </row>
    <row r="3556" spans="1:18" ht="15.6">
      <c r="A3556" s="382">
        <v>18</v>
      </c>
      <c r="B3556" s="382">
        <v>717</v>
      </c>
      <c r="C3556" s="382">
        <v>2023</v>
      </c>
      <c r="D3556" s="382"/>
      <c r="E3556" s="382">
        <v>99</v>
      </c>
      <c r="F3556" s="382"/>
      <c r="G3556" s="382">
        <v>99</v>
      </c>
      <c r="H3556" s="382">
        <v>2</v>
      </c>
      <c r="I3556" s="382">
        <v>99</v>
      </c>
      <c r="J3556" s="382">
        <v>629</v>
      </c>
      <c r="K3556" s="382">
        <v>99</v>
      </c>
      <c r="L3556" s="382">
        <v>15</v>
      </c>
      <c r="M3556" s="382">
        <v>99</v>
      </c>
      <c r="N3556" s="382">
        <v>99</v>
      </c>
      <c r="O3556" s="382">
        <v>99</v>
      </c>
      <c r="P3556" s="382">
        <v>99</v>
      </c>
      <c r="Q3556" s="382"/>
      <c r="R3556" s="382">
        <v>0</v>
      </c>
    </row>
    <row r="3557" spans="1:18" ht="15.6">
      <c r="A3557" s="382">
        <v>18</v>
      </c>
      <c r="B3557" s="382">
        <v>718</v>
      </c>
      <c r="C3557" s="382">
        <v>2023</v>
      </c>
      <c r="D3557" s="382"/>
      <c r="E3557" s="382">
        <v>99</v>
      </c>
      <c r="F3557" s="382"/>
      <c r="G3557" s="382">
        <v>99</v>
      </c>
      <c r="H3557" s="382">
        <v>1</v>
      </c>
      <c r="I3557" s="382">
        <v>99</v>
      </c>
      <c r="J3557" s="382">
        <v>643</v>
      </c>
      <c r="K3557" s="382">
        <v>99</v>
      </c>
      <c r="L3557" s="382">
        <v>15</v>
      </c>
      <c r="M3557" s="382">
        <v>99</v>
      </c>
      <c r="N3557" s="382">
        <v>99</v>
      </c>
      <c r="O3557" s="382">
        <v>99</v>
      </c>
      <c r="P3557" s="382">
        <v>99</v>
      </c>
      <c r="Q3557" s="382"/>
      <c r="R3557" s="382">
        <v>0</v>
      </c>
    </row>
    <row r="3558" spans="1:18" ht="15.6">
      <c r="A3558" s="382">
        <v>18</v>
      </c>
      <c r="B3558" s="382">
        <v>719</v>
      </c>
      <c r="C3558" s="382">
        <v>2023</v>
      </c>
      <c r="D3558" s="382"/>
      <c r="E3558" s="382">
        <v>99</v>
      </c>
      <c r="F3558" s="382"/>
      <c r="G3558" s="382">
        <v>99</v>
      </c>
      <c r="H3558" s="382">
        <v>2</v>
      </c>
      <c r="I3558" s="382">
        <v>99</v>
      </c>
      <c r="J3558" s="382">
        <v>704</v>
      </c>
      <c r="K3558" s="382">
        <v>99</v>
      </c>
      <c r="L3558" s="382">
        <v>15</v>
      </c>
      <c r="M3558" s="382">
        <v>99</v>
      </c>
      <c r="N3558" s="382">
        <v>99</v>
      </c>
      <c r="O3558" s="382">
        <v>99</v>
      </c>
      <c r="P3558" s="382">
        <v>99</v>
      </c>
      <c r="Q3558" s="382"/>
      <c r="R3558" s="382">
        <v>0</v>
      </c>
    </row>
    <row r="3559" spans="1:18" ht="15.6">
      <c r="A3559" s="382">
        <v>18</v>
      </c>
      <c r="B3559" s="382">
        <v>720</v>
      </c>
      <c r="C3559" s="382">
        <v>2023</v>
      </c>
      <c r="D3559" s="382"/>
      <c r="E3559" s="382">
        <v>99</v>
      </c>
      <c r="F3559" s="382"/>
      <c r="G3559" s="382">
        <v>99</v>
      </c>
      <c r="H3559" s="382">
        <v>1</v>
      </c>
      <c r="I3559" s="382">
        <v>99</v>
      </c>
      <c r="J3559" s="382">
        <v>802</v>
      </c>
      <c r="K3559" s="382">
        <v>99</v>
      </c>
      <c r="L3559" s="382">
        <v>15</v>
      </c>
      <c r="M3559" s="382">
        <v>99</v>
      </c>
      <c r="N3559" s="382">
        <v>99</v>
      </c>
      <c r="O3559" s="382">
        <v>99</v>
      </c>
      <c r="P3559" s="382">
        <v>99</v>
      </c>
      <c r="Q3559" s="382"/>
      <c r="R3559" s="382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H366"/>
  <sheetViews>
    <sheetView zoomScale="90" zoomScaleNormal="90" workbookViewId="0">
      <pane xSplit="4" ySplit="15" topLeftCell="E59" activePane="bottomRight" state="frozen"/>
      <selection pane="topRight" activeCell="E1" sqref="E1"/>
      <selection pane="bottomLeft" activeCell="A16" sqref="A16"/>
      <selection pane="bottomRight" activeCell="N77" sqref="N77"/>
    </sheetView>
  </sheetViews>
  <sheetFormatPr baseColWidth="10" defaultRowHeight="15"/>
  <cols>
    <col min="1" max="1" width="1.08984375" customWidth="1"/>
    <col min="2" max="2" width="4.81640625" customWidth="1"/>
    <col min="3" max="3" width="2.6328125" customWidth="1"/>
    <col min="4" max="4" width="7.36328125" customWidth="1"/>
    <col min="5" max="5" width="6.36328125" customWidth="1"/>
    <col min="6" max="6" width="3.90625" customWidth="1"/>
    <col min="7" max="7" width="6.7265625" style="300" customWidth="1"/>
    <col min="8" max="8" width="4.54296875" style="11" customWidth="1"/>
    <col min="9" max="9" width="5.81640625" style="90" customWidth="1"/>
    <col min="10" max="10" width="4.90625" style="11" customWidth="1"/>
    <col min="11" max="11" width="6.1796875" style="90" customWidth="1"/>
    <col min="12" max="12" width="6" style="11" customWidth="1"/>
    <col min="13" max="13" width="1.26953125" style="11" customWidth="1"/>
    <col min="14" max="15" width="6" style="11" customWidth="1"/>
    <col min="16" max="16" width="6" customWidth="1"/>
    <col min="17" max="17" width="6.08984375" style="11" customWidth="1"/>
    <col min="18" max="18" width="6" customWidth="1"/>
    <col min="19" max="19" width="5.26953125" style="11" customWidth="1"/>
    <col min="20" max="20" width="7" style="90" customWidth="1"/>
    <col min="21" max="21" width="4.90625" style="90" customWidth="1"/>
    <col min="22" max="22" width="5.36328125" style="11" customWidth="1"/>
    <col min="23" max="23" width="5.08984375" style="11" customWidth="1"/>
    <col min="24" max="24" width="6" style="11" customWidth="1"/>
    <col min="25" max="25" width="5.90625" style="90" customWidth="1"/>
    <col min="26" max="26" width="5.6328125" style="90" customWidth="1"/>
    <col min="27" max="27" width="5.6328125" customWidth="1"/>
    <col min="28" max="28" width="6.81640625" customWidth="1"/>
    <col min="29" max="30" width="5.81640625" customWidth="1"/>
    <col min="31" max="31" width="6.81640625" customWidth="1"/>
    <col min="32" max="32" width="8.54296875" customWidth="1"/>
    <col min="33" max="33" width="9.6328125" customWidth="1"/>
    <col min="34" max="34" width="10.54296875" customWidth="1"/>
    <col min="37" max="37" width="9.453125" customWidth="1"/>
    <col min="38" max="38" width="8.1796875" customWidth="1"/>
    <col min="39" max="39" width="10.6328125" customWidth="1"/>
    <col min="46" max="46" width="14" customWidth="1"/>
    <col min="47" max="47" width="12.54296875" customWidth="1"/>
    <col min="48" max="48" width="10.90625" customWidth="1"/>
  </cols>
  <sheetData>
    <row r="1" spans="1:60">
      <c r="A1" s="46"/>
      <c r="B1" s="46"/>
      <c r="C1" s="46"/>
      <c r="D1" s="46"/>
      <c r="E1" s="46"/>
      <c r="F1" s="46"/>
      <c r="G1" s="314"/>
      <c r="H1" s="70"/>
      <c r="I1" s="46"/>
      <c r="J1" s="70"/>
      <c r="K1" s="46"/>
      <c r="L1" s="70"/>
      <c r="M1" s="70"/>
      <c r="N1" s="70"/>
      <c r="O1" s="70"/>
      <c r="P1" s="46"/>
      <c r="Q1" s="70"/>
      <c r="R1" s="46"/>
      <c r="S1" s="70"/>
      <c r="T1" s="88"/>
      <c r="U1" s="88"/>
      <c r="V1" s="70"/>
      <c r="W1" s="70"/>
      <c r="X1" s="70"/>
      <c r="Y1" s="88"/>
      <c r="Z1" s="88"/>
      <c r="AA1" s="46"/>
      <c r="AB1" s="46"/>
      <c r="AC1" s="46"/>
      <c r="AD1" s="46"/>
      <c r="AE1" s="46"/>
      <c r="AF1" s="46"/>
      <c r="AG1" s="46"/>
      <c r="AH1" s="46"/>
      <c r="AI1" s="4"/>
      <c r="AJ1" s="4"/>
      <c r="AK1" s="4"/>
      <c r="AL1" s="4"/>
      <c r="AM1" s="4"/>
    </row>
    <row r="2" spans="1:60" ht="31.8">
      <c r="A2" s="46"/>
      <c r="B2" s="46"/>
      <c r="C2" s="46"/>
      <c r="D2" s="135" t="s">
        <v>428</v>
      </c>
      <c r="E2" s="135"/>
      <c r="F2" s="135"/>
      <c r="G2" s="330"/>
      <c r="H2" s="161"/>
      <c r="I2" s="135"/>
      <c r="J2" s="161"/>
      <c r="K2" s="135" t="str">
        <f>+År!B2</f>
        <v>KJE</v>
      </c>
      <c r="L2" s="161"/>
      <c r="M2" s="161"/>
      <c r="N2" s="161"/>
      <c r="O2" s="161"/>
      <c r="P2" s="46"/>
      <c r="Q2" s="161"/>
      <c r="R2" s="46"/>
      <c r="S2" s="161"/>
      <c r="T2" s="88"/>
      <c r="U2" s="163"/>
      <c r="V2" s="70"/>
      <c r="W2" s="70"/>
      <c r="X2" s="70"/>
      <c r="Y2" s="88"/>
      <c r="Z2" s="88"/>
      <c r="AA2" s="46"/>
      <c r="AB2" s="46"/>
      <c r="AC2" s="46"/>
      <c r="AD2" s="46"/>
      <c r="AE2" s="46"/>
      <c r="AF2" s="46"/>
      <c r="AG2" s="46"/>
      <c r="AH2" s="46"/>
      <c r="AI2" s="4"/>
      <c r="AJ2" s="57"/>
      <c r="AK2" s="57"/>
      <c r="AL2" s="1"/>
      <c r="AM2" s="5"/>
    </row>
    <row r="3" spans="1:60" ht="18.75" customHeight="1">
      <c r="A3" s="46"/>
      <c r="B3" s="46"/>
      <c r="C3" s="46"/>
      <c r="D3" s="135"/>
      <c r="E3" s="135"/>
      <c r="F3" s="135"/>
      <c r="G3" s="330"/>
      <c r="H3" s="161"/>
      <c r="I3" s="163"/>
      <c r="J3" s="161"/>
      <c r="K3" s="135"/>
      <c r="L3" s="161"/>
      <c r="M3" s="161"/>
      <c r="N3" s="161"/>
      <c r="O3" s="161"/>
      <c r="P3" s="135"/>
      <c r="Q3" s="161"/>
      <c r="R3" s="46"/>
      <c r="S3" s="161"/>
      <c r="T3" s="88"/>
      <c r="U3" s="163"/>
      <c r="V3" s="70"/>
      <c r="W3" s="70"/>
      <c r="X3" s="70"/>
      <c r="Y3" s="88"/>
      <c r="Z3" s="88"/>
      <c r="AA3" s="46"/>
      <c r="AB3" s="46"/>
      <c r="AC3" s="46"/>
      <c r="AD3" s="46"/>
      <c r="AE3" s="46"/>
      <c r="AF3" s="46"/>
      <c r="AG3" s="46"/>
      <c r="AH3" s="46"/>
      <c r="AI3" s="4"/>
      <c r="AJ3" s="4"/>
      <c r="AK3" s="4"/>
      <c r="AL3" s="4"/>
      <c r="AM3" s="4"/>
    </row>
    <row r="4" spans="1:60" ht="15.6">
      <c r="A4" s="46"/>
      <c r="B4" s="46"/>
      <c r="C4" s="46"/>
      <c r="D4" s="46"/>
      <c r="E4" s="46"/>
      <c r="F4" s="46"/>
      <c r="G4" s="314"/>
      <c r="H4" s="70"/>
      <c r="I4" s="88"/>
      <c r="J4" s="70"/>
      <c r="K4" s="46"/>
      <c r="L4" s="70"/>
      <c r="M4" s="70"/>
      <c r="N4" s="70"/>
      <c r="O4" s="70"/>
      <c r="P4" s="46"/>
      <c r="Q4" s="70"/>
      <c r="R4" s="46"/>
      <c r="S4" s="70"/>
      <c r="T4" s="88"/>
      <c r="U4" s="88"/>
      <c r="V4" s="70"/>
      <c r="W4" s="70"/>
      <c r="X4" s="70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"/>
      <c r="AJ4" s="57"/>
      <c r="AK4" s="57"/>
      <c r="AL4" s="1"/>
      <c r="AM4" s="5"/>
    </row>
    <row r="5" spans="1:60" ht="24.6">
      <c r="A5" s="46"/>
      <c r="B5" s="46"/>
      <c r="C5" s="46"/>
      <c r="D5" s="46"/>
      <c r="E5" s="46"/>
      <c r="F5" s="46"/>
      <c r="G5" s="314"/>
      <c r="H5" s="70"/>
      <c r="I5" s="164" t="s">
        <v>5</v>
      </c>
      <c r="J5" s="70"/>
      <c r="K5" s="526">
        <f>+År!P2</f>
        <v>49</v>
      </c>
      <c r="L5" s="514"/>
      <c r="M5" s="70"/>
      <c r="N5" s="70"/>
      <c r="O5" s="70"/>
      <c r="P5" s="138"/>
      <c r="Q5" s="138"/>
      <c r="R5" s="138"/>
      <c r="S5" s="138"/>
      <c r="T5" s="140"/>
      <c r="U5" s="140" t="s">
        <v>422</v>
      </c>
      <c r="V5" s="268"/>
      <c r="W5" s="268"/>
      <c r="X5" s="268"/>
      <c r="Y5" s="140"/>
      <c r="Z5" s="140"/>
      <c r="AA5" s="524">
        <f>SUM(G10:G11)</f>
        <v>16442</v>
      </c>
      <c r="AB5" s="520"/>
      <c r="AC5" s="520"/>
      <c r="AD5" s="46"/>
      <c r="AE5" s="46"/>
      <c r="AF5" s="46"/>
      <c r="AG5" s="46"/>
      <c r="AH5" s="46"/>
      <c r="AI5" s="4"/>
      <c r="AJ5" s="4"/>
      <c r="AK5" s="4"/>
      <c r="AL5" s="4"/>
      <c r="BF5" s="2"/>
      <c r="BG5" s="5"/>
      <c r="BH5" s="5"/>
    </row>
    <row r="6" spans="1:60" ht="28.2">
      <c r="A6" s="46"/>
      <c r="B6" s="46"/>
      <c r="C6" s="46"/>
      <c r="D6" s="46"/>
      <c r="E6" s="46"/>
      <c r="F6" s="46"/>
      <c r="G6" s="314"/>
      <c r="H6" s="70"/>
      <c r="I6" s="92"/>
      <c r="J6" s="70"/>
      <c r="K6" s="46"/>
      <c r="L6" s="70"/>
      <c r="M6" s="70"/>
      <c r="N6" s="70"/>
      <c r="O6" s="70"/>
      <c r="P6" s="85"/>
      <c r="Q6" s="70"/>
      <c r="R6" s="46"/>
      <c r="S6" s="70"/>
      <c r="T6" s="88"/>
      <c r="U6" s="88"/>
      <c r="V6" s="70"/>
      <c r="W6" s="70"/>
      <c r="X6" s="70"/>
      <c r="Y6" s="167"/>
      <c r="Z6" s="88"/>
      <c r="AA6" s="46"/>
      <c r="AB6" s="46"/>
      <c r="AC6" s="46"/>
      <c r="AD6" s="46"/>
      <c r="AE6" s="46"/>
      <c r="AF6" s="46"/>
      <c r="AG6" s="46"/>
      <c r="AH6" s="46"/>
      <c r="AI6" s="4"/>
      <c r="AJ6" s="57"/>
      <c r="AK6" s="57"/>
      <c r="AL6" s="1"/>
      <c r="AM6" s="5"/>
    </row>
    <row r="7" spans="1:60" ht="15.6">
      <c r="A7" s="46"/>
      <c r="B7" s="46"/>
      <c r="C7" s="46"/>
      <c r="D7" s="46"/>
      <c r="E7" s="50" t="s">
        <v>2</v>
      </c>
      <c r="F7" s="50"/>
      <c r="G7" s="314"/>
      <c r="H7" s="71"/>
      <c r="I7" s="70"/>
      <c r="J7" s="71"/>
      <c r="K7" s="88"/>
      <c r="L7" s="71"/>
      <c r="M7" s="70"/>
      <c r="N7" s="71"/>
      <c r="O7" s="71"/>
      <c r="P7" s="46"/>
      <c r="Q7" s="71"/>
      <c r="R7" s="50" t="s">
        <v>22</v>
      </c>
      <c r="S7" s="71"/>
      <c r="T7" s="88"/>
      <c r="U7" s="92"/>
      <c r="V7" s="71" t="s">
        <v>486</v>
      </c>
      <c r="W7" s="70"/>
      <c r="X7" s="70"/>
      <c r="Y7" s="88"/>
      <c r="Z7" s="92" t="s">
        <v>423</v>
      </c>
      <c r="AA7" s="46"/>
      <c r="AB7" s="46"/>
      <c r="AC7" s="50" t="s">
        <v>419</v>
      </c>
      <c r="AD7" s="46"/>
      <c r="AE7" s="46"/>
      <c r="AF7" s="50" t="s">
        <v>73</v>
      </c>
      <c r="AG7" s="50" t="s">
        <v>2</v>
      </c>
      <c r="AH7" s="46"/>
      <c r="AI7" s="4"/>
      <c r="AJ7" s="4"/>
      <c r="AK7" s="4"/>
      <c r="AL7" s="4"/>
      <c r="AM7" s="4"/>
    </row>
    <row r="8" spans="1:60" ht="15.6">
      <c r="A8" s="46"/>
      <c r="B8" s="46"/>
      <c r="C8" s="50" t="s">
        <v>504</v>
      </c>
      <c r="D8" s="46"/>
      <c r="E8" s="50" t="s">
        <v>462</v>
      </c>
      <c r="F8" s="114"/>
      <c r="G8" s="317" t="s">
        <v>2</v>
      </c>
      <c r="H8" s="165"/>
      <c r="I8" s="92" t="s">
        <v>2</v>
      </c>
      <c r="J8" s="165"/>
      <c r="K8" s="92" t="s">
        <v>1</v>
      </c>
      <c r="L8" s="165" t="s">
        <v>2</v>
      </c>
      <c r="M8" s="70"/>
      <c r="N8" s="439" t="s">
        <v>22</v>
      </c>
      <c r="O8" s="439" t="s">
        <v>22</v>
      </c>
      <c r="P8" s="50" t="s">
        <v>22</v>
      </c>
      <c r="Q8" s="165"/>
      <c r="R8" s="50" t="s">
        <v>464</v>
      </c>
      <c r="S8" s="165"/>
      <c r="T8" s="92" t="s">
        <v>22</v>
      </c>
      <c r="U8" s="168"/>
      <c r="V8" s="71" t="s">
        <v>496</v>
      </c>
      <c r="W8" s="71" t="s">
        <v>500</v>
      </c>
      <c r="X8" s="71"/>
      <c r="Y8" s="92"/>
      <c r="Z8" s="92"/>
      <c r="AA8" s="50" t="s">
        <v>460</v>
      </c>
      <c r="AB8" s="50" t="s">
        <v>410</v>
      </c>
      <c r="AC8" s="50" t="s">
        <v>1</v>
      </c>
      <c r="AD8" s="50" t="s">
        <v>1</v>
      </c>
      <c r="AE8" s="50" t="s">
        <v>0</v>
      </c>
      <c r="AF8" s="50" t="s">
        <v>548</v>
      </c>
      <c r="AG8" s="50" t="s">
        <v>427</v>
      </c>
      <c r="AH8" s="46"/>
      <c r="AI8" s="4"/>
      <c r="AJ8" s="57"/>
      <c r="AK8" s="57"/>
      <c r="AL8" s="1"/>
      <c r="AM8" s="5"/>
    </row>
    <row r="9" spans="1:60" ht="15.6">
      <c r="A9" s="46"/>
      <c r="B9" s="50" t="s">
        <v>85</v>
      </c>
      <c r="C9" s="50" t="s">
        <v>505</v>
      </c>
      <c r="D9" s="47"/>
      <c r="E9" s="51" t="s">
        <v>463</v>
      </c>
      <c r="F9" s="115" t="s">
        <v>465</v>
      </c>
      <c r="G9" s="318" t="s">
        <v>8</v>
      </c>
      <c r="H9" s="166" t="s">
        <v>465</v>
      </c>
      <c r="I9" s="93" t="s">
        <v>400</v>
      </c>
      <c r="J9" s="166" t="s">
        <v>465</v>
      </c>
      <c r="K9" s="93" t="s">
        <v>400</v>
      </c>
      <c r="L9" s="166" t="s">
        <v>637</v>
      </c>
      <c r="M9" s="70"/>
      <c r="N9" s="440" t="s">
        <v>637</v>
      </c>
      <c r="O9" s="440" t="s">
        <v>639</v>
      </c>
      <c r="P9" s="51" t="s">
        <v>0</v>
      </c>
      <c r="Q9" s="166" t="s">
        <v>465</v>
      </c>
      <c r="R9" s="51" t="s">
        <v>503</v>
      </c>
      <c r="S9" s="166" t="s">
        <v>465</v>
      </c>
      <c r="T9" s="93" t="s">
        <v>44</v>
      </c>
      <c r="U9" s="265" t="s">
        <v>465</v>
      </c>
      <c r="V9" s="72" t="s">
        <v>467</v>
      </c>
      <c r="W9" s="72" t="s">
        <v>499</v>
      </c>
      <c r="X9" s="72" t="s">
        <v>494</v>
      </c>
      <c r="Y9" s="93" t="s">
        <v>495</v>
      </c>
      <c r="Z9" s="93" t="s">
        <v>1</v>
      </c>
      <c r="AA9" s="51" t="s">
        <v>461</v>
      </c>
      <c r="AB9" s="51" t="s">
        <v>503</v>
      </c>
      <c r="AC9" s="51" t="s">
        <v>43</v>
      </c>
      <c r="AD9" s="51" t="s">
        <v>420</v>
      </c>
      <c r="AE9" s="51" t="s">
        <v>420</v>
      </c>
      <c r="AF9" s="51" t="s">
        <v>43</v>
      </c>
      <c r="AG9" s="51" t="s">
        <v>64</v>
      </c>
      <c r="AH9" s="46"/>
      <c r="AI9" s="4"/>
      <c r="AJ9" s="57"/>
      <c r="AK9" s="57"/>
      <c r="AL9" s="1"/>
      <c r="AM9" s="5"/>
    </row>
    <row r="10" spans="1:60" ht="15.6">
      <c r="A10" s="46"/>
      <c r="B10" s="95">
        <f>+B44</f>
        <v>2024</v>
      </c>
      <c r="C10" s="95">
        <f>+C44</f>
        <v>1</v>
      </c>
      <c r="D10" s="95" t="s">
        <v>72</v>
      </c>
      <c r="E10" s="95">
        <f t="shared" ref="E10:U10" si="0">+E44</f>
        <v>385</v>
      </c>
      <c r="F10" s="95">
        <f t="shared" si="0"/>
        <v>0</v>
      </c>
      <c r="G10" s="342">
        <f t="shared" si="0"/>
        <v>11136</v>
      </c>
      <c r="H10" s="102">
        <f t="shared" si="0"/>
        <v>0</v>
      </c>
      <c r="I10" s="97">
        <f t="shared" si="0"/>
        <v>66.647805070941232</v>
      </c>
      <c r="J10" s="97">
        <f>+I44-I43</f>
        <v>0.71555658639772446</v>
      </c>
      <c r="K10" s="97">
        <f t="shared" si="0"/>
        <v>1.5086206896551722</v>
      </c>
      <c r="L10" s="18">
        <f t="shared" ref="L10:O10" si="1">+L44</f>
        <v>0</v>
      </c>
      <c r="M10" s="70"/>
      <c r="N10" s="56">
        <f t="shared" si="1"/>
        <v>80.804810440083983</v>
      </c>
      <c r="O10" s="56">
        <f t="shared" si="1"/>
        <v>15.01079048944168</v>
      </c>
      <c r="P10" s="96">
        <f t="shared" si="0"/>
        <v>5.614493534482758</v>
      </c>
      <c r="Q10" s="96">
        <f t="shared" si="0"/>
        <v>0</v>
      </c>
      <c r="R10" s="96">
        <f t="shared" si="0"/>
        <v>4.6412535919540243</v>
      </c>
      <c r="S10" s="96">
        <f t="shared" si="0"/>
        <v>0</v>
      </c>
      <c r="T10" s="97">
        <f t="shared" si="0"/>
        <v>8.1124551005747207</v>
      </c>
      <c r="U10" s="97">
        <f t="shared" si="0"/>
        <v>0</v>
      </c>
      <c r="V10" s="260">
        <f>+V44</f>
        <v>4.4899425287356326E-2</v>
      </c>
      <c r="W10" s="260">
        <f t="shared" ref="W10:Y10" si="2">+W44</f>
        <v>2.038433908045977</v>
      </c>
      <c r="X10" s="260">
        <f t="shared" si="2"/>
        <v>9.8778735632183867E-2</v>
      </c>
      <c r="Y10" s="260">
        <f t="shared" si="2"/>
        <v>3.0937309513745195</v>
      </c>
      <c r="Z10" s="269">
        <f>+Z44</f>
        <v>3.0937309513745195</v>
      </c>
      <c r="AA10" s="269">
        <f t="shared" ref="AA10:AB10" si="3">+AA44</f>
        <v>1.4414463803219495</v>
      </c>
      <c r="AB10" s="269">
        <f t="shared" si="3"/>
        <v>1.3844959486959445</v>
      </c>
      <c r="AC10" s="102">
        <f>+AC44</f>
        <v>23.12439663802412</v>
      </c>
      <c r="AD10" s="102">
        <f t="shared" ref="AD10:AE10" si="4">+AD44</f>
        <v>57.037365567314723</v>
      </c>
      <c r="AE10" s="102">
        <f t="shared" si="4"/>
        <v>67.728986741272351</v>
      </c>
      <c r="AF10" s="264">
        <f>+T10/P10</f>
        <v>1.4449130719895094</v>
      </c>
      <c r="AG10" s="102">
        <f>+G10/E10</f>
        <v>28.924675324675324</v>
      </c>
      <c r="AH10" s="46"/>
      <c r="AI10" s="14"/>
      <c r="AJ10" s="57"/>
      <c r="AK10" s="13"/>
      <c r="AO10" s="13"/>
      <c r="AP10" s="13"/>
      <c r="AQ10" s="11"/>
      <c r="AR10" s="11"/>
      <c r="AS10" s="11"/>
    </row>
    <row r="11" spans="1:60" ht="15.6">
      <c r="A11" s="46"/>
      <c r="B11" s="95">
        <f>+B75</f>
        <v>2024</v>
      </c>
      <c r="C11" s="95">
        <f>+C75</f>
        <v>2</v>
      </c>
      <c r="D11" s="96" t="str">
        <f>+D48</f>
        <v>KLF</v>
      </c>
      <c r="E11" s="95">
        <f t="shared" ref="E11:AG11" si="5">+E75</f>
        <v>262</v>
      </c>
      <c r="F11" s="95">
        <f t="shared" si="5"/>
        <v>0</v>
      </c>
      <c r="G11" s="342">
        <f t="shared" si="5"/>
        <v>5306</v>
      </c>
      <c r="H11" s="102">
        <f t="shared" si="5"/>
        <v>0</v>
      </c>
      <c r="I11" s="97">
        <f t="shared" si="5"/>
        <v>33.352194929058761</v>
      </c>
      <c r="J11" s="97">
        <f>+I75-I74</f>
        <v>-0.71555658639772446</v>
      </c>
      <c r="K11" s="97">
        <f t="shared" si="5"/>
        <v>2.6008292499057677</v>
      </c>
      <c r="L11" s="18">
        <f t="shared" ref="L11:O11" si="6">+L75</f>
        <v>0</v>
      </c>
      <c r="M11" s="70"/>
      <c r="N11" s="56">
        <f t="shared" si="6"/>
        <v>84.116598606774062</v>
      </c>
      <c r="O11" s="56">
        <f t="shared" si="6"/>
        <v>14.19878955451362</v>
      </c>
      <c r="P11" s="96">
        <f t="shared" si="5"/>
        <v>5.3807010931021484</v>
      </c>
      <c r="Q11" s="96">
        <f t="shared" si="5"/>
        <v>0</v>
      </c>
      <c r="R11" s="96">
        <f t="shared" si="5"/>
        <v>4.1392762909913294</v>
      </c>
      <c r="S11" s="96">
        <f t="shared" si="5"/>
        <v>0</v>
      </c>
      <c r="T11" s="97">
        <f t="shared" si="5"/>
        <v>8.5202600829250041</v>
      </c>
      <c r="U11" s="97">
        <f t="shared" si="5"/>
        <v>0</v>
      </c>
      <c r="V11" s="260">
        <f t="shared" si="5"/>
        <v>1.8846588767433097E-2</v>
      </c>
      <c r="W11" s="102">
        <f t="shared" si="5"/>
        <v>4.0331699962306828</v>
      </c>
      <c r="X11" s="102">
        <f t="shared" si="5"/>
        <v>7.5386355069732389E-2</v>
      </c>
      <c r="Y11" s="97">
        <f t="shared" si="5"/>
        <v>3.6178243259696754</v>
      </c>
      <c r="Z11" s="269">
        <f t="shared" si="5"/>
        <v>3.6178243259696754</v>
      </c>
      <c r="AA11" s="264">
        <f t="shared" si="5"/>
        <v>1.4090724154497776</v>
      </c>
      <c r="AB11" s="264">
        <f t="shared" si="5"/>
        <v>1.3737945626508019</v>
      </c>
      <c r="AC11" s="102">
        <f t="shared" si="5"/>
        <v>27.505449945882724</v>
      </c>
      <c r="AD11" s="102">
        <f t="shared" si="5"/>
        <v>56.426185175857562</v>
      </c>
      <c r="AE11" s="102">
        <f t="shared" si="5"/>
        <v>32.271013258727649</v>
      </c>
      <c r="AF11" s="264">
        <f t="shared" si="5"/>
        <v>1.5834851138353792</v>
      </c>
      <c r="AG11" s="102">
        <f t="shared" si="5"/>
        <v>20.251908396946565</v>
      </c>
      <c r="AH11" s="46"/>
      <c r="AI11" s="14"/>
      <c r="AJ11" s="57"/>
      <c r="AK11" s="13"/>
      <c r="AO11" s="13"/>
      <c r="AP11" s="13"/>
      <c r="AQ11" s="11"/>
      <c r="AR11" s="11"/>
      <c r="AS11" s="11"/>
    </row>
    <row r="12" spans="1:60" ht="15.6">
      <c r="A12" s="46"/>
      <c r="B12" s="50"/>
      <c r="C12" s="50"/>
      <c r="D12" s="47"/>
      <c r="E12" s="51"/>
      <c r="F12" s="115"/>
      <c r="G12" s="318"/>
      <c r="H12" s="166"/>
      <c r="I12" s="93"/>
      <c r="J12" s="166"/>
      <c r="K12" s="93"/>
      <c r="L12" s="166"/>
      <c r="M12" s="70"/>
      <c r="N12" s="166"/>
      <c r="O12" s="166"/>
      <c r="P12" s="51"/>
      <c r="Q12" s="166"/>
      <c r="R12" s="51"/>
      <c r="S12" s="166"/>
      <c r="T12" s="93"/>
      <c r="U12" s="265"/>
      <c r="V12" s="72"/>
      <c r="W12" s="72"/>
      <c r="X12" s="72"/>
      <c r="Y12" s="93"/>
      <c r="Z12" s="93"/>
      <c r="AA12" s="51"/>
      <c r="AB12" s="51"/>
      <c r="AC12" s="51"/>
      <c r="AD12" s="51"/>
      <c r="AE12" s="51"/>
      <c r="AF12" s="51"/>
      <c r="AG12" s="51"/>
      <c r="AH12" s="46"/>
      <c r="AI12" s="4"/>
      <c r="AJ12" s="57"/>
      <c r="AK12" s="57"/>
      <c r="AL12" s="1"/>
      <c r="AM12" s="5"/>
    </row>
    <row r="13" spans="1:60" ht="15.6">
      <c r="A13" s="46"/>
      <c r="B13" s="46"/>
      <c r="C13" s="46"/>
      <c r="D13" s="46"/>
      <c r="E13" s="50" t="s">
        <v>2</v>
      </c>
      <c r="F13" s="50"/>
      <c r="G13" s="314"/>
      <c r="H13" s="71"/>
      <c r="I13" s="70"/>
      <c r="J13" s="71"/>
      <c r="K13" s="88"/>
      <c r="L13" s="71"/>
      <c r="M13" s="70"/>
      <c r="N13" s="71"/>
      <c r="O13" s="71"/>
      <c r="P13" s="46"/>
      <c r="Q13" s="71"/>
      <c r="R13" s="50" t="s">
        <v>22</v>
      </c>
      <c r="S13" s="71"/>
      <c r="T13" s="88"/>
      <c r="U13" s="92"/>
      <c r="V13" s="71" t="s">
        <v>486</v>
      </c>
      <c r="W13" s="70"/>
      <c r="X13" s="70"/>
      <c r="Y13" s="88"/>
      <c r="Z13" s="92" t="s">
        <v>423</v>
      </c>
      <c r="AA13" s="46"/>
      <c r="AB13" s="46"/>
      <c r="AC13" s="50" t="s">
        <v>419</v>
      </c>
      <c r="AD13" s="46"/>
      <c r="AE13" s="46"/>
      <c r="AF13" s="50" t="s">
        <v>73</v>
      </c>
      <c r="AG13" s="50" t="s">
        <v>2</v>
      </c>
      <c r="AH13" s="46"/>
      <c r="AI13" s="4"/>
      <c r="AJ13" s="4"/>
      <c r="AK13" s="4"/>
      <c r="AL13" s="4"/>
      <c r="AM13" s="4"/>
    </row>
    <row r="14" spans="1:60" ht="15.6">
      <c r="A14" s="46"/>
      <c r="B14" s="46"/>
      <c r="C14" s="50" t="s">
        <v>504</v>
      </c>
      <c r="D14" s="46"/>
      <c r="E14" s="50" t="s">
        <v>462</v>
      </c>
      <c r="F14" s="114"/>
      <c r="G14" s="317" t="s">
        <v>2</v>
      </c>
      <c r="H14" s="165"/>
      <c r="I14" s="92" t="s">
        <v>2</v>
      </c>
      <c r="J14" s="165"/>
      <c r="K14" s="92" t="s">
        <v>1</v>
      </c>
      <c r="L14" s="370" t="s">
        <v>2</v>
      </c>
      <c r="M14" s="70"/>
      <c r="N14" s="370" t="str">
        <f>+N8</f>
        <v>Middel</v>
      </c>
      <c r="O14" s="370" t="str">
        <f>+O8</f>
        <v>Middel</v>
      </c>
      <c r="P14" s="50" t="s">
        <v>22</v>
      </c>
      <c r="Q14" s="165"/>
      <c r="R14" s="50" t="s">
        <v>464</v>
      </c>
      <c r="S14" s="165"/>
      <c r="T14" s="92" t="s">
        <v>22</v>
      </c>
      <c r="U14" s="168"/>
      <c r="V14" s="71" t="s">
        <v>496</v>
      </c>
      <c r="W14" s="71" t="s">
        <v>500</v>
      </c>
      <c r="X14" s="71"/>
      <c r="Y14" s="92"/>
      <c r="Z14" s="92"/>
      <c r="AA14" s="50" t="s">
        <v>460</v>
      </c>
      <c r="AB14" s="50" t="s">
        <v>410</v>
      </c>
      <c r="AC14" s="50" t="s">
        <v>1</v>
      </c>
      <c r="AD14" s="50" t="s">
        <v>1</v>
      </c>
      <c r="AE14" s="50" t="s">
        <v>0</v>
      </c>
      <c r="AF14" s="50" t="s">
        <v>425</v>
      </c>
      <c r="AG14" s="50" t="s">
        <v>427</v>
      </c>
      <c r="AH14" s="46"/>
      <c r="AI14" s="4"/>
      <c r="AJ14" s="57"/>
      <c r="AK14" s="57"/>
      <c r="AL14" s="1"/>
      <c r="AM14" s="5"/>
    </row>
    <row r="15" spans="1:60" ht="15.6">
      <c r="A15" s="46"/>
      <c r="B15" s="50" t="s">
        <v>85</v>
      </c>
      <c r="C15" s="50" t="s">
        <v>505</v>
      </c>
      <c r="D15" s="47" t="s">
        <v>690</v>
      </c>
      <c r="E15" s="51" t="s">
        <v>463</v>
      </c>
      <c r="F15" s="115" t="s">
        <v>465</v>
      </c>
      <c r="G15" s="318" t="s">
        <v>8</v>
      </c>
      <c r="H15" s="166" t="s">
        <v>465</v>
      </c>
      <c r="I15" s="93" t="s">
        <v>400</v>
      </c>
      <c r="J15" s="166" t="s">
        <v>465</v>
      </c>
      <c r="K15" s="93" t="s">
        <v>400</v>
      </c>
      <c r="L15" s="371" t="s">
        <v>637</v>
      </c>
      <c r="M15" s="70"/>
      <c r="N15" s="370" t="str">
        <f>+N9</f>
        <v>lengde</v>
      </c>
      <c r="O15" s="370" t="str">
        <f>+O9</f>
        <v>K-faktor</v>
      </c>
      <c r="P15" s="51" t="s">
        <v>0</v>
      </c>
      <c r="Q15" s="166" t="s">
        <v>465</v>
      </c>
      <c r="R15" s="51" t="s">
        <v>503</v>
      </c>
      <c r="S15" s="166" t="s">
        <v>465</v>
      </c>
      <c r="T15" s="93" t="s">
        <v>44</v>
      </c>
      <c r="U15" s="265" t="s">
        <v>465</v>
      </c>
      <c r="V15" s="72" t="s">
        <v>467</v>
      </c>
      <c r="W15" s="72" t="s">
        <v>499</v>
      </c>
      <c r="X15" s="72" t="s">
        <v>494</v>
      </c>
      <c r="Y15" s="93" t="s">
        <v>495</v>
      </c>
      <c r="Z15" s="93" t="s">
        <v>1</v>
      </c>
      <c r="AA15" s="51" t="s">
        <v>461</v>
      </c>
      <c r="AB15" s="51" t="s">
        <v>503</v>
      </c>
      <c r="AC15" s="51" t="s">
        <v>43</v>
      </c>
      <c r="AD15" s="51" t="s">
        <v>420</v>
      </c>
      <c r="AE15" s="51" t="s">
        <v>420</v>
      </c>
      <c r="AF15" s="51" t="s">
        <v>426</v>
      </c>
      <c r="AG15" s="51" t="s">
        <v>64</v>
      </c>
      <c r="AH15" s="46"/>
      <c r="AI15" s="4"/>
      <c r="AJ15" s="57"/>
      <c r="AK15" s="57"/>
      <c r="AL15" s="1"/>
      <c r="AM15" s="5"/>
    </row>
    <row r="16" spans="1:60" ht="15.6">
      <c r="A16" s="46"/>
      <c r="B16" s="52">
        <f>+'Ark1'!C755</f>
        <v>1996</v>
      </c>
      <c r="C16" s="52">
        <f>+'Ark1'!H755</f>
        <v>1</v>
      </c>
      <c r="D16" s="64" t="s">
        <v>72</v>
      </c>
      <c r="E16" s="52">
        <f>+'Ark1'!Q755</f>
        <v>305</v>
      </c>
      <c r="F16" s="64"/>
      <c r="G16" s="329">
        <f>+'Ark1'!R755</f>
        <v>5961</v>
      </c>
      <c r="H16" s="134"/>
      <c r="I16" s="149">
        <f>+'Ark1'!AG755</f>
        <v>61.335764174198886</v>
      </c>
      <c r="J16" s="133"/>
      <c r="K16" s="149">
        <f>+'Ark1'!AH755</f>
        <v>0</v>
      </c>
      <c r="L16" s="133"/>
      <c r="M16" s="70"/>
      <c r="N16" s="133"/>
      <c r="O16" s="133"/>
      <c r="P16" s="54">
        <f>+'Ark1'!S755</f>
        <v>5.6540848850863954</v>
      </c>
      <c r="Q16" s="133"/>
      <c r="R16" s="54">
        <f>+'Ark1'!T755</f>
        <v>2.79550411004865</v>
      </c>
      <c r="S16" s="133"/>
      <c r="T16" s="149">
        <f>+'Ark1'!U755</f>
        <v>4.0071464519375999</v>
      </c>
      <c r="U16" s="133"/>
      <c r="V16" s="73">
        <f>+'Ark1'!W755</f>
        <v>0</v>
      </c>
      <c r="W16" s="73">
        <f>+'Ark1'!X755</f>
        <v>1.6775708773695688E-2</v>
      </c>
      <c r="X16" s="73">
        <f>+'Ark1'!Y755</f>
        <v>0</v>
      </c>
      <c r="Y16" s="149">
        <f>+'Ark1'!Z755</f>
        <v>1.6742688825285317</v>
      </c>
      <c r="Z16" s="149">
        <f>+'Ark1'!Z755</f>
        <v>1.6742688825285317</v>
      </c>
      <c r="AA16" s="149">
        <f>+'Ark1'!AA755</f>
        <v>13.83335943056394</v>
      </c>
      <c r="AB16" s="149">
        <f>+'Ark1'!AB755</f>
        <v>1.41893393533965</v>
      </c>
      <c r="AC16" s="73">
        <f>+'Ark1'!AD755</f>
        <v>1.829701429123394</v>
      </c>
      <c r="AD16" s="73">
        <f>+'Ark1'!AE755</f>
        <v>-20.654175484149381</v>
      </c>
      <c r="AE16" s="73">
        <f>+'Ark1'!AF755</f>
        <v>63.462152666879597</v>
      </c>
      <c r="AF16" s="54">
        <f>+T16/P16</f>
        <v>0.70871706622359454</v>
      </c>
      <c r="AG16" s="73">
        <f>+G16/E16</f>
        <v>19.544262295081968</v>
      </c>
      <c r="AH16" s="46"/>
      <c r="AI16" s="4"/>
      <c r="AJ16" s="57"/>
      <c r="AK16" s="57"/>
      <c r="AL16" s="1"/>
      <c r="AM16" s="5"/>
    </row>
    <row r="17" spans="1:45" ht="15.6">
      <c r="A17" s="46"/>
      <c r="B17" s="52">
        <f>+'Ark1'!C756</f>
        <v>1997</v>
      </c>
      <c r="C17" s="52">
        <f>+'Ark1'!H756</f>
        <v>1</v>
      </c>
      <c r="D17" s="64" t="s">
        <v>72</v>
      </c>
      <c r="E17" s="52">
        <f>+'Ark1'!Q756</f>
        <v>281</v>
      </c>
      <c r="F17" s="64"/>
      <c r="G17" s="329">
        <f>+'Ark1'!R756</f>
        <v>5685</v>
      </c>
      <c r="H17" s="134"/>
      <c r="I17" s="149">
        <f>+'Ark1'!AG756</f>
        <v>61.264550183048641</v>
      </c>
      <c r="J17" s="133"/>
      <c r="K17" s="149">
        <f>+'Ark1'!AH756</f>
        <v>0</v>
      </c>
      <c r="L17" s="133"/>
      <c r="M17" s="70"/>
      <c r="N17" s="133"/>
      <c r="O17" s="133"/>
      <c r="P17" s="54">
        <f>+'Ark1'!S756</f>
        <v>5.2167106420404572</v>
      </c>
      <c r="Q17" s="133"/>
      <c r="R17" s="54">
        <f>+'Ark1'!T756</f>
        <v>2.5737906772207562</v>
      </c>
      <c r="S17" s="133"/>
      <c r="T17" s="149">
        <f>+'Ark1'!U756</f>
        <v>4.1976077396657852</v>
      </c>
      <c r="U17" s="133"/>
      <c r="V17" s="73">
        <f>+'Ark1'!W756</f>
        <v>0</v>
      </c>
      <c r="W17" s="73">
        <f>+'Ark1'!X756</f>
        <v>5.2770448548812687E-2</v>
      </c>
      <c r="X17" s="73">
        <f>+'Ark1'!Y756</f>
        <v>0</v>
      </c>
      <c r="Y17" s="149">
        <f>+'Ark1'!Z756</f>
        <v>1.9230172739231204</v>
      </c>
      <c r="Z17" s="149">
        <f>+'Ark1'!Z756</f>
        <v>1.9230172739231204</v>
      </c>
      <c r="AA17" s="149">
        <f>+'Ark1'!AA756</f>
        <v>13.16651482079299</v>
      </c>
      <c r="AB17" s="149">
        <f>+'Ark1'!AB756</f>
        <v>1.2378020360891044</v>
      </c>
      <c r="AC17" s="73">
        <f>+'Ark1'!AD756</f>
        <v>15.701962534307263</v>
      </c>
      <c r="AD17" s="73">
        <f>+'Ark1'!AE756</f>
        <v>-11.41256121897584</v>
      </c>
      <c r="AE17" s="73">
        <f>+'Ark1'!AF756</f>
        <v>62.734495696314283</v>
      </c>
      <c r="AF17" s="54">
        <f t="shared" ref="AF17:AF38" si="7">+T17/P17</f>
        <v>0.804646457834575</v>
      </c>
      <c r="AG17" s="73">
        <f t="shared" ref="AG17:AG38" si="8">+G17/E17</f>
        <v>20.231316725978647</v>
      </c>
      <c r="AH17" s="46"/>
      <c r="AI17" s="4"/>
      <c r="AJ17" s="57"/>
      <c r="AK17" s="57"/>
      <c r="AL17" s="1"/>
      <c r="AM17" s="5"/>
      <c r="AO17" s="2"/>
      <c r="AP17" s="2"/>
      <c r="AQ17" s="2"/>
    </row>
    <row r="18" spans="1:45" ht="15.6">
      <c r="A18" s="46"/>
      <c r="B18" s="52">
        <f>+'Ark1'!C757</f>
        <v>1998</v>
      </c>
      <c r="C18" s="52">
        <f>+'Ark1'!H757</f>
        <v>1</v>
      </c>
      <c r="D18" s="64" t="s">
        <v>72</v>
      </c>
      <c r="E18" s="52">
        <f>+'Ark1'!Q757</f>
        <v>308</v>
      </c>
      <c r="F18" s="64"/>
      <c r="G18" s="329">
        <f>+'Ark1'!R757</f>
        <v>5920</v>
      </c>
      <c r="H18" s="134"/>
      <c r="I18" s="149">
        <f>+'Ark1'!AG757</f>
        <v>64.197626225931003</v>
      </c>
      <c r="J18" s="133"/>
      <c r="K18" s="149">
        <f>+'Ark1'!AH757</f>
        <v>8.4459459459459485E-2</v>
      </c>
      <c r="L18" s="133"/>
      <c r="M18" s="70"/>
      <c r="N18" s="133"/>
      <c r="O18" s="133"/>
      <c r="P18" s="54">
        <f>+'Ark1'!S757</f>
        <v>5.2145270270270254</v>
      </c>
      <c r="Q18" s="133"/>
      <c r="R18" s="54">
        <f>+'Ark1'!T757</f>
        <v>2.6535472972972967</v>
      </c>
      <c r="S18" s="133"/>
      <c r="T18" s="149">
        <f>+'Ark1'!U757</f>
        <v>4.4925000000000068</v>
      </c>
      <c r="U18" s="133"/>
      <c r="V18" s="73">
        <f>+'Ark1'!W757</f>
        <v>0</v>
      </c>
      <c r="W18" s="73">
        <f>+'Ark1'!X757</f>
        <v>0</v>
      </c>
      <c r="X18" s="73">
        <f>+'Ark1'!Y757</f>
        <v>0</v>
      </c>
      <c r="Y18" s="149">
        <f>+'Ark1'!Z757</f>
        <v>1.8971625327513779</v>
      </c>
      <c r="Z18" s="149">
        <f>+'Ark1'!Z757</f>
        <v>1.8971625327513779</v>
      </c>
      <c r="AA18" s="149">
        <f>+'Ark1'!AA757</f>
        <v>12.178191009455512</v>
      </c>
      <c r="AB18" s="149">
        <f>+'Ark1'!AB757</f>
        <v>1.2935994661579175</v>
      </c>
      <c r="AC18" s="73">
        <f>+'Ark1'!AD757</f>
        <v>26.017699049724911</v>
      </c>
      <c r="AD18" s="73">
        <f>+'Ark1'!AE757</f>
        <v>1.3173597915593325</v>
      </c>
      <c r="AE18" s="73">
        <f>+'Ark1'!AF757</f>
        <v>62.471969397177155</v>
      </c>
      <c r="AF18" s="54">
        <f t="shared" si="7"/>
        <v>0.8615354713313913</v>
      </c>
      <c r="AG18" s="73">
        <f t="shared" si="8"/>
        <v>19.220779220779221</v>
      </c>
      <c r="AH18" s="46"/>
      <c r="AI18" s="4"/>
      <c r="AJ18" s="57"/>
      <c r="AK18" s="57"/>
      <c r="AL18" s="13"/>
      <c r="AM18" s="5"/>
      <c r="AO18" s="2"/>
      <c r="AP18" s="2"/>
      <c r="AQ18" s="4"/>
      <c r="AR18" s="4"/>
      <c r="AS18" s="4"/>
    </row>
    <row r="19" spans="1:45" ht="15.6">
      <c r="A19" s="46"/>
      <c r="B19" s="52">
        <f>+'Ark1'!C758</f>
        <v>1999</v>
      </c>
      <c r="C19" s="52">
        <f>+'Ark1'!H758</f>
        <v>1</v>
      </c>
      <c r="D19" s="64" t="s">
        <v>72</v>
      </c>
      <c r="E19" s="52">
        <f>+'Ark1'!Q758</f>
        <v>260</v>
      </c>
      <c r="F19" s="64"/>
      <c r="G19" s="329">
        <f>+'Ark1'!R758</f>
        <v>4436</v>
      </c>
      <c r="H19" s="134"/>
      <c r="I19" s="149">
        <f>+'Ark1'!AG758</f>
        <v>66.122824836633299</v>
      </c>
      <c r="J19" s="133"/>
      <c r="K19" s="149">
        <f>+'Ark1'!AH758</f>
        <v>0.563570784490532</v>
      </c>
      <c r="L19" s="133"/>
      <c r="M19" s="70"/>
      <c r="N19" s="133"/>
      <c r="O19" s="133"/>
      <c r="P19" s="54">
        <f>+'Ark1'!S758</f>
        <v>3.9837691614066721</v>
      </c>
      <c r="Q19" s="133"/>
      <c r="R19" s="54">
        <f>+'Ark1'!T758</f>
        <v>3.4650586113615871</v>
      </c>
      <c r="S19" s="133"/>
      <c r="T19" s="149">
        <f>+'Ark1'!U758</f>
        <v>4.8723399458972008</v>
      </c>
      <c r="U19" s="133"/>
      <c r="V19" s="73">
        <f>+'Ark1'!W758</f>
        <v>0</v>
      </c>
      <c r="W19" s="73">
        <f>+'Ark1'!X758</f>
        <v>0.1127141568981064</v>
      </c>
      <c r="X19" s="73">
        <f>+'Ark1'!Y758</f>
        <v>0</v>
      </c>
      <c r="Y19" s="149">
        <f>+'Ark1'!Z758</f>
        <v>2.3149266743291581</v>
      </c>
      <c r="Z19" s="149">
        <f>+'Ark1'!Z758</f>
        <v>2.3149266743291581</v>
      </c>
      <c r="AA19" s="149">
        <f>+'Ark1'!AA758</f>
        <v>1.5198440445197483</v>
      </c>
      <c r="AB19" s="149">
        <f>+'Ark1'!AB758</f>
        <v>1.5120931280063361</v>
      </c>
      <c r="AC19" s="73">
        <f>+'Ark1'!AD758</f>
        <v>16.786527197237994</v>
      </c>
      <c r="AD19" s="73">
        <f>+'Ark1'!AE758</f>
        <v>45.803620624257277</v>
      </c>
      <c r="AE19" s="73">
        <f>+'Ark1'!AF758</f>
        <v>63.900893114376238</v>
      </c>
      <c r="AF19" s="54">
        <f t="shared" si="7"/>
        <v>1.223047759167043</v>
      </c>
      <c r="AG19" s="73">
        <f t="shared" si="8"/>
        <v>17.061538461538461</v>
      </c>
      <c r="AH19" s="46"/>
      <c r="AI19" s="4"/>
      <c r="AJ19" s="57"/>
      <c r="AK19" s="57"/>
      <c r="AL19" s="13"/>
      <c r="AM19" s="5"/>
      <c r="AO19" s="1"/>
      <c r="AP19" s="1"/>
      <c r="AQ19" s="11"/>
      <c r="AR19" s="11"/>
      <c r="AS19" s="11"/>
    </row>
    <row r="20" spans="1:45" ht="15.6">
      <c r="A20" s="46"/>
      <c r="B20" s="52">
        <f>+'Ark1'!C759</f>
        <v>2000</v>
      </c>
      <c r="C20" s="52">
        <f>+'Ark1'!H759</f>
        <v>1</v>
      </c>
      <c r="D20" s="64" t="s">
        <v>72</v>
      </c>
      <c r="E20" s="52">
        <f>+'Ark1'!Q759</f>
        <v>307</v>
      </c>
      <c r="F20" s="64"/>
      <c r="G20" s="329">
        <f>+'Ark1'!R759</f>
        <v>6753</v>
      </c>
      <c r="H20" s="134"/>
      <c r="I20" s="149">
        <f>+'Ark1'!AG759</f>
        <v>78.092738241590268</v>
      </c>
      <c r="J20" s="133"/>
      <c r="K20" s="149">
        <f>+'Ark1'!AH759</f>
        <v>0.56271286835480516</v>
      </c>
      <c r="L20" s="133"/>
      <c r="M20" s="70"/>
      <c r="N20" s="133"/>
      <c r="O20" s="133"/>
      <c r="P20" s="54">
        <f>+'Ark1'!S759</f>
        <v>3.8794609803050486</v>
      </c>
      <c r="Q20" s="133"/>
      <c r="R20" s="54">
        <f>+'Ark1'!T759</f>
        <v>3.7849844513549535</v>
      </c>
      <c r="S20" s="133"/>
      <c r="T20" s="149">
        <f>+'Ark1'!U759</f>
        <v>4.8726491929512754</v>
      </c>
      <c r="U20" s="133"/>
      <c r="V20" s="73">
        <f>+'Ark1'!W759</f>
        <v>0</v>
      </c>
      <c r="W20" s="73">
        <f>+'Ark1'!X759</f>
        <v>2.9616466755516057E-2</v>
      </c>
      <c r="X20" s="73">
        <f>+'Ark1'!Y759</f>
        <v>0</v>
      </c>
      <c r="Y20" s="149">
        <f>+'Ark1'!Z759</f>
        <v>1.9538878724598832</v>
      </c>
      <c r="Z20" s="149">
        <f>+'Ark1'!Z759</f>
        <v>1.9538878724598832</v>
      </c>
      <c r="AA20" s="149">
        <f>+'Ark1'!AA759</f>
        <v>1.366058557934561</v>
      </c>
      <c r="AB20" s="149">
        <f>+'Ark1'!AB759</f>
        <v>1.4861918088207398</v>
      </c>
      <c r="AC20" s="73">
        <f>+'Ark1'!AD759</f>
        <v>7.9612923560626241</v>
      </c>
      <c r="AD20" s="73">
        <f>+'Ark1'!AE759</f>
        <v>49.138755968882577</v>
      </c>
      <c r="AE20" s="73">
        <f>+'Ark1'!AF759</f>
        <v>76.460597826086939</v>
      </c>
      <c r="AF20" s="54">
        <f t="shared" si="7"/>
        <v>1.2560119093060529</v>
      </c>
      <c r="AG20" s="73">
        <f t="shared" si="8"/>
        <v>21.996742671009773</v>
      </c>
      <c r="AH20" s="46"/>
      <c r="AI20" s="4"/>
      <c r="AJ20" s="57"/>
      <c r="AK20" s="57"/>
      <c r="AL20" s="13"/>
      <c r="AM20" s="5"/>
      <c r="AO20" s="1"/>
      <c r="AP20" s="1"/>
      <c r="AQ20" s="11"/>
      <c r="AR20" s="11"/>
      <c r="AS20" s="11"/>
    </row>
    <row r="21" spans="1:45" ht="15.6">
      <c r="A21" s="46"/>
      <c r="B21" s="52">
        <f>+'Ark1'!C760</f>
        <v>2001</v>
      </c>
      <c r="C21" s="52">
        <f>+'Ark1'!H760</f>
        <v>1</v>
      </c>
      <c r="D21" s="64" t="s">
        <v>72</v>
      </c>
      <c r="E21" s="52">
        <f>+'Ark1'!Q760</f>
        <v>290</v>
      </c>
      <c r="F21" s="64"/>
      <c r="G21" s="329">
        <f>+'Ark1'!R760</f>
        <v>6174</v>
      </c>
      <c r="H21" s="134"/>
      <c r="I21" s="149">
        <f>+'Ark1'!AG760</f>
        <v>72.353577816512299</v>
      </c>
      <c r="J21" s="133"/>
      <c r="K21" s="149">
        <f>+'Ark1'!AH760</f>
        <v>0.45351473922902497</v>
      </c>
      <c r="L21" s="133"/>
      <c r="M21" s="70"/>
      <c r="N21" s="133"/>
      <c r="O21" s="133"/>
      <c r="P21" s="54">
        <f>+'Ark1'!S760</f>
        <v>3.5918367346938762</v>
      </c>
      <c r="Q21" s="133"/>
      <c r="R21" s="54">
        <f>+'Ark1'!T760</f>
        <v>3.4274376417233561</v>
      </c>
      <c r="S21" s="133"/>
      <c r="T21" s="149">
        <f>+'Ark1'!U760</f>
        <v>5.1433268545513444</v>
      </c>
      <c r="U21" s="133"/>
      <c r="V21" s="73">
        <f>+'Ark1'!W760</f>
        <v>0</v>
      </c>
      <c r="W21" s="73">
        <f>+'Ark1'!X760</f>
        <v>0.17816650469711695</v>
      </c>
      <c r="X21" s="73">
        <f>+'Ark1'!Y760</f>
        <v>0</v>
      </c>
      <c r="Y21" s="149">
        <f>+'Ark1'!Z760</f>
        <v>2.2341476282064723</v>
      </c>
      <c r="Z21" s="149">
        <f>+'Ark1'!Z760</f>
        <v>2.2341476282064723</v>
      </c>
      <c r="AA21" s="149">
        <f>+'Ark1'!AA760</f>
        <v>1.3255010831321898</v>
      </c>
      <c r="AB21" s="149">
        <f>+'Ark1'!AB760</f>
        <v>1.5172580284064603</v>
      </c>
      <c r="AC21" s="73">
        <f>+'Ark1'!AD760</f>
        <v>14.319046164149348</v>
      </c>
      <c r="AD21" s="73">
        <f>+'Ark1'!AE760</f>
        <v>37.861454357073974</v>
      </c>
      <c r="AE21" s="73">
        <f>+'Ark1'!AF760</f>
        <v>70.640732265446189</v>
      </c>
      <c r="AF21" s="54">
        <f t="shared" si="7"/>
        <v>1.4319489538239545</v>
      </c>
      <c r="AG21" s="73">
        <f t="shared" si="8"/>
        <v>21.289655172413791</v>
      </c>
      <c r="AH21" s="46"/>
      <c r="AI21" s="4"/>
      <c r="AJ21" s="57"/>
      <c r="AK21" s="57"/>
      <c r="AL21" s="13"/>
      <c r="AM21" s="5"/>
      <c r="AO21" s="1"/>
      <c r="AP21" s="1"/>
      <c r="AQ21" s="11"/>
      <c r="AR21" s="11"/>
      <c r="AS21" s="11"/>
    </row>
    <row r="22" spans="1:45" ht="15.6">
      <c r="A22" s="46"/>
      <c r="B22" s="52">
        <f>+'Ark1'!C761</f>
        <v>2002</v>
      </c>
      <c r="C22" s="52">
        <f>+'Ark1'!H761</f>
        <v>1</v>
      </c>
      <c r="D22" s="64" t="s">
        <v>72</v>
      </c>
      <c r="E22" s="52">
        <f>+'Ark1'!Q761</f>
        <v>260</v>
      </c>
      <c r="F22" s="64"/>
      <c r="G22" s="329">
        <f>+'Ark1'!R761</f>
        <v>5928</v>
      </c>
      <c r="H22" s="134"/>
      <c r="I22" s="149">
        <f>+'Ark1'!AG761</f>
        <v>72.647842838337212</v>
      </c>
      <c r="J22" s="133"/>
      <c r="K22" s="149">
        <f>+'Ark1'!AH761</f>
        <v>0.55668016194331993</v>
      </c>
      <c r="L22" s="133"/>
      <c r="M22" s="70"/>
      <c r="N22" s="133"/>
      <c r="O22" s="133"/>
      <c r="P22" s="54">
        <f>+'Ark1'!S761</f>
        <v>3.958502024291497</v>
      </c>
      <c r="Q22" s="133"/>
      <c r="R22" s="54">
        <f>+'Ark1'!T761</f>
        <v>3.345310391363022</v>
      </c>
      <c r="S22" s="133"/>
      <c r="T22" s="149">
        <f>+'Ark1'!U761</f>
        <v>5.5950236167341405</v>
      </c>
      <c r="U22" s="133"/>
      <c r="V22" s="73">
        <f>+'Ark1'!W761</f>
        <v>1.6869095816464237E-2</v>
      </c>
      <c r="W22" s="73">
        <f>+'Ark1'!X761</f>
        <v>0.20242914979757079</v>
      </c>
      <c r="X22" s="73">
        <f>+'Ark1'!Y761</f>
        <v>0</v>
      </c>
      <c r="Y22" s="149">
        <f>+'Ark1'!Z761</f>
        <v>2.4583618629841237</v>
      </c>
      <c r="Z22" s="149">
        <f>+'Ark1'!Z761</f>
        <v>2.4583618629841237</v>
      </c>
      <c r="AA22" s="149">
        <f>+'Ark1'!AA761</f>
        <v>1.5297208239589548</v>
      </c>
      <c r="AB22" s="149">
        <f>+'Ark1'!AB761</f>
        <v>1.5201164382962213</v>
      </c>
      <c r="AC22" s="73">
        <f>+'Ark1'!AD761</f>
        <v>11.82727772641252</v>
      </c>
      <c r="AD22" s="73">
        <f>+'Ark1'!AE761</f>
        <v>33.028990816559372</v>
      </c>
      <c r="AE22" s="73">
        <f>+'Ark1'!AF761</f>
        <v>70.445632798573982</v>
      </c>
      <c r="AF22" s="54">
        <f t="shared" si="7"/>
        <v>1.4134194153242987</v>
      </c>
      <c r="AG22" s="73">
        <f t="shared" si="8"/>
        <v>22.8</v>
      </c>
      <c r="AH22" s="46"/>
      <c r="AI22" s="4"/>
      <c r="AJ22" s="57"/>
      <c r="AK22" s="57"/>
      <c r="AL22" s="5"/>
      <c r="AM22" s="5"/>
      <c r="AO22" s="1"/>
      <c r="AP22" s="1"/>
      <c r="AQ22" s="11"/>
      <c r="AR22" s="11"/>
      <c r="AS22" s="11"/>
    </row>
    <row r="23" spans="1:45" ht="15.6">
      <c r="A23" s="46"/>
      <c r="B23" s="52">
        <f>+'Ark1'!C762</f>
        <v>2003</v>
      </c>
      <c r="C23" s="52">
        <f>+'Ark1'!H762</f>
        <v>1</v>
      </c>
      <c r="D23" s="64" t="s">
        <v>72</v>
      </c>
      <c r="E23" s="52">
        <f>+'Ark1'!Q762</f>
        <v>256</v>
      </c>
      <c r="F23" s="64"/>
      <c r="G23" s="329">
        <f>+'Ark1'!R762</f>
        <v>6189</v>
      </c>
      <c r="H23" s="134"/>
      <c r="I23" s="149">
        <f>+'Ark1'!AG762</f>
        <v>71.786938178877051</v>
      </c>
      <c r="J23" s="133"/>
      <c r="K23" s="149">
        <f>+'Ark1'!AH762</f>
        <v>0.32315398287283892</v>
      </c>
      <c r="L23" s="133"/>
      <c r="M23" s="70"/>
      <c r="N23" s="133"/>
      <c r="O23" s="133"/>
      <c r="P23" s="54">
        <f>+'Ark1'!S762</f>
        <v>3.8862497980287598</v>
      </c>
      <c r="Q23" s="133"/>
      <c r="R23" s="54">
        <f>+'Ark1'!T762</f>
        <v>3.0623687186944575</v>
      </c>
      <c r="S23" s="133"/>
      <c r="T23" s="149">
        <f>+'Ark1'!U762</f>
        <v>5.5069478106317593</v>
      </c>
      <c r="U23" s="133"/>
      <c r="V23" s="73">
        <f>+'Ark1'!W762</f>
        <v>0</v>
      </c>
      <c r="W23" s="73">
        <f>+'Ark1'!X762</f>
        <v>0.16157699143641946</v>
      </c>
      <c r="X23" s="73">
        <f>+'Ark1'!Y762</f>
        <v>0</v>
      </c>
      <c r="Y23" s="149">
        <f>+'Ark1'!Z762</f>
        <v>2.5096698186867998</v>
      </c>
      <c r="Z23" s="149">
        <f>+'Ark1'!Z762</f>
        <v>2.5096698186867998</v>
      </c>
      <c r="AA23" s="149">
        <f>+'Ark1'!AA762</f>
        <v>1.5557668149770965</v>
      </c>
      <c r="AB23" s="149">
        <f>+'Ark1'!AB762</f>
        <v>1.4275142754869421</v>
      </c>
      <c r="AC23" s="73">
        <f>+'Ark1'!AD762</f>
        <v>12.937644415547732</v>
      </c>
      <c r="AD23" s="73">
        <f>+'Ark1'!AE762</f>
        <v>29.464540055454425</v>
      </c>
      <c r="AE23" s="73">
        <f>+'Ark1'!AF762</f>
        <v>70.130311614730857</v>
      </c>
      <c r="AF23" s="54">
        <f t="shared" si="7"/>
        <v>1.417033926492598</v>
      </c>
      <c r="AG23" s="73">
        <f t="shared" si="8"/>
        <v>24.17578125</v>
      </c>
      <c r="AH23" s="46"/>
      <c r="AI23" s="4"/>
      <c r="AJ23" s="57"/>
      <c r="AK23" s="57"/>
      <c r="AL23" s="5"/>
      <c r="AM23" s="5"/>
      <c r="AO23" s="1"/>
      <c r="AP23" s="1"/>
      <c r="AQ23" s="11"/>
      <c r="AR23" s="11"/>
      <c r="AS23" s="11"/>
    </row>
    <row r="24" spans="1:45" ht="15.6">
      <c r="A24" s="46"/>
      <c r="B24" s="52">
        <f>+'Ark1'!C763</f>
        <v>2004</v>
      </c>
      <c r="C24" s="52">
        <f>+'Ark1'!H763</f>
        <v>1</v>
      </c>
      <c r="D24" s="64" t="s">
        <v>72</v>
      </c>
      <c r="E24" s="52">
        <f>+'Ark1'!Q763</f>
        <v>304</v>
      </c>
      <c r="F24" s="64"/>
      <c r="G24" s="329">
        <f>+'Ark1'!R763</f>
        <v>6754</v>
      </c>
      <c r="H24" s="134"/>
      <c r="I24" s="149">
        <f>+'Ark1'!AG763</f>
        <v>69.762970251898409</v>
      </c>
      <c r="J24" s="133"/>
      <c r="K24" s="149">
        <f>+'Ark1'!AH763</f>
        <v>0.51821143026354755</v>
      </c>
      <c r="L24" s="133"/>
      <c r="M24" s="70"/>
      <c r="N24" s="133"/>
      <c r="O24" s="133"/>
      <c r="P24" s="54">
        <f>+'Ark1'!S763</f>
        <v>3.9662422268285455</v>
      </c>
      <c r="Q24" s="133"/>
      <c r="R24" s="54">
        <f>+'Ark1'!T763</f>
        <v>3.0863192182410426</v>
      </c>
      <c r="S24" s="133"/>
      <c r="T24" s="149">
        <f>+'Ark1'!U763</f>
        <v>5.7103790346461505</v>
      </c>
      <c r="U24" s="133"/>
      <c r="V24" s="73">
        <f>+'Ark1'!W763</f>
        <v>0</v>
      </c>
      <c r="W24" s="73">
        <f>+'Ark1'!X763</f>
        <v>0.28131477642878289</v>
      </c>
      <c r="X24" s="73">
        <f>+'Ark1'!Y763</f>
        <v>1.4806040864672784E-2</v>
      </c>
      <c r="Y24" s="149">
        <f>+'Ark1'!Z763</f>
        <v>2.7806813360357978</v>
      </c>
      <c r="Z24" s="149">
        <f>+'Ark1'!Z763</f>
        <v>2.7806813360357978</v>
      </c>
      <c r="AA24" s="149">
        <f>+'Ark1'!AA763</f>
        <v>1.526214678493822</v>
      </c>
      <c r="AB24" s="149">
        <f>+'Ark1'!AB763</f>
        <v>1.440698053657695</v>
      </c>
      <c r="AC24" s="73">
        <f>+'Ark1'!AD763</f>
        <v>12.363550436427056</v>
      </c>
      <c r="AD24" s="73">
        <f>+'Ark1'!AE763</f>
        <v>33.800758643124254</v>
      </c>
      <c r="AE24" s="73">
        <f>+'Ark1'!AF763</f>
        <v>69.592993302421434</v>
      </c>
      <c r="AF24" s="54">
        <f t="shared" si="7"/>
        <v>1.4397454083918211</v>
      </c>
      <c r="AG24" s="73">
        <f t="shared" si="8"/>
        <v>22.217105263157894</v>
      </c>
      <c r="AH24" s="46"/>
      <c r="AI24" s="4"/>
      <c r="AJ24" s="57"/>
      <c r="AK24" s="57"/>
      <c r="AL24" s="5"/>
      <c r="AM24" s="5"/>
      <c r="AO24" s="1"/>
      <c r="AP24" s="1"/>
      <c r="AQ24" s="11"/>
      <c r="AR24" s="11"/>
      <c r="AS24" s="11"/>
    </row>
    <row r="25" spans="1:45" ht="15.6">
      <c r="A25" s="46"/>
      <c r="B25" s="52">
        <f>+'Ark1'!C764</f>
        <v>2005</v>
      </c>
      <c r="C25" s="52">
        <f>+'Ark1'!H764</f>
        <v>1</v>
      </c>
      <c r="D25" s="64" t="s">
        <v>72</v>
      </c>
      <c r="E25" s="52">
        <f>+'Ark1'!Q764</f>
        <v>264</v>
      </c>
      <c r="F25" s="64"/>
      <c r="G25" s="329">
        <f>+'Ark1'!R764</f>
        <v>5993</v>
      </c>
      <c r="H25" s="134"/>
      <c r="I25" s="149">
        <f>+'Ark1'!AG764</f>
        <v>63.949254212600785</v>
      </c>
      <c r="J25" s="133"/>
      <c r="K25" s="149">
        <f>+'Ark1'!AH764</f>
        <v>3.3372267645586519E-2</v>
      </c>
      <c r="L25" s="133"/>
      <c r="M25" s="70"/>
      <c r="N25" s="133"/>
      <c r="O25" s="133"/>
      <c r="P25" s="54">
        <f>+'Ark1'!S764</f>
        <v>3.9317537126647761</v>
      </c>
      <c r="Q25" s="133"/>
      <c r="R25" s="54">
        <f>+'Ark1'!T764</f>
        <v>3.0757550475554809</v>
      </c>
      <c r="S25" s="133"/>
      <c r="T25" s="149">
        <f>+'Ark1'!U764</f>
        <v>5.7582179209077218</v>
      </c>
      <c r="U25" s="133"/>
      <c r="V25" s="73">
        <f>+'Ark1'!W764</f>
        <v>0</v>
      </c>
      <c r="W25" s="73">
        <f>+'Ark1'!X764</f>
        <v>0.48389788086100449</v>
      </c>
      <c r="X25" s="73">
        <f>+'Ark1'!Y764</f>
        <v>0</v>
      </c>
      <c r="Y25" s="149">
        <f>+'Ark1'!Z764</f>
        <v>2.7827145700449822</v>
      </c>
      <c r="Z25" s="149">
        <f>+'Ark1'!Z764</f>
        <v>2.7827145700449822</v>
      </c>
      <c r="AA25" s="149">
        <f>+'Ark1'!AA764</f>
        <v>1.572704733345704</v>
      </c>
      <c r="AB25" s="149">
        <f>+'Ark1'!AB764</f>
        <v>1.4575366261564939</v>
      </c>
      <c r="AC25" s="73">
        <f>+'Ark1'!AD764</f>
        <v>22.415994656693819</v>
      </c>
      <c r="AD25" s="73">
        <f>+'Ark1'!AE764</f>
        <v>25.69577765274482</v>
      </c>
      <c r="AE25" s="73">
        <f>+'Ark1'!AF764</f>
        <v>62.859240612544575</v>
      </c>
      <c r="AF25" s="54">
        <f t="shared" si="7"/>
        <v>1.4645418664855907</v>
      </c>
      <c r="AG25" s="73">
        <f t="shared" si="8"/>
        <v>22.700757575757574</v>
      </c>
      <c r="AH25" s="46"/>
      <c r="AI25" s="4"/>
      <c r="AJ25" s="57"/>
      <c r="AK25" s="57"/>
      <c r="AL25" s="5"/>
      <c r="AM25" s="5"/>
      <c r="AO25" s="1"/>
      <c r="AP25" s="1"/>
      <c r="AQ25" s="11"/>
      <c r="AR25" s="11"/>
      <c r="AS25" s="11"/>
    </row>
    <row r="26" spans="1:45" ht="15.6">
      <c r="A26" s="46"/>
      <c r="B26" s="52">
        <f>+'Ark1'!C765</f>
        <v>2006</v>
      </c>
      <c r="C26" s="52">
        <f>+'Ark1'!H765</f>
        <v>1</v>
      </c>
      <c r="D26" s="64" t="s">
        <v>72</v>
      </c>
      <c r="E26" s="52">
        <f>+'Ark1'!Q765</f>
        <v>263</v>
      </c>
      <c r="F26" s="64"/>
      <c r="G26" s="329">
        <f>+'Ark1'!R765</f>
        <v>5858</v>
      </c>
      <c r="H26" s="134"/>
      <c r="I26" s="149">
        <f>+'Ark1'!AG765</f>
        <v>65.14980834511492</v>
      </c>
      <c r="J26" s="133"/>
      <c r="K26" s="149">
        <f>+'Ark1'!AH765</f>
        <v>6.8282690337999344E-2</v>
      </c>
      <c r="L26" s="133"/>
      <c r="M26" s="70"/>
      <c r="N26" s="133"/>
      <c r="O26" s="133"/>
      <c r="P26" s="54">
        <f>+'Ark1'!S765</f>
        <v>3.9115739160122929</v>
      </c>
      <c r="Q26" s="133"/>
      <c r="R26" s="54">
        <f>+'Ark1'!T765</f>
        <v>3.2321611471491991</v>
      </c>
      <c r="S26" s="133"/>
      <c r="T26" s="149">
        <f>+'Ark1'!U765</f>
        <v>5.8841242744964246</v>
      </c>
      <c r="U26" s="133"/>
      <c r="V26" s="73">
        <f>+'Ark1'!W765</f>
        <v>0</v>
      </c>
      <c r="W26" s="73">
        <f>+'Ark1'!X765</f>
        <v>0.54626152270399475</v>
      </c>
      <c r="X26" s="73">
        <f>+'Ark1'!Y765</f>
        <v>0</v>
      </c>
      <c r="Y26" s="149">
        <f>+'Ark1'!Z765</f>
        <v>2.7267138047503128</v>
      </c>
      <c r="Z26" s="149">
        <f>+'Ark1'!Z765</f>
        <v>2.7267138047503128</v>
      </c>
      <c r="AA26" s="149">
        <f>+'Ark1'!AA765</f>
        <v>1.4463310670673146</v>
      </c>
      <c r="AB26" s="149">
        <f>+'Ark1'!AB765</f>
        <v>1.4821264032783523</v>
      </c>
      <c r="AC26" s="73">
        <f>+'Ark1'!AD765</f>
        <v>12.201039929177224</v>
      </c>
      <c r="AD26" s="73">
        <f>+'Ark1'!AE765</f>
        <v>24.879678794560672</v>
      </c>
      <c r="AE26" s="73">
        <f>+'Ark1'!AF765</f>
        <v>62.578784317914767</v>
      </c>
      <c r="AF26" s="54">
        <f t="shared" si="7"/>
        <v>1.504285589595882</v>
      </c>
      <c r="AG26" s="73">
        <f t="shared" si="8"/>
        <v>22.273764258555133</v>
      </c>
      <c r="AH26" s="46"/>
      <c r="AI26" s="4"/>
      <c r="AJ26" s="57"/>
      <c r="AK26" s="57"/>
      <c r="AL26" s="5"/>
      <c r="AM26" s="5"/>
      <c r="AO26" s="1"/>
      <c r="AP26" s="1"/>
      <c r="AQ26" s="11"/>
      <c r="AR26" s="11"/>
      <c r="AS26" s="11"/>
    </row>
    <row r="27" spans="1:45" ht="15.6">
      <c r="A27" s="46"/>
      <c r="B27" s="52">
        <f>+'Ark1'!C766</f>
        <v>2007</v>
      </c>
      <c r="C27" s="52">
        <f>+'Ark1'!H766</f>
        <v>1</v>
      </c>
      <c r="D27" s="64" t="s">
        <v>72</v>
      </c>
      <c r="E27" s="52">
        <f>+'Ark1'!Q766</f>
        <v>249</v>
      </c>
      <c r="F27" s="64"/>
      <c r="G27" s="329">
        <f>+'Ark1'!R766</f>
        <v>5746</v>
      </c>
      <c r="H27" s="134"/>
      <c r="I27" s="149">
        <f>+'Ark1'!AG766</f>
        <v>62.880884927007955</v>
      </c>
      <c r="J27" s="133"/>
      <c r="K27" s="149">
        <f>+'Ark1'!AH766</f>
        <v>0.34806822137138871</v>
      </c>
      <c r="L27" s="133"/>
      <c r="M27" s="70"/>
      <c r="N27" s="133"/>
      <c r="O27" s="133"/>
      <c r="P27" s="54">
        <f>+'Ark1'!S766</f>
        <v>4.2325095718760872</v>
      </c>
      <c r="Q27" s="133"/>
      <c r="R27" s="54">
        <f>+'Ark1'!T766</f>
        <v>3.5268012530455968</v>
      </c>
      <c r="S27" s="133"/>
      <c r="T27" s="149">
        <f>+'Ark1'!U766</f>
        <v>6.0645144448311887</v>
      </c>
      <c r="U27" s="133"/>
      <c r="V27" s="73">
        <f>+'Ark1'!W766</f>
        <v>0</v>
      </c>
      <c r="W27" s="73">
        <f>+'Ark1'!X766</f>
        <v>0.45248868778280527</v>
      </c>
      <c r="X27" s="73">
        <f>+'Ark1'!Y766</f>
        <v>0</v>
      </c>
      <c r="Y27" s="149">
        <f>+'Ark1'!Z766</f>
        <v>2.7634364497959241</v>
      </c>
      <c r="Z27" s="149">
        <f>+'Ark1'!Z766</f>
        <v>2.7634364497959241</v>
      </c>
      <c r="AA27" s="149">
        <f>+'Ark1'!AA766</f>
        <v>1.4394234940150303</v>
      </c>
      <c r="AB27" s="149">
        <f>+'Ark1'!AB766</f>
        <v>1.5215342870518496</v>
      </c>
      <c r="AC27" s="73">
        <f>+'Ark1'!AD766</f>
        <v>13.547249183290685</v>
      </c>
      <c r="AD27" s="73">
        <f>+'Ark1'!AE766</f>
        <v>46.757469138772592</v>
      </c>
      <c r="AE27" s="73">
        <f>+'Ark1'!AF766</f>
        <v>63.115114235500883</v>
      </c>
      <c r="AF27" s="54">
        <f t="shared" si="7"/>
        <v>1.4328412828947374</v>
      </c>
      <c r="AG27" s="73">
        <f t="shared" si="8"/>
        <v>23.076305220883533</v>
      </c>
      <c r="AH27" s="46"/>
      <c r="AI27" s="4"/>
      <c r="AJ27" s="57"/>
      <c r="AK27" s="57"/>
      <c r="AL27" s="5"/>
      <c r="AM27" s="5"/>
      <c r="AO27" s="1"/>
      <c r="AP27" s="1"/>
      <c r="AQ27" s="11"/>
      <c r="AR27" s="11"/>
      <c r="AS27" s="11"/>
    </row>
    <row r="28" spans="1:45" ht="15.6">
      <c r="A28" s="46"/>
      <c r="B28" s="52">
        <f>+'Ark1'!C767</f>
        <v>2008</v>
      </c>
      <c r="C28" s="52">
        <f>+'Ark1'!H767</f>
        <v>1</v>
      </c>
      <c r="D28" s="64" t="s">
        <v>72</v>
      </c>
      <c r="E28" s="52">
        <f>+'Ark1'!Q767</f>
        <v>293</v>
      </c>
      <c r="F28" s="64"/>
      <c r="G28" s="329">
        <f>+'Ark1'!R767</f>
        <v>7014</v>
      </c>
      <c r="H28" s="134"/>
      <c r="I28" s="149">
        <f>+'Ark1'!AG767</f>
        <v>65.629944589082996</v>
      </c>
      <c r="J28" s="133"/>
      <c r="K28" s="149">
        <f>+'Ark1'!AH767</f>
        <v>8.5543199315654406E-2</v>
      </c>
      <c r="L28" s="133"/>
      <c r="M28" s="70"/>
      <c r="N28" s="133"/>
      <c r="O28" s="133"/>
      <c r="P28" s="54">
        <f>+'Ark1'!S767</f>
        <v>4.1184773310521843</v>
      </c>
      <c r="Q28" s="133"/>
      <c r="R28" s="54">
        <f>+'Ark1'!T767</f>
        <v>3.6142001710864</v>
      </c>
      <c r="S28" s="133"/>
      <c r="T28" s="149">
        <f>+'Ark1'!U767</f>
        <v>5.9373110921015124</v>
      </c>
      <c r="U28" s="133"/>
      <c r="V28" s="73">
        <f>+'Ark1'!W767</f>
        <v>0</v>
      </c>
      <c r="W28" s="73">
        <f>+'Ark1'!X767</f>
        <v>0.59880239520958101</v>
      </c>
      <c r="X28" s="73">
        <f>+'Ark1'!Y767</f>
        <v>0</v>
      </c>
      <c r="Y28" s="149">
        <f>+'Ark1'!Z767</f>
        <v>2.7255993103689899</v>
      </c>
      <c r="Z28" s="149">
        <f>+'Ark1'!Z767</f>
        <v>2.7255993103689899</v>
      </c>
      <c r="AA28" s="149">
        <f>+'Ark1'!AA767</f>
        <v>1.4076730408948337</v>
      </c>
      <c r="AB28" s="149">
        <f>+'Ark1'!AB767</f>
        <v>1.5330233162017524</v>
      </c>
      <c r="AC28" s="73">
        <f>+'Ark1'!AD767</f>
        <v>24.2507907296166</v>
      </c>
      <c r="AD28" s="73">
        <f>+'Ark1'!AE767</f>
        <v>48.62917279757653</v>
      </c>
      <c r="AE28" s="73">
        <f>+'Ark1'!AF767</f>
        <v>64.651119918886508</v>
      </c>
      <c r="AF28" s="54">
        <f t="shared" si="7"/>
        <v>1.4416277218125793</v>
      </c>
      <c r="AG28" s="73">
        <f t="shared" si="8"/>
        <v>23.938566552901023</v>
      </c>
      <c r="AH28" s="46"/>
      <c r="AI28" s="4"/>
      <c r="AJ28" s="57"/>
      <c r="AK28" s="57"/>
      <c r="AL28" s="5"/>
      <c r="AM28" s="5"/>
      <c r="AO28" s="13"/>
      <c r="AP28" s="13"/>
      <c r="AQ28" s="11"/>
      <c r="AR28" s="11"/>
      <c r="AS28" s="11"/>
    </row>
    <row r="29" spans="1:45" ht="16.5" customHeight="1">
      <c r="A29" s="46"/>
      <c r="B29" s="52">
        <f>+'Ark1'!C768</f>
        <v>2009</v>
      </c>
      <c r="C29" s="52">
        <f>+'Ark1'!H768</f>
        <v>1</v>
      </c>
      <c r="D29" s="64" t="s">
        <v>72</v>
      </c>
      <c r="E29" s="52">
        <f>+'Ark1'!Q768</f>
        <v>301</v>
      </c>
      <c r="F29" s="64"/>
      <c r="G29" s="329">
        <f>+'Ark1'!R768</f>
        <v>7517</v>
      </c>
      <c r="H29" s="134"/>
      <c r="I29" s="149">
        <f>+'Ark1'!AG768</f>
        <v>64.973873037719713</v>
      </c>
      <c r="J29" s="133"/>
      <c r="K29" s="149">
        <f>+'Ark1'!AH768</f>
        <v>0.22615405081814552</v>
      </c>
      <c r="L29" s="133"/>
      <c r="M29" s="70"/>
      <c r="N29" s="133"/>
      <c r="O29" s="133"/>
      <c r="P29" s="54">
        <f>+'Ark1'!S768</f>
        <v>4.1986164693361712</v>
      </c>
      <c r="Q29" s="133"/>
      <c r="R29" s="54">
        <f>+'Ark1'!T768</f>
        <v>3.6369562325395774</v>
      </c>
      <c r="S29" s="133"/>
      <c r="T29" s="149">
        <f>+'Ark1'!U768</f>
        <v>6.2675801516562641</v>
      </c>
      <c r="U29" s="133"/>
      <c r="V29" s="73">
        <f>+'Ark1'!W768</f>
        <v>0</v>
      </c>
      <c r="W29" s="73">
        <f>+'Ark1'!X768</f>
        <v>0.67846215245443653</v>
      </c>
      <c r="X29" s="73">
        <f>+'Ark1'!Y768</f>
        <v>0</v>
      </c>
      <c r="Y29" s="149">
        <f>+'Ark1'!Z768</f>
        <v>2.7477916752286484</v>
      </c>
      <c r="Z29" s="149">
        <f>+'Ark1'!Z768</f>
        <v>2.7477916752286484</v>
      </c>
      <c r="AA29" s="149">
        <f>+'Ark1'!AA768</f>
        <v>1.483018398204647</v>
      </c>
      <c r="AB29" s="149">
        <f>+'Ark1'!AB768</f>
        <v>1.5127612706723077</v>
      </c>
      <c r="AC29" s="73">
        <f>+'Ark1'!AD768</f>
        <v>19.643362811685201</v>
      </c>
      <c r="AD29" s="73">
        <f>+'Ark1'!AE768</f>
        <v>54.19239537252016</v>
      </c>
      <c r="AE29" s="73">
        <f>+'Ark1'!AF768</f>
        <v>63.990806163275749</v>
      </c>
      <c r="AF29" s="54">
        <f t="shared" si="7"/>
        <v>1.4927727258325192</v>
      </c>
      <c r="AG29" s="73">
        <f t="shared" si="8"/>
        <v>24.973421926910298</v>
      </c>
      <c r="AH29" s="46"/>
      <c r="AI29" s="4"/>
      <c r="AJ29" s="57"/>
      <c r="AK29" s="57"/>
      <c r="AL29" s="5"/>
      <c r="AM29" s="5"/>
      <c r="AO29" s="13"/>
      <c r="AP29" s="13"/>
      <c r="AQ29" s="11"/>
      <c r="AR29" s="11"/>
      <c r="AS29" s="11"/>
    </row>
    <row r="30" spans="1:45" ht="16.5" customHeight="1">
      <c r="A30" s="46"/>
      <c r="B30" s="52">
        <f>+'Ark1'!C769</f>
        <v>2010</v>
      </c>
      <c r="C30" s="52">
        <f>+'Ark1'!H769</f>
        <v>1</v>
      </c>
      <c r="D30" s="64" t="s">
        <v>72</v>
      </c>
      <c r="E30" s="52">
        <f>+'Ark1'!Q769</f>
        <v>317</v>
      </c>
      <c r="F30" s="64"/>
      <c r="G30" s="329">
        <f>+'Ark1'!R769</f>
        <v>5711</v>
      </c>
      <c r="H30" s="134"/>
      <c r="I30" s="149">
        <f>+'Ark1'!AG769</f>
        <v>53.961896974412845</v>
      </c>
      <c r="J30" s="133"/>
      <c r="K30" s="149">
        <f>+'Ark1'!AH769</f>
        <v>0.15759061460339699</v>
      </c>
      <c r="L30" s="133"/>
      <c r="M30" s="70"/>
      <c r="N30" s="133"/>
      <c r="O30" s="133"/>
      <c r="P30" s="54">
        <f>+'Ark1'!S769</f>
        <v>4.7312204517597616</v>
      </c>
      <c r="Q30" s="133"/>
      <c r="R30" s="54">
        <f>+'Ark1'!T769</f>
        <v>3.5853615829101741</v>
      </c>
      <c r="S30" s="133"/>
      <c r="T30" s="149">
        <f>+'Ark1'!U769</f>
        <v>6.447960077044292</v>
      </c>
      <c r="U30" s="133"/>
      <c r="V30" s="73">
        <f>+'Ark1'!W769</f>
        <v>3.502013657853266E-2</v>
      </c>
      <c r="W30" s="73">
        <f>+'Ark1'!X769</f>
        <v>0.9455436876203821</v>
      </c>
      <c r="X30" s="73">
        <f>+'Ark1'!Y769</f>
        <v>3.502013657853266E-2</v>
      </c>
      <c r="Y30" s="149">
        <f>+'Ark1'!Z769</f>
        <v>2.9455299502725878</v>
      </c>
      <c r="Z30" s="149">
        <f>+'Ark1'!Z769</f>
        <v>2.9455299502725878</v>
      </c>
      <c r="AA30" s="149">
        <f>+'Ark1'!AA769</f>
        <v>0</v>
      </c>
      <c r="AB30" s="149">
        <f>+'Ark1'!AB769</f>
        <v>1.5401096402976819</v>
      </c>
      <c r="AC30" s="73">
        <f>+'Ark1'!AD769</f>
        <v>22.21729791895844</v>
      </c>
      <c r="AD30" s="73">
        <f>+'Ark1'!AE769</f>
        <v>0</v>
      </c>
      <c r="AE30" s="73">
        <f>+'Ark1'!AF769</f>
        <v>52.207697230094162</v>
      </c>
      <c r="AF30" s="54">
        <f t="shared" si="7"/>
        <v>1.362853441894891</v>
      </c>
      <c r="AG30" s="73">
        <f t="shared" si="8"/>
        <v>18.01577287066246</v>
      </c>
      <c r="AH30" s="46"/>
      <c r="AI30" s="4"/>
      <c r="AJ30" s="57"/>
      <c r="AK30" s="56"/>
      <c r="AL30" s="5"/>
      <c r="AM30" s="5"/>
      <c r="AO30" s="13"/>
      <c r="AP30" s="13"/>
      <c r="AQ30" s="11"/>
      <c r="AR30" s="11"/>
      <c r="AS30" s="11"/>
    </row>
    <row r="31" spans="1:45" ht="15.6">
      <c r="A31" s="46"/>
      <c r="B31" s="52">
        <f>+'Ark1'!C770</f>
        <v>2011</v>
      </c>
      <c r="C31" s="52">
        <f>+'Ark1'!H770</f>
        <v>1</v>
      </c>
      <c r="D31" s="64" t="s">
        <v>72</v>
      </c>
      <c r="E31" s="52">
        <f>+'Ark1'!Q770</f>
        <v>278</v>
      </c>
      <c r="F31" s="64"/>
      <c r="G31" s="329">
        <f>+'Ark1'!R770</f>
        <v>5961</v>
      </c>
      <c r="H31" s="134"/>
      <c r="I31" s="149">
        <f>+'Ark1'!AG770</f>
        <v>63.778552872691009</v>
      </c>
      <c r="J31" s="133"/>
      <c r="K31" s="149">
        <f>+'Ark1'!AH770</f>
        <v>0.10065425264217415</v>
      </c>
      <c r="L31" s="133"/>
      <c r="M31" s="70"/>
      <c r="N31" s="133"/>
      <c r="O31" s="133"/>
      <c r="P31" s="54">
        <f>+'Ark1'!S770</f>
        <v>4.4079852373762805</v>
      </c>
      <c r="Q31" s="133"/>
      <c r="R31" s="54">
        <f>+'Ark1'!T770</f>
        <v>3.8137896326119778</v>
      </c>
      <c r="S31" s="133"/>
      <c r="T31" s="149">
        <f>+'Ark1'!U770</f>
        <v>6.5534608287200236</v>
      </c>
      <c r="U31" s="133"/>
      <c r="V31" s="73">
        <f>+'Ark1'!W770</f>
        <v>0</v>
      </c>
      <c r="W31" s="73">
        <f>+'Ark1'!X770</f>
        <v>1.0233182351954373</v>
      </c>
      <c r="X31" s="73">
        <f>+'Ark1'!Y770</f>
        <v>1.6775708773695688E-2</v>
      </c>
      <c r="Y31" s="149">
        <f>+'Ark1'!Z770</f>
        <v>2.896795558859981</v>
      </c>
      <c r="Z31" s="149">
        <f>+'Ark1'!Z770</f>
        <v>2.896795558859981</v>
      </c>
      <c r="AA31" s="149">
        <f>+'Ark1'!AA770</f>
        <v>1.4997500156676762</v>
      </c>
      <c r="AB31" s="149">
        <f>+'Ark1'!AB770</f>
        <v>1.491310540554047</v>
      </c>
      <c r="AC31" s="73">
        <f>+'Ark1'!AD770</f>
        <v>12.649370286404199</v>
      </c>
      <c r="AD31" s="73">
        <f>+'Ark1'!AE770</f>
        <v>43.442243158140961</v>
      </c>
      <c r="AE31" s="73">
        <f>+'Ark1'!AF770</f>
        <v>62.793637417044145</v>
      </c>
      <c r="AF31" s="54">
        <f t="shared" si="7"/>
        <v>1.4867247678489894</v>
      </c>
      <c r="AG31" s="73">
        <f t="shared" si="8"/>
        <v>21.442446043165468</v>
      </c>
      <c r="AH31" s="46"/>
      <c r="AJ31" s="57"/>
      <c r="AO31" s="13"/>
      <c r="AP31" s="13"/>
      <c r="AQ31" s="11"/>
      <c r="AR31" s="11"/>
      <c r="AS31" s="11"/>
    </row>
    <row r="32" spans="1:45" ht="17.25" customHeight="1">
      <c r="A32" s="46"/>
      <c r="B32" s="52">
        <f>+'Ark1'!C771</f>
        <v>2012</v>
      </c>
      <c r="C32" s="52">
        <f>+'Ark1'!H771</f>
        <v>1</v>
      </c>
      <c r="D32" s="64" t="s">
        <v>72</v>
      </c>
      <c r="E32" s="52">
        <f>+'Ark1'!Q771</f>
        <v>265</v>
      </c>
      <c r="F32" s="64"/>
      <c r="G32" s="329">
        <f>+'Ark1'!R771</f>
        <v>5263</v>
      </c>
      <c r="H32" s="134"/>
      <c r="I32" s="149">
        <f>+'Ark1'!AG771</f>
        <v>61.086280382444393</v>
      </c>
      <c r="J32" s="133"/>
      <c r="K32" s="149">
        <f>+'Ark1'!AH771</f>
        <v>1.9000570017100517E-2</v>
      </c>
      <c r="L32" s="133"/>
      <c r="M32" s="70"/>
      <c r="N32" s="133"/>
      <c r="O32" s="133"/>
      <c r="P32" s="54">
        <f>+'Ark1'!S771</f>
        <v>4.7520425612768387</v>
      </c>
      <c r="Q32" s="133"/>
      <c r="R32" s="54">
        <f>+'Ark1'!T771</f>
        <v>3.9272278168345056</v>
      </c>
      <c r="S32" s="133"/>
      <c r="T32" s="149">
        <f>+'Ark1'!U771</f>
        <v>7.053068592057758</v>
      </c>
      <c r="U32" s="133"/>
      <c r="V32" s="73">
        <f>+'Ark1'!W771</f>
        <v>0</v>
      </c>
      <c r="W32" s="73">
        <f>+'Ark1'!X771</f>
        <v>1.3870416112483377</v>
      </c>
      <c r="X32" s="73">
        <f>+'Ark1'!Y771</f>
        <v>0</v>
      </c>
      <c r="Y32" s="149">
        <f>+'Ark1'!Z771</f>
        <v>3.0970485401935801</v>
      </c>
      <c r="Z32" s="149">
        <f>+'Ark1'!Z771</f>
        <v>3.0970485401935801</v>
      </c>
      <c r="AA32" s="149">
        <f>+'Ark1'!AA771</f>
        <v>1.3941475038483064</v>
      </c>
      <c r="AB32" s="149">
        <f>+'Ark1'!AB771</f>
        <v>1.4995805515163099</v>
      </c>
      <c r="AC32" s="73">
        <f>+'Ark1'!AD771</f>
        <v>14.444431176343812</v>
      </c>
      <c r="AD32" s="73">
        <f>+'Ark1'!AE771</f>
        <v>36.435745556502695</v>
      </c>
      <c r="AE32" s="73">
        <f>+'Ark1'!AF771</f>
        <v>59.793228811633711</v>
      </c>
      <c r="AF32" s="54">
        <f t="shared" si="7"/>
        <v>1.4842183126749291</v>
      </c>
      <c r="AG32" s="73">
        <f t="shared" si="8"/>
        <v>19.860377358490567</v>
      </c>
      <c r="AH32" s="46"/>
      <c r="AI32" s="2"/>
      <c r="AJ32" s="57"/>
      <c r="AK32" s="56"/>
      <c r="AM32" s="5"/>
      <c r="AO32" s="13"/>
      <c r="AP32" s="13"/>
      <c r="AQ32" s="11"/>
      <c r="AR32" s="11"/>
      <c r="AS32" s="11"/>
    </row>
    <row r="33" spans="1:45" ht="15.6">
      <c r="A33" s="46"/>
      <c r="B33" s="52">
        <f>+'Ark1'!C772</f>
        <v>2013</v>
      </c>
      <c r="C33" s="52">
        <f>+'Ark1'!H772</f>
        <v>1</v>
      </c>
      <c r="D33" s="64" t="s">
        <v>72</v>
      </c>
      <c r="E33" s="52">
        <f>+'Ark1'!Q772</f>
        <v>279</v>
      </c>
      <c r="F33" s="64"/>
      <c r="G33" s="329">
        <f>+'Ark1'!R772</f>
        <v>5169</v>
      </c>
      <c r="H33" s="134"/>
      <c r="I33" s="149">
        <f>+'Ark1'!AG772</f>
        <v>58.34748814871925</v>
      </c>
      <c r="J33" s="133"/>
      <c r="K33" s="149">
        <f>+'Ark1'!AH772</f>
        <v>0.36757593344940992</v>
      </c>
      <c r="L33" s="133"/>
      <c r="M33" s="70"/>
      <c r="N33" s="133"/>
      <c r="O33" s="133"/>
      <c r="P33" s="54">
        <f>+'Ark1'!S772</f>
        <v>4.5772876765331789</v>
      </c>
      <c r="Q33" s="133"/>
      <c r="R33" s="54">
        <f>+'Ark1'!T772</f>
        <v>3.9880054169084929</v>
      </c>
      <c r="S33" s="133"/>
      <c r="T33" s="149">
        <f>+'Ark1'!U772</f>
        <v>7.2070864770748484</v>
      </c>
      <c r="U33" s="133"/>
      <c r="V33" s="73">
        <f>+'Ark1'!W772</f>
        <v>0</v>
      </c>
      <c r="W33" s="73">
        <f>+'Ark1'!X772</f>
        <v>1.3542271232346681</v>
      </c>
      <c r="X33" s="73">
        <f>+'Ark1'!Y772</f>
        <v>3.8692203520990509E-2</v>
      </c>
      <c r="Y33" s="149">
        <f>+'Ark1'!Z772</f>
        <v>3.2323175629404353</v>
      </c>
      <c r="Z33" s="149">
        <f>+'Ark1'!Z772</f>
        <v>3.2323175629404353</v>
      </c>
      <c r="AA33" s="149">
        <f>+'Ark1'!AA772</f>
        <v>1.4418082070863203</v>
      </c>
      <c r="AB33" s="149">
        <f>+'Ark1'!AB772</f>
        <v>1.488932299243058</v>
      </c>
      <c r="AC33" s="73">
        <f>+'Ark1'!AD772</f>
        <v>24.45638298972014</v>
      </c>
      <c r="AD33" s="73">
        <f>+'Ark1'!AE772</f>
        <v>49.833318240068991</v>
      </c>
      <c r="AE33" s="73">
        <f>+'Ark1'!AF772</f>
        <v>57.299634186897251</v>
      </c>
      <c r="AF33" s="54">
        <f t="shared" si="7"/>
        <v>1.5745321217244248</v>
      </c>
      <c r="AG33" s="73">
        <f t="shared" si="8"/>
        <v>18.526881720430108</v>
      </c>
      <c r="AH33" s="46"/>
      <c r="AI33" s="2"/>
      <c r="AJ33" s="57"/>
      <c r="AK33" s="56"/>
      <c r="AO33" s="13"/>
      <c r="AP33" s="13"/>
      <c r="AQ33" s="11"/>
      <c r="AR33" s="11"/>
      <c r="AS33" s="11"/>
    </row>
    <row r="34" spans="1:45" ht="15.6">
      <c r="A34" s="46"/>
      <c r="B34" s="52">
        <f>+'Ark1'!C773</f>
        <v>2014</v>
      </c>
      <c r="C34" s="52">
        <f>+'Ark1'!H773</f>
        <v>1</v>
      </c>
      <c r="D34" s="64" t="s">
        <v>72</v>
      </c>
      <c r="E34" s="52">
        <f>+'Ark1'!Q773</f>
        <v>280</v>
      </c>
      <c r="F34" s="64"/>
      <c r="G34" s="329">
        <f>+'Ark1'!R773</f>
        <v>6441</v>
      </c>
      <c r="H34" s="134"/>
      <c r="I34" s="149">
        <f>+'Ark1'!AG773</f>
        <v>61.834071326360814</v>
      </c>
      <c r="J34" s="133"/>
      <c r="K34" s="149">
        <f>+'Ark1'!AH773</f>
        <v>0.4968172643999379</v>
      </c>
      <c r="L34" s="133"/>
      <c r="M34" s="70"/>
      <c r="N34" s="133"/>
      <c r="O34" s="133"/>
      <c r="P34" s="54">
        <f>+'Ark1'!S773</f>
        <v>4.8240956373233983</v>
      </c>
      <c r="Q34" s="133"/>
      <c r="R34" s="54">
        <f>+'Ark1'!T773</f>
        <v>4.0801117838844894</v>
      </c>
      <c r="S34" s="133"/>
      <c r="T34" s="149">
        <f>+'Ark1'!U773</f>
        <v>7.8158515758422578</v>
      </c>
      <c r="U34" s="133"/>
      <c r="V34" s="73">
        <f>+'Ark1'!W773</f>
        <v>1.5525539512498059E-2</v>
      </c>
      <c r="W34" s="73">
        <f>+'Ark1'!X773</f>
        <v>4.0832168917869902</v>
      </c>
      <c r="X34" s="73">
        <f>+'Ark1'!Y773</f>
        <v>0.29498525073746307</v>
      </c>
      <c r="Y34" s="149">
        <f>+'Ark1'!Z773</f>
        <v>3.633942087612255</v>
      </c>
      <c r="Z34" s="149">
        <f>+'Ark1'!Z773</f>
        <v>3.633942087612255</v>
      </c>
      <c r="AA34" s="149">
        <f>+'Ark1'!AA773</f>
        <v>1.4242613775301931</v>
      </c>
      <c r="AB34" s="149">
        <f>+'Ark1'!AB773</f>
        <v>1.5803610709766709</v>
      </c>
      <c r="AC34" s="73">
        <f>+'Ark1'!AD773</f>
        <v>23.771164955291479</v>
      </c>
      <c r="AD34" s="73">
        <f>+'Ark1'!AE773</f>
        <v>52.096284100672491</v>
      </c>
      <c r="AE34" s="73">
        <f>+'Ark1'!AF773</f>
        <v>59.135145060594922</v>
      </c>
      <c r="AF34" s="54">
        <f t="shared" si="7"/>
        <v>1.6201692842430473</v>
      </c>
      <c r="AG34" s="73">
        <f t="shared" si="8"/>
        <v>23.00357142857143</v>
      </c>
      <c r="AH34" s="46"/>
      <c r="AI34" s="2"/>
      <c r="AJ34" s="57"/>
      <c r="AK34" s="56"/>
      <c r="AO34" s="13"/>
      <c r="AP34" s="13"/>
      <c r="AQ34" s="11"/>
      <c r="AR34" s="11"/>
      <c r="AS34" s="11"/>
    </row>
    <row r="35" spans="1:45" ht="15.6">
      <c r="A35" s="46"/>
      <c r="B35" s="52">
        <f>+'Ark1'!C774</f>
        <v>2015</v>
      </c>
      <c r="C35" s="52">
        <f>+'Ark1'!H774</f>
        <v>1</v>
      </c>
      <c r="D35" s="64" t="s">
        <v>72</v>
      </c>
      <c r="E35" s="52">
        <f>+'Ark1'!Q774</f>
        <v>319</v>
      </c>
      <c r="F35" s="64"/>
      <c r="G35" s="329">
        <f>+'Ark1'!R774</f>
        <v>9534</v>
      </c>
      <c r="H35" s="134"/>
      <c r="I35" s="149">
        <f>+'Ark1'!AG774</f>
        <v>63.893651146017511</v>
      </c>
      <c r="J35" s="133"/>
      <c r="K35" s="149">
        <f>+'Ark1'!AH774</f>
        <v>4.1955108034403193E-2</v>
      </c>
      <c r="L35" s="133"/>
      <c r="M35" s="70"/>
      <c r="N35" s="133"/>
      <c r="O35" s="133"/>
      <c r="P35" s="54">
        <f>+'Ark1'!S774</f>
        <v>4.7677784770295775</v>
      </c>
      <c r="Q35" s="133"/>
      <c r="R35" s="54">
        <f>+'Ark1'!T774</f>
        <v>3.9839521711768406</v>
      </c>
      <c r="S35" s="133"/>
      <c r="T35" s="149">
        <f>+'Ark1'!U774</f>
        <v>7.5170337738619555</v>
      </c>
      <c r="U35" s="133"/>
      <c r="V35" s="73">
        <f>+'Ark1'!W774</f>
        <v>1.0488777008600798E-2</v>
      </c>
      <c r="W35" s="73">
        <f>+'Ark1'!X774</f>
        <v>2.3704636039437794</v>
      </c>
      <c r="X35" s="73">
        <f>+'Ark1'!Y774</f>
        <v>0.1992867631634152</v>
      </c>
      <c r="Y35" s="149">
        <f>+'Ark1'!Z774</f>
        <v>3.182140772938324</v>
      </c>
      <c r="Z35" s="149">
        <f>+'Ark1'!Z774</f>
        <v>3.182140772938324</v>
      </c>
      <c r="AA35" s="149">
        <f>+'Ark1'!AA774</f>
        <v>1.3482953345703583</v>
      </c>
      <c r="AB35" s="149">
        <f>+'Ark1'!AB774</f>
        <v>1.5218341217095173</v>
      </c>
      <c r="AC35" s="73">
        <f>+'Ark1'!AD774</f>
        <v>25.891383374635055</v>
      </c>
      <c r="AD35" s="73">
        <f>+'Ark1'!AE774</f>
        <v>49.980316286638256</v>
      </c>
      <c r="AE35" s="73">
        <f>+'Ark1'!AF774</f>
        <v>62.997224791859395</v>
      </c>
      <c r="AF35" s="54">
        <f t="shared" si="7"/>
        <v>1.5766323477648692</v>
      </c>
      <c r="AG35" s="73">
        <f t="shared" si="8"/>
        <v>29.887147335423197</v>
      </c>
      <c r="AH35" s="46"/>
      <c r="AI35" s="14"/>
      <c r="AJ35" s="57"/>
      <c r="AK35" s="13"/>
      <c r="AO35" s="13"/>
      <c r="AP35" s="13"/>
      <c r="AQ35" s="11"/>
      <c r="AR35" s="11"/>
      <c r="AS35" s="11"/>
    </row>
    <row r="36" spans="1:45" ht="15.6">
      <c r="A36" s="46"/>
      <c r="B36" s="52">
        <f>+'Ark1'!C775</f>
        <v>2016</v>
      </c>
      <c r="C36" s="52">
        <f>+'Ark1'!H775</f>
        <v>1</v>
      </c>
      <c r="D36" s="64" t="s">
        <v>72</v>
      </c>
      <c r="E36" s="52">
        <f>+'Ark1'!Q775</f>
        <v>331</v>
      </c>
      <c r="F36" s="64"/>
      <c r="G36" s="329">
        <f>+'Ark1'!R775</f>
        <v>8953</v>
      </c>
      <c r="H36" s="134"/>
      <c r="I36" s="149">
        <f>+'Ark1'!AG775</f>
        <v>62.238659812783744</v>
      </c>
      <c r="J36" s="133"/>
      <c r="K36" s="149">
        <f>+'Ark1'!AH775</f>
        <v>0.27923601027588518</v>
      </c>
      <c r="L36" s="133"/>
      <c r="M36" s="70"/>
      <c r="N36" s="133"/>
      <c r="O36" s="133"/>
      <c r="P36" s="54">
        <f>+'Ark1'!S775</f>
        <v>5.0187646598905395</v>
      </c>
      <c r="Q36" s="133"/>
      <c r="R36" s="54">
        <f>+'Ark1'!T775</f>
        <v>4.2825868423991951</v>
      </c>
      <c r="S36" s="133"/>
      <c r="T36" s="149">
        <f>+'Ark1'!U775</f>
        <v>7.7449905059756414</v>
      </c>
      <c r="U36" s="133"/>
      <c r="V36" s="73">
        <f>+'Ark1'!W775</f>
        <v>4.4677761644141611E-2</v>
      </c>
      <c r="W36" s="73">
        <f>+'Ark1'!X775</f>
        <v>2.635987937004356</v>
      </c>
      <c r="X36" s="73">
        <f>+'Ark1'!Y775</f>
        <v>0.17871104657656645</v>
      </c>
      <c r="Y36" s="149">
        <f>+'Ark1'!Z775</f>
        <v>3.2310103499719309</v>
      </c>
      <c r="Z36" s="149">
        <f>+'Ark1'!Z775</f>
        <v>3.2310103499719309</v>
      </c>
      <c r="AA36" s="149">
        <f>+'Ark1'!AA775</f>
        <v>1.3385338647511735</v>
      </c>
      <c r="AB36" s="149">
        <f>+'Ark1'!AB775</f>
        <v>1.48814351651235</v>
      </c>
      <c r="AC36" s="73">
        <f>+'Ark1'!AD775</f>
        <v>20.976815575688288</v>
      </c>
      <c r="AD36" s="73">
        <f>+'Ark1'!AE775</f>
        <v>50.839131029271421</v>
      </c>
      <c r="AE36" s="73">
        <f>+'Ark1'!AF775</f>
        <v>61.258980499486825</v>
      </c>
      <c r="AF36" s="54">
        <f t="shared" si="7"/>
        <v>1.5432065519773868</v>
      </c>
      <c r="AG36" s="73">
        <f t="shared" si="8"/>
        <v>27.048338368580062</v>
      </c>
      <c r="AH36" s="46"/>
      <c r="AI36" s="14"/>
      <c r="AJ36" s="57"/>
      <c r="AK36" s="13"/>
      <c r="AO36" s="13"/>
      <c r="AP36" s="13"/>
      <c r="AQ36" s="11"/>
      <c r="AR36" s="11"/>
      <c r="AS36" s="11"/>
    </row>
    <row r="37" spans="1:45" ht="15.6">
      <c r="A37" s="46"/>
      <c r="B37" s="52">
        <f>+'Ark1'!C776</f>
        <v>2017</v>
      </c>
      <c r="C37" s="52">
        <f>+'Ark1'!H776</f>
        <v>1</v>
      </c>
      <c r="D37" s="64" t="s">
        <v>72</v>
      </c>
      <c r="E37" s="52">
        <f>+'Ark1'!Q776</f>
        <v>358</v>
      </c>
      <c r="F37" s="64"/>
      <c r="G37" s="329">
        <f>+'Ark1'!R776</f>
        <v>11320</v>
      </c>
      <c r="H37" s="134"/>
      <c r="I37" s="149">
        <f>+'Ark1'!AG776</f>
        <v>64.168863708322206</v>
      </c>
      <c r="J37" s="133"/>
      <c r="K37" s="149">
        <f>+'Ark1'!AH776</f>
        <v>0.1943462897526502</v>
      </c>
      <c r="L37" s="133"/>
      <c r="M37" s="70"/>
      <c r="N37" s="133"/>
      <c r="O37" s="133"/>
      <c r="P37" s="54">
        <f>+'Ark1'!S776</f>
        <v>4.8742049469964686</v>
      </c>
      <c r="Q37" s="133"/>
      <c r="R37" s="54">
        <f>+'Ark1'!T776</f>
        <v>4.2465547703180224</v>
      </c>
      <c r="S37" s="133"/>
      <c r="T37" s="149">
        <f>+'Ark1'!U776</f>
        <v>7.4479416961130909</v>
      </c>
      <c r="U37" s="133"/>
      <c r="V37" s="73">
        <f>+'Ark1'!W776</f>
        <v>8.8339222614840993E-3</v>
      </c>
      <c r="W37" s="73">
        <f>+'Ark1'!X776</f>
        <v>1.5812720848056538</v>
      </c>
      <c r="X37" s="73">
        <f>+'Ark1'!Y776</f>
        <v>0.13250883392226148</v>
      </c>
      <c r="Y37" s="149">
        <f>+'Ark1'!Z776</f>
        <v>2.9322712774668087</v>
      </c>
      <c r="Z37" s="149">
        <f>+'Ark1'!Z776</f>
        <v>2.9322712774668087</v>
      </c>
      <c r="AA37" s="149">
        <f>+'Ark1'!AA776</f>
        <v>1.3314246151021492</v>
      </c>
      <c r="AB37" s="149">
        <f>+'Ark1'!AB776</f>
        <v>1.5124006154318086</v>
      </c>
      <c r="AC37" s="73">
        <f>+'Ark1'!AD776</f>
        <v>11.953596430600518</v>
      </c>
      <c r="AD37" s="73">
        <f>+'Ark1'!AE776</f>
        <v>46.239659746591009</v>
      </c>
      <c r="AE37" s="73">
        <f>+'Ark1'!AF776</f>
        <v>64.971589278539852</v>
      </c>
      <c r="AF37" s="54">
        <f t="shared" si="7"/>
        <v>1.5280321154125009</v>
      </c>
      <c r="AG37" s="73">
        <f t="shared" si="8"/>
        <v>31.620111731843576</v>
      </c>
      <c r="AH37" s="46"/>
      <c r="AI37" s="14"/>
      <c r="AJ37" s="57"/>
      <c r="AK37" s="13"/>
      <c r="AO37" s="13"/>
      <c r="AP37" s="13"/>
      <c r="AQ37" s="11"/>
      <c r="AR37" s="11"/>
      <c r="AS37" s="11"/>
    </row>
    <row r="38" spans="1:45" ht="15.6">
      <c r="A38" s="46"/>
      <c r="B38" s="52">
        <f>+'Ark1'!C777</f>
        <v>2018</v>
      </c>
      <c r="C38" s="52">
        <f>+'Ark1'!H777</f>
        <v>1</v>
      </c>
      <c r="D38" s="64" t="s">
        <v>72</v>
      </c>
      <c r="E38" s="52">
        <f>+'Ark1'!Q777</f>
        <v>358</v>
      </c>
      <c r="F38" s="64"/>
      <c r="G38" s="329">
        <f>+'Ark1'!R777</f>
        <v>12142</v>
      </c>
      <c r="H38" s="134"/>
      <c r="I38" s="149">
        <f>+'Ark1'!AG777</f>
        <v>64.331165741126355</v>
      </c>
      <c r="J38" s="133"/>
      <c r="K38" s="149">
        <f>+'Ark1'!AH777</f>
        <v>0.53533190578158452</v>
      </c>
      <c r="L38" s="133"/>
      <c r="M38" s="70"/>
      <c r="N38" s="133"/>
      <c r="O38" s="133"/>
      <c r="P38" s="54">
        <f>+'Ark1'!S777</f>
        <v>5.2222039202767263</v>
      </c>
      <c r="Q38" s="133"/>
      <c r="R38" s="54">
        <f>+'Ark1'!T777</f>
        <v>4.4228298468127178</v>
      </c>
      <c r="S38" s="133"/>
      <c r="T38" s="149">
        <f>+'Ark1'!U777</f>
        <v>7.7135430736287187</v>
      </c>
      <c r="U38" s="133"/>
      <c r="V38" s="73">
        <f>+'Ark1'!W777</f>
        <v>3.2943501894251354E-2</v>
      </c>
      <c r="W38" s="73">
        <f>+'Ark1'!X777</f>
        <v>1.7048262230275077</v>
      </c>
      <c r="X38" s="73">
        <f>+'Ark1'!Y777</f>
        <v>0.1482457585241311</v>
      </c>
      <c r="Y38" s="149">
        <f>+'Ark1'!Z777</f>
        <v>3.0759741969819192</v>
      </c>
      <c r="Z38" s="149">
        <f>+'Ark1'!Z777</f>
        <v>3.0759741969819192</v>
      </c>
      <c r="AA38" s="149">
        <f>+'Ark1'!AA777</f>
        <v>1.2740357173112529</v>
      </c>
      <c r="AB38" s="149">
        <f>+'Ark1'!AB777</f>
        <v>1.4743508371187719</v>
      </c>
      <c r="AC38" s="73">
        <f>+'Ark1'!AD777</f>
        <v>16.580876265253139</v>
      </c>
      <c r="AD38" s="73">
        <f>+'Ark1'!AE777</f>
        <v>41.59296075020179</v>
      </c>
      <c r="AE38" s="73">
        <f>+'Ark1'!AF777</f>
        <v>65.276060426858763</v>
      </c>
      <c r="AF38" s="54">
        <f t="shared" si="7"/>
        <v>1.4770666161998469</v>
      </c>
      <c r="AG38" s="73">
        <f t="shared" si="8"/>
        <v>33.916201117318437</v>
      </c>
      <c r="AH38" s="46"/>
      <c r="AI38" s="14"/>
      <c r="AJ38" s="57"/>
      <c r="AK38" s="13"/>
      <c r="AO38" s="13"/>
      <c r="AP38" s="13"/>
      <c r="AQ38" s="11"/>
      <c r="AR38" s="11"/>
      <c r="AS38" s="11"/>
    </row>
    <row r="39" spans="1:45" ht="15.6">
      <c r="A39" s="46"/>
      <c r="B39" s="52">
        <f>+'Ark1'!C778</f>
        <v>2019</v>
      </c>
      <c r="C39" s="52">
        <f>+'Ark1'!H778</f>
        <v>1</v>
      </c>
      <c r="D39" s="64" t="s">
        <v>72</v>
      </c>
      <c r="E39" s="52">
        <f>+'Ark1'!Q778</f>
        <v>345</v>
      </c>
      <c r="F39" s="64"/>
      <c r="G39" s="329">
        <f>+'Ark1'!R778</f>
        <v>11483</v>
      </c>
      <c r="H39" s="134"/>
      <c r="I39" s="149">
        <f>+'Ark1'!AG778</f>
        <v>62.08447483927025</v>
      </c>
      <c r="J39" s="133"/>
      <c r="K39" s="149">
        <f>+'Ark1'!AH778</f>
        <v>0.42671775668379341</v>
      </c>
      <c r="L39" s="133"/>
      <c r="M39" s="70"/>
      <c r="N39" s="133"/>
      <c r="O39" s="133"/>
      <c r="P39" s="54">
        <f>+'Ark1'!S778</f>
        <v>4.9716102063920591</v>
      </c>
      <c r="Q39" s="133"/>
      <c r="R39" s="54">
        <f>+'Ark1'!T778</f>
        <v>4.5542976574066012</v>
      </c>
      <c r="S39" s="133"/>
      <c r="T39" s="149">
        <f>+'Ark1'!U778</f>
        <v>7.8450770704519748</v>
      </c>
      <c r="U39" s="133"/>
      <c r="V39" s="73">
        <f>+'Ark1'!W778</f>
        <v>1.7417051293216058E-2</v>
      </c>
      <c r="W39" s="73">
        <f>+'Ark1'!X778</f>
        <v>2.1335887834189671</v>
      </c>
      <c r="X39" s="73">
        <f>+'Ark1'!Y778</f>
        <v>0.1741705129321606</v>
      </c>
      <c r="Y39" s="149">
        <f>+'Ark1'!Z778</f>
        <v>3.1984094770193074</v>
      </c>
      <c r="Z39" s="149">
        <f>+'Ark1'!Z778</f>
        <v>3.1984094770193074</v>
      </c>
      <c r="AA39" s="149">
        <f>+'Ark1'!AA778</f>
        <v>1.293501766295621</v>
      </c>
      <c r="AB39" s="149">
        <f>+'Ark1'!AB778</f>
        <v>1.6970525650066428</v>
      </c>
      <c r="AC39" s="73">
        <f>+'Ark1'!AD778</f>
        <v>18.244600089477419</v>
      </c>
      <c r="AD39" s="73">
        <f>+'Ark1'!AE778</f>
        <v>36.949163252551266</v>
      </c>
      <c r="AE39" s="73">
        <f>+'Ark1'!AF778</f>
        <v>63.010316066725181</v>
      </c>
      <c r="AF39" s="54">
        <f t="shared" ref="AF39:AF40" si="9">+T39/P39</f>
        <v>1.5779750915237611</v>
      </c>
      <c r="AG39" s="73">
        <f t="shared" ref="AG39:AG40" si="10">+G39/E39</f>
        <v>33.284057971014491</v>
      </c>
      <c r="AH39" s="46"/>
      <c r="AI39" s="14"/>
      <c r="AJ39" s="57"/>
      <c r="AK39" s="13"/>
      <c r="AO39" s="13"/>
      <c r="AP39" s="13"/>
      <c r="AQ39" s="11"/>
      <c r="AR39" s="11"/>
      <c r="AS39" s="11"/>
    </row>
    <row r="40" spans="1:45" ht="15.6">
      <c r="A40" s="46"/>
      <c r="B40" s="52">
        <f>+'Ark1'!C779</f>
        <v>2020</v>
      </c>
      <c r="C40" s="52">
        <f>+'Ark1'!H779</f>
        <v>1</v>
      </c>
      <c r="D40" s="64" t="s">
        <v>72</v>
      </c>
      <c r="E40" s="52">
        <f>+'Ark1'!Q779</f>
        <v>344</v>
      </c>
      <c r="F40" s="64"/>
      <c r="G40" s="329">
        <f>+'Ark1'!R779</f>
        <v>11109</v>
      </c>
      <c r="H40" s="134"/>
      <c r="I40" s="149">
        <f>+'Ark1'!AG779</f>
        <v>62.736283995976677</v>
      </c>
      <c r="J40" s="133"/>
      <c r="K40" s="149">
        <f>+'Ark1'!AH779</f>
        <v>0.42308038527320191</v>
      </c>
      <c r="L40" s="133"/>
      <c r="M40" s="70"/>
      <c r="N40" s="133"/>
      <c r="O40" s="133"/>
      <c r="P40" s="54">
        <f>+'Ark1'!S779</f>
        <v>5.1209829867674861</v>
      </c>
      <c r="Q40" s="133"/>
      <c r="R40" s="54">
        <f>+'Ark1'!T779</f>
        <v>4.8352687010532005</v>
      </c>
      <c r="S40" s="133"/>
      <c r="T40" s="149">
        <f>+'Ark1'!U779</f>
        <v>7.7654073273922348</v>
      </c>
      <c r="U40" s="133"/>
      <c r="V40" s="73">
        <f>+'Ark1'!W779</f>
        <v>3.6006841299846978E-2</v>
      </c>
      <c r="W40" s="73">
        <f>+'Ark1'!X779</f>
        <v>1.7193266720676934</v>
      </c>
      <c r="X40" s="73">
        <f>+'Ark1'!Y779</f>
        <v>8.1015392924655691E-2</v>
      </c>
      <c r="Y40" s="149">
        <f>+'Ark1'!Z779</f>
        <v>3.0110488780956897</v>
      </c>
      <c r="Z40" s="149">
        <f>+'Ark1'!Z779</f>
        <v>3.0110488780956897</v>
      </c>
      <c r="AA40" s="149">
        <f>+'Ark1'!AA779</f>
        <v>1.3053618855147064</v>
      </c>
      <c r="AB40" s="149">
        <f>+'Ark1'!AB779</f>
        <v>1.8543737779811449</v>
      </c>
      <c r="AC40" s="73">
        <f>+'Ark1'!AD779</f>
        <v>5.8262341323726803</v>
      </c>
      <c r="AD40" s="73">
        <f>+'Ark1'!AE779</f>
        <v>34.805252098523063</v>
      </c>
      <c r="AE40" s="73">
        <f>+'Ark1'!AF779</f>
        <v>63.317184383015118</v>
      </c>
      <c r="AF40" s="54">
        <f t="shared" si="9"/>
        <v>1.5163899875195614</v>
      </c>
      <c r="AG40" s="73">
        <f t="shared" si="10"/>
        <v>32.293604651162788</v>
      </c>
      <c r="AH40" s="46"/>
      <c r="AI40" s="14"/>
      <c r="AJ40" s="57"/>
      <c r="AK40" s="13"/>
      <c r="AO40" s="13"/>
      <c r="AP40" s="13"/>
      <c r="AQ40" s="11"/>
      <c r="AR40" s="11"/>
      <c r="AS40" s="11"/>
    </row>
    <row r="41" spans="1:45" ht="15.6">
      <c r="A41" s="46"/>
      <c r="B41" s="52">
        <f>+'Ark1'!C780</f>
        <v>2021</v>
      </c>
      <c r="C41" s="52">
        <f>+'Ark1'!H780</f>
        <v>1</v>
      </c>
      <c r="D41" s="64" t="s">
        <v>72</v>
      </c>
      <c r="E41" s="52">
        <f>+'Ark1'!Q780</f>
        <v>344</v>
      </c>
      <c r="F41" s="64"/>
      <c r="G41" s="329">
        <f>+'Ark1'!R780</f>
        <v>11099</v>
      </c>
      <c r="H41" s="134"/>
      <c r="I41" s="149">
        <f>+'Ark1'!AG780</f>
        <v>62.304839440178064</v>
      </c>
      <c r="J41" s="133"/>
      <c r="K41" s="149">
        <f>+'Ark1'!AH780</f>
        <v>0.36039282818271906</v>
      </c>
      <c r="L41" s="133"/>
      <c r="M41" s="70"/>
      <c r="N41" s="133"/>
      <c r="O41" s="133"/>
      <c r="P41" s="54">
        <f>+'Ark1'!S780</f>
        <v>5.1103703036309582</v>
      </c>
      <c r="Q41" s="133"/>
      <c r="R41" s="54">
        <f>+'Ark1'!T780</f>
        <v>4.5915848274619346</v>
      </c>
      <c r="S41" s="133"/>
      <c r="T41" s="149">
        <f>+'Ark1'!U780</f>
        <v>8.0414884223804055</v>
      </c>
      <c r="U41" s="133"/>
      <c r="V41" s="73">
        <f>+'Ark1'!W780</f>
        <v>1.8019641409135954E-2</v>
      </c>
      <c r="W41" s="73">
        <f>+'Ark1'!X780</f>
        <v>2.3785926660059471</v>
      </c>
      <c r="X41" s="73">
        <f>+'Ark1'!Y780</f>
        <v>9.0098207045679765E-2</v>
      </c>
      <c r="Y41" s="149">
        <f>+'Ark1'!Z780</f>
        <v>3.2129222599858873</v>
      </c>
      <c r="Z41" s="149">
        <f>+'Ark1'!Z780</f>
        <v>3.2129222599858873</v>
      </c>
      <c r="AA41" s="149">
        <f>+'Ark1'!AA780</f>
        <v>1.3447798577642622</v>
      </c>
      <c r="AB41" s="149">
        <f>+'Ark1'!AB780</f>
        <v>1.82275349707489</v>
      </c>
      <c r="AC41" s="73">
        <f>+'Ark1'!AD780</f>
        <v>15.411920160605179</v>
      </c>
      <c r="AD41" s="73">
        <f>+'Ark1'!AE780</f>
        <v>40.422523714819825</v>
      </c>
      <c r="AE41" s="73">
        <f>+'Ark1'!AF780</f>
        <v>62.969834164496561</v>
      </c>
      <c r="AF41" s="54">
        <f t="shared" ref="AF41" si="11">+T41/P41</f>
        <v>1.5735627644569836</v>
      </c>
      <c r="AG41" s="73">
        <f t="shared" ref="AG41" si="12">+G41/E41</f>
        <v>32.264534883720927</v>
      </c>
      <c r="AH41" s="46"/>
      <c r="AI41" s="14"/>
      <c r="AJ41" s="57"/>
      <c r="AK41" s="13"/>
      <c r="AO41" s="13"/>
      <c r="AP41" s="13"/>
      <c r="AQ41" s="11"/>
      <c r="AR41" s="11"/>
      <c r="AS41" s="11"/>
    </row>
    <row r="42" spans="1:45" s="468" customFormat="1" ht="15.6">
      <c r="A42" s="46"/>
      <c r="B42" s="52">
        <f>+'Ark1'!C781</f>
        <v>2022</v>
      </c>
      <c r="C42" s="52">
        <f>+'Ark1'!H781</f>
        <v>1</v>
      </c>
      <c r="D42" s="64" t="s">
        <v>72</v>
      </c>
      <c r="E42" s="52">
        <f>+'Ark1'!Q781</f>
        <v>340</v>
      </c>
      <c r="F42" s="64"/>
      <c r="G42" s="329">
        <f>+'Ark1'!R781</f>
        <v>11379</v>
      </c>
      <c r="H42" s="134"/>
      <c r="I42" s="149">
        <f>+'Ark1'!AG781</f>
        <v>65.152997667948611</v>
      </c>
      <c r="J42" s="133"/>
      <c r="K42" s="149">
        <f>+'Ark1'!AH781</f>
        <v>0.21970296159592237</v>
      </c>
      <c r="L42" s="133"/>
      <c r="M42" s="70"/>
      <c r="N42" s="133"/>
      <c r="O42" s="133"/>
      <c r="P42" s="54">
        <f>+'Ark1'!S781</f>
        <v>5.2147816152561743</v>
      </c>
      <c r="Q42" s="133"/>
      <c r="R42" s="54">
        <f>+'Ark1'!T781</f>
        <v>4.5732489673960801</v>
      </c>
      <c r="S42" s="133"/>
      <c r="T42" s="149">
        <f>+'Ark1'!U781</f>
        <v>7.9186079620353214</v>
      </c>
      <c r="U42" s="133"/>
      <c r="V42" s="73">
        <f>+'Ark1'!W781</f>
        <v>0</v>
      </c>
      <c r="W42" s="73">
        <f>+'Ark1'!X781</f>
        <v>1.7048949819843577</v>
      </c>
      <c r="X42" s="73">
        <f>+'Ark1'!Y781</f>
        <v>1.757623692767378E-2</v>
      </c>
      <c r="Y42" s="149">
        <f>+'Ark1'!Z781</f>
        <v>2.9580638452905323</v>
      </c>
      <c r="Z42" s="149">
        <f>+'Ark1'!Z781</f>
        <v>2.9580638452905323</v>
      </c>
      <c r="AA42" s="149">
        <f>+'Ark1'!AA781</f>
        <v>1.3454631180559562</v>
      </c>
      <c r="AB42" s="149">
        <f>+'Ark1'!AB781</f>
        <v>1.637928623408945</v>
      </c>
      <c r="AC42" s="73">
        <f>+'Ark1'!AD781</f>
        <v>13.398301388515216</v>
      </c>
      <c r="AD42" s="73">
        <f>+'Ark1'!AE781</f>
        <v>41.588278878604527</v>
      </c>
      <c r="AE42" s="73">
        <f>+'Ark1'!AF781</f>
        <v>66.427320490367762</v>
      </c>
      <c r="AF42" s="54">
        <f t="shared" ref="AF42:AF44" si="13">+T42/P42</f>
        <v>1.518492728222584</v>
      </c>
      <c r="AG42" s="73">
        <f t="shared" ref="AG42:AG44" si="14">+G42/E42</f>
        <v>33.46764705882353</v>
      </c>
      <c r="AH42" s="46"/>
      <c r="AI42" s="14"/>
      <c r="AJ42" s="57"/>
      <c r="AK42" s="13"/>
      <c r="AO42" s="13"/>
      <c r="AP42" s="13"/>
      <c r="AQ42" s="470"/>
      <c r="AR42" s="470"/>
      <c r="AS42" s="470"/>
    </row>
    <row r="43" spans="1:45" ht="15.6">
      <c r="A43" s="46"/>
      <c r="B43" s="52">
        <f>+'Ark1'!C782</f>
        <v>2023</v>
      </c>
      <c r="C43" s="52">
        <f>+'Ark1'!H782</f>
        <v>1</v>
      </c>
      <c r="D43" s="64" t="s">
        <v>72</v>
      </c>
      <c r="E43" s="52">
        <f>+'Ark1'!Q782</f>
        <v>370</v>
      </c>
      <c r="F43" s="64"/>
      <c r="G43" s="329">
        <f>+'Ark1'!R782</f>
        <v>11646</v>
      </c>
      <c r="H43" s="134"/>
      <c r="I43" s="149">
        <f>+'Ark1'!AG782</f>
        <v>65.932248484543507</v>
      </c>
      <c r="J43" s="133"/>
      <c r="K43" s="149">
        <f>+'Ark1'!AH782</f>
        <v>0.34346556757685043</v>
      </c>
      <c r="L43" s="133"/>
      <c r="M43" s="70"/>
      <c r="N43" s="133">
        <f>+'Ark1'!AJ782</f>
        <v>83.909536934950182</v>
      </c>
      <c r="O43" s="133">
        <f>+'Ark1'!AK782</f>
        <v>14.266791593474036</v>
      </c>
      <c r="P43" s="54">
        <f>+'Ark1'!S782</f>
        <v>5.3907779495105608</v>
      </c>
      <c r="Q43" s="133"/>
      <c r="R43" s="54">
        <f>+'Ark1'!T782</f>
        <v>4.5677485832045317</v>
      </c>
      <c r="S43" s="133"/>
      <c r="T43" s="149">
        <f>+'Ark1'!U782</f>
        <v>7.873089472780376</v>
      </c>
      <c r="U43" s="133"/>
      <c r="V43" s="73">
        <f>+'Ark1'!W782</f>
        <v>9.4453031083633884E-2</v>
      </c>
      <c r="W43" s="73">
        <f>+'Ark1'!X782</f>
        <v>1.4425553838227716</v>
      </c>
      <c r="X43" s="73">
        <f>+'Ark1'!Y782</f>
        <v>2.575991756826378E-2</v>
      </c>
      <c r="Y43" s="149">
        <f>+'Ark1'!Z782</f>
        <v>2.843369898905094</v>
      </c>
      <c r="Z43" s="149">
        <f>+'Ark1'!Z782</f>
        <v>2.843369898905094</v>
      </c>
      <c r="AA43" s="149">
        <f>+'Ark1'!AA782</f>
        <v>1.3223585405970171</v>
      </c>
      <c r="AB43" s="149">
        <f>+'Ark1'!AB782</f>
        <v>1.6286242129639203</v>
      </c>
      <c r="AC43" s="73">
        <f>+'Ark1'!AD782</f>
        <v>20.445237924465641</v>
      </c>
      <c r="AD43" s="73">
        <f>+'Ark1'!AE782</f>
        <v>44.504300174392121</v>
      </c>
      <c r="AE43" s="73">
        <f>+'Ark1'!AF782</f>
        <v>66.957971597769202</v>
      </c>
      <c r="AF43" s="54">
        <f t="shared" si="13"/>
        <v>1.4604737101989498</v>
      </c>
      <c r="AG43" s="73">
        <f t="shared" si="14"/>
        <v>31.475675675675674</v>
      </c>
      <c r="AH43" s="46"/>
      <c r="AI43" s="14"/>
      <c r="AJ43" s="57"/>
      <c r="AK43" s="13"/>
      <c r="AO43" s="13"/>
      <c r="AP43" s="13"/>
      <c r="AQ43" s="11"/>
      <c r="AR43" s="11"/>
      <c r="AS43" s="11"/>
    </row>
    <row r="44" spans="1:45" ht="15.6">
      <c r="A44" s="46"/>
      <c r="B44" s="64">
        <f>+'Ark1'!C783</f>
        <v>2024</v>
      </c>
      <c r="C44" s="64">
        <f>+'Ark1'!H783</f>
        <v>1</v>
      </c>
      <c r="D44" s="64" t="s">
        <v>72</v>
      </c>
      <c r="E44" s="64">
        <f>+'Ark1'!Q783</f>
        <v>385</v>
      </c>
      <c r="F44" s="64"/>
      <c r="G44" s="319">
        <f>+'Ark1'!R783</f>
        <v>11136</v>
      </c>
      <c r="H44" s="134"/>
      <c r="I44" s="133">
        <f>+'Ark1'!AG783</f>
        <v>66.647805070941232</v>
      </c>
      <c r="J44" s="133"/>
      <c r="K44" s="133">
        <f>+'Ark1'!AH783</f>
        <v>1.5086206896551722</v>
      </c>
      <c r="L44" s="133"/>
      <c r="M44" s="71"/>
      <c r="N44" s="133">
        <f>+'Ark1'!AJ783</f>
        <v>80.804810440083983</v>
      </c>
      <c r="O44" s="133">
        <f>+'Ark1'!AK783</f>
        <v>15.01079048944168</v>
      </c>
      <c r="P44" s="65">
        <f>+'Ark1'!S783</f>
        <v>5.614493534482758</v>
      </c>
      <c r="Q44" s="133"/>
      <c r="R44" s="65">
        <f>+'Ark1'!T783</f>
        <v>4.6412535919540243</v>
      </c>
      <c r="S44" s="133"/>
      <c r="T44" s="133">
        <f>+'Ark1'!U783</f>
        <v>8.1124551005747207</v>
      </c>
      <c r="U44" s="133"/>
      <c r="V44" s="134">
        <f>+'Ark1'!W783</f>
        <v>4.4899425287356326E-2</v>
      </c>
      <c r="W44" s="134">
        <f>+'Ark1'!X783</f>
        <v>2.038433908045977</v>
      </c>
      <c r="X44" s="134">
        <f>+'Ark1'!Y783</f>
        <v>9.8778735632183867E-2</v>
      </c>
      <c r="Y44" s="133">
        <f>+'Ark1'!Z783</f>
        <v>3.0937309513745195</v>
      </c>
      <c r="Z44" s="133">
        <f>+'Ark1'!Z783</f>
        <v>3.0937309513745195</v>
      </c>
      <c r="AA44" s="133">
        <f>+'Ark1'!AA783</f>
        <v>1.4414463803219495</v>
      </c>
      <c r="AB44" s="133">
        <f>+'Ark1'!AB783</f>
        <v>1.3844959486959445</v>
      </c>
      <c r="AC44" s="134">
        <f>+'Ark1'!AD783</f>
        <v>23.12439663802412</v>
      </c>
      <c r="AD44" s="134">
        <f>+'Ark1'!AE783</f>
        <v>57.037365567314723</v>
      </c>
      <c r="AE44" s="134">
        <f>+'Ark1'!AF783</f>
        <v>67.728986741272351</v>
      </c>
      <c r="AF44" s="65">
        <f t="shared" si="13"/>
        <v>1.4449130719895094</v>
      </c>
      <c r="AG44" s="134">
        <f t="shared" si="14"/>
        <v>28.924675324675324</v>
      </c>
      <c r="AH44" s="46"/>
      <c r="AI44" s="14"/>
      <c r="AJ44" s="57"/>
      <c r="AK44" s="13"/>
      <c r="AO44" s="13"/>
      <c r="AP44" s="13"/>
      <c r="AQ44" s="11"/>
      <c r="AR44" s="11"/>
      <c r="AS44" s="11"/>
    </row>
    <row r="45" spans="1:45">
      <c r="A45" s="46"/>
      <c r="B45" s="46"/>
      <c r="C45" s="46"/>
      <c r="D45" s="46"/>
      <c r="E45" s="46"/>
      <c r="F45" s="46"/>
      <c r="G45" s="314"/>
      <c r="H45" s="46"/>
      <c r="I45" s="46"/>
      <c r="J45" s="46"/>
      <c r="K45" s="46"/>
      <c r="L45" s="46"/>
      <c r="M45" s="70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14"/>
      <c r="AJ45" s="57"/>
      <c r="AK45" s="13"/>
      <c r="AO45" s="13"/>
      <c r="AP45" s="13"/>
      <c r="AQ45" s="11"/>
      <c r="AR45" s="11"/>
      <c r="AS45" s="11"/>
    </row>
    <row r="46" spans="1:45">
      <c r="A46" s="46"/>
      <c r="B46" s="46"/>
      <c r="C46" s="46"/>
      <c r="D46" s="46"/>
      <c r="E46" s="46"/>
      <c r="F46" s="46"/>
      <c r="G46" s="314"/>
      <c r="H46" s="46"/>
      <c r="I46" s="46"/>
      <c r="J46" s="46"/>
      <c r="K46" s="46"/>
      <c r="L46" s="46"/>
      <c r="M46" s="70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14"/>
      <c r="AJ46" s="57"/>
      <c r="AK46" s="13"/>
      <c r="AO46" s="13"/>
      <c r="AP46" s="13"/>
      <c r="AQ46" s="11"/>
      <c r="AR46" s="11"/>
      <c r="AS46" s="11"/>
    </row>
    <row r="47" spans="1:45" ht="15.6">
      <c r="A47" s="46"/>
      <c r="B47" s="232">
        <f>+'Ark1'!C784</f>
        <v>1996</v>
      </c>
      <c r="C47" s="232">
        <f>+'Ark1'!H784</f>
        <v>2</v>
      </c>
      <c r="D47" s="239" t="s">
        <v>7</v>
      </c>
      <c r="E47" s="232">
        <f>+'Ark1'!Q784</f>
        <v>197</v>
      </c>
      <c r="F47" s="233"/>
      <c r="G47" s="441">
        <f>+'Ark1'!R784</f>
        <v>3432</v>
      </c>
      <c r="H47" s="235"/>
      <c r="I47" s="236">
        <f>+'Ark1'!AG784</f>
        <v>38.664235825801128</v>
      </c>
      <c r="J47" s="237"/>
      <c r="K47" s="236">
        <f>+'Ark1'!AH784</f>
        <v>0</v>
      </c>
      <c r="L47" s="237"/>
      <c r="M47" s="70"/>
      <c r="N47" s="237"/>
      <c r="O47" s="237"/>
      <c r="P47" s="238">
        <f>+'Ark1'!S784</f>
        <v>4.3516899766899755</v>
      </c>
      <c r="Q47" s="239"/>
      <c r="R47" s="238">
        <f>+'Ark1'!T784</f>
        <v>2.9577505827505846</v>
      </c>
      <c r="S47" s="239"/>
      <c r="T47" s="236">
        <f>+'Ark1'!U784</f>
        <v>4.3873543123543151</v>
      </c>
      <c r="U47" s="237"/>
      <c r="V47" s="234">
        <f>+'Ark1'!W784</f>
        <v>0</v>
      </c>
      <c r="W47" s="234">
        <f>+'Ark1'!X784</f>
        <v>0.17482517482517479</v>
      </c>
      <c r="X47" s="234">
        <f>+'Ark1'!Y784</f>
        <v>0</v>
      </c>
      <c r="Y47" s="236">
        <f>+'Ark1'!Z784</f>
        <v>2.4214987375850061</v>
      </c>
      <c r="Z47" s="236">
        <f>+'Ark1'!Z784</f>
        <v>2.4214987375850061</v>
      </c>
      <c r="AA47" s="236">
        <f>+'Ark1'!AA784</f>
        <v>7.7452423448477052</v>
      </c>
      <c r="AB47" s="236">
        <f>+'Ark1'!AB784</f>
        <v>1.5706806901992931</v>
      </c>
      <c r="AC47" s="234">
        <f>+'Ark1'!AD784</f>
        <v>9.5712879633457888</v>
      </c>
      <c r="AD47" s="234">
        <f>+'Ark1'!AE784</f>
        <v>-8.1482575304447007</v>
      </c>
      <c r="AE47" s="234">
        <f>+'Ark1'!AF784</f>
        <v>36.537847333120411</v>
      </c>
      <c r="AF47" s="238">
        <f t="shared" ref="AF47:AF65" si="15">+T47/P47</f>
        <v>1.0081955138935397</v>
      </c>
      <c r="AG47" s="234">
        <f t="shared" ref="AG47:AG65" si="16">+G47/E47</f>
        <v>17.421319796954315</v>
      </c>
      <c r="AH47" s="46"/>
      <c r="AI47" s="4"/>
      <c r="AJ47" s="57"/>
      <c r="AK47" s="16"/>
      <c r="AL47" s="13"/>
      <c r="AM47" s="18"/>
    </row>
    <row r="48" spans="1:45" ht="15.6">
      <c r="A48" s="46"/>
      <c r="B48" s="232">
        <f>+'Ark1'!C785</f>
        <v>1997</v>
      </c>
      <c r="C48" s="232">
        <f>+'Ark1'!H785</f>
        <v>2</v>
      </c>
      <c r="D48" s="239" t="s">
        <v>7</v>
      </c>
      <c r="E48" s="232">
        <f>+'Ark1'!Q785</f>
        <v>191</v>
      </c>
      <c r="F48" s="233"/>
      <c r="G48" s="441">
        <f>+'Ark1'!R785</f>
        <v>3377</v>
      </c>
      <c r="H48" s="235"/>
      <c r="I48" s="236">
        <f>+'Ark1'!AG785</f>
        <v>38.735449816951359</v>
      </c>
      <c r="J48" s="237"/>
      <c r="K48" s="236">
        <f>+'Ark1'!AH785</f>
        <v>0</v>
      </c>
      <c r="L48" s="237"/>
      <c r="M48" s="70"/>
      <c r="N48" s="237"/>
      <c r="O48" s="237"/>
      <c r="P48" s="238">
        <f>+'Ark1'!S785</f>
        <v>3.9760142137992314</v>
      </c>
      <c r="Q48" s="239"/>
      <c r="R48" s="238">
        <f>+'Ark1'!T785</f>
        <v>3.0254663902872374</v>
      </c>
      <c r="S48" s="239"/>
      <c r="T48" s="236">
        <f>+'Ark1'!U785</f>
        <v>4.4678708913236562</v>
      </c>
      <c r="U48" s="237"/>
      <c r="V48" s="234">
        <f>+'Ark1'!W785</f>
        <v>0</v>
      </c>
      <c r="W48" s="234">
        <f>+'Ark1'!X785</f>
        <v>8.8836245188036719E-2</v>
      </c>
      <c r="X48" s="234">
        <f>+'Ark1'!Y785</f>
        <v>0</v>
      </c>
      <c r="Y48" s="236">
        <f>+'Ark1'!Z785</f>
        <v>2.3887013179324419</v>
      </c>
      <c r="Z48" s="236">
        <f>+'Ark1'!Z785</f>
        <v>2.3887013179324419</v>
      </c>
      <c r="AA48" s="236">
        <f>+'Ark1'!AA785</f>
        <v>6.7367491791595748</v>
      </c>
      <c r="AB48" s="236">
        <f>+'Ark1'!AB785</f>
        <v>1.4916418892426395</v>
      </c>
      <c r="AC48" s="234">
        <f>+'Ark1'!AD785</f>
        <v>2.6458501790370845</v>
      </c>
      <c r="AD48" s="234">
        <f>+'Ark1'!AE785</f>
        <v>-5.6223525046903804</v>
      </c>
      <c r="AE48" s="234">
        <f>+'Ark1'!AF785</f>
        <v>37.265504303685717</v>
      </c>
      <c r="AF48" s="238">
        <f t="shared" si="15"/>
        <v>1.1237059655917168</v>
      </c>
      <c r="AG48" s="234">
        <f t="shared" si="16"/>
        <v>17.680628272251308</v>
      </c>
      <c r="AH48" s="46"/>
      <c r="AI48" s="4"/>
      <c r="AJ48" s="57"/>
      <c r="AK48" s="16"/>
      <c r="AL48" s="13"/>
      <c r="AM48" s="18"/>
    </row>
    <row r="49" spans="1:39" ht="15.6">
      <c r="A49" s="46"/>
      <c r="B49" s="232">
        <f>+'Ark1'!C786</f>
        <v>1998</v>
      </c>
      <c r="C49" s="232">
        <f>+'Ark1'!H786</f>
        <v>2</v>
      </c>
      <c r="D49" s="239" t="s">
        <v>7</v>
      </c>
      <c r="E49" s="232">
        <f>+'Ark1'!Q786</f>
        <v>175</v>
      </c>
      <c r="F49" s="233"/>
      <c r="G49" s="441">
        <f>+'Ark1'!R786</f>
        <v>3556.25</v>
      </c>
      <c r="H49" s="235"/>
      <c r="I49" s="236">
        <f>+'Ark1'!AG786</f>
        <v>35.802373774068982</v>
      </c>
      <c r="J49" s="237"/>
      <c r="K49" s="236">
        <f>+'Ark1'!AH786</f>
        <v>2.8119507908611598E-2</v>
      </c>
      <c r="L49" s="237"/>
      <c r="M49" s="70"/>
      <c r="N49" s="237"/>
      <c r="O49" s="237"/>
      <c r="P49" s="238">
        <f>+'Ark1'!S786</f>
        <v>3.6127943760984191</v>
      </c>
      <c r="Q49" s="239"/>
      <c r="R49" s="238">
        <f>+'Ark1'!T786</f>
        <v>3.2185588752196841</v>
      </c>
      <c r="S49" s="239"/>
      <c r="T49" s="236">
        <f>+'Ark1'!U786</f>
        <v>4.1707135325131777</v>
      </c>
      <c r="U49" s="237"/>
      <c r="V49" s="234">
        <f>+'Ark1'!W786</f>
        <v>0</v>
      </c>
      <c r="W49" s="234">
        <f>+'Ark1'!X786</f>
        <v>2.8119507908611598E-2</v>
      </c>
      <c r="X49" s="234">
        <f>+'Ark1'!Y786</f>
        <v>0</v>
      </c>
      <c r="Y49" s="236">
        <f>+'Ark1'!Z786</f>
        <v>2.1198282324903057</v>
      </c>
      <c r="Z49" s="236">
        <f>+'Ark1'!Z786</f>
        <v>2.1198282324903057</v>
      </c>
      <c r="AA49" s="236">
        <f>+'Ark1'!AA786</f>
        <v>3.8870901880525199</v>
      </c>
      <c r="AB49" s="236">
        <f>+'Ark1'!AB786</f>
        <v>1.7261850137866523</v>
      </c>
      <c r="AC49" s="234">
        <f>+'Ark1'!AD786</f>
        <v>9.5701943383037786</v>
      </c>
      <c r="AD49" s="234">
        <f>+'Ark1'!AE786</f>
        <v>25.765768385175161</v>
      </c>
      <c r="AE49" s="234">
        <f>+'Ark1'!AF786</f>
        <v>37.528030602822845</v>
      </c>
      <c r="AF49" s="238">
        <f t="shared" si="15"/>
        <v>1.1544287048567858</v>
      </c>
      <c r="AG49" s="234">
        <f t="shared" si="16"/>
        <v>20.321428571428573</v>
      </c>
      <c r="AH49" s="46"/>
      <c r="AI49" s="4"/>
      <c r="AJ49" s="57"/>
      <c r="AK49" s="16"/>
      <c r="AL49" s="5"/>
      <c r="AM49" s="18"/>
    </row>
    <row r="50" spans="1:39" ht="15.6">
      <c r="A50" s="46"/>
      <c r="B50" s="232">
        <f>+'Ark1'!C787</f>
        <v>1999</v>
      </c>
      <c r="C50" s="232">
        <f>+'Ark1'!H787</f>
        <v>2</v>
      </c>
      <c r="D50" s="239" t="s">
        <v>7</v>
      </c>
      <c r="E50" s="232">
        <f>+'Ark1'!Q787</f>
        <v>151</v>
      </c>
      <c r="F50" s="233"/>
      <c r="G50" s="441">
        <f>+'Ark1'!R787</f>
        <v>2506</v>
      </c>
      <c r="H50" s="235"/>
      <c r="I50" s="236">
        <f>+'Ark1'!AG787</f>
        <v>33.877175163366701</v>
      </c>
      <c r="J50" s="237"/>
      <c r="K50" s="236">
        <f>+'Ark1'!AH787</f>
        <v>7.9808459696727826E-2</v>
      </c>
      <c r="L50" s="237"/>
      <c r="M50" s="70"/>
      <c r="N50" s="237"/>
      <c r="O50" s="237"/>
      <c r="P50" s="238">
        <f>+'Ark1'!S787</f>
        <v>3.266161213088588</v>
      </c>
      <c r="Q50" s="239"/>
      <c r="R50" s="238">
        <f>+'Ark1'!T787</f>
        <v>3.0774142059058254</v>
      </c>
      <c r="S50" s="239"/>
      <c r="T50" s="236">
        <f>+'Ark1'!U787</f>
        <v>4.4187948922585774</v>
      </c>
      <c r="U50" s="237"/>
      <c r="V50" s="234">
        <f>+'Ark1'!W787</f>
        <v>0</v>
      </c>
      <c r="W50" s="234">
        <f>+'Ark1'!X787</f>
        <v>7.9808459696727826E-2</v>
      </c>
      <c r="X50" s="234">
        <f>+'Ark1'!Y787</f>
        <v>0</v>
      </c>
      <c r="Y50" s="236">
        <f>+'Ark1'!Z787</f>
        <v>2.4093662640461075</v>
      </c>
      <c r="Z50" s="236">
        <f>+'Ark1'!Z787</f>
        <v>2.4093662640461075</v>
      </c>
      <c r="AA50" s="236">
        <f>+'Ark1'!AA787</f>
        <v>1.164017328534783</v>
      </c>
      <c r="AB50" s="236">
        <f>+'Ark1'!AB787</f>
        <v>1.5839102265494298</v>
      </c>
      <c r="AC50" s="234">
        <f>+'Ark1'!AD787</f>
        <v>-4.1192909820006092</v>
      </c>
      <c r="AD50" s="234">
        <f>+'Ark1'!AE787</f>
        <v>35.806361014798405</v>
      </c>
      <c r="AE50" s="234">
        <f>+'Ark1'!AF787</f>
        <v>36.09910688562374</v>
      </c>
      <c r="AF50" s="238">
        <f t="shared" si="15"/>
        <v>1.3529016493585819</v>
      </c>
      <c r="AG50" s="234">
        <f t="shared" si="16"/>
        <v>16.596026490066226</v>
      </c>
      <c r="AH50" s="46"/>
      <c r="AI50" s="4"/>
      <c r="AJ50" s="57"/>
      <c r="AK50" s="16"/>
      <c r="AL50" s="5"/>
      <c r="AM50" s="18"/>
    </row>
    <row r="51" spans="1:39" ht="15.6">
      <c r="A51" s="46"/>
      <c r="B51" s="232">
        <f>+'Ark1'!C788</f>
        <v>2000</v>
      </c>
      <c r="C51" s="232">
        <f>+'Ark1'!H788</f>
        <v>2</v>
      </c>
      <c r="D51" s="239" t="s">
        <v>7</v>
      </c>
      <c r="E51" s="232">
        <f>+'Ark1'!Q788</f>
        <v>132</v>
      </c>
      <c r="F51" s="233"/>
      <c r="G51" s="441">
        <f>+'Ark1'!R788</f>
        <v>2079</v>
      </c>
      <c r="H51" s="235"/>
      <c r="I51" s="236">
        <f>+'Ark1'!AG788</f>
        <v>21.907261758409728</v>
      </c>
      <c r="J51" s="237"/>
      <c r="K51" s="236">
        <f>+'Ark1'!AH788</f>
        <v>0.19240019240019235</v>
      </c>
      <c r="L51" s="237"/>
      <c r="M51" s="70"/>
      <c r="N51" s="237"/>
      <c r="O51" s="237"/>
      <c r="P51" s="238">
        <f>+'Ark1'!S788</f>
        <v>3.3314093314093318</v>
      </c>
      <c r="Q51" s="239"/>
      <c r="R51" s="238">
        <f>+'Ark1'!T788</f>
        <v>2.700817700817701</v>
      </c>
      <c r="S51" s="239"/>
      <c r="T51" s="236">
        <f>+'Ark1'!U788</f>
        <v>4.4400192400192386</v>
      </c>
      <c r="U51" s="237"/>
      <c r="V51" s="234">
        <f>+'Ark1'!W788</f>
        <v>0</v>
      </c>
      <c r="W51" s="234">
        <f>+'Ark1'!X788</f>
        <v>0.24050024050024044</v>
      </c>
      <c r="X51" s="234">
        <f>+'Ark1'!Y788</f>
        <v>9.6200096200096175E-2</v>
      </c>
      <c r="Y51" s="236">
        <f>+'Ark1'!Z788</f>
        <v>2.4761945387164608</v>
      </c>
      <c r="Z51" s="236">
        <f>+'Ark1'!Z788</f>
        <v>2.4761945387164608</v>
      </c>
      <c r="AA51" s="236">
        <f>+'Ark1'!AA788</f>
        <v>1.38372644680437</v>
      </c>
      <c r="AB51" s="236">
        <f>+'Ark1'!AB788</f>
        <v>1.3849859059037382</v>
      </c>
      <c r="AC51" s="234">
        <f>+'Ark1'!AD788</f>
        <v>12.699891111852663</v>
      </c>
      <c r="AD51" s="234">
        <f>+'Ark1'!AE788</f>
        <v>44.754275446829411</v>
      </c>
      <c r="AE51" s="234">
        <f>+'Ark1'!AF788</f>
        <v>23.539402173913043</v>
      </c>
      <c r="AF51" s="238">
        <f t="shared" si="15"/>
        <v>1.3327750505342184</v>
      </c>
      <c r="AG51" s="234">
        <f t="shared" si="16"/>
        <v>15.75</v>
      </c>
      <c r="AH51" s="46"/>
      <c r="AI51" s="4"/>
      <c r="AJ51" s="57"/>
      <c r="AK51" s="16"/>
      <c r="AL51" s="5"/>
      <c r="AM51" s="18"/>
    </row>
    <row r="52" spans="1:39" ht="15.6">
      <c r="A52" s="46"/>
      <c r="B52" s="232">
        <f>+'Ark1'!C789</f>
        <v>2001</v>
      </c>
      <c r="C52" s="232">
        <f>+'Ark1'!H789</f>
        <v>2</v>
      </c>
      <c r="D52" s="239" t="s">
        <v>7</v>
      </c>
      <c r="E52" s="232">
        <f>+'Ark1'!Q789</f>
        <v>131</v>
      </c>
      <c r="F52" s="233"/>
      <c r="G52" s="441">
        <f>+'Ark1'!R789</f>
        <v>2566</v>
      </c>
      <c r="H52" s="235"/>
      <c r="I52" s="236">
        <f>+'Ark1'!AG789</f>
        <v>27.646422183487704</v>
      </c>
      <c r="J52" s="237"/>
      <c r="K52" s="236">
        <f>+'Ark1'!AH789</f>
        <v>0.23382696804364769</v>
      </c>
      <c r="L52" s="237"/>
      <c r="M52" s="70"/>
      <c r="N52" s="237"/>
      <c r="O52" s="237"/>
      <c r="P52" s="238">
        <f>+'Ark1'!S789</f>
        <v>3.7135619641465305</v>
      </c>
      <c r="Q52" s="239"/>
      <c r="R52" s="238">
        <f>+'Ark1'!T789</f>
        <v>3.0035074045206551</v>
      </c>
      <c r="S52" s="239"/>
      <c r="T52" s="236">
        <f>+'Ark1'!U789</f>
        <v>4.7286048324240078</v>
      </c>
      <c r="U52" s="237"/>
      <c r="V52" s="234">
        <f>+'Ark1'!W789</f>
        <v>0</v>
      </c>
      <c r="W52" s="234">
        <f>+'Ark1'!X789</f>
        <v>3.8971161340607935E-2</v>
      </c>
      <c r="X52" s="234">
        <f>+'Ark1'!Y789</f>
        <v>0</v>
      </c>
      <c r="Y52" s="236">
        <f>+'Ark1'!Z789</f>
        <v>2.3521453703083783</v>
      </c>
      <c r="Z52" s="236">
        <f>+'Ark1'!Z789</f>
        <v>2.3521453703083783</v>
      </c>
      <c r="AA52" s="236">
        <f>+'Ark1'!AA789</f>
        <v>1.30477688874491</v>
      </c>
      <c r="AB52" s="236">
        <f>+'Ark1'!AB789</f>
        <v>1.568017304462066</v>
      </c>
      <c r="AC52" s="234">
        <f>+'Ark1'!AD789</f>
        <v>4.9761822152163395</v>
      </c>
      <c r="AD52" s="234">
        <f>+'Ark1'!AE789</f>
        <v>49.898508689010193</v>
      </c>
      <c r="AE52" s="234">
        <f>+'Ark1'!AF789</f>
        <v>29.359267734553779</v>
      </c>
      <c r="AF52" s="238">
        <f t="shared" si="15"/>
        <v>1.2733340329520419</v>
      </c>
      <c r="AG52" s="234">
        <f t="shared" si="16"/>
        <v>19.587786259541986</v>
      </c>
      <c r="AH52" s="46"/>
      <c r="AI52" s="4"/>
      <c r="AJ52" s="57"/>
      <c r="AK52" s="16"/>
      <c r="AL52" s="5"/>
      <c r="AM52" s="18"/>
    </row>
    <row r="53" spans="1:39" ht="15.6">
      <c r="A53" s="46"/>
      <c r="B53" s="232">
        <f>+'Ark1'!C790</f>
        <v>2002</v>
      </c>
      <c r="C53" s="232">
        <f>+'Ark1'!H790</f>
        <v>2</v>
      </c>
      <c r="D53" s="239" t="s">
        <v>7</v>
      </c>
      <c r="E53" s="232">
        <f>+'Ark1'!Q790</f>
        <v>132</v>
      </c>
      <c r="F53" s="233"/>
      <c r="G53" s="441">
        <f>+'Ark1'!R790</f>
        <v>2487</v>
      </c>
      <c r="H53" s="235"/>
      <c r="I53" s="236">
        <f>+'Ark1'!AG790</f>
        <v>27.352157161662781</v>
      </c>
      <c r="J53" s="237"/>
      <c r="K53" s="236">
        <f>+'Ark1'!AH790</f>
        <v>8.0418174507438683E-2</v>
      </c>
      <c r="L53" s="237"/>
      <c r="M53" s="70"/>
      <c r="N53" s="237"/>
      <c r="O53" s="237"/>
      <c r="P53" s="238">
        <f>+'Ark1'!S790</f>
        <v>3.7366304784881401</v>
      </c>
      <c r="Q53" s="239"/>
      <c r="R53" s="238">
        <f>+'Ark1'!T790</f>
        <v>3.0719742661841578</v>
      </c>
      <c r="S53" s="239"/>
      <c r="T53" s="236">
        <f>+'Ark1'!U790</f>
        <v>5.0211499798954469</v>
      </c>
      <c r="U53" s="237"/>
      <c r="V53" s="234">
        <f>+'Ark1'!W790</f>
        <v>0</v>
      </c>
      <c r="W53" s="234">
        <f>+'Ark1'!X790</f>
        <v>8.0418174507438683E-2</v>
      </c>
      <c r="X53" s="234">
        <f>+'Ark1'!Y790</f>
        <v>0</v>
      </c>
      <c r="Y53" s="236">
        <f>+'Ark1'!Z790</f>
        <v>2.5903758897356486</v>
      </c>
      <c r="Z53" s="236">
        <f>+'Ark1'!Z790</f>
        <v>2.5903758897356486</v>
      </c>
      <c r="AA53" s="236">
        <f>+'Ark1'!AA790</f>
        <v>1.3310937609674316</v>
      </c>
      <c r="AB53" s="236">
        <f>+'Ark1'!AB790</f>
        <v>1.4949474759709638</v>
      </c>
      <c r="AC53" s="234">
        <f>+'Ark1'!AD790</f>
        <v>-1.788895996432089</v>
      </c>
      <c r="AD53" s="234">
        <f>+'Ark1'!AE790</f>
        <v>49.85216005951996</v>
      </c>
      <c r="AE53" s="234">
        <f>+'Ark1'!AF790</f>
        <v>29.554367201426025</v>
      </c>
      <c r="AF53" s="238">
        <f t="shared" si="15"/>
        <v>1.3437641235338396</v>
      </c>
      <c r="AG53" s="234">
        <f t="shared" si="16"/>
        <v>18.84090909090909</v>
      </c>
      <c r="AH53" s="46"/>
      <c r="AI53" s="4"/>
      <c r="AJ53" s="57"/>
      <c r="AK53" s="16"/>
      <c r="AL53" s="5"/>
      <c r="AM53" s="18"/>
    </row>
    <row r="54" spans="1:39" ht="15.6">
      <c r="A54" s="46"/>
      <c r="B54" s="232">
        <f>+'Ark1'!C791</f>
        <v>2003</v>
      </c>
      <c r="C54" s="232">
        <f>+'Ark1'!H791</f>
        <v>2</v>
      </c>
      <c r="D54" s="239" t="s">
        <v>7</v>
      </c>
      <c r="E54" s="232">
        <f>+'Ark1'!Q791</f>
        <v>141</v>
      </c>
      <c r="F54" s="233"/>
      <c r="G54" s="441">
        <f>+'Ark1'!R791</f>
        <v>2636</v>
      </c>
      <c r="H54" s="235"/>
      <c r="I54" s="236">
        <f>+'Ark1'!AG791</f>
        <v>28.213061821122977</v>
      </c>
      <c r="J54" s="237"/>
      <c r="K54" s="236">
        <f>+'Ark1'!AH791</f>
        <v>0.15174506828528075</v>
      </c>
      <c r="L54" s="237"/>
      <c r="M54" s="70"/>
      <c r="N54" s="237"/>
      <c r="O54" s="237"/>
      <c r="P54" s="238">
        <f>+'Ark1'!S791</f>
        <v>3.7416540212443112</v>
      </c>
      <c r="Q54" s="239"/>
      <c r="R54" s="238">
        <f>+'Ark1'!T791</f>
        <v>2.9783763277693471</v>
      </c>
      <c r="S54" s="239"/>
      <c r="T54" s="236">
        <f>+'Ark1'!U791</f>
        <v>5.0814871016691994</v>
      </c>
      <c r="U54" s="237"/>
      <c r="V54" s="234">
        <f>+'Ark1'!W791</f>
        <v>0</v>
      </c>
      <c r="W54" s="234">
        <f>+'Ark1'!X791</f>
        <v>0.15174506828528075</v>
      </c>
      <c r="X54" s="234">
        <f>+'Ark1'!Y791</f>
        <v>0</v>
      </c>
      <c r="Y54" s="236">
        <f>+'Ark1'!Z791</f>
        <v>2.6437113353473203</v>
      </c>
      <c r="Z54" s="236">
        <f>+'Ark1'!Z791</f>
        <v>2.6437113353473203</v>
      </c>
      <c r="AA54" s="236">
        <f>+'Ark1'!AA791</f>
        <v>1.3867280061899339</v>
      </c>
      <c r="AB54" s="236">
        <f>+'Ark1'!AB791</f>
        <v>1.551562853324336</v>
      </c>
      <c r="AC54" s="234">
        <f>+'Ark1'!AD791</f>
        <v>2.2459492208903775</v>
      </c>
      <c r="AD54" s="234">
        <f>+'Ark1'!AE791</f>
        <v>43.502214493380379</v>
      </c>
      <c r="AE54" s="234">
        <f>+'Ark1'!AF791</f>
        <v>29.869688385269122</v>
      </c>
      <c r="AF54" s="238">
        <f t="shared" si="15"/>
        <v>1.3580857751191324</v>
      </c>
      <c r="AG54" s="234">
        <f t="shared" si="16"/>
        <v>18.695035460992909</v>
      </c>
      <c r="AH54" s="46"/>
      <c r="AI54" s="4"/>
      <c r="AJ54" s="57"/>
      <c r="AK54" s="16"/>
      <c r="AL54" s="5"/>
      <c r="AM54" s="18"/>
    </row>
    <row r="55" spans="1:39" ht="15.6">
      <c r="A55" s="46"/>
      <c r="B55" s="232">
        <f>+'Ark1'!C792</f>
        <v>2004</v>
      </c>
      <c r="C55" s="232">
        <f>+'Ark1'!H792</f>
        <v>2</v>
      </c>
      <c r="D55" s="239" t="s">
        <v>7</v>
      </c>
      <c r="E55" s="232">
        <f>+'Ark1'!Q792</f>
        <v>180</v>
      </c>
      <c r="F55" s="233"/>
      <c r="G55" s="441">
        <f>+'Ark1'!R792</f>
        <v>2951</v>
      </c>
      <c r="H55" s="235"/>
      <c r="I55" s="236">
        <f>+'Ark1'!AG792</f>
        <v>30.237029748101556</v>
      </c>
      <c r="J55" s="237"/>
      <c r="K55" s="236">
        <f>+'Ark1'!AH792</f>
        <v>0.23720772619451033</v>
      </c>
      <c r="L55" s="237"/>
      <c r="M55" s="70"/>
      <c r="N55" s="237"/>
      <c r="O55" s="237"/>
      <c r="P55" s="238">
        <f>+'Ark1'!S792</f>
        <v>4.066418163334462</v>
      </c>
      <c r="Q55" s="239"/>
      <c r="R55" s="238">
        <f>+'Ark1'!T792</f>
        <v>2.8580142324635718</v>
      </c>
      <c r="S55" s="239"/>
      <c r="T55" s="236">
        <f>+'Ark1'!U792</f>
        <v>5.6646221619789854</v>
      </c>
      <c r="U55" s="237"/>
      <c r="V55" s="234">
        <f>+'Ark1'!W792</f>
        <v>0</v>
      </c>
      <c r="W55" s="234">
        <f>+'Ark1'!X792</f>
        <v>0.37275499830565906</v>
      </c>
      <c r="X55" s="234">
        <f>+'Ark1'!Y792</f>
        <v>0</v>
      </c>
      <c r="Y55" s="236">
        <f>+'Ark1'!Z792</f>
        <v>2.9571643387487958</v>
      </c>
      <c r="Z55" s="236">
        <f>+'Ark1'!Z792</f>
        <v>2.9571643387487958</v>
      </c>
      <c r="AA55" s="236">
        <f>+'Ark1'!AA792</f>
        <v>1.5210019660342065</v>
      </c>
      <c r="AB55" s="236">
        <f>+'Ark1'!AB792</f>
        <v>1.4872675432844731</v>
      </c>
      <c r="AC55" s="234">
        <f>+'Ark1'!AD792</f>
        <v>-2.5266118245013871</v>
      </c>
      <c r="AD55" s="234">
        <f>+'Ark1'!AE792</f>
        <v>40.353570985432896</v>
      </c>
      <c r="AE55" s="234">
        <f>+'Ark1'!AF792</f>
        <v>30.407006697578559</v>
      </c>
      <c r="AF55" s="238">
        <f t="shared" si="15"/>
        <v>1.3930249999999991</v>
      </c>
      <c r="AG55" s="234">
        <f t="shared" si="16"/>
        <v>16.394444444444446</v>
      </c>
      <c r="AH55" s="46"/>
      <c r="AI55" s="4"/>
      <c r="AJ55" s="57"/>
      <c r="AK55" s="16"/>
      <c r="AL55" s="5"/>
      <c r="AM55" s="18"/>
    </row>
    <row r="56" spans="1:39" ht="15.6">
      <c r="A56" s="46"/>
      <c r="B56" s="232">
        <f>+'Ark1'!C793</f>
        <v>2005</v>
      </c>
      <c r="C56" s="232">
        <f>+'Ark1'!H793</f>
        <v>2</v>
      </c>
      <c r="D56" s="239" t="s">
        <v>7</v>
      </c>
      <c r="E56" s="232">
        <f>+'Ark1'!Q793</f>
        <v>179</v>
      </c>
      <c r="F56" s="233"/>
      <c r="G56" s="441">
        <f>+'Ark1'!R793</f>
        <v>3541</v>
      </c>
      <c r="H56" s="235"/>
      <c r="I56" s="236">
        <f>+'Ark1'!AG793</f>
        <v>36.050745787399201</v>
      </c>
      <c r="J56" s="237"/>
      <c r="K56" s="236">
        <f>+'Ark1'!AH793</f>
        <v>0.50833097994916687</v>
      </c>
      <c r="L56" s="237"/>
      <c r="M56" s="70"/>
      <c r="N56" s="237"/>
      <c r="O56" s="237"/>
      <c r="P56" s="238">
        <f>+'Ark1'!S793</f>
        <v>4.3566789042643315</v>
      </c>
      <c r="Q56" s="239"/>
      <c r="R56" s="238">
        <f>+'Ark1'!T793</f>
        <v>3.0279582038972044</v>
      </c>
      <c r="S56" s="239"/>
      <c r="T56" s="236">
        <f>+'Ark1'!U793</f>
        <v>5.4939565094606087</v>
      </c>
      <c r="U56" s="237"/>
      <c r="V56" s="234">
        <f>+'Ark1'!W793</f>
        <v>0</v>
      </c>
      <c r="W56" s="234">
        <f>+'Ark1'!X793</f>
        <v>0.33888731996611127</v>
      </c>
      <c r="X56" s="234">
        <f>+'Ark1'!Y793</f>
        <v>0</v>
      </c>
      <c r="Y56" s="236">
        <f>+'Ark1'!Z793</f>
        <v>2.8319540031967425</v>
      </c>
      <c r="Z56" s="236">
        <f>+'Ark1'!Z793</f>
        <v>2.8319540031967425</v>
      </c>
      <c r="AA56" s="236">
        <f>+'Ark1'!AA793</f>
        <v>1.6855713203706202</v>
      </c>
      <c r="AB56" s="236">
        <f>+'Ark1'!AB793</f>
        <v>1.6211528994736897</v>
      </c>
      <c r="AC56" s="234">
        <f>+'Ark1'!AD793</f>
        <v>-7.1194757397497961</v>
      </c>
      <c r="AD56" s="234">
        <f>+'Ark1'!AE793</f>
        <v>48.870152600221935</v>
      </c>
      <c r="AE56" s="234">
        <f>+'Ark1'!AF793</f>
        <v>37.140759387455432</v>
      </c>
      <c r="AF56" s="238">
        <f t="shared" si="15"/>
        <v>1.2610423283852996</v>
      </c>
      <c r="AG56" s="234">
        <f t="shared" si="16"/>
        <v>19.782122905027933</v>
      </c>
      <c r="AH56" s="46"/>
      <c r="AI56" s="4"/>
      <c r="AJ56" s="57"/>
      <c r="AK56" s="16"/>
      <c r="AL56" s="5"/>
      <c r="AM56" s="18"/>
    </row>
    <row r="57" spans="1:39" ht="15.6">
      <c r="A57" s="46"/>
      <c r="B57" s="232">
        <f>+'Ark1'!C794</f>
        <v>2006</v>
      </c>
      <c r="C57" s="232">
        <f>+'Ark1'!H794</f>
        <v>2</v>
      </c>
      <c r="D57" s="239" t="s">
        <v>7</v>
      </c>
      <c r="E57" s="232">
        <f>+'Ark1'!Q794</f>
        <v>176</v>
      </c>
      <c r="F57" s="233"/>
      <c r="G57" s="441">
        <f>+'Ark1'!R794</f>
        <v>3503</v>
      </c>
      <c r="H57" s="235"/>
      <c r="I57" s="236">
        <f>+'Ark1'!AG794</f>
        <v>34.850191654885066</v>
      </c>
      <c r="J57" s="237"/>
      <c r="K57" s="236">
        <f>+'Ark1'!AH794</f>
        <v>0.11418783899514702</v>
      </c>
      <c r="L57" s="237"/>
      <c r="M57" s="70"/>
      <c r="N57" s="237"/>
      <c r="O57" s="237"/>
      <c r="P57" s="238">
        <f>+'Ark1'!S794</f>
        <v>4.2777619183556963</v>
      </c>
      <c r="Q57" s="239"/>
      <c r="R57" s="238">
        <f>+'Ark1'!T794</f>
        <v>2.9486154724521842</v>
      </c>
      <c r="S57" s="239"/>
      <c r="T57" s="236">
        <f>+'Ark1'!U794</f>
        <v>5.263602626320294</v>
      </c>
      <c r="U57" s="237"/>
      <c r="V57" s="234">
        <f>+'Ark1'!W794</f>
        <v>0</v>
      </c>
      <c r="W57" s="234">
        <f>+'Ark1'!X794</f>
        <v>0.39965743648301449</v>
      </c>
      <c r="X57" s="234">
        <f>+'Ark1'!Y794</f>
        <v>0</v>
      </c>
      <c r="Y57" s="236">
        <f>+'Ark1'!Z794</f>
        <v>2.8540213744738701</v>
      </c>
      <c r="Z57" s="236">
        <f>+'Ark1'!Z794</f>
        <v>2.8540213744738701</v>
      </c>
      <c r="AA57" s="236">
        <f>+'Ark1'!AA794</f>
        <v>1.5846769882641243</v>
      </c>
      <c r="AB57" s="236">
        <f>+'Ark1'!AB794</f>
        <v>1.5175019273927484</v>
      </c>
      <c r="AC57" s="234">
        <f>+'Ark1'!AD794</f>
        <v>-1.538757240477129</v>
      </c>
      <c r="AD57" s="234">
        <f>+'Ark1'!AE794</f>
        <v>42.403427569378657</v>
      </c>
      <c r="AE57" s="234">
        <f>+'Ark1'!AF794</f>
        <v>37.421215682085247</v>
      </c>
      <c r="AF57" s="238">
        <f t="shared" si="15"/>
        <v>1.230457123790456</v>
      </c>
      <c r="AG57" s="234">
        <f t="shared" si="16"/>
        <v>19.90340909090909</v>
      </c>
      <c r="AH57" s="46"/>
      <c r="AI57" s="4"/>
      <c r="AJ57" s="57"/>
      <c r="AK57" s="16"/>
      <c r="AL57" s="5"/>
      <c r="AM57" s="18"/>
    </row>
    <row r="58" spans="1:39" ht="15.6">
      <c r="A58" s="46"/>
      <c r="B58" s="232">
        <f>+'Ark1'!C795</f>
        <v>2007</v>
      </c>
      <c r="C58" s="232">
        <f>+'Ark1'!H795</f>
        <v>2</v>
      </c>
      <c r="D58" s="239" t="s">
        <v>7</v>
      </c>
      <c r="E58" s="232">
        <f>+'Ark1'!Q795</f>
        <v>190</v>
      </c>
      <c r="F58" s="233"/>
      <c r="G58" s="441">
        <f>+'Ark1'!R795</f>
        <v>3358</v>
      </c>
      <c r="H58" s="235"/>
      <c r="I58" s="236">
        <f>+'Ark1'!AG795</f>
        <v>37.119115072992038</v>
      </c>
      <c r="J58" s="237"/>
      <c r="K58" s="236">
        <f>+'Ark1'!AH795</f>
        <v>0.26801667659321032</v>
      </c>
      <c r="L58" s="237"/>
      <c r="M58" s="70"/>
      <c r="N58" s="237"/>
      <c r="O58" s="237"/>
      <c r="P58" s="238">
        <f>+'Ark1'!S795</f>
        <v>4.4541393686718287</v>
      </c>
      <c r="Q58" s="239"/>
      <c r="R58" s="238">
        <f>+'Ark1'!T795</f>
        <v>2.9901727218582494</v>
      </c>
      <c r="S58" s="239"/>
      <c r="T58" s="236">
        <f>+'Ark1'!U795</f>
        <v>6.1257593805836796</v>
      </c>
      <c r="U58" s="237"/>
      <c r="V58" s="234">
        <f>+'Ark1'!W795</f>
        <v>0</v>
      </c>
      <c r="W58" s="234">
        <f>+'Ark1'!X795</f>
        <v>0.56581298391899948</v>
      </c>
      <c r="X58" s="234">
        <f>+'Ark1'!Y795</f>
        <v>2.9779630732578923E-2</v>
      </c>
      <c r="Y58" s="236">
        <f>+'Ark1'!Z795</f>
        <v>2.9815884205741758</v>
      </c>
      <c r="Z58" s="236">
        <f>+'Ark1'!Z795</f>
        <v>2.9815884205741758</v>
      </c>
      <c r="AA58" s="236">
        <f>+'Ark1'!AA795</f>
        <v>1.8049991348871219</v>
      </c>
      <c r="AB58" s="236">
        <f>+'Ark1'!AB795</f>
        <v>1.54027484724931</v>
      </c>
      <c r="AC58" s="234">
        <f>+'Ark1'!AD795</f>
        <v>6.0016864805143548</v>
      </c>
      <c r="AD58" s="234">
        <f>+'Ark1'!AE795</f>
        <v>44.858977481242952</v>
      </c>
      <c r="AE58" s="234">
        <f>+'Ark1'!AF795</f>
        <v>36.884885764499131</v>
      </c>
      <c r="AF58" s="238">
        <f t="shared" si="15"/>
        <v>1.3752958480978803</v>
      </c>
      <c r="AG58" s="234">
        <f t="shared" si="16"/>
        <v>17.673684210526314</v>
      </c>
      <c r="AH58" s="46"/>
      <c r="AI58" s="4"/>
      <c r="AJ58" s="57"/>
      <c r="AK58" s="16"/>
      <c r="AL58" s="5"/>
      <c r="AM58" s="18"/>
    </row>
    <row r="59" spans="1:39" ht="15.6">
      <c r="A59" s="46"/>
      <c r="B59" s="232">
        <f>+'Ark1'!C796</f>
        <v>2008</v>
      </c>
      <c r="C59" s="232">
        <f>+'Ark1'!H796</f>
        <v>2</v>
      </c>
      <c r="D59" s="239" t="s">
        <v>7</v>
      </c>
      <c r="E59" s="232">
        <f>+'Ark1'!Q796</f>
        <v>184</v>
      </c>
      <c r="F59" s="233"/>
      <c r="G59" s="441">
        <f>+'Ark1'!R796</f>
        <v>3835</v>
      </c>
      <c r="H59" s="235"/>
      <c r="I59" s="236">
        <f>+'Ark1'!AG796</f>
        <v>34.370055410917026</v>
      </c>
      <c r="J59" s="237"/>
      <c r="K59" s="236">
        <f>+'Ark1'!AH796</f>
        <v>7.8226857887874868E-2</v>
      </c>
      <c r="L59" s="237"/>
      <c r="M59" s="70"/>
      <c r="N59" s="237"/>
      <c r="O59" s="237"/>
      <c r="P59" s="238">
        <f>+'Ark1'!S796</f>
        <v>4.8685788787483695</v>
      </c>
      <c r="Q59" s="239"/>
      <c r="R59" s="238">
        <f>+'Ark1'!T796</f>
        <v>3.5032594524119944</v>
      </c>
      <c r="S59" s="239"/>
      <c r="T59" s="236">
        <f>+'Ark1'!U796</f>
        <v>5.6868057366362441</v>
      </c>
      <c r="U59" s="237"/>
      <c r="V59" s="234">
        <f>+'Ark1'!W796</f>
        <v>2.607561929595828E-2</v>
      </c>
      <c r="W59" s="234">
        <f>+'Ark1'!X796</f>
        <v>0.677966101694915</v>
      </c>
      <c r="X59" s="234">
        <f>+'Ark1'!Y796</f>
        <v>0</v>
      </c>
      <c r="Y59" s="236">
        <f>+'Ark1'!Z796</f>
        <v>2.9508389353701365</v>
      </c>
      <c r="Z59" s="236">
        <f>+'Ark1'!Z796</f>
        <v>2.9508389353701365</v>
      </c>
      <c r="AA59" s="236">
        <f>+'Ark1'!AA796</f>
        <v>1.6915900387395173</v>
      </c>
      <c r="AB59" s="236">
        <f>+'Ark1'!AB796</f>
        <v>1.5326698043918701</v>
      </c>
      <c r="AC59" s="234">
        <f>+'Ark1'!AD796</f>
        <v>12.118401266066872</v>
      </c>
      <c r="AD59" s="234">
        <f>+'Ark1'!AE796</f>
        <v>43.615871982819506</v>
      </c>
      <c r="AE59" s="234">
        <f>+'Ark1'!AF796</f>
        <v>35.348880081113471</v>
      </c>
      <c r="AF59" s="238">
        <f t="shared" si="15"/>
        <v>1.1680627711424134</v>
      </c>
      <c r="AG59" s="234">
        <f t="shared" si="16"/>
        <v>20.842391304347824</v>
      </c>
      <c r="AH59" s="46"/>
      <c r="AI59" s="4"/>
      <c r="AJ59" s="16"/>
      <c r="AK59" s="16"/>
      <c r="AL59" s="5"/>
      <c r="AM59" s="18"/>
    </row>
    <row r="60" spans="1:39" ht="15.6">
      <c r="A60" s="46"/>
      <c r="B60" s="232">
        <f>+'Ark1'!C797</f>
        <v>2009</v>
      </c>
      <c r="C60" s="232">
        <f>+'Ark1'!H797</f>
        <v>2</v>
      </c>
      <c r="D60" s="239" t="s">
        <v>7</v>
      </c>
      <c r="E60" s="232">
        <f>+'Ark1'!Q797</f>
        <v>179</v>
      </c>
      <c r="F60" s="233"/>
      <c r="G60" s="441">
        <f>+'Ark1'!R797</f>
        <v>4230</v>
      </c>
      <c r="H60" s="235"/>
      <c r="I60" s="236">
        <f>+'Ark1'!AG797</f>
        <v>35.026126962280273</v>
      </c>
      <c r="J60" s="237"/>
      <c r="K60" s="236">
        <f>+'Ark1'!AH797</f>
        <v>9.4562647754137114E-2</v>
      </c>
      <c r="L60" s="237"/>
      <c r="M60" s="70"/>
      <c r="N60" s="237"/>
      <c r="O60" s="237"/>
      <c r="P60" s="238">
        <f>+'Ark1'!S797</f>
        <v>5.1021276595744682</v>
      </c>
      <c r="Q60" s="239"/>
      <c r="R60" s="238">
        <f>+'Ark1'!T797</f>
        <v>3.5132387706855801</v>
      </c>
      <c r="S60" s="239"/>
      <c r="T60" s="236">
        <f>+'Ark1'!U797</f>
        <v>6.0042316784869971</v>
      </c>
      <c r="U60" s="237"/>
      <c r="V60" s="234">
        <f>+'Ark1'!W797</f>
        <v>0</v>
      </c>
      <c r="W60" s="234">
        <f>+'Ark1'!X797</f>
        <v>0.4728132387706856</v>
      </c>
      <c r="X60" s="234">
        <f>+'Ark1'!Y797</f>
        <v>2.3640661938534278E-2</v>
      </c>
      <c r="Y60" s="236">
        <f>+'Ark1'!Z797</f>
        <v>2.7369926315211832</v>
      </c>
      <c r="Z60" s="236">
        <f>+'Ark1'!Z797</f>
        <v>2.7369926315211832</v>
      </c>
      <c r="AA60" s="236">
        <f>+'Ark1'!AA797</f>
        <v>1.8325840410172125</v>
      </c>
      <c r="AB60" s="236">
        <f>+'Ark1'!AB797</f>
        <v>1.51935959422327</v>
      </c>
      <c r="AC60" s="234">
        <f>+'Ark1'!AD797</f>
        <v>11.126058504916868</v>
      </c>
      <c r="AD60" s="234">
        <f>+'Ark1'!AE797</f>
        <v>45.656002121560384</v>
      </c>
      <c r="AE60" s="234">
        <f>+'Ark1'!AF797</f>
        <v>36.009193836724279</v>
      </c>
      <c r="AF60" s="238">
        <f t="shared" si="15"/>
        <v>1.1768093781855249</v>
      </c>
      <c r="AG60" s="234">
        <f t="shared" si="16"/>
        <v>23.631284916201118</v>
      </c>
      <c r="AH60" s="46"/>
      <c r="AI60" s="4"/>
      <c r="AJ60" s="16"/>
      <c r="AK60" s="16"/>
      <c r="AL60" s="5"/>
      <c r="AM60" s="18"/>
    </row>
    <row r="61" spans="1:39" ht="15.6">
      <c r="A61" s="46"/>
      <c r="B61" s="232">
        <f>+'Ark1'!C798</f>
        <v>2010</v>
      </c>
      <c r="C61" s="232">
        <f>+'Ark1'!H798</f>
        <v>2</v>
      </c>
      <c r="D61" s="239" t="s">
        <v>7</v>
      </c>
      <c r="E61" s="232">
        <f>+'Ark1'!Q798</f>
        <v>217</v>
      </c>
      <c r="F61" s="233"/>
      <c r="G61" s="441">
        <f>+'Ark1'!R798</f>
        <v>5228</v>
      </c>
      <c r="H61" s="235"/>
      <c r="I61" s="236">
        <f>+'Ark1'!AG798</f>
        <v>46.038103025587162</v>
      </c>
      <c r="J61" s="237"/>
      <c r="K61" s="236">
        <f>+'Ark1'!AH798</f>
        <v>0.32517214996174454</v>
      </c>
      <c r="L61" s="237"/>
      <c r="M61" s="70"/>
      <c r="N61" s="237"/>
      <c r="O61" s="237"/>
      <c r="P61" s="238">
        <f>+'Ark1'!S798</f>
        <v>4.958492731446059</v>
      </c>
      <c r="Q61" s="239"/>
      <c r="R61" s="238">
        <f>+'Ark1'!T798</f>
        <v>3.4345830145371083</v>
      </c>
      <c r="S61" s="239"/>
      <c r="T61" s="236">
        <f>+'Ark1'!U798</f>
        <v>6.0093726090283051</v>
      </c>
      <c r="U61" s="237"/>
      <c r="V61" s="234">
        <f>+'Ark1'!W798</f>
        <v>0</v>
      </c>
      <c r="W61" s="234">
        <f>+'Ark1'!X798</f>
        <v>0.66947207345065007</v>
      </c>
      <c r="X61" s="234">
        <f>+'Ark1'!Y798</f>
        <v>1.9127773527161437E-2</v>
      </c>
      <c r="Y61" s="236">
        <f>+'Ark1'!Z798</f>
        <v>2.8473662222528082</v>
      </c>
      <c r="Z61" s="236">
        <f>+'Ark1'!Z798</f>
        <v>2.8473662222528082</v>
      </c>
      <c r="AA61" s="236">
        <f>+'Ark1'!AA798</f>
        <v>1.7382237349159204</v>
      </c>
      <c r="AB61" s="236">
        <f>+'Ark1'!AB798</f>
        <v>1.6656567108211973</v>
      </c>
      <c r="AC61" s="234">
        <f>+'Ark1'!AD798</f>
        <v>5.8261925972244075</v>
      </c>
      <c r="AD61" s="234">
        <f>+'Ark1'!AE798</f>
        <v>41.788298151896427</v>
      </c>
      <c r="AE61" s="234">
        <f>+'Ark1'!AF798</f>
        <v>47.792302769905838</v>
      </c>
      <c r="AF61" s="238">
        <f t="shared" si="15"/>
        <v>1.2119353469891596</v>
      </c>
      <c r="AG61" s="234">
        <f t="shared" si="16"/>
        <v>24.092165898617512</v>
      </c>
      <c r="AH61" s="46"/>
      <c r="AI61" s="4"/>
      <c r="AJ61" s="16"/>
      <c r="AK61" s="16"/>
      <c r="AL61" s="5"/>
      <c r="AM61" s="18"/>
    </row>
    <row r="62" spans="1:39" ht="15.6">
      <c r="A62" s="46"/>
      <c r="B62" s="232">
        <f>+'Ark1'!C799</f>
        <v>2011</v>
      </c>
      <c r="C62" s="232">
        <f>+'Ark1'!H799</f>
        <v>2</v>
      </c>
      <c r="D62" s="239" t="s">
        <v>7</v>
      </c>
      <c r="E62" s="232">
        <f>+'Ark1'!Q799</f>
        <v>201</v>
      </c>
      <c r="F62" s="233"/>
      <c r="G62" s="441">
        <f>+'Ark1'!R799</f>
        <v>3532</v>
      </c>
      <c r="H62" s="235"/>
      <c r="I62" s="236">
        <f>+'Ark1'!AG799</f>
        <v>36.221447127308991</v>
      </c>
      <c r="J62" s="237"/>
      <c r="K62" s="236">
        <f>+'Ark1'!AH799</f>
        <v>0.76443941109852787</v>
      </c>
      <c r="L62" s="237"/>
      <c r="M62" s="70"/>
      <c r="N62" s="237"/>
      <c r="O62" s="237"/>
      <c r="P62" s="238">
        <f>+'Ark1'!S799</f>
        <v>4.593714609286522</v>
      </c>
      <c r="Q62" s="239"/>
      <c r="R62" s="238">
        <f>+'Ark1'!T799</f>
        <v>3.4382785956964876</v>
      </c>
      <c r="S62" s="239"/>
      <c r="T62" s="236">
        <f>+'Ark1'!U799</f>
        <v>6.2814552661381677</v>
      </c>
      <c r="U62" s="237"/>
      <c r="V62" s="234">
        <f>+'Ark1'!W799</f>
        <v>0</v>
      </c>
      <c r="W62" s="234">
        <f>+'Ark1'!X799</f>
        <v>0.73612684031710063</v>
      </c>
      <c r="X62" s="234">
        <f>+'Ark1'!Y799</f>
        <v>5.6625141562853906E-2</v>
      </c>
      <c r="Y62" s="236">
        <f>+'Ark1'!Z799</f>
        <v>3.0653709793765387</v>
      </c>
      <c r="Z62" s="236">
        <f>+'Ark1'!Z799</f>
        <v>3.0653709793765387</v>
      </c>
      <c r="AA62" s="236">
        <f>+'Ark1'!AA799</f>
        <v>1.8262571853385312</v>
      </c>
      <c r="AB62" s="236">
        <f>+'Ark1'!AB799</f>
        <v>1.7008379067091002</v>
      </c>
      <c r="AC62" s="234">
        <f>+'Ark1'!AD799</f>
        <v>11.967596668913895</v>
      </c>
      <c r="AD62" s="234">
        <f>+'Ark1'!AE799</f>
        <v>43.887859432177173</v>
      </c>
      <c r="AE62" s="234">
        <f>+'Ark1'!AF799</f>
        <v>37.206362582955869</v>
      </c>
      <c r="AF62" s="238">
        <f t="shared" si="15"/>
        <v>1.36740215716487</v>
      </c>
      <c r="AG62" s="234">
        <f t="shared" si="16"/>
        <v>17.572139303482587</v>
      </c>
      <c r="AH62" s="46"/>
      <c r="AI62" s="4"/>
      <c r="AJ62" s="16"/>
      <c r="AK62" s="16"/>
      <c r="AL62" s="5"/>
      <c r="AM62" s="18"/>
    </row>
    <row r="63" spans="1:39" ht="15.6">
      <c r="A63" s="46"/>
      <c r="B63" s="232">
        <f>+'Ark1'!C800</f>
        <v>2012</v>
      </c>
      <c r="C63" s="232">
        <f>+'Ark1'!H800</f>
        <v>2</v>
      </c>
      <c r="D63" s="239" t="s">
        <v>7</v>
      </c>
      <c r="E63" s="232">
        <f>+'Ark1'!Q800</f>
        <v>198</v>
      </c>
      <c r="F63" s="233"/>
      <c r="G63" s="441">
        <f>+'Ark1'!R800</f>
        <v>3539</v>
      </c>
      <c r="H63" s="235"/>
      <c r="I63" s="236">
        <f>+'Ark1'!AG800</f>
        <v>38.913719617555614</v>
      </c>
      <c r="J63" s="237"/>
      <c r="K63" s="236">
        <f>+'Ark1'!AH800</f>
        <v>0.96072336818310244</v>
      </c>
      <c r="L63" s="237"/>
      <c r="M63" s="70"/>
      <c r="N63" s="237"/>
      <c r="O63" s="237"/>
      <c r="P63" s="238">
        <f>+'Ark1'!S800</f>
        <v>5.1842328341339359</v>
      </c>
      <c r="Q63" s="239"/>
      <c r="R63" s="238">
        <f>+'Ark1'!T800</f>
        <v>3.6465103136479247</v>
      </c>
      <c r="S63" s="239"/>
      <c r="T63" s="236">
        <f>+'Ark1'!U800</f>
        <v>6.6817462560045264</v>
      </c>
      <c r="U63" s="237"/>
      <c r="V63" s="234">
        <f>+'Ark1'!W800</f>
        <v>0</v>
      </c>
      <c r="W63" s="234">
        <f>+'Ark1'!X800</f>
        <v>0.59338796270132821</v>
      </c>
      <c r="X63" s="234">
        <f>+'Ark1'!Y800</f>
        <v>0</v>
      </c>
      <c r="Y63" s="236">
        <f>+'Ark1'!Z800</f>
        <v>3.044183481352142</v>
      </c>
      <c r="Z63" s="236">
        <f>+'Ark1'!Z800</f>
        <v>3.044183481352142</v>
      </c>
      <c r="AA63" s="236">
        <f>+'Ark1'!AA800</f>
        <v>1.7485213704168381</v>
      </c>
      <c r="AB63" s="236">
        <f>+'Ark1'!AB800</f>
        <v>1.6568237145941223</v>
      </c>
      <c r="AC63" s="234">
        <f>+'Ark1'!AD800</f>
        <v>22.814920522763881</v>
      </c>
      <c r="AD63" s="234">
        <f>+'Ark1'!AE800</f>
        <v>44.803668344763807</v>
      </c>
      <c r="AE63" s="234">
        <f>+'Ark1'!AF800</f>
        <v>40.206771188366282</v>
      </c>
      <c r="AF63" s="238">
        <f t="shared" si="15"/>
        <v>1.2888592140404438</v>
      </c>
      <c r="AG63" s="234">
        <f t="shared" si="16"/>
        <v>17.873737373737374</v>
      </c>
      <c r="AH63" s="46"/>
      <c r="AI63" s="4"/>
      <c r="AJ63" s="16"/>
      <c r="AK63" s="16"/>
      <c r="AL63" s="5"/>
      <c r="AM63" s="18"/>
    </row>
    <row r="64" spans="1:39" ht="15.6">
      <c r="A64" s="46"/>
      <c r="B64" s="232">
        <f>+'Ark1'!C801</f>
        <v>2013</v>
      </c>
      <c r="C64" s="232">
        <f>+'Ark1'!H801</f>
        <v>2</v>
      </c>
      <c r="D64" s="239" t="s">
        <v>7</v>
      </c>
      <c r="E64" s="232">
        <f>+'Ark1'!Q801</f>
        <v>193</v>
      </c>
      <c r="F64" s="233"/>
      <c r="G64" s="441">
        <f>+'Ark1'!R801</f>
        <v>3852</v>
      </c>
      <c r="H64" s="235"/>
      <c r="I64" s="236">
        <f>+'Ark1'!AG801</f>
        <v>41.652511851280757</v>
      </c>
      <c r="J64" s="237"/>
      <c r="K64" s="236">
        <f>+'Ark1'!AH801</f>
        <v>0.75285565939771548</v>
      </c>
      <c r="L64" s="237"/>
      <c r="M64" s="70"/>
      <c r="N64" s="237"/>
      <c r="O64" s="237"/>
      <c r="P64" s="238">
        <f>+'Ark1'!S801</f>
        <v>5.3390446521287647</v>
      </c>
      <c r="Q64" s="239"/>
      <c r="R64" s="238">
        <f>+'Ark1'!T801</f>
        <v>4.0358255451713374</v>
      </c>
      <c r="S64" s="239"/>
      <c r="T64" s="236">
        <f>+'Ark1'!U801</f>
        <v>6.9039719626168212</v>
      </c>
      <c r="U64" s="237"/>
      <c r="V64" s="234">
        <f>+'Ark1'!W801</f>
        <v>0</v>
      </c>
      <c r="W64" s="234">
        <f>+'Ark1'!X801</f>
        <v>1.9989615784008303</v>
      </c>
      <c r="X64" s="234">
        <f>+'Ark1'!Y801</f>
        <v>5.192107995846313E-2</v>
      </c>
      <c r="Y64" s="236">
        <f>+'Ark1'!Z801</f>
        <v>3.530281746254361</v>
      </c>
      <c r="Z64" s="236">
        <f>+'Ark1'!Z801</f>
        <v>3.530281746254361</v>
      </c>
      <c r="AA64" s="236">
        <f>+'Ark1'!AA801</f>
        <v>1.6776281039370349</v>
      </c>
      <c r="AB64" s="236">
        <f>+'Ark1'!AB801</f>
        <v>1.6244702047747841</v>
      </c>
      <c r="AC64" s="234">
        <f>+'Ark1'!AD801</f>
        <v>4.7950356820799405</v>
      </c>
      <c r="AD64" s="234">
        <f>+'Ark1'!AE801</f>
        <v>36.972058015760247</v>
      </c>
      <c r="AE64" s="234">
        <f>+'Ark1'!AF801</f>
        <v>42.700365813102749</v>
      </c>
      <c r="AF64" s="238">
        <f t="shared" si="15"/>
        <v>1.2931099873577747</v>
      </c>
      <c r="AG64" s="234">
        <f t="shared" si="16"/>
        <v>19.958549222797927</v>
      </c>
      <c r="AH64" s="46"/>
      <c r="AI64" s="4"/>
      <c r="AJ64" s="16"/>
      <c r="AK64" s="16"/>
      <c r="AL64" s="5"/>
      <c r="AM64" s="18"/>
    </row>
    <row r="65" spans="1:50" ht="15.6">
      <c r="A65" s="46"/>
      <c r="B65" s="232">
        <f>+'Ark1'!C802</f>
        <v>2014</v>
      </c>
      <c r="C65" s="232">
        <f>+'Ark1'!H802</f>
        <v>2</v>
      </c>
      <c r="D65" s="239" t="s">
        <v>7</v>
      </c>
      <c r="E65" s="232">
        <f>+'Ark1'!Q802</f>
        <v>208</v>
      </c>
      <c r="F65" s="233"/>
      <c r="G65" s="441">
        <f>+'Ark1'!R802</f>
        <v>4451</v>
      </c>
      <c r="H65" s="235"/>
      <c r="I65" s="236">
        <f>+'Ark1'!AG802</f>
        <v>38.165928673639208</v>
      </c>
      <c r="J65" s="237"/>
      <c r="K65" s="236">
        <f>+'Ark1'!AH802</f>
        <v>1.0334756234554037</v>
      </c>
      <c r="L65" s="237"/>
      <c r="M65" s="70"/>
      <c r="N65" s="237"/>
      <c r="O65" s="237"/>
      <c r="P65" s="238">
        <f>+'Ark1'!S802</f>
        <v>5.0413390249382175</v>
      </c>
      <c r="Q65" s="239"/>
      <c r="R65" s="238">
        <f>+'Ark1'!T802</f>
        <v>3.7279263086946752</v>
      </c>
      <c r="S65" s="239"/>
      <c r="T65" s="236">
        <f>+'Ark1'!U802</f>
        <v>6.9810379689957252</v>
      </c>
      <c r="U65" s="237"/>
      <c r="V65" s="234">
        <f>+'Ark1'!W802</f>
        <v>2.2466861379465297E-2</v>
      </c>
      <c r="W65" s="234">
        <f>+'Ark1'!X802</f>
        <v>1.5052797124241744</v>
      </c>
      <c r="X65" s="234">
        <f>+'Ark1'!Y802</f>
        <v>6.7400584138395891E-2</v>
      </c>
      <c r="Y65" s="236">
        <f>+'Ark1'!Z802</f>
        <v>3.391854582923858</v>
      </c>
      <c r="Z65" s="236">
        <f>+'Ark1'!Z802</f>
        <v>3.391854582923858</v>
      </c>
      <c r="AA65" s="236">
        <f>+'Ark1'!AA802</f>
        <v>1.6976858990064474</v>
      </c>
      <c r="AB65" s="236">
        <f>+'Ark1'!AB802</f>
        <v>1.6710843036500196</v>
      </c>
      <c r="AC65" s="234">
        <f>+'Ark1'!AD802</f>
        <v>10.812081547819311</v>
      </c>
      <c r="AD65" s="234">
        <f>+'Ark1'!AE802</f>
        <v>35.162172144715726</v>
      </c>
      <c r="AE65" s="234">
        <f>+'Ark1'!AF802</f>
        <v>40.864854939405056</v>
      </c>
      <c r="AF65" s="238">
        <f t="shared" si="15"/>
        <v>1.3847586790855191</v>
      </c>
      <c r="AG65" s="234">
        <f t="shared" si="16"/>
        <v>21.39903846153846</v>
      </c>
      <c r="AH65" s="46"/>
      <c r="AI65" s="4"/>
      <c r="AJ65" s="16"/>
      <c r="AK65" s="16"/>
      <c r="AL65" s="5"/>
      <c r="AM65" s="18"/>
    </row>
    <row r="66" spans="1:50" ht="15.6">
      <c r="A66" s="46"/>
      <c r="B66" s="232">
        <f>+'Ark1'!C803</f>
        <v>2015</v>
      </c>
      <c r="C66" s="232">
        <f>+'Ark1'!H803</f>
        <v>2</v>
      </c>
      <c r="D66" s="239" t="s">
        <v>7</v>
      </c>
      <c r="E66" s="232">
        <f>+'Ark1'!Q803</f>
        <v>216</v>
      </c>
      <c r="F66" s="233"/>
      <c r="G66" s="441">
        <f>+'Ark1'!R803</f>
        <v>5600</v>
      </c>
      <c r="H66" s="235"/>
      <c r="I66" s="236">
        <f>+'Ark1'!AG803</f>
        <v>36.106348853982496</v>
      </c>
      <c r="J66" s="237"/>
      <c r="K66" s="236">
        <f>+'Ark1'!AH803</f>
        <v>0.67857142857142883</v>
      </c>
      <c r="L66" s="237"/>
      <c r="M66" s="70"/>
      <c r="N66" s="237"/>
      <c r="O66" s="237"/>
      <c r="P66" s="238">
        <f>+'Ark1'!S803</f>
        <v>5.238035714285715</v>
      </c>
      <c r="Q66" s="239"/>
      <c r="R66" s="238">
        <f>+'Ark1'!T803</f>
        <v>3.5355357142857153</v>
      </c>
      <c r="S66" s="239"/>
      <c r="T66" s="236">
        <f>+'Ark1'!U803</f>
        <v>7.2320178571428402</v>
      </c>
      <c r="U66" s="237"/>
      <c r="V66" s="234">
        <f>+'Ark1'!W803</f>
        <v>0</v>
      </c>
      <c r="W66" s="234">
        <f>+'Ark1'!X803</f>
        <v>1.8214285714285721</v>
      </c>
      <c r="X66" s="234">
        <f>+'Ark1'!Y803</f>
        <v>3.5714285714285705E-2</v>
      </c>
      <c r="Y66" s="236">
        <f>+'Ark1'!Z803</f>
        <v>3.2820809273945675</v>
      </c>
      <c r="Z66" s="236">
        <f>+'Ark1'!Z803</f>
        <v>3.2820809273945675</v>
      </c>
      <c r="AA66" s="236">
        <f>+'Ark1'!AA803</f>
        <v>1.5988666964478957</v>
      </c>
      <c r="AB66" s="236">
        <f>+'Ark1'!AB803</f>
        <v>1.69836730383168</v>
      </c>
      <c r="AC66" s="234">
        <f>+'Ark1'!AD803</f>
        <v>-3.0001905866456662</v>
      </c>
      <c r="AD66" s="234">
        <f>+'Ark1'!AE803</f>
        <v>21.254800664905655</v>
      </c>
      <c r="AE66" s="234">
        <f>+'Ark1'!AF803</f>
        <v>37.002775208140626</v>
      </c>
      <c r="AF66" s="238">
        <f t="shared" ref="AF66:AF67" si="17">+T66/P66</f>
        <v>1.3806736440186786</v>
      </c>
      <c r="AG66" s="234">
        <f t="shared" ref="AG66:AG67" si="18">+G66/E66</f>
        <v>25.925925925925927</v>
      </c>
      <c r="AH66" s="46"/>
      <c r="AI66" s="4"/>
      <c r="AJ66" s="16"/>
      <c r="AK66" s="16"/>
      <c r="AL66" s="5"/>
      <c r="AM66" s="18"/>
    </row>
    <row r="67" spans="1:50" ht="15.6">
      <c r="A67" s="46"/>
      <c r="B67" s="232">
        <f>+'Ark1'!C804</f>
        <v>2016</v>
      </c>
      <c r="C67" s="232">
        <f>+'Ark1'!H804</f>
        <v>2</v>
      </c>
      <c r="D67" s="239" t="s">
        <v>7</v>
      </c>
      <c r="E67" s="232">
        <f>+'Ark1'!Q804</f>
        <v>214</v>
      </c>
      <c r="F67" s="233"/>
      <c r="G67" s="441">
        <f>+'Ark1'!R804</f>
        <v>5662</v>
      </c>
      <c r="H67" s="235"/>
      <c r="I67" s="236">
        <f>+'Ark1'!AG804</f>
        <v>37.761340187216256</v>
      </c>
      <c r="J67" s="237"/>
      <c r="K67" s="236">
        <f>+'Ark1'!AH804</f>
        <v>0.95372659837513263</v>
      </c>
      <c r="L67" s="237"/>
      <c r="M67" s="70"/>
      <c r="N67" s="237"/>
      <c r="O67" s="237"/>
      <c r="P67" s="238">
        <f>+'Ark1'!S804</f>
        <v>5.3551748498763692</v>
      </c>
      <c r="Q67" s="239"/>
      <c r="R67" s="238">
        <f>+'Ark1'!T804</f>
        <v>3.5132462027552105</v>
      </c>
      <c r="S67" s="239"/>
      <c r="T67" s="236">
        <f>+'Ark1'!U804</f>
        <v>7.4303073119039311</v>
      </c>
      <c r="U67" s="237"/>
      <c r="V67" s="234">
        <f>+'Ark1'!W804</f>
        <v>1.7661603673613573E-2</v>
      </c>
      <c r="W67" s="234">
        <f>+'Ark1'!X804</f>
        <v>2.1547156481808547</v>
      </c>
      <c r="X67" s="234">
        <f>+'Ark1'!Y804</f>
        <v>1.7661603673613573E-2</v>
      </c>
      <c r="Y67" s="236">
        <f>+'Ark1'!Z804</f>
        <v>3.4386421519318047</v>
      </c>
      <c r="Z67" s="236">
        <f>+'Ark1'!Z804</f>
        <v>3.4386421519318047</v>
      </c>
      <c r="AA67" s="236">
        <f>+'Ark1'!AA804</f>
        <v>1.7613106942033596</v>
      </c>
      <c r="AB67" s="236">
        <f>+'Ark1'!AB804</f>
        <v>1.677268522121858</v>
      </c>
      <c r="AC67" s="234">
        <f>+'Ark1'!AD804</f>
        <v>16.090059468272131</v>
      </c>
      <c r="AD67" s="234">
        <f>+'Ark1'!AE804</f>
        <v>27.195329011329843</v>
      </c>
      <c r="AE67" s="234">
        <f>+'Ark1'!AF804</f>
        <v>38.741019500513175</v>
      </c>
      <c r="AF67" s="238">
        <f t="shared" si="17"/>
        <v>1.3875004122555343</v>
      </c>
      <c r="AG67" s="234">
        <f t="shared" si="18"/>
        <v>26.457943925233646</v>
      </c>
      <c r="AH67" s="46"/>
      <c r="AI67" s="4"/>
      <c r="AJ67" s="16"/>
      <c r="AK67" s="16"/>
      <c r="AL67" s="5"/>
      <c r="AM67" s="18"/>
    </row>
    <row r="68" spans="1:50" ht="15.6">
      <c r="A68" s="46"/>
      <c r="B68" s="232">
        <f>+'Ark1'!C805</f>
        <v>2017</v>
      </c>
      <c r="C68" s="232">
        <f>+'Ark1'!H805</f>
        <v>2</v>
      </c>
      <c r="D68" s="239" t="s">
        <v>7</v>
      </c>
      <c r="E68" s="232">
        <f>+'Ark1'!Q805</f>
        <v>231</v>
      </c>
      <c r="F68" s="233"/>
      <c r="G68" s="441">
        <f>+'Ark1'!R805</f>
        <v>6103</v>
      </c>
      <c r="H68" s="235"/>
      <c r="I68" s="236">
        <f>+'Ark1'!AG805</f>
        <v>35.831136291677794</v>
      </c>
      <c r="J68" s="237"/>
      <c r="K68" s="236">
        <f>+'Ark1'!AH805</f>
        <v>1.4419138128789124</v>
      </c>
      <c r="L68" s="237"/>
      <c r="M68" s="70"/>
      <c r="N68" s="237"/>
      <c r="O68" s="237"/>
      <c r="P68" s="238">
        <f>+'Ark1'!S805</f>
        <v>5.2169424873013277</v>
      </c>
      <c r="Q68" s="239"/>
      <c r="R68" s="238">
        <f>+'Ark1'!T805</f>
        <v>3.6337866622972306</v>
      </c>
      <c r="S68" s="239"/>
      <c r="T68" s="236">
        <f>+'Ark1'!U805</f>
        <v>7.7139275766016819</v>
      </c>
      <c r="U68" s="237"/>
      <c r="V68" s="234">
        <f>+'Ark1'!W805</f>
        <v>1.638538423726037E-2</v>
      </c>
      <c r="W68" s="234">
        <f>+'Ark1'!X805</f>
        <v>2.4578076355890546</v>
      </c>
      <c r="X68" s="234">
        <f>+'Ark1'!Y805</f>
        <v>6.5541536949041482E-2</v>
      </c>
      <c r="Y68" s="236">
        <f>+'Ark1'!Z805</f>
        <v>3.4328696205775051</v>
      </c>
      <c r="Z68" s="236">
        <f>+'Ark1'!Z805</f>
        <v>3.4328696205775051</v>
      </c>
      <c r="AA68" s="236">
        <f>+'Ark1'!AA805</f>
        <v>2.6982364218330379</v>
      </c>
      <c r="AB68" s="236">
        <f>+'Ark1'!AB805</f>
        <v>1.6517416758366339</v>
      </c>
      <c r="AC68" s="234">
        <f>+'Ark1'!AD805</f>
        <v>17.49537070699639</v>
      </c>
      <c r="AD68" s="234">
        <f>+'Ark1'!AE805</f>
        <v>17.183467372834102</v>
      </c>
      <c r="AE68" s="234">
        <f>+'Ark1'!AF805</f>
        <v>35.028410721460126</v>
      </c>
      <c r="AF68" s="238">
        <f t="shared" ref="AF68:AF69" si="19">+T68/P68</f>
        <v>1.4786299820974296</v>
      </c>
      <c r="AG68" s="234">
        <f t="shared" ref="AG68:AG69" si="20">+G68/E68</f>
        <v>26.419913419913421</v>
      </c>
      <c r="AH68" s="46"/>
      <c r="AI68" s="4"/>
      <c r="AJ68" s="16"/>
      <c r="AK68" s="16"/>
      <c r="AL68" s="5"/>
      <c r="AM68" s="18"/>
    </row>
    <row r="69" spans="1:50" ht="15.6">
      <c r="A69" s="46"/>
      <c r="B69" s="232">
        <f>+'Ark1'!C806</f>
        <v>2018</v>
      </c>
      <c r="C69" s="232">
        <f>+'Ark1'!H806</f>
        <v>2</v>
      </c>
      <c r="D69" s="239" t="s">
        <v>7</v>
      </c>
      <c r="E69" s="232">
        <f>+'Ark1'!Q806</f>
        <v>234</v>
      </c>
      <c r="F69" s="233"/>
      <c r="G69" s="441">
        <f>+'Ark1'!R806</f>
        <v>6459</v>
      </c>
      <c r="H69" s="235"/>
      <c r="I69" s="236">
        <f>+'Ark1'!AG806</f>
        <v>35.668834258873659</v>
      </c>
      <c r="J69" s="237"/>
      <c r="K69" s="236">
        <f>+'Ark1'!AH806</f>
        <v>1.223099551014089</v>
      </c>
      <c r="L69" s="237"/>
      <c r="M69" s="70"/>
      <c r="N69" s="237"/>
      <c r="O69" s="237"/>
      <c r="P69" s="238">
        <f>+'Ark1'!S806</f>
        <v>5.1879547917634312</v>
      </c>
      <c r="Q69" s="239"/>
      <c r="R69" s="238">
        <f>+'Ark1'!T806</f>
        <v>3.8518346493265208</v>
      </c>
      <c r="S69" s="239"/>
      <c r="T69" s="236">
        <f>+'Ark1'!U806</f>
        <v>8.0398204056355578</v>
      </c>
      <c r="U69" s="237"/>
      <c r="V69" s="234">
        <f>+'Ark1'!W806</f>
        <v>0</v>
      </c>
      <c r="W69" s="234">
        <f>+'Ark1'!X806</f>
        <v>3.6538163802446193</v>
      </c>
      <c r="X69" s="234">
        <f>+'Ark1'!Y806</f>
        <v>9.2893636785880182E-2</v>
      </c>
      <c r="Y69" s="236">
        <f>+'Ark1'!Z806</f>
        <v>3.6707076676281929</v>
      </c>
      <c r="Z69" s="236">
        <f>+'Ark1'!Z806</f>
        <v>3.6707076676281929</v>
      </c>
      <c r="AA69" s="236">
        <f>+'Ark1'!AA806</f>
        <v>1.8322523329698623</v>
      </c>
      <c r="AB69" s="236">
        <f>+'Ark1'!AB806</f>
        <v>1.580732698163944</v>
      </c>
      <c r="AC69" s="234">
        <f>+'Ark1'!AD806</f>
        <v>21.550407722602273</v>
      </c>
      <c r="AD69" s="234">
        <f>+'Ark1'!AE806</f>
        <v>32.206154561009299</v>
      </c>
      <c r="AE69" s="234">
        <f>+'Ark1'!AF806</f>
        <v>34.723939573141237</v>
      </c>
      <c r="AF69" s="238">
        <f t="shared" si="19"/>
        <v>1.5497090333940156</v>
      </c>
      <c r="AG69" s="234">
        <f t="shared" si="20"/>
        <v>27.602564102564102</v>
      </c>
      <c r="AH69" s="46"/>
      <c r="AI69" s="4"/>
      <c r="AJ69" s="16"/>
      <c r="AK69" s="16"/>
      <c r="AL69" s="5"/>
      <c r="AM69" s="18"/>
    </row>
    <row r="70" spans="1:50" ht="15.6">
      <c r="A70" s="46"/>
      <c r="B70" s="232">
        <f>+'Ark1'!C807</f>
        <v>2019</v>
      </c>
      <c r="C70" s="232">
        <f>+'Ark1'!H807</f>
        <v>2</v>
      </c>
      <c r="D70" s="239" t="s">
        <v>7</v>
      </c>
      <c r="E70" s="232">
        <f>+'Ark1'!Q807</f>
        <v>231</v>
      </c>
      <c r="F70" s="233"/>
      <c r="G70" s="441">
        <f>+'Ark1'!R807</f>
        <v>6741</v>
      </c>
      <c r="H70" s="235"/>
      <c r="I70" s="236">
        <f>+'Ark1'!AG807</f>
        <v>37.915525160729743</v>
      </c>
      <c r="J70" s="237"/>
      <c r="K70" s="236">
        <f>+'Ark1'!AH807</f>
        <v>1.246105919003115</v>
      </c>
      <c r="L70" s="237"/>
      <c r="M70" s="70"/>
      <c r="N70" s="237"/>
      <c r="O70" s="237"/>
      <c r="P70" s="238">
        <f>+'Ark1'!S807</f>
        <v>5.2604954754487459</v>
      </c>
      <c r="Q70" s="239"/>
      <c r="R70" s="238">
        <f>+'Ark1'!T807</f>
        <v>3.9918409731493849</v>
      </c>
      <c r="S70" s="239"/>
      <c r="T70" s="236">
        <f>+'Ark1'!U807</f>
        <v>8.1613558819166379</v>
      </c>
      <c r="U70" s="237"/>
      <c r="V70" s="234">
        <f>+'Ark1'!W807</f>
        <v>1.4834594273846612E-2</v>
      </c>
      <c r="W70" s="234">
        <f>+'Ark1'!X807</f>
        <v>3.5454680314493401</v>
      </c>
      <c r="X70" s="234">
        <f>+'Ark1'!Y807</f>
        <v>7.4172971369233051E-2</v>
      </c>
      <c r="Y70" s="236">
        <f>+'Ark1'!Z807</f>
        <v>3.7124108400406319</v>
      </c>
      <c r="Z70" s="236">
        <f>+'Ark1'!Z807</f>
        <v>3.7124108400406319</v>
      </c>
      <c r="AA70" s="236">
        <f>+'Ark1'!AA807</f>
        <v>1.6322921554145244</v>
      </c>
      <c r="AB70" s="236">
        <f>+'Ark1'!AB807</f>
        <v>1.6140125559335203</v>
      </c>
      <c r="AC70" s="234">
        <f>+'Ark1'!AD807</f>
        <v>28.177823761996557</v>
      </c>
      <c r="AD70" s="234">
        <f>+'Ark1'!AE807</f>
        <v>43.094431346490389</v>
      </c>
      <c r="AE70" s="234">
        <f>+'Ark1'!AF807</f>
        <v>36.989683933274812</v>
      </c>
      <c r="AF70" s="238">
        <f t="shared" ref="AF70:AF71" si="21">+T70/P70</f>
        <v>1.5514424297115159</v>
      </c>
      <c r="AG70" s="234">
        <f t="shared" ref="AG70:AG71" si="22">+G70/E70</f>
        <v>29.181818181818183</v>
      </c>
      <c r="AH70" s="46"/>
      <c r="AI70" s="4"/>
      <c r="AJ70" s="16"/>
      <c r="AK70" s="16"/>
      <c r="AL70" s="5"/>
      <c r="AM70" s="18"/>
    </row>
    <row r="71" spans="1:50" ht="15.6">
      <c r="A71" s="46"/>
      <c r="B71" s="232">
        <f>+'Ark1'!C808</f>
        <v>2020</v>
      </c>
      <c r="C71" s="232">
        <f>+'Ark1'!H808</f>
        <v>2</v>
      </c>
      <c r="D71" s="239" t="s">
        <v>7</v>
      </c>
      <c r="E71" s="232">
        <f>+'Ark1'!Q808</f>
        <v>236</v>
      </c>
      <c r="F71" s="233"/>
      <c r="G71" s="441">
        <f>+'Ark1'!R808</f>
        <v>6436</v>
      </c>
      <c r="H71" s="235"/>
      <c r="I71" s="236">
        <f>+'Ark1'!AG808</f>
        <v>37.263716004023316</v>
      </c>
      <c r="J71" s="237"/>
      <c r="K71" s="236">
        <f>+'Ark1'!AH808</f>
        <v>1.0720944686140457</v>
      </c>
      <c r="L71" s="237"/>
      <c r="M71" s="70"/>
      <c r="N71" s="237"/>
      <c r="O71" s="237"/>
      <c r="P71" s="238">
        <f>+'Ark1'!S808</f>
        <v>5.2683343691733988</v>
      </c>
      <c r="Q71" s="239"/>
      <c r="R71" s="238">
        <f>+'Ark1'!T808</f>
        <v>3.9473275326289623</v>
      </c>
      <c r="S71" s="239"/>
      <c r="T71" s="236">
        <f>+'Ark1'!U808</f>
        <v>7.9614201367308848</v>
      </c>
      <c r="U71" s="237"/>
      <c r="V71" s="234">
        <f>+'Ark1'!W808</f>
        <v>1.5537600994406464E-2</v>
      </c>
      <c r="W71" s="234">
        <f>+'Ark1'!X808</f>
        <v>3.0142945929148555</v>
      </c>
      <c r="X71" s="234">
        <f>+'Ark1'!Y808</f>
        <v>4.661280298321939E-2</v>
      </c>
      <c r="Y71" s="236">
        <f>+'Ark1'!Z808</f>
        <v>3.4415425970740299</v>
      </c>
      <c r="Z71" s="236">
        <f>+'Ark1'!Z808</f>
        <v>3.4415425970740299</v>
      </c>
      <c r="AA71" s="236">
        <f>+'Ark1'!AA808</f>
        <v>1.7544928805601414</v>
      </c>
      <c r="AB71" s="236">
        <f>+'Ark1'!AB808</f>
        <v>1.5992707335061462</v>
      </c>
      <c r="AC71" s="234">
        <f>+'Ark1'!AD808</f>
        <v>16.573815151116719</v>
      </c>
      <c r="AD71" s="234">
        <f>+'Ark1'!AE808</f>
        <v>33.141488104668042</v>
      </c>
      <c r="AE71" s="234">
        <f>+'Ark1'!AF808</f>
        <v>36.68281561698489</v>
      </c>
      <c r="AF71" s="238">
        <f t="shared" si="21"/>
        <v>1.5111835314241893</v>
      </c>
      <c r="AG71" s="234">
        <f t="shared" si="22"/>
        <v>27.271186440677965</v>
      </c>
      <c r="AH71" s="46"/>
      <c r="AI71" s="4"/>
      <c r="AJ71" s="16"/>
      <c r="AK71" s="16"/>
      <c r="AL71" s="5"/>
      <c r="AM71" s="18"/>
    </row>
    <row r="72" spans="1:50" s="468" customFormat="1" ht="15.6">
      <c r="A72" s="46"/>
      <c r="B72" s="232">
        <f>+'Ark1'!C809</f>
        <v>2021</v>
      </c>
      <c r="C72" s="232">
        <f>+'Ark1'!H809</f>
        <v>2</v>
      </c>
      <c r="D72" s="239" t="s">
        <v>7</v>
      </c>
      <c r="E72" s="232">
        <f>+'Ark1'!Q809</f>
        <v>246</v>
      </c>
      <c r="F72" s="233"/>
      <c r="G72" s="441">
        <f>+'Ark1'!R809</f>
        <v>6526.9</v>
      </c>
      <c r="H72" s="235"/>
      <c r="I72" s="236">
        <f>+'Ark1'!AG809</f>
        <v>37.695160559821936</v>
      </c>
      <c r="J72" s="237"/>
      <c r="K72" s="236">
        <f>+'Ark1'!AH809</f>
        <v>1.2103755228362623</v>
      </c>
      <c r="L72" s="237"/>
      <c r="M72" s="70"/>
      <c r="N72" s="237"/>
      <c r="O72" s="237"/>
      <c r="P72" s="238">
        <f>+'Ark1'!S809</f>
        <v>5.1613629747659688</v>
      </c>
      <c r="Q72" s="239"/>
      <c r="R72" s="238">
        <f>+'Ark1'!T809</f>
        <v>3.9824418943143001</v>
      </c>
      <c r="S72" s="239"/>
      <c r="T72" s="236">
        <f>+'Ark1'!U809</f>
        <v>8.2732690863963363</v>
      </c>
      <c r="U72" s="237"/>
      <c r="V72" s="234">
        <f>+'Ark1'!W809</f>
        <v>1.5321209149826109E-2</v>
      </c>
      <c r="W72" s="234">
        <f>+'Ark1'!X809</f>
        <v>3.7230538234077448</v>
      </c>
      <c r="X72" s="234">
        <f>+'Ark1'!Y809</f>
        <v>3.0642418299652217E-2</v>
      </c>
      <c r="Y72" s="236">
        <f>+'Ark1'!Z809</f>
        <v>3.641112037575196</v>
      </c>
      <c r="Z72" s="236">
        <f>+'Ark1'!Z809</f>
        <v>3.641112037575196</v>
      </c>
      <c r="AA72" s="236">
        <f>+'Ark1'!AA809</f>
        <v>1.6406492606970389</v>
      </c>
      <c r="AB72" s="236">
        <f>+'Ark1'!AB809</f>
        <v>1.6206131701538373</v>
      </c>
      <c r="AC72" s="234">
        <f>+'Ark1'!AD809</f>
        <v>28.336609602224879</v>
      </c>
      <c r="AD72" s="234">
        <f>+'Ark1'!AE809</f>
        <v>37.107614791698893</v>
      </c>
      <c r="AE72" s="234">
        <f>+'Ark1'!AF809</f>
        <v>37.030165835503432</v>
      </c>
      <c r="AF72" s="238">
        <f t="shared" ref="AF72:AF75" si="23">+T72/P72</f>
        <v>1.602923322162102</v>
      </c>
      <c r="AG72" s="234">
        <f t="shared" ref="AG72:AG75" si="24">+G72/E72</f>
        <v>26.532113821138211</v>
      </c>
      <c r="AH72" s="46"/>
      <c r="AI72" s="4"/>
      <c r="AJ72" s="16"/>
      <c r="AK72" s="16"/>
      <c r="AL72" s="5"/>
      <c r="AM72" s="18"/>
    </row>
    <row r="73" spans="1:50" s="468" customFormat="1" ht="15.6">
      <c r="A73" s="46"/>
      <c r="B73" s="232">
        <f>+'Ark1'!C810</f>
        <v>2022</v>
      </c>
      <c r="C73" s="232">
        <f>+'Ark1'!H810</f>
        <v>2</v>
      </c>
      <c r="D73" s="239" t="s">
        <v>7</v>
      </c>
      <c r="E73" s="232">
        <f>+'Ark1'!Q810</f>
        <v>249</v>
      </c>
      <c r="F73" s="233"/>
      <c r="G73" s="441">
        <f>+'Ark1'!R810</f>
        <v>5751</v>
      </c>
      <c r="H73" s="235"/>
      <c r="I73" s="236">
        <f>+'Ark1'!AG810</f>
        <v>34.847002332051403</v>
      </c>
      <c r="J73" s="237"/>
      <c r="K73" s="236">
        <f>+'Ark1'!AH810</f>
        <v>1.7388280299078416</v>
      </c>
      <c r="L73" s="237"/>
      <c r="M73" s="70"/>
      <c r="N73" s="133">
        <f>+'Ark1'!AJ810</f>
        <v>83.825233644859807</v>
      </c>
      <c r="O73" s="133">
        <f>+'Ark1'!AK810</f>
        <v>14.958244642558748</v>
      </c>
      <c r="P73" s="238">
        <f>+'Ark1'!S810</f>
        <v>5.2529994783515903</v>
      </c>
      <c r="Q73" s="239"/>
      <c r="R73" s="238">
        <f>+'Ark1'!T810</f>
        <v>4.1384107111806641</v>
      </c>
      <c r="S73" s="239"/>
      <c r="T73" s="236">
        <f>+'Ark1'!U810</f>
        <v>8.3799339245348641</v>
      </c>
      <c r="U73" s="237"/>
      <c r="V73" s="234">
        <f>+'Ark1'!W810</f>
        <v>6.9553121196313669E-2</v>
      </c>
      <c r="W73" s="234">
        <f>+'Ark1'!X810</f>
        <v>3.8080333854981752</v>
      </c>
      <c r="X73" s="234">
        <f>+'Ark1'!Y810</f>
        <v>0.13910624239262731</v>
      </c>
      <c r="Y73" s="236">
        <f>+'Ark1'!Z810</f>
        <v>3.6636964394682554</v>
      </c>
      <c r="Z73" s="236">
        <f>+'Ark1'!Z810</f>
        <v>3.6636964394682554</v>
      </c>
      <c r="AA73" s="236">
        <f>+'Ark1'!AA810</f>
        <v>1.6687460038459536</v>
      </c>
      <c r="AB73" s="236">
        <f>+'Ark1'!AB810</f>
        <v>1.4973357823556557</v>
      </c>
      <c r="AC73" s="234">
        <f>+'Ark1'!AD810</f>
        <v>26.704622536046621</v>
      </c>
      <c r="AD73" s="234">
        <f>+'Ark1'!AE810</f>
        <v>41.584320694349053</v>
      </c>
      <c r="AE73" s="234">
        <f>+'Ark1'!AF810</f>
        <v>33.572679509632223</v>
      </c>
      <c r="AF73" s="238">
        <f t="shared" si="23"/>
        <v>1.5952664680569351</v>
      </c>
      <c r="AG73" s="234">
        <f t="shared" si="24"/>
        <v>23.096385542168676</v>
      </c>
      <c r="AH73" s="46"/>
      <c r="AI73" s="4"/>
      <c r="AJ73" s="16"/>
      <c r="AK73" s="16"/>
      <c r="AL73" s="5"/>
      <c r="AM73" s="18"/>
    </row>
    <row r="74" spans="1:50" ht="15.6">
      <c r="A74" s="46"/>
      <c r="B74" s="232">
        <f>+'Ark1'!C811</f>
        <v>2023</v>
      </c>
      <c r="C74" s="232">
        <f>+'Ark1'!H811</f>
        <v>2</v>
      </c>
      <c r="D74" s="239" t="s">
        <v>7</v>
      </c>
      <c r="E74" s="232">
        <f>+'Ark1'!Q811</f>
        <v>265</v>
      </c>
      <c r="F74" s="233"/>
      <c r="G74" s="441">
        <f>+'Ark1'!R811</f>
        <v>5747</v>
      </c>
      <c r="H74" s="235"/>
      <c r="I74" s="236">
        <f>+'Ark1'!AG811</f>
        <v>34.067751515456486</v>
      </c>
      <c r="J74" s="237"/>
      <c r="K74" s="236">
        <f>+'Ark1'!AH811</f>
        <v>1.9314424917348181</v>
      </c>
      <c r="L74" s="237"/>
      <c r="M74" s="70"/>
      <c r="N74" s="133">
        <f>+'Ark1'!AJ811</f>
        <v>85.490158172232015</v>
      </c>
      <c r="O74" s="133">
        <f>+'Ark1'!AK811</f>
        <v>14.048493842441273</v>
      </c>
      <c r="P74" s="238">
        <f>+'Ark1'!S811</f>
        <v>5.1908821994083869</v>
      </c>
      <c r="Q74" s="239"/>
      <c r="R74" s="238">
        <f>+'Ark1'!T811</f>
        <v>4.0911780059161309</v>
      </c>
      <c r="S74" s="239"/>
      <c r="T74" s="236">
        <f>+'Ark1'!U811</f>
        <v>8.2437793631459773</v>
      </c>
      <c r="U74" s="237"/>
      <c r="V74" s="234">
        <f>+'Ark1'!W811</f>
        <v>5.2201148425265353E-2</v>
      </c>
      <c r="W74" s="234">
        <f>+'Ark1'!X811</f>
        <v>3.7584826866191055</v>
      </c>
      <c r="X74" s="234">
        <f>+'Ark1'!Y811</f>
        <v>6.9601531233687147E-2</v>
      </c>
      <c r="Y74" s="236">
        <f>+'Ark1'!Z811</f>
        <v>3.6279281595021806</v>
      </c>
      <c r="Z74" s="236">
        <f>+'Ark1'!Z811</f>
        <v>3.6279281595021806</v>
      </c>
      <c r="AA74" s="236">
        <f>+'Ark1'!AA811</f>
        <v>1.6811011158649818</v>
      </c>
      <c r="AB74" s="236">
        <f>+'Ark1'!AB811</f>
        <v>1.5219650831876219</v>
      </c>
      <c r="AC74" s="234">
        <f>+'Ark1'!AD811</f>
        <v>23.744598837632086</v>
      </c>
      <c r="AD74" s="234">
        <f>+'Ark1'!AE811</f>
        <v>44.959965723203311</v>
      </c>
      <c r="AE74" s="234">
        <f>+'Ark1'!AF811</f>
        <v>33.042028402230791</v>
      </c>
      <c r="AF74" s="238">
        <f t="shared" si="23"/>
        <v>1.5881268436578149</v>
      </c>
      <c r="AG74" s="234">
        <f t="shared" si="24"/>
        <v>21.68679245283019</v>
      </c>
      <c r="AH74" s="46"/>
      <c r="AI74" s="4"/>
      <c r="AJ74" s="16"/>
      <c r="AK74" s="16"/>
      <c r="AL74" s="5"/>
      <c r="AM74" s="18"/>
    </row>
    <row r="75" spans="1:50" ht="15.6">
      <c r="A75" s="46"/>
      <c r="B75" s="95">
        <f>+'Ark1'!C812</f>
        <v>2024</v>
      </c>
      <c r="C75" s="95">
        <f>+'Ark1'!H812</f>
        <v>2</v>
      </c>
      <c r="D75" s="96" t="s">
        <v>7</v>
      </c>
      <c r="E75" s="95">
        <f>+'Ark1'!Q812</f>
        <v>262</v>
      </c>
      <c r="F75" s="95"/>
      <c r="G75" s="342">
        <f>+'Ark1'!R812</f>
        <v>5306</v>
      </c>
      <c r="H75" s="102"/>
      <c r="I75" s="97">
        <f>+'Ark1'!AG812</f>
        <v>33.352194929058761</v>
      </c>
      <c r="J75" s="97"/>
      <c r="K75" s="97">
        <f>+'Ark1'!AH812</f>
        <v>2.6008292499057677</v>
      </c>
      <c r="L75" s="97"/>
      <c r="M75" s="70"/>
      <c r="N75" s="97">
        <f>+'Ark1'!AJ812</f>
        <v>84.116598606774062</v>
      </c>
      <c r="O75" s="97">
        <f>+'Ark1'!AK812</f>
        <v>14.19878955451362</v>
      </c>
      <c r="P75" s="96">
        <f>+'Ark1'!S812</f>
        <v>5.3807010931021484</v>
      </c>
      <c r="Q75" s="96"/>
      <c r="R75" s="96">
        <f>+'Ark1'!T812</f>
        <v>4.1392762909913294</v>
      </c>
      <c r="S75" s="96"/>
      <c r="T75" s="97">
        <f>+'Ark1'!U812</f>
        <v>8.5202600829250041</v>
      </c>
      <c r="U75" s="97"/>
      <c r="V75" s="102">
        <f>+'Ark1'!W812</f>
        <v>1.8846588767433097E-2</v>
      </c>
      <c r="W75" s="102">
        <f>+'Ark1'!X812</f>
        <v>4.0331699962306828</v>
      </c>
      <c r="X75" s="102">
        <f>+'Ark1'!Y812</f>
        <v>7.5386355069732389E-2</v>
      </c>
      <c r="Y75" s="97">
        <f>+'Ark1'!Z812</f>
        <v>3.6178243259696754</v>
      </c>
      <c r="Z75" s="97">
        <f>+'Ark1'!Z812</f>
        <v>3.6178243259696754</v>
      </c>
      <c r="AA75" s="97">
        <f>+'Ark1'!AA812</f>
        <v>1.4090724154497776</v>
      </c>
      <c r="AB75" s="97">
        <f>+'Ark1'!AB812</f>
        <v>1.3737945626508019</v>
      </c>
      <c r="AC75" s="102">
        <f>+'Ark1'!AD812</f>
        <v>27.505449945882724</v>
      </c>
      <c r="AD75" s="102">
        <f>+'Ark1'!AE812</f>
        <v>56.426185175857562</v>
      </c>
      <c r="AE75" s="102">
        <f>+'Ark1'!AF812</f>
        <v>32.271013258727649</v>
      </c>
      <c r="AF75" s="96">
        <f t="shared" si="23"/>
        <v>1.5834851138353792</v>
      </c>
      <c r="AG75" s="102">
        <f t="shared" si="24"/>
        <v>20.251908396946565</v>
      </c>
      <c r="AH75" s="46"/>
      <c r="AI75" s="4"/>
      <c r="AJ75" s="16"/>
      <c r="AK75" s="16"/>
      <c r="AL75" s="5"/>
      <c r="AM75" s="18"/>
    </row>
    <row r="76" spans="1:50" ht="15.6">
      <c r="A76" s="46"/>
      <c r="B76" s="46"/>
      <c r="C76" s="46"/>
      <c r="D76" s="46"/>
      <c r="E76" s="46"/>
      <c r="F76" s="46"/>
      <c r="G76" s="314"/>
      <c r="H76" s="70"/>
      <c r="I76" s="88"/>
      <c r="J76" s="70"/>
      <c r="K76" s="88"/>
      <c r="L76" s="70"/>
      <c r="M76" s="70"/>
      <c r="N76" s="70"/>
      <c r="O76" s="70"/>
      <c r="P76" s="46"/>
      <c r="Q76" s="70"/>
      <c r="R76" s="46"/>
      <c r="S76" s="70"/>
      <c r="T76" s="88"/>
      <c r="U76" s="88"/>
      <c r="V76" s="70"/>
      <c r="W76" s="70"/>
      <c r="X76" s="70"/>
      <c r="Y76" s="88"/>
      <c r="Z76" s="88"/>
      <c r="AA76" s="46"/>
      <c r="AB76" s="46"/>
      <c r="AC76" s="46"/>
      <c r="AD76" s="46"/>
      <c r="AE76" s="46"/>
      <c r="AF76" s="46"/>
      <c r="AG76" s="46"/>
      <c r="AH76" s="46"/>
      <c r="AI76" s="4"/>
      <c r="AJ76" s="16"/>
      <c r="AK76" s="16"/>
      <c r="AL76" s="5"/>
      <c r="AM76" s="18"/>
    </row>
    <row r="77" spans="1:50" ht="15.6">
      <c r="A77" s="46"/>
      <c r="B77" s="46"/>
      <c r="C77" s="46"/>
      <c r="D77" s="46"/>
      <c r="E77" s="46"/>
      <c r="F77" s="46"/>
      <c r="G77" s="314"/>
      <c r="H77" s="70"/>
      <c r="I77" s="70"/>
      <c r="J77" s="70"/>
      <c r="K77" s="88"/>
      <c r="L77" s="70"/>
      <c r="M77" s="70"/>
      <c r="N77" s="70"/>
      <c r="O77" s="70"/>
      <c r="P77" s="46"/>
      <c r="Q77" s="70"/>
      <c r="R77" s="46"/>
      <c r="S77" s="70"/>
      <c r="T77" s="88"/>
      <c r="U77" s="88"/>
      <c r="V77" s="70"/>
      <c r="W77" s="70"/>
      <c r="X77" s="70"/>
      <c r="Y77" s="88"/>
      <c r="Z77" s="88"/>
      <c r="AA77" s="46"/>
      <c r="AB77" s="46"/>
      <c r="AC77" s="46"/>
      <c r="AD77" s="46"/>
      <c r="AE77" s="46"/>
      <c r="AF77" s="46"/>
      <c r="AG77" s="46"/>
      <c r="AH77" s="46"/>
      <c r="AI77" s="4"/>
      <c r="AJ77" s="18"/>
      <c r="AK77" s="18"/>
      <c r="AL77" s="5"/>
      <c r="AM77" s="18"/>
    </row>
    <row r="78" spans="1:50">
      <c r="AT78" s="13"/>
      <c r="AU78" s="13"/>
    </row>
    <row r="79" spans="1:50" ht="15.6">
      <c r="AT79" s="5"/>
      <c r="AU79" s="18"/>
      <c r="AV79" s="18"/>
      <c r="AX79" s="18"/>
    </row>
    <row r="80" spans="1:50">
      <c r="AT80" s="13"/>
      <c r="AU80" s="13"/>
    </row>
    <row r="81" spans="46:50">
      <c r="AT81" s="13"/>
      <c r="AU81" s="13"/>
    </row>
    <row r="82" spans="46:50" ht="15.6">
      <c r="AT82" s="2"/>
      <c r="AU82" s="5"/>
      <c r="AV82" s="5"/>
    </row>
    <row r="83" spans="46:50">
      <c r="AT83" s="4"/>
      <c r="AU83" s="4"/>
      <c r="AV83" s="4"/>
      <c r="AW83" s="4"/>
      <c r="AX83" s="4"/>
    </row>
    <row r="84" spans="46:50" ht="15.6">
      <c r="AT84" s="4"/>
      <c r="AU84" s="13"/>
      <c r="AV84" s="13"/>
      <c r="AW84" s="1"/>
      <c r="AX84" s="5"/>
    </row>
    <row r="85" spans="46:50" ht="15.6">
      <c r="AT85" s="4"/>
      <c r="AU85" s="13"/>
      <c r="AV85" s="13"/>
      <c r="AW85" s="1"/>
      <c r="AX85" s="5"/>
    </row>
    <row r="86" spans="46:50" ht="15.6">
      <c r="AT86" s="4"/>
      <c r="AU86" s="13"/>
      <c r="AV86" s="13"/>
      <c r="AW86" s="1"/>
      <c r="AX86" s="5"/>
    </row>
    <row r="87" spans="46:50" ht="15.6">
      <c r="AT87" s="4"/>
      <c r="AU87" s="13"/>
      <c r="AV87" s="13"/>
      <c r="AW87" s="1"/>
      <c r="AX87" s="5"/>
    </row>
    <row r="88" spans="46:50" ht="15.6">
      <c r="AT88" s="4"/>
      <c r="AU88" s="13"/>
      <c r="AV88" s="13"/>
      <c r="AW88" s="13"/>
      <c r="AX88" s="5"/>
    </row>
    <row r="89" spans="46:50" ht="15.6">
      <c r="AT89" s="4"/>
      <c r="AU89" s="13"/>
      <c r="AV89" s="13"/>
      <c r="AW89" s="13"/>
      <c r="AX89" s="5"/>
    </row>
    <row r="90" spans="46:50" ht="15.6">
      <c r="AT90" s="4"/>
      <c r="AU90" s="13"/>
      <c r="AV90" s="13"/>
      <c r="AW90" s="13"/>
      <c r="AX90" s="5"/>
    </row>
    <row r="91" spans="46:50" ht="15.6">
      <c r="AT91" s="4"/>
      <c r="AU91" s="13"/>
      <c r="AV91" s="13"/>
      <c r="AW91" s="13"/>
      <c r="AX91" s="5"/>
    </row>
    <row r="92" spans="46:50" ht="15.6">
      <c r="AT92" s="4"/>
      <c r="AU92" s="13"/>
      <c r="AV92" s="13"/>
      <c r="AW92" s="5"/>
      <c r="AX92" s="5"/>
    </row>
    <row r="93" spans="46:50" ht="15.6">
      <c r="AT93" s="4"/>
      <c r="AU93" s="13"/>
      <c r="AV93" s="13"/>
      <c r="AW93" s="5"/>
      <c r="AX93" s="5"/>
    </row>
    <row r="94" spans="46:50" ht="15.6">
      <c r="AT94" s="4"/>
      <c r="AU94" s="13"/>
      <c r="AV94" s="13"/>
      <c r="AW94" s="5"/>
      <c r="AX94" s="5"/>
    </row>
    <row r="95" spans="46:50" ht="15.6">
      <c r="AT95" s="4"/>
      <c r="AU95" s="13"/>
      <c r="AV95" s="13"/>
      <c r="AW95" s="5"/>
      <c r="AX95" s="5"/>
    </row>
    <row r="96" spans="46:50" ht="15.6">
      <c r="AT96" s="4"/>
      <c r="AU96" s="13"/>
      <c r="AV96" s="13"/>
      <c r="AW96" s="5"/>
      <c r="AX96" s="5"/>
    </row>
    <row r="97" spans="46:50" ht="15.6">
      <c r="AT97" s="4"/>
      <c r="AU97" s="13"/>
      <c r="AV97" s="13"/>
      <c r="AW97" s="5"/>
      <c r="AX97" s="5"/>
    </row>
    <row r="98" spans="46:50" ht="15.6">
      <c r="AT98" s="4"/>
      <c r="AU98" s="13"/>
      <c r="AV98" s="13"/>
      <c r="AW98" s="5"/>
      <c r="AX98" s="5"/>
    </row>
    <row r="99" spans="46:50" ht="15.6">
      <c r="AT99" s="4"/>
      <c r="AU99" s="13"/>
      <c r="AV99" s="13"/>
      <c r="AW99" s="5"/>
      <c r="AX99" s="5"/>
    </row>
    <row r="100" spans="46:50" ht="15.6">
      <c r="AT100" s="4"/>
      <c r="AU100" s="5"/>
      <c r="AV100" s="5"/>
      <c r="AW100" s="5"/>
      <c r="AX100" s="5"/>
    </row>
    <row r="101" spans="46:50">
      <c r="AT101" s="13"/>
      <c r="AU101" s="13"/>
    </row>
    <row r="102" spans="46:50" ht="15.6">
      <c r="AT102" s="5"/>
      <c r="AU102" s="5"/>
      <c r="AV102" s="5"/>
      <c r="AX102" s="5"/>
    </row>
    <row r="103" spans="46:50">
      <c r="AT103" s="13"/>
      <c r="AU103" s="13"/>
    </row>
    <row r="104" spans="46:50">
      <c r="AT104" s="13"/>
      <c r="AU104" s="13"/>
    </row>
    <row r="105" spans="46:50" ht="15.6">
      <c r="AT105" s="2"/>
      <c r="AU105" s="5"/>
      <c r="AV105" s="5"/>
      <c r="AX105" s="2"/>
    </row>
    <row r="106" spans="46:50">
      <c r="AT106" s="4"/>
      <c r="AU106" s="4"/>
      <c r="AV106" s="4"/>
      <c r="AW106" s="4"/>
      <c r="AX106" s="4"/>
    </row>
    <row r="107" spans="46:50" ht="15.6">
      <c r="AT107" s="4"/>
      <c r="AU107" s="13"/>
      <c r="AV107" s="13"/>
      <c r="AW107" s="1"/>
      <c r="AX107" s="5"/>
    </row>
    <row r="108" spans="46:50" ht="15.6">
      <c r="AT108" s="4"/>
      <c r="AU108" s="13"/>
      <c r="AV108" s="13"/>
      <c r="AW108" s="1"/>
      <c r="AX108" s="5"/>
    </row>
    <row r="109" spans="46:50" ht="15.6">
      <c r="AT109" s="4"/>
      <c r="AU109" s="13"/>
      <c r="AV109" s="13"/>
      <c r="AW109" s="1"/>
      <c r="AX109" s="5"/>
    </row>
    <row r="110" spans="46:50" ht="15.6">
      <c r="AT110" s="4"/>
      <c r="AU110" s="13"/>
      <c r="AV110" s="13"/>
      <c r="AW110" s="1"/>
      <c r="AX110" s="5"/>
    </row>
    <row r="111" spans="46:50" ht="15.6">
      <c r="AT111" s="4"/>
      <c r="AU111" s="13"/>
      <c r="AV111" s="13"/>
      <c r="AW111" s="13"/>
      <c r="AX111" s="5"/>
    </row>
    <row r="112" spans="46:50" ht="15.6">
      <c r="AT112" s="4"/>
      <c r="AU112" s="13"/>
      <c r="AV112" s="13"/>
      <c r="AW112" s="13"/>
      <c r="AX112" s="5"/>
    </row>
    <row r="113" spans="46:50" ht="15.6">
      <c r="AT113" s="4"/>
      <c r="AU113" s="13"/>
      <c r="AV113" s="13"/>
      <c r="AW113" s="13"/>
      <c r="AX113" s="5"/>
    </row>
    <row r="114" spans="46:50" ht="15.6">
      <c r="AT114" s="4"/>
      <c r="AU114" s="13"/>
      <c r="AV114" s="13"/>
      <c r="AW114" s="13"/>
      <c r="AX114" s="5"/>
    </row>
    <row r="115" spans="46:50" ht="15.6">
      <c r="AT115" s="4"/>
      <c r="AU115" s="13"/>
      <c r="AV115" s="13"/>
      <c r="AW115" s="5"/>
      <c r="AX115" s="5"/>
    </row>
    <row r="116" spans="46:50" ht="15.6">
      <c r="AT116" s="4"/>
      <c r="AU116" s="13"/>
      <c r="AV116" s="13"/>
      <c r="AW116" s="5"/>
      <c r="AX116" s="5"/>
    </row>
    <row r="117" spans="46:50" ht="15.6">
      <c r="AT117" s="4"/>
      <c r="AU117" s="13"/>
      <c r="AV117" s="13"/>
      <c r="AW117" s="5"/>
      <c r="AX117" s="5"/>
    </row>
    <row r="118" spans="46:50" ht="15.6">
      <c r="AT118" s="4"/>
      <c r="AU118" s="13"/>
      <c r="AV118" s="13"/>
      <c r="AW118" s="5"/>
      <c r="AX118" s="5"/>
    </row>
    <row r="119" spans="46:50" ht="15.6">
      <c r="AT119" s="4"/>
      <c r="AU119" s="13"/>
      <c r="AV119" s="13"/>
      <c r="AW119" s="5"/>
      <c r="AX119" s="5"/>
    </row>
    <row r="120" spans="46:50" ht="15.6">
      <c r="AT120" s="4"/>
      <c r="AU120" s="13"/>
      <c r="AV120" s="13"/>
      <c r="AW120" s="5"/>
      <c r="AX120" s="5"/>
    </row>
    <row r="121" spans="46:50" ht="15.6">
      <c r="AT121" s="4"/>
      <c r="AU121" s="13"/>
      <c r="AV121" s="13"/>
      <c r="AW121" s="5"/>
      <c r="AX121" s="5"/>
    </row>
    <row r="122" spans="46:50" ht="15.6">
      <c r="AT122" s="4"/>
      <c r="AU122" s="13"/>
      <c r="AV122" s="13"/>
      <c r="AW122" s="5"/>
      <c r="AX122" s="5"/>
    </row>
    <row r="123" spans="46:50" ht="15.6">
      <c r="AT123" s="4"/>
      <c r="AU123" s="5"/>
      <c r="AV123" s="5"/>
      <c r="AW123" s="5"/>
      <c r="AX123" s="5"/>
    </row>
    <row r="124" spans="46:50">
      <c r="AT124" s="13"/>
      <c r="AU124" s="13"/>
    </row>
    <row r="125" spans="46:50" ht="15.6">
      <c r="AT125" s="5"/>
      <c r="AU125" s="5"/>
      <c r="AV125" s="5"/>
      <c r="AX125" s="5"/>
    </row>
    <row r="126" spans="46:50">
      <c r="AT126" s="13"/>
      <c r="AU126" s="13"/>
    </row>
    <row r="127" spans="46:50">
      <c r="AT127" s="13"/>
      <c r="AU127" s="13"/>
    </row>
    <row r="128" spans="46:50">
      <c r="AT128" s="13"/>
      <c r="AU128" s="13"/>
    </row>
    <row r="129" spans="46:47">
      <c r="AT129" s="13"/>
      <c r="AU129" s="13"/>
    </row>
    <row r="130" spans="46:47">
      <c r="AT130" s="13"/>
      <c r="AU130" s="13"/>
    </row>
    <row r="131" spans="46:47">
      <c r="AT131" s="13"/>
      <c r="AU131" s="13"/>
    </row>
    <row r="132" spans="46:47">
      <c r="AT132" s="13"/>
      <c r="AU132" s="13"/>
    </row>
    <row r="133" spans="46:47">
      <c r="AT133" s="13"/>
      <c r="AU133" s="13"/>
    </row>
    <row r="134" spans="46:47">
      <c r="AT134" s="13"/>
      <c r="AU134" s="13"/>
    </row>
    <row r="135" spans="46:47">
      <c r="AT135" s="13"/>
      <c r="AU135" s="13"/>
    </row>
    <row r="136" spans="46:47">
      <c r="AT136" s="13"/>
      <c r="AU136" s="13"/>
    </row>
    <row r="137" spans="46:47">
      <c r="AT137" s="13"/>
      <c r="AU137" s="13"/>
    </row>
    <row r="138" spans="46:47">
      <c r="AT138" s="13"/>
      <c r="AU138" s="13"/>
    </row>
    <row r="139" spans="46:47">
      <c r="AT139" s="13"/>
      <c r="AU139" s="13"/>
    </row>
    <row r="140" spans="46:47">
      <c r="AT140" s="13"/>
      <c r="AU140" s="13"/>
    </row>
    <row r="141" spans="46:47">
      <c r="AT141" s="13"/>
      <c r="AU141" s="13"/>
    </row>
    <row r="142" spans="46:47">
      <c r="AT142" s="13"/>
      <c r="AU142" s="13"/>
    </row>
    <row r="143" spans="46:47">
      <c r="AT143" s="13"/>
      <c r="AU143" s="13"/>
    </row>
    <row r="144" spans="46:47">
      <c r="AT144" s="13"/>
      <c r="AU144" s="13"/>
    </row>
    <row r="145" spans="46:47">
      <c r="AT145" s="13"/>
      <c r="AU145" s="13"/>
    </row>
    <row r="146" spans="46:47">
      <c r="AT146" s="13"/>
      <c r="AU146" s="13"/>
    </row>
    <row r="147" spans="46:47">
      <c r="AT147" s="13"/>
      <c r="AU147" s="13"/>
    </row>
    <row r="148" spans="46:47">
      <c r="AT148" s="13"/>
      <c r="AU148" s="13"/>
    </row>
    <row r="149" spans="46:47">
      <c r="AT149" s="13"/>
      <c r="AU149" s="13"/>
    </row>
    <row r="150" spans="46:47">
      <c r="AT150" s="13"/>
      <c r="AU150" s="13"/>
    </row>
    <row r="151" spans="46:47">
      <c r="AT151" s="13"/>
      <c r="AU151" s="13"/>
    </row>
    <row r="152" spans="46:47">
      <c r="AT152" s="13"/>
      <c r="AU152" s="13"/>
    </row>
    <row r="153" spans="46:47">
      <c r="AT153" s="13"/>
      <c r="AU153" s="13"/>
    </row>
    <row r="154" spans="46:47">
      <c r="AT154" s="13"/>
      <c r="AU154" s="13"/>
    </row>
    <row r="155" spans="46:47">
      <c r="AT155" s="13"/>
      <c r="AU155" s="13"/>
    </row>
    <row r="156" spans="46:47">
      <c r="AT156" s="13"/>
      <c r="AU156" s="13"/>
    </row>
    <row r="157" spans="46:47">
      <c r="AT157" s="13"/>
      <c r="AU157" s="13"/>
    </row>
    <row r="158" spans="46:47">
      <c r="AT158" s="13"/>
      <c r="AU158" s="13"/>
    </row>
    <row r="159" spans="46:47">
      <c r="AT159" s="13"/>
      <c r="AU159" s="13"/>
    </row>
    <row r="160" spans="46:47">
      <c r="AT160" s="13"/>
      <c r="AU160" s="13"/>
    </row>
    <row r="161" spans="46:47">
      <c r="AT161" s="13"/>
      <c r="AU161" s="13"/>
    </row>
    <row r="162" spans="46:47">
      <c r="AT162" s="13"/>
      <c r="AU162" s="13"/>
    </row>
    <row r="163" spans="46:47">
      <c r="AT163" s="13"/>
      <c r="AU163" s="13"/>
    </row>
    <row r="164" spans="46:47">
      <c r="AT164" s="13"/>
      <c r="AU164" s="13"/>
    </row>
    <row r="165" spans="46:47">
      <c r="AT165" s="13"/>
      <c r="AU165" s="13"/>
    </row>
    <row r="166" spans="46:47">
      <c r="AT166" s="13"/>
      <c r="AU166" s="13"/>
    </row>
    <row r="167" spans="46:47">
      <c r="AT167" s="13"/>
      <c r="AU167" s="13"/>
    </row>
    <row r="168" spans="46:47">
      <c r="AT168" s="13"/>
      <c r="AU168" s="13"/>
    </row>
    <row r="169" spans="46:47">
      <c r="AT169" s="13"/>
      <c r="AU169" s="13"/>
    </row>
    <row r="170" spans="46:47">
      <c r="AT170" s="13"/>
      <c r="AU170" s="13"/>
    </row>
    <row r="171" spans="46:47">
      <c r="AT171" s="13"/>
      <c r="AU171" s="13"/>
    </row>
    <row r="172" spans="46:47">
      <c r="AT172" s="13"/>
      <c r="AU172" s="13"/>
    </row>
    <row r="173" spans="46:47">
      <c r="AT173" s="13"/>
      <c r="AU173" s="13"/>
    </row>
    <row r="174" spans="46:47">
      <c r="AT174" s="13"/>
      <c r="AU174" s="13"/>
    </row>
    <row r="175" spans="46:47">
      <c r="AT175" s="13"/>
      <c r="AU175" s="13"/>
    </row>
    <row r="176" spans="46:47">
      <c r="AT176" s="13"/>
      <c r="AU176" s="13"/>
    </row>
    <row r="177" spans="46:47">
      <c r="AT177" s="13"/>
      <c r="AU177" s="13"/>
    </row>
    <row r="178" spans="46:47">
      <c r="AT178" s="13"/>
      <c r="AU178" s="13"/>
    </row>
    <row r="179" spans="46:47">
      <c r="AT179" s="13"/>
      <c r="AU179" s="13"/>
    </row>
    <row r="180" spans="46:47">
      <c r="AT180" s="13"/>
      <c r="AU180" s="13"/>
    </row>
    <row r="202" spans="9:45">
      <c r="I202" s="151"/>
      <c r="K202" s="151"/>
      <c r="P202" s="14"/>
      <c r="R202" s="14"/>
      <c r="T202" s="151"/>
      <c r="AS202" s="14"/>
    </row>
    <row r="203" spans="9:45">
      <c r="I203" s="151"/>
      <c r="K203" s="151"/>
      <c r="P203" s="14"/>
      <c r="R203" s="14"/>
      <c r="T203" s="151"/>
      <c r="V203" s="74"/>
      <c r="W203" s="74"/>
      <c r="X203" s="74"/>
      <c r="Y203" s="151"/>
      <c r="Z203" s="151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</row>
    <row r="204" spans="9:45">
      <c r="I204" s="151"/>
      <c r="K204" s="151"/>
      <c r="P204" s="14"/>
      <c r="R204" s="14"/>
      <c r="T204" s="151"/>
      <c r="V204" s="74"/>
      <c r="W204" s="74"/>
      <c r="X204" s="74"/>
      <c r="Y204" s="151"/>
      <c r="Z204" s="151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</row>
    <row r="205" spans="9:45">
      <c r="I205" s="151"/>
      <c r="K205" s="151"/>
      <c r="P205" s="14"/>
      <c r="R205" s="14"/>
      <c r="T205" s="151"/>
      <c r="V205" s="74"/>
      <c r="W205" s="74"/>
      <c r="X205" s="74"/>
      <c r="Y205" s="151"/>
      <c r="Z205" s="151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</row>
    <row r="206" spans="9:45">
      <c r="I206" s="151"/>
      <c r="K206" s="151"/>
      <c r="P206" s="14"/>
      <c r="R206" s="14"/>
      <c r="T206" s="151"/>
      <c r="V206" s="74"/>
      <c r="W206" s="74"/>
      <c r="X206" s="74"/>
      <c r="Y206" s="151"/>
      <c r="Z206" s="151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</row>
    <row r="207" spans="9:45">
      <c r="I207" s="151"/>
      <c r="K207" s="151"/>
      <c r="P207" s="14"/>
      <c r="R207" s="14"/>
      <c r="T207" s="151"/>
      <c r="V207" s="74"/>
      <c r="W207" s="74"/>
      <c r="X207" s="74"/>
      <c r="Y207" s="151"/>
      <c r="Z207" s="151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</row>
    <row r="208" spans="9:45">
      <c r="I208" s="151"/>
      <c r="K208" s="151"/>
      <c r="P208" s="14"/>
      <c r="R208" s="14"/>
      <c r="T208" s="151"/>
      <c r="V208" s="74"/>
      <c r="W208" s="74"/>
      <c r="X208" s="74"/>
      <c r="Y208" s="151"/>
      <c r="Z208" s="151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</row>
    <row r="209" spans="9:45">
      <c r="I209" s="151"/>
      <c r="K209" s="151"/>
      <c r="P209" s="14"/>
      <c r="R209" s="14"/>
      <c r="T209" s="151"/>
      <c r="V209" s="74"/>
      <c r="W209" s="74"/>
      <c r="X209" s="74"/>
      <c r="Y209" s="151"/>
      <c r="Z209" s="151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</row>
    <row r="210" spans="9:45">
      <c r="I210" s="151"/>
      <c r="K210" s="151"/>
      <c r="P210" s="14"/>
      <c r="R210" s="14"/>
      <c r="T210" s="151"/>
      <c r="V210" s="74"/>
      <c r="W210" s="74"/>
      <c r="X210" s="74"/>
      <c r="Y210" s="151"/>
      <c r="Z210" s="151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</row>
    <row r="211" spans="9:45">
      <c r="I211" s="151"/>
      <c r="K211" s="151"/>
      <c r="P211" s="14"/>
      <c r="R211" s="14"/>
      <c r="T211" s="151"/>
      <c r="V211" s="74"/>
      <c r="W211" s="74"/>
      <c r="X211" s="74"/>
      <c r="Y211" s="151"/>
      <c r="Z211" s="151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</row>
    <row r="212" spans="9:45">
      <c r="I212" s="151"/>
      <c r="K212" s="151"/>
      <c r="P212" s="14"/>
      <c r="R212" s="14"/>
      <c r="T212" s="151"/>
      <c r="V212" s="74"/>
      <c r="W212" s="74"/>
      <c r="X212" s="74"/>
      <c r="Y212" s="151"/>
      <c r="Z212" s="151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</row>
    <row r="213" spans="9:45">
      <c r="I213" s="151"/>
      <c r="K213" s="151"/>
      <c r="P213" s="14"/>
      <c r="R213" s="14"/>
      <c r="T213" s="151"/>
      <c r="V213" s="74"/>
      <c r="W213" s="74"/>
      <c r="X213" s="74"/>
      <c r="Y213" s="151"/>
      <c r="Z213" s="151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</row>
    <row r="214" spans="9:45">
      <c r="I214" s="151"/>
      <c r="K214" s="151"/>
      <c r="P214" s="14"/>
      <c r="R214" s="14"/>
      <c r="T214" s="151"/>
      <c r="V214" s="74"/>
      <c r="W214" s="74"/>
      <c r="X214" s="74"/>
      <c r="Y214" s="151"/>
      <c r="Z214" s="151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</row>
    <row r="215" spans="9:45">
      <c r="I215" s="151"/>
      <c r="K215" s="151"/>
      <c r="P215" s="14"/>
      <c r="R215" s="14"/>
      <c r="T215" s="151"/>
      <c r="V215" s="74"/>
      <c r="W215" s="74"/>
      <c r="X215" s="74"/>
      <c r="Y215" s="151"/>
      <c r="Z215" s="151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</row>
    <row r="216" spans="9:45">
      <c r="I216" s="151"/>
      <c r="K216" s="151"/>
      <c r="P216" s="14"/>
      <c r="R216" s="14"/>
      <c r="T216" s="151"/>
      <c r="V216" s="74"/>
      <c r="W216" s="74"/>
      <c r="X216" s="74"/>
      <c r="Y216" s="151"/>
      <c r="Z216" s="151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</row>
    <row r="217" spans="9:45">
      <c r="I217" s="151"/>
      <c r="K217" s="151"/>
      <c r="P217" s="14"/>
      <c r="R217" s="14"/>
      <c r="T217" s="151"/>
      <c r="V217" s="74"/>
      <c r="W217" s="74"/>
      <c r="X217" s="74"/>
      <c r="Y217" s="151"/>
      <c r="Z217" s="151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</row>
    <row r="218" spans="9:45">
      <c r="I218" s="151"/>
      <c r="K218" s="151"/>
      <c r="P218" s="14"/>
      <c r="R218" s="14"/>
      <c r="T218" s="151"/>
      <c r="V218" s="74"/>
      <c r="W218" s="74"/>
      <c r="X218" s="74"/>
      <c r="Y218" s="151"/>
      <c r="Z218" s="151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</row>
    <row r="219" spans="9:45">
      <c r="I219" s="151"/>
      <c r="K219" s="151"/>
      <c r="P219" s="14"/>
      <c r="R219" s="14"/>
      <c r="T219" s="151"/>
      <c r="V219" s="74"/>
      <c r="W219" s="74"/>
      <c r="X219" s="74"/>
      <c r="Y219" s="151"/>
      <c r="Z219" s="151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</row>
    <row r="220" spans="9:45">
      <c r="I220" s="151"/>
      <c r="K220" s="151"/>
      <c r="P220" s="14"/>
      <c r="R220" s="14"/>
      <c r="T220" s="151"/>
      <c r="V220" s="74"/>
      <c r="W220" s="74"/>
      <c r="X220" s="74"/>
      <c r="Y220" s="151"/>
      <c r="Z220" s="151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</row>
    <row r="221" spans="9:45">
      <c r="I221" s="151"/>
      <c r="K221" s="151"/>
      <c r="P221" s="14"/>
      <c r="R221" s="14"/>
      <c r="T221" s="151"/>
      <c r="V221" s="74"/>
      <c r="W221" s="74"/>
      <c r="X221" s="74"/>
      <c r="Y221" s="151"/>
      <c r="Z221" s="151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</row>
    <row r="222" spans="9:45">
      <c r="I222" s="151"/>
      <c r="K222" s="151"/>
      <c r="P222" s="14"/>
      <c r="R222" s="14"/>
      <c r="T222" s="151"/>
      <c r="V222" s="74"/>
      <c r="W222" s="74"/>
      <c r="X222" s="74"/>
      <c r="Y222" s="151"/>
      <c r="Z222" s="151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</row>
    <row r="223" spans="9:45">
      <c r="I223" s="151"/>
      <c r="K223" s="151"/>
      <c r="P223" s="14"/>
      <c r="R223" s="14"/>
      <c r="T223" s="151"/>
      <c r="V223" s="74"/>
      <c r="W223" s="74"/>
      <c r="X223" s="74"/>
      <c r="Y223" s="151"/>
      <c r="Z223" s="151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</row>
    <row r="224" spans="9:45">
      <c r="I224" s="151"/>
      <c r="K224" s="151"/>
      <c r="P224" s="14"/>
      <c r="R224" s="14"/>
      <c r="T224" s="151"/>
      <c r="V224" s="74"/>
      <c r="W224" s="74"/>
      <c r="X224" s="74"/>
      <c r="Y224" s="151"/>
      <c r="Z224" s="151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</row>
    <row r="225" spans="9:45">
      <c r="I225" s="151"/>
      <c r="K225" s="151"/>
      <c r="P225" s="14"/>
      <c r="R225" s="14"/>
      <c r="T225" s="151"/>
      <c r="V225" s="74"/>
      <c r="W225" s="74"/>
      <c r="X225" s="74"/>
      <c r="Y225" s="151"/>
      <c r="Z225" s="151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</row>
    <row r="226" spans="9:45">
      <c r="I226" s="151"/>
      <c r="K226" s="151"/>
      <c r="P226" s="14"/>
      <c r="R226" s="14"/>
      <c r="T226" s="151"/>
      <c r="V226" s="74"/>
      <c r="W226" s="74"/>
      <c r="X226" s="74"/>
      <c r="Y226" s="151"/>
      <c r="Z226" s="151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9:45">
      <c r="I227" s="151"/>
      <c r="K227" s="151"/>
      <c r="P227" s="14"/>
      <c r="R227" s="14"/>
      <c r="T227" s="151"/>
      <c r="V227" s="74"/>
      <c r="W227" s="74"/>
      <c r="X227" s="74"/>
      <c r="Y227" s="151"/>
      <c r="Z227" s="151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9:45">
      <c r="I228" s="151"/>
      <c r="K228" s="151"/>
      <c r="P228" s="14"/>
      <c r="R228" s="14"/>
      <c r="T228" s="151"/>
      <c r="V228" s="74"/>
      <c r="W228" s="74"/>
      <c r="X228" s="74"/>
      <c r="Y228" s="151"/>
      <c r="Z228" s="151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9:45">
      <c r="I229" s="151"/>
      <c r="K229" s="151"/>
      <c r="P229" s="14"/>
      <c r="R229" s="14"/>
      <c r="T229" s="151"/>
      <c r="V229" s="74"/>
      <c r="W229" s="74"/>
      <c r="X229" s="74"/>
      <c r="Y229" s="151"/>
      <c r="Z229" s="151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9:45">
      <c r="I230" s="151"/>
      <c r="K230" s="151"/>
      <c r="P230" s="14"/>
      <c r="R230" s="14"/>
      <c r="T230" s="151"/>
      <c r="V230" s="74"/>
      <c r="W230" s="74"/>
      <c r="X230" s="74"/>
      <c r="Y230" s="151"/>
      <c r="Z230" s="151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9:45">
      <c r="I231" s="151"/>
      <c r="K231" s="151"/>
      <c r="P231" s="14"/>
      <c r="R231" s="14"/>
      <c r="T231" s="151"/>
      <c r="V231" s="74"/>
      <c r="W231" s="74"/>
      <c r="X231" s="74"/>
      <c r="Y231" s="151"/>
      <c r="Z231" s="151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9:45">
      <c r="I232" s="151"/>
      <c r="K232" s="151"/>
      <c r="P232" s="14"/>
      <c r="R232" s="14"/>
      <c r="T232" s="151"/>
      <c r="V232" s="74"/>
      <c r="W232" s="74"/>
      <c r="X232" s="74"/>
      <c r="Y232" s="151"/>
      <c r="Z232" s="151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9:45">
      <c r="I233" s="151"/>
      <c r="K233" s="151"/>
      <c r="P233" s="14"/>
      <c r="R233" s="14"/>
      <c r="T233" s="151"/>
      <c r="V233" s="74"/>
      <c r="W233" s="74"/>
      <c r="X233" s="74"/>
      <c r="Y233" s="151"/>
      <c r="Z233" s="151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9:45">
      <c r="I234" s="151"/>
      <c r="K234" s="151"/>
      <c r="P234" s="14"/>
      <c r="R234" s="14"/>
      <c r="T234" s="151"/>
      <c r="V234" s="74"/>
      <c r="W234" s="74"/>
      <c r="X234" s="74"/>
      <c r="Y234" s="151"/>
      <c r="Z234" s="151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9:45">
      <c r="I235" s="151"/>
      <c r="K235" s="151"/>
      <c r="P235" s="14"/>
      <c r="R235" s="14"/>
      <c r="T235" s="151"/>
      <c r="V235" s="74"/>
      <c r="W235" s="74"/>
      <c r="X235" s="74"/>
      <c r="Y235" s="151"/>
      <c r="Z235" s="151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9:45">
      <c r="I236" s="151"/>
      <c r="K236" s="151"/>
      <c r="P236" s="14"/>
      <c r="R236" s="14"/>
      <c r="T236" s="151"/>
      <c r="V236" s="74"/>
      <c r="W236" s="74"/>
      <c r="X236" s="74"/>
      <c r="Y236" s="151"/>
      <c r="Z236" s="151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9:45">
      <c r="I237" s="151"/>
      <c r="K237" s="151"/>
      <c r="P237" s="14"/>
      <c r="R237" s="14"/>
      <c r="T237" s="151"/>
      <c r="V237" s="74"/>
      <c r="W237" s="74"/>
      <c r="X237" s="74"/>
      <c r="Y237" s="151"/>
      <c r="Z237" s="151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9:45">
      <c r="I238" s="151"/>
      <c r="K238" s="151"/>
      <c r="P238" s="14"/>
      <c r="R238" s="14"/>
      <c r="T238" s="151"/>
      <c r="V238" s="74"/>
      <c r="W238" s="74"/>
      <c r="X238" s="74"/>
      <c r="Y238" s="151"/>
      <c r="Z238" s="151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9:45">
      <c r="I239" s="151"/>
      <c r="K239" s="151"/>
      <c r="P239" s="14"/>
      <c r="R239" s="14"/>
      <c r="T239" s="151"/>
      <c r="V239" s="74"/>
      <c r="W239" s="74"/>
      <c r="X239" s="74"/>
      <c r="Y239" s="151"/>
      <c r="Z239" s="151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9:45">
      <c r="I240" s="151"/>
      <c r="K240" s="151"/>
      <c r="P240" s="14"/>
      <c r="R240" s="14"/>
      <c r="T240" s="151"/>
      <c r="V240" s="74"/>
      <c r="W240" s="74"/>
      <c r="X240" s="74"/>
      <c r="Y240" s="151"/>
      <c r="Z240" s="151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9:45">
      <c r="I241" s="151"/>
      <c r="K241" s="151"/>
      <c r="P241" s="14"/>
      <c r="R241" s="14"/>
      <c r="T241" s="151"/>
      <c r="V241" s="74"/>
      <c r="W241" s="74"/>
      <c r="X241" s="74"/>
      <c r="Y241" s="151"/>
      <c r="Z241" s="151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9:45">
      <c r="I242" s="151"/>
      <c r="K242" s="151"/>
      <c r="P242" s="14"/>
      <c r="R242" s="14"/>
      <c r="T242" s="151"/>
      <c r="V242" s="74"/>
      <c r="W242" s="74"/>
      <c r="X242" s="74"/>
      <c r="Y242" s="151"/>
      <c r="Z242" s="151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9:45">
      <c r="I243" s="151"/>
      <c r="K243" s="151"/>
      <c r="P243" s="14"/>
      <c r="R243" s="14"/>
      <c r="T243" s="151"/>
      <c r="V243" s="74"/>
      <c r="W243" s="74"/>
      <c r="X243" s="74"/>
      <c r="Y243" s="151"/>
      <c r="Z243" s="151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9:45">
      <c r="I244" s="151"/>
      <c r="K244" s="151"/>
      <c r="P244" s="14"/>
      <c r="R244" s="14"/>
      <c r="T244" s="151"/>
      <c r="V244" s="74"/>
      <c r="W244" s="74"/>
      <c r="X244" s="74"/>
      <c r="Y244" s="151"/>
      <c r="Z244" s="151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9:45">
      <c r="I245" s="151"/>
      <c r="K245" s="151"/>
      <c r="P245" s="14"/>
      <c r="R245" s="14"/>
      <c r="T245" s="151"/>
      <c r="V245" s="74"/>
      <c r="W245" s="74"/>
      <c r="X245" s="74"/>
      <c r="Y245" s="151"/>
      <c r="Z245" s="151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9:45">
      <c r="I246" s="151"/>
      <c r="K246" s="151"/>
      <c r="P246" s="14"/>
      <c r="R246" s="14"/>
      <c r="T246" s="151"/>
      <c r="V246" s="74"/>
      <c r="W246" s="74"/>
      <c r="X246" s="74"/>
      <c r="Y246" s="151"/>
      <c r="Z246" s="151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9:45">
      <c r="I247" s="151"/>
      <c r="K247" s="151"/>
      <c r="P247" s="14"/>
      <c r="R247" s="14"/>
      <c r="T247" s="151"/>
      <c r="V247" s="74"/>
      <c r="W247" s="74"/>
      <c r="X247" s="74"/>
      <c r="Y247" s="151"/>
      <c r="Z247" s="151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9:45">
      <c r="I248" s="151"/>
      <c r="K248" s="151"/>
      <c r="P248" s="14"/>
      <c r="R248" s="14"/>
      <c r="T248" s="151"/>
      <c r="V248" s="74"/>
      <c r="W248" s="74"/>
      <c r="X248" s="74"/>
      <c r="Y248" s="151"/>
      <c r="Z248" s="151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9:45">
      <c r="I249" s="151"/>
      <c r="K249" s="151"/>
      <c r="P249" s="14"/>
      <c r="R249" s="14"/>
      <c r="T249" s="151"/>
      <c r="V249" s="74"/>
      <c r="W249" s="74"/>
      <c r="X249" s="74"/>
      <c r="Y249" s="151"/>
      <c r="Z249" s="151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9:45">
      <c r="I250" s="151"/>
      <c r="K250" s="151"/>
      <c r="P250" s="14"/>
      <c r="R250" s="14"/>
      <c r="T250" s="151"/>
      <c r="V250" s="74"/>
      <c r="W250" s="74"/>
      <c r="X250" s="74"/>
      <c r="Y250" s="151"/>
      <c r="Z250" s="151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9:45">
      <c r="I251" s="151"/>
      <c r="K251" s="151"/>
      <c r="P251" s="14"/>
      <c r="R251" s="14"/>
      <c r="T251" s="151"/>
      <c r="V251" s="74"/>
      <c r="W251" s="74"/>
      <c r="X251" s="74"/>
      <c r="Y251" s="151"/>
      <c r="Z251" s="151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9:45">
      <c r="I252" s="151"/>
      <c r="K252" s="151"/>
      <c r="P252" s="14"/>
      <c r="R252" s="14"/>
      <c r="T252" s="151"/>
      <c r="V252" s="74"/>
      <c r="W252" s="74"/>
      <c r="X252" s="74"/>
      <c r="Y252" s="151"/>
      <c r="Z252" s="151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9:45">
      <c r="I253" s="151"/>
      <c r="K253" s="151"/>
      <c r="P253" s="14"/>
      <c r="R253" s="14"/>
      <c r="T253" s="151"/>
      <c r="V253" s="74"/>
      <c r="W253" s="74"/>
      <c r="X253" s="74"/>
      <c r="Y253" s="151"/>
      <c r="Z253" s="151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9:45">
      <c r="I254" s="151"/>
      <c r="K254" s="151"/>
      <c r="P254" s="14"/>
      <c r="R254" s="14"/>
      <c r="T254" s="151"/>
      <c r="V254" s="74"/>
      <c r="W254" s="74"/>
      <c r="X254" s="74"/>
      <c r="Y254" s="151"/>
      <c r="Z254" s="151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</row>
    <row r="255" spans="9:45">
      <c r="I255" s="151"/>
      <c r="K255" s="151"/>
      <c r="P255" s="14"/>
      <c r="R255" s="14"/>
      <c r="T255" s="151"/>
      <c r="V255" s="74"/>
      <c r="W255" s="74"/>
      <c r="X255" s="74"/>
      <c r="Y255" s="151"/>
      <c r="Z255" s="151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</row>
    <row r="256" spans="9:45">
      <c r="I256" s="151"/>
      <c r="K256" s="151"/>
      <c r="P256" s="14"/>
      <c r="R256" s="14"/>
      <c r="T256" s="151"/>
      <c r="V256" s="74"/>
      <c r="W256" s="74"/>
      <c r="X256" s="74"/>
      <c r="Y256" s="151"/>
      <c r="Z256" s="151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</row>
    <row r="257" spans="9:45">
      <c r="I257" s="151"/>
      <c r="K257" s="151"/>
      <c r="P257" s="14"/>
      <c r="R257" s="14"/>
      <c r="T257" s="151"/>
      <c r="V257" s="74"/>
      <c r="W257" s="74"/>
      <c r="X257" s="74"/>
      <c r="Y257" s="151"/>
      <c r="Z257" s="151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</row>
    <row r="258" spans="9:45">
      <c r="I258" s="151"/>
      <c r="K258" s="151"/>
      <c r="P258" s="14"/>
      <c r="R258" s="14"/>
      <c r="T258" s="151"/>
      <c r="V258" s="74"/>
      <c r="W258" s="74"/>
      <c r="X258" s="74"/>
      <c r="Y258" s="151"/>
      <c r="Z258" s="151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9:45">
      <c r="I259" s="151"/>
      <c r="K259" s="151"/>
      <c r="P259" s="14"/>
      <c r="R259" s="14"/>
      <c r="T259" s="151"/>
      <c r="V259" s="74"/>
      <c r="W259" s="74"/>
      <c r="X259" s="74"/>
      <c r="Y259" s="151"/>
      <c r="Z259" s="151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9:45">
      <c r="I260" s="151"/>
      <c r="K260" s="151"/>
      <c r="P260" s="14"/>
      <c r="R260" s="14"/>
      <c r="T260" s="151"/>
      <c r="V260" s="74"/>
      <c r="W260" s="74"/>
      <c r="X260" s="74"/>
      <c r="Y260" s="151"/>
      <c r="Z260" s="151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9:45">
      <c r="I261" s="151"/>
      <c r="K261" s="151"/>
      <c r="P261" s="14"/>
      <c r="R261" s="14"/>
      <c r="T261" s="151"/>
      <c r="V261" s="74"/>
      <c r="W261" s="74"/>
      <c r="X261" s="74"/>
      <c r="Y261" s="151"/>
      <c r="Z261" s="151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9:45">
      <c r="I262" s="151"/>
      <c r="K262" s="151"/>
      <c r="P262" s="14"/>
      <c r="R262" s="14"/>
      <c r="T262" s="151"/>
      <c r="V262" s="74"/>
      <c r="W262" s="74"/>
      <c r="X262" s="74"/>
      <c r="Y262" s="151"/>
      <c r="Z262" s="151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9:45">
      <c r="I263" s="151"/>
      <c r="K263" s="151"/>
      <c r="P263" s="14"/>
      <c r="R263" s="14"/>
      <c r="T263" s="151"/>
      <c r="V263" s="74"/>
      <c r="W263" s="74"/>
      <c r="X263" s="74"/>
      <c r="Y263" s="151"/>
      <c r="Z263" s="151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9:45">
      <c r="I264" s="151"/>
      <c r="K264" s="151"/>
      <c r="P264" s="14"/>
      <c r="R264" s="14"/>
      <c r="T264" s="151"/>
      <c r="V264" s="74"/>
      <c r="W264" s="74"/>
      <c r="X264" s="74"/>
      <c r="Y264" s="151"/>
      <c r="Z264" s="151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9:45">
      <c r="I265" s="151"/>
      <c r="K265" s="151"/>
      <c r="P265" s="14"/>
      <c r="R265" s="14"/>
      <c r="T265" s="151"/>
      <c r="V265" s="74"/>
      <c r="W265" s="74"/>
      <c r="X265" s="74"/>
      <c r="Y265" s="151"/>
      <c r="Z265" s="151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9:45">
      <c r="I266" s="151"/>
      <c r="K266" s="151"/>
      <c r="P266" s="14"/>
      <c r="R266" s="14"/>
      <c r="T266" s="151"/>
      <c r="V266" s="74"/>
      <c r="W266" s="74"/>
      <c r="X266" s="74"/>
      <c r="Y266" s="151"/>
      <c r="Z266" s="151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9:45">
      <c r="I267" s="151"/>
      <c r="K267" s="151"/>
      <c r="P267" s="14"/>
      <c r="R267" s="14"/>
      <c r="T267" s="151"/>
      <c r="V267" s="74"/>
      <c r="W267" s="74"/>
      <c r="X267" s="74"/>
      <c r="Y267" s="151"/>
      <c r="Z267" s="151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9:45">
      <c r="I268" s="151"/>
      <c r="K268" s="151"/>
      <c r="P268" s="14"/>
      <c r="R268" s="14"/>
      <c r="T268" s="151"/>
      <c r="V268" s="74"/>
      <c r="W268" s="74"/>
      <c r="X268" s="74"/>
      <c r="Y268" s="151"/>
      <c r="Z268" s="151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9:45">
      <c r="I269" s="151"/>
      <c r="K269" s="151"/>
      <c r="P269" s="14"/>
      <c r="R269" s="14"/>
      <c r="T269" s="151"/>
      <c r="V269" s="74"/>
      <c r="W269" s="74"/>
      <c r="X269" s="74"/>
      <c r="Y269" s="151"/>
      <c r="Z269" s="151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9:45">
      <c r="I270" s="151"/>
      <c r="K270" s="151"/>
      <c r="P270" s="14"/>
      <c r="R270" s="14"/>
      <c r="T270" s="151"/>
      <c r="V270" s="74"/>
      <c r="W270" s="74"/>
      <c r="X270" s="74"/>
      <c r="Y270" s="151"/>
      <c r="Z270" s="151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9:45">
      <c r="I271" s="151"/>
      <c r="K271" s="151"/>
      <c r="P271" s="14"/>
      <c r="R271" s="14"/>
      <c r="T271" s="151"/>
      <c r="V271" s="74"/>
      <c r="W271" s="74"/>
      <c r="X271" s="74"/>
      <c r="Y271" s="151"/>
      <c r="Z271" s="151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9:45">
      <c r="I272" s="151"/>
      <c r="K272" s="151"/>
      <c r="P272" s="14"/>
      <c r="R272" s="14"/>
      <c r="T272" s="151"/>
      <c r="V272" s="74"/>
      <c r="W272" s="74"/>
      <c r="X272" s="74"/>
      <c r="Y272" s="151"/>
      <c r="Z272" s="151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9:45">
      <c r="I273" s="151"/>
      <c r="K273" s="151"/>
      <c r="P273" s="14"/>
      <c r="R273" s="14"/>
      <c r="T273" s="151"/>
      <c r="V273" s="74"/>
      <c r="W273" s="74"/>
      <c r="X273" s="74"/>
      <c r="Y273" s="151"/>
      <c r="Z273" s="151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9:45">
      <c r="I274" s="151"/>
      <c r="K274" s="151"/>
      <c r="P274" s="14"/>
      <c r="R274" s="14"/>
      <c r="T274" s="151"/>
      <c r="V274" s="74"/>
      <c r="W274" s="74"/>
      <c r="X274" s="74"/>
      <c r="Y274" s="151"/>
      <c r="Z274" s="151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9:45">
      <c r="I275" s="151"/>
      <c r="K275" s="151"/>
      <c r="P275" s="14"/>
      <c r="R275" s="14"/>
      <c r="T275" s="151"/>
      <c r="V275" s="74"/>
      <c r="W275" s="74"/>
      <c r="X275" s="74"/>
      <c r="Y275" s="151"/>
      <c r="Z275" s="151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9:45">
      <c r="I276" s="151"/>
      <c r="K276" s="151"/>
      <c r="P276" s="14"/>
      <c r="R276" s="14"/>
      <c r="T276" s="151"/>
      <c r="V276" s="74"/>
      <c r="W276" s="74"/>
      <c r="X276" s="74"/>
      <c r="Y276" s="151"/>
      <c r="Z276" s="151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9:45">
      <c r="I277" s="151"/>
      <c r="K277" s="151"/>
      <c r="P277" s="14"/>
      <c r="R277" s="14"/>
      <c r="T277" s="151"/>
      <c r="V277" s="74"/>
      <c r="W277" s="74"/>
      <c r="X277" s="74"/>
      <c r="Y277" s="151"/>
      <c r="Z277" s="151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9:45">
      <c r="I278" s="151"/>
      <c r="K278" s="151"/>
      <c r="P278" s="14"/>
      <c r="R278" s="14"/>
      <c r="T278" s="151"/>
      <c r="V278" s="74"/>
      <c r="W278" s="74"/>
      <c r="X278" s="74"/>
      <c r="Y278" s="151"/>
      <c r="Z278" s="151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9:45">
      <c r="I279" s="151"/>
      <c r="K279" s="151"/>
      <c r="P279" s="14"/>
      <c r="R279" s="14"/>
      <c r="T279" s="151"/>
      <c r="V279" s="74"/>
      <c r="W279" s="74"/>
      <c r="X279" s="74"/>
      <c r="Y279" s="151"/>
      <c r="Z279" s="151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9:45">
      <c r="I280" s="151"/>
      <c r="K280" s="151"/>
      <c r="P280" s="14"/>
      <c r="R280" s="14"/>
      <c r="T280" s="151"/>
      <c r="V280" s="74"/>
      <c r="W280" s="74"/>
      <c r="X280" s="74"/>
      <c r="Y280" s="151"/>
      <c r="Z280" s="151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9:45">
      <c r="I281" s="151"/>
      <c r="K281" s="151"/>
      <c r="P281" s="14"/>
      <c r="R281" s="14"/>
      <c r="T281" s="151"/>
      <c r="V281" s="74"/>
      <c r="W281" s="74"/>
      <c r="X281" s="74"/>
      <c r="Y281" s="151"/>
      <c r="Z281" s="151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9:45">
      <c r="I282" s="151"/>
      <c r="K282" s="151"/>
      <c r="P282" s="14"/>
      <c r="R282" s="14"/>
      <c r="T282" s="151"/>
      <c r="V282" s="74"/>
      <c r="W282" s="74"/>
      <c r="X282" s="74"/>
      <c r="Y282" s="151"/>
      <c r="Z282" s="151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9:45">
      <c r="I283" s="151"/>
      <c r="K283" s="151"/>
      <c r="P283" s="14"/>
      <c r="R283" s="14"/>
      <c r="T283" s="151"/>
      <c r="V283" s="74"/>
      <c r="W283" s="74"/>
      <c r="X283" s="74"/>
      <c r="Y283" s="151"/>
      <c r="Z283" s="151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9:45">
      <c r="I284" s="151"/>
      <c r="K284" s="151"/>
      <c r="P284" s="14"/>
      <c r="R284" s="14"/>
      <c r="T284" s="151"/>
      <c r="V284" s="74"/>
      <c r="W284" s="74"/>
      <c r="X284" s="74"/>
      <c r="Y284" s="151"/>
      <c r="Z284" s="151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9:45">
      <c r="I285" s="151"/>
      <c r="K285" s="151"/>
      <c r="P285" s="14"/>
      <c r="R285" s="14"/>
      <c r="T285" s="151"/>
      <c r="V285" s="74"/>
      <c r="W285" s="74"/>
      <c r="X285" s="74"/>
      <c r="Y285" s="151"/>
      <c r="Z285" s="151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9:45">
      <c r="I286" s="151"/>
      <c r="K286" s="151"/>
      <c r="P286" s="14"/>
      <c r="R286" s="14"/>
      <c r="T286" s="151"/>
      <c r="V286" s="74"/>
      <c r="W286" s="74"/>
      <c r="X286" s="74"/>
      <c r="Y286" s="151"/>
      <c r="Z286" s="151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9:45">
      <c r="I287" s="151"/>
      <c r="K287" s="151"/>
      <c r="P287" s="14"/>
      <c r="R287" s="14"/>
      <c r="T287" s="151"/>
      <c r="V287" s="74"/>
      <c r="W287" s="74"/>
      <c r="X287" s="74"/>
      <c r="Y287" s="151"/>
      <c r="Z287" s="151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  <row r="288" spans="9:45">
      <c r="I288" s="151"/>
      <c r="K288" s="151"/>
      <c r="P288" s="14"/>
      <c r="R288" s="14"/>
      <c r="T288" s="151"/>
      <c r="V288" s="74"/>
      <c r="W288" s="74"/>
      <c r="X288" s="74"/>
      <c r="Y288" s="151"/>
      <c r="Z288" s="151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</row>
    <row r="289" spans="9:45">
      <c r="I289" s="151"/>
      <c r="K289" s="151"/>
      <c r="P289" s="14"/>
      <c r="R289" s="14"/>
      <c r="T289" s="151"/>
      <c r="V289" s="74"/>
      <c r="W289" s="74"/>
      <c r="X289" s="74"/>
      <c r="Y289" s="151"/>
      <c r="Z289" s="151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</row>
    <row r="290" spans="9:45">
      <c r="I290" s="151"/>
      <c r="K290" s="151"/>
      <c r="P290" s="14"/>
      <c r="R290" s="14"/>
      <c r="T290" s="151"/>
      <c r="V290" s="74"/>
      <c r="W290" s="74"/>
      <c r="X290" s="74"/>
      <c r="Y290" s="151"/>
      <c r="Z290" s="151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</row>
    <row r="291" spans="9:45">
      <c r="I291" s="151"/>
      <c r="K291" s="151"/>
      <c r="P291" s="14"/>
      <c r="R291" s="14"/>
      <c r="T291" s="151"/>
      <c r="V291" s="74"/>
      <c r="W291" s="74"/>
      <c r="X291" s="74"/>
      <c r="Y291" s="151"/>
      <c r="Z291" s="151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</row>
    <row r="292" spans="9:45">
      <c r="I292" s="151"/>
      <c r="K292" s="151"/>
      <c r="P292" s="14"/>
      <c r="R292" s="14"/>
      <c r="T292" s="151"/>
      <c r="V292" s="74"/>
      <c r="W292" s="74"/>
      <c r="X292" s="74"/>
      <c r="Y292" s="151"/>
      <c r="Z292" s="151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</row>
    <row r="293" spans="9:45">
      <c r="I293" s="151"/>
      <c r="K293" s="151"/>
      <c r="P293" s="14"/>
      <c r="R293" s="14"/>
      <c r="T293" s="151"/>
      <c r="V293" s="74"/>
      <c r="W293" s="74"/>
      <c r="X293" s="74"/>
      <c r="Y293" s="151"/>
      <c r="Z293" s="151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</row>
    <row r="294" spans="9:45">
      <c r="I294" s="151"/>
      <c r="K294" s="151"/>
      <c r="P294" s="14"/>
      <c r="R294" s="14"/>
      <c r="T294" s="151"/>
      <c r="V294" s="74"/>
      <c r="W294" s="74"/>
      <c r="X294" s="74"/>
      <c r="Y294" s="151"/>
      <c r="Z294" s="151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</row>
    <row r="295" spans="9:45">
      <c r="I295" s="151"/>
      <c r="K295" s="151"/>
      <c r="P295" s="14"/>
      <c r="R295" s="14"/>
      <c r="T295" s="151"/>
      <c r="V295" s="74"/>
      <c r="W295" s="74"/>
      <c r="X295" s="74"/>
      <c r="Y295" s="151"/>
      <c r="Z295" s="151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</row>
    <row r="296" spans="9:45">
      <c r="I296" s="151"/>
      <c r="K296" s="151"/>
      <c r="P296" s="14"/>
      <c r="R296" s="14"/>
      <c r="T296" s="151"/>
      <c r="V296" s="74"/>
      <c r="W296" s="74"/>
      <c r="X296" s="74"/>
      <c r="Y296" s="151"/>
      <c r="Z296" s="151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</row>
    <row r="297" spans="9:45">
      <c r="I297" s="151"/>
      <c r="K297" s="151"/>
      <c r="P297" s="14"/>
      <c r="R297" s="14"/>
      <c r="T297" s="151"/>
      <c r="V297" s="74"/>
      <c r="W297" s="74"/>
      <c r="X297" s="74"/>
      <c r="Y297" s="151"/>
      <c r="Z297" s="151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</row>
    <row r="298" spans="9:45">
      <c r="I298" s="151"/>
      <c r="K298" s="151"/>
      <c r="P298" s="14"/>
      <c r="R298" s="14"/>
      <c r="T298" s="151"/>
      <c r="V298" s="74"/>
      <c r="W298" s="74"/>
      <c r="X298" s="74"/>
      <c r="Y298" s="151"/>
      <c r="Z298" s="151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</row>
    <row r="299" spans="9:45">
      <c r="I299" s="151"/>
      <c r="K299" s="151"/>
      <c r="P299" s="14"/>
      <c r="R299" s="14"/>
      <c r="T299" s="151"/>
      <c r="V299" s="74"/>
      <c r="W299" s="74"/>
      <c r="X299" s="74"/>
      <c r="Y299" s="151"/>
      <c r="Z299" s="151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</row>
    <row r="300" spans="9:45">
      <c r="I300" s="151"/>
      <c r="K300" s="151"/>
      <c r="P300" s="14"/>
      <c r="R300" s="14"/>
      <c r="T300" s="151"/>
      <c r="V300" s="74"/>
      <c r="W300" s="74"/>
      <c r="X300" s="74"/>
      <c r="Y300" s="151"/>
      <c r="Z300" s="151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</row>
    <row r="301" spans="9:45">
      <c r="I301" s="151"/>
      <c r="K301" s="151"/>
      <c r="P301" s="14"/>
      <c r="R301" s="14"/>
      <c r="T301" s="151"/>
      <c r="V301" s="74"/>
      <c r="W301" s="74"/>
      <c r="X301" s="74"/>
      <c r="Y301" s="151"/>
      <c r="Z301" s="151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</row>
    <row r="302" spans="9:45">
      <c r="I302" s="151"/>
      <c r="K302" s="151"/>
      <c r="P302" s="14"/>
      <c r="R302" s="14"/>
      <c r="T302" s="151"/>
      <c r="V302" s="74"/>
      <c r="W302" s="74"/>
      <c r="X302" s="74"/>
      <c r="Y302" s="151"/>
      <c r="Z302" s="151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</row>
    <row r="303" spans="9:45">
      <c r="I303" s="151"/>
      <c r="K303" s="151"/>
      <c r="P303" s="14"/>
      <c r="R303" s="14"/>
      <c r="T303" s="151"/>
      <c r="V303" s="74"/>
      <c r="W303" s="74"/>
      <c r="X303" s="74"/>
      <c r="Y303" s="151"/>
      <c r="Z303" s="151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</row>
    <row r="304" spans="9:45">
      <c r="I304" s="151"/>
      <c r="K304" s="151"/>
      <c r="P304" s="14"/>
      <c r="R304" s="14"/>
      <c r="T304" s="151"/>
      <c r="V304" s="74"/>
      <c r="W304" s="74"/>
      <c r="X304" s="74"/>
      <c r="Y304" s="151"/>
      <c r="Z304" s="151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</row>
    <row r="305" spans="1:45">
      <c r="I305" s="151"/>
      <c r="K305" s="151"/>
      <c r="P305" s="14"/>
      <c r="R305" s="14"/>
      <c r="T305" s="151"/>
      <c r="V305" s="74"/>
      <c r="W305" s="74"/>
      <c r="X305" s="74"/>
      <c r="Y305" s="151"/>
      <c r="Z305" s="151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</row>
    <row r="306" spans="1:45">
      <c r="I306" s="151"/>
      <c r="K306" s="151"/>
      <c r="P306" s="14"/>
      <c r="R306" s="14"/>
      <c r="T306" s="151"/>
      <c r="V306" s="74"/>
      <c r="W306" s="74"/>
      <c r="X306" s="74"/>
      <c r="Y306" s="151"/>
      <c r="Z306" s="151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</row>
    <row r="307" spans="1:45">
      <c r="I307" s="151"/>
      <c r="K307" s="151"/>
      <c r="P307" s="14"/>
      <c r="R307" s="14"/>
      <c r="T307" s="151"/>
      <c r="V307" s="74"/>
      <c r="W307" s="74"/>
      <c r="X307" s="74"/>
      <c r="Y307" s="151"/>
      <c r="Z307" s="151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</row>
    <row r="308" spans="1:45">
      <c r="A308" s="30"/>
      <c r="B308" s="30"/>
      <c r="C308" s="30"/>
      <c r="D308" s="30"/>
      <c r="E308" s="30"/>
      <c r="F308" s="30"/>
      <c r="G308" s="335"/>
      <c r="H308" s="75"/>
      <c r="I308" s="152"/>
      <c r="J308" s="75"/>
      <c r="K308" s="152"/>
      <c r="L308" s="75"/>
      <c r="M308" s="75"/>
      <c r="N308" s="75"/>
      <c r="O308" s="75"/>
      <c r="P308" s="30"/>
      <c r="Q308" s="75"/>
      <c r="R308" s="30"/>
      <c r="S308" s="75"/>
      <c r="T308" s="152"/>
      <c r="U308" s="152"/>
      <c r="V308" s="74"/>
      <c r="W308" s="74"/>
      <c r="X308" s="74"/>
      <c r="Y308" s="151"/>
      <c r="Z308" s="151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</row>
    <row r="309" spans="1:45">
      <c r="A309" s="34"/>
      <c r="B309" s="34"/>
      <c r="C309" s="34"/>
      <c r="D309" s="34"/>
      <c r="E309" s="34"/>
      <c r="F309" s="34"/>
      <c r="G309" s="336"/>
      <c r="H309" s="76"/>
      <c r="I309" s="153"/>
      <c r="J309" s="76"/>
      <c r="K309" s="153"/>
      <c r="L309" s="76"/>
      <c r="M309" s="76"/>
      <c r="N309" s="76"/>
      <c r="O309" s="76"/>
      <c r="P309" s="34"/>
      <c r="Q309" s="76"/>
      <c r="R309" s="34"/>
      <c r="S309" s="76"/>
      <c r="T309" s="153"/>
      <c r="U309" s="153"/>
      <c r="V309" s="75"/>
      <c r="W309" s="75"/>
      <c r="X309" s="75"/>
      <c r="Y309" s="152"/>
      <c r="Z309" s="152"/>
      <c r="AA309" s="30"/>
      <c r="AB309" s="30"/>
      <c r="AC309" s="30"/>
      <c r="AD309" s="30"/>
    </row>
    <row r="310" spans="1:45">
      <c r="A310" s="34"/>
      <c r="B310" s="34"/>
      <c r="C310" s="34"/>
      <c r="D310" s="34"/>
      <c r="E310" s="34"/>
      <c r="F310" s="34"/>
      <c r="G310" s="336"/>
      <c r="H310" s="76"/>
      <c r="I310" s="153"/>
      <c r="J310" s="76"/>
      <c r="K310" s="153"/>
      <c r="L310" s="76"/>
      <c r="M310" s="76"/>
      <c r="N310" s="76"/>
      <c r="O310" s="76"/>
      <c r="P310" s="34"/>
      <c r="Q310" s="76"/>
      <c r="R310" s="34"/>
      <c r="S310" s="76"/>
      <c r="T310" s="153"/>
      <c r="U310" s="153"/>
      <c r="V310" s="76"/>
      <c r="W310" s="76"/>
      <c r="X310" s="76"/>
      <c r="Y310" s="153"/>
      <c r="Z310" s="153"/>
      <c r="AA310" s="34"/>
      <c r="AB310" s="34"/>
      <c r="AC310" s="34"/>
      <c r="AD310" s="34"/>
    </row>
    <row r="311" spans="1:45">
      <c r="A311" s="34"/>
      <c r="B311" s="34"/>
      <c r="C311" s="34"/>
      <c r="D311" s="34"/>
      <c r="E311" s="34"/>
      <c r="F311" s="34"/>
      <c r="G311" s="336"/>
      <c r="H311" s="76"/>
      <c r="I311" s="153"/>
      <c r="J311" s="76"/>
      <c r="K311" s="153"/>
      <c r="L311" s="76"/>
      <c r="M311" s="76"/>
      <c r="N311" s="76"/>
      <c r="O311" s="76"/>
      <c r="P311" s="34"/>
      <c r="Q311" s="76"/>
      <c r="R311" s="34"/>
      <c r="S311" s="76"/>
      <c r="T311" s="153"/>
      <c r="U311" s="153"/>
      <c r="V311" s="76"/>
      <c r="W311" s="76"/>
      <c r="X311" s="76"/>
      <c r="Y311" s="153"/>
      <c r="Z311" s="153"/>
      <c r="AA311" s="34"/>
      <c r="AB311" s="34"/>
      <c r="AC311" s="34"/>
      <c r="AD311" s="34"/>
    </row>
    <row r="312" spans="1:45">
      <c r="A312" s="34"/>
      <c r="B312" s="34"/>
      <c r="C312" s="34"/>
      <c r="D312" s="34"/>
      <c r="E312" s="34"/>
      <c r="F312" s="34"/>
      <c r="G312" s="336"/>
      <c r="H312" s="76"/>
      <c r="I312" s="153"/>
      <c r="J312" s="76"/>
      <c r="K312" s="153"/>
      <c r="L312" s="76"/>
      <c r="M312" s="76"/>
      <c r="N312" s="76"/>
      <c r="O312" s="76"/>
      <c r="P312" s="34"/>
      <c r="Q312" s="76"/>
      <c r="R312" s="34"/>
      <c r="S312" s="76"/>
      <c r="T312" s="153"/>
      <c r="U312" s="153"/>
      <c r="V312" s="76"/>
      <c r="W312" s="76"/>
      <c r="X312" s="76"/>
      <c r="Y312" s="153"/>
      <c r="Z312" s="153"/>
      <c r="AA312" s="34"/>
      <c r="AB312" s="34"/>
      <c r="AC312" s="34"/>
      <c r="AD312" s="34"/>
    </row>
    <row r="313" spans="1:45">
      <c r="A313" s="34"/>
      <c r="B313" s="34"/>
      <c r="C313" s="34"/>
      <c r="D313" s="34"/>
      <c r="E313" s="34"/>
      <c r="F313" s="34"/>
      <c r="G313" s="336"/>
      <c r="H313" s="76"/>
      <c r="I313" s="153"/>
      <c r="J313" s="76"/>
      <c r="K313" s="153"/>
      <c r="L313" s="76"/>
      <c r="M313" s="76"/>
      <c r="N313" s="76"/>
      <c r="O313" s="76"/>
      <c r="P313" s="34"/>
      <c r="Q313" s="76"/>
      <c r="R313" s="34"/>
      <c r="S313" s="76"/>
      <c r="T313" s="153"/>
      <c r="U313" s="153"/>
      <c r="V313" s="76"/>
      <c r="W313" s="76"/>
      <c r="X313" s="76"/>
      <c r="Y313" s="153"/>
      <c r="Z313" s="153"/>
      <c r="AA313" s="34"/>
      <c r="AB313" s="34"/>
      <c r="AC313" s="34"/>
      <c r="AD313" s="34"/>
    </row>
    <row r="314" spans="1:45">
      <c r="A314" s="34"/>
      <c r="B314" s="34"/>
      <c r="C314" s="34"/>
      <c r="D314" s="34"/>
      <c r="E314" s="34"/>
      <c r="F314" s="34"/>
      <c r="G314" s="336"/>
      <c r="H314" s="76"/>
      <c r="I314" s="153"/>
      <c r="J314" s="76"/>
      <c r="K314" s="153"/>
      <c r="L314" s="76"/>
      <c r="M314" s="76"/>
      <c r="N314" s="76"/>
      <c r="O314" s="76"/>
      <c r="P314" s="34"/>
      <c r="Q314" s="76"/>
      <c r="R314" s="34"/>
      <c r="S314" s="76"/>
      <c r="T314" s="153"/>
      <c r="U314" s="153"/>
      <c r="V314" s="76"/>
      <c r="W314" s="76"/>
      <c r="X314" s="76"/>
      <c r="Y314" s="153"/>
      <c r="Z314" s="153"/>
      <c r="AA314" s="34"/>
      <c r="AB314" s="34"/>
      <c r="AC314" s="34"/>
      <c r="AD314" s="34"/>
    </row>
    <row r="315" spans="1:45">
      <c r="A315" s="34"/>
      <c r="B315" s="34"/>
      <c r="C315" s="34"/>
      <c r="D315" s="34"/>
      <c r="E315" s="34"/>
      <c r="F315" s="34"/>
      <c r="G315" s="336"/>
      <c r="H315" s="76"/>
      <c r="I315" s="153"/>
      <c r="J315" s="76"/>
      <c r="K315" s="153"/>
      <c r="L315" s="76"/>
      <c r="M315" s="76"/>
      <c r="N315" s="76"/>
      <c r="O315" s="76"/>
      <c r="P315" s="34"/>
      <c r="Q315" s="76"/>
      <c r="R315" s="34"/>
      <c r="S315" s="76"/>
      <c r="T315" s="153"/>
      <c r="U315" s="153"/>
      <c r="V315" s="76"/>
      <c r="W315" s="76"/>
      <c r="X315" s="76"/>
      <c r="Y315" s="153"/>
      <c r="Z315" s="153"/>
      <c r="AA315" s="34"/>
      <c r="AB315" s="34"/>
      <c r="AC315" s="34"/>
      <c r="AD315" s="34"/>
    </row>
    <row r="316" spans="1:45">
      <c r="A316" s="34"/>
      <c r="B316" s="34"/>
      <c r="C316" s="34"/>
      <c r="D316" s="34"/>
      <c r="E316" s="34"/>
      <c r="F316" s="34"/>
      <c r="G316" s="336"/>
      <c r="H316" s="76"/>
      <c r="I316" s="153"/>
      <c r="J316" s="76"/>
      <c r="K316" s="153"/>
      <c r="L316" s="76"/>
      <c r="M316" s="76"/>
      <c r="N316" s="76"/>
      <c r="O316" s="76"/>
      <c r="P316" s="34"/>
      <c r="Q316" s="76"/>
      <c r="R316" s="34"/>
      <c r="S316" s="76"/>
      <c r="T316" s="153"/>
      <c r="U316" s="153"/>
      <c r="V316" s="76"/>
      <c r="W316" s="76"/>
      <c r="X316" s="76"/>
      <c r="Y316" s="153"/>
      <c r="Z316" s="153"/>
      <c r="AA316" s="34"/>
      <c r="AB316" s="34"/>
      <c r="AC316" s="34"/>
      <c r="AD316" s="34"/>
    </row>
    <row r="317" spans="1:45">
      <c r="A317" s="34"/>
      <c r="B317" s="34"/>
      <c r="C317" s="34"/>
      <c r="D317" s="34"/>
      <c r="E317" s="34"/>
      <c r="F317" s="34"/>
      <c r="G317" s="336"/>
      <c r="H317" s="76"/>
      <c r="I317" s="153"/>
      <c r="J317" s="76"/>
      <c r="K317" s="153"/>
      <c r="L317" s="76"/>
      <c r="M317" s="76"/>
      <c r="N317" s="76"/>
      <c r="O317" s="76"/>
      <c r="P317" s="34"/>
      <c r="Q317" s="76"/>
      <c r="R317" s="34"/>
      <c r="S317" s="76"/>
      <c r="T317" s="153"/>
      <c r="U317" s="153"/>
      <c r="V317" s="76"/>
      <c r="W317" s="76"/>
      <c r="X317" s="76"/>
      <c r="Y317" s="153"/>
      <c r="Z317" s="153"/>
      <c r="AA317" s="34"/>
      <c r="AB317" s="34"/>
      <c r="AC317" s="34"/>
      <c r="AD317" s="34"/>
    </row>
    <row r="318" spans="1:45">
      <c r="A318" s="34"/>
      <c r="B318" s="34"/>
      <c r="C318" s="34"/>
      <c r="D318" s="34"/>
      <c r="E318" s="34"/>
      <c r="F318" s="34"/>
      <c r="G318" s="336"/>
      <c r="H318" s="76"/>
      <c r="I318" s="153"/>
      <c r="J318" s="76"/>
      <c r="K318" s="153"/>
      <c r="L318" s="76"/>
      <c r="M318" s="76"/>
      <c r="N318" s="76"/>
      <c r="O318" s="76"/>
      <c r="P318" s="34"/>
      <c r="Q318" s="76"/>
      <c r="R318" s="34"/>
      <c r="S318" s="76"/>
      <c r="T318" s="153"/>
      <c r="U318" s="153"/>
      <c r="V318" s="76"/>
      <c r="W318" s="76"/>
      <c r="X318" s="76"/>
      <c r="Y318" s="153"/>
      <c r="Z318" s="153"/>
      <c r="AA318" s="34"/>
      <c r="AB318" s="34"/>
      <c r="AC318" s="34"/>
      <c r="AD318" s="34"/>
    </row>
    <row r="319" spans="1:45">
      <c r="A319" s="34"/>
      <c r="B319" s="34"/>
      <c r="C319" s="34"/>
      <c r="D319" s="34"/>
      <c r="E319" s="34"/>
      <c r="F319" s="34"/>
      <c r="G319" s="336"/>
      <c r="H319" s="76"/>
      <c r="I319" s="153"/>
      <c r="J319" s="76"/>
      <c r="K319" s="153"/>
      <c r="L319" s="76"/>
      <c r="M319" s="76"/>
      <c r="N319" s="76"/>
      <c r="O319" s="76"/>
      <c r="P319" s="34"/>
      <c r="Q319" s="76"/>
      <c r="R319" s="34"/>
      <c r="S319" s="76"/>
      <c r="T319" s="153"/>
      <c r="U319" s="153"/>
      <c r="V319" s="76"/>
      <c r="W319" s="76"/>
      <c r="X319" s="76"/>
      <c r="Y319" s="153"/>
      <c r="Z319" s="153"/>
      <c r="AA319" s="34"/>
      <c r="AB319" s="34"/>
      <c r="AC319" s="34"/>
      <c r="AD319" s="34"/>
    </row>
    <row r="320" spans="1:45">
      <c r="A320" s="34"/>
      <c r="B320" s="34"/>
      <c r="C320" s="34"/>
      <c r="D320" s="34"/>
      <c r="E320" s="34"/>
      <c r="F320" s="34"/>
      <c r="G320" s="336"/>
      <c r="H320" s="76"/>
      <c r="I320" s="153"/>
      <c r="J320" s="76"/>
      <c r="K320" s="153"/>
      <c r="L320" s="76"/>
      <c r="M320" s="76"/>
      <c r="N320" s="76"/>
      <c r="O320" s="76"/>
      <c r="P320" s="34"/>
      <c r="Q320" s="76"/>
      <c r="R320" s="34"/>
      <c r="S320" s="76"/>
      <c r="T320" s="153"/>
      <c r="U320" s="153"/>
      <c r="V320" s="76"/>
      <c r="W320" s="76"/>
      <c r="X320" s="76"/>
      <c r="Y320" s="153"/>
      <c r="Z320" s="153"/>
      <c r="AA320" s="34"/>
      <c r="AB320" s="34"/>
      <c r="AC320" s="34"/>
      <c r="AD320" s="34"/>
    </row>
    <row r="321" spans="1:30">
      <c r="A321" s="34"/>
      <c r="B321" s="34"/>
      <c r="C321" s="34"/>
      <c r="D321" s="34"/>
      <c r="E321" s="34"/>
      <c r="F321" s="34"/>
      <c r="G321" s="336"/>
      <c r="H321" s="76"/>
      <c r="I321" s="153"/>
      <c r="J321" s="76"/>
      <c r="K321" s="153"/>
      <c r="L321" s="76"/>
      <c r="M321" s="76"/>
      <c r="N321" s="76"/>
      <c r="O321" s="76"/>
      <c r="P321" s="34"/>
      <c r="Q321" s="76"/>
      <c r="R321" s="34"/>
      <c r="S321" s="76"/>
      <c r="T321" s="153"/>
      <c r="U321" s="153"/>
      <c r="V321" s="76"/>
      <c r="W321" s="76"/>
      <c r="X321" s="76"/>
      <c r="Y321" s="153"/>
      <c r="Z321" s="153"/>
      <c r="AA321" s="34"/>
      <c r="AB321" s="34"/>
      <c r="AC321" s="34"/>
      <c r="AD321" s="34"/>
    </row>
    <row r="322" spans="1:30">
      <c r="A322" s="34"/>
      <c r="B322" s="34"/>
      <c r="C322" s="34"/>
      <c r="D322" s="34"/>
      <c r="E322" s="34"/>
      <c r="F322" s="34"/>
      <c r="G322" s="336"/>
      <c r="H322" s="76"/>
      <c r="I322" s="153"/>
      <c r="J322" s="76"/>
      <c r="K322" s="153"/>
      <c r="L322" s="76"/>
      <c r="M322" s="76"/>
      <c r="N322" s="76"/>
      <c r="O322" s="76"/>
      <c r="P322" s="34"/>
      <c r="Q322" s="76"/>
      <c r="R322" s="34"/>
      <c r="S322" s="76"/>
      <c r="T322" s="153"/>
      <c r="U322" s="153"/>
      <c r="V322" s="76"/>
      <c r="W322" s="76"/>
      <c r="X322" s="76"/>
      <c r="Y322" s="153"/>
      <c r="Z322" s="153"/>
      <c r="AA322" s="34"/>
      <c r="AB322" s="34"/>
      <c r="AC322" s="34"/>
      <c r="AD322" s="34"/>
    </row>
    <row r="323" spans="1:30">
      <c r="A323" s="34"/>
      <c r="B323" s="34"/>
      <c r="C323" s="34"/>
      <c r="D323" s="34"/>
      <c r="E323" s="34"/>
      <c r="F323" s="34"/>
      <c r="G323" s="336"/>
      <c r="H323" s="76"/>
      <c r="I323" s="153"/>
      <c r="J323" s="76"/>
      <c r="K323" s="153"/>
      <c r="L323" s="76"/>
      <c r="M323" s="76"/>
      <c r="N323" s="76"/>
      <c r="O323" s="76"/>
      <c r="P323" s="34"/>
      <c r="Q323" s="76"/>
      <c r="R323" s="34"/>
      <c r="S323" s="76"/>
      <c r="T323" s="153"/>
      <c r="U323" s="153"/>
      <c r="V323" s="76"/>
      <c r="W323" s="76"/>
      <c r="X323" s="76"/>
      <c r="Y323" s="153"/>
      <c r="Z323" s="153"/>
      <c r="AA323" s="34"/>
      <c r="AB323" s="34"/>
      <c r="AC323" s="34"/>
      <c r="AD323" s="34"/>
    </row>
    <row r="324" spans="1:30">
      <c r="A324" s="34"/>
      <c r="B324" s="34"/>
      <c r="C324" s="34"/>
      <c r="D324" s="34"/>
      <c r="E324" s="34"/>
      <c r="F324" s="34"/>
      <c r="G324" s="336"/>
      <c r="H324" s="76"/>
      <c r="I324" s="153"/>
      <c r="J324" s="76"/>
      <c r="K324" s="153"/>
      <c r="L324" s="76"/>
      <c r="M324" s="76"/>
      <c r="N324" s="76"/>
      <c r="O324" s="76"/>
      <c r="P324" s="34"/>
      <c r="Q324" s="76"/>
      <c r="R324" s="34"/>
      <c r="S324" s="76"/>
      <c r="T324" s="153"/>
      <c r="U324" s="153"/>
      <c r="V324" s="76"/>
      <c r="W324" s="76"/>
      <c r="X324" s="76"/>
      <c r="Y324" s="153"/>
      <c r="Z324" s="153"/>
      <c r="AA324" s="34"/>
      <c r="AB324" s="34"/>
      <c r="AC324" s="34"/>
      <c r="AD324" s="34"/>
    </row>
    <row r="325" spans="1:30">
      <c r="A325" s="34"/>
      <c r="B325" s="34"/>
      <c r="C325" s="34"/>
      <c r="D325" s="34"/>
      <c r="E325" s="34"/>
      <c r="F325" s="34"/>
      <c r="G325" s="336"/>
      <c r="H325" s="76"/>
      <c r="I325" s="153"/>
      <c r="J325" s="76"/>
      <c r="K325" s="153"/>
      <c r="L325" s="76"/>
      <c r="M325" s="76"/>
      <c r="N325" s="76"/>
      <c r="O325" s="76"/>
      <c r="P325" s="34"/>
      <c r="Q325" s="76"/>
      <c r="R325" s="34"/>
      <c r="S325" s="76"/>
      <c r="T325" s="153"/>
      <c r="U325" s="153"/>
      <c r="V325" s="76"/>
      <c r="W325" s="76"/>
      <c r="X325" s="76"/>
      <c r="Y325" s="153"/>
      <c r="Z325" s="153"/>
      <c r="AA325" s="34"/>
      <c r="AB325" s="34"/>
      <c r="AC325" s="34"/>
      <c r="AD325" s="34"/>
    </row>
    <row r="326" spans="1:30">
      <c r="A326" s="34"/>
      <c r="B326" s="34"/>
      <c r="C326" s="34"/>
      <c r="D326" s="34"/>
      <c r="E326" s="34"/>
      <c r="F326" s="34"/>
      <c r="G326" s="336"/>
      <c r="H326" s="76"/>
      <c r="I326" s="153"/>
      <c r="J326" s="76"/>
      <c r="K326" s="153"/>
      <c r="L326" s="76"/>
      <c r="M326" s="76"/>
      <c r="N326" s="76"/>
      <c r="O326" s="76"/>
      <c r="P326" s="34"/>
      <c r="Q326" s="76"/>
      <c r="R326" s="34"/>
      <c r="S326" s="76"/>
      <c r="T326" s="153"/>
      <c r="U326" s="153"/>
      <c r="V326" s="76"/>
      <c r="W326" s="76"/>
      <c r="X326" s="76"/>
      <c r="Y326" s="153"/>
      <c r="Z326" s="153"/>
      <c r="AA326" s="34"/>
      <c r="AB326" s="34"/>
      <c r="AC326" s="34"/>
      <c r="AD326" s="34"/>
    </row>
    <row r="327" spans="1:30">
      <c r="A327" s="34"/>
      <c r="B327" s="34"/>
      <c r="C327" s="34"/>
      <c r="D327" s="34"/>
      <c r="E327" s="34"/>
      <c r="F327" s="34"/>
      <c r="G327" s="336"/>
      <c r="H327" s="76"/>
      <c r="I327" s="153"/>
      <c r="J327" s="76"/>
      <c r="K327" s="153"/>
      <c r="L327" s="76"/>
      <c r="M327" s="76"/>
      <c r="N327" s="76"/>
      <c r="O327" s="76"/>
      <c r="P327" s="34"/>
      <c r="Q327" s="76"/>
      <c r="R327" s="34"/>
      <c r="S327" s="76"/>
      <c r="T327" s="153"/>
      <c r="U327" s="153"/>
      <c r="V327" s="76"/>
      <c r="W327" s="76"/>
      <c r="X327" s="76"/>
      <c r="Y327" s="153"/>
      <c r="Z327" s="153"/>
      <c r="AA327" s="34"/>
      <c r="AB327" s="34"/>
      <c r="AC327" s="34"/>
      <c r="AD327" s="34"/>
    </row>
    <row r="328" spans="1:30">
      <c r="A328" s="34"/>
      <c r="B328" s="34"/>
      <c r="C328" s="34"/>
      <c r="D328" s="34"/>
      <c r="E328" s="34"/>
      <c r="F328" s="34"/>
      <c r="G328" s="336"/>
      <c r="H328" s="76"/>
      <c r="I328" s="153"/>
      <c r="J328" s="76"/>
      <c r="K328" s="153"/>
      <c r="L328" s="76"/>
      <c r="M328" s="76"/>
      <c r="N328" s="76"/>
      <c r="O328" s="76"/>
      <c r="P328" s="34"/>
      <c r="Q328" s="76"/>
      <c r="R328" s="34"/>
      <c r="S328" s="76"/>
      <c r="T328" s="153"/>
      <c r="U328" s="153"/>
      <c r="V328" s="76"/>
      <c r="W328" s="76"/>
      <c r="X328" s="76"/>
      <c r="Y328" s="153"/>
      <c r="Z328" s="153"/>
      <c r="AA328" s="34"/>
      <c r="AB328" s="34"/>
      <c r="AC328" s="34"/>
      <c r="AD328" s="34"/>
    </row>
    <row r="329" spans="1:30">
      <c r="A329" s="34"/>
      <c r="B329" s="34"/>
      <c r="C329" s="34"/>
      <c r="D329" s="34"/>
      <c r="E329" s="34"/>
      <c r="F329" s="34"/>
      <c r="G329" s="336"/>
      <c r="H329" s="76"/>
      <c r="I329" s="153"/>
      <c r="J329" s="76"/>
      <c r="K329" s="153"/>
      <c r="L329" s="76"/>
      <c r="M329" s="76"/>
      <c r="N329" s="76"/>
      <c r="O329" s="76"/>
      <c r="P329" s="34"/>
      <c r="Q329" s="76"/>
      <c r="R329" s="34"/>
      <c r="S329" s="76"/>
      <c r="T329" s="153"/>
      <c r="U329" s="153"/>
      <c r="V329" s="76"/>
      <c r="W329" s="76"/>
      <c r="X329" s="76"/>
      <c r="Y329" s="153"/>
      <c r="Z329" s="153"/>
      <c r="AA329" s="34"/>
      <c r="AB329" s="34"/>
      <c r="AC329" s="34"/>
      <c r="AD329" s="34"/>
    </row>
    <row r="330" spans="1:30">
      <c r="A330" s="34"/>
      <c r="B330" s="34"/>
      <c r="C330" s="34"/>
      <c r="D330" s="34"/>
      <c r="E330" s="34"/>
      <c r="F330" s="34"/>
      <c r="G330" s="336"/>
      <c r="H330" s="76"/>
      <c r="I330" s="153"/>
      <c r="J330" s="76"/>
      <c r="K330" s="153"/>
      <c r="L330" s="76"/>
      <c r="M330" s="76"/>
      <c r="N330" s="76"/>
      <c r="O330" s="76"/>
      <c r="P330" s="34"/>
      <c r="Q330" s="76"/>
      <c r="R330" s="34"/>
      <c r="S330" s="76"/>
      <c r="T330" s="153"/>
      <c r="U330" s="153"/>
      <c r="V330" s="76"/>
      <c r="W330" s="76"/>
      <c r="X330" s="76"/>
      <c r="Y330" s="153"/>
      <c r="Z330" s="153"/>
      <c r="AA330" s="34"/>
      <c r="AB330" s="34"/>
      <c r="AC330" s="34"/>
      <c r="AD330" s="34"/>
    </row>
    <row r="331" spans="1:30">
      <c r="A331" s="34"/>
      <c r="B331" s="34"/>
      <c r="C331" s="34"/>
      <c r="D331" s="34"/>
      <c r="E331" s="34"/>
      <c r="F331" s="34"/>
      <c r="G331" s="336"/>
      <c r="H331" s="76"/>
      <c r="I331" s="153"/>
      <c r="J331" s="76"/>
      <c r="K331" s="153"/>
      <c r="L331" s="76"/>
      <c r="M331" s="76"/>
      <c r="N331" s="76"/>
      <c r="O331" s="76"/>
      <c r="P331" s="34"/>
      <c r="Q331" s="76"/>
      <c r="R331" s="34"/>
      <c r="S331" s="76"/>
      <c r="T331" s="153"/>
      <c r="U331" s="153"/>
      <c r="V331" s="76"/>
      <c r="W331" s="76"/>
      <c r="X331" s="76"/>
      <c r="Y331" s="153"/>
      <c r="Z331" s="153"/>
      <c r="AA331" s="34"/>
      <c r="AB331" s="34"/>
      <c r="AC331" s="34"/>
      <c r="AD331" s="34"/>
    </row>
    <row r="332" spans="1:30">
      <c r="A332" s="34"/>
      <c r="B332" s="34"/>
      <c r="C332" s="34"/>
      <c r="D332" s="34"/>
      <c r="E332" s="34"/>
      <c r="F332" s="34"/>
      <c r="G332" s="336"/>
      <c r="H332" s="76"/>
      <c r="I332" s="153"/>
      <c r="J332" s="76"/>
      <c r="K332" s="153"/>
      <c r="L332" s="76"/>
      <c r="M332" s="76"/>
      <c r="N332" s="76"/>
      <c r="O332" s="76"/>
      <c r="P332" s="34"/>
      <c r="Q332" s="76"/>
      <c r="R332" s="34"/>
      <c r="S332" s="76"/>
      <c r="T332" s="153"/>
      <c r="U332" s="153"/>
      <c r="V332" s="76"/>
      <c r="W332" s="76"/>
      <c r="X332" s="76"/>
      <c r="Y332" s="153"/>
      <c r="Z332" s="153"/>
      <c r="AA332" s="34"/>
      <c r="AB332" s="34"/>
      <c r="AC332" s="34"/>
      <c r="AD332" s="34"/>
    </row>
    <row r="333" spans="1:30">
      <c r="A333" s="34"/>
      <c r="B333" s="34"/>
      <c r="C333" s="34"/>
      <c r="D333" s="34"/>
      <c r="E333" s="34"/>
      <c r="F333" s="34"/>
      <c r="G333" s="336"/>
      <c r="H333" s="76"/>
      <c r="I333" s="153"/>
      <c r="J333" s="76"/>
      <c r="K333" s="153"/>
      <c r="L333" s="76"/>
      <c r="M333" s="76"/>
      <c r="N333" s="76"/>
      <c r="O333" s="76"/>
      <c r="P333" s="34"/>
      <c r="Q333" s="76"/>
      <c r="R333" s="34"/>
      <c r="S333" s="76"/>
      <c r="T333" s="153"/>
      <c r="U333" s="153"/>
      <c r="V333" s="76"/>
      <c r="W333" s="76"/>
      <c r="X333" s="76"/>
      <c r="Y333" s="153"/>
      <c r="Z333" s="153"/>
      <c r="AA333" s="34"/>
      <c r="AB333" s="34"/>
      <c r="AC333" s="34"/>
      <c r="AD333" s="34"/>
    </row>
    <row r="334" spans="1:30">
      <c r="A334" s="34"/>
      <c r="B334" s="34"/>
      <c r="C334" s="34"/>
      <c r="D334" s="34"/>
      <c r="E334" s="34"/>
      <c r="F334" s="34"/>
      <c r="G334" s="336"/>
      <c r="H334" s="76"/>
      <c r="I334" s="153"/>
      <c r="J334" s="76"/>
      <c r="K334" s="153"/>
      <c r="L334" s="76"/>
      <c r="M334" s="76"/>
      <c r="N334" s="76"/>
      <c r="O334" s="76"/>
      <c r="P334" s="34"/>
      <c r="Q334" s="76"/>
      <c r="R334" s="34"/>
      <c r="S334" s="76"/>
      <c r="T334" s="153"/>
      <c r="U334" s="153"/>
      <c r="V334" s="76"/>
      <c r="W334" s="76"/>
      <c r="X334" s="76"/>
      <c r="Y334" s="153"/>
      <c r="Z334" s="153"/>
      <c r="AA334" s="34"/>
      <c r="AB334" s="34"/>
      <c r="AC334" s="34"/>
      <c r="AD334" s="34"/>
    </row>
    <row r="335" spans="1:30">
      <c r="A335" s="34"/>
      <c r="B335" s="34"/>
      <c r="C335" s="34"/>
      <c r="D335" s="34"/>
      <c r="E335" s="34"/>
      <c r="F335" s="34"/>
      <c r="G335" s="336"/>
      <c r="H335" s="76"/>
      <c r="I335" s="153"/>
      <c r="J335" s="76"/>
      <c r="K335" s="153"/>
      <c r="L335" s="76"/>
      <c r="M335" s="76"/>
      <c r="N335" s="76"/>
      <c r="O335" s="76"/>
      <c r="P335" s="34"/>
      <c r="Q335" s="76"/>
      <c r="R335" s="34"/>
      <c r="S335" s="76"/>
      <c r="T335" s="153"/>
      <c r="U335" s="153"/>
      <c r="V335" s="76"/>
      <c r="W335" s="76"/>
      <c r="X335" s="76"/>
      <c r="Y335" s="153"/>
      <c r="Z335" s="153"/>
      <c r="AA335" s="34"/>
      <c r="AB335" s="34"/>
      <c r="AC335" s="34"/>
      <c r="AD335" s="34"/>
    </row>
    <row r="336" spans="1:30">
      <c r="A336" s="34"/>
      <c r="B336" s="34"/>
      <c r="C336" s="34"/>
      <c r="D336" s="34"/>
      <c r="E336" s="34"/>
      <c r="F336" s="34"/>
      <c r="G336" s="336"/>
      <c r="H336" s="76"/>
      <c r="I336" s="153"/>
      <c r="J336" s="76"/>
      <c r="K336" s="153"/>
      <c r="L336" s="76"/>
      <c r="M336" s="76"/>
      <c r="N336" s="76"/>
      <c r="O336" s="76"/>
      <c r="P336" s="34"/>
      <c r="Q336" s="76"/>
      <c r="R336" s="34"/>
      <c r="S336" s="76"/>
      <c r="T336" s="153"/>
      <c r="U336" s="153"/>
      <c r="V336" s="76"/>
      <c r="W336" s="76"/>
      <c r="X336" s="76"/>
      <c r="Y336" s="153"/>
      <c r="Z336" s="153"/>
      <c r="AA336" s="34"/>
      <c r="AB336" s="34"/>
      <c r="AC336" s="34"/>
      <c r="AD336" s="34"/>
    </row>
    <row r="337" spans="1:30">
      <c r="A337" s="34"/>
      <c r="B337" s="34"/>
      <c r="C337" s="34"/>
      <c r="D337" s="34"/>
      <c r="E337" s="34"/>
      <c r="F337" s="34"/>
      <c r="G337" s="336"/>
      <c r="H337" s="76"/>
      <c r="I337" s="153"/>
      <c r="J337" s="76"/>
      <c r="K337" s="153"/>
      <c r="L337" s="76"/>
      <c r="M337" s="76"/>
      <c r="N337" s="76"/>
      <c r="O337" s="76"/>
      <c r="P337" s="34"/>
      <c r="Q337" s="76"/>
      <c r="R337" s="34"/>
      <c r="S337" s="76"/>
      <c r="T337" s="153"/>
      <c r="U337" s="153"/>
      <c r="V337" s="76"/>
      <c r="W337" s="76"/>
      <c r="X337" s="76"/>
      <c r="Y337" s="153"/>
      <c r="Z337" s="153"/>
      <c r="AA337" s="34"/>
      <c r="AB337" s="34"/>
      <c r="AC337" s="34"/>
      <c r="AD337" s="34"/>
    </row>
    <row r="338" spans="1:30">
      <c r="A338" s="34"/>
      <c r="B338" s="34"/>
      <c r="C338" s="34"/>
      <c r="D338" s="34"/>
      <c r="E338" s="34"/>
      <c r="F338" s="34"/>
      <c r="G338" s="336"/>
      <c r="H338" s="76"/>
      <c r="I338" s="153"/>
      <c r="J338" s="76"/>
      <c r="K338" s="153"/>
      <c r="L338" s="76"/>
      <c r="M338" s="76"/>
      <c r="N338" s="76"/>
      <c r="O338" s="76"/>
      <c r="P338" s="34"/>
      <c r="Q338" s="76"/>
      <c r="R338" s="34"/>
      <c r="S338" s="76"/>
      <c r="T338" s="153"/>
      <c r="U338" s="153"/>
      <c r="V338" s="76"/>
      <c r="W338" s="76"/>
      <c r="X338" s="76"/>
      <c r="Y338" s="153"/>
      <c r="Z338" s="153"/>
      <c r="AA338" s="34"/>
      <c r="AB338" s="34"/>
      <c r="AC338" s="34"/>
      <c r="AD338" s="34"/>
    </row>
    <row r="339" spans="1:30">
      <c r="A339" s="34"/>
      <c r="B339" s="34"/>
      <c r="C339" s="34"/>
      <c r="D339" s="34"/>
      <c r="E339" s="34"/>
      <c r="F339" s="34"/>
      <c r="G339" s="336"/>
      <c r="H339" s="76"/>
      <c r="I339" s="153"/>
      <c r="J339" s="76"/>
      <c r="K339" s="153"/>
      <c r="L339" s="76"/>
      <c r="M339" s="76"/>
      <c r="N339" s="76"/>
      <c r="O339" s="76"/>
      <c r="P339" s="34"/>
      <c r="Q339" s="76"/>
      <c r="R339" s="34"/>
      <c r="S339" s="76"/>
      <c r="T339" s="153"/>
      <c r="U339" s="153"/>
      <c r="V339" s="76"/>
      <c r="W339" s="76"/>
      <c r="X339" s="76"/>
      <c r="Y339" s="153"/>
      <c r="Z339" s="153"/>
      <c r="AA339" s="34"/>
      <c r="AB339" s="34"/>
      <c r="AC339" s="34"/>
      <c r="AD339" s="34"/>
    </row>
    <row r="340" spans="1:30">
      <c r="A340" s="34"/>
      <c r="B340" s="34"/>
      <c r="C340" s="34"/>
      <c r="D340" s="34"/>
      <c r="E340" s="34"/>
      <c r="F340" s="34"/>
      <c r="G340" s="336"/>
      <c r="H340" s="76"/>
      <c r="I340" s="153"/>
      <c r="J340" s="76"/>
      <c r="K340" s="153"/>
      <c r="L340" s="76"/>
      <c r="M340" s="76"/>
      <c r="N340" s="76"/>
      <c r="O340" s="76"/>
      <c r="P340" s="34"/>
      <c r="Q340" s="76"/>
      <c r="R340" s="34"/>
      <c r="S340" s="76"/>
      <c r="T340" s="153"/>
      <c r="U340" s="153"/>
      <c r="V340" s="76"/>
      <c r="W340" s="76"/>
      <c r="X340" s="76"/>
      <c r="Y340" s="153"/>
      <c r="Z340" s="153"/>
      <c r="AA340" s="34"/>
      <c r="AB340" s="34"/>
      <c r="AC340" s="34"/>
      <c r="AD340" s="34"/>
    </row>
    <row r="341" spans="1:30">
      <c r="A341" s="34"/>
      <c r="B341" s="34"/>
      <c r="C341" s="34"/>
      <c r="D341" s="34"/>
      <c r="E341" s="34"/>
      <c r="F341" s="34"/>
      <c r="G341" s="336"/>
      <c r="H341" s="76"/>
      <c r="I341" s="153"/>
      <c r="J341" s="76"/>
      <c r="K341" s="153"/>
      <c r="L341" s="76"/>
      <c r="M341" s="76"/>
      <c r="N341" s="76"/>
      <c r="O341" s="76"/>
      <c r="P341" s="34"/>
      <c r="Q341" s="76"/>
      <c r="R341" s="34"/>
      <c r="S341" s="76"/>
      <c r="T341" s="153"/>
      <c r="U341" s="153"/>
      <c r="V341" s="76"/>
      <c r="W341" s="76"/>
      <c r="X341" s="76"/>
      <c r="Y341" s="153"/>
      <c r="Z341" s="153"/>
      <c r="AA341" s="34"/>
      <c r="AB341" s="34"/>
      <c r="AC341" s="34"/>
      <c r="AD341" s="34"/>
    </row>
    <row r="342" spans="1:30">
      <c r="A342" s="34"/>
      <c r="B342" s="34"/>
      <c r="C342" s="34"/>
      <c r="D342" s="34"/>
      <c r="E342" s="34"/>
      <c r="F342" s="34"/>
      <c r="G342" s="336"/>
      <c r="H342" s="76"/>
      <c r="I342" s="153"/>
      <c r="J342" s="76"/>
      <c r="K342" s="153"/>
      <c r="L342" s="76"/>
      <c r="M342" s="76"/>
      <c r="N342" s="76"/>
      <c r="O342" s="76"/>
      <c r="P342" s="34"/>
      <c r="Q342" s="76"/>
      <c r="R342" s="34"/>
      <c r="S342" s="76"/>
      <c r="T342" s="153"/>
      <c r="U342" s="153"/>
      <c r="V342" s="76"/>
      <c r="W342" s="76"/>
      <c r="X342" s="76"/>
      <c r="Y342" s="153"/>
      <c r="Z342" s="153"/>
      <c r="AA342" s="34"/>
      <c r="AB342" s="34"/>
      <c r="AC342" s="34"/>
      <c r="AD342" s="34"/>
    </row>
    <row r="343" spans="1:30">
      <c r="V343" s="76"/>
      <c r="W343" s="76"/>
      <c r="X343" s="76"/>
      <c r="Y343" s="153"/>
      <c r="Z343" s="153"/>
      <c r="AA343" s="34"/>
      <c r="AB343" s="34"/>
      <c r="AC343" s="34"/>
      <c r="AD343" s="34"/>
    </row>
    <row r="344" spans="1:30">
      <c r="V344" s="76"/>
      <c r="W344" s="76"/>
      <c r="X344" s="76"/>
      <c r="Y344" s="153"/>
      <c r="Z344" s="153"/>
    </row>
    <row r="345" spans="1:30">
      <c r="V345" s="76"/>
      <c r="W345" s="76"/>
      <c r="X345" s="76"/>
      <c r="Y345" s="153"/>
      <c r="Z345" s="153"/>
    </row>
    <row r="346" spans="1:30">
      <c r="V346" s="76"/>
      <c r="W346" s="76"/>
      <c r="X346" s="76"/>
      <c r="Y346" s="153"/>
      <c r="Z346" s="153"/>
    </row>
    <row r="347" spans="1:30">
      <c r="V347" s="76"/>
      <c r="W347" s="76"/>
      <c r="X347" s="76"/>
      <c r="Y347" s="153"/>
      <c r="Z347" s="153"/>
    </row>
    <row r="348" spans="1:30">
      <c r="V348" s="76"/>
      <c r="W348" s="76"/>
      <c r="X348" s="76"/>
      <c r="Y348" s="153"/>
      <c r="Z348" s="153"/>
    </row>
    <row r="349" spans="1:30">
      <c r="V349" s="76"/>
      <c r="W349" s="76"/>
      <c r="X349" s="76"/>
      <c r="Y349" s="153"/>
      <c r="Z349" s="153"/>
    </row>
    <row r="350" spans="1:30">
      <c r="V350" s="76"/>
      <c r="W350" s="76"/>
      <c r="X350" s="76"/>
      <c r="Y350" s="153"/>
      <c r="Z350" s="153"/>
    </row>
    <row r="351" spans="1:30">
      <c r="V351" s="76"/>
      <c r="W351" s="76"/>
      <c r="X351" s="76"/>
      <c r="Y351" s="153"/>
      <c r="Z351" s="153"/>
    </row>
    <row r="352" spans="1:30">
      <c r="V352" s="76"/>
      <c r="W352" s="76"/>
      <c r="X352" s="76"/>
      <c r="Y352" s="153"/>
      <c r="Z352" s="153"/>
    </row>
    <row r="353" spans="22:26">
      <c r="V353" s="76"/>
      <c r="W353" s="76"/>
      <c r="X353" s="76"/>
      <c r="Y353" s="153"/>
      <c r="Z353" s="153"/>
    </row>
    <row r="354" spans="22:26">
      <c r="V354" s="76"/>
      <c r="W354" s="76"/>
      <c r="X354" s="76"/>
      <c r="Y354" s="153"/>
      <c r="Z354" s="153"/>
    </row>
    <row r="355" spans="22:26">
      <c r="V355" s="76"/>
      <c r="W355" s="76"/>
      <c r="X355" s="76"/>
      <c r="Y355" s="153"/>
      <c r="Z355" s="153"/>
    </row>
    <row r="356" spans="22:26">
      <c r="V356" s="76"/>
      <c r="W356" s="76"/>
      <c r="X356" s="76"/>
      <c r="Y356" s="153"/>
      <c r="Z356" s="153"/>
    </row>
    <row r="357" spans="22:26">
      <c r="V357" s="76"/>
      <c r="W357" s="76"/>
      <c r="X357" s="76"/>
      <c r="Y357" s="153"/>
      <c r="Z357" s="153"/>
    </row>
    <row r="358" spans="22:26">
      <c r="V358" s="76"/>
      <c r="W358" s="76"/>
      <c r="X358" s="76"/>
      <c r="Y358" s="153"/>
      <c r="Z358" s="153"/>
    </row>
    <row r="359" spans="22:26">
      <c r="V359" s="76"/>
      <c r="W359" s="76"/>
      <c r="X359" s="76"/>
      <c r="Y359" s="153"/>
      <c r="Z359" s="153"/>
    </row>
    <row r="360" spans="22:26">
      <c r="V360" s="76"/>
      <c r="W360" s="76"/>
      <c r="X360" s="76"/>
      <c r="Y360" s="153"/>
      <c r="Z360" s="153"/>
    </row>
    <row r="361" spans="22:26">
      <c r="V361" s="76"/>
      <c r="W361" s="76"/>
      <c r="X361" s="76"/>
      <c r="Y361" s="153"/>
      <c r="Z361" s="153"/>
    </row>
    <row r="362" spans="22:26">
      <c r="V362" s="76"/>
      <c r="W362" s="76"/>
      <c r="X362" s="76"/>
      <c r="Y362" s="153"/>
      <c r="Z362" s="153"/>
    </row>
    <row r="363" spans="22:26">
      <c r="V363" s="76"/>
      <c r="W363" s="76"/>
      <c r="X363" s="76"/>
      <c r="Y363" s="153"/>
      <c r="Z363" s="153"/>
    </row>
    <row r="364" spans="22:26">
      <c r="V364" s="76"/>
      <c r="W364" s="76"/>
      <c r="X364" s="76"/>
      <c r="Y364" s="153"/>
      <c r="Z364" s="153"/>
    </row>
    <row r="365" spans="22:26">
      <c r="V365" s="76"/>
      <c r="W365" s="76"/>
      <c r="X365" s="76"/>
      <c r="Y365" s="153"/>
      <c r="Z365" s="153"/>
    </row>
    <row r="366" spans="22:26">
      <c r="V366" s="76"/>
      <c r="W366" s="76"/>
      <c r="X366" s="76"/>
      <c r="Y366" s="153"/>
      <c r="Z366" s="153"/>
    </row>
  </sheetData>
  <mergeCells count="2">
    <mergeCell ref="AA5:AC5"/>
    <mergeCell ref="K5:L5"/>
  </mergeCells>
  <phoneticPr fontId="12" type="noConversion"/>
  <conditionalFormatting sqref="AK32:AK34 AU125:AV125">
    <cfRule type="cellIs" dxfId="151" priority="58" stopIfTrue="1" operator="lessThan">
      <formula>0</formula>
    </cfRule>
  </conditionalFormatting>
  <conditionalFormatting sqref="AU102:AV102">
    <cfRule type="cellIs" dxfId="150" priority="59" stopIfTrue="1" operator="greaterThan">
      <formula>0</formula>
    </cfRule>
  </conditionalFormatting>
  <conditionalFormatting sqref="AU79:AV79">
    <cfRule type="cellIs" dxfId="149" priority="60" stopIfTrue="1" operator="greaterThan">
      <formula>0</formula>
    </cfRule>
    <cfRule type="cellIs" dxfId="148" priority="61" stopIfTrue="1" operator="lessThan">
      <formula>0</formula>
    </cfRule>
  </conditionalFormatting>
  <conditionalFormatting sqref="AU102:AV102">
    <cfRule type="cellIs" dxfId="147" priority="52" operator="lessThan">
      <formula>0</formula>
    </cfRule>
  </conditionalFormatting>
  <conditionalFormatting sqref="H47:H75 J47:J75 L47:L75 Q47:Q75 S47:S75 U47:U75 F47:F75 N47:O72">
    <cfRule type="cellIs" dxfId="146" priority="50" operator="lessThan">
      <formula>0</formula>
    </cfRule>
    <cfRule type="cellIs" dxfId="145" priority="51" operator="greaterThan">
      <formula>0</formula>
    </cfRule>
  </conditionalFormatting>
  <conditionalFormatting sqref="U10">
    <cfRule type="cellIs" dxfId="144" priority="10" operator="lessThan">
      <formula>0</formula>
    </cfRule>
    <cfRule type="cellIs" dxfId="143" priority="11" operator="greaterThan">
      <formula>0</formula>
    </cfRule>
  </conditionalFormatting>
  <conditionalFormatting sqref="F10">
    <cfRule type="cellIs" dxfId="142" priority="22" operator="lessThan">
      <formula>0</formula>
    </cfRule>
    <cfRule type="cellIs" dxfId="141" priority="23" operator="greaterThan">
      <formula>0</formula>
    </cfRule>
  </conditionalFormatting>
  <conditionalFormatting sqref="H10">
    <cfRule type="cellIs" dxfId="140" priority="20" operator="lessThan">
      <formula>0</formula>
    </cfRule>
    <cfRule type="cellIs" dxfId="139" priority="21" operator="greaterThan">
      <formula>0</formula>
    </cfRule>
  </conditionalFormatting>
  <conditionalFormatting sqref="J10">
    <cfRule type="cellIs" dxfId="138" priority="18" operator="lessThan">
      <formula>0</formula>
    </cfRule>
    <cfRule type="cellIs" dxfId="137" priority="19" operator="greaterThan">
      <formula>0</formula>
    </cfRule>
  </conditionalFormatting>
  <conditionalFormatting sqref="Q10">
    <cfRule type="cellIs" dxfId="136" priority="14" operator="lessThan">
      <formula>0</formula>
    </cfRule>
    <cfRule type="cellIs" dxfId="135" priority="15" operator="greaterThan">
      <formula>0</formula>
    </cfRule>
  </conditionalFormatting>
  <conditionalFormatting sqref="S10">
    <cfRule type="cellIs" dxfId="134" priority="12" operator="lessThan">
      <formula>0</formula>
    </cfRule>
    <cfRule type="cellIs" dxfId="133" priority="13" operator="greaterThan">
      <formula>0</formula>
    </cfRule>
  </conditionalFormatting>
  <conditionalFormatting sqref="F10:F11">
    <cfRule type="cellIs" dxfId="132" priority="9" operator="greaterThan">
      <formula>0</formula>
    </cfRule>
  </conditionalFormatting>
  <conditionalFormatting sqref="H10:H11">
    <cfRule type="cellIs" dxfId="131" priority="8" operator="greaterThan">
      <formula>0</formula>
    </cfRule>
  </conditionalFormatting>
  <conditionalFormatting sqref="J10:J11">
    <cfRule type="cellIs" dxfId="130" priority="6" operator="lessThan">
      <formula>0</formula>
    </cfRule>
    <cfRule type="cellIs" dxfId="129" priority="7" operator="greaterThan">
      <formula>0</formula>
    </cfRule>
  </conditionalFormatting>
  <conditionalFormatting sqref="Q10:Q11">
    <cfRule type="cellIs" dxfId="128" priority="4" operator="lessThan">
      <formula>0</formula>
    </cfRule>
  </conditionalFormatting>
  <conditionalFormatting sqref="S10:S11">
    <cfRule type="cellIs" dxfId="127" priority="3" operator="greaterThan">
      <formula>0</formula>
    </cfRule>
  </conditionalFormatting>
  <conditionalFormatting sqref="U10:U11">
    <cfRule type="cellIs" dxfId="126" priority="2" operator="greaterThan">
      <formula>0</formula>
    </cfRule>
  </conditionalFormatting>
  <conditionalFormatting sqref="H11">
    <cfRule type="cellIs" dxfId="125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Q1:CN1934"/>
  <sheetViews>
    <sheetView zoomScale="88" zoomScaleNormal="88" workbookViewId="0">
      <selection activeCell="R15" sqref="R15"/>
    </sheetView>
  </sheetViews>
  <sheetFormatPr baseColWidth="10" defaultRowHeight="15"/>
  <cols>
    <col min="17" max="17" width="5.90625" customWidth="1"/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0" customWidth="1"/>
    <col min="43" max="43" width="4.90625" style="11" customWidth="1"/>
    <col min="44" max="44" width="5.08984375" style="90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0" customWidth="1"/>
    <col min="53" max="53" width="5.36328125" style="90" customWidth="1"/>
    <col min="54" max="54" width="5.08984375" style="90" customWidth="1"/>
    <col min="55" max="55" width="6" style="90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4"/>
      <c r="BP1" s="4"/>
      <c r="BQ1" s="4"/>
      <c r="BR1" s="4"/>
    </row>
    <row r="2" spans="38:92" ht="15.6"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1"/>
      <c r="BR2" s="5"/>
    </row>
    <row r="3" spans="38:92" ht="18.75" customHeight="1"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4"/>
      <c r="BP3" s="4"/>
      <c r="BQ3" s="4"/>
      <c r="BR3" s="4"/>
    </row>
    <row r="4" spans="38:92" ht="15.6"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1"/>
      <c r="BR4" s="5"/>
    </row>
    <row r="5" spans="38:92" ht="15.6"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4"/>
      <c r="BP5" s="4"/>
      <c r="BQ5" s="4"/>
      <c r="BR5" s="4"/>
      <c r="CL5" s="2"/>
      <c r="CM5" s="5"/>
      <c r="CN5" s="5"/>
    </row>
    <row r="6" spans="38:92" ht="15.6"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1"/>
      <c r="BR6" s="5"/>
    </row>
    <row r="7" spans="38:92"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4"/>
      <c r="BP7" s="4"/>
      <c r="BQ7" s="4"/>
      <c r="BR7" s="4"/>
    </row>
    <row r="8" spans="38:92" ht="15.6"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1"/>
      <c r="BR8" s="5"/>
    </row>
    <row r="9" spans="38:92" ht="15.6"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1"/>
      <c r="BR9" s="5"/>
    </row>
    <row r="10" spans="38:92" ht="15.6"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1"/>
      <c r="BR10" s="5"/>
    </row>
    <row r="11" spans="38:92" ht="15.6"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1"/>
      <c r="BR11" s="5"/>
      <c r="BT11" s="2"/>
      <c r="BU11" s="2"/>
      <c r="BV11" s="2"/>
    </row>
    <row r="12" spans="38:92" ht="15.6"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13"/>
      <c r="BR12" s="5"/>
      <c r="BT12" s="2"/>
      <c r="BU12" s="2"/>
      <c r="BV12" s="4"/>
      <c r="BW12" s="4"/>
      <c r="BX12" s="4"/>
    </row>
    <row r="13" spans="38:92" ht="15.6"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13"/>
      <c r="BR13" s="5"/>
      <c r="BT13" s="1"/>
      <c r="BU13" s="1"/>
      <c r="BV13" s="11"/>
      <c r="BW13" s="11"/>
      <c r="BX13" s="11"/>
    </row>
    <row r="14" spans="38:92" ht="15.6"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13"/>
      <c r="BR14" s="5"/>
      <c r="BT14" s="1"/>
      <c r="BU14" s="1"/>
      <c r="BV14" s="11"/>
      <c r="BW14" s="11"/>
      <c r="BX14" s="11"/>
    </row>
    <row r="15" spans="38:92" ht="15.6"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13"/>
      <c r="BR15" s="5"/>
      <c r="BT15" s="1"/>
      <c r="BU15" s="1"/>
      <c r="BV15" s="11"/>
      <c r="BW15" s="11"/>
      <c r="BX15" s="11"/>
    </row>
    <row r="16" spans="38:92" ht="15.6"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"/>
      <c r="BR16" s="5"/>
      <c r="BT16" s="1"/>
      <c r="BU16" s="1"/>
      <c r="BV16" s="11"/>
      <c r="BW16" s="11"/>
      <c r="BX16" s="11"/>
    </row>
    <row r="17" spans="38:76" ht="15.6"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"/>
      <c r="BR17" s="5"/>
      <c r="BT17" s="1"/>
      <c r="BU17" s="1"/>
      <c r="BV17" s="11"/>
      <c r="BW17" s="11"/>
      <c r="BX17" s="11"/>
    </row>
    <row r="18" spans="38:76" ht="15.6"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"/>
      <c r="BR18" s="5"/>
      <c r="BT18" s="1"/>
      <c r="BU18" s="1"/>
      <c r="BV18" s="11"/>
      <c r="BW18" s="11"/>
      <c r="BX18" s="11"/>
    </row>
    <row r="19" spans="38:76" ht="15.6"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"/>
      <c r="BR19" s="5"/>
      <c r="BT19" s="1"/>
      <c r="BU19" s="1"/>
      <c r="BV19" s="11"/>
      <c r="BW19" s="11"/>
      <c r="BX19" s="11"/>
    </row>
    <row r="20" spans="38:76" ht="15.6"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"/>
      <c r="BR20" s="5"/>
      <c r="BT20" s="1"/>
      <c r="BU20" s="1"/>
      <c r="BV20" s="11"/>
      <c r="BW20" s="11"/>
      <c r="BX20" s="11"/>
    </row>
    <row r="21" spans="38:76" ht="15.6"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"/>
      <c r="BR21" s="5"/>
      <c r="BT21" s="1"/>
      <c r="BU21" s="1"/>
      <c r="BV21" s="11"/>
      <c r="BW21" s="11"/>
      <c r="BX21" s="11"/>
    </row>
    <row r="22" spans="38:76" ht="15.6"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6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6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6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17:81" ht="15.6">
      <c r="BY65" s="4"/>
      <c r="BZ65" s="13"/>
      <c r="CA65" s="13"/>
      <c r="CB65" s="1"/>
      <c r="CC65" s="5"/>
    </row>
    <row r="66" spans="17:81" ht="15.6">
      <c r="BY66" s="4"/>
      <c r="BZ66" s="13"/>
      <c r="CA66" s="13"/>
      <c r="CB66" s="13"/>
      <c r="CC66" s="5"/>
    </row>
    <row r="67" spans="17:81" ht="15.6">
      <c r="BY67" s="4"/>
      <c r="BZ67" s="13"/>
      <c r="CA67" s="13"/>
      <c r="CB67" s="13"/>
      <c r="CC67" s="5"/>
    </row>
    <row r="68" spans="17:81" ht="15.6">
      <c r="BY68" s="4"/>
      <c r="BZ68" s="13"/>
      <c r="CA68" s="13"/>
      <c r="CB68" s="13"/>
      <c r="CC68" s="5"/>
    </row>
    <row r="69" spans="17:81" ht="15.6">
      <c r="BY69" s="4"/>
      <c r="BZ69" s="13"/>
      <c r="CA69" s="13"/>
      <c r="CB69" s="13"/>
      <c r="CC69" s="5"/>
    </row>
    <row r="70" spans="17:81" ht="15.6">
      <c r="BY70" s="4"/>
      <c r="BZ70" s="13"/>
      <c r="CA70" s="13"/>
      <c r="CB70" s="5"/>
      <c r="CC70" s="5"/>
    </row>
    <row r="71" spans="17:81" ht="15.6">
      <c r="BY71" s="4"/>
      <c r="BZ71" s="13"/>
      <c r="CA71" s="13"/>
      <c r="CB71" s="5"/>
      <c r="CC71" s="5"/>
    </row>
    <row r="72" spans="17:81" ht="15.6">
      <c r="BY72" s="4"/>
      <c r="BZ72" s="13"/>
      <c r="CA72" s="13"/>
      <c r="CB72" s="5"/>
      <c r="CC72" s="5"/>
    </row>
    <row r="73" spans="17:81" ht="15.6">
      <c r="BY73" s="4"/>
      <c r="BZ73" s="13"/>
      <c r="CA73" s="13"/>
      <c r="CB73" s="5"/>
      <c r="CC73" s="5"/>
    </row>
    <row r="74" spans="17:81" ht="15.6">
      <c r="BY74" s="4"/>
      <c r="BZ74" s="13"/>
      <c r="CA74" s="13"/>
      <c r="CB74" s="5"/>
      <c r="CC74" s="5"/>
    </row>
    <row r="75" spans="17:81" ht="15.6">
      <c r="BY75" s="4"/>
      <c r="BZ75" s="13"/>
      <c r="CA75" s="13"/>
      <c r="CB75" s="5"/>
      <c r="CC75" s="5"/>
    </row>
    <row r="76" spans="17:81" ht="15.6">
      <c r="BY76" s="4"/>
      <c r="BZ76" s="13"/>
      <c r="CA76" s="13"/>
      <c r="CB76" s="5"/>
      <c r="CC76" s="5"/>
    </row>
    <row r="77" spans="17:81" ht="15.6">
      <c r="BY77" s="4"/>
      <c r="BZ77" s="13"/>
      <c r="CA77" s="13"/>
      <c r="CB77" s="5"/>
      <c r="CC77" s="5"/>
    </row>
    <row r="78" spans="17:81" ht="15.6">
      <c r="BY78" s="4"/>
      <c r="BZ78" s="5"/>
      <c r="CA78" s="5"/>
      <c r="CB78" s="5"/>
      <c r="CC78" s="5"/>
    </row>
    <row r="79" spans="17:81">
      <c r="BY79" s="13"/>
      <c r="BZ79" s="13"/>
    </row>
    <row r="80" spans="17:81" ht="15.6">
      <c r="Q80">
        <v>6</v>
      </c>
      <c r="R80" s="3" t="s">
        <v>32</v>
      </c>
      <c r="BY80" s="5"/>
      <c r="BZ80" s="5"/>
      <c r="CA80" s="5"/>
      <c r="CC80" s="5"/>
    </row>
    <row r="81" spans="17:81">
      <c r="Q81">
        <f>+Q80-1</f>
        <v>5</v>
      </c>
      <c r="R81" s="3" t="s">
        <v>396</v>
      </c>
      <c r="BY81" s="13"/>
      <c r="BZ81" s="13"/>
    </row>
    <row r="82" spans="17:81">
      <c r="Q82">
        <f t="shared" ref="Q82:Q85" si="0">+Q81-1</f>
        <v>4</v>
      </c>
      <c r="R82" s="3" t="s">
        <v>31</v>
      </c>
      <c r="BY82" s="13"/>
      <c r="BZ82" s="13"/>
    </row>
    <row r="83" spans="17:81" ht="15.6">
      <c r="Q83">
        <f t="shared" si="0"/>
        <v>3</v>
      </c>
      <c r="R83" s="3" t="s">
        <v>30</v>
      </c>
      <c r="BY83" s="2"/>
      <c r="BZ83" s="5"/>
      <c r="CA83" s="5"/>
      <c r="CC83" s="2"/>
    </row>
    <row r="84" spans="17:81">
      <c r="Q84">
        <f t="shared" si="0"/>
        <v>2</v>
      </c>
      <c r="R84" s="267" t="s">
        <v>29</v>
      </c>
      <c r="BY84" s="4"/>
      <c r="BZ84" s="4"/>
      <c r="CA84" s="4"/>
      <c r="CB84" s="4"/>
      <c r="CC84" s="4"/>
    </row>
    <row r="85" spans="17:81" ht="15.6">
      <c r="Q85">
        <f t="shared" si="0"/>
        <v>1</v>
      </c>
      <c r="R85" s="3" t="s">
        <v>28</v>
      </c>
      <c r="BY85" s="4"/>
      <c r="BZ85" s="13"/>
      <c r="CA85" s="13"/>
      <c r="CB85" s="1"/>
      <c r="CC85" s="5"/>
    </row>
    <row r="86" spans="17:81" ht="15.6">
      <c r="BY86" s="4"/>
      <c r="BZ86" s="13"/>
      <c r="CA86" s="13"/>
      <c r="CB86" s="1"/>
      <c r="CC86" s="5"/>
    </row>
    <row r="87" spans="17:81" ht="15.6">
      <c r="BY87" s="4"/>
      <c r="BZ87" s="13"/>
      <c r="CA87" s="13"/>
      <c r="CB87" s="1"/>
      <c r="CC87" s="5"/>
    </row>
    <row r="88" spans="17:81" ht="15.6">
      <c r="BY88" s="4"/>
      <c r="BZ88" s="13"/>
      <c r="CA88" s="13"/>
      <c r="CB88" s="1"/>
      <c r="CC88" s="5"/>
    </row>
    <row r="89" spans="17:81" ht="15.6">
      <c r="BY89" s="4"/>
      <c r="BZ89" s="13"/>
      <c r="CA89" s="13"/>
      <c r="CB89" s="13"/>
      <c r="CC89" s="5"/>
    </row>
    <row r="90" spans="17:81" ht="15.6">
      <c r="BY90" s="4"/>
      <c r="BZ90" s="13"/>
      <c r="CA90" s="13"/>
      <c r="CB90" s="13"/>
      <c r="CC90" s="5"/>
    </row>
    <row r="91" spans="17:81" ht="15.6">
      <c r="BY91" s="4"/>
      <c r="BZ91" s="13"/>
      <c r="CA91" s="13"/>
      <c r="CB91" s="13"/>
      <c r="CC91" s="5"/>
    </row>
    <row r="92" spans="17:81" ht="15.6">
      <c r="BY92" s="4"/>
      <c r="BZ92" s="13"/>
      <c r="CA92" s="13"/>
      <c r="CB92" s="13"/>
      <c r="CC92" s="5"/>
    </row>
    <row r="93" spans="17:81" ht="15.6">
      <c r="BY93" s="4"/>
      <c r="BZ93" s="13"/>
      <c r="CA93" s="13"/>
      <c r="CB93" s="5"/>
      <c r="CC93" s="5"/>
    </row>
    <row r="94" spans="17:81" ht="15.6">
      <c r="BY94" s="4"/>
      <c r="BZ94" s="13"/>
      <c r="CA94" s="13"/>
      <c r="CB94" s="5"/>
      <c r="CC94" s="5"/>
    </row>
    <row r="95" spans="17:81" ht="15.6">
      <c r="BY95" s="4"/>
      <c r="BZ95" s="13"/>
      <c r="CA95" s="13"/>
      <c r="CB95" s="5"/>
      <c r="CC95" s="5"/>
    </row>
    <row r="96" spans="17:81" ht="15.6">
      <c r="BY96" s="4"/>
      <c r="BZ96" s="13"/>
      <c r="CA96" s="13"/>
      <c r="CB96" s="5"/>
      <c r="CC96" s="5"/>
    </row>
    <row r="97" spans="77:81" ht="15.6">
      <c r="BY97" s="4"/>
      <c r="BZ97" s="13"/>
      <c r="CA97" s="13"/>
      <c r="CB97" s="5"/>
      <c r="CC97" s="5"/>
    </row>
    <row r="98" spans="77:81" ht="15.6">
      <c r="BY98" s="4"/>
      <c r="BZ98" s="13"/>
      <c r="CA98" s="13"/>
      <c r="CB98" s="5"/>
      <c r="CC98" s="5"/>
    </row>
    <row r="99" spans="77:81" ht="15.6">
      <c r="BY99" s="4"/>
      <c r="BZ99" s="13"/>
      <c r="CA99" s="13"/>
      <c r="CB99" s="5"/>
      <c r="CC99" s="5"/>
    </row>
    <row r="100" spans="77:81" ht="15.6">
      <c r="BY100" s="4"/>
      <c r="BZ100" s="13"/>
      <c r="CA100" s="13"/>
      <c r="CB100" s="5"/>
      <c r="CC100" s="5"/>
    </row>
    <row r="101" spans="77:81" ht="15.6">
      <c r="BY101" s="4"/>
      <c r="BZ101" s="5"/>
      <c r="CA101" s="5"/>
      <c r="CB101" s="5"/>
      <c r="CC101" s="5"/>
    </row>
    <row r="102" spans="77:81">
      <c r="BY102" s="13"/>
      <c r="BZ102" s="13"/>
    </row>
    <row r="103" spans="77:81" ht="15.6">
      <c r="BY103" s="5"/>
      <c r="BZ103" s="5"/>
      <c r="CA103" s="5"/>
      <c r="CC103" s="5"/>
    </row>
    <row r="104" spans="77:81">
      <c r="BY104" s="13"/>
      <c r="BZ104" s="13"/>
    </row>
    <row r="105" spans="77:81">
      <c r="BY105" s="13"/>
      <c r="BZ105" s="13"/>
    </row>
    <row r="106" spans="77:81">
      <c r="BY106" s="13"/>
      <c r="BZ106" s="13"/>
    </row>
    <row r="107" spans="77:81">
      <c r="BY107" s="13"/>
      <c r="BZ107" s="13"/>
    </row>
    <row r="108" spans="77:81">
      <c r="BY108" s="13"/>
      <c r="BZ108" s="13"/>
    </row>
    <row r="109" spans="77:81">
      <c r="BY109" s="13"/>
      <c r="BZ109" s="13"/>
    </row>
    <row r="110" spans="77:81">
      <c r="BY110" s="13"/>
      <c r="BZ110" s="13"/>
    </row>
    <row r="111" spans="77:81">
      <c r="BY111" s="13"/>
      <c r="BZ111" s="13"/>
    </row>
    <row r="112" spans="77:81">
      <c r="BY112" s="13"/>
      <c r="BZ112" s="13"/>
    </row>
    <row r="113" spans="77:78">
      <c r="BY113" s="13"/>
      <c r="BZ113" s="13"/>
    </row>
    <row r="114" spans="77:78">
      <c r="BY114" s="13"/>
      <c r="BZ114" s="13"/>
    </row>
    <row r="115" spans="77:78">
      <c r="BY115" s="13"/>
      <c r="BZ115" s="13"/>
    </row>
    <row r="116" spans="77:78">
      <c r="BY116" s="13"/>
      <c r="BZ116" s="13"/>
    </row>
    <row r="117" spans="77:78">
      <c r="BY117" s="13"/>
      <c r="BZ117" s="13"/>
    </row>
    <row r="118" spans="77:78">
      <c r="BY118" s="13"/>
      <c r="BZ118" s="13"/>
    </row>
    <row r="119" spans="77:78">
      <c r="BY119" s="13"/>
      <c r="BZ119" s="13"/>
    </row>
    <row r="120" spans="77:78">
      <c r="BY120" s="13"/>
      <c r="BZ120" s="13"/>
    </row>
    <row r="121" spans="77:78">
      <c r="BY121" s="13"/>
      <c r="BZ121" s="13"/>
    </row>
    <row r="122" spans="77:78">
      <c r="BY122" s="13"/>
      <c r="BZ122" s="13"/>
    </row>
    <row r="123" spans="77:78">
      <c r="BY123" s="13"/>
      <c r="BZ123" s="13"/>
    </row>
    <row r="124" spans="77:78">
      <c r="BY124" s="13"/>
      <c r="BZ124" s="13"/>
    </row>
    <row r="125" spans="77:78">
      <c r="BY125" s="13"/>
      <c r="BZ125" s="13"/>
    </row>
    <row r="126" spans="77:78">
      <c r="BY126" s="13"/>
      <c r="BZ126" s="13"/>
    </row>
    <row r="127" spans="77:78">
      <c r="BY127" s="13"/>
      <c r="BZ127" s="13"/>
    </row>
    <row r="128" spans="77:78">
      <c r="BY128" s="13"/>
      <c r="BZ128" s="13"/>
    </row>
    <row r="129" spans="77:78">
      <c r="BY129" s="13"/>
      <c r="BZ129" s="13"/>
    </row>
    <row r="130" spans="77:78">
      <c r="BY130" s="13"/>
      <c r="BZ130" s="13"/>
    </row>
    <row r="131" spans="77:78">
      <c r="BY131" s="13"/>
      <c r="BZ131" s="13"/>
    </row>
    <row r="132" spans="77:78">
      <c r="BY132" s="13"/>
      <c r="BZ132" s="13"/>
    </row>
    <row r="133" spans="77:78">
      <c r="BY133" s="13"/>
      <c r="BZ133" s="13"/>
    </row>
    <row r="134" spans="77:78">
      <c r="BY134" s="13"/>
      <c r="BZ134" s="13"/>
    </row>
    <row r="135" spans="77:78">
      <c r="BY135" s="13"/>
      <c r="BZ135" s="13"/>
    </row>
    <row r="136" spans="77:78">
      <c r="BY136" s="13"/>
      <c r="BZ136" s="13"/>
    </row>
    <row r="137" spans="77:78">
      <c r="BY137" s="13"/>
      <c r="BZ137" s="13"/>
    </row>
    <row r="138" spans="77:78">
      <c r="BY138" s="13"/>
      <c r="BZ138" s="13"/>
    </row>
    <row r="139" spans="77:78">
      <c r="BY139" s="13"/>
      <c r="BZ139" s="13"/>
    </row>
    <row r="140" spans="77:78">
      <c r="BY140" s="13"/>
      <c r="BZ140" s="13"/>
    </row>
    <row r="141" spans="77:78">
      <c r="BY141" s="13"/>
      <c r="BZ141" s="13"/>
    </row>
    <row r="142" spans="77:78">
      <c r="BY142" s="13"/>
      <c r="BZ142" s="13"/>
    </row>
    <row r="143" spans="77:78">
      <c r="BY143" s="13"/>
      <c r="BZ143" s="13"/>
    </row>
    <row r="144" spans="77:78">
      <c r="BY144" s="13"/>
      <c r="BZ144" s="13"/>
    </row>
    <row r="145" spans="77:78">
      <c r="BY145" s="13"/>
      <c r="BZ145" s="13"/>
    </row>
    <row r="146" spans="77:78">
      <c r="BY146" s="13"/>
      <c r="BZ146" s="13"/>
    </row>
    <row r="147" spans="77:78">
      <c r="BY147" s="13"/>
      <c r="BZ147" s="13"/>
    </row>
    <row r="148" spans="77:78">
      <c r="BY148" s="13"/>
      <c r="BZ148" s="13"/>
    </row>
    <row r="149" spans="77:78">
      <c r="BY149" s="13"/>
      <c r="BZ149" s="13"/>
    </row>
    <row r="150" spans="77:78">
      <c r="BY150" s="13"/>
      <c r="BZ150" s="13"/>
    </row>
    <row r="151" spans="77:78">
      <c r="BY151" s="13"/>
      <c r="BZ151" s="13"/>
    </row>
    <row r="152" spans="77:78">
      <c r="BY152" s="13"/>
      <c r="BZ152" s="13"/>
    </row>
    <row r="153" spans="77:78">
      <c r="BY153" s="13"/>
      <c r="BZ153" s="13"/>
    </row>
    <row r="154" spans="77:78">
      <c r="BY154" s="13"/>
      <c r="BZ154" s="13"/>
    </row>
    <row r="155" spans="77:78">
      <c r="BY155" s="13"/>
      <c r="BZ155" s="13"/>
    </row>
    <row r="156" spans="77:78">
      <c r="BY156" s="13"/>
      <c r="BZ156" s="13"/>
    </row>
    <row r="157" spans="77:78">
      <c r="BY157" s="13"/>
      <c r="BZ157" s="13"/>
    </row>
    <row r="158" spans="77:78">
      <c r="BY158" s="13"/>
      <c r="BZ158" s="13"/>
    </row>
    <row r="180" spans="42:76">
      <c r="AP180" s="151"/>
      <c r="AR180" s="151"/>
      <c r="AT180" s="14"/>
      <c r="AV180" s="14"/>
      <c r="AX180" s="14"/>
      <c r="AZ180" s="151"/>
      <c r="BX180" s="14"/>
    </row>
    <row r="181" spans="42:76">
      <c r="AP181" s="151"/>
      <c r="AR181" s="151"/>
      <c r="AT181" s="14"/>
      <c r="AV181" s="14"/>
      <c r="AX181" s="14"/>
      <c r="AZ181" s="151"/>
      <c r="BA181" s="151"/>
      <c r="BB181" s="151"/>
      <c r="BC181" s="151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</row>
    <row r="182" spans="42:76">
      <c r="AP182" s="151"/>
      <c r="AR182" s="151"/>
      <c r="AT182" s="14"/>
      <c r="AV182" s="14"/>
      <c r="AX182" s="14"/>
      <c r="AZ182" s="151"/>
      <c r="BA182" s="151"/>
      <c r="BB182" s="151"/>
      <c r="BC182" s="151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</row>
    <row r="183" spans="42:76">
      <c r="AP183" s="151"/>
      <c r="AR183" s="151"/>
      <c r="AT183" s="14"/>
      <c r="AV183" s="14"/>
      <c r="AX183" s="14"/>
      <c r="AZ183" s="151"/>
      <c r="BA183" s="151"/>
      <c r="BB183" s="151"/>
      <c r="BC183" s="151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</row>
    <row r="184" spans="42:76">
      <c r="AP184" s="151"/>
      <c r="AR184" s="151"/>
      <c r="AT184" s="14"/>
      <c r="AV184" s="14"/>
      <c r="AX184" s="14"/>
      <c r="AZ184" s="151"/>
      <c r="BA184" s="151"/>
      <c r="BB184" s="151"/>
      <c r="BC184" s="151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</row>
    <row r="185" spans="42:76">
      <c r="AP185" s="151"/>
      <c r="AR185" s="151"/>
      <c r="AT185" s="14"/>
      <c r="AV185" s="14"/>
      <c r="AX185" s="14"/>
      <c r="AZ185" s="151"/>
      <c r="BA185" s="151"/>
      <c r="BB185" s="151"/>
      <c r="BC185" s="151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</row>
    <row r="186" spans="42:76">
      <c r="AP186" s="151"/>
      <c r="AR186" s="151"/>
      <c r="AT186" s="14"/>
      <c r="AV186" s="14"/>
      <c r="AX186" s="14"/>
      <c r="AZ186" s="151"/>
      <c r="BA186" s="151"/>
      <c r="BB186" s="151"/>
      <c r="BC186" s="151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</row>
    <row r="187" spans="42:76">
      <c r="AP187" s="151"/>
      <c r="AR187" s="151"/>
      <c r="AT187" s="14"/>
      <c r="AV187" s="14"/>
      <c r="AX187" s="14"/>
      <c r="AZ187" s="151"/>
      <c r="BA187" s="151"/>
      <c r="BB187" s="151"/>
      <c r="BC187" s="151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</row>
    <row r="188" spans="42:76">
      <c r="AP188" s="151"/>
      <c r="AR188" s="151"/>
      <c r="AT188" s="14"/>
      <c r="AV188" s="14"/>
      <c r="AX188" s="14"/>
      <c r="AZ188" s="151"/>
      <c r="BA188" s="151"/>
      <c r="BB188" s="151"/>
      <c r="BC188" s="151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</row>
    <row r="189" spans="42:76">
      <c r="AP189" s="151"/>
      <c r="AR189" s="151"/>
      <c r="AT189" s="14"/>
      <c r="AV189" s="14"/>
      <c r="AX189" s="14"/>
      <c r="AZ189" s="151"/>
      <c r="BA189" s="151"/>
      <c r="BB189" s="151"/>
      <c r="BC189" s="151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</row>
    <row r="190" spans="42:76">
      <c r="AP190" s="151"/>
      <c r="AR190" s="151"/>
      <c r="AT190" s="14"/>
      <c r="AV190" s="14"/>
      <c r="AX190" s="14"/>
      <c r="AZ190" s="151"/>
      <c r="BA190" s="151"/>
      <c r="BB190" s="151"/>
      <c r="BC190" s="151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</row>
    <row r="191" spans="42:76">
      <c r="AP191" s="151"/>
      <c r="AR191" s="151"/>
      <c r="AT191" s="14"/>
      <c r="AV191" s="14"/>
      <c r="AX191" s="14"/>
      <c r="AZ191" s="151"/>
      <c r="BA191" s="151"/>
      <c r="BB191" s="151"/>
      <c r="BC191" s="151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</row>
    <row r="192" spans="42:76">
      <c r="AP192" s="151"/>
      <c r="AR192" s="151"/>
      <c r="AT192" s="14"/>
      <c r="AV192" s="14"/>
      <c r="AX192" s="14"/>
      <c r="AZ192" s="151"/>
      <c r="BA192" s="151"/>
      <c r="BB192" s="151"/>
      <c r="BC192" s="151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</row>
    <row r="193" spans="42:76">
      <c r="AP193" s="151"/>
      <c r="AR193" s="151"/>
      <c r="AT193" s="14"/>
      <c r="AV193" s="14"/>
      <c r="AX193" s="14"/>
      <c r="AZ193" s="151"/>
      <c r="BA193" s="151"/>
      <c r="BB193" s="151"/>
      <c r="BC193" s="151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</row>
    <row r="194" spans="42:76">
      <c r="AP194" s="151"/>
      <c r="AR194" s="151"/>
      <c r="AT194" s="14"/>
      <c r="AV194" s="14"/>
      <c r="AX194" s="14"/>
      <c r="AZ194" s="151"/>
      <c r="BA194" s="151"/>
      <c r="BB194" s="151"/>
      <c r="BC194" s="151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</row>
    <row r="195" spans="42:76">
      <c r="AP195" s="151"/>
      <c r="AR195" s="151"/>
      <c r="AT195" s="14"/>
      <c r="AV195" s="14"/>
      <c r="AX195" s="14"/>
      <c r="AZ195" s="151"/>
      <c r="BA195" s="151"/>
      <c r="BB195" s="151"/>
      <c r="BC195" s="151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</row>
    <row r="196" spans="42:76">
      <c r="AP196" s="151"/>
      <c r="AR196" s="151"/>
      <c r="AT196" s="14"/>
      <c r="AV196" s="14"/>
      <c r="AX196" s="14"/>
      <c r="AZ196" s="151"/>
      <c r="BA196" s="151"/>
      <c r="BB196" s="151"/>
      <c r="BC196" s="151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</row>
    <row r="197" spans="42:76">
      <c r="AP197" s="151"/>
      <c r="AR197" s="151"/>
      <c r="AT197" s="14"/>
      <c r="AV197" s="14"/>
      <c r="AX197" s="14"/>
      <c r="AZ197" s="151"/>
      <c r="BA197" s="151"/>
      <c r="BB197" s="151"/>
      <c r="BC197" s="151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</row>
    <row r="198" spans="42:76">
      <c r="AP198" s="151"/>
      <c r="AR198" s="151"/>
      <c r="AT198" s="14"/>
      <c r="AV198" s="14"/>
      <c r="AX198" s="14"/>
      <c r="AZ198" s="151"/>
      <c r="BA198" s="151"/>
      <c r="BB198" s="151"/>
      <c r="BC198" s="151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</row>
    <row r="199" spans="42:76">
      <c r="AP199" s="151"/>
      <c r="AR199" s="151"/>
      <c r="AT199" s="14"/>
      <c r="AV199" s="14"/>
      <c r="AX199" s="14"/>
      <c r="AZ199" s="151"/>
      <c r="BA199" s="151"/>
      <c r="BB199" s="151"/>
      <c r="BC199" s="151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</row>
    <row r="200" spans="42:76">
      <c r="AP200" s="151"/>
      <c r="AR200" s="151"/>
      <c r="AT200" s="14"/>
      <c r="AV200" s="14"/>
      <c r="AX200" s="14"/>
      <c r="AZ200" s="151"/>
      <c r="BA200" s="151"/>
      <c r="BB200" s="151"/>
      <c r="BC200" s="151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</row>
    <row r="201" spans="42:76">
      <c r="AP201" s="151"/>
      <c r="AR201" s="151"/>
      <c r="AT201" s="14"/>
      <c r="AV201" s="14"/>
      <c r="AX201" s="14"/>
      <c r="AZ201" s="151"/>
      <c r="BA201" s="151"/>
      <c r="BB201" s="151"/>
      <c r="BC201" s="151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</row>
    <row r="202" spans="42:76">
      <c r="AP202" s="151"/>
      <c r="AR202" s="151"/>
      <c r="AT202" s="14"/>
      <c r="AV202" s="14"/>
      <c r="AX202" s="14"/>
      <c r="AZ202" s="151"/>
      <c r="BA202" s="151"/>
      <c r="BB202" s="151"/>
      <c r="BC202" s="151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</row>
    <row r="203" spans="42:76">
      <c r="AP203" s="151"/>
      <c r="AR203" s="151"/>
      <c r="AT203" s="14"/>
      <c r="AV203" s="14"/>
      <c r="AX203" s="14"/>
      <c r="AZ203" s="151"/>
      <c r="BA203" s="151"/>
      <c r="BB203" s="151"/>
      <c r="BC203" s="151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</row>
    <row r="204" spans="42:76">
      <c r="AP204" s="151"/>
      <c r="AR204" s="151"/>
      <c r="AT204" s="14"/>
      <c r="AV204" s="14"/>
      <c r="AX204" s="14"/>
      <c r="AZ204" s="151"/>
      <c r="BA204" s="151"/>
      <c r="BB204" s="151"/>
      <c r="BC204" s="151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</row>
    <row r="205" spans="42:76">
      <c r="AP205" s="151"/>
      <c r="AR205" s="151"/>
      <c r="AT205" s="14"/>
      <c r="AV205" s="14"/>
      <c r="AX205" s="14"/>
      <c r="AZ205" s="151"/>
      <c r="BA205" s="151"/>
      <c r="BB205" s="151"/>
      <c r="BC205" s="151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</row>
    <row r="206" spans="42:76">
      <c r="AP206" s="151"/>
      <c r="AR206" s="151"/>
      <c r="AT206" s="14"/>
      <c r="AV206" s="14"/>
      <c r="AX206" s="14"/>
      <c r="AZ206" s="151"/>
      <c r="BA206" s="151"/>
      <c r="BB206" s="151"/>
      <c r="BC206" s="151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</row>
    <row r="207" spans="42:76">
      <c r="AP207" s="151"/>
      <c r="AR207" s="151"/>
      <c r="AT207" s="14"/>
      <c r="AV207" s="14"/>
      <c r="AX207" s="14"/>
      <c r="AZ207" s="151"/>
      <c r="BA207" s="151"/>
      <c r="BB207" s="151"/>
      <c r="BC207" s="151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</row>
    <row r="208" spans="42:76">
      <c r="AP208" s="151"/>
      <c r="AR208" s="151"/>
      <c r="AT208" s="14"/>
      <c r="AV208" s="14"/>
      <c r="AX208" s="14"/>
      <c r="AZ208" s="151"/>
      <c r="BA208" s="151"/>
      <c r="BB208" s="151"/>
      <c r="BC208" s="151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</row>
    <row r="209" spans="42:76">
      <c r="AP209" s="151"/>
      <c r="AR209" s="151"/>
      <c r="AT209" s="14"/>
      <c r="AV209" s="14"/>
      <c r="AX209" s="14"/>
      <c r="AZ209" s="151"/>
      <c r="BA209" s="151"/>
      <c r="BB209" s="151"/>
      <c r="BC209" s="151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</row>
    <row r="210" spans="42:76">
      <c r="AP210" s="151"/>
      <c r="AR210" s="151"/>
      <c r="AT210" s="14"/>
      <c r="AV210" s="14"/>
      <c r="AX210" s="14"/>
      <c r="AZ210" s="151"/>
      <c r="BA210" s="151"/>
      <c r="BB210" s="151"/>
      <c r="BC210" s="151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</row>
    <row r="211" spans="42:76">
      <c r="AP211" s="151"/>
      <c r="AR211" s="151"/>
      <c r="AT211" s="14"/>
      <c r="AV211" s="14"/>
      <c r="AX211" s="14"/>
      <c r="AZ211" s="151"/>
      <c r="BA211" s="151"/>
      <c r="BB211" s="151"/>
      <c r="BC211" s="151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</row>
    <row r="212" spans="42:76">
      <c r="AP212" s="151"/>
      <c r="AR212" s="151"/>
      <c r="AT212" s="14"/>
      <c r="AV212" s="14"/>
      <c r="AX212" s="14"/>
      <c r="AZ212" s="151"/>
      <c r="BA212" s="151"/>
      <c r="BB212" s="151"/>
      <c r="BC212" s="151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</row>
    <row r="213" spans="42:76">
      <c r="AP213" s="151"/>
      <c r="AR213" s="151"/>
      <c r="AT213" s="14"/>
      <c r="AV213" s="14"/>
      <c r="AX213" s="14"/>
      <c r="AZ213" s="151"/>
      <c r="BA213" s="151"/>
      <c r="BB213" s="151"/>
      <c r="BC213" s="151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</row>
    <row r="214" spans="42:76">
      <c r="AP214" s="151"/>
      <c r="AR214" s="151"/>
      <c r="AT214" s="14"/>
      <c r="AV214" s="14"/>
      <c r="AX214" s="14"/>
      <c r="AZ214" s="151"/>
      <c r="BA214" s="151"/>
      <c r="BB214" s="151"/>
      <c r="BC214" s="151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</row>
    <row r="215" spans="42:76">
      <c r="AP215" s="151"/>
      <c r="AR215" s="151"/>
      <c r="AT215" s="14"/>
      <c r="AV215" s="14"/>
      <c r="AX215" s="14"/>
      <c r="AZ215" s="151"/>
      <c r="BA215" s="151"/>
      <c r="BB215" s="151"/>
      <c r="BC215" s="151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</row>
    <row r="216" spans="42:76">
      <c r="AP216" s="151"/>
      <c r="AR216" s="151"/>
      <c r="AT216" s="14"/>
      <c r="AV216" s="14"/>
      <c r="AX216" s="14"/>
      <c r="AZ216" s="151"/>
      <c r="BA216" s="151"/>
      <c r="BB216" s="151"/>
      <c r="BC216" s="151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</row>
    <row r="217" spans="42:76">
      <c r="AP217" s="151"/>
      <c r="AR217" s="151"/>
      <c r="AT217" s="14"/>
      <c r="AV217" s="14"/>
      <c r="AX217" s="14"/>
      <c r="AZ217" s="151"/>
      <c r="BA217" s="151"/>
      <c r="BB217" s="151"/>
      <c r="BC217" s="151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</row>
    <row r="218" spans="42:76">
      <c r="AP218" s="151"/>
      <c r="AR218" s="151"/>
      <c r="AT218" s="14"/>
      <c r="AV218" s="14"/>
      <c r="AX218" s="14"/>
      <c r="AZ218" s="151"/>
      <c r="BA218" s="151"/>
      <c r="BB218" s="151"/>
      <c r="BC218" s="151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</row>
    <row r="219" spans="42:76">
      <c r="AP219" s="151"/>
      <c r="AR219" s="151"/>
      <c r="AT219" s="14"/>
      <c r="AV219" s="14"/>
      <c r="AX219" s="14"/>
      <c r="AZ219" s="151"/>
      <c r="BA219" s="151"/>
      <c r="BB219" s="151"/>
      <c r="BC219" s="151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</row>
    <row r="220" spans="42:76">
      <c r="AP220" s="151"/>
      <c r="AR220" s="151"/>
      <c r="AT220" s="14"/>
      <c r="AV220" s="14"/>
      <c r="AX220" s="14"/>
      <c r="AZ220" s="151"/>
      <c r="BA220" s="151"/>
      <c r="BB220" s="151"/>
      <c r="BC220" s="151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</row>
    <row r="221" spans="42:76">
      <c r="AP221" s="151"/>
      <c r="AR221" s="151"/>
      <c r="AT221" s="14"/>
      <c r="AV221" s="14"/>
      <c r="AX221" s="14"/>
      <c r="AZ221" s="151"/>
      <c r="BA221" s="151"/>
      <c r="BB221" s="151"/>
      <c r="BC221" s="151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</row>
    <row r="222" spans="42:76">
      <c r="AP222" s="151"/>
      <c r="AR222" s="151"/>
      <c r="AT222" s="14"/>
      <c r="AV222" s="14"/>
      <c r="AX222" s="14"/>
      <c r="AZ222" s="151"/>
      <c r="BA222" s="151"/>
      <c r="BB222" s="151"/>
      <c r="BC222" s="151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</row>
    <row r="223" spans="42:76">
      <c r="AP223" s="151"/>
      <c r="AR223" s="151"/>
      <c r="AT223" s="14"/>
      <c r="AV223" s="14"/>
      <c r="AX223" s="14"/>
      <c r="AZ223" s="151"/>
      <c r="BA223" s="151"/>
      <c r="BB223" s="151"/>
      <c r="BC223" s="151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</row>
    <row r="224" spans="42:76">
      <c r="AP224" s="151"/>
      <c r="AR224" s="151"/>
      <c r="AT224" s="14"/>
      <c r="AV224" s="14"/>
      <c r="AX224" s="14"/>
      <c r="AZ224" s="151"/>
      <c r="BA224" s="151"/>
      <c r="BB224" s="151"/>
      <c r="BC224" s="151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</row>
    <row r="225" spans="42:76">
      <c r="AP225" s="151"/>
      <c r="AR225" s="151"/>
      <c r="AT225" s="14"/>
      <c r="AV225" s="14"/>
      <c r="AX225" s="14"/>
      <c r="AZ225" s="151"/>
      <c r="BA225" s="151"/>
      <c r="BB225" s="151"/>
      <c r="BC225" s="151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</row>
    <row r="226" spans="42:76">
      <c r="AP226" s="151"/>
      <c r="AR226" s="151"/>
      <c r="AT226" s="14"/>
      <c r="AV226" s="14"/>
      <c r="AX226" s="14"/>
      <c r="AZ226" s="151"/>
      <c r="BA226" s="151"/>
      <c r="BB226" s="151"/>
      <c r="BC226" s="151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</row>
    <row r="227" spans="42:76">
      <c r="AP227" s="151"/>
      <c r="AR227" s="151"/>
      <c r="AT227" s="14"/>
      <c r="AV227" s="14"/>
      <c r="AX227" s="14"/>
      <c r="AZ227" s="151"/>
      <c r="BA227" s="151"/>
      <c r="BB227" s="151"/>
      <c r="BC227" s="151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</row>
    <row r="228" spans="42:76">
      <c r="AP228" s="151"/>
      <c r="AR228" s="151"/>
      <c r="AT228" s="14"/>
      <c r="AV228" s="14"/>
      <c r="AX228" s="14"/>
      <c r="AZ228" s="151"/>
      <c r="BA228" s="151"/>
      <c r="BB228" s="151"/>
      <c r="BC228" s="151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</row>
    <row r="229" spans="42:76">
      <c r="AP229" s="151"/>
      <c r="AR229" s="151"/>
      <c r="AT229" s="14"/>
      <c r="AV229" s="14"/>
      <c r="AX229" s="14"/>
      <c r="AZ229" s="151"/>
      <c r="BA229" s="151"/>
      <c r="BB229" s="151"/>
      <c r="BC229" s="151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</row>
    <row r="230" spans="42:76">
      <c r="AP230" s="151"/>
      <c r="AR230" s="151"/>
      <c r="AT230" s="14"/>
      <c r="AV230" s="14"/>
      <c r="AX230" s="14"/>
      <c r="AZ230" s="151"/>
      <c r="BA230" s="151"/>
      <c r="BB230" s="151"/>
      <c r="BC230" s="151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</row>
    <row r="231" spans="42:76">
      <c r="AP231" s="151"/>
      <c r="AR231" s="151"/>
      <c r="AT231" s="14"/>
      <c r="AV231" s="14"/>
      <c r="AX231" s="14"/>
      <c r="AZ231" s="151"/>
      <c r="BA231" s="151"/>
      <c r="BB231" s="151"/>
      <c r="BC231" s="151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</row>
    <row r="232" spans="42:76">
      <c r="AP232" s="151"/>
      <c r="AR232" s="151"/>
      <c r="AT232" s="14"/>
      <c r="AV232" s="14"/>
      <c r="AX232" s="14"/>
      <c r="AZ232" s="151"/>
      <c r="BA232" s="151"/>
      <c r="BB232" s="151"/>
      <c r="BC232" s="151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</row>
    <row r="233" spans="42:76">
      <c r="AP233" s="151"/>
      <c r="AR233" s="151"/>
      <c r="AT233" s="14"/>
      <c r="AV233" s="14"/>
      <c r="AX233" s="14"/>
      <c r="AZ233" s="151"/>
      <c r="BA233" s="151"/>
      <c r="BB233" s="151"/>
      <c r="BC233" s="151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</row>
    <row r="234" spans="42:76">
      <c r="AP234" s="151"/>
      <c r="AR234" s="151"/>
      <c r="AT234" s="14"/>
      <c r="AV234" s="14"/>
      <c r="AX234" s="14"/>
      <c r="AZ234" s="151"/>
      <c r="BA234" s="151"/>
      <c r="BB234" s="151"/>
      <c r="BC234" s="151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</row>
    <row r="235" spans="42:76">
      <c r="AP235" s="151"/>
      <c r="AR235" s="151"/>
      <c r="AT235" s="14"/>
      <c r="AV235" s="14"/>
      <c r="AX235" s="14"/>
      <c r="AZ235" s="151"/>
      <c r="BA235" s="151"/>
      <c r="BB235" s="151"/>
      <c r="BC235" s="151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</row>
    <row r="236" spans="42:76">
      <c r="AP236" s="151"/>
      <c r="AR236" s="151"/>
      <c r="AT236" s="14"/>
      <c r="AV236" s="14"/>
      <c r="AX236" s="14"/>
      <c r="AZ236" s="151"/>
      <c r="BA236" s="151"/>
      <c r="BB236" s="151"/>
      <c r="BC236" s="151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</row>
    <row r="237" spans="42:76">
      <c r="AP237" s="151"/>
      <c r="AR237" s="151"/>
      <c r="AT237" s="14"/>
      <c r="AV237" s="14"/>
      <c r="AX237" s="14"/>
      <c r="AZ237" s="151"/>
      <c r="BA237" s="151"/>
      <c r="BB237" s="151"/>
      <c r="BC237" s="151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</row>
    <row r="238" spans="42:76">
      <c r="AP238" s="151"/>
      <c r="AR238" s="151"/>
      <c r="AT238" s="14"/>
      <c r="AV238" s="14"/>
      <c r="AX238" s="14"/>
      <c r="AZ238" s="151"/>
      <c r="BA238" s="151"/>
      <c r="BB238" s="151"/>
      <c r="BC238" s="151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</row>
    <row r="239" spans="42:76">
      <c r="AP239" s="151"/>
      <c r="AR239" s="151"/>
      <c r="AT239" s="14"/>
      <c r="AV239" s="14"/>
      <c r="AX239" s="14"/>
      <c r="AZ239" s="151"/>
      <c r="BA239" s="151"/>
      <c r="BB239" s="151"/>
      <c r="BC239" s="151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</row>
    <row r="240" spans="42:76">
      <c r="AP240" s="151"/>
      <c r="AR240" s="151"/>
      <c r="AT240" s="14"/>
      <c r="AV240" s="14"/>
      <c r="AX240" s="14"/>
      <c r="AZ240" s="151"/>
      <c r="BA240" s="151"/>
      <c r="BB240" s="151"/>
      <c r="BC240" s="151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</row>
    <row r="241" spans="42:76">
      <c r="AP241" s="151"/>
      <c r="AR241" s="151"/>
      <c r="AT241" s="14"/>
      <c r="AV241" s="14"/>
      <c r="AX241" s="14"/>
      <c r="AZ241" s="151"/>
      <c r="BA241" s="151"/>
      <c r="BB241" s="151"/>
      <c r="BC241" s="151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</row>
    <row r="242" spans="42:76">
      <c r="AP242" s="151"/>
      <c r="AR242" s="151"/>
      <c r="AT242" s="14"/>
      <c r="AV242" s="14"/>
      <c r="AX242" s="14"/>
      <c r="AZ242" s="151"/>
      <c r="BA242" s="151"/>
      <c r="BB242" s="151"/>
      <c r="BC242" s="151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</row>
    <row r="243" spans="42:76">
      <c r="AP243" s="151"/>
      <c r="AR243" s="151"/>
      <c r="AT243" s="14"/>
      <c r="AV243" s="14"/>
      <c r="AX243" s="14"/>
      <c r="AZ243" s="151"/>
      <c r="BA243" s="151"/>
      <c r="BB243" s="151"/>
      <c r="BC243" s="151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</row>
    <row r="244" spans="42:76">
      <c r="AP244" s="151"/>
      <c r="AR244" s="151"/>
      <c r="AT244" s="14"/>
      <c r="AV244" s="14"/>
      <c r="AX244" s="14"/>
      <c r="AZ244" s="151"/>
      <c r="BA244" s="151"/>
      <c r="BB244" s="151"/>
      <c r="BC244" s="151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</row>
    <row r="245" spans="42:76">
      <c r="AP245" s="151"/>
      <c r="AR245" s="151"/>
      <c r="AT245" s="14"/>
      <c r="AV245" s="14"/>
      <c r="AX245" s="14"/>
      <c r="AZ245" s="151"/>
      <c r="BA245" s="151"/>
      <c r="BB245" s="151"/>
      <c r="BC245" s="151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</row>
    <row r="246" spans="42:76">
      <c r="AP246" s="151"/>
      <c r="AR246" s="151"/>
      <c r="AT246" s="14"/>
      <c r="AV246" s="14"/>
      <c r="AX246" s="14"/>
      <c r="AZ246" s="151"/>
      <c r="BA246" s="151"/>
      <c r="BB246" s="151"/>
      <c r="BC246" s="151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</row>
    <row r="247" spans="42:76">
      <c r="AP247" s="151"/>
      <c r="AR247" s="151"/>
      <c r="AT247" s="14"/>
      <c r="AV247" s="14"/>
      <c r="AX247" s="14"/>
      <c r="AZ247" s="151"/>
      <c r="BA247" s="151"/>
      <c r="BB247" s="151"/>
      <c r="BC247" s="151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</row>
    <row r="248" spans="42:76">
      <c r="AP248" s="151"/>
      <c r="AR248" s="151"/>
      <c r="AT248" s="14"/>
      <c r="AV248" s="14"/>
      <c r="AX248" s="14"/>
      <c r="AZ248" s="151"/>
      <c r="BA248" s="151"/>
      <c r="BB248" s="151"/>
      <c r="BC248" s="151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</row>
    <row r="249" spans="42:76">
      <c r="AP249" s="151"/>
      <c r="AR249" s="151"/>
      <c r="AT249" s="14"/>
      <c r="AV249" s="14"/>
      <c r="AX249" s="14"/>
      <c r="AZ249" s="151"/>
      <c r="BA249" s="151"/>
      <c r="BB249" s="151"/>
      <c r="BC249" s="151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</row>
    <row r="250" spans="42:76">
      <c r="AP250" s="151"/>
      <c r="AR250" s="151"/>
      <c r="AT250" s="14"/>
      <c r="AV250" s="14"/>
      <c r="AX250" s="14"/>
      <c r="AZ250" s="151"/>
      <c r="BA250" s="151"/>
      <c r="BB250" s="151"/>
      <c r="BC250" s="151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</row>
    <row r="251" spans="42:76">
      <c r="AP251" s="151"/>
      <c r="AR251" s="151"/>
      <c r="AT251" s="14"/>
      <c r="AV251" s="14"/>
      <c r="AX251" s="14"/>
      <c r="AZ251" s="151"/>
      <c r="BA251" s="151"/>
      <c r="BB251" s="151"/>
      <c r="BC251" s="151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</row>
    <row r="252" spans="42:76">
      <c r="AP252" s="151"/>
      <c r="AR252" s="151"/>
      <c r="AT252" s="14"/>
      <c r="AV252" s="14"/>
      <c r="AX252" s="14"/>
      <c r="AZ252" s="151"/>
      <c r="BA252" s="151"/>
      <c r="BB252" s="151"/>
      <c r="BC252" s="151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</row>
    <row r="253" spans="42:76">
      <c r="AP253" s="151"/>
      <c r="AR253" s="151"/>
      <c r="AT253" s="14"/>
      <c r="AV253" s="14"/>
      <c r="AX253" s="14"/>
      <c r="AZ253" s="151"/>
      <c r="BA253" s="151"/>
      <c r="BB253" s="151"/>
      <c r="BC253" s="151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</row>
    <row r="254" spans="42:76">
      <c r="AP254" s="151"/>
      <c r="AR254" s="151"/>
      <c r="AT254" s="14"/>
      <c r="AV254" s="14"/>
      <c r="AX254" s="14"/>
      <c r="AZ254" s="151"/>
      <c r="BA254" s="151"/>
      <c r="BB254" s="151"/>
      <c r="BC254" s="151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</row>
    <row r="255" spans="42:76">
      <c r="AP255" s="151"/>
      <c r="AR255" s="151"/>
      <c r="AT255" s="14"/>
      <c r="AV255" s="14"/>
      <c r="AX255" s="14"/>
      <c r="AZ255" s="151"/>
      <c r="BA255" s="151"/>
      <c r="BB255" s="151"/>
      <c r="BC255" s="151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51"/>
      <c r="AR256" s="151"/>
      <c r="AT256" s="14"/>
      <c r="AV256" s="14"/>
      <c r="AX256" s="14"/>
      <c r="AZ256" s="151"/>
      <c r="BA256" s="151"/>
      <c r="BB256" s="151"/>
      <c r="BC256" s="151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51"/>
      <c r="AR257" s="151"/>
      <c r="AT257" s="14"/>
      <c r="AV257" s="14"/>
      <c r="AX257" s="14"/>
      <c r="AZ257" s="151"/>
      <c r="BA257" s="151"/>
      <c r="BB257" s="151"/>
      <c r="BC257" s="151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51"/>
      <c r="AR258" s="151"/>
      <c r="AT258" s="14"/>
      <c r="AV258" s="14"/>
      <c r="AX258" s="14"/>
      <c r="AZ258" s="151"/>
      <c r="BA258" s="151"/>
      <c r="BB258" s="151"/>
      <c r="BC258" s="151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51"/>
      <c r="AR259" s="151"/>
      <c r="AT259" s="14"/>
      <c r="AV259" s="14"/>
      <c r="AX259" s="14"/>
      <c r="AZ259" s="151"/>
      <c r="BA259" s="151"/>
      <c r="BB259" s="151"/>
      <c r="BC259" s="151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51"/>
      <c r="AR260" s="151"/>
      <c r="AT260" s="14"/>
      <c r="AV260" s="14"/>
      <c r="AX260" s="14"/>
      <c r="AZ260" s="151"/>
      <c r="BA260" s="151"/>
      <c r="BB260" s="151"/>
      <c r="BC260" s="151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51"/>
      <c r="AR261" s="151"/>
      <c r="AT261" s="14"/>
      <c r="AV261" s="14"/>
      <c r="AX261" s="14"/>
      <c r="AZ261" s="151"/>
      <c r="BA261" s="151"/>
      <c r="BB261" s="151"/>
      <c r="BC261" s="151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51"/>
      <c r="AR262" s="151"/>
      <c r="AT262" s="14"/>
      <c r="AV262" s="14"/>
      <c r="AX262" s="14"/>
      <c r="AZ262" s="151"/>
      <c r="BA262" s="151"/>
      <c r="BB262" s="151"/>
      <c r="BC262" s="151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51"/>
      <c r="AR263" s="151"/>
      <c r="AT263" s="14"/>
      <c r="AV263" s="14"/>
      <c r="AX263" s="14"/>
      <c r="AZ263" s="151"/>
      <c r="BA263" s="151"/>
      <c r="BB263" s="151"/>
      <c r="BC263" s="151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51"/>
      <c r="AR264" s="151"/>
      <c r="AT264" s="14"/>
      <c r="AV264" s="14"/>
      <c r="AX264" s="14"/>
      <c r="AZ264" s="151"/>
      <c r="BA264" s="151"/>
      <c r="BB264" s="151"/>
      <c r="BC264" s="151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51"/>
      <c r="AR265" s="151"/>
      <c r="AT265" s="14"/>
      <c r="AV265" s="14"/>
      <c r="AX265" s="14"/>
      <c r="AZ265" s="151"/>
      <c r="BA265" s="151"/>
      <c r="BB265" s="151"/>
      <c r="BC265" s="151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51"/>
      <c r="AR266" s="151"/>
      <c r="AT266" s="14"/>
      <c r="AV266" s="14"/>
      <c r="AX266" s="14"/>
      <c r="AZ266" s="151"/>
      <c r="BA266" s="151"/>
      <c r="BB266" s="151"/>
      <c r="BC266" s="151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51"/>
      <c r="AR267" s="151"/>
      <c r="AT267" s="14"/>
      <c r="AV267" s="14"/>
      <c r="AX267" s="14"/>
      <c r="AZ267" s="151"/>
      <c r="BA267" s="151"/>
      <c r="BB267" s="151"/>
      <c r="BC267" s="151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51"/>
      <c r="AR268" s="151"/>
      <c r="AT268" s="14"/>
      <c r="AV268" s="14"/>
      <c r="AX268" s="14"/>
      <c r="AZ268" s="151"/>
      <c r="BA268" s="151"/>
      <c r="BB268" s="151"/>
      <c r="BC268" s="151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51"/>
      <c r="AR269" s="151"/>
      <c r="AT269" s="14"/>
      <c r="AV269" s="14"/>
      <c r="AX269" s="14"/>
      <c r="AZ269" s="151"/>
      <c r="BA269" s="151"/>
      <c r="BB269" s="151"/>
      <c r="BC269" s="151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51"/>
      <c r="AR270" s="151"/>
      <c r="AT270" s="14"/>
      <c r="AV270" s="14"/>
      <c r="AX270" s="14"/>
      <c r="AZ270" s="151"/>
      <c r="BA270" s="151"/>
      <c r="BB270" s="151"/>
      <c r="BC270" s="151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51"/>
      <c r="AR271" s="151"/>
      <c r="AT271" s="14"/>
      <c r="AV271" s="14"/>
      <c r="AX271" s="14"/>
      <c r="AZ271" s="151"/>
      <c r="BA271" s="151"/>
      <c r="BB271" s="151"/>
      <c r="BC271" s="151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51"/>
      <c r="AR272" s="151"/>
      <c r="AT272" s="14"/>
      <c r="AV272" s="14"/>
      <c r="AX272" s="14"/>
      <c r="AZ272" s="151"/>
      <c r="BA272" s="151"/>
      <c r="BB272" s="151"/>
      <c r="BC272" s="151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34:76">
      <c r="AP273" s="151"/>
      <c r="AR273" s="151"/>
      <c r="AT273" s="14"/>
      <c r="AV273" s="14"/>
      <c r="AX273" s="14"/>
      <c r="AZ273" s="151"/>
      <c r="BA273" s="151"/>
      <c r="BB273" s="151"/>
      <c r="BC273" s="151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34:76">
      <c r="AP274" s="151"/>
      <c r="AR274" s="151"/>
      <c r="AT274" s="14"/>
      <c r="AV274" s="14"/>
      <c r="AX274" s="14"/>
      <c r="AZ274" s="151"/>
      <c r="BA274" s="151"/>
      <c r="BB274" s="151"/>
      <c r="BC274" s="151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34:76">
      <c r="AP275" s="151"/>
      <c r="AR275" s="151"/>
      <c r="AT275" s="14"/>
      <c r="AV275" s="14"/>
      <c r="AX275" s="14"/>
      <c r="AZ275" s="151"/>
      <c r="BA275" s="151"/>
      <c r="BB275" s="151"/>
      <c r="BC275" s="151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34:76">
      <c r="AP276" s="151"/>
      <c r="AR276" s="151"/>
      <c r="AT276" s="14"/>
      <c r="AV276" s="14"/>
      <c r="AX276" s="14"/>
      <c r="AZ276" s="151"/>
      <c r="BA276" s="151"/>
      <c r="BB276" s="151"/>
      <c r="BC276" s="151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34:76">
      <c r="AP277" s="151"/>
      <c r="AR277" s="151"/>
      <c r="AT277" s="14"/>
      <c r="AV277" s="14"/>
      <c r="AX277" s="14"/>
      <c r="AZ277" s="151"/>
      <c r="BA277" s="151"/>
      <c r="BB277" s="151"/>
      <c r="BC277" s="151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34:76">
      <c r="AP278" s="151"/>
      <c r="AR278" s="151"/>
      <c r="AT278" s="14"/>
      <c r="AV278" s="14"/>
      <c r="AX278" s="14"/>
      <c r="AZ278" s="151"/>
      <c r="BA278" s="151"/>
      <c r="BB278" s="151"/>
      <c r="BC278" s="151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34:76">
      <c r="AP279" s="151"/>
      <c r="AR279" s="151"/>
      <c r="AT279" s="14"/>
      <c r="AV279" s="14"/>
      <c r="AX279" s="14"/>
      <c r="AZ279" s="151"/>
      <c r="BA279" s="151"/>
      <c r="BB279" s="151"/>
      <c r="BC279" s="151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34:76">
      <c r="AP280" s="151"/>
      <c r="AR280" s="151"/>
      <c r="AT280" s="14"/>
      <c r="AV280" s="14"/>
      <c r="AX280" s="14"/>
      <c r="AZ280" s="151"/>
      <c r="BA280" s="151"/>
      <c r="BB280" s="151"/>
      <c r="BC280" s="151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34:76">
      <c r="AP281" s="151"/>
      <c r="AR281" s="151"/>
      <c r="AT281" s="14"/>
      <c r="AV281" s="14"/>
      <c r="AX281" s="14"/>
      <c r="AZ281" s="151"/>
      <c r="BA281" s="151"/>
      <c r="BB281" s="151"/>
      <c r="BC281" s="151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34:76">
      <c r="AP282" s="151"/>
      <c r="AR282" s="151"/>
      <c r="AT282" s="14"/>
      <c r="AV282" s="14"/>
      <c r="AX282" s="14"/>
      <c r="AZ282" s="151"/>
      <c r="BA282" s="151"/>
      <c r="BB282" s="151"/>
      <c r="BC282" s="151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34:76">
      <c r="AP283" s="151"/>
      <c r="AR283" s="151"/>
      <c r="AT283" s="14"/>
      <c r="AV283" s="14"/>
      <c r="AX283" s="14"/>
      <c r="AZ283" s="151"/>
      <c r="BA283" s="151"/>
      <c r="BB283" s="151"/>
      <c r="BC283" s="151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34:76">
      <c r="AP284" s="151"/>
      <c r="AR284" s="151"/>
      <c r="AT284" s="14"/>
      <c r="AV284" s="14"/>
      <c r="AX284" s="14"/>
      <c r="AZ284" s="151"/>
      <c r="BA284" s="151"/>
      <c r="BB284" s="151"/>
      <c r="BC284" s="151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34:76">
      <c r="AP285" s="151"/>
      <c r="AR285" s="151"/>
      <c r="AT285" s="14"/>
      <c r="AV285" s="14"/>
      <c r="AX285" s="14"/>
      <c r="AZ285" s="151"/>
      <c r="BA285" s="151"/>
      <c r="BB285" s="151"/>
      <c r="BC285" s="151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34:76">
      <c r="AH286" s="30"/>
      <c r="AI286" s="30"/>
      <c r="AJ286" s="30"/>
      <c r="AK286" s="30"/>
      <c r="AL286" s="30"/>
      <c r="AM286" s="30"/>
      <c r="AN286" s="75"/>
      <c r="AO286" s="75"/>
      <c r="AP286" s="152"/>
      <c r="AQ286" s="75"/>
      <c r="AR286" s="152"/>
      <c r="AS286" s="75"/>
      <c r="AT286" s="30"/>
      <c r="AU286" s="75"/>
      <c r="AV286" s="30"/>
      <c r="AW286" s="75"/>
      <c r="AX286" s="30"/>
      <c r="AY286" s="75"/>
      <c r="AZ286" s="152"/>
      <c r="BA286" s="151"/>
      <c r="BB286" s="151"/>
      <c r="BC286" s="151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34:76">
      <c r="AH287" s="34"/>
      <c r="AI287" s="34"/>
      <c r="AJ287" s="34"/>
      <c r="AK287" s="34"/>
      <c r="AL287" s="34"/>
      <c r="AM287" s="34"/>
      <c r="AN287" s="76"/>
      <c r="AO287" s="76"/>
      <c r="AP287" s="153"/>
      <c r="AQ287" s="76"/>
      <c r="AR287" s="153"/>
      <c r="AS287" s="76"/>
      <c r="AT287" s="34"/>
      <c r="AU287" s="76"/>
      <c r="AV287" s="34"/>
      <c r="AW287" s="76"/>
      <c r="AX287" s="34"/>
      <c r="AY287" s="76"/>
      <c r="AZ287" s="153"/>
      <c r="BA287" s="152"/>
      <c r="BB287" s="152"/>
      <c r="BC287" s="152"/>
      <c r="BD287" s="30"/>
      <c r="BE287" s="30"/>
      <c r="BF287" s="30"/>
      <c r="BG287" s="30"/>
      <c r="BH287" s="30"/>
      <c r="BI287" s="30"/>
    </row>
    <row r="288" spans="34:76">
      <c r="AH288" s="34"/>
      <c r="AI288" s="34"/>
      <c r="AJ288" s="34"/>
      <c r="AK288" s="34"/>
      <c r="AL288" s="34"/>
      <c r="AM288" s="34"/>
      <c r="AN288" s="76"/>
      <c r="AO288" s="76"/>
      <c r="AP288" s="153"/>
      <c r="AQ288" s="76"/>
      <c r="AR288" s="153"/>
      <c r="AS288" s="76"/>
      <c r="AT288" s="34"/>
      <c r="AU288" s="76"/>
      <c r="AV288" s="34"/>
      <c r="AW288" s="76"/>
      <c r="AX288" s="34"/>
      <c r="AY288" s="76"/>
      <c r="AZ288" s="153"/>
      <c r="BA288" s="153"/>
      <c r="BB288" s="153"/>
      <c r="BC288" s="153"/>
      <c r="BD288" s="34"/>
      <c r="BE288" s="34"/>
      <c r="BF288" s="34"/>
      <c r="BG288" s="34"/>
      <c r="BH288" s="34"/>
      <c r="BI288" s="34"/>
    </row>
    <row r="289" spans="34:61">
      <c r="AH289" s="34"/>
      <c r="AI289" s="34"/>
      <c r="AJ289" s="34"/>
      <c r="AK289" s="34"/>
      <c r="AL289" s="34"/>
      <c r="AM289" s="34"/>
      <c r="AN289" s="76"/>
      <c r="AO289" s="76"/>
      <c r="AP289" s="153"/>
      <c r="AQ289" s="76"/>
      <c r="AR289" s="153"/>
      <c r="AS289" s="76"/>
      <c r="AT289" s="34"/>
      <c r="AU289" s="76"/>
      <c r="AV289" s="34"/>
      <c r="AW289" s="76"/>
      <c r="AX289" s="34"/>
      <c r="AY289" s="76"/>
      <c r="AZ289" s="153"/>
      <c r="BA289" s="153"/>
      <c r="BB289" s="153"/>
      <c r="BC289" s="153"/>
      <c r="BD289" s="34"/>
      <c r="BE289" s="34"/>
      <c r="BF289" s="34"/>
      <c r="BG289" s="34"/>
      <c r="BH289" s="34"/>
      <c r="BI289" s="34"/>
    </row>
    <row r="290" spans="34:61">
      <c r="AH290" s="34"/>
      <c r="AI290" s="34"/>
      <c r="AJ290" s="34"/>
      <c r="AK290" s="34"/>
      <c r="AL290" s="34"/>
      <c r="AM290" s="34"/>
      <c r="AN290" s="76"/>
      <c r="AO290" s="76"/>
      <c r="AP290" s="153"/>
      <c r="AQ290" s="76"/>
      <c r="AR290" s="153"/>
      <c r="AS290" s="76"/>
      <c r="AT290" s="34"/>
      <c r="AU290" s="76"/>
      <c r="AV290" s="34"/>
      <c r="AW290" s="76"/>
      <c r="AX290" s="34"/>
      <c r="AY290" s="76"/>
      <c r="AZ290" s="153"/>
      <c r="BA290" s="153"/>
      <c r="BB290" s="153"/>
      <c r="BC290" s="153"/>
      <c r="BD290" s="34"/>
      <c r="BE290" s="34"/>
      <c r="BF290" s="34"/>
      <c r="BG290" s="34"/>
      <c r="BH290" s="34"/>
      <c r="BI290" s="34"/>
    </row>
    <row r="291" spans="34:61">
      <c r="AH291" s="34"/>
      <c r="AI291" s="34"/>
      <c r="AJ291" s="34"/>
      <c r="AK291" s="34"/>
      <c r="AL291" s="34"/>
      <c r="AM291" s="34"/>
      <c r="AN291" s="76"/>
      <c r="AO291" s="76"/>
      <c r="AP291" s="153"/>
      <c r="AQ291" s="76"/>
      <c r="AR291" s="153"/>
      <c r="AS291" s="76"/>
      <c r="AT291" s="34"/>
      <c r="AU291" s="76"/>
      <c r="AV291" s="34"/>
      <c r="AW291" s="76"/>
      <c r="AX291" s="34"/>
      <c r="AY291" s="76"/>
      <c r="AZ291" s="153"/>
      <c r="BA291" s="153"/>
      <c r="BB291" s="153"/>
      <c r="BC291" s="153"/>
      <c r="BD291" s="34"/>
      <c r="BE291" s="34"/>
      <c r="BF291" s="34"/>
      <c r="BG291" s="34"/>
      <c r="BH291" s="34"/>
      <c r="BI291" s="34"/>
    </row>
    <row r="292" spans="34:61">
      <c r="AH292" s="34"/>
      <c r="AI292" s="34"/>
      <c r="AJ292" s="34"/>
      <c r="AK292" s="34"/>
      <c r="AL292" s="34"/>
      <c r="AM292" s="34"/>
      <c r="AN292" s="76"/>
      <c r="AO292" s="76"/>
      <c r="AP292" s="153"/>
      <c r="AQ292" s="76"/>
      <c r="AR292" s="153"/>
      <c r="AS292" s="76"/>
      <c r="AT292" s="34"/>
      <c r="AU292" s="76"/>
      <c r="AV292" s="34"/>
      <c r="AW292" s="76"/>
      <c r="AX292" s="34"/>
      <c r="AY292" s="76"/>
      <c r="AZ292" s="153"/>
      <c r="BA292" s="153"/>
      <c r="BB292" s="153"/>
      <c r="BC292" s="153"/>
      <c r="BD292" s="34"/>
      <c r="BE292" s="34"/>
      <c r="BF292" s="34"/>
      <c r="BG292" s="34"/>
      <c r="BH292" s="34"/>
      <c r="BI292" s="34"/>
    </row>
    <row r="293" spans="34:61">
      <c r="AH293" s="34"/>
      <c r="AI293" s="34"/>
      <c r="AJ293" s="34"/>
      <c r="AK293" s="34"/>
      <c r="AL293" s="34"/>
      <c r="AM293" s="34"/>
      <c r="AN293" s="76"/>
      <c r="AO293" s="76"/>
      <c r="AP293" s="153"/>
      <c r="AQ293" s="76"/>
      <c r="AR293" s="153"/>
      <c r="AS293" s="76"/>
      <c r="AT293" s="34"/>
      <c r="AU293" s="76"/>
      <c r="AV293" s="34"/>
      <c r="AW293" s="76"/>
      <c r="AX293" s="34"/>
      <c r="AY293" s="76"/>
      <c r="AZ293" s="153"/>
      <c r="BA293" s="153"/>
      <c r="BB293" s="153"/>
      <c r="BC293" s="153"/>
      <c r="BD293" s="34"/>
      <c r="BE293" s="34"/>
      <c r="BF293" s="34"/>
      <c r="BG293" s="34"/>
      <c r="BH293" s="34"/>
      <c r="BI293" s="34"/>
    </row>
    <row r="294" spans="34:61">
      <c r="AH294" s="34"/>
      <c r="AI294" s="34"/>
      <c r="AJ294" s="34"/>
      <c r="AK294" s="34"/>
      <c r="AL294" s="34"/>
      <c r="AM294" s="34"/>
      <c r="AN294" s="76"/>
      <c r="AO294" s="76"/>
      <c r="AP294" s="153"/>
      <c r="AQ294" s="76"/>
      <c r="AR294" s="153"/>
      <c r="AS294" s="76"/>
      <c r="AT294" s="34"/>
      <c r="AU294" s="76"/>
      <c r="AV294" s="34"/>
      <c r="AW294" s="76"/>
      <c r="AX294" s="34"/>
      <c r="AY294" s="76"/>
      <c r="AZ294" s="153"/>
      <c r="BA294" s="153"/>
      <c r="BB294" s="153"/>
      <c r="BC294" s="153"/>
      <c r="BD294" s="34"/>
      <c r="BE294" s="34"/>
      <c r="BF294" s="34"/>
      <c r="BG294" s="34"/>
      <c r="BH294" s="34"/>
      <c r="BI294" s="34"/>
    </row>
    <row r="295" spans="34:61">
      <c r="AH295" s="34"/>
      <c r="AI295" s="34"/>
      <c r="AJ295" s="34"/>
      <c r="AK295" s="34"/>
      <c r="AL295" s="34"/>
      <c r="AM295" s="34"/>
      <c r="AN295" s="76"/>
      <c r="AO295" s="76"/>
      <c r="AP295" s="153"/>
      <c r="AQ295" s="76"/>
      <c r="AR295" s="153"/>
      <c r="AS295" s="76"/>
      <c r="AT295" s="34"/>
      <c r="AU295" s="76"/>
      <c r="AV295" s="34"/>
      <c r="AW295" s="76"/>
      <c r="AX295" s="34"/>
      <c r="AY295" s="76"/>
      <c r="AZ295" s="153"/>
      <c r="BA295" s="153"/>
      <c r="BB295" s="153"/>
      <c r="BC295" s="153"/>
      <c r="BD295" s="34"/>
      <c r="BE295" s="34"/>
      <c r="BF295" s="34"/>
      <c r="BG295" s="34"/>
      <c r="BH295" s="34"/>
      <c r="BI295" s="34"/>
    </row>
    <row r="296" spans="34:61">
      <c r="AH296" s="34"/>
      <c r="AI296" s="34"/>
      <c r="AJ296" s="34"/>
      <c r="AK296" s="34"/>
      <c r="AL296" s="34"/>
      <c r="AM296" s="34"/>
      <c r="AN296" s="76"/>
      <c r="AO296" s="76"/>
      <c r="AP296" s="153"/>
      <c r="AQ296" s="76"/>
      <c r="AR296" s="153"/>
      <c r="AS296" s="76"/>
      <c r="AT296" s="34"/>
      <c r="AU296" s="76"/>
      <c r="AV296" s="34"/>
      <c r="AW296" s="76"/>
      <c r="AX296" s="34"/>
      <c r="AY296" s="76"/>
      <c r="AZ296" s="153"/>
      <c r="BA296" s="153"/>
      <c r="BB296" s="153"/>
      <c r="BC296" s="153"/>
      <c r="BD296" s="34"/>
      <c r="BE296" s="34"/>
      <c r="BF296" s="34"/>
      <c r="BG296" s="34"/>
      <c r="BH296" s="34"/>
      <c r="BI296" s="34"/>
    </row>
    <row r="297" spans="34:61">
      <c r="AH297" s="34"/>
      <c r="AI297" s="34"/>
      <c r="AJ297" s="34"/>
      <c r="AK297" s="34"/>
      <c r="AL297" s="34"/>
      <c r="AM297" s="34"/>
      <c r="AN297" s="76"/>
      <c r="AO297" s="76"/>
      <c r="AP297" s="153"/>
      <c r="AQ297" s="76"/>
      <c r="AR297" s="153"/>
      <c r="AS297" s="76"/>
      <c r="AT297" s="34"/>
      <c r="AU297" s="76"/>
      <c r="AV297" s="34"/>
      <c r="AW297" s="76"/>
      <c r="AX297" s="34"/>
      <c r="AY297" s="76"/>
      <c r="AZ297" s="153"/>
      <c r="BA297" s="153"/>
      <c r="BB297" s="153"/>
      <c r="BC297" s="153"/>
      <c r="BD297" s="34"/>
      <c r="BE297" s="34"/>
      <c r="BF297" s="34"/>
      <c r="BG297" s="34"/>
      <c r="BH297" s="34"/>
      <c r="BI297" s="34"/>
    </row>
    <row r="298" spans="34:61">
      <c r="AH298" s="34"/>
      <c r="AI298" s="34"/>
      <c r="AJ298" s="34"/>
      <c r="AK298" s="34"/>
      <c r="AL298" s="34"/>
      <c r="AM298" s="34"/>
      <c r="AN298" s="76"/>
      <c r="AO298" s="76"/>
      <c r="AP298" s="153"/>
      <c r="AQ298" s="76"/>
      <c r="AR298" s="153"/>
      <c r="AS298" s="76"/>
      <c r="AT298" s="34"/>
      <c r="AU298" s="76"/>
      <c r="AV298" s="34"/>
      <c r="AW298" s="76"/>
      <c r="AX298" s="34"/>
      <c r="AY298" s="76"/>
      <c r="AZ298" s="153"/>
      <c r="BA298" s="153"/>
      <c r="BB298" s="153"/>
      <c r="BC298" s="153"/>
      <c r="BD298" s="34"/>
      <c r="BE298" s="34"/>
      <c r="BF298" s="34"/>
      <c r="BG298" s="34"/>
      <c r="BH298" s="34"/>
      <c r="BI298" s="34"/>
    </row>
    <row r="299" spans="34:61">
      <c r="AH299" s="34"/>
      <c r="AI299" s="34"/>
      <c r="AJ299" s="34"/>
      <c r="AK299" s="34"/>
      <c r="AL299" s="34"/>
      <c r="AM299" s="34"/>
      <c r="AN299" s="76"/>
      <c r="AO299" s="76"/>
      <c r="AP299" s="153"/>
      <c r="AQ299" s="76"/>
      <c r="AR299" s="153"/>
      <c r="AS299" s="76"/>
      <c r="AT299" s="34"/>
      <c r="AU299" s="76"/>
      <c r="AV299" s="34"/>
      <c r="AW299" s="76"/>
      <c r="AX299" s="34"/>
      <c r="AY299" s="76"/>
      <c r="AZ299" s="153"/>
      <c r="BA299" s="153"/>
      <c r="BB299" s="153"/>
      <c r="BC299" s="153"/>
      <c r="BD299" s="34"/>
      <c r="BE299" s="34"/>
      <c r="BF299" s="34"/>
      <c r="BG299" s="34"/>
      <c r="BH299" s="34"/>
      <c r="BI299" s="34"/>
    </row>
    <row r="300" spans="34:61">
      <c r="AH300" s="34"/>
      <c r="AI300" s="34"/>
      <c r="AJ300" s="34"/>
      <c r="AK300" s="34"/>
      <c r="AL300" s="34"/>
      <c r="AM300" s="34"/>
      <c r="AN300" s="76"/>
      <c r="AO300" s="76"/>
      <c r="AP300" s="153"/>
      <c r="AQ300" s="76"/>
      <c r="AR300" s="153"/>
      <c r="AS300" s="76"/>
      <c r="AT300" s="34"/>
      <c r="AU300" s="76"/>
      <c r="AV300" s="34"/>
      <c r="AW300" s="76"/>
      <c r="AX300" s="34"/>
      <c r="AY300" s="76"/>
      <c r="AZ300" s="153"/>
      <c r="BA300" s="153"/>
      <c r="BB300" s="153"/>
      <c r="BC300" s="153"/>
      <c r="BD300" s="34"/>
      <c r="BE300" s="34"/>
      <c r="BF300" s="34"/>
      <c r="BG300" s="34"/>
      <c r="BH300" s="34"/>
      <c r="BI300" s="34"/>
    </row>
    <row r="301" spans="34:61">
      <c r="AH301" s="34"/>
      <c r="AI301" s="34"/>
      <c r="AJ301" s="34"/>
      <c r="AK301" s="34"/>
      <c r="AL301" s="34"/>
      <c r="AM301" s="34"/>
      <c r="AN301" s="76"/>
      <c r="AO301" s="76"/>
      <c r="AP301" s="153"/>
      <c r="AQ301" s="76"/>
      <c r="AR301" s="153"/>
      <c r="AS301" s="76"/>
      <c r="AT301" s="34"/>
      <c r="AU301" s="76"/>
      <c r="AV301" s="34"/>
      <c r="AW301" s="76"/>
      <c r="AX301" s="34"/>
      <c r="AY301" s="76"/>
      <c r="AZ301" s="153"/>
      <c r="BA301" s="153"/>
      <c r="BB301" s="153"/>
      <c r="BC301" s="153"/>
      <c r="BD301" s="34"/>
      <c r="BE301" s="34"/>
      <c r="BF301" s="34"/>
      <c r="BG301" s="34"/>
      <c r="BH301" s="34"/>
      <c r="BI301" s="34"/>
    </row>
    <row r="302" spans="34:61">
      <c r="AH302" s="34"/>
      <c r="AI302" s="34"/>
      <c r="AJ302" s="34"/>
      <c r="AK302" s="34"/>
      <c r="AL302" s="34"/>
      <c r="AM302" s="34"/>
      <c r="AN302" s="76"/>
      <c r="AO302" s="76"/>
      <c r="AP302" s="153"/>
      <c r="AQ302" s="76"/>
      <c r="AR302" s="153"/>
      <c r="AS302" s="76"/>
      <c r="AT302" s="34"/>
      <c r="AU302" s="76"/>
      <c r="AV302" s="34"/>
      <c r="AW302" s="76"/>
      <c r="AX302" s="34"/>
      <c r="AY302" s="76"/>
      <c r="AZ302" s="153"/>
      <c r="BA302" s="153"/>
      <c r="BB302" s="153"/>
      <c r="BC302" s="153"/>
      <c r="BD302" s="34"/>
      <c r="BE302" s="34"/>
      <c r="BF302" s="34"/>
      <c r="BG302" s="34"/>
      <c r="BH302" s="34"/>
      <c r="BI302" s="34"/>
    </row>
    <row r="303" spans="34:61">
      <c r="AH303" s="34"/>
      <c r="AI303" s="34"/>
      <c r="AJ303" s="34"/>
      <c r="AK303" s="34"/>
      <c r="AL303" s="34"/>
      <c r="AM303" s="34"/>
      <c r="AN303" s="76"/>
      <c r="AO303" s="76"/>
      <c r="AP303" s="153"/>
      <c r="AQ303" s="76"/>
      <c r="AR303" s="153"/>
      <c r="AS303" s="76"/>
      <c r="AT303" s="34"/>
      <c r="AU303" s="76"/>
      <c r="AV303" s="34"/>
      <c r="AW303" s="76"/>
      <c r="AX303" s="34"/>
      <c r="AY303" s="76"/>
      <c r="AZ303" s="153"/>
      <c r="BA303" s="153"/>
      <c r="BB303" s="153"/>
      <c r="BC303" s="153"/>
      <c r="BD303" s="34"/>
      <c r="BE303" s="34"/>
      <c r="BF303" s="34"/>
      <c r="BG303" s="34"/>
      <c r="BH303" s="34"/>
      <c r="BI303" s="34"/>
    </row>
    <row r="304" spans="34:61">
      <c r="AH304" s="34"/>
      <c r="AI304" s="34"/>
      <c r="AJ304" s="34"/>
      <c r="AK304" s="34"/>
      <c r="AL304" s="34"/>
      <c r="AM304" s="34"/>
      <c r="AN304" s="76"/>
      <c r="AO304" s="76"/>
      <c r="AP304" s="153"/>
      <c r="AQ304" s="76"/>
      <c r="AR304" s="153"/>
      <c r="AS304" s="76"/>
      <c r="AT304" s="34"/>
      <c r="AU304" s="76"/>
      <c r="AV304" s="34"/>
      <c r="AW304" s="76"/>
      <c r="AX304" s="34"/>
      <c r="AY304" s="76"/>
      <c r="AZ304" s="153"/>
      <c r="BA304" s="153"/>
      <c r="BB304" s="153"/>
      <c r="BC304" s="153"/>
      <c r="BD304" s="34"/>
      <c r="BE304" s="34"/>
      <c r="BF304" s="34"/>
      <c r="BG304" s="34"/>
      <c r="BH304" s="34"/>
      <c r="BI304" s="34"/>
    </row>
    <row r="305" spans="34:61">
      <c r="AH305" s="34"/>
      <c r="AI305" s="34"/>
      <c r="AJ305" s="34"/>
      <c r="AK305" s="34"/>
      <c r="AL305" s="34"/>
      <c r="AM305" s="34"/>
      <c r="AN305" s="76"/>
      <c r="AO305" s="76"/>
      <c r="AP305" s="153"/>
      <c r="AQ305" s="76"/>
      <c r="AR305" s="153"/>
      <c r="AS305" s="76"/>
      <c r="AT305" s="34"/>
      <c r="AU305" s="76"/>
      <c r="AV305" s="34"/>
      <c r="AW305" s="76"/>
      <c r="AX305" s="34"/>
      <c r="AY305" s="76"/>
      <c r="AZ305" s="153"/>
      <c r="BA305" s="153"/>
      <c r="BB305" s="153"/>
      <c r="BC305" s="153"/>
      <c r="BD305" s="34"/>
      <c r="BE305" s="34"/>
      <c r="BF305" s="34"/>
      <c r="BG305" s="34"/>
      <c r="BH305" s="34"/>
      <c r="BI305" s="34"/>
    </row>
    <row r="306" spans="34:61">
      <c r="AH306" s="34"/>
      <c r="AI306" s="34"/>
      <c r="AJ306" s="34"/>
      <c r="AK306" s="34"/>
      <c r="AL306" s="34"/>
      <c r="AM306" s="34"/>
      <c r="AN306" s="76"/>
      <c r="AO306" s="76"/>
      <c r="AP306" s="153"/>
      <c r="AQ306" s="76"/>
      <c r="AR306" s="153"/>
      <c r="AS306" s="76"/>
      <c r="AT306" s="34"/>
      <c r="AU306" s="76"/>
      <c r="AV306" s="34"/>
      <c r="AW306" s="76"/>
      <c r="AX306" s="34"/>
      <c r="AY306" s="76"/>
      <c r="AZ306" s="153"/>
      <c r="BA306" s="153"/>
      <c r="BB306" s="153"/>
      <c r="BC306" s="153"/>
      <c r="BD306" s="34"/>
      <c r="BE306" s="34"/>
      <c r="BF306" s="34"/>
      <c r="BG306" s="34"/>
      <c r="BH306" s="34"/>
      <c r="BI306" s="34"/>
    </row>
    <row r="307" spans="34:61">
      <c r="AH307" s="34"/>
      <c r="AI307" s="34"/>
      <c r="AJ307" s="34"/>
      <c r="AK307" s="34"/>
      <c r="AL307" s="34"/>
      <c r="AM307" s="34"/>
      <c r="AN307" s="76"/>
      <c r="AO307" s="76"/>
      <c r="AP307" s="153"/>
      <c r="AQ307" s="76"/>
      <c r="AR307" s="153"/>
      <c r="AS307" s="76"/>
      <c r="AT307" s="34"/>
      <c r="AU307" s="76"/>
      <c r="AV307" s="34"/>
      <c r="AW307" s="76"/>
      <c r="AX307" s="34"/>
      <c r="AY307" s="76"/>
      <c r="AZ307" s="153"/>
      <c r="BA307" s="153"/>
      <c r="BB307" s="153"/>
      <c r="BC307" s="153"/>
      <c r="BD307" s="34"/>
      <c r="BE307" s="34"/>
      <c r="BF307" s="34"/>
      <c r="BG307" s="34"/>
      <c r="BH307" s="34"/>
      <c r="BI307" s="34"/>
    </row>
    <row r="308" spans="34:61">
      <c r="AH308" s="34"/>
      <c r="AI308" s="34"/>
      <c r="AJ308" s="34"/>
      <c r="AK308" s="34"/>
      <c r="AL308" s="34"/>
      <c r="AM308" s="34"/>
      <c r="AN308" s="76"/>
      <c r="AO308" s="76"/>
      <c r="AP308" s="153"/>
      <c r="AQ308" s="76"/>
      <c r="AR308" s="153"/>
      <c r="AS308" s="76"/>
      <c r="AT308" s="34"/>
      <c r="AU308" s="76"/>
      <c r="AV308" s="34"/>
      <c r="AW308" s="76"/>
      <c r="AX308" s="34"/>
      <c r="AY308" s="76"/>
      <c r="AZ308" s="153"/>
      <c r="BA308" s="153"/>
      <c r="BB308" s="153"/>
      <c r="BC308" s="153"/>
      <c r="BD308" s="34"/>
      <c r="BE308" s="34"/>
      <c r="BF308" s="34"/>
      <c r="BG308" s="34"/>
      <c r="BH308" s="34"/>
      <c r="BI308" s="34"/>
    </row>
    <row r="309" spans="34:61">
      <c r="AH309" s="34"/>
      <c r="AI309" s="34"/>
      <c r="AJ309" s="34"/>
      <c r="AK309" s="34"/>
      <c r="AL309" s="34"/>
      <c r="AM309" s="34"/>
      <c r="AN309" s="76"/>
      <c r="AO309" s="76"/>
      <c r="AP309" s="153"/>
      <c r="AQ309" s="76"/>
      <c r="AR309" s="153"/>
      <c r="AS309" s="76"/>
      <c r="AT309" s="34"/>
      <c r="AU309" s="76"/>
      <c r="AV309" s="34"/>
      <c r="AW309" s="76"/>
      <c r="AX309" s="34"/>
      <c r="AY309" s="76"/>
      <c r="AZ309" s="153"/>
      <c r="BA309" s="153"/>
      <c r="BB309" s="153"/>
      <c r="BC309" s="153"/>
      <c r="BD309" s="34"/>
      <c r="BE309" s="34"/>
      <c r="BF309" s="34"/>
      <c r="BG309" s="34"/>
      <c r="BH309" s="34"/>
      <c r="BI309" s="34"/>
    </row>
    <row r="310" spans="34:61">
      <c r="AH310" s="34"/>
      <c r="AI310" s="34"/>
      <c r="AJ310" s="34"/>
      <c r="AK310" s="34"/>
      <c r="AL310" s="34"/>
      <c r="AM310" s="34"/>
      <c r="AN310" s="76"/>
      <c r="AO310" s="76"/>
      <c r="AP310" s="153"/>
      <c r="AQ310" s="76"/>
      <c r="AR310" s="153"/>
      <c r="AS310" s="76"/>
      <c r="AT310" s="34"/>
      <c r="AU310" s="76"/>
      <c r="AV310" s="34"/>
      <c r="AW310" s="76"/>
      <c r="AX310" s="34"/>
      <c r="AY310" s="76"/>
      <c r="AZ310" s="153"/>
      <c r="BA310" s="153"/>
      <c r="BB310" s="153"/>
      <c r="BC310" s="153"/>
      <c r="BD310" s="34"/>
      <c r="BE310" s="34"/>
      <c r="BF310" s="34"/>
      <c r="BG310" s="34"/>
      <c r="BH310" s="34"/>
      <c r="BI310" s="34"/>
    </row>
    <row r="311" spans="34:61">
      <c r="AH311" s="34"/>
      <c r="AI311" s="34"/>
      <c r="AJ311" s="34"/>
      <c r="AK311" s="34"/>
      <c r="AL311" s="34"/>
      <c r="AM311" s="34"/>
      <c r="AN311" s="76"/>
      <c r="AO311" s="76"/>
      <c r="AP311" s="153"/>
      <c r="AQ311" s="76"/>
      <c r="AR311" s="153"/>
      <c r="AS311" s="76"/>
      <c r="AT311" s="34"/>
      <c r="AU311" s="76"/>
      <c r="AV311" s="34"/>
      <c r="AW311" s="76"/>
      <c r="AX311" s="34"/>
      <c r="AY311" s="76"/>
      <c r="AZ311" s="153"/>
      <c r="BA311" s="153"/>
      <c r="BB311" s="153"/>
      <c r="BC311" s="153"/>
      <c r="BD311" s="34"/>
      <c r="BE311" s="34"/>
      <c r="BF311" s="34"/>
      <c r="BG311" s="34"/>
      <c r="BH311" s="34"/>
      <c r="BI311" s="34"/>
    </row>
    <row r="312" spans="34:61">
      <c r="AH312" s="34"/>
      <c r="AI312" s="34"/>
      <c r="AJ312" s="34"/>
      <c r="AK312" s="34"/>
      <c r="AL312" s="34"/>
      <c r="AM312" s="34"/>
      <c r="AN312" s="76"/>
      <c r="AO312" s="76"/>
      <c r="AP312" s="153"/>
      <c r="AQ312" s="76"/>
      <c r="AR312" s="153"/>
      <c r="AS312" s="76"/>
      <c r="AT312" s="34"/>
      <c r="AU312" s="76"/>
      <c r="AV312" s="34"/>
      <c r="AW312" s="76"/>
      <c r="AX312" s="34"/>
      <c r="AY312" s="76"/>
      <c r="AZ312" s="153"/>
      <c r="BA312" s="153"/>
      <c r="BB312" s="153"/>
      <c r="BC312" s="153"/>
      <c r="BD312" s="34"/>
      <c r="BE312" s="34"/>
      <c r="BF312" s="34"/>
      <c r="BG312" s="34"/>
      <c r="BH312" s="34"/>
      <c r="BI312" s="34"/>
    </row>
    <row r="313" spans="34:61">
      <c r="AH313" s="34"/>
      <c r="AI313" s="34"/>
      <c r="AJ313" s="34"/>
      <c r="AK313" s="34"/>
      <c r="AL313" s="34"/>
      <c r="AM313" s="34"/>
      <c r="AN313" s="76"/>
      <c r="AO313" s="76"/>
      <c r="AP313" s="153"/>
      <c r="AQ313" s="76"/>
      <c r="AR313" s="153"/>
      <c r="AS313" s="76"/>
      <c r="AT313" s="34"/>
      <c r="AU313" s="76"/>
      <c r="AV313" s="34"/>
      <c r="AW313" s="76"/>
      <c r="AX313" s="34"/>
      <c r="AY313" s="76"/>
      <c r="AZ313" s="153"/>
      <c r="BA313" s="153"/>
      <c r="BB313" s="153"/>
      <c r="BC313" s="153"/>
      <c r="BD313" s="34"/>
      <c r="BE313" s="34"/>
      <c r="BF313" s="34"/>
      <c r="BG313" s="34"/>
      <c r="BH313" s="34"/>
      <c r="BI313" s="34"/>
    </row>
    <row r="314" spans="34:61">
      <c r="AH314" s="34"/>
      <c r="AI314" s="34"/>
      <c r="AJ314" s="34"/>
      <c r="AK314" s="34"/>
      <c r="AL314" s="34"/>
      <c r="AM314" s="34"/>
      <c r="AN314" s="76"/>
      <c r="AO314" s="76"/>
      <c r="AP314" s="153"/>
      <c r="AQ314" s="76"/>
      <c r="AR314" s="153"/>
      <c r="AS314" s="76"/>
      <c r="AT314" s="34"/>
      <c r="AU314" s="76"/>
      <c r="AV314" s="34"/>
      <c r="AW314" s="76"/>
      <c r="AX314" s="34"/>
      <c r="AY314" s="76"/>
      <c r="AZ314" s="153"/>
      <c r="BA314" s="153"/>
      <c r="BB314" s="153"/>
      <c r="BC314" s="153"/>
      <c r="BD314" s="34"/>
      <c r="BE314" s="34"/>
      <c r="BF314" s="34"/>
      <c r="BG314" s="34"/>
      <c r="BH314" s="34"/>
      <c r="BI314" s="34"/>
    </row>
    <row r="315" spans="34:61">
      <c r="AH315" s="34"/>
      <c r="AI315" s="34"/>
      <c r="AJ315" s="34"/>
      <c r="AK315" s="34"/>
      <c r="AL315" s="34"/>
      <c r="AM315" s="34"/>
      <c r="AN315" s="76"/>
      <c r="AO315" s="76"/>
      <c r="AP315" s="153"/>
      <c r="AQ315" s="76"/>
      <c r="AR315" s="153"/>
      <c r="AS315" s="76"/>
      <c r="AT315" s="34"/>
      <c r="AU315" s="76"/>
      <c r="AV315" s="34"/>
      <c r="AW315" s="76"/>
      <c r="AX315" s="34"/>
      <c r="AY315" s="76"/>
      <c r="AZ315" s="153"/>
      <c r="BA315" s="153"/>
      <c r="BB315" s="153"/>
      <c r="BC315" s="153"/>
      <c r="BD315" s="34"/>
      <c r="BE315" s="34"/>
      <c r="BF315" s="34"/>
      <c r="BG315" s="34"/>
      <c r="BH315" s="34"/>
      <c r="BI315" s="34"/>
    </row>
    <row r="316" spans="34:61">
      <c r="AH316" s="34"/>
      <c r="AI316" s="34"/>
      <c r="AJ316" s="34"/>
      <c r="AK316" s="34"/>
      <c r="AL316" s="34"/>
      <c r="AM316" s="34"/>
      <c r="AN316" s="76"/>
      <c r="AO316" s="76"/>
      <c r="AP316" s="153"/>
      <c r="AQ316" s="76"/>
      <c r="AR316" s="153"/>
      <c r="AS316" s="76"/>
      <c r="AT316" s="34"/>
      <c r="AU316" s="76"/>
      <c r="AV316" s="34"/>
      <c r="AW316" s="76"/>
      <c r="AX316" s="34"/>
      <c r="AY316" s="76"/>
      <c r="AZ316" s="153"/>
      <c r="BA316" s="153"/>
      <c r="BB316" s="153"/>
      <c r="BC316" s="153"/>
      <c r="BD316" s="34"/>
      <c r="BE316" s="34"/>
      <c r="BF316" s="34"/>
      <c r="BG316" s="34"/>
      <c r="BH316" s="34"/>
      <c r="BI316" s="34"/>
    </row>
    <row r="317" spans="34:61">
      <c r="AH317" s="34"/>
      <c r="AI317" s="34"/>
      <c r="AJ317" s="34"/>
      <c r="AK317" s="34"/>
      <c r="AL317" s="34"/>
      <c r="AM317" s="34"/>
      <c r="AN317" s="76"/>
      <c r="AO317" s="76"/>
      <c r="AP317" s="153"/>
      <c r="AQ317" s="76"/>
      <c r="AR317" s="153"/>
      <c r="AS317" s="76"/>
      <c r="AT317" s="34"/>
      <c r="AU317" s="76"/>
      <c r="AV317" s="34"/>
      <c r="AW317" s="76"/>
      <c r="AX317" s="34"/>
      <c r="AY317" s="76"/>
      <c r="AZ317" s="153"/>
      <c r="BA317" s="153"/>
      <c r="BB317" s="153"/>
      <c r="BC317" s="153"/>
      <c r="BD317" s="34"/>
      <c r="BE317" s="34"/>
      <c r="BF317" s="34"/>
      <c r="BG317" s="34"/>
      <c r="BH317" s="34"/>
      <c r="BI317" s="34"/>
    </row>
    <row r="318" spans="34:61">
      <c r="AH318" s="34"/>
      <c r="AI318" s="34"/>
      <c r="AJ318" s="34"/>
      <c r="AK318" s="34"/>
      <c r="AL318" s="34"/>
      <c r="AM318" s="34"/>
      <c r="AN318" s="76"/>
      <c r="AO318" s="76"/>
      <c r="AP318" s="153"/>
      <c r="AQ318" s="76"/>
      <c r="AR318" s="153"/>
      <c r="AS318" s="76"/>
      <c r="AT318" s="34"/>
      <c r="AU318" s="76"/>
      <c r="AV318" s="34"/>
      <c r="AW318" s="76"/>
      <c r="AX318" s="34"/>
      <c r="AY318" s="76"/>
      <c r="AZ318" s="153"/>
      <c r="BA318" s="153"/>
      <c r="BB318" s="153"/>
      <c r="BC318" s="153"/>
      <c r="BD318" s="34"/>
      <c r="BE318" s="34"/>
      <c r="BF318" s="34"/>
      <c r="BG318" s="34"/>
      <c r="BH318" s="34"/>
      <c r="BI318" s="34"/>
    </row>
    <row r="319" spans="34:61">
      <c r="AH319" s="34"/>
      <c r="AI319" s="34"/>
      <c r="AJ319" s="34"/>
      <c r="AK319" s="34"/>
      <c r="AL319" s="34"/>
      <c r="AM319" s="34"/>
      <c r="AN319" s="76"/>
      <c r="AO319" s="76"/>
      <c r="AP319" s="153"/>
      <c r="AQ319" s="76"/>
      <c r="AR319" s="153"/>
      <c r="AS319" s="76"/>
      <c r="AT319" s="34"/>
      <c r="AU319" s="76"/>
      <c r="AV319" s="34"/>
      <c r="AW319" s="76"/>
      <c r="AX319" s="34"/>
      <c r="AY319" s="76"/>
      <c r="AZ319" s="153"/>
      <c r="BA319" s="153"/>
      <c r="BB319" s="153"/>
      <c r="BC319" s="153"/>
      <c r="BD319" s="34"/>
      <c r="BE319" s="34"/>
      <c r="BF319" s="34"/>
      <c r="BG319" s="34"/>
      <c r="BH319" s="34"/>
      <c r="BI319" s="34"/>
    </row>
    <row r="320" spans="34:61">
      <c r="AH320" s="34"/>
      <c r="AI320" s="34"/>
      <c r="AJ320" s="34"/>
      <c r="AK320" s="34"/>
      <c r="AL320" s="34"/>
      <c r="AM320" s="34"/>
      <c r="AN320" s="76"/>
      <c r="AO320" s="76"/>
      <c r="AP320" s="153"/>
      <c r="AQ320" s="76"/>
      <c r="AR320" s="153"/>
      <c r="AS320" s="76"/>
      <c r="AT320" s="34"/>
      <c r="AU320" s="76"/>
      <c r="AV320" s="34"/>
      <c r="AW320" s="76"/>
      <c r="AX320" s="34"/>
      <c r="AY320" s="76"/>
      <c r="AZ320" s="153"/>
      <c r="BA320" s="153"/>
      <c r="BB320" s="153"/>
      <c r="BC320" s="153"/>
      <c r="BD320" s="34"/>
      <c r="BE320" s="34"/>
      <c r="BF320" s="34"/>
      <c r="BG320" s="34"/>
      <c r="BH320" s="34"/>
      <c r="BI320" s="34"/>
    </row>
    <row r="321" spans="52:61">
      <c r="AZ321" s="153"/>
      <c r="BA321" s="153"/>
      <c r="BB321" s="153"/>
      <c r="BC321" s="153"/>
      <c r="BD321" s="34"/>
      <c r="BE321" s="34"/>
      <c r="BF321" s="34"/>
      <c r="BG321" s="34"/>
      <c r="BH321" s="34"/>
      <c r="BI321" s="34"/>
    </row>
    <row r="322" spans="52:61">
      <c r="AZ322" s="153"/>
      <c r="BA322" s="153"/>
      <c r="BB322" s="153"/>
      <c r="BC322" s="153"/>
      <c r="BD322" s="34"/>
      <c r="BE322" s="34"/>
    </row>
    <row r="323" spans="52:61">
      <c r="AZ323" s="153"/>
      <c r="BA323" s="153"/>
      <c r="BB323" s="153"/>
      <c r="BC323" s="153"/>
      <c r="BD323" s="34"/>
      <c r="BE323" s="34"/>
    </row>
    <row r="324" spans="52:61">
      <c r="AZ324" s="153"/>
      <c r="BA324" s="153"/>
      <c r="BB324" s="153"/>
      <c r="BC324" s="153"/>
      <c r="BD324" s="34"/>
      <c r="BE324" s="34"/>
    </row>
    <row r="325" spans="52:61">
      <c r="AZ325" s="153"/>
      <c r="BA325" s="153"/>
      <c r="BB325" s="153"/>
      <c r="BC325" s="153"/>
      <c r="BD325" s="34"/>
      <c r="BE325" s="34"/>
    </row>
    <row r="326" spans="52:61">
      <c r="AZ326" s="153"/>
      <c r="BA326" s="153"/>
      <c r="BB326" s="153"/>
      <c r="BC326" s="153"/>
      <c r="BD326" s="34"/>
      <c r="BE326" s="34"/>
    </row>
    <row r="327" spans="52:61">
      <c r="AZ327" s="153"/>
      <c r="BA327" s="153"/>
      <c r="BB327" s="153"/>
      <c r="BC327" s="153"/>
      <c r="BD327" s="34"/>
      <c r="BE327" s="34"/>
    </row>
    <row r="328" spans="52:61">
      <c r="AZ328" s="153"/>
      <c r="BA328" s="153"/>
      <c r="BB328" s="153"/>
      <c r="BC328" s="153"/>
      <c r="BD328" s="34"/>
      <c r="BE328" s="34"/>
    </row>
    <row r="329" spans="52:61">
      <c r="AZ329" s="153"/>
      <c r="BA329" s="153"/>
      <c r="BB329" s="153"/>
      <c r="BC329" s="153"/>
      <c r="BD329" s="34"/>
      <c r="BE329" s="34"/>
    </row>
    <row r="330" spans="52:61">
      <c r="AZ330" s="153"/>
      <c r="BA330" s="153"/>
      <c r="BB330" s="153"/>
      <c r="BC330" s="153"/>
      <c r="BD330" s="34"/>
      <c r="BE330" s="34"/>
    </row>
    <row r="331" spans="52:61">
      <c r="AZ331" s="153"/>
      <c r="BA331" s="153"/>
      <c r="BB331" s="153"/>
      <c r="BC331" s="153"/>
      <c r="BD331" s="34"/>
      <c r="BE331" s="34"/>
    </row>
    <row r="332" spans="52:61">
      <c r="AZ332" s="153"/>
      <c r="BA332" s="153"/>
      <c r="BB332" s="153"/>
      <c r="BC332" s="153"/>
      <c r="BD332" s="34"/>
      <c r="BE332" s="34"/>
    </row>
    <row r="333" spans="52:61">
      <c r="AZ333" s="153"/>
      <c r="BA333" s="153"/>
      <c r="BB333" s="153"/>
      <c r="BC333" s="153"/>
      <c r="BD333" s="34"/>
      <c r="BE333" s="34"/>
    </row>
    <row r="334" spans="52:61">
      <c r="AZ334" s="153"/>
      <c r="BA334" s="153"/>
      <c r="BB334" s="153"/>
      <c r="BC334" s="153"/>
      <c r="BD334" s="34"/>
      <c r="BE334" s="34"/>
    </row>
    <row r="335" spans="52:61">
      <c r="AZ335" s="153"/>
      <c r="BA335" s="153"/>
      <c r="BB335" s="153"/>
      <c r="BC335" s="153"/>
      <c r="BD335" s="34"/>
      <c r="BE335" s="34"/>
    </row>
    <row r="336" spans="52:61">
      <c r="AZ336" s="153"/>
      <c r="BA336" s="153"/>
      <c r="BB336" s="153"/>
      <c r="BC336" s="153"/>
      <c r="BD336" s="34"/>
      <c r="BE336" s="34"/>
    </row>
    <row r="337" spans="52:57">
      <c r="AZ337" s="153"/>
      <c r="BA337" s="153"/>
      <c r="BB337" s="153"/>
      <c r="BC337" s="153"/>
      <c r="BD337" s="34"/>
      <c r="BE337" s="34"/>
    </row>
    <row r="338" spans="52:57">
      <c r="AZ338" s="153"/>
      <c r="BA338" s="153"/>
      <c r="BB338" s="153"/>
      <c r="BC338" s="153"/>
      <c r="BD338" s="34"/>
      <c r="BE338" s="34"/>
    </row>
    <row r="339" spans="52:57">
      <c r="AZ339" s="153"/>
      <c r="BA339" s="153"/>
      <c r="BB339" s="153"/>
      <c r="BC339" s="153"/>
      <c r="BD339" s="34"/>
      <c r="BE339" s="34"/>
    </row>
    <row r="340" spans="52:57">
      <c r="AZ340" s="153"/>
      <c r="BA340" s="153"/>
      <c r="BB340" s="153"/>
      <c r="BC340" s="153"/>
      <c r="BD340" s="34"/>
      <c r="BE340" s="34"/>
    </row>
    <row r="341" spans="52:57">
      <c r="AZ341" s="153"/>
      <c r="BA341" s="153"/>
      <c r="BB341" s="153"/>
      <c r="BC341" s="153"/>
      <c r="BD341" s="34"/>
      <c r="BE341" s="34"/>
    </row>
    <row r="342" spans="52:57">
      <c r="AZ342" s="153"/>
      <c r="BA342" s="153"/>
      <c r="BB342" s="153"/>
      <c r="BC342" s="153"/>
      <c r="BD342" s="34"/>
      <c r="BE342" s="34"/>
    </row>
    <row r="343" spans="52:57">
      <c r="AZ343" s="153"/>
      <c r="BA343" s="153"/>
      <c r="BB343" s="153"/>
      <c r="BC343" s="153"/>
      <c r="BD343" s="34"/>
      <c r="BE343" s="34"/>
    </row>
    <row r="344" spans="52:57">
      <c r="BA344" s="153"/>
      <c r="BB344" s="153"/>
      <c r="BC344" s="153"/>
      <c r="BD344" s="34"/>
      <c r="BE344" s="34"/>
    </row>
    <row r="1930" spans="40:40">
      <c r="AN1930" s="90"/>
    </row>
    <row r="1931" spans="40:40">
      <c r="AN1931" s="90"/>
    </row>
    <row r="1932" spans="40:40">
      <c r="AN1932" s="90"/>
    </row>
    <row r="1933" spans="40:40">
      <c r="AN1933" s="90"/>
    </row>
    <row r="1934" spans="40:40">
      <c r="AN1934" s="90"/>
    </row>
  </sheetData>
  <conditionalFormatting sqref="BP26:BP28 BZ103:CA103">
    <cfRule type="cellIs" dxfId="124" priority="16" stopIfTrue="1" operator="lessThan">
      <formula>0</formula>
    </cfRule>
  </conditionalFormatting>
  <conditionalFormatting sqref="BZ80:CA80">
    <cfRule type="cellIs" dxfId="123" priority="17" stopIfTrue="1" operator="greaterThan">
      <formula>0</formula>
    </cfRule>
  </conditionalFormatting>
  <conditionalFormatting sqref="BZ57:CA57">
    <cfRule type="cellIs" dxfId="122" priority="18" stopIfTrue="1" operator="greaterThan">
      <formula>0</formula>
    </cfRule>
    <cfRule type="cellIs" dxfId="121" priority="19" stopIfTrue="1" operator="lessThan">
      <formula>0</formula>
    </cfRule>
  </conditionalFormatting>
  <conditionalFormatting sqref="BZ80:CA80">
    <cfRule type="cellIs" dxfId="120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2F62-2740-4FAE-9FCB-8CE5DC44B06C}">
  <dimension ref="A1:K28"/>
  <sheetViews>
    <sheetView workbookViewId="0">
      <selection activeCell="J26" sqref="J26"/>
    </sheetView>
  </sheetViews>
  <sheetFormatPr baseColWidth="10" defaultRowHeight="15"/>
  <cols>
    <col min="4" max="4" width="6.36328125" customWidth="1"/>
    <col min="11" max="11" width="12.90625" customWidth="1"/>
  </cols>
  <sheetData>
    <row r="1" spans="1:11" ht="15.6">
      <c r="A1" s="52">
        <v>103</v>
      </c>
      <c r="B1" s="63" t="s">
        <v>52</v>
      </c>
      <c r="D1" s="64">
        <v>0</v>
      </c>
      <c r="E1" s="3" t="s">
        <v>640</v>
      </c>
      <c r="H1" s="3" t="s">
        <v>673</v>
      </c>
      <c r="J1" s="3" t="s">
        <v>670</v>
      </c>
    </row>
    <row r="2" spans="1:11" ht="15.6">
      <c r="A2" s="52">
        <v>106</v>
      </c>
      <c r="B2" s="63" t="s">
        <v>53</v>
      </c>
      <c r="D2" s="64">
        <v>4</v>
      </c>
      <c r="E2" t="s">
        <v>641</v>
      </c>
      <c r="H2" s="3" t="s">
        <v>674</v>
      </c>
      <c r="J2" s="64">
        <v>403</v>
      </c>
      <c r="K2" s="64" t="s">
        <v>653</v>
      </c>
    </row>
    <row r="3" spans="1:11" ht="15.6">
      <c r="A3" s="52">
        <v>109</v>
      </c>
      <c r="B3" s="63" t="s">
        <v>84</v>
      </c>
      <c r="D3" s="64">
        <v>7</v>
      </c>
      <c r="E3" t="s">
        <v>642</v>
      </c>
      <c r="H3" s="3" t="s">
        <v>688</v>
      </c>
      <c r="J3" s="64">
        <v>404</v>
      </c>
      <c r="K3" s="64" t="s">
        <v>655</v>
      </c>
    </row>
    <row r="4" spans="1:11" ht="15.6">
      <c r="A4" s="52">
        <v>110</v>
      </c>
      <c r="B4" s="63" t="s">
        <v>47</v>
      </c>
      <c r="D4" s="64">
        <v>9</v>
      </c>
      <c r="E4" t="s">
        <v>643</v>
      </c>
      <c r="H4" s="3" t="s">
        <v>689</v>
      </c>
      <c r="J4" s="64">
        <v>405</v>
      </c>
      <c r="K4" s="64" t="s">
        <v>656</v>
      </c>
    </row>
    <row r="5" spans="1:11" ht="15.6">
      <c r="A5" s="52">
        <v>111</v>
      </c>
      <c r="B5" s="63" t="s">
        <v>54</v>
      </c>
      <c r="J5" s="64">
        <v>406</v>
      </c>
      <c r="K5" s="64" t="s">
        <v>657</v>
      </c>
    </row>
    <row r="6" spans="1:11" ht="15.6">
      <c r="A6" s="52">
        <v>116</v>
      </c>
      <c r="B6" s="63" t="s">
        <v>55</v>
      </c>
      <c r="G6" s="3" t="s">
        <v>651</v>
      </c>
      <c r="J6" s="64">
        <v>407</v>
      </c>
      <c r="K6" s="64" t="s">
        <v>658</v>
      </c>
    </row>
    <row r="7" spans="1:11" ht="15.6">
      <c r="A7" s="52">
        <v>117</v>
      </c>
      <c r="B7" s="63" t="s">
        <v>56</v>
      </c>
      <c r="D7" s="64">
        <v>1</v>
      </c>
      <c r="E7" s="3" t="s">
        <v>432</v>
      </c>
      <c r="G7" s="52">
        <v>1</v>
      </c>
      <c r="H7" s="63" t="s">
        <v>679</v>
      </c>
      <c r="J7" s="64">
        <v>408</v>
      </c>
      <c r="K7" s="64" t="s">
        <v>659</v>
      </c>
    </row>
    <row r="8" spans="1:11" ht="15.6">
      <c r="A8" s="52">
        <v>134</v>
      </c>
      <c r="B8" s="63" t="s">
        <v>49</v>
      </c>
      <c r="D8" s="64">
        <v>2</v>
      </c>
      <c r="E8" s="3" t="s">
        <v>104</v>
      </c>
      <c r="G8" s="52">
        <v>2</v>
      </c>
      <c r="H8" s="63" t="s">
        <v>680</v>
      </c>
      <c r="J8" s="64">
        <v>409</v>
      </c>
      <c r="K8" s="64" t="s">
        <v>660</v>
      </c>
    </row>
    <row r="9" spans="1:11" ht="15.6">
      <c r="A9" s="52">
        <v>141</v>
      </c>
      <c r="B9" s="63" t="s">
        <v>48</v>
      </c>
      <c r="D9" s="64">
        <v>3</v>
      </c>
      <c r="E9" s="3" t="s">
        <v>557</v>
      </c>
      <c r="G9" s="52">
        <v>3</v>
      </c>
      <c r="H9" s="63" t="s">
        <v>681</v>
      </c>
      <c r="J9" s="64">
        <v>410</v>
      </c>
      <c r="K9" s="64" t="s">
        <v>654</v>
      </c>
    </row>
    <row r="10" spans="1:11" ht="15.6">
      <c r="A10" s="52">
        <v>143</v>
      </c>
      <c r="B10" s="63" t="s">
        <v>57</v>
      </c>
      <c r="D10" s="64">
        <v>4</v>
      </c>
      <c r="E10" s="3" t="s">
        <v>105</v>
      </c>
      <c r="G10" s="52">
        <v>4</v>
      </c>
      <c r="H10" s="63" t="s">
        <v>586</v>
      </c>
      <c r="J10" s="64">
        <v>411</v>
      </c>
      <c r="K10" s="64" t="s">
        <v>661</v>
      </c>
    </row>
    <row r="11" spans="1:11" ht="15.6">
      <c r="A11" s="52">
        <v>147</v>
      </c>
      <c r="B11" s="63" t="s">
        <v>3</v>
      </c>
      <c r="G11" s="52">
        <v>7</v>
      </c>
      <c r="H11" s="63" t="s">
        <v>682</v>
      </c>
      <c r="J11" s="64">
        <v>412</v>
      </c>
      <c r="K11" s="64" t="s">
        <v>662</v>
      </c>
    </row>
    <row r="12" spans="1:11" ht="15.6">
      <c r="A12" s="52">
        <v>155</v>
      </c>
      <c r="B12" s="63" t="s">
        <v>51</v>
      </c>
      <c r="D12" s="3" t="s">
        <v>0</v>
      </c>
      <c r="G12" s="52">
        <v>8</v>
      </c>
      <c r="H12" s="63" t="s">
        <v>683</v>
      </c>
      <c r="J12" s="64">
        <v>413</v>
      </c>
      <c r="K12" s="64" t="s">
        <v>663</v>
      </c>
    </row>
    <row r="13" spans="1:11" ht="15.6">
      <c r="A13" s="52">
        <v>160</v>
      </c>
      <c r="B13" s="63" t="s">
        <v>46</v>
      </c>
      <c r="D13" s="64">
        <v>1</v>
      </c>
      <c r="E13" s="3" t="s">
        <v>28</v>
      </c>
      <c r="G13" s="52">
        <v>9</v>
      </c>
      <c r="H13" s="63" t="s">
        <v>588</v>
      </c>
      <c r="J13" s="64">
        <v>414</v>
      </c>
      <c r="K13" s="64" t="s">
        <v>664</v>
      </c>
    </row>
    <row r="14" spans="1:11" ht="15.6">
      <c r="A14" s="52">
        <v>171</v>
      </c>
      <c r="B14" s="63" t="s">
        <v>456</v>
      </c>
      <c r="D14" s="64">
        <v>2</v>
      </c>
      <c r="E14" s="3" t="s">
        <v>29</v>
      </c>
      <c r="G14" s="52">
        <v>11</v>
      </c>
      <c r="H14" s="63" t="s">
        <v>106</v>
      </c>
      <c r="J14" s="64">
        <v>415</v>
      </c>
      <c r="K14" s="64" t="s">
        <v>665</v>
      </c>
    </row>
    <row r="15" spans="1:11" ht="15.6">
      <c r="A15" s="52">
        <v>175</v>
      </c>
      <c r="B15" s="63" t="s">
        <v>58</v>
      </c>
      <c r="D15" s="64">
        <v>3</v>
      </c>
      <c r="E15" s="3" t="s">
        <v>30</v>
      </c>
      <c r="G15" s="52">
        <v>14</v>
      </c>
      <c r="H15" s="63" t="s">
        <v>589</v>
      </c>
      <c r="J15" s="64">
        <v>416</v>
      </c>
      <c r="K15" s="64" t="s">
        <v>666</v>
      </c>
    </row>
    <row r="16" spans="1:11" ht="15.6">
      <c r="A16" s="52">
        <v>177</v>
      </c>
      <c r="B16" s="63" t="s">
        <v>613</v>
      </c>
      <c r="D16" s="64">
        <v>4</v>
      </c>
      <c r="E16" s="3" t="s">
        <v>31</v>
      </c>
      <c r="G16" s="52">
        <v>15</v>
      </c>
      <c r="H16" s="63" t="s">
        <v>580</v>
      </c>
      <c r="J16" s="64">
        <v>417</v>
      </c>
      <c r="K16" s="64" t="s">
        <v>667</v>
      </c>
    </row>
    <row r="17" spans="1:11" ht="15.6">
      <c r="A17" s="52">
        <v>178</v>
      </c>
      <c r="B17" s="63" t="s">
        <v>50</v>
      </c>
      <c r="D17" s="64">
        <v>5</v>
      </c>
      <c r="E17" s="3" t="s">
        <v>396</v>
      </c>
      <c r="G17" s="52">
        <v>16</v>
      </c>
      <c r="H17" s="63" t="s">
        <v>553</v>
      </c>
      <c r="J17" s="64">
        <v>418</v>
      </c>
      <c r="K17" s="64" t="s">
        <v>668</v>
      </c>
    </row>
    <row r="18" spans="1:11" ht="15.6">
      <c r="A18" s="52">
        <v>181</v>
      </c>
      <c r="B18" s="63" t="s">
        <v>59</v>
      </c>
      <c r="D18" s="64">
        <v>6</v>
      </c>
      <c r="E18" s="3" t="s">
        <v>32</v>
      </c>
      <c r="G18" s="52">
        <v>18</v>
      </c>
      <c r="H18" s="63" t="s">
        <v>107</v>
      </c>
      <c r="J18" s="64">
        <v>419</v>
      </c>
      <c r="K18" s="64" t="s">
        <v>669</v>
      </c>
    </row>
    <row r="19" spans="1:11" ht="15.6">
      <c r="A19" s="52">
        <v>262</v>
      </c>
      <c r="B19" s="63" t="s">
        <v>506</v>
      </c>
      <c r="D19" s="64">
        <v>7</v>
      </c>
      <c r="E19" s="3" t="s">
        <v>33</v>
      </c>
      <c r="G19" s="52">
        <v>55</v>
      </c>
      <c r="H19" s="63" t="s">
        <v>684</v>
      </c>
      <c r="J19" s="64">
        <v>420</v>
      </c>
      <c r="K19" s="64" t="s">
        <v>671</v>
      </c>
    </row>
    <row r="20" spans="1:11" ht="15.6">
      <c r="A20" s="52">
        <v>267</v>
      </c>
      <c r="B20" s="63" t="s">
        <v>632</v>
      </c>
      <c r="D20" s="64">
        <v>8</v>
      </c>
      <c r="E20" s="3" t="s">
        <v>34</v>
      </c>
      <c r="G20" s="52">
        <v>56</v>
      </c>
      <c r="H20" s="63" t="s">
        <v>685</v>
      </c>
    </row>
    <row r="21" spans="1:11" ht="15.6">
      <c r="A21" s="52">
        <v>309</v>
      </c>
      <c r="B21" s="63" t="s">
        <v>81</v>
      </c>
      <c r="D21" s="64">
        <v>9</v>
      </c>
      <c r="E21" s="3" t="s">
        <v>35</v>
      </c>
    </row>
    <row r="22" spans="1:11" ht="15.6">
      <c r="A22" s="52">
        <v>470</v>
      </c>
      <c r="B22" s="63" t="s">
        <v>60</v>
      </c>
      <c r="D22" s="64">
        <v>10</v>
      </c>
      <c r="E22" s="3" t="s">
        <v>36</v>
      </c>
    </row>
    <row r="23" spans="1:11" ht="15.6">
      <c r="A23" s="52">
        <v>629</v>
      </c>
      <c r="B23" s="63" t="s">
        <v>196</v>
      </c>
      <c r="D23" s="64">
        <v>11</v>
      </c>
      <c r="E23" s="3" t="s">
        <v>37</v>
      </c>
    </row>
    <row r="24" spans="1:11" ht="15.6">
      <c r="A24" s="52">
        <v>643</v>
      </c>
      <c r="B24" s="63" t="s">
        <v>77</v>
      </c>
      <c r="D24" s="64">
        <v>12</v>
      </c>
      <c r="E24" s="3" t="s">
        <v>38</v>
      </c>
      <c r="G24" s="3" t="s">
        <v>672</v>
      </c>
    </row>
    <row r="25" spans="1:11" ht="15.6">
      <c r="A25" s="52">
        <v>704</v>
      </c>
      <c r="B25" s="63" t="s">
        <v>80</v>
      </c>
      <c r="D25" s="64">
        <v>13</v>
      </c>
      <c r="E25" s="3" t="s">
        <v>39</v>
      </c>
      <c r="G25" s="3" t="s">
        <v>673</v>
      </c>
    </row>
    <row r="26" spans="1:11" ht="15.6">
      <c r="A26" s="52">
        <v>802</v>
      </c>
      <c r="B26" s="63" t="s">
        <v>75</v>
      </c>
      <c r="D26" s="64">
        <v>14</v>
      </c>
      <c r="E26" s="3" t="s">
        <v>397</v>
      </c>
      <c r="G26" s="3" t="s">
        <v>674</v>
      </c>
    </row>
    <row r="27" spans="1:11" ht="15.6">
      <c r="D27" s="64">
        <v>15</v>
      </c>
      <c r="E27" s="3" t="s">
        <v>40</v>
      </c>
      <c r="G27" s="3" t="s">
        <v>675</v>
      </c>
    </row>
    <row r="28" spans="1:11" ht="15.6">
      <c r="D28" s="64">
        <v>99</v>
      </c>
      <c r="E28" s="3" t="s">
        <v>678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I217"/>
  <sheetViews>
    <sheetView zoomScale="92" zoomScaleNormal="92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A10" sqref="A10"/>
    </sheetView>
  </sheetViews>
  <sheetFormatPr baseColWidth="10" defaultRowHeight="15"/>
  <cols>
    <col min="1" max="1" width="1.36328125" customWidth="1"/>
    <col min="2" max="2" width="4.81640625" customWidth="1"/>
    <col min="3" max="3" width="2.90625" customWidth="1"/>
    <col min="4" max="4" width="4.54296875" customWidth="1"/>
    <col min="5" max="5" width="1.90625" customWidth="1"/>
    <col min="6" max="6" width="7.54296875" customWidth="1"/>
    <col min="7" max="7" width="6.54296875" customWidth="1"/>
    <col min="8" max="8" width="4.54296875" customWidth="1"/>
    <col min="9" max="9" width="6.08984375" style="300" customWidth="1"/>
    <col min="10" max="10" width="6" style="380" customWidth="1"/>
    <col min="11" max="11" width="5.453125" style="90" customWidth="1"/>
    <col min="12" max="13" width="5.36328125" style="90" customWidth="1"/>
    <col min="14" max="14" width="1.6328125" style="90" customWidth="1"/>
    <col min="15" max="15" width="6.453125" style="90" customWidth="1"/>
    <col min="16" max="16" width="2.1796875" style="90" customWidth="1"/>
    <col min="17" max="17" width="6.6328125" customWidth="1"/>
    <col min="18" max="18" width="6" customWidth="1"/>
    <col min="19" max="19" width="6.36328125" customWidth="1"/>
    <col min="20" max="20" width="2.08984375" customWidth="1"/>
    <col min="21" max="21" width="6.36328125" customWidth="1"/>
    <col min="22" max="22" width="1.453125" customWidth="1"/>
    <col min="23" max="23" width="6.90625" customWidth="1"/>
    <col min="24" max="24" width="5.54296875" customWidth="1"/>
    <col min="25" max="25" width="5.6328125" style="90" customWidth="1"/>
    <col min="26" max="26" width="4.453125" style="90" customWidth="1"/>
    <col min="27" max="27" width="4.6328125" style="11" customWidth="1"/>
    <col min="28" max="28" width="6.36328125" style="90" customWidth="1"/>
    <col min="29" max="29" width="5.1796875" customWidth="1"/>
    <col min="30" max="30" width="6.90625" customWidth="1"/>
    <col min="31" max="31" width="6.6328125" style="11" customWidth="1"/>
    <col min="32" max="32" width="5.6328125" style="11" customWidth="1"/>
    <col min="33" max="33" width="6.81640625" style="11" customWidth="1"/>
    <col min="34" max="34" width="8.1796875" style="90" customWidth="1"/>
    <col min="35" max="35" width="5.1796875" style="11" customWidth="1"/>
    <col min="44" max="44" width="14" customWidth="1"/>
    <col min="45" max="45" width="12.54296875" customWidth="1"/>
    <col min="46" max="46" width="10.90625" customWidth="1"/>
  </cols>
  <sheetData>
    <row r="1" spans="1:61">
      <c r="A1" s="46"/>
      <c r="B1" s="46"/>
      <c r="C1" s="46"/>
      <c r="D1" s="46"/>
      <c r="E1" s="46"/>
      <c r="F1" s="46"/>
      <c r="G1" s="46"/>
      <c r="H1" s="46"/>
      <c r="I1" s="314"/>
      <c r="J1" s="375"/>
      <c r="K1" s="88"/>
      <c r="L1" s="88"/>
      <c r="M1" s="88"/>
      <c r="N1" s="88"/>
      <c r="O1" s="88"/>
      <c r="P1" s="88"/>
      <c r="Q1" s="46"/>
      <c r="R1" s="46"/>
      <c r="S1" s="46"/>
      <c r="T1" s="46"/>
      <c r="U1" s="46"/>
      <c r="V1" s="46"/>
      <c r="W1" s="46"/>
      <c r="X1" s="46"/>
      <c r="Y1" s="88"/>
      <c r="Z1" s="88"/>
      <c r="AA1" s="70"/>
      <c r="AB1" s="88"/>
      <c r="AC1" s="46"/>
      <c r="AD1" s="46"/>
      <c r="AE1" s="70"/>
      <c r="AF1" s="70"/>
      <c r="AG1" s="70"/>
      <c r="AH1" s="88"/>
      <c r="AI1" s="70"/>
      <c r="AJ1" s="46"/>
      <c r="AK1" s="4"/>
    </row>
    <row r="2" spans="1:61" s="173" customFormat="1" ht="31.8">
      <c r="A2" s="172"/>
      <c r="B2" s="172"/>
      <c r="C2" s="135" t="s">
        <v>421</v>
      </c>
      <c r="D2" s="135"/>
      <c r="E2" s="172"/>
      <c r="F2" s="172"/>
      <c r="G2" s="135" t="s">
        <v>428</v>
      </c>
      <c r="H2" s="172"/>
      <c r="I2" s="315"/>
      <c r="J2" s="376"/>
      <c r="K2" s="172"/>
      <c r="L2" s="172"/>
      <c r="M2" s="172"/>
      <c r="N2" s="172"/>
      <c r="O2" s="135" t="str">
        <f>+År!B2</f>
        <v>KJE</v>
      </c>
      <c r="P2" s="135"/>
      <c r="Q2" s="179"/>
      <c r="R2" s="179"/>
      <c r="S2" s="179"/>
      <c r="T2" s="179"/>
      <c r="U2" s="179"/>
      <c r="V2" s="179"/>
      <c r="W2" s="179"/>
      <c r="X2" s="179"/>
      <c r="Y2" s="172"/>
      <c r="Z2" s="172"/>
      <c r="AA2" s="182"/>
      <c r="AB2" s="182"/>
      <c r="AC2" s="182"/>
      <c r="AD2" s="182"/>
      <c r="AE2" s="182"/>
      <c r="AF2" s="179"/>
      <c r="AG2" s="172"/>
      <c r="AH2" s="172"/>
      <c r="AI2" s="182"/>
      <c r="AJ2" s="182"/>
      <c r="AK2" s="4"/>
      <c r="AL2" s="4"/>
      <c r="AM2" s="4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>
      <c r="A3" s="46"/>
      <c r="B3" s="46"/>
      <c r="C3" s="46"/>
      <c r="D3" s="46"/>
      <c r="E3" s="46"/>
      <c r="F3" s="46"/>
      <c r="G3" s="46"/>
      <c r="H3" s="46"/>
      <c r="I3" s="314"/>
      <c r="J3" s="375"/>
      <c r="K3" s="88"/>
      <c r="L3" s="88"/>
      <c r="M3" s="88"/>
      <c r="N3" s="88"/>
      <c r="O3" s="88"/>
      <c r="P3" s="88"/>
      <c r="Q3" s="46"/>
      <c r="R3" s="46"/>
      <c r="S3" s="46"/>
      <c r="T3" s="46"/>
      <c r="U3" s="46"/>
      <c r="V3" s="46"/>
      <c r="W3" s="46"/>
      <c r="X3" s="46"/>
      <c r="Y3" s="88"/>
      <c r="Z3" s="88"/>
      <c r="AA3" s="70"/>
      <c r="AB3" s="88"/>
      <c r="AC3" s="46"/>
      <c r="AD3" s="46"/>
      <c r="AE3" s="70"/>
      <c r="AF3" s="70"/>
      <c r="AG3" s="70"/>
      <c r="AH3" s="88"/>
      <c r="AI3" s="70"/>
      <c r="AJ3" s="46"/>
      <c r="AK3" s="4"/>
    </row>
    <row r="4" spans="1:61">
      <c r="A4" s="46"/>
      <c r="B4" s="46"/>
      <c r="C4" s="46"/>
      <c r="D4" s="46"/>
      <c r="E4" s="46"/>
      <c r="F4" s="46"/>
      <c r="G4" s="46"/>
      <c r="H4" s="46"/>
      <c r="I4" s="314"/>
      <c r="J4" s="375"/>
      <c r="K4" s="88"/>
      <c r="L4" s="88"/>
      <c r="M4" s="88"/>
      <c r="N4" s="88"/>
      <c r="O4" s="88"/>
      <c r="P4" s="88"/>
      <c r="Q4" s="46"/>
      <c r="R4" s="46"/>
      <c r="S4" s="46"/>
      <c r="T4" s="46"/>
      <c r="U4" s="46"/>
      <c r="V4" s="46"/>
      <c r="W4" s="46"/>
      <c r="X4" s="46"/>
      <c r="Y4" s="88"/>
      <c r="Z4" s="88"/>
      <c r="AA4" s="70"/>
      <c r="AB4" s="88"/>
      <c r="AC4" s="46"/>
      <c r="AD4" s="46"/>
      <c r="AE4" s="70"/>
      <c r="AF4" s="70"/>
      <c r="AG4" s="70"/>
      <c r="AH4" s="88"/>
      <c r="AI4" s="70"/>
      <c r="AJ4" s="46"/>
      <c r="AK4" s="4"/>
    </row>
    <row r="5" spans="1:61" s="177" customFormat="1" ht="19.8">
      <c r="A5" s="175"/>
      <c r="B5" s="175"/>
      <c r="C5" s="175"/>
      <c r="D5" s="175"/>
      <c r="E5" s="171" t="s">
        <v>5</v>
      </c>
      <c r="F5" s="175"/>
      <c r="G5" s="174">
        <f>+År!P2</f>
        <v>49</v>
      </c>
      <c r="H5" s="171"/>
      <c r="I5" s="316"/>
      <c r="J5" s="376"/>
      <c r="K5" s="171" t="s">
        <v>422</v>
      </c>
      <c r="L5" s="185"/>
      <c r="M5" s="185"/>
      <c r="N5" s="185"/>
      <c r="O5" s="185"/>
      <c r="P5" s="185"/>
      <c r="Q5" s="518">
        <f>SUM(I10:I17)</f>
        <v>16442</v>
      </c>
      <c r="R5" s="514"/>
      <c r="S5" s="46"/>
      <c r="T5" s="46"/>
      <c r="U5" s="46"/>
      <c r="V5" s="46"/>
      <c r="W5" s="46"/>
      <c r="X5" s="171"/>
      <c r="Y5" s="185"/>
      <c r="Z5" s="187"/>
      <c r="AA5" s="187"/>
      <c r="AB5" s="185"/>
      <c r="AC5" s="175"/>
      <c r="AD5" s="175"/>
      <c r="AE5" s="187"/>
      <c r="AF5" s="187"/>
      <c r="AG5" s="187"/>
      <c r="AH5" s="185"/>
      <c r="AI5" s="187"/>
      <c r="AJ5" s="187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</row>
    <row r="6" spans="1:61" ht="15" customHeight="1">
      <c r="A6" s="50"/>
      <c r="B6" s="50"/>
      <c r="C6" s="50"/>
      <c r="D6" s="50"/>
      <c r="E6" s="50"/>
      <c r="F6" s="50"/>
      <c r="G6" s="50"/>
      <c r="H6" s="50"/>
      <c r="I6" s="317"/>
      <c r="J6" s="375"/>
      <c r="K6" s="186"/>
      <c r="L6" s="186"/>
      <c r="M6" s="88"/>
      <c r="N6" s="88"/>
      <c r="O6" s="88"/>
      <c r="P6" s="88"/>
      <c r="Q6" s="46"/>
      <c r="R6" s="46"/>
      <c r="S6" s="46"/>
      <c r="T6" s="46"/>
      <c r="U6" s="46"/>
      <c r="V6" s="46"/>
      <c r="W6" s="46"/>
      <c r="X6" s="46"/>
      <c r="Y6" s="88"/>
      <c r="Z6" s="88"/>
      <c r="AA6" s="70"/>
      <c r="AB6" s="88"/>
      <c r="AC6" s="46"/>
      <c r="AD6" s="46"/>
      <c r="AE6" s="70"/>
      <c r="AF6" s="70"/>
      <c r="AG6" s="70"/>
      <c r="AH6" s="92" t="s">
        <v>76</v>
      </c>
      <c r="AI6" s="71" t="s">
        <v>2</v>
      </c>
      <c r="AJ6" s="46"/>
      <c r="AK6" s="4"/>
    </row>
    <row r="7" spans="1:61" ht="17.399999999999999">
      <c r="A7" s="60"/>
      <c r="B7" s="46"/>
      <c r="C7" s="46"/>
      <c r="D7" s="46"/>
      <c r="E7" s="46"/>
      <c r="F7" s="46"/>
      <c r="G7" s="50" t="s">
        <v>2</v>
      </c>
      <c r="H7" s="50"/>
      <c r="I7" s="314"/>
      <c r="J7" s="377"/>
      <c r="K7" s="92" t="s">
        <v>483</v>
      </c>
      <c r="L7" s="92"/>
      <c r="M7" s="88"/>
      <c r="N7" s="88"/>
      <c r="O7" s="92"/>
      <c r="P7" s="92"/>
      <c r="Q7" s="46"/>
      <c r="R7" s="50"/>
      <c r="S7" s="50"/>
      <c r="T7" s="50"/>
      <c r="U7" s="50"/>
      <c r="V7" s="50"/>
      <c r="W7" s="50" t="s">
        <v>22</v>
      </c>
      <c r="X7" s="50"/>
      <c r="Y7" s="88"/>
      <c r="Z7" s="92"/>
      <c r="AA7" s="71" t="s">
        <v>45</v>
      </c>
      <c r="AB7" s="92" t="s">
        <v>423</v>
      </c>
      <c r="AC7" s="46"/>
      <c r="AD7" s="46"/>
      <c r="AE7" s="71" t="s">
        <v>419</v>
      </c>
      <c r="AF7" s="184"/>
      <c r="AG7" s="184"/>
      <c r="AH7" s="92" t="s">
        <v>43</v>
      </c>
      <c r="AI7" s="71" t="s">
        <v>8</v>
      </c>
      <c r="AJ7" s="46"/>
      <c r="AK7" s="4"/>
    </row>
    <row r="8" spans="1:61" ht="15.6">
      <c r="A8" s="46"/>
      <c r="B8" s="46"/>
      <c r="C8" s="46"/>
      <c r="D8" s="46"/>
      <c r="E8" s="46"/>
      <c r="F8" s="46"/>
      <c r="G8" s="50" t="s">
        <v>462</v>
      </c>
      <c r="H8" s="114"/>
      <c r="I8" s="317" t="s">
        <v>2</v>
      </c>
      <c r="J8" s="378"/>
      <c r="K8" s="92" t="s">
        <v>509</v>
      </c>
      <c r="L8" s="168"/>
      <c r="M8" s="92" t="s">
        <v>1</v>
      </c>
      <c r="N8" s="92"/>
      <c r="O8" s="168" t="s">
        <v>2</v>
      </c>
      <c r="P8" s="168"/>
      <c r="Q8" s="50" t="s">
        <v>22</v>
      </c>
      <c r="R8" s="114"/>
      <c r="S8" s="421" t="s">
        <v>22</v>
      </c>
      <c r="T8" s="421"/>
      <c r="U8" s="421" t="s">
        <v>22</v>
      </c>
      <c r="V8" s="50"/>
      <c r="W8" s="50" t="s">
        <v>464</v>
      </c>
      <c r="X8" s="114"/>
      <c r="Y8" s="92" t="s">
        <v>22</v>
      </c>
      <c r="Z8" s="168"/>
      <c r="AA8" s="71" t="s">
        <v>1</v>
      </c>
      <c r="AB8" s="92" t="s">
        <v>412</v>
      </c>
      <c r="AC8" s="50" t="s">
        <v>460</v>
      </c>
      <c r="AD8" s="50" t="s">
        <v>410</v>
      </c>
      <c r="AE8" s="71" t="s">
        <v>1</v>
      </c>
      <c r="AF8" s="71" t="s">
        <v>1</v>
      </c>
      <c r="AG8" s="71" t="s">
        <v>0</v>
      </c>
      <c r="AH8" s="92" t="s">
        <v>534</v>
      </c>
      <c r="AI8" s="71" t="s">
        <v>65</v>
      </c>
      <c r="AJ8" s="46"/>
      <c r="AK8" s="5"/>
    </row>
    <row r="9" spans="1:61" ht="15.6">
      <c r="A9" s="46"/>
      <c r="B9" s="50" t="s">
        <v>85</v>
      </c>
      <c r="C9" s="50" t="s">
        <v>421</v>
      </c>
      <c r="D9" s="47"/>
      <c r="E9" s="50" t="s">
        <v>429</v>
      </c>
      <c r="F9" s="50"/>
      <c r="G9" s="51" t="s">
        <v>463</v>
      </c>
      <c r="H9" s="114" t="s">
        <v>465</v>
      </c>
      <c r="I9" s="318" t="s">
        <v>8</v>
      </c>
      <c r="J9" s="378" t="s">
        <v>465</v>
      </c>
      <c r="K9" s="93" t="s">
        <v>400</v>
      </c>
      <c r="L9" s="168" t="s">
        <v>465</v>
      </c>
      <c r="M9" s="93" t="s">
        <v>400</v>
      </c>
      <c r="N9" s="93"/>
      <c r="O9" s="168" t="s">
        <v>637</v>
      </c>
      <c r="P9" s="168"/>
      <c r="Q9" s="51" t="s">
        <v>0</v>
      </c>
      <c r="R9" s="114" t="s">
        <v>465</v>
      </c>
      <c r="S9" s="421" t="s">
        <v>637</v>
      </c>
      <c r="T9" s="421"/>
      <c r="U9" s="421" t="s">
        <v>639</v>
      </c>
      <c r="V9" s="50"/>
      <c r="W9" s="51" t="s">
        <v>411</v>
      </c>
      <c r="X9" s="114" t="s">
        <v>465</v>
      </c>
      <c r="Y9" s="93" t="s">
        <v>44</v>
      </c>
      <c r="Z9" s="168" t="s">
        <v>465</v>
      </c>
      <c r="AA9" s="72" t="s">
        <v>499</v>
      </c>
      <c r="AB9" s="93" t="s">
        <v>1</v>
      </c>
      <c r="AC9" s="51" t="s">
        <v>461</v>
      </c>
      <c r="AD9" s="51" t="s">
        <v>411</v>
      </c>
      <c r="AE9" s="72" t="s">
        <v>0</v>
      </c>
      <c r="AF9" s="72" t="s">
        <v>487</v>
      </c>
      <c r="AG9" s="72" t="s">
        <v>487</v>
      </c>
      <c r="AH9" s="93" t="s">
        <v>44</v>
      </c>
      <c r="AI9" s="72" t="s">
        <v>516</v>
      </c>
      <c r="AJ9" s="46"/>
      <c r="AK9" s="5"/>
    </row>
    <row r="10" spans="1:61" ht="15.6">
      <c r="A10" s="46"/>
      <c r="B10" s="52">
        <f>+'Ark1'!C813</f>
        <v>2024</v>
      </c>
      <c r="C10" s="52">
        <f>+'Ark1'!G813</f>
        <v>1</v>
      </c>
      <c r="D10" s="53" t="str">
        <f>VLOOKUP(C10,Regioner!$C$10:$D$13,2)</f>
        <v>Øst</v>
      </c>
      <c r="E10" s="53">
        <f>+'Ark1'!H813</f>
        <v>1</v>
      </c>
      <c r="F10" s="53" t="str">
        <f>VLOOKUP(E10,Organisasjon!$C$10:$D$11,2)</f>
        <v>Nortura</v>
      </c>
      <c r="G10" s="52">
        <f>+'Ark1'!Q813</f>
        <v>113</v>
      </c>
      <c r="H10" s="52">
        <f t="shared" ref="H10:H16" si="0">+G10-G20</f>
        <v>21</v>
      </c>
      <c r="I10" s="329">
        <f>+'Ark1'!R813</f>
        <v>4670</v>
      </c>
      <c r="J10" s="379">
        <f t="shared" ref="J10:J16" si="1">+I10-I20</f>
        <v>2570</v>
      </c>
      <c r="K10" s="169">
        <f>+'Ark1'!AG813</f>
        <v>67.940081060357102</v>
      </c>
      <c r="L10" s="149">
        <f t="shared" ref="L10:L16" si="2">+K10-K20</f>
        <v>37.96552421278475</v>
      </c>
      <c r="M10" s="169">
        <f>+'Ark1'!AH813</f>
        <v>2.1199143468950754</v>
      </c>
      <c r="N10" s="93"/>
      <c r="O10" s="188">
        <f>+'Ark1'!AI813</f>
        <v>4655</v>
      </c>
      <c r="P10" s="168"/>
      <c r="Q10" s="54">
        <f>+'Ark1'!S813</f>
        <v>5.740042826552461</v>
      </c>
      <c r="R10" s="54">
        <f t="shared" ref="R10:R16" si="3">+Q10-Q20</f>
        <v>-5.7100030590397921E-2</v>
      </c>
      <c r="S10" s="181">
        <f>+IF(O10=0,"",'Ark1'!AJ813)</f>
        <v>78.50425349087007</v>
      </c>
      <c r="T10" s="114"/>
      <c r="U10" s="181">
        <f>+IF(O10=0,"",'Ark1'!AK813)</f>
        <v>14.998991128101844</v>
      </c>
      <c r="V10" s="50"/>
      <c r="W10" s="54">
        <f>+'Ark1'!T813</f>
        <v>5.0858672376873661</v>
      </c>
      <c r="X10" s="54">
        <f t="shared" ref="X10:X16" si="4">+W10-W20</f>
        <v>0.91253390435403414</v>
      </c>
      <c r="Y10" s="149">
        <f>+'Ark1'!U813</f>
        <v>7.4373875802997826</v>
      </c>
      <c r="Z10" s="149">
        <f t="shared" ref="Z10:Z16" si="5">+Y10-Y20</f>
        <v>-0.7083267054145086</v>
      </c>
      <c r="AA10" s="73">
        <f>+'Ark1'!X813</f>
        <v>0.87794432548179901</v>
      </c>
      <c r="AB10" s="149">
        <f>+'Ark1'!Z813</f>
        <v>2.8449877834355002</v>
      </c>
      <c r="AC10" s="54">
        <f>+'Ark1'!AA813</f>
        <v>1.2489320484114337</v>
      </c>
      <c r="AD10" s="54">
        <f>+'Ark1'!AB813</f>
        <v>1.3028191502517985</v>
      </c>
      <c r="AE10" s="73">
        <f>+'Ark1'!AC813</f>
        <v>38.23073084767038</v>
      </c>
      <c r="AF10" s="73">
        <f>+'Ark1'!AD813</f>
        <v>23.675651295756619</v>
      </c>
      <c r="AG10" s="73">
        <f>+'Ark1'!AE813</f>
        <v>57.065518827130944</v>
      </c>
      <c r="AH10" s="149">
        <f t="shared" ref="AH10" si="6">+Y10/Q10</f>
        <v>1.2957024546743263</v>
      </c>
      <c r="AI10" s="73">
        <f>+'Ark1'!AF813</f>
        <v>70.53315209182901</v>
      </c>
      <c r="AJ10" s="46"/>
      <c r="AK10" s="5"/>
    </row>
    <row r="11" spans="1:61" ht="15.6">
      <c r="A11" s="46"/>
      <c r="B11" s="52">
        <f>+'Ark1'!C814</f>
        <v>2024</v>
      </c>
      <c r="C11" s="52">
        <f>+'Ark1'!G814</f>
        <v>1</v>
      </c>
      <c r="D11" s="53" t="str">
        <f>VLOOKUP(C11,Regioner!$C$10:$D$13,2)</f>
        <v>Øst</v>
      </c>
      <c r="E11" s="53">
        <f>+'Ark1'!H814</f>
        <v>2</v>
      </c>
      <c r="F11" s="53" t="str">
        <f>VLOOKUP(E11,Organisasjon!$C$10:$D$11,2)</f>
        <v>KLF</v>
      </c>
      <c r="G11" s="52">
        <f>+'Ark1'!Q814</f>
        <v>90</v>
      </c>
      <c r="H11" s="52">
        <f t="shared" si="0"/>
        <v>-40</v>
      </c>
      <c r="I11" s="329">
        <f>+'Ark1'!R814</f>
        <v>1951</v>
      </c>
      <c r="J11" s="379">
        <f t="shared" si="1"/>
        <v>-2033</v>
      </c>
      <c r="K11" s="169">
        <f>+'Ark1'!AG814</f>
        <v>32.059918939642913</v>
      </c>
      <c r="L11" s="149">
        <f t="shared" si="2"/>
        <v>-40.570666105570083</v>
      </c>
      <c r="M11" s="169">
        <f>+'Ark1'!AH814</f>
        <v>5.84315735520246</v>
      </c>
      <c r="N11" s="93"/>
      <c r="O11" s="188">
        <f>+'Ark1'!AI814</f>
        <v>1914</v>
      </c>
      <c r="P11" s="168"/>
      <c r="Q11" s="54">
        <f>+'Ark1'!S814</f>
        <v>5.5407483341875956</v>
      </c>
      <c r="R11" s="54">
        <f t="shared" si="3"/>
        <v>0.11630054302293669</v>
      </c>
      <c r="S11" s="181">
        <f>+IF(O11=0,"",'Ark1'!AJ814)</f>
        <v>82.451933124346866</v>
      </c>
      <c r="T11" s="114"/>
      <c r="U11" s="181">
        <f>+IF(O11=0,"",'Ark1'!AK814)</f>
        <v>14.03540895876316</v>
      </c>
      <c r="V11" s="50"/>
      <c r="W11" s="54">
        <f>+'Ark1'!T814</f>
        <v>4.3449513070220407</v>
      </c>
      <c r="X11" s="54">
        <f t="shared" si="4"/>
        <v>-2.1263552415709874E-2</v>
      </c>
      <c r="Y11" s="149">
        <f>+'Ark1'!U814</f>
        <v>8.4007175807278252</v>
      </c>
      <c r="Z11" s="149">
        <f t="shared" si="5"/>
        <v>0.87067240000493573</v>
      </c>
      <c r="AA11" s="73">
        <f>+'Ark1'!X814</f>
        <v>3.28036904151717</v>
      </c>
      <c r="AB11" s="149">
        <f>+'Ark1'!Z814</f>
        <v>3.8294375568399368</v>
      </c>
      <c r="AC11" s="54">
        <f>+'Ark1'!AA814</f>
        <v>1.5265480009809254</v>
      </c>
      <c r="AD11" s="54">
        <f>+'Ark1'!AB814</f>
        <v>1.3322571672155548</v>
      </c>
      <c r="AE11" s="73">
        <f>+'Ark1'!AC814</f>
        <v>48.204724308042678</v>
      </c>
      <c r="AF11" s="73">
        <f>+'Ark1'!AD814</f>
        <v>27.598217366165976</v>
      </c>
      <c r="AG11" s="73">
        <f>+'Ark1'!AE814</f>
        <v>56.102764281436762</v>
      </c>
      <c r="AH11" s="149">
        <f t="shared" ref="AH11:AH77" si="7">+Y11/Q11</f>
        <v>1.5161702127659564</v>
      </c>
      <c r="AI11" s="73">
        <f>+'Ark1'!AF814</f>
        <v>29.466847908170976</v>
      </c>
      <c r="AJ11" s="46"/>
      <c r="AK11" s="5"/>
      <c r="AM11" s="2"/>
      <c r="AN11" s="2"/>
      <c r="AO11" s="2"/>
    </row>
    <row r="12" spans="1:61" ht="15.6">
      <c r="A12" s="46"/>
      <c r="B12" s="52">
        <f>+'Ark1'!C815</f>
        <v>2024</v>
      </c>
      <c r="C12" s="52">
        <f>+'Ark1'!G815</f>
        <v>2</v>
      </c>
      <c r="D12" s="53" t="str">
        <f>VLOOKUP(C12,Regioner!$C$10:$D$13,2)</f>
        <v>Vest</v>
      </c>
      <c r="E12" s="53">
        <f>+'Ark1'!H815</f>
        <v>1</v>
      </c>
      <c r="F12" s="53" t="str">
        <f>VLOOKUP(E12,Organisasjon!$C$10:$D$11,2)</f>
        <v>Nortura</v>
      </c>
      <c r="G12" s="52">
        <f>+'Ark1'!Q815</f>
        <v>155</v>
      </c>
      <c r="H12" s="52">
        <f t="shared" si="0"/>
        <v>65</v>
      </c>
      <c r="I12" s="329">
        <f>+'Ark1'!R815</f>
        <v>3878</v>
      </c>
      <c r="J12" s="379">
        <f t="shared" si="1"/>
        <v>2595</v>
      </c>
      <c r="K12" s="169">
        <f>+'Ark1'!AG815</f>
        <v>79.133767804523345</v>
      </c>
      <c r="L12" s="149">
        <f t="shared" si="2"/>
        <v>51.764352849736319</v>
      </c>
      <c r="M12" s="169">
        <f>+'Ark1'!AH815</f>
        <v>0.95410005157297595</v>
      </c>
      <c r="N12" s="93"/>
      <c r="O12" s="188">
        <f>+'Ark1'!AI815</f>
        <v>3595</v>
      </c>
      <c r="P12" s="168"/>
      <c r="Q12" s="54">
        <f>+'Ark1'!S815</f>
        <v>5.5621454357916447</v>
      </c>
      <c r="R12" s="54">
        <f t="shared" si="3"/>
        <v>0.50446811700754424</v>
      </c>
      <c r="S12" s="181">
        <f>+IF(O12=0,"",'Ark1'!AJ815)</f>
        <v>80.200834492350523</v>
      </c>
      <c r="T12" s="114"/>
      <c r="U12" s="181">
        <f>+IF(O12=0,"",'Ark1'!AK815)</f>
        <v>15.210175021453178</v>
      </c>
      <c r="V12" s="50"/>
      <c r="W12" s="54">
        <f>+'Ark1'!T815</f>
        <v>4.3553378029912331</v>
      </c>
      <c r="X12" s="54">
        <f t="shared" si="4"/>
        <v>0.2415420118766578</v>
      </c>
      <c r="Y12" s="149">
        <f>+'Ark1'!U815</f>
        <v>8.0814595152140321</v>
      </c>
      <c r="Z12" s="149">
        <f t="shared" si="5"/>
        <v>-0.72976417925206505</v>
      </c>
      <c r="AA12" s="73">
        <f>+'Ark1'!X815</f>
        <v>2.5270758122743682</v>
      </c>
      <c r="AB12" s="149">
        <f>+'Ark1'!Z815</f>
        <v>3.0552889127152514</v>
      </c>
      <c r="AC12" s="54">
        <f>+'Ark1'!AA815</f>
        <v>1.5197278391198612</v>
      </c>
      <c r="AD12" s="54">
        <f>+'Ark1'!AB815</f>
        <v>1.3370146507218963</v>
      </c>
      <c r="AE12" s="73">
        <f>+'Ark1'!AC815</f>
        <v>37.439652317235691</v>
      </c>
      <c r="AF12" s="73">
        <f>+'Ark1'!AD815</f>
        <v>32.68408512173999</v>
      </c>
      <c r="AG12" s="73">
        <f>+'Ark1'!AE815</f>
        <v>58.077876850784577</v>
      </c>
      <c r="AH12" s="149">
        <f t="shared" si="7"/>
        <v>1.4529392675011599</v>
      </c>
      <c r="AI12" s="73">
        <f>+'Ark1'!AF815</f>
        <v>80.17366136034731</v>
      </c>
      <c r="AJ12" s="46"/>
      <c r="AK12" s="5"/>
      <c r="AM12" s="2"/>
      <c r="AN12" s="2"/>
      <c r="AO12" s="4"/>
      <c r="AP12" s="4"/>
      <c r="AQ12" s="4"/>
    </row>
    <row r="13" spans="1:61" ht="15.6">
      <c r="A13" s="46"/>
      <c r="B13" s="52">
        <f>+'Ark1'!C816</f>
        <v>2024</v>
      </c>
      <c r="C13" s="52">
        <f>+'Ark1'!G816</f>
        <v>2</v>
      </c>
      <c r="D13" s="53" t="str">
        <f>VLOOKUP(C13,Regioner!$C$10:$D$13,2)</f>
        <v>Vest</v>
      </c>
      <c r="E13" s="53">
        <f>+'Ark1'!H816</f>
        <v>2</v>
      </c>
      <c r="F13" s="53" t="str">
        <f>VLOOKUP(E13,Organisasjon!$C$10:$D$11,2)</f>
        <v>KLF</v>
      </c>
      <c r="G13" s="52">
        <f>+'Ark1'!Q816</f>
        <v>75</v>
      </c>
      <c r="H13" s="52">
        <f t="shared" si="0"/>
        <v>20</v>
      </c>
      <c r="I13" s="329">
        <f>+'Ark1'!R816</f>
        <v>959</v>
      </c>
      <c r="J13" s="379">
        <f t="shared" si="1"/>
        <v>134</v>
      </c>
      <c r="K13" s="169">
        <f>+'Ark1'!AG816</f>
        <v>20.866232195476663</v>
      </c>
      <c r="L13" s="149">
        <f t="shared" si="2"/>
        <v>-10.284929003592563</v>
      </c>
      <c r="M13" s="169">
        <f>+'Ark1'!AH816</f>
        <v>0</v>
      </c>
      <c r="N13" s="93"/>
      <c r="O13" s="188">
        <f>+'Ark1'!AI816</f>
        <v>938</v>
      </c>
      <c r="P13" s="168"/>
      <c r="Q13" s="54">
        <f>+'Ark1'!S816</f>
        <v>5.1230448383733052</v>
      </c>
      <c r="R13" s="54">
        <f t="shared" si="3"/>
        <v>-0.29150061617214895</v>
      </c>
      <c r="S13" s="181">
        <f>+IF(O13=0,"",'Ark1'!AJ816)</f>
        <v>83.973240938166214</v>
      </c>
      <c r="T13" s="114"/>
      <c r="U13" s="181">
        <f>+IF(O13=0,"",'Ark1'!AK816)</f>
        <v>14.095000432778837</v>
      </c>
      <c r="V13" s="50"/>
      <c r="W13" s="54">
        <f>+'Ark1'!T816</f>
        <v>3.7288842544317009</v>
      </c>
      <c r="X13" s="54">
        <f t="shared" si="4"/>
        <v>-0.39838847284102519</v>
      </c>
      <c r="Y13" s="149">
        <f>+'Ark1'!U816</f>
        <v>8.6171011470281496</v>
      </c>
      <c r="Z13" s="149">
        <f t="shared" si="5"/>
        <v>0.34146478339178188</v>
      </c>
      <c r="AA13" s="73">
        <f>+'Ark1'!X816</f>
        <v>2.1897810218978111</v>
      </c>
      <c r="AB13" s="149">
        <f>+'Ark1'!Z816</f>
        <v>2.8973972609187673</v>
      </c>
      <c r="AC13" s="54">
        <f>+'Ark1'!AA816</f>
        <v>1.3575881473260289</v>
      </c>
      <c r="AD13" s="54">
        <f>+'Ark1'!AB816</f>
        <v>1.3083153907928498</v>
      </c>
      <c r="AE13" s="73">
        <f>+'Ark1'!AC816</f>
        <v>60.004299150725373</v>
      </c>
      <c r="AF13" s="73">
        <f>+'Ark1'!AD816</f>
        <v>50.99032328336984</v>
      </c>
      <c r="AG13" s="73">
        <f>+'Ark1'!AE816</f>
        <v>71.976118075486383</v>
      </c>
      <c r="AH13" s="149">
        <f t="shared" si="7"/>
        <v>1.6820272745776503</v>
      </c>
      <c r="AI13" s="73">
        <f>+'Ark1'!AF816</f>
        <v>19.826338639652676</v>
      </c>
      <c r="AJ13" s="46"/>
      <c r="AK13" s="5"/>
      <c r="AM13" s="1"/>
      <c r="AN13" s="1"/>
      <c r="AO13" s="11"/>
      <c r="AP13" s="11"/>
      <c r="AQ13" s="11"/>
    </row>
    <row r="14" spans="1:61" ht="15.6">
      <c r="A14" s="46"/>
      <c r="B14" s="52">
        <f>+'Ark1'!C817</f>
        <v>2024</v>
      </c>
      <c r="C14" s="52">
        <f>+'Ark1'!G817</f>
        <v>3</v>
      </c>
      <c r="D14" s="53" t="str">
        <f>VLOOKUP(C14,Regioner!$C$10:$D$13,2)</f>
        <v>Midt</v>
      </c>
      <c r="E14" s="53">
        <f>+'Ark1'!H817</f>
        <v>1</v>
      </c>
      <c r="F14" s="53" t="str">
        <f>VLOOKUP(E14,Organisasjon!$C$10:$D$11,2)</f>
        <v>Nortura</v>
      </c>
      <c r="G14" s="52">
        <f>+'Ark1'!Q817</f>
        <v>58</v>
      </c>
      <c r="H14" s="52">
        <f t="shared" si="0"/>
        <v>0</v>
      </c>
      <c r="I14" s="329">
        <f>+'Ark1'!R817</f>
        <v>1061</v>
      </c>
      <c r="J14" s="379">
        <f t="shared" si="1"/>
        <v>-833</v>
      </c>
      <c r="K14" s="169">
        <f>+'Ark1'!AG817</f>
        <v>34.131745616132207</v>
      </c>
      <c r="L14" s="149">
        <f t="shared" si="2"/>
        <v>-34.717093184798586</v>
      </c>
      <c r="M14" s="169">
        <f>+'Ark1'!AH817</f>
        <v>2.0735155513666355</v>
      </c>
      <c r="N14" s="93"/>
      <c r="O14" s="188">
        <f>+'Ark1'!AI817</f>
        <v>919</v>
      </c>
      <c r="P14" s="168"/>
      <c r="Q14" s="54">
        <f>+'Ark1'!S817</f>
        <v>5.1988689915174371</v>
      </c>
      <c r="R14" s="54">
        <f t="shared" si="3"/>
        <v>0.6339270696589363</v>
      </c>
      <c r="S14" s="181">
        <f>+IF(O14=0,"",'Ark1'!AJ817)</f>
        <v>84.040043525571349</v>
      </c>
      <c r="T14" s="114"/>
      <c r="U14" s="181">
        <f>+IF(O14=0,"",'Ark1'!AK817)</f>
        <v>14.300045815015345</v>
      </c>
      <c r="V14" s="50"/>
      <c r="W14" s="54">
        <f>+'Ark1'!T817</f>
        <v>4.2573044297832245</v>
      </c>
      <c r="X14" s="54">
        <f t="shared" si="4"/>
        <v>0.26997602429219958</v>
      </c>
      <c r="Y14" s="149">
        <f>+'Ark1'!U817</f>
        <v>8.4773798303487311</v>
      </c>
      <c r="Z14" s="149">
        <f t="shared" si="5"/>
        <v>0.51032597607207197</v>
      </c>
      <c r="AA14" s="73">
        <f>+'Ark1'!X817</f>
        <v>3.2987747408105568</v>
      </c>
      <c r="AB14" s="149">
        <f>+'Ark1'!Z817</f>
        <v>3.2663850892537121</v>
      </c>
      <c r="AC14" s="54">
        <f>+'Ark1'!AA817</f>
        <v>1.669439973030802</v>
      </c>
      <c r="AD14" s="54">
        <f>+'Ark1'!AB817</f>
        <v>1.5303267596188839</v>
      </c>
      <c r="AE14" s="73">
        <f>+'Ark1'!AC817</f>
        <v>58.959005694729491</v>
      </c>
      <c r="AF14" s="73">
        <f>+'Ark1'!AD817</f>
        <v>44.560225125049747</v>
      </c>
      <c r="AG14" s="73">
        <f>+'Ark1'!AE817</f>
        <v>57.761786703305361</v>
      </c>
      <c r="AH14" s="149">
        <f t="shared" si="7"/>
        <v>1.6306200145032637</v>
      </c>
      <c r="AI14" s="73">
        <f>+'Ark1'!AF817</f>
        <v>34.436871145731921</v>
      </c>
      <c r="AJ14" s="46"/>
      <c r="AK14" s="5"/>
      <c r="AM14" s="1"/>
      <c r="AN14" s="1"/>
      <c r="AO14" s="11"/>
      <c r="AP14" s="11"/>
      <c r="AQ14" s="11"/>
    </row>
    <row r="15" spans="1:61" ht="15.6">
      <c r="A15" s="46"/>
      <c r="B15" s="52">
        <f>+'Ark1'!C818</f>
        <v>2024</v>
      </c>
      <c r="C15" s="52">
        <f>+'Ark1'!G818</f>
        <v>3</v>
      </c>
      <c r="D15" s="53" t="str">
        <f>VLOOKUP(C15,Regioner!$C$10:$D$13,2)</f>
        <v>Midt</v>
      </c>
      <c r="E15" s="53">
        <f>+'Ark1'!H818</f>
        <v>2</v>
      </c>
      <c r="F15" s="53" t="str">
        <f>VLOOKUP(E15,Organisasjon!$C$10:$D$11,2)</f>
        <v>KLF</v>
      </c>
      <c r="G15" s="52">
        <f>+'Ark1'!Q818</f>
        <v>78</v>
      </c>
      <c r="H15" s="52">
        <f t="shared" si="0"/>
        <v>14</v>
      </c>
      <c r="I15" s="329">
        <f>+'Ark1'!R818</f>
        <v>2020</v>
      </c>
      <c r="J15" s="379">
        <f t="shared" si="1"/>
        <v>453</v>
      </c>
      <c r="K15" s="169">
        <f>+'Ark1'!AG818</f>
        <v>65.868254383867793</v>
      </c>
      <c r="L15" s="149">
        <f t="shared" si="2"/>
        <v>-13.48638504394593</v>
      </c>
      <c r="M15" s="169">
        <f>+'Ark1'!AH818</f>
        <v>0.84158415841584144</v>
      </c>
      <c r="N15" s="93"/>
      <c r="O15" s="188">
        <f>+'Ark1'!AI818</f>
        <v>1127</v>
      </c>
      <c r="P15" s="168"/>
      <c r="Q15" s="54">
        <f>+'Ark1'!S818</f>
        <v>5.2920792079207928</v>
      </c>
      <c r="R15" s="54">
        <f t="shared" si="3"/>
        <v>0.18805878673381216</v>
      </c>
      <c r="S15" s="181">
        <f>+IF(O15=0,"",'Ark1'!AJ818)</f>
        <v>87.130434782608788</v>
      </c>
      <c r="T15" s="114"/>
      <c r="U15" s="181">
        <f>+IF(O15=0,"",'Ark1'!AK818)</f>
        <v>14.44458127214282</v>
      </c>
      <c r="V15" s="50"/>
      <c r="W15" s="54">
        <f>+'Ark1'!T818</f>
        <v>4.2326732673267324</v>
      </c>
      <c r="X15" s="54">
        <f t="shared" si="4"/>
        <v>0.23394959151307582</v>
      </c>
      <c r="Y15" s="149">
        <f>+'Ark1'!U818</f>
        <v>8.5929702970297051</v>
      </c>
      <c r="Z15" s="149">
        <f t="shared" si="5"/>
        <v>-0.91596397227470483</v>
      </c>
      <c r="AA15" s="73">
        <f>+'Ark1'!X818</f>
        <v>6.0891089108910892</v>
      </c>
      <c r="AB15" s="149">
        <f>+'Ark1'!Z818</f>
        <v>3.811247046390803</v>
      </c>
      <c r="AC15" s="54">
        <f>+'Ark1'!AA818</f>
        <v>1.35479954809126</v>
      </c>
      <c r="AD15" s="54">
        <f>+'Ark1'!AB818</f>
        <v>1.3724018773842237</v>
      </c>
      <c r="AE15" s="73">
        <f>+'Ark1'!AC818</f>
        <v>65.73156484621525</v>
      </c>
      <c r="AF15" s="73">
        <f>+'Ark1'!AD818</f>
        <v>23.287576505449483</v>
      </c>
      <c r="AG15" s="73">
        <f>+'Ark1'!AE818</f>
        <v>54.04170074509009</v>
      </c>
      <c r="AH15" s="149">
        <f t="shared" si="7"/>
        <v>1.6237418147801685</v>
      </c>
      <c r="AI15" s="73">
        <f>+'Ark1'!AF818</f>
        <v>65.563128854268086</v>
      </c>
      <c r="AJ15" s="46"/>
      <c r="AK15" s="5"/>
      <c r="AM15" s="1"/>
      <c r="AN15" s="1"/>
      <c r="AO15" s="11"/>
      <c r="AP15" s="11"/>
      <c r="AQ15" s="11"/>
    </row>
    <row r="16" spans="1:61" ht="15.6">
      <c r="A16" s="46"/>
      <c r="B16" s="52">
        <f>+'Ark1'!C819</f>
        <v>2024</v>
      </c>
      <c r="C16" s="52">
        <f>+'Ark1'!G819</f>
        <v>4</v>
      </c>
      <c r="D16" s="53" t="str">
        <f>VLOOKUP(C16,Regioner!$C$10:$D$13,2)</f>
        <v>Nord</v>
      </c>
      <c r="E16" s="53">
        <f>+'Ark1'!H819</f>
        <v>1</v>
      </c>
      <c r="F16" s="53" t="str">
        <f>VLOOKUP(E16,Organisasjon!$C$10:$D$11,2)</f>
        <v>Nortura</v>
      </c>
      <c r="G16" s="52">
        <f>+'Ark1'!Q819</f>
        <v>59</v>
      </c>
      <c r="H16" s="52">
        <f t="shared" si="0"/>
        <v>34</v>
      </c>
      <c r="I16" s="329">
        <f>+'Ark1'!R819</f>
        <v>1527</v>
      </c>
      <c r="J16" s="379">
        <f t="shared" si="1"/>
        <v>1057</v>
      </c>
      <c r="K16" s="169">
        <f>+'Ark1'!AG819</f>
        <v>82.690683471933468</v>
      </c>
      <c r="L16" s="149">
        <f t="shared" si="2"/>
        <v>62.045322899747148</v>
      </c>
      <c r="M16" s="169">
        <f>+'Ark1'!AH819</f>
        <v>0.65487884741322866</v>
      </c>
      <c r="N16" s="93"/>
      <c r="O16" s="188">
        <f>+'Ark1'!AI819</f>
        <v>1329</v>
      </c>
      <c r="P16" s="168"/>
      <c r="Q16" s="54">
        <f>+'Ark1'!S819</f>
        <v>5.6522593320235748</v>
      </c>
      <c r="R16" s="54">
        <f t="shared" si="3"/>
        <v>0.28417422564059436</v>
      </c>
      <c r="S16" s="181">
        <f>+IF(O16=0,"",'Ark1'!AJ819)</f>
        <v>88.259443190368657</v>
      </c>
      <c r="T16" s="114"/>
      <c r="U16" s="181">
        <f>+IF(O16=0,"",'Ark1'!AK819)</f>
        <v>15.004253988503679</v>
      </c>
      <c r="V16" s="50"/>
      <c r="W16" s="54">
        <f>+'Ark1'!T819</f>
        <v>4.2743942370661436</v>
      </c>
      <c r="X16" s="54">
        <f t="shared" si="4"/>
        <v>0.19354317323635772</v>
      </c>
      <c r="Y16" s="149">
        <f>+'Ark1'!U819</f>
        <v>10.002161100196464</v>
      </c>
      <c r="Z16" s="149">
        <f t="shared" si="5"/>
        <v>1.7540759938134869</v>
      </c>
      <c r="AA16" s="73">
        <f>+'Ark1'!X819</f>
        <v>3.4708578912901111</v>
      </c>
      <c r="AB16" s="149">
        <f>+'Ark1'!Z819</f>
        <v>2.9776797782942599</v>
      </c>
      <c r="AC16" s="54">
        <f>+'Ark1'!AA819</f>
        <v>1.550365887335408</v>
      </c>
      <c r="AD16" s="54">
        <f>+'Ark1'!AB819</f>
        <v>1.253685807492914</v>
      </c>
      <c r="AE16" s="73">
        <f>+'Ark1'!AC819</f>
        <v>62.81466422162574</v>
      </c>
      <c r="AF16" s="73">
        <f>+'Ark1'!AD819</f>
        <v>34.479907701250774</v>
      </c>
      <c r="AG16" s="73">
        <f>+'Ark1'!AE819</f>
        <v>58.312368440116956</v>
      </c>
      <c r="AH16" s="149">
        <f t="shared" si="7"/>
        <v>1.769586374695864</v>
      </c>
      <c r="AI16" s="73">
        <f>+'Ark1'!AF819</f>
        <v>80.241723594324768</v>
      </c>
      <c r="AJ16" s="46"/>
      <c r="AK16" s="5"/>
      <c r="AM16" s="1"/>
      <c r="AN16" s="1"/>
      <c r="AO16" s="11"/>
      <c r="AP16" s="11"/>
      <c r="AQ16" s="11"/>
    </row>
    <row r="17" spans="1:43" ht="15.6">
      <c r="A17" s="46"/>
      <c r="B17" s="52">
        <f>+'Ark1'!C820</f>
        <v>2024</v>
      </c>
      <c r="C17" s="52">
        <f>+'Ark1'!G820</f>
        <v>4</v>
      </c>
      <c r="D17" s="53" t="str">
        <f>VLOOKUP(C17,Regioner!$C$10:$D$13,2)</f>
        <v>Nord</v>
      </c>
      <c r="E17" s="53">
        <f>+'Ark1'!H820</f>
        <v>2</v>
      </c>
      <c r="F17" s="53" t="str">
        <f>VLOOKUP(E17,Organisasjon!$C$10:$D$11,2)</f>
        <v>KLF</v>
      </c>
      <c r="G17" s="52">
        <f>+'Ark1'!Q820</f>
        <v>19</v>
      </c>
      <c r="H17" s="52">
        <f>+G17-G28</f>
        <v>-101</v>
      </c>
      <c r="I17" s="329">
        <f>+'Ark1'!R820</f>
        <v>376</v>
      </c>
      <c r="J17" s="379">
        <f>+I17-I28</f>
        <v>-4713</v>
      </c>
      <c r="K17" s="169">
        <f>+'Ark1'!AG820</f>
        <v>17.309316528066528</v>
      </c>
      <c r="L17" s="149">
        <f>+K17-K28</f>
        <v>-50.98963998519811</v>
      </c>
      <c r="M17" s="169">
        <f>+'Ark1'!AH820</f>
        <v>1.8617021276595749</v>
      </c>
      <c r="N17" s="93"/>
      <c r="O17" s="188">
        <f>+'Ark1'!AI820</f>
        <v>184</v>
      </c>
      <c r="P17" s="168"/>
      <c r="Q17" s="54">
        <f>+'Ark1'!S820</f>
        <v>5.6835106382978715</v>
      </c>
      <c r="R17" s="54">
        <f>+Q17-Q28</f>
        <v>0.28009149897776631</v>
      </c>
      <c r="S17" s="181">
        <f>+IF(O17=0,"",'Ark1'!AJ820)</f>
        <v>83.70380434782615</v>
      </c>
      <c r="T17" s="114"/>
      <c r="U17" s="181">
        <f>+IF(O17=0,"",'Ark1'!AK820)</f>
        <v>14.92192754736902</v>
      </c>
      <c r="V17" s="50"/>
      <c r="W17" s="54">
        <f>+'Ark1'!T820</f>
        <v>3.6170212765957448</v>
      </c>
      <c r="X17" s="54">
        <f>+W17-W28</f>
        <v>-1.3994849132254394</v>
      </c>
      <c r="Y17" s="149">
        <f>+'Ark1'!U820</f>
        <v>8.5029255319148973</v>
      </c>
      <c r="Z17" s="149">
        <f>+Y17-Y28</f>
        <v>0.79111574610235813</v>
      </c>
      <c r="AA17" s="73">
        <f>+'Ark1'!X820</f>
        <v>1.5957446808510645</v>
      </c>
      <c r="AB17" s="149">
        <f>+'Ark1'!Z820</f>
        <v>3.0060518665255436</v>
      </c>
      <c r="AC17" s="54">
        <f>+'Ark1'!AA820</f>
        <v>0.96389304545593246</v>
      </c>
      <c r="AD17" s="54">
        <f>+'Ark1'!AB820</f>
        <v>1.4036910536209133</v>
      </c>
      <c r="AE17" s="73">
        <f>+'Ark1'!AC820</f>
        <v>39.803780703530514</v>
      </c>
      <c r="AF17" s="73">
        <f>+'Ark1'!AD820</f>
        <v>16.477263412578761</v>
      </c>
      <c r="AG17" s="73">
        <f>+'Ark1'!AE820</f>
        <v>44.114772049567655</v>
      </c>
      <c r="AH17" s="149">
        <f t="shared" si="7"/>
        <v>1.4960692559663087</v>
      </c>
      <c r="AI17" s="73">
        <f>+'Ark1'!AF820</f>
        <v>19.758276405675247</v>
      </c>
      <c r="AJ17" s="46"/>
      <c r="AK17" s="5"/>
      <c r="AM17" s="1"/>
      <c r="AN17" s="1"/>
      <c r="AO17" s="11"/>
      <c r="AP17" s="11"/>
      <c r="AQ17" s="11"/>
    </row>
    <row r="18" spans="1:43" ht="15.6">
      <c r="A18" s="46"/>
      <c r="B18" s="46"/>
      <c r="C18" s="46"/>
      <c r="D18" s="46"/>
      <c r="E18" s="46"/>
      <c r="F18" s="46"/>
      <c r="G18" s="46"/>
      <c r="H18" s="46"/>
      <c r="I18" s="314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5"/>
      <c r="AM18" s="1"/>
      <c r="AN18" s="1"/>
      <c r="AO18" s="11"/>
      <c r="AP18" s="11"/>
      <c r="AQ18" s="11"/>
    </row>
    <row r="19" spans="1:43" ht="15.6">
      <c r="A19" s="46"/>
      <c r="B19" s="52">
        <f>+'Ark1'!C821</f>
        <v>2023</v>
      </c>
      <c r="C19" s="52">
        <f>+'Ark1'!G821</f>
        <v>1</v>
      </c>
      <c r="D19" s="53" t="str">
        <f>VLOOKUP(C19,Regioner!$C$10:$D$13,2)</f>
        <v>Øst</v>
      </c>
      <c r="E19" s="53">
        <f>+'Ark1'!H821</f>
        <v>1</v>
      </c>
      <c r="F19" s="53" t="str">
        <f>VLOOKUP(E19,Organisasjon!$C$10:$D$11,2)</f>
        <v>Nortura</v>
      </c>
      <c r="G19" s="52">
        <f>+'Ark1'!Q821</f>
        <v>121</v>
      </c>
      <c r="H19" s="52">
        <f t="shared" ref="H19:H25" si="8">+G19-G29</f>
        <v>47</v>
      </c>
      <c r="I19" s="329">
        <f>+'Ark1'!R821</f>
        <v>5270</v>
      </c>
      <c r="J19" s="379">
        <f t="shared" ref="J19:J25" si="9">+I19-I29</f>
        <v>2987</v>
      </c>
      <c r="K19" s="169">
        <f>+'Ark1'!AG821</f>
        <v>70.025443152427641</v>
      </c>
      <c r="L19" s="149">
        <f t="shared" ref="L19:L25" si="10">+K19-K29</f>
        <v>38.324399665692283</v>
      </c>
      <c r="M19" s="169">
        <f>+'Ark1'!AH821</f>
        <v>0.664136622390892</v>
      </c>
      <c r="N19" s="93"/>
      <c r="O19" s="188">
        <f>+'Ark1'!AI821</f>
        <v>1786</v>
      </c>
      <c r="P19" s="168"/>
      <c r="Q19" s="54">
        <f>+'Ark1'!S821</f>
        <v>5.4468690702087299</v>
      </c>
      <c r="R19" s="54">
        <f t="shared" ref="R19:R25" si="11">+Q19-Q29</f>
        <v>-0.49531227013292511</v>
      </c>
      <c r="S19" s="181">
        <f>+IF(O19=0,"",'Ark1'!AJ821)</f>
        <v>83.792161254199158</v>
      </c>
      <c r="T19" s="114"/>
      <c r="U19" s="181">
        <f>+IF(O19=0,"",'Ark1'!AK821)</f>
        <v>14.280131460047501</v>
      </c>
      <c r="V19" s="50"/>
      <c r="W19" s="54">
        <f>+'Ark1'!T821</f>
        <v>4.958254269449716</v>
      </c>
      <c r="X19" s="54">
        <f t="shared" ref="X19:X25" si="12">+W19-W29</f>
        <v>0.7572030210922911</v>
      </c>
      <c r="Y19" s="149">
        <f>+'Ark1'!U821</f>
        <v>7.5829981024668109</v>
      </c>
      <c r="Z19" s="149">
        <f t="shared" ref="Z19:Z25" si="13">+Y19-Y29</f>
        <v>-0.39588932635490703</v>
      </c>
      <c r="AA19" s="73">
        <f>+'Ark1'!X821</f>
        <v>1.1954459203036056</v>
      </c>
      <c r="AB19" s="149">
        <f>+'Ark1'!Z821</f>
        <v>2.6113319185791846</v>
      </c>
      <c r="AC19" s="54">
        <f>+'Ark1'!AA821</f>
        <v>1.248803855753142</v>
      </c>
      <c r="AD19" s="54">
        <f>+'Ark1'!AB821</f>
        <v>1.5422460726582459</v>
      </c>
      <c r="AE19" s="73">
        <f>+'Ark1'!AC821</f>
        <v>40.191812301690796</v>
      </c>
      <c r="AF19" s="73">
        <f>+'Ark1'!AD821</f>
        <v>24.811393472924099</v>
      </c>
      <c r="AG19" s="73">
        <f>+'Ark1'!AE821</f>
        <v>36.860847340491596</v>
      </c>
      <c r="AH19" s="149">
        <f t="shared" si="7"/>
        <v>1.3921755791673953</v>
      </c>
      <c r="AI19" s="73">
        <f>+'Ark1'!AF821</f>
        <v>71.506105834464066</v>
      </c>
      <c r="AJ19" s="46"/>
      <c r="AK19" s="5"/>
      <c r="AM19" s="1"/>
      <c r="AN19" s="1"/>
      <c r="AO19" s="11"/>
      <c r="AP19" s="11"/>
      <c r="AQ19" s="11"/>
    </row>
    <row r="20" spans="1:43" ht="15.6">
      <c r="A20" s="46"/>
      <c r="B20" s="52">
        <f>+'Ark1'!C822</f>
        <v>2023</v>
      </c>
      <c r="C20" s="52">
        <f>+'Ark1'!G822</f>
        <v>1</v>
      </c>
      <c r="D20" s="53" t="str">
        <f>VLOOKUP(C20,Regioner!$C$10:$D$13,2)</f>
        <v>Øst</v>
      </c>
      <c r="E20" s="53">
        <f>+'Ark1'!H822</f>
        <v>2</v>
      </c>
      <c r="F20" s="53" t="str">
        <f>VLOOKUP(E20,Organisasjon!$C$10:$D$11,2)</f>
        <v>KLF</v>
      </c>
      <c r="G20" s="52">
        <f>+'Ark1'!Q822</f>
        <v>92</v>
      </c>
      <c r="H20" s="52">
        <f t="shared" si="8"/>
        <v>-33</v>
      </c>
      <c r="I20" s="329">
        <f>+'Ark1'!R822</f>
        <v>2100</v>
      </c>
      <c r="J20" s="379">
        <f t="shared" si="9"/>
        <v>-1854</v>
      </c>
      <c r="K20" s="169">
        <f>+'Ark1'!AG822</f>
        <v>29.974556847572352</v>
      </c>
      <c r="L20" s="149">
        <f t="shared" si="10"/>
        <v>-46.528295860957591</v>
      </c>
      <c r="M20" s="169">
        <f>+'Ark1'!AH822</f>
        <v>4.8571428571428559</v>
      </c>
      <c r="N20" s="93"/>
      <c r="O20" s="188">
        <f>+'Ark1'!AI822</f>
        <v>363</v>
      </c>
      <c r="P20" s="168"/>
      <c r="Q20" s="54">
        <f>+'Ark1'!S822</f>
        <v>5.7971428571428589</v>
      </c>
      <c r="R20" s="54">
        <f t="shared" si="11"/>
        <v>0.59481609942915181</v>
      </c>
      <c r="S20" s="181">
        <f>+IF(O20=0,"",'Ark1'!AJ822)</f>
        <v>85.947382920110144</v>
      </c>
      <c r="T20" s="114"/>
      <c r="U20" s="181">
        <f>+IF(O20=0,"",'Ark1'!AK822)</f>
        <v>13.277438542558547</v>
      </c>
      <c r="V20" s="50"/>
      <c r="W20" s="54">
        <f>+'Ark1'!T822</f>
        <v>4.173333333333332</v>
      </c>
      <c r="X20" s="54">
        <f t="shared" si="12"/>
        <v>-0.36864946889226147</v>
      </c>
      <c r="Y20" s="149">
        <f>+'Ark1'!U822</f>
        <v>8.1457142857142912</v>
      </c>
      <c r="Z20" s="149">
        <f t="shared" si="13"/>
        <v>0.46633896957873144</v>
      </c>
      <c r="AA20" s="73">
        <f>+'Ark1'!X822</f>
        <v>3.4285714285714279</v>
      </c>
      <c r="AB20" s="149">
        <f>+'Ark1'!Z822</f>
        <v>3.6982937783183529</v>
      </c>
      <c r="AC20" s="54">
        <f>+'Ark1'!AA822</f>
        <v>1.884470729932622</v>
      </c>
      <c r="AD20" s="54">
        <f>+'Ark1'!AB822</f>
        <v>1.4714597007032348</v>
      </c>
      <c r="AE20" s="73">
        <f>+'Ark1'!AC822</f>
        <v>27.378981974989461</v>
      </c>
      <c r="AF20" s="73">
        <f>+'Ark1'!AD822</f>
        <v>18.746637299735152</v>
      </c>
      <c r="AG20" s="73">
        <f>+'Ark1'!AE822</f>
        <v>44.646719918817723</v>
      </c>
      <c r="AH20" s="149">
        <f t="shared" si="7"/>
        <v>1.4051256776737315</v>
      </c>
      <c r="AI20" s="73">
        <f>+'Ark1'!AF822</f>
        <v>28.493894165535945</v>
      </c>
      <c r="AJ20" s="46"/>
      <c r="AK20" s="5"/>
      <c r="AM20" s="1"/>
      <c r="AN20" s="1"/>
      <c r="AO20" s="11"/>
      <c r="AP20" s="11"/>
      <c r="AQ20" s="11"/>
    </row>
    <row r="21" spans="1:43" ht="15.6">
      <c r="A21" s="46"/>
      <c r="B21" s="52">
        <f>+'Ark1'!C823</f>
        <v>2023</v>
      </c>
      <c r="C21" s="52">
        <f>+'Ark1'!G823</f>
        <v>2</v>
      </c>
      <c r="D21" s="53" t="str">
        <f>VLOOKUP(C21,Regioner!$C$10:$D$13,2)</f>
        <v>Vest</v>
      </c>
      <c r="E21" s="53">
        <f>+'Ark1'!H823</f>
        <v>1</v>
      </c>
      <c r="F21" s="53" t="str">
        <f>VLOOKUP(E21,Organisasjon!$C$10:$D$11,2)</f>
        <v>Nortura</v>
      </c>
      <c r="G21" s="52">
        <f>+'Ark1'!Q823</f>
        <v>130</v>
      </c>
      <c r="H21" s="52">
        <f t="shared" si="8"/>
        <v>46</v>
      </c>
      <c r="I21" s="329">
        <f>+'Ark1'!R823</f>
        <v>3984</v>
      </c>
      <c r="J21" s="379">
        <f t="shared" si="9"/>
        <v>2974</v>
      </c>
      <c r="K21" s="169">
        <f>+'Ark1'!AG823</f>
        <v>72.630585045212996</v>
      </c>
      <c r="L21" s="149">
        <f t="shared" si="10"/>
        <v>49.133437753742896</v>
      </c>
      <c r="M21" s="169">
        <f>+'Ark1'!AH823</f>
        <v>0.10040160642570282</v>
      </c>
      <c r="N21" s="93"/>
      <c r="O21" s="188">
        <f>+'Ark1'!AI823</f>
        <v>28</v>
      </c>
      <c r="P21" s="168"/>
      <c r="Q21" s="54">
        <f>+'Ark1'!S823</f>
        <v>5.4244477911646589</v>
      </c>
      <c r="R21" s="54">
        <f t="shared" si="11"/>
        <v>1.4546801065646875E-2</v>
      </c>
      <c r="S21" s="181">
        <f>+IF(O21=0,"",'Ark1'!AJ823)</f>
        <v>91.396428571428615</v>
      </c>
      <c r="T21" s="114"/>
      <c r="U21" s="181">
        <f>+IF(O21=0,"",'Ark1'!AK823)</f>
        <v>13.415898675609036</v>
      </c>
      <c r="V21" s="50"/>
      <c r="W21" s="54">
        <f>+'Ark1'!T823</f>
        <v>4.3662148594377506</v>
      </c>
      <c r="X21" s="54">
        <f t="shared" si="12"/>
        <v>1.7700007952600849E-2</v>
      </c>
      <c r="Y21" s="149">
        <f>+'Ark1'!U823</f>
        <v>7.5300451807228894</v>
      </c>
      <c r="Z21" s="149">
        <f t="shared" si="13"/>
        <v>-1.7037171955147388</v>
      </c>
      <c r="AA21" s="73">
        <f>+'Ark1'!X823</f>
        <v>1.1295180722891565</v>
      </c>
      <c r="AB21" s="149">
        <f>+'Ark1'!Z823</f>
        <v>2.8048685438286816</v>
      </c>
      <c r="AC21" s="54">
        <f>+'Ark1'!AA823</f>
        <v>1.2876127066062959</v>
      </c>
      <c r="AD21" s="54">
        <f>+'Ark1'!AB823</f>
        <v>1.6155845952340315</v>
      </c>
      <c r="AE21" s="73">
        <f>+'Ark1'!AC823</f>
        <v>21.118133122123421</v>
      </c>
      <c r="AF21" s="73">
        <f>+'Ark1'!AD823</f>
        <v>17.236896530195477</v>
      </c>
      <c r="AG21" s="73">
        <f>+'Ark1'!AE823</f>
        <v>48.104157242194518</v>
      </c>
      <c r="AH21" s="149">
        <f t="shared" si="7"/>
        <v>1.3881680625607324</v>
      </c>
      <c r="AI21" s="73">
        <f>+'Ark1'!AF823</f>
        <v>75.640782228972853</v>
      </c>
      <c r="AJ21" s="46"/>
      <c r="AK21" s="5"/>
      <c r="AM21" s="1"/>
      <c r="AN21" s="1"/>
      <c r="AO21" s="11"/>
      <c r="AP21" s="11"/>
      <c r="AQ21" s="11"/>
    </row>
    <row r="22" spans="1:43" ht="15.6">
      <c r="A22" s="46"/>
      <c r="B22" s="52">
        <f>+'Ark1'!C824</f>
        <v>2023</v>
      </c>
      <c r="C22" s="52">
        <f>+'Ark1'!G824</f>
        <v>2</v>
      </c>
      <c r="D22" s="53" t="str">
        <f>VLOOKUP(C22,Regioner!$C$10:$D$13,2)</f>
        <v>Vest</v>
      </c>
      <c r="E22" s="53">
        <f>+'Ark1'!H824</f>
        <v>2</v>
      </c>
      <c r="F22" s="53" t="str">
        <f>VLOOKUP(E22,Organisasjon!$C$10:$D$11,2)</f>
        <v>KLF</v>
      </c>
      <c r="G22" s="52">
        <f>+'Ark1'!Q824</f>
        <v>90</v>
      </c>
      <c r="H22" s="52">
        <f t="shared" si="8"/>
        <v>50</v>
      </c>
      <c r="I22" s="329">
        <f>+'Ark1'!R824</f>
        <v>1283</v>
      </c>
      <c r="J22" s="379">
        <f t="shared" si="9"/>
        <v>470</v>
      </c>
      <c r="K22" s="169">
        <f>+'Ark1'!AG824</f>
        <v>27.369414954787025</v>
      </c>
      <c r="L22" s="149">
        <f t="shared" si="10"/>
        <v>-1.8594166876022449</v>
      </c>
      <c r="M22" s="169">
        <f>+'Ark1'!AH824</f>
        <v>0.23382696804364769</v>
      </c>
      <c r="N22" s="93"/>
      <c r="O22" s="188">
        <f>+'Ark1'!AI824</f>
        <v>206</v>
      </c>
      <c r="P22" s="168"/>
      <c r="Q22" s="54">
        <f>+'Ark1'!S824</f>
        <v>5.0576773187841004</v>
      </c>
      <c r="R22" s="54">
        <f t="shared" si="11"/>
        <v>-0.35560681405722772</v>
      </c>
      <c r="S22" s="181">
        <f>+IF(O22=0,"",'Ark1'!AJ824)</f>
        <v>84.684466019417442</v>
      </c>
      <c r="T22" s="114"/>
      <c r="U22" s="181">
        <f>+IF(O22=0,"",'Ark1'!AK824)</f>
        <v>15.407198084467652</v>
      </c>
      <c r="V22" s="50"/>
      <c r="W22" s="54">
        <f>+'Ark1'!T824</f>
        <v>4.1137957911145753</v>
      </c>
      <c r="X22" s="54">
        <f t="shared" si="12"/>
        <v>-0.21830752991863456</v>
      </c>
      <c r="Y22" s="149">
        <f>+'Ark1'!U824</f>
        <v>8.8112236944660971</v>
      </c>
      <c r="Z22" s="149">
        <f t="shared" si="13"/>
        <v>0.36159269815613193</v>
      </c>
      <c r="AA22" s="73">
        <f>+'Ark1'!X824</f>
        <v>2.8838659392049881</v>
      </c>
      <c r="AB22" s="149">
        <f>+'Ark1'!Z824</f>
        <v>3.3014744785476755</v>
      </c>
      <c r="AC22" s="54">
        <f>+'Ark1'!AA824</f>
        <v>1.5668357234450039</v>
      </c>
      <c r="AD22" s="54">
        <f>+'Ark1'!AB824</f>
        <v>1.6543444810915002</v>
      </c>
      <c r="AE22" s="73">
        <f>+'Ark1'!AC824</f>
        <v>61.734205017417921</v>
      </c>
      <c r="AF22" s="73">
        <f>+'Ark1'!AD824</f>
        <v>49.386824547687809</v>
      </c>
      <c r="AG22" s="73">
        <f>+'Ark1'!AE824</f>
        <v>44.309555003150642</v>
      </c>
      <c r="AH22" s="149">
        <f t="shared" si="7"/>
        <v>1.742148250886115</v>
      </c>
      <c r="AI22" s="73">
        <f>+'Ark1'!AF824</f>
        <v>24.359217771027144</v>
      </c>
      <c r="AJ22" s="46"/>
      <c r="AK22" s="5"/>
      <c r="AM22" s="1"/>
      <c r="AN22" s="1"/>
      <c r="AO22" s="11"/>
      <c r="AP22" s="11"/>
      <c r="AQ22" s="11"/>
    </row>
    <row r="23" spans="1:43" ht="15.6">
      <c r="A23" s="46"/>
      <c r="B23" s="52">
        <f>+'Ark1'!C825</f>
        <v>2023</v>
      </c>
      <c r="C23" s="52">
        <f>+'Ark1'!G825</f>
        <v>3</v>
      </c>
      <c r="D23" s="53" t="str">
        <f>VLOOKUP(C23,Regioner!$C$10:$D$13,2)</f>
        <v>Midt</v>
      </c>
      <c r="E23" s="53">
        <f>+'Ark1'!H825</f>
        <v>1</v>
      </c>
      <c r="F23" s="53" t="str">
        <f>VLOOKUP(E23,Organisasjon!$C$10:$D$11,2)</f>
        <v>Nortura</v>
      </c>
      <c r="G23" s="52">
        <f>+'Ark1'!Q825</f>
        <v>55</v>
      </c>
      <c r="H23" s="52">
        <f t="shared" si="8"/>
        <v>-13</v>
      </c>
      <c r="I23" s="329">
        <f>+'Ark1'!R825</f>
        <v>825</v>
      </c>
      <c r="J23" s="379">
        <f t="shared" si="9"/>
        <v>-1153</v>
      </c>
      <c r="K23" s="169">
        <f>+'Ark1'!AG825</f>
        <v>31.151161199069225</v>
      </c>
      <c r="L23" s="149">
        <f t="shared" si="10"/>
        <v>-39.620007158541512</v>
      </c>
      <c r="M23" s="169">
        <f>+'Ark1'!AH825</f>
        <v>0.12121212121212122</v>
      </c>
      <c r="N23" s="93"/>
      <c r="O23" s="188">
        <f>+'Ark1'!AI825</f>
        <v>0</v>
      </c>
      <c r="P23" s="168"/>
      <c r="Q23" s="54">
        <f>+'Ark1'!S825</f>
        <v>5.4145454545454541</v>
      </c>
      <c r="R23" s="54">
        <f t="shared" si="11"/>
        <v>1.0550914606121884</v>
      </c>
      <c r="S23" s="181" t="str">
        <f>+IF(O23=0,"",'Ark1'!AJ825)</f>
        <v/>
      </c>
      <c r="T23" s="114"/>
      <c r="U23" s="181" t="str">
        <f>+IF(O23=0,"",'Ark1'!AK825)</f>
        <v/>
      </c>
      <c r="V23" s="50"/>
      <c r="W23" s="54">
        <f>+'Ark1'!T825</f>
        <v>4.1272727272727261</v>
      </c>
      <c r="X23" s="54">
        <f t="shared" si="12"/>
        <v>9.2389006342492586E-2</v>
      </c>
      <c r="Y23" s="149">
        <f>+'Ark1'!U825</f>
        <v>8.2756363636363677</v>
      </c>
      <c r="Z23" s="149">
        <f t="shared" si="13"/>
        <v>-0.13341318135856817</v>
      </c>
      <c r="AA23" s="73">
        <f>+'Ark1'!X825</f>
        <v>1.2121212121212122</v>
      </c>
      <c r="AB23" s="149">
        <f>+'Ark1'!Z825</f>
        <v>3.1013272409804342</v>
      </c>
      <c r="AC23" s="54">
        <f>+'Ark1'!AA825</f>
        <v>1.7684869254562348</v>
      </c>
      <c r="AD23" s="54">
        <f>+'Ark1'!AB825</f>
        <v>1.7792188833054652</v>
      </c>
      <c r="AE23" s="73">
        <f>+'Ark1'!AC825</f>
        <v>41.657420615964384</v>
      </c>
      <c r="AF23" s="73">
        <f>+'Ark1'!AD825</f>
        <v>47.115918325814143</v>
      </c>
      <c r="AG23" s="73">
        <f>+'Ark1'!AE825</f>
        <v>57.956098012691506</v>
      </c>
      <c r="AH23" s="149">
        <f t="shared" si="7"/>
        <v>1.5284083277367368</v>
      </c>
      <c r="AI23" s="73">
        <f>+'Ark1'!AF825</f>
        <v>30.342037513791848</v>
      </c>
      <c r="AJ23" s="46"/>
      <c r="AK23" s="5"/>
      <c r="AM23" s="1"/>
      <c r="AN23" s="1"/>
      <c r="AO23" s="11"/>
      <c r="AP23" s="11"/>
      <c r="AQ23" s="11"/>
    </row>
    <row r="24" spans="1:43" ht="15.6">
      <c r="A24" s="46"/>
      <c r="B24" s="52">
        <f>+'Ark1'!C826</f>
        <v>2023</v>
      </c>
      <c r="C24" s="52">
        <f>+'Ark1'!G826</f>
        <v>3</v>
      </c>
      <c r="D24" s="53" t="str">
        <f>VLOOKUP(C24,Regioner!$C$10:$D$13,2)</f>
        <v>Midt</v>
      </c>
      <c r="E24" s="53">
        <f>+'Ark1'!H826</f>
        <v>2</v>
      </c>
      <c r="F24" s="53" t="str">
        <f>VLOOKUP(E24,Organisasjon!$C$10:$D$11,2)</f>
        <v>KLF</v>
      </c>
      <c r="G24" s="52">
        <f>+'Ark1'!Q826</f>
        <v>58</v>
      </c>
      <c r="H24" s="52">
        <f t="shared" si="8"/>
        <v>2</v>
      </c>
      <c r="I24" s="329">
        <f>+'Ark1'!R826</f>
        <v>1894</v>
      </c>
      <c r="J24" s="379">
        <f t="shared" si="9"/>
        <v>371</v>
      </c>
      <c r="K24" s="169">
        <f>+'Ark1'!AG826</f>
        <v>68.848838800930793</v>
      </c>
      <c r="L24" s="149">
        <f t="shared" si="10"/>
        <v>-8.3793732793383526</v>
      </c>
      <c r="M24" s="169">
        <f>+'Ark1'!AH826</f>
        <v>0.31678986272439286</v>
      </c>
      <c r="N24" s="93"/>
      <c r="O24" s="188">
        <f>+'Ark1'!AI826</f>
        <v>0</v>
      </c>
      <c r="P24" s="168"/>
      <c r="Q24" s="54">
        <f>+'Ark1'!S826</f>
        <v>4.5649419218585008</v>
      </c>
      <c r="R24" s="54">
        <f t="shared" si="11"/>
        <v>5.4108041359485881E-2</v>
      </c>
      <c r="S24" s="181" t="str">
        <f>+IF(O24=0,"",'Ark1'!AJ826)</f>
        <v/>
      </c>
      <c r="T24" s="114"/>
      <c r="U24" s="181" t="str">
        <f>+IF(O24=0,"",'Ark1'!AK826)</f>
        <v/>
      </c>
      <c r="V24" s="50"/>
      <c r="W24" s="54">
        <f>+'Ark1'!T826</f>
        <v>3.987328405491025</v>
      </c>
      <c r="X24" s="54">
        <f t="shared" si="12"/>
        <v>0.68529294915484584</v>
      </c>
      <c r="Y24" s="149">
        <f>+'Ark1'!U826</f>
        <v>7.9670538542766591</v>
      </c>
      <c r="Z24" s="149">
        <f t="shared" si="13"/>
        <v>-0.98018186469904567</v>
      </c>
      <c r="AA24" s="73">
        <f>+'Ark1'!X826</f>
        <v>5.2798310454065458</v>
      </c>
      <c r="AB24" s="149">
        <f>+'Ark1'!Z826</f>
        <v>3.8188318011540128</v>
      </c>
      <c r="AC24" s="54">
        <f>+'Ark1'!AA826</f>
        <v>1.3724380266775007</v>
      </c>
      <c r="AD24" s="54">
        <f>+'Ark1'!AB826</f>
        <v>1.4880190089968963</v>
      </c>
      <c r="AE24" s="73">
        <f>+'Ark1'!AC826</f>
        <v>47.693295395554237</v>
      </c>
      <c r="AF24" s="73">
        <f>+'Ark1'!AD826</f>
        <v>18.042120983140045</v>
      </c>
      <c r="AG24" s="73">
        <f>+'Ark1'!AE826</f>
        <v>49.834074227813261</v>
      </c>
      <c r="AH24" s="149">
        <f t="shared" si="7"/>
        <v>1.7452694887809381</v>
      </c>
      <c r="AI24" s="73">
        <f>+'Ark1'!AF826</f>
        <v>69.657962486208149</v>
      </c>
      <c r="AJ24" s="46"/>
      <c r="AK24" s="5"/>
      <c r="AM24" s="13"/>
      <c r="AN24" s="13"/>
      <c r="AO24" s="11"/>
      <c r="AP24" s="11"/>
      <c r="AQ24" s="11"/>
    </row>
    <row r="25" spans="1:43" ht="16.5" customHeight="1">
      <c r="A25" s="46"/>
      <c r="B25" s="52">
        <f>+'Ark1'!C827</f>
        <v>2023</v>
      </c>
      <c r="C25" s="52">
        <f>+'Ark1'!G827</f>
        <v>4</v>
      </c>
      <c r="D25" s="53" t="str">
        <f>VLOOKUP(C25,Regioner!$C$10:$D$13,2)</f>
        <v>Nord</v>
      </c>
      <c r="E25" s="53">
        <f>+'Ark1'!H827</f>
        <v>1</v>
      </c>
      <c r="F25" s="53" t="str">
        <f>VLOOKUP(E25,Organisasjon!$C$10:$D$11,2)</f>
        <v>Nortura</v>
      </c>
      <c r="G25" s="52">
        <f>+'Ark1'!Q827</f>
        <v>64</v>
      </c>
      <c r="H25" s="52">
        <f t="shared" si="8"/>
        <v>41</v>
      </c>
      <c r="I25" s="329">
        <f>+'Ark1'!R827</f>
        <v>1567</v>
      </c>
      <c r="J25" s="379">
        <f t="shared" si="9"/>
        <v>1087</v>
      </c>
      <c r="K25" s="169">
        <f>+'Ark1'!AG827</f>
        <v>79.354639427813723</v>
      </c>
      <c r="L25" s="149">
        <f t="shared" si="10"/>
        <v>56.582851508082868</v>
      </c>
      <c r="M25" s="169">
        <f>+'Ark1'!AH827</f>
        <v>0</v>
      </c>
      <c r="N25" s="93"/>
      <c r="O25" s="188">
        <f>+'Ark1'!AI827</f>
        <v>0</v>
      </c>
      <c r="P25" s="168"/>
      <c r="Q25" s="54">
        <f>+'Ark1'!S827</f>
        <v>5.1040204211869806</v>
      </c>
      <c r="R25" s="54">
        <f t="shared" si="11"/>
        <v>-0.22306291214635454</v>
      </c>
      <c r="S25" s="181" t="str">
        <f>+IF(O25=0,"",'Ark1'!AJ827)</f>
        <v/>
      </c>
      <c r="T25" s="114"/>
      <c r="U25" s="181" t="str">
        <f>+IF(O25=0,"",'Ark1'!AK827)</f>
        <v/>
      </c>
      <c r="V25" s="50"/>
      <c r="W25" s="54">
        <f>+'Ark1'!T827</f>
        <v>3.9987236758136566</v>
      </c>
      <c r="X25" s="54">
        <f t="shared" si="12"/>
        <v>0.17372367581365644</v>
      </c>
      <c r="Y25" s="149">
        <f>+'Ark1'!U827</f>
        <v>9.5089342693044099</v>
      </c>
      <c r="Z25" s="149">
        <f t="shared" si="13"/>
        <v>1.1381009359710781</v>
      </c>
      <c r="AA25" s="73">
        <f>+'Ark1'!X827</f>
        <v>3.1908104658583283</v>
      </c>
      <c r="AB25" s="149">
        <f>+'Ark1'!Z827</f>
        <v>2.9569356367817408</v>
      </c>
      <c r="AC25" s="54">
        <f>+'Ark1'!AA827</f>
        <v>1.3391280705639699</v>
      </c>
      <c r="AD25" s="54">
        <f>+'Ark1'!AB827</f>
        <v>1.5391088528267898</v>
      </c>
      <c r="AE25" s="73">
        <f>+'Ark1'!AC827</f>
        <v>50.514218463590851</v>
      </c>
      <c r="AF25" s="73">
        <f>+'Ark1'!AD827</f>
        <v>34.073079814641993</v>
      </c>
      <c r="AG25" s="73">
        <f>+'Ark1'!AE827</f>
        <v>49.361068128780872</v>
      </c>
      <c r="AH25" s="149">
        <f t="shared" si="7"/>
        <v>1.8630282570642678</v>
      </c>
      <c r="AI25" s="73">
        <f>+'Ark1'!AF827</f>
        <v>76.926853215512992</v>
      </c>
      <c r="AJ25" s="46"/>
      <c r="AK25" s="5"/>
      <c r="AM25" s="13"/>
      <c r="AN25" s="13"/>
      <c r="AO25" s="11"/>
      <c r="AP25" s="11"/>
      <c r="AQ25" s="11"/>
    </row>
    <row r="26" spans="1:43" ht="16.5" customHeight="1">
      <c r="A26" s="46"/>
      <c r="B26" s="52">
        <f>+'Ark1'!C828</f>
        <v>2023</v>
      </c>
      <c r="C26" s="52">
        <f>+'Ark1'!G828</f>
        <v>4</v>
      </c>
      <c r="D26" s="53" t="str">
        <f>VLOOKUP(C26,Regioner!$C$10:$D$13,2)</f>
        <v>Nord</v>
      </c>
      <c r="E26" s="53">
        <f>+'Ark1'!H828</f>
        <v>2</v>
      </c>
      <c r="F26" s="53" t="str">
        <f>VLOOKUP(E26,Organisasjon!$C$10:$D$11,2)</f>
        <v>KLF</v>
      </c>
      <c r="G26" s="52">
        <f>+'Ark1'!Q828</f>
        <v>25</v>
      </c>
      <c r="H26" s="52">
        <f>+G26-G37</f>
        <v>-90</v>
      </c>
      <c r="I26" s="329">
        <f>+'Ark1'!R828</f>
        <v>470</v>
      </c>
      <c r="J26" s="379">
        <f>+I26-I37</f>
        <v>-4399</v>
      </c>
      <c r="K26" s="169">
        <f>+'Ark1'!AG828</f>
        <v>20.645360572186323</v>
      </c>
      <c r="L26" s="149">
        <f>+K26-K37</f>
        <v>-44.476113786097869</v>
      </c>
      <c r="M26" s="169">
        <f>+'Ark1'!AH828</f>
        <v>0</v>
      </c>
      <c r="N26" s="93"/>
      <c r="O26" s="188">
        <f>+'Ark1'!AI828</f>
        <v>0</v>
      </c>
      <c r="P26" s="168"/>
      <c r="Q26" s="54">
        <f>+'Ark1'!S828</f>
        <v>5.3680851063829804</v>
      </c>
      <c r="R26" s="54">
        <f>+Q26-Q37</f>
        <v>0.24855337502130403</v>
      </c>
      <c r="S26" s="181" t="str">
        <f>+IF(O26=0,"",'Ark1'!AJ828)</f>
        <v/>
      </c>
      <c r="T26" s="114"/>
      <c r="U26" s="181" t="str">
        <f>+IF(O26=0,"",'Ark1'!AK828)</f>
        <v/>
      </c>
      <c r="V26" s="50"/>
      <c r="W26" s="54">
        <f>+'Ark1'!T828</f>
        <v>4.0808510638297859</v>
      </c>
      <c r="X26" s="54">
        <f>+W26-W37</f>
        <v>-1.0158833785608499</v>
      </c>
      <c r="Y26" s="149">
        <f>+'Ark1'!U828</f>
        <v>8.2480851063829768</v>
      </c>
      <c r="Z26" s="149">
        <f>+Y26-Y37</f>
        <v>0.79432047298802999</v>
      </c>
      <c r="AA26" s="73">
        <f>+'Ark1'!X828</f>
        <v>1.4893617021276597</v>
      </c>
      <c r="AB26" s="149">
        <f>+'Ark1'!Z828</f>
        <v>3.1740011920642042</v>
      </c>
      <c r="AC26" s="54">
        <f>+'Ark1'!AA828</f>
        <v>1.0471046977623839</v>
      </c>
      <c r="AD26" s="54">
        <f>+'Ark1'!AB828</f>
        <v>1.4767183712647398</v>
      </c>
      <c r="AE26" s="73">
        <f>+'Ark1'!AC828</f>
        <v>7.8154503875750176</v>
      </c>
      <c r="AF26" s="73">
        <f>+'Ark1'!AD828</f>
        <v>-2.9109844594425702</v>
      </c>
      <c r="AG26" s="73">
        <f>+'Ark1'!AE828</f>
        <v>53.252456597490713</v>
      </c>
      <c r="AH26" s="149">
        <f t="shared" si="7"/>
        <v>1.5365041617122466</v>
      </c>
      <c r="AI26" s="73">
        <f>+'Ark1'!AF828</f>
        <v>23.073146784486998</v>
      </c>
      <c r="AJ26" s="46"/>
      <c r="AK26" s="5"/>
      <c r="AM26" s="13"/>
      <c r="AN26" s="13"/>
      <c r="AO26" s="11"/>
      <c r="AP26" s="11"/>
      <c r="AQ26" s="11"/>
    </row>
    <row r="27" spans="1:43" ht="16.5" customHeight="1">
      <c r="A27" s="46"/>
      <c r="B27" s="46"/>
      <c r="C27" s="46"/>
      <c r="D27" s="46"/>
      <c r="E27" s="46"/>
      <c r="F27" s="46"/>
      <c r="G27" s="46"/>
      <c r="H27" s="46"/>
      <c r="I27" s="314"/>
      <c r="J27" s="375"/>
      <c r="K27" s="46"/>
      <c r="L27" s="46"/>
      <c r="M27" s="46"/>
      <c r="N27" s="93"/>
      <c r="O27" s="46"/>
      <c r="P27" s="46"/>
      <c r="Q27" s="46"/>
      <c r="R27" s="46"/>
      <c r="S27" s="46"/>
      <c r="T27" s="46"/>
      <c r="U27" s="46"/>
      <c r="V27" s="50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5"/>
      <c r="AM27" s="13"/>
      <c r="AN27" s="13"/>
      <c r="AO27" s="11"/>
      <c r="AP27" s="11"/>
      <c r="AQ27" s="11"/>
    </row>
    <row r="28" spans="1:43">
      <c r="A28" s="46"/>
      <c r="B28" s="52">
        <f>+'Ark1'!C829</f>
        <v>2022</v>
      </c>
      <c r="C28" s="52">
        <f>+'Ark1'!G829</f>
        <v>1</v>
      </c>
      <c r="D28" s="53" t="str">
        <f>VLOOKUP(C28,Regioner!$C$10:$D$13,2)</f>
        <v>Øst</v>
      </c>
      <c r="E28" s="53">
        <f>+'Ark1'!H829</f>
        <v>1</v>
      </c>
      <c r="F28" s="53" t="str">
        <f>VLOOKUP(E28,Organisasjon!$C$10:$D$11,2)</f>
        <v>Nortura</v>
      </c>
      <c r="G28" s="52">
        <f>+'Ark1'!Q829</f>
        <v>120</v>
      </c>
      <c r="H28" s="52">
        <f t="shared" ref="H28:H34" si="14">+G28-G38</f>
        <v>37</v>
      </c>
      <c r="I28" s="329">
        <f>+'Ark1'!R829</f>
        <v>5089</v>
      </c>
      <c r="J28" s="379">
        <f t="shared" ref="J28:J34" si="15">+I28-I38</f>
        <v>2715.1</v>
      </c>
      <c r="K28" s="169">
        <f>+'Ark1'!AG829</f>
        <v>68.298956513264642</v>
      </c>
      <c r="L28" s="149">
        <f t="shared" ref="L28:L34" si="16">+K28-K38</f>
        <v>33.420430871548824</v>
      </c>
      <c r="M28" s="169">
        <f>+'Ark1'!AH829</f>
        <v>0.45195519748477103</v>
      </c>
      <c r="N28" s="169"/>
      <c r="O28" s="149">
        <f t="shared" ref="O28:O34" si="17">+M28-M38</f>
        <v>-2.6652780473865376</v>
      </c>
      <c r="P28" s="149"/>
      <c r="Q28" s="54">
        <f>+'Ark1'!S829</f>
        <v>5.4034191393201052</v>
      </c>
      <c r="R28" s="54">
        <f t="shared" ref="R28:R34" si="18">+Q28-Q38</f>
        <v>-0.22600922750242436</v>
      </c>
      <c r="S28" s="54"/>
      <c r="T28" s="54"/>
      <c r="U28" s="54"/>
      <c r="V28" s="54"/>
      <c r="W28" s="54">
        <f>+'Ark1'!T829</f>
        <v>5.0165061898211842</v>
      </c>
      <c r="X28" s="54">
        <f t="shared" ref="X28:X34" si="19">+W28-W38</f>
        <v>1.2105328969276337</v>
      </c>
      <c r="Y28" s="149">
        <f>+'Ark1'!U829</f>
        <v>7.7118097858125392</v>
      </c>
      <c r="Z28" s="149">
        <f t="shared" ref="Z28:Z34" si="20">+Y28-Y38</f>
        <v>-0.47636157776639187</v>
      </c>
      <c r="AA28" s="73">
        <f>+'Ark1'!X829</f>
        <v>1.6309687561406956</v>
      </c>
      <c r="AB28" s="149">
        <f>+'Ark1'!Z829</f>
        <v>2.8379748144980219</v>
      </c>
      <c r="AC28" s="54">
        <f>+'Ark1'!AA829</f>
        <v>1.3166990191871024</v>
      </c>
      <c r="AD28" s="54">
        <f>+'Ark1'!AB829</f>
        <v>1.7500870752867339</v>
      </c>
      <c r="AE28" s="73">
        <f>+'Ark1'!AC829</f>
        <v>37.19298922995533</v>
      </c>
      <c r="AF28" s="73">
        <f>+'Ark1'!AD829</f>
        <v>16.830129028129971</v>
      </c>
      <c r="AG28" s="73">
        <f>+'Ark1'!AE829</f>
        <v>34.733441465803445</v>
      </c>
      <c r="AH28" s="149">
        <f t="shared" si="7"/>
        <v>1.4272092515819328</v>
      </c>
      <c r="AI28" s="73">
        <f>+'Ark1'!AF829</f>
        <v>69.031470428648944</v>
      </c>
      <c r="AJ28" s="46"/>
      <c r="AM28" s="13"/>
      <c r="AN28" s="13"/>
      <c r="AO28" s="11"/>
      <c r="AP28" s="11"/>
      <c r="AQ28" s="11"/>
    </row>
    <row r="29" spans="1:43">
      <c r="A29" s="46"/>
      <c r="B29" s="52">
        <f>+'Ark1'!C830</f>
        <v>2022</v>
      </c>
      <c r="C29" s="52">
        <f>+'Ark1'!G830</f>
        <v>1</v>
      </c>
      <c r="D29" s="53" t="str">
        <f>VLOOKUP(C29,Regioner!$C$10:$D$13,2)</f>
        <v>Øst</v>
      </c>
      <c r="E29" s="53">
        <f>+'Ark1'!H830</f>
        <v>2</v>
      </c>
      <c r="F29" s="53" t="str">
        <f>VLOOKUP(E29,Organisasjon!$C$10:$D$11,2)</f>
        <v>KLF</v>
      </c>
      <c r="G29" s="52">
        <f>+'Ark1'!Q830</f>
        <v>74</v>
      </c>
      <c r="H29" s="52">
        <f t="shared" si="14"/>
        <v>-50</v>
      </c>
      <c r="I29" s="329">
        <f>+'Ark1'!R830</f>
        <v>2283</v>
      </c>
      <c r="J29" s="379">
        <f t="shared" si="15"/>
        <v>-1370</v>
      </c>
      <c r="K29" s="169">
        <f>+'Ark1'!AG830</f>
        <v>31.701043486735362</v>
      </c>
      <c r="L29" s="149">
        <f t="shared" si="16"/>
        <v>-42.144748599508262</v>
      </c>
      <c r="M29" s="169">
        <f>+'Ark1'!AH830</f>
        <v>3.8983793254489698</v>
      </c>
      <c r="N29" s="169"/>
      <c r="O29" s="149">
        <f t="shared" si="17"/>
        <v>3.7067560021530488</v>
      </c>
      <c r="P29" s="149"/>
      <c r="Q29" s="54">
        <f>+'Ark1'!S830</f>
        <v>5.942181340341655</v>
      </c>
      <c r="R29" s="54">
        <f t="shared" si="18"/>
        <v>0.86060455413853454</v>
      </c>
      <c r="S29" s="54"/>
      <c r="T29" s="54"/>
      <c r="U29" s="54"/>
      <c r="V29" s="54"/>
      <c r="W29" s="54">
        <f>+'Ark1'!T830</f>
        <v>4.2010512483574249</v>
      </c>
      <c r="X29" s="54">
        <f t="shared" si="19"/>
        <v>-0.27088962215995771</v>
      </c>
      <c r="Y29" s="149">
        <f>+'Ark1'!U830</f>
        <v>7.978887428821718</v>
      </c>
      <c r="Z29" s="149">
        <f t="shared" si="20"/>
        <v>0.15570100670289388</v>
      </c>
      <c r="AA29" s="73">
        <f>+'Ark1'!X830</f>
        <v>2.7595269382391594</v>
      </c>
      <c r="AB29" s="149">
        <f>+'Ark1'!Z830</f>
        <v>3.6847736548476511</v>
      </c>
      <c r="AC29" s="54">
        <f>+'Ark1'!AA830</f>
        <v>1.7869885420627258</v>
      </c>
      <c r="AD29" s="54">
        <f>+'Ark1'!AB830</f>
        <v>1.5040778964011061</v>
      </c>
      <c r="AE29" s="73">
        <f>+'Ark1'!AC830</f>
        <v>21.733300229934251</v>
      </c>
      <c r="AF29" s="73">
        <f>+'Ark1'!AD830</f>
        <v>23.644472582691233</v>
      </c>
      <c r="AG29" s="73">
        <f>+'Ark1'!AE830</f>
        <v>33.563864745381807</v>
      </c>
      <c r="AH29" s="149">
        <f t="shared" si="7"/>
        <v>1.3427539436827352</v>
      </c>
      <c r="AI29" s="73">
        <f>+'Ark1'!AF830</f>
        <v>30.968529571351052</v>
      </c>
      <c r="AJ29" s="46"/>
      <c r="AM29" s="13"/>
      <c r="AN29" s="13"/>
      <c r="AO29" s="11"/>
      <c r="AP29" s="11"/>
      <c r="AQ29" s="11"/>
    </row>
    <row r="30" spans="1:43" ht="17.25" customHeight="1">
      <c r="A30" s="46"/>
      <c r="B30" s="52">
        <f>+'Ark1'!C831</f>
        <v>2022</v>
      </c>
      <c r="C30" s="52">
        <f>+'Ark1'!G831</f>
        <v>2</v>
      </c>
      <c r="D30" s="53" t="str">
        <f>VLOOKUP(C30,Regioner!$C$10:$D$13,2)</f>
        <v>Vest</v>
      </c>
      <c r="E30" s="53">
        <f>+'Ark1'!H831</f>
        <v>1</v>
      </c>
      <c r="F30" s="53" t="str">
        <f>VLOOKUP(E30,Organisasjon!$C$10:$D$11,2)</f>
        <v>Nortura</v>
      </c>
      <c r="G30" s="52">
        <f>+'Ark1'!Q831</f>
        <v>125</v>
      </c>
      <c r="H30" s="52">
        <f t="shared" si="14"/>
        <v>47</v>
      </c>
      <c r="I30" s="329">
        <f>+'Ark1'!R831</f>
        <v>3954</v>
      </c>
      <c r="J30" s="379">
        <f t="shared" si="15"/>
        <v>2873</v>
      </c>
      <c r="K30" s="169">
        <f>+'Ark1'!AG831</f>
        <v>76.502852708529943</v>
      </c>
      <c r="L30" s="149">
        <f t="shared" si="16"/>
        <v>50.348644794773534</v>
      </c>
      <c r="M30" s="169">
        <f>+'Ark1'!AH831</f>
        <v>5.0581689428426911E-2</v>
      </c>
      <c r="N30" s="169"/>
      <c r="O30" s="149">
        <f t="shared" si="17"/>
        <v>-0.41195300067333085</v>
      </c>
      <c r="P30" s="149"/>
      <c r="Q30" s="54">
        <f>+'Ark1'!S831</f>
        <v>5.2023267577137071</v>
      </c>
      <c r="R30" s="54">
        <f t="shared" si="18"/>
        <v>-0.10757148465447042</v>
      </c>
      <c r="S30" s="54"/>
      <c r="T30" s="54"/>
      <c r="U30" s="54"/>
      <c r="V30" s="54"/>
      <c r="W30" s="54">
        <f>+'Ark1'!T831</f>
        <v>4.5419828022255935</v>
      </c>
      <c r="X30" s="54">
        <f t="shared" si="19"/>
        <v>0.37454524440875669</v>
      </c>
      <c r="Y30" s="149">
        <f>+'Ark1'!U831</f>
        <v>7.6793753161355598</v>
      </c>
      <c r="Z30" s="149">
        <f t="shared" si="20"/>
        <v>-1.6838069225323453</v>
      </c>
      <c r="AA30" s="73">
        <f>+'Ark1'!X831</f>
        <v>2.0232675771370765</v>
      </c>
      <c r="AB30" s="149">
        <f>+'Ark1'!Z831</f>
        <v>3.0328441838408962</v>
      </c>
      <c r="AC30" s="54">
        <f>+'Ark1'!AA831</f>
        <v>1.1281269244058056</v>
      </c>
      <c r="AD30" s="54">
        <f>+'Ark1'!AB831</f>
        <v>1.1927884442957011</v>
      </c>
      <c r="AE30" s="73">
        <f>+'Ark1'!AC831</f>
        <v>26.013450123625343</v>
      </c>
      <c r="AF30" s="73">
        <f>+'Ark1'!AD831</f>
        <v>15.406360566050214</v>
      </c>
      <c r="AG30" s="73">
        <f>+'Ark1'!AE831</f>
        <v>39.796756536748653</v>
      </c>
      <c r="AH30" s="149">
        <f t="shared" si="7"/>
        <v>1.4761424404472536</v>
      </c>
      <c r="AI30" s="73">
        <f>+'Ark1'!AF831</f>
        <v>79.653505237711514</v>
      </c>
      <c r="AJ30" s="46"/>
      <c r="AK30" s="5"/>
      <c r="AM30" s="13"/>
      <c r="AN30" s="13"/>
      <c r="AO30" s="11"/>
      <c r="AP30" s="11"/>
      <c r="AQ30" s="11"/>
    </row>
    <row r="31" spans="1:43">
      <c r="A31" s="46"/>
      <c r="B31" s="52">
        <f>+'Ark1'!C832</f>
        <v>2022</v>
      </c>
      <c r="C31" s="52">
        <f>+'Ark1'!G832</f>
        <v>2</v>
      </c>
      <c r="D31" s="53" t="str">
        <f>VLOOKUP(C31,Regioner!$C$10:$D$13,2)</f>
        <v>Vest</v>
      </c>
      <c r="E31" s="53">
        <f>+'Ark1'!H832</f>
        <v>2</v>
      </c>
      <c r="F31" s="53" t="str">
        <f>VLOOKUP(E31,Organisasjon!$C$10:$D$11,2)</f>
        <v>KLF</v>
      </c>
      <c r="G31" s="52">
        <f>+'Ark1'!Q832</f>
        <v>84</v>
      </c>
      <c r="H31" s="52">
        <f t="shared" si="14"/>
        <v>38</v>
      </c>
      <c r="I31" s="329">
        <f>+'Ark1'!R832</f>
        <v>1010</v>
      </c>
      <c r="J31" s="379">
        <f t="shared" si="15"/>
        <v>105</v>
      </c>
      <c r="K31" s="169">
        <f>+'Ark1'!AG832</f>
        <v>23.497147291470096</v>
      </c>
      <c r="L31" s="149">
        <f t="shared" si="16"/>
        <v>-4.8303841774417791</v>
      </c>
      <c r="M31" s="169">
        <f>+'Ark1'!AH832</f>
        <v>1.089108910891089</v>
      </c>
      <c r="N31" s="169"/>
      <c r="O31" s="149">
        <f t="shared" si="17"/>
        <v>1.089108910891089</v>
      </c>
      <c r="P31" s="149"/>
      <c r="Q31" s="54">
        <f>+'Ark1'!S832</f>
        <v>5.409900990099012</v>
      </c>
      <c r="R31" s="54">
        <f t="shared" si="18"/>
        <v>1.7635796728845854E-2</v>
      </c>
      <c r="S31" s="54"/>
      <c r="T31" s="54"/>
      <c r="U31" s="54"/>
      <c r="V31" s="54"/>
      <c r="W31" s="54">
        <f>+'Ark1'!T832</f>
        <v>4.3485148514851497</v>
      </c>
      <c r="X31" s="54">
        <f t="shared" si="19"/>
        <v>0.21702313877796708</v>
      </c>
      <c r="Y31" s="149">
        <f>+'Ark1'!U832</f>
        <v>9.2337623762376282</v>
      </c>
      <c r="Z31" s="149">
        <f t="shared" si="20"/>
        <v>0.48664635413818758</v>
      </c>
      <c r="AA31" s="73">
        <f>+'Ark1'!X832</f>
        <v>3.6633663366336631</v>
      </c>
      <c r="AB31" s="149">
        <f>+'Ark1'!Z832</f>
        <v>3.4689141027770942</v>
      </c>
      <c r="AC31" s="54">
        <f>+'Ark1'!AA832</f>
        <v>1.3571595957789411</v>
      </c>
      <c r="AD31" s="54">
        <f>+'Ark1'!AB832</f>
        <v>1.5489769131598452</v>
      </c>
      <c r="AE31" s="73">
        <f>+'Ark1'!AC832</f>
        <v>51.752868418590509</v>
      </c>
      <c r="AF31" s="73">
        <f>+'Ark1'!AD832</f>
        <v>44.359966926812405</v>
      </c>
      <c r="AG31" s="73">
        <f>+'Ark1'!AE832</f>
        <v>50.852444536909758</v>
      </c>
      <c r="AH31" s="149">
        <f t="shared" si="7"/>
        <v>1.7068265007320647</v>
      </c>
      <c r="AI31" s="73">
        <f>+'Ark1'!AF832</f>
        <v>20.346494762288479</v>
      </c>
      <c r="AJ31" s="46"/>
      <c r="AM31" s="13"/>
      <c r="AN31" s="13"/>
      <c r="AO31" s="11"/>
      <c r="AP31" s="11"/>
      <c r="AQ31" s="11"/>
    </row>
    <row r="32" spans="1:43">
      <c r="A32" s="46"/>
      <c r="B32" s="52">
        <f>+'Ark1'!C833</f>
        <v>2022</v>
      </c>
      <c r="C32" s="52">
        <f>+'Ark1'!G833</f>
        <v>3</v>
      </c>
      <c r="D32" s="53" t="str">
        <f>VLOOKUP(C32,Regioner!$C$10:$D$13,2)</f>
        <v>Midt</v>
      </c>
      <c r="E32" s="53">
        <f>+'Ark1'!H833</f>
        <v>1</v>
      </c>
      <c r="F32" s="53" t="str">
        <f>VLOOKUP(E32,Organisasjon!$C$10:$D$11,2)</f>
        <v>Nortura</v>
      </c>
      <c r="G32" s="52">
        <f>+'Ark1'!Q833</f>
        <v>40</v>
      </c>
      <c r="H32" s="52">
        <f t="shared" si="14"/>
        <v>-25</v>
      </c>
      <c r="I32" s="329">
        <f>+'Ark1'!R833</f>
        <v>813</v>
      </c>
      <c r="J32" s="379">
        <f t="shared" si="15"/>
        <v>-1683</v>
      </c>
      <c r="K32" s="169">
        <f>+'Ark1'!AG833</f>
        <v>29.22883164238927</v>
      </c>
      <c r="L32" s="149">
        <f t="shared" si="16"/>
        <v>-42.443636888698848</v>
      </c>
      <c r="M32" s="169">
        <f>+'Ark1'!AH833</f>
        <v>0</v>
      </c>
      <c r="N32" s="169"/>
      <c r="O32" s="149">
        <f t="shared" si="17"/>
        <v>0</v>
      </c>
      <c r="P32" s="149"/>
      <c r="Q32" s="54">
        <f>+'Ark1'!S833</f>
        <v>5.4132841328413281</v>
      </c>
      <c r="R32" s="54">
        <f t="shared" si="18"/>
        <v>0.86721041489260919</v>
      </c>
      <c r="S32" s="54"/>
      <c r="T32" s="54"/>
      <c r="U32" s="54"/>
      <c r="V32" s="54"/>
      <c r="W32" s="54">
        <f>+'Ark1'!T833</f>
        <v>4.3321033210332098</v>
      </c>
      <c r="X32" s="54">
        <f t="shared" si="19"/>
        <v>0.18426678257167062</v>
      </c>
      <c r="Y32" s="149">
        <f>+'Ark1'!U833</f>
        <v>8.4496309963099652</v>
      </c>
      <c r="Z32" s="149">
        <f t="shared" si="20"/>
        <v>0.42523195784845136</v>
      </c>
      <c r="AA32" s="73">
        <f>+'Ark1'!X833</f>
        <v>0.98400984009840131</v>
      </c>
      <c r="AB32" s="149">
        <f>+'Ark1'!Z833</f>
        <v>3.2071644676999052</v>
      </c>
      <c r="AC32" s="54">
        <f>+'Ark1'!AA833</f>
        <v>1.7483559423253465</v>
      </c>
      <c r="AD32" s="54">
        <f>+'Ark1'!AB833</f>
        <v>1.6255691039860423</v>
      </c>
      <c r="AE32" s="73">
        <f>+'Ark1'!AC833</f>
        <v>26.381913113466872</v>
      </c>
      <c r="AF32" s="73">
        <f>+'Ark1'!AD833</f>
        <v>43.152730050888451</v>
      </c>
      <c r="AG32" s="73">
        <f>+'Ark1'!AE833</f>
        <v>53.467075615318556</v>
      </c>
      <c r="AH32" s="149">
        <f t="shared" si="7"/>
        <v>1.5609066121336064</v>
      </c>
      <c r="AI32" s="73">
        <f>+'Ark1'!AF833</f>
        <v>29.12934432103188</v>
      </c>
      <c r="AJ32" s="46"/>
      <c r="AM32" s="13"/>
      <c r="AN32" s="13"/>
      <c r="AO32" s="11"/>
      <c r="AP32" s="11"/>
      <c r="AQ32" s="11"/>
    </row>
    <row r="33" spans="1:43" ht="15.6" customHeight="1">
      <c r="A33" s="46"/>
      <c r="B33" s="52">
        <f>+'Ark1'!C834</f>
        <v>2022</v>
      </c>
      <c r="C33" s="52">
        <f>+'Ark1'!G834</f>
        <v>3</v>
      </c>
      <c r="D33" s="53" t="str">
        <f>VLOOKUP(C33,Regioner!$C$10:$D$13,2)</f>
        <v>Midt</v>
      </c>
      <c r="E33" s="53">
        <f>+'Ark1'!H834</f>
        <v>2</v>
      </c>
      <c r="F33" s="53" t="str">
        <f>VLOOKUP(E33,Organisasjon!$C$10:$D$11,2)</f>
        <v>KLF</v>
      </c>
      <c r="G33" s="52">
        <f>+'Ark1'!Q834</f>
        <v>68</v>
      </c>
      <c r="H33" s="52">
        <f t="shared" si="14"/>
        <v>9</v>
      </c>
      <c r="I33" s="329">
        <f>+'Ark1'!R834</f>
        <v>1978</v>
      </c>
      <c r="J33" s="379">
        <f t="shared" si="15"/>
        <v>306</v>
      </c>
      <c r="K33" s="169">
        <f>+'Ark1'!AG834</f>
        <v>70.771168357610733</v>
      </c>
      <c r="L33" s="149">
        <f t="shared" si="16"/>
        <v>-8.1024421454199711</v>
      </c>
      <c r="M33" s="169">
        <f>+'Ark1'!AH834</f>
        <v>0</v>
      </c>
      <c r="N33" s="169"/>
      <c r="O33" s="149">
        <f t="shared" si="17"/>
        <v>0</v>
      </c>
      <c r="P33" s="149"/>
      <c r="Q33" s="54">
        <f>+'Ark1'!S834</f>
        <v>4.3594539939332657</v>
      </c>
      <c r="R33" s="54">
        <f t="shared" si="18"/>
        <v>-0.63456514482271498</v>
      </c>
      <c r="S33" s="54"/>
      <c r="T33" s="54"/>
      <c r="U33" s="54"/>
      <c r="V33" s="54"/>
      <c r="W33" s="54">
        <f>+'Ark1'!T834</f>
        <v>4.0348837209302335</v>
      </c>
      <c r="X33" s="54">
        <f t="shared" si="19"/>
        <v>0.4039028596862142</v>
      </c>
      <c r="Y33" s="149">
        <f>+'Ark1'!U834</f>
        <v>8.4090495449949358</v>
      </c>
      <c r="Z33" s="149">
        <f t="shared" si="20"/>
        <v>-1.4389528473495705</v>
      </c>
      <c r="AA33" s="73">
        <f>+'Ark1'!X834</f>
        <v>5.4095045500505563</v>
      </c>
      <c r="AB33" s="149">
        <f>+'Ark1'!Z834</f>
        <v>3.789957194677124</v>
      </c>
      <c r="AC33" s="54">
        <f>+'Ark1'!AA834</f>
        <v>1.3583111596491539</v>
      </c>
      <c r="AD33" s="54">
        <f>+'Ark1'!AB834</f>
        <v>1.4366629797271211</v>
      </c>
      <c r="AE33" s="73">
        <f>+'Ark1'!AC834</f>
        <v>27.460159436756346</v>
      </c>
      <c r="AF33" s="73">
        <f>+'Ark1'!AD834</f>
        <v>21.909718882895625</v>
      </c>
      <c r="AG33" s="73">
        <f>+'Ark1'!AE834</f>
        <v>55.860924155568306</v>
      </c>
      <c r="AH33" s="149">
        <f t="shared" si="7"/>
        <v>1.9289226487301385</v>
      </c>
      <c r="AI33" s="73">
        <f>+'Ark1'!AF834</f>
        <v>70.870655678968106</v>
      </c>
      <c r="AJ33" s="46"/>
      <c r="AM33" s="55"/>
      <c r="AN33" s="55"/>
      <c r="AO33" s="11"/>
      <c r="AP33" s="11"/>
      <c r="AQ33" s="11"/>
    </row>
    <row r="34" spans="1:43">
      <c r="A34" s="46"/>
      <c r="B34" s="52">
        <f>+'Ark1'!C835</f>
        <v>2022</v>
      </c>
      <c r="C34" s="52">
        <f>+'Ark1'!G835</f>
        <v>4</v>
      </c>
      <c r="D34" s="53" t="str">
        <f>VLOOKUP(C34,Regioner!$C$10:$D$13,2)</f>
        <v>Nord</v>
      </c>
      <c r="E34" s="53">
        <f>+'Ark1'!H835</f>
        <v>1</v>
      </c>
      <c r="F34" s="53" t="str">
        <f>VLOOKUP(E34,Organisasjon!$C$10:$D$11,2)</f>
        <v>Nortura</v>
      </c>
      <c r="G34" s="52">
        <f>+'Ark1'!Q835</f>
        <v>56</v>
      </c>
      <c r="H34" s="52">
        <f t="shared" si="14"/>
        <v>36</v>
      </c>
      <c r="I34" s="329">
        <f>+'Ark1'!R835</f>
        <v>1523</v>
      </c>
      <c r="J34" s="379">
        <f t="shared" si="15"/>
        <v>947</v>
      </c>
      <c r="K34" s="169">
        <f>+'Ark1'!AG835</f>
        <v>77.228212080269145</v>
      </c>
      <c r="L34" s="149">
        <f t="shared" si="16"/>
        <v>56.101822583299864</v>
      </c>
      <c r="M34" s="169">
        <f>+'Ark1'!AH835</f>
        <v>0</v>
      </c>
      <c r="N34" s="169"/>
      <c r="O34" s="149">
        <f t="shared" si="17"/>
        <v>0</v>
      </c>
      <c r="P34" s="149"/>
      <c r="Q34" s="54">
        <f>+'Ark1'!S835</f>
        <v>4.5108338804990149</v>
      </c>
      <c r="R34" s="54">
        <f t="shared" si="18"/>
        <v>-1.1089577861676529</v>
      </c>
      <c r="S34" s="54"/>
      <c r="T34" s="54"/>
      <c r="U34" s="54"/>
      <c r="V34" s="54"/>
      <c r="W34" s="54">
        <f>+'Ark1'!T835</f>
        <v>3.3020354563361791</v>
      </c>
      <c r="X34" s="54">
        <f t="shared" si="19"/>
        <v>-0.34379787699715525</v>
      </c>
      <c r="Y34" s="149">
        <f>+'Ark1'!U835</f>
        <v>8.9472357189757048</v>
      </c>
      <c r="Z34" s="149">
        <f t="shared" si="20"/>
        <v>1.2902912745312598</v>
      </c>
      <c r="AA34" s="73">
        <f>+'Ark1'!X835</f>
        <v>1.5101772816808932</v>
      </c>
      <c r="AB34" s="149">
        <f>+'Ark1'!Z835</f>
        <v>2.7555244173169577</v>
      </c>
      <c r="AC34" s="54">
        <f>+'Ark1'!AA835</f>
        <v>1.4698929171095172</v>
      </c>
      <c r="AD34" s="54">
        <f>+'Ark1'!AB835</f>
        <v>1.5491644519130781</v>
      </c>
      <c r="AE34" s="73">
        <f>+'Ark1'!AC835</f>
        <v>58.395480570804914</v>
      </c>
      <c r="AF34" s="73">
        <f>+'Ark1'!AD835</f>
        <v>25.11260815397937</v>
      </c>
      <c r="AG34" s="73">
        <f>+'Ark1'!AE835</f>
        <v>36.101637366745777</v>
      </c>
      <c r="AH34" s="149">
        <f t="shared" si="7"/>
        <v>1.9834992721979621</v>
      </c>
      <c r="AI34" s="73">
        <f>+'Ark1'!AF835</f>
        <v>76.035946080878716</v>
      </c>
      <c r="AJ34" s="46"/>
      <c r="AK34" s="4"/>
    </row>
    <row r="35" spans="1:43" ht="15.6">
      <c r="A35" s="46"/>
      <c r="B35" s="52">
        <f>+'Ark1'!C836</f>
        <v>2022</v>
      </c>
      <c r="C35" s="52">
        <f>+'Ark1'!G836</f>
        <v>4</v>
      </c>
      <c r="D35" s="53" t="str">
        <f>VLOOKUP(C35,Regioner!$C$10:$D$13,2)</f>
        <v>Nord</v>
      </c>
      <c r="E35" s="53">
        <f>+'Ark1'!H836</f>
        <v>2</v>
      </c>
      <c r="F35" s="53" t="str">
        <f>VLOOKUP(E35,Organisasjon!$C$10:$D$11,2)</f>
        <v>KLF</v>
      </c>
      <c r="G35" s="52">
        <f>+'Ark1'!Q836</f>
        <v>23</v>
      </c>
      <c r="H35" s="52">
        <f>+G35-G46</f>
        <v>-96</v>
      </c>
      <c r="I35" s="329">
        <f>+'Ark1'!R836</f>
        <v>480</v>
      </c>
      <c r="J35" s="379">
        <f>+I35-I46</f>
        <v>-4550</v>
      </c>
      <c r="K35" s="169">
        <f>+'Ark1'!AG836</f>
        <v>22.771787919730858</v>
      </c>
      <c r="L35" s="149">
        <f>+K35-K46</f>
        <v>-43.871729106577092</v>
      </c>
      <c r="M35" s="169">
        <f>+'Ark1'!AH836</f>
        <v>0</v>
      </c>
      <c r="N35" s="169"/>
      <c r="O35" s="149">
        <f>+M35-M46</f>
        <v>-0.89463220675944355</v>
      </c>
      <c r="P35" s="149"/>
      <c r="Q35" s="54">
        <f>+'Ark1'!S836</f>
        <v>5.3270833333333352</v>
      </c>
      <c r="R35" s="54">
        <f>+Q35-Q46</f>
        <v>0.21714297548045369</v>
      </c>
      <c r="S35" s="54"/>
      <c r="T35" s="54"/>
      <c r="U35" s="54"/>
      <c r="V35" s="54"/>
      <c r="W35" s="54">
        <f>+'Ark1'!T836</f>
        <v>3.8250000000000002</v>
      </c>
      <c r="X35" s="54">
        <f>+W35-W46</f>
        <v>-1.6801689860834967</v>
      </c>
      <c r="Y35" s="149">
        <f>+'Ark1'!U836</f>
        <v>8.3708333333333318</v>
      </c>
      <c r="Z35" s="149">
        <f>+Y35-Y46</f>
        <v>1.1156106693174035</v>
      </c>
      <c r="AA35" s="73">
        <f>+'Ark1'!X836</f>
        <v>2.5</v>
      </c>
      <c r="AB35" s="149">
        <f>+'Ark1'!Z836</f>
        <v>3.070610575366989</v>
      </c>
      <c r="AC35" s="54">
        <f>+'Ark1'!AA836</f>
        <v>1.0444774577377063</v>
      </c>
      <c r="AD35" s="54">
        <f>+'Ark1'!AB836</f>
        <v>1.514719445970111</v>
      </c>
      <c r="AE35" s="73">
        <f>+'Ark1'!AC836</f>
        <v>50.380338908583937</v>
      </c>
      <c r="AF35" s="73">
        <f>+'Ark1'!AD836</f>
        <v>24.499061451354457</v>
      </c>
      <c r="AG35" s="73">
        <f>+'Ark1'!AE836</f>
        <v>49.575103815424562</v>
      </c>
      <c r="AH35" s="149">
        <f t="shared" si="7"/>
        <v>1.5713727023856072</v>
      </c>
      <c r="AI35" s="73">
        <f>+'Ark1'!AF836</f>
        <v>23.964053919121319</v>
      </c>
      <c r="AJ35" s="46"/>
      <c r="AK35" s="18"/>
      <c r="AM35" s="1"/>
      <c r="AN35" s="5"/>
    </row>
    <row r="36" spans="1:43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</row>
    <row r="37" spans="1:43" ht="15.6">
      <c r="A37" s="46"/>
      <c r="B37" s="52">
        <f>+'Ark1'!C837</f>
        <v>2021</v>
      </c>
      <c r="C37" s="52">
        <f>+'Ark1'!G837</f>
        <v>1</v>
      </c>
      <c r="D37" s="53" t="str">
        <f>VLOOKUP(C37,Regioner!$C$10:$D$13,2)</f>
        <v>Øst</v>
      </c>
      <c r="E37" s="53">
        <f>+'Ark1'!H837</f>
        <v>1</v>
      </c>
      <c r="F37" s="53" t="str">
        <f>VLOOKUP(E37,Organisasjon!$C$10:$D$11,2)</f>
        <v>Nortura</v>
      </c>
      <c r="G37" s="52">
        <f>+'Ark1'!Q837</f>
        <v>115</v>
      </c>
      <c r="H37" s="52">
        <f t="shared" ref="H37:H43" si="21">+G37-G47</f>
        <v>28</v>
      </c>
      <c r="I37" s="329">
        <f>+'Ark1'!R837</f>
        <v>4869</v>
      </c>
      <c r="J37" s="379">
        <f t="shared" ref="J37:J43" si="22">+I37-I47</f>
        <v>2625</v>
      </c>
      <c r="K37" s="169">
        <f>+'Ark1'!AG837</f>
        <v>65.121474358284189</v>
      </c>
      <c r="L37" s="149">
        <f t="shared" ref="L37:L43" si="23">+K37-K47</f>
        <v>31.764991384592115</v>
      </c>
      <c r="M37" s="169">
        <f>+'Ark1'!AH837</f>
        <v>0.67775723967960555</v>
      </c>
      <c r="N37" s="169"/>
      <c r="O37" s="149">
        <f t="shared" ref="O37:O43" si="24">+M37-M47</f>
        <v>-1.8177864323346542</v>
      </c>
      <c r="P37" s="149"/>
      <c r="Q37" s="54">
        <f>+'Ark1'!S837</f>
        <v>5.1195317313616764</v>
      </c>
      <c r="R37" s="54">
        <f t="shared" ref="R37:R43" si="25">+Q37-Q47</f>
        <v>-0.92280338450285004</v>
      </c>
      <c r="S37" s="54"/>
      <c r="T37" s="54"/>
      <c r="U37" s="54"/>
      <c r="V37" s="54"/>
      <c r="W37" s="54">
        <f>+'Ark1'!T837</f>
        <v>5.0967344423906358</v>
      </c>
      <c r="X37" s="54">
        <f t="shared" ref="X37:X43" si="26">+W37-W47</f>
        <v>0.87614620709651803</v>
      </c>
      <c r="Y37" s="149">
        <f>+'Ark1'!U837</f>
        <v>7.4537646333949468</v>
      </c>
      <c r="Z37" s="149">
        <f t="shared" ref="Z37:Z43" si="27">+Y37-Y47</f>
        <v>-0.68611950207742289</v>
      </c>
      <c r="AA37" s="73">
        <f>+'Ark1'!X837</f>
        <v>1.9511193263503797</v>
      </c>
      <c r="AB37" s="149">
        <f>+'Ark1'!Z837</f>
        <v>2.9942664075567711</v>
      </c>
      <c r="AC37" s="54">
        <f>+'Ark1'!AA837</f>
        <v>1.3906675223805178</v>
      </c>
      <c r="AD37" s="54">
        <f>+'Ark1'!AB837</f>
        <v>2.028419872618386</v>
      </c>
      <c r="AE37" s="73">
        <f>+'Ark1'!AC837</f>
        <v>42.474942003434755</v>
      </c>
      <c r="AF37" s="73">
        <f>+'Ark1'!AD837</f>
        <v>22.028189789072204</v>
      </c>
      <c r="AG37" s="73">
        <f>+'Ark1'!AE837</f>
        <v>38.229296645653207</v>
      </c>
      <c r="AH37" s="149">
        <f t="shared" si="7"/>
        <v>1.4559465639667828</v>
      </c>
      <c r="AI37" s="73">
        <f>+'Ark1'!AF837</f>
        <v>67.224454293169885</v>
      </c>
      <c r="AJ37" s="46"/>
      <c r="AK37" s="18"/>
    </row>
    <row r="38" spans="1:43" ht="15.6">
      <c r="A38" s="46"/>
      <c r="B38" s="52">
        <f>+'Ark1'!C838</f>
        <v>2021</v>
      </c>
      <c r="C38" s="52">
        <f>+'Ark1'!G838</f>
        <v>1</v>
      </c>
      <c r="D38" s="53" t="str">
        <f>VLOOKUP(C38,Regioner!$C$10:$D$13,2)</f>
        <v>Øst</v>
      </c>
      <c r="E38" s="53">
        <f>+'Ark1'!H838</f>
        <v>2</v>
      </c>
      <c r="F38" s="53" t="str">
        <f>VLOOKUP(E38,Organisasjon!$C$10:$D$11,2)</f>
        <v>KLF</v>
      </c>
      <c r="G38" s="52">
        <f>+'Ark1'!Q838</f>
        <v>83</v>
      </c>
      <c r="H38" s="52">
        <f t="shared" si="21"/>
        <v>-33</v>
      </c>
      <c r="I38" s="329">
        <f>+'Ark1'!R838</f>
        <v>2373.9</v>
      </c>
      <c r="J38" s="379">
        <f t="shared" si="22"/>
        <v>-1306.0999999999999</v>
      </c>
      <c r="K38" s="169">
        <f>+'Ark1'!AG838</f>
        <v>34.878525641715818</v>
      </c>
      <c r="L38" s="149">
        <f t="shared" si="23"/>
        <v>-37.778965257877523</v>
      </c>
      <c r="M38" s="169">
        <f>+'Ark1'!AH838</f>
        <v>3.1172332448713087</v>
      </c>
      <c r="N38" s="169"/>
      <c r="O38" s="149">
        <f t="shared" si="24"/>
        <v>3.0628854187843522</v>
      </c>
      <c r="P38" s="149"/>
      <c r="Q38" s="54">
        <f>+'Ark1'!S838</f>
        <v>5.6294283668225296</v>
      </c>
      <c r="R38" s="54">
        <f t="shared" si="25"/>
        <v>0.57589575812687865</v>
      </c>
      <c r="S38" s="54"/>
      <c r="T38" s="54"/>
      <c r="U38" s="54"/>
      <c r="V38" s="54"/>
      <c r="W38" s="54">
        <f>+'Ark1'!T838</f>
        <v>3.8059732928935506</v>
      </c>
      <c r="X38" s="54">
        <f t="shared" si="26"/>
        <v>-0.61522235928036251</v>
      </c>
      <c r="Y38" s="149">
        <f>+'Ark1'!U838</f>
        <v>8.1881713635789311</v>
      </c>
      <c r="Z38" s="149">
        <f t="shared" si="27"/>
        <v>0.84800560270936121</v>
      </c>
      <c r="AA38" s="73">
        <f>+'Ark1'!X838</f>
        <v>3.6648553014027554</v>
      </c>
      <c r="AB38" s="149">
        <f>+'Ark1'!Z838</f>
        <v>3.872191358301019</v>
      </c>
      <c r="AC38" s="54">
        <f>+'Ark1'!AA838</f>
        <v>1.8690781214976659</v>
      </c>
      <c r="AD38" s="54">
        <f>+'Ark1'!AB838</f>
        <v>1.6464047964373971</v>
      </c>
      <c r="AE38" s="73">
        <f>+'Ark1'!AC838</f>
        <v>33.447747702165913</v>
      </c>
      <c r="AF38" s="73">
        <f>+'Ark1'!AD838</f>
        <v>26.601961949097657</v>
      </c>
      <c r="AG38" s="73">
        <f>+'Ark1'!AE838</f>
        <v>30.035359277905854</v>
      </c>
      <c r="AH38" s="149">
        <f t="shared" si="7"/>
        <v>1.4545298083614584</v>
      </c>
      <c r="AI38" s="73">
        <f>+'Ark1'!AF838</f>
        <v>32.775545706830137</v>
      </c>
      <c r="AJ38" s="46"/>
      <c r="AK38" s="18"/>
    </row>
    <row r="39" spans="1:43" ht="15.6">
      <c r="A39" s="46"/>
      <c r="B39" s="52">
        <f>+'Ark1'!C839</f>
        <v>2021</v>
      </c>
      <c r="C39" s="52">
        <f>+'Ark1'!G839</f>
        <v>2</v>
      </c>
      <c r="D39" s="53" t="str">
        <f>VLOOKUP(C39,Regioner!$C$10:$D$13,2)</f>
        <v>Vest</v>
      </c>
      <c r="E39" s="53">
        <f>+'Ark1'!H839</f>
        <v>1</v>
      </c>
      <c r="F39" s="53" t="str">
        <f>VLOOKUP(E39,Organisasjon!$C$10:$D$11,2)</f>
        <v>Nortura</v>
      </c>
      <c r="G39" s="52">
        <f>+'Ark1'!Q839</f>
        <v>124</v>
      </c>
      <c r="H39" s="52">
        <f t="shared" si="21"/>
        <v>50</v>
      </c>
      <c r="I39" s="329">
        <f>+'Ark1'!R839</f>
        <v>3653</v>
      </c>
      <c r="J39" s="379">
        <f t="shared" si="22"/>
        <v>2448</v>
      </c>
      <c r="K39" s="169">
        <f>+'Ark1'!AG839</f>
        <v>73.84579208624362</v>
      </c>
      <c r="L39" s="149">
        <f t="shared" si="23"/>
        <v>46.503282985836933</v>
      </c>
      <c r="M39" s="169">
        <f>+'Ark1'!AH839</f>
        <v>0.19162332329592113</v>
      </c>
      <c r="N39" s="169"/>
      <c r="O39" s="149">
        <f t="shared" si="24"/>
        <v>-0.63825219537627786</v>
      </c>
      <c r="P39" s="149"/>
      <c r="Q39" s="54">
        <f>+'Ark1'!S839</f>
        <v>5.0815767862031205</v>
      </c>
      <c r="R39" s="54">
        <f t="shared" si="25"/>
        <v>-2.0497902593560546E-2</v>
      </c>
      <c r="S39" s="54"/>
      <c r="T39" s="54"/>
      <c r="U39" s="54"/>
      <c r="V39" s="54"/>
      <c r="W39" s="54">
        <f>+'Ark1'!T839</f>
        <v>4.4719408705173826</v>
      </c>
      <c r="X39" s="54">
        <f t="shared" si="26"/>
        <v>0.5258827792310754</v>
      </c>
      <c r="Y39" s="149">
        <f>+'Ark1'!U839</f>
        <v>7.8231864221188241</v>
      </c>
      <c r="Z39" s="149">
        <f t="shared" si="27"/>
        <v>-0.61258121273595645</v>
      </c>
      <c r="AA39" s="73">
        <f>+'Ark1'!X839</f>
        <v>1.8888584724883664</v>
      </c>
      <c r="AB39" s="149">
        <f>+'Ark1'!Z839</f>
        <v>3.068219830636628</v>
      </c>
      <c r="AC39" s="54">
        <f>+'Ark1'!AA839</f>
        <v>1.1495949747620744</v>
      </c>
      <c r="AD39" s="54">
        <f>+'Ark1'!AB839</f>
        <v>1.329854086501459</v>
      </c>
      <c r="AE39" s="73">
        <f>+'Ark1'!AC839</f>
        <v>48.407369686821554</v>
      </c>
      <c r="AF39" s="73">
        <f>+'Ark1'!AD839</f>
        <v>16.310372020284884</v>
      </c>
      <c r="AG39" s="73">
        <f>+'Ark1'!AE839</f>
        <v>40.366868612622369</v>
      </c>
      <c r="AH39" s="149">
        <f t="shared" si="7"/>
        <v>1.5395194742229201</v>
      </c>
      <c r="AI39" s="73">
        <f>+'Ark1'!AF839</f>
        <v>77.165188001689884</v>
      </c>
      <c r="AJ39" s="46"/>
      <c r="AK39" s="18"/>
    </row>
    <row r="40" spans="1:43" ht="15.6">
      <c r="A40" s="46"/>
      <c r="B40" s="52">
        <f>+'Ark1'!C840</f>
        <v>2021</v>
      </c>
      <c r="C40" s="52">
        <f>+'Ark1'!G840</f>
        <v>2</v>
      </c>
      <c r="D40" s="53" t="str">
        <f>VLOOKUP(C40,Regioner!$C$10:$D$13,2)</f>
        <v>Vest</v>
      </c>
      <c r="E40" s="53">
        <f>+'Ark1'!H840</f>
        <v>2</v>
      </c>
      <c r="F40" s="53" t="str">
        <f>VLOOKUP(E40,Organisasjon!$C$10:$D$11,2)</f>
        <v>KLF</v>
      </c>
      <c r="G40" s="52">
        <f>+'Ark1'!Q840</f>
        <v>78</v>
      </c>
      <c r="H40" s="52">
        <f t="shared" si="21"/>
        <v>33</v>
      </c>
      <c r="I40" s="329">
        <f>+'Ark1'!R840</f>
        <v>1081</v>
      </c>
      <c r="J40" s="379">
        <f t="shared" si="22"/>
        <v>282</v>
      </c>
      <c r="K40" s="169">
        <f>+'Ark1'!AG840</f>
        <v>26.154207913756405</v>
      </c>
      <c r="L40" s="149">
        <f t="shared" si="23"/>
        <v>-1.6419572323325866</v>
      </c>
      <c r="M40" s="169">
        <f>+'Ark1'!AH840</f>
        <v>0.46253469010175774</v>
      </c>
      <c r="N40" s="169"/>
      <c r="O40" s="149">
        <f t="shared" si="24"/>
        <v>0.46253469010175774</v>
      </c>
      <c r="P40" s="149"/>
      <c r="Q40" s="54">
        <f>+'Ark1'!S840</f>
        <v>5.3098982423681775</v>
      </c>
      <c r="R40" s="54">
        <f t="shared" si="25"/>
        <v>-0.1193883658921493</v>
      </c>
      <c r="S40" s="54"/>
      <c r="T40" s="54"/>
      <c r="U40" s="54"/>
      <c r="V40" s="54"/>
      <c r="W40" s="54">
        <f>+'Ark1'!T840</f>
        <v>4.1674375578168368</v>
      </c>
      <c r="X40" s="54">
        <f t="shared" si="26"/>
        <v>4.2281112259891174E-2</v>
      </c>
      <c r="Y40" s="149">
        <f>+'Ark1'!U840</f>
        <v>9.3631822386679051</v>
      </c>
      <c r="Z40" s="149">
        <f t="shared" si="27"/>
        <v>0.75358273929369091</v>
      </c>
      <c r="AA40" s="73">
        <f>+'Ark1'!X840</f>
        <v>3.2377428307123046</v>
      </c>
      <c r="AB40" s="149">
        <f>+'Ark1'!Z840</f>
        <v>3.1440198661403826</v>
      </c>
      <c r="AC40" s="54">
        <f>+'Ark1'!AA840</f>
        <v>1.2208427689207748</v>
      </c>
      <c r="AD40" s="54">
        <f>+'Ark1'!AB840</f>
        <v>1.7126329876140387</v>
      </c>
      <c r="AE40" s="73">
        <f>+'Ark1'!AC840</f>
        <v>46.401856667631442</v>
      </c>
      <c r="AF40" s="73">
        <f>+'Ark1'!AD840</f>
        <v>52.43464813707984</v>
      </c>
      <c r="AG40" s="73">
        <f>+'Ark1'!AE840</f>
        <v>48.79661739409508</v>
      </c>
      <c r="AH40" s="149">
        <f t="shared" si="7"/>
        <v>1.7633449477351926</v>
      </c>
      <c r="AI40" s="73">
        <f>+'Ark1'!AF840</f>
        <v>22.834811998310094</v>
      </c>
      <c r="AJ40" s="46"/>
      <c r="AK40" s="18"/>
    </row>
    <row r="41" spans="1:43" ht="15.6">
      <c r="A41" s="46"/>
      <c r="B41" s="52">
        <f>+'Ark1'!C841</f>
        <v>2021</v>
      </c>
      <c r="C41" s="52">
        <f>+'Ark1'!G841</f>
        <v>3</v>
      </c>
      <c r="D41" s="53" t="str">
        <f>VLOOKUP(C41,Regioner!$C$10:$D$13,2)</f>
        <v>Midt</v>
      </c>
      <c r="E41" s="53">
        <f>+'Ark1'!H841</f>
        <v>1</v>
      </c>
      <c r="F41" s="53" t="str">
        <f>VLOOKUP(E41,Organisasjon!$C$10:$D$11,2)</f>
        <v>Nortura</v>
      </c>
      <c r="G41" s="52">
        <f>+'Ark1'!Q841</f>
        <v>46</v>
      </c>
      <c r="H41" s="52">
        <f t="shared" si="21"/>
        <v>-8</v>
      </c>
      <c r="I41" s="329">
        <f>+'Ark1'!R841</f>
        <v>905</v>
      </c>
      <c r="J41" s="379">
        <f t="shared" si="22"/>
        <v>-1480</v>
      </c>
      <c r="K41" s="169">
        <f>+'Ark1'!AG841</f>
        <v>28.327531468911875</v>
      </c>
      <c r="L41" s="149">
        <f t="shared" si="23"/>
        <v>-43.876303384999133</v>
      </c>
      <c r="M41" s="169">
        <f>+'Ark1'!AH841</f>
        <v>0</v>
      </c>
      <c r="N41" s="169"/>
      <c r="O41" s="149">
        <f t="shared" si="24"/>
        <v>-0.12578616352201252</v>
      </c>
      <c r="P41" s="149"/>
      <c r="Q41" s="54">
        <f>+'Ark1'!S841</f>
        <v>5.3922651933701662</v>
      </c>
      <c r="R41" s="54">
        <f t="shared" si="25"/>
        <v>0.80819810741628739</v>
      </c>
      <c r="S41" s="54"/>
      <c r="T41" s="54"/>
      <c r="U41" s="54"/>
      <c r="V41" s="54"/>
      <c r="W41" s="54">
        <f>+'Ark1'!T841</f>
        <v>4.1314917127071826</v>
      </c>
      <c r="X41" s="54">
        <f t="shared" si="26"/>
        <v>0.25476215295875448</v>
      </c>
      <c r="Y41" s="149">
        <f>+'Ark1'!U841</f>
        <v>8.7471160220994406</v>
      </c>
      <c r="Z41" s="149">
        <f t="shared" si="27"/>
        <v>1.2547889780742825</v>
      </c>
      <c r="AA41" s="73">
        <f>+'Ark1'!X841</f>
        <v>3.4254143646408846</v>
      </c>
      <c r="AB41" s="149">
        <f>+'Ark1'!Z841</f>
        <v>3.6815319854674224</v>
      </c>
      <c r="AC41" s="54">
        <f>+'Ark1'!AA841</f>
        <v>1.5717625171556473</v>
      </c>
      <c r="AD41" s="54">
        <f>+'Ark1'!AB841</f>
        <v>1.620774143586007</v>
      </c>
      <c r="AE41" s="73">
        <f>+'Ark1'!AC841</f>
        <v>44.219446216973054</v>
      </c>
      <c r="AF41" s="73">
        <f>+'Ark1'!AD841</f>
        <v>37.905285172578125</v>
      </c>
      <c r="AG41" s="73">
        <f>+'Ark1'!AE841</f>
        <v>47.856800275814393</v>
      </c>
      <c r="AH41" s="149">
        <f t="shared" si="7"/>
        <v>1.6221598360655725</v>
      </c>
      <c r="AI41" s="73">
        <f>+'Ark1'!AF841</f>
        <v>26.609820640987945</v>
      </c>
      <c r="AJ41" s="46"/>
      <c r="AK41" s="18"/>
    </row>
    <row r="42" spans="1:43" ht="15.6">
      <c r="A42" s="46"/>
      <c r="B42" s="52">
        <f>+'Ark1'!C842</f>
        <v>2021</v>
      </c>
      <c r="C42" s="52">
        <f>+'Ark1'!G842</f>
        <v>3</v>
      </c>
      <c r="D42" s="53" t="str">
        <f>VLOOKUP(C42,Regioner!$C$10:$D$13,2)</f>
        <v>Midt</v>
      </c>
      <c r="E42" s="53">
        <f>+'Ark1'!H842</f>
        <v>2</v>
      </c>
      <c r="F42" s="53" t="str">
        <f>VLOOKUP(E42,Organisasjon!$C$10:$D$11,2)</f>
        <v>KLF</v>
      </c>
      <c r="G42" s="52">
        <f>+'Ark1'!Q842</f>
        <v>65</v>
      </c>
      <c r="H42" s="52">
        <f t="shared" si="21"/>
        <v>1</v>
      </c>
      <c r="I42" s="329">
        <f>+'Ark1'!R842</f>
        <v>2496</v>
      </c>
      <c r="J42" s="379">
        <f t="shared" si="22"/>
        <v>896</v>
      </c>
      <c r="K42" s="169">
        <f>+'Ark1'!AG842</f>
        <v>71.672468531088114</v>
      </c>
      <c r="L42" s="149">
        <f t="shared" si="23"/>
        <v>-4.6036136100056524</v>
      </c>
      <c r="M42" s="169">
        <f>+'Ark1'!AH842</f>
        <v>0</v>
      </c>
      <c r="N42" s="169"/>
      <c r="O42" s="149">
        <f t="shared" si="24"/>
        <v>0</v>
      </c>
      <c r="P42" s="149"/>
      <c r="Q42" s="54">
        <f>+'Ark1'!S842</f>
        <v>4.546073717948719</v>
      </c>
      <c r="R42" s="54">
        <f t="shared" si="25"/>
        <v>-0.61080128205128137</v>
      </c>
      <c r="S42" s="54"/>
      <c r="T42" s="54"/>
      <c r="U42" s="54"/>
      <c r="V42" s="54"/>
      <c r="W42" s="54">
        <f>+'Ark1'!T842</f>
        <v>4.1478365384615392</v>
      </c>
      <c r="X42" s="54">
        <f t="shared" si="26"/>
        <v>0.11158653846153932</v>
      </c>
      <c r="Y42" s="149">
        <f>+'Ark1'!U842</f>
        <v>8.0243990384615138</v>
      </c>
      <c r="Z42" s="149">
        <f t="shared" si="27"/>
        <v>-1.9013884615384882</v>
      </c>
      <c r="AA42" s="73">
        <f>+'Ark1'!X842</f>
        <v>4.0064102564102564</v>
      </c>
      <c r="AB42" s="149">
        <f>+'Ark1'!Z842</f>
        <v>3.6554744738857514</v>
      </c>
      <c r="AC42" s="54">
        <f>+'Ark1'!AA842</f>
        <v>1.4839825253658827</v>
      </c>
      <c r="AD42" s="54">
        <f>+'Ark1'!AB842</f>
        <v>1.5468703305171301</v>
      </c>
      <c r="AE42" s="73">
        <f>+'Ark1'!AC842</f>
        <v>35.920689558157179</v>
      </c>
      <c r="AF42" s="73">
        <f>+'Ark1'!AD842</f>
        <v>20.588418530271145</v>
      </c>
      <c r="AG42" s="73">
        <f>+'Ark1'!AE842</f>
        <v>56.818565092724</v>
      </c>
      <c r="AH42" s="149">
        <f t="shared" si="7"/>
        <v>1.7651273464351753</v>
      </c>
      <c r="AI42" s="73">
        <f>+'Ark1'!AF842</f>
        <v>73.390179359012066</v>
      </c>
      <c r="AJ42" s="46"/>
      <c r="AK42" s="18"/>
    </row>
    <row r="43" spans="1:43" ht="15.6">
      <c r="A43" s="46"/>
      <c r="B43" s="52">
        <f>+'Ark1'!C843</f>
        <v>2021</v>
      </c>
      <c r="C43" s="52">
        <f>+'Ark1'!G843</f>
        <v>4</v>
      </c>
      <c r="D43" s="53" t="str">
        <f>VLOOKUP(C43,Regioner!$C$10:$D$13,2)</f>
        <v>Nord</v>
      </c>
      <c r="E43" s="53">
        <f>+'Ark1'!H843</f>
        <v>1</v>
      </c>
      <c r="F43" s="53" t="str">
        <f>VLOOKUP(E43,Organisasjon!$C$10:$D$11,2)</f>
        <v>Nortura</v>
      </c>
      <c r="G43" s="52">
        <f>+'Ark1'!Q843</f>
        <v>59</v>
      </c>
      <c r="H43" s="52">
        <f t="shared" si="21"/>
        <v>38</v>
      </c>
      <c r="I43" s="329">
        <f>+'Ark1'!R843</f>
        <v>1672</v>
      </c>
      <c r="J43" s="379">
        <f t="shared" si="22"/>
        <v>1070</v>
      </c>
      <c r="K43" s="169">
        <f>+'Ark1'!AG843</f>
        <v>78.873610503030704</v>
      </c>
      <c r="L43" s="149">
        <f t="shared" si="23"/>
        <v>55.149692644124499</v>
      </c>
      <c r="M43" s="169">
        <f>+'Ark1'!AH843</f>
        <v>0</v>
      </c>
      <c r="N43" s="169"/>
      <c r="O43" s="149">
        <f t="shared" si="24"/>
        <v>0</v>
      </c>
      <c r="P43" s="149"/>
      <c r="Q43" s="54">
        <f>+'Ark1'!S843</f>
        <v>4.9940191387559807</v>
      </c>
      <c r="R43" s="54">
        <f t="shared" si="25"/>
        <v>-0.43289116024733953</v>
      </c>
      <c r="S43" s="54"/>
      <c r="T43" s="54"/>
      <c r="U43" s="54"/>
      <c r="V43" s="54"/>
      <c r="W43" s="54">
        <f>+'Ark1'!T843</f>
        <v>3.6309808612440193</v>
      </c>
      <c r="X43" s="54">
        <f t="shared" si="26"/>
        <v>0.42001740609451721</v>
      </c>
      <c r="Y43" s="149">
        <f>+'Ark1'!U843</f>
        <v>9.8480023923445064</v>
      </c>
      <c r="Z43" s="149">
        <f t="shared" si="27"/>
        <v>1.6428528906833737</v>
      </c>
      <c r="AA43" s="73">
        <f>+'Ark1'!X843</f>
        <v>4.1267942583732076</v>
      </c>
      <c r="AB43" s="149">
        <f>+'Ark1'!Z843</f>
        <v>3.1415419719807658</v>
      </c>
      <c r="AC43" s="54">
        <f>+'Ark1'!AA843</f>
        <v>1.4455715644543747</v>
      </c>
      <c r="AD43" s="54">
        <f>+'Ark1'!AB843</f>
        <v>1.7250121682164881</v>
      </c>
      <c r="AE43" s="73">
        <f>+'Ark1'!AC843</f>
        <v>39.709771832303851</v>
      </c>
      <c r="AF43" s="73">
        <f>+'Ark1'!AD843</f>
        <v>39.409526242920194</v>
      </c>
      <c r="AG43" s="73">
        <f>+'Ark1'!AE843</f>
        <v>54.788192353309107</v>
      </c>
      <c r="AH43" s="149">
        <f t="shared" si="7"/>
        <v>1.9719592814371276</v>
      </c>
      <c r="AI43" s="73">
        <f>+'Ark1'!AF843</f>
        <v>74.37722419928825</v>
      </c>
      <c r="AJ43" s="46"/>
      <c r="AK43" s="18"/>
    </row>
    <row r="44" spans="1:43" ht="15.6">
      <c r="A44" s="46"/>
      <c r="B44" s="52">
        <f>+'Ark1'!C844</f>
        <v>2021</v>
      </c>
      <c r="C44" s="52">
        <f>+'Ark1'!G844</f>
        <v>4</v>
      </c>
      <c r="D44" s="53" t="str">
        <f>VLOOKUP(C44,Regioner!$C$10:$D$13,2)</f>
        <v>Nord</v>
      </c>
      <c r="E44" s="53">
        <f>+'Ark1'!H844</f>
        <v>2</v>
      </c>
      <c r="F44" s="53" t="str">
        <f>VLOOKUP(E44,Organisasjon!$C$10:$D$11,2)</f>
        <v>KLF</v>
      </c>
      <c r="G44" s="52">
        <f>+'Ark1'!Q844</f>
        <v>20</v>
      </c>
      <c r="H44" s="52">
        <f>+G44-G55</f>
        <v>-96</v>
      </c>
      <c r="I44" s="329">
        <f>+'Ark1'!R844</f>
        <v>576</v>
      </c>
      <c r="J44" s="379">
        <f>+I44-I55</f>
        <v>-4444</v>
      </c>
      <c r="K44" s="169">
        <f>+'Ark1'!AG844</f>
        <v>21.126389496969281</v>
      </c>
      <c r="L44" s="149">
        <f>+K44-K55</f>
        <v>-44.676388784677798</v>
      </c>
      <c r="M44" s="169">
        <f>+'Ark1'!AH844</f>
        <v>0</v>
      </c>
      <c r="N44" s="169"/>
      <c r="O44" s="149">
        <f>+M44-M55</f>
        <v>-0.7171314741035858</v>
      </c>
      <c r="P44" s="149"/>
      <c r="Q44" s="54">
        <f>+'Ark1'!S844</f>
        <v>5.6197916666666679</v>
      </c>
      <c r="R44" s="54">
        <f>+Q44-Q55</f>
        <v>0.61461238379814276</v>
      </c>
      <c r="S44" s="54"/>
      <c r="T44" s="54"/>
      <c r="U44" s="54"/>
      <c r="V44" s="54"/>
      <c r="W44" s="54">
        <f>+'Ark1'!T844</f>
        <v>3.6458333333333344</v>
      </c>
      <c r="X44" s="54">
        <f>+W44-W55</f>
        <v>-1.342214475431605</v>
      </c>
      <c r="Y44" s="149">
        <f>+'Ark1'!U844</f>
        <v>7.656944444444445</v>
      </c>
      <c r="Z44" s="149">
        <f>+Y44-Y55</f>
        <v>0.32940659583887388</v>
      </c>
      <c r="AA44" s="73">
        <f>+'Ark1'!X844</f>
        <v>3.6458333333333344</v>
      </c>
      <c r="AB44" s="149">
        <f>+'Ark1'!Z844</f>
        <v>3.0117513541353014</v>
      </c>
      <c r="AC44" s="54">
        <f>+'Ark1'!AA844</f>
        <v>0.98401668963799138</v>
      </c>
      <c r="AD44" s="54">
        <f>+'Ark1'!AB844</f>
        <v>1.5136818156035596</v>
      </c>
      <c r="AE44" s="73">
        <f>+'Ark1'!AC844</f>
        <v>49.364404252597161</v>
      </c>
      <c r="AF44" s="73">
        <f>+'Ark1'!AD844</f>
        <v>25.112140258135501</v>
      </c>
      <c r="AG44" s="73">
        <f>+'Ark1'!AE844</f>
        <v>46.207788874814995</v>
      </c>
      <c r="AH44" s="149">
        <f t="shared" si="7"/>
        <v>1.3624961383997527</v>
      </c>
      <c r="AI44" s="73">
        <f>+'Ark1'!AF844</f>
        <v>25.622775800711754</v>
      </c>
      <c r="AJ44" s="46"/>
      <c r="AK44" s="18"/>
    </row>
    <row r="45" spans="1:43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</row>
    <row r="46" spans="1:43" ht="15.6">
      <c r="A46" s="46"/>
      <c r="B46" s="52">
        <f>+'Ark1'!C845</f>
        <v>2020</v>
      </c>
      <c r="C46" s="52">
        <f>+'Ark1'!G845</f>
        <v>1</v>
      </c>
      <c r="D46" s="53" t="str">
        <f>VLOOKUP(C46,Regioner!$C$10:$D$13,2)</f>
        <v>Øst</v>
      </c>
      <c r="E46" s="53">
        <f>+'Ark1'!H845</f>
        <v>1</v>
      </c>
      <c r="F46" s="53" t="str">
        <f>VLOOKUP(E46,Organisasjon!$C$10:$D$11,2)</f>
        <v>Nortura</v>
      </c>
      <c r="G46" s="52">
        <f>+'Ark1'!Q845</f>
        <v>119</v>
      </c>
      <c r="H46" s="52">
        <f t="shared" ref="H46:H52" si="28">+G46-G56</f>
        <v>51</v>
      </c>
      <c r="I46" s="329">
        <f>+'Ark1'!R845</f>
        <v>5030</v>
      </c>
      <c r="J46" s="379">
        <f t="shared" ref="J46:J52" si="29">+I46-I56</f>
        <v>2761</v>
      </c>
      <c r="K46" s="169">
        <f>+'Ark1'!AG845</f>
        <v>66.643517026307947</v>
      </c>
      <c r="L46" s="149">
        <f t="shared" ref="L46:L52" si="30">+K46-K56</f>
        <v>32.44629530795504</v>
      </c>
      <c r="M46" s="169">
        <f>+'Ark1'!AH845</f>
        <v>0.89463220675944355</v>
      </c>
      <c r="N46" s="169"/>
      <c r="O46" s="149">
        <f t="shared" ref="O46:O52" si="31">+M46-M56</f>
        <v>-2.1904272908165812</v>
      </c>
      <c r="P46" s="149"/>
      <c r="Q46" s="54">
        <f>+'Ark1'!S845</f>
        <v>5.1099403578528815</v>
      </c>
      <c r="R46" s="54">
        <f t="shared" ref="R46:R52" si="32">+Q46-Q56</f>
        <v>-0.81293315470771788</v>
      </c>
      <c r="S46" s="54"/>
      <c r="T46" s="54"/>
      <c r="U46" s="54"/>
      <c r="V46" s="54"/>
      <c r="W46" s="54">
        <f>+'Ark1'!T845</f>
        <v>5.5051689860834969</v>
      </c>
      <c r="X46" s="54">
        <f t="shared" ref="X46:X52" si="33">+W46-W56</f>
        <v>1.2817225339019194</v>
      </c>
      <c r="Y46" s="149">
        <f>+'Ark1'!U845</f>
        <v>7.2552226640159283</v>
      </c>
      <c r="Z46" s="149">
        <f t="shared" ref="Z46:Z52" si="34">+Y46-Y56</f>
        <v>-1.1698544624714966</v>
      </c>
      <c r="AA46" s="73">
        <f>+'Ark1'!X845</f>
        <v>1.1729622266401591</v>
      </c>
      <c r="AB46" s="149">
        <f>+'Ark1'!Z845</f>
        <v>2.7387421072715545</v>
      </c>
      <c r="AC46" s="54">
        <f>+'Ark1'!AA845</f>
        <v>1.138535470818367</v>
      </c>
      <c r="AD46" s="54">
        <f>+'Ark1'!AB845</f>
        <v>1.9523837500419341</v>
      </c>
      <c r="AE46" s="73">
        <f>+'Ark1'!AC845</f>
        <v>39.452663145833689</v>
      </c>
      <c r="AF46" s="73">
        <f>+'Ark1'!AD845</f>
        <v>6.3211350115061746</v>
      </c>
      <c r="AG46" s="73">
        <f>+'Ark1'!AE845</f>
        <v>31.791870317684705</v>
      </c>
      <c r="AH46" s="149">
        <f t="shared" si="7"/>
        <v>1.4198253122203683</v>
      </c>
      <c r="AI46" s="73">
        <f>+'Ark1'!AF845</f>
        <v>69.15039868023095</v>
      </c>
      <c r="AJ46" s="46"/>
      <c r="AK46" s="18"/>
    </row>
    <row r="47" spans="1:43" ht="15.6">
      <c r="A47" s="46"/>
      <c r="B47" s="52">
        <f>+'Ark1'!C846</f>
        <v>2020</v>
      </c>
      <c r="C47" s="52">
        <f>+'Ark1'!G846</f>
        <v>1</v>
      </c>
      <c r="D47" s="53" t="str">
        <f>VLOOKUP(C47,Regioner!$C$10:$D$13,2)</f>
        <v>Øst</v>
      </c>
      <c r="E47" s="53">
        <f>+'Ark1'!H846</f>
        <v>2</v>
      </c>
      <c r="F47" s="53" t="str">
        <f>VLOOKUP(E47,Organisasjon!$C$10:$D$11,2)</f>
        <v>KLF</v>
      </c>
      <c r="G47" s="52">
        <f>+'Ark1'!Q846</f>
        <v>87</v>
      </c>
      <c r="H47" s="52">
        <f t="shared" si="28"/>
        <v>-37</v>
      </c>
      <c r="I47" s="329">
        <f>+'Ark1'!R846</f>
        <v>2244</v>
      </c>
      <c r="J47" s="379">
        <f t="shared" si="29"/>
        <v>-1700</v>
      </c>
      <c r="K47" s="169">
        <f>+'Ark1'!AG846</f>
        <v>33.356482973692074</v>
      </c>
      <c r="L47" s="149">
        <f t="shared" si="30"/>
        <v>-38.505162014467167</v>
      </c>
      <c r="M47" s="169">
        <f>+'Ark1'!AH846</f>
        <v>2.4955436720142599</v>
      </c>
      <c r="N47" s="169"/>
      <c r="O47" s="149">
        <f t="shared" si="31"/>
        <v>2.1659290675517853</v>
      </c>
      <c r="P47" s="149"/>
      <c r="Q47" s="54">
        <f>+'Ark1'!S846</f>
        <v>6.0423351158645264</v>
      </c>
      <c r="R47" s="54">
        <f t="shared" si="32"/>
        <v>1.3318888684000232</v>
      </c>
      <c r="S47" s="54"/>
      <c r="T47" s="54"/>
      <c r="U47" s="54"/>
      <c r="V47" s="54"/>
      <c r="W47" s="54">
        <f>+'Ark1'!T846</f>
        <v>4.2205882352941178</v>
      </c>
      <c r="X47" s="54">
        <f t="shared" si="33"/>
        <v>-1.1916835699797623E-2</v>
      </c>
      <c r="Y47" s="149">
        <f>+'Ark1'!U846</f>
        <v>8.1398841354723697</v>
      </c>
      <c r="Z47" s="149">
        <f t="shared" si="34"/>
        <v>0.9413952916589805</v>
      </c>
      <c r="AA47" s="73">
        <f>+'Ark1'!X846</f>
        <v>4.0998217468805693</v>
      </c>
      <c r="AB47" s="149">
        <f>+'Ark1'!Z846</f>
        <v>3.7556600404611502</v>
      </c>
      <c r="AC47" s="54">
        <f>+'Ark1'!AA846</f>
        <v>2.0396010501681689</v>
      </c>
      <c r="AD47" s="54">
        <f>+'Ark1'!AB846</f>
        <v>1.5864579577915696</v>
      </c>
      <c r="AE47" s="73">
        <f>+'Ark1'!AC846</f>
        <v>31.140059898209877</v>
      </c>
      <c r="AF47" s="73">
        <f>+'Ark1'!AD846</f>
        <v>4.3541430560435916</v>
      </c>
      <c r="AG47" s="73">
        <f>+'Ark1'!AE846</f>
        <v>18.496673564584924</v>
      </c>
      <c r="AH47" s="149">
        <f t="shared" si="7"/>
        <v>1.3471421196253412</v>
      </c>
      <c r="AI47" s="73">
        <f>+'Ark1'!AF846</f>
        <v>30.849601319769043</v>
      </c>
      <c r="AJ47" s="46"/>
      <c r="AK47" s="18"/>
    </row>
    <row r="48" spans="1:43" ht="15.6">
      <c r="A48" s="46"/>
      <c r="B48" s="52">
        <f>+'Ark1'!C847</f>
        <v>2020</v>
      </c>
      <c r="C48" s="52">
        <f>+'Ark1'!G847</f>
        <v>2</v>
      </c>
      <c r="D48" s="53" t="str">
        <f>VLOOKUP(C48,Regioner!$C$10:$D$13,2)</f>
        <v>Vest</v>
      </c>
      <c r="E48" s="53">
        <f>+'Ark1'!H847</f>
        <v>1</v>
      </c>
      <c r="F48" s="53" t="str">
        <f>VLOOKUP(E48,Organisasjon!$C$10:$D$11,2)</f>
        <v>Nortura</v>
      </c>
      <c r="G48" s="52">
        <f>+'Ark1'!Q847</f>
        <v>116</v>
      </c>
      <c r="H48" s="52">
        <f t="shared" si="28"/>
        <v>33</v>
      </c>
      <c r="I48" s="329">
        <f>+'Ark1'!R847</f>
        <v>3680</v>
      </c>
      <c r="J48" s="379">
        <f t="shared" si="29"/>
        <v>2418</v>
      </c>
      <c r="K48" s="169">
        <f>+'Ark1'!AG847</f>
        <v>72.657490899593341</v>
      </c>
      <c r="L48" s="149">
        <f t="shared" si="30"/>
        <v>44.519135887752576</v>
      </c>
      <c r="M48" s="169">
        <f>+'Ark1'!AH847</f>
        <v>5.434782608695652E-2</v>
      </c>
      <c r="N48" s="169"/>
      <c r="O48" s="149">
        <f t="shared" si="31"/>
        <v>-1.0550024116309515</v>
      </c>
      <c r="P48" s="149"/>
      <c r="Q48" s="54">
        <f>+'Ark1'!S847</f>
        <v>5.0535326086956509</v>
      </c>
      <c r="R48" s="54">
        <f t="shared" si="32"/>
        <v>0.10107619031213222</v>
      </c>
      <c r="S48" s="54"/>
      <c r="T48" s="54"/>
      <c r="U48" s="54"/>
      <c r="V48" s="54"/>
      <c r="W48" s="54">
        <f>+'Ark1'!T847</f>
        <v>4.4211956521739131</v>
      </c>
      <c r="X48" s="54">
        <f t="shared" si="33"/>
        <v>0.61216237166678367</v>
      </c>
      <c r="Y48" s="149">
        <f>+'Ark1'!U847</f>
        <v>7.3401657608695698</v>
      </c>
      <c r="Z48" s="149">
        <f t="shared" si="34"/>
        <v>-1.4687090410321799</v>
      </c>
      <c r="AA48" s="73">
        <f>+'Ark1'!X847</f>
        <v>1.4945652173913044</v>
      </c>
      <c r="AB48" s="149">
        <f>+'Ark1'!Z847</f>
        <v>2.8523211466470841</v>
      </c>
      <c r="AC48" s="54">
        <f>+'Ark1'!AA847</f>
        <v>1.2818183072689049</v>
      </c>
      <c r="AD48" s="54">
        <f>+'Ark1'!AB847</f>
        <v>1.4893778555164685</v>
      </c>
      <c r="AE48" s="73">
        <f>+'Ark1'!AC847</f>
        <v>20.474448660494662</v>
      </c>
      <c r="AF48" s="73">
        <f>+'Ark1'!AD847</f>
        <v>10.806875319675118</v>
      </c>
      <c r="AG48" s="73">
        <f>+'Ark1'!AE847</f>
        <v>43.811980448335149</v>
      </c>
      <c r="AH48" s="149">
        <f t="shared" si="7"/>
        <v>1.4524821207721688</v>
      </c>
      <c r="AI48" s="73">
        <f>+'Ark1'!AF847</f>
        <v>75.332650972364348</v>
      </c>
      <c r="AJ48" s="46"/>
      <c r="AK48" s="18"/>
    </row>
    <row r="49" spans="1:37" ht="15.6">
      <c r="A49" s="46"/>
      <c r="B49" s="52">
        <f>+'Ark1'!C848</f>
        <v>2020</v>
      </c>
      <c r="C49" s="52">
        <f>+'Ark1'!G848</f>
        <v>2</v>
      </c>
      <c r="D49" s="53" t="str">
        <f>VLOOKUP(C49,Regioner!$C$10:$D$13,2)</f>
        <v>Vest</v>
      </c>
      <c r="E49" s="53">
        <f>+'Ark1'!H848</f>
        <v>2</v>
      </c>
      <c r="F49" s="53" t="str">
        <f>VLOOKUP(E49,Organisasjon!$C$10:$D$11,2)</f>
        <v>KLF</v>
      </c>
      <c r="G49" s="52">
        <f>+'Ark1'!Q848</f>
        <v>74</v>
      </c>
      <c r="H49" s="52">
        <f t="shared" si="28"/>
        <v>36</v>
      </c>
      <c r="I49" s="329">
        <f>+'Ark1'!R848</f>
        <v>1205</v>
      </c>
      <c r="J49" s="379">
        <f t="shared" si="29"/>
        <v>520</v>
      </c>
      <c r="K49" s="169">
        <f>+'Ark1'!AG848</f>
        <v>27.342509100406687</v>
      </c>
      <c r="L49" s="149">
        <f t="shared" si="30"/>
        <v>2.7569575083392159</v>
      </c>
      <c r="M49" s="169">
        <f>+'Ark1'!AH848</f>
        <v>0.829875518672199</v>
      </c>
      <c r="N49" s="169"/>
      <c r="O49" s="149">
        <f t="shared" si="31"/>
        <v>0.829875518672199</v>
      </c>
      <c r="P49" s="149"/>
      <c r="Q49" s="54">
        <f>+'Ark1'!S848</f>
        <v>5.102074688796681</v>
      </c>
      <c r="R49" s="54">
        <f t="shared" si="32"/>
        <v>-0.43369173456098409</v>
      </c>
      <c r="S49" s="54"/>
      <c r="T49" s="54"/>
      <c r="U49" s="54"/>
      <c r="V49" s="54"/>
      <c r="W49" s="54">
        <f>+'Ark1'!T848</f>
        <v>3.9460580912863072</v>
      </c>
      <c r="X49" s="54">
        <f t="shared" si="33"/>
        <v>-8.1679134991067492E-2</v>
      </c>
      <c r="Y49" s="149">
        <f>+'Ark1'!U848</f>
        <v>8.4357676348547805</v>
      </c>
      <c r="Z49" s="149">
        <f t="shared" si="34"/>
        <v>-1.1751228760941306</v>
      </c>
      <c r="AA49" s="73">
        <f>+'Ark1'!X848</f>
        <v>3.7344398340248968</v>
      </c>
      <c r="AB49" s="149">
        <f>+'Ark1'!Z848</f>
        <v>3.5342201936978297</v>
      </c>
      <c r="AC49" s="54">
        <f>+'Ark1'!AA848</f>
        <v>1.5129989491561877</v>
      </c>
      <c r="AD49" s="54">
        <f>+'Ark1'!AB848</f>
        <v>1.733605787274328</v>
      </c>
      <c r="AE49" s="73">
        <f>+'Ark1'!AC848</f>
        <v>26.144339159680079</v>
      </c>
      <c r="AF49" s="73">
        <f>+'Ark1'!AD848</f>
        <v>32.282746249127861</v>
      </c>
      <c r="AG49" s="73">
        <f>+'Ark1'!AE848</f>
        <v>41.910240877037531</v>
      </c>
      <c r="AH49" s="149">
        <f t="shared" si="7"/>
        <v>1.6533994795055318</v>
      </c>
      <c r="AI49" s="73">
        <f>+'Ark1'!AF848</f>
        <v>24.66734902763562</v>
      </c>
      <c r="AJ49" s="46"/>
      <c r="AK49" s="18"/>
    </row>
    <row r="50" spans="1:37" ht="15.6">
      <c r="A50" s="46"/>
      <c r="B50" s="52">
        <f>+'Ark1'!C849</f>
        <v>2020</v>
      </c>
      <c r="C50" s="52">
        <f>+'Ark1'!G849</f>
        <v>3</v>
      </c>
      <c r="D50" s="53" t="str">
        <f>VLOOKUP(C50,Regioner!$C$10:$D$13,2)</f>
        <v>Midt</v>
      </c>
      <c r="E50" s="53">
        <f>+'Ark1'!H849</f>
        <v>1</v>
      </c>
      <c r="F50" s="53" t="str">
        <f>VLOOKUP(E50,Organisasjon!$C$10:$D$11,2)</f>
        <v>Nortura</v>
      </c>
      <c r="G50" s="52">
        <f>+'Ark1'!Q849</f>
        <v>45</v>
      </c>
      <c r="H50" s="52">
        <f t="shared" si="28"/>
        <v>-13</v>
      </c>
      <c r="I50" s="329">
        <f>+'Ark1'!R849</f>
        <v>799</v>
      </c>
      <c r="J50" s="379">
        <f t="shared" si="29"/>
        <v>-1881</v>
      </c>
      <c r="K50" s="169">
        <f>+'Ark1'!AG849</f>
        <v>27.796165146088992</v>
      </c>
      <c r="L50" s="149">
        <f t="shared" si="30"/>
        <v>-47.618283261843516</v>
      </c>
      <c r="M50" s="169">
        <f>+'Ark1'!AH849</f>
        <v>0</v>
      </c>
      <c r="N50" s="169"/>
      <c r="O50" s="149">
        <f t="shared" si="31"/>
        <v>0</v>
      </c>
      <c r="P50" s="149"/>
      <c r="Q50" s="54">
        <f>+'Ark1'!S849</f>
        <v>5.4292866082603268</v>
      </c>
      <c r="R50" s="54">
        <f t="shared" si="32"/>
        <v>0.59906272766331181</v>
      </c>
      <c r="S50" s="54"/>
      <c r="T50" s="54"/>
      <c r="U50" s="54"/>
      <c r="V50" s="54"/>
      <c r="W50" s="54">
        <f>+'Ark1'!T849</f>
        <v>4.1251564455569456</v>
      </c>
      <c r="X50" s="54">
        <f t="shared" si="33"/>
        <v>0.1415743560047078</v>
      </c>
      <c r="Y50" s="149">
        <f>+'Ark1'!U849</f>
        <v>8.6095994993742142</v>
      </c>
      <c r="Z50" s="149">
        <f t="shared" si="34"/>
        <v>1.0744129322100413</v>
      </c>
      <c r="AA50" s="73">
        <f>+'Ark1'!X849</f>
        <v>2.5031289111389241</v>
      </c>
      <c r="AB50" s="149">
        <f>+'Ark1'!Z849</f>
        <v>3.3271629967298488</v>
      </c>
      <c r="AC50" s="54">
        <f>+'Ark1'!AA849</f>
        <v>1.5764834257606426</v>
      </c>
      <c r="AD50" s="54">
        <f>+'Ark1'!AB849</f>
        <v>1.6681828397357603</v>
      </c>
      <c r="AE50" s="73">
        <f>+'Ark1'!AC849</f>
        <v>41.567574210618531</v>
      </c>
      <c r="AF50" s="73">
        <f>+'Ark1'!AD849</f>
        <v>50.167062423002541</v>
      </c>
      <c r="AG50" s="73">
        <f>+'Ark1'!AE849</f>
        <v>24.702858564304726</v>
      </c>
      <c r="AH50" s="149">
        <f t="shared" si="7"/>
        <v>1.5857699400645449</v>
      </c>
      <c r="AI50" s="73">
        <f>+'Ark1'!AF849</f>
        <v>25.09422110552763</v>
      </c>
      <c r="AJ50" s="46"/>
      <c r="AK50" s="18"/>
    </row>
    <row r="51" spans="1:37" ht="15.6">
      <c r="A51" s="46"/>
      <c r="B51" s="52">
        <f>+'Ark1'!C850</f>
        <v>2020</v>
      </c>
      <c r="C51" s="52">
        <f>+'Ark1'!G850</f>
        <v>3</v>
      </c>
      <c r="D51" s="53" t="str">
        <f>VLOOKUP(C51,Regioner!$C$10:$D$13,2)</f>
        <v>Midt</v>
      </c>
      <c r="E51" s="53">
        <f>+'Ark1'!H850</f>
        <v>2</v>
      </c>
      <c r="F51" s="53" t="str">
        <f>VLOOKUP(E51,Organisasjon!$C$10:$D$11,2)</f>
        <v>KLF</v>
      </c>
      <c r="G51" s="52">
        <f>+'Ark1'!Q850</f>
        <v>54</v>
      </c>
      <c r="H51" s="52">
        <f t="shared" si="28"/>
        <v>-13</v>
      </c>
      <c r="I51" s="329">
        <f>+'Ark1'!R850</f>
        <v>2385</v>
      </c>
      <c r="J51" s="379">
        <f t="shared" si="29"/>
        <v>551</v>
      </c>
      <c r="K51" s="169">
        <f>+'Ark1'!AG850</f>
        <v>72.203834853911005</v>
      </c>
      <c r="L51" s="149">
        <f t="shared" si="30"/>
        <v>-7.7735419952391709</v>
      </c>
      <c r="M51" s="169">
        <f>+'Ark1'!AH850</f>
        <v>0.12578616352201252</v>
      </c>
      <c r="N51" s="169"/>
      <c r="O51" s="149">
        <f t="shared" si="31"/>
        <v>0.12578616352201252</v>
      </c>
      <c r="P51" s="149"/>
      <c r="Q51" s="54">
        <f>+'Ark1'!S850</f>
        <v>4.5840670859538788</v>
      </c>
      <c r="R51" s="54">
        <f t="shared" si="32"/>
        <v>-0.64657631644525004</v>
      </c>
      <c r="S51" s="54"/>
      <c r="T51" s="54"/>
      <c r="U51" s="54"/>
      <c r="V51" s="54"/>
      <c r="W51" s="54">
        <f>+'Ark1'!T850</f>
        <v>3.8767295597484281</v>
      </c>
      <c r="X51" s="54">
        <f t="shared" si="33"/>
        <v>-0.37899563109126611</v>
      </c>
      <c r="Y51" s="149">
        <f>+'Ark1'!U850</f>
        <v>7.4923270440251581</v>
      </c>
      <c r="Z51" s="149">
        <f t="shared" si="34"/>
        <v>-2.500301091198402</v>
      </c>
      <c r="AA51" s="73">
        <f>+'Ark1'!X850</f>
        <v>1.6352201257861638</v>
      </c>
      <c r="AB51" s="149">
        <f>+'Ark1'!Z850</f>
        <v>3.13439762367075</v>
      </c>
      <c r="AC51" s="54">
        <f>+'Ark1'!AA850</f>
        <v>1.386879904574764</v>
      </c>
      <c r="AD51" s="54">
        <f>+'Ark1'!AB850</f>
        <v>1.4996517402238465</v>
      </c>
      <c r="AE51" s="73">
        <f>+'Ark1'!AC850</f>
        <v>22.886410713149903</v>
      </c>
      <c r="AF51" s="73">
        <f>+'Ark1'!AD850</f>
        <v>15.980656878075546</v>
      </c>
      <c r="AG51" s="73">
        <f>+'Ark1'!AE850</f>
        <v>49.486136621706066</v>
      </c>
      <c r="AH51" s="149">
        <f t="shared" si="7"/>
        <v>1.634427878898747</v>
      </c>
      <c r="AI51" s="73">
        <f>+'Ark1'!AF850</f>
        <v>74.905778894472348</v>
      </c>
      <c r="AJ51" s="46"/>
      <c r="AK51" s="18"/>
    </row>
    <row r="52" spans="1:37" ht="15.6">
      <c r="A52" s="46"/>
      <c r="B52" s="52">
        <f>+'Ark1'!C851</f>
        <v>2020</v>
      </c>
      <c r="C52" s="52">
        <f>+'Ark1'!G851</f>
        <v>4</v>
      </c>
      <c r="D52" s="53" t="str">
        <f>VLOOKUP(C52,Regioner!$C$10:$D$13,2)</f>
        <v>Nord</v>
      </c>
      <c r="E52" s="53">
        <f>+'Ark1'!H851</f>
        <v>1</v>
      </c>
      <c r="F52" s="53" t="str">
        <f>VLOOKUP(E52,Organisasjon!$C$10:$D$11,2)</f>
        <v>Nortura</v>
      </c>
      <c r="G52" s="52">
        <f>+'Ark1'!Q851</f>
        <v>64</v>
      </c>
      <c r="H52" s="52">
        <f t="shared" si="28"/>
        <v>42</v>
      </c>
      <c r="I52" s="329">
        <f>+'Ark1'!R851</f>
        <v>1600</v>
      </c>
      <c r="J52" s="379">
        <f t="shared" si="29"/>
        <v>1070</v>
      </c>
      <c r="K52" s="169">
        <f>+'Ark1'!AG851</f>
        <v>76.276082141093767</v>
      </c>
      <c r="L52" s="149">
        <f t="shared" si="30"/>
        <v>56.253458990243971</v>
      </c>
      <c r="M52" s="169">
        <f>+'Ark1'!AH851</f>
        <v>0</v>
      </c>
      <c r="N52" s="169"/>
      <c r="O52" s="149">
        <f t="shared" si="31"/>
        <v>0</v>
      </c>
      <c r="P52" s="149"/>
      <c r="Q52" s="54">
        <f>+'Ark1'!S851</f>
        <v>5.1568750000000003</v>
      </c>
      <c r="R52" s="54">
        <f t="shared" si="32"/>
        <v>-0.17708726415094045</v>
      </c>
      <c r="S52" s="54"/>
      <c r="T52" s="54"/>
      <c r="U52" s="54"/>
      <c r="V52" s="54"/>
      <c r="W52" s="54">
        <f>+'Ark1'!T851</f>
        <v>4.0362499999999999</v>
      </c>
      <c r="X52" s="54">
        <f t="shared" si="33"/>
        <v>0.55889150943396082</v>
      </c>
      <c r="Y52" s="149">
        <f>+'Ark1'!U851</f>
        <v>9.925787500000002</v>
      </c>
      <c r="Z52" s="149">
        <f t="shared" si="34"/>
        <v>1.2689950471698133</v>
      </c>
      <c r="AA52" s="73">
        <f>+'Ark1'!X851</f>
        <v>3.5625</v>
      </c>
      <c r="AB52" s="149">
        <f>+'Ark1'!Z851</f>
        <v>2.9784733933415528</v>
      </c>
      <c r="AC52" s="54">
        <f>+'Ark1'!AA851</f>
        <v>1.6358530601417101</v>
      </c>
      <c r="AD52" s="54">
        <f>+'Ark1'!AB851</f>
        <v>1.6446689446511722</v>
      </c>
      <c r="AE52" s="73">
        <f>+'Ark1'!AC851</f>
        <v>44.259199990878287</v>
      </c>
      <c r="AF52" s="73">
        <f>+'Ark1'!AD851</f>
        <v>29.492776691960351</v>
      </c>
      <c r="AG52" s="73">
        <f>+'Ark1'!AE851</f>
        <v>54.891210299171959</v>
      </c>
      <c r="AH52" s="149">
        <f t="shared" si="7"/>
        <v>1.9247679069203736</v>
      </c>
      <c r="AI52" s="73">
        <f>+'Ark1'!AF851</f>
        <v>72.66121707538602</v>
      </c>
      <c r="AJ52" s="46"/>
      <c r="AK52" s="18"/>
    </row>
    <row r="53" spans="1:37" ht="15.6">
      <c r="A53" s="46"/>
      <c r="B53" s="52">
        <f>+'Ark1'!C852</f>
        <v>2020</v>
      </c>
      <c r="C53" s="52">
        <f>+'Ark1'!G852</f>
        <v>4</v>
      </c>
      <c r="D53" s="53" t="str">
        <f>VLOOKUP(C53,Regioner!$C$10:$D$13,2)</f>
        <v>Nord</v>
      </c>
      <c r="E53" s="53">
        <f>+'Ark1'!H852</f>
        <v>2</v>
      </c>
      <c r="F53" s="53" t="str">
        <f>VLOOKUP(E53,Organisasjon!$C$10:$D$11,2)</f>
        <v>KLF</v>
      </c>
      <c r="G53" s="52">
        <f>+'Ark1'!Q852</f>
        <v>21</v>
      </c>
      <c r="H53" s="52">
        <f>+G53-G64</f>
        <v>-102</v>
      </c>
      <c r="I53" s="329">
        <f>+'Ark1'!R852</f>
        <v>602</v>
      </c>
      <c r="J53" s="379">
        <f>+I53-I64</f>
        <v>-4847</v>
      </c>
      <c r="K53" s="169">
        <f>+'Ark1'!AG852</f>
        <v>23.723917858906205</v>
      </c>
      <c r="L53" s="149">
        <f>+K53-K64</f>
        <v>-42.463094896999806</v>
      </c>
      <c r="M53" s="169">
        <f>+'Ark1'!AH852</f>
        <v>0</v>
      </c>
      <c r="N53" s="169"/>
      <c r="O53" s="149">
        <f>+M53-M64</f>
        <v>-0.88089557717012301</v>
      </c>
      <c r="P53" s="149"/>
      <c r="Q53" s="54">
        <f>+'Ark1'!S852</f>
        <v>5.4269102990033202</v>
      </c>
      <c r="R53" s="54">
        <f>+Q53-Q64</f>
        <v>0.12079908593670119</v>
      </c>
      <c r="S53" s="54"/>
      <c r="T53" s="54"/>
      <c r="U53" s="54"/>
      <c r="V53" s="54"/>
      <c r="W53" s="54">
        <f>+'Ark1'!T852</f>
        <v>3.2109634551495021</v>
      </c>
      <c r="X53" s="54">
        <f>+W53-W64</f>
        <v>-1.5600036947862663</v>
      </c>
      <c r="Y53" s="149">
        <f>+'Ark1'!U852</f>
        <v>8.2051495016611327</v>
      </c>
      <c r="Z53" s="149">
        <f>+Y53-Y64</f>
        <v>1.0244319388055407</v>
      </c>
      <c r="AA53" s="73">
        <f>+'Ark1'!X852</f>
        <v>2.9900332225913626</v>
      </c>
      <c r="AB53" s="149">
        <f>+'Ark1'!Z852</f>
        <v>2.936762641334203</v>
      </c>
      <c r="AC53" s="54">
        <f>+'Ark1'!AA852</f>
        <v>1.0158904029916871</v>
      </c>
      <c r="AD53" s="54">
        <f>+'Ark1'!AB852</f>
        <v>1.4820115411044543</v>
      </c>
      <c r="AE53" s="73">
        <f>+'Ark1'!AC852</f>
        <v>54.613771458192808</v>
      </c>
      <c r="AF53" s="73">
        <f>+'Ark1'!AD852</f>
        <v>39.473617790327374</v>
      </c>
      <c r="AG53" s="73">
        <f>+'Ark1'!AE852</f>
        <v>37.820178173211261</v>
      </c>
      <c r="AH53" s="149">
        <f t="shared" si="7"/>
        <v>1.5119375573921039</v>
      </c>
      <c r="AI53" s="73">
        <f>+'Ark1'!AF852</f>
        <v>27.338782924613991</v>
      </c>
      <c r="AJ53" s="46"/>
      <c r="AK53" s="18"/>
    </row>
    <row r="54" spans="1:37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</row>
    <row r="55" spans="1:37">
      <c r="A55" s="46"/>
      <c r="B55" s="52">
        <f>+'Ark1'!C853</f>
        <v>2019</v>
      </c>
      <c r="C55" s="52">
        <f>+'Ark1'!G853</f>
        <v>1</v>
      </c>
      <c r="D55" s="53" t="str">
        <f>VLOOKUP(C55,Regioner!$C$10:$D$13,2)</f>
        <v>Øst</v>
      </c>
      <c r="E55" s="53">
        <f>+'Ark1'!H853</f>
        <v>1</v>
      </c>
      <c r="F55" s="53" t="str">
        <f>VLOOKUP(E55,Organisasjon!$C$10:$D$11,2)</f>
        <v>Nortura</v>
      </c>
      <c r="G55" s="52">
        <f>+'Ark1'!Q853</f>
        <v>116</v>
      </c>
      <c r="H55" s="52">
        <f t="shared" ref="H55:H61" si="35">+G55-G65</f>
        <v>34</v>
      </c>
      <c r="I55" s="329">
        <f>+'Ark1'!R853</f>
        <v>5020</v>
      </c>
      <c r="J55" s="379">
        <f t="shared" ref="J55:J61" si="36">+I55-I65</f>
        <v>2628</v>
      </c>
      <c r="K55" s="169">
        <f>+'Ark1'!AG853</f>
        <v>65.802778281647079</v>
      </c>
      <c r="L55" s="149">
        <f t="shared" ref="L55:L61" si="37">+K55-K65</f>
        <v>31.98979103755309</v>
      </c>
      <c r="M55" s="169">
        <f>+'Ark1'!AH853</f>
        <v>0.7171314741035858</v>
      </c>
      <c r="N55" s="169"/>
      <c r="O55" s="149">
        <f t="shared" ref="O55:O61" si="38">+M55-M65</f>
        <v>-2.2510959506455781</v>
      </c>
      <c r="P55" s="149"/>
      <c r="Q55" s="54">
        <f>+'Ark1'!S853</f>
        <v>5.0051792828685251</v>
      </c>
      <c r="R55" s="54">
        <f t="shared" ref="R55:R61" si="39">+Q55-Q65</f>
        <v>-1.0604561686364926</v>
      </c>
      <c r="S55" s="54"/>
      <c r="T55" s="54"/>
      <c r="U55" s="54"/>
      <c r="V55" s="54"/>
      <c r="W55" s="54">
        <f>+'Ark1'!T853</f>
        <v>4.9880478087649394</v>
      </c>
      <c r="X55" s="54">
        <f t="shared" ref="X55:X61" si="40">+W55-W65</f>
        <v>1.1117936281629324</v>
      </c>
      <c r="Y55" s="149">
        <f>+'Ark1'!U853</f>
        <v>7.3275378486055711</v>
      </c>
      <c r="Z55" s="149">
        <f t="shared" ref="Z55:Z61" si="41">+Y55-Y65</f>
        <v>-1.0291511146051402</v>
      </c>
      <c r="AA55" s="73">
        <f>+'Ark1'!X853</f>
        <v>1.8326693227091628</v>
      </c>
      <c r="AB55" s="149">
        <f>+'Ark1'!Z853</f>
        <v>2.8835852368689805</v>
      </c>
      <c r="AC55" s="54">
        <f>+'Ark1'!AA853</f>
        <v>1.240089424439486</v>
      </c>
      <c r="AD55" s="54">
        <f>+'Ark1'!AB853</f>
        <v>1.7125784286298682</v>
      </c>
      <c r="AE55" s="73">
        <f>+'Ark1'!AC853</f>
        <v>36.029698053589968</v>
      </c>
      <c r="AF55" s="73">
        <f>+'Ark1'!AD853</f>
        <v>16.589888186027931</v>
      </c>
      <c r="AG55" s="73">
        <f>+'Ark1'!AE853</f>
        <v>33.291766115414205</v>
      </c>
      <c r="AH55" s="149">
        <f t="shared" si="7"/>
        <v>1.463991084931942</v>
      </c>
      <c r="AI55" s="73">
        <f>+I55/G55</f>
        <v>43.275862068965516</v>
      </c>
      <c r="AJ55" s="46"/>
    </row>
    <row r="56" spans="1:37" ht="15.6">
      <c r="A56" s="46"/>
      <c r="B56" s="52">
        <f>+'Ark1'!C854</f>
        <v>2019</v>
      </c>
      <c r="C56" s="52">
        <f>+'Ark1'!G854</f>
        <v>1</v>
      </c>
      <c r="D56" s="53" t="str">
        <f>VLOOKUP(C56,Regioner!$C$10:$D$13,2)</f>
        <v>Øst</v>
      </c>
      <c r="E56" s="53">
        <f>+'Ark1'!H854</f>
        <v>2</v>
      </c>
      <c r="F56" s="53" t="str">
        <f>VLOOKUP(E56,Organisasjon!$C$10:$D$11,2)</f>
        <v>KLF</v>
      </c>
      <c r="G56" s="52">
        <f>+'Ark1'!Q854</f>
        <v>68</v>
      </c>
      <c r="H56" s="52">
        <f t="shared" si="35"/>
        <v>-63</v>
      </c>
      <c r="I56" s="329">
        <f>+'Ark1'!R854</f>
        <v>2269</v>
      </c>
      <c r="J56" s="379">
        <f t="shared" si="36"/>
        <v>-1565</v>
      </c>
      <c r="K56" s="169">
        <f>+'Ark1'!AG854</f>
        <v>34.197221718352907</v>
      </c>
      <c r="L56" s="149">
        <f t="shared" si="37"/>
        <v>-38.419921199037532</v>
      </c>
      <c r="M56" s="169">
        <f>+'Ark1'!AH854</f>
        <v>3.0850594975760246</v>
      </c>
      <c r="N56" s="169"/>
      <c r="O56" s="149">
        <f t="shared" si="38"/>
        <v>2.6677407703981424</v>
      </c>
      <c r="P56" s="149"/>
      <c r="Q56" s="54">
        <f>+'Ark1'!S854</f>
        <v>5.9228735125605994</v>
      </c>
      <c r="R56" s="54">
        <f t="shared" si="39"/>
        <v>0.7995036638386388</v>
      </c>
      <c r="S56" s="54"/>
      <c r="T56" s="54"/>
      <c r="U56" s="54"/>
      <c r="V56" s="54"/>
      <c r="W56" s="54">
        <f>+'Ark1'!T854</f>
        <v>4.2234464521815775</v>
      </c>
      <c r="X56" s="54">
        <f t="shared" si="40"/>
        <v>1.922110006890243E-2</v>
      </c>
      <c r="Y56" s="149">
        <f>+'Ark1'!U854</f>
        <v>8.4250771264874249</v>
      </c>
      <c r="Z56" s="149">
        <f t="shared" si="41"/>
        <v>1.2393702928932644</v>
      </c>
      <c r="AA56" s="73">
        <f>+'Ark1'!X854</f>
        <v>4.4513001322168355</v>
      </c>
      <c r="AB56" s="149">
        <f>+'Ark1'!Z854</f>
        <v>4.0155966924739843</v>
      </c>
      <c r="AC56" s="54">
        <f>+'Ark1'!AA854</f>
        <v>1.7842539905079371</v>
      </c>
      <c r="AD56" s="54">
        <f>+'Ark1'!AB854</f>
        <v>1.5251256403740563</v>
      </c>
      <c r="AE56" s="73">
        <f>+'Ark1'!AC854</f>
        <v>35.271435147373197</v>
      </c>
      <c r="AF56" s="73">
        <f>+'Ark1'!AD854</f>
        <v>34.456544892971351</v>
      </c>
      <c r="AG56" s="73">
        <f>+'Ark1'!AE854</f>
        <v>40.32928653089651</v>
      </c>
      <c r="AH56" s="149">
        <f t="shared" si="7"/>
        <v>1.4224644690825186</v>
      </c>
      <c r="AI56" s="73">
        <f t="shared" ref="AI56:AI89" si="42">+I56/G56</f>
        <v>33.367647058823529</v>
      </c>
      <c r="AJ56" s="46"/>
      <c r="AK56" s="18"/>
    </row>
    <row r="57" spans="1:37">
      <c r="A57" s="46"/>
      <c r="B57" s="52">
        <f>+'Ark1'!C855</f>
        <v>2019</v>
      </c>
      <c r="C57" s="52">
        <f>+'Ark1'!G855</f>
        <v>2</v>
      </c>
      <c r="D57" s="53" t="str">
        <f>VLOOKUP(C57,Regioner!$C$10:$D$13,2)</f>
        <v>Vest</v>
      </c>
      <c r="E57" s="53">
        <f>+'Ark1'!H855</f>
        <v>1</v>
      </c>
      <c r="F57" s="53" t="str">
        <f>VLOOKUP(E57,Organisasjon!$C$10:$D$11,2)</f>
        <v>Nortura</v>
      </c>
      <c r="G57" s="52">
        <f>+'Ark1'!Q855</f>
        <v>124</v>
      </c>
      <c r="H57" s="52">
        <f t="shared" si="35"/>
        <v>35</v>
      </c>
      <c r="I57" s="329">
        <f>+'Ark1'!R855</f>
        <v>3944</v>
      </c>
      <c r="J57" s="379">
        <f t="shared" si="36"/>
        <v>2750</v>
      </c>
      <c r="K57" s="169">
        <f>+'Ark1'!AG855</f>
        <v>71.861644988159242</v>
      </c>
      <c r="L57" s="149">
        <f t="shared" si="37"/>
        <v>44.478787905549666</v>
      </c>
      <c r="M57" s="169">
        <f>+'Ark1'!AH855</f>
        <v>0.32961460446247465</v>
      </c>
      <c r="N57" s="169"/>
      <c r="O57" s="149">
        <f t="shared" si="38"/>
        <v>-0.34040214595628621</v>
      </c>
      <c r="P57" s="149"/>
      <c r="Q57" s="54">
        <f>+'Ark1'!S855</f>
        <v>4.7104462474645032</v>
      </c>
      <c r="R57" s="54">
        <f t="shared" si="39"/>
        <v>-0.26191556158072249</v>
      </c>
      <c r="S57" s="54"/>
      <c r="T57" s="54"/>
      <c r="U57" s="54"/>
      <c r="V57" s="54"/>
      <c r="W57" s="54">
        <f>+'Ark1'!T855</f>
        <v>4.2325050709939154</v>
      </c>
      <c r="X57" s="54">
        <f t="shared" si="40"/>
        <v>0.36734594201569148</v>
      </c>
      <c r="Y57" s="149">
        <f>+'Ark1'!U855</f>
        <v>7.1984888438133892</v>
      </c>
      <c r="Z57" s="149">
        <f t="shared" si="41"/>
        <v>-1.5022649250308371</v>
      </c>
      <c r="AA57" s="73">
        <f>+'Ark1'!X855</f>
        <v>1.4705882352941178</v>
      </c>
      <c r="AB57" s="149">
        <f>+'Ark1'!Z855</f>
        <v>3.094526181896605</v>
      </c>
      <c r="AC57" s="54">
        <f>+'Ark1'!AA855</f>
        <v>1.2454103992365273</v>
      </c>
      <c r="AD57" s="54">
        <f>+'Ark1'!AB855</f>
        <v>1.5632208560214564</v>
      </c>
      <c r="AE57" s="73">
        <f>+'Ark1'!AC855</f>
        <v>30.37772765933904</v>
      </c>
      <c r="AF57" s="73">
        <f>+'Ark1'!AD855</f>
        <v>20.141584411709811</v>
      </c>
      <c r="AG57" s="73">
        <f>+'Ark1'!AE855</f>
        <v>44.417178417418633</v>
      </c>
      <c r="AH57" s="149">
        <f t="shared" si="7"/>
        <v>1.5281967919044033</v>
      </c>
      <c r="AI57" s="73">
        <f t="shared" si="42"/>
        <v>31.806451612903224</v>
      </c>
      <c r="AJ57" s="46"/>
    </row>
    <row r="58" spans="1:37">
      <c r="A58" s="46"/>
      <c r="B58" s="52">
        <f>+'Ark1'!C856</f>
        <v>2019</v>
      </c>
      <c r="C58" s="52">
        <f>+'Ark1'!G856</f>
        <v>2</v>
      </c>
      <c r="D58" s="53" t="str">
        <f>VLOOKUP(C58,Regioner!$C$10:$D$13,2)</f>
        <v>Vest</v>
      </c>
      <c r="E58" s="53">
        <f>+'Ark1'!H856</f>
        <v>2</v>
      </c>
      <c r="F58" s="53" t="str">
        <f>VLOOKUP(E58,Organisasjon!$C$10:$D$11,2)</f>
        <v>KLF</v>
      </c>
      <c r="G58" s="52">
        <f>+'Ark1'!Q856</f>
        <v>83</v>
      </c>
      <c r="H58" s="52">
        <f t="shared" si="35"/>
        <v>48</v>
      </c>
      <c r="I58" s="329">
        <f>+'Ark1'!R856</f>
        <v>1262</v>
      </c>
      <c r="J58" s="379">
        <f t="shared" si="36"/>
        <v>438</v>
      </c>
      <c r="K58" s="169">
        <f>+'Ark1'!AG856</f>
        <v>28.138355011840765</v>
      </c>
      <c r="L58" s="149">
        <f t="shared" si="37"/>
        <v>4.6679273373960939E-2</v>
      </c>
      <c r="M58" s="169">
        <f>+'Ark1'!AH856</f>
        <v>1.1093502377179081</v>
      </c>
      <c r="N58" s="169"/>
      <c r="O58" s="149">
        <f t="shared" si="38"/>
        <v>0.98799101441693715</v>
      </c>
      <c r="P58" s="149"/>
      <c r="Q58" s="54">
        <f>+'Ark1'!S856</f>
        <v>4.9524564183835187</v>
      </c>
      <c r="R58" s="54">
        <f t="shared" si="39"/>
        <v>-0.67982513501453923</v>
      </c>
      <c r="S58" s="54"/>
      <c r="T58" s="54"/>
      <c r="U58" s="54"/>
      <c r="V58" s="54"/>
      <c r="W58" s="54">
        <f>+'Ark1'!T856</f>
        <v>3.8090332805071294</v>
      </c>
      <c r="X58" s="54">
        <f t="shared" si="40"/>
        <v>0.11243133875955502</v>
      </c>
      <c r="Y58" s="149">
        <f>+'Ark1'!U856</f>
        <v>8.8088748019017498</v>
      </c>
      <c r="Z58" s="149">
        <f t="shared" si="41"/>
        <v>0.63835295724154939</v>
      </c>
      <c r="AA58" s="73">
        <f>+'Ark1'!X856</f>
        <v>2.6941362916006328</v>
      </c>
      <c r="AB58" s="149">
        <f>+'Ark1'!Z856</f>
        <v>3.1728269579487041</v>
      </c>
      <c r="AC58" s="54">
        <f>+'Ark1'!AA856</f>
        <v>1.5302412167823847</v>
      </c>
      <c r="AD58" s="54">
        <f>+'Ark1'!AB856</f>
        <v>1.684970624912</v>
      </c>
      <c r="AE58" s="73">
        <f>+'Ark1'!AC856</f>
        <v>41.910029312136352</v>
      </c>
      <c r="AF58" s="73">
        <f>+'Ark1'!AD856</f>
        <v>47.468978794258085</v>
      </c>
      <c r="AG58" s="73">
        <f>+'Ark1'!AE856</f>
        <v>53.766626428776469</v>
      </c>
      <c r="AH58" s="149">
        <f t="shared" si="7"/>
        <v>1.7786880000000012</v>
      </c>
      <c r="AI58" s="73">
        <f t="shared" si="42"/>
        <v>15.204819277108435</v>
      </c>
      <c r="AJ58" s="46"/>
    </row>
    <row r="59" spans="1:37">
      <c r="A59" s="46"/>
      <c r="B59" s="52">
        <f>+'Ark1'!C857</f>
        <v>2019</v>
      </c>
      <c r="C59" s="52">
        <f>+'Ark1'!G857</f>
        <v>3</v>
      </c>
      <c r="D59" s="53" t="str">
        <f>VLOOKUP(C59,Regioner!$C$10:$D$13,2)</f>
        <v>Midt</v>
      </c>
      <c r="E59" s="53">
        <f>+'Ark1'!H857</f>
        <v>1</v>
      </c>
      <c r="F59" s="53" t="str">
        <f>VLOOKUP(E59,Organisasjon!$C$10:$D$11,2)</f>
        <v>Nortura</v>
      </c>
      <c r="G59" s="52">
        <f>+'Ark1'!Q857</f>
        <v>38</v>
      </c>
      <c r="H59" s="52">
        <f t="shared" si="35"/>
        <v>-9</v>
      </c>
      <c r="I59" s="329">
        <f>+'Ark1'!R857</f>
        <v>685</v>
      </c>
      <c r="J59" s="379">
        <f t="shared" si="36"/>
        <v>-1636</v>
      </c>
      <c r="K59" s="169">
        <f>+'Ark1'!AG857</f>
        <v>24.585551592067471</v>
      </c>
      <c r="L59" s="149">
        <f t="shared" si="37"/>
        <v>-47.322772669465721</v>
      </c>
      <c r="M59" s="169">
        <f>+'Ark1'!AH857</f>
        <v>0</v>
      </c>
      <c r="N59" s="169"/>
      <c r="O59" s="149">
        <f t="shared" si="38"/>
        <v>0</v>
      </c>
      <c r="P59" s="149"/>
      <c r="Q59" s="54">
        <f>+'Ark1'!S857</f>
        <v>5.5357664233576651</v>
      </c>
      <c r="R59" s="54">
        <f t="shared" si="39"/>
        <v>0.98901933158687605</v>
      </c>
      <c r="S59" s="54"/>
      <c r="T59" s="54"/>
      <c r="U59" s="54"/>
      <c r="V59" s="54"/>
      <c r="W59" s="54">
        <f>+'Ark1'!T857</f>
        <v>4.0277372262773747</v>
      </c>
      <c r="X59" s="54">
        <f t="shared" si="40"/>
        <v>0.14751318491589416</v>
      </c>
      <c r="Y59" s="149">
        <f>+'Ark1'!U857</f>
        <v>9.6108905109489111</v>
      </c>
      <c r="Z59" s="149">
        <f t="shared" si="41"/>
        <v>2.1857720275365979</v>
      </c>
      <c r="AA59" s="73">
        <f>+'Ark1'!X857</f>
        <v>5.9854014598540148</v>
      </c>
      <c r="AB59" s="149">
        <f>+'Ark1'!Z857</f>
        <v>3.5616375215239673</v>
      </c>
      <c r="AC59" s="54">
        <f>+'Ark1'!AA857</f>
        <v>1.4740448955852987</v>
      </c>
      <c r="AD59" s="54">
        <f>+'Ark1'!AB857</f>
        <v>1.629326578324058</v>
      </c>
      <c r="AE59" s="73">
        <f>+'Ark1'!AC857</f>
        <v>36.700445222787152</v>
      </c>
      <c r="AF59" s="73">
        <f>+'Ark1'!AD857</f>
        <v>50.920765320987663</v>
      </c>
      <c r="AG59" s="73">
        <f>+'Ark1'!AE857</f>
        <v>36.641947107816577</v>
      </c>
      <c r="AH59" s="149">
        <f t="shared" si="7"/>
        <v>1.7361445147679333</v>
      </c>
      <c r="AI59" s="73">
        <f t="shared" si="42"/>
        <v>18.026315789473685</v>
      </c>
      <c r="AJ59" s="46"/>
    </row>
    <row r="60" spans="1:37">
      <c r="A60" s="46"/>
      <c r="B60" s="52">
        <f>+'Ark1'!C858</f>
        <v>2019</v>
      </c>
      <c r="C60" s="52">
        <f>+'Ark1'!G858</f>
        <v>3</v>
      </c>
      <c r="D60" s="53" t="str">
        <f>VLOOKUP(C60,Regioner!$C$10:$D$13,2)</f>
        <v>Midt</v>
      </c>
      <c r="E60" s="53">
        <f>+'Ark1'!H858</f>
        <v>2</v>
      </c>
      <c r="F60" s="53" t="str">
        <f>VLOOKUP(E60,Organisasjon!$C$10:$D$11,2)</f>
        <v>KLF</v>
      </c>
      <c r="G60" s="52">
        <f>+'Ark1'!Q858</f>
        <v>58</v>
      </c>
      <c r="H60" s="52">
        <f t="shared" si="35"/>
        <v>-11</v>
      </c>
      <c r="I60" s="329">
        <f>+'Ark1'!R858</f>
        <v>2680</v>
      </c>
      <c r="J60" s="379">
        <f t="shared" si="36"/>
        <v>645</v>
      </c>
      <c r="K60" s="169">
        <f>+'Ark1'!AG858</f>
        <v>75.414448407932511</v>
      </c>
      <c r="L60" s="149">
        <f t="shared" si="37"/>
        <v>-7.0094683523625463</v>
      </c>
      <c r="M60" s="169">
        <f>+'Ark1'!AH858</f>
        <v>0</v>
      </c>
      <c r="N60" s="169"/>
      <c r="O60" s="149">
        <f t="shared" si="38"/>
        <v>0</v>
      </c>
      <c r="P60" s="149"/>
      <c r="Q60" s="54">
        <f>+'Ark1'!S858</f>
        <v>4.830223880597015</v>
      </c>
      <c r="R60" s="54">
        <f t="shared" si="39"/>
        <v>-0.18746653709340233</v>
      </c>
      <c r="S60" s="54"/>
      <c r="T60" s="54"/>
      <c r="U60" s="54"/>
      <c r="V60" s="54"/>
      <c r="W60" s="54">
        <f>+'Ark1'!T858</f>
        <v>3.9835820895522378</v>
      </c>
      <c r="X60" s="54">
        <f t="shared" si="40"/>
        <v>-0.21297810700795861</v>
      </c>
      <c r="Y60" s="149">
        <f>+'Ark1'!U858</f>
        <v>7.5351865671641729</v>
      </c>
      <c r="Z60" s="149">
        <f t="shared" si="41"/>
        <v>-2.4144940225164291</v>
      </c>
      <c r="AA60" s="73">
        <f>+'Ark1'!X858</f>
        <v>3.3582089552238825</v>
      </c>
      <c r="AB60" s="149">
        <f>+'Ark1'!Z858</f>
        <v>3.7078573240271999</v>
      </c>
      <c r="AC60" s="54">
        <f>+'Ark1'!AA858</f>
        <v>1.4249576932279131</v>
      </c>
      <c r="AD60" s="54">
        <f>+'Ark1'!AB858</f>
        <v>1.6271114424790887</v>
      </c>
      <c r="AE60" s="73">
        <f>+'Ark1'!AC858</f>
        <v>36.001064065248968</v>
      </c>
      <c r="AF60" s="73">
        <f>+'Ark1'!AD858</f>
        <v>20.683469749794899</v>
      </c>
      <c r="AG60" s="73">
        <f>+'Ark1'!AE858</f>
        <v>42.333986873709073</v>
      </c>
      <c r="AH60" s="149">
        <f t="shared" si="7"/>
        <v>1.5600077249903423</v>
      </c>
      <c r="AI60" s="73">
        <f t="shared" si="42"/>
        <v>46.206896551724135</v>
      </c>
      <c r="AJ60" s="46"/>
      <c r="AK60" s="4"/>
    </row>
    <row r="61" spans="1:37" ht="15.6">
      <c r="A61" s="46"/>
      <c r="B61" s="52">
        <f>+'Ark1'!C859</f>
        <v>2019</v>
      </c>
      <c r="C61" s="52">
        <f>+'Ark1'!G859</f>
        <v>4</v>
      </c>
      <c r="D61" s="53" t="str">
        <f>VLOOKUP(C61,Regioner!$C$10:$D$13,2)</f>
        <v>Nord</v>
      </c>
      <c r="E61" s="53">
        <f>+'Ark1'!H859</f>
        <v>1</v>
      </c>
      <c r="F61" s="53" t="str">
        <f>VLOOKUP(E61,Organisasjon!$C$10:$D$11,2)</f>
        <v>Nortura</v>
      </c>
      <c r="G61" s="52">
        <f>+'Ark1'!Q859</f>
        <v>67</v>
      </c>
      <c r="H61" s="52">
        <f t="shared" si="35"/>
        <v>51</v>
      </c>
      <c r="I61" s="329">
        <f>+'Ark1'!R859</f>
        <v>1834</v>
      </c>
      <c r="J61" s="379">
        <f t="shared" si="36"/>
        <v>1282</v>
      </c>
      <c r="K61" s="169">
        <f>+'Ark1'!AG859</f>
        <v>79.977376849150176</v>
      </c>
      <c r="L61" s="149">
        <f t="shared" si="37"/>
        <v>62.401293609445247</v>
      </c>
      <c r="M61" s="169">
        <f>+'Ark1'!AH859</f>
        <v>0</v>
      </c>
      <c r="N61" s="169"/>
      <c r="O61" s="149">
        <f t="shared" si="38"/>
        <v>0</v>
      </c>
      <c r="P61" s="149"/>
      <c r="Q61" s="54">
        <f>+'Ark1'!S859</f>
        <v>5.2306434023991288</v>
      </c>
      <c r="R61" s="54">
        <f t="shared" si="39"/>
        <v>0.6835419531237692</v>
      </c>
      <c r="S61" s="54"/>
      <c r="T61" s="54"/>
      <c r="U61" s="54"/>
      <c r="V61" s="54"/>
      <c r="W61" s="54">
        <f>+'Ark1'!T859</f>
        <v>4.2557251908396942</v>
      </c>
      <c r="X61" s="54">
        <f t="shared" si="40"/>
        <v>0.65789910388317185</v>
      </c>
      <c r="Y61" s="149">
        <f>+'Ark1'!U859</f>
        <v>9.9926281352235602</v>
      </c>
      <c r="Z61" s="149">
        <f t="shared" si="41"/>
        <v>2.170889004788779</v>
      </c>
      <c r="AA61" s="73">
        <f>+'Ark1'!X859</f>
        <v>2.9443838604143946</v>
      </c>
      <c r="AB61" s="149">
        <f>+'Ark1'!Z859</f>
        <v>2.9241765641258803</v>
      </c>
      <c r="AC61" s="54">
        <f>+'Ark1'!AA859</f>
        <v>1.3355792735985628</v>
      </c>
      <c r="AD61" s="54">
        <f>+'Ark1'!AB859</f>
        <v>1.6814247356013068</v>
      </c>
      <c r="AE61" s="73">
        <f>+'Ark1'!AC859</f>
        <v>52.122162365814091</v>
      </c>
      <c r="AF61" s="73">
        <f>+'Ark1'!AD859</f>
        <v>38.93633776567669</v>
      </c>
      <c r="AG61" s="73">
        <f>+'Ark1'!AE859</f>
        <v>41.078051670206783</v>
      </c>
      <c r="AH61" s="149">
        <f t="shared" si="7"/>
        <v>1.9104013343062656</v>
      </c>
      <c r="AI61" s="73">
        <f t="shared" si="42"/>
        <v>27.373134328358208</v>
      </c>
      <c r="AJ61" s="46"/>
      <c r="AK61" s="5"/>
    </row>
    <row r="62" spans="1:37" ht="15.6">
      <c r="A62" s="46"/>
      <c r="B62" s="52">
        <f>+'Ark1'!C860</f>
        <v>2019</v>
      </c>
      <c r="C62" s="52">
        <f>+'Ark1'!G860</f>
        <v>4</v>
      </c>
      <c r="D62" s="53" t="str">
        <f>VLOOKUP(C62,Regioner!$C$10:$D$13,2)</f>
        <v>Nord</v>
      </c>
      <c r="E62" s="53">
        <f>+'Ark1'!H860</f>
        <v>2</v>
      </c>
      <c r="F62" s="53" t="str">
        <f>VLOOKUP(E62,Organisasjon!$C$10:$D$11,2)</f>
        <v>KLF</v>
      </c>
      <c r="G62" s="52">
        <f>+'Ark1'!Q860</f>
        <v>22</v>
      </c>
      <c r="H62" s="52">
        <f>+G62-G73</f>
        <v>-112</v>
      </c>
      <c r="I62" s="329">
        <f>+'Ark1'!R860</f>
        <v>530</v>
      </c>
      <c r="J62" s="379">
        <f>+I62-I73</f>
        <v>-4833</v>
      </c>
      <c r="K62" s="169">
        <f>+'Ark1'!AG860</f>
        <v>20.022623150849796</v>
      </c>
      <c r="L62" s="149">
        <f>+K62-K73</f>
        <v>-45.440389995707918</v>
      </c>
      <c r="M62" s="169">
        <f>+'Ark1'!AH860</f>
        <v>0</v>
      </c>
      <c r="N62" s="169"/>
      <c r="O62" s="149">
        <f>+M62-M73</f>
        <v>-0.16781652060413951</v>
      </c>
      <c r="P62" s="149"/>
      <c r="Q62" s="54">
        <f>+'Ark1'!S860</f>
        <v>5.3339622641509408</v>
      </c>
      <c r="R62" s="54">
        <f>+Q62-Q73</f>
        <v>0.16633220634747303</v>
      </c>
      <c r="S62" s="54"/>
      <c r="T62" s="54"/>
      <c r="U62" s="54"/>
      <c r="V62" s="54"/>
      <c r="W62" s="54">
        <f>+'Ark1'!T860</f>
        <v>3.4773584905660391</v>
      </c>
      <c r="X62" s="54">
        <f>+W62-W73</f>
        <v>-1.0152762288074451</v>
      </c>
      <c r="Y62" s="149">
        <f>+'Ark1'!U860</f>
        <v>8.6567924528301887</v>
      </c>
      <c r="Z62" s="149">
        <f>+Y62-Y73</f>
        <v>1.6299977483737242</v>
      </c>
      <c r="AA62" s="73">
        <f>+'Ark1'!X860</f>
        <v>2.6415094339622649</v>
      </c>
      <c r="AB62" s="149">
        <f>+'Ark1'!Z860</f>
        <v>3.0404197038882872</v>
      </c>
      <c r="AC62" s="54">
        <f>+'Ark1'!AA860</f>
        <v>1.1702996546162316</v>
      </c>
      <c r="AD62" s="54">
        <f>+'Ark1'!AB860</f>
        <v>1.56628890915955</v>
      </c>
      <c r="AE62" s="73">
        <f>+'Ark1'!AC860</f>
        <v>65.702448363273007</v>
      </c>
      <c r="AF62" s="73">
        <f>+'Ark1'!AD860</f>
        <v>7.0695255548134082</v>
      </c>
      <c r="AG62" s="73">
        <f>+'Ark1'!AE860</f>
        <v>38.549234196762121</v>
      </c>
      <c r="AH62" s="149">
        <f t="shared" si="7"/>
        <v>1.6229571984435807</v>
      </c>
      <c r="AI62" s="73">
        <f t="shared" si="42"/>
        <v>24.09090909090909</v>
      </c>
      <c r="AJ62" s="46"/>
      <c r="AK62" s="5"/>
    </row>
    <row r="63" spans="1:37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</row>
    <row r="64" spans="1:37" ht="15.6">
      <c r="A64" s="46"/>
      <c r="B64" s="52">
        <f>+'Ark1'!C861</f>
        <v>2018</v>
      </c>
      <c r="C64" s="52">
        <f>+'Ark1'!G861</f>
        <v>1</v>
      </c>
      <c r="D64" s="53" t="str">
        <f>VLOOKUP(C64,Regioner!$C$10:$D$13,2)</f>
        <v>Øst</v>
      </c>
      <c r="E64" s="53">
        <f>+'Ark1'!H861</f>
        <v>1</v>
      </c>
      <c r="F64" s="53" t="str">
        <f>VLOOKUP(E64,Organisasjon!$C$10:$D$11,2)</f>
        <v>Nortura</v>
      </c>
      <c r="G64" s="52">
        <f>+'Ark1'!Q861</f>
        <v>123</v>
      </c>
      <c r="H64" s="52">
        <f t="shared" ref="H64:H70" si="43">+G64-G74</f>
        <v>40</v>
      </c>
      <c r="I64" s="329">
        <f>+'Ark1'!R861</f>
        <v>5449</v>
      </c>
      <c r="J64" s="379">
        <f t="shared" ref="J64:J70" si="44">+I64-I74</f>
        <v>2912</v>
      </c>
      <c r="K64" s="169">
        <f>+'Ark1'!AG861</f>
        <v>66.187012755906011</v>
      </c>
      <c r="L64" s="149">
        <f t="shared" ref="L64:L70" si="45">+K64-K74</f>
        <v>31.650025902463753</v>
      </c>
      <c r="M64" s="169">
        <f>+'Ark1'!AH861</f>
        <v>0.88089557717012301</v>
      </c>
      <c r="N64" s="169"/>
      <c r="O64" s="149">
        <f t="shared" ref="O64:O70" si="46">+M64-M74</f>
        <v>-1.9965186916513202</v>
      </c>
      <c r="P64" s="149"/>
      <c r="Q64" s="54">
        <f>+'Ark1'!S861</f>
        <v>5.306111213066619</v>
      </c>
      <c r="R64" s="54">
        <f t="shared" ref="R64:R70" si="47">+Q64-Q74</f>
        <v>-0.50823644164366932</v>
      </c>
      <c r="S64" s="54"/>
      <c r="T64" s="54"/>
      <c r="U64" s="54"/>
      <c r="V64" s="54"/>
      <c r="W64" s="54">
        <f>+'Ark1'!T861</f>
        <v>4.7709671499357684</v>
      </c>
      <c r="X64" s="54">
        <f t="shared" ref="X64:X70" si="48">+W64-W74</f>
        <v>1.0074669528525995</v>
      </c>
      <c r="Y64" s="149">
        <f>+'Ark1'!U861</f>
        <v>7.1807175628555919</v>
      </c>
      <c r="Z64" s="149">
        <f t="shared" ref="Z64:Z70" si="49">+Y64-Y74</f>
        <v>-0.6559793232303317</v>
      </c>
      <c r="AA64" s="73">
        <f>+'Ark1'!X861</f>
        <v>1.6883831895760693</v>
      </c>
      <c r="AB64" s="149">
        <f>+'Ark1'!Z861</f>
        <v>2.8812934514634301</v>
      </c>
      <c r="AC64" s="54">
        <f>+'Ark1'!AA861</f>
        <v>1.136443672310641</v>
      </c>
      <c r="AD64" s="54">
        <f>+'Ark1'!AB861</f>
        <v>1.3795405521075204</v>
      </c>
      <c r="AE64" s="73">
        <f>+'Ark1'!AC861</f>
        <v>29.733701802600045</v>
      </c>
      <c r="AF64" s="73">
        <f>+'Ark1'!AD861</f>
        <v>17.682082530696501</v>
      </c>
      <c r="AG64" s="73">
        <f>+'Ark1'!AE861</f>
        <v>34.778221926287031</v>
      </c>
      <c r="AH64" s="149">
        <f t="shared" si="7"/>
        <v>1.3532919447999208</v>
      </c>
      <c r="AI64" s="73">
        <f t="shared" si="42"/>
        <v>44.300813008130085</v>
      </c>
      <c r="AJ64" s="46"/>
      <c r="AK64" s="5"/>
    </row>
    <row r="65" spans="1:37" ht="15.6">
      <c r="A65" s="46"/>
      <c r="B65" s="52">
        <f>+'Ark1'!C862</f>
        <v>2018</v>
      </c>
      <c r="C65" s="52">
        <f>+'Ark1'!G862</f>
        <v>1</v>
      </c>
      <c r="D65" s="53" t="str">
        <f>VLOOKUP(C65,Regioner!$C$10:$D$13,2)</f>
        <v>Øst</v>
      </c>
      <c r="E65" s="53">
        <f>+'Ark1'!H862</f>
        <v>2</v>
      </c>
      <c r="F65" s="53" t="str">
        <f>VLOOKUP(E65,Organisasjon!$C$10:$D$11,2)</f>
        <v>KLF</v>
      </c>
      <c r="G65" s="52">
        <f>+'Ark1'!Q862</f>
        <v>82</v>
      </c>
      <c r="H65" s="52">
        <f t="shared" si="43"/>
        <v>-42</v>
      </c>
      <c r="I65" s="329">
        <f>+'Ark1'!R862</f>
        <v>2392</v>
      </c>
      <c r="J65" s="379">
        <f t="shared" si="44"/>
        <v>-1203</v>
      </c>
      <c r="K65" s="169">
        <f>+'Ark1'!AG862</f>
        <v>33.812987244093989</v>
      </c>
      <c r="L65" s="149">
        <f t="shared" si="45"/>
        <v>-35.165436118645573</v>
      </c>
      <c r="M65" s="169">
        <f>+'Ark1'!AH862</f>
        <v>2.968227424749164</v>
      </c>
      <c r="N65" s="169"/>
      <c r="O65" s="149">
        <f t="shared" si="46"/>
        <v>2.6344304845544491</v>
      </c>
      <c r="P65" s="149"/>
      <c r="Q65" s="54">
        <f>+'Ark1'!S862</f>
        <v>6.0656354515050177</v>
      </c>
      <c r="R65" s="54">
        <f t="shared" si="47"/>
        <v>1.5652182053297743</v>
      </c>
      <c r="S65" s="54"/>
      <c r="T65" s="54"/>
      <c r="U65" s="54"/>
      <c r="V65" s="54"/>
      <c r="W65" s="54">
        <f>+'Ark1'!T862</f>
        <v>3.876254180602007</v>
      </c>
      <c r="X65" s="54">
        <f t="shared" si="48"/>
        <v>-0.36853024220745079</v>
      </c>
      <c r="Y65" s="149">
        <f>+'Ark1'!U862</f>
        <v>8.3566889632107113</v>
      </c>
      <c r="Z65" s="149">
        <f t="shared" si="49"/>
        <v>1.2923774193998669</v>
      </c>
      <c r="AA65" s="73">
        <f>+'Ark1'!X862</f>
        <v>5.0167224080267552</v>
      </c>
      <c r="AB65" s="149">
        <f>+'Ark1'!Z862</f>
        <v>3.9475116509466623</v>
      </c>
      <c r="AC65" s="54">
        <f>+'Ark1'!AA862</f>
        <v>1.9172573989931621</v>
      </c>
      <c r="AD65" s="54">
        <f>+'Ark1'!AB862</f>
        <v>1.550349410053022</v>
      </c>
      <c r="AE65" s="73">
        <f>+'Ark1'!AC862</f>
        <v>24.566931911636633</v>
      </c>
      <c r="AF65" s="73">
        <f>+'Ark1'!AD862</f>
        <v>24.286885913911153</v>
      </c>
      <c r="AG65" s="73">
        <f>+'Ark1'!AE862</f>
        <v>21.595253004617579</v>
      </c>
      <c r="AH65" s="149">
        <f t="shared" si="7"/>
        <v>1.3777103866565592</v>
      </c>
      <c r="AI65" s="73">
        <f t="shared" si="42"/>
        <v>29.170731707317074</v>
      </c>
      <c r="AJ65" s="46"/>
      <c r="AK65" s="5"/>
    </row>
    <row r="66" spans="1:37" ht="15.6">
      <c r="A66" s="46"/>
      <c r="B66" s="52">
        <f>+'Ark1'!C863</f>
        <v>2018</v>
      </c>
      <c r="C66" s="52">
        <f>+'Ark1'!G863</f>
        <v>2</v>
      </c>
      <c r="D66" s="53" t="str">
        <f>VLOOKUP(C66,Regioner!$C$10:$D$13,2)</f>
        <v>Vest</v>
      </c>
      <c r="E66" s="53">
        <f>+'Ark1'!H863</f>
        <v>1</v>
      </c>
      <c r="F66" s="53" t="str">
        <f>VLOOKUP(E66,Organisasjon!$C$10:$D$11,2)</f>
        <v>Nortura</v>
      </c>
      <c r="G66" s="52">
        <f>+'Ark1'!Q863</f>
        <v>131</v>
      </c>
      <c r="H66" s="52">
        <f t="shared" si="43"/>
        <v>34</v>
      </c>
      <c r="I66" s="329">
        <f>+'Ark1'!R863</f>
        <v>3834</v>
      </c>
      <c r="J66" s="379">
        <f t="shared" si="44"/>
        <v>2383</v>
      </c>
      <c r="K66" s="169">
        <f>+'Ark1'!AG863</f>
        <v>72.617142917390439</v>
      </c>
      <c r="L66" s="149">
        <f t="shared" si="45"/>
        <v>41.595566280130015</v>
      </c>
      <c r="M66" s="169">
        <f>+'Ark1'!AH863</f>
        <v>0.4173187271778821</v>
      </c>
      <c r="N66" s="169"/>
      <c r="O66" s="149">
        <f t="shared" si="46"/>
        <v>-0.61645108674355165</v>
      </c>
      <c r="P66" s="149"/>
      <c r="Q66" s="54">
        <f>+'Ark1'!S863</f>
        <v>5.1233698487219606</v>
      </c>
      <c r="R66" s="54">
        <f t="shared" si="47"/>
        <v>0.65610589282947362</v>
      </c>
      <c r="S66" s="54"/>
      <c r="T66" s="54"/>
      <c r="U66" s="54"/>
      <c r="V66" s="54"/>
      <c r="W66" s="54">
        <f>+'Ark1'!T863</f>
        <v>4.2042253521126751</v>
      </c>
      <c r="X66" s="54">
        <f t="shared" si="48"/>
        <v>1.0615651177915173</v>
      </c>
      <c r="Y66" s="149">
        <f>+'Ark1'!U863</f>
        <v>7.1857068335941605</v>
      </c>
      <c r="Z66" s="149">
        <f t="shared" si="49"/>
        <v>-0.68569220155400235</v>
      </c>
      <c r="AA66" s="73">
        <f>+'Ark1'!X863</f>
        <v>1.7214397496087637</v>
      </c>
      <c r="AB66" s="149">
        <f>+'Ark1'!Z863</f>
        <v>3.1036870704062625</v>
      </c>
      <c r="AC66" s="54">
        <f>+'Ark1'!AA863</f>
        <v>1.2645239744628285</v>
      </c>
      <c r="AD66" s="54">
        <f>+'Ark1'!AB863</f>
        <v>1.4880055611977381</v>
      </c>
      <c r="AE66" s="73">
        <f>+'Ark1'!AC863</f>
        <v>18.207053634131817</v>
      </c>
      <c r="AF66" s="73">
        <f>+'Ark1'!AD863</f>
        <v>19.742899660214675</v>
      </c>
      <c r="AG66" s="73">
        <f>+'Ark1'!AE863</f>
        <v>51.335412590986238</v>
      </c>
      <c r="AH66" s="149">
        <f t="shared" si="7"/>
        <v>1.4025352542890606</v>
      </c>
      <c r="AI66" s="73">
        <f t="shared" si="42"/>
        <v>29.267175572519083</v>
      </c>
      <c r="AJ66" s="46"/>
      <c r="AK66" s="5"/>
    </row>
    <row r="67" spans="1:37" ht="15.6">
      <c r="A67" s="46"/>
      <c r="B67" s="52">
        <f>+'Ark1'!C864</f>
        <v>2018</v>
      </c>
      <c r="C67" s="52">
        <f>+'Ark1'!G864</f>
        <v>2</v>
      </c>
      <c r="D67" s="53" t="str">
        <f>VLOOKUP(C67,Regioner!$C$10:$D$13,2)</f>
        <v>Vest</v>
      </c>
      <c r="E67" s="53">
        <f>+'Ark1'!H864</f>
        <v>2</v>
      </c>
      <c r="F67" s="53" t="str">
        <f>VLOOKUP(E67,Organisasjon!$C$10:$D$11,2)</f>
        <v>KLF</v>
      </c>
      <c r="G67" s="52">
        <f>+'Ark1'!Q864</f>
        <v>89</v>
      </c>
      <c r="H67" s="52">
        <f t="shared" si="43"/>
        <v>54</v>
      </c>
      <c r="I67" s="329">
        <f>+'Ark1'!R864</f>
        <v>1194</v>
      </c>
      <c r="J67" s="379">
        <f t="shared" si="44"/>
        <v>434</v>
      </c>
      <c r="K67" s="169">
        <f>+'Ark1'!AG864</f>
        <v>27.382857082609576</v>
      </c>
      <c r="L67" s="149">
        <f t="shared" si="45"/>
        <v>-4.5851372093661027</v>
      </c>
      <c r="M67" s="169">
        <f>+'Ark1'!AH864</f>
        <v>0.67001675041876085</v>
      </c>
      <c r="N67" s="169"/>
      <c r="O67" s="149">
        <f t="shared" si="46"/>
        <v>0.53843780305033984</v>
      </c>
      <c r="P67" s="149"/>
      <c r="Q67" s="54">
        <f>+'Ark1'!S864</f>
        <v>4.9723618090452257</v>
      </c>
      <c r="R67" s="54">
        <f t="shared" si="47"/>
        <v>-0.5013224014810902</v>
      </c>
      <c r="S67" s="54"/>
      <c r="T67" s="54"/>
      <c r="U67" s="54"/>
      <c r="V67" s="54"/>
      <c r="W67" s="54">
        <f>+'Ark1'!T864</f>
        <v>3.8651591289782239</v>
      </c>
      <c r="X67" s="54">
        <f t="shared" si="48"/>
        <v>-0.19931455523230124</v>
      </c>
      <c r="Y67" s="149">
        <f>+'Ark1'!U864</f>
        <v>8.7007537688442262</v>
      </c>
      <c r="Z67" s="149">
        <f t="shared" si="49"/>
        <v>0.44733271621263349</v>
      </c>
      <c r="AA67" s="73">
        <f>+'Ark1'!X864</f>
        <v>2.7638190954773871</v>
      </c>
      <c r="AB67" s="149">
        <f>+'Ark1'!Z864</f>
        <v>3.2546589878165002</v>
      </c>
      <c r="AC67" s="54">
        <f>+'Ark1'!AA864</f>
        <v>1.3794641070096945</v>
      </c>
      <c r="AD67" s="54">
        <f>+'Ark1'!AB864</f>
        <v>1.5727182615210693</v>
      </c>
      <c r="AE67" s="73">
        <f>+'Ark1'!AC864</f>
        <v>40.556854234728739</v>
      </c>
      <c r="AF67" s="73">
        <f>+'Ark1'!AD864</f>
        <v>30.011727747826249</v>
      </c>
      <c r="AG67" s="73">
        <f>+'Ark1'!AE864</f>
        <v>44.570466419984847</v>
      </c>
      <c r="AH67" s="149">
        <f t="shared" si="7"/>
        <v>1.7498231430015172</v>
      </c>
      <c r="AI67" s="73">
        <f t="shared" si="42"/>
        <v>13.415730337078651</v>
      </c>
      <c r="AJ67" s="46"/>
      <c r="AK67" s="5"/>
    </row>
    <row r="68" spans="1:37" ht="15.6">
      <c r="A68" s="46"/>
      <c r="B68" s="52">
        <f>+'Ark1'!C865</f>
        <v>2018</v>
      </c>
      <c r="C68" s="52">
        <f>+'Ark1'!G865</f>
        <v>3</v>
      </c>
      <c r="D68" s="53" t="str">
        <f>VLOOKUP(C68,Regioner!$C$10:$D$13,2)</f>
        <v>Midt</v>
      </c>
      <c r="E68" s="53">
        <f>+'Ark1'!H865</f>
        <v>1</v>
      </c>
      <c r="F68" s="53" t="str">
        <f>VLOOKUP(E68,Organisasjon!$C$10:$D$11,2)</f>
        <v>Nortura</v>
      </c>
      <c r="G68" s="52">
        <f>+'Ark1'!Q865</f>
        <v>35</v>
      </c>
      <c r="H68" s="52">
        <f t="shared" si="43"/>
        <v>-7</v>
      </c>
      <c r="I68" s="329">
        <f>+'Ark1'!R865</f>
        <v>824</v>
      </c>
      <c r="J68" s="379">
        <f t="shared" si="44"/>
        <v>-959</v>
      </c>
      <c r="K68" s="169">
        <f>+'Ark1'!AG865</f>
        <v>28.091675738466805</v>
      </c>
      <c r="L68" s="149">
        <f t="shared" si="45"/>
        <v>-39.940329969557496</v>
      </c>
      <c r="M68" s="169">
        <f>+'Ark1'!AH865</f>
        <v>0.1213592233009709</v>
      </c>
      <c r="N68" s="169"/>
      <c r="O68" s="149">
        <f t="shared" si="46"/>
        <v>0.1213592233009709</v>
      </c>
      <c r="P68" s="149"/>
      <c r="Q68" s="54">
        <f>+'Ark1'!S865</f>
        <v>5.6322815533980579</v>
      </c>
      <c r="R68" s="54">
        <f t="shared" si="47"/>
        <v>0.57058777886076228</v>
      </c>
      <c r="S68" s="54"/>
      <c r="T68" s="54"/>
      <c r="U68" s="54"/>
      <c r="V68" s="54"/>
      <c r="W68" s="54">
        <f>+'Ark1'!T865</f>
        <v>3.6966019417475744</v>
      </c>
      <c r="X68" s="54">
        <f t="shared" si="48"/>
        <v>-0.2226352988581457</v>
      </c>
      <c r="Y68" s="149">
        <f>+'Ark1'!U865</f>
        <v>8.1705218446602004</v>
      </c>
      <c r="Z68" s="149">
        <f t="shared" si="49"/>
        <v>0.68375796356092877</v>
      </c>
      <c r="AA68" s="73">
        <f>+'Ark1'!X865</f>
        <v>0.84951456310679618</v>
      </c>
      <c r="AB68" s="149">
        <f>+'Ark1'!Z865</f>
        <v>2.6384871905814742</v>
      </c>
      <c r="AC68" s="54">
        <f>+'Ark1'!AA865</f>
        <v>1.5577793001295628</v>
      </c>
      <c r="AD68" s="54">
        <f>+'Ark1'!AB865</f>
        <v>1.5657710364663815</v>
      </c>
      <c r="AE68" s="73">
        <f>+'Ark1'!AC865</f>
        <v>27.899823137030005</v>
      </c>
      <c r="AF68" s="73">
        <f>+'Ark1'!AD865</f>
        <v>31.232940134296967</v>
      </c>
      <c r="AG68" s="73">
        <f>+'Ark1'!AE865</f>
        <v>35.279949395784143</v>
      </c>
      <c r="AH68" s="149">
        <f t="shared" si="7"/>
        <v>1.4506593406593418</v>
      </c>
      <c r="AI68" s="73">
        <f t="shared" si="42"/>
        <v>23.542857142857144</v>
      </c>
      <c r="AJ68" s="46"/>
      <c r="AK68" s="5"/>
    </row>
    <row r="69" spans="1:37" ht="15.6">
      <c r="A69" s="46"/>
      <c r="B69" s="52">
        <f>+'Ark1'!C866</f>
        <v>2018</v>
      </c>
      <c r="C69" s="52">
        <f>+'Ark1'!G866</f>
        <v>3</v>
      </c>
      <c r="D69" s="53" t="str">
        <f>VLOOKUP(C69,Regioner!$C$10:$D$13,2)</f>
        <v>Midt</v>
      </c>
      <c r="E69" s="53">
        <f>+'Ark1'!H866</f>
        <v>2</v>
      </c>
      <c r="F69" s="53" t="str">
        <f>VLOOKUP(E69,Organisasjon!$C$10:$D$11,2)</f>
        <v>KLF</v>
      </c>
      <c r="G69" s="52">
        <f>+'Ark1'!Q866</f>
        <v>47</v>
      </c>
      <c r="H69" s="52">
        <f t="shared" si="43"/>
        <v>-18</v>
      </c>
      <c r="I69" s="329">
        <f>+'Ark1'!R866</f>
        <v>2321</v>
      </c>
      <c r="J69" s="379">
        <f t="shared" si="44"/>
        <v>719</v>
      </c>
      <c r="K69" s="169">
        <f>+'Ark1'!AG866</f>
        <v>71.908324261533195</v>
      </c>
      <c r="L69" s="149">
        <f t="shared" si="45"/>
        <v>-14.135177260042113</v>
      </c>
      <c r="M69" s="169">
        <f>+'Ark1'!AH866</f>
        <v>0</v>
      </c>
      <c r="N69" s="169"/>
      <c r="O69" s="149">
        <f t="shared" si="46"/>
        <v>0</v>
      </c>
      <c r="P69" s="149"/>
      <c r="Q69" s="54">
        <f>+'Ark1'!S866</f>
        <v>4.5467470917707891</v>
      </c>
      <c r="R69" s="54">
        <f t="shared" si="47"/>
        <v>0.10042998815031368</v>
      </c>
      <c r="S69" s="54"/>
      <c r="T69" s="54"/>
      <c r="U69" s="54"/>
      <c r="V69" s="54"/>
      <c r="W69" s="54">
        <f>+'Ark1'!T866</f>
        <v>3.8802240413614806</v>
      </c>
      <c r="X69" s="54">
        <f t="shared" si="48"/>
        <v>0.3671154271292707</v>
      </c>
      <c r="Y69" s="149">
        <f>+'Ark1'!U866</f>
        <v>7.4251184834123132</v>
      </c>
      <c r="Z69" s="149">
        <f t="shared" si="49"/>
        <v>-1.9114607924928029</v>
      </c>
      <c r="AA69" s="73">
        <f>+'Ark1'!X866</f>
        <v>2.8436018957345968</v>
      </c>
      <c r="AB69" s="149">
        <f>+'Ark1'!Z866</f>
        <v>3.61963180745636</v>
      </c>
      <c r="AC69" s="54">
        <f>+'Ark1'!AA866</f>
        <v>1.6199927580732481</v>
      </c>
      <c r="AD69" s="54">
        <f>+'Ark1'!AB866</f>
        <v>1.6292117769037691</v>
      </c>
      <c r="AE69" s="73">
        <f>+'Ark1'!AC866</f>
        <v>27.319411217381376</v>
      </c>
      <c r="AF69" s="73">
        <f>+'Ark1'!AD866</f>
        <v>12.60281980435197</v>
      </c>
      <c r="AG69" s="73">
        <f>+'Ark1'!AE866</f>
        <v>38.966004899183488</v>
      </c>
      <c r="AH69" s="149">
        <f t="shared" si="7"/>
        <v>1.6330616886193476</v>
      </c>
      <c r="AI69" s="73">
        <f t="shared" si="42"/>
        <v>49.382978723404257</v>
      </c>
      <c r="AJ69" s="46"/>
      <c r="AK69" s="5"/>
    </row>
    <row r="70" spans="1:37" ht="15.6">
      <c r="A70" s="46"/>
      <c r="B70" s="52">
        <f>+'Ark1'!C867</f>
        <v>2018</v>
      </c>
      <c r="C70" s="52">
        <f>+'Ark1'!G867</f>
        <v>4</v>
      </c>
      <c r="D70" s="53" t="str">
        <f>VLOOKUP(C70,Regioner!$C$10:$D$13,2)</f>
        <v>Nord</v>
      </c>
      <c r="E70" s="53">
        <f>+'Ark1'!H867</f>
        <v>1</v>
      </c>
      <c r="F70" s="53" t="str">
        <f>VLOOKUP(E70,Organisasjon!$C$10:$D$11,2)</f>
        <v>Nortura</v>
      </c>
      <c r="G70" s="52">
        <f>+'Ark1'!Q867</f>
        <v>69</v>
      </c>
      <c r="H70" s="52">
        <f t="shared" si="43"/>
        <v>60</v>
      </c>
      <c r="I70" s="329">
        <f>+'Ark1'!R867</f>
        <v>2035</v>
      </c>
      <c r="J70" s="379">
        <f t="shared" si="44"/>
        <v>1703</v>
      </c>
      <c r="K70" s="169">
        <f>+'Ark1'!AG867</f>
        <v>82.423916760295057</v>
      </c>
      <c r="L70" s="149">
        <f t="shared" si="45"/>
        <v>68.467418281870351</v>
      </c>
      <c r="M70" s="169">
        <f>+'Ark1'!AH867</f>
        <v>0</v>
      </c>
      <c r="N70" s="169"/>
      <c r="O70" s="149">
        <f t="shared" si="46"/>
        <v>0</v>
      </c>
      <c r="P70" s="149"/>
      <c r="Q70" s="54">
        <f>+'Ark1'!S867</f>
        <v>5.0176904176904173</v>
      </c>
      <c r="R70" s="54">
        <f t="shared" si="47"/>
        <v>0.25564222491933375</v>
      </c>
      <c r="S70" s="54"/>
      <c r="T70" s="54"/>
      <c r="U70" s="54"/>
      <c r="V70" s="54"/>
      <c r="W70" s="54">
        <f>+'Ark1'!T867</f>
        <v>4.1965601965601964</v>
      </c>
      <c r="X70" s="54">
        <f t="shared" si="48"/>
        <v>0.94053610017465417</v>
      </c>
      <c r="Y70" s="149">
        <f>+'Ark1'!U867</f>
        <v>9.949680589680602</v>
      </c>
      <c r="Z70" s="149">
        <f t="shared" si="49"/>
        <v>2.642150469198679</v>
      </c>
      <c r="AA70" s="73">
        <f>+'Ark1'!X867</f>
        <v>2.0638820638820645</v>
      </c>
      <c r="AB70" s="149">
        <f>+'Ark1'!Z867</f>
        <v>2.6242553447012464</v>
      </c>
      <c r="AC70" s="54">
        <f>+'Ark1'!AA867</f>
        <v>1.4436786116178437</v>
      </c>
      <c r="AD70" s="54">
        <f>+'Ark1'!AB867</f>
        <v>1.424836888182043</v>
      </c>
      <c r="AE70" s="73">
        <f>+'Ark1'!AC867</f>
        <v>54.445402725324371</v>
      </c>
      <c r="AF70" s="73">
        <f>+'Ark1'!AD867</f>
        <v>34.339324629879421</v>
      </c>
      <c r="AG70" s="73">
        <f>+'Ark1'!AE867</f>
        <v>48.063063519126707</v>
      </c>
      <c r="AH70" s="149">
        <f t="shared" si="7"/>
        <v>1.9829203799823745</v>
      </c>
      <c r="AI70" s="73">
        <f t="shared" si="42"/>
        <v>29.492753623188406</v>
      </c>
      <c r="AJ70" s="46"/>
      <c r="AK70" s="5"/>
    </row>
    <row r="71" spans="1:37" ht="15.6">
      <c r="A71" s="46"/>
      <c r="B71" s="52">
        <f>+'Ark1'!C868</f>
        <v>2018</v>
      </c>
      <c r="C71" s="52">
        <f>+'Ark1'!G868</f>
        <v>4</v>
      </c>
      <c r="D71" s="53" t="str">
        <f>VLOOKUP(C71,Regioner!$C$10:$D$13,2)</f>
        <v>Nord</v>
      </c>
      <c r="E71" s="53">
        <f>+'Ark1'!H868</f>
        <v>2</v>
      </c>
      <c r="F71" s="53" t="str">
        <f>VLOOKUP(E71,Organisasjon!$C$10:$D$11,2)</f>
        <v>KLF</v>
      </c>
      <c r="G71" s="52">
        <f>+'Ark1'!Q868</f>
        <v>16</v>
      </c>
      <c r="H71" s="52">
        <f>+G71-G82</f>
        <v>-101</v>
      </c>
      <c r="I71" s="329">
        <f>+'Ark1'!R868</f>
        <v>552</v>
      </c>
      <c r="J71" s="379">
        <f>+I71-I82</f>
        <v>-3737</v>
      </c>
      <c r="K71" s="169">
        <f>+'Ark1'!AG868</f>
        <v>17.576083239704925</v>
      </c>
      <c r="L71" s="149">
        <f>+K71-K82</f>
        <v>-46.565990673241672</v>
      </c>
      <c r="M71" s="169">
        <f>+'Ark1'!AH868</f>
        <v>0</v>
      </c>
      <c r="N71" s="169"/>
      <c r="O71" s="149">
        <f>+M71-M82</f>
        <v>-0.34973187223128926</v>
      </c>
      <c r="P71" s="149"/>
      <c r="Q71" s="54">
        <f>+'Ark1'!S868</f>
        <v>4.5471014492753596</v>
      </c>
      <c r="R71" s="54">
        <f>+Q71-Q82</f>
        <v>-0.83084212731592011</v>
      </c>
      <c r="S71" s="54"/>
      <c r="T71" s="54"/>
      <c r="U71" s="54"/>
      <c r="V71" s="54"/>
      <c r="W71" s="54">
        <f>+'Ark1'!T868</f>
        <v>3.5978260869565224</v>
      </c>
      <c r="X71" s="54">
        <f>+W71-W82</f>
        <v>-1.0972077204577939</v>
      </c>
      <c r="Y71" s="149">
        <f>+'Ark1'!U868</f>
        <v>7.8217391304347812</v>
      </c>
      <c r="Z71" s="149">
        <f>+Y71-Y82</f>
        <v>0.43780348109926948</v>
      </c>
      <c r="AA71" s="73">
        <f>+'Ark1'!X868</f>
        <v>3.0797101449275361</v>
      </c>
      <c r="AB71" s="149">
        <f>+'Ark1'!Z868</f>
        <v>3.0195795640355763</v>
      </c>
      <c r="AC71" s="54">
        <f>+'Ark1'!AA868</f>
        <v>1.6200595815213277</v>
      </c>
      <c r="AD71" s="54">
        <f>+'Ark1'!AB868</f>
        <v>1.4968066196776293</v>
      </c>
      <c r="AE71" s="73">
        <f>+'Ark1'!AC868</f>
        <v>67.267187106024252</v>
      </c>
      <c r="AF71" s="73">
        <f>+'Ark1'!AD868</f>
        <v>37.794308235859411</v>
      </c>
      <c r="AG71" s="73">
        <f>+'Ark1'!AE868</f>
        <v>63.684900958937703</v>
      </c>
      <c r="AH71" s="149">
        <f t="shared" si="7"/>
        <v>1.7201593625498015</v>
      </c>
      <c r="AI71" s="73">
        <f t="shared" si="42"/>
        <v>34.5</v>
      </c>
      <c r="AJ71" s="46"/>
      <c r="AK71" s="5"/>
    </row>
    <row r="72" spans="1:37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</row>
    <row r="73" spans="1:37" ht="15.6">
      <c r="A73" s="46"/>
      <c r="B73" s="52">
        <f>+'Ark1'!C869</f>
        <v>2017</v>
      </c>
      <c r="C73" s="52">
        <f>+'Ark1'!G869</f>
        <v>1</v>
      </c>
      <c r="D73" s="53" t="str">
        <f>VLOOKUP(C73,Regioner!$C$10:$D$13,2)</f>
        <v>Øst</v>
      </c>
      <c r="E73" s="53">
        <f>+'Ark1'!H869</f>
        <v>1</v>
      </c>
      <c r="F73" s="53" t="str">
        <f>VLOOKUP(E73,Organisasjon!$C$10:$D$11,2)</f>
        <v>Nortura</v>
      </c>
      <c r="G73" s="52">
        <f>+'Ark1'!Q869</f>
        <v>134</v>
      </c>
      <c r="H73" s="52">
        <f t="shared" ref="H73:H79" si="50">+G73-G83</f>
        <v>67</v>
      </c>
      <c r="I73" s="329">
        <f>+'Ark1'!R869</f>
        <v>5363</v>
      </c>
      <c r="J73" s="379">
        <f t="shared" ref="J73:J79" si="51">+I73-I83</f>
        <v>2974</v>
      </c>
      <c r="K73" s="169">
        <f>+'Ark1'!AG869</f>
        <v>65.463013146557714</v>
      </c>
      <c r="L73" s="149">
        <f t="shared" ref="L73:L79" si="52">+K73-K83</f>
        <v>29.605087059504349</v>
      </c>
      <c r="M73" s="169">
        <f>+'Ark1'!AH869</f>
        <v>0.16781652060413951</v>
      </c>
      <c r="N73" s="169"/>
      <c r="O73" s="149">
        <f t="shared" ref="O73:O79" si="53">+M73-M83</f>
        <v>-1.3390901349002553</v>
      </c>
      <c r="P73" s="149"/>
      <c r="Q73" s="54">
        <f>+'Ark1'!S869</f>
        <v>5.1676300578034677</v>
      </c>
      <c r="R73" s="54">
        <f t="shared" ref="R73:R79" si="54">+Q73-Q83</f>
        <v>-0.59126487731582955</v>
      </c>
      <c r="S73" s="54"/>
      <c r="T73" s="54"/>
      <c r="U73" s="54"/>
      <c r="V73" s="54"/>
      <c r="W73" s="54">
        <f>+'Ark1'!T869</f>
        <v>4.4926347193734841</v>
      </c>
      <c r="X73" s="54">
        <f t="shared" ref="X73:X79" si="55">+W73-W83</f>
        <v>0.83001437613363471</v>
      </c>
      <c r="Y73" s="149">
        <f>+'Ark1'!U869</f>
        <v>7.0267947044564645</v>
      </c>
      <c r="Z73" s="149">
        <f t="shared" ref="Z73:Z79" si="56">+Y73-Y83</f>
        <v>-0.38408851027773405</v>
      </c>
      <c r="AA73" s="73">
        <f>+'Ark1'!X869</f>
        <v>1.398471005034496</v>
      </c>
      <c r="AB73" s="149">
        <f>+'Ark1'!Z869</f>
        <v>2.671924304555191</v>
      </c>
      <c r="AC73" s="54">
        <f>+'Ark1'!AA869</f>
        <v>1.1715042721060305</v>
      </c>
      <c r="AD73" s="54">
        <f>+'Ark1'!AB869</f>
        <v>1.3080780782129691</v>
      </c>
      <c r="AE73" s="73">
        <f>+'Ark1'!AC869</f>
        <v>24.20376473279747</v>
      </c>
      <c r="AF73" s="73">
        <f>+'Ark1'!AD869</f>
        <v>19.561354024430905</v>
      </c>
      <c r="AG73" s="73">
        <f>+'Ark1'!AE869</f>
        <v>44.645402105019315</v>
      </c>
      <c r="AH73" s="149">
        <f t="shared" si="7"/>
        <v>1.3597712347549984</v>
      </c>
      <c r="AI73" s="73">
        <f t="shared" si="42"/>
        <v>40.022388059701491</v>
      </c>
      <c r="AJ73" s="46"/>
      <c r="AK73" s="5"/>
    </row>
    <row r="74" spans="1:37" ht="15.6">
      <c r="A74" s="46"/>
      <c r="B74" s="52">
        <f>+'Ark1'!C870</f>
        <v>2017</v>
      </c>
      <c r="C74" s="52">
        <f>+'Ark1'!G870</f>
        <v>1</v>
      </c>
      <c r="D74" s="53" t="str">
        <f>VLOOKUP(C74,Regioner!$C$10:$D$13,2)</f>
        <v>Øst</v>
      </c>
      <c r="E74" s="53">
        <f>+'Ark1'!H870</f>
        <v>2</v>
      </c>
      <c r="F74" s="53" t="str">
        <f>VLOOKUP(E74,Organisasjon!$C$10:$D$11,2)</f>
        <v>KLF</v>
      </c>
      <c r="G74" s="52">
        <f>+'Ark1'!Q870</f>
        <v>83</v>
      </c>
      <c r="H74" s="52">
        <f t="shared" si="50"/>
        <v>-42</v>
      </c>
      <c r="I74" s="329">
        <f>+'Ark1'!R870</f>
        <v>2537</v>
      </c>
      <c r="J74" s="379">
        <f t="shared" si="51"/>
        <v>-425</v>
      </c>
      <c r="K74" s="169">
        <f>+'Ark1'!AG870</f>
        <v>34.536986853442258</v>
      </c>
      <c r="L74" s="149">
        <f t="shared" si="52"/>
        <v>-31.090057857571907</v>
      </c>
      <c r="M74" s="169">
        <f>+'Ark1'!AH870</f>
        <v>2.8774142688214432</v>
      </c>
      <c r="N74" s="169"/>
      <c r="O74" s="149">
        <f t="shared" si="53"/>
        <v>2.6073264902934215</v>
      </c>
      <c r="P74" s="149"/>
      <c r="Q74" s="54">
        <f>+'Ark1'!S870</f>
        <v>5.8143476547102884</v>
      </c>
      <c r="R74" s="54">
        <f t="shared" si="54"/>
        <v>1.2123895183159599</v>
      </c>
      <c r="S74" s="54"/>
      <c r="T74" s="54"/>
      <c r="U74" s="54"/>
      <c r="V74" s="54"/>
      <c r="W74" s="54">
        <f>+'Ark1'!T870</f>
        <v>3.763500197083169</v>
      </c>
      <c r="X74" s="54">
        <f t="shared" si="55"/>
        <v>-0.23177326679259025</v>
      </c>
      <c r="Y74" s="149">
        <f>+'Ark1'!U870</f>
        <v>7.8366968860859236</v>
      </c>
      <c r="Z74" s="149">
        <f t="shared" si="56"/>
        <v>0.52244975576856678</v>
      </c>
      <c r="AA74" s="73">
        <f>+'Ark1'!X870</f>
        <v>3.4292471422940487</v>
      </c>
      <c r="AB74" s="149">
        <f>+'Ark1'!Z870</f>
        <v>3.6670169902230905</v>
      </c>
      <c r="AC74" s="54">
        <f>+'Ark1'!AA870</f>
        <v>3.7394211707037215</v>
      </c>
      <c r="AD74" s="54">
        <f>+'Ark1'!AB870</f>
        <v>1.6226739051284047</v>
      </c>
      <c r="AE74" s="73">
        <f>+'Ark1'!AC870</f>
        <v>8.0284316106255744</v>
      </c>
      <c r="AF74" s="73">
        <f>+'Ark1'!AD870</f>
        <v>30.943220097808595</v>
      </c>
      <c r="AG74" s="73">
        <f>+'Ark1'!AE870</f>
        <v>11.885079454894704</v>
      </c>
      <c r="AH74" s="149">
        <f t="shared" si="7"/>
        <v>1.3478204867466603</v>
      </c>
      <c r="AI74" s="73">
        <f t="shared" si="42"/>
        <v>30.566265060240966</v>
      </c>
      <c r="AJ74" s="46"/>
      <c r="AK74" s="5"/>
    </row>
    <row r="75" spans="1:37" ht="15.6">
      <c r="A75" s="46"/>
      <c r="B75" s="52">
        <f>+'Ark1'!C871</f>
        <v>2017</v>
      </c>
      <c r="C75" s="52">
        <f>+'Ark1'!G871</f>
        <v>2</v>
      </c>
      <c r="D75" s="53" t="str">
        <f>VLOOKUP(C75,Regioner!$C$10:$D$13,2)</f>
        <v>Vest</v>
      </c>
      <c r="E75" s="53">
        <f>+'Ark1'!H871</f>
        <v>1</v>
      </c>
      <c r="F75" s="53" t="str">
        <f>VLOOKUP(E75,Organisasjon!$C$10:$D$11,2)</f>
        <v>Nortura</v>
      </c>
      <c r="G75" s="52">
        <f>+'Ark1'!Q871</f>
        <v>124</v>
      </c>
      <c r="H75" s="52">
        <f t="shared" si="50"/>
        <v>25</v>
      </c>
      <c r="I75" s="329">
        <f>+'Ark1'!R871</f>
        <v>3595</v>
      </c>
      <c r="J75" s="379">
        <f t="shared" si="51"/>
        <v>2162</v>
      </c>
      <c r="K75" s="169">
        <f>+'Ark1'!AG871</f>
        <v>68.978423362739562</v>
      </c>
      <c r="L75" s="149">
        <f t="shared" si="52"/>
        <v>34.605468073753741</v>
      </c>
      <c r="M75" s="169">
        <f>+'Ark1'!AH871</f>
        <v>0.3337969401947149</v>
      </c>
      <c r="N75" s="169"/>
      <c r="O75" s="149">
        <f t="shared" si="53"/>
        <v>-0.92230913098462897</v>
      </c>
      <c r="P75" s="149"/>
      <c r="Q75" s="54">
        <f>+'Ark1'!S871</f>
        <v>4.5004172461752434</v>
      </c>
      <c r="R75" s="54">
        <f t="shared" si="54"/>
        <v>-0.28744039513668884</v>
      </c>
      <c r="S75" s="54"/>
      <c r="T75" s="54"/>
      <c r="U75" s="54"/>
      <c r="V75" s="54"/>
      <c r="W75" s="54">
        <f>+'Ark1'!T871</f>
        <v>4.2447844228094578</v>
      </c>
      <c r="X75" s="54">
        <f t="shared" si="55"/>
        <v>0.8463196635631216</v>
      </c>
      <c r="Y75" s="149">
        <f>+'Ark1'!U871</f>
        <v>7.0643115438108444</v>
      </c>
      <c r="Z75" s="149">
        <f t="shared" si="56"/>
        <v>-0.85418112890374776</v>
      </c>
      <c r="AA75" s="73">
        <f>+'Ark1'!X871</f>
        <v>1.6689847009735741</v>
      </c>
      <c r="AB75" s="149">
        <f>+'Ark1'!Z871</f>
        <v>3.0935992590863455</v>
      </c>
      <c r="AC75" s="54">
        <f>+'Ark1'!AA871</f>
        <v>1.1415468331259804</v>
      </c>
      <c r="AD75" s="54">
        <f>+'Ark1'!AB871</f>
        <v>1.595768893366738</v>
      </c>
      <c r="AE75" s="73">
        <f>+'Ark1'!AC871</f>
        <v>32.025041819904473</v>
      </c>
      <c r="AF75" s="73">
        <f>+'Ark1'!AD871</f>
        <v>7.9060123404312561</v>
      </c>
      <c r="AG75" s="73">
        <f>+'Ark1'!AE871</f>
        <v>43.880205451655755</v>
      </c>
      <c r="AH75" s="149">
        <f t="shared" si="7"/>
        <v>1.569701464861857</v>
      </c>
      <c r="AI75" s="73">
        <f t="shared" si="42"/>
        <v>28.991935483870968</v>
      </c>
      <c r="AJ75" s="46"/>
      <c r="AK75" s="5"/>
    </row>
    <row r="76" spans="1:37" ht="15.6">
      <c r="A76" s="46"/>
      <c r="B76" s="52">
        <f>+'Ark1'!C872</f>
        <v>2017</v>
      </c>
      <c r="C76" s="52">
        <f>+'Ark1'!G872</f>
        <v>2</v>
      </c>
      <c r="D76" s="53" t="str">
        <f>VLOOKUP(C76,Regioner!$C$10:$D$13,2)</f>
        <v>Vest</v>
      </c>
      <c r="E76" s="53">
        <f>+'Ark1'!H872</f>
        <v>2</v>
      </c>
      <c r="F76" s="53" t="str">
        <f>VLOOKUP(E76,Organisasjon!$C$10:$D$11,2)</f>
        <v>KLF</v>
      </c>
      <c r="G76" s="52">
        <f>+'Ark1'!Q872</f>
        <v>97</v>
      </c>
      <c r="H76" s="52">
        <f t="shared" si="50"/>
        <v>68</v>
      </c>
      <c r="I76" s="329">
        <f>+'Ark1'!R872</f>
        <v>1451</v>
      </c>
      <c r="J76" s="379">
        <f t="shared" si="51"/>
        <v>899</v>
      </c>
      <c r="K76" s="169">
        <f>+'Ark1'!AG872</f>
        <v>31.021576637260427</v>
      </c>
      <c r="L76" s="149">
        <f t="shared" si="52"/>
        <v>2.1941493453604721</v>
      </c>
      <c r="M76" s="169">
        <f>+'Ark1'!AH872</f>
        <v>1.0337698139214337</v>
      </c>
      <c r="N76" s="169"/>
      <c r="O76" s="149">
        <f t="shared" si="53"/>
        <v>0.67145097334172366</v>
      </c>
      <c r="P76" s="149"/>
      <c r="Q76" s="54">
        <f>+'Ark1'!S872</f>
        <v>4.4672639558924869</v>
      </c>
      <c r="R76" s="54">
        <f t="shared" si="54"/>
        <v>-0.85701140642635298</v>
      </c>
      <c r="S76" s="54"/>
      <c r="T76" s="54"/>
      <c r="U76" s="54"/>
      <c r="V76" s="54"/>
      <c r="W76" s="54">
        <f>+'Ark1'!T872</f>
        <v>3.1426602343211578</v>
      </c>
      <c r="X76" s="54">
        <f t="shared" si="55"/>
        <v>-0.66168759176579828</v>
      </c>
      <c r="Y76" s="149">
        <f>+'Ark1'!U872</f>
        <v>7.8713990351481629</v>
      </c>
      <c r="Z76" s="149">
        <f t="shared" si="56"/>
        <v>-0.15160821122865098</v>
      </c>
      <c r="AA76" s="73">
        <f>+'Ark1'!X872</f>
        <v>1.3783597518952444</v>
      </c>
      <c r="AB76" s="149">
        <f>+'Ark1'!Z872</f>
        <v>3.0552778909638114</v>
      </c>
      <c r="AC76" s="54">
        <f>+'Ark1'!AA872</f>
        <v>1.4120664988999536</v>
      </c>
      <c r="AD76" s="54">
        <f>+'Ark1'!AB872</f>
        <v>1.4816751866434961</v>
      </c>
      <c r="AE76" s="73">
        <f>+'Ark1'!AC872</f>
        <v>53.337053612918446</v>
      </c>
      <c r="AF76" s="73">
        <f>+'Ark1'!AD872</f>
        <v>45.985934180358207</v>
      </c>
      <c r="AG76" s="73">
        <f>+'Ark1'!AE872</f>
        <v>44.577009070039097</v>
      </c>
      <c r="AH76" s="149">
        <f t="shared" si="7"/>
        <v>1.7620178957111983</v>
      </c>
      <c r="AI76" s="73">
        <f t="shared" si="42"/>
        <v>14.958762886597938</v>
      </c>
      <c r="AJ76" s="46"/>
      <c r="AK76" s="5"/>
    </row>
    <row r="77" spans="1:37" ht="15.6">
      <c r="A77" s="46"/>
      <c r="B77" s="52">
        <f>+'Ark1'!C873</f>
        <v>2017</v>
      </c>
      <c r="C77" s="52">
        <f>+'Ark1'!G873</f>
        <v>3</v>
      </c>
      <c r="D77" s="53" t="str">
        <f>VLOOKUP(C77,Regioner!$C$10:$D$13,2)</f>
        <v>Midt</v>
      </c>
      <c r="E77" s="53">
        <f>+'Ark1'!H873</f>
        <v>1</v>
      </c>
      <c r="F77" s="53" t="str">
        <f>VLOOKUP(E77,Organisasjon!$C$10:$D$11,2)</f>
        <v>Nortura</v>
      </c>
      <c r="G77" s="52">
        <f>+'Ark1'!Q873</f>
        <v>35</v>
      </c>
      <c r="H77" s="52">
        <f t="shared" si="50"/>
        <v>-1</v>
      </c>
      <c r="I77" s="329">
        <f>+'Ark1'!R873</f>
        <v>760</v>
      </c>
      <c r="J77" s="379">
        <f t="shared" si="51"/>
        <v>-740</v>
      </c>
      <c r="K77" s="169">
        <f>+'Ark1'!AG873</f>
        <v>31.967994291975678</v>
      </c>
      <c r="L77" s="149">
        <f t="shared" si="52"/>
        <v>-39.204578416124399</v>
      </c>
      <c r="M77" s="169">
        <f>+'Ark1'!AH873</f>
        <v>0.13157894736842102</v>
      </c>
      <c r="N77" s="169"/>
      <c r="O77" s="149">
        <f t="shared" si="53"/>
        <v>0.13157894736842102</v>
      </c>
      <c r="P77" s="149"/>
      <c r="Q77" s="54">
        <f>+'Ark1'!S873</f>
        <v>5.4736842105263159</v>
      </c>
      <c r="R77" s="54">
        <f t="shared" si="54"/>
        <v>-5.649122807016127E-3</v>
      </c>
      <c r="S77" s="54"/>
      <c r="T77" s="54"/>
      <c r="U77" s="54"/>
      <c r="V77" s="54"/>
      <c r="W77" s="54">
        <f>+'Ark1'!T873</f>
        <v>4.0644736842105251</v>
      </c>
      <c r="X77" s="54">
        <f t="shared" si="55"/>
        <v>0.5024736842105253</v>
      </c>
      <c r="Y77" s="149">
        <f>+'Ark1'!U873</f>
        <v>8.2534210526315928</v>
      </c>
      <c r="Z77" s="149">
        <f t="shared" si="56"/>
        <v>0.96402105263160554</v>
      </c>
      <c r="AA77" s="73">
        <f>+'Ark1'!X873</f>
        <v>1.7105263157894739</v>
      </c>
      <c r="AB77" s="149">
        <f>+'Ark1'!Z873</f>
        <v>2.7367121806204882</v>
      </c>
      <c r="AC77" s="54">
        <f>+'Ark1'!AA873</f>
        <v>1.4953760679131971</v>
      </c>
      <c r="AD77" s="54">
        <f>+'Ark1'!AB873</f>
        <v>1.5810725829212828</v>
      </c>
      <c r="AE77" s="73">
        <f>+'Ark1'!AC873</f>
        <v>22.058414148228888</v>
      </c>
      <c r="AF77" s="73">
        <f>+'Ark1'!AD873</f>
        <v>18.761960969466376</v>
      </c>
      <c r="AG77" s="73">
        <f>+'Ark1'!AE873</f>
        <v>29.929293936881599</v>
      </c>
      <c r="AH77" s="149">
        <f t="shared" si="7"/>
        <v>1.5078365384615409</v>
      </c>
      <c r="AI77" s="73">
        <f t="shared" si="42"/>
        <v>21.714285714285715</v>
      </c>
      <c r="AJ77" s="46"/>
      <c r="AK77" s="5"/>
    </row>
    <row r="78" spans="1:37" ht="15.6">
      <c r="A78" s="46"/>
      <c r="B78" s="52">
        <f>+'Ark1'!C874</f>
        <v>2017</v>
      </c>
      <c r="C78" s="52">
        <f>+'Ark1'!G874</f>
        <v>3</v>
      </c>
      <c r="D78" s="53" t="str">
        <f>VLOOKUP(C78,Regioner!$C$10:$D$13,2)</f>
        <v>Midt</v>
      </c>
      <c r="E78" s="53">
        <f>+'Ark1'!H874</f>
        <v>2</v>
      </c>
      <c r="F78" s="53" t="str">
        <f>VLOOKUP(E78,Organisasjon!$C$10:$D$11,2)</f>
        <v>KLF</v>
      </c>
      <c r="G78" s="52">
        <f>+'Ark1'!Q874</f>
        <v>42</v>
      </c>
      <c r="H78" s="52">
        <f t="shared" si="50"/>
        <v>-18</v>
      </c>
      <c r="I78" s="329">
        <f>+'Ark1'!R874</f>
        <v>1783</v>
      </c>
      <c r="J78" s="379">
        <f t="shared" si="51"/>
        <v>633</v>
      </c>
      <c r="K78" s="169">
        <f>+'Ark1'!AG874</f>
        <v>68.0320057080243</v>
      </c>
      <c r="L78" s="149">
        <f t="shared" si="52"/>
        <v>-16.710568694341376</v>
      </c>
      <c r="M78" s="169">
        <f>+'Ark1'!AH874</f>
        <v>0</v>
      </c>
      <c r="N78" s="169"/>
      <c r="O78" s="149">
        <f t="shared" si="53"/>
        <v>0</v>
      </c>
      <c r="P78" s="149"/>
      <c r="Q78" s="54">
        <f>+'Ark1'!S874</f>
        <v>5.0616937745372956</v>
      </c>
      <c r="R78" s="54">
        <f t="shared" si="54"/>
        <v>0.45560681801555614</v>
      </c>
      <c r="S78" s="54"/>
      <c r="T78" s="54"/>
      <c r="U78" s="54"/>
      <c r="V78" s="54"/>
      <c r="W78" s="54">
        <f>+'Ark1'!T874</f>
        <v>3.9192372406057201</v>
      </c>
      <c r="X78" s="54">
        <f t="shared" si="55"/>
        <v>0.20532419712745931</v>
      </c>
      <c r="Y78" s="149">
        <f>+'Ark1'!U874</f>
        <v>7.4867638810992716</v>
      </c>
      <c r="Z78" s="149">
        <f t="shared" si="56"/>
        <v>-2.5808013362920406</v>
      </c>
      <c r="AA78" s="73">
        <f>+'Ark1'!X874</f>
        <v>2.4116657319125072</v>
      </c>
      <c r="AB78" s="149">
        <f>+'Ark1'!Z874</f>
        <v>3.5081611147367711</v>
      </c>
      <c r="AC78" s="54">
        <f>+'Ark1'!AA874</f>
        <v>1.4878859655737275</v>
      </c>
      <c r="AD78" s="54">
        <f>+'Ark1'!AB874</f>
        <v>1.7490274779725099</v>
      </c>
      <c r="AE78" s="73">
        <f>+'Ark1'!AC874</f>
        <v>23.790725711887724</v>
      </c>
      <c r="AF78" s="73">
        <f>+'Ark1'!AD874</f>
        <v>-18.548065971984673</v>
      </c>
      <c r="AG78" s="73">
        <f>+'Ark1'!AE874</f>
        <v>11.678542019061029</v>
      </c>
      <c r="AH78" s="149">
        <f t="shared" ref="AH78:AH89" si="57">+Y78/Q78</f>
        <v>1.4791024930747927</v>
      </c>
      <c r="AI78" s="73">
        <f t="shared" si="42"/>
        <v>42.452380952380949</v>
      </c>
      <c r="AJ78" s="46"/>
      <c r="AK78" s="5"/>
    </row>
    <row r="79" spans="1:37" ht="15.6">
      <c r="A79" s="46"/>
      <c r="B79" s="52">
        <f>+'Ark1'!C875</f>
        <v>2017</v>
      </c>
      <c r="C79" s="52">
        <f>+'Ark1'!G875</f>
        <v>4</v>
      </c>
      <c r="D79" s="53" t="str">
        <f>VLOOKUP(C79,Regioner!$C$10:$D$13,2)</f>
        <v>Nord</v>
      </c>
      <c r="E79" s="53">
        <f>+'Ark1'!H875</f>
        <v>1</v>
      </c>
      <c r="F79" s="53" t="str">
        <f>VLOOKUP(E79,Organisasjon!$C$10:$D$11,2)</f>
        <v>Nortura</v>
      </c>
      <c r="G79" s="52">
        <f>+'Ark1'!Q875</f>
        <v>65</v>
      </c>
      <c r="H79" s="52">
        <f t="shared" si="50"/>
        <v>53</v>
      </c>
      <c r="I79" s="329">
        <f>+'Ark1'!R875</f>
        <v>1602</v>
      </c>
      <c r="J79" s="379">
        <f t="shared" si="51"/>
        <v>1262</v>
      </c>
      <c r="K79" s="169">
        <f>+'Ark1'!AG875</f>
        <v>86.043501521575308</v>
      </c>
      <c r="L79" s="149">
        <f t="shared" si="52"/>
        <v>70.78607592394097</v>
      </c>
      <c r="M79" s="169">
        <f>+'Ark1'!AH875</f>
        <v>0</v>
      </c>
      <c r="N79" s="169"/>
      <c r="O79" s="149">
        <f t="shared" si="53"/>
        <v>0</v>
      </c>
      <c r="P79" s="149"/>
      <c r="Q79" s="54">
        <f>+'Ark1'!S875</f>
        <v>4.4463171036204754</v>
      </c>
      <c r="R79" s="54">
        <f t="shared" si="54"/>
        <v>8.4552397738122842E-2</v>
      </c>
      <c r="S79" s="54"/>
      <c r="T79" s="54"/>
      <c r="U79" s="54"/>
      <c r="V79" s="54"/>
      <c r="W79" s="54">
        <f>+'Ark1'!T875</f>
        <v>3.5131086142322099</v>
      </c>
      <c r="X79" s="54">
        <f t="shared" si="55"/>
        <v>0.78075567305573967</v>
      </c>
      <c r="Y79" s="149">
        <f>+'Ark1'!U875</f>
        <v>9.336579275905116</v>
      </c>
      <c r="Z79" s="149">
        <f t="shared" si="56"/>
        <v>3.2056969229639405</v>
      </c>
      <c r="AA79" s="73">
        <f>+'Ark1'!X875</f>
        <v>1.9350811485642945</v>
      </c>
      <c r="AB79" s="149">
        <f>+'Ark1'!Z875</f>
        <v>2.651079969138356</v>
      </c>
      <c r="AC79" s="54">
        <f>+'Ark1'!AA875</f>
        <v>1.7295051486611841</v>
      </c>
      <c r="AD79" s="54">
        <f>+'Ark1'!AB875</f>
        <v>1.666708748364081</v>
      </c>
      <c r="AE79" s="73">
        <f>+'Ark1'!AC875</f>
        <v>59.206148667348458</v>
      </c>
      <c r="AF79" s="73">
        <f>+'Ark1'!AD875</f>
        <v>45.180528571298119</v>
      </c>
      <c r="AG79" s="73">
        <f>+'Ark1'!AE875</f>
        <v>57.388207071717723</v>
      </c>
      <c r="AH79" s="149">
        <f t="shared" si="57"/>
        <v>2.0998455706865076</v>
      </c>
      <c r="AI79" s="73">
        <f t="shared" si="42"/>
        <v>24.646153846153847</v>
      </c>
      <c r="AJ79" s="46"/>
      <c r="AK79" s="5"/>
    </row>
    <row r="80" spans="1:37">
      <c r="A80" s="46"/>
      <c r="B80" s="52">
        <f>+'Ark1'!C876</f>
        <v>2017</v>
      </c>
      <c r="C80" s="52">
        <f>+'Ark1'!G876</f>
        <v>4</v>
      </c>
      <c r="D80" s="53" t="str">
        <f>VLOOKUP(C80,Regioner!$C$10:$D$13,2)</f>
        <v>Nord</v>
      </c>
      <c r="E80" s="53">
        <f>+'Ark1'!H876</f>
        <v>2</v>
      </c>
      <c r="F80" s="53" t="str">
        <f>VLOOKUP(E80,Organisasjon!$C$10:$D$11,2)</f>
        <v>KLF</v>
      </c>
      <c r="G80" s="52">
        <f>+'Ark1'!Q876</f>
        <v>9</v>
      </c>
      <c r="H80" s="52" t="e">
        <f>+G80-#REF!</f>
        <v>#REF!</v>
      </c>
      <c r="I80" s="329">
        <f>+'Ark1'!R876</f>
        <v>332</v>
      </c>
      <c r="J80" s="379" t="e">
        <f>+I80-#REF!</f>
        <v>#REF!</v>
      </c>
      <c r="K80" s="169">
        <f>+'Ark1'!AG876</f>
        <v>13.956498478424702</v>
      </c>
      <c r="L80" s="149" t="e">
        <f>+K80-#REF!</f>
        <v>#REF!</v>
      </c>
      <c r="M80" s="169">
        <f>+'Ark1'!AH876</f>
        <v>0</v>
      </c>
      <c r="N80" s="169"/>
      <c r="O80" s="149" t="e">
        <f>+M80-#REF!</f>
        <v>#REF!</v>
      </c>
      <c r="P80" s="149"/>
      <c r="Q80" s="54">
        <f>+'Ark1'!S876</f>
        <v>4.7620481927710836</v>
      </c>
      <c r="R80" s="54" t="e">
        <f>+Q80-#REF!</f>
        <v>#REF!</v>
      </c>
      <c r="S80" s="54"/>
      <c r="T80" s="54"/>
      <c r="U80" s="54"/>
      <c r="V80" s="54"/>
      <c r="W80" s="54">
        <f>+'Ark1'!T876</f>
        <v>3.2560240963855422</v>
      </c>
      <c r="X80" s="54" t="e">
        <f>+W80-#REF!</f>
        <v>#REF!</v>
      </c>
      <c r="Y80" s="149">
        <f>+'Ark1'!U876</f>
        <v>7.307530120481923</v>
      </c>
      <c r="Z80" s="149" t="e">
        <f>+Y80-#REF!</f>
        <v>#REF!</v>
      </c>
      <c r="AA80" s="73">
        <f>+'Ark1'!X876</f>
        <v>0</v>
      </c>
      <c r="AB80" s="149">
        <f>+'Ark1'!Z876</f>
        <v>2.5131168994492872</v>
      </c>
      <c r="AC80" s="54">
        <f>+'Ark1'!AA876</f>
        <v>0.92521864434636703</v>
      </c>
      <c r="AD80" s="54">
        <f>+'Ark1'!AB876</f>
        <v>1.4982298308088069</v>
      </c>
      <c r="AE80" s="73">
        <f>+'Ark1'!AC876</f>
        <v>38.110088689891469</v>
      </c>
      <c r="AF80" s="73">
        <f>+'Ark1'!AD876</f>
        <v>42.250927123735202</v>
      </c>
      <c r="AG80" s="73">
        <f>+'Ark1'!AE876</f>
        <v>52.198609753746837</v>
      </c>
      <c r="AH80" s="149">
        <f t="shared" si="57"/>
        <v>1.5345351043643256</v>
      </c>
      <c r="AI80" s="73">
        <f t="shared" si="42"/>
        <v>36.888888888888886</v>
      </c>
      <c r="AJ80" s="46"/>
    </row>
    <row r="81" spans="1:43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</row>
    <row r="82" spans="1:43" ht="15.6">
      <c r="A82" s="46"/>
      <c r="B82" s="52">
        <f>+'Ark1'!C877</f>
        <v>2016</v>
      </c>
      <c r="C82" s="52">
        <f>+'Ark1'!G877</f>
        <v>1</v>
      </c>
      <c r="D82" s="53" t="str">
        <f>VLOOKUP(C82,Regioner!$C$10:$D$13,2)</f>
        <v>Øst</v>
      </c>
      <c r="E82" s="53">
        <f>+'Ark1'!H877</f>
        <v>1</v>
      </c>
      <c r="F82" s="53" t="str">
        <f>VLOOKUP(E82,Organisasjon!$C$10:$D$11,2)</f>
        <v>Nortura</v>
      </c>
      <c r="G82" s="52">
        <f>+'Ark1'!Q877</f>
        <v>117</v>
      </c>
      <c r="H82" s="46"/>
      <c r="I82" s="329">
        <f>+'Ark1'!R877</f>
        <v>4289</v>
      </c>
      <c r="J82" s="375"/>
      <c r="K82" s="169">
        <f>+'Ark1'!AG877</f>
        <v>64.1420739129466</v>
      </c>
      <c r="L82" s="46"/>
      <c r="M82" s="169">
        <f>+'Ark1'!AH877</f>
        <v>0.34973187223128926</v>
      </c>
      <c r="N82" s="169"/>
      <c r="O82" s="46"/>
      <c r="P82" s="46"/>
      <c r="Q82" s="54">
        <f>+'Ark1'!S877</f>
        <v>5.3779435765912798</v>
      </c>
      <c r="R82" s="46"/>
      <c r="S82" s="46"/>
      <c r="T82" s="46"/>
      <c r="U82" s="46"/>
      <c r="V82" s="46"/>
      <c r="W82" s="54">
        <f>+'Ark1'!T877</f>
        <v>4.6950338074143163</v>
      </c>
      <c r="X82" s="46"/>
      <c r="Y82" s="149">
        <f>+'Ark1'!U877</f>
        <v>7.3839356493355117</v>
      </c>
      <c r="Z82" s="46"/>
      <c r="AA82" s="73">
        <f>+'Ark1'!X877</f>
        <v>1.9818139426439736</v>
      </c>
      <c r="AB82" s="149">
        <f>+'Ark1'!Z877</f>
        <v>2.8569436655290041</v>
      </c>
      <c r="AC82" s="54">
        <f>+'Ark1'!AA877</f>
        <v>1.1477829920197336</v>
      </c>
      <c r="AD82" s="54">
        <f>+'Ark1'!AB877</f>
        <v>1.3289733835413444</v>
      </c>
      <c r="AE82" s="73">
        <f>+'Ark1'!AC877</f>
        <v>27.760683628048703</v>
      </c>
      <c r="AF82" s="73">
        <f>+'Ark1'!AD877</f>
        <v>24.848117931324161</v>
      </c>
      <c r="AG82" s="73">
        <f>+'Ark1'!AE877</f>
        <v>41.580786642450562</v>
      </c>
      <c r="AH82" s="149">
        <f t="shared" si="57"/>
        <v>1.3730035550160413</v>
      </c>
      <c r="AI82" s="73">
        <f t="shared" si="42"/>
        <v>36.658119658119659</v>
      </c>
      <c r="AJ82" s="46"/>
      <c r="AK82" s="5"/>
    </row>
    <row r="83" spans="1:43">
      <c r="A83" s="46"/>
      <c r="B83" s="52">
        <f>+'Ark1'!C878</f>
        <v>2016</v>
      </c>
      <c r="C83" s="52">
        <f>+'Ark1'!G878</f>
        <v>1</v>
      </c>
      <c r="D83" s="53" t="str">
        <f>VLOOKUP(C83,Regioner!$C$10:$D$13,2)</f>
        <v>Øst</v>
      </c>
      <c r="E83" s="53">
        <f>+'Ark1'!H878</f>
        <v>2</v>
      </c>
      <c r="F83" s="53" t="str">
        <f>VLOOKUP(E83,Organisasjon!$C$10:$D$11,2)</f>
        <v>KLF</v>
      </c>
      <c r="G83" s="52">
        <f>+'Ark1'!Q878</f>
        <v>67</v>
      </c>
      <c r="H83" s="46"/>
      <c r="I83" s="329">
        <f>+'Ark1'!R878</f>
        <v>2389</v>
      </c>
      <c r="J83" s="375"/>
      <c r="K83" s="169">
        <f>+'Ark1'!AG878</f>
        <v>35.857926087053364</v>
      </c>
      <c r="L83" s="46"/>
      <c r="M83" s="169">
        <f>+'Ark1'!AH878</f>
        <v>1.5069066555043948</v>
      </c>
      <c r="N83" s="169"/>
      <c r="O83" s="46"/>
      <c r="P83" s="46"/>
      <c r="Q83" s="54">
        <f>+'Ark1'!S878</f>
        <v>5.7588949351192973</v>
      </c>
      <c r="R83" s="46"/>
      <c r="S83" s="46"/>
      <c r="T83" s="46"/>
      <c r="U83" s="46"/>
      <c r="V83" s="46"/>
      <c r="W83" s="54">
        <f>+'Ark1'!T878</f>
        <v>3.6626203432398494</v>
      </c>
      <c r="X83" s="46"/>
      <c r="Y83" s="149">
        <f>+'Ark1'!U878</f>
        <v>7.4108832147341985</v>
      </c>
      <c r="Z83" s="46"/>
      <c r="AA83" s="73">
        <f>+'Ark1'!X878</f>
        <v>2.5115110925073245</v>
      </c>
      <c r="AB83" s="149">
        <f>+'Ark1'!Z878</f>
        <v>3.5542413621310738</v>
      </c>
      <c r="AC83" s="54">
        <f>+'Ark1'!AA878</f>
        <v>1.9942491075550164</v>
      </c>
      <c r="AD83" s="54">
        <f>+'Ark1'!AB878</f>
        <v>1.6078595154072399</v>
      </c>
      <c r="AE83" s="73">
        <f>+'Ark1'!AC878</f>
        <v>20.154735899740437</v>
      </c>
      <c r="AF83" s="73">
        <f>+'Ark1'!AD878</f>
        <v>52.33538641502372</v>
      </c>
      <c r="AG83" s="73">
        <f>+'Ark1'!AE878</f>
        <v>30.255742486727712</v>
      </c>
      <c r="AH83" s="149">
        <f t="shared" si="57"/>
        <v>1.2868585550225322</v>
      </c>
      <c r="AI83" s="73">
        <f t="shared" si="42"/>
        <v>35.656716417910445</v>
      </c>
      <c r="AJ83" s="46"/>
    </row>
    <row r="84" spans="1:43">
      <c r="A84" s="46"/>
      <c r="B84" s="52">
        <f>+'Ark1'!C879</f>
        <v>2016</v>
      </c>
      <c r="C84" s="52">
        <f>+'Ark1'!G879</f>
        <v>2</v>
      </c>
      <c r="D84" s="53" t="str">
        <f>VLOOKUP(C84,Regioner!$C$10:$D$13,2)</f>
        <v>Vest</v>
      </c>
      <c r="E84" s="53">
        <f>+'Ark1'!H879</f>
        <v>1</v>
      </c>
      <c r="F84" s="53" t="str">
        <f>VLOOKUP(E84,Organisasjon!$C$10:$D$11,2)</f>
        <v>Nortura</v>
      </c>
      <c r="G84" s="52">
        <f>+'Ark1'!Q879</f>
        <v>125</v>
      </c>
      <c r="H84" s="46"/>
      <c r="I84" s="329">
        <f>+'Ark1'!R879</f>
        <v>2962</v>
      </c>
      <c r="J84" s="375"/>
      <c r="K84" s="169">
        <f>+'Ark1'!AG879</f>
        <v>65.627044711014165</v>
      </c>
      <c r="L84" s="46"/>
      <c r="M84" s="169">
        <f>+'Ark1'!AH879</f>
        <v>0.27008777852802157</v>
      </c>
      <c r="N84" s="169"/>
      <c r="O84" s="46"/>
      <c r="P84" s="46"/>
      <c r="Q84" s="54">
        <f>+'Ark1'!S879</f>
        <v>4.6019581363943285</v>
      </c>
      <c r="R84" s="46"/>
      <c r="S84" s="46"/>
      <c r="T84" s="46"/>
      <c r="U84" s="46"/>
      <c r="V84" s="46"/>
      <c r="W84" s="54">
        <f>+'Ark1'!T879</f>
        <v>3.9952734638757592</v>
      </c>
      <c r="X84" s="46"/>
      <c r="Y84" s="149">
        <f>+'Ark1'!U879</f>
        <v>7.3142471303173568</v>
      </c>
      <c r="Z84" s="46"/>
      <c r="AA84" s="73">
        <f>+'Ark1'!X879</f>
        <v>2.7008777852802157</v>
      </c>
      <c r="AB84" s="149">
        <f>+'Ark1'!Z879</f>
        <v>3.3433679083615564</v>
      </c>
      <c r="AC84" s="54">
        <f>+'Ark1'!AA879</f>
        <v>1.2209775478910561</v>
      </c>
      <c r="AD84" s="54">
        <f>+'Ark1'!AB879</f>
        <v>1.4664759106052987</v>
      </c>
      <c r="AE84" s="73">
        <f>+'Ark1'!AC879</f>
        <v>32.898543576532951</v>
      </c>
      <c r="AF84" s="73">
        <f>+'Ark1'!AD879</f>
        <v>24.799975710320631</v>
      </c>
      <c r="AG84" s="73">
        <f>+'Ark1'!AE879</f>
        <v>52.387948259606191</v>
      </c>
      <c r="AH84" s="149">
        <f t="shared" si="57"/>
        <v>1.5893771550143063</v>
      </c>
      <c r="AI84" s="73">
        <f t="shared" si="42"/>
        <v>23.696000000000002</v>
      </c>
      <c r="AJ84" s="46"/>
    </row>
    <row r="85" spans="1:43" ht="15.6">
      <c r="A85" s="46"/>
      <c r="B85" s="52">
        <f>+'Ark1'!C880</f>
        <v>2016</v>
      </c>
      <c r="C85" s="52">
        <f>+'Ark1'!G880</f>
        <v>2</v>
      </c>
      <c r="D85" s="53" t="str">
        <f>VLOOKUP(C85,Regioner!$C$10:$D$13,2)</f>
        <v>Vest</v>
      </c>
      <c r="E85" s="53">
        <f>+'Ark1'!H880</f>
        <v>2</v>
      </c>
      <c r="F85" s="53" t="str">
        <f>VLOOKUP(E85,Organisasjon!$C$10:$D$11,2)</f>
        <v>KLF</v>
      </c>
      <c r="G85" s="52">
        <f>+'Ark1'!Q880</f>
        <v>99</v>
      </c>
      <c r="H85" s="46"/>
      <c r="I85" s="329">
        <f>+'Ark1'!R880</f>
        <v>1433</v>
      </c>
      <c r="J85" s="375"/>
      <c r="K85" s="169">
        <f>+'Ark1'!AG880</f>
        <v>34.372955288985821</v>
      </c>
      <c r="L85" s="46"/>
      <c r="M85" s="169">
        <f>+'Ark1'!AH880</f>
        <v>1.2561060711793439</v>
      </c>
      <c r="N85" s="169"/>
      <c r="O85" s="46"/>
      <c r="P85" s="46"/>
      <c r="Q85" s="54">
        <f>+'Ark1'!S880</f>
        <v>4.7878576413119323</v>
      </c>
      <c r="R85" s="46"/>
      <c r="S85" s="46"/>
      <c r="T85" s="46"/>
      <c r="U85" s="46"/>
      <c r="V85" s="46"/>
      <c r="W85" s="54">
        <f>+'Ark1'!T880</f>
        <v>3.3984647592463362</v>
      </c>
      <c r="X85" s="46"/>
      <c r="Y85" s="149">
        <f>+'Ark1'!U880</f>
        <v>7.9184926727145921</v>
      </c>
      <c r="Z85" s="46"/>
      <c r="AA85" s="73">
        <f>+'Ark1'!X880</f>
        <v>2.3726448011165391</v>
      </c>
      <c r="AB85" s="149">
        <f>+'Ark1'!Z880</f>
        <v>3.2221364426155201</v>
      </c>
      <c r="AC85" s="54">
        <f>+'Ark1'!AA880</f>
        <v>1.3643626720993289</v>
      </c>
      <c r="AD85" s="54">
        <f>+'Ark1'!AB880</f>
        <v>1.5897167413863147</v>
      </c>
      <c r="AE85" s="73">
        <f>+'Ark1'!AC880</f>
        <v>47.200997493595118</v>
      </c>
      <c r="AF85" s="73">
        <f>+'Ark1'!AD880</f>
        <v>32.398706945771018</v>
      </c>
      <c r="AG85" s="73">
        <f>+'Ark1'!AE880</f>
        <v>44.69388950362481</v>
      </c>
      <c r="AH85" s="149">
        <f t="shared" si="57"/>
        <v>1.653869698294711</v>
      </c>
      <c r="AI85" s="73">
        <f t="shared" si="42"/>
        <v>14.474747474747474</v>
      </c>
      <c r="AJ85" s="46"/>
      <c r="AK85" s="2"/>
    </row>
    <row r="86" spans="1:43">
      <c r="A86" s="46"/>
      <c r="B86" s="52">
        <f>+'Ark1'!C881</f>
        <v>2016</v>
      </c>
      <c r="C86" s="52">
        <f>+'Ark1'!G881</f>
        <v>3</v>
      </c>
      <c r="D86" s="53" t="str">
        <f>VLOOKUP(C86,Regioner!$C$10:$D$13,2)</f>
        <v>Midt</v>
      </c>
      <c r="E86" s="53">
        <f>+'Ark1'!H881</f>
        <v>1</v>
      </c>
      <c r="F86" s="53" t="str">
        <f>VLOOKUP(E86,Organisasjon!$C$10:$D$11,2)</f>
        <v>Nortura</v>
      </c>
      <c r="G86" s="52">
        <f>+'Ark1'!Q881</f>
        <v>29</v>
      </c>
      <c r="H86" s="46"/>
      <c r="I86" s="329">
        <f>+'Ark1'!R881</f>
        <v>552</v>
      </c>
      <c r="J86" s="375"/>
      <c r="K86" s="169">
        <f>+'Ark1'!AG881</f>
        <v>28.827427291899955</v>
      </c>
      <c r="L86" s="46"/>
      <c r="M86" s="169">
        <f>+'Ark1'!AH881</f>
        <v>0.36231884057971009</v>
      </c>
      <c r="N86" s="169"/>
      <c r="O86" s="46"/>
      <c r="P86" s="46"/>
      <c r="Q86" s="54">
        <f>+'Ark1'!S881</f>
        <v>5.3242753623188399</v>
      </c>
      <c r="R86" s="46"/>
      <c r="S86" s="46"/>
      <c r="T86" s="46"/>
      <c r="U86" s="46"/>
      <c r="V86" s="46"/>
      <c r="W86" s="54">
        <f>+'Ark1'!T881</f>
        <v>3.8043478260869561</v>
      </c>
      <c r="X86" s="46"/>
      <c r="Y86" s="149">
        <f>+'Ark1'!U881</f>
        <v>8.0230072463768138</v>
      </c>
      <c r="Z86" s="46"/>
      <c r="AA86" s="73">
        <f>+'Ark1'!X881</f>
        <v>1.4492753623188404</v>
      </c>
      <c r="AB86" s="149">
        <f>+'Ark1'!Z881</f>
        <v>2.8676979759219638</v>
      </c>
      <c r="AC86" s="54">
        <f>+'Ark1'!AA881</f>
        <v>1.711509795253318</v>
      </c>
      <c r="AD86" s="54">
        <f>+'Ark1'!AB881</f>
        <v>1.5550697624137424</v>
      </c>
      <c r="AE86" s="73">
        <f>+'Ark1'!AC881</f>
        <v>28.903817075317196</v>
      </c>
      <c r="AF86" s="73">
        <f>+'Ark1'!AD881</f>
        <v>13.925127154347877</v>
      </c>
      <c r="AG86" s="73">
        <f>+'Ark1'!AE881</f>
        <v>40.296684106905097</v>
      </c>
      <c r="AH86" s="149">
        <f t="shared" si="57"/>
        <v>1.5068730860837025</v>
      </c>
      <c r="AI86" s="73">
        <f t="shared" si="42"/>
        <v>19.03448275862069</v>
      </c>
      <c r="AJ86" s="46"/>
      <c r="AK86" s="4"/>
    </row>
    <row r="87" spans="1:43" ht="15.6">
      <c r="A87" s="46"/>
      <c r="B87" s="52">
        <f>+'Ark1'!C882</f>
        <v>2016</v>
      </c>
      <c r="C87" s="52">
        <f>+'Ark1'!G882</f>
        <v>3</v>
      </c>
      <c r="D87" s="53" t="str">
        <f>VLOOKUP(C87,Regioner!$C$10:$D$13,2)</f>
        <v>Midt</v>
      </c>
      <c r="E87" s="53">
        <f>+'Ark1'!H882</f>
        <v>2</v>
      </c>
      <c r="F87" s="53" t="str">
        <f>VLOOKUP(E87,Organisasjon!$C$10:$D$11,2)</f>
        <v>KLF</v>
      </c>
      <c r="G87" s="52">
        <f>+'Ark1'!Q882</f>
        <v>36</v>
      </c>
      <c r="H87" s="46"/>
      <c r="I87" s="329">
        <f>+'Ark1'!R882</f>
        <v>1500</v>
      </c>
      <c r="J87" s="375"/>
      <c r="K87" s="169">
        <f>+'Ark1'!AG882</f>
        <v>71.172572708100077</v>
      </c>
      <c r="L87" s="46"/>
      <c r="M87" s="169">
        <f>+'Ark1'!AH882</f>
        <v>0</v>
      </c>
      <c r="N87" s="169"/>
      <c r="O87" s="46"/>
      <c r="P87" s="46"/>
      <c r="Q87" s="54">
        <f>+'Ark1'!S882</f>
        <v>5.4793333333333321</v>
      </c>
      <c r="R87" s="46"/>
      <c r="S87" s="46"/>
      <c r="T87" s="46"/>
      <c r="U87" s="46"/>
      <c r="V87" s="46"/>
      <c r="W87" s="54">
        <f>+'Ark1'!T882</f>
        <v>3.5619999999999998</v>
      </c>
      <c r="X87" s="46"/>
      <c r="Y87" s="149">
        <f>+'Ark1'!U882</f>
        <v>7.2893999999999872</v>
      </c>
      <c r="Z87" s="46"/>
      <c r="AA87" s="73">
        <f>+'Ark1'!X882</f>
        <v>1.8666666666666671</v>
      </c>
      <c r="AB87" s="149">
        <f>+'Ark1'!Z882</f>
        <v>3.616012671437995</v>
      </c>
      <c r="AC87" s="54">
        <f>+'Ark1'!AA882</f>
        <v>1.5723357006554171</v>
      </c>
      <c r="AD87" s="54">
        <f>+'Ark1'!AB882</f>
        <v>1.8767407919049457</v>
      </c>
      <c r="AE87" s="73">
        <f>+'Ark1'!AC882</f>
        <v>23.949703286234207</v>
      </c>
      <c r="AF87" s="73">
        <f>+'Ark1'!AD882</f>
        <v>-49.384303742473008</v>
      </c>
      <c r="AG87" s="73">
        <f>+'Ark1'!AE882</f>
        <v>1.5345096973024579</v>
      </c>
      <c r="AH87" s="149">
        <f t="shared" si="57"/>
        <v>1.3303443241270207</v>
      </c>
      <c r="AI87" s="73">
        <f t="shared" si="42"/>
        <v>41.666666666666664</v>
      </c>
      <c r="AJ87" s="46"/>
      <c r="AK87" s="5"/>
    </row>
    <row r="88" spans="1:43" ht="15.6">
      <c r="A88" s="46"/>
      <c r="B88" s="52">
        <f>+'Ark1'!C883</f>
        <v>2016</v>
      </c>
      <c r="C88" s="52">
        <f>+'Ark1'!G883</f>
        <v>4</v>
      </c>
      <c r="D88" s="53" t="str">
        <f>VLOOKUP(C88,Regioner!$C$10:$D$13,2)</f>
        <v>Nord</v>
      </c>
      <c r="E88" s="53">
        <f>+'Ark1'!H883</f>
        <v>1</v>
      </c>
      <c r="F88" s="53" t="str">
        <f>VLOOKUP(E88,Organisasjon!$C$10:$D$11,2)</f>
        <v>Nortura</v>
      </c>
      <c r="G88" s="52">
        <f>+'Ark1'!Q883</f>
        <v>60</v>
      </c>
      <c r="H88" s="46"/>
      <c r="I88" s="329">
        <f>+'Ark1'!R883</f>
        <v>1150</v>
      </c>
      <c r="J88" s="375"/>
      <c r="K88" s="169">
        <f>+'Ark1'!AG883</f>
        <v>84.742574402365676</v>
      </c>
      <c r="L88" s="46"/>
      <c r="M88" s="169">
        <f>+'Ark1'!AH883</f>
        <v>0</v>
      </c>
      <c r="N88" s="169"/>
      <c r="O88" s="46"/>
      <c r="P88" s="46"/>
      <c r="Q88" s="54">
        <f>+'Ark1'!S883</f>
        <v>4.6060869565217395</v>
      </c>
      <c r="R88" s="46"/>
      <c r="S88" s="46"/>
      <c r="T88" s="46"/>
      <c r="U88" s="46"/>
      <c r="V88" s="46"/>
      <c r="W88" s="54">
        <f>+'Ark1'!T883</f>
        <v>3.7139130434782608</v>
      </c>
      <c r="X88" s="46"/>
      <c r="Y88" s="149">
        <f>+'Ark1'!U883</f>
        <v>10.067565217391312</v>
      </c>
      <c r="Z88" s="46"/>
      <c r="AA88" s="73">
        <f>+'Ark1'!X883</f>
        <v>5.4782608695652177</v>
      </c>
      <c r="AB88" s="149">
        <f>+'Ark1'!Z883</f>
        <v>3.4202644421801911</v>
      </c>
      <c r="AC88" s="54">
        <f>+'Ark1'!AA883</f>
        <v>1.6265614281038012</v>
      </c>
      <c r="AD88" s="54">
        <f>+'Ark1'!AB883</f>
        <v>1.635177796822465</v>
      </c>
      <c r="AE88" s="73">
        <f>+'Ark1'!AC883</f>
        <v>56.652744394480081</v>
      </c>
      <c r="AF88" s="73">
        <f>+'Ark1'!AD883</f>
        <v>45.14748561207945</v>
      </c>
      <c r="AG88" s="73">
        <f>+'Ark1'!AE883</f>
        <v>58.731404400937919</v>
      </c>
      <c r="AH88" s="149">
        <f t="shared" si="57"/>
        <v>2.1857088918255632</v>
      </c>
      <c r="AI88" s="73">
        <f t="shared" si="42"/>
        <v>19.166666666666668</v>
      </c>
      <c r="AJ88" s="46"/>
      <c r="AK88" s="5"/>
    </row>
    <row r="89" spans="1:43" ht="15.6">
      <c r="A89" s="46"/>
      <c r="B89" s="52">
        <f>+'Ark1'!C884</f>
        <v>2016</v>
      </c>
      <c r="C89" s="52">
        <f>+'Ark1'!G884</f>
        <v>4</v>
      </c>
      <c r="D89" s="53" t="str">
        <f>VLOOKUP(C89,Regioner!$C$10:$D$13,2)</f>
        <v>Nord</v>
      </c>
      <c r="E89" s="53">
        <f>+'Ark1'!H884</f>
        <v>2</v>
      </c>
      <c r="F89" s="53" t="str">
        <f>VLOOKUP(E89,Organisasjon!$C$10:$D$11,2)</f>
        <v>KLF</v>
      </c>
      <c r="G89" s="52">
        <f>+'Ark1'!Q884</f>
        <v>12</v>
      </c>
      <c r="H89" s="46"/>
      <c r="I89" s="329">
        <f>+'Ark1'!R884</f>
        <v>340</v>
      </c>
      <c r="J89" s="375"/>
      <c r="K89" s="169">
        <f>+'Ark1'!AG884</f>
        <v>15.25742559763434</v>
      </c>
      <c r="L89" s="46"/>
      <c r="M89" s="169">
        <f>+'Ark1'!AH884</f>
        <v>0</v>
      </c>
      <c r="N89" s="169"/>
      <c r="O89" s="46"/>
      <c r="P89" s="46"/>
      <c r="Q89" s="54">
        <f>+'Ark1'!S884</f>
        <v>4.3617647058823525</v>
      </c>
      <c r="R89" s="46"/>
      <c r="S89" s="46"/>
      <c r="T89" s="46"/>
      <c r="U89" s="46"/>
      <c r="V89" s="46"/>
      <c r="W89" s="54">
        <f>+'Ark1'!T884</f>
        <v>2.7323529411764702</v>
      </c>
      <c r="X89" s="46"/>
      <c r="Y89" s="149">
        <f>+'Ark1'!U884</f>
        <v>6.1308823529411756</v>
      </c>
      <c r="Z89" s="46"/>
      <c r="AA89" s="73">
        <f>+'Ark1'!X884</f>
        <v>0</v>
      </c>
      <c r="AB89" s="149">
        <f>+'Ark1'!Z884</f>
        <v>1.9795615492668257</v>
      </c>
      <c r="AC89" s="54">
        <f>+'Ark1'!AA884</f>
        <v>1.1863227181907563</v>
      </c>
      <c r="AD89" s="54">
        <f>+'Ark1'!AB884</f>
        <v>1.2886884779028571</v>
      </c>
      <c r="AE89" s="73">
        <f>+'Ark1'!AC884</f>
        <v>57.761692416680923</v>
      </c>
      <c r="AF89" s="73">
        <f>+'Ark1'!AD884</f>
        <v>58.881482997511121</v>
      </c>
      <c r="AG89" s="73">
        <f>+'Ark1'!AE884</f>
        <v>50.774255100837351</v>
      </c>
      <c r="AH89" s="149">
        <f t="shared" si="57"/>
        <v>1.4055967633175994</v>
      </c>
      <c r="AI89" s="73">
        <f t="shared" si="42"/>
        <v>28.333333333333332</v>
      </c>
      <c r="AJ89" s="46"/>
      <c r="AK89" s="5"/>
    </row>
    <row r="90" spans="1:43" ht="15.6">
      <c r="A90" s="46"/>
      <c r="B90" s="46"/>
      <c r="C90" s="46"/>
      <c r="D90" s="46"/>
      <c r="E90" s="46"/>
      <c r="F90" s="46"/>
      <c r="G90" s="46"/>
      <c r="H90" s="46"/>
      <c r="I90" s="314"/>
      <c r="J90" s="375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5"/>
    </row>
    <row r="91" spans="1:43">
      <c r="A91" s="46"/>
      <c r="B91" s="46"/>
      <c r="C91" s="46"/>
      <c r="D91" s="46"/>
      <c r="E91" s="46"/>
      <c r="F91" s="46"/>
      <c r="G91" s="46"/>
      <c r="H91" s="46"/>
      <c r="I91" s="314"/>
      <c r="J91" s="375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14"/>
      <c r="AL91" s="14"/>
      <c r="AM91" s="14"/>
      <c r="AN91" s="14"/>
      <c r="AO91" s="14"/>
      <c r="AP91" s="14"/>
      <c r="AQ91" s="14"/>
    </row>
    <row r="92" spans="1:43">
      <c r="A92" s="14"/>
      <c r="B92" s="14"/>
      <c r="C92" s="14"/>
      <c r="D92" s="14"/>
      <c r="E92" s="14"/>
      <c r="F92" s="14"/>
      <c r="G92" s="14"/>
      <c r="H92" s="14"/>
      <c r="I92" s="33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</row>
    <row r="93" spans="1:43">
      <c r="A93" s="14"/>
      <c r="B93" s="14"/>
      <c r="C93" s="14"/>
      <c r="D93" s="14"/>
      <c r="E93" s="14"/>
      <c r="F93" s="14"/>
      <c r="G93" s="14"/>
      <c r="H93" s="14"/>
      <c r="I93" s="33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</row>
    <row r="94" spans="1:43">
      <c r="A94" s="14"/>
      <c r="B94" s="14"/>
      <c r="C94" s="14"/>
      <c r="D94" s="14"/>
      <c r="E94" s="14"/>
      <c r="F94" s="14"/>
      <c r="G94" s="14"/>
      <c r="H94" s="14"/>
      <c r="I94" s="33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</row>
    <row r="95" spans="1:43">
      <c r="A95" s="14"/>
      <c r="B95" s="14"/>
      <c r="C95" s="14"/>
      <c r="D95" s="14"/>
      <c r="E95" s="14"/>
      <c r="F95" s="14"/>
      <c r="G95" s="14"/>
      <c r="H95" s="14"/>
      <c r="I95" s="33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</row>
    <row r="96" spans="1:43">
      <c r="A96" s="14"/>
      <c r="B96" s="14"/>
      <c r="C96" s="14"/>
      <c r="D96" s="14"/>
      <c r="E96" s="14"/>
      <c r="F96" s="14"/>
      <c r="G96" s="14"/>
      <c r="H96" s="14"/>
      <c r="I96" s="33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</row>
    <row r="97" spans="1:43">
      <c r="A97" s="14"/>
      <c r="B97" s="14"/>
      <c r="C97" s="14"/>
      <c r="D97" s="14"/>
      <c r="E97" s="14"/>
      <c r="F97" s="14"/>
      <c r="G97" s="14"/>
      <c r="H97" s="14"/>
      <c r="I97" s="33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</row>
    <row r="98" spans="1:43">
      <c r="A98" s="14"/>
      <c r="B98" s="14"/>
      <c r="C98" s="14"/>
      <c r="D98" s="14"/>
      <c r="E98" s="14"/>
      <c r="F98" s="14"/>
      <c r="G98" s="14"/>
      <c r="H98" s="14"/>
      <c r="I98" s="33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</row>
    <row r="99" spans="1:43">
      <c r="A99" s="14"/>
      <c r="B99" s="14"/>
      <c r="C99" s="14"/>
      <c r="D99" s="14"/>
      <c r="E99" s="14"/>
      <c r="F99" s="14"/>
      <c r="G99" s="14"/>
      <c r="H99" s="14"/>
      <c r="I99" s="33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</row>
    <row r="100" spans="1:43">
      <c r="A100" s="14"/>
      <c r="B100" s="14"/>
      <c r="C100" s="14"/>
      <c r="D100" s="14"/>
      <c r="E100" s="14"/>
      <c r="F100" s="14"/>
      <c r="G100" s="14"/>
      <c r="H100" s="14"/>
      <c r="I100" s="33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</row>
    <row r="101" spans="1:43">
      <c r="A101" s="14"/>
      <c r="B101" s="14"/>
      <c r="C101" s="14"/>
      <c r="D101" s="14"/>
      <c r="E101" s="14"/>
      <c r="F101" s="14"/>
      <c r="G101" s="14"/>
      <c r="H101" s="14"/>
      <c r="I101" s="33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</row>
    <row r="102" spans="1:43">
      <c r="A102" s="14"/>
      <c r="B102" s="14"/>
      <c r="C102" s="14"/>
      <c r="D102" s="14"/>
      <c r="E102" s="14"/>
      <c r="F102" s="14"/>
      <c r="G102" s="14"/>
      <c r="H102" s="14"/>
      <c r="I102" s="33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</row>
    <row r="103" spans="1:43">
      <c r="A103" s="14"/>
      <c r="B103" s="14"/>
      <c r="C103" s="14"/>
      <c r="D103" s="14"/>
      <c r="E103" s="14"/>
      <c r="F103" s="14"/>
      <c r="G103" s="14"/>
      <c r="H103" s="14"/>
      <c r="I103" s="33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</row>
    <row r="104" spans="1:43">
      <c r="A104" s="14"/>
      <c r="B104" s="14"/>
      <c r="C104" s="14"/>
      <c r="D104" s="14"/>
      <c r="E104" s="14"/>
      <c r="F104" s="14"/>
      <c r="G104" s="14"/>
      <c r="H104" s="14"/>
      <c r="I104" s="33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</row>
    <row r="105" spans="1:43">
      <c r="A105" s="14"/>
      <c r="B105" s="14"/>
      <c r="C105" s="14"/>
      <c r="D105" s="14"/>
      <c r="E105" s="14"/>
      <c r="F105" s="14"/>
      <c r="G105" s="14"/>
      <c r="H105" s="14"/>
      <c r="I105" s="33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</row>
    <row r="106" spans="1:43">
      <c r="G106" s="14"/>
      <c r="H106" s="14"/>
      <c r="I106" s="334"/>
      <c r="K106" s="151"/>
      <c r="L106" s="151"/>
      <c r="M106" s="151"/>
      <c r="N106" s="151"/>
      <c r="O106" s="151"/>
      <c r="P106" s="151"/>
      <c r="Q106" s="14"/>
      <c r="R106" s="14"/>
      <c r="S106" s="14"/>
      <c r="T106" s="14"/>
      <c r="U106" s="14"/>
      <c r="V106" s="14"/>
      <c r="W106" s="14"/>
      <c r="X106" s="14"/>
      <c r="Y106" s="151"/>
      <c r="Z106" s="151"/>
      <c r="AA106" s="74"/>
      <c r="AB106" s="151"/>
      <c r="AC106" s="14"/>
      <c r="AD106" s="14"/>
      <c r="AE106" s="74"/>
      <c r="AF106" s="74"/>
      <c r="AG106" s="74"/>
      <c r="AH106" s="151"/>
      <c r="AI106" s="74"/>
      <c r="AJ106" s="14"/>
      <c r="AK106" s="14"/>
      <c r="AL106" s="14"/>
      <c r="AM106" s="14"/>
      <c r="AN106" s="14"/>
      <c r="AO106" s="14"/>
      <c r="AP106" s="14"/>
      <c r="AQ106" s="14"/>
    </row>
    <row r="107" spans="1:43">
      <c r="G107" s="14"/>
      <c r="H107" s="14"/>
      <c r="I107" s="334"/>
      <c r="K107" s="151"/>
      <c r="L107" s="151"/>
      <c r="M107" s="151"/>
      <c r="N107" s="151"/>
      <c r="O107" s="151"/>
      <c r="P107" s="151"/>
      <c r="Q107" s="14"/>
      <c r="R107" s="14"/>
      <c r="S107" s="14"/>
      <c r="T107" s="14"/>
      <c r="U107" s="14"/>
      <c r="V107" s="14"/>
      <c r="W107" s="14"/>
      <c r="X107" s="14"/>
      <c r="Y107" s="151"/>
      <c r="Z107" s="151"/>
      <c r="AA107" s="74"/>
      <c r="AB107" s="151"/>
      <c r="AC107" s="14"/>
      <c r="AD107" s="14"/>
      <c r="AE107" s="74"/>
      <c r="AF107" s="74"/>
      <c r="AG107" s="74"/>
      <c r="AH107" s="151"/>
      <c r="AI107" s="74"/>
      <c r="AJ107" s="14"/>
      <c r="AK107" s="14"/>
      <c r="AL107" s="14"/>
      <c r="AM107" s="14"/>
      <c r="AN107" s="14"/>
      <c r="AO107" s="14"/>
      <c r="AP107" s="14"/>
      <c r="AQ107" s="14"/>
    </row>
    <row r="108" spans="1:43">
      <c r="G108" s="14"/>
      <c r="H108" s="14"/>
      <c r="I108" s="334"/>
      <c r="K108" s="151"/>
      <c r="L108" s="151"/>
      <c r="M108" s="151"/>
      <c r="N108" s="151"/>
      <c r="O108" s="151"/>
      <c r="P108" s="151"/>
      <c r="Q108" s="14"/>
      <c r="R108" s="14"/>
      <c r="S108" s="14"/>
      <c r="T108" s="14"/>
      <c r="U108" s="14"/>
      <c r="V108" s="14"/>
      <c r="W108" s="14"/>
      <c r="X108" s="14"/>
      <c r="Y108" s="151"/>
      <c r="Z108" s="151"/>
      <c r="AA108" s="74"/>
      <c r="AB108" s="151"/>
      <c r="AC108" s="14"/>
      <c r="AD108" s="14"/>
      <c r="AE108" s="74"/>
      <c r="AF108" s="74"/>
      <c r="AG108" s="74"/>
      <c r="AH108" s="151"/>
      <c r="AI108" s="74"/>
      <c r="AJ108" s="14"/>
      <c r="AK108" s="14"/>
      <c r="AL108" s="14"/>
      <c r="AM108" s="14"/>
      <c r="AN108" s="14"/>
      <c r="AO108" s="14"/>
      <c r="AP108" s="14"/>
      <c r="AQ108" s="14"/>
    </row>
    <row r="109" spans="1:43">
      <c r="G109" s="14"/>
      <c r="H109" s="14"/>
      <c r="I109" s="334"/>
      <c r="K109" s="151"/>
      <c r="L109" s="151"/>
      <c r="M109" s="151"/>
      <c r="N109" s="151"/>
      <c r="O109" s="151"/>
      <c r="P109" s="151"/>
      <c r="Q109" s="14"/>
      <c r="R109" s="14"/>
      <c r="S109" s="14"/>
      <c r="T109" s="14"/>
      <c r="U109" s="14"/>
      <c r="V109" s="14"/>
      <c r="W109" s="14"/>
      <c r="X109" s="14"/>
      <c r="Y109" s="151"/>
      <c r="Z109" s="151"/>
      <c r="AA109" s="74"/>
      <c r="AB109" s="151"/>
      <c r="AC109" s="14"/>
      <c r="AD109" s="14"/>
      <c r="AE109" s="74"/>
      <c r="AF109" s="74"/>
      <c r="AG109" s="74"/>
      <c r="AH109" s="151"/>
      <c r="AI109" s="74"/>
      <c r="AJ109" s="14"/>
      <c r="AK109" s="14"/>
      <c r="AL109" s="14"/>
      <c r="AM109" s="14"/>
      <c r="AN109" s="14"/>
      <c r="AO109" s="14"/>
      <c r="AP109" s="14"/>
      <c r="AQ109" s="14"/>
    </row>
    <row r="110" spans="1:43">
      <c r="G110" s="14"/>
      <c r="H110" s="14"/>
      <c r="I110" s="334"/>
      <c r="K110" s="151"/>
      <c r="L110" s="151"/>
      <c r="M110" s="151"/>
      <c r="N110" s="151"/>
      <c r="O110" s="151"/>
      <c r="P110" s="151"/>
      <c r="Q110" s="14"/>
      <c r="R110" s="14"/>
      <c r="S110" s="14"/>
      <c r="T110" s="14"/>
      <c r="U110" s="14"/>
      <c r="V110" s="14"/>
      <c r="W110" s="14"/>
      <c r="X110" s="14"/>
      <c r="Y110" s="151"/>
      <c r="Z110" s="151"/>
      <c r="AA110" s="74"/>
      <c r="AB110" s="151"/>
      <c r="AC110" s="14"/>
      <c r="AD110" s="14"/>
      <c r="AE110" s="74"/>
      <c r="AF110" s="74"/>
      <c r="AG110" s="74"/>
      <c r="AH110" s="151"/>
      <c r="AI110" s="74"/>
      <c r="AJ110" s="14"/>
      <c r="AK110" s="14"/>
      <c r="AL110" s="14"/>
      <c r="AM110" s="14"/>
      <c r="AN110" s="14"/>
      <c r="AO110" s="14"/>
      <c r="AP110" s="14"/>
      <c r="AQ110" s="14"/>
    </row>
    <row r="111" spans="1:43">
      <c r="G111" s="14"/>
      <c r="H111" s="14"/>
      <c r="I111" s="334"/>
      <c r="K111" s="151"/>
      <c r="L111" s="151"/>
      <c r="M111" s="151"/>
      <c r="N111" s="151"/>
      <c r="O111" s="151"/>
      <c r="P111" s="151"/>
      <c r="Q111" s="14"/>
      <c r="R111" s="14"/>
      <c r="S111" s="14"/>
      <c r="T111" s="14"/>
      <c r="U111" s="14"/>
      <c r="V111" s="14"/>
      <c r="W111" s="14"/>
      <c r="X111" s="14"/>
      <c r="Y111" s="151"/>
      <c r="Z111" s="151"/>
      <c r="AA111" s="74"/>
      <c r="AB111" s="151"/>
      <c r="AC111" s="14"/>
      <c r="AD111" s="14"/>
      <c r="AE111" s="74"/>
      <c r="AF111" s="74"/>
      <c r="AG111" s="74"/>
      <c r="AH111" s="151"/>
      <c r="AI111" s="74"/>
      <c r="AJ111" s="14"/>
      <c r="AK111" s="14"/>
      <c r="AL111" s="14"/>
      <c r="AM111" s="14"/>
      <c r="AN111" s="14"/>
      <c r="AO111" s="14"/>
      <c r="AP111" s="14"/>
      <c r="AQ111" s="14"/>
    </row>
    <row r="112" spans="1:43">
      <c r="G112" s="14"/>
      <c r="H112" s="14"/>
      <c r="I112" s="334"/>
      <c r="K112" s="151"/>
      <c r="L112" s="151"/>
      <c r="M112" s="151"/>
      <c r="N112" s="151"/>
      <c r="O112" s="151"/>
      <c r="P112" s="151"/>
      <c r="Q112" s="14"/>
      <c r="R112" s="14"/>
      <c r="S112" s="14"/>
      <c r="T112" s="14"/>
      <c r="U112" s="14"/>
      <c r="V112" s="14"/>
      <c r="W112" s="14"/>
      <c r="X112" s="14"/>
      <c r="Y112" s="151"/>
      <c r="Z112" s="151"/>
      <c r="AA112" s="74"/>
      <c r="AB112" s="151"/>
      <c r="AC112" s="14"/>
      <c r="AD112" s="14"/>
      <c r="AE112" s="74"/>
      <c r="AF112" s="74"/>
      <c r="AG112" s="74"/>
      <c r="AH112" s="151"/>
      <c r="AI112" s="74"/>
      <c r="AJ112" s="14"/>
      <c r="AK112" s="14"/>
      <c r="AL112" s="14"/>
      <c r="AM112" s="14"/>
      <c r="AN112" s="14"/>
      <c r="AO112" s="14"/>
      <c r="AP112" s="14"/>
      <c r="AQ112" s="14"/>
    </row>
    <row r="113" spans="7:43">
      <c r="G113" s="14"/>
      <c r="H113" s="14"/>
      <c r="I113" s="334"/>
      <c r="K113" s="151"/>
      <c r="L113" s="151"/>
      <c r="M113" s="151"/>
      <c r="N113" s="151"/>
      <c r="O113" s="151"/>
      <c r="P113" s="151"/>
      <c r="Q113" s="14"/>
      <c r="R113" s="14"/>
      <c r="S113" s="14"/>
      <c r="T113" s="14"/>
      <c r="U113" s="14"/>
      <c r="V113" s="14"/>
      <c r="W113" s="14"/>
      <c r="X113" s="14"/>
      <c r="Y113" s="151"/>
      <c r="Z113" s="151"/>
      <c r="AA113" s="74"/>
      <c r="AB113" s="151"/>
      <c r="AC113" s="14"/>
      <c r="AD113" s="14"/>
      <c r="AE113" s="74"/>
      <c r="AF113" s="74"/>
      <c r="AG113" s="74"/>
      <c r="AH113" s="151"/>
      <c r="AI113" s="74"/>
      <c r="AJ113" s="14"/>
      <c r="AK113" s="14"/>
      <c r="AL113" s="14"/>
      <c r="AM113" s="14"/>
      <c r="AN113" s="14"/>
      <c r="AO113" s="14"/>
      <c r="AP113" s="14"/>
      <c r="AQ113" s="14"/>
    </row>
    <row r="114" spans="7:43">
      <c r="G114" s="14"/>
      <c r="H114" s="14"/>
      <c r="I114" s="334"/>
      <c r="K114" s="151"/>
      <c r="L114" s="151"/>
      <c r="M114" s="151"/>
      <c r="N114" s="151"/>
      <c r="O114" s="151"/>
      <c r="P114" s="151"/>
      <c r="Q114" s="14"/>
      <c r="R114" s="14"/>
      <c r="S114" s="14"/>
      <c r="T114" s="14"/>
      <c r="U114" s="14"/>
      <c r="V114" s="14"/>
      <c r="W114" s="14"/>
      <c r="X114" s="14"/>
      <c r="Y114" s="151"/>
      <c r="Z114" s="151"/>
      <c r="AA114" s="74"/>
      <c r="AB114" s="151"/>
      <c r="AC114" s="14"/>
      <c r="AD114" s="14"/>
      <c r="AE114" s="74"/>
      <c r="AF114" s="74"/>
      <c r="AG114" s="74"/>
      <c r="AH114" s="151"/>
      <c r="AI114" s="74"/>
      <c r="AJ114" s="14"/>
      <c r="AK114" s="14"/>
      <c r="AL114" s="14"/>
      <c r="AM114" s="14"/>
      <c r="AN114" s="14"/>
      <c r="AO114" s="14"/>
      <c r="AP114" s="14"/>
      <c r="AQ114" s="14"/>
    </row>
    <row r="115" spans="7:43">
      <c r="G115" s="14"/>
      <c r="H115" s="14"/>
      <c r="I115" s="334"/>
      <c r="K115" s="151"/>
      <c r="L115" s="151"/>
      <c r="M115" s="151"/>
      <c r="N115" s="151"/>
      <c r="O115" s="151"/>
      <c r="P115" s="151"/>
      <c r="Q115" s="14"/>
      <c r="R115" s="14"/>
      <c r="S115" s="14"/>
      <c r="T115" s="14"/>
      <c r="U115" s="14"/>
      <c r="V115" s="14"/>
      <c r="W115" s="14"/>
      <c r="X115" s="14"/>
      <c r="Y115" s="151"/>
      <c r="Z115" s="151"/>
      <c r="AA115" s="74"/>
      <c r="AB115" s="151"/>
      <c r="AC115" s="14"/>
      <c r="AD115" s="14"/>
      <c r="AE115" s="74"/>
      <c r="AF115" s="74"/>
      <c r="AG115" s="74"/>
      <c r="AH115" s="151"/>
      <c r="AI115" s="74"/>
      <c r="AJ115" s="14"/>
      <c r="AK115" s="14"/>
      <c r="AL115" s="14"/>
      <c r="AM115" s="14"/>
      <c r="AN115" s="14"/>
      <c r="AO115" s="14"/>
      <c r="AP115" s="14"/>
      <c r="AQ115" s="14"/>
    </row>
    <row r="116" spans="7:43">
      <c r="G116" s="14"/>
      <c r="H116" s="14"/>
      <c r="I116" s="334"/>
      <c r="K116" s="151"/>
      <c r="L116" s="151"/>
      <c r="M116" s="151"/>
      <c r="N116" s="151"/>
      <c r="O116" s="151"/>
      <c r="P116" s="151"/>
      <c r="Q116" s="14"/>
      <c r="R116" s="14"/>
      <c r="S116" s="14"/>
      <c r="T116" s="14"/>
      <c r="U116" s="14"/>
      <c r="V116" s="14"/>
      <c r="W116" s="14"/>
      <c r="X116" s="14"/>
      <c r="Y116" s="151"/>
      <c r="Z116" s="151"/>
      <c r="AA116" s="74"/>
      <c r="AB116" s="151"/>
      <c r="AC116" s="14"/>
      <c r="AD116" s="14"/>
      <c r="AE116" s="74"/>
      <c r="AF116" s="74"/>
      <c r="AG116" s="74"/>
      <c r="AH116" s="151"/>
      <c r="AI116" s="74"/>
      <c r="AJ116" s="14"/>
      <c r="AK116" s="14"/>
      <c r="AL116" s="14"/>
      <c r="AM116" s="14"/>
      <c r="AN116" s="14"/>
      <c r="AO116" s="14"/>
      <c r="AP116" s="14"/>
      <c r="AQ116" s="14"/>
    </row>
    <row r="117" spans="7:43">
      <c r="G117" s="14"/>
      <c r="H117" s="14"/>
      <c r="I117" s="334"/>
      <c r="K117" s="151"/>
      <c r="L117" s="151"/>
      <c r="M117" s="151"/>
      <c r="N117" s="151"/>
      <c r="O117" s="151"/>
      <c r="P117" s="151"/>
      <c r="Q117" s="14"/>
      <c r="R117" s="14"/>
      <c r="S117" s="14"/>
      <c r="T117" s="14"/>
      <c r="U117" s="14"/>
      <c r="V117" s="14"/>
      <c r="W117" s="14"/>
      <c r="X117" s="14"/>
      <c r="Y117" s="151"/>
      <c r="Z117" s="151"/>
      <c r="AA117" s="74"/>
      <c r="AB117" s="151"/>
      <c r="AC117" s="14"/>
      <c r="AD117" s="14"/>
      <c r="AE117" s="74"/>
      <c r="AF117" s="74"/>
      <c r="AG117" s="74"/>
      <c r="AH117" s="151"/>
      <c r="AI117" s="74"/>
      <c r="AJ117" s="14"/>
      <c r="AK117" s="14"/>
      <c r="AL117" s="14"/>
      <c r="AM117" s="14"/>
      <c r="AN117" s="14"/>
      <c r="AO117" s="14"/>
      <c r="AP117" s="14"/>
      <c r="AQ117" s="14"/>
    </row>
    <row r="118" spans="7:43">
      <c r="G118" s="14"/>
      <c r="H118" s="14"/>
      <c r="I118" s="334"/>
      <c r="K118" s="151"/>
      <c r="L118" s="151"/>
      <c r="M118" s="151"/>
      <c r="N118" s="151"/>
      <c r="O118" s="151"/>
      <c r="P118" s="151"/>
      <c r="Q118" s="14"/>
      <c r="R118" s="14"/>
      <c r="S118" s="14"/>
      <c r="T118" s="14"/>
      <c r="U118" s="14"/>
      <c r="V118" s="14"/>
      <c r="W118" s="14"/>
      <c r="X118" s="14"/>
      <c r="Y118" s="151"/>
      <c r="Z118" s="151"/>
      <c r="AA118" s="74"/>
      <c r="AB118" s="151"/>
      <c r="AC118" s="14"/>
      <c r="AD118" s="14"/>
      <c r="AE118" s="74"/>
      <c r="AF118" s="74"/>
      <c r="AG118" s="74"/>
      <c r="AH118" s="151"/>
      <c r="AI118" s="74"/>
      <c r="AJ118" s="14"/>
      <c r="AK118" s="14"/>
      <c r="AL118" s="14"/>
      <c r="AM118" s="14"/>
      <c r="AN118" s="14"/>
      <c r="AO118" s="14"/>
      <c r="AP118" s="14"/>
      <c r="AQ118" s="14"/>
    </row>
    <row r="119" spans="7:43">
      <c r="G119" s="14"/>
      <c r="H119" s="14"/>
      <c r="I119" s="334"/>
      <c r="K119" s="151"/>
      <c r="L119" s="151"/>
      <c r="M119" s="151"/>
      <c r="N119" s="151"/>
      <c r="O119" s="151"/>
      <c r="P119" s="151"/>
      <c r="Q119" s="14"/>
      <c r="R119" s="14"/>
      <c r="S119" s="14"/>
      <c r="T119" s="14"/>
      <c r="U119" s="14"/>
      <c r="V119" s="14"/>
      <c r="W119" s="14"/>
      <c r="X119" s="14"/>
      <c r="Y119" s="151"/>
      <c r="Z119" s="151"/>
      <c r="AA119" s="74"/>
      <c r="AB119" s="151"/>
      <c r="AC119" s="14"/>
      <c r="AD119" s="14"/>
      <c r="AE119" s="74"/>
      <c r="AF119" s="74"/>
      <c r="AG119" s="74"/>
      <c r="AH119" s="151"/>
      <c r="AI119" s="74"/>
      <c r="AJ119" s="14"/>
      <c r="AK119" s="14"/>
      <c r="AL119" s="14"/>
      <c r="AM119" s="14"/>
      <c r="AN119" s="14"/>
      <c r="AO119" s="14"/>
      <c r="AP119" s="14"/>
      <c r="AQ119" s="14"/>
    </row>
    <row r="120" spans="7:43">
      <c r="G120" s="14"/>
      <c r="H120" s="14"/>
      <c r="I120" s="334"/>
      <c r="K120" s="151"/>
      <c r="L120" s="151"/>
      <c r="M120" s="151"/>
      <c r="N120" s="151"/>
      <c r="O120" s="151"/>
      <c r="P120" s="151"/>
      <c r="Q120" s="14"/>
      <c r="R120" s="14"/>
      <c r="S120" s="14"/>
      <c r="T120" s="14"/>
      <c r="U120" s="14"/>
      <c r="V120" s="14"/>
      <c r="W120" s="14"/>
      <c r="X120" s="14"/>
      <c r="Y120" s="151"/>
      <c r="Z120" s="151"/>
      <c r="AA120" s="74"/>
      <c r="AB120" s="151"/>
      <c r="AC120" s="14"/>
      <c r="AD120" s="14"/>
      <c r="AE120" s="74"/>
      <c r="AF120" s="74"/>
      <c r="AG120" s="74"/>
      <c r="AH120" s="151"/>
      <c r="AI120" s="74"/>
      <c r="AJ120" s="14"/>
      <c r="AK120" s="14"/>
      <c r="AL120" s="14"/>
      <c r="AM120" s="14"/>
      <c r="AN120" s="14"/>
      <c r="AO120" s="14"/>
      <c r="AP120" s="14"/>
      <c r="AQ120" s="14"/>
    </row>
    <row r="121" spans="7:43">
      <c r="G121" s="14"/>
      <c r="H121" s="14"/>
      <c r="I121" s="334"/>
      <c r="K121" s="151"/>
      <c r="L121" s="151"/>
      <c r="M121" s="151"/>
      <c r="N121" s="151"/>
      <c r="O121" s="151"/>
      <c r="P121" s="151"/>
      <c r="Q121" s="14"/>
      <c r="R121" s="14"/>
      <c r="S121" s="14"/>
      <c r="T121" s="14"/>
      <c r="U121" s="14"/>
      <c r="V121" s="14"/>
      <c r="W121" s="14"/>
      <c r="X121" s="14"/>
      <c r="Y121" s="151"/>
      <c r="Z121" s="151"/>
      <c r="AA121" s="74"/>
      <c r="AB121" s="151"/>
      <c r="AC121" s="14"/>
      <c r="AD121" s="14"/>
      <c r="AE121" s="74"/>
      <c r="AF121" s="74"/>
      <c r="AG121" s="74"/>
      <c r="AH121" s="151"/>
      <c r="AI121" s="74"/>
      <c r="AJ121" s="14"/>
      <c r="AK121" s="14"/>
      <c r="AL121" s="14"/>
      <c r="AM121" s="14"/>
      <c r="AN121" s="14"/>
      <c r="AO121" s="14"/>
      <c r="AP121" s="14"/>
      <c r="AQ121" s="14"/>
    </row>
    <row r="122" spans="7:43">
      <c r="G122" s="14"/>
      <c r="H122" s="14"/>
      <c r="I122" s="334"/>
      <c r="K122" s="151"/>
      <c r="L122" s="151"/>
      <c r="M122" s="151"/>
      <c r="N122" s="151"/>
      <c r="O122" s="151"/>
      <c r="P122" s="151"/>
      <c r="Q122" s="14"/>
      <c r="R122" s="14"/>
      <c r="S122" s="14"/>
      <c r="T122" s="14"/>
      <c r="U122" s="14"/>
      <c r="V122" s="14"/>
      <c r="W122" s="14"/>
      <c r="X122" s="14"/>
      <c r="Y122" s="151"/>
      <c r="Z122" s="151"/>
      <c r="AA122" s="74"/>
      <c r="AB122" s="151"/>
      <c r="AC122" s="14"/>
      <c r="AD122" s="14"/>
      <c r="AE122" s="74"/>
      <c r="AF122" s="74"/>
      <c r="AG122" s="74"/>
      <c r="AH122" s="151"/>
      <c r="AI122" s="74"/>
      <c r="AJ122" s="14"/>
      <c r="AK122" s="14"/>
      <c r="AL122" s="14"/>
      <c r="AM122" s="14"/>
      <c r="AN122" s="14"/>
      <c r="AO122" s="14"/>
      <c r="AP122" s="14"/>
      <c r="AQ122" s="14"/>
    </row>
    <row r="123" spans="7:43">
      <c r="G123" s="14"/>
      <c r="H123" s="14"/>
      <c r="I123" s="334"/>
      <c r="K123" s="151"/>
      <c r="L123" s="151"/>
      <c r="M123" s="151"/>
      <c r="N123" s="151"/>
      <c r="O123" s="151"/>
      <c r="P123" s="151"/>
      <c r="Q123" s="14"/>
      <c r="R123" s="14"/>
      <c r="S123" s="14"/>
      <c r="T123" s="14"/>
      <c r="U123" s="14"/>
      <c r="V123" s="14"/>
      <c r="W123" s="14"/>
      <c r="X123" s="14"/>
      <c r="Y123" s="151"/>
      <c r="Z123" s="151"/>
      <c r="AA123" s="74"/>
      <c r="AB123" s="151"/>
      <c r="AC123" s="14"/>
      <c r="AD123" s="14"/>
      <c r="AE123" s="74"/>
      <c r="AF123" s="74"/>
      <c r="AG123" s="74"/>
      <c r="AH123" s="151"/>
      <c r="AI123" s="74"/>
      <c r="AJ123" s="14"/>
      <c r="AK123" s="14"/>
      <c r="AL123" s="14"/>
      <c r="AM123" s="14"/>
      <c r="AN123" s="14"/>
      <c r="AO123" s="14"/>
      <c r="AP123" s="14"/>
      <c r="AQ123" s="14"/>
    </row>
    <row r="124" spans="7:43">
      <c r="G124" s="14"/>
      <c r="H124" s="14"/>
      <c r="I124" s="334"/>
      <c r="K124" s="151"/>
      <c r="L124" s="151"/>
      <c r="M124" s="151"/>
      <c r="N124" s="151"/>
      <c r="O124" s="151"/>
      <c r="P124" s="151"/>
      <c r="Q124" s="14"/>
      <c r="R124" s="14"/>
      <c r="S124" s="14"/>
      <c r="T124" s="14"/>
      <c r="U124" s="14"/>
      <c r="V124" s="14"/>
      <c r="W124" s="14"/>
      <c r="X124" s="14"/>
      <c r="Y124" s="151"/>
      <c r="Z124" s="151"/>
      <c r="AA124" s="74"/>
      <c r="AB124" s="151"/>
      <c r="AC124" s="14"/>
      <c r="AD124" s="14"/>
      <c r="AE124" s="74"/>
      <c r="AF124" s="74"/>
      <c r="AG124" s="74"/>
      <c r="AH124" s="151"/>
      <c r="AI124" s="74"/>
      <c r="AJ124" s="14"/>
      <c r="AK124" s="14"/>
      <c r="AL124" s="14"/>
      <c r="AM124" s="14"/>
      <c r="AN124" s="14"/>
      <c r="AO124" s="14"/>
      <c r="AP124" s="14"/>
      <c r="AQ124" s="14"/>
    </row>
    <row r="125" spans="7:43">
      <c r="G125" s="14"/>
      <c r="H125" s="14"/>
      <c r="I125" s="334"/>
      <c r="K125" s="151"/>
      <c r="L125" s="151"/>
      <c r="M125" s="151"/>
      <c r="N125" s="151"/>
      <c r="O125" s="151"/>
      <c r="P125" s="151"/>
      <c r="Q125" s="14"/>
      <c r="R125" s="14"/>
      <c r="S125" s="14"/>
      <c r="T125" s="14"/>
      <c r="U125" s="14"/>
      <c r="V125" s="14"/>
      <c r="W125" s="14"/>
      <c r="X125" s="14"/>
      <c r="Y125" s="151"/>
      <c r="Z125" s="151"/>
      <c r="AA125" s="74"/>
      <c r="AB125" s="151"/>
      <c r="AC125" s="14"/>
      <c r="AD125" s="14"/>
      <c r="AE125" s="74"/>
      <c r="AF125" s="74"/>
      <c r="AG125" s="74"/>
      <c r="AH125" s="151"/>
      <c r="AI125" s="74"/>
      <c r="AJ125" s="14"/>
      <c r="AK125" s="14"/>
      <c r="AL125" s="14"/>
      <c r="AM125" s="14"/>
      <c r="AN125" s="14"/>
      <c r="AO125" s="14"/>
      <c r="AP125" s="14"/>
      <c r="AQ125" s="14"/>
    </row>
    <row r="126" spans="7:43">
      <c r="G126" s="14"/>
      <c r="H126" s="14"/>
      <c r="I126" s="334"/>
      <c r="K126" s="151"/>
      <c r="L126" s="151"/>
      <c r="M126" s="151"/>
      <c r="N126" s="151"/>
      <c r="O126" s="151"/>
      <c r="P126" s="151"/>
      <c r="Q126" s="14"/>
      <c r="R126" s="14"/>
      <c r="S126" s="14"/>
      <c r="T126" s="14"/>
      <c r="U126" s="14"/>
      <c r="V126" s="14"/>
      <c r="W126" s="14"/>
      <c r="X126" s="14"/>
      <c r="Y126" s="151"/>
      <c r="Z126" s="151"/>
      <c r="AA126" s="74"/>
      <c r="AB126" s="151"/>
      <c r="AC126" s="14"/>
      <c r="AD126" s="14"/>
      <c r="AE126" s="74"/>
      <c r="AF126" s="74"/>
      <c r="AG126" s="74"/>
      <c r="AH126" s="151"/>
      <c r="AI126" s="74"/>
      <c r="AJ126" s="14"/>
      <c r="AK126" s="14"/>
      <c r="AL126" s="14"/>
      <c r="AM126" s="14"/>
      <c r="AN126" s="14"/>
      <c r="AO126" s="14"/>
      <c r="AP126" s="14"/>
      <c r="AQ126" s="14"/>
    </row>
    <row r="127" spans="7:43">
      <c r="G127" s="14"/>
      <c r="H127" s="14"/>
      <c r="I127" s="334"/>
      <c r="K127" s="151"/>
      <c r="L127" s="151"/>
      <c r="M127" s="151"/>
      <c r="N127" s="151"/>
      <c r="O127" s="151"/>
      <c r="P127" s="151"/>
      <c r="Q127" s="14"/>
      <c r="R127" s="14"/>
      <c r="S127" s="14"/>
      <c r="T127" s="14"/>
      <c r="U127" s="14"/>
      <c r="V127" s="14"/>
      <c r="W127" s="14"/>
      <c r="X127" s="14"/>
      <c r="Y127" s="151"/>
      <c r="Z127" s="151"/>
      <c r="AA127" s="74"/>
      <c r="AB127" s="151"/>
      <c r="AC127" s="14"/>
      <c r="AD127" s="14"/>
      <c r="AE127" s="74"/>
      <c r="AF127" s="74"/>
      <c r="AG127" s="74"/>
      <c r="AH127" s="151"/>
      <c r="AI127" s="74"/>
      <c r="AJ127" s="14"/>
      <c r="AK127" s="14"/>
      <c r="AL127" s="14"/>
      <c r="AM127" s="14"/>
      <c r="AN127" s="14"/>
      <c r="AO127" s="14"/>
      <c r="AP127" s="14"/>
      <c r="AQ127" s="14"/>
    </row>
    <row r="128" spans="7:43">
      <c r="G128" s="14"/>
      <c r="H128" s="14"/>
      <c r="I128" s="334"/>
      <c r="K128" s="151"/>
      <c r="L128" s="151"/>
      <c r="M128" s="151"/>
      <c r="N128" s="151"/>
      <c r="O128" s="151"/>
      <c r="P128" s="151"/>
      <c r="Q128" s="14"/>
      <c r="R128" s="14"/>
      <c r="S128" s="14"/>
      <c r="T128" s="14"/>
      <c r="U128" s="14"/>
      <c r="V128" s="14"/>
      <c r="W128" s="14"/>
      <c r="X128" s="14"/>
      <c r="Y128" s="151"/>
      <c r="Z128" s="151"/>
      <c r="AA128" s="74"/>
      <c r="AB128" s="151"/>
      <c r="AC128" s="14"/>
      <c r="AD128" s="14"/>
      <c r="AE128" s="74"/>
      <c r="AF128" s="74"/>
      <c r="AG128" s="74"/>
      <c r="AH128" s="151"/>
      <c r="AI128" s="74"/>
      <c r="AJ128" s="14"/>
      <c r="AK128" s="14"/>
      <c r="AL128" s="14"/>
      <c r="AM128" s="14"/>
      <c r="AN128" s="14"/>
      <c r="AO128" s="14"/>
      <c r="AP128" s="14"/>
      <c r="AQ128" s="14"/>
    </row>
    <row r="129" spans="7:43">
      <c r="G129" s="14"/>
      <c r="H129" s="14"/>
      <c r="I129" s="334"/>
      <c r="K129" s="151"/>
      <c r="L129" s="151"/>
      <c r="M129" s="151"/>
      <c r="N129" s="151"/>
      <c r="O129" s="151"/>
      <c r="P129" s="151"/>
      <c r="Q129" s="14"/>
      <c r="R129" s="14"/>
      <c r="S129" s="14"/>
      <c r="T129" s="14"/>
      <c r="U129" s="14"/>
      <c r="V129" s="14"/>
      <c r="W129" s="14"/>
      <c r="X129" s="14"/>
      <c r="Y129" s="151"/>
      <c r="Z129" s="151"/>
      <c r="AA129" s="74"/>
      <c r="AB129" s="151"/>
      <c r="AC129" s="14"/>
      <c r="AD129" s="14"/>
      <c r="AE129" s="74"/>
      <c r="AF129" s="74"/>
      <c r="AG129" s="74"/>
      <c r="AH129" s="151"/>
      <c r="AI129" s="74"/>
      <c r="AJ129" s="14"/>
      <c r="AK129" s="14"/>
      <c r="AL129" s="14"/>
      <c r="AM129" s="14"/>
      <c r="AN129" s="14"/>
      <c r="AO129" s="14"/>
      <c r="AP129" s="14"/>
      <c r="AQ129" s="14"/>
    </row>
    <row r="130" spans="7:43">
      <c r="G130" s="14"/>
      <c r="H130" s="14"/>
      <c r="I130" s="334"/>
      <c r="K130" s="151"/>
      <c r="L130" s="151"/>
      <c r="M130" s="151"/>
      <c r="N130" s="151"/>
      <c r="O130" s="151"/>
      <c r="P130" s="151"/>
      <c r="Q130" s="14"/>
      <c r="R130" s="14"/>
      <c r="S130" s="14"/>
      <c r="T130" s="14"/>
      <c r="U130" s="14"/>
      <c r="V130" s="14"/>
      <c r="W130" s="14"/>
      <c r="X130" s="14"/>
      <c r="Y130" s="151"/>
      <c r="Z130" s="151"/>
      <c r="AA130" s="74"/>
      <c r="AB130" s="151"/>
      <c r="AC130" s="14"/>
      <c r="AD130" s="14"/>
      <c r="AE130" s="74"/>
      <c r="AF130" s="74"/>
      <c r="AG130" s="74"/>
      <c r="AH130" s="151"/>
      <c r="AI130" s="74"/>
      <c r="AJ130" s="14"/>
      <c r="AK130" s="14"/>
      <c r="AL130" s="14"/>
      <c r="AM130" s="14"/>
      <c r="AN130" s="14"/>
      <c r="AO130" s="14"/>
      <c r="AP130" s="14"/>
      <c r="AQ130" s="14"/>
    </row>
    <row r="131" spans="7:43">
      <c r="G131" s="14"/>
      <c r="H131" s="14"/>
      <c r="I131" s="334"/>
      <c r="K131" s="151"/>
      <c r="L131" s="151"/>
      <c r="M131" s="151"/>
      <c r="N131" s="151"/>
      <c r="O131" s="151"/>
      <c r="P131" s="151"/>
      <c r="Q131" s="14"/>
      <c r="R131" s="14"/>
      <c r="S131" s="14"/>
      <c r="T131" s="14"/>
      <c r="U131" s="14"/>
      <c r="V131" s="14"/>
      <c r="W131" s="14"/>
      <c r="X131" s="14"/>
      <c r="Y131" s="151"/>
      <c r="Z131" s="151"/>
      <c r="AA131" s="74"/>
      <c r="AB131" s="151"/>
      <c r="AC131" s="14"/>
      <c r="AD131" s="14"/>
      <c r="AE131" s="74"/>
      <c r="AF131" s="74"/>
      <c r="AG131" s="74"/>
      <c r="AH131" s="151"/>
      <c r="AI131" s="74"/>
      <c r="AJ131" s="14"/>
      <c r="AK131" s="14"/>
      <c r="AL131" s="14"/>
      <c r="AM131" s="14"/>
      <c r="AN131" s="14"/>
      <c r="AO131" s="14"/>
      <c r="AP131" s="14"/>
      <c r="AQ131" s="14"/>
    </row>
    <row r="132" spans="7:43">
      <c r="G132" s="14"/>
      <c r="H132" s="14"/>
      <c r="I132" s="334"/>
      <c r="K132" s="151"/>
      <c r="L132" s="151"/>
      <c r="M132" s="151"/>
      <c r="N132" s="151"/>
      <c r="O132" s="151"/>
      <c r="P132" s="151"/>
      <c r="Q132" s="14"/>
      <c r="R132" s="14"/>
      <c r="S132" s="14"/>
      <c r="T132" s="14"/>
      <c r="U132" s="14"/>
      <c r="V132" s="14"/>
      <c r="W132" s="14"/>
      <c r="X132" s="14"/>
      <c r="Y132" s="151"/>
      <c r="Z132" s="151"/>
      <c r="AA132" s="74"/>
      <c r="AB132" s="151"/>
      <c r="AC132" s="14"/>
      <c r="AD132" s="14"/>
      <c r="AE132" s="74"/>
      <c r="AF132" s="74"/>
      <c r="AG132" s="74"/>
      <c r="AH132" s="151"/>
      <c r="AI132" s="74"/>
      <c r="AJ132" s="14"/>
      <c r="AK132" s="14"/>
      <c r="AL132" s="14"/>
      <c r="AM132" s="14"/>
      <c r="AN132" s="14"/>
      <c r="AO132" s="14"/>
      <c r="AP132" s="14"/>
      <c r="AQ132" s="14"/>
    </row>
    <row r="133" spans="7:43">
      <c r="G133" s="14"/>
      <c r="H133" s="14"/>
      <c r="I133" s="334"/>
      <c r="K133" s="151"/>
      <c r="L133" s="151"/>
      <c r="M133" s="151"/>
      <c r="N133" s="151"/>
      <c r="O133" s="151"/>
      <c r="P133" s="151"/>
      <c r="Q133" s="14"/>
      <c r="R133" s="14"/>
      <c r="S133" s="14"/>
      <c r="T133" s="14"/>
      <c r="U133" s="14"/>
      <c r="V133" s="14"/>
      <c r="W133" s="14"/>
      <c r="X133" s="14"/>
      <c r="Y133" s="151"/>
      <c r="Z133" s="151"/>
      <c r="AA133" s="74"/>
      <c r="AB133" s="151"/>
      <c r="AC133" s="14"/>
      <c r="AD133" s="14"/>
      <c r="AE133" s="74"/>
      <c r="AF133" s="74"/>
      <c r="AG133" s="74"/>
      <c r="AH133" s="151"/>
      <c r="AI133" s="74"/>
      <c r="AJ133" s="14"/>
      <c r="AK133" s="14"/>
      <c r="AL133" s="14"/>
      <c r="AM133" s="14"/>
      <c r="AN133" s="14"/>
      <c r="AO133" s="14"/>
      <c r="AP133" s="14"/>
      <c r="AQ133" s="14"/>
    </row>
    <row r="134" spans="7:43">
      <c r="G134" s="14"/>
      <c r="H134" s="14"/>
      <c r="I134" s="334"/>
      <c r="K134" s="151"/>
      <c r="L134" s="151"/>
      <c r="M134" s="151"/>
      <c r="N134" s="151"/>
      <c r="O134" s="151"/>
      <c r="P134" s="151"/>
      <c r="Q134" s="14"/>
      <c r="R134" s="14"/>
      <c r="S134" s="14"/>
      <c r="T134" s="14"/>
      <c r="U134" s="14"/>
      <c r="V134" s="14"/>
      <c r="W134" s="14"/>
      <c r="X134" s="14"/>
      <c r="Y134" s="151"/>
      <c r="Z134" s="151"/>
      <c r="AA134" s="74"/>
      <c r="AB134" s="151"/>
      <c r="AC134" s="14"/>
      <c r="AD134" s="14"/>
      <c r="AE134" s="74"/>
      <c r="AF134" s="74"/>
      <c r="AG134" s="74"/>
      <c r="AH134" s="151"/>
      <c r="AI134" s="74"/>
      <c r="AJ134" s="14"/>
      <c r="AK134" s="14"/>
      <c r="AL134" s="14"/>
      <c r="AM134" s="14"/>
      <c r="AN134" s="14"/>
      <c r="AO134" s="14"/>
      <c r="AP134" s="14"/>
      <c r="AQ134" s="14"/>
    </row>
    <row r="135" spans="7:43">
      <c r="G135" s="14"/>
      <c r="H135" s="14"/>
      <c r="I135" s="334"/>
      <c r="K135" s="151"/>
      <c r="L135" s="151"/>
      <c r="M135" s="151"/>
      <c r="N135" s="151"/>
      <c r="O135" s="151"/>
      <c r="P135" s="151"/>
      <c r="Q135" s="14"/>
      <c r="R135" s="14"/>
      <c r="S135" s="14"/>
      <c r="T135" s="14"/>
      <c r="U135" s="14"/>
      <c r="V135" s="14"/>
      <c r="W135" s="14"/>
      <c r="X135" s="14"/>
      <c r="Y135" s="151"/>
      <c r="Z135" s="151"/>
      <c r="AA135" s="74"/>
      <c r="AB135" s="151"/>
      <c r="AC135" s="14"/>
      <c r="AD135" s="14"/>
      <c r="AE135" s="74"/>
      <c r="AF135" s="74"/>
      <c r="AG135" s="74"/>
      <c r="AH135" s="151"/>
      <c r="AI135" s="74"/>
      <c r="AJ135" s="14"/>
      <c r="AK135" s="14"/>
      <c r="AL135" s="14"/>
      <c r="AM135" s="14"/>
      <c r="AN135" s="14"/>
      <c r="AO135" s="14"/>
      <c r="AP135" s="14"/>
      <c r="AQ135" s="14"/>
    </row>
    <row r="136" spans="7:43">
      <c r="G136" s="14"/>
      <c r="H136" s="14"/>
      <c r="I136" s="334"/>
      <c r="K136" s="151"/>
      <c r="L136" s="151"/>
      <c r="M136" s="151"/>
      <c r="N136" s="151"/>
      <c r="O136" s="151"/>
      <c r="P136" s="151"/>
      <c r="Q136" s="14"/>
      <c r="R136" s="14"/>
      <c r="S136" s="14"/>
      <c r="T136" s="14"/>
      <c r="U136" s="14"/>
      <c r="V136" s="14"/>
      <c r="W136" s="14"/>
      <c r="X136" s="14"/>
      <c r="Y136" s="151"/>
      <c r="Z136" s="151"/>
      <c r="AA136" s="74"/>
      <c r="AB136" s="151"/>
      <c r="AC136" s="14"/>
      <c r="AD136" s="14"/>
      <c r="AE136" s="74"/>
      <c r="AF136" s="74"/>
      <c r="AG136" s="74"/>
      <c r="AH136" s="151"/>
      <c r="AI136" s="74"/>
      <c r="AJ136" s="14"/>
      <c r="AK136" s="14"/>
      <c r="AL136" s="14"/>
      <c r="AM136" s="14"/>
      <c r="AN136" s="14"/>
      <c r="AO136" s="14"/>
      <c r="AP136" s="14"/>
      <c r="AQ136" s="14"/>
    </row>
    <row r="137" spans="7:43">
      <c r="G137" s="14"/>
      <c r="H137" s="14"/>
      <c r="I137" s="334"/>
      <c r="K137" s="151"/>
      <c r="L137" s="151"/>
      <c r="M137" s="151"/>
      <c r="N137" s="151"/>
      <c r="O137" s="151"/>
      <c r="P137" s="151"/>
      <c r="Q137" s="14"/>
      <c r="R137" s="14"/>
      <c r="S137" s="14"/>
      <c r="T137" s="14"/>
      <c r="U137" s="14"/>
      <c r="V137" s="14"/>
      <c r="W137" s="14"/>
      <c r="X137" s="14"/>
      <c r="Y137" s="151"/>
      <c r="Z137" s="151"/>
      <c r="AA137" s="74"/>
      <c r="AB137" s="151"/>
      <c r="AC137" s="14"/>
      <c r="AD137" s="14"/>
      <c r="AE137" s="74"/>
      <c r="AF137" s="74"/>
      <c r="AG137" s="74"/>
      <c r="AH137" s="151"/>
      <c r="AI137" s="74"/>
      <c r="AJ137" s="14"/>
      <c r="AK137" s="14"/>
      <c r="AL137" s="14"/>
      <c r="AM137" s="14"/>
      <c r="AN137" s="14"/>
      <c r="AO137" s="14"/>
      <c r="AP137" s="14"/>
      <c r="AQ137" s="14"/>
    </row>
    <row r="138" spans="7:43">
      <c r="G138" s="14"/>
      <c r="H138" s="14"/>
      <c r="I138" s="334"/>
      <c r="K138" s="151"/>
      <c r="L138" s="151"/>
      <c r="M138" s="151"/>
      <c r="N138" s="151"/>
      <c r="O138" s="151"/>
      <c r="P138" s="151"/>
      <c r="Q138" s="14"/>
      <c r="R138" s="14"/>
      <c r="S138" s="14"/>
      <c r="T138" s="14"/>
      <c r="U138" s="14"/>
      <c r="V138" s="14"/>
      <c r="W138" s="14"/>
      <c r="X138" s="14"/>
      <c r="Y138" s="151"/>
      <c r="Z138" s="151"/>
      <c r="AA138" s="74"/>
      <c r="AB138" s="151"/>
      <c r="AC138" s="14"/>
      <c r="AD138" s="14"/>
      <c r="AE138" s="74"/>
      <c r="AF138" s="74"/>
      <c r="AG138" s="74"/>
      <c r="AH138" s="151"/>
      <c r="AI138" s="74"/>
      <c r="AJ138" s="14"/>
      <c r="AK138" s="14"/>
      <c r="AL138" s="14"/>
      <c r="AM138" s="14"/>
      <c r="AN138" s="14"/>
      <c r="AO138" s="14"/>
      <c r="AP138" s="14"/>
      <c r="AQ138" s="14"/>
    </row>
    <row r="139" spans="7:43">
      <c r="G139" s="14"/>
      <c r="H139" s="14"/>
      <c r="I139" s="334"/>
      <c r="K139" s="151"/>
      <c r="L139" s="151"/>
      <c r="M139" s="151"/>
      <c r="N139" s="151"/>
      <c r="O139" s="151"/>
      <c r="P139" s="151"/>
      <c r="Q139" s="14"/>
      <c r="R139" s="14"/>
      <c r="S139" s="14"/>
      <c r="T139" s="14"/>
      <c r="U139" s="14"/>
      <c r="V139" s="14"/>
      <c r="W139" s="14"/>
      <c r="X139" s="14"/>
      <c r="Y139" s="151"/>
      <c r="Z139" s="151"/>
      <c r="AA139" s="74"/>
      <c r="AB139" s="151"/>
      <c r="AC139" s="14"/>
      <c r="AD139" s="14"/>
      <c r="AE139" s="74"/>
      <c r="AF139" s="74"/>
      <c r="AG139" s="74"/>
      <c r="AH139" s="151"/>
      <c r="AI139" s="74"/>
      <c r="AJ139" s="14"/>
      <c r="AK139" s="14"/>
      <c r="AL139" s="14"/>
      <c r="AM139" s="14"/>
      <c r="AN139" s="14"/>
      <c r="AO139" s="14"/>
      <c r="AP139" s="14"/>
      <c r="AQ139" s="14"/>
    </row>
    <row r="140" spans="7:43">
      <c r="G140" s="14"/>
      <c r="H140" s="14"/>
      <c r="I140" s="334"/>
      <c r="K140" s="151"/>
      <c r="L140" s="151"/>
      <c r="M140" s="151"/>
      <c r="N140" s="151"/>
      <c r="O140" s="151"/>
      <c r="P140" s="151"/>
      <c r="Q140" s="14"/>
      <c r="R140" s="14"/>
      <c r="S140" s="14"/>
      <c r="T140" s="14"/>
      <c r="U140" s="14"/>
      <c r="V140" s="14"/>
      <c r="W140" s="14"/>
      <c r="X140" s="14"/>
      <c r="Y140" s="151"/>
      <c r="Z140" s="151"/>
      <c r="AA140" s="74"/>
      <c r="AB140" s="151"/>
      <c r="AC140" s="14"/>
      <c r="AD140" s="14"/>
      <c r="AE140" s="74"/>
      <c r="AF140" s="74"/>
      <c r="AG140" s="74"/>
      <c r="AH140" s="151"/>
      <c r="AI140" s="74"/>
      <c r="AJ140" s="14"/>
      <c r="AK140" s="14"/>
      <c r="AL140" s="14"/>
      <c r="AM140" s="14"/>
      <c r="AN140" s="14"/>
      <c r="AO140" s="14"/>
      <c r="AP140" s="14"/>
      <c r="AQ140" s="14"/>
    </row>
    <row r="141" spans="7:43">
      <c r="G141" s="14"/>
      <c r="H141" s="14"/>
      <c r="I141" s="334"/>
      <c r="K141" s="151"/>
      <c r="L141" s="151"/>
      <c r="M141" s="151"/>
      <c r="N141" s="151"/>
      <c r="O141" s="151"/>
      <c r="P141" s="151"/>
      <c r="Q141" s="14"/>
      <c r="R141" s="14"/>
      <c r="S141" s="14"/>
      <c r="T141" s="14"/>
      <c r="U141" s="14"/>
      <c r="V141" s="14"/>
      <c r="W141" s="14"/>
      <c r="X141" s="14"/>
      <c r="Y141" s="151"/>
      <c r="Z141" s="151"/>
      <c r="AA141" s="74"/>
      <c r="AB141" s="151"/>
      <c r="AC141" s="14"/>
      <c r="AD141" s="14"/>
      <c r="AE141" s="74"/>
      <c r="AF141" s="74"/>
      <c r="AG141" s="74"/>
      <c r="AH141" s="151"/>
      <c r="AI141" s="74"/>
      <c r="AJ141" s="14"/>
      <c r="AK141" s="14"/>
      <c r="AL141" s="14"/>
      <c r="AM141" s="14"/>
      <c r="AN141" s="14"/>
      <c r="AO141" s="14"/>
      <c r="AP141" s="14"/>
      <c r="AQ141" s="14"/>
    </row>
    <row r="142" spans="7:43">
      <c r="G142" s="14"/>
      <c r="H142" s="14"/>
      <c r="I142" s="334"/>
      <c r="K142" s="151"/>
      <c r="L142" s="151"/>
      <c r="M142" s="151"/>
      <c r="N142" s="151"/>
      <c r="O142" s="151"/>
      <c r="P142" s="151"/>
      <c r="Q142" s="14"/>
      <c r="R142" s="14"/>
      <c r="S142" s="14"/>
      <c r="T142" s="14"/>
      <c r="U142" s="14"/>
      <c r="V142" s="14"/>
      <c r="W142" s="14"/>
      <c r="X142" s="14"/>
      <c r="Y142" s="151"/>
      <c r="Z142" s="151"/>
      <c r="AA142" s="74"/>
      <c r="AB142" s="151"/>
      <c r="AC142" s="14"/>
      <c r="AD142" s="14"/>
      <c r="AE142" s="74"/>
      <c r="AF142" s="74"/>
      <c r="AG142" s="74"/>
      <c r="AH142" s="151"/>
      <c r="AI142" s="74"/>
      <c r="AJ142" s="14"/>
      <c r="AK142" s="14"/>
      <c r="AL142" s="14"/>
      <c r="AM142" s="14"/>
      <c r="AN142" s="14"/>
      <c r="AO142" s="14"/>
      <c r="AP142" s="14"/>
      <c r="AQ142" s="14"/>
    </row>
    <row r="143" spans="7:43">
      <c r="G143" s="14"/>
      <c r="H143" s="14"/>
      <c r="I143" s="334"/>
      <c r="K143" s="151"/>
      <c r="L143" s="151"/>
      <c r="M143" s="151"/>
      <c r="N143" s="151"/>
      <c r="O143" s="151"/>
      <c r="P143" s="151"/>
      <c r="Q143" s="14"/>
      <c r="R143" s="14"/>
      <c r="S143" s="14"/>
      <c r="T143" s="14"/>
      <c r="U143" s="14"/>
      <c r="V143" s="14"/>
      <c r="W143" s="14"/>
      <c r="X143" s="14"/>
      <c r="Y143" s="151"/>
      <c r="Z143" s="151"/>
      <c r="AA143" s="74"/>
      <c r="AB143" s="151"/>
      <c r="AC143" s="14"/>
      <c r="AD143" s="14"/>
      <c r="AE143" s="74"/>
      <c r="AF143" s="74"/>
      <c r="AG143" s="74"/>
      <c r="AH143" s="151"/>
      <c r="AI143" s="74"/>
      <c r="AJ143" s="14"/>
      <c r="AK143" s="14"/>
      <c r="AL143" s="14"/>
      <c r="AM143" s="14"/>
      <c r="AN143" s="14"/>
      <c r="AO143" s="14"/>
      <c r="AP143" s="14"/>
      <c r="AQ143" s="14"/>
    </row>
    <row r="144" spans="7:43">
      <c r="G144" s="14"/>
      <c r="H144" s="14"/>
      <c r="I144" s="334"/>
      <c r="K144" s="151"/>
      <c r="L144" s="151"/>
      <c r="M144" s="151"/>
      <c r="N144" s="151"/>
      <c r="O144" s="151"/>
      <c r="P144" s="151"/>
      <c r="Q144" s="14"/>
      <c r="R144" s="14"/>
      <c r="S144" s="14"/>
      <c r="T144" s="14"/>
      <c r="U144" s="14"/>
      <c r="V144" s="14"/>
      <c r="W144" s="14"/>
      <c r="X144" s="14"/>
      <c r="Y144" s="151"/>
      <c r="Z144" s="151"/>
      <c r="AA144" s="74"/>
      <c r="AB144" s="151"/>
      <c r="AC144" s="14"/>
      <c r="AD144" s="14"/>
      <c r="AE144" s="74"/>
      <c r="AF144" s="74"/>
      <c r="AG144" s="74"/>
      <c r="AH144" s="151"/>
      <c r="AI144" s="74"/>
      <c r="AJ144" s="14"/>
      <c r="AK144" s="14"/>
      <c r="AL144" s="14"/>
      <c r="AM144" s="14"/>
      <c r="AN144" s="14"/>
      <c r="AO144" s="14"/>
      <c r="AP144" s="14"/>
      <c r="AQ144" s="14"/>
    </row>
    <row r="145" spans="1:43">
      <c r="G145" s="14"/>
      <c r="H145" s="14"/>
      <c r="I145" s="334"/>
      <c r="K145" s="151"/>
      <c r="L145" s="151"/>
      <c r="M145" s="151"/>
      <c r="N145" s="151"/>
      <c r="O145" s="151"/>
      <c r="P145" s="151"/>
      <c r="Q145" s="14"/>
      <c r="R145" s="14"/>
      <c r="S145" s="14"/>
      <c r="T145" s="14"/>
      <c r="U145" s="14"/>
      <c r="V145" s="14"/>
      <c r="W145" s="14"/>
      <c r="X145" s="14"/>
      <c r="Y145" s="151"/>
      <c r="Z145" s="151"/>
      <c r="AA145" s="74"/>
      <c r="AB145" s="151"/>
      <c r="AC145" s="14"/>
      <c r="AD145" s="14"/>
      <c r="AE145" s="74"/>
      <c r="AF145" s="74"/>
      <c r="AG145" s="74"/>
      <c r="AH145" s="151"/>
      <c r="AI145" s="74"/>
      <c r="AJ145" s="14"/>
      <c r="AK145" s="14"/>
      <c r="AL145" s="14"/>
      <c r="AM145" s="14"/>
      <c r="AN145" s="14"/>
      <c r="AO145" s="14"/>
      <c r="AP145" s="14"/>
      <c r="AQ145" s="14"/>
    </row>
    <row r="146" spans="1:43">
      <c r="G146" s="14"/>
      <c r="H146" s="14"/>
      <c r="I146" s="334"/>
      <c r="K146" s="151"/>
      <c r="L146" s="151"/>
      <c r="M146" s="151"/>
      <c r="N146" s="151"/>
      <c r="O146" s="151"/>
      <c r="P146" s="151"/>
      <c r="Q146" s="14"/>
      <c r="R146" s="14"/>
      <c r="S146" s="14"/>
      <c r="T146" s="14"/>
      <c r="U146" s="14"/>
      <c r="V146" s="14"/>
      <c r="W146" s="14"/>
      <c r="X146" s="14"/>
      <c r="Y146" s="151"/>
      <c r="Z146" s="151"/>
      <c r="AA146" s="74"/>
      <c r="AB146" s="151"/>
      <c r="AC146" s="14"/>
      <c r="AD146" s="14"/>
      <c r="AE146" s="74"/>
      <c r="AF146" s="74"/>
      <c r="AG146" s="74"/>
      <c r="AH146" s="151"/>
      <c r="AI146" s="74"/>
      <c r="AJ146" s="14"/>
      <c r="AK146" s="14"/>
      <c r="AL146" s="14"/>
      <c r="AM146" s="14"/>
      <c r="AN146" s="14"/>
      <c r="AO146" s="14"/>
      <c r="AP146" s="14"/>
      <c r="AQ146" s="14"/>
    </row>
    <row r="147" spans="1:43">
      <c r="G147" s="14"/>
      <c r="H147" s="14"/>
      <c r="I147" s="334"/>
      <c r="K147" s="151"/>
      <c r="L147" s="151"/>
      <c r="M147" s="151"/>
      <c r="N147" s="151"/>
      <c r="O147" s="151"/>
      <c r="P147" s="151"/>
      <c r="Q147" s="14"/>
      <c r="R147" s="14"/>
      <c r="S147" s="14"/>
      <c r="T147" s="14"/>
      <c r="U147" s="14"/>
      <c r="V147" s="14"/>
      <c r="W147" s="14"/>
      <c r="X147" s="14"/>
      <c r="Y147" s="151"/>
      <c r="Z147" s="151"/>
      <c r="AA147" s="74"/>
      <c r="AB147" s="151"/>
      <c r="AC147" s="14"/>
      <c r="AD147" s="14"/>
      <c r="AE147" s="74"/>
      <c r="AF147" s="74"/>
      <c r="AG147" s="74"/>
      <c r="AH147" s="151"/>
      <c r="AI147" s="74"/>
      <c r="AJ147" s="14"/>
      <c r="AK147" s="14"/>
      <c r="AL147" s="14"/>
      <c r="AM147" s="14"/>
      <c r="AN147" s="14"/>
      <c r="AO147" s="14"/>
      <c r="AP147" s="14"/>
      <c r="AQ147" s="14"/>
    </row>
    <row r="148" spans="1:43">
      <c r="G148" s="14"/>
      <c r="H148" s="14"/>
      <c r="I148" s="334"/>
      <c r="K148" s="151"/>
      <c r="L148" s="151"/>
      <c r="M148" s="151"/>
      <c r="N148" s="151"/>
      <c r="O148" s="151"/>
      <c r="P148" s="151"/>
      <c r="Q148" s="14"/>
      <c r="R148" s="14"/>
      <c r="S148" s="14"/>
      <c r="T148" s="14"/>
      <c r="U148" s="14"/>
      <c r="V148" s="14"/>
      <c r="W148" s="14"/>
      <c r="X148" s="14"/>
      <c r="Y148" s="151"/>
      <c r="Z148" s="151"/>
      <c r="AA148" s="74"/>
      <c r="AB148" s="151"/>
      <c r="AC148" s="14"/>
      <c r="AD148" s="14"/>
      <c r="AE148" s="74"/>
      <c r="AF148" s="74"/>
      <c r="AG148" s="74"/>
      <c r="AH148" s="151"/>
      <c r="AI148" s="74"/>
      <c r="AJ148" s="14"/>
      <c r="AK148" s="14"/>
      <c r="AL148" s="14"/>
      <c r="AM148" s="14"/>
      <c r="AN148" s="14"/>
      <c r="AO148" s="14"/>
      <c r="AP148" s="14"/>
      <c r="AQ148" s="14"/>
    </row>
    <row r="149" spans="1:43">
      <c r="G149" s="14"/>
      <c r="H149" s="14"/>
      <c r="I149" s="334"/>
      <c r="K149" s="151"/>
      <c r="L149" s="151"/>
      <c r="M149" s="151"/>
      <c r="N149" s="151"/>
      <c r="O149" s="151"/>
      <c r="P149" s="151"/>
      <c r="Q149" s="14"/>
      <c r="R149" s="14"/>
      <c r="S149" s="14"/>
      <c r="T149" s="14"/>
      <c r="U149" s="14"/>
      <c r="V149" s="14"/>
      <c r="W149" s="14"/>
      <c r="X149" s="14"/>
      <c r="Y149" s="151"/>
      <c r="Z149" s="151"/>
      <c r="AA149" s="74"/>
      <c r="AB149" s="151"/>
      <c r="AC149" s="14"/>
      <c r="AD149" s="14"/>
      <c r="AE149" s="74"/>
      <c r="AF149" s="74"/>
      <c r="AG149" s="74"/>
      <c r="AH149" s="151"/>
      <c r="AI149" s="74"/>
      <c r="AJ149" s="14"/>
      <c r="AK149" s="14"/>
      <c r="AL149" s="14"/>
      <c r="AM149" s="14"/>
      <c r="AN149" s="14"/>
      <c r="AO149" s="14"/>
      <c r="AP149" s="14"/>
      <c r="AQ149" s="14"/>
    </row>
    <row r="150" spans="1:43">
      <c r="G150" s="14"/>
      <c r="H150" s="14"/>
      <c r="I150" s="334"/>
      <c r="K150" s="151"/>
      <c r="L150" s="151"/>
      <c r="M150" s="151"/>
      <c r="N150" s="151"/>
      <c r="O150" s="151"/>
      <c r="P150" s="151"/>
      <c r="Q150" s="14"/>
      <c r="R150" s="14"/>
      <c r="S150" s="14"/>
      <c r="T150" s="14"/>
      <c r="U150" s="14"/>
      <c r="V150" s="14"/>
      <c r="W150" s="14"/>
      <c r="X150" s="14"/>
      <c r="Y150" s="151"/>
      <c r="Z150" s="151"/>
      <c r="AA150" s="74"/>
      <c r="AB150" s="151"/>
      <c r="AC150" s="14"/>
      <c r="AD150" s="14"/>
      <c r="AE150" s="74"/>
      <c r="AF150" s="74"/>
      <c r="AG150" s="74"/>
      <c r="AH150" s="151"/>
      <c r="AI150" s="74"/>
      <c r="AJ150" s="14"/>
      <c r="AK150" s="14"/>
      <c r="AL150" s="14"/>
      <c r="AM150" s="14"/>
      <c r="AN150" s="14"/>
      <c r="AO150" s="14"/>
      <c r="AP150" s="14"/>
      <c r="AQ150" s="14"/>
    </row>
    <row r="151" spans="1:43">
      <c r="G151" s="14"/>
      <c r="H151" s="14"/>
      <c r="I151" s="334"/>
      <c r="K151" s="151"/>
      <c r="L151" s="151"/>
      <c r="M151" s="151"/>
      <c r="N151" s="151"/>
      <c r="O151" s="151"/>
      <c r="P151" s="151"/>
      <c r="Q151" s="14"/>
      <c r="R151" s="14"/>
      <c r="S151" s="14"/>
      <c r="T151" s="14"/>
      <c r="U151" s="14"/>
      <c r="V151" s="14"/>
      <c r="W151" s="14"/>
      <c r="X151" s="14"/>
      <c r="Y151" s="151"/>
      <c r="Z151" s="151"/>
      <c r="AA151" s="74"/>
      <c r="AB151" s="151"/>
      <c r="AC151" s="14"/>
      <c r="AD151" s="14"/>
      <c r="AE151" s="74"/>
      <c r="AF151" s="74"/>
      <c r="AG151" s="74"/>
      <c r="AH151" s="151"/>
      <c r="AI151" s="74"/>
      <c r="AJ151" s="14"/>
      <c r="AK151" s="14"/>
      <c r="AL151" s="14"/>
      <c r="AM151" s="14"/>
      <c r="AN151" s="14"/>
      <c r="AO151" s="14"/>
      <c r="AP151" s="14"/>
      <c r="AQ151" s="14"/>
    </row>
    <row r="152" spans="1:43">
      <c r="G152" s="14"/>
      <c r="H152" s="14"/>
      <c r="I152" s="334"/>
      <c r="K152" s="151"/>
      <c r="L152" s="151"/>
      <c r="M152" s="151"/>
      <c r="N152" s="151"/>
      <c r="O152" s="151"/>
      <c r="P152" s="151"/>
      <c r="Q152" s="14"/>
      <c r="R152" s="14"/>
      <c r="S152" s="14"/>
      <c r="T152" s="14"/>
      <c r="U152" s="14"/>
      <c r="V152" s="14"/>
      <c r="W152" s="14"/>
      <c r="X152" s="14"/>
      <c r="Y152" s="151"/>
      <c r="Z152" s="151"/>
      <c r="AA152" s="74"/>
      <c r="AB152" s="151"/>
      <c r="AC152" s="14"/>
      <c r="AD152" s="14"/>
      <c r="AE152" s="74"/>
      <c r="AF152" s="74"/>
      <c r="AG152" s="74"/>
      <c r="AH152" s="151"/>
      <c r="AI152" s="74"/>
      <c r="AJ152" s="14"/>
      <c r="AK152" s="14"/>
      <c r="AL152" s="14"/>
      <c r="AM152" s="14"/>
      <c r="AN152" s="14"/>
      <c r="AO152" s="14"/>
      <c r="AP152" s="14"/>
      <c r="AQ152" s="14"/>
    </row>
    <row r="153" spans="1:43">
      <c r="G153" s="14"/>
      <c r="H153" s="14"/>
      <c r="I153" s="334"/>
      <c r="K153" s="151"/>
      <c r="L153" s="151"/>
      <c r="M153" s="151"/>
      <c r="N153" s="151"/>
      <c r="O153" s="151"/>
      <c r="P153" s="151"/>
      <c r="Q153" s="14"/>
      <c r="R153" s="14"/>
      <c r="S153" s="14"/>
      <c r="T153" s="14"/>
      <c r="U153" s="14"/>
      <c r="V153" s="14"/>
      <c r="W153" s="14"/>
      <c r="X153" s="14"/>
      <c r="Y153" s="151"/>
      <c r="Z153" s="151"/>
      <c r="AA153" s="74"/>
      <c r="AB153" s="151"/>
      <c r="AC153" s="14"/>
      <c r="AD153" s="14"/>
      <c r="AE153" s="74"/>
      <c r="AF153" s="74"/>
      <c r="AG153" s="74"/>
      <c r="AH153" s="151"/>
      <c r="AI153" s="74"/>
      <c r="AJ153" s="14"/>
      <c r="AK153" s="14"/>
      <c r="AL153" s="14"/>
      <c r="AM153" s="14"/>
      <c r="AN153" s="14"/>
      <c r="AO153" s="14"/>
      <c r="AP153" s="14"/>
      <c r="AQ153" s="14"/>
    </row>
    <row r="154" spans="1:43">
      <c r="G154" s="14"/>
      <c r="H154" s="14"/>
      <c r="I154" s="334"/>
      <c r="K154" s="151"/>
      <c r="L154" s="151"/>
      <c r="M154" s="151"/>
      <c r="N154" s="151"/>
      <c r="O154" s="151"/>
      <c r="P154" s="151"/>
      <c r="Q154" s="14"/>
      <c r="R154" s="14"/>
      <c r="S154" s="14"/>
      <c r="T154" s="14"/>
      <c r="U154" s="14"/>
      <c r="V154" s="14"/>
      <c r="W154" s="14"/>
      <c r="X154" s="14"/>
      <c r="Y154" s="151"/>
      <c r="Z154" s="151"/>
      <c r="AA154" s="74"/>
      <c r="AB154" s="151"/>
      <c r="AC154" s="14"/>
      <c r="AD154" s="14"/>
      <c r="AE154" s="74"/>
      <c r="AF154" s="74"/>
      <c r="AG154" s="74"/>
      <c r="AH154" s="151"/>
      <c r="AI154" s="74"/>
      <c r="AJ154" s="14"/>
      <c r="AK154" s="14"/>
      <c r="AL154" s="14"/>
      <c r="AM154" s="14"/>
      <c r="AN154" s="14"/>
      <c r="AO154" s="14"/>
      <c r="AP154" s="14"/>
      <c r="AQ154" s="14"/>
    </row>
    <row r="155" spans="1:43">
      <c r="G155" s="14"/>
      <c r="H155" s="14"/>
      <c r="I155" s="334"/>
      <c r="K155" s="151"/>
      <c r="L155" s="151"/>
      <c r="M155" s="151"/>
      <c r="N155" s="151"/>
      <c r="O155" s="151"/>
      <c r="P155" s="151"/>
      <c r="Q155" s="14"/>
      <c r="R155" s="14"/>
      <c r="S155" s="14"/>
      <c r="T155" s="14"/>
      <c r="U155" s="14"/>
      <c r="V155" s="14"/>
      <c r="W155" s="14"/>
      <c r="X155" s="14"/>
      <c r="Y155" s="151"/>
      <c r="Z155" s="151"/>
      <c r="AA155" s="74"/>
      <c r="AB155" s="151"/>
      <c r="AC155" s="14"/>
      <c r="AD155" s="14"/>
      <c r="AE155" s="74"/>
      <c r="AF155" s="74"/>
      <c r="AG155" s="74"/>
      <c r="AH155" s="151"/>
      <c r="AI155" s="74"/>
      <c r="AJ155" s="14"/>
      <c r="AK155" s="14"/>
      <c r="AL155" s="14"/>
      <c r="AM155" s="14"/>
      <c r="AN155" s="14"/>
      <c r="AO155" s="14"/>
      <c r="AP155" s="14"/>
      <c r="AQ155" s="14"/>
    </row>
    <row r="156" spans="1:43">
      <c r="G156" s="14"/>
      <c r="H156" s="14"/>
      <c r="I156" s="334"/>
      <c r="K156" s="151"/>
      <c r="L156" s="151"/>
      <c r="M156" s="151"/>
      <c r="N156" s="151"/>
      <c r="O156" s="151"/>
      <c r="P156" s="151"/>
      <c r="Q156" s="14"/>
      <c r="R156" s="14"/>
      <c r="S156" s="14"/>
      <c r="T156" s="14"/>
      <c r="U156" s="14"/>
      <c r="V156" s="14"/>
      <c r="W156" s="14"/>
      <c r="X156" s="14"/>
      <c r="Y156" s="151"/>
      <c r="Z156" s="151"/>
      <c r="AA156" s="74"/>
      <c r="AB156" s="151"/>
      <c r="AC156" s="14"/>
      <c r="AD156" s="14"/>
      <c r="AE156" s="74"/>
      <c r="AF156" s="74"/>
      <c r="AG156" s="74"/>
      <c r="AH156" s="151"/>
      <c r="AI156" s="74"/>
      <c r="AJ156" s="14"/>
      <c r="AK156" s="14"/>
      <c r="AL156" s="14"/>
      <c r="AM156" s="14"/>
      <c r="AN156" s="14"/>
      <c r="AO156" s="14"/>
      <c r="AP156" s="14"/>
      <c r="AQ156" s="14"/>
    </row>
    <row r="157" spans="1:43">
      <c r="G157" s="14"/>
      <c r="H157" s="14"/>
      <c r="I157" s="334"/>
      <c r="K157" s="151"/>
      <c r="L157" s="151"/>
      <c r="M157" s="151"/>
      <c r="N157" s="151"/>
      <c r="O157" s="151"/>
      <c r="P157" s="151"/>
      <c r="Q157" s="14"/>
      <c r="R157" s="14"/>
      <c r="S157" s="14"/>
      <c r="T157" s="14"/>
      <c r="U157" s="14"/>
      <c r="V157" s="14"/>
      <c r="W157" s="14"/>
      <c r="X157" s="14"/>
      <c r="Y157" s="151"/>
      <c r="Z157" s="151"/>
      <c r="AA157" s="74"/>
      <c r="AB157" s="151"/>
      <c r="AC157" s="14"/>
      <c r="AD157" s="14"/>
      <c r="AE157" s="74"/>
      <c r="AF157" s="74"/>
      <c r="AG157" s="74"/>
      <c r="AH157" s="151"/>
      <c r="AI157" s="74"/>
      <c r="AJ157" s="14"/>
      <c r="AK157" s="14"/>
      <c r="AL157" s="14"/>
      <c r="AM157" s="14"/>
      <c r="AN157" s="14"/>
      <c r="AO157" s="14"/>
      <c r="AP157" s="14"/>
      <c r="AQ157" s="14"/>
    </row>
    <row r="158" spans="1:43">
      <c r="G158" s="14"/>
      <c r="H158" s="14"/>
      <c r="I158" s="334"/>
      <c r="K158" s="151"/>
      <c r="L158" s="151"/>
      <c r="M158" s="151"/>
      <c r="N158" s="151"/>
      <c r="O158" s="151"/>
      <c r="P158" s="151"/>
      <c r="Q158" s="14"/>
      <c r="R158" s="14"/>
      <c r="S158" s="14"/>
      <c r="T158" s="14"/>
      <c r="U158" s="14"/>
      <c r="V158" s="14"/>
      <c r="W158" s="14"/>
      <c r="X158" s="14"/>
      <c r="Y158" s="151"/>
      <c r="Z158" s="151"/>
      <c r="AA158" s="74"/>
      <c r="AB158" s="151"/>
      <c r="AC158" s="14"/>
      <c r="AD158" s="14"/>
      <c r="AE158" s="74"/>
      <c r="AF158" s="74"/>
      <c r="AG158" s="74"/>
      <c r="AH158" s="151"/>
      <c r="AI158" s="74"/>
      <c r="AJ158" s="14"/>
      <c r="AK158" s="14"/>
      <c r="AL158" s="14"/>
      <c r="AM158" s="14"/>
      <c r="AN158" s="14"/>
      <c r="AO158" s="14"/>
      <c r="AP158" s="14"/>
      <c r="AQ158" s="14"/>
    </row>
    <row r="159" spans="1:43">
      <c r="A159" s="30"/>
      <c r="B159" s="30"/>
      <c r="C159" s="30"/>
      <c r="D159" s="30"/>
      <c r="E159" s="30"/>
      <c r="F159" s="30"/>
      <c r="G159" s="30"/>
      <c r="H159" s="30"/>
      <c r="I159" s="335"/>
      <c r="J159" s="335"/>
      <c r="K159" s="152"/>
      <c r="L159" s="151"/>
      <c r="M159" s="151"/>
      <c r="N159" s="151"/>
      <c r="O159" s="151"/>
      <c r="P159" s="151"/>
      <c r="Q159" s="14"/>
      <c r="R159" s="14"/>
      <c r="S159" s="14"/>
      <c r="T159" s="14"/>
      <c r="U159" s="14"/>
      <c r="V159" s="14"/>
      <c r="W159" s="14"/>
      <c r="X159" s="14"/>
      <c r="Y159" s="151"/>
      <c r="Z159" s="151"/>
      <c r="AA159" s="74"/>
      <c r="AB159" s="151"/>
      <c r="AC159" s="14"/>
      <c r="AD159" s="14"/>
      <c r="AE159" s="74"/>
      <c r="AF159" s="74"/>
      <c r="AG159" s="74"/>
      <c r="AH159" s="151"/>
      <c r="AI159" s="74"/>
      <c r="AJ159" s="14"/>
      <c r="AK159" s="14"/>
      <c r="AL159" s="14"/>
      <c r="AM159" s="14"/>
      <c r="AN159" s="14"/>
      <c r="AO159" s="14"/>
      <c r="AP159" s="14"/>
      <c r="AQ159" s="14"/>
    </row>
    <row r="160" spans="1:43">
      <c r="A160" s="34"/>
      <c r="B160" s="34"/>
      <c r="C160" s="34"/>
      <c r="D160" s="34"/>
      <c r="E160" s="34"/>
      <c r="F160" s="34"/>
      <c r="G160" s="34"/>
      <c r="H160" s="34"/>
      <c r="I160" s="336"/>
      <c r="J160" s="336"/>
      <c r="K160" s="153"/>
      <c r="L160" s="152"/>
      <c r="M160" s="152"/>
      <c r="N160" s="152"/>
      <c r="O160" s="152"/>
      <c r="P160" s="152"/>
      <c r="Q160" s="30"/>
      <c r="R160" s="30"/>
      <c r="S160" s="30"/>
      <c r="T160" s="30"/>
      <c r="U160" s="30"/>
      <c r="V160" s="30"/>
      <c r="W160" s="30"/>
      <c r="X160" s="30"/>
      <c r="Y160" s="152"/>
      <c r="Z160" s="152"/>
      <c r="AA160" s="75"/>
      <c r="AB160" s="152"/>
      <c r="AC160" s="30"/>
      <c r="AE160" s="75"/>
      <c r="AG160" s="75"/>
      <c r="AI160" s="75"/>
    </row>
    <row r="161" spans="1:35">
      <c r="A161" s="34"/>
      <c r="B161" s="34"/>
      <c r="C161" s="34"/>
      <c r="D161" s="34"/>
      <c r="E161" s="34"/>
      <c r="F161" s="34"/>
      <c r="G161" s="34"/>
      <c r="H161" s="34"/>
      <c r="I161" s="336"/>
      <c r="J161" s="336"/>
      <c r="K161" s="153"/>
      <c r="L161" s="153"/>
      <c r="M161" s="153"/>
      <c r="N161" s="153"/>
      <c r="O161" s="153"/>
      <c r="P161" s="153"/>
      <c r="Q161" s="34"/>
      <c r="R161" s="34"/>
      <c r="S161" s="34"/>
      <c r="T161" s="34"/>
      <c r="U161" s="34"/>
      <c r="V161" s="34"/>
      <c r="W161" s="34"/>
      <c r="X161" s="34"/>
      <c r="Y161" s="153"/>
      <c r="Z161" s="153"/>
      <c r="AA161" s="76"/>
      <c r="AB161" s="153"/>
      <c r="AC161" s="34"/>
      <c r="AE161" s="76"/>
      <c r="AG161" s="76"/>
      <c r="AI161" s="76"/>
    </row>
    <row r="162" spans="1:35">
      <c r="A162" s="34"/>
      <c r="B162" s="34"/>
      <c r="C162" s="34"/>
      <c r="D162" s="34"/>
      <c r="E162" s="34"/>
      <c r="F162" s="34"/>
      <c r="G162" s="34"/>
      <c r="H162" s="34"/>
      <c r="I162" s="336"/>
      <c r="J162" s="336"/>
      <c r="K162" s="153"/>
      <c r="L162" s="153"/>
      <c r="M162" s="153"/>
      <c r="N162" s="153"/>
      <c r="O162" s="153"/>
      <c r="P162" s="153"/>
      <c r="Q162" s="34"/>
      <c r="R162" s="34"/>
      <c r="S162" s="34"/>
      <c r="T162" s="34"/>
      <c r="U162" s="34"/>
      <c r="V162" s="34"/>
      <c r="W162" s="34"/>
      <c r="X162" s="34"/>
      <c r="Y162" s="153"/>
      <c r="Z162" s="153"/>
      <c r="AA162" s="76"/>
      <c r="AB162" s="153"/>
      <c r="AC162" s="34"/>
      <c r="AE162" s="76"/>
      <c r="AG162" s="76"/>
      <c r="AI162" s="76"/>
    </row>
    <row r="163" spans="1:35">
      <c r="A163" s="34"/>
      <c r="B163" s="34"/>
      <c r="C163" s="34"/>
      <c r="D163" s="34"/>
      <c r="E163" s="34"/>
      <c r="F163" s="34"/>
      <c r="G163" s="34"/>
      <c r="H163" s="34"/>
      <c r="I163" s="336"/>
      <c r="J163" s="336"/>
      <c r="K163" s="153"/>
      <c r="L163" s="153"/>
      <c r="M163" s="153"/>
      <c r="N163" s="153"/>
      <c r="O163" s="153"/>
      <c r="P163" s="153"/>
      <c r="Q163" s="34"/>
      <c r="R163" s="34"/>
      <c r="S163" s="34"/>
      <c r="T163" s="34"/>
      <c r="U163" s="34"/>
      <c r="V163" s="34"/>
      <c r="W163" s="34"/>
      <c r="X163" s="34"/>
      <c r="Y163" s="153"/>
      <c r="Z163" s="153"/>
      <c r="AA163" s="76"/>
      <c r="AB163" s="153"/>
      <c r="AC163" s="34"/>
      <c r="AE163" s="76"/>
      <c r="AG163" s="76"/>
      <c r="AI163" s="76"/>
    </row>
    <row r="164" spans="1:35">
      <c r="A164" s="34"/>
      <c r="B164" s="34"/>
      <c r="C164" s="34"/>
      <c r="D164" s="34"/>
      <c r="E164" s="34"/>
      <c r="F164" s="34"/>
      <c r="G164" s="34"/>
      <c r="H164" s="34"/>
      <c r="I164" s="336"/>
      <c r="J164" s="336"/>
      <c r="K164" s="153"/>
      <c r="L164" s="153"/>
      <c r="M164" s="153"/>
      <c r="N164" s="153"/>
      <c r="O164" s="153"/>
      <c r="P164" s="153"/>
      <c r="Q164" s="34"/>
      <c r="R164" s="34"/>
      <c r="S164" s="34"/>
      <c r="T164" s="34"/>
      <c r="U164" s="34"/>
      <c r="V164" s="34"/>
      <c r="W164" s="34"/>
      <c r="X164" s="34"/>
      <c r="Y164" s="153"/>
      <c r="Z164" s="153"/>
      <c r="AA164" s="76"/>
      <c r="AB164" s="153"/>
      <c r="AC164" s="34"/>
      <c r="AE164" s="76"/>
      <c r="AG164" s="76"/>
      <c r="AI164" s="76"/>
    </row>
    <row r="165" spans="1:35">
      <c r="A165" s="34"/>
      <c r="B165" s="34"/>
      <c r="C165" s="34"/>
      <c r="D165" s="34"/>
      <c r="E165" s="34"/>
      <c r="F165" s="34"/>
      <c r="G165" s="34"/>
      <c r="H165" s="34"/>
      <c r="I165" s="336"/>
      <c r="J165" s="336"/>
      <c r="K165" s="153"/>
      <c r="L165" s="153"/>
      <c r="M165" s="153"/>
      <c r="N165" s="153"/>
      <c r="O165" s="153"/>
      <c r="P165" s="153"/>
      <c r="Q165" s="34"/>
      <c r="R165" s="34"/>
      <c r="S165" s="34"/>
      <c r="T165" s="34"/>
      <c r="U165" s="34"/>
      <c r="V165" s="34"/>
      <c r="W165" s="34"/>
      <c r="X165" s="34"/>
      <c r="Y165" s="153"/>
      <c r="Z165" s="153"/>
      <c r="AA165" s="76"/>
      <c r="AB165" s="153"/>
      <c r="AC165" s="34"/>
      <c r="AE165" s="76"/>
      <c r="AG165" s="76"/>
      <c r="AI165" s="76"/>
    </row>
    <row r="166" spans="1:35">
      <c r="A166" s="34"/>
      <c r="B166" s="34"/>
      <c r="C166" s="34"/>
      <c r="D166" s="34"/>
      <c r="E166" s="34"/>
      <c r="F166" s="34"/>
      <c r="G166" s="34"/>
      <c r="H166" s="34"/>
      <c r="I166" s="336"/>
      <c r="J166" s="336"/>
      <c r="K166" s="153"/>
      <c r="L166" s="153"/>
      <c r="M166" s="153"/>
      <c r="N166" s="153"/>
      <c r="O166" s="153"/>
      <c r="P166" s="153"/>
      <c r="Q166" s="34"/>
      <c r="R166" s="34"/>
      <c r="S166" s="34"/>
      <c r="T166" s="34"/>
      <c r="U166" s="34"/>
      <c r="V166" s="34"/>
      <c r="W166" s="34"/>
      <c r="X166" s="34"/>
      <c r="Y166" s="153"/>
      <c r="Z166" s="153"/>
      <c r="AA166" s="76"/>
      <c r="AB166" s="153"/>
      <c r="AC166" s="34"/>
      <c r="AE166" s="76"/>
      <c r="AG166" s="76"/>
      <c r="AI166" s="76"/>
    </row>
    <row r="167" spans="1:35">
      <c r="A167" s="34"/>
      <c r="B167" s="34"/>
      <c r="C167" s="34"/>
      <c r="D167" s="34"/>
      <c r="E167" s="34"/>
      <c r="F167" s="34"/>
      <c r="G167" s="34"/>
      <c r="H167" s="34"/>
      <c r="I167" s="336"/>
      <c r="J167" s="336"/>
      <c r="K167" s="153"/>
      <c r="L167" s="153"/>
      <c r="M167" s="153"/>
      <c r="N167" s="153"/>
      <c r="O167" s="153"/>
      <c r="P167" s="153"/>
      <c r="Q167" s="34"/>
      <c r="R167" s="34"/>
      <c r="S167" s="34"/>
      <c r="T167" s="34"/>
      <c r="U167" s="34"/>
      <c r="V167" s="34"/>
      <c r="W167" s="34"/>
      <c r="X167" s="34"/>
      <c r="Y167" s="153"/>
      <c r="Z167" s="153"/>
      <c r="AA167" s="76"/>
      <c r="AB167" s="153"/>
      <c r="AC167" s="34"/>
      <c r="AE167" s="76"/>
      <c r="AG167" s="76"/>
      <c r="AI167" s="76"/>
    </row>
    <row r="168" spans="1:35">
      <c r="A168" s="34"/>
      <c r="B168" s="34"/>
      <c r="C168" s="34"/>
      <c r="D168" s="34"/>
      <c r="E168" s="34"/>
      <c r="F168" s="34"/>
      <c r="G168" s="34"/>
      <c r="H168" s="34"/>
      <c r="I168" s="336"/>
      <c r="J168" s="336"/>
      <c r="K168" s="153"/>
      <c r="L168" s="153"/>
      <c r="M168" s="153"/>
      <c r="N168" s="153"/>
      <c r="O168" s="153"/>
      <c r="P168" s="153"/>
      <c r="Q168" s="34"/>
      <c r="R168" s="34"/>
      <c r="S168" s="34"/>
      <c r="T168" s="34"/>
      <c r="U168" s="34"/>
      <c r="V168" s="34"/>
      <c r="W168" s="34"/>
      <c r="X168" s="34"/>
      <c r="Y168" s="153"/>
      <c r="Z168" s="153"/>
      <c r="AA168" s="76"/>
      <c r="AB168" s="153"/>
      <c r="AC168" s="34"/>
      <c r="AE168" s="76"/>
      <c r="AG168" s="76"/>
      <c r="AI168" s="76"/>
    </row>
    <row r="169" spans="1:35">
      <c r="A169" s="34"/>
      <c r="B169" s="34"/>
      <c r="C169" s="34"/>
      <c r="D169" s="34"/>
      <c r="E169" s="34"/>
      <c r="F169" s="34"/>
      <c r="G169" s="34"/>
      <c r="H169" s="34"/>
      <c r="I169" s="336"/>
      <c r="J169" s="336"/>
      <c r="K169" s="153"/>
      <c r="L169" s="153"/>
      <c r="M169" s="153"/>
      <c r="N169" s="153"/>
      <c r="O169" s="153"/>
      <c r="P169" s="153"/>
      <c r="Q169" s="34"/>
      <c r="R169" s="34"/>
      <c r="S169" s="34"/>
      <c r="T169" s="34"/>
      <c r="U169" s="34"/>
      <c r="V169" s="34"/>
      <c r="W169" s="34"/>
      <c r="X169" s="34"/>
      <c r="Y169" s="153"/>
      <c r="Z169" s="153"/>
      <c r="AA169" s="76"/>
      <c r="AB169" s="153"/>
      <c r="AC169" s="34"/>
      <c r="AE169" s="76"/>
      <c r="AG169" s="76"/>
      <c r="AI169" s="76"/>
    </row>
    <row r="170" spans="1:35">
      <c r="A170" s="34"/>
      <c r="B170" s="34"/>
      <c r="C170" s="34"/>
      <c r="D170" s="34"/>
      <c r="E170" s="34"/>
      <c r="F170" s="34"/>
      <c r="G170" s="34"/>
      <c r="H170" s="34"/>
      <c r="I170" s="336"/>
      <c r="J170" s="336"/>
      <c r="K170" s="153"/>
      <c r="L170" s="153"/>
      <c r="M170" s="153"/>
      <c r="N170" s="153"/>
      <c r="O170" s="153"/>
      <c r="P170" s="153"/>
      <c r="Q170" s="34"/>
      <c r="R170" s="34"/>
      <c r="S170" s="34"/>
      <c r="T170" s="34"/>
      <c r="U170" s="34"/>
      <c r="V170" s="34"/>
      <c r="W170" s="34"/>
      <c r="X170" s="34"/>
      <c r="Y170" s="153"/>
      <c r="Z170" s="153"/>
      <c r="AA170" s="76"/>
      <c r="AB170" s="153"/>
      <c r="AC170" s="34"/>
      <c r="AE170" s="76"/>
      <c r="AG170" s="76"/>
      <c r="AI170" s="76"/>
    </row>
    <row r="171" spans="1:35">
      <c r="A171" s="34"/>
      <c r="B171" s="34"/>
      <c r="C171" s="34"/>
      <c r="D171" s="34"/>
      <c r="E171" s="34"/>
      <c r="F171" s="34"/>
      <c r="G171" s="34"/>
      <c r="H171" s="34"/>
      <c r="I171" s="336"/>
      <c r="J171" s="336"/>
      <c r="K171" s="153"/>
      <c r="L171" s="153"/>
      <c r="M171" s="153"/>
      <c r="N171" s="153"/>
      <c r="O171" s="153"/>
      <c r="P171" s="153"/>
      <c r="Q171" s="34"/>
      <c r="R171" s="34"/>
      <c r="S171" s="34"/>
      <c r="T171" s="34"/>
      <c r="U171" s="34"/>
      <c r="V171" s="34"/>
      <c r="W171" s="34"/>
      <c r="X171" s="34"/>
      <c r="Y171" s="153"/>
      <c r="Z171" s="153"/>
      <c r="AA171" s="76"/>
      <c r="AB171" s="153"/>
      <c r="AC171" s="34"/>
      <c r="AE171" s="76"/>
      <c r="AG171" s="76"/>
      <c r="AI171" s="76"/>
    </row>
    <row r="172" spans="1:35">
      <c r="A172" s="34"/>
      <c r="B172" s="34"/>
      <c r="C172" s="34"/>
      <c r="D172" s="34"/>
      <c r="E172" s="34"/>
      <c r="F172" s="34"/>
      <c r="G172" s="34"/>
      <c r="H172" s="34"/>
      <c r="I172" s="336"/>
      <c r="J172" s="336"/>
      <c r="K172" s="153"/>
      <c r="L172" s="153"/>
      <c r="M172" s="153"/>
      <c r="N172" s="153"/>
      <c r="O172" s="153"/>
      <c r="P172" s="153"/>
      <c r="Q172" s="34"/>
      <c r="R172" s="34"/>
      <c r="S172" s="34"/>
      <c r="T172" s="34"/>
      <c r="U172" s="34"/>
      <c r="V172" s="34"/>
      <c r="W172" s="34"/>
      <c r="X172" s="34"/>
      <c r="Y172" s="153"/>
      <c r="Z172" s="153"/>
      <c r="AA172" s="76"/>
      <c r="AB172" s="153"/>
      <c r="AC172" s="34"/>
      <c r="AE172" s="76"/>
      <c r="AG172" s="76"/>
      <c r="AI172" s="76"/>
    </row>
    <row r="173" spans="1:35">
      <c r="A173" s="34"/>
      <c r="B173" s="34"/>
      <c r="C173" s="34"/>
      <c r="D173" s="34"/>
      <c r="E173" s="34"/>
      <c r="F173" s="34"/>
      <c r="G173" s="34"/>
      <c r="H173" s="34"/>
      <c r="I173" s="336"/>
      <c r="J173" s="336"/>
      <c r="K173" s="153"/>
      <c r="L173" s="153"/>
      <c r="M173" s="153"/>
      <c r="N173" s="153"/>
      <c r="O173" s="153"/>
      <c r="P173" s="153"/>
      <c r="Q173" s="34"/>
      <c r="R173" s="34"/>
      <c r="S173" s="34"/>
      <c r="T173" s="34"/>
      <c r="U173" s="34"/>
      <c r="V173" s="34"/>
      <c r="W173" s="34"/>
      <c r="X173" s="34"/>
      <c r="Y173" s="153"/>
      <c r="Z173" s="153"/>
      <c r="AA173" s="76"/>
      <c r="AB173" s="153"/>
      <c r="AC173" s="34"/>
      <c r="AE173" s="76"/>
      <c r="AG173" s="76"/>
      <c r="AI173" s="76"/>
    </row>
    <row r="174" spans="1:35">
      <c r="A174" s="34"/>
      <c r="B174" s="34"/>
      <c r="C174" s="34"/>
      <c r="D174" s="34"/>
      <c r="E174" s="34"/>
      <c r="F174" s="34"/>
      <c r="G174" s="34"/>
      <c r="H174" s="34"/>
      <c r="I174" s="336"/>
      <c r="J174" s="336"/>
      <c r="K174" s="153"/>
      <c r="L174" s="153"/>
      <c r="M174" s="153"/>
      <c r="N174" s="153"/>
      <c r="O174" s="153"/>
      <c r="P174" s="153"/>
      <c r="Q174" s="34"/>
      <c r="R174" s="34"/>
      <c r="S174" s="34"/>
      <c r="T174" s="34"/>
      <c r="U174" s="34"/>
      <c r="V174" s="34"/>
      <c r="W174" s="34"/>
      <c r="X174" s="34"/>
      <c r="Y174" s="153"/>
      <c r="Z174" s="153"/>
      <c r="AA174" s="76"/>
      <c r="AB174" s="153"/>
      <c r="AC174" s="34"/>
      <c r="AE174" s="76"/>
      <c r="AG174" s="76"/>
      <c r="AI174" s="76"/>
    </row>
    <row r="175" spans="1:35">
      <c r="A175" s="34"/>
      <c r="B175" s="34"/>
      <c r="C175" s="34"/>
      <c r="D175" s="34"/>
      <c r="E175" s="34"/>
      <c r="F175" s="34"/>
      <c r="G175" s="34"/>
      <c r="H175" s="34"/>
      <c r="I175" s="336"/>
      <c r="J175" s="336"/>
      <c r="K175" s="153"/>
      <c r="L175" s="153"/>
      <c r="M175" s="153"/>
      <c r="N175" s="153"/>
      <c r="O175" s="153"/>
      <c r="P175" s="153"/>
      <c r="Q175" s="34"/>
      <c r="R175" s="34"/>
      <c r="S175" s="34"/>
      <c r="T175" s="34"/>
      <c r="U175" s="34"/>
      <c r="V175" s="34"/>
      <c r="W175" s="34"/>
      <c r="X175" s="34"/>
      <c r="Y175" s="153"/>
      <c r="Z175" s="153"/>
      <c r="AA175" s="76"/>
      <c r="AB175" s="153"/>
      <c r="AC175" s="34"/>
      <c r="AE175" s="76"/>
      <c r="AG175" s="76"/>
      <c r="AI175" s="76"/>
    </row>
    <row r="176" spans="1:35">
      <c r="A176" s="34"/>
      <c r="B176" s="34"/>
      <c r="C176" s="34"/>
      <c r="D176" s="34"/>
      <c r="E176" s="34"/>
      <c r="F176" s="34"/>
      <c r="G176" s="34"/>
      <c r="H176" s="34"/>
      <c r="I176" s="336"/>
      <c r="J176" s="336"/>
      <c r="K176" s="153"/>
      <c r="L176" s="153"/>
      <c r="M176" s="153"/>
      <c r="N176" s="153"/>
      <c r="O176" s="153"/>
      <c r="P176" s="153"/>
      <c r="Q176" s="34"/>
      <c r="R176" s="34"/>
      <c r="S176" s="34"/>
      <c r="T176" s="34"/>
      <c r="U176" s="34"/>
      <c r="V176" s="34"/>
      <c r="W176" s="34"/>
      <c r="X176" s="34"/>
      <c r="Y176" s="153"/>
      <c r="Z176" s="153"/>
      <c r="AA176" s="76"/>
      <c r="AB176" s="153"/>
      <c r="AC176" s="34"/>
      <c r="AE176" s="76"/>
      <c r="AG176" s="76"/>
      <c r="AI176" s="76"/>
    </row>
    <row r="177" spans="1:35">
      <c r="A177" s="34"/>
      <c r="B177" s="34"/>
      <c r="C177" s="34"/>
      <c r="D177" s="34"/>
      <c r="E177" s="34"/>
      <c r="F177" s="34"/>
      <c r="G177" s="34"/>
      <c r="H177" s="34"/>
      <c r="I177" s="336"/>
      <c r="J177" s="336"/>
      <c r="K177" s="153"/>
      <c r="L177" s="153"/>
      <c r="M177" s="153"/>
      <c r="N177" s="153"/>
      <c r="O177" s="153"/>
      <c r="P177" s="153"/>
      <c r="Q177" s="34"/>
      <c r="R177" s="34"/>
      <c r="S177" s="34"/>
      <c r="T177" s="34"/>
      <c r="U177" s="34"/>
      <c r="V177" s="34"/>
      <c r="W177" s="34"/>
      <c r="X177" s="34"/>
      <c r="Y177" s="153"/>
      <c r="Z177" s="153"/>
      <c r="AA177" s="76"/>
      <c r="AB177" s="153"/>
      <c r="AC177" s="34"/>
      <c r="AE177" s="76"/>
      <c r="AG177" s="76"/>
      <c r="AI177" s="76"/>
    </row>
    <row r="178" spans="1:35">
      <c r="A178" s="34"/>
      <c r="B178" s="34"/>
      <c r="C178" s="34"/>
      <c r="D178" s="34"/>
      <c r="E178" s="34"/>
      <c r="F178" s="34"/>
      <c r="G178" s="34"/>
      <c r="H178" s="34"/>
      <c r="I178" s="336"/>
      <c r="J178" s="336"/>
      <c r="K178" s="153"/>
      <c r="L178" s="153"/>
      <c r="M178" s="153"/>
      <c r="N178" s="153"/>
      <c r="O178" s="153"/>
      <c r="P178" s="153"/>
      <c r="Q178" s="34"/>
      <c r="R178" s="34"/>
      <c r="S178" s="34"/>
      <c r="T178" s="34"/>
      <c r="U178" s="34"/>
      <c r="V178" s="34"/>
      <c r="W178" s="34"/>
      <c r="X178" s="34"/>
      <c r="Y178" s="153"/>
      <c r="Z178" s="153"/>
      <c r="AA178" s="76"/>
      <c r="AB178" s="153"/>
      <c r="AC178" s="34"/>
      <c r="AE178" s="76"/>
      <c r="AG178" s="76"/>
      <c r="AI178" s="76"/>
    </row>
    <row r="179" spans="1:35">
      <c r="A179" s="34"/>
      <c r="B179" s="34"/>
      <c r="C179" s="34"/>
      <c r="D179" s="34"/>
      <c r="E179" s="34"/>
      <c r="F179" s="34"/>
      <c r="G179" s="34"/>
      <c r="H179" s="34"/>
      <c r="I179" s="336"/>
      <c r="J179" s="336"/>
      <c r="K179" s="153"/>
      <c r="L179" s="153"/>
      <c r="M179" s="153"/>
      <c r="N179" s="153"/>
      <c r="O179" s="153"/>
      <c r="P179" s="153"/>
      <c r="Q179" s="34"/>
      <c r="R179" s="34"/>
      <c r="S179" s="34"/>
      <c r="T179" s="34"/>
      <c r="U179" s="34"/>
      <c r="V179" s="34"/>
      <c r="W179" s="34"/>
      <c r="X179" s="34"/>
      <c r="Y179" s="153"/>
      <c r="Z179" s="153"/>
      <c r="AA179" s="76"/>
      <c r="AB179" s="153"/>
      <c r="AC179" s="34"/>
      <c r="AE179" s="76"/>
      <c r="AG179" s="76"/>
      <c r="AI179" s="76"/>
    </row>
    <row r="180" spans="1:35">
      <c r="A180" s="34"/>
      <c r="B180" s="34"/>
      <c r="C180" s="34"/>
      <c r="D180" s="34"/>
      <c r="E180" s="34"/>
      <c r="F180" s="34"/>
      <c r="G180" s="34"/>
      <c r="H180" s="34"/>
      <c r="I180" s="336"/>
      <c r="J180" s="336"/>
      <c r="K180" s="153"/>
      <c r="L180" s="153"/>
      <c r="M180" s="153"/>
      <c r="N180" s="153"/>
      <c r="O180" s="153"/>
      <c r="P180" s="153"/>
      <c r="Q180" s="34"/>
      <c r="R180" s="34"/>
      <c r="S180" s="34"/>
      <c r="T180" s="34"/>
      <c r="U180" s="34"/>
      <c r="V180" s="34"/>
      <c r="W180" s="34"/>
      <c r="X180" s="34"/>
      <c r="Y180" s="153"/>
      <c r="Z180" s="153"/>
      <c r="AA180" s="76"/>
      <c r="AB180" s="153"/>
      <c r="AC180" s="34"/>
      <c r="AE180" s="76"/>
      <c r="AG180" s="76"/>
      <c r="AI180" s="76"/>
    </row>
    <row r="181" spans="1:35">
      <c r="A181" s="34"/>
      <c r="B181" s="34"/>
      <c r="C181" s="34"/>
      <c r="D181" s="34"/>
      <c r="E181" s="34"/>
      <c r="F181" s="34"/>
      <c r="G181" s="34"/>
      <c r="H181" s="34"/>
      <c r="I181" s="336"/>
      <c r="J181" s="336"/>
      <c r="K181" s="153"/>
      <c r="L181" s="153"/>
      <c r="M181" s="153"/>
      <c r="N181" s="153"/>
      <c r="O181" s="153"/>
      <c r="P181" s="153"/>
      <c r="Q181" s="34"/>
      <c r="R181" s="34"/>
      <c r="S181" s="34"/>
      <c r="T181" s="34"/>
      <c r="U181" s="34"/>
      <c r="V181" s="34"/>
      <c r="W181" s="34"/>
      <c r="X181" s="34"/>
      <c r="Y181" s="153"/>
      <c r="Z181" s="153"/>
      <c r="AA181" s="76"/>
      <c r="AB181" s="153"/>
      <c r="AC181" s="34"/>
      <c r="AE181" s="76"/>
      <c r="AG181" s="76"/>
      <c r="AI181" s="76"/>
    </row>
    <row r="182" spans="1:35">
      <c r="A182" s="34"/>
      <c r="B182" s="34"/>
      <c r="C182" s="34"/>
      <c r="D182" s="34"/>
      <c r="E182" s="34"/>
      <c r="F182" s="34"/>
      <c r="G182" s="34"/>
      <c r="H182" s="34"/>
      <c r="I182" s="336"/>
      <c r="J182" s="336"/>
      <c r="K182" s="153"/>
      <c r="L182" s="153"/>
      <c r="M182" s="153"/>
      <c r="N182" s="153"/>
      <c r="O182" s="153"/>
      <c r="P182" s="153"/>
      <c r="Q182" s="34"/>
      <c r="R182" s="34"/>
      <c r="S182" s="34"/>
      <c r="T182" s="34"/>
      <c r="U182" s="34"/>
      <c r="V182" s="34"/>
      <c r="W182" s="34"/>
      <c r="X182" s="34"/>
      <c r="Y182" s="153"/>
      <c r="Z182" s="153"/>
      <c r="AA182" s="76"/>
      <c r="AB182" s="153"/>
      <c r="AC182" s="34"/>
      <c r="AE182" s="76"/>
      <c r="AG182" s="76"/>
      <c r="AI182" s="76"/>
    </row>
    <row r="183" spans="1:35">
      <c r="A183" s="34"/>
      <c r="B183" s="34"/>
      <c r="C183" s="34"/>
      <c r="D183" s="34"/>
      <c r="E183" s="34"/>
      <c r="F183" s="34"/>
      <c r="G183" s="34"/>
      <c r="H183" s="34"/>
      <c r="I183" s="336"/>
      <c r="J183" s="336"/>
      <c r="K183" s="153"/>
      <c r="L183" s="153"/>
      <c r="M183" s="153"/>
      <c r="N183" s="153"/>
      <c r="O183" s="153"/>
      <c r="P183" s="153"/>
      <c r="Q183" s="34"/>
      <c r="R183" s="34"/>
      <c r="S183" s="34"/>
      <c r="T183" s="34"/>
      <c r="U183" s="34"/>
      <c r="V183" s="34"/>
      <c r="W183" s="34"/>
      <c r="X183" s="34"/>
      <c r="Y183" s="153"/>
      <c r="Z183" s="153"/>
      <c r="AA183" s="76"/>
      <c r="AB183" s="153"/>
      <c r="AC183" s="34"/>
      <c r="AE183" s="76"/>
      <c r="AG183" s="76"/>
      <c r="AI183" s="76"/>
    </row>
    <row r="184" spans="1:35">
      <c r="A184" s="34"/>
      <c r="B184" s="34"/>
      <c r="C184" s="34"/>
      <c r="D184" s="34"/>
      <c r="E184" s="34"/>
      <c r="F184" s="34"/>
      <c r="G184" s="34"/>
      <c r="H184" s="34"/>
      <c r="I184" s="336"/>
      <c r="J184" s="336"/>
      <c r="K184" s="153"/>
      <c r="L184" s="153"/>
      <c r="M184" s="153"/>
      <c r="N184" s="153"/>
      <c r="O184" s="153"/>
      <c r="P184" s="153"/>
      <c r="Q184" s="34"/>
      <c r="R184" s="34"/>
      <c r="S184" s="34"/>
      <c r="T184" s="34"/>
      <c r="U184" s="34"/>
      <c r="V184" s="34"/>
      <c r="W184" s="34"/>
      <c r="X184" s="34"/>
      <c r="Y184" s="153"/>
      <c r="Z184" s="153"/>
      <c r="AA184" s="76"/>
      <c r="AB184" s="153"/>
      <c r="AC184" s="34"/>
      <c r="AE184" s="76"/>
      <c r="AG184" s="76"/>
      <c r="AI184" s="76"/>
    </row>
    <row r="185" spans="1:35">
      <c r="A185" s="34"/>
      <c r="B185" s="34"/>
      <c r="C185" s="34"/>
      <c r="D185" s="34"/>
      <c r="E185" s="34"/>
      <c r="F185" s="34"/>
      <c r="G185" s="34"/>
      <c r="H185" s="34"/>
      <c r="I185" s="336"/>
      <c r="J185" s="336"/>
      <c r="K185" s="153"/>
      <c r="L185" s="153"/>
      <c r="M185" s="153"/>
      <c r="N185" s="153"/>
      <c r="O185" s="153"/>
      <c r="P185" s="153"/>
      <c r="Q185" s="34"/>
      <c r="R185" s="34"/>
      <c r="S185" s="34"/>
      <c r="T185" s="34"/>
      <c r="U185" s="34"/>
      <c r="V185" s="34"/>
      <c r="W185" s="34"/>
      <c r="X185" s="34"/>
      <c r="Y185" s="153"/>
      <c r="Z185" s="153"/>
      <c r="AA185" s="76"/>
      <c r="AB185" s="153"/>
      <c r="AC185" s="34"/>
      <c r="AE185" s="76"/>
      <c r="AG185" s="76"/>
      <c r="AI185" s="76"/>
    </row>
    <row r="186" spans="1:35">
      <c r="A186" s="34"/>
      <c r="B186" s="34"/>
      <c r="C186" s="34"/>
      <c r="D186" s="34"/>
      <c r="E186" s="34"/>
      <c r="F186" s="34"/>
      <c r="G186" s="34"/>
      <c r="H186" s="34"/>
      <c r="I186" s="336"/>
      <c r="J186" s="336"/>
      <c r="K186" s="153"/>
      <c r="L186" s="153"/>
      <c r="M186" s="153"/>
      <c r="N186" s="153"/>
      <c r="O186" s="153"/>
      <c r="P186" s="153"/>
      <c r="Q186" s="34"/>
      <c r="R186" s="34"/>
      <c r="S186" s="34"/>
      <c r="T186" s="34"/>
      <c r="U186" s="34"/>
      <c r="V186" s="34"/>
      <c r="W186" s="34"/>
      <c r="X186" s="34"/>
      <c r="Y186" s="153"/>
      <c r="Z186" s="153"/>
      <c r="AA186" s="76"/>
      <c r="AB186" s="153"/>
      <c r="AC186" s="34"/>
      <c r="AE186" s="76"/>
      <c r="AG186" s="76"/>
      <c r="AI186" s="76"/>
    </row>
    <row r="187" spans="1:35">
      <c r="A187" s="34"/>
      <c r="B187" s="34"/>
      <c r="C187" s="34"/>
      <c r="D187" s="34"/>
      <c r="E187" s="34"/>
      <c r="F187" s="34"/>
      <c r="G187" s="34"/>
      <c r="H187" s="34"/>
      <c r="I187" s="336"/>
      <c r="J187" s="336"/>
      <c r="K187" s="153"/>
      <c r="L187" s="153"/>
      <c r="M187" s="153"/>
      <c r="N187" s="153"/>
      <c r="O187" s="153"/>
      <c r="P187" s="153"/>
      <c r="Q187" s="34"/>
      <c r="R187" s="34"/>
      <c r="S187" s="34"/>
      <c r="T187" s="34"/>
      <c r="U187" s="34"/>
      <c r="V187" s="34"/>
      <c r="W187" s="34"/>
      <c r="X187" s="34"/>
      <c r="Y187" s="153"/>
      <c r="Z187" s="153"/>
      <c r="AA187" s="76"/>
      <c r="AB187" s="153"/>
      <c r="AC187" s="34"/>
      <c r="AE187" s="76"/>
      <c r="AG187" s="76"/>
      <c r="AI187" s="76"/>
    </row>
    <row r="188" spans="1:35">
      <c r="A188" s="34"/>
      <c r="B188" s="34"/>
      <c r="C188" s="34"/>
      <c r="D188" s="34"/>
      <c r="E188" s="34"/>
      <c r="F188" s="34"/>
      <c r="G188" s="34"/>
      <c r="H188" s="34"/>
      <c r="I188" s="336"/>
      <c r="J188" s="336"/>
      <c r="K188" s="153"/>
      <c r="L188" s="153"/>
      <c r="M188" s="153"/>
      <c r="N188" s="153"/>
      <c r="O188" s="153"/>
      <c r="P188" s="153"/>
      <c r="Q188" s="34"/>
      <c r="R188" s="34"/>
      <c r="S188" s="34"/>
      <c r="T188" s="34"/>
      <c r="U188" s="34"/>
      <c r="V188" s="34"/>
      <c r="W188" s="34"/>
      <c r="X188" s="34"/>
      <c r="Y188" s="153"/>
      <c r="Z188" s="153"/>
      <c r="AA188" s="76"/>
      <c r="AB188" s="153"/>
      <c r="AC188" s="34"/>
      <c r="AE188" s="76"/>
      <c r="AG188" s="76"/>
      <c r="AI188" s="76"/>
    </row>
    <row r="189" spans="1:35">
      <c r="A189" s="34"/>
      <c r="B189" s="34"/>
      <c r="C189" s="34"/>
      <c r="D189" s="34"/>
      <c r="E189" s="34"/>
      <c r="F189" s="34"/>
      <c r="G189" s="34"/>
      <c r="H189" s="34"/>
      <c r="I189" s="336"/>
      <c r="J189" s="336"/>
      <c r="K189" s="153"/>
      <c r="L189" s="153"/>
      <c r="M189" s="153"/>
      <c r="N189" s="153"/>
      <c r="O189" s="153"/>
      <c r="P189" s="153"/>
      <c r="Q189" s="34"/>
      <c r="R189" s="34"/>
      <c r="S189" s="34"/>
      <c r="T189" s="34"/>
      <c r="U189" s="34"/>
      <c r="V189" s="34"/>
      <c r="W189" s="34"/>
      <c r="X189" s="34"/>
      <c r="Y189" s="153"/>
      <c r="Z189" s="153"/>
      <c r="AA189" s="76"/>
      <c r="AB189" s="153"/>
      <c r="AC189" s="34"/>
      <c r="AE189" s="76"/>
      <c r="AG189" s="76"/>
      <c r="AI189" s="76"/>
    </row>
    <row r="190" spans="1:35">
      <c r="A190" s="34"/>
      <c r="B190" s="34"/>
      <c r="C190" s="34"/>
      <c r="D190" s="34"/>
      <c r="E190" s="34"/>
      <c r="F190" s="34"/>
      <c r="G190" s="34"/>
      <c r="H190" s="34"/>
      <c r="I190" s="336"/>
      <c r="J190" s="336"/>
      <c r="K190" s="153"/>
      <c r="L190" s="153"/>
      <c r="M190" s="153"/>
      <c r="N190" s="153"/>
      <c r="O190" s="153"/>
      <c r="P190" s="153"/>
      <c r="Q190" s="34"/>
      <c r="R190" s="34"/>
      <c r="S190" s="34"/>
      <c r="T190" s="34"/>
      <c r="U190" s="34"/>
      <c r="V190" s="34"/>
      <c r="W190" s="34"/>
      <c r="X190" s="34"/>
      <c r="Y190" s="153"/>
      <c r="Z190" s="153"/>
      <c r="AA190" s="76"/>
      <c r="AB190" s="153"/>
      <c r="AC190" s="34"/>
      <c r="AE190" s="76"/>
      <c r="AG190" s="76"/>
      <c r="AI190" s="76"/>
    </row>
    <row r="191" spans="1:35">
      <c r="A191" s="34"/>
      <c r="B191" s="34"/>
      <c r="C191" s="34"/>
      <c r="D191" s="34"/>
      <c r="E191" s="34"/>
      <c r="F191" s="34"/>
      <c r="G191" s="34"/>
      <c r="H191" s="34"/>
      <c r="I191" s="336"/>
      <c r="J191" s="336"/>
      <c r="K191" s="153"/>
      <c r="L191" s="153"/>
      <c r="M191" s="153"/>
      <c r="N191" s="153"/>
      <c r="O191" s="153"/>
      <c r="P191" s="153"/>
      <c r="Q191" s="34"/>
      <c r="R191" s="34"/>
      <c r="S191" s="34"/>
      <c r="T191" s="34"/>
      <c r="U191" s="34"/>
      <c r="V191" s="34"/>
      <c r="W191" s="34"/>
      <c r="X191" s="34"/>
      <c r="Y191" s="153"/>
      <c r="Z191" s="153"/>
      <c r="AA191" s="76"/>
      <c r="AB191" s="153"/>
      <c r="AC191" s="34"/>
      <c r="AE191" s="76"/>
      <c r="AG191" s="76"/>
      <c r="AI191" s="76"/>
    </row>
    <row r="192" spans="1:35">
      <c r="A192" s="34"/>
      <c r="B192" s="34"/>
      <c r="C192" s="34"/>
      <c r="D192" s="34"/>
      <c r="E192" s="34"/>
      <c r="F192" s="34"/>
      <c r="G192" s="34"/>
      <c r="H192" s="34"/>
      <c r="I192" s="336"/>
      <c r="J192" s="336"/>
      <c r="K192" s="153"/>
      <c r="L192" s="153"/>
      <c r="M192" s="153"/>
      <c r="N192" s="153"/>
      <c r="O192" s="153"/>
      <c r="P192" s="153"/>
      <c r="Q192" s="34"/>
      <c r="R192" s="34"/>
      <c r="S192" s="34"/>
      <c r="T192" s="34"/>
      <c r="U192" s="34"/>
      <c r="V192" s="34"/>
      <c r="W192" s="34"/>
      <c r="X192" s="34"/>
      <c r="Y192" s="153"/>
      <c r="Z192" s="153"/>
      <c r="AA192" s="76"/>
      <c r="AB192" s="153"/>
      <c r="AC192" s="34"/>
      <c r="AE192" s="76"/>
      <c r="AG192" s="76"/>
      <c r="AI192" s="76"/>
    </row>
    <row r="193" spans="1:35">
      <c r="A193" s="34"/>
      <c r="B193" s="34"/>
      <c r="C193" s="34"/>
      <c r="D193" s="34"/>
      <c r="E193" s="34"/>
      <c r="F193" s="34"/>
      <c r="G193" s="34"/>
      <c r="H193" s="34"/>
      <c r="I193" s="336"/>
      <c r="J193" s="336"/>
      <c r="K193" s="153"/>
      <c r="L193" s="153"/>
      <c r="M193" s="153"/>
      <c r="N193" s="153"/>
      <c r="O193" s="153"/>
      <c r="P193" s="153"/>
      <c r="Q193" s="34"/>
      <c r="R193" s="34"/>
      <c r="S193" s="34"/>
      <c r="T193" s="34"/>
      <c r="U193" s="34"/>
      <c r="V193" s="34"/>
      <c r="W193" s="34"/>
      <c r="X193" s="34"/>
      <c r="Y193" s="153"/>
      <c r="Z193" s="153"/>
      <c r="AA193" s="76"/>
      <c r="AB193" s="153"/>
      <c r="AC193" s="34"/>
      <c r="AE193" s="76"/>
      <c r="AG193" s="76"/>
      <c r="AI193" s="76"/>
    </row>
    <row r="194" spans="1:35">
      <c r="L194" s="153"/>
      <c r="M194" s="153"/>
      <c r="N194" s="153"/>
      <c r="O194" s="153"/>
      <c r="P194" s="153"/>
      <c r="Q194" s="34"/>
      <c r="R194" s="34"/>
      <c r="S194" s="34"/>
      <c r="T194" s="34"/>
      <c r="U194" s="34"/>
      <c r="V194" s="34"/>
      <c r="W194" s="34"/>
      <c r="X194" s="34"/>
      <c r="Y194" s="153"/>
      <c r="Z194" s="153"/>
      <c r="AA194" s="76"/>
      <c r="AB194" s="153"/>
      <c r="AC194" s="34"/>
      <c r="AE194" s="76"/>
      <c r="AG194" s="76"/>
      <c r="AI194" s="76"/>
    </row>
    <row r="195" spans="1:35">
      <c r="L195" s="153"/>
      <c r="M195" s="153"/>
      <c r="N195" s="153"/>
      <c r="O195" s="153"/>
      <c r="P195" s="153"/>
      <c r="Q195" s="34"/>
      <c r="R195" s="34"/>
      <c r="S195" s="34"/>
      <c r="T195" s="34"/>
      <c r="U195" s="34"/>
      <c r="V195" s="34"/>
      <c r="W195" s="34"/>
      <c r="X195" s="34"/>
      <c r="Y195" s="153"/>
      <c r="Z195" s="153"/>
      <c r="AA195" s="76"/>
      <c r="AC195" s="34"/>
      <c r="AE195" s="76"/>
      <c r="AG195" s="76"/>
      <c r="AI195" s="76"/>
    </row>
    <row r="196" spans="1:35">
      <c r="L196" s="153"/>
      <c r="M196" s="153"/>
      <c r="N196" s="153"/>
      <c r="O196" s="153"/>
      <c r="P196" s="153"/>
      <c r="Q196" s="34"/>
      <c r="R196" s="34"/>
      <c r="S196" s="34"/>
      <c r="T196" s="34"/>
      <c r="U196" s="34"/>
      <c r="V196" s="34"/>
      <c r="W196" s="34"/>
      <c r="X196" s="34"/>
      <c r="Y196" s="153"/>
      <c r="Z196" s="153"/>
      <c r="AA196" s="76"/>
      <c r="AC196" s="34"/>
      <c r="AE196" s="76"/>
      <c r="AG196" s="76"/>
      <c r="AI196" s="76"/>
    </row>
    <row r="197" spans="1:35">
      <c r="L197" s="153"/>
      <c r="M197" s="153"/>
      <c r="N197" s="153"/>
      <c r="O197" s="153"/>
      <c r="P197" s="153"/>
      <c r="Q197" s="34"/>
      <c r="R197" s="34"/>
      <c r="S197" s="34"/>
      <c r="T197" s="34"/>
      <c r="U197" s="34"/>
      <c r="V197" s="34"/>
      <c r="W197" s="34"/>
      <c r="X197" s="34"/>
      <c r="Y197" s="153"/>
      <c r="Z197" s="153"/>
      <c r="AA197" s="76"/>
      <c r="AC197" s="34"/>
      <c r="AE197" s="76"/>
      <c r="AG197" s="76"/>
      <c r="AI197" s="76"/>
    </row>
    <row r="198" spans="1:35">
      <c r="L198" s="153"/>
      <c r="M198" s="153"/>
      <c r="N198" s="153"/>
      <c r="O198" s="153"/>
      <c r="P198" s="153"/>
      <c r="Q198" s="34"/>
      <c r="R198" s="34"/>
      <c r="S198" s="34"/>
      <c r="T198" s="34"/>
      <c r="U198" s="34"/>
      <c r="V198" s="34"/>
      <c r="W198" s="34"/>
      <c r="X198" s="34"/>
      <c r="Y198" s="153"/>
      <c r="Z198" s="153"/>
      <c r="AA198" s="76"/>
      <c r="AC198" s="34"/>
      <c r="AE198" s="76"/>
      <c r="AG198" s="76"/>
      <c r="AI198" s="76"/>
    </row>
    <row r="199" spans="1:35">
      <c r="L199" s="153"/>
      <c r="M199" s="153"/>
      <c r="N199" s="153"/>
      <c r="O199" s="153"/>
      <c r="P199" s="153"/>
      <c r="Q199" s="34"/>
      <c r="R199" s="34"/>
      <c r="S199" s="34"/>
      <c r="T199" s="34"/>
      <c r="U199" s="34"/>
      <c r="V199" s="34"/>
      <c r="W199" s="34"/>
      <c r="X199" s="34"/>
      <c r="Y199" s="153"/>
      <c r="Z199" s="153"/>
      <c r="AA199" s="76"/>
      <c r="AC199" s="34"/>
      <c r="AE199" s="76"/>
      <c r="AG199" s="76"/>
      <c r="AI199" s="76"/>
    </row>
    <row r="200" spans="1:35">
      <c r="L200" s="153"/>
      <c r="M200" s="153"/>
      <c r="N200" s="153"/>
      <c r="O200" s="153"/>
      <c r="P200" s="153"/>
      <c r="Q200" s="34"/>
      <c r="R200" s="34"/>
      <c r="S200" s="34"/>
      <c r="T200" s="34"/>
      <c r="U200" s="34"/>
      <c r="V200" s="34"/>
      <c r="W200" s="34"/>
      <c r="X200" s="34"/>
      <c r="Y200" s="153"/>
      <c r="Z200" s="153"/>
      <c r="AA200" s="76"/>
      <c r="AC200" s="34"/>
      <c r="AE200" s="76"/>
      <c r="AG200" s="76"/>
      <c r="AI200" s="76"/>
    </row>
    <row r="201" spans="1:35">
      <c r="L201" s="153"/>
      <c r="M201" s="153"/>
      <c r="N201" s="153"/>
      <c r="O201" s="153"/>
      <c r="P201" s="153"/>
      <c r="Q201" s="34"/>
      <c r="R201" s="34"/>
      <c r="S201" s="34"/>
      <c r="T201" s="34"/>
      <c r="U201" s="34"/>
      <c r="V201" s="34"/>
      <c r="W201" s="34"/>
      <c r="X201" s="34"/>
      <c r="Y201" s="153"/>
      <c r="Z201" s="153"/>
      <c r="AA201" s="76"/>
      <c r="AC201" s="34"/>
      <c r="AE201" s="76"/>
      <c r="AG201" s="76"/>
      <c r="AI201" s="76"/>
    </row>
    <row r="202" spans="1:35">
      <c r="L202" s="153"/>
      <c r="M202" s="153"/>
      <c r="N202" s="153"/>
      <c r="O202" s="153"/>
      <c r="P202" s="153"/>
      <c r="Q202" s="34"/>
      <c r="R202" s="34"/>
      <c r="S202" s="34"/>
      <c r="T202" s="34"/>
      <c r="U202" s="34"/>
      <c r="V202" s="34"/>
      <c r="W202" s="34"/>
      <c r="X202" s="34"/>
      <c r="Y202" s="153"/>
      <c r="Z202" s="153"/>
      <c r="AA202" s="76"/>
      <c r="AC202" s="34"/>
      <c r="AE202" s="76"/>
      <c r="AG202" s="76"/>
      <c r="AI202" s="76"/>
    </row>
    <row r="203" spans="1:35">
      <c r="L203" s="153"/>
      <c r="M203" s="153"/>
      <c r="N203" s="153"/>
      <c r="O203" s="153"/>
      <c r="P203" s="153"/>
      <c r="Q203" s="34"/>
      <c r="R203" s="34"/>
      <c r="S203" s="34"/>
      <c r="T203" s="34"/>
      <c r="U203" s="34"/>
      <c r="V203" s="34"/>
      <c r="W203" s="34"/>
      <c r="X203" s="34"/>
      <c r="Y203" s="153"/>
      <c r="Z203" s="153"/>
      <c r="AA203" s="76"/>
      <c r="AC203" s="34"/>
      <c r="AE203" s="76"/>
      <c r="AG203" s="76"/>
      <c r="AI203" s="76"/>
    </row>
    <row r="204" spans="1:35">
      <c r="L204" s="153"/>
      <c r="M204" s="153"/>
      <c r="N204" s="153"/>
      <c r="O204" s="153"/>
      <c r="P204" s="153"/>
      <c r="Q204" s="34"/>
      <c r="R204" s="34"/>
      <c r="S204" s="34"/>
      <c r="T204" s="34"/>
      <c r="U204" s="34"/>
      <c r="V204" s="34"/>
      <c r="W204" s="34"/>
      <c r="X204" s="34"/>
      <c r="Y204" s="153"/>
      <c r="Z204" s="153"/>
      <c r="AA204" s="76"/>
      <c r="AC204" s="34"/>
      <c r="AE204" s="76"/>
      <c r="AG204" s="76"/>
      <c r="AI204" s="76"/>
    </row>
    <row r="205" spans="1:35">
      <c r="L205" s="153"/>
      <c r="M205" s="153"/>
      <c r="N205" s="153"/>
      <c r="O205" s="153"/>
      <c r="P205" s="153"/>
      <c r="Q205" s="34"/>
      <c r="R205" s="34"/>
      <c r="S205" s="34"/>
      <c r="T205" s="34"/>
      <c r="U205" s="34"/>
      <c r="V205" s="34"/>
      <c r="W205" s="34"/>
      <c r="X205" s="34"/>
      <c r="Y205" s="153"/>
      <c r="Z205" s="153"/>
      <c r="AA205" s="76"/>
      <c r="AC205" s="34"/>
      <c r="AE205" s="76"/>
      <c r="AG205" s="76"/>
      <c r="AI205" s="76"/>
    </row>
    <row r="206" spans="1:35">
      <c r="L206" s="153"/>
      <c r="M206" s="153"/>
      <c r="N206" s="153"/>
      <c r="O206" s="153"/>
      <c r="P206" s="153"/>
      <c r="Q206" s="34"/>
      <c r="R206" s="34"/>
      <c r="S206" s="34"/>
      <c r="T206" s="34"/>
      <c r="U206" s="34"/>
      <c r="V206" s="34"/>
      <c r="W206" s="34"/>
      <c r="X206" s="34"/>
      <c r="Y206" s="153"/>
      <c r="Z206" s="153"/>
      <c r="AA206" s="76"/>
      <c r="AC206" s="34"/>
      <c r="AE206" s="76"/>
      <c r="AG206" s="76"/>
      <c r="AI206" s="76"/>
    </row>
    <row r="207" spans="1:35">
      <c r="L207" s="153"/>
      <c r="M207" s="153"/>
      <c r="N207" s="153"/>
      <c r="O207" s="153"/>
      <c r="P207" s="153"/>
      <c r="Q207" s="34"/>
      <c r="R207" s="34"/>
      <c r="S207" s="34"/>
      <c r="T207" s="34"/>
      <c r="U207" s="34"/>
      <c r="V207" s="34"/>
      <c r="W207" s="34"/>
      <c r="X207" s="34"/>
      <c r="Y207" s="153"/>
      <c r="Z207" s="153"/>
      <c r="AA207" s="76"/>
      <c r="AC207" s="34"/>
      <c r="AE207" s="76"/>
      <c r="AG207" s="76"/>
      <c r="AI207" s="76"/>
    </row>
    <row r="208" spans="1:35">
      <c r="L208" s="153"/>
      <c r="M208" s="153"/>
      <c r="N208" s="153"/>
      <c r="O208" s="153"/>
      <c r="P208" s="153"/>
      <c r="Q208" s="34"/>
      <c r="R208" s="34"/>
      <c r="S208" s="34"/>
      <c r="T208" s="34"/>
      <c r="U208" s="34"/>
      <c r="V208" s="34"/>
      <c r="W208" s="34"/>
      <c r="X208" s="34"/>
      <c r="Y208" s="153"/>
      <c r="Z208" s="153"/>
      <c r="AA208" s="76"/>
      <c r="AC208" s="34"/>
      <c r="AE208" s="76"/>
      <c r="AG208" s="76"/>
      <c r="AI208" s="76"/>
    </row>
    <row r="209" spans="12:35">
      <c r="L209" s="153"/>
      <c r="M209" s="153"/>
      <c r="N209" s="153"/>
      <c r="O209" s="153"/>
      <c r="P209" s="153"/>
      <c r="Q209" s="34"/>
      <c r="R209" s="34"/>
      <c r="S209" s="34"/>
      <c r="T209" s="34"/>
      <c r="U209" s="34"/>
      <c r="V209" s="34"/>
      <c r="W209" s="34"/>
      <c r="X209" s="34"/>
      <c r="Y209" s="153"/>
      <c r="Z209" s="153"/>
      <c r="AA209" s="76"/>
      <c r="AC209" s="34"/>
      <c r="AE209" s="76"/>
      <c r="AG209" s="76"/>
      <c r="AI209" s="76"/>
    </row>
    <row r="210" spans="12:35">
      <c r="L210" s="153"/>
      <c r="M210" s="153"/>
      <c r="N210" s="153"/>
      <c r="O210" s="153"/>
      <c r="P210" s="153"/>
      <c r="Q210" s="34"/>
      <c r="R210" s="34"/>
      <c r="S210" s="34"/>
      <c r="T210" s="34"/>
      <c r="U210" s="34"/>
      <c r="V210" s="34"/>
      <c r="W210" s="34"/>
      <c r="X210" s="34"/>
      <c r="Y210" s="153"/>
      <c r="Z210" s="153"/>
      <c r="AA210" s="76"/>
      <c r="AC210" s="34"/>
      <c r="AE210" s="76"/>
      <c r="AG210" s="76"/>
      <c r="AI210" s="76"/>
    </row>
    <row r="211" spans="12:35">
      <c r="L211" s="153"/>
      <c r="M211" s="153"/>
      <c r="N211" s="153"/>
      <c r="O211" s="153"/>
      <c r="P211" s="153"/>
      <c r="Q211" s="34"/>
      <c r="R211" s="34"/>
      <c r="S211" s="34"/>
      <c r="T211" s="34"/>
      <c r="U211" s="34"/>
      <c r="V211" s="34"/>
      <c r="W211" s="34"/>
      <c r="X211" s="34"/>
      <c r="Y211" s="153"/>
      <c r="Z211" s="153"/>
      <c r="AA211" s="76"/>
      <c r="AC211" s="34"/>
      <c r="AE211" s="76"/>
      <c r="AG211" s="76"/>
      <c r="AI211" s="76"/>
    </row>
    <row r="212" spans="12:35">
      <c r="L212" s="153"/>
      <c r="M212" s="153"/>
      <c r="N212" s="153"/>
      <c r="O212" s="153"/>
      <c r="P212" s="153"/>
      <c r="Q212" s="34"/>
      <c r="R212" s="34"/>
      <c r="S212" s="34"/>
      <c r="T212" s="34"/>
      <c r="U212" s="34"/>
      <c r="V212" s="34"/>
      <c r="W212" s="34"/>
      <c r="X212" s="34"/>
      <c r="Y212" s="153"/>
      <c r="Z212" s="153"/>
      <c r="AA212" s="76"/>
      <c r="AC212" s="34"/>
      <c r="AE212" s="76"/>
      <c r="AG212" s="76"/>
      <c r="AI212" s="76"/>
    </row>
    <row r="213" spans="12:35">
      <c r="L213" s="153"/>
      <c r="M213" s="153"/>
      <c r="N213" s="153"/>
      <c r="O213" s="153"/>
      <c r="P213" s="153"/>
      <c r="Q213" s="34"/>
      <c r="R213" s="34"/>
      <c r="S213" s="34"/>
      <c r="T213" s="34"/>
      <c r="U213" s="34"/>
      <c r="V213" s="34"/>
      <c r="W213" s="34"/>
      <c r="X213" s="34"/>
      <c r="Y213" s="153"/>
      <c r="Z213" s="153"/>
      <c r="AA213" s="76"/>
      <c r="AC213" s="34"/>
      <c r="AE213" s="76"/>
      <c r="AG213" s="76"/>
      <c r="AI213" s="76"/>
    </row>
    <row r="214" spans="12:35">
      <c r="L214" s="153"/>
      <c r="M214" s="153"/>
      <c r="N214" s="153"/>
      <c r="O214" s="153"/>
      <c r="P214" s="153"/>
      <c r="Q214" s="34"/>
      <c r="R214" s="34"/>
      <c r="S214" s="34"/>
      <c r="T214" s="34"/>
      <c r="U214" s="34"/>
      <c r="V214" s="34"/>
      <c r="W214" s="34"/>
      <c r="X214" s="34"/>
      <c r="Y214" s="153"/>
      <c r="Z214" s="153"/>
      <c r="AA214" s="76"/>
      <c r="AC214" s="34"/>
      <c r="AE214" s="76"/>
      <c r="AG214" s="76"/>
      <c r="AI214" s="76"/>
    </row>
    <row r="215" spans="12:35">
      <c r="L215" s="153"/>
      <c r="M215" s="153"/>
      <c r="N215" s="153"/>
      <c r="O215" s="153"/>
      <c r="P215" s="153"/>
      <c r="Q215" s="34"/>
      <c r="R215" s="34"/>
      <c r="S215" s="34"/>
      <c r="T215" s="34"/>
      <c r="U215" s="34"/>
      <c r="V215" s="34"/>
      <c r="W215" s="34"/>
      <c r="X215" s="34"/>
      <c r="Y215" s="153"/>
      <c r="Z215" s="153"/>
      <c r="AA215" s="76"/>
      <c r="AC215" s="34"/>
      <c r="AE215" s="76"/>
      <c r="AG215" s="76"/>
      <c r="AI215" s="76"/>
    </row>
    <row r="216" spans="12:35">
      <c r="L216" s="153"/>
      <c r="M216" s="153"/>
      <c r="N216" s="153"/>
      <c r="O216" s="153"/>
      <c r="P216" s="153"/>
      <c r="Q216" s="34"/>
      <c r="R216" s="34"/>
      <c r="S216" s="34"/>
      <c r="T216" s="34"/>
      <c r="U216" s="34"/>
      <c r="V216" s="34"/>
      <c r="W216" s="34"/>
      <c r="X216" s="34"/>
      <c r="Y216" s="153"/>
      <c r="Z216" s="153"/>
      <c r="AA216" s="76"/>
      <c r="AC216" s="34"/>
      <c r="AE216" s="76"/>
      <c r="AG216" s="76"/>
      <c r="AI216" s="76"/>
    </row>
    <row r="217" spans="12:35">
      <c r="L217" s="153"/>
      <c r="M217" s="153"/>
      <c r="N217" s="153"/>
      <c r="O217" s="153"/>
      <c r="P217" s="153"/>
      <c r="Q217" s="34"/>
      <c r="R217" s="34"/>
      <c r="S217" s="34"/>
      <c r="T217" s="34"/>
      <c r="U217" s="34"/>
      <c r="V217" s="34"/>
      <c r="W217" s="34"/>
      <c r="X217" s="34"/>
      <c r="Y217" s="153"/>
      <c r="Z217" s="153"/>
      <c r="AA217" s="76"/>
      <c r="AC217" s="34"/>
      <c r="AE217" s="76"/>
      <c r="AG217" s="76"/>
      <c r="AI217" s="76"/>
    </row>
  </sheetData>
  <mergeCells count="1">
    <mergeCell ref="Q5:R5"/>
  </mergeCells>
  <conditionalFormatting sqref="H10:H17 H28:H35 O82:P90 X90 H19:H26 J82:J90 L82:L90 R82:V90 Z82:Z90 H82:H90 H73:H80 H64:H71 H55:H62 H46:H53 H37:H44">
    <cfRule type="cellIs" dxfId="119" priority="17" operator="lessThan">
      <formula>0</formula>
    </cfRule>
    <cfRule type="cellIs" dxfId="118" priority="18" operator="greaterThan">
      <formula>0</formula>
    </cfRule>
  </conditionalFormatting>
  <conditionalFormatting sqref="J10:J17 J28:J35 J19:J26 J73:J80 J64:J71 J55:J62 J46:J53 J37:J44">
    <cfRule type="cellIs" dxfId="117" priority="15" operator="lessThan">
      <formula>0</formula>
    </cfRule>
    <cfRule type="cellIs" dxfId="116" priority="16" operator="greaterThan">
      <formula>0</formula>
    </cfRule>
  </conditionalFormatting>
  <conditionalFormatting sqref="L10:L17 L28:L35 L19:L26 L73:L80 L64:L71 L55:L62 L46:L53 L37:L44">
    <cfRule type="cellIs" dxfId="115" priority="13" operator="lessThan">
      <formula>0</formula>
    </cfRule>
    <cfRule type="cellIs" dxfId="114" priority="14" operator="greaterThan">
      <formula>0</formula>
    </cfRule>
  </conditionalFormatting>
  <conditionalFormatting sqref="O28:P35 O73:P80 O64:P71 O55:P62 O46:P53 O37:P44">
    <cfRule type="cellIs" dxfId="113" priority="11" operator="lessThan">
      <formula>0</formula>
    </cfRule>
    <cfRule type="cellIs" dxfId="112" priority="12" operator="greaterThan">
      <formula>0</formula>
    </cfRule>
  </conditionalFormatting>
  <conditionalFormatting sqref="R10:R17 R28:V35 R19:R26 R73:V80 R64:V71 R55:V62 R46:V53 R37:V44">
    <cfRule type="cellIs" dxfId="111" priority="9" operator="lessThan">
      <formula>0</formula>
    </cfRule>
    <cfRule type="cellIs" dxfId="110" priority="10" operator="greaterThan">
      <formula>0</formula>
    </cfRule>
  </conditionalFormatting>
  <conditionalFormatting sqref="X10:X17 X28:X35 X19:X26 X73:X80 X64:X71 X55:X62 X46:X53 X37:X44">
    <cfRule type="cellIs" dxfId="109" priority="7" operator="lessThan">
      <formula>0</formula>
    </cfRule>
    <cfRule type="cellIs" dxfId="108" priority="8" operator="greaterThan">
      <formula>0</formula>
    </cfRule>
  </conditionalFormatting>
  <conditionalFormatting sqref="Z10:Z17 Z28:Z35 Z19:Z26 Z73:Z80 Z64:Z71 Z55:Z62 Z46:Z53 Z37:Z44">
    <cfRule type="cellIs" dxfId="107" priority="5" operator="lessThan">
      <formula>0</formula>
    </cfRule>
    <cfRule type="cellIs" dxfId="106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V2:AR280"/>
  <sheetViews>
    <sheetView zoomScale="95" zoomScaleNormal="95" workbookViewId="0">
      <selection activeCell="A8" sqref="A8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2:44" s="173" customFormat="1" ht="31.8">
      <c r="V2" s="4"/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5" spans="22:44" s="177" customFormat="1" ht="19.8"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22:44" ht="15" customHeight="1"/>
    <row r="11" spans="22:44" ht="15.6">
      <c r="W11" s="2"/>
      <c r="X11" s="2"/>
      <c r="Y11" s="2"/>
    </row>
    <row r="12" spans="22:44" ht="15.6">
      <c r="W12" s="2"/>
      <c r="X12" s="2"/>
      <c r="Y12" s="4"/>
      <c r="Z12" s="4"/>
      <c r="AA12" s="4"/>
    </row>
    <row r="13" spans="22:44">
      <c r="W13" s="1"/>
      <c r="X13" s="1"/>
      <c r="Y13" s="11"/>
      <c r="Z13" s="11"/>
      <c r="AA13" s="11"/>
    </row>
    <row r="14" spans="22:44">
      <c r="W14" s="1"/>
      <c r="X14" s="1"/>
      <c r="Y14" s="11"/>
      <c r="Z14" s="11"/>
      <c r="AA14" s="11"/>
    </row>
    <row r="15" spans="22:44">
      <c r="W15" s="1"/>
      <c r="X15" s="1"/>
      <c r="Y15" s="11"/>
      <c r="Z15" s="11"/>
      <c r="AA15" s="11"/>
    </row>
    <row r="16" spans="22:44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>
      <c r="W27" s="13"/>
      <c r="X27" s="13"/>
      <c r="Y27" s="11"/>
      <c r="Z27" s="11"/>
      <c r="AA27" s="11"/>
    </row>
    <row r="28" spans="23:27" ht="17.25" customHeight="1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>
      <c r="W30" s="13"/>
      <c r="X30" s="13"/>
      <c r="Y30" s="11"/>
      <c r="Z30" s="11"/>
      <c r="AA30" s="11"/>
    </row>
    <row r="31" spans="23:27" ht="21">
      <c r="W31" s="55"/>
      <c r="X31" s="55"/>
      <c r="Y31" s="11"/>
      <c r="Z31" s="11"/>
      <c r="AA31" s="11"/>
    </row>
    <row r="33" spans="23:24" ht="15.6">
      <c r="W33" s="1"/>
      <c r="X33" s="5"/>
    </row>
    <row r="174" spans="22:27">
      <c r="V174" s="1"/>
      <c r="W174" s="1"/>
      <c r="X174" s="1"/>
      <c r="Y174" s="1"/>
      <c r="Z174" s="1"/>
    </row>
    <row r="175" spans="22:27">
      <c r="V175" s="1"/>
      <c r="W175" s="1"/>
      <c r="X175" s="1"/>
      <c r="Y175" s="1"/>
      <c r="Z175" s="1"/>
      <c r="AA175" s="14"/>
    </row>
    <row r="176" spans="22:27">
      <c r="V176" s="1"/>
      <c r="W176" s="1"/>
      <c r="X176" s="1"/>
      <c r="Y176" s="1"/>
      <c r="Z176" s="1"/>
      <c r="AA176" s="14"/>
    </row>
    <row r="177" spans="22:27">
      <c r="V177" s="1"/>
      <c r="W177" s="1"/>
      <c r="X177" s="1"/>
      <c r="Y177" s="1"/>
      <c r="Z177" s="1"/>
      <c r="AA177" s="14"/>
    </row>
    <row r="178" spans="22:27">
      <c r="V178" s="1"/>
      <c r="W178" s="1"/>
      <c r="X178" s="1"/>
      <c r="Y178" s="1"/>
      <c r="Z178" s="1"/>
      <c r="AA178" s="14"/>
    </row>
    <row r="179" spans="22:27">
      <c r="V179" s="1"/>
      <c r="W179" s="1"/>
      <c r="X179" s="1"/>
      <c r="Y179" s="1"/>
      <c r="Z179" s="1"/>
      <c r="AA179" s="14"/>
    </row>
    <row r="180" spans="22:27">
      <c r="V180" s="1"/>
      <c r="W180" s="1"/>
      <c r="X180" s="1"/>
      <c r="Y180" s="1"/>
      <c r="Z180" s="1"/>
      <c r="AA180" s="14"/>
    </row>
    <row r="181" spans="22:27">
      <c r="V181" s="1"/>
      <c r="W181" s="1"/>
      <c r="X181" s="1"/>
      <c r="Y181" s="1"/>
      <c r="Z181" s="1"/>
      <c r="AA181" s="14"/>
    </row>
    <row r="182" spans="22:27">
      <c r="V182" s="1"/>
      <c r="W182" s="1"/>
      <c r="X182" s="1"/>
      <c r="Y182" s="1"/>
      <c r="Z182" s="1"/>
      <c r="AA182" s="14"/>
    </row>
    <row r="183" spans="22:27">
      <c r="V183" s="1"/>
      <c r="W183" s="1"/>
      <c r="X183" s="1"/>
      <c r="Y183" s="1"/>
      <c r="Z183" s="1"/>
      <c r="AA183" s="14"/>
    </row>
    <row r="184" spans="22:27">
      <c r="V184" s="1"/>
      <c r="W184" s="1"/>
      <c r="X184" s="1"/>
      <c r="Y184" s="1"/>
      <c r="Z184" s="1"/>
      <c r="AA184" s="14"/>
    </row>
    <row r="185" spans="22:27">
      <c r="V185" s="1"/>
      <c r="W185" s="1"/>
      <c r="X185" s="1"/>
      <c r="Y185" s="1"/>
      <c r="Z185" s="1"/>
      <c r="AA185" s="14"/>
    </row>
    <row r="186" spans="22:27">
      <c r="V186" s="1"/>
      <c r="W186" s="1"/>
      <c r="X186" s="1"/>
      <c r="Y186" s="1"/>
      <c r="Z186" s="1"/>
      <c r="AA186" s="14"/>
    </row>
    <row r="187" spans="22:27">
      <c r="V187" s="1"/>
      <c r="W187" s="1"/>
      <c r="X187" s="1"/>
      <c r="Y187" s="1"/>
      <c r="Z187" s="1"/>
      <c r="AA187" s="14"/>
    </row>
    <row r="188" spans="22:27">
      <c r="V188" s="1"/>
      <c r="W188" s="1"/>
      <c r="X188" s="1"/>
      <c r="Y188" s="1"/>
      <c r="Z188" s="1"/>
      <c r="AA188" s="14"/>
    </row>
    <row r="189" spans="22:27">
      <c r="V189" s="1"/>
      <c r="W189" s="1"/>
      <c r="X189" s="1"/>
      <c r="Y189" s="1"/>
      <c r="Z189" s="1"/>
      <c r="AA189" s="14"/>
    </row>
    <row r="190" spans="22:27">
      <c r="V190" s="1"/>
      <c r="W190" s="1"/>
      <c r="X190" s="1"/>
      <c r="Y190" s="1"/>
      <c r="Z190" s="1"/>
      <c r="AA190" s="14"/>
    </row>
    <row r="191" spans="22:27">
      <c r="V191" s="1"/>
      <c r="W191" s="1"/>
      <c r="X191" s="1"/>
      <c r="Y191" s="1"/>
      <c r="Z191" s="1"/>
      <c r="AA191" s="14"/>
    </row>
    <row r="192" spans="22:27">
      <c r="V192" s="1"/>
      <c r="W192" s="1"/>
      <c r="X192" s="1"/>
      <c r="Y192" s="1"/>
      <c r="Z192" s="1"/>
      <c r="AA192" s="14"/>
    </row>
    <row r="193" spans="22:27">
      <c r="V193" s="1"/>
      <c r="W193" s="1"/>
      <c r="X193" s="1"/>
      <c r="Y193" s="1"/>
      <c r="Z193" s="1"/>
      <c r="AA193" s="14"/>
    </row>
    <row r="194" spans="22:27">
      <c r="V194" s="1"/>
      <c r="W194" s="1"/>
      <c r="X194" s="1"/>
      <c r="Y194" s="1"/>
      <c r="Z194" s="1"/>
      <c r="AA194" s="14"/>
    </row>
    <row r="195" spans="22:27">
      <c r="V195" s="1"/>
      <c r="W195" s="1"/>
      <c r="X195" s="1"/>
      <c r="Y195" s="1"/>
      <c r="Z195" s="1"/>
      <c r="AA195" s="14"/>
    </row>
    <row r="196" spans="22:27">
      <c r="V196" s="1"/>
      <c r="W196" s="1"/>
      <c r="X196" s="1"/>
      <c r="Y196" s="1"/>
      <c r="Z196" s="1"/>
      <c r="AA196" s="14"/>
    </row>
    <row r="197" spans="22:27">
      <c r="V197" s="1"/>
      <c r="W197" s="1"/>
      <c r="X197" s="1"/>
      <c r="Y197" s="1"/>
      <c r="Z197" s="1"/>
      <c r="AA197" s="14"/>
    </row>
    <row r="198" spans="22:27">
      <c r="V198" s="1"/>
      <c r="W198" s="1"/>
      <c r="X198" s="1"/>
      <c r="Y198" s="1"/>
      <c r="Z198" s="1"/>
      <c r="AA198" s="14"/>
    </row>
    <row r="199" spans="22:27">
      <c r="V199" s="1"/>
      <c r="W199" s="1"/>
      <c r="X199" s="1"/>
      <c r="Y199" s="1"/>
      <c r="Z199" s="1"/>
      <c r="AA199" s="14"/>
    </row>
    <row r="200" spans="22:27">
      <c r="V200" s="1"/>
      <c r="W200" s="1"/>
      <c r="X200" s="1"/>
      <c r="Y200" s="1"/>
      <c r="Z200" s="1"/>
      <c r="AA200" s="14"/>
    </row>
    <row r="201" spans="22:27">
      <c r="V201" s="1"/>
      <c r="W201" s="1"/>
      <c r="X201" s="1"/>
      <c r="Y201" s="1"/>
      <c r="Z201" s="1"/>
      <c r="AA201" s="14"/>
    </row>
    <row r="202" spans="22:27">
      <c r="V202" s="1"/>
      <c r="W202" s="1"/>
      <c r="X202" s="1"/>
      <c r="Y202" s="1"/>
      <c r="Z202" s="1"/>
      <c r="AA202" s="14"/>
    </row>
    <row r="203" spans="22:27">
      <c r="V203" s="1"/>
      <c r="W203" s="1"/>
      <c r="X203" s="1"/>
      <c r="Y203" s="1"/>
      <c r="Z203" s="1"/>
      <c r="AA203" s="14"/>
    </row>
    <row r="204" spans="22:27">
      <c r="V204" s="1"/>
      <c r="W204" s="1"/>
      <c r="X204" s="1"/>
      <c r="Y204" s="1"/>
      <c r="Z204" s="1"/>
      <c r="AA204" s="14"/>
    </row>
    <row r="205" spans="22:27">
      <c r="V205" s="1"/>
      <c r="W205" s="1"/>
      <c r="X205" s="1"/>
      <c r="Y205" s="1"/>
      <c r="Z205" s="1"/>
      <c r="AA205" s="14"/>
    </row>
    <row r="206" spans="22:27">
      <c r="V206" s="1"/>
      <c r="W206" s="1"/>
      <c r="X206" s="1"/>
      <c r="Y206" s="1"/>
      <c r="Z206" s="1"/>
      <c r="AA206" s="14"/>
    </row>
    <row r="207" spans="22:27">
      <c r="V207" s="1"/>
      <c r="W207" s="1"/>
      <c r="X207" s="1"/>
      <c r="Y207" s="1"/>
      <c r="Z207" s="1"/>
      <c r="AA207" s="14"/>
    </row>
    <row r="208" spans="22:27">
      <c r="V208" s="1"/>
      <c r="W208" s="1"/>
      <c r="X208" s="1"/>
      <c r="Y208" s="1"/>
      <c r="Z208" s="1"/>
      <c r="AA208" s="14"/>
    </row>
    <row r="209" spans="22:27">
      <c r="V209" s="1"/>
      <c r="W209" s="1"/>
      <c r="X209" s="1"/>
      <c r="Y209" s="1"/>
      <c r="Z209" s="1"/>
      <c r="AA209" s="14"/>
    </row>
    <row r="210" spans="22:27">
      <c r="V210" s="1"/>
      <c r="W210" s="1"/>
      <c r="X210" s="1"/>
      <c r="Y210" s="1"/>
      <c r="Z210" s="1"/>
      <c r="AA210" s="14"/>
    </row>
    <row r="211" spans="22:27">
      <c r="V211" s="14"/>
      <c r="W211" s="14"/>
      <c r="X211" s="14"/>
      <c r="Y211" s="14"/>
      <c r="Z211" s="14"/>
      <c r="AA211" s="14"/>
    </row>
    <row r="212" spans="22:27">
      <c r="V212" s="14"/>
      <c r="W212" s="14"/>
      <c r="X212" s="14"/>
      <c r="Y212" s="14"/>
      <c r="Z212" s="14"/>
      <c r="AA212" s="14"/>
    </row>
    <row r="213" spans="22:27">
      <c r="V213" s="14"/>
      <c r="W213" s="14"/>
      <c r="X213" s="14"/>
      <c r="Y213" s="14"/>
      <c r="Z213" s="14"/>
      <c r="AA213" s="14"/>
    </row>
    <row r="214" spans="22:27">
      <c r="V214" s="14"/>
      <c r="W214" s="14"/>
      <c r="X214" s="14"/>
      <c r="Y214" s="14"/>
      <c r="Z214" s="14"/>
      <c r="AA214" s="14"/>
    </row>
    <row r="215" spans="22:27">
      <c r="V215" s="14"/>
      <c r="W215" s="14"/>
      <c r="X215" s="14"/>
      <c r="Y215" s="14"/>
      <c r="Z215" s="14"/>
      <c r="AA215" s="14"/>
    </row>
    <row r="216" spans="22:27">
      <c r="V216" s="14"/>
      <c r="W216" s="14"/>
      <c r="X216" s="14"/>
      <c r="Y216" s="14"/>
      <c r="Z216" s="14"/>
      <c r="AA216" s="14"/>
    </row>
    <row r="217" spans="22:27">
      <c r="V217" s="14"/>
      <c r="W217" s="14"/>
      <c r="X217" s="14"/>
      <c r="Y217" s="14"/>
      <c r="Z217" s="14"/>
      <c r="AA217" s="14"/>
    </row>
    <row r="218" spans="22:27">
      <c r="V218" s="14"/>
      <c r="W218" s="14"/>
      <c r="X218" s="14"/>
      <c r="Y218" s="14"/>
      <c r="Z218" s="14"/>
      <c r="AA218" s="14"/>
    </row>
    <row r="219" spans="22:27">
      <c r="V219" s="14"/>
      <c r="W219" s="14"/>
      <c r="X219" s="14"/>
      <c r="Y219" s="14"/>
      <c r="Z219" s="14"/>
      <c r="AA219" s="14"/>
    </row>
    <row r="220" spans="22:27">
      <c r="V220" s="14"/>
      <c r="W220" s="14"/>
      <c r="X220" s="14"/>
      <c r="Y220" s="14"/>
      <c r="Z220" s="14"/>
      <c r="AA220" s="14"/>
    </row>
    <row r="221" spans="22:27">
      <c r="V221" s="14"/>
      <c r="W221" s="14"/>
      <c r="X221" s="14"/>
      <c r="Y221" s="14"/>
      <c r="Z221" s="14"/>
      <c r="AA221" s="14"/>
    </row>
    <row r="222" spans="22:27">
      <c r="V222" s="14"/>
      <c r="W222" s="14"/>
      <c r="X222" s="14"/>
      <c r="Y222" s="14"/>
      <c r="Z222" s="14"/>
      <c r="AA222" s="14"/>
    </row>
    <row r="223" spans="22:27">
      <c r="V223" s="14"/>
      <c r="W223" s="14"/>
      <c r="X223" s="14"/>
      <c r="Y223" s="14"/>
      <c r="Z223" s="14"/>
      <c r="AA223" s="14"/>
    </row>
    <row r="224" spans="22:27">
      <c r="V224" s="14"/>
      <c r="W224" s="14"/>
      <c r="X224" s="14"/>
      <c r="Y224" s="14"/>
      <c r="Z224" s="14"/>
      <c r="AA224" s="14"/>
    </row>
    <row r="225" spans="22:27">
      <c r="V225" s="14"/>
      <c r="W225" s="14"/>
      <c r="X225" s="14"/>
      <c r="Y225" s="14"/>
      <c r="Z225" s="14"/>
      <c r="AA225" s="14"/>
    </row>
    <row r="226" spans="22:27">
      <c r="V226" s="14"/>
      <c r="W226" s="14"/>
      <c r="X226" s="14"/>
      <c r="Y226" s="14"/>
      <c r="Z226" s="14"/>
      <c r="AA226" s="14"/>
    </row>
    <row r="227" spans="22:27">
      <c r="V227" s="14"/>
      <c r="W227" s="14"/>
      <c r="X227" s="14"/>
      <c r="Y227" s="14"/>
      <c r="Z227" s="14"/>
      <c r="AA227" s="14"/>
    </row>
    <row r="228" spans="22:27">
      <c r="V228" s="14"/>
      <c r="W228" s="14"/>
      <c r="X228" s="14"/>
      <c r="Y228" s="14"/>
      <c r="Z228" s="14"/>
      <c r="AA228" s="14"/>
    </row>
    <row r="229" spans="22:27">
      <c r="V229" s="14"/>
      <c r="W229" s="14"/>
      <c r="X229" s="14"/>
      <c r="Y229" s="14"/>
      <c r="Z229" s="14"/>
      <c r="AA229" s="14"/>
    </row>
    <row r="230" spans="22:27">
      <c r="V230" s="14"/>
      <c r="W230" s="14"/>
      <c r="X230" s="14"/>
      <c r="Y230" s="14"/>
      <c r="Z230" s="14"/>
      <c r="AA230" s="14"/>
    </row>
    <row r="231" spans="22:27">
      <c r="V231" s="14"/>
      <c r="W231" s="14"/>
      <c r="X231" s="14"/>
      <c r="Y231" s="14"/>
      <c r="Z231" s="14"/>
      <c r="AA231" s="14"/>
    </row>
    <row r="232" spans="22:27">
      <c r="V232" s="14"/>
      <c r="W232" s="14"/>
      <c r="X232" s="14"/>
      <c r="Y232" s="14"/>
      <c r="Z232" s="14"/>
      <c r="AA232" s="14"/>
    </row>
    <row r="233" spans="22:27">
      <c r="V233" s="14"/>
      <c r="W233" s="14"/>
      <c r="X233" s="14"/>
      <c r="Y233" s="14"/>
      <c r="Z233" s="14"/>
      <c r="AA233" s="14"/>
    </row>
    <row r="234" spans="22:27">
      <c r="V234" s="14"/>
      <c r="W234" s="14"/>
      <c r="X234" s="14"/>
      <c r="Y234" s="14"/>
      <c r="Z234" s="14"/>
      <c r="AA234" s="14"/>
    </row>
    <row r="235" spans="22:27">
      <c r="V235" s="14"/>
      <c r="W235" s="14"/>
      <c r="X235" s="14"/>
      <c r="Y235" s="14"/>
      <c r="Z235" s="14"/>
      <c r="AA235" s="14"/>
    </row>
    <row r="236" spans="22:27">
      <c r="V236" s="14"/>
      <c r="W236" s="14"/>
      <c r="X236" s="14"/>
      <c r="Y236" s="14"/>
      <c r="Z236" s="14"/>
      <c r="AA236" s="14"/>
    </row>
    <row r="237" spans="22:27">
      <c r="V237" s="14"/>
      <c r="W237" s="14"/>
      <c r="X237" s="14"/>
      <c r="Y237" s="14"/>
      <c r="Z237" s="14"/>
      <c r="AA237" s="14"/>
    </row>
    <row r="238" spans="22:27">
      <c r="V238" s="14"/>
      <c r="W238" s="14"/>
      <c r="X238" s="14"/>
      <c r="Y238" s="14"/>
      <c r="Z238" s="14"/>
      <c r="AA238" s="14"/>
    </row>
    <row r="239" spans="22:27">
      <c r="V239" s="14"/>
      <c r="W239" s="14"/>
      <c r="X239" s="14"/>
      <c r="Y239" s="14"/>
      <c r="Z239" s="14"/>
      <c r="AA239" s="14"/>
    </row>
    <row r="240" spans="22:27">
      <c r="V240" s="14"/>
      <c r="W240" s="14"/>
      <c r="X240" s="14"/>
      <c r="Y240" s="14"/>
      <c r="Z240" s="14"/>
      <c r="AA240" s="14"/>
    </row>
    <row r="241" spans="22:27">
      <c r="V241" s="14"/>
      <c r="W241" s="14"/>
      <c r="X241" s="14"/>
      <c r="Y241" s="14"/>
      <c r="Z241" s="14"/>
      <c r="AA241" s="14"/>
    </row>
    <row r="242" spans="22:27">
      <c r="V242" s="14"/>
      <c r="W242" s="14"/>
      <c r="X242" s="14"/>
      <c r="Y242" s="14"/>
      <c r="Z242" s="14"/>
      <c r="AA242" s="14"/>
    </row>
    <row r="243" spans="22:27">
      <c r="V243" s="14"/>
      <c r="W243" s="14"/>
      <c r="X243" s="14"/>
      <c r="Y243" s="14"/>
      <c r="Z243" s="14"/>
      <c r="AA243" s="14"/>
    </row>
    <row r="244" spans="22:27">
      <c r="V244" s="14"/>
      <c r="W244" s="14"/>
      <c r="X244" s="14"/>
      <c r="Y244" s="14"/>
      <c r="Z244" s="14"/>
      <c r="AA244" s="14"/>
    </row>
    <row r="245" spans="22:27">
      <c r="V245" s="14"/>
      <c r="W245" s="14"/>
      <c r="X245" s="14"/>
      <c r="Y245" s="14"/>
      <c r="Z245" s="14"/>
      <c r="AA245" s="14"/>
    </row>
    <row r="246" spans="22:27">
      <c r="V246" s="14"/>
      <c r="W246" s="14"/>
      <c r="X246" s="14"/>
      <c r="Y246" s="14"/>
      <c r="Z246" s="14"/>
      <c r="AA246" s="14"/>
    </row>
    <row r="247" spans="22:27">
      <c r="V247" s="14"/>
      <c r="W247" s="14"/>
      <c r="X247" s="14"/>
      <c r="Y247" s="14"/>
      <c r="Z247" s="14"/>
      <c r="AA247" s="14"/>
    </row>
    <row r="248" spans="22:27">
      <c r="V248" s="14"/>
      <c r="W248" s="14"/>
      <c r="X248" s="14"/>
      <c r="Y248" s="14"/>
      <c r="Z248" s="14"/>
      <c r="AA248" s="14"/>
    </row>
    <row r="249" spans="22:27">
      <c r="V249" s="14"/>
      <c r="W249" s="14"/>
      <c r="X249" s="14"/>
      <c r="Y249" s="14"/>
      <c r="Z249" s="14"/>
      <c r="AA249" s="14"/>
    </row>
    <row r="250" spans="22:27">
      <c r="V250" s="14"/>
      <c r="W250" s="14"/>
      <c r="X250" s="14"/>
      <c r="Y250" s="14"/>
      <c r="Z250" s="14"/>
      <c r="AA250" s="14"/>
    </row>
    <row r="251" spans="22:27">
      <c r="V251" s="14"/>
      <c r="W251" s="14"/>
      <c r="X251" s="14"/>
      <c r="Y251" s="14"/>
      <c r="Z251" s="14"/>
      <c r="AA251" s="14"/>
    </row>
    <row r="252" spans="22:27">
      <c r="V252" s="14"/>
      <c r="W252" s="14"/>
      <c r="X252" s="14"/>
      <c r="Y252" s="14"/>
      <c r="Z252" s="14"/>
      <c r="AA252" s="14"/>
    </row>
    <row r="253" spans="22:27">
      <c r="V253" s="14"/>
      <c r="W253" s="14"/>
      <c r="X253" s="14"/>
      <c r="Y253" s="14"/>
      <c r="Z253" s="14"/>
      <c r="AA253" s="14"/>
    </row>
    <row r="254" spans="22:27">
      <c r="V254" s="14"/>
      <c r="W254" s="14"/>
      <c r="X254" s="14"/>
      <c r="Y254" s="14"/>
      <c r="Z254" s="14"/>
      <c r="AA254" s="14"/>
    </row>
    <row r="255" spans="22:27">
      <c r="V255" s="14"/>
      <c r="W255" s="14"/>
      <c r="X255" s="14"/>
      <c r="Y255" s="14"/>
      <c r="Z255" s="14"/>
      <c r="AA255" s="14"/>
    </row>
    <row r="256" spans="22:27">
      <c r="V256" s="14"/>
      <c r="W256" s="14"/>
      <c r="X256" s="14"/>
      <c r="Y256" s="14"/>
      <c r="Z256" s="14"/>
      <c r="AA256" s="14"/>
    </row>
    <row r="257" spans="22:27">
      <c r="V257" s="14"/>
      <c r="W257" s="14"/>
      <c r="X257" s="14"/>
      <c r="Y257" s="14"/>
      <c r="Z257" s="14"/>
      <c r="AA257" s="14"/>
    </row>
    <row r="258" spans="22:27">
      <c r="V258" s="14"/>
      <c r="W258" s="14"/>
      <c r="X258" s="14"/>
      <c r="Y258" s="14"/>
      <c r="Z258" s="14"/>
      <c r="AA258" s="14"/>
    </row>
    <row r="259" spans="22:27">
      <c r="V259" s="14"/>
      <c r="W259" s="14"/>
      <c r="X259" s="14"/>
      <c r="Y259" s="14"/>
      <c r="Z259" s="14"/>
      <c r="AA259" s="14"/>
    </row>
    <row r="260" spans="22:27">
      <c r="V260" s="14"/>
      <c r="W260" s="14"/>
      <c r="X260" s="14"/>
      <c r="Y260" s="14"/>
      <c r="Z260" s="14"/>
      <c r="AA260" s="14"/>
    </row>
    <row r="261" spans="22:27">
      <c r="V261" s="14"/>
      <c r="W261" s="14"/>
      <c r="X261" s="14"/>
      <c r="Y261" s="14"/>
      <c r="Z261" s="14"/>
      <c r="AA261" s="14"/>
    </row>
    <row r="262" spans="22:27">
      <c r="V262" s="14"/>
      <c r="W262" s="14"/>
      <c r="X262" s="14"/>
      <c r="Y262" s="14"/>
      <c r="Z262" s="14"/>
      <c r="AA262" s="14"/>
    </row>
    <row r="263" spans="22:27">
      <c r="V263" s="14"/>
      <c r="W263" s="14"/>
      <c r="X263" s="14"/>
      <c r="Y263" s="14"/>
      <c r="Z263" s="14"/>
      <c r="AA263" s="14"/>
    </row>
    <row r="264" spans="22:27">
      <c r="V264" s="14"/>
      <c r="W264" s="14"/>
      <c r="X264" s="14"/>
      <c r="Y264" s="14"/>
      <c r="Z264" s="14"/>
      <c r="AA264" s="14"/>
    </row>
    <row r="265" spans="22:27">
      <c r="V265" s="14"/>
      <c r="W265" s="14"/>
      <c r="X265" s="14"/>
      <c r="Y265" s="14"/>
      <c r="Z265" s="14"/>
      <c r="AA265" s="14"/>
    </row>
    <row r="266" spans="22:27">
      <c r="V266" s="14"/>
      <c r="W266" s="14"/>
      <c r="X266" s="14"/>
      <c r="Y266" s="14"/>
      <c r="Z266" s="14"/>
      <c r="AA266" s="14"/>
    </row>
    <row r="267" spans="22:27">
      <c r="V267" s="14"/>
      <c r="W267" s="14"/>
      <c r="X267" s="14"/>
      <c r="Y267" s="14"/>
      <c r="Z267" s="14"/>
      <c r="AA267" s="14"/>
    </row>
    <row r="268" spans="22:27">
      <c r="V268" s="14"/>
      <c r="W268" s="14"/>
      <c r="X268" s="14"/>
      <c r="Y268" s="14"/>
      <c r="Z268" s="14"/>
      <c r="AA268" s="14"/>
    </row>
    <row r="269" spans="22:27">
      <c r="V269" s="14"/>
      <c r="W269" s="14"/>
      <c r="X269" s="14"/>
      <c r="Y269" s="14"/>
      <c r="Z269" s="14"/>
      <c r="AA269" s="14"/>
    </row>
    <row r="270" spans="22:27">
      <c r="V270" s="14"/>
      <c r="W270" s="14"/>
      <c r="X270" s="14"/>
      <c r="Y270" s="14"/>
      <c r="Z270" s="14"/>
      <c r="AA270" s="14"/>
    </row>
    <row r="271" spans="22:27">
      <c r="V271" s="14"/>
      <c r="W271" s="14"/>
      <c r="X271" s="14"/>
      <c r="Y271" s="14"/>
      <c r="Z271" s="14"/>
      <c r="AA271" s="14"/>
    </row>
    <row r="272" spans="22:27">
      <c r="V272" s="14"/>
      <c r="W272" s="14"/>
      <c r="X272" s="14"/>
      <c r="Y272" s="14"/>
      <c r="Z272" s="14"/>
      <c r="AA272" s="14"/>
    </row>
    <row r="273" spans="22:27">
      <c r="V273" s="14"/>
      <c r="W273" s="14"/>
      <c r="X273" s="14"/>
      <c r="Y273" s="14"/>
      <c r="Z273" s="14"/>
      <c r="AA273" s="14"/>
    </row>
    <row r="274" spans="22:27">
      <c r="V274" s="14"/>
      <c r="W274" s="14"/>
      <c r="X274" s="14"/>
      <c r="Y274" s="14"/>
      <c r="Z274" s="14"/>
      <c r="AA274" s="14"/>
    </row>
    <row r="275" spans="22:27">
      <c r="V275" s="14"/>
      <c r="W275" s="14"/>
      <c r="X275" s="14"/>
      <c r="Y275" s="14"/>
      <c r="Z275" s="14"/>
      <c r="AA275" s="14"/>
    </row>
    <row r="276" spans="22:27">
      <c r="V276" s="14"/>
      <c r="W276" s="14"/>
      <c r="X276" s="14"/>
      <c r="Y276" s="14"/>
      <c r="Z276" s="14"/>
      <c r="AA276" s="14"/>
    </row>
    <row r="277" spans="22:27">
      <c r="V277" s="14"/>
      <c r="W277" s="14"/>
      <c r="X277" s="14"/>
      <c r="Y277" s="14"/>
      <c r="Z277" s="14"/>
      <c r="AA277" s="14"/>
    </row>
    <row r="278" spans="22:27">
      <c r="V278" s="14"/>
      <c r="W278" s="14"/>
      <c r="X278" s="14"/>
      <c r="Y278" s="14"/>
      <c r="Z278" s="14"/>
      <c r="AA278" s="14"/>
    </row>
    <row r="279" spans="22:27">
      <c r="V279" s="14"/>
      <c r="W279" s="14"/>
      <c r="X279" s="14"/>
      <c r="Y279" s="14"/>
      <c r="Z279" s="14"/>
      <c r="AA279" s="14"/>
    </row>
    <row r="280" spans="22:27">
      <c r="V280" s="14"/>
      <c r="W280" s="14"/>
      <c r="X280" s="14"/>
      <c r="Y280" s="14"/>
      <c r="Z280" s="14"/>
      <c r="AA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248"/>
  <sheetViews>
    <sheetView zoomScale="94" zoomScaleNormal="94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/>
    </sheetView>
  </sheetViews>
  <sheetFormatPr baseColWidth="10" defaultRowHeight="15"/>
  <cols>
    <col min="1" max="1" width="1.54296875" customWidth="1"/>
    <col min="2" max="2" width="5.1796875" customWidth="1"/>
    <col min="3" max="3" width="4.08984375" customWidth="1"/>
    <col min="4" max="4" width="7.26953125" customWidth="1"/>
    <col min="5" max="5" width="10" customWidth="1"/>
    <col min="6" max="6" width="7.08984375" customWidth="1"/>
    <col min="7" max="7" width="3.90625" customWidth="1"/>
    <col min="8" max="8" width="6.453125" style="300" customWidth="1"/>
    <col min="9" max="9" width="5" customWidth="1"/>
    <col min="10" max="10" width="4.1796875" style="11" customWidth="1"/>
    <col min="11" max="11" width="4.1796875" style="90" customWidth="1"/>
    <col min="12" max="12" width="4.54296875" style="11" customWidth="1"/>
    <col min="13" max="13" width="1.08984375" style="11" customWidth="1"/>
    <col min="14" max="14" width="6.54296875" style="90" customWidth="1"/>
    <col min="15" max="15" width="1.08984375" style="90" customWidth="1"/>
    <col min="16" max="16" width="5.453125" customWidth="1"/>
    <col min="17" max="17" width="5.81640625" customWidth="1"/>
    <col min="18" max="18" width="1.08984375" customWidth="1"/>
    <col min="19" max="19" width="6.26953125" customWidth="1"/>
    <col min="20" max="20" width="5.81640625" customWidth="1"/>
    <col min="21" max="21" width="1.6328125" customWidth="1"/>
    <col min="22" max="22" width="6.08984375" customWidth="1"/>
    <col min="23" max="23" width="5.36328125" customWidth="1"/>
    <col min="24" max="24" width="5.54296875" style="90" customWidth="1"/>
    <col min="25" max="25" width="5.453125" style="90" customWidth="1"/>
    <col min="26" max="27" width="5.08984375" style="90" customWidth="1"/>
    <col min="28" max="28" width="1.54296875" style="11" customWidth="1"/>
    <col min="29" max="29" width="5.08984375" style="90" customWidth="1"/>
    <col min="30" max="30" width="5.453125" customWidth="1"/>
    <col min="31" max="31" width="5.81640625" customWidth="1"/>
    <col min="32" max="32" width="5.90625" style="11" customWidth="1"/>
    <col min="33" max="33" width="4.81640625" style="11" customWidth="1"/>
    <col min="34" max="34" width="5.08984375" style="11" customWidth="1"/>
    <col min="35" max="35" width="7.08984375" style="90" customWidth="1"/>
    <col min="36" max="36" width="5.453125" style="11" customWidth="1"/>
    <col min="37" max="37" width="6.7265625" customWidth="1"/>
    <col min="45" max="45" width="14" customWidth="1"/>
    <col min="46" max="46" width="12.54296875" customWidth="1"/>
    <col min="47" max="47" width="10.90625" customWidth="1"/>
  </cols>
  <sheetData>
    <row r="1" spans="1:54">
      <c r="A1" s="46"/>
      <c r="B1" s="46"/>
      <c r="C1" s="46"/>
      <c r="D1" s="46"/>
      <c r="E1" s="46"/>
      <c r="F1" s="46"/>
      <c r="G1" s="46"/>
      <c r="H1" s="314"/>
      <c r="I1" s="46"/>
      <c r="J1" s="70"/>
      <c r="K1" s="88"/>
      <c r="L1" s="70"/>
      <c r="M1" s="70"/>
      <c r="N1" s="88"/>
      <c r="O1" s="88"/>
      <c r="P1" s="46"/>
      <c r="Q1" s="46"/>
      <c r="R1" s="46"/>
      <c r="S1" s="46"/>
      <c r="T1" s="46"/>
      <c r="U1" s="46"/>
      <c r="V1" s="46"/>
      <c r="W1" s="46"/>
      <c r="X1" s="88"/>
      <c r="Y1" s="88"/>
      <c r="Z1" s="88"/>
      <c r="AA1" s="88"/>
      <c r="AB1" s="70"/>
      <c r="AC1" s="88"/>
      <c r="AD1" s="46"/>
      <c r="AE1" s="46"/>
      <c r="AF1" s="70"/>
      <c r="AG1" s="70"/>
      <c r="AH1" s="70"/>
      <c r="AI1" s="88"/>
      <c r="AJ1" s="70"/>
      <c r="AK1" s="46"/>
    </row>
    <row r="2" spans="1:54" s="173" customFormat="1" ht="31.8">
      <c r="A2" s="172"/>
      <c r="B2" s="172"/>
      <c r="C2" s="135" t="s">
        <v>439</v>
      </c>
      <c r="D2" s="172"/>
      <c r="E2" s="172"/>
      <c r="F2" s="172"/>
      <c r="G2" s="172"/>
      <c r="H2" s="315"/>
      <c r="I2" s="172"/>
      <c r="J2" s="182"/>
      <c r="K2" s="163" t="str">
        <f>+År!B2</f>
        <v>KJE</v>
      </c>
      <c r="L2" s="182"/>
      <c r="M2" s="182"/>
      <c r="N2" s="179"/>
      <c r="O2" s="179"/>
      <c r="P2" s="172"/>
      <c r="Q2" s="172"/>
      <c r="R2" s="172"/>
      <c r="S2" s="172"/>
      <c r="T2" s="172"/>
      <c r="U2" s="172"/>
      <c r="V2" s="172"/>
      <c r="W2" s="172"/>
      <c r="X2" s="179"/>
      <c r="Y2" s="179"/>
      <c r="Z2" s="179"/>
      <c r="AA2" s="179"/>
      <c r="AB2" s="182"/>
      <c r="AC2" s="179"/>
      <c r="AD2" s="172"/>
      <c r="AE2" s="172"/>
      <c r="AF2" s="182"/>
      <c r="AG2" s="182"/>
      <c r="AH2" s="182"/>
      <c r="AI2" s="179"/>
      <c r="AJ2" s="182"/>
      <c r="AK2" s="172"/>
      <c r="AL2"/>
      <c r="AM2"/>
      <c r="AN2"/>
      <c r="AO2"/>
      <c r="AP2"/>
      <c r="AQ2"/>
      <c r="AR2"/>
      <c r="AS2"/>
      <c r="AT2"/>
      <c r="AU2"/>
      <c r="AV2"/>
    </row>
    <row r="3" spans="1:54" ht="21">
      <c r="A3" s="46"/>
      <c r="B3" s="46"/>
      <c r="C3" s="62"/>
      <c r="D3" s="46"/>
      <c r="E3" s="46"/>
      <c r="F3" s="46"/>
      <c r="G3" s="46"/>
      <c r="H3" s="314"/>
      <c r="I3" s="46"/>
      <c r="J3" s="70"/>
      <c r="K3" s="88"/>
      <c r="L3" s="70"/>
      <c r="M3" s="70"/>
      <c r="N3" s="88"/>
      <c r="O3" s="88"/>
      <c r="P3" s="46"/>
      <c r="Q3" s="46"/>
      <c r="R3" s="46"/>
      <c r="S3" s="46"/>
      <c r="T3" s="46"/>
      <c r="U3" s="46"/>
      <c r="V3" s="46"/>
      <c r="W3" s="46"/>
      <c r="X3" s="88"/>
      <c r="Y3" s="88"/>
      <c r="Z3" s="88"/>
      <c r="AA3" s="88"/>
      <c r="AB3" s="70"/>
      <c r="AC3" s="88"/>
      <c r="AD3" s="46"/>
      <c r="AE3" s="46"/>
      <c r="AF3" s="70"/>
      <c r="AG3" s="70"/>
      <c r="AH3" s="70"/>
      <c r="AI3" s="88"/>
      <c r="AJ3" s="70"/>
      <c r="AK3" s="46"/>
    </row>
    <row r="4" spans="1:54">
      <c r="A4" s="46"/>
      <c r="B4" s="46"/>
      <c r="C4" s="46"/>
      <c r="D4" s="46"/>
      <c r="E4" s="46"/>
      <c r="F4" s="46"/>
      <c r="G4" s="46"/>
      <c r="H4" s="314"/>
      <c r="I4" s="46"/>
      <c r="J4" s="70"/>
      <c r="K4" s="88"/>
      <c r="L4" s="70"/>
      <c r="M4" s="70"/>
      <c r="N4" s="88"/>
      <c r="O4" s="88"/>
      <c r="P4" s="46"/>
      <c r="Q4" s="46"/>
      <c r="R4" s="46"/>
      <c r="S4" s="46"/>
      <c r="T4" s="46"/>
      <c r="U4" s="46"/>
      <c r="V4" s="46"/>
      <c r="W4" s="46"/>
      <c r="X4" s="88"/>
      <c r="Y4" s="88"/>
      <c r="Z4" s="88"/>
      <c r="AA4" s="88"/>
      <c r="AB4" s="70"/>
      <c r="AC4" s="88"/>
      <c r="AD4" s="46"/>
      <c r="AE4" s="46"/>
      <c r="AF4" s="70"/>
      <c r="AG4" s="70"/>
      <c r="AH4" s="70"/>
      <c r="AI4" s="88"/>
      <c r="AJ4" s="70"/>
      <c r="AK4" s="46"/>
    </row>
    <row r="5" spans="1:54" s="177" customFormat="1" ht="19.8">
      <c r="A5" s="175"/>
      <c r="B5" s="175"/>
      <c r="C5" s="175"/>
      <c r="D5" s="171" t="s">
        <v>5</v>
      </c>
      <c r="E5" s="171"/>
      <c r="F5" s="174">
        <f>+År!P2</f>
        <v>49</v>
      </c>
      <c r="G5" s="175"/>
      <c r="H5" s="424"/>
      <c r="I5" s="175"/>
      <c r="J5" s="187"/>
      <c r="K5" s="189" t="s">
        <v>422</v>
      </c>
      <c r="L5" s="187"/>
      <c r="M5" s="187"/>
      <c r="N5" s="185"/>
      <c r="O5" s="185"/>
      <c r="P5" s="185"/>
      <c r="Q5" s="185"/>
      <c r="R5" s="185"/>
      <c r="S5" s="185"/>
      <c r="T5" s="185"/>
      <c r="U5" s="185"/>
      <c r="V5" s="185"/>
      <c r="W5" s="518">
        <f>SUM(H11:H16)</f>
        <v>16442</v>
      </c>
      <c r="X5" s="520"/>
      <c r="Y5" s="520"/>
      <c r="Z5" s="189"/>
      <c r="AA5" s="185"/>
      <c r="AB5" s="185"/>
      <c r="AC5" s="187"/>
      <c r="AD5" s="187"/>
      <c r="AE5" s="185"/>
      <c r="AF5" s="175"/>
      <c r="AG5" s="175"/>
      <c r="AH5" s="187"/>
      <c r="AI5" s="187"/>
      <c r="AJ5" s="187"/>
      <c r="AK5" s="185"/>
      <c r="AL5" s="4"/>
      <c r="AM5" s="4"/>
      <c r="AN5" s="4"/>
      <c r="AO5"/>
      <c r="AP5"/>
      <c r="AQ5"/>
      <c r="AR5"/>
      <c r="AS5"/>
      <c r="AT5"/>
      <c r="AU5"/>
      <c r="AV5"/>
      <c r="AW5"/>
      <c r="AX5"/>
      <c r="AY5"/>
      <c r="BA5" s="176"/>
      <c r="BB5" s="176"/>
    </row>
    <row r="6" spans="1:54" ht="16.5" customHeight="1">
      <c r="A6" s="50"/>
      <c r="B6" s="50"/>
      <c r="C6" s="50"/>
      <c r="D6" s="50"/>
      <c r="E6" s="50"/>
      <c r="F6" s="50"/>
      <c r="G6" s="50"/>
      <c r="H6" s="317"/>
      <c r="I6" s="50"/>
      <c r="J6" s="70"/>
      <c r="K6" s="167"/>
      <c r="L6" s="183"/>
      <c r="M6" s="183"/>
      <c r="N6" s="88"/>
      <c r="O6" s="88"/>
      <c r="P6" s="46"/>
      <c r="Q6" s="46"/>
      <c r="R6" s="46"/>
      <c r="S6" s="46"/>
      <c r="T6" s="46"/>
      <c r="U6" s="46"/>
      <c r="V6" s="46"/>
      <c r="W6" s="46"/>
      <c r="X6" s="88"/>
      <c r="Y6" s="88"/>
      <c r="Z6" s="88"/>
      <c r="AA6" s="88"/>
      <c r="AB6" s="70"/>
      <c r="AC6" s="88"/>
      <c r="AD6" s="46"/>
      <c r="AE6" s="46"/>
      <c r="AF6" s="70"/>
      <c r="AG6" s="70"/>
      <c r="AH6" s="70"/>
      <c r="AI6" s="88"/>
      <c r="AJ6" s="70"/>
      <c r="AK6" s="46"/>
    </row>
    <row r="7" spans="1:54" ht="16.5" customHeight="1">
      <c r="A7" s="50"/>
      <c r="B7" s="50"/>
      <c r="C7" s="50"/>
      <c r="D7" s="50"/>
      <c r="E7" s="50"/>
      <c r="F7" s="50"/>
      <c r="G7" s="50"/>
      <c r="H7" s="317"/>
      <c r="I7" s="50"/>
      <c r="J7" s="70"/>
      <c r="K7" s="167"/>
      <c r="L7" s="183"/>
      <c r="M7" s="183"/>
      <c r="N7" s="88"/>
      <c r="O7" s="88"/>
      <c r="P7" s="46"/>
      <c r="Q7" s="46"/>
      <c r="R7" s="46"/>
      <c r="S7" s="46"/>
      <c r="T7" s="46"/>
      <c r="U7" s="46"/>
      <c r="V7" s="50" t="s">
        <v>22</v>
      </c>
      <c r="W7" s="46"/>
      <c r="X7" s="88"/>
      <c r="Y7" s="88"/>
      <c r="Z7" s="88"/>
      <c r="AA7" s="88"/>
      <c r="AB7" s="70"/>
      <c r="AC7" s="88"/>
      <c r="AD7" s="46"/>
      <c r="AE7" s="46"/>
      <c r="AF7" s="70"/>
      <c r="AG7" s="70"/>
      <c r="AH7" s="70"/>
      <c r="AI7" s="92" t="s">
        <v>76</v>
      </c>
      <c r="AJ7" s="70"/>
      <c r="AK7" s="46"/>
    </row>
    <row r="8" spans="1:54" ht="15.6">
      <c r="A8" s="46"/>
      <c r="B8" s="46"/>
      <c r="C8" s="46"/>
      <c r="D8" s="46"/>
      <c r="E8" s="46"/>
      <c r="F8" s="50" t="s">
        <v>2</v>
      </c>
      <c r="G8" s="50"/>
      <c r="H8" s="314"/>
      <c r="I8" s="50"/>
      <c r="J8" s="70"/>
      <c r="K8" s="92"/>
      <c r="L8" s="70"/>
      <c r="M8" s="70"/>
      <c r="N8" s="92"/>
      <c r="O8" s="92"/>
      <c r="P8" s="50" t="s">
        <v>22</v>
      </c>
      <c r="Q8" s="50"/>
      <c r="R8" s="50"/>
      <c r="S8" s="50"/>
      <c r="T8" s="50"/>
      <c r="U8" s="50"/>
      <c r="V8" s="50" t="s">
        <v>464</v>
      </c>
      <c r="W8" s="50"/>
      <c r="X8" s="88"/>
      <c r="Y8" s="92"/>
      <c r="Z8" s="92" t="s">
        <v>45</v>
      </c>
      <c r="AA8" s="92"/>
      <c r="AB8" s="71"/>
      <c r="AC8" s="92" t="s">
        <v>423</v>
      </c>
      <c r="AD8" s="46"/>
      <c r="AE8" s="46"/>
      <c r="AF8" s="71" t="s">
        <v>419</v>
      </c>
      <c r="AG8" s="184"/>
      <c r="AH8" s="184"/>
      <c r="AI8" s="92" t="s">
        <v>43</v>
      </c>
      <c r="AJ8" s="71" t="s">
        <v>2</v>
      </c>
      <c r="AK8" s="46"/>
    </row>
    <row r="9" spans="1:54" ht="15.6">
      <c r="A9" s="46"/>
      <c r="B9" s="46"/>
      <c r="C9" s="46"/>
      <c r="D9" s="46"/>
      <c r="E9" s="46"/>
      <c r="F9" s="50" t="s">
        <v>462</v>
      </c>
      <c r="G9" s="114"/>
      <c r="H9" s="317" t="s">
        <v>2</v>
      </c>
      <c r="I9" s="114"/>
      <c r="J9" s="71" t="s">
        <v>2</v>
      </c>
      <c r="K9" s="168"/>
      <c r="L9" s="71" t="s">
        <v>1</v>
      </c>
      <c r="M9" s="71"/>
      <c r="N9" s="423" t="s">
        <v>2</v>
      </c>
      <c r="O9" s="423"/>
      <c r="P9" s="51" t="s">
        <v>0</v>
      </c>
      <c r="Q9" s="114"/>
      <c r="R9" s="114"/>
      <c r="S9" s="421" t="s">
        <v>22</v>
      </c>
      <c r="T9" s="421" t="s">
        <v>22</v>
      </c>
      <c r="U9" s="421"/>
      <c r="V9" s="51" t="s">
        <v>411</v>
      </c>
      <c r="W9" s="114"/>
      <c r="X9" s="92" t="s">
        <v>22</v>
      </c>
      <c r="Y9" s="168"/>
      <c r="Z9" s="92" t="s">
        <v>4</v>
      </c>
      <c r="AA9" s="168"/>
      <c r="AB9" s="71"/>
      <c r="AC9" s="92"/>
      <c r="AD9" s="50" t="s">
        <v>460</v>
      </c>
      <c r="AE9" s="50" t="s">
        <v>410</v>
      </c>
      <c r="AF9" s="71" t="s">
        <v>1</v>
      </c>
      <c r="AG9" s="71" t="s">
        <v>1</v>
      </c>
      <c r="AH9" s="71" t="s">
        <v>424</v>
      </c>
      <c r="AI9" s="92" t="s">
        <v>534</v>
      </c>
      <c r="AJ9" s="71" t="s">
        <v>427</v>
      </c>
      <c r="AK9" s="46"/>
    </row>
    <row r="10" spans="1:54" ht="15.6">
      <c r="A10" s="46"/>
      <c r="B10" s="50" t="s">
        <v>85</v>
      </c>
      <c r="C10" s="50" t="s">
        <v>421</v>
      </c>
      <c r="D10" s="47"/>
      <c r="E10" s="50" t="s">
        <v>429</v>
      </c>
      <c r="F10" s="51" t="s">
        <v>463</v>
      </c>
      <c r="G10" s="114" t="s">
        <v>465</v>
      </c>
      <c r="H10" s="318" t="s">
        <v>8</v>
      </c>
      <c r="I10" s="114" t="s">
        <v>465</v>
      </c>
      <c r="J10" s="72" t="s">
        <v>400</v>
      </c>
      <c r="K10" s="168" t="s">
        <v>465</v>
      </c>
      <c r="L10" s="72" t="s">
        <v>400</v>
      </c>
      <c r="M10" s="72"/>
      <c r="N10" s="423" t="s">
        <v>637</v>
      </c>
      <c r="O10" s="423"/>
      <c r="P10" s="51"/>
      <c r="Q10" s="114" t="s">
        <v>465</v>
      </c>
      <c r="R10" s="114"/>
      <c r="S10" s="421" t="s">
        <v>637</v>
      </c>
      <c r="T10" s="421" t="s">
        <v>639</v>
      </c>
      <c r="U10" s="421"/>
      <c r="V10" s="51"/>
      <c r="W10" s="114" t="s">
        <v>465</v>
      </c>
      <c r="X10" s="93" t="s">
        <v>44</v>
      </c>
      <c r="Y10" s="168" t="s">
        <v>465</v>
      </c>
      <c r="Z10" s="93"/>
      <c r="AA10" s="168" t="s">
        <v>465</v>
      </c>
      <c r="AB10" s="72"/>
      <c r="AC10" s="93" t="s">
        <v>1</v>
      </c>
      <c r="AD10" s="51" t="s">
        <v>461</v>
      </c>
      <c r="AE10" s="51" t="s">
        <v>493</v>
      </c>
      <c r="AF10" s="72" t="s">
        <v>43</v>
      </c>
      <c r="AG10" s="72" t="s">
        <v>487</v>
      </c>
      <c r="AH10" s="72" t="s">
        <v>487</v>
      </c>
      <c r="AI10" s="93" t="s">
        <v>44</v>
      </c>
      <c r="AJ10" s="72" t="s">
        <v>516</v>
      </c>
      <c r="AK10" s="46"/>
    </row>
    <row r="11" spans="1:54" ht="15.6">
      <c r="A11" s="46"/>
      <c r="B11" s="52">
        <f>+'Ark1'!C893</f>
        <v>2024</v>
      </c>
      <c r="C11" s="52">
        <f>+'Ark1'!I893</f>
        <v>6</v>
      </c>
      <c r="D11" s="53" t="s">
        <v>72</v>
      </c>
      <c r="E11" s="53" t="s">
        <v>432</v>
      </c>
      <c r="F11" s="52">
        <f>+'Ark1'!Q893</f>
        <v>91</v>
      </c>
      <c r="G11" s="52">
        <f t="shared" ref="G11" si="0">+F11-F18</f>
        <v>-12</v>
      </c>
      <c r="H11" s="329">
        <f>+'Ark1'!R893</f>
        <v>4125</v>
      </c>
      <c r="I11" s="52">
        <f t="shared" ref="I11" si="1">+H11-H18</f>
        <v>-419</v>
      </c>
      <c r="J11" s="258">
        <f>+'Ark1'!AF893</f>
        <v>25.088188784819369</v>
      </c>
      <c r="K11" s="149">
        <f t="shared" ref="K11" si="2">+J11-J18</f>
        <v>-1.0372639835357198</v>
      </c>
      <c r="L11" s="258">
        <f>+'Ark1'!AG893</f>
        <v>22.445274321867846</v>
      </c>
      <c r="M11" s="72"/>
      <c r="N11" s="422">
        <f>+'Ark1'!AI893</f>
        <v>4113</v>
      </c>
      <c r="O11" s="423"/>
      <c r="P11" s="54">
        <f>+'Ark1'!S893</f>
        <v>5.7088484848484846</v>
      </c>
      <c r="Q11" s="54">
        <f t="shared" ref="Q11" si="3">+P11-P18</f>
        <v>0.33714954118650997</v>
      </c>
      <c r="R11" s="114"/>
      <c r="S11" s="280">
        <f>+IF(N11=0,"",'Ark1'!AJ893)</f>
        <v>78.513323608071985</v>
      </c>
      <c r="T11" s="280">
        <f>+IF(N11=0,"",'Ark1'!AK893)</f>
        <v>14.921694348323291</v>
      </c>
      <c r="U11" s="421"/>
      <c r="V11" s="54">
        <f>+'Ark1'!T893</f>
        <v>5.1512727272727261</v>
      </c>
      <c r="W11" s="54">
        <f t="shared" ref="W11" si="4">+V11-V18</f>
        <v>0.11408082586427426</v>
      </c>
      <c r="X11" s="149">
        <f>+'Ark1'!U893</f>
        <v>7.3755878787878748</v>
      </c>
      <c r="Y11" s="149">
        <f t="shared" ref="Y11" si="5">+X11-X18</f>
        <v>-0.2316304310713031</v>
      </c>
      <c r="Z11" s="149">
        <f>+'Ark1'!W893</f>
        <v>4.8484848484848485E-2</v>
      </c>
      <c r="AA11" s="149">
        <f t="shared" ref="AA11" si="6">+Z11-Z18</f>
        <v>-0.19359261630388391</v>
      </c>
      <c r="AB11" s="72"/>
      <c r="AC11" s="149">
        <f>+'Ark1'!Z893</f>
        <v>2.5206575236172655</v>
      </c>
      <c r="AD11" s="54">
        <f>+'Ark1'!AA893</f>
        <v>1.2025555646763564</v>
      </c>
      <c r="AE11" s="54">
        <f>+'Ark1'!AB893</f>
        <v>1.2964853017836522</v>
      </c>
      <c r="AF11" s="73">
        <f>+'Ark1'!AC893</f>
        <v>50.93945366114184</v>
      </c>
      <c r="AG11" s="73">
        <f>+'Ark1'!AD893</f>
        <v>31.82700317615647</v>
      </c>
      <c r="AH11" s="73">
        <f>+'Ark1'!AE893</f>
        <v>62.610944895802895</v>
      </c>
      <c r="AI11" s="149">
        <f t="shared" ref="AI11:AI18" si="7">+X11/P11</f>
        <v>1.2919571956346336</v>
      </c>
      <c r="AJ11" s="73">
        <f t="shared" ref="AJ11:AJ18" si="8">+H11/F11</f>
        <v>45.329670329670328</v>
      </c>
      <c r="AK11" s="46"/>
    </row>
    <row r="12" spans="1:54" ht="15.6">
      <c r="A12" s="46"/>
      <c r="B12" s="52">
        <f>+'Ark1'!C894</f>
        <v>2024</v>
      </c>
      <c r="C12" s="52">
        <f>+'Ark1'!I894</f>
        <v>24</v>
      </c>
      <c r="D12" s="53" t="s">
        <v>72</v>
      </c>
      <c r="E12" s="53" t="s">
        <v>104</v>
      </c>
      <c r="F12" s="52">
        <f>+'Ark1'!Q894</f>
        <v>181</v>
      </c>
      <c r="G12" s="52">
        <f t="shared" ref="G12:G16" si="9">+F12-F19</f>
        <v>24</v>
      </c>
      <c r="H12" s="329">
        <f>+'Ark1'!R894</f>
        <v>4427</v>
      </c>
      <c r="I12" s="52">
        <f t="shared" ref="I12:I16" si="10">+H12-H19</f>
        <v>-267</v>
      </c>
      <c r="J12" s="258">
        <f>+'Ark1'!AF894</f>
        <v>26.92494830312614</v>
      </c>
      <c r="K12" s="149">
        <f t="shared" ref="K12:K16" si="11">+J12-J19</f>
        <v>-6.2920379677279925E-2</v>
      </c>
      <c r="L12" s="258">
        <f>+'Ark1'!AG894</f>
        <v>26.557741566137103</v>
      </c>
      <c r="M12" s="72"/>
      <c r="N12" s="422">
        <f>+'Ark1'!AI894</f>
        <v>4132</v>
      </c>
      <c r="O12" s="423"/>
      <c r="P12" s="54">
        <f>+'Ark1'!S894</f>
        <v>5.5003388299073874</v>
      </c>
      <c r="Q12" s="54">
        <f t="shared" ref="Q12:Q16" si="12">+P12-P19</f>
        <v>0.13242234077232151</v>
      </c>
      <c r="R12" s="114"/>
      <c r="S12" s="280">
        <f>+IF(N12=0,"",'Ark1'!AJ894)</f>
        <v>80.490271055179051</v>
      </c>
      <c r="T12" s="280">
        <f>+IF(N12=0,"",'Ark1'!AK894)</f>
        <v>15.093221783590471</v>
      </c>
      <c r="U12" s="421"/>
      <c r="V12" s="54">
        <f>+'Ark1'!T894</f>
        <v>4.3040433702281451</v>
      </c>
      <c r="W12" s="54">
        <f t="shared" ref="W12:W16" si="13">+V12-V19</f>
        <v>-4.9599578216678708E-2</v>
      </c>
      <c r="X12" s="149">
        <f>+'Ark1'!U894</f>
        <v>8.1316241246894094</v>
      </c>
      <c r="Y12" s="149">
        <f t="shared" ref="Y12:Y16" si="14">+X12-X19</f>
        <v>0.53358407356030835</v>
      </c>
      <c r="Z12" s="149">
        <f>+'Ark1'!W894</f>
        <v>6.7765981477298412E-2</v>
      </c>
      <c r="AA12" s="149">
        <f t="shared" ref="AA12:AA16" si="15">+Z12-Z19</f>
        <v>6.7765981477298412E-2</v>
      </c>
      <c r="AB12" s="72"/>
      <c r="AC12" s="149">
        <f>+'Ark1'!Z894</f>
        <v>3.3179789183590538</v>
      </c>
      <c r="AD12" s="54">
        <f>+'Ark1'!AA894</f>
        <v>1.5190046355574656</v>
      </c>
      <c r="AE12" s="54">
        <f>+'Ark1'!AB894</f>
        <v>1.3502133308402098</v>
      </c>
      <c r="AF12" s="73">
        <f>+'Ark1'!AC894</f>
        <v>32.705672662286155</v>
      </c>
      <c r="AG12" s="73">
        <f>+'Ark1'!AD894</f>
        <v>28.77563516728199</v>
      </c>
      <c r="AH12" s="73">
        <f>+'Ark1'!AE894</f>
        <v>57.970525820520976</v>
      </c>
      <c r="AI12" s="149">
        <f t="shared" ref="AI12:AI16" si="16">+X12/P12</f>
        <v>1.478386036960986</v>
      </c>
      <c r="AJ12" s="73">
        <f t="shared" ref="AJ12:AJ16" si="17">+H12/F12</f>
        <v>24.458563535911601</v>
      </c>
      <c r="AK12" s="46"/>
      <c r="AM12" s="2"/>
      <c r="AN12" s="2"/>
      <c r="AO12" s="2"/>
    </row>
    <row r="13" spans="1:54" ht="15.6">
      <c r="A13" s="46"/>
      <c r="B13" s="52">
        <f>+'Ark1'!C895</f>
        <v>2024</v>
      </c>
      <c r="C13" s="52">
        <f>+'Ark1'!I895</f>
        <v>49</v>
      </c>
      <c r="D13" s="53" t="s">
        <v>72</v>
      </c>
      <c r="E13" s="53" t="s">
        <v>105</v>
      </c>
      <c r="F13" s="52">
        <f>+'Ark1'!Q895</f>
        <v>114</v>
      </c>
      <c r="G13" s="52">
        <f t="shared" si="9"/>
        <v>-1</v>
      </c>
      <c r="H13" s="329">
        <f>+'Ark1'!R895</f>
        <v>2584</v>
      </c>
      <c r="I13" s="52">
        <f t="shared" si="10"/>
        <v>176</v>
      </c>
      <c r="J13" s="258">
        <f>+'Ark1'!AF895</f>
        <v>15.715849653326847</v>
      </c>
      <c r="K13" s="149">
        <f t="shared" si="11"/>
        <v>1.8711995067161347</v>
      </c>
      <c r="L13" s="258">
        <f>+'Ark1'!AG895</f>
        <v>17.644789182936311</v>
      </c>
      <c r="M13" s="72"/>
      <c r="N13" s="422">
        <f>+'Ark1'!AI895</f>
        <v>2253</v>
      </c>
      <c r="O13" s="423"/>
      <c r="P13" s="54">
        <f>+'Ark1'!S895</f>
        <v>5.6594427244582013</v>
      </c>
      <c r="Q13" s="54">
        <f t="shared" si="12"/>
        <v>0.18809720950803488</v>
      </c>
      <c r="R13" s="114"/>
      <c r="S13" s="280">
        <f>+IF(N13=0,"",'Ark1'!AJ895)</f>
        <v>85.564935641366972</v>
      </c>
      <c r="T13" s="280">
        <f>+IF(N13=0,"",'Ark1'!AK895)</f>
        <v>15.022262447274372</v>
      </c>
      <c r="U13" s="421"/>
      <c r="V13" s="54">
        <f>+'Ark1'!T895</f>
        <v>4.4047987616099054</v>
      </c>
      <c r="W13" s="54">
        <f t="shared" si="13"/>
        <v>0.30554626991555445</v>
      </c>
      <c r="X13" s="149">
        <f>+'Ark1'!U895</f>
        <v>9.2559210526315692</v>
      </c>
      <c r="Y13" s="149">
        <f t="shared" si="14"/>
        <v>0.34495759748208066</v>
      </c>
      <c r="Z13" s="149">
        <f>+'Ark1'!W895</f>
        <v>0</v>
      </c>
      <c r="AA13" s="149">
        <f t="shared" si="15"/>
        <v>0</v>
      </c>
      <c r="AB13" s="72"/>
      <c r="AC13" s="149">
        <f>+'Ark1'!Z895</f>
        <v>3.1731939725733258</v>
      </c>
      <c r="AD13" s="54">
        <f>+'Ark1'!AA895</f>
        <v>1.6291545602197604</v>
      </c>
      <c r="AE13" s="54">
        <f>+'Ark1'!AB895</f>
        <v>1.3372173893948636</v>
      </c>
      <c r="AF13" s="73">
        <f>+'Ark1'!AC895</f>
        <v>52.252209466731635</v>
      </c>
      <c r="AG13" s="73">
        <f>+'Ark1'!AD895</f>
        <v>30.18823425531609</v>
      </c>
      <c r="AH13" s="73">
        <f>+'Ark1'!AE895</f>
        <v>54.07787738352031</v>
      </c>
      <c r="AI13" s="149">
        <f t="shared" si="16"/>
        <v>1.6354827680525155</v>
      </c>
      <c r="AJ13" s="73">
        <f t="shared" si="17"/>
        <v>22.666666666666668</v>
      </c>
      <c r="AK13" s="46"/>
      <c r="AM13" s="2"/>
      <c r="AN13" s="2"/>
      <c r="AO13" s="4"/>
      <c r="AP13" s="4"/>
      <c r="AQ13" s="4"/>
    </row>
    <row r="14" spans="1:54" ht="15.6">
      <c r="A14" s="46"/>
      <c r="B14" s="52">
        <f>+'Ark1'!C896</f>
        <v>2024</v>
      </c>
      <c r="C14" s="52">
        <f>+'Ark1'!I896</f>
        <v>80</v>
      </c>
      <c r="D14" s="53" t="s">
        <v>7</v>
      </c>
      <c r="E14" s="53" t="s">
        <v>6</v>
      </c>
      <c r="F14" s="52">
        <f>+'Ark1'!Q896</f>
        <v>102</v>
      </c>
      <c r="G14" s="52">
        <f t="shared" si="9"/>
        <v>2</v>
      </c>
      <c r="H14" s="329">
        <f>+'Ark1'!R896</f>
        <v>1300</v>
      </c>
      <c r="I14" s="52">
        <f t="shared" si="10"/>
        <v>-163</v>
      </c>
      <c r="J14" s="258">
        <f>+'Ark1'!AF896</f>
        <v>7.9065807079430721</v>
      </c>
      <c r="K14" s="149">
        <f t="shared" si="11"/>
        <v>-0.50484917764308523</v>
      </c>
      <c r="L14" s="258">
        <f>+'Ark1'!AG896</f>
        <v>8.2163766850019986</v>
      </c>
      <c r="M14" s="72"/>
      <c r="N14" s="422">
        <f>+'Ark1'!AI896</f>
        <v>1275</v>
      </c>
      <c r="O14" s="423"/>
      <c r="P14" s="54">
        <f>+'Ark1'!S896</f>
        <v>5.1692307692307677</v>
      </c>
      <c r="Q14" s="54">
        <f t="shared" si="12"/>
        <v>0.21092591618907264</v>
      </c>
      <c r="R14" s="114"/>
      <c r="S14" s="280">
        <f>+IF(N14=0,"",'Ark1'!AJ896)</f>
        <v>83.700862745097993</v>
      </c>
      <c r="T14" s="280">
        <f>+IF(N14=0,"",'Ark1'!AK896)</f>
        <v>14.159460547284411</v>
      </c>
      <c r="U14" s="421"/>
      <c r="V14" s="54">
        <f>+'Ark1'!T896</f>
        <v>3.7207692307692306</v>
      </c>
      <c r="W14" s="54">
        <f t="shared" si="13"/>
        <v>-0.32981176718018856</v>
      </c>
      <c r="X14" s="149">
        <f>+'Ark1'!U896</f>
        <v>8.5670769230769128</v>
      </c>
      <c r="Y14" s="149">
        <f t="shared" si="14"/>
        <v>-3.852799831748932E-2</v>
      </c>
      <c r="Z14" s="149">
        <f>+'Ark1'!W896</f>
        <v>7.69230769230769E-2</v>
      </c>
      <c r="AA14" s="149">
        <f t="shared" si="15"/>
        <v>-5.9782322940217708E-2</v>
      </c>
      <c r="AB14" s="72"/>
      <c r="AC14" s="149">
        <f>+'Ark1'!Z896</f>
        <v>2.867560058026795</v>
      </c>
      <c r="AD14" s="54">
        <f>+'Ark1'!AA896</f>
        <v>1.4002113111871111</v>
      </c>
      <c r="AE14" s="54">
        <f>+'Ark1'!AB896</f>
        <v>1.3043239424106128</v>
      </c>
      <c r="AF14" s="73">
        <f>+'Ark1'!AC896</f>
        <v>61.101487372482516</v>
      </c>
      <c r="AG14" s="73">
        <f>+'Ark1'!AD896</f>
        <v>52.385729521925718</v>
      </c>
      <c r="AH14" s="73">
        <f>+'Ark1'!AE896</f>
        <v>67.913900917451613</v>
      </c>
      <c r="AI14" s="149">
        <f t="shared" si="16"/>
        <v>1.6573214285714271</v>
      </c>
      <c r="AJ14" s="73">
        <f t="shared" si="17"/>
        <v>12.745098039215685</v>
      </c>
      <c r="AK14" s="46"/>
      <c r="AM14" s="1"/>
      <c r="AN14" s="1"/>
      <c r="AO14" s="11"/>
      <c r="AP14" s="11"/>
      <c r="AQ14" s="11"/>
    </row>
    <row r="15" spans="1:54" ht="15.6">
      <c r="A15" s="46"/>
      <c r="B15" s="52">
        <f>+'Ark1'!C897</f>
        <v>2024</v>
      </c>
      <c r="C15" s="52">
        <f>+'Ark1'!I897</f>
        <v>81</v>
      </c>
      <c r="D15" s="53" t="s">
        <v>7</v>
      </c>
      <c r="E15" s="53" t="s">
        <v>3</v>
      </c>
      <c r="F15" s="52">
        <f>+'Ark1'!Q897</f>
        <v>10</v>
      </c>
      <c r="G15" s="52">
        <f t="shared" si="9"/>
        <v>2</v>
      </c>
      <c r="H15" s="329">
        <f>+'Ark1'!R897</f>
        <v>84</v>
      </c>
      <c r="I15" s="52">
        <f t="shared" si="10"/>
        <v>-42</v>
      </c>
      <c r="J15" s="258">
        <f>+'Ark1'!AF897</f>
        <v>0.51088675343632173</v>
      </c>
      <c r="K15" s="149">
        <f t="shared" si="11"/>
        <v>-0.21354261470028479</v>
      </c>
      <c r="L15" s="258">
        <f>+'Ark1'!AG897</f>
        <v>0.59358695908779757</v>
      </c>
      <c r="M15" s="72"/>
      <c r="N15" s="422">
        <f>+'Ark1'!AI897</f>
        <v>75</v>
      </c>
      <c r="O15" s="423"/>
      <c r="P15" s="54">
        <f>+'Ark1'!S897</f>
        <v>5.6071428571428559</v>
      </c>
      <c r="Q15" s="54">
        <f t="shared" si="12"/>
        <v>1.0515873015872996</v>
      </c>
      <c r="R15" s="114"/>
      <c r="S15" s="280">
        <f>+IF(N15=0,"",'Ark1'!AJ897)</f>
        <v>85.517333333333355</v>
      </c>
      <c r="T15" s="280">
        <f>+IF(N15=0,"",'Ark1'!AK897)</f>
        <v>14.067041069406011</v>
      </c>
      <c r="U15" s="421"/>
      <c r="V15" s="54">
        <f>+'Ark1'!T897</f>
        <v>4.1904761904761907</v>
      </c>
      <c r="W15" s="54">
        <f t="shared" si="13"/>
        <v>0.88095238095238049</v>
      </c>
      <c r="X15" s="149">
        <f>+'Ark1'!U897</f>
        <v>9.5785714285714363</v>
      </c>
      <c r="Y15" s="149">
        <f t="shared" si="14"/>
        <v>2.3920634920635022</v>
      </c>
      <c r="Z15" s="149">
        <f>+'Ark1'!W897</f>
        <v>0</v>
      </c>
      <c r="AA15" s="149">
        <f t="shared" si="15"/>
        <v>0</v>
      </c>
      <c r="AB15" s="72"/>
      <c r="AC15" s="149">
        <f>+'Ark1'!Z897</f>
        <v>3.4787132072407529</v>
      </c>
      <c r="AD15" s="54">
        <f>+'Ark1'!AA897</f>
        <v>1.8193265181357197</v>
      </c>
      <c r="AE15" s="54">
        <f>+'Ark1'!AB897</f>
        <v>1.3581867330430155</v>
      </c>
      <c r="AF15" s="73">
        <f>+'Ark1'!AC897</f>
        <v>78.286352785806656</v>
      </c>
      <c r="AG15" s="73">
        <f>+'Ark1'!AD897</f>
        <v>79.405406265852307</v>
      </c>
      <c r="AH15" s="73">
        <f>+'Ark1'!AE897</f>
        <v>76.740991789101116</v>
      </c>
      <c r="AI15" s="149">
        <f t="shared" si="16"/>
        <v>1.7082802547770719</v>
      </c>
      <c r="AJ15" s="73">
        <f t="shared" si="17"/>
        <v>8.4</v>
      </c>
      <c r="AK15" s="46"/>
      <c r="AM15" s="1"/>
      <c r="AN15" s="1"/>
      <c r="AO15" s="11"/>
      <c r="AP15" s="11"/>
      <c r="AQ15" s="11"/>
    </row>
    <row r="16" spans="1:54" ht="15.6">
      <c r="A16" s="46"/>
      <c r="B16" s="52">
        <f>+'Ark1'!C898</f>
        <v>2024</v>
      </c>
      <c r="C16" s="52">
        <f>+'Ark1'!I898</f>
        <v>83</v>
      </c>
      <c r="D16" s="53" t="s">
        <v>7</v>
      </c>
      <c r="E16" s="53" t="s">
        <v>433</v>
      </c>
      <c r="F16" s="52">
        <f>+'Ark1'!Q898</f>
        <v>152</v>
      </c>
      <c r="G16" s="52">
        <f t="shared" si="9"/>
        <v>-5</v>
      </c>
      <c r="H16" s="329">
        <f>+'Ark1'!R898</f>
        <v>3922</v>
      </c>
      <c r="I16" s="52">
        <f t="shared" si="10"/>
        <v>-236</v>
      </c>
      <c r="J16" s="258">
        <f>+'Ark1'!AF898</f>
        <v>23.853545797348247</v>
      </c>
      <c r="K16" s="149">
        <f t="shared" si="11"/>
        <v>-5.2623351159770237E-2</v>
      </c>
      <c r="L16" s="258">
        <f>+'Ark1'!AG898</f>
        <v>24.542231284968956</v>
      </c>
      <c r="M16" s="72"/>
      <c r="N16" s="422">
        <f>+'Ark1'!AI898</f>
        <v>2813</v>
      </c>
      <c r="O16" s="423"/>
      <c r="P16" s="54">
        <f>+'Ark1'!S898</f>
        <v>5.4459459459459447</v>
      </c>
      <c r="Q16" s="54">
        <f t="shared" si="12"/>
        <v>0.15397865397865296</v>
      </c>
      <c r="R16" s="114"/>
      <c r="S16" s="280">
        <f>+IF(N16=0,"",'Ark1'!AJ898)</f>
        <v>84.267685744756506</v>
      </c>
      <c r="T16" s="280">
        <f>+IF(N16=0,"",'Ark1'!AK898)</f>
        <v>14.220128203856028</v>
      </c>
      <c r="U16" s="421"/>
      <c r="V16" s="54">
        <f>+'Ark1'!T898</f>
        <v>4.276899541050482</v>
      </c>
      <c r="W16" s="54">
        <f t="shared" si="13"/>
        <v>0.14775091190185119</v>
      </c>
      <c r="X16" s="149">
        <f>+'Ark1'!U898</f>
        <v>8.4820754716981082</v>
      </c>
      <c r="Y16" s="149">
        <f t="shared" si="14"/>
        <v>0.33356657318921457</v>
      </c>
      <c r="Z16" s="149">
        <f>+'Ark1'!W898</f>
        <v>0</v>
      </c>
      <c r="AA16" s="149">
        <f t="shared" si="15"/>
        <v>-2.4050024050024044E-2</v>
      </c>
      <c r="AB16" s="72"/>
      <c r="AC16" s="149">
        <f>+'Ark1'!Z898</f>
        <v>3.8335940209156942</v>
      </c>
      <c r="AD16" s="54">
        <f>+'Ark1'!AA898</f>
        <v>1.3947011747279403</v>
      </c>
      <c r="AE16" s="54">
        <f>+'Ark1'!AB898</f>
        <v>1.368518248857197</v>
      </c>
      <c r="AF16" s="73">
        <f>+'Ark1'!AC898</f>
        <v>54.228627066759195</v>
      </c>
      <c r="AG16" s="73">
        <f>+'Ark1'!AD898</f>
        <v>21.543700637384546</v>
      </c>
      <c r="AH16" s="73">
        <f>+'Ark1'!AE898</f>
        <v>51.733851197525375</v>
      </c>
      <c r="AI16" s="149">
        <f t="shared" si="16"/>
        <v>1.5575026920735984</v>
      </c>
      <c r="AJ16" s="73">
        <f t="shared" si="17"/>
        <v>25.80263157894737</v>
      </c>
      <c r="AK16" s="46"/>
      <c r="AM16" s="1"/>
      <c r="AN16" s="1"/>
      <c r="AO16" s="11"/>
      <c r="AP16" s="11"/>
      <c r="AQ16" s="11"/>
    </row>
    <row r="17" spans="1:43" ht="15.6">
      <c r="A17" s="46"/>
      <c r="B17" s="46"/>
      <c r="C17" s="46"/>
      <c r="D17" s="46"/>
      <c r="E17" s="46"/>
      <c r="F17" s="46"/>
      <c r="G17" s="46"/>
      <c r="H17" s="314"/>
      <c r="I17" s="46"/>
      <c r="J17" s="46"/>
      <c r="K17" s="46"/>
      <c r="L17" s="46"/>
      <c r="M17" s="72"/>
      <c r="N17" s="46"/>
      <c r="O17" s="423"/>
      <c r="P17" s="46"/>
      <c r="Q17" s="46"/>
      <c r="R17" s="114"/>
      <c r="S17" s="46"/>
      <c r="T17" s="46"/>
      <c r="U17" s="421"/>
      <c r="V17" s="46"/>
      <c r="W17" s="46"/>
      <c r="X17" s="46"/>
      <c r="Y17" s="46"/>
      <c r="Z17" s="46"/>
      <c r="AA17" s="46"/>
      <c r="AB17" s="72"/>
      <c r="AC17" s="46"/>
      <c r="AD17" s="46"/>
      <c r="AE17" s="46"/>
      <c r="AF17" s="46"/>
      <c r="AG17" s="46"/>
      <c r="AH17" s="46"/>
      <c r="AI17" s="46"/>
      <c r="AJ17" s="46"/>
      <c r="AK17" s="46"/>
      <c r="AM17" s="1"/>
      <c r="AN17" s="1"/>
      <c r="AO17" s="11"/>
      <c r="AP17" s="11"/>
      <c r="AQ17" s="11"/>
    </row>
    <row r="18" spans="1:43" ht="15.6">
      <c r="A18" s="46"/>
      <c r="B18">
        <f>+'Ark1'!C899</f>
        <v>2023</v>
      </c>
      <c r="C18">
        <f>+'Ark1'!I899</f>
        <v>6</v>
      </c>
      <c r="D18" s="3" t="str">
        <f>+D11</f>
        <v>Nortura</v>
      </c>
      <c r="E18" s="3" t="str">
        <f>+E11</f>
        <v>Øst</v>
      </c>
      <c r="F18">
        <f>+'Ark1'!Q899</f>
        <v>103</v>
      </c>
      <c r="H18" s="300">
        <f>+'Ark1'!R899</f>
        <v>4544</v>
      </c>
      <c r="J18" s="188">
        <f>+'Ark1'!AF899</f>
        <v>26.125452768355089</v>
      </c>
      <c r="L18" s="188">
        <f>+'Ark1'!AG899</f>
        <v>24.856508014122756</v>
      </c>
      <c r="M18" s="72"/>
      <c r="N18" s="422">
        <f>+'Ark1'!AI899</f>
        <v>1788</v>
      </c>
      <c r="O18" s="423"/>
      <c r="P18" s="1">
        <f>+'Ark1'!S899</f>
        <v>5.3716989436619746</v>
      </c>
      <c r="R18" s="114"/>
      <c r="S18" s="280">
        <f>+IF(N18=0,"",'Ark1'!AJ899)</f>
        <v>83.768400447427098</v>
      </c>
      <c r="T18" s="280">
        <f>+IF(N18=0,"",'Ark1'!AK899)</f>
        <v>14.290886035935284</v>
      </c>
      <c r="U18" s="421"/>
      <c r="V18" s="1">
        <f>+'Ark1'!T899</f>
        <v>5.0371919014084519</v>
      </c>
      <c r="X18" s="90">
        <f>+'Ark1'!U899</f>
        <v>7.6072183098591779</v>
      </c>
      <c r="Z18" s="90">
        <f>+'Ark1'!W899</f>
        <v>0.2420774647887324</v>
      </c>
      <c r="AB18" s="72"/>
      <c r="AC18" s="90">
        <f>+'Ark1'!Z899</f>
        <v>2.5938486634651996</v>
      </c>
      <c r="AD18" s="1">
        <f>+'Ark1'!AA899</f>
        <v>1.1704625158091888</v>
      </c>
      <c r="AE18" s="1">
        <f>+'Ark1'!AB899</f>
        <v>1.5478513737260688</v>
      </c>
      <c r="AF18" s="11">
        <f>+'Ark1'!AC899</f>
        <v>45.369611376920709</v>
      </c>
      <c r="AG18" s="11">
        <f>+'Ark1'!AD899</f>
        <v>24.997054031060561</v>
      </c>
      <c r="AH18" s="11">
        <f>+'Ark1'!AE899</f>
        <v>39.711301983575225</v>
      </c>
      <c r="AI18" s="90">
        <f t="shared" si="7"/>
        <v>1.4161661682166449</v>
      </c>
      <c r="AJ18" s="11">
        <f t="shared" si="8"/>
        <v>44.116504854368934</v>
      </c>
      <c r="AK18" s="46"/>
      <c r="AM18" s="1"/>
      <c r="AN18" s="1"/>
      <c r="AO18" s="11"/>
      <c r="AP18" s="11"/>
      <c r="AQ18" s="11"/>
    </row>
    <row r="19" spans="1:43" ht="15.6">
      <c r="A19" s="46"/>
      <c r="B19">
        <f>+'Ark1'!C900</f>
        <v>2023</v>
      </c>
      <c r="C19">
        <f>+'Ark1'!I900</f>
        <v>24</v>
      </c>
      <c r="D19" s="3" t="str">
        <f t="shared" ref="D19:E19" si="18">+D12</f>
        <v>Nortura</v>
      </c>
      <c r="E19" s="3" t="str">
        <f t="shared" si="18"/>
        <v>Vest</v>
      </c>
      <c r="F19">
        <f>+'Ark1'!Q900</f>
        <v>157</v>
      </c>
      <c r="H19" s="300">
        <f>+'Ark1'!R900</f>
        <v>4694</v>
      </c>
      <c r="J19" s="188">
        <f>+'Ark1'!AF900</f>
        <v>26.98786868280342</v>
      </c>
      <c r="L19" s="188">
        <f>+'Ark1'!AG900</f>
        <v>25.646055498428797</v>
      </c>
      <c r="M19" s="72"/>
      <c r="N19" s="422">
        <f>+'Ark1'!AI900</f>
        <v>26</v>
      </c>
      <c r="O19" s="423"/>
      <c r="P19" s="1">
        <f>+'Ark1'!S900</f>
        <v>5.3679164891350659</v>
      </c>
      <c r="R19" s="114"/>
      <c r="S19" s="280">
        <f>+IF(N19=0,"",'Ark1'!AJ900)</f>
        <v>93.615384615384642</v>
      </c>
      <c r="T19" s="280">
        <f>+IF(N19=0,"",'Ark1'!AK900)</f>
        <v>12.609835319600007</v>
      </c>
      <c r="U19" s="421"/>
      <c r="V19" s="1">
        <f>+'Ark1'!T900</f>
        <v>4.3536429484448238</v>
      </c>
      <c r="X19" s="90">
        <f>+'Ark1'!U900</f>
        <v>7.5980400511291011</v>
      </c>
      <c r="Z19" s="90">
        <f>+'Ark1'!W900</f>
        <v>0</v>
      </c>
      <c r="AB19" s="72"/>
      <c r="AC19" s="90">
        <f>+'Ark1'!Z900</f>
        <v>2.8636632309383003</v>
      </c>
      <c r="AD19" s="1">
        <f>+'Ark1'!AA900</f>
        <v>1.2990777285749184</v>
      </c>
      <c r="AE19" s="1">
        <f>+'Ark1'!AB900</f>
        <v>1.6045414288069677</v>
      </c>
      <c r="AF19" s="11">
        <f>+'Ark1'!AC900</f>
        <v>22.886427353910353</v>
      </c>
      <c r="AG19" s="11">
        <f>+'Ark1'!AD900</f>
        <v>18.195004163029445</v>
      </c>
      <c r="AH19" s="11">
        <f>+'Ark1'!AE900</f>
        <v>49.439053813986192</v>
      </c>
      <c r="AI19" s="90">
        <f t="shared" ref="AI19:AI70" si="19">+X19/P19</f>
        <v>1.4154542207405645</v>
      </c>
      <c r="AJ19" s="11">
        <f t="shared" ref="AJ19:AJ70" si="20">+H19/F19</f>
        <v>29.898089171974522</v>
      </c>
      <c r="AK19" s="46"/>
      <c r="AM19" s="1"/>
      <c r="AN19" s="1"/>
      <c r="AO19" s="11"/>
      <c r="AP19" s="11"/>
      <c r="AQ19" s="11"/>
    </row>
    <row r="20" spans="1:43" ht="15.6">
      <c r="A20" s="46"/>
      <c r="B20">
        <f>+'Ark1'!C901</f>
        <v>2023</v>
      </c>
      <c r="C20">
        <f>+'Ark1'!I901</f>
        <v>49</v>
      </c>
      <c r="D20" s="3" t="str">
        <f t="shared" ref="D20:E20" si="21">+D13</f>
        <v>Nortura</v>
      </c>
      <c r="E20" s="3" t="str">
        <f t="shared" si="21"/>
        <v>Nord</v>
      </c>
      <c r="F20">
        <f>+'Ark1'!Q901</f>
        <v>115</v>
      </c>
      <c r="H20" s="300">
        <f>+'Ark1'!R901</f>
        <v>2408</v>
      </c>
      <c r="J20" s="188">
        <f>+'Ark1'!AF901</f>
        <v>13.844650146610713</v>
      </c>
      <c r="L20" s="188">
        <f>+'Ark1'!AG901</f>
        <v>15.429684971991877</v>
      </c>
      <c r="M20" s="72"/>
      <c r="N20" s="422">
        <f>+'Ark1'!AI901</f>
        <v>0</v>
      </c>
      <c r="O20" s="423"/>
      <c r="P20" s="1">
        <f>+'Ark1'!S901</f>
        <v>5.4713455149501664</v>
      </c>
      <c r="R20" s="114"/>
      <c r="S20" s="280" t="str">
        <f>+IF(N20=0,"",'Ark1'!AJ901)</f>
        <v/>
      </c>
      <c r="T20" s="280" t="str">
        <f>+IF(N20=0,"",'Ark1'!AK901)</f>
        <v/>
      </c>
      <c r="U20" s="421"/>
      <c r="V20" s="1">
        <f>+'Ark1'!T901</f>
        <v>4.0992524916943509</v>
      </c>
      <c r="X20" s="90">
        <f>+'Ark1'!U901</f>
        <v>8.9109634551494885</v>
      </c>
      <c r="Z20" s="90">
        <f>+'Ark1'!W901</f>
        <v>0</v>
      </c>
      <c r="AB20" s="72"/>
      <c r="AC20" s="90">
        <f>+'Ark1'!Z901</f>
        <v>3.0101662301082261</v>
      </c>
      <c r="AD20" s="1">
        <f>+'Ark1'!AA901</f>
        <v>1.6043471416907595</v>
      </c>
      <c r="AE20" s="1">
        <f>+'Ark1'!AB901</f>
        <v>1.6011414448077883</v>
      </c>
      <c r="AF20" s="11">
        <f>+'Ark1'!AC901</f>
        <v>30.928989262679288</v>
      </c>
      <c r="AG20" s="11">
        <f>+'Ark1'!AD901</f>
        <v>34.491074996144008</v>
      </c>
      <c r="AH20" s="11">
        <f>+'Ark1'!AE901</f>
        <v>51.156375951669439</v>
      </c>
      <c r="AI20" s="90">
        <f t="shared" si="19"/>
        <v>1.6286603415559748</v>
      </c>
      <c r="AJ20" s="11">
        <f t="shared" si="20"/>
        <v>20.939130434782609</v>
      </c>
      <c r="AK20" s="46"/>
      <c r="AM20" s="1"/>
      <c r="AN20" s="1"/>
      <c r="AO20" s="11"/>
      <c r="AP20" s="11"/>
      <c r="AQ20" s="11"/>
    </row>
    <row r="21" spans="1:43" ht="15.6">
      <c r="A21" s="46"/>
      <c r="B21">
        <f>+'Ark1'!C902</f>
        <v>2023</v>
      </c>
      <c r="C21">
        <f>+'Ark1'!I902</f>
        <v>80</v>
      </c>
      <c r="D21" s="3" t="str">
        <f t="shared" ref="D21:E21" si="22">+D14</f>
        <v>KLF</v>
      </c>
      <c r="E21" s="3" t="str">
        <f t="shared" si="22"/>
        <v>Fatland</v>
      </c>
      <c r="F21">
        <f>+'Ark1'!Q902</f>
        <v>100</v>
      </c>
      <c r="H21" s="300">
        <f>+'Ark1'!R902</f>
        <v>1463</v>
      </c>
      <c r="J21" s="188">
        <f>+'Ark1'!AF902</f>
        <v>8.4114298855861573</v>
      </c>
      <c r="L21" s="188">
        <f>+'Ark1'!AG902</f>
        <v>9.0531901889017572</v>
      </c>
      <c r="M21" s="72"/>
      <c r="N21" s="422">
        <f>+'Ark1'!AI902</f>
        <v>439</v>
      </c>
      <c r="O21" s="423"/>
      <c r="P21" s="1">
        <f>+'Ark1'!S902</f>
        <v>4.9583048530416951</v>
      </c>
      <c r="R21" s="114"/>
      <c r="S21" s="280">
        <f>+IF(N21=0,"",'Ark1'!AJ902)</f>
        <v>85.328929384965804</v>
      </c>
      <c r="T21" s="280">
        <f>+IF(N21=0,"",'Ark1'!AK902)</f>
        <v>14.630781790459652</v>
      </c>
      <c r="U21" s="421"/>
      <c r="V21" s="1">
        <f>+'Ark1'!T902</f>
        <v>4.0505809979494192</v>
      </c>
      <c r="X21" s="90">
        <f>+'Ark1'!U902</f>
        <v>8.6056049213944021</v>
      </c>
      <c r="Z21" s="90">
        <f>+'Ark1'!W902</f>
        <v>0.13670539986329461</v>
      </c>
      <c r="AB21" s="72"/>
      <c r="AC21" s="90">
        <f>+'Ark1'!Z902</f>
        <v>3.3261648409711446</v>
      </c>
      <c r="AD21" s="1">
        <f>+'Ark1'!AA902</f>
        <v>1.5726769468791348</v>
      </c>
      <c r="AE21" s="1">
        <f>+'Ark1'!AB902</f>
        <v>1.6899560567624026</v>
      </c>
      <c r="AF21" s="11">
        <f>+'Ark1'!AC902</f>
        <v>63.415493189635917</v>
      </c>
      <c r="AG21" s="11">
        <f>+'Ark1'!AD902</f>
        <v>52.322220064449724</v>
      </c>
      <c r="AH21" s="11">
        <f>+'Ark1'!AE902</f>
        <v>51.104281007327891</v>
      </c>
      <c r="AI21" s="90">
        <f t="shared" si="19"/>
        <v>1.735594154948995</v>
      </c>
      <c r="AJ21" s="11">
        <f t="shared" si="20"/>
        <v>14.63</v>
      </c>
      <c r="AK21" s="46"/>
      <c r="AM21" s="1"/>
      <c r="AN21" s="1"/>
      <c r="AO21" s="11"/>
      <c r="AP21" s="11"/>
      <c r="AQ21" s="11"/>
    </row>
    <row r="22" spans="1:43" ht="15.6">
      <c r="A22" s="46"/>
      <c r="B22">
        <f>+'Ark1'!C903</f>
        <v>2023</v>
      </c>
      <c r="C22">
        <f>+'Ark1'!I903</f>
        <v>81</v>
      </c>
      <c r="D22" s="3" t="str">
        <f t="shared" ref="D22:E22" si="23">+D15</f>
        <v>KLF</v>
      </c>
      <c r="E22" s="3" t="str">
        <f t="shared" si="23"/>
        <v>Midt-Norge</v>
      </c>
      <c r="F22">
        <f>+'Ark1'!Q903</f>
        <v>8</v>
      </c>
      <c r="H22" s="300">
        <f>+'Ark1'!R903</f>
        <v>126</v>
      </c>
      <c r="J22" s="188">
        <f>+'Ark1'!AF903</f>
        <v>0.72442936813660652</v>
      </c>
      <c r="L22" s="188">
        <f>+'Ark1'!AG903</f>
        <v>0.65112499730345752</v>
      </c>
      <c r="M22" s="72"/>
      <c r="N22" s="422">
        <f>+'Ark1'!AI903</f>
        <v>0</v>
      </c>
      <c r="O22" s="423"/>
      <c r="P22" s="1">
        <f>+'Ark1'!S903</f>
        <v>4.5555555555555562</v>
      </c>
      <c r="R22" s="114"/>
      <c r="S22" s="280" t="str">
        <f>+IF(N22=0,"",'Ark1'!AJ903)</f>
        <v/>
      </c>
      <c r="T22" s="280" t="str">
        <f>+IF(N22=0,"",'Ark1'!AK903)</f>
        <v/>
      </c>
      <c r="U22" s="421"/>
      <c r="V22" s="1">
        <f>+'Ark1'!T903</f>
        <v>3.3095238095238102</v>
      </c>
      <c r="X22" s="90">
        <f>+'Ark1'!U903</f>
        <v>7.1865079365079341</v>
      </c>
      <c r="Z22" s="90">
        <f>+'Ark1'!W903</f>
        <v>0</v>
      </c>
      <c r="AB22" s="72"/>
      <c r="AC22" s="90">
        <f>+'Ark1'!Z903</f>
        <v>2.8224258724530928</v>
      </c>
      <c r="AD22" s="1">
        <f>+'Ark1'!AA903</f>
        <v>2.202291575478033</v>
      </c>
      <c r="AE22" s="1">
        <f>+'Ark1'!AB903</f>
        <v>2.0058022410959375</v>
      </c>
      <c r="AF22" s="11">
        <f>+'Ark1'!AC903</f>
        <v>75.453388316495349</v>
      </c>
      <c r="AG22" s="11">
        <f>+'Ark1'!AD903</f>
        <v>65.725010357277739</v>
      </c>
      <c r="AH22" s="11">
        <f>+'Ark1'!AE903</f>
        <v>50.366441290707797</v>
      </c>
      <c r="AI22" s="90">
        <f t="shared" si="19"/>
        <v>1.5775261324041805</v>
      </c>
      <c r="AJ22" s="11">
        <f t="shared" si="20"/>
        <v>15.75</v>
      </c>
      <c r="AK22" s="46"/>
      <c r="AM22" s="1"/>
      <c r="AN22" s="1"/>
      <c r="AO22" s="11"/>
      <c r="AP22" s="11"/>
      <c r="AQ22" s="11"/>
    </row>
    <row r="23" spans="1:43" ht="15.6">
      <c r="A23" s="46"/>
      <c r="B23">
        <f>+'Ark1'!C904</f>
        <v>2023</v>
      </c>
      <c r="C23">
        <f>+'Ark1'!I904</f>
        <v>83</v>
      </c>
      <c r="D23" s="3" t="str">
        <f t="shared" ref="D23:E23" si="24">+D16</f>
        <v>KLF</v>
      </c>
      <c r="E23" s="3" t="str">
        <f t="shared" si="24"/>
        <v>Uavhengig</v>
      </c>
      <c r="F23">
        <f>+'Ark1'!Q904</f>
        <v>157</v>
      </c>
      <c r="H23" s="300">
        <f>+'Ark1'!R904</f>
        <v>4158</v>
      </c>
      <c r="J23" s="188">
        <f>+'Ark1'!AF904</f>
        <v>23.906169148508017</v>
      </c>
      <c r="L23" s="188">
        <f>+'Ark1'!AG904</f>
        <v>24.363436329251343</v>
      </c>
      <c r="M23" s="72"/>
      <c r="N23" s="422">
        <f>+'Ark1'!AI904</f>
        <v>130</v>
      </c>
      <c r="O23" s="423"/>
      <c r="P23" s="1">
        <f>+'Ark1'!S904</f>
        <v>5.2919672919672918</v>
      </c>
      <c r="R23" s="114"/>
      <c r="S23" s="280">
        <f>+IF(N23=0,"",'Ark1'!AJ904)</f>
        <v>86.03461538461535</v>
      </c>
      <c r="T23" s="280">
        <f>+IF(N23=0,"",'Ark1'!AK904)</f>
        <v>12.08215223336382</v>
      </c>
      <c r="U23" s="421"/>
      <c r="V23" s="1">
        <f>+'Ark1'!T904</f>
        <v>4.1291486291486308</v>
      </c>
      <c r="X23" s="90">
        <f>+'Ark1'!U904</f>
        <v>8.1485088985088936</v>
      </c>
      <c r="Z23" s="90">
        <f>+'Ark1'!W904</f>
        <v>2.4050024050024044E-2</v>
      </c>
      <c r="AB23" s="72"/>
      <c r="AC23" s="90">
        <f>+'Ark1'!Z904</f>
        <v>3.737466331991941</v>
      </c>
      <c r="AD23" s="1">
        <f>+'Ark1'!AA904</f>
        <v>1.6874285268067564</v>
      </c>
      <c r="AE23" s="1">
        <f>+'Ark1'!AB904</f>
        <v>1.433271852279463</v>
      </c>
      <c r="AF23" s="11">
        <f>+'Ark1'!AC904</f>
        <v>29.369733914222778</v>
      </c>
      <c r="AG23" s="11">
        <f>+'Ark1'!AD904</f>
        <v>12.102000379048128</v>
      </c>
      <c r="AH23" s="11">
        <f>+'Ark1'!AE904</f>
        <v>42.274110574179112</v>
      </c>
      <c r="AI23" s="90">
        <f t="shared" si="19"/>
        <v>1.5397882203235767</v>
      </c>
      <c r="AJ23" s="11">
        <f t="shared" si="20"/>
        <v>26.484076433121018</v>
      </c>
      <c r="AK23" s="46"/>
      <c r="AM23" s="1"/>
      <c r="AN23" s="1"/>
      <c r="AO23" s="11"/>
      <c r="AP23" s="11"/>
      <c r="AQ23" s="11"/>
    </row>
    <row r="24" spans="1:43" ht="15.6">
      <c r="A24" s="46"/>
      <c r="B24" s="46"/>
      <c r="C24" s="46"/>
      <c r="D24" s="46"/>
      <c r="E24" s="46"/>
      <c r="F24" s="46"/>
      <c r="G24" s="46"/>
      <c r="H24" s="314"/>
      <c r="I24" s="46"/>
      <c r="J24" s="46"/>
      <c r="K24" s="46"/>
      <c r="L24" s="46"/>
      <c r="M24" s="72"/>
      <c r="N24" s="46"/>
      <c r="O24" s="423"/>
      <c r="P24" s="46"/>
      <c r="Q24" s="46"/>
      <c r="R24" s="114"/>
      <c r="S24" s="46"/>
      <c r="T24" s="46"/>
      <c r="U24" s="421"/>
      <c r="V24" s="46"/>
      <c r="W24" s="46"/>
      <c r="X24" s="46"/>
      <c r="Y24" s="46"/>
      <c r="Z24" s="46"/>
      <c r="AA24" s="46"/>
      <c r="AB24" s="72"/>
      <c r="AC24" s="46"/>
      <c r="AD24" s="46"/>
      <c r="AE24" s="46"/>
      <c r="AF24" s="46"/>
      <c r="AG24" s="46"/>
      <c r="AH24" s="46"/>
      <c r="AI24" s="46"/>
      <c r="AJ24" s="46"/>
      <c r="AK24" s="46"/>
      <c r="AM24" s="1"/>
      <c r="AN24" s="1"/>
      <c r="AO24" s="11"/>
      <c r="AP24" s="11"/>
      <c r="AQ24" s="11"/>
    </row>
    <row r="25" spans="1:43" ht="15.6">
      <c r="A25" s="46"/>
      <c r="B25">
        <f>+'Ark1'!C905</f>
        <v>2022</v>
      </c>
      <c r="C25">
        <f>+'Ark1'!I905</f>
        <v>6</v>
      </c>
      <c r="D25" s="3" t="str">
        <f>+D18</f>
        <v>Nortura</v>
      </c>
      <c r="E25" s="3" t="str">
        <f>+E18</f>
        <v>Øst</v>
      </c>
      <c r="F25">
        <f>+'Ark1'!Q905</f>
        <v>102</v>
      </c>
      <c r="H25" s="300">
        <f>+'Ark1'!R905</f>
        <v>4381</v>
      </c>
      <c r="J25" s="188">
        <f>+'Ark1'!AF905</f>
        <v>25.575014594279043</v>
      </c>
      <c r="L25" s="188">
        <f>+'Ark1'!AG905</f>
        <v>24.02218268786638</v>
      </c>
      <c r="M25" s="72"/>
      <c r="N25" s="46"/>
      <c r="O25" s="423"/>
      <c r="P25" s="1">
        <f>+'Ark1'!S905</f>
        <v>5.2716274823099747</v>
      </c>
      <c r="R25" s="114"/>
      <c r="S25" s="46"/>
      <c r="T25" s="46"/>
      <c r="U25" s="421"/>
      <c r="V25" s="1">
        <f>+'Ark1'!T905</f>
        <v>5.1232595297877195</v>
      </c>
      <c r="X25" s="90">
        <f>+'Ark1'!U905</f>
        <v>7.5832914859621132</v>
      </c>
      <c r="Z25" s="90">
        <f>+'Ark1'!W905</f>
        <v>0</v>
      </c>
      <c r="AB25" s="72"/>
      <c r="AC25" s="90">
        <f>+'Ark1'!Z905</f>
        <v>2.8007546565430541</v>
      </c>
      <c r="AD25" s="1">
        <f>+'Ark1'!AA905</f>
        <v>1.244826160488248</v>
      </c>
      <c r="AE25" s="1">
        <f>+'Ark1'!AB905</f>
        <v>1.785932491108559</v>
      </c>
      <c r="AF25" s="11">
        <f>+'Ark1'!AC905</f>
        <v>40.31113668038379</v>
      </c>
      <c r="AG25" s="11">
        <f>+'Ark1'!AD905</f>
        <v>18.121741734078316</v>
      </c>
      <c r="AH25" s="11">
        <f>+'Ark1'!AE905</f>
        <v>41.616352908068713</v>
      </c>
      <c r="AI25" s="90">
        <f t="shared" si="19"/>
        <v>1.4385105001082494</v>
      </c>
      <c r="AJ25" s="11">
        <f t="shared" si="20"/>
        <v>42.950980392156865</v>
      </c>
      <c r="AK25" s="46"/>
      <c r="AM25" s="1"/>
      <c r="AN25" s="1"/>
      <c r="AO25" s="11"/>
      <c r="AP25" s="11"/>
      <c r="AQ25" s="11"/>
    </row>
    <row r="26" spans="1:43" ht="15.6">
      <c r="A26" s="46"/>
      <c r="B26">
        <f>+'Ark1'!C906</f>
        <v>2022</v>
      </c>
      <c r="C26">
        <f>+'Ark1'!I906</f>
        <v>24</v>
      </c>
      <c r="D26" s="3" t="str">
        <f t="shared" ref="D26:E26" si="25">+D19</f>
        <v>Nortura</v>
      </c>
      <c r="E26" s="3" t="str">
        <f t="shared" si="25"/>
        <v>Vest</v>
      </c>
      <c r="F26">
        <f>+'Ark1'!Q906</f>
        <v>149</v>
      </c>
      <c r="H26" s="300">
        <f>+'Ark1'!R906</f>
        <v>4511</v>
      </c>
      <c r="J26" s="188">
        <f>+'Ark1'!AF906</f>
        <v>26.333917104495043</v>
      </c>
      <c r="L26" s="188">
        <f>+'Ark1'!AG906</f>
        <v>25.798119492542376</v>
      </c>
      <c r="M26" s="72"/>
      <c r="N26" s="46"/>
      <c r="O26" s="423"/>
      <c r="P26" s="1">
        <f>+'Ark1'!S906</f>
        <v>5.1733540234981161</v>
      </c>
      <c r="R26" s="114"/>
      <c r="S26" s="46"/>
      <c r="T26" s="46"/>
      <c r="U26" s="421"/>
      <c r="V26" s="1">
        <f>+'Ark1'!T906</f>
        <v>4.5134116603857244</v>
      </c>
      <c r="X26" s="90">
        <f>+'Ark1'!U906</f>
        <v>7.909221902017288</v>
      </c>
      <c r="Z26" s="90">
        <f>+'Ark1'!W906</f>
        <v>0</v>
      </c>
      <c r="AB26" s="72"/>
      <c r="AC26" s="90">
        <f>+'Ark1'!Z906</f>
        <v>3.0712586144096052</v>
      </c>
      <c r="AD26" s="1">
        <f>+'Ark1'!AA906</f>
        <v>1.1419372357213238</v>
      </c>
      <c r="AE26" s="1">
        <f>+'Ark1'!AB906</f>
        <v>1.2072839778161988</v>
      </c>
      <c r="AF26" s="11">
        <f>+'Ark1'!AC906</f>
        <v>24.55123358526528</v>
      </c>
      <c r="AG26" s="11">
        <f>+'Ark1'!AD906</f>
        <v>14.879495912119276</v>
      </c>
      <c r="AH26" s="11">
        <f>+'Ark1'!AE906</f>
        <v>39.531914578257727</v>
      </c>
      <c r="AI26" s="90">
        <f t="shared" si="19"/>
        <v>1.5288383254060069</v>
      </c>
      <c r="AJ26" s="11">
        <f t="shared" si="20"/>
        <v>30.275167785234899</v>
      </c>
      <c r="AK26" s="46"/>
      <c r="AM26" s="13"/>
      <c r="AN26" s="13"/>
      <c r="AO26" s="11"/>
      <c r="AP26" s="11"/>
      <c r="AQ26" s="11"/>
    </row>
    <row r="27" spans="1:43" ht="16.5" customHeight="1">
      <c r="A27" s="46"/>
      <c r="B27">
        <f>+'Ark1'!C907</f>
        <v>2022</v>
      </c>
      <c r="C27">
        <f>+'Ark1'!I907</f>
        <v>49</v>
      </c>
      <c r="D27" s="3" t="str">
        <f t="shared" ref="D27:E27" si="26">+D20</f>
        <v>Nortura</v>
      </c>
      <c r="E27" s="3" t="str">
        <f t="shared" si="26"/>
        <v>Nord</v>
      </c>
      <c r="F27">
        <f>+'Ark1'!Q907</f>
        <v>94</v>
      </c>
      <c r="H27" s="300">
        <f>+'Ark1'!R907</f>
        <v>2487</v>
      </c>
      <c r="J27" s="188">
        <f>+'Ark1'!AF907</f>
        <v>14.518388791593695</v>
      </c>
      <c r="L27" s="188">
        <f>+'Ark1'!AG907</f>
        <v>15.332695487539892</v>
      </c>
      <c r="M27" s="72"/>
      <c r="N27" s="46"/>
      <c r="O27" s="46"/>
      <c r="P27" s="1">
        <f>+'Ark1'!S907</f>
        <v>5.1897868918375556</v>
      </c>
      <c r="R27" s="114"/>
      <c r="S27" s="46"/>
      <c r="T27" s="46"/>
      <c r="U27" s="421"/>
      <c r="V27" s="1">
        <f>+'Ark1'!T907</f>
        <v>3.7129071170084447</v>
      </c>
      <c r="X27" s="90">
        <f>+'Ark1'!U907</f>
        <v>8.5263128266988382</v>
      </c>
      <c r="Z27" s="90">
        <f>+'Ark1'!W907</f>
        <v>0</v>
      </c>
      <c r="AB27" s="72"/>
      <c r="AC27" s="90">
        <f>+'Ark1'!Z907</f>
        <v>2.92241641239278</v>
      </c>
      <c r="AD27" s="1">
        <f>+'Ark1'!AA907</f>
        <v>1.7827774316355252</v>
      </c>
      <c r="AE27" s="1">
        <f>+'Ark1'!AB907</f>
        <v>1.6531841899924604</v>
      </c>
      <c r="AF27" s="11">
        <f>+'Ark1'!AC907</f>
        <v>32.962850727449059</v>
      </c>
      <c r="AG27" s="11">
        <f>+'Ark1'!AD907</f>
        <v>25.239452028960141</v>
      </c>
      <c r="AH27" s="11">
        <f>+'Ark1'!AE907</f>
        <v>50.690202465507582</v>
      </c>
      <c r="AI27" s="90">
        <f t="shared" si="19"/>
        <v>1.6429023010769357</v>
      </c>
      <c r="AJ27" s="11">
        <f t="shared" si="20"/>
        <v>26.457446808510639</v>
      </c>
      <c r="AK27" s="46"/>
      <c r="AM27" s="13"/>
      <c r="AN27" s="13"/>
      <c r="AO27" s="11"/>
      <c r="AP27" s="11"/>
      <c r="AQ27" s="11"/>
    </row>
    <row r="28" spans="1:43" ht="16.5" customHeight="1">
      <c r="A28" s="46"/>
      <c r="B28">
        <f>+'Ark1'!C908</f>
        <v>2022</v>
      </c>
      <c r="C28">
        <f>+'Ark1'!I908</f>
        <v>80</v>
      </c>
      <c r="D28" s="3" t="str">
        <f t="shared" ref="D28:E28" si="27">+D21</f>
        <v>KLF</v>
      </c>
      <c r="E28" s="3" t="str">
        <f t="shared" si="27"/>
        <v>Fatland</v>
      </c>
      <c r="F28">
        <f>+'Ark1'!Q908</f>
        <v>93</v>
      </c>
      <c r="H28" s="300">
        <f>+'Ark1'!R908</f>
        <v>1275</v>
      </c>
      <c r="J28" s="188">
        <f>+'Ark1'!AF908</f>
        <v>7.4430823117338001</v>
      </c>
      <c r="L28" s="188">
        <f>+'Ark1'!AG908</f>
        <v>8.2314500974845455</v>
      </c>
      <c r="M28" s="72"/>
      <c r="N28" s="46"/>
      <c r="O28" s="46"/>
      <c r="P28" s="1">
        <f>+'Ark1'!S908</f>
        <v>5.2737254901960782</v>
      </c>
      <c r="R28" s="114"/>
      <c r="S28" s="46"/>
      <c r="T28" s="46"/>
      <c r="U28" s="421"/>
      <c r="V28" s="1">
        <f>+'Ark1'!T908</f>
        <v>4.330980392156861</v>
      </c>
      <c r="X28" s="90">
        <f>+'Ark1'!U908</f>
        <v>8.9286274509803896</v>
      </c>
      <c r="Z28" s="90">
        <f>+'Ark1'!W908</f>
        <v>0.15686274509803921</v>
      </c>
      <c r="AB28" s="72"/>
      <c r="AC28" s="90">
        <f>+'Ark1'!Z908</f>
        <v>3.544018445713891</v>
      </c>
      <c r="AD28" s="1">
        <f>+'Ark1'!AA908</f>
        <v>1.3695483165303219</v>
      </c>
      <c r="AE28" s="1">
        <f>+'Ark1'!AB908</f>
        <v>1.5990993235801068</v>
      </c>
      <c r="AF28" s="11">
        <f>+'Ark1'!AC908</f>
        <v>55.286803239911123</v>
      </c>
      <c r="AG28" s="11">
        <f>+'Ark1'!AD908</f>
        <v>43.074127573535378</v>
      </c>
      <c r="AH28" s="11">
        <f>+'Ark1'!AE908</f>
        <v>53.557451630280191</v>
      </c>
      <c r="AI28" s="90">
        <f t="shared" si="19"/>
        <v>1.6930398572278402</v>
      </c>
      <c r="AJ28" s="11">
        <f t="shared" si="20"/>
        <v>13.709677419354838</v>
      </c>
      <c r="AK28" s="46"/>
      <c r="AM28" s="13"/>
      <c r="AN28" s="13"/>
      <c r="AO28" s="11"/>
      <c r="AP28" s="11"/>
      <c r="AQ28" s="11"/>
    </row>
    <row r="29" spans="1:43" ht="15.6">
      <c r="A29" s="46"/>
      <c r="B29">
        <f>+'Ark1'!C909</f>
        <v>2022</v>
      </c>
      <c r="C29">
        <f>+'Ark1'!I909</f>
        <v>81</v>
      </c>
      <c r="D29" s="3" t="str">
        <f t="shared" ref="D29:E29" si="28">+D22</f>
        <v>KLF</v>
      </c>
      <c r="E29" s="3" t="str">
        <f t="shared" si="28"/>
        <v>Midt-Norge</v>
      </c>
      <c r="F29">
        <f>+'Ark1'!Q909</f>
        <v>9</v>
      </c>
      <c r="H29" s="300">
        <f>+'Ark1'!R909</f>
        <v>140</v>
      </c>
      <c r="J29" s="188">
        <f>+'Ark1'!AF909</f>
        <v>0.81727962638645635</v>
      </c>
      <c r="L29" s="188">
        <f>+'Ark1'!AG909</f>
        <v>0.69320899582382611</v>
      </c>
      <c r="M29" s="72"/>
      <c r="N29" s="46"/>
      <c r="O29" s="46"/>
      <c r="P29" s="1">
        <f>+'Ark1'!S909</f>
        <v>3.8857142857142848</v>
      </c>
      <c r="R29" s="114"/>
      <c r="S29" s="46"/>
      <c r="T29" s="46"/>
      <c r="U29" s="421"/>
      <c r="V29" s="1">
        <f>+'Ark1'!T909</f>
        <v>2.9</v>
      </c>
      <c r="X29" s="90">
        <f>+'Ark1'!U909</f>
        <v>6.8478571428571371</v>
      </c>
      <c r="Z29" s="90">
        <f>+'Ark1'!W909</f>
        <v>0</v>
      </c>
      <c r="AB29" s="72"/>
      <c r="AC29" s="90">
        <f>+'Ark1'!Z909</f>
        <v>3.7137479693150808</v>
      </c>
      <c r="AD29" s="1">
        <f>+'Ark1'!AA909</f>
        <v>2.2554243005497225</v>
      </c>
      <c r="AE29" s="1">
        <f>+'Ark1'!AB909</f>
        <v>1.5914952537966118</v>
      </c>
      <c r="AF29" s="11">
        <f>+'Ark1'!AC909</f>
        <v>82.749756588186273</v>
      </c>
      <c r="AG29" s="11">
        <f>+'Ark1'!AD909</f>
        <v>73.55904564298298</v>
      </c>
      <c r="AH29" s="11">
        <f>+'Ark1'!AE909</f>
        <v>67.33931830168936</v>
      </c>
      <c r="AI29" s="90">
        <f t="shared" si="19"/>
        <v>1.7623161764705872</v>
      </c>
      <c r="AJ29" s="11">
        <f t="shared" si="20"/>
        <v>15.555555555555555</v>
      </c>
      <c r="AK29" s="46"/>
      <c r="AM29" s="13"/>
      <c r="AN29" s="13"/>
      <c r="AO29" s="11"/>
      <c r="AP29" s="11"/>
      <c r="AQ29" s="11"/>
    </row>
    <row r="30" spans="1:43" ht="17.25" customHeight="1">
      <c r="A30" s="46"/>
      <c r="B30">
        <f>+'Ark1'!C910</f>
        <v>2022</v>
      </c>
      <c r="C30">
        <f>+'Ark1'!I910</f>
        <v>83</v>
      </c>
      <c r="D30" s="3" t="str">
        <f t="shared" ref="D30:E30" si="29">+D23</f>
        <v>KLF</v>
      </c>
      <c r="E30" s="3" t="str">
        <f t="shared" si="29"/>
        <v>Uavhengig</v>
      </c>
      <c r="F30">
        <f>+'Ark1'!Q910</f>
        <v>149</v>
      </c>
      <c r="H30" s="300">
        <f>+'Ark1'!R910</f>
        <v>4336</v>
      </c>
      <c r="J30" s="188">
        <f>+'Ark1'!AF910</f>
        <v>25.312317571511954</v>
      </c>
      <c r="L30" s="188">
        <f>+'Ark1'!AG910</f>
        <v>25.922343238743</v>
      </c>
      <c r="M30" s="72"/>
      <c r="N30" s="46"/>
      <c r="O30" s="46"/>
      <c r="P30" s="1">
        <f>+'Ark1'!S910</f>
        <v>5.2910516605166045</v>
      </c>
      <c r="R30" s="114"/>
      <c r="S30" s="46"/>
      <c r="T30" s="46"/>
      <c r="U30" s="421"/>
      <c r="V30" s="1">
        <f>+'Ark1'!T910</f>
        <v>4.1217712177121779</v>
      </c>
      <c r="X30" s="90">
        <f>+'Ark1'!U910</f>
        <v>8.2680581180811767</v>
      </c>
      <c r="Z30" s="90">
        <f>+'Ark1'!W910</f>
        <v>4.6125461254612546E-2</v>
      </c>
      <c r="AB30" s="72"/>
      <c r="AC30" s="90">
        <f>+'Ark1'!Z910</f>
        <v>3.6725421673266361</v>
      </c>
      <c r="AD30" s="1">
        <f>+'Ark1'!AA910</f>
        <v>1.7075567883742753</v>
      </c>
      <c r="AE30" s="1">
        <f>+'Ark1'!AB910</f>
        <v>1.4419666124762751</v>
      </c>
      <c r="AF30" s="11">
        <f>+'Ark1'!AC910</f>
        <v>14.972064397943983</v>
      </c>
      <c r="AG30" s="11">
        <f>+'Ark1'!AD910</f>
        <v>18.706776052715639</v>
      </c>
      <c r="AH30" s="11">
        <f>+'Ark1'!AE910</f>
        <v>36.551379386734432</v>
      </c>
      <c r="AI30" s="90">
        <f t="shared" si="19"/>
        <v>1.5626492895126836</v>
      </c>
      <c r="AJ30" s="11">
        <f t="shared" si="20"/>
        <v>29.100671140939596</v>
      </c>
      <c r="AK30" s="46"/>
      <c r="AM30" s="13"/>
      <c r="AN30" s="13"/>
      <c r="AO30" s="11"/>
      <c r="AP30" s="11"/>
      <c r="AQ30" s="11"/>
    </row>
    <row r="31" spans="1:43" ht="15.6">
      <c r="A31" s="46"/>
      <c r="B31" s="46"/>
      <c r="C31" s="46"/>
      <c r="D31" s="46"/>
      <c r="E31" s="46"/>
      <c r="F31" s="46"/>
      <c r="G31" s="46"/>
      <c r="H31" s="314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21"/>
      <c r="V31" s="46"/>
      <c r="W31" s="46"/>
      <c r="X31" s="46"/>
      <c r="Y31" s="46"/>
      <c r="Z31" s="46"/>
      <c r="AA31" s="46"/>
      <c r="AB31" s="72"/>
      <c r="AC31" s="46"/>
      <c r="AD31" s="46"/>
      <c r="AE31" s="46"/>
      <c r="AF31" s="46"/>
      <c r="AG31" s="46"/>
      <c r="AH31" s="46"/>
      <c r="AI31" s="46"/>
      <c r="AJ31" s="46"/>
      <c r="AK31" s="46"/>
      <c r="AM31" s="1"/>
      <c r="AN31" s="1"/>
      <c r="AO31" s="11"/>
      <c r="AP31" s="11"/>
      <c r="AQ31" s="11"/>
    </row>
    <row r="32" spans="1:43">
      <c r="A32" s="46"/>
      <c r="B32">
        <f>+'Ark1'!C911</f>
        <v>2021</v>
      </c>
      <c r="C32">
        <f>+'Ark1'!I911</f>
        <v>6</v>
      </c>
      <c r="D32" s="3" t="str">
        <f t="shared" ref="D32:E32" si="30">+D25</f>
        <v>Nortura</v>
      </c>
      <c r="E32" s="3" t="str">
        <f t="shared" si="30"/>
        <v>Øst</v>
      </c>
      <c r="F32">
        <f>+'Ark1'!Q911</f>
        <v>97</v>
      </c>
      <c r="H32" s="300">
        <f>+'Ark1'!R911</f>
        <v>4024</v>
      </c>
      <c r="J32" s="188">
        <f>+'Ark1'!AF911</f>
        <v>22.830039884488169</v>
      </c>
      <c r="L32" s="188">
        <f>+'Ark1'!AG911</f>
        <v>21.023944777317141</v>
      </c>
      <c r="M32" s="188"/>
      <c r="P32" s="1">
        <f>+'Ark1'!S911</f>
        <v>5.0171471172962221</v>
      </c>
      <c r="V32" s="1">
        <f>+'Ark1'!T911</f>
        <v>5.3153578528827046</v>
      </c>
      <c r="X32" s="90">
        <f>+'Ark1'!U911</f>
        <v>7.4843613320079374</v>
      </c>
      <c r="Z32" s="90">
        <f>+'Ark1'!W911</f>
        <v>0</v>
      </c>
      <c r="AC32" s="90">
        <f>+'Ark1'!Z911</f>
        <v>3.024358202073504</v>
      </c>
      <c r="AD32" s="1">
        <f>+'Ark1'!AA911</f>
        <v>1.2732740675596599</v>
      </c>
      <c r="AE32" s="1">
        <f>+'Ark1'!AB911</f>
        <v>2.0638907073923751</v>
      </c>
      <c r="AF32" s="11">
        <f>+'Ark1'!AC911</f>
        <v>43.735678405241011</v>
      </c>
      <c r="AG32" s="11">
        <f>+'Ark1'!AD911</f>
        <v>20.844660409846579</v>
      </c>
      <c r="AH32" s="11">
        <f>+'Ark1'!AE911</f>
        <v>45.497809455015378</v>
      </c>
      <c r="AI32" s="90">
        <f t="shared" si="19"/>
        <v>1.4917564020010869</v>
      </c>
      <c r="AJ32" s="11">
        <f t="shared" si="20"/>
        <v>41.484536082474229</v>
      </c>
      <c r="AK32" s="46"/>
      <c r="AM32" s="13"/>
      <c r="AN32" s="13"/>
      <c r="AO32" s="11"/>
      <c r="AP32" s="11"/>
      <c r="AQ32" s="11"/>
    </row>
    <row r="33" spans="1:43">
      <c r="A33" s="46"/>
      <c r="B33">
        <f>+'Ark1'!C912</f>
        <v>2021</v>
      </c>
      <c r="C33">
        <f>+'Ark1'!I912</f>
        <v>24</v>
      </c>
      <c r="D33" s="3" t="str">
        <f t="shared" ref="D33:E33" si="31">+D26</f>
        <v>Nortura</v>
      </c>
      <c r="E33" s="3" t="str">
        <f t="shared" si="31"/>
        <v>Vest</v>
      </c>
      <c r="F33">
        <f>+'Ark1'!Q912</f>
        <v>152</v>
      </c>
      <c r="H33" s="300">
        <f>+'Ark1'!R912</f>
        <v>4520</v>
      </c>
      <c r="J33" s="188">
        <f>+'Ark1'!AF912</f>
        <v>25.644080585955887</v>
      </c>
      <c r="L33" s="188">
        <f>+'Ark1'!AG912</f>
        <v>24.926269419721795</v>
      </c>
      <c r="M33" s="188"/>
      <c r="P33" s="1">
        <f>+'Ark1'!S912</f>
        <v>5.068805309734512</v>
      </c>
      <c r="V33" s="1">
        <f>+'Ark1'!T912</f>
        <v>4.4146017699115045</v>
      </c>
      <c r="X33" s="90">
        <f>+'Ark1'!U912</f>
        <v>7.8998230088495651</v>
      </c>
      <c r="Z33" s="90">
        <f>+'Ark1'!W912</f>
        <v>0</v>
      </c>
      <c r="AC33" s="90">
        <f>+'Ark1'!Z912</f>
        <v>3.1344264361631575</v>
      </c>
      <c r="AD33" s="1">
        <f>+'Ark1'!AA912</f>
        <v>1.184486889832133</v>
      </c>
      <c r="AE33" s="1">
        <f>+'Ark1'!AB912</f>
        <v>1.3680161564267632</v>
      </c>
      <c r="AF33" s="11">
        <f>+'Ark1'!AC912</f>
        <v>49.197098802087645</v>
      </c>
      <c r="AG33" s="11">
        <f>+'Ark1'!AD912</f>
        <v>18.969164701130044</v>
      </c>
      <c r="AH33" s="11">
        <f>+'Ark1'!AE912</f>
        <v>42.053204487279579</v>
      </c>
      <c r="AI33" s="90">
        <f t="shared" si="19"/>
        <v>1.5585177425690735</v>
      </c>
      <c r="AJ33" s="11">
        <f t="shared" si="20"/>
        <v>29.736842105263158</v>
      </c>
      <c r="AK33" s="46"/>
      <c r="AM33" s="13"/>
      <c r="AN33" s="13"/>
      <c r="AO33" s="11"/>
      <c r="AP33" s="11"/>
      <c r="AQ33" s="11"/>
    </row>
    <row r="34" spans="1:43" ht="21">
      <c r="A34" s="46"/>
      <c r="B34">
        <f>+'Ark1'!C913</f>
        <v>2021</v>
      </c>
      <c r="C34">
        <f>+'Ark1'!I913</f>
        <v>49</v>
      </c>
      <c r="D34" s="3" t="str">
        <f t="shared" ref="D34:E34" si="32">+D27</f>
        <v>Nortura</v>
      </c>
      <c r="E34" s="3" t="str">
        <f t="shared" si="32"/>
        <v>Nord</v>
      </c>
      <c r="F34">
        <f>+'Ark1'!Q913</f>
        <v>106</v>
      </c>
      <c r="H34" s="300">
        <f>+'Ark1'!R913</f>
        <v>2555</v>
      </c>
      <c r="J34" s="188">
        <f>+'Ark1'!AF913</f>
        <v>14.495713694052503</v>
      </c>
      <c r="L34" s="188">
        <f>+'Ark1'!AG913</f>
        <v>16.354625243139161</v>
      </c>
      <c r="M34" s="188"/>
      <c r="P34" s="1">
        <f>+'Ark1'!S913</f>
        <v>5.3307240704500964</v>
      </c>
      <c r="V34" s="1">
        <f>+'Ark1'!T913</f>
        <v>3.7647749510763209</v>
      </c>
      <c r="X34" s="90">
        <f>+'Ark1'!U913</f>
        <v>9.1695538160469514</v>
      </c>
      <c r="Z34" s="90">
        <f>+'Ark1'!W913</f>
        <v>7.8277886497064603E-2</v>
      </c>
      <c r="AC34" s="90">
        <f>+'Ark1'!Z913</f>
        <v>3.3555556346106279</v>
      </c>
      <c r="AD34" s="1">
        <f>+'Ark1'!AA913</f>
        <v>1.6598797684124575</v>
      </c>
      <c r="AE34" s="1">
        <f>+'Ark1'!AB913</f>
        <v>1.6879485047928544</v>
      </c>
      <c r="AF34" s="11">
        <f>+'Ark1'!AC913</f>
        <v>28.819404826179724</v>
      </c>
      <c r="AG34" s="11">
        <f>+'Ark1'!AD913</f>
        <v>34.535745581514497</v>
      </c>
      <c r="AH34" s="11">
        <f>+'Ark1'!AE913</f>
        <v>53.219584233333485</v>
      </c>
      <c r="AI34" s="90">
        <f t="shared" si="19"/>
        <v>1.7201328928046966</v>
      </c>
      <c r="AJ34" s="11">
        <f t="shared" si="20"/>
        <v>24.10377358490566</v>
      </c>
      <c r="AK34" s="46"/>
      <c r="AM34" s="55"/>
      <c r="AN34" s="55"/>
      <c r="AO34" s="11"/>
      <c r="AP34" s="11"/>
      <c r="AQ34" s="11"/>
    </row>
    <row r="35" spans="1:43">
      <c r="A35" s="46"/>
      <c r="B35">
        <f>+'Ark1'!C914</f>
        <v>2021</v>
      </c>
      <c r="C35">
        <f>+'Ark1'!I914</f>
        <v>80</v>
      </c>
      <c r="D35" s="3" t="str">
        <f t="shared" ref="D35:E35" si="33">+D28</f>
        <v>KLF</v>
      </c>
      <c r="E35" s="3" t="str">
        <f t="shared" si="33"/>
        <v>Fatland</v>
      </c>
      <c r="F35">
        <f>+'Ark1'!Q914</f>
        <v>92</v>
      </c>
      <c r="H35" s="300">
        <f>+'Ark1'!R914</f>
        <v>1317</v>
      </c>
      <c r="J35" s="188">
        <f>+'Ark1'!AF914</f>
        <v>7.4719588786955553</v>
      </c>
      <c r="L35" s="188">
        <f>+'Ark1'!AG914</f>
        <v>8.1958080933028938</v>
      </c>
      <c r="M35" s="188"/>
      <c r="P35" s="1">
        <f>+'Ark1'!S914</f>
        <v>5.1366742596810946</v>
      </c>
      <c r="V35" s="1">
        <f>+'Ark1'!T914</f>
        <v>3.9817767653758551</v>
      </c>
      <c r="X35" s="90">
        <f>+'Ark1'!U914</f>
        <v>8.9146545178435748</v>
      </c>
      <c r="Z35" s="90">
        <f>+'Ark1'!W914</f>
        <v>7.5930144267274083E-2</v>
      </c>
      <c r="AC35" s="90">
        <f>+'Ark1'!Z914</f>
        <v>3.247931082354095</v>
      </c>
      <c r="AD35" s="1">
        <f>+'Ark1'!AA914</f>
        <v>1.3034032415435992</v>
      </c>
      <c r="AE35" s="1">
        <f>+'Ark1'!AB914</f>
        <v>1.778459368075209</v>
      </c>
      <c r="AF35" s="11">
        <f>+'Ark1'!AC914</f>
        <v>53.140473044762516</v>
      </c>
      <c r="AG35" s="11">
        <f>+'Ark1'!AD914</f>
        <v>56.138089209719375</v>
      </c>
      <c r="AH35" s="11">
        <f>+'Ark1'!AE914</f>
        <v>52.549876477354573</v>
      </c>
      <c r="AI35" s="90">
        <f t="shared" si="19"/>
        <v>1.735491500369547</v>
      </c>
      <c r="AJ35" s="11">
        <f t="shared" si="20"/>
        <v>14.315217391304348</v>
      </c>
      <c r="AK35" s="46"/>
    </row>
    <row r="36" spans="1:43" ht="15.6">
      <c r="A36" s="46"/>
      <c r="B36">
        <f>+'Ark1'!C915</f>
        <v>2021</v>
      </c>
      <c r="C36">
        <f>+'Ark1'!I915</f>
        <v>81</v>
      </c>
      <c r="D36" s="3" t="str">
        <f t="shared" ref="D36:E36" si="34">+D29</f>
        <v>KLF</v>
      </c>
      <c r="E36" s="3" t="str">
        <f t="shared" si="34"/>
        <v>Midt-Norge</v>
      </c>
      <c r="F36">
        <f>+'Ark1'!Q915</f>
        <v>12</v>
      </c>
      <c r="H36" s="300">
        <f>+'Ark1'!R915</f>
        <v>167</v>
      </c>
      <c r="J36" s="188">
        <f>+'Ark1'!AF915</f>
        <v>0.94746934908288349</v>
      </c>
      <c r="L36" s="188">
        <f>+'Ark1'!AG915</f>
        <v>0.92557637181322205</v>
      </c>
      <c r="M36" s="188"/>
      <c r="P36" s="1">
        <f>+'Ark1'!S915</f>
        <v>4.8023952095808387</v>
      </c>
      <c r="V36" s="1">
        <f>+'Ark1'!T915</f>
        <v>3.9760479041916161</v>
      </c>
      <c r="X36" s="90">
        <f>+'Ark1'!U915</f>
        <v>7.9395209580838255</v>
      </c>
      <c r="Z36" s="90">
        <f>+'Ark1'!W915</f>
        <v>0</v>
      </c>
      <c r="AC36" s="90">
        <f>+'Ark1'!Z915</f>
        <v>3.1522439129430615</v>
      </c>
      <c r="AD36" s="1">
        <f>+'Ark1'!AA915</f>
        <v>2.3604513953727504</v>
      </c>
      <c r="AE36" s="1">
        <f>+'Ark1'!AB915</f>
        <v>1.9908536243013479</v>
      </c>
      <c r="AF36" s="11">
        <f>+'Ark1'!AC915</f>
        <v>64.807998855843763</v>
      </c>
      <c r="AG36" s="11">
        <f>+'Ark1'!AD915</f>
        <v>43.86859831368664</v>
      </c>
      <c r="AH36" s="11">
        <f>+'Ark1'!AE915</f>
        <v>70.619260568109766</v>
      </c>
      <c r="AI36" s="90">
        <f t="shared" si="19"/>
        <v>1.653241895261844</v>
      </c>
      <c r="AJ36" s="11">
        <f t="shared" si="20"/>
        <v>13.916666666666666</v>
      </c>
      <c r="AK36" s="46"/>
      <c r="AM36" s="1"/>
      <c r="AN36" s="5"/>
    </row>
    <row r="37" spans="1:43">
      <c r="A37" s="46"/>
      <c r="B37">
        <f>+'Ark1'!C916</f>
        <v>2021</v>
      </c>
      <c r="C37">
        <f>+'Ark1'!I916</f>
        <v>83</v>
      </c>
      <c r="D37" s="3" t="str">
        <f t="shared" ref="D37:E37" si="35">+D30</f>
        <v>KLF</v>
      </c>
      <c r="E37" s="3" t="str">
        <f t="shared" si="35"/>
        <v>Uavhengig</v>
      </c>
      <c r="F37">
        <f>+'Ark1'!Q916</f>
        <v>144</v>
      </c>
      <c r="H37" s="300">
        <f>+'Ark1'!R916</f>
        <v>5042.8999999999996</v>
      </c>
      <c r="J37" s="188">
        <f>+'Ark1'!AF916</f>
        <v>28.610737607724996</v>
      </c>
      <c r="L37" s="188">
        <f>+'Ark1'!AG916</f>
        <v>28.573776094705792</v>
      </c>
      <c r="M37" s="188"/>
      <c r="P37" s="1">
        <f>+'Ark1'!S916</f>
        <v>5.1796981895338012</v>
      </c>
      <c r="V37" s="1">
        <f>+'Ark1'!T916</f>
        <v>3.9828273414106969</v>
      </c>
      <c r="X37" s="90">
        <f>+'Ark1'!U916</f>
        <v>8.1168177040988407</v>
      </c>
      <c r="Z37" s="90">
        <f>+'Ark1'!W916</f>
        <v>0</v>
      </c>
      <c r="AC37" s="90">
        <f>+'Ark1'!Z916</f>
        <v>3.7335590039344679</v>
      </c>
      <c r="AD37" s="1">
        <f>+'Ark1'!AA916</f>
        <v>1.6884581299456154</v>
      </c>
      <c r="AE37" s="1">
        <f>+'Ark1'!AB916</f>
        <v>1.5626854725776229</v>
      </c>
      <c r="AF37" s="11">
        <f>+'Ark1'!AC916</f>
        <v>31.221667080750393</v>
      </c>
      <c r="AG37" s="11">
        <f>+'Ark1'!AD916</f>
        <v>21.017150491366319</v>
      </c>
      <c r="AH37" s="11">
        <f>+'Ark1'!AE916</f>
        <v>32.172057951834155</v>
      </c>
      <c r="AI37" s="90">
        <f t="shared" si="19"/>
        <v>1.5670445279031586</v>
      </c>
      <c r="AJ37" s="11">
        <f t="shared" si="20"/>
        <v>35.020138888888887</v>
      </c>
      <c r="AK37" s="46"/>
    </row>
    <row r="38" spans="1:43">
      <c r="A38" s="46"/>
      <c r="B38">
        <f>+'Ark1'!C917</f>
        <v>2020</v>
      </c>
      <c r="C38">
        <f>+'Ark1'!I917</f>
        <v>6</v>
      </c>
      <c r="D38" s="3" t="str">
        <f t="shared" ref="D38:E38" si="36">+D32</f>
        <v>Nortura</v>
      </c>
      <c r="E38" s="3" t="str">
        <f t="shared" si="36"/>
        <v>Øst</v>
      </c>
      <c r="F38">
        <f>+'Ark1'!Q917</f>
        <v>103</v>
      </c>
      <c r="H38" s="300">
        <f>+'Ark1'!R917</f>
        <v>4318</v>
      </c>
      <c r="J38" s="188">
        <f>+'Ark1'!AF917</f>
        <v>24.611000284981476</v>
      </c>
      <c r="L38" s="188">
        <f>+'Ark1'!AG917</f>
        <v>22.434190139587788</v>
      </c>
      <c r="M38" s="188"/>
      <c r="P38" s="1">
        <f>+'Ark1'!S917</f>
        <v>5.0523390458545618</v>
      </c>
      <c r="V38" s="1">
        <f>+'Ark1'!T917</f>
        <v>5.7003242241778604</v>
      </c>
      <c r="X38" s="90">
        <f>+'Ark1'!U917</f>
        <v>7.1441106993978751</v>
      </c>
      <c r="Z38" s="90">
        <f>+'Ark1'!W917</f>
        <v>6.947660954145439E-2</v>
      </c>
      <c r="AC38" s="90">
        <f>+'Ark1'!Z917</f>
        <v>2.8382896972528311</v>
      </c>
      <c r="AD38" s="1">
        <f>+'Ark1'!AA917</f>
        <v>1.0730790732565125</v>
      </c>
      <c r="AE38" s="1">
        <f>+'Ark1'!AB917</f>
        <v>1.9480408767648016</v>
      </c>
      <c r="AF38" s="11">
        <f>+'Ark1'!AC917</f>
        <v>40.724881877271486</v>
      </c>
      <c r="AG38" s="11">
        <f>+'Ark1'!AD917</f>
        <v>7.0947538191517356</v>
      </c>
      <c r="AH38" s="11">
        <f>+'Ark1'!AE917</f>
        <v>36.83354552878685</v>
      </c>
      <c r="AI38" s="90">
        <f t="shared" si="19"/>
        <v>1.4140204437110391</v>
      </c>
      <c r="AJ38" s="11">
        <f t="shared" si="20"/>
        <v>41.922330097087375</v>
      </c>
      <c r="AK38" s="46"/>
    </row>
    <row r="39" spans="1:43">
      <c r="A39" s="46"/>
      <c r="B39">
        <f>+'Ark1'!C918</f>
        <v>2020</v>
      </c>
      <c r="C39">
        <f>+'Ark1'!I918</f>
        <v>24</v>
      </c>
      <c r="D39" s="3" t="str">
        <f t="shared" ref="D39:E39" si="37">+D33</f>
        <v>Nortura</v>
      </c>
      <c r="E39" s="3" t="str">
        <f t="shared" si="37"/>
        <v>Vest</v>
      </c>
      <c r="F39">
        <f>+'Ark1'!Q918</f>
        <v>144</v>
      </c>
      <c r="H39" s="300">
        <f>+'Ark1'!R918</f>
        <v>4489</v>
      </c>
      <c r="J39" s="188">
        <f>+'Ark1'!AF918</f>
        <v>25.585636933599321</v>
      </c>
      <c r="L39" s="188">
        <f>+'Ark1'!AG918</f>
        <v>24.508629138840245</v>
      </c>
      <c r="M39" s="188"/>
      <c r="P39" s="1">
        <f>+'Ark1'!S918</f>
        <v>5.0066830028959677</v>
      </c>
      <c r="V39" s="1">
        <f>+'Ark1'!T918</f>
        <v>4.4192470483403872</v>
      </c>
      <c r="X39" s="90">
        <f>+'Ark1'!U918</f>
        <v>7.5074047672087341</v>
      </c>
      <c r="Z39" s="90">
        <f>+'Ark1'!W918</f>
        <v>0</v>
      </c>
      <c r="AC39" s="90">
        <f>+'Ark1'!Z918</f>
        <v>2.9044342799277838</v>
      </c>
      <c r="AD39" s="1">
        <f>+'Ark1'!AA918</f>
        <v>1.2526469644099891</v>
      </c>
      <c r="AE39" s="1">
        <f>+'Ark1'!AB918</f>
        <v>1.4909676115140675</v>
      </c>
      <c r="AF39" s="11">
        <f>+'Ark1'!AC918</f>
        <v>21.204470011975097</v>
      </c>
      <c r="AG39" s="11">
        <f>+'Ark1'!AD918</f>
        <v>14.060033626390897</v>
      </c>
      <c r="AH39" s="11">
        <f>+'Ark1'!AE918</f>
        <v>43.004080911946225</v>
      </c>
      <c r="AI39" s="90">
        <f t="shared" si="19"/>
        <v>1.4994767519466077</v>
      </c>
      <c r="AJ39" s="11">
        <f t="shared" si="20"/>
        <v>31.173611111111111</v>
      </c>
      <c r="AK39" s="46"/>
    </row>
    <row r="40" spans="1:43">
      <c r="A40" s="46"/>
      <c r="B40">
        <f>+'Ark1'!C919</f>
        <v>2020</v>
      </c>
      <c r="C40">
        <f>+'Ark1'!I919</f>
        <v>49</v>
      </c>
      <c r="D40" s="3" t="str">
        <f t="shared" ref="D40:E40" si="38">+D34</f>
        <v>Nortura</v>
      </c>
      <c r="E40" s="3" t="str">
        <f t="shared" si="38"/>
        <v>Nord</v>
      </c>
      <c r="F40">
        <f>+'Ark1'!Q919</f>
        <v>108</v>
      </c>
      <c r="H40" s="300">
        <f>+'Ark1'!R919</f>
        <v>2302</v>
      </c>
      <c r="J40" s="188">
        <f>+'Ark1'!AF919</f>
        <v>13.120547164434312</v>
      </c>
      <c r="L40" s="188">
        <f>+'Ark1'!AG919</f>
        <v>15.793464717548572</v>
      </c>
      <c r="M40" s="188"/>
      <c r="P40" s="1">
        <f>+'Ark1'!S919</f>
        <v>5.4726324934839266</v>
      </c>
      <c r="V40" s="1">
        <f>+'Ark1'!T919</f>
        <v>4.0238922675933972</v>
      </c>
      <c r="X40" s="90">
        <f>+'Ark1'!U919</f>
        <v>9.433927019982594</v>
      </c>
      <c r="Z40" s="90">
        <f>+'Ark1'!W919</f>
        <v>4.3440486533449181E-2</v>
      </c>
      <c r="AC40" s="90">
        <f>+'Ark1'!Z919</f>
        <v>2.9247126957402174</v>
      </c>
      <c r="AD40" s="1">
        <f>+'Ark1'!AA919</f>
        <v>1.686788218723978</v>
      </c>
      <c r="AE40" s="1">
        <f>+'Ark1'!AB919</f>
        <v>1.655846331760858</v>
      </c>
      <c r="AF40" s="11">
        <f>+'Ark1'!AC919</f>
        <v>36.232324892113049</v>
      </c>
      <c r="AG40" s="11">
        <f>+'Ark1'!AD919</f>
        <v>37.155932697046929</v>
      </c>
      <c r="AH40" s="11">
        <f>+'Ark1'!AE919</f>
        <v>48.665409039746237</v>
      </c>
      <c r="AI40" s="90">
        <f t="shared" si="19"/>
        <v>1.7238371170026936</v>
      </c>
      <c r="AJ40" s="11">
        <f t="shared" si="20"/>
        <v>21.314814814814813</v>
      </c>
      <c r="AK40" s="46"/>
    </row>
    <row r="41" spans="1:43">
      <c r="A41" s="46"/>
      <c r="B41">
        <f>+'Ark1'!C920</f>
        <v>2020</v>
      </c>
      <c r="C41">
        <f>+'Ark1'!I920</f>
        <v>80</v>
      </c>
      <c r="D41" s="3" t="str">
        <f t="shared" ref="D41:E41" si="39">+D35</f>
        <v>KLF</v>
      </c>
      <c r="E41" s="3" t="str">
        <f t="shared" si="39"/>
        <v>Fatland</v>
      </c>
      <c r="F41">
        <f>+'Ark1'!Q920</f>
        <v>82</v>
      </c>
      <c r="H41" s="300">
        <f>+'Ark1'!R920</f>
        <v>1423</v>
      </c>
      <c r="J41" s="188">
        <f>+'Ark1'!AF920</f>
        <v>8.1105728127671703</v>
      </c>
      <c r="L41" s="188">
        <f>+'Ark1'!AG920</f>
        <v>8.7520792788017889</v>
      </c>
      <c r="M41" s="188"/>
      <c r="P41" s="1">
        <f>+'Ark1'!S920</f>
        <v>5.1546029515108911</v>
      </c>
      <c r="V41" s="1">
        <f>+'Ark1'!T920</f>
        <v>3.9557273366127927</v>
      </c>
      <c r="X41" s="90">
        <f>+'Ark1'!U920</f>
        <v>8.4572030920590304</v>
      </c>
      <c r="Z41" s="90">
        <f>+'Ark1'!W920</f>
        <v>0</v>
      </c>
      <c r="AC41" s="90">
        <f>+'Ark1'!Z920</f>
        <v>3.5110350753425332</v>
      </c>
      <c r="AD41" s="1">
        <f>+'Ark1'!AA920</f>
        <v>1.5084646037492218</v>
      </c>
      <c r="AE41" s="1">
        <f>+'Ark1'!AB920</f>
        <v>1.721716695109762</v>
      </c>
      <c r="AF41" s="11">
        <f>+'Ark1'!AC920</f>
        <v>30.975729005978938</v>
      </c>
      <c r="AG41" s="11">
        <f>+'Ark1'!AD920</f>
        <v>24.903421851487195</v>
      </c>
      <c r="AH41" s="11">
        <f>+'Ark1'!AE920</f>
        <v>40.01198542110896</v>
      </c>
      <c r="AI41" s="90">
        <f t="shared" si="19"/>
        <v>1.6407089297886848</v>
      </c>
      <c r="AJ41" s="11">
        <f t="shared" si="20"/>
        <v>17.353658536585368</v>
      </c>
      <c r="AK41" s="46"/>
    </row>
    <row r="42" spans="1:43">
      <c r="A42" s="46"/>
      <c r="B42">
        <f>+'Ark1'!C921</f>
        <v>2020</v>
      </c>
      <c r="C42">
        <f>+'Ark1'!I921</f>
        <v>81</v>
      </c>
      <c r="D42" s="3" t="str">
        <f t="shared" ref="D42:E42" si="40">+D36</f>
        <v>KLF</v>
      </c>
      <c r="E42" s="3" t="str">
        <f t="shared" si="40"/>
        <v>Midt-Norge</v>
      </c>
      <c r="F42">
        <f>+'Ark1'!Q921</f>
        <v>9</v>
      </c>
      <c r="H42" s="300">
        <f>+'Ark1'!R921</f>
        <v>116</v>
      </c>
      <c r="J42" s="188">
        <f>+'Ark1'!AF921</f>
        <v>0.66115702479338867</v>
      </c>
      <c r="L42" s="188">
        <f>+'Ark1'!AG921</f>
        <v>0.68011770574306019</v>
      </c>
      <c r="M42" s="188"/>
      <c r="P42" s="1">
        <f>+'Ark1'!S921</f>
        <v>5.1637931034482785</v>
      </c>
      <c r="V42" s="1">
        <f>+'Ark1'!T921</f>
        <v>3.5517241379310347</v>
      </c>
      <c r="X42" s="90">
        <f>+'Ark1'!U921</f>
        <v>8.0620689655172395</v>
      </c>
      <c r="Z42" s="90">
        <f>+'Ark1'!W921</f>
        <v>0</v>
      </c>
      <c r="AC42" s="90">
        <f>+'Ark1'!Z921</f>
        <v>2.5636267135209527</v>
      </c>
      <c r="AD42" s="1">
        <f>+'Ark1'!AA921</f>
        <v>1.5533277154794405</v>
      </c>
      <c r="AE42" s="1">
        <f>+'Ark1'!AB921</f>
        <v>1.7237930689586183</v>
      </c>
      <c r="AF42" s="11">
        <f>+'Ark1'!AC921</f>
        <v>62.914487059080592</v>
      </c>
      <c r="AG42" s="11">
        <f>+'Ark1'!AD921</f>
        <v>39.742202497181843</v>
      </c>
      <c r="AH42" s="11">
        <f>+'Ark1'!AE921</f>
        <v>53.932841477130623</v>
      </c>
      <c r="AI42" s="90">
        <f t="shared" si="19"/>
        <v>1.5612687813021691</v>
      </c>
      <c r="AJ42" s="11">
        <f t="shared" si="20"/>
        <v>12.888888888888889</v>
      </c>
      <c r="AK42" s="46"/>
    </row>
    <row r="43" spans="1:43">
      <c r="A43" s="46"/>
      <c r="B43">
        <f>+'Ark1'!C922</f>
        <v>2020</v>
      </c>
      <c r="C43">
        <f>+'Ark1'!I922</f>
        <v>83</v>
      </c>
      <c r="D43" s="3" t="str">
        <f t="shared" ref="D43:E43" si="41">+D37</f>
        <v>KLF</v>
      </c>
      <c r="E43" s="3" t="str">
        <f t="shared" si="41"/>
        <v>Uavhengig</v>
      </c>
      <c r="F43">
        <f>+'Ark1'!Q922</f>
        <v>145</v>
      </c>
      <c r="H43" s="300">
        <f>+'Ark1'!R922</f>
        <v>4897</v>
      </c>
      <c r="J43" s="188">
        <f>+'Ark1'!AF922</f>
        <v>27.91108577942434</v>
      </c>
      <c r="L43" s="188">
        <f>+'Ark1'!AG922</f>
        <v>27.831519019478513</v>
      </c>
      <c r="M43" s="188"/>
      <c r="P43" s="1">
        <f>+'Ark1'!S922</f>
        <v>5.303859505819891</v>
      </c>
      <c r="V43" s="1">
        <f>+'Ark1'!T922</f>
        <v>3.9542577088013058</v>
      </c>
      <c r="X43" s="90">
        <f>+'Ark1'!U922</f>
        <v>7.8149683479681311</v>
      </c>
      <c r="Z43" s="90">
        <f>+'Ark1'!W922</f>
        <v>2.0420665713702265E-2</v>
      </c>
      <c r="AC43" s="90">
        <f>+'Ark1'!Z922</f>
        <v>3.4257244007685959</v>
      </c>
      <c r="AD43" s="1">
        <f>+'Ark1'!AA922</f>
        <v>1.8226367460505968</v>
      </c>
      <c r="AE43" s="1">
        <f>+'Ark1'!AB922</f>
        <v>1.5575380560856589</v>
      </c>
      <c r="AF43" s="11">
        <f>+'Ark1'!AC922</f>
        <v>29.030895756520088</v>
      </c>
      <c r="AG43" s="11">
        <f>+'Ark1'!AD922</f>
        <v>13.505170063569905</v>
      </c>
      <c r="AH43" s="11">
        <f>+'Ark1'!AE922</f>
        <v>31.176437017153408</v>
      </c>
      <c r="AI43" s="90">
        <f t="shared" si="19"/>
        <v>1.4734493512493716</v>
      </c>
      <c r="AJ43" s="11">
        <f t="shared" si="20"/>
        <v>33.772413793103446</v>
      </c>
      <c r="AK43" s="46"/>
    </row>
    <row r="44" spans="1:43">
      <c r="A44" s="46"/>
      <c r="B44" s="46"/>
      <c r="C44" s="46"/>
      <c r="D44" s="46"/>
      <c r="E44" s="46"/>
      <c r="F44" s="46"/>
      <c r="G44" s="46"/>
      <c r="H44" s="314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</row>
    <row r="45" spans="1:43">
      <c r="A45" s="46"/>
      <c r="B45">
        <f>+'Ark1'!C923</f>
        <v>2019</v>
      </c>
      <c r="C45">
        <f>+'Ark1'!I923</f>
        <v>6</v>
      </c>
      <c r="D45" s="3" t="str">
        <f t="shared" ref="D45:E45" si="42">+D38</f>
        <v>Nortura</v>
      </c>
      <c r="E45" s="3" t="str">
        <f t="shared" si="42"/>
        <v>Øst</v>
      </c>
      <c r="F45">
        <f>+'Ark1'!Q923</f>
        <v>101</v>
      </c>
      <c r="H45" s="300">
        <f>+'Ark1'!R923</f>
        <v>4557</v>
      </c>
      <c r="J45" s="188">
        <f>+'Ark1'!AF923</f>
        <v>25.005487269534679</v>
      </c>
      <c r="L45" s="188">
        <f>+'Ark1'!AG923</f>
        <v>22.888446039413168</v>
      </c>
      <c r="M45" s="188"/>
      <c r="P45" s="1">
        <f>+'Ark1'!S923</f>
        <v>4.9273644941847694</v>
      </c>
      <c r="V45" s="1">
        <f>+'Ark1'!T923</f>
        <v>5.0691244239631343</v>
      </c>
      <c r="X45" s="90">
        <f>+'Ark1'!U923</f>
        <v>7.2879745446565742</v>
      </c>
      <c r="Z45" s="90">
        <f>+'Ark1'!W923</f>
        <v>0</v>
      </c>
      <c r="AC45" s="90">
        <f>+'Ark1'!Z923</f>
        <v>2.8959568269595626</v>
      </c>
      <c r="AD45" s="1">
        <f>+'Ark1'!AA923</f>
        <v>1.1873961058994944</v>
      </c>
      <c r="AE45" s="1">
        <f>+'Ark1'!AB923</f>
        <v>1.7123149069823707</v>
      </c>
      <c r="AF45" s="11">
        <f>+'Ark1'!AC923</f>
        <v>40.150302357145826</v>
      </c>
      <c r="AG45" s="11">
        <f>+'Ark1'!AD923</f>
        <v>17.197205611087572</v>
      </c>
      <c r="AH45" s="11">
        <f>+'Ark1'!AE923</f>
        <v>39.393114786535619</v>
      </c>
      <c r="AI45" s="90">
        <f t="shared" si="19"/>
        <v>1.4790816780974445</v>
      </c>
      <c r="AJ45" s="11">
        <f t="shared" si="20"/>
        <v>45.118811881188115</v>
      </c>
      <c r="AK45" s="46"/>
    </row>
    <row r="46" spans="1:43">
      <c r="A46" s="46"/>
      <c r="B46">
        <f>+'Ark1'!C924</f>
        <v>2019</v>
      </c>
      <c r="C46">
        <f>+'Ark1'!I924</f>
        <v>24</v>
      </c>
      <c r="D46" s="3" t="str">
        <f t="shared" ref="D46:E46" si="43">+D39</f>
        <v>Nortura</v>
      </c>
      <c r="E46" s="3" t="str">
        <f t="shared" si="43"/>
        <v>Vest</v>
      </c>
      <c r="F46">
        <f>+'Ark1'!Q924</f>
        <v>146</v>
      </c>
      <c r="H46" s="300">
        <f>+'Ark1'!R924</f>
        <v>4480</v>
      </c>
      <c r="J46" s="188">
        <f>+'Ark1'!AF924</f>
        <v>24.582967515364359</v>
      </c>
      <c r="L46" s="188">
        <f>+'Ark1'!AG924</f>
        <v>23.129885227309671</v>
      </c>
      <c r="M46" s="188"/>
      <c r="P46" s="1">
        <f>+'Ark1'!S924</f>
        <v>4.7426339285714283</v>
      </c>
      <c r="V46" s="1">
        <f>+'Ark1'!T924</f>
        <v>4.2533482142857153</v>
      </c>
      <c r="X46" s="90">
        <f>+'Ark1'!U924</f>
        <v>7.4914352678571348</v>
      </c>
      <c r="Z46" s="90">
        <f>+'Ark1'!W924</f>
        <v>0</v>
      </c>
      <c r="AC46" s="90">
        <f>+'Ark1'!Z924</f>
        <v>3.2567489017049369</v>
      </c>
      <c r="AD46" s="1">
        <f>+'Ark1'!AA924</f>
        <v>1.2178230833829202</v>
      </c>
      <c r="AE46" s="1">
        <f>+'Ark1'!AB924</f>
        <v>1.5484330916966005</v>
      </c>
      <c r="AF46" s="11">
        <f>+'Ark1'!AC924</f>
        <v>31.985991030781399</v>
      </c>
      <c r="AG46" s="11">
        <f>+'Ark1'!AD924</f>
        <v>21.116458821652699</v>
      </c>
      <c r="AH46" s="11">
        <f>+'Ark1'!AE924</f>
        <v>45.029638748135241</v>
      </c>
      <c r="AI46" s="90">
        <f t="shared" si="19"/>
        <v>1.5795938250105881</v>
      </c>
      <c r="AJ46" s="11">
        <f t="shared" si="20"/>
        <v>30.684931506849313</v>
      </c>
      <c r="AK46" s="46"/>
    </row>
    <row r="47" spans="1:43">
      <c r="A47" s="46"/>
      <c r="B47">
        <f>+'Ark1'!C925</f>
        <v>2019</v>
      </c>
      <c r="C47">
        <f>+'Ark1'!I925</f>
        <v>49</v>
      </c>
      <c r="D47" s="3" t="str">
        <f t="shared" ref="D47:E47" si="44">+D40</f>
        <v>Nortura</v>
      </c>
      <c r="E47" s="3" t="str">
        <f t="shared" si="44"/>
        <v>Nord</v>
      </c>
      <c r="F47">
        <f>+'Ark1'!Q925</f>
        <v>102</v>
      </c>
      <c r="H47" s="300">
        <f>+'Ark1'!R925</f>
        <v>2446</v>
      </c>
      <c r="J47" s="188">
        <f>+'Ark1'!AF925</f>
        <v>13.421861281826162</v>
      </c>
      <c r="L47" s="188">
        <f>+'Ark1'!AG925</f>
        <v>16.066143572547425</v>
      </c>
      <c r="M47" s="188"/>
      <c r="P47" s="1">
        <f>+'Ark1'!S925</f>
        <v>5.4734260016353238</v>
      </c>
      <c r="V47" s="1">
        <f>+'Ark1'!T925</f>
        <v>4.1463614063777596</v>
      </c>
      <c r="X47" s="90">
        <f>+'Ark1'!U925</f>
        <v>9.5306991005723773</v>
      </c>
      <c r="Z47" s="90">
        <f>+'Ark1'!W925</f>
        <v>8.1766148814390843E-2</v>
      </c>
      <c r="AC47" s="90">
        <f>+'Ark1'!Z925</f>
        <v>3.0537745570344588</v>
      </c>
      <c r="AD47" s="1">
        <f>+'Ark1'!AA925</f>
        <v>1.4697512443958771</v>
      </c>
      <c r="AE47" s="1">
        <f>+'Ark1'!AB925</f>
        <v>1.6853467142480816</v>
      </c>
      <c r="AF47" s="11">
        <f>+'Ark1'!AC925</f>
        <v>35.530828781203425</v>
      </c>
      <c r="AG47" s="11">
        <f>+'Ark1'!AD925</f>
        <v>41.520792944915677</v>
      </c>
      <c r="AH47" s="11">
        <f>+'Ark1'!AE925</f>
        <v>35.576334310079154</v>
      </c>
      <c r="AI47" s="90">
        <f t="shared" si="19"/>
        <v>1.7412675530325687</v>
      </c>
      <c r="AJ47" s="11">
        <f t="shared" si="20"/>
        <v>23.980392156862745</v>
      </c>
      <c r="AK47" s="46"/>
    </row>
    <row r="48" spans="1:43">
      <c r="A48" s="46"/>
      <c r="B48">
        <f>+'Ark1'!C926</f>
        <v>2019</v>
      </c>
      <c r="C48">
        <f>+'Ark1'!I926</f>
        <v>80</v>
      </c>
      <c r="D48" s="3" t="str">
        <f t="shared" ref="D48:E48" si="45">+D41</f>
        <v>KLF</v>
      </c>
      <c r="E48" s="3" t="str">
        <f t="shared" si="45"/>
        <v>Fatland</v>
      </c>
      <c r="F48">
        <f>+'Ark1'!Q926</f>
        <v>81</v>
      </c>
      <c r="H48" s="300">
        <f>+'Ark1'!R926</f>
        <v>1363</v>
      </c>
      <c r="J48" s="188">
        <f>+'Ark1'!AF926</f>
        <v>7.4791483757682142</v>
      </c>
      <c r="L48" s="188">
        <f>+'Ark1'!AG926</f>
        <v>8.1799731937925628</v>
      </c>
      <c r="M48" s="188"/>
      <c r="P48" s="1">
        <f>+'Ark1'!S926</f>
        <v>5.0410858400586944</v>
      </c>
      <c r="V48" s="1">
        <f>+'Ark1'!T926</f>
        <v>3.8965517241379306</v>
      </c>
      <c r="X48" s="90">
        <f>+'Ark1'!U926</f>
        <v>8.7081438004402099</v>
      </c>
      <c r="Z48" s="90">
        <f>+'Ark1'!W926</f>
        <v>0</v>
      </c>
      <c r="AC48" s="90">
        <f>+'Ark1'!Z926</f>
        <v>3.2681930098125287</v>
      </c>
      <c r="AD48" s="1">
        <f>+'Ark1'!AA926</f>
        <v>1.5182188257152538</v>
      </c>
      <c r="AE48" s="1">
        <f>+'Ark1'!AB926</f>
        <v>1.7238591117179956</v>
      </c>
      <c r="AF48" s="11">
        <f>+'Ark1'!AC926</f>
        <v>45.774868730712221</v>
      </c>
      <c r="AG48" s="11">
        <f>+'Ark1'!AD926</f>
        <v>47.528881128546601</v>
      </c>
      <c r="AH48" s="11">
        <f>+'Ark1'!AE926</f>
        <v>56.05999690337611</v>
      </c>
      <c r="AI48" s="90">
        <f t="shared" si="19"/>
        <v>1.7274341435016745</v>
      </c>
      <c r="AJ48" s="11">
        <f t="shared" si="20"/>
        <v>16.827160493827162</v>
      </c>
      <c r="AK48" s="46"/>
    </row>
    <row r="49" spans="1:43">
      <c r="A49" s="46"/>
      <c r="B49">
        <f>+'Ark1'!C927</f>
        <v>2019</v>
      </c>
      <c r="C49">
        <f>+'Ark1'!I927</f>
        <v>81</v>
      </c>
      <c r="D49" s="3" t="str">
        <f t="shared" ref="D49:E49" si="46">+D42</f>
        <v>KLF</v>
      </c>
      <c r="E49" s="3" t="str">
        <f t="shared" si="46"/>
        <v>Midt-Norge</v>
      </c>
      <c r="F49">
        <f>+'Ark1'!Q927</f>
        <v>10</v>
      </c>
      <c r="H49" s="300">
        <f>+'Ark1'!R927</f>
        <v>97</v>
      </c>
      <c r="J49" s="188">
        <f>+'Ark1'!AF927</f>
        <v>0.53226514486391563</v>
      </c>
      <c r="L49" s="188">
        <f>+'Ark1'!AG927</f>
        <v>0.58593782305146391</v>
      </c>
      <c r="M49" s="188"/>
      <c r="P49" s="1">
        <f>+'Ark1'!S927</f>
        <v>6.0309278350515481</v>
      </c>
      <c r="V49" s="1">
        <f>+'Ark1'!T927</f>
        <v>3.3608247422680426</v>
      </c>
      <c r="X49" s="90">
        <f>+'Ark1'!U927</f>
        <v>8.7649484536082483</v>
      </c>
      <c r="Z49" s="90">
        <f>+'Ark1'!W927</f>
        <v>0</v>
      </c>
      <c r="AC49" s="90">
        <f>+'Ark1'!Z927</f>
        <v>3.4868542889536629</v>
      </c>
      <c r="AD49" s="1">
        <f>+'Ark1'!AA927</f>
        <v>1.7960644734336138</v>
      </c>
      <c r="AE49" s="1">
        <f>+'Ark1'!AB927</f>
        <v>1.7242094678061466</v>
      </c>
      <c r="AF49" s="11">
        <f>+'Ark1'!AC927</f>
        <v>77.238764570916842</v>
      </c>
      <c r="AG49" s="11">
        <f>+'Ark1'!AD927</f>
        <v>69.624028102784919</v>
      </c>
      <c r="AH49" s="11">
        <f>+'Ark1'!AE927</f>
        <v>63.556813491798003</v>
      </c>
      <c r="AI49" s="90">
        <f t="shared" si="19"/>
        <v>1.4533333333333331</v>
      </c>
      <c r="AJ49" s="11">
        <f t="shared" si="20"/>
        <v>9.6999999999999993</v>
      </c>
      <c r="AK49" s="46"/>
    </row>
    <row r="50" spans="1:43">
      <c r="A50" s="46"/>
      <c r="B50">
        <f>+'Ark1'!C928</f>
        <v>2019</v>
      </c>
      <c r="C50">
        <f>+'Ark1'!I928</f>
        <v>83</v>
      </c>
      <c r="D50" s="3" t="str">
        <f t="shared" ref="D50:E50" si="47">+D43</f>
        <v>KLF</v>
      </c>
      <c r="E50" s="3" t="str">
        <f t="shared" si="47"/>
        <v>Uavhengig</v>
      </c>
      <c r="F50">
        <f>+'Ark1'!Q928</f>
        <v>142</v>
      </c>
      <c r="H50" s="300">
        <f>+'Ark1'!R928</f>
        <v>5281</v>
      </c>
      <c r="J50" s="188">
        <f>+'Ark1'!AF928</f>
        <v>28.978270412642676</v>
      </c>
      <c r="L50" s="188">
        <f>+'Ark1'!AG928</f>
        <v>29.149614143885703</v>
      </c>
      <c r="M50" s="188"/>
      <c r="P50" s="1">
        <f>+'Ark1'!S928</f>
        <v>5.3029729217951163</v>
      </c>
      <c r="V50" s="1">
        <f>+'Ark1'!T928</f>
        <v>4.0280249952660476</v>
      </c>
      <c r="X50" s="90">
        <f>+'Ark1'!U928</f>
        <v>8.0091459950766897</v>
      </c>
      <c r="Z50" s="90">
        <f>+'Ark1'!W928</f>
        <v>1.8935807612194655E-2</v>
      </c>
      <c r="AC50" s="90">
        <f>+'Ark1'!Z928</f>
        <v>3.8085595165952322</v>
      </c>
      <c r="AD50" s="1">
        <f>+'Ark1'!AA928</f>
        <v>1.6497544373872164</v>
      </c>
      <c r="AE50" s="1">
        <f>+'Ark1'!AB928</f>
        <v>1.5788228988756561</v>
      </c>
      <c r="AF50" s="11">
        <f>+'Ark1'!AC928</f>
        <v>36.503354888438594</v>
      </c>
      <c r="AG50" s="11">
        <f>+'Ark1'!AD928</f>
        <v>23.500793844924797</v>
      </c>
      <c r="AH50" s="11">
        <f>+'Ark1'!AE928</f>
        <v>39.789570894186433</v>
      </c>
      <c r="AI50" s="90">
        <f t="shared" si="19"/>
        <v>1.5103124442063911</v>
      </c>
      <c r="AJ50" s="11">
        <f t="shared" si="20"/>
        <v>37.190140845070424</v>
      </c>
      <c r="AK50" s="46"/>
    </row>
    <row r="51" spans="1:43">
      <c r="A51" s="46"/>
      <c r="B51" s="46"/>
      <c r="C51" s="46"/>
      <c r="D51" s="46"/>
      <c r="E51" s="46"/>
      <c r="F51" s="46"/>
      <c r="G51" s="46"/>
      <c r="H51" s="314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</row>
    <row r="52" spans="1:43">
      <c r="A52" s="46"/>
      <c r="B52">
        <f>+'Ark1'!C929</f>
        <v>2018</v>
      </c>
      <c r="C52">
        <f>+'Ark1'!I929</f>
        <v>6</v>
      </c>
      <c r="D52" s="3" t="str">
        <f t="shared" ref="D52:E57" si="48">+D45</f>
        <v>Nortura</v>
      </c>
      <c r="E52" s="3" t="str">
        <f t="shared" si="48"/>
        <v>Øst</v>
      </c>
      <c r="F52">
        <f>+'Ark1'!Q929</f>
        <v>108</v>
      </c>
      <c r="H52" s="300">
        <f>+'Ark1'!R929</f>
        <v>4682</v>
      </c>
      <c r="J52" s="188">
        <f>+'Ark1'!AF929</f>
        <v>25.170689747863022</v>
      </c>
      <c r="L52" s="188">
        <f>+'Ark1'!AG929</f>
        <v>23.335662295215329</v>
      </c>
      <c r="M52" s="188"/>
      <c r="P52" s="1">
        <f>+'Ark1'!S929</f>
        <v>5.3167449807774467</v>
      </c>
      <c r="V52" s="1">
        <f>+'Ark1'!T929</f>
        <v>4.9436138402392151</v>
      </c>
      <c r="X52" s="90">
        <f>+'Ark1'!U929</f>
        <v>7.2562366510038574</v>
      </c>
      <c r="Z52" s="90">
        <f>+'Ark1'!W929</f>
        <v>6.4075181546347698E-2</v>
      </c>
      <c r="AC52" s="90">
        <f>+'Ark1'!Z929</f>
        <v>2.991258190764654</v>
      </c>
      <c r="AD52" s="1">
        <f>+'Ark1'!AA929</f>
        <v>1.0444281890579623</v>
      </c>
      <c r="AE52" s="1">
        <f>+'Ark1'!AB929</f>
        <v>1.2557525942319863</v>
      </c>
      <c r="AF52" s="11">
        <f>+'Ark1'!AC929</f>
        <v>33.041669286044794</v>
      </c>
      <c r="AG52" s="11">
        <f>+'Ark1'!AD929</f>
        <v>15.423103850243622</v>
      </c>
      <c r="AH52" s="11">
        <f>+'Ark1'!AE929</f>
        <v>32.677679154236642</v>
      </c>
      <c r="AI52" s="90">
        <f t="shared" si="19"/>
        <v>1.3647892981962821</v>
      </c>
      <c r="AJ52" s="11">
        <f t="shared" si="20"/>
        <v>43.351851851851855</v>
      </c>
      <c r="AK52" s="46"/>
    </row>
    <row r="53" spans="1:43">
      <c r="A53" s="46"/>
      <c r="B53">
        <f>+'Ark1'!C930</f>
        <v>2018</v>
      </c>
      <c r="C53">
        <f>+'Ark1'!I930</f>
        <v>24</v>
      </c>
      <c r="D53" s="3" t="str">
        <f t="shared" si="48"/>
        <v>Nortura</v>
      </c>
      <c r="E53" s="3" t="str">
        <f t="shared" si="48"/>
        <v>Vest</v>
      </c>
      <c r="F53">
        <f>+'Ark1'!Q930</f>
        <v>158</v>
      </c>
      <c r="H53" s="300">
        <f>+'Ark1'!R930</f>
        <v>4742</v>
      </c>
      <c r="J53" s="188">
        <f>+'Ark1'!AF930</f>
        <v>25.49325305091125</v>
      </c>
      <c r="L53" s="188">
        <f>+'Ark1'!AG930</f>
        <v>23.723608914639609</v>
      </c>
      <c r="M53" s="188"/>
      <c r="P53" s="1">
        <f>+'Ark1'!S930</f>
        <v>5.0577815267819473</v>
      </c>
      <c r="V53" s="1">
        <f>+'Ark1'!T930</f>
        <v>4.1117671868409964</v>
      </c>
      <c r="X53" s="90">
        <f>+'Ark1'!U930</f>
        <v>7.28353015605229</v>
      </c>
      <c r="Z53" s="90">
        <f>+'Ark1'!W930</f>
        <v>2.1088148460565163E-2</v>
      </c>
      <c r="AC53" s="90">
        <f>+'Ark1'!Z930</f>
        <v>2.9778340298476409</v>
      </c>
      <c r="AD53" s="1">
        <f>+'Ark1'!AA930</f>
        <v>1.2608172071612289</v>
      </c>
      <c r="AE53" s="1">
        <f>+'Ark1'!AB930</f>
        <v>1.5017748104808604</v>
      </c>
      <c r="AF53" s="11">
        <f>+'Ark1'!AC930</f>
        <v>19.449224929099028</v>
      </c>
      <c r="AG53" s="11">
        <f>+'Ark1'!AD930</f>
        <v>19.174069656928452</v>
      </c>
      <c r="AH53" s="11">
        <f>+'Ark1'!AE930</f>
        <v>50.857283210007907</v>
      </c>
      <c r="AI53" s="90">
        <f t="shared" si="19"/>
        <v>1.4400642094729807</v>
      </c>
      <c r="AJ53" s="11">
        <f t="shared" si="20"/>
        <v>30.0126582278481</v>
      </c>
      <c r="AK53" s="46"/>
    </row>
    <row r="54" spans="1:43">
      <c r="A54" s="46"/>
      <c r="B54">
        <f>+'Ark1'!C931</f>
        <v>2018</v>
      </c>
      <c r="C54">
        <f>+'Ark1'!I931</f>
        <v>49</v>
      </c>
      <c r="D54" s="3" t="str">
        <f t="shared" si="48"/>
        <v>Nortura</v>
      </c>
      <c r="E54" s="3" t="str">
        <f t="shared" si="48"/>
        <v>Nord</v>
      </c>
      <c r="F54">
        <f>+'Ark1'!Q931</f>
        <v>100</v>
      </c>
      <c r="H54" s="300">
        <f>+'Ark1'!R931</f>
        <v>2718</v>
      </c>
      <c r="J54" s="188">
        <f>+'Ark1'!AF931</f>
        <v>14.612117628084516</v>
      </c>
      <c r="L54" s="188">
        <f>+'Ark1'!AG931</f>
        <v>17.271894531271482</v>
      </c>
      <c r="M54" s="188"/>
      <c r="P54" s="1">
        <f>+'Ark1'!S931</f>
        <v>5.3462104488594555</v>
      </c>
      <c r="V54" s="1">
        <f>+'Ark1'!T931</f>
        <v>4.0684326710816778</v>
      </c>
      <c r="X54" s="90">
        <f>+'Ark1'!U931</f>
        <v>9.2515231788079557</v>
      </c>
      <c r="Z54" s="90">
        <f>+'Ark1'!W931</f>
        <v>0</v>
      </c>
      <c r="AC54" s="90">
        <f>+'Ark1'!Z931</f>
        <v>2.8870959827146061</v>
      </c>
      <c r="AD54" s="1">
        <f>+'Ark1'!AA931</f>
        <v>1.587665847440354</v>
      </c>
      <c r="AE54" s="1">
        <f>+'Ark1'!AB931</f>
        <v>1.5158315294251088</v>
      </c>
      <c r="AF54" s="11">
        <f>+'Ark1'!AC931</f>
        <v>27.454870326919405</v>
      </c>
      <c r="AG54" s="11">
        <f>+'Ark1'!AD931</f>
        <v>36.26645525576761</v>
      </c>
      <c r="AH54" s="11">
        <f>+'Ark1'!AE931</f>
        <v>39.130323130445447</v>
      </c>
      <c r="AI54" s="90">
        <f t="shared" si="19"/>
        <v>1.7304824169017978</v>
      </c>
      <c r="AJ54" s="11">
        <f t="shared" si="20"/>
        <v>27.18</v>
      </c>
      <c r="AK54" s="46"/>
    </row>
    <row r="55" spans="1:43">
      <c r="A55" s="46"/>
      <c r="B55">
        <f>+'Ark1'!C932</f>
        <v>2018</v>
      </c>
      <c r="C55">
        <f>+'Ark1'!I932</f>
        <v>80</v>
      </c>
      <c r="D55" s="3" t="str">
        <f t="shared" si="48"/>
        <v>KLF</v>
      </c>
      <c r="E55" s="3" t="str">
        <f t="shared" si="48"/>
        <v>Fatland</v>
      </c>
      <c r="F55">
        <f>+'Ark1'!Q932</f>
        <v>93</v>
      </c>
      <c r="H55" s="300">
        <f>+'Ark1'!R932</f>
        <v>1408</v>
      </c>
      <c r="J55" s="188">
        <f>+'Ark1'!AF932</f>
        <v>7.5694855115316386</v>
      </c>
      <c r="L55" s="188">
        <f>+'Ark1'!AG932</f>
        <v>8.6907460993780656</v>
      </c>
      <c r="M55" s="188"/>
      <c r="P55" s="1">
        <f>+'Ark1'!S932</f>
        <v>5.0276988636363633</v>
      </c>
      <c r="V55" s="1">
        <f>+'Ark1'!T932</f>
        <v>3.9488636363636358</v>
      </c>
      <c r="X55" s="90">
        <f>+'Ark1'!U932</f>
        <v>8.9862215909090821</v>
      </c>
      <c r="Z55" s="90">
        <f>+'Ark1'!W932</f>
        <v>0</v>
      </c>
      <c r="AC55" s="90">
        <f>+'Ark1'!Z932</f>
        <v>3.6123872169858928</v>
      </c>
      <c r="AD55" s="1">
        <f>+'Ark1'!AA932</f>
        <v>1.4346364126807949</v>
      </c>
      <c r="AE55" s="1">
        <f>+'Ark1'!AB932</f>
        <v>1.6476391042241612</v>
      </c>
      <c r="AF55" s="11">
        <f>+'Ark1'!AC932</f>
        <v>50.682260900665611</v>
      </c>
      <c r="AG55" s="11">
        <f>+'Ark1'!AD932</f>
        <v>35.78883298024293</v>
      </c>
      <c r="AH55" s="11">
        <f>+'Ark1'!AE932</f>
        <v>46.000969402575379</v>
      </c>
      <c r="AI55" s="90">
        <f t="shared" si="19"/>
        <v>1.7873428450346078</v>
      </c>
      <c r="AJ55" s="11">
        <f t="shared" si="20"/>
        <v>15.13978494623656</v>
      </c>
      <c r="AK55" s="46"/>
    </row>
    <row r="56" spans="1:43">
      <c r="A56" s="46"/>
      <c r="B56">
        <f>+'Ark1'!C933</f>
        <v>2018</v>
      </c>
      <c r="C56">
        <f>+'Ark1'!I933</f>
        <v>81</v>
      </c>
      <c r="D56" s="3" t="str">
        <f t="shared" si="48"/>
        <v>KLF</v>
      </c>
      <c r="E56" s="3" t="str">
        <f t="shared" si="48"/>
        <v>Midt-Norge</v>
      </c>
      <c r="F56">
        <f>+'Ark1'!Q933</f>
        <v>5</v>
      </c>
      <c r="H56" s="300">
        <f>+'Ark1'!R933</f>
        <v>51</v>
      </c>
      <c r="J56" s="188">
        <f>+'Ark1'!AF933</f>
        <v>0.27417880759098967</v>
      </c>
      <c r="L56" s="188">
        <f>+'Ark1'!AG933</f>
        <v>0.31328338016900398</v>
      </c>
      <c r="M56" s="188"/>
      <c r="P56" s="1">
        <f>+'Ark1'!S933</f>
        <v>5.0196078431372548</v>
      </c>
      <c r="V56" s="1">
        <f>+'Ark1'!T933</f>
        <v>1.0392156862745097</v>
      </c>
      <c r="X56" s="90">
        <f>+'Ark1'!U933</f>
        <v>8.943137254901961</v>
      </c>
      <c r="Z56" s="90">
        <f>+'Ark1'!W933</f>
        <v>0</v>
      </c>
      <c r="AC56" s="90">
        <f>+'Ark1'!Z933</f>
        <v>4.7001983646901131</v>
      </c>
      <c r="AD56" s="1">
        <f>+'Ark1'!AA933</f>
        <v>2.3803953871477259</v>
      </c>
      <c r="AE56" s="1">
        <f>+'Ark1'!AB933</f>
        <v>2.2225297749497654</v>
      </c>
      <c r="AF56" s="11">
        <f>+'Ark1'!AC933</f>
        <v>83.955973713007097</v>
      </c>
      <c r="AG56" s="11">
        <f>+'Ark1'!AD933</f>
        <v>39.49481781611555</v>
      </c>
      <c r="AH56" s="11">
        <f>+'Ark1'!AE933</f>
        <v>59.655874384767131</v>
      </c>
      <c r="AI56" s="90">
        <f t="shared" si="19"/>
        <v>1.7816406250000001</v>
      </c>
      <c r="AJ56" s="11">
        <f t="shared" si="20"/>
        <v>10.199999999999999</v>
      </c>
      <c r="AK56" s="46"/>
    </row>
    <row r="57" spans="1:43">
      <c r="A57" s="46"/>
      <c r="B57">
        <f>+'Ark1'!C934</f>
        <v>2018</v>
      </c>
      <c r="C57">
        <f>+'Ark1'!I934</f>
        <v>83</v>
      </c>
      <c r="D57" s="3" t="str">
        <f t="shared" si="48"/>
        <v>KLF</v>
      </c>
      <c r="E57" s="3" t="str">
        <f t="shared" si="48"/>
        <v>Uavhengig</v>
      </c>
      <c r="F57">
        <f>+'Ark1'!Q934</f>
        <v>137</v>
      </c>
      <c r="H57" s="300">
        <f>+'Ark1'!R934</f>
        <v>5000</v>
      </c>
      <c r="J57" s="188">
        <f>+'Ark1'!AF934</f>
        <v>26.880275254018596</v>
      </c>
      <c r="L57" s="188">
        <f>+'Ark1'!AG934</f>
        <v>26.664804779326495</v>
      </c>
      <c r="M57" s="188"/>
      <c r="P57" s="1">
        <f>+'Ark1'!S934</f>
        <v>5.2347999999999999</v>
      </c>
      <c r="V57" s="1">
        <f>+'Ark1'!T934</f>
        <v>3.8532000000000006</v>
      </c>
      <c r="X57" s="90">
        <f>+'Ark1'!U934</f>
        <v>7.7640999999999982</v>
      </c>
      <c r="Z57" s="90">
        <f>+'Ark1'!W934</f>
        <v>0</v>
      </c>
      <c r="AC57" s="90">
        <f>+'Ark1'!Z934</f>
        <v>3.6289443630345346</v>
      </c>
      <c r="AD57" s="1">
        <f>+'Ark1'!AA934</f>
        <v>1.9208511030269904</v>
      </c>
      <c r="AE57" s="1">
        <f>+'Ark1'!AB934</f>
        <v>1.5263190230092785</v>
      </c>
      <c r="AF57" s="11">
        <f>+'Ark1'!AC934</f>
        <v>27.979686589874657</v>
      </c>
      <c r="AG57" s="11">
        <f>+'Ark1'!AD934</f>
        <v>17.581562504276576</v>
      </c>
      <c r="AH57" s="11">
        <f>+'Ark1'!AE934</f>
        <v>29.540190719942025</v>
      </c>
      <c r="AI57" s="90">
        <f t="shared" si="19"/>
        <v>1.483170321693283</v>
      </c>
      <c r="AJ57" s="11">
        <f t="shared" si="20"/>
        <v>36.496350364963504</v>
      </c>
      <c r="AK57" s="46"/>
    </row>
    <row r="58" spans="1:43">
      <c r="A58" s="46"/>
      <c r="B58">
        <f>+'Ark1'!C935</f>
        <v>2017</v>
      </c>
      <c r="C58">
        <f>+'Ark1'!I935</f>
        <v>6</v>
      </c>
      <c r="D58" s="3" t="str">
        <f t="shared" ref="D58:E58" si="49">+D52</f>
        <v>Nortura</v>
      </c>
      <c r="E58" s="3" t="str">
        <f t="shared" si="49"/>
        <v>Øst</v>
      </c>
      <c r="F58">
        <f>+'Ark1'!Q935</f>
        <v>111</v>
      </c>
      <c r="H58" s="300">
        <f>+'Ark1'!R935</f>
        <v>4300</v>
      </c>
      <c r="J58" s="188">
        <f>+'Ark1'!AF935</f>
        <v>24.68002066234288</v>
      </c>
      <c r="L58" s="188">
        <f>+'Ark1'!AG935</f>
        <v>22.733596775372003</v>
      </c>
      <c r="M58" s="188"/>
      <c r="P58" s="1">
        <f>+'Ark1'!S935</f>
        <v>5.2044186046511642</v>
      </c>
      <c r="V58" s="1">
        <f>+'Ark1'!T935</f>
        <v>4.6295348837209298</v>
      </c>
      <c r="X58" s="90">
        <f>+'Ark1'!U935</f>
        <v>6.9463720930232515</v>
      </c>
      <c r="Z58" s="90">
        <f>+'Ark1'!W935</f>
        <v>0</v>
      </c>
      <c r="AC58" s="90">
        <f>+'Ark1'!Z935</f>
        <v>2.6465332042280938</v>
      </c>
      <c r="AD58" s="1">
        <f>+'Ark1'!AA935</f>
        <v>0.98751697618751022</v>
      </c>
      <c r="AE58" s="1">
        <f>+'Ark1'!AB935</f>
        <v>1.1925007015518827</v>
      </c>
      <c r="AF58" s="11">
        <f>+'Ark1'!AC935</f>
        <v>29.595378433570197</v>
      </c>
      <c r="AG58" s="11">
        <f>+'Ark1'!AD935</f>
        <v>19.027446537228762</v>
      </c>
      <c r="AH58" s="11">
        <f>+'Ark1'!AE935</f>
        <v>46.776441168755404</v>
      </c>
      <c r="AI58" s="90">
        <f t="shared" si="19"/>
        <v>1.3347066446221894</v>
      </c>
      <c r="AJ58" s="11">
        <f t="shared" si="20"/>
        <v>38.738738738738739</v>
      </c>
      <c r="AK58" s="46"/>
    </row>
    <row r="59" spans="1:43">
      <c r="A59" s="46"/>
      <c r="B59">
        <f>+'Ark1'!C936</f>
        <v>2017</v>
      </c>
      <c r="C59">
        <f>+'Ark1'!I936</f>
        <v>24</v>
      </c>
      <c r="D59" s="3" t="str">
        <f t="shared" ref="D59:E59" si="50">+D53</f>
        <v>Nortura</v>
      </c>
      <c r="E59" s="3" t="str">
        <f t="shared" si="50"/>
        <v>Vest</v>
      </c>
      <c r="F59">
        <f>+'Ark1'!Q936</f>
        <v>155</v>
      </c>
      <c r="H59" s="300">
        <f>+'Ark1'!R936</f>
        <v>4601</v>
      </c>
      <c r="J59" s="188">
        <f>+'Ark1'!AF936</f>
        <v>26.407622108706882</v>
      </c>
      <c r="L59" s="188">
        <f>+'Ark1'!AG936</f>
        <v>25.52104897829954</v>
      </c>
      <c r="M59" s="188"/>
      <c r="P59" s="1">
        <f>+'Ark1'!S936</f>
        <v>4.4861986524668556</v>
      </c>
      <c r="V59" s="1">
        <f>+'Ark1'!T936</f>
        <v>4.2012605955227116</v>
      </c>
      <c r="X59" s="90">
        <f>+'Ark1'!U936</f>
        <v>7.2879374049119807</v>
      </c>
      <c r="Z59" s="90">
        <f>+'Ark1'!W936</f>
        <v>2.1734405564007828E-2</v>
      </c>
      <c r="AC59" s="90">
        <f>+'Ark1'!Z936</f>
        <v>3.0759501556646183</v>
      </c>
      <c r="AD59" s="1">
        <f>+'Ark1'!AA936</f>
        <v>1.1363636026525703</v>
      </c>
      <c r="AE59" s="1">
        <f>+'Ark1'!AB936</f>
        <v>1.6012948933536699</v>
      </c>
      <c r="AF59" s="11">
        <f>+'Ark1'!AC936</f>
        <v>33.819636964981022</v>
      </c>
      <c r="AG59" s="11">
        <f>+'Ark1'!AD936</f>
        <v>9.344927550461831</v>
      </c>
      <c r="AH59" s="11">
        <f>+'Ark1'!AE936</f>
        <v>43.737241339079105</v>
      </c>
      <c r="AI59" s="90">
        <f t="shared" si="19"/>
        <v>1.6245240056198837</v>
      </c>
      <c r="AJ59" s="11">
        <f t="shared" si="20"/>
        <v>29.683870967741935</v>
      </c>
      <c r="AK59" s="46"/>
    </row>
    <row r="60" spans="1:43">
      <c r="A60" s="46"/>
      <c r="B60">
        <f>+'Ark1'!C937</f>
        <v>2017</v>
      </c>
      <c r="C60">
        <f>+'Ark1'!I937</f>
        <v>49</v>
      </c>
      <c r="D60" s="3" t="str">
        <f t="shared" ref="D60:E60" si="51">+D54</f>
        <v>Nortura</v>
      </c>
      <c r="E60" s="3" t="str">
        <f t="shared" si="51"/>
        <v>Nord</v>
      </c>
      <c r="F60">
        <f>+'Ark1'!Q937</f>
        <v>100</v>
      </c>
      <c r="H60" s="300">
        <f>+'Ark1'!R937</f>
        <v>2419</v>
      </c>
      <c r="J60" s="188">
        <f>+'Ark1'!AF937</f>
        <v>13.8839465074901</v>
      </c>
      <c r="L60" s="188">
        <f>+'Ark1'!AG937</f>
        <v>15.914217954650589</v>
      </c>
      <c r="M60" s="188"/>
      <c r="P60" s="1">
        <f>+'Ark1'!S937</f>
        <v>5.0252170318313363</v>
      </c>
      <c r="V60" s="1">
        <f>+'Ark1'!T937</f>
        <v>3.6519222819346848</v>
      </c>
      <c r="X60" s="90">
        <f>+'Ark1'!U937</f>
        <v>8.643861099627923</v>
      </c>
      <c r="Z60" s="90">
        <f>+'Ark1'!W937</f>
        <v>0</v>
      </c>
      <c r="AC60" s="90">
        <f>+'Ark1'!Z937</f>
        <v>2.8042456102253408</v>
      </c>
      <c r="AD60" s="1">
        <f>+'Ark1'!AA937</f>
        <v>1.898135740509584</v>
      </c>
      <c r="AE60" s="1">
        <f>+'Ark1'!AB937</f>
        <v>1.6373228738449217</v>
      </c>
      <c r="AF60" s="11">
        <f>+'Ark1'!AC937</f>
        <v>25.735772654516655</v>
      </c>
      <c r="AG60" s="11">
        <f>+'Ark1'!AD937</f>
        <v>34.338016390371529</v>
      </c>
      <c r="AH60" s="11">
        <f>+'Ark1'!AE937</f>
        <v>54.566089667917751</v>
      </c>
      <c r="AI60" s="90">
        <f t="shared" si="19"/>
        <v>1.7200970714050627</v>
      </c>
      <c r="AJ60" s="11">
        <f t="shared" si="20"/>
        <v>24.19</v>
      </c>
      <c r="AK60" s="46"/>
    </row>
    <row r="61" spans="1:43">
      <c r="A61" s="46"/>
      <c r="B61">
        <f>+'Ark1'!C938</f>
        <v>2017</v>
      </c>
      <c r="C61">
        <f>+'Ark1'!I938</f>
        <v>80</v>
      </c>
      <c r="D61" s="3" t="str">
        <f t="shared" ref="D61:E61" si="52">+D55</f>
        <v>KLF</v>
      </c>
      <c r="E61" s="3" t="str">
        <f t="shared" si="52"/>
        <v>Fatland</v>
      </c>
      <c r="F61">
        <f>+'Ark1'!Q938</f>
        <v>101</v>
      </c>
      <c r="H61" s="300">
        <f>+'Ark1'!R938</f>
        <v>1475</v>
      </c>
      <c r="J61" s="188">
        <f>+'Ark1'!AF938</f>
        <v>8.4658210411524983</v>
      </c>
      <c r="L61" s="188">
        <f>+'Ark1'!AG938</f>
        <v>9.5688521396039832</v>
      </c>
      <c r="M61" s="188"/>
      <c r="P61" s="1">
        <f>+'Ark1'!S938</f>
        <v>4.5640677966101686</v>
      </c>
      <c r="V61" s="1">
        <f>+'Ark1'!T938</f>
        <v>3.1830508474576278</v>
      </c>
      <c r="X61" s="90">
        <f>+'Ark1'!U938</f>
        <v>8.5236610169491485</v>
      </c>
      <c r="Z61" s="90">
        <f>+'Ark1'!W938</f>
        <v>0</v>
      </c>
      <c r="AC61" s="90">
        <f>+'Ark1'!Z938</f>
        <v>3.2959537834620289</v>
      </c>
      <c r="AD61" s="1">
        <f>+'Ark1'!AA938</f>
        <v>1.3926430409374171</v>
      </c>
      <c r="AE61" s="1">
        <f>+'Ark1'!AB938</f>
        <v>1.5869331410064849</v>
      </c>
      <c r="AF61" s="11">
        <f>+'Ark1'!AC938</f>
        <v>66.680379131568898</v>
      </c>
      <c r="AG61" s="11">
        <f>+'Ark1'!AD938</f>
        <v>52.520419987869616</v>
      </c>
      <c r="AH61" s="11">
        <f>+'Ark1'!AE938</f>
        <v>42.876964167491529</v>
      </c>
      <c r="AI61" s="90">
        <f t="shared" si="19"/>
        <v>1.8675579322638141</v>
      </c>
      <c r="AJ61" s="11">
        <f t="shared" si="20"/>
        <v>14.603960396039604</v>
      </c>
      <c r="AK61" s="46"/>
    </row>
    <row r="62" spans="1:43">
      <c r="A62" s="46"/>
      <c r="B62">
        <f>+'Ark1'!C939</f>
        <v>2017</v>
      </c>
      <c r="C62">
        <f>+'Ark1'!I939</f>
        <v>81</v>
      </c>
      <c r="D62" s="3" t="str">
        <f t="shared" ref="D62:E62" si="53">+D56</f>
        <v>KLF</v>
      </c>
      <c r="E62" s="3" t="str">
        <f t="shared" si="53"/>
        <v>Midt-Norge</v>
      </c>
      <c r="F62">
        <f>+'Ark1'!Q939</f>
        <v>5</v>
      </c>
      <c r="H62" s="300">
        <f>+'Ark1'!R939</f>
        <v>114</v>
      </c>
      <c r="J62" s="188">
        <f>+'Ark1'!AF939</f>
        <v>0.65430752453653229</v>
      </c>
      <c r="L62" s="188">
        <f>+'Ark1'!AG939</f>
        <v>0.93744672300835374</v>
      </c>
      <c r="M62" s="188"/>
      <c r="P62" s="1">
        <f>+'Ark1'!S939</f>
        <v>6.9736842105263195</v>
      </c>
      <c r="V62" s="1">
        <f>+'Ark1'!T939</f>
        <v>0</v>
      </c>
      <c r="X62" s="90">
        <f>+'Ark1'!U939</f>
        <v>10.804385964912282</v>
      </c>
      <c r="Z62" s="90">
        <f>+'Ark1'!W939</f>
        <v>0</v>
      </c>
      <c r="AC62" s="90">
        <f>+'Ark1'!Z939</f>
        <v>3.1792747256026166</v>
      </c>
      <c r="AD62" s="1">
        <f>+'Ark1'!AA939</f>
        <v>1.7793184498259549</v>
      </c>
      <c r="AE62" s="1">
        <f>+'Ark1'!AB939</f>
        <v>0</v>
      </c>
      <c r="AF62" s="11">
        <f>+'Ark1'!AC939</f>
        <v>71.673021548752942</v>
      </c>
      <c r="AG62" s="11">
        <f>+'Ark1'!AD939</f>
        <v>0</v>
      </c>
      <c r="AH62" s="11">
        <f>+'Ark1'!AE939</f>
        <v>0</v>
      </c>
      <c r="AI62" s="90">
        <f t="shared" si="19"/>
        <v>1.5493081761006282</v>
      </c>
      <c r="AJ62" s="11">
        <f t="shared" si="20"/>
        <v>22.8</v>
      </c>
      <c r="AK62" s="46"/>
    </row>
    <row r="63" spans="1:43">
      <c r="A63" s="46"/>
      <c r="B63">
        <f>+'Ark1'!C940</f>
        <v>2017</v>
      </c>
      <c r="C63">
        <f>+'Ark1'!I940</f>
        <v>83</v>
      </c>
      <c r="D63" s="3" t="str">
        <f t="shared" ref="D63:E63" si="54">+D57</f>
        <v>KLF</v>
      </c>
      <c r="E63" s="3" t="str">
        <f t="shared" si="54"/>
        <v>Uavhengig</v>
      </c>
      <c r="F63">
        <f>+'Ark1'!Q940</f>
        <v>128</v>
      </c>
      <c r="H63" s="300">
        <f>+'Ark1'!R940</f>
        <v>4514</v>
      </c>
      <c r="J63" s="188">
        <f>+'Ark1'!AF940</f>
        <v>25.908282155771111</v>
      </c>
      <c r="L63" s="188">
        <f>+'Ark1'!AG940</f>
        <v>25.324837429065514</v>
      </c>
      <c r="M63" s="188"/>
      <c r="P63" s="1">
        <f>+'Ark1'!S940</f>
        <v>5.3859105006645995</v>
      </c>
      <c r="V63" s="1">
        <f>+'Ark1'!T940</f>
        <v>3.8728400531679226</v>
      </c>
      <c r="X63" s="90">
        <f>+'Ark1'!U940</f>
        <v>7.3712893221089981</v>
      </c>
      <c r="Z63" s="90">
        <f>+'Ark1'!W940</f>
        <v>2.2153300841825437E-2</v>
      </c>
      <c r="AC63" s="90">
        <f>+'Ark1'!Z940</f>
        <v>3.3992831705495048</v>
      </c>
      <c r="AD63" s="1">
        <f>+'Ark1'!AA940</f>
        <v>2.9805804754649223</v>
      </c>
      <c r="AE63" s="1">
        <f>+'Ark1'!AB940</f>
        <v>1.5520085882713002</v>
      </c>
      <c r="AF63" s="11">
        <f>+'Ark1'!AC940</f>
        <v>9.2373534811400475</v>
      </c>
      <c r="AG63" s="11">
        <f>+'Ark1'!AD940</f>
        <v>17.597283591867161</v>
      </c>
      <c r="AH63" s="11">
        <f>+'Ark1'!AE940</f>
        <v>16.222747014108613</v>
      </c>
      <c r="AI63" s="90">
        <f t="shared" si="19"/>
        <v>1.3686245475485364</v>
      </c>
      <c r="AJ63" s="11">
        <f t="shared" si="20"/>
        <v>35.265625</v>
      </c>
      <c r="AK63" s="46"/>
    </row>
    <row r="64" spans="1:43">
      <c r="A64" s="46"/>
      <c r="B64" s="46"/>
      <c r="C64" s="46"/>
      <c r="D64" s="46"/>
      <c r="E64" s="46"/>
      <c r="F64" s="46"/>
      <c r="G64" s="46"/>
      <c r="H64" s="314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1"/>
      <c r="AM64" s="1"/>
      <c r="AN64" s="1"/>
      <c r="AO64" s="1"/>
      <c r="AP64" s="1"/>
      <c r="AQ64" s="1"/>
    </row>
    <row r="65" spans="1:43">
      <c r="A65" s="46"/>
      <c r="B65">
        <f>+'Ark1'!C941</f>
        <v>2016</v>
      </c>
      <c r="C65">
        <f>+'Ark1'!I941</f>
        <v>6</v>
      </c>
      <c r="D65" s="3" t="str">
        <f t="shared" ref="D65:E65" si="55">+D58</f>
        <v>Nortura</v>
      </c>
      <c r="E65" s="3" t="str">
        <f t="shared" si="55"/>
        <v>Øst</v>
      </c>
      <c r="F65">
        <f>+'Ark1'!Q941</f>
        <v>98</v>
      </c>
      <c r="H65" s="300">
        <f>+'Ark1'!R941</f>
        <v>3568</v>
      </c>
      <c r="J65" s="188">
        <f>+'Ark1'!AF941</f>
        <v>24.413274033527191</v>
      </c>
      <c r="L65" s="188">
        <f>+'Ark1'!AG941</f>
        <v>23.637099647881342</v>
      </c>
      <c r="M65" s="188"/>
      <c r="P65" s="1">
        <f>+'Ark1'!S941</f>
        <v>5.4481502242152464</v>
      </c>
      <c r="V65" s="1">
        <f>+'Ark1'!T941</f>
        <v>4.7830717488789247</v>
      </c>
      <c r="X65" s="90">
        <f>+'Ark1'!U941</f>
        <v>7.3807174887892497</v>
      </c>
      <c r="Z65" s="90">
        <f>+'Ark1'!W941</f>
        <v>5.6053811659192813E-2</v>
      </c>
      <c r="AC65" s="90">
        <f>+'Ark1'!Z941</f>
        <v>2.9189026250522727</v>
      </c>
      <c r="AD65" s="1">
        <f>+'Ark1'!AA941</f>
        <v>1.1327780189485297</v>
      </c>
      <c r="AE65" s="1">
        <f>+'Ark1'!AB941</f>
        <v>1.2993722110443018</v>
      </c>
      <c r="AF65" s="11">
        <f>+'Ark1'!AC941</f>
        <v>27.589219173126256</v>
      </c>
      <c r="AG65" s="11">
        <f>+'Ark1'!AD941</f>
        <v>25.975801992132503</v>
      </c>
      <c r="AH65" s="11">
        <f>+'Ark1'!AE941</f>
        <v>42.478648797385475</v>
      </c>
      <c r="AI65" s="90">
        <f t="shared" si="19"/>
        <v>1.3547198929986133</v>
      </c>
      <c r="AJ65" s="11">
        <f t="shared" si="20"/>
        <v>36.408163265306122</v>
      </c>
      <c r="AK65" s="46"/>
    </row>
    <row r="66" spans="1:43">
      <c r="A66" s="46"/>
      <c r="B66">
        <f>+'Ark1'!C942</f>
        <v>2016</v>
      </c>
      <c r="C66">
        <f>+'Ark1'!I942</f>
        <v>24</v>
      </c>
      <c r="D66" s="3" t="str">
        <f t="shared" ref="D66:E66" si="56">+D59</f>
        <v>Nortura</v>
      </c>
      <c r="E66" s="3" t="str">
        <f t="shared" si="56"/>
        <v>Vest</v>
      </c>
      <c r="F66">
        <f>+'Ark1'!Q942</f>
        <v>152</v>
      </c>
      <c r="H66" s="300">
        <f>+'Ark1'!R942</f>
        <v>3865</v>
      </c>
      <c r="J66" s="188">
        <f>+'Ark1'!AF942</f>
        <v>26.445432774546699</v>
      </c>
      <c r="L66" s="188">
        <f>+'Ark1'!AG942</f>
        <v>25.534483485965943</v>
      </c>
      <c r="M66" s="188"/>
      <c r="P66" s="1">
        <f>+'Ark1'!S942</f>
        <v>4.6491591203104798</v>
      </c>
      <c r="V66" s="1">
        <f>+'Ark1'!T942</f>
        <v>4.0460543337645527</v>
      </c>
      <c r="X66" s="90">
        <f>+'Ark1'!U942</f>
        <v>7.3604915912031021</v>
      </c>
      <c r="Z66" s="90">
        <f>+'Ark1'!W942</f>
        <v>0</v>
      </c>
      <c r="AC66" s="90">
        <f>+'Ark1'!Z942</f>
        <v>3.2166866461553609</v>
      </c>
      <c r="AD66" s="1">
        <f>+'Ark1'!AA942</f>
        <v>1.2267248086070499</v>
      </c>
      <c r="AE66" s="1">
        <f>+'Ark1'!AB942</f>
        <v>1.455844475916606</v>
      </c>
      <c r="AF66" s="11">
        <f>+'Ark1'!AC942</f>
        <v>31.182539187754024</v>
      </c>
      <c r="AG66" s="11">
        <f>+'Ark1'!AD942</f>
        <v>22.002107408466983</v>
      </c>
      <c r="AH66" s="11">
        <f>+'Ark1'!AE942</f>
        <v>50.321013757029135</v>
      </c>
      <c r="AI66" s="90">
        <f t="shared" si="19"/>
        <v>1.5831877121709601</v>
      </c>
      <c r="AJ66" s="11">
        <f t="shared" si="20"/>
        <v>25.42763157894737</v>
      </c>
      <c r="AK66" s="46"/>
    </row>
    <row r="67" spans="1:43">
      <c r="A67" s="46"/>
      <c r="B67">
        <f>+'Ark1'!C943</f>
        <v>2016</v>
      </c>
      <c r="C67">
        <f>+'Ark1'!I943</f>
        <v>49</v>
      </c>
      <c r="D67" s="3" t="str">
        <f t="shared" ref="D67:E67" si="57">+D60</f>
        <v>Nortura</v>
      </c>
      <c r="E67" s="3" t="str">
        <f t="shared" si="57"/>
        <v>Nord</v>
      </c>
      <c r="F67">
        <f>+'Ark1'!Q943</f>
        <v>84</v>
      </c>
      <c r="H67" s="300">
        <f>+'Ark1'!R943</f>
        <v>1520</v>
      </c>
      <c r="J67" s="188">
        <f>+'Ark1'!AF943</f>
        <v>10.400273691412936</v>
      </c>
      <c r="L67" s="188">
        <f>+'Ark1'!AG943</f>
        <v>13.067076678936521</v>
      </c>
      <c r="M67" s="188"/>
      <c r="P67" s="1">
        <f>+'Ark1'!S943</f>
        <v>4.9506578947368443</v>
      </c>
      <c r="V67" s="1">
        <f>+'Ark1'!T943</f>
        <v>3.7092105263157888</v>
      </c>
      <c r="X67" s="90">
        <f>+'Ark1'!U943</f>
        <v>9.5777631578947435</v>
      </c>
      <c r="Z67" s="90">
        <f>+'Ark1'!W943</f>
        <v>0.13157894736842102</v>
      </c>
      <c r="AC67" s="90">
        <f>+'Ark1'!Z943</f>
        <v>3.3366789739926368</v>
      </c>
      <c r="AD67" s="1">
        <f>+'Ark1'!AA943</f>
        <v>1.7116664975261573</v>
      </c>
      <c r="AE67" s="1">
        <f>+'Ark1'!AB943</f>
        <v>1.6225124791977283</v>
      </c>
      <c r="AF67" s="11">
        <f>+'Ark1'!AC943</f>
        <v>39.142659665643777</v>
      </c>
      <c r="AG67" s="11">
        <f>+'Ark1'!AD943</f>
        <v>41.668237237991995</v>
      </c>
      <c r="AH67" s="11">
        <f>+'Ark1'!AE943</f>
        <v>52.073239936086019</v>
      </c>
      <c r="AI67" s="90">
        <f t="shared" si="19"/>
        <v>1.9346445182724257</v>
      </c>
      <c r="AJ67" s="11">
        <f t="shared" si="20"/>
        <v>18.095238095238095</v>
      </c>
      <c r="AK67" s="46"/>
    </row>
    <row r="68" spans="1:43">
      <c r="A68" s="46"/>
      <c r="B68">
        <f>+'Ark1'!C944</f>
        <v>2016</v>
      </c>
      <c r="C68">
        <f>+'Ark1'!I944</f>
        <v>80</v>
      </c>
      <c r="D68" s="3" t="str">
        <f t="shared" ref="D68:E68" si="58">+D61</f>
        <v>KLF</v>
      </c>
      <c r="E68" s="3" t="str">
        <f t="shared" si="58"/>
        <v>Fatland</v>
      </c>
      <c r="F68">
        <f>+'Ark1'!Q944</f>
        <v>94</v>
      </c>
      <c r="H68" s="300">
        <f>+'Ark1'!R944</f>
        <v>1357</v>
      </c>
      <c r="J68" s="188">
        <f>+'Ark1'!AF944</f>
        <v>9.2849811837153613</v>
      </c>
      <c r="L68" s="188">
        <f>+'Ark1'!AG944</f>
        <v>9.9328344611363448</v>
      </c>
      <c r="M68" s="188"/>
      <c r="P68" s="1">
        <f>+'Ark1'!S944</f>
        <v>4.5880619012527646</v>
      </c>
      <c r="V68" s="1">
        <f>+'Ark1'!T944</f>
        <v>3.4679439941046439</v>
      </c>
      <c r="X68" s="90">
        <f>+'Ark1'!U944</f>
        <v>8.1549742078113496</v>
      </c>
      <c r="Z68" s="90">
        <f>+'Ark1'!W944</f>
        <v>7.3691967575534242E-2</v>
      </c>
      <c r="AC68" s="90">
        <f>+'Ark1'!Z944</f>
        <v>3.53653412765002</v>
      </c>
      <c r="AD68" s="1">
        <f>+'Ark1'!AA944</f>
        <v>1.5381962186517819</v>
      </c>
      <c r="AE68" s="1">
        <f>+'Ark1'!AB944</f>
        <v>1.6755767743402827</v>
      </c>
      <c r="AF68" s="11">
        <f>+'Ark1'!AC944</f>
        <v>64.974009607386961</v>
      </c>
      <c r="AG68" s="11">
        <f>+'Ark1'!AD944</f>
        <v>40.310931869391496</v>
      </c>
      <c r="AH68" s="11">
        <f>+'Ark1'!AE944</f>
        <v>55.685168945840879</v>
      </c>
      <c r="AI68" s="90">
        <f t="shared" si="19"/>
        <v>1.7774333440411176</v>
      </c>
      <c r="AJ68" s="11">
        <f t="shared" si="20"/>
        <v>14.436170212765957</v>
      </c>
      <c r="AK68" s="46"/>
    </row>
    <row r="69" spans="1:43">
      <c r="A69" s="46"/>
      <c r="B69">
        <f>+'Ark1'!C945</f>
        <v>2016</v>
      </c>
      <c r="C69">
        <f>+'Ark1'!I945</f>
        <v>81</v>
      </c>
      <c r="D69" s="3" t="str">
        <f t="shared" ref="D69:E69" si="59">+D62</f>
        <v>KLF</v>
      </c>
      <c r="E69" s="3" t="str">
        <f t="shared" si="59"/>
        <v>Midt-Norge</v>
      </c>
      <c r="F69">
        <f>+'Ark1'!Q945</f>
        <v>6</v>
      </c>
      <c r="H69" s="300">
        <f>+'Ark1'!R945</f>
        <v>186</v>
      </c>
      <c r="J69" s="188">
        <f>+'Ark1'!AF945</f>
        <v>1.2726650701334248</v>
      </c>
      <c r="L69" s="188">
        <f>+'Ark1'!AG945</f>
        <v>1.9892057627906683</v>
      </c>
      <c r="M69" s="188"/>
      <c r="P69" s="1">
        <f>+'Ark1'!S945</f>
        <v>7.0322580645161281</v>
      </c>
      <c r="V69" s="1">
        <f>+'Ark1'!T945</f>
        <v>0</v>
      </c>
      <c r="X69" s="90">
        <f>+'Ark1'!U945</f>
        <v>11.915053763440868</v>
      </c>
      <c r="Z69" s="90">
        <f>+'Ark1'!W945</f>
        <v>0</v>
      </c>
      <c r="AC69" s="90">
        <f>+'Ark1'!Z945</f>
        <v>2.6739060163375359</v>
      </c>
      <c r="AD69" s="1">
        <f>+'Ark1'!AA945</f>
        <v>1.5859030391331423</v>
      </c>
      <c r="AE69" s="1">
        <f>+'Ark1'!AB945</f>
        <v>0</v>
      </c>
      <c r="AF69" s="11">
        <f>+'Ark1'!AC945</f>
        <v>66.030309279593084</v>
      </c>
      <c r="AG69" s="11">
        <f>+'Ark1'!AD945</f>
        <v>0</v>
      </c>
      <c r="AH69" s="11">
        <f>+'Ark1'!AE945</f>
        <v>0</v>
      </c>
      <c r="AI69" s="90">
        <f t="shared" si="19"/>
        <v>1.6943425076452614</v>
      </c>
      <c r="AJ69" s="11">
        <f t="shared" si="20"/>
        <v>31</v>
      </c>
      <c r="AK69" s="46"/>
    </row>
    <row r="70" spans="1:43">
      <c r="A70" s="46"/>
      <c r="B70">
        <f>+'Ark1'!C946</f>
        <v>2016</v>
      </c>
      <c r="C70">
        <f>+'Ark1'!I946</f>
        <v>83</v>
      </c>
      <c r="D70" s="3" t="str">
        <f t="shared" ref="D70:E70" si="60">+D63</f>
        <v>KLF</v>
      </c>
      <c r="E70" s="3" t="str">
        <f t="shared" si="60"/>
        <v>Uavhengig</v>
      </c>
      <c r="F70">
        <f>+'Ark1'!Q946</f>
        <v>114</v>
      </c>
      <c r="H70" s="300">
        <f>+'Ark1'!R946</f>
        <v>4119</v>
      </c>
      <c r="J70" s="188">
        <f>+'Ark1'!AF946</f>
        <v>28.183373246664377</v>
      </c>
      <c r="L70" s="188">
        <f>+'Ark1'!AG946</f>
        <v>25.839299963289179</v>
      </c>
      <c r="M70" s="188"/>
      <c r="P70" s="1">
        <f>+'Ark1'!S946</f>
        <v>5.5321680019422192</v>
      </c>
      <c r="V70" s="1">
        <f>+'Ark1'!T946</f>
        <v>3.686817188638019</v>
      </c>
      <c r="X70" s="90">
        <f>+'Ark1'!U946</f>
        <v>6.9890507404709901</v>
      </c>
      <c r="Z70" s="90">
        <f>+'Ark1'!W946</f>
        <v>0</v>
      </c>
      <c r="AC70" s="90">
        <f>+'Ark1'!Z946</f>
        <v>3.2456808728417799</v>
      </c>
      <c r="AD70" s="1">
        <f>+'Ark1'!AA946</f>
        <v>1.7375428188332822</v>
      </c>
      <c r="AE70" s="1">
        <f>+'Ark1'!AB946</f>
        <v>1.534264643231575</v>
      </c>
      <c r="AF70" s="11">
        <f>+'Ark1'!AC946</f>
        <v>13.978566716917911</v>
      </c>
      <c r="AG70" s="11">
        <f>+'Ark1'!AD946</f>
        <v>25.856079723386433</v>
      </c>
      <c r="AH70" s="11">
        <f>+'Ark1'!AE946</f>
        <v>32.08826880596142</v>
      </c>
      <c r="AI70" s="90">
        <f t="shared" si="19"/>
        <v>1.2633475227103175</v>
      </c>
      <c r="AJ70" s="11">
        <f t="shared" si="20"/>
        <v>36.131578947368418</v>
      </c>
      <c r="AK70" s="46"/>
    </row>
    <row r="71" spans="1:43">
      <c r="A71" s="46"/>
      <c r="B71" s="46"/>
      <c r="C71" s="46"/>
      <c r="D71" s="46"/>
      <c r="E71" s="46"/>
      <c r="F71" s="46"/>
      <c r="G71" s="46"/>
      <c r="H71" s="314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1"/>
      <c r="AM71" s="1"/>
      <c r="AN71" s="1"/>
      <c r="AO71" s="1"/>
      <c r="AP71" s="1"/>
      <c r="AQ71" s="1"/>
    </row>
    <row r="72" spans="1:43">
      <c r="A72" s="46"/>
      <c r="B72" s="46"/>
      <c r="C72" s="46"/>
      <c r="D72" s="46"/>
      <c r="E72" s="46"/>
      <c r="F72" s="46"/>
      <c r="G72" s="46"/>
      <c r="H72" s="314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1"/>
      <c r="AM72" s="1"/>
      <c r="AN72" s="1"/>
      <c r="AO72" s="1"/>
      <c r="AP72" s="1"/>
      <c r="AQ72" s="1"/>
    </row>
    <row r="73" spans="1:43">
      <c r="A73" s="1"/>
      <c r="B73" s="1"/>
      <c r="C73" s="1"/>
      <c r="D73" s="1"/>
      <c r="E73" s="1"/>
      <c r="F73" s="1"/>
      <c r="G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>
      <c r="A74" s="1"/>
      <c r="B74" s="1"/>
      <c r="C74" s="1"/>
      <c r="D74" s="1"/>
      <c r="E74" s="1"/>
      <c r="F74" s="1"/>
      <c r="G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>
      <c r="A75" s="1"/>
      <c r="B75" s="1"/>
      <c r="C75" s="1"/>
      <c r="D75" s="1"/>
      <c r="E75" s="1"/>
      <c r="F75" s="1"/>
      <c r="G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>
      <c r="Q76" s="3"/>
      <c r="R76" s="3"/>
      <c r="S76" s="3"/>
      <c r="T76" s="3"/>
      <c r="U76" s="3"/>
      <c r="V76" s="3"/>
      <c r="W76" s="3"/>
      <c r="X76" s="57"/>
      <c r="Z76" s="57"/>
      <c r="AA76" s="181"/>
      <c r="AB76" s="16"/>
      <c r="AD76" s="3"/>
      <c r="AE76" s="1"/>
      <c r="AF76" s="16"/>
      <c r="AH76" s="16"/>
      <c r="AJ76" s="16"/>
      <c r="AK76" s="1"/>
      <c r="AL76" s="1"/>
      <c r="AM76" s="1"/>
      <c r="AN76" s="1"/>
      <c r="AO76" s="1"/>
      <c r="AP76" s="1"/>
      <c r="AQ76" s="1"/>
    </row>
    <row r="77" spans="1:43">
      <c r="Q77" s="3"/>
      <c r="R77" s="3"/>
      <c r="S77" s="3"/>
      <c r="T77" s="3"/>
      <c r="U77" s="3"/>
      <c r="V77" s="3"/>
      <c r="W77" s="3"/>
      <c r="X77" s="57"/>
      <c r="Z77" s="57"/>
      <c r="AA77" s="181"/>
      <c r="AB77" s="16"/>
      <c r="AD77" s="3"/>
      <c r="AE77" s="1"/>
      <c r="AF77" s="16"/>
      <c r="AH77" s="16"/>
      <c r="AJ77" s="16"/>
      <c r="AK77" s="1"/>
      <c r="AL77" s="1"/>
      <c r="AM77" s="1"/>
      <c r="AN77" s="1"/>
      <c r="AO77" s="1"/>
      <c r="AP77" s="1"/>
      <c r="AQ77" s="1"/>
    </row>
    <row r="78" spans="1:43">
      <c r="Q78" s="3"/>
      <c r="R78" s="3"/>
      <c r="S78" s="3"/>
      <c r="T78" s="3"/>
      <c r="U78" s="3"/>
      <c r="V78" s="3"/>
      <c r="W78" s="3"/>
      <c r="X78" s="57"/>
      <c r="Z78" s="57"/>
      <c r="AA78" s="181"/>
      <c r="AB78" s="16"/>
      <c r="AD78" s="3"/>
      <c r="AE78" s="1"/>
      <c r="AF78" s="16"/>
      <c r="AH78" s="16"/>
      <c r="AJ78" s="16"/>
      <c r="AK78" s="1"/>
      <c r="AL78" s="1"/>
      <c r="AM78" s="1"/>
      <c r="AN78" s="1"/>
      <c r="AO78" s="1"/>
      <c r="AP78" s="1"/>
      <c r="AQ78" s="1"/>
    </row>
    <row r="79" spans="1:43">
      <c r="Q79" s="3"/>
      <c r="R79" s="3"/>
      <c r="S79" s="3"/>
      <c r="T79" s="3"/>
      <c r="U79" s="3"/>
      <c r="V79" s="3"/>
      <c r="W79" s="3"/>
      <c r="X79" s="57"/>
      <c r="Z79" s="57"/>
      <c r="AA79" s="181"/>
      <c r="AB79" s="16"/>
      <c r="AD79" s="3"/>
      <c r="AE79" s="1"/>
      <c r="AF79" s="16"/>
      <c r="AH79" s="16"/>
      <c r="AJ79" s="16"/>
      <c r="AK79" s="1"/>
      <c r="AL79" s="1"/>
      <c r="AM79" s="1"/>
      <c r="AN79" s="1"/>
      <c r="AO79" s="1"/>
      <c r="AP79" s="1"/>
      <c r="AQ79" s="1"/>
    </row>
    <row r="80" spans="1:43">
      <c r="Q80" s="3"/>
      <c r="R80" s="3"/>
      <c r="S80" s="3"/>
      <c r="T80" s="3"/>
      <c r="U80" s="3"/>
      <c r="V80" s="3"/>
      <c r="W80" s="3"/>
      <c r="X80" s="57"/>
      <c r="Z80" s="57"/>
      <c r="AA80" s="181"/>
      <c r="AB80" s="16"/>
      <c r="AD80" s="3"/>
      <c r="AE80" s="1"/>
      <c r="AF80" s="16"/>
      <c r="AH80" s="16"/>
      <c r="AJ80" s="16"/>
      <c r="AK80" s="1"/>
      <c r="AL80" s="1"/>
      <c r="AM80" s="1"/>
      <c r="AN80" s="1"/>
      <c r="AO80" s="1"/>
      <c r="AP80" s="1"/>
      <c r="AQ80" s="1"/>
    </row>
    <row r="81" spans="7:44">
      <c r="Q81" s="3"/>
      <c r="R81" s="3"/>
      <c r="S81" s="3"/>
      <c r="T81" s="3"/>
      <c r="U81" s="3"/>
      <c r="V81" s="3"/>
      <c r="W81" s="3"/>
      <c r="X81" s="57"/>
      <c r="Z81" s="57"/>
      <c r="AA81" s="181"/>
      <c r="AB81" s="16"/>
      <c r="AD81" s="3"/>
      <c r="AE81" s="1"/>
      <c r="AF81" s="16"/>
      <c r="AH81" s="16"/>
      <c r="AJ81" s="16"/>
      <c r="AK81" s="1"/>
      <c r="AL81" s="1"/>
      <c r="AM81" s="1"/>
      <c r="AN81" s="1"/>
      <c r="AO81" s="1"/>
      <c r="AP81" s="1"/>
      <c r="AQ81" s="1"/>
    </row>
    <row r="82" spans="7:44">
      <c r="Q82" s="3"/>
      <c r="R82" s="3"/>
      <c r="S82" s="3"/>
      <c r="T82" s="3"/>
      <c r="U82" s="3"/>
      <c r="V82" s="3"/>
      <c r="W82" s="3"/>
      <c r="X82" s="57"/>
      <c r="Z82" s="57"/>
      <c r="AA82" s="181"/>
      <c r="AB82" s="16"/>
      <c r="AD82" s="3"/>
      <c r="AE82" s="1"/>
      <c r="AF82" s="16"/>
      <c r="AH82" s="16"/>
      <c r="AJ82" s="16"/>
      <c r="AK82" s="1"/>
      <c r="AL82" s="1"/>
      <c r="AM82" s="1"/>
      <c r="AN82" s="1"/>
      <c r="AO82" s="1"/>
      <c r="AP82" s="1"/>
      <c r="AQ82" s="1"/>
    </row>
    <row r="83" spans="7:44">
      <c r="Q83" s="3"/>
      <c r="R83" s="3"/>
      <c r="S83" s="3"/>
      <c r="T83" s="3"/>
      <c r="U83" s="3"/>
      <c r="V83" s="3"/>
      <c r="W83" s="3"/>
      <c r="X83" s="57"/>
      <c r="Z83" s="57"/>
      <c r="AA83" s="181"/>
      <c r="AB83" s="16"/>
      <c r="AD83" s="3"/>
      <c r="AE83" s="1"/>
      <c r="AF83" s="16"/>
      <c r="AH83" s="16"/>
      <c r="AJ83" s="16"/>
      <c r="AK83" s="1"/>
      <c r="AL83" s="1"/>
      <c r="AM83" s="1"/>
      <c r="AN83" s="1"/>
      <c r="AO83" s="1"/>
      <c r="AP83" s="1"/>
      <c r="AQ83" s="1"/>
    </row>
    <row r="84" spans="7:44">
      <c r="G84" s="14"/>
      <c r="H84" s="334"/>
      <c r="I84" s="14"/>
      <c r="J84" s="74"/>
      <c r="K84" s="151"/>
      <c r="L84" s="74"/>
      <c r="M84" s="74"/>
      <c r="Q84" s="3"/>
      <c r="R84" s="3"/>
      <c r="S84" s="3"/>
      <c r="T84" s="3"/>
      <c r="U84" s="3"/>
      <c r="V84" s="3"/>
      <c r="W84" s="3"/>
      <c r="X84" s="57"/>
      <c r="Z84" s="57"/>
      <c r="AA84" s="181"/>
      <c r="AB84" s="16"/>
      <c r="AD84" s="3"/>
      <c r="AE84" s="1"/>
      <c r="AF84" s="16"/>
      <c r="AH84" s="16"/>
      <c r="AJ84" s="16"/>
      <c r="AK84" s="1"/>
      <c r="AL84" s="1"/>
      <c r="AM84" s="1"/>
      <c r="AN84" s="1"/>
      <c r="AO84" s="1"/>
      <c r="AP84" s="1"/>
      <c r="AQ84" s="1"/>
      <c r="AR84" s="14"/>
    </row>
    <row r="85" spans="7:44">
      <c r="G85" s="14"/>
      <c r="H85" s="334"/>
      <c r="I85" s="14"/>
      <c r="J85" s="74"/>
      <c r="K85" s="151"/>
      <c r="L85" s="74"/>
      <c r="M85" s="74"/>
      <c r="Q85" s="3"/>
      <c r="R85" s="3"/>
      <c r="S85" s="3"/>
      <c r="T85" s="3"/>
      <c r="U85" s="3"/>
      <c r="V85" s="3"/>
      <c r="W85" s="3"/>
      <c r="X85" s="57"/>
      <c r="Z85" s="57"/>
      <c r="AA85" s="181"/>
      <c r="AB85" s="16"/>
      <c r="AD85" s="3"/>
      <c r="AE85" s="1"/>
      <c r="AF85" s="16"/>
      <c r="AH85" s="16"/>
      <c r="AJ85" s="16"/>
      <c r="AK85" s="1"/>
      <c r="AL85" s="1"/>
      <c r="AM85" s="1"/>
      <c r="AN85" s="1"/>
      <c r="AO85" s="1"/>
      <c r="AP85" s="1"/>
      <c r="AQ85" s="1"/>
      <c r="AR85" s="14"/>
    </row>
    <row r="86" spans="7:44">
      <c r="G86" s="14"/>
      <c r="H86" s="334"/>
      <c r="I86" s="14"/>
      <c r="J86" s="74"/>
      <c r="K86" s="151"/>
      <c r="L86" s="74"/>
      <c r="M86" s="74"/>
      <c r="Q86" s="3"/>
      <c r="R86" s="3"/>
      <c r="S86" s="3"/>
      <c r="T86" s="3"/>
      <c r="U86" s="3"/>
      <c r="V86" s="3"/>
      <c r="W86" s="3"/>
      <c r="X86" s="57"/>
      <c r="Z86" s="57"/>
      <c r="AA86" s="181"/>
      <c r="AB86" s="16"/>
      <c r="AD86" s="3"/>
      <c r="AE86" s="1"/>
      <c r="AF86" s="16"/>
      <c r="AH86" s="16"/>
      <c r="AJ86" s="16"/>
      <c r="AK86" s="1"/>
      <c r="AL86" s="1"/>
      <c r="AM86" s="1"/>
      <c r="AN86" s="1"/>
      <c r="AO86" s="1"/>
      <c r="AP86" s="1"/>
      <c r="AQ86" s="1"/>
      <c r="AR86" s="14"/>
    </row>
    <row r="87" spans="7:44">
      <c r="G87" s="14"/>
      <c r="H87" s="334"/>
      <c r="I87" s="14"/>
      <c r="J87" s="74"/>
      <c r="K87" s="151"/>
      <c r="L87" s="74"/>
      <c r="M87" s="74"/>
      <c r="Q87" s="3"/>
      <c r="R87" s="3"/>
      <c r="S87" s="3"/>
      <c r="T87" s="3"/>
      <c r="U87" s="3"/>
      <c r="V87" s="3"/>
      <c r="W87" s="3"/>
      <c r="X87" s="57"/>
      <c r="Z87" s="57"/>
      <c r="AA87" s="181"/>
      <c r="AB87" s="16"/>
      <c r="AD87" s="3"/>
      <c r="AE87" s="1"/>
      <c r="AF87" s="16"/>
      <c r="AH87" s="16"/>
      <c r="AJ87" s="16"/>
      <c r="AK87" s="1"/>
      <c r="AL87" s="1"/>
      <c r="AM87" s="1"/>
      <c r="AN87" s="1"/>
      <c r="AO87" s="1"/>
      <c r="AP87" s="1"/>
      <c r="AQ87" s="1"/>
      <c r="AR87" s="14"/>
    </row>
    <row r="88" spans="7:44">
      <c r="G88" s="14"/>
      <c r="H88" s="334"/>
      <c r="I88" s="14"/>
      <c r="J88" s="74"/>
      <c r="K88" s="151"/>
      <c r="L88" s="74"/>
      <c r="M88" s="74"/>
      <c r="Q88" s="3"/>
      <c r="R88" s="3"/>
      <c r="S88" s="3"/>
      <c r="T88" s="3"/>
      <c r="U88" s="3"/>
      <c r="V88" s="3"/>
      <c r="W88" s="3"/>
      <c r="X88" s="57"/>
      <c r="Z88" s="57"/>
      <c r="AA88" s="181"/>
      <c r="AB88" s="16"/>
      <c r="AD88" s="3"/>
      <c r="AE88" s="1"/>
      <c r="AF88" s="16"/>
      <c r="AH88" s="16"/>
      <c r="AJ88" s="16"/>
      <c r="AK88" s="1"/>
      <c r="AL88" s="1"/>
      <c r="AM88" s="1"/>
      <c r="AN88" s="1"/>
      <c r="AO88" s="1"/>
      <c r="AP88" s="1"/>
      <c r="AQ88" s="1"/>
      <c r="AR88" s="14"/>
    </row>
    <row r="89" spans="7:44">
      <c r="G89" s="14"/>
      <c r="H89" s="334"/>
      <c r="I89" s="14"/>
      <c r="J89" s="74"/>
      <c r="K89" s="151"/>
      <c r="L89" s="74"/>
      <c r="M89" s="74"/>
      <c r="Q89" s="3"/>
      <c r="R89" s="3"/>
      <c r="S89" s="3"/>
      <c r="T89" s="3"/>
      <c r="U89" s="3"/>
      <c r="V89" s="3"/>
      <c r="W89" s="3"/>
      <c r="X89" s="57"/>
      <c r="Z89" s="57"/>
      <c r="AA89" s="181"/>
      <c r="AB89" s="16"/>
      <c r="AD89" s="3"/>
      <c r="AE89" s="1"/>
      <c r="AF89" s="16"/>
      <c r="AH89" s="16"/>
      <c r="AJ89" s="16"/>
      <c r="AK89" s="1"/>
      <c r="AL89" s="1"/>
      <c r="AM89" s="1"/>
      <c r="AN89" s="1"/>
      <c r="AO89" s="1"/>
      <c r="AP89" s="1"/>
      <c r="AQ89" s="1"/>
      <c r="AR89" s="14"/>
    </row>
    <row r="90" spans="7:44">
      <c r="G90" s="14"/>
      <c r="H90" s="334"/>
      <c r="I90" s="14"/>
      <c r="J90" s="74"/>
      <c r="K90" s="151"/>
      <c r="L90" s="74"/>
      <c r="M90" s="74"/>
      <c r="Q90" s="3"/>
      <c r="R90" s="3"/>
      <c r="S90" s="3"/>
      <c r="T90" s="3"/>
      <c r="U90" s="3"/>
      <c r="V90" s="3"/>
      <c r="W90" s="3"/>
      <c r="X90" s="57"/>
      <c r="Z90" s="57"/>
      <c r="AA90" s="181"/>
      <c r="AB90" s="16"/>
      <c r="AD90" s="3"/>
      <c r="AE90" s="1"/>
      <c r="AF90" s="16"/>
      <c r="AH90" s="16"/>
      <c r="AJ90" s="16"/>
      <c r="AK90" s="1"/>
      <c r="AL90" s="1"/>
      <c r="AM90" s="1"/>
      <c r="AN90" s="1"/>
      <c r="AO90" s="1"/>
      <c r="AP90" s="1"/>
      <c r="AQ90" s="1"/>
      <c r="AR90" s="14"/>
    </row>
    <row r="91" spans="7:44">
      <c r="G91" s="14"/>
      <c r="H91" s="334"/>
      <c r="I91" s="14"/>
      <c r="J91" s="74"/>
      <c r="K91" s="151"/>
      <c r="L91" s="74"/>
      <c r="M91" s="74"/>
      <c r="Q91" s="3"/>
      <c r="R91" s="3"/>
      <c r="S91" s="3"/>
      <c r="T91" s="3"/>
      <c r="U91" s="3"/>
      <c r="V91" s="3"/>
      <c r="W91" s="3"/>
      <c r="X91" s="57"/>
      <c r="Z91" s="57"/>
      <c r="AA91" s="181"/>
      <c r="AB91" s="16"/>
      <c r="AD91" s="3"/>
      <c r="AE91" s="1"/>
      <c r="AF91" s="16"/>
      <c r="AH91" s="16"/>
      <c r="AJ91" s="16"/>
      <c r="AK91" s="1"/>
      <c r="AL91" s="1"/>
      <c r="AM91" s="1"/>
      <c r="AN91" s="1"/>
      <c r="AO91" s="1"/>
      <c r="AP91" s="1"/>
      <c r="AQ91" s="1"/>
      <c r="AR91" s="14"/>
    </row>
    <row r="92" spans="7:44">
      <c r="G92" s="14"/>
      <c r="H92" s="334"/>
      <c r="I92" s="14"/>
      <c r="J92" s="74"/>
      <c r="K92" s="151"/>
      <c r="L92" s="74"/>
      <c r="M92" s="74"/>
      <c r="Q92" s="3"/>
      <c r="R92" s="3"/>
      <c r="S92" s="3"/>
      <c r="T92" s="3"/>
      <c r="U92" s="3"/>
      <c r="V92" s="3"/>
      <c r="W92" s="3"/>
      <c r="X92" s="57"/>
      <c r="Z92" s="57"/>
      <c r="AA92" s="181"/>
      <c r="AB92" s="16"/>
      <c r="AD92" s="3"/>
      <c r="AE92" s="1"/>
      <c r="AF92" s="16"/>
      <c r="AH92" s="16"/>
      <c r="AJ92" s="16"/>
      <c r="AK92" s="1"/>
      <c r="AL92" s="1"/>
      <c r="AM92" s="1"/>
      <c r="AN92" s="1"/>
      <c r="AO92" s="1"/>
      <c r="AP92" s="1"/>
      <c r="AQ92" s="1"/>
      <c r="AR92" s="14"/>
    </row>
    <row r="93" spans="7:44">
      <c r="G93" s="14"/>
      <c r="H93" s="334"/>
      <c r="I93" s="14"/>
      <c r="J93" s="74"/>
      <c r="K93" s="151"/>
      <c r="L93" s="74"/>
      <c r="M93" s="74"/>
      <c r="Q93" s="3"/>
      <c r="R93" s="3"/>
      <c r="S93" s="3"/>
      <c r="T93" s="3"/>
      <c r="U93" s="3"/>
      <c r="V93" s="3"/>
      <c r="W93" s="3"/>
      <c r="X93" s="57"/>
      <c r="Z93" s="57"/>
      <c r="AA93" s="181"/>
      <c r="AB93" s="16"/>
      <c r="AD93" s="3"/>
      <c r="AE93" s="1"/>
      <c r="AF93" s="16"/>
      <c r="AH93" s="16"/>
      <c r="AJ93" s="16"/>
      <c r="AK93" s="1"/>
      <c r="AL93" s="1"/>
      <c r="AM93" s="1"/>
      <c r="AN93" s="1"/>
      <c r="AO93" s="1"/>
      <c r="AP93" s="1"/>
      <c r="AQ93" s="1"/>
      <c r="AR93" s="14"/>
    </row>
    <row r="94" spans="7:44">
      <c r="G94" s="14"/>
      <c r="H94" s="334"/>
      <c r="I94" s="14"/>
      <c r="J94" s="74"/>
      <c r="K94" s="151"/>
      <c r="L94" s="74"/>
      <c r="M94" s="74"/>
      <c r="Q94" s="3"/>
      <c r="R94" s="3"/>
      <c r="S94" s="3"/>
      <c r="T94" s="3"/>
      <c r="U94" s="3"/>
      <c r="V94" s="3"/>
      <c r="W94" s="3"/>
      <c r="X94" s="57"/>
      <c r="Z94" s="57"/>
      <c r="AA94" s="181"/>
      <c r="AB94" s="16"/>
      <c r="AD94" s="3"/>
      <c r="AE94" s="1"/>
      <c r="AF94" s="16"/>
      <c r="AH94" s="16"/>
      <c r="AJ94" s="16"/>
      <c r="AK94" s="1"/>
      <c r="AL94" s="1"/>
      <c r="AM94" s="1"/>
      <c r="AN94" s="1"/>
      <c r="AO94" s="1"/>
      <c r="AP94" s="1"/>
      <c r="AQ94" s="1"/>
      <c r="AR94" s="14"/>
    </row>
    <row r="95" spans="7:44">
      <c r="G95" s="14"/>
      <c r="H95" s="334"/>
      <c r="I95" s="14"/>
      <c r="J95" s="74"/>
      <c r="K95" s="151"/>
      <c r="L95" s="74"/>
      <c r="M95" s="74"/>
      <c r="Q95" s="3"/>
      <c r="R95" s="3"/>
      <c r="S95" s="3"/>
      <c r="T95" s="3"/>
      <c r="U95" s="3"/>
      <c r="V95" s="3"/>
      <c r="W95" s="3"/>
      <c r="X95" s="57"/>
      <c r="Z95" s="57"/>
      <c r="AA95" s="181"/>
      <c r="AB95" s="16"/>
      <c r="AD95" s="3"/>
      <c r="AE95" s="1"/>
      <c r="AF95" s="16"/>
      <c r="AH95" s="16"/>
      <c r="AJ95" s="16"/>
      <c r="AK95" s="1"/>
      <c r="AL95" s="1"/>
      <c r="AM95" s="1"/>
      <c r="AN95" s="1"/>
      <c r="AO95" s="1"/>
      <c r="AP95" s="1"/>
      <c r="AQ95" s="1"/>
      <c r="AR95" s="14"/>
    </row>
    <row r="96" spans="7:44">
      <c r="G96" s="14"/>
      <c r="H96" s="334"/>
      <c r="I96" s="14"/>
      <c r="J96" s="74"/>
      <c r="K96" s="151"/>
      <c r="L96" s="74"/>
      <c r="M96" s="74"/>
      <c r="Q96" s="3"/>
      <c r="R96" s="3"/>
      <c r="S96" s="3"/>
      <c r="T96" s="3"/>
      <c r="U96" s="3"/>
      <c r="V96" s="3"/>
      <c r="W96" s="3"/>
      <c r="X96" s="57"/>
      <c r="Z96" s="57"/>
      <c r="AA96" s="181"/>
      <c r="AB96" s="16"/>
      <c r="AD96" s="3"/>
      <c r="AE96" s="1"/>
      <c r="AF96" s="16"/>
      <c r="AH96" s="16"/>
      <c r="AJ96" s="16"/>
      <c r="AK96" s="1"/>
      <c r="AL96" s="1"/>
      <c r="AM96" s="1"/>
      <c r="AN96" s="1"/>
      <c r="AO96" s="1"/>
      <c r="AP96" s="1"/>
      <c r="AQ96" s="1"/>
      <c r="AR96" s="14"/>
    </row>
    <row r="97" spans="7:44">
      <c r="G97" s="14"/>
      <c r="H97" s="334"/>
      <c r="I97" s="14"/>
      <c r="J97" s="74"/>
      <c r="K97" s="151"/>
      <c r="L97" s="74"/>
      <c r="M97" s="74"/>
      <c r="Q97" s="3"/>
      <c r="R97" s="3"/>
      <c r="S97" s="3"/>
      <c r="T97" s="3"/>
      <c r="U97" s="3"/>
      <c r="V97" s="3"/>
      <c r="W97" s="3"/>
      <c r="X97" s="57"/>
      <c r="Z97" s="57"/>
      <c r="AA97" s="181"/>
      <c r="AB97" s="16"/>
      <c r="AD97" s="3"/>
      <c r="AE97" s="1"/>
      <c r="AF97" s="16"/>
      <c r="AH97" s="16"/>
      <c r="AJ97" s="16"/>
      <c r="AK97" s="1"/>
      <c r="AL97" s="1"/>
      <c r="AM97" s="1"/>
      <c r="AN97" s="1"/>
      <c r="AO97" s="1"/>
      <c r="AP97" s="1"/>
      <c r="AQ97" s="1"/>
      <c r="AR97" s="14"/>
    </row>
    <row r="98" spans="7:44">
      <c r="G98" s="14"/>
      <c r="H98" s="334"/>
      <c r="I98" s="14"/>
      <c r="J98" s="74"/>
      <c r="K98" s="151"/>
      <c r="L98" s="74"/>
      <c r="M98" s="74"/>
      <c r="Q98" s="3"/>
      <c r="R98" s="3"/>
      <c r="S98" s="3"/>
      <c r="T98" s="3"/>
      <c r="U98" s="3"/>
      <c r="V98" s="3"/>
      <c r="W98" s="3"/>
      <c r="X98" s="57"/>
      <c r="Z98" s="57"/>
      <c r="AA98" s="181"/>
      <c r="AB98" s="16"/>
      <c r="AD98" s="3"/>
      <c r="AE98" s="1"/>
      <c r="AF98" s="16"/>
      <c r="AH98" s="16"/>
      <c r="AJ98" s="16"/>
      <c r="AK98" s="1"/>
      <c r="AL98" s="1"/>
      <c r="AM98" s="1"/>
      <c r="AN98" s="1"/>
      <c r="AO98" s="1"/>
      <c r="AP98" s="1"/>
      <c r="AQ98" s="1"/>
      <c r="AR98" s="14"/>
    </row>
    <row r="99" spans="7:44">
      <c r="G99" s="14"/>
      <c r="H99" s="334"/>
      <c r="I99" s="14"/>
      <c r="J99" s="74"/>
      <c r="K99" s="151"/>
      <c r="L99" s="74"/>
      <c r="M99" s="74"/>
      <c r="Q99" s="3"/>
      <c r="R99" s="3"/>
      <c r="S99" s="3"/>
      <c r="T99" s="3"/>
      <c r="U99" s="3"/>
      <c r="V99" s="3"/>
      <c r="W99" s="3"/>
      <c r="X99" s="57"/>
      <c r="Z99" s="57"/>
      <c r="AA99" s="181"/>
      <c r="AB99" s="16"/>
      <c r="AD99" s="3"/>
      <c r="AE99" s="1"/>
      <c r="AF99" s="16"/>
      <c r="AH99" s="16"/>
      <c r="AJ99" s="16"/>
      <c r="AK99" s="1"/>
      <c r="AL99" s="1"/>
      <c r="AM99" s="1"/>
      <c r="AN99" s="1"/>
      <c r="AO99" s="1"/>
      <c r="AP99" s="1"/>
      <c r="AQ99" s="1"/>
      <c r="AR99" s="14"/>
    </row>
    <row r="100" spans="7:44">
      <c r="G100" s="14"/>
      <c r="H100" s="334"/>
      <c r="I100" s="14"/>
      <c r="J100" s="74"/>
      <c r="K100" s="151"/>
      <c r="L100" s="74"/>
      <c r="M100" s="74"/>
      <c r="Q100" s="3"/>
      <c r="R100" s="3"/>
      <c r="S100" s="3"/>
      <c r="T100" s="3"/>
      <c r="U100" s="3"/>
      <c r="V100" s="3"/>
      <c r="W100" s="3"/>
      <c r="X100" s="57"/>
      <c r="Z100" s="57"/>
      <c r="AA100" s="181"/>
      <c r="AB100" s="16"/>
      <c r="AD100" s="3"/>
      <c r="AE100" s="1"/>
      <c r="AF100" s="16"/>
      <c r="AH100" s="16"/>
      <c r="AJ100" s="16"/>
      <c r="AK100" s="1"/>
      <c r="AL100" s="1"/>
      <c r="AM100" s="1"/>
      <c r="AN100" s="1"/>
      <c r="AO100" s="1"/>
      <c r="AP100" s="1"/>
      <c r="AQ100" s="1"/>
      <c r="AR100" s="14"/>
    </row>
    <row r="101" spans="7:44">
      <c r="G101" s="14"/>
      <c r="H101" s="334"/>
      <c r="I101" s="14"/>
      <c r="J101" s="74"/>
      <c r="K101" s="151"/>
      <c r="L101" s="74"/>
      <c r="M101" s="74"/>
      <c r="Q101" s="3"/>
      <c r="R101" s="3"/>
      <c r="S101" s="3"/>
      <c r="T101" s="3"/>
      <c r="U101" s="3"/>
      <c r="V101" s="3"/>
      <c r="W101" s="3"/>
      <c r="X101" s="57"/>
      <c r="Z101" s="57"/>
      <c r="AA101" s="181"/>
      <c r="AB101" s="16"/>
      <c r="AD101" s="3"/>
      <c r="AE101" s="1"/>
      <c r="AF101" s="16"/>
      <c r="AH101" s="16"/>
      <c r="AJ101" s="16"/>
      <c r="AK101" s="1"/>
      <c r="AL101" s="1"/>
      <c r="AM101" s="1"/>
      <c r="AN101" s="1"/>
      <c r="AO101" s="1"/>
      <c r="AP101" s="1"/>
      <c r="AQ101" s="1"/>
      <c r="AR101" s="14"/>
    </row>
    <row r="102" spans="7:44">
      <c r="G102" s="14"/>
      <c r="H102" s="334"/>
      <c r="I102" s="14"/>
      <c r="J102" s="74"/>
      <c r="K102" s="151"/>
      <c r="L102" s="74"/>
      <c r="M102" s="74"/>
      <c r="Q102" s="3"/>
      <c r="R102" s="3"/>
      <c r="S102" s="3"/>
      <c r="T102" s="3"/>
      <c r="U102" s="3"/>
      <c r="V102" s="3"/>
      <c r="W102" s="3"/>
      <c r="X102" s="57"/>
      <c r="Z102" s="57"/>
      <c r="AA102" s="181"/>
      <c r="AB102" s="16"/>
      <c r="AD102" s="3"/>
      <c r="AE102" s="1"/>
      <c r="AF102" s="16"/>
      <c r="AH102" s="16"/>
      <c r="AJ102" s="16"/>
      <c r="AK102" s="1"/>
      <c r="AL102" s="1"/>
      <c r="AM102" s="1"/>
      <c r="AN102" s="1"/>
      <c r="AO102" s="1"/>
      <c r="AP102" s="1"/>
      <c r="AQ102" s="1"/>
      <c r="AR102" s="14"/>
    </row>
    <row r="103" spans="7:44">
      <c r="G103" s="14"/>
      <c r="H103" s="334"/>
      <c r="I103" s="14"/>
      <c r="J103" s="74"/>
      <c r="K103" s="151"/>
      <c r="L103" s="74"/>
      <c r="M103" s="74"/>
      <c r="Q103" s="3"/>
      <c r="R103" s="3"/>
      <c r="S103" s="3"/>
      <c r="T103" s="3"/>
      <c r="U103" s="3"/>
      <c r="V103" s="3"/>
      <c r="W103" s="3"/>
      <c r="X103" s="57"/>
      <c r="Z103" s="57"/>
      <c r="AA103" s="181"/>
      <c r="AB103" s="16"/>
      <c r="AD103" s="3"/>
      <c r="AE103" s="1"/>
      <c r="AF103" s="16"/>
      <c r="AH103" s="16"/>
      <c r="AJ103" s="16"/>
      <c r="AK103" s="1"/>
      <c r="AL103" s="1"/>
      <c r="AM103" s="1"/>
      <c r="AN103" s="1"/>
      <c r="AO103" s="1"/>
      <c r="AP103" s="1"/>
      <c r="AQ103" s="1"/>
      <c r="AR103" s="14"/>
    </row>
    <row r="104" spans="7:44">
      <c r="G104" s="14"/>
      <c r="H104" s="334"/>
      <c r="I104" s="14"/>
      <c r="J104" s="74"/>
      <c r="K104" s="151"/>
      <c r="L104" s="74"/>
      <c r="M104" s="74"/>
      <c r="Q104" s="3"/>
      <c r="R104" s="3"/>
      <c r="S104" s="3"/>
      <c r="T104" s="3"/>
      <c r="U104" s="3"/>
      <c r="V104" s="3"/>
      <c r="W104" s="3"/>
      <c r="X104" s="57"/>
      <c r="Z104" s="57"/>
      <c r="AA104" s="181"/>
      <c r="AB104" s="16"/>
      <c r="AD104" s="3"/>
      <c r="AE104" s="1"/>
      <c r="AF104" s="16"/>
      <c r="AH104" s="16"/>
      <c r="AJ104" s="16"/>
      <c r="AK104" s="1"/>
      <c r="AL104" s="1"/>
      <c r="AM104" s="1"/>
      <c r="AN104" s="1"/>
      <c r="AO104" s="1"/>
      <c r="AP104" s="1"/>
      <c r="AQ104" s="1"/>
      <c r="AR104" s="14"/>
    </row>
    <row r="105" spans="7:44">
      <c r="G105" s="14"/>
      <c r="H105" s="334"/>
      <c r="I105" s="14"/>
      <c r="J105" s="74"/>
      <c r="K105" s="151"/>
      <c r="L105" s="74"/>
      <c r="M105" s="74"/>
      <c r="Q105" s="3"/>
      <c r="R105" s="3"/>
      <c r="S105" s="3"/>
      <c r="T105" s="3"/>
      <c r="U105" s="3"/>
      <c r="V105" s="3"/>
      <c r="W105" s="3"/>
      <c r="X105" s="57"/>
      <c r="Z105" s="57"/>
      <c r="AA105" s="181"/>
      <c r="AB105" s="16"/>
      <c r="AD105" s="3"/>
      <c r="AE105" s="1"/>
      <c r="AF105" s="16"/>
      <c r="AH105" s="16"/>
      <c r="AJ105" s="16"/>
      <c r="AK105" s="1"/>
      <c r="AL105" s="1"/>
      <c r="AM105" s="1"/>
      <c r="AN105" s="1"/>
      <c r="AO105" s="1"/>
      <c r="AP105" s="1"/>
      <c r="AQ105" s="1"/>
      <c r="AR105" s="14"/>
    </row>
    <row r="106" spans="7:44">
      <c r="G106" s="14"/>
      <c r="H106" s="334"/>
      <c r="I106" s="14"/>
      <c r="J106" s="74"/>
      <c r="K106" s="151"/>
      <c r="L106" s="74"/>
      <c r="M106" s="74"/>
      <c r="Q106" s="3"/>
      <c r="R106" s="3"/>
      <c r="S106" s="3"/>
      <c r="T106" s="3"/>
      <c r="U106" s="3"/>
      <c r="V106" s="3"/>
      <c r="W106" s="3"/>
      <c r="X106" s="57"/>
      <c r="Z106" s="57"/>
      <c r="AA106" s="181"/>
      <c r="AB106" s="16"/>
      <c r="AD106" s="3"/>
      <c r="AE106" s="1"/>
      <c r="AF106" s="16"/>
      <c r="AH106" s="16"/>
      <c r="AJ106" s="16"/>
      <c r="AK106" s="1"/>
      <c r="AL106" s="1"/>
      <c r="AM106" s="1"/>
      <c r="AN106" s="1"/>
      <c r="AO106" s="1"/>
      <c r="AP106" s="1"/>
      <c r="AQ106" s="1"/>
      <c r="AR106" s="14"/>
    </row>
    <row r="107" spans="7:44">
      <c r="G107" s="14"/>
      <c r="H107" s="334"/>
      <c r="I107" s="14"/>
      <c r="J107" s="74"/>
      <c r="K107" s="151"/>
      <c r="L107" s="74"/>
      <c r="M107" s="74"/>
      <c r="Q107" s="3"/>
      <c r="R107" s="3"/>
      <c r="S107" s="3"/>
      <c r="T107" s="3"/>
      <c r="U107" s="3"/>
      <c r="V107" s="3"/>
      <c r="W107" s="3"/>
      <c r="X107" s="57"/>
      <c r="Z107" s="57"/>
      <c r="AA107" s="181"/>
      <c r="AB107" s="16"/>
      <c r="AD107" s="3"/>
      <c r="AE107" s="1"/>
      <c r="AF107" s="16"/>
      <c r="AH107" s="16"/>
      <c r="AJ107" s="16"/>
      <c r="AK107" s="1"/>
      <c r="AL107" s="1"/>
      <c r="AM107" s="1"/>
      <c r="AN107" s="1"/>
      <c r="AO107" s="1"/>
      <c r="AP107" s="1"/>
      <c r="AQ107" s="1"/>
      <c r="AR107" s="14"/>
    </row>
    <row r="108" spans="7:44">
      <c r="G108" s="14"/>
      <c r="H108" s="334"/>
      <c r="I108" s="14"/>
      <c r="J108" s="74"/>
      <c r="K108" s="151"/>
      <c r="L108" s="74"/>
      <c r="M108" s="74"/>
      <c r="Q108" s="3"/>
      <c r="R108" s="3"/>
      <c r="S108" s="3"/>
      <c r="T108" s="3"/>
      <c r="U108" s="3"/>
      <c r="V108" s="3"/>
      <c r="W108" s="3"/>
      <c r="X108" s="57"/>
      <c r="Z108" s="57"/>
      <c r="AA108" s="181"/>
      <c r="AB108" s="16"/>
      <c r="AD108" s="3"/>
      <c r="AE108" s="1"/>
      <c r="AF108" s="16"/>
      <c r="AH108" s="16"/>
      <c r="AJ108" s="16"/>
      <c r="AK108" s="1"/>
      <c r="AL108" s="1"/>
      <c r="AM108" s="1"/>
      <c r="AN108" s="1"/>
      <c r="AO108" s="1"/>
      <c r="AP108" s="1"/>
      <c r="AQ108" s="1"/>
      <c r="AR108" s="14"/>
    </row>
    <row r="109" spans="7:44">
      <c r="G109" s="14"/>
      <c r="H109" s="334"/>
      <c r="I109" s="14"/>
      <c r="J109" s="74"/>
      <c r="K109" s="151"/>
      <c r="L109" s="74"/>
      <c r="M109" s="74"/>
      <c r="Q109" s="3"/>
      <c r="R109" s="3"/>
      <c r="S109" s="3"/>
      <c r="T109" s="3"/>
      <c r="U109" s="3"/>
      <c r="V109" s="3"/>
      <c r="W109" s="3"/>
      <c r="X109" s="57"/>
      <c r="Z109" s="57"/>
      <c r="AA109" s="181"/>
      <c r="AB109" s="16"/>
      <c r="AD109" s="3"/>
      <c r="AE109" s="1"/>
      <c r="AF109" s="16"/>
      <c r="AH109" s="16"/>
      <c r="AJ109" s="16"/>
      <c r="AK109" s="1"/>
      <c r="AL109" s="1"/>
      <c r="AM109" s="1"/>
      <c r="AN109" s="1"/>
      <c r="AO109" s="1"/>
      <c r="AP109" s="1"/>
      <c r="AQ109" s="1"/>
      <c r="AR109" s="14"/>
    </row>
    <row r="110" spans="7:44">
      <c r="G110" s="14"/>
      <c r="H110" s="334"/>
      <c r="I110" s="14"/>
      <c r="J110" s="74"/>
      <c r="K110" s="151"/>
      <c r="L110" s="74"/>
      <c r="M110" s="74"/>
      <c r="Q110" s="3"/>
      <c r="R110" s="3"/>
      <c r="S110" s="3"/>
      <c r="T110" s="3"/>
      <c r="U110" s="3"/>
      <c r="V110" s="3"/>
      <c r="W110" s="3"/>
      <c r="X110" s="57"/>
      <c r="Z110" s="57"/>
      <c r="AA110" s="181"/>
      <c r="AB110" s="16"/>
      <c r="AD110" s="3"/>
      <c r="AE110" s="1"/>
      <c r="AF110" s="16"/>
      <c r="AH110" s="16"/>
      <c r="AJ110" s="16"/>
      <c r="AK110" s="1"/>
      <c r="AL110" s="1"/>
      <c r="AM110" s="1"/>
      <c r="AN110" s="1"/>
      <c r="AO110" s="1"/>
      <c r="AP110" s="1"/>
      <c r="AQ110" s="1"/>
      <c r="AR110" s="14"/>
    </row>
    <row r="111" spans="7:44">
      <c r="G111" s="14"/>
      <c r="H111" s="334"/>
      <c r="I111" s="14"/>
      <c r="J111" s="74"/>
      <c r="K111" s="151"/>
      <c r="L111" s="74"/>
      <c r="M111" s="74"/>
      <c r="Q111" s="3"/>
      <c r="R111" s="3"/>
      <c r="S111" s="3"/>
      <c r="T111" s="3"/>
      <c r="U111" s="3"/>
      <c r="V111" s="3"/>
      <c r="W111" s="3"/>
      <c r="X111" s="57"/>
      <c r="Z111" s="57"/>
      <c r="AA111" s="181"/>
      <c r="AB111" s="16"/>
      <c r="AD111" s="3"/>
      <c r="AE111" s="1"/>
      <c r="AF111" s="16"/>
      <c r="AH111" s="16"/>
      <c r="AJ111" s="16"/>
      <c r="AK111" s="1"/>
      <c r="AL111" s="1"/>
      <c r="AM111" s="1"/>
      <c r="AN111" s="1"/>
      <c r="AO111" s="1"/>
      <c r="AP111" s="1"/>
      <c r="AQ111" s="1"/>
      <c r="AR111" s="14"/>
    </row>
    <row r="112" spans="7:44">
      <c r="G112" s="14"/>
      <c r="H112" s="334"/>
      <c r="I112" s="14"/>
      <c r="J112" s="74"/>
      <c r="K112" s="151"/>
      <c r="L112" s="74"/>
      <c r="M112" s="74"/>
      <c r="Q112" s="3"/>
      <c r="R112" s="3"/>
      <c r="S112" s="3"/>
      <c r="T112" s="3"/>
      <c r="U112" s="3"/>
      <c r="V112" s="3"/>
      <c r="W112" s="3"/>
      <c r="X112" s="57"/>
      <c r="Z112" s="57"/>
      <c r="AA112" s="181"/>
      <c r="AB112" s="16"/>
      <c r="AD112" s="3"/>
      <c r="AE112" s="1"/>
      <c r="AF112" s="16"/>
      <c r="AH112" s="16"/>
      <c r="AJ112" s="16"/>
      <c r="AK112" s="1"/>
      <c r="AL112" s="1"/>
      <c r="AM112" s="1"/>
      <c r="AN112" s="1"/>
      <c r="AO112" s="1"/>
      <c r="AP112" s="1"/>
      <c r="AQ112" s="1"/>
      <c r="AR112" s="14"/>
    </row>
    <row r="113" spans="7:44">
      <c r="G113" s="14"/>
      <c r="H113" s="334"/>
      <c r="I113" s="14"/>
      <c r="J113" s="74"/>
      <c r="K113" s="151"/>
      <c r="L113" s="74"/>
      <c r="M113" s="74"/>
      <c r="Q113" s="3"/>
      <c r="R113" s="3"/>
      <c r="S113" s="3"/>
      <c r="T113" s="3"/>
      <c r="U113" s="3"/>
      <c r="V113" s="3"/>
      <c r="W113" s="3"/>
      <c r="X113" s="57"/>
      <c r="Z113" s="57"/>
      <c r="AA113" s="181"/>
      <c r="AB113" s="16"/>
      <c r="AD113" s="3"/>
      <c r="AE113" s="1"/>
      <c r="AF113" s="16"/>
      <c r="AH113" s="16"/>
      <c r="AJ113" s="16"/>
      <c r="AK113" s="1"/>
      <c r="AL113" s="1"/>
      <c r="AM113" s="1"/>
      <c r="AN113" s="1"/>
      <c r="AO113" s="1"/>
      <c r="AP113" s="1"/>
      <c r="AQ113" s="1"/>
      <c r="AR113" s="14"/>
    </row>
    <row r="114" spans="7:44">
      <c r="G114" s="14"/>
      <c r="H114" s="334"/>
      <c r="I114" s="14"/>
      <c r="J114" s="74"/>
      <c r="K114" s="151"/>
      <c r="L114" s="74"/>
      <c r="M114" s="74"/>
      <c r="Q114" s="3"/>
      <c r="R114" s="3"/>
      <c r="S114" s="3"/>
      <c r="T114" s="3"/>
      <c r="U114" s="3"/>
      <c r="V114" s="3"/>
      <c r="W114" s="3"/>
      <c r="X114" s="57"/>
      <c r="Z114" s="57"/>
      <c r="AA114" s="181"/>
      <c r="AB114" s="16"/>
      <c r="AD114" s="3"/>
      <c r="AE114" s="1"/>
      <c r="AF114" s="16"/>
      <c r="AH114" s="16"/>
      <c r="AJ114" s="16"/>
      <c r="AK114" s="1"/>
      <c r="AL114" s="1"/>
      <c r="AM114" s="1"/>
      <c r="AN114" s="1"/>
      <c r="AO114" s="1"/>
      <c r="AP114" s="1"/>
      <c r="AQ114" s="1"/>
      <c r="AR114" s="14"/>
    </row>
    <row r="115" spans="7:44">
      <c r="G115" s="14"/>
      <c r="H115" s="334"/>
      <c r="I115" s="14"/>
      <c r="J115" s="74"/>
      <c r="K115" s="151"/>
      <c r="L115" s="74"/>
      <c r="M115" s="74"/>
      <c r="Q115" s="3"/>
      <c r="R115" s="3"/>
      <c r="S115" s="3"/>
      <c r="T115" s="3"/>
      <c r="U115" s="3"/>
      <c r="V115" s="3"/>
      <c r="W115" s="3"/>
      <c r="X115" s="57"/>
      <c r="Z115" s="57"/>
      <c r="AA115" s="181"/>
      <c r="AB115" s="16"/>
      <c r="AD115" s="3"/>
      <c r="AE115" s="1"/>
      <c r="AF115" s="16"/>
      <c r="AH115" s="16"/>
      <c r="AJ115" s="16"/>
      <c r="AK115" s="1"/>
      <c r="AL115" s="1"/>
      <c r="AM115" s="1"/>
      <c r="AN115" s="1"/>
      <c r="AO115" s="1"/>
      <c r="AP115" s="1"/>
      <c r="AQ115" s="1"/>
      <c r="AR115" s="14"/>
    </row>
    <row r="116" spans="7:44">
      <c r="G116" s="14"/>
      <c r="H116" s="334"/>
      <c r="I116" s="14"/>
      <c r="J116" s="74"/>
      <c r="K116" s="151"/>
      <c r="L116" s="74"/>
      <c r="M116" s="74"/>
      <c r="Q116" s="3"/>
      <c r="R116" s="3"/>
      <c r="S116" s="3"/>
      <c r="T116" s="3"/>
      <c r="U116" s="3"/>
      <c r="V116" s="3"/>
      <c r="W116" s="3"/>
      <c r="X116" s="57"/>
      <c r="Z116" s="57"/>
      <c r="AA116" s="181"/>
      <c r="AB116" s="16"/>
      <c r="AD116" s="3"/>
      <c r="AE116" s="1"/>
      <c r="AF116" s="16"/>
      <c r="AH116" s="16"/>
      <c r="AJ116" s="16"/>
      <c r="AK116" s="1"/>
      <c r="AL116" s="1"/>
      <c r="AM116" s="1"/>
      <c r="AN116" s="1"/>
      <c r="AO116" s="1"/>
      <c r="AP116" s="1"/>
      <c r="AQ116" s="1"/>
      <c r="AR116" s="14"/>
    </row>
    <row r="117" spans="7:44">
      <c r="G117" s="14"/>
      <c r="H117" s="334"/>
      <c r="I117" s="14"/>
      <c r="J117" s="74"/>
      <c r="K117" s="151"/>
      <c r="L117" s="74"/>
      <c r="M117" s="74"/>
      <c r="Q117" s="3"/>
      <c r="R117" s="3"/>
      <c r="S117" s="3"/>
      <c r="T117" s="3"/>
      <c r="U117" s="3"/>
      <c r="V117" s="3"/>
      <c r="W117" s="3"/>
      <c r="X117" s="57"/>
      <c r="Z117" s="57"/>
      <c r="AA117" s="181"/>
      <c r="AB117" s="16"/>
      <c r="AD117" s="3"/>
      <c r="AE117" s="1"/>
      <c r="AF117" s="16"/>
      <c r="AH117" s="16"/>
      <c r="AJ117" s="16"/>
      <c r="AK117" s="1"/>
      <c r="AL117" s="1"/>
      <c r="AM117" s="1"/>
      <c r="AN117" s="1"/>
      <c r="AO117" s="1"/>
      <c r="AP117" s="1"/>
      <c r="AQ117" s="1"/>
      <c r="AR117" s="14"/>
    </row>
    <row r="118" spans="7:44">
      <c r="G118" s="14"/>
      <c r="H118" s="334"/>
      <c r="I118" s="14"/>
      <c r="J118" s="74"/>
      <c r="K118" s="151"/>
      <c r="L118" s="74"/>
      <c r="M118" s="74"/>
      <c r="Q118" s="3"/>
      <c r="R118" s="3"/>
      <c r="S118" s="3"/>
      <c r="T118" s="3"/>
      <c r="U118" s="3"/>
      <c r="V118" s="3"/>
      <c r="W118" s="3"/>
      <c r="X118" s="57"/>
      <c r="Z118" s="57"/>
      <c r="AA118" s="181"/>
      <c r="AB118" s="16"/>
      <c r="AD118" s="3"/>
      <c r="AE118" s="1"/>
      <c r="AF118" s="16"/>
      <c r="AH118" s="16"/>
      <c r="AJ118" s="16"/>
      <c r="AK118" s="1"/>
      <c r="AL118" s="1"/>
      <c r="AM118" s="1"/>
      <c r="AN118" s="1"/>
      <c r="AO118" s="1"/>
      <c r="AP118" s="1"/>
      <c r="AQ118" s="1"/>
      <c r="AR118" s="14"/>
    </row>
    <row r="119" spans="7:44">
      <c r="G119" s="14"/>
      <c r="H119" s="334"/>
      <c r="I119" s="14"/>
      <c r="J119" s="74"/>
      <c r="K119" s="151"/>
      <c r="L119" s="74"/>
      <c r="M119" s="74"/>
      <c r="Q119" s="3"/>
      <c r="R119" s="3"/>
      <c r="S119" s="3"/>
      <c r="T119" s="3"/>
      <c r="U119" s="3"/>
      <c r="V119" s="3"/>
      <c r="W119" s="3"/>
      <c r="X119" s="57"/>
      <c r="Z119" s="57"/>
      <c r="AA119" s="181"/>
      <c r="AB119" s="16"/>
      <c r="AD119" s="3"/>
      <c r="AE119" s="1"/>
      <c r="AF119" s="16"/>
      <c r="AH119" s="16"/>
      <c r="AJ119" s="16"/>
      <c r="AK119" s="1"/>
      <c r="AL119" s="1"/>
      <c r="AM119" s="1"/>
      <c r="AN119" s="1"/>
      <c r="AO119" s="1"/>
      <c r="AP119" s="1"/>
      <c r="AQ119" s="1"/>
      <c r="AR119" s="14"/>
    </row>
    <row r="120" spans="7:44">
      <c r="G120" s="14"/>
      <c r="H120" s="334"/>
      <c r="I120" s="14"/>
      <c r="J120" s="74"/>
      <c r="K120" s="151"/>
      <c r="L120" s="74"/>
      <c r="M120" s="74"/>
      <c r="Q120" s="3"/>
      <c r="R120" s="3"/>
      <c r="S120" s="3"/>
      <c r="T120" s="3"/>
      <c r="U120" s="3"/>
      <c r="V120" s="3"/>
      <c r="W120" s="3"/>
      <c r="X120" s="57"/>
      <c r="Z120" s="57"/>
      <c r="AA120" s="181"/>
      <c r="AB120" s="16"/>
      <c r="AD120" s="3"/>
      <c r="AE120" s="1"/>
      <c r="AF120" s="16"/>
      <c r="AH120" s="16"/>
      <c r="AJ120" s="16"/>
      <c r="AK120" s="1"/>
      <c r="AL120" s="1"/>
      <c r="AM120" s="1"/>
      <c r="AN120" s="1"/>
      <c r="AO120" s="1"/>
      <c r="AP120" s="1"/>
      <c r="AQ120" s="1"/>
      <c r="AR120" s="14"/>
    </row>
    <row r="121" spans="7:44">
      <c r="G121" s="14"/>
      <c r="H121" s="334"/>
      <c r="I121" s="14"/>
      <c r="J121" s="74"/>
      <c r="K121" s="151"/>
      <c r="L121" s="74"/>
      <c r="M121" s="74"/>
      <c r="N121" s="151"/>
      <c r="O121" s="151"/>
      <c r="P121" s="14"/>
      <c r="Q121" s="14"/>
      <c r="R121" s="14"/>
      <c r="S121" s="14"/>
      <c r="T121" s="14"/>
      <c r="U121" s="14"/>
      <c r="V121" s="14"/>
      <c r="W121" s="14"/>
      <c r="X121" s="151"/>
      <c r="Y121" s="151"/>
      <c r="Z121" s="151"/>
      <c r="AA121" s="151"/>
      <c r="AB121" s="74"/>
      <c r="AC121" s="151"/>
      <c r="AD121" s="14"/>
      <c r="AE121" s="14"/>
      <c r="AF121" s="74"/>
      <c r="AG121" s="74"/>
      <c r="AH121" s="74"/>
      <c r="AI121" s="151"/>
      <c r="AJ121" s="74"/>
      <c r="AK121" s="14"/>
      <c r="AL121" s="14"/>
      <c r="AM121" s="14"/>
      <c r="AN121" s="14"/>
      <c r="AO121" s="14"/>
      <c r="AP121" s="14"/>
      <c r="AQ121" s="14"/>
      <c r="AR121" s="14"/>
    </row>
    <row r="122" spans="7:44">
      <c r="G122" s="14"/>
      <c r="H122" s="334"/>
      <c r="I122" s="14"/>
      <c r="J122" s="74"/>
      <c r="K122" s="151"/>
      <c r="L122" s="74"/>
      <c r="M122" s="74"/>
      <c r="N122" s="151"/>
      <c r="O122" s="151"/>
      <c r="P122" s="14"/>
      <c r="Q122" s="14"/>
      <c r="R122" s="14"/>
      <c r="S122" s="14"/>
      <c r="T122" s="14"/>
      <c r="U122" s="14"/>
      <c r="V122" s="14"/>
      <c r="W122" s="14"/>
      <c r="X122" s="151"/>
      <c r="Y122" s="151"/>
      <c r="Z122" s="151"/>
      <c r="AA122" s="151"/>
      <c r="AB122" s="74"/>
      <c r="AC122" s="151"/>
      <c r="AD122" s="14"/>
      <c r="AE122" s="14"/>
      <c r="AF122" s="74"/>
      <c r="AG122" s="74"/>
      <c r="AH122" s="74"/>
      <c r="AI122" s="151"/>
      <c r="AJ122" s="74"/>
      <c r="AK122" s="14"/>
      <c r="AL122" s="14"/>
      <c r="AM122" s="14"/>
      <c r="AN122" s="14"/>
      <c r="AO122" s="14"/>
      <c r="AP122" s="14"/>
      <c r="AQ122" s="14"/>
      <c r="AR122" s="14"/>
    </row>
    <row r="123" spans="7:44">
      <c r="G123" s="14"/>
      <c r="H123" s="334"/>
      <c r="I123" s="14"/>
      <c r="J123" s="74"/>
      <c r="K123" s="151"/>
      <c r="L123" s="74"/>
      <c r="M123" s="74"/>
      <c r="N123" s="151"/>
      <c r="O123" s="151"/>
      <c r="P123" s="14"/>
      <c r="Q123" s="14"/>
      <c r="R123" s="14"/>
      <c r="S123" s="14"/>
      <c r="T123" s="14"/>
      <c r="U123" s="14"/>
      <c r="V123" s="14"/>
      <c r="W123" s="14"/>
      <c r="X123" s="151"/>
      <c r="Y123" s="151"/>
      <c r="Z123" s="151"/>
      <c r="AA123" s="151"/>
      <c r="AB123" s="74"/>
      <c r="AC123" s="151"/>
      <c r="AD123" s="14"/>
      <c r="AE123" s="14"/>
      <c r="AF123" s="74"/>
      <c r="AG123" s="74"/>
      <c r="AH123" s="74"/>
      <c r="AI123" s="151"/>
      <c r="AJ123" s="74"/>
      <c r="AK123" s="14"/>
      <c r="AL123" s="14"/>
      <c r="AM123" s="14"/>
      <c r="AN123" s="14"/>
      <c r="AO123" s="14"/>
      <c r="AP123" s="14"/>
      <c r="AQ123" s="14"/>
      <c r="AR123" s="14"/>
    </row>
    <row r="124" spans="7:44">
      <c r="G124" s="14"/>
      <c r="H124" s="334"/>
      <c r="I124" s="14"/>
      <c r="J124" s="74"/>
      <c r="K124" s="151"/>
      <c r="L124" s="74"/>
      <c r="M124" s="74"/>
      <c r="N124" s="151"/>
      <c r="O124" s="151"/>
      <c r="P124" s="14"/>
      <c r="Q124" s="14"/>
      <c r="R124" s="14"/>
      <c r="S124" s="14"/>
      <c r="T124" s="14"/>
      <c r="U124" s="14"/>
      <c r="V124" s="14"/>
      <c r="W124" s="14"/>
      <c r="X124" s="151"/>
      <c r="Y124" s="151"/>
      <c r="Z124" s="151"/>
      <c r="AA124" s="151"/>
      <c r="AB124" s="74"/>
      <c r="AC124" s="151"/>
      <c r="AD124" s="14"/>
      <c r="AE124" s="14"/>
      <c r="AF124" s="74"/>
      <c r="AG124" s="74"/>
      <c r="AH124" s="74"/>
      <c r="AI124" s="151"/>
      <c r="AJ124" s="74"/>
      <c r="AK124" s="14"/>
      <c r="AL124" s="14"/>
      <c r="AM124" s="14"/>
      <c r="AN124" s="14"/>
      <c r="AO124" s="14"/>
      <c r="AP124" s="14"/>
      <c r="AQ124" s="14"/>
      <c r="AR124" s="14"/>
    </row>
    <row r="125" spans="7:44">
      <c r="G125" s="14"/>
      <c r="H125" s="334"/>
      <c r="I125" s="14"/>
      <c r="J125" s="74"/>
      <c r="K125" s="151"/>
      <c r="L125" s="74"/>
      <c r="M125" s="74"/>
      <c r="N125" s="151"/>
      <c r="O125" s="151"/>
      <c r="P125" s="14"/>
      <c r="Q125" s="14"/>
      <c r="R125" s="14"/>
      <c r="S125" s="14"/>
      <c r="T125" s="14"/>
      <c r="U125" s="14"/>
      <c r="V125" s="14"/>
      <c r="W125" s="14"/>
      <c r="X125" s="151"/>
      <c r="Y125" s="151"/>
      <c r="Z125" s="151"/>
      <c r="AA125" s="151"/>
      <c r="AB125" s="74"/>
      <c r="AC125" s="151"/>
      <c r="AD125" s="14"/>
      <c r="AE125" s="14"/>
      <c r="AF125" s="74"/>
      <c r="AG125" s="74"/>
      <c r="AH125" s="74"/>
      <c r="AI125" s="151"/>
      <c r="AJ125" s="74"/>
      <c r="AK125" s="14"/>
      <c r="AL125" s="14"/>
      <c r="AM125" s="14"/>
      <c r="AN125" s="14"/>
      <c r="AO125" s="14"/>
      <c r="AP125" s="14"/>
      <c r="AQ125" s="14"/>
      <c r="AR125" s="14"/>
    </row>
    <row r="126" spans="7:44">
      <c r="G126" s="14"/>
      <c r="H126" s="334"/>
      <c r="I126" s="14"/>
      <c r="J126" s="74"/>
      <c r="K126" s="151"/>
      <c r="L126" s="74"/>
      <c r="M126" s="74"/>
      <c r="N126" s="151"/>
      <c r="O126" s="151"/>
      <c r="P126" s="14"/>
      <c r="Q126" s="14"/>
      <c r="R126" s="14"/>
      <c r="S126" s="14"/>
      <c r="T126" s="14"/>
      <c r="U126" s="14"/>
      <c r="V126" s="14"/>
      <c r="W126" s="14"/>
      <c r="X126" s="151"/>
      <c r="Y126" s="151"/>
      <c r="Z126" s="151"/>
      <c r="AA126" s="151"/>
      <c r="AB126" s="74"/>
      <c r="AC126" s="151"/>
      <c r="AD126" s="14"/>
      <c r="AE126" s="14"/>
      <c r="AF126" s="74"/>
      <c r="AG126" s="74"/>
      <c r="AH126" s="74"/>
      <c r="AI126" s="151"/>
      <c r="AJ126" s="74"/>
      <c r="AK126" s="14"/>
      <c r="AL126" s="14"/>
      <c r="AM126" s="14"/>
      <c r="AN126" s="14"/>
      <c r="AO126" s="14"/>
      <c r="AP126" s="14"/>
      <c r="AQ126" s="14"/>
      <c r="AR126" s="14"/>
    </row>
    <row r="127" spans="7:44">
      <c r="G127" s="14"/>
      <c r="H127" s="334"/>
      <c r="I127" s="14"/>
      <c r="J127" s="74"/>
      <c r="K127" s="151"/>
      <c r="L127" s="74"/>
      <c r="M127" s="74"/>
      <c r="N127" s="151"/>
      <c r="O127" s="151"/>
      <c r="P127" s="14"/>
      <c r="Q127" s="14"/>
      <c r="R127" s="14"/>
      <c r="S127" s="14"/>
      <c r="T127" s="14"/>
      <c r="U127" s="14"/>
      <c r="V127" s="14"/>
      <c r="W127" s="14"/>
      <c r="X127" s="151"/>
      <c r="Y127" s="151"/>
      <c r="Z127" s="151"/>
      <c r="AA127" s="151"/>
      <c r="AB127" s="74"/>
      <c r="AC127" s="151"/>
      <c r="AD127" s="14"/>
      <c r="AE127" s="14"/>
      <c r="AF127" s="74"/>
      <c r="AG127" s="74"/>
      <c r="AH127" s="74"/>
      <c r="AI127" s="151"/>
      <c r="AJ127" s="74"/>
      <c r="AK127" s="14"/>
      <c r="AL127" s="14"/>
      <c r="AM127" s="14"/>
      <c r="AN127" s="14"/>
      <c r="AO127" s="14"/>
      <c r="AP127" s="14"/>
      <c r="AQ127" s="14"/>
      <c r="AR127" s="14"/>
    </row>
    <row r="128" spans="7:44">
      <c r="G128" s="14"/>
      <c r="H128" s="334"/>
      <c r="I128" s="14"/>
      <c r="J128" s="74"/>
      <c r="K128" s="151"/>
      <c r="L128" s="74"/>
      <c r="M128" s="74"/>
      <c r="N128" s="151"/>
      <c r="O128" s="151"/>
      <c r="P128" s="14"/>
      <c r="Q128" s="14"/>
      <c r="R128" s="14"/>
      <c r="S128" s="14"/>
      <c r="T128" s="14"/>
      <c r="U128" s="14"/>
      <c r="V128" s="14"/>
      <c r="W128" s="14"/>
      <c r="X128" s="151"/>
      <c r="Y128" s="151"/>
      <c r="Z128" s="151"/>
      <c r="AA128" s="151"/>
      <c r="AB128" s="74"/>
      <c r="AC128" s="151"/>
      <c r="AD128" s="14"/>
      <c r="AE128" s="14"/>
      <c r="AF128" s="74"/>
      <c r="AG128" s="74"/>
      <c r="AH128" s="74"/>
      <c r="AI128" s="151"/>
      <c r="AJ128" s="74"/>
      <c r="AK128" s="14"/>
      <c r="AL128" s="14"/>
      <c r="AM128" s="14"/>
      <c r="AN128" s="14"/>
      <c r="AO128" s="14"/>
      <c r="AP128" s="14"/>
      <c r="AQ128" s="14"/>
      <c r="AR128" s="14"/>
    </row>
    <row r="129" spans="7:44">
      <c r="G129" s="14"/>
      <c r="H129" s="334"/>
      <c r="I129" s="14"/>
      <c r="J129" s="74"/>
      <c r="K129" s="151"/>
      <c r="L129" s="74"/>
      <c r="M129" s="74"/>
      <c r="N129" s="151"/>
      <c r="O129" s="151"/>
      <c r="P129" s="14"/>
      <c r="Q129" s="14"/>
      <c r="R129" s="14"/>
      <c r="S129" s="14"/>
      <c r="T129" s="14"/>
      <c r="U129" s="14"/>
      <c r="V129" s="14"/>
      <c r="W129" s="14"/>
      <c r="X129" s="151"/>
      <c r="Y129" s="151"/>
      <c r="Z129" s="151"/>
      <c r="AA129" s="151"/>
      <c r="AB129" s="74"/>
      <c r="AC129" s="151"/>
      <c r="AD129" s="14"/>
      <c r="AE129" s="14"/>
      <c r="AF129" s="74"/>
      <c r="AG129" s="74"/>
      <c r="AH129" s="74"/>
      <c r="AI129" s="151"/>
      <c r="AJ129" s="74"/>
      <c r="AK129" s="14"/>
      <c r="AL129" s="14"/>
      <c r="AM129" s="14"/>
      <c r="AN129" s="14"/>
      <c r="AO129" s="14"/>
      <c r="AP129" s="14"/>
      <c r="AQ129" s="14"/>
      <c r="AR129" s="14"/>
    </row>
    <row r="130" spans="7:44">
      <c r="G130" s="14"/>
      <c r="H130" s="334"/>
      <c r="I130" s="14"/>
      <c r="J130" s="74"/>
      <c r="K130" s="151"/>
      <c r="L130" s="74"/>
      <c r="M130" s="74"/>
      <c r="N130" s="151"/>
      <c r="O130" s="151"/>
      <c r="P130" s="14"/>
      <c r="Q130" s="14"/>
      <c r="R130" s="14"/>
      <c r="S130" s="14"/>
      <c r="T130" s="14"/>
      <c r="U130" s="14"/>
      <c r="V130" s="14"/>
      <c r="W130" s="14"/>
      <c r="X130" s="151"/>
      <c r="Y130" s="151"/>
      <c r="Z130" s="151"/>
      <c r="AA130" s="151"/>
      <c r="AB130" s="74"/>
      <c r="AC130" s="151"/>
      <c r="AD130" s="14"/>
      <c r="AE130" s="14"/>
      <c r="AF130" s="74"/>
      <c r="AG130" s="74"/>
      <c r="AH130" s="74"/>
      <c r="AI130" s="151"/>
      <c r="AJ130" s="74"/>
      <c r="AK130" s="14"/>
      <c r="AL130" s="14"/>
      <c r="AM130" s="14"/>
      <c r="AN130" s="14"/>
      <c r="AO130" s="14"/>
      <c r="AP130" s="14"/>
      <c r="AQ130" s="14"/>
      <c r="AR130" s="14"/>
    </row>
    <row r="131" spans="7:44">
      <c r="G131" s="14"/>
      <c r="H131" s="334"/>
      <c r="I131" s="14"/>
      <c r="J131" s="74"/>
      <c r="K131" s="151"/>
      <c r="L131" s="74"/>
      <c r="M131" s="74"/>
      <c r="N131" s="151"/>
      <c r="O131" s="151"/>
      <c r="P131" s="14"/>
      <c r="Q131" s="14"/>
      <c r="R131" s="14"/>
      <c r="S131" s="14"/>
      <c r="T131" s="14"/>
      <c r="U131" s="14"/>
      <c r="V131" s="14"/>
      <c r="W131" s="14"/>
      <c r="X131" s="151"/>
      <c r="Y131" s="151"/>
      <c r="Z131" s="151"/>
      <c r="AA131" s="151"/>
      <c r="AB131" s="74"/>
      <c r="AC131" s="151"/>
      <c r="AD131" s="14"/>
      <c r="AE131" s="14"/>
      <c r="AF131" s="74"/>
      <c r="AG131" s="74"/>
      <c r="AH131" s="74"/>
      <c r="AI131" s="151"/>
      <c r="AJ131" s="74"/>
      <c r="AK131" s="14"/>
      <c r="AL131" s="14"/>
      <c r="AM131" s="14"/>
      <c r="AN131" s="14"/>
      <c r="AO131" s="14"/>
      <c r="AP131" s="14"/>
      <c r="AQ131" s="14"/>
      <c r="AR131" s="14"/>
    </row>
    <row r="132" spans="7:44">
      <c r="G132" s="14"/>
      <c r="H132" s="334"/>
      <c r="I132" s="14"/>
      <c r="J132" s="74"/>
      <c r="K132" s="151"/>
      <c r="L132" s="74"/>
      <c r="M132" s="74"/>
      <c r="N132" s="151"/>
      <c r="O132" s="151"/>
      <c r="P132" s="14"/>
      <c r="Q132" s="14"/>
      <c r="R132" s="14"/>
      <c r="S132" s="14"/>
      <c r="T132" s="14"/>
      <c r="U132" s="14"/>
      <c r="V132" s="14"/>
      <c r="W132" s="14"/>
      <c r="X132" s="151"/>
      <c r="Y132" s="151"/>
      <c r="Z132" s="151"/>
      <c r="AA132" s="151"/>
      <c r="AB132" s="74"/>
      <c r="AC132" s="151"/>
      <c r="AD132" s="14"/>
      <c r="AE132" s="14"/>
      <c r="AF132" s="74"/>
      <c r="AG132" s="74"/>
      <c r="AH132" s="74"/>
      <c r="AI132" s="151"/>
      <c r="AJ132" s="74"/>
      <c r="AK132" s="14"/>
      <c r="AL132" s="14"/>
      <c r="AM132" s="14"/>
      <c r="AN132" s="14"/>
      <c r="AO132" s="14"/>
      <c r="AP132" s="14"/>
      <c r="AQ132" s="14"/>
      <c r="AR132" s="14"/>
    </row>
    <row r="133" spans="7:44">
      <c r="G133" s="14"/>
      <c r="H133" s="334"/>
      <c r="I133" s="14"/>
      <c r="J133" s="74"/>
      <c r="K133" s="151"/>
      <c r="L133" s="74"/>
      <c r="M133" s="74"/>
      <c r="N133" s="151"/>
      <c r="O133" s="151"/>
      <c r="P133" s="14"/>
      <c r="Q133" s="14"/>
      <c r="R133" s="14"/>
      <c r="S133" s="14"/>
      <c r="T133" s="14"/>
      <c r="U133" s="14"/>
      <c r="V133" s="14"/>
      <c r="W133" s="14"/>
      <c r="X133" s="151"/>
      <c r="Y133" s="151"/>
      <c r="Z133" s="151"/>
      <c r="AA133" s="151"/>
      <c r="AB133" s="74"/>
      <c r="AC133" s="151"/>
      <c r="AD133" s="14"/>
      <c r="AE133" s="14"/>
      <c r="AF133" s="74"/>
      <c r="AG133" s="74"/>
      <c r="AH133" s="74"/>
      <c r="AI133" s="151"/>
      <c r="AJ133" s="74"/>
      <c r="AK133" s="14"/>
      <c r="AL133" s="14"/>
      <c r="AM133" s="14"/>
      <c r="AN133" s="14"/>
      <c r="AO133" s="14"/>
      <c r="AP133" s="14"/>
      <c r="AQ133" s="14"/>
      <c r="AR133" s="14"/>
    </row>
    <row r="134" spans="7:44">
      <c r="G134" s="14"/>
      <c r="H134" s="334"/>
      <c r="I134" s="14"/>
      <c r="J134" s="74"/>
      <c r="K134" s="151"/>
      <c r="L134" s="74"/>
      <c r="M134" s="74"/>
      <c r="N134" s="151"/>
      <c r="O134" s="151"/>
      <c r="P134" s="14"/>
      <c r="Q134" s="14"/>
      <c r="R134" s="14"/>
      <c r="S134" s="14"/>
      <c r="T134" s="14"/>
      <c r="U134" s="14"/>
      <c r="V134" s="14"/>
      <c r="W134" s="14"/>
      <c r="X134" s="151"/>
      <c r="Y134" s="151"/>
      <c r="Z134" s="151"/>
      <c r="AA134" s="151"/>
      <c r="AB134" s="74"/>
      <c r="AC134" s="151"/>
      <c r="AD134" s="14"/>
      <c r="AE134" s="14"/>
      <c r="AF134" s="74"/>
      <c r="AG134" s="74"/>
      <c r="AH134" s="74"/>
      <c r="AI134" s="151"/>
      <c r="AJ134" s="74"/>
      <c r="AK134" s="14"/>
      <c r="AL134" s="14"/>
      <c r="AM134" s="14"/>
      <c r="AN134" s="14"/>
      <c r="AO134" s="14"/>
      <c r="AP134" s="14"/>
      <c r="AQ134" s="14"/>
      <c r="AR134" s="14"/>
    </row>
    <row r="135" spans="7:44">
      <c r="G135" s="14"/>
      <c r="H135" s="334"/>
      <c r="I135" s="14"/>
      <c r="J135" s="74"/>
      <c r="K135" s="151"/>
      <c r="L135" s="74"/>
      <c r="M135" s="74"/>
      <c r="N135" s="151"/>
      <c r="O135" s="151"/>
      <c r="P135" s="14"/>
      <c r="Q135" s="14"/>
      <c r="R135" s="14"/>
      <c r="S135" s="14"/>
      <c r="T135" s="14"/>
      <c r="U135" s="14"/>
      <c r="V135" s="14"/>
      <c r="W135" s="14"/>
      <c r="X135" s="151"/>
      <c r="Y135" s="151"/>
      <c r="Z135" s="151"/>
      <c r="AA135" s="151"/>
      <c r="AB135" s="74"/>
      <c r="AC135" s="151"/>
      <c r="AD135" s="14"/>
      <c r="AE135" s="14"/>
      <c r="AF135" s="74"/>
      <c r="AG135" s="74"/>
      <c r="AH135" s="74"/>
      <c r="AI135" s="151"/>
      <c r="AJ135" s="74"/>
      <c r="AK135" s="14"/>
      <c r="AL135" s="14"/>
      <c r="AM135" s="14"/>
      <c r="AN135" s="14"/>
      <c r="AO135" s="14"/>
      <c r="AP135" s="14"/>
      <c r="AQ135" s="14"/>
      <c r="AR135" s="14"/>
    </row>
    <row r="136" spans="7:44">
      <c r="G136" s="14"/>
      <c r="H136" s="334"/>
      <c r="I136" s="14"/>
      <c r="J136" s="74"/>
      <c r="K136" s="151"/>
      <c r="L136" s="74"/>
      <c r="M136" s="74"/>
      <c r="N136" s="151"/>
      <c r="O136" s="151"/>
      <c r="P136" s="14"/>
      <c r="Q136" s="14"/>
      <c r="R136" s="14"/>
      <c r="S136" s="14"/>
      <c r="T136" s="14"/>
      <c r="U136" s="14"/>
      <c r="V136" s="14"/>
      <c r="W136" s="14"/>
      <c r="X136" s="151"/>
      <c r="Y136" s="151"/>
      <c r="Z136" s="151"/>
      <c r="AA136" s="151"/>
      <c r="AB136" s="74"/>
      <c r="AC136" s="151"/>
      <c r="AD136" s="14"/>
      <c r="AE136" s="14"/>
      <c r="AF136" s="74"/>
      <c r="AG136" s="74"/>
      <c r="AH136" s="74"/>
      <c r="AI136" s="151"/>
      <c r="AJ136" s="74"/>
      <c r="AK136" s="14"/>
      <c r="AL136" s="14"/>
      <c r="AM136" s="14"/>
      <c r="AN136" s="14"/>
      <c r="AO136" s="14"/>
      <c r="AP136" s="14"/>
      <c r="AQ136" s="14"/>
      <c r="AR136" s="14"/>
    </row>
    <row r="137" spans="7:44">
      <c r="G137" s="14"/>
      <c r="H137" s="334"/>
      <c r="I137" s="14"/>
      <c r="J137" s="74"/>
      <c r="K137" s="151"/>
      <c r="L137" s="74"/>
      <c r="M137" s="74"/>
      <c r="N137" s="151"/>
      <c r="O137" s="151"/>
      <c r="P137" s="14"/>
      <c r="Q137" s="14"/>
      <c r="R137" s="14"/>
      <c r="S137" s="14"/>
      <c r="T137" s="14"/>
      <c r="U137" s="14"/>
      <c r="V137" s="14"/>
      <c r="W137" s="14"/>
      <c r="X137" s="151"/>
      <c r="Y137" s="151"/>
      <c r="Z137" s="151"/>
      <c r="AA137" s="151"/>
      <c r="AB137" s="74"/>
      <c r="AC137" s="151"/>
      <c r="AD137" s="14"/>
      <c r="AE137" s="14"/>
      <c r="AF137" s="74"/>
      <c r="AG137" s="74"/>
      <c r="AH137" s="74"/>
      <c r="AI137" s="151"/>
      <c r="AJ137" s="74"/>
      <c r="AK137" s="14"/>
      <c r="AL137" s="14"/>
      <c r="AM137" s="14"/>
      <c r="AN137" s="14"/>
      <c r="AO137" s="14"/>
      <c r="AP137" s="14"/>
      <c r="AQ137" s="14"/>
      <c r="AR137" s="14"/>
    </row>
    <row r="138" spans="7:44">
      <c r="G138" s="14"/>
      <c r="H138" s="334"/>
      <c r="I138" s="14"/>
      <c r="J138" s="74"/>
      <c r="K138" s="151"/>
      <c r="L138" s="74"/>
      <c r="M138" s="74"/>
      <c r="N138" s="151"/>
      <c r="O138" s="151"/>
      <c r="P138" s="14"/>
      <c r="Q138" s="14"/>
      <c r="R138" s="14"/>
      <c r="S138" s="14"/>
      <c r="T138" s="14"/>
      <c r="U138" s="14"/>
      <c r="V138" s="14"/>
      <c r="W138" s="14"/>
      <c r="X138" s="151"/>
      <c r="Y138" s="151"/>
      <c r="Z138" s="151"/>
      <c r="AA138" s="151"/>
      <c r="AB138" s="74"/>
      <c r="AC138" s="151"/>
      <c r="AD138" s="14"/>
      <c r="AE138" s="14"/>
      <c r="AF138" s="74"/>
      <c r="AG138" s="74"/>
      <c r="AH138" s="74"/>
      <c r="AI138" s="151"/>
      <c r="AJ138" s="74"/>
      <c r="AK138" s="14"/>
      <c r="AL138" s="14"/>
      <c r="AM138" s="14"/>
      <c r="AN138" s="14"/>
      <c r="AO138" s="14"/>
      <c r="AP138" s="14"/>
      <c r="AQ138" s="14"/>
      <c r="AR138" s="14"/>
    </row>
    <row r="139" spans="7:44">
      <c r="G139" s="14"/>
      <c r="H139" s="334"/>
      <c r="I139" s="14"/>
      <c r="J139" s="74"/>
      <c r="K139" s="151"/>
      <c r="L139" s="74"/>
      <c r="M139" s="74"/>
      <c r="N139" s="151"/>
      <c r="O139" s="151"/>
      <c r="P139" s="14"/>
      <c r="Q139" s="14"/>
      <c r="R139" s="14"/>
      <c r="S139" s="14"/>
      <c r="T139" s="14"/>
      <c r="U139" s="14"/>
      <c r="V139" s="14"/>
      <c r="W139" s="14"/>
      <c r="X139" s="151"/>
      <c r="Y139" s="151"/>
      <c r="Z139" s="151"/>
      <c r="AA139" s="151"/>
      <c r="AB139" s="74"/>
      <c r="AC139" s="151"/>
      <c r="AD139" s="14"/>
      <c r="AE139" s="14"/>
      <c r="AF139" s="74"/>
      <c r="AG139" s="74"/>
      <c r="AH139" s="74"/>
      <c r="AI139" s="151"/>
      <c r="AJ139" s="74"/>
      <c r="AK139" s="14"/>
      <c r="AL139" s="14"/>
      <c r="AM139" s="14"/>
      <c r="AN139" s="14"/>
      <c r="AO139" s="14"/>
      <c r="AP139" s="14"/>
      <c r="AQ139" s="14"/>
      <c r="AR139" s="14"/>
    </row>
    <row r="140" spans="7:44">
      <c r="G140" s="14"/>
      <c r="H140" s="334"/>
      <c r="I140" s="14"/>
      <c r="J140" s="74"/>
      <c r="K140" s="151"/>
      <c r="L140" s="74"/>
      <c r="M140" s="74"/>
      <c r="N140" s="151"/>
      <c r="O140" s="151"/>
      <c r="P140" s="14"/>
      <c r="Q140" s="14"/>
      <c r="R140" s="14"/>
      <c r="S140" s="14"/>
      <c r="T140" s="14"/>
      <c r="U140" s="14"/>
      <c r="V140" s="14"/>
      <c r="W140" s="14"/>
      <c r="X140" s="151"/>
      <c r="Y140" s="151"/>
      <c r="Z140" s="151"/>
      <c r="AA140" s="151"/>
      <c r="AB140" s="74"/>
      <c r="AC140" s="151"/>
      <c r="AD140" s="14"/>
      <c r="AE140" s="14"/>
      <c r="AF140" s="74"/>
      <c r="AG140" s="74"/>
      <c r="AH140" s="74"/>
      <c r="AI140" s="151"/>
      <c r="AJ140" s="74"/>
      <c r="AK140" s="14"/>
      <c r="AL140" s="14"/>
      <c r="AM140" s="14"/>
      <c r="AN140" s="14"/>
      <c r="AO140" s="14"/>
      <c r="AP140" s="14"/>
      <c r="AQ140" s="14"/>
      <c r="AR140" s="14"/>
    </row>
    <row r="141" spans="7:44">
      <c r="G141" s="14"/>
      <c r="H141" s="334"/>
      <c r="I141" s="14"/>
      <c r="J141" s="74"/>
      <c r="K141" s="151"/>
      <c r="L141" s="74"/>
      <c r="M141" s="74"/>
      <c r="N141" s="151"/>
      <c r="O141" s="151"/>
      <c r="P141" s="14"/>
      <c r="Q141" s="14"/>
      <c r="R141" s="14"/>
      <c r="S141" s="14"/>
      <c r="T141" s="14"/>
      <c r="U141" s="14"/>
      <c r="V141" s="14"/>
      <c r="W141" s="14"/>
      <c r="X141" s="151"/>
      <c r="Y141" s="151"/>
      <c r="Z141" s="151"/>
      <c r="AA141" s="151"/>
      <c r="AB141" s="74"/>
      <c r="AC141" s="151"/>
      <c r="AD141" s="14"/>
      <c r="AE141" s="14"/>
      <c r="AF141" s="74"/>
      <c r="AG141" s="74"/>
      <c r="AH141" s="74"/>
      <c r="AI141" s="151"/>
      <c r="AJ141" s="74"/>
      <c r="AK141" s="14"/>
      <c r="AL141" s="14"/>
      <c r="AM141" s="14"/>
      <c r="AN141" s="14"/>
      <c r="AO141" s="14"/>
      <c r="AP141" s="14"/>
      <c r="AQ141" s="14"/>
      <c r="AR141" s="14"/>
    </row>
    <row r="142" spans="7:44">
      <c r="G142" s="14"/>
      <c r="H142" s="334"/>
      <c r="I142" s="14"/>
      <c r="J142" s="74"/>
      <c r="K142" s="151"/>
      <c r="L142" s="74"/>
      <c r="M142" s="74"/>
      <c r="N142" s="151"/>
      <c r="O142" s="151"/>
      <c r="P142" s="14"/>
      <c r="Q142" s="14"/>
      <c r="R142" s="14"/>
      <c r="S142" s="14"/>
      <c r="T142" s="14"/>
      <c r="U142" s="14"/>
      <c r="V142" s="14"/>
      <c r="W142" s="14"/>
      <c r="X142" s="151"/>
      <c r="Y142" s="151"/>
      <c r="Z142" s="151"/>
      <c r="AA142" s="151"/>
      <c r="AB142" s="74"/>
      <c r="AC142" s="151"/>
      <c r="AD142" s="14"/>
      <c r="AE142" s="14"/>
      <c r="AF142" s="74"/>
      <c r="AG142" s="74"/>
      <c r="AH142" s="74"/>
      <c r="AI142" s="151"/>
      <c r="AJ142" s="74"/>
      <c r="AK142" s="14"/>
      <c r="AL142" s="14"/>
      <c r="AM142" s="14"/>
      <c r="AN142" s="14"/>
      <c r="AO142" s="14"/>
      <c r="AP142" s="14"/>
      <c r="AQ142" s="14"/>
      <c r="AR142" s="14"/>
    </row>
    <row r="143" spans="7:44">
      <c r="G143" s="14"/>
      <c r="H143" s="334"/>
      <c r="I143" s="14"/>
      <c r="J143" s="74"/>
      <c r="K143" s="151"/>
      <c r="L143" s="74"/>
      <c r="M143" s="74"/>
      <c r="N143" s="151"/>
      <c r="O143" s="151"/>
      <c r="P143" s="14"/>
      <c r="Q143" s="14"/>
      <c r="R143" s="14"/>
      <c r="S143" s="14"/>
      <c r="T143" s="14"/>
      <c r="U143" s="14"/>
      <c r="V143" s="14"/>
      <c r="W143" s="14"/>
      <c r="X143" s="151"/>
      <c r="Y143" s="151"/>
      <c r="Z143" s="151"/>
      <c r="AA143" s="151"/>
      <c r="AB143" s="74"/>
      <c r="AC143" s="151"/>
      <c r="AD143" s="14"/>
      <c r="AE143" s="14"/>
      <c r="AF143" s="74"/>
      <c r="AG143" s="74"/>
      <c r="AH143" s="74"/>
      <c r="AI143" s="151"/>
      <c r="AJ143" s="74"/>
      <c r="AK143" s="14"/>
      <c r="AL143" s="14"/>
      <c r="AM143" s="14"/>
      <c r="AN143" s="14"/>
      <c r="AO143" s="14"/>
      <c r="AP143" s="14"/>
      <c r="AQ143" s="14"/>
      <c r="AR143" s="14"/>
    </row>
    <row r="144" spans="7:44">
      <c r="G144" s="14"/>
      <c r="H144" s="334"/>
      <c r="I144" s="14"/>
      <c r="J144" s="74"/>
      <c r="K144" s="151"/>
      <c r="L144" s="74"/>
      <c r="M144" s="74"/>
      <c r="N144" s="151"/>
      <c r="O144" s="151"/>
      <c r="P144" s="14"/>
      <c r="Q144" s="14"/>
      <c r="R144" s="14"/>
      <c r="S144" s="14"/>
      <c r="T144" s="14"/>
      <c r="U144" s="14"/>
      <c r="V144" s="14"/>
      <c r="W144" s="14"/>
      <c r="X144" s="151"/>
      <c r="Y144" s="151"/>
      <c r="Z144" s="151"/>
      <c r="AA144" s="151"/>
      <c r="AB144" s="74"/>
      <c r="AC144" s="151"/>
      <c r="AD144" s="14"/>
      <c r="AE144" s="14"/>
      <c r="AF144" s="74"/>
      <c r="AG144" s="74"/>
      <c r="AH144" s="74"/>
      <c r="AI144" s="151"/>
      <c r="AJ144" s="74"/>
      <c r="AK144" s="14"/>
      <c r="AL144" s="14"/>
      <c r="AM144" s="14"/>
      <c r="AN144" s="14"/>
      <c r="AO144" s="14"/>
      <c r="AP144" s="14"/>
      <c r="AQ144" s="14"/>
      <c r="AR144" s="14"/>
    </row>
    <row r="145" spans="7:44">
      <c r="G145" s="14"/>
      <c r="H145" s="334"/>
      <c r="I145" s="14"/>
      <c r="J145" s="74"/>
      <c r="K145" s="151"/>
      <c r="L145" s="74"/>
      <c r="M145" s="74"/>
      <c r="N145" s="151"/>
      <c r="O145" s="151"/>
      <c r="P145" s="14"/>
      <c r="Q145" s="14"/>
      <c r="R145" s="14"/>
      <c r="S145" s="14"/>
      <c r="T145" s="14"/>
      <c r="U145" s="14"/>
      <c r="V145" s="14"/>
      <c r="W145" s="14"/>
      <c r="X145" s="151"/>
      <c r="Y145" s="151"/>
      <c r="Z145" s="151"/>
      <c r="AA145" s="151"/>
      <c r="AB145" s="74"/>
      <c r="AC145" s="151"/>
      <c r="AD145" s="14"/>
      <c r="AE145" s="14"/>
      <c r="AF145" s="74"/>
      <c r="AG145" s="74"/>
      <c r="AH145" s="74"/>
      <c r="AI145" s="151"/>
      <c r="AJ145" s="74"/>
      <c r="AK145" s="14"/>
      <c r="AL145" s="14"/>
      <c r="AM145" s="14"/>
      <c r="AN145" s="14"/>
      <c r="AO145" s="14"/>
      <c r="AP145" s="14"/>
      <c r="AQ145" s="14"/>
      <c r="AR145" s="14"/>
    </row>
    <row r="146" spans="7:44">
      <c r="G146" s="14"/>
      <c r="H146" s="334"/>
      <c r="I146" s="14"/>
      <c r="J146" s="74"/>
      <c r="K146" s="151"/>
      <c r="L146" s="74"/>
      <c r="M146" s="74"/>
      <c r="N146" s="151"/>
      <c r="O146" s="151"/>
      <c r="P146" s="14"/>
      <c r="Q146" s="14"/>
      <c r="R146" s="14"/>
      <c r="S146" s="14"/>
      <c r="T146" s="14"/>
      <c r="U146" s="14"/>
      <c r="V146" s="14"/>
      <c r="W146" s="14"/>
      <c r="X146" s="151"/>
      <c r="Y146" s="151"/>
      <c r="Z146" s="151"/>
      <c r="AA146" s="151"/>
      <c r="AB146" s="74"/>
      <c r="AC146" s="151"/>
      <c r="AD146" s="14"/>
      <c r="AE146" s="14"/>
      <c r="AF146" s="74"/>
      <c r="AG146" s="74"/>
      <c r="AH146" s="74"/>
      <c r="AI146" s="151"/>
      <c r="AJ146" s="74"/>
      <c r="AK146" s="14"/>
      <c r="AL146" s="14"/>
      <c r="AM146" s="14"/>
      <c r="AN146" s="14"/>
      <c r="AO146" s="14"/>
      <c r="AP146" s="14"/>
      <c r="AQ146" s="14"/>
      <c r="AR146" s="14"/>
    </row>
    <row r="147" spans="7:44">
      <c r="G147" s="14"/>
      <c r="H147" s="334"/>
      <c r="I147" s="14"/>
      <c r="J147" s="74"/>
      <c r="K147" s="151"/>
      <c r="L147" s="74"/>
      <c r="M147" s="74"/>
      <c r="N147" s="151"/>
      <c r="O147" s="151"/>
      <c r="P147" s="14"/>
      <c r="Q147" s="14"/>
      <c r="R147" s="14"/>
      <c r="S147" s="14"/>
      <c r="T147" s="14"/>
      <c r="U147" s="14"/>
      <c r="V147" s="14"/>
      <c r="W147" s="14"/>
      <c r="X147" s="151"/>
      <c r="Y147" s="151"/>
      <c r="Z147" s="151"/>
      <c r="AA147" s="151"/>
      <c r="AB147" s="74"/>
      <c r="AC147" s="151"/>
      <c r="AD147" s="14"/>
      <c r="AE147" s="14"/>
      <c r="AF147" s="74"/>
      <c r="AG147" s="74"/>
      <c r="AH147" s="74"/>
      <c r="AI147" s="151"/>
      <c r="AJ147" s="74"/>
      <c r="AK147" s="14"/>
      <c r="AL147" s="14"/>
      <c r="AM147" s="14"/>
      <c r="AN147" s="14"/>
      <c r="AO147" s="14"/>
      <c r="AP147" s="14"/>
      <c r="AQ147" s="14"/>
      <c r="AR147" s="14"/>
    </row>
    <row r="148" spans="7:44">
      <c r="G148" s="14"/>
      <c r="H148" s="334"/>
      <c r="I148" s="14"/>
      <c r="J148" s="74"/>
      <c r="K148" s="151"/>
      <c r="L148" s="74"/>
      <c r="M148" s="74"/>
      <c r="N148" s="151"/>
      <c r="O148" s="151"/>
      <c r="P148" s="14"/>
      <c r="Q148" s="14"/>
      <c r="R148" s="14"/>
      <c r="S148" s="14"/>
      <c r="T148" s="14"/>
      <c r="U148" s="14"/>
      <c r="V148" s="14"/>
      <c r="W148" s="14"/>
      <c r="X148" s="151"/>
      <c r="Y148" s="151"/>
      <c r="Z148" s="151"/>
      <c r="AA148" s="151"/>
      <c r="AB148" s="74"/>
      <c r="AC148" s="151"/>
      <c r="AD148" s="14"/>
      <c r="AE148" s="14"/>
      <c r="AF148" s="74"/>
      <c r="AG148" s="74"/>
      <c r="AH148" s="74"/>
      <c r="AI148" s="151"/>
      <c r="AJ148" s="74"/>
      <c r="AK148" s="14"/>
      <c r="AL148" s="14"/>
      <c r="AM148" s="14"/>
      <c r="AN148" s="14"/>
      <c r="AO148" s="14"/>
      <c r="AP148" s="14"/>
      <c r="AQ148" s="14"/>
      <c r="AR148" s="14"/>
    </row>
    <row r="149" spans="7:44">
      <c r="G149" s="14"/>
      <c r="H149" s="334"/>
      <c r="I149" s="14"/>
      <c r="J149" s="74"/>
      <c r="K149" s="151"/>
      <c r="L149" s="74"/>
      <c r="M149" s="74"/>
      <c r="N149" s="151"/>
      <c r="O149" s="151"/>
      <c r="P149" s="14"/>
      <c r="Q149" s="14"/>
      <c r="R149" s="14"/>
      <c r="S149" s="14"/>
      <c r="T149" s="14"/>
      <c r="U149" s="14"/>
      <c r="V149" s="14"/>
      <c r="W149" s="14"/>
      <c r="X149" s="151"/>
      <c r="Y149" s="151"/>
      <c r="Z149" s="151"/>
      <c r="AA149" s="151"/>
      <c r="AB149" s="74"/>
      <c r="AC149" s="151"/>
      <c r="AD149" s="14"/>
      <c r="AE149" s="14"/>
      <c r="AF149" s="74"/>
      <c r="AG149" s="74"/>
      <c r="AH149" s="74"/>
      <c r="AI149" s="151"/>
      <c r="AJ149" s="74"/>
      <c r="AK149" s="14"/>
      <c r="AL149" s="14"/>
      <c r="AM149" s="14"/>
      <c r="AN149" s="14"/>
      <c r="AO149" s="14"/>
      <c r="AP149" s="14"/>
      <c r="AQ149" s="14"/>
      <c r="AR149" s="14"/>
    </row>
    <row r="150" spans="7:44">
      <c r="G150" s="14"/>
      <c r="H150" s="334"/>
      <c r="I150" s="14"/>
      <c r="J150" s="74"/>
      <c r="K150" s="151"/>
      <c r="L150" s="74"/>
      <c r="M150" s="74"/>
      <c r="N150" s="151"/>
      <c r="O150" s="151"/>
      <c r="P150" s="14"/>
      <c r="Q150" s="14"/>
      <c r="R150" s="14"/>
      <c r="S150" s="14"/>
      <c r="T150" s="14"/>
      <c r="U150" s="14"/>
      <c r="V150" s="14"/>
      <c r="W150" s="14"/>
      <c r="X150" s="151"/>
      <c r="Y150" s="151"/>
      <c r="Z150" s="151"/>
      <c r="AA150" s="151"/>
      <c r="AB150" s="74"/>
      <c r="AC150" s="151"/>
      <c r="AD150" s="14"/>
      <c r="AE150" s="14"/>
      <c r="AF150" s="74"/>
      <c r="AG150" s="74"/>
      <c r="AH150" s="74"/>
      <c r="AI150" s="151"/>
      <c r="AJ150" s="74"/>
      <c r="AK150" s="14"/>
      <c r="AL150" s="14"/>
      <c r="AM150" s="14"/>
      <c r="AN150" s="14"/>
      <c r="AO150" s="14"/>
      <c r="AP150" s="14"/>
      <c r="AQ150" s="14"/>
      <c r="AR150" s="14"/>
    </row>
    <row r="151" spans="7:44">
      <c r="G151" s="14"/>
      <c r="H151" s="334"/>
      <c r="I151" s="14"/>
      <c r="J151" s="74"/>
      <c r="K151" s="151"/>
      <c r="L151" s="74"/>
      <c r="M151" s="74"/>
      <c r="N151" s="151"/>
      <c r="O151" s="151"/>
      <c r="P151" s="14"/>
      <c r="Q151" s="14"/>
      <c r="R151" s="14"/>
      <c r="S151" s="14"/>
      <c r="T151" s="14"/>
      <c r="U151" s="14"/>
      <c r="V151" s="14"/>
      <c r="W151" s="14"/>
      <c r="X151" s="151"/>
      <c r="Y151" s="151"/>
      <c r="Z151" s="151"/>
      <c r="AA151" s="151"/>
      <c r="AB151" s="74"/>
      <c r="AC151" s="151"/>
      <c r="AD151" s="14"/>
      <c r="AE151" s="14"/>
      <c r="AF151" s="74"/>
      <c r="AG151" s="74"/>
      <c r="AH151" s="74"/>
      <c r="AI151" s="151"/>
      <c r="AJ151" s="74"/>
      <c r="AK151" s="14"/>
      <c r="AL151" s="14"/>
      <c r="AM151" s="14"/>
      <c r="AN151" s="14"/>
      <c r="AO151" s="14"/>
      <c r="AP151" s="14"/>
      <c r="AQ151" s="14"/>
      <c r="AR151" s="14"/>
    </row>
    <row r="152" spans="7:44">
      <c r="G152" s="14"/>
      <c r="H152" s="334"/>
      <c r="I152" s="14"/>
      <c r="J152" s="74"/>
      <c r="K152" s="151"/>
      <c r="L152" s="74"/>
      <c r="M152" s="74"/>
      <c r="N152" s="151"/>
      <c r="O152" s="151"/>
      <c r="P152" s="14"/>
      <c r="Q152" s="14"/>
      <c r="R152" s="14"/>
      <c r="S152" s="14"/>
      <c r="T152" s="14"/>
      <c r="U152" s="14"/>
      <c r="V152" s="14"/>
      <c r="W152" s="14"/>
      <c r="X152" s="151"/>
      <c r="Y152" s="151"/>
      <c r="Z152" s="151"/>
      <c r="AA152" s="151"/>
      <c r="AB152" s="74"/>
      <c r="AC152" s="151"/>
      <c r="AD152" s="14"/>
      <c r="AE152" s="14"/>
      <c r="AF152" s="74"/>
      <c r="AG152" s="74"/>
      <c r="AH152" s="74"/>
      <c r="AI152" s="151"/>
      <c r="AJ152" s="74"/>
      <c r="AK152" s="14"/>
      <c r="AL152" s="14"/>
      <c r="AM152" s="14"/>
      <c r="AN152" s="14"/>
      <c r="AO152" s="14"/>
      <c r="AP152" s="14"/>
      <c r="AQ152" s="14"/>
      <c r="AR152" s="14"/>
    </row>
    <row r="153" spans="7:44">
      <c r="G153" s="14"/>
      <c r="H153" s="334"/>
      <c r="I153" s="14"/>
      <c r="J153" s="74"/>
      <c r="K153" s="151"/>
      <c r="L153" s="74"/>
      <c r="M153" s="74"/>
      <c r="N153" s="151"/>
      <c r="O153" s="151"/>
      <c r="P153" s="14"/>
      <c r="Q153" s="14"/>
      <c r="R153" s="14"/>
      <c r="S153" s="14"/>
      <c r="T153" s="14"/>
      <c r="U153" s="14"/>
      <c r="V153" s="14"/>
      <c r="W153" s="14"/>
      <c r="X153" s="151"/>
      <c r="Y153" s="151"/>
      <c r="Z153" s="151"/>
      <c r="AA153" s="151"/>
      <c r="AB153" s="74"/>
      <c r="AC153" s="151"/>
      <c r="AD153" s="14"/>
      <c r="AE153" s="14"/>
      <c r="AF153" s="74"/>
      <c r="AG153" s="74"/>
      <c r="AH153" s="74"/>
      <c r="AI153" s="151"/>
      <c r="AJ153" s="74"/>
      <c r="AK153" s="14"/>
      <c r="AL153" s="14"/>
      <c r="AM153" s="14"/>
      <c r="AN153" s="14"/>
      <c r="AO153" s="14"/>
      <c r="AP153" s="14"/>
      <c r="AQ153" s="14"/>
      <c r="AR153" s="14"/>
    </row>
    <row r="154" spans="7:44">
      <c r="G154" s="14"/>
      <c r="H154" s="334"/>
      <c r="I154" s="14"/>
      <c r="J154" s="74"/>
      <c r="K154" s="151"/>
      <c r="L154" s="74"/>
      <c r="M154" s="74"/>
      <c r="N154" s="151"/>
      <c r="O154" s="151"/>
      <c r="P154" s="14"/>
      <c r="Q154" s="14"/>
      <c r="R154" s="14"/>
      <c r="S154" s="14"/>
      <c r="T154" s="14"/>
      <c r="U154" s="14"/>
      <c r="V154" s="14"/>
      <c r="W154" s="14"/>
      <c r="X154" s="151"/>
      <c r="Y154" s="151"/>
      <c r="Z154" s="151"/>
      <c r="AA154" s="151"/>
      <c r="AB154" s="74"/>
      <c r="AC154" s="151"/>
      <c r="AD154" s="14"/>
      <c r="AE154" s="14"/>
      <c r="AF154" s="74"/>
      <c r="AG154" s="74"/>
      <c r="AH154" s="74"/>
      <c r="AI154" s="151"/>
      <c r="AJ154" s="74"/>
      <c r="AK154" s="14"/>
      <c r="AL154" s="14"/>
      <c r="AM154" s="14"/>
      <c r="AN154" s="14"/>
      <c r="AO154" s="14"/>
      <c r="AP154" s="14"/>
      <c r="AQ154" s="14"/>
      <c r="AR154" s="14"/>
    </row>
    <row r="155" spans="7:44">
      <c r="G155" s="14"/>
      <c r="H155" s="334"/>
      <c r="I155" s="14"/>
      <c r="J155" s="74"/>
      <c r="K155" s="151"/>
      <c r="L155" s="74"/>
      <c r="M155" s="74"/>
      <c r="N155" s="151"/>
      <c r="O155" s="151"/>
      <c r="P155" s="14"/>
      <c r="Q155" s="14"/>
      <c r="R155" s="14"/>
      <c r="S155" s="14"/>
      <c r="T155" s="14"/>
      <c r="U155" s="14"/>
      <c r="V155" s="14"/>
      <c r="W155" s="14"/>
      <c r="X155" s="151"/>
      <c r="Y155" s="151"/>
      <c r="Z155" s="151"/>
      <c r="AA155" s="151"/>
      <c r="AB155" s="74"/>
      <c r="AC155" s="151"/>
      <c r="AD155" s="14"/>
      <c r="AE155" s="14"/>
      <c r="AF155" s="74"/>
      <c r="AG155" s="74"/>
      <c r="AH155" s="74"/>
      <c r="AI155" s="151"/>
      <c r="AJ155" s="74"/>
      <c r="AK155" s="14"/>
      <c r="AL155" s="14"/>
      <c r="AM155" s="14"/>
      <c r="AN155" s="14"/>
      <c r="AO155" s="14"/>
      <c r="AP155" s="14"/>
      <c r="AQ155" s="14"/>
      <c r="AR155" s="14"/>
    </row>
    <row r="156" spans="7:44">
      <c r="G156" s="14"/>
      <c r="H156" s="334"/>
      <c r="I156" s="14"/>
      <c r="J156" s="74"/>
      <c r="K156" s="151"/>
      <c r="L156" s="74"/>
      <c r="M156" s="74"/>
      <c r="N156" s="151"/>
      <c r="O156" s="151"/>
      <c r="P156" s="14"/>
      <c r="Q156" s="14"/>
      <c r="R156" s="14"/>
      <c r="S156" s="14"/>
      <c r="T156" s="14"/>
      <c r="U156" s="14"/>
      <c r="V156" s="14"/>
      <c r="W156" s="14"/>
      <c r="X156" s="151"/>
      <c r="Y156" s="151"/>
      <c r="Z156" s="151"/>
      <c r="AA156" s="151"/>
      <c r="AB156" s="74"/>
      <c r="AC156" s="151"/>
      <c r="AD156" s="14"/>
      <c r="AE156" s="14"/>
      <c r="AF156" s="74"/>
      <c r="AG156" s="74"/>
      <c r="AH156" s="74"/>
      <c r="AI156" s="151"/>
      <c r="AJ156" s="74"/>
      <c r="AK156" s="14"/>
      <c r="AL156" s="14"/>
      <c r="AM156" s="14"/>
      <c r="AN156" s="14"/>
      <c r="AO156" s="14"/>
      <c r="AP156" s="14"/>
      <c r="AQ156" s="14"/>
      <c r="AR156" s="14"/>
    </row>
    <row r="157" spans="7:44">
      <c r="G157" s="14"/>
      <c r="H157" s="334"/>
      <c r="I157" s="14"/>
      <c r="J157" s="74"/>
      <c r="K157" s="151"/>
      <c r="L157" s="74"/>
      <c r="M157" s="74"/>
      <c r="N157" s="151"/>
      <c r="O157" s="151"/>
      <c r="P157" s="14"/>
      <c r="Q157" s="14"/>
      <c r="R157" s="14"/>
      <c r="S157" s="14"/>
      <c r="T157" s="14"/>
      <c r="U157" s="14"/>
      <c r="V157" s="14"/>
      <c r="W157" s="14"/>
      <c r="X157" s="151"/>
      <c r="Y157" s="151"/>
      <c r="Z157" s="151"/>
      <c r="AA157" s="151"/>
      <c r="AB157" s="74"/>
      <c r="AC157" s="151"/>
      <c r="AD157" s="14"/>
      <c r="AE157" s="14"/>
      <c r="AF157" s="74"/>
      <c r="AG157" s="74"/>
      <c r="AH157" s="74"/>
      <c r="AI157" s="151"/>
      <c r="AJ157" s="74"/>
      <c r="AK157" s="14"/>
      <c r="AL157" s="14"/>
      <c r="AM157" s="14"/>
      <c r="AN157" s="14"/>
      <c r="AO157" s="14"/>
      <c r="AP157" s="14"/>
      <c r="AQ157" s="14"/>
      <c r="AR157" s="14"/>
    </row>
    <row r="158" spans="7:44">
      <c r="G158" s="14"/>
      <c r="H158" s="334"/>
      <c r="I158" s="14"/>
      <c r="J158" s="74"/>
      <c r="K158" s="151"/>
      <c r="L158" s="74"/>
      <c r="M158" s="74"/>
      <c r="N158" s="151"/>
      <c r="O158" s="151"/>
      <c r="P158" s="14"/>
      <c r="Q158" s="14"/>
      <c r="R158" s="14"/>
      <c r="S158" s="14"/>
      <c r="T158" s="14"/>
      <c r="U158" s="14"/>
      <c r="V158" s="14"/>
      <c r="W158" s="14"/>
      <c r="X158" s="151"/>
      <c r="Y158" s="151"/>
      <c r="Z158" s="151"/>
      <c r="AA158" s="151"/>
      <c r="AB158" s="74"/>
      <c r="AC158" s="151"/>
      <c r="AD158" s="14"/>
      <c r="AE158" s="14"/>
      <c r="AF158" s="74"/>
      <c r="AG158" s="74"/>
      <c r="AH158" s="74"/>
      <c r="AI158" s="151"/>
      <c r="AJ158" s="74"/>
      <c r="AK158" s="14"/>
      <c r="AL158" s="14"/>
      <c r="AM158" s="14"/>
      <c r="AN158" s="14"/>
      <c r="AO158" s="14"/>
      <c r="AP158" s="14"/>
      <c r="AQ158" s="14"/>
      <c r="AR158" s="14"/>
    </row>
    <row r="159" spans="7:44">
      <c r="G159" s="14"/>
      <c r="H159" s="334"/>
      <c r="I159" s="14"/>
      <c r="J159" s="74"/>
      <c r="K159" s="151"/>
      <c r="L159" s="74"/>
      <c r="M159" s="74"/>
      <c r="N159" s="151"/>
      <c r="O159" s="151"/>
      <c r="P159" s="14"/>
      <c r="Q159" s="14"/>
      <c r="R159" s="14"/>
      <c r="S159" s="14"/>
      <c r="T159" s="14"/>
      <c r="U159" s="14"/>
      <c r="V159" s="14"/>
      <c r="W159" s="14"/>
      <c r="X159" s="151"/>
      <c r="Y159" s="151"/>
      <c r="Z159" s="151"/>
      <c r="AA159" s="151"/>
      <c r="AB159" s="74"/>
      <c r="AC159" s="151"/>
      <c r="AD159" s="14"/>
      <c r="AE159" s="14"/>
      <c r="AF159" s="74"/>
      <c r="AG159" s="74"/>
      <c r="AH159" s="74"/>
      <c r="AI159" s="151"/>
      <c r="AJ159" s="74"/>
      <c r="AK159" s="14"/>
      <c r="AL159" s="14"/>
      <c r="AM159" s="14"/>
      <c r="AN159" s="14"/>
      <c r="AO159" s="14"/>
      <c r="AP159" s="14"/>
      <c r="AQ159" s="14"/>
      <c r="AR159" s="14"/>
    </row>
    <row r="160" spans="7:44">
      <c r="G160" s="14"/>
      <c r="H160" s="334"/>
      <c r="I160" s="14"/>
      <c r="J160" s="74"/>
      <c r="K160" s="151"/>
      <c r="L160" s="74"/>
      <c r="M160" s="74"/>
      <c r="N160" s="151"/>
      <c r="O160" s="151"/>
      <c r="P160" s="14"/>
      <c r="Q160" s="14"/>
      <c r="R160" s="14"/>
      <c r="S160" s="14"/>
      <c r="T160" s="14"/>
      <c r="U160" s="14"/>
      <c r="V160" s="14"/>
      <c r="W160" s="14"/>
      <c r="X160" s="151"/>
      <c r="Y160" s="151"/>
      <c r="Z160" s="151"/>
      <c r="AA160" s="151"/>
      <c r="AB160" s="74"/>
      <c r="AC160" s="151"/>
      <c r="AD160" s="14"/>
      <c r="AE160" s="14"/>
      <c r="AF160" s="74"/>
      <c r="AG160" s="74"/>
      <c r="AH160" s="74"/>
      <c r="AI160" s="151"/>
      <c r="AJ160" s="74"/>
      <c r="AK160" s="14"/>
      <c r="AL160" s="14"/>
      <c r="AM160" s="14"/>
      <c r="AN160" s="14"/>
      <c r="AO160" s="14"/>
      <c r="AP160" s="14"/>
      <c r="AQ160" s="14"/>
      <c r="AR160" s="14"/>
    </row>
    <row r="161" spans="7:44">
      <c r="G161" s="14"/>
      <c r="H161" s="334"/>
      <c r="I161" s="14"/>
      <c r="J161" s="74"/>
      <c r="K161" s="151"/>
      <c r="L161" s="74"/>
      <c r="M161" s="74"/>
      <c r="N161" s="151"/>
      <c r="O161" s="151"/>
      <c r="P161" s="14"/>
      <c r="Q161" s="14"/>
      <c r="R161" s="14"/>
      <c r="S161" s="14"/>
      <c r="T161" s="14"/>
      <c r="U161" s="14"/>
      <c r="V161" s="14"/>
      <c r="W161" s="14"/>
      <c r="X161" s="151"/>
      <c r="Y161" s="151"/>
      <c r="Z161" s="151"/>
      <c r="AA161" s="151"/>
      <c r="AB161" s="74"/>
      <c r="AC161" s="151"/>
      <c r="AD161" s="14"/>
      <c r="AE161" s="14"/>
      <c r="AF161" s="74"/>
      <c r="AG161" s="74"/>
      <c r="AH161" s="74"/>
      <c r="AI161" s="151"/>
      <c r="AJ161" s="74"/>
      <c r="AK161" s="14"/>
      <c r="AL161" s="14"/>
      <c r="AM161" s="14"/>
      <c r="AN161" s="14"/>
      <c r="AO161" s="14"/>
      <c r="AP161" s="14"/>
      <c r="AQ161" s="14"/>
      <c r="AR161" s="14"/>
    </row>
    <row r="162" spans="7:44">
      <c r="G162" s="14"/>
      <c r="H162" s="334"/>
      <c r="I162" s="14"/>
      <c r="J162" s="74"/>
      <c r="K162" s="151"/>
      <c r="L162" s="74"/>
      <c r="M162" s="74"/>
      <c r="N162" s="151"/>
      <c r="O162" s="151"/>
      <c r="P162" s="14"/>
      <c r="Q162" s="14"/>
      <c r="R162" s="14"/>
      <c r="S162" s="14"/>
      <c r="T162" s="14"/>
      <c r="U162" s="14"/>
      <c r="V162" s="14"/>
      <c r="W162" s="14"/>
      <c r="X162" s="151"/>
      <c r="Y162" s="151"/>
      <c r="Z162" s="151"/>
      <c r="AA162" s="151"/>
      <c r="AB162" s="74"/>
      <c r="AC162" s="151"/>
      <c r="AD162" s="14"/>
      <c r="AE162" s="14"/>
      <c r="AF162" s="74"/>
      <c r="AG162" s="74"/>
      <c r="AH162" s="74"/>
      <c r="AI162" s="151"/>
      <c r="AJ162" s="74"/>
      <c r="AK162" s="14"/>
      <c r="AL162" s="14"/>
      <c r="AM162" s="14"/>
      <c r="AN162" s="14"/>
      <c r="AO162" s="14"/>
      <c r="AP162" s="14"/>
      <c r="AQ162" s="14"/>
      <c r="AR162" s="14"/>
    </row>
    <row r="163" spans="7:44">
      <c r="G163" s="14"/>
      <c r="H163" s="334"/>
      <c r="I163" s="14"/>
      <c r="J163" s="74"/>
      <c r="K163" s="151"/>
      <c r="L163" s="74"/>
      <c r="M163" s="74"/>
      <c r="N163" s="151"/>
      <c r="O163" s="151"/>
      <c r="P163" s="14"/>
      <c r="Q163" s="14"/>
      <c r="R163" s="14"/>
      <c r="S163" s="14"/>
      <c r="T163" s="14"/>
      <c r="U163" s="14"/>
      <c r="V163" s="14"/>
      <c r="W163" s="14"/>
      <c r="X163" s="151"/>
      <c r="Y163" s="151"/>
      <c r="Z163" s="151"/>
      <c r="AA163" s="151"/>
      <c r="AB163" s="74"/>
      <c r="AC163" s="151"/>
      <c r="AD163" s="14"/>
      <c r="AE163" s="14"/>
      <c r="AF163" s="74"/>
      <c r="AG163" s="74"/>
      <c r="AH163" s="74"/>
      <c r="AI163" s="151"/>
      <c r="AJ163" s="74"/>
      <c r="AK163" s="14"/>
      <c r="AL163" s="14"/>
      <c r="AM163" s="14"/>
      <c r="AN163" s="14"/>
      <c r="AO163" s="14"/>
      <c r="AP163" s="14"/>
      <c r="AQ163" s="14"/>
      <c r="AR163" s="14"/>
    </row>
    <row r="164" spans="7:44">
      <c r="G164" s="14"/>
      <c r="H164" s="334"/>
      <c r="I164" s="14"/>
      <c r="J164" s="74"/>
      <c r="K164" s="151"/>
      <c r="L164" s="74"/>
      <c r="M164" s="74"/>
      <c r="N164" s="151"/>
      <c r="O164" s="151"/>
      <c r="P164" s="14"/>
      <c r="Q164" s="14"/>
      <c r="R164" s="14"/>
      <c r="S164" s="14"/>
      <c r="T164" s="14"/>
      <c r="U164" s="14"/>
      <c r="V164" s="14"/>
      <c r="W164" s="14"/>
      <c r="X164" s="151"/>
      <c r="Y164" s="151"/>
      <c r="Z164" s="151"/>
      <c r="AA164" s="151"/>
      <c r="AB164" s="74"/>
      <c r="AC164" s="151"/>
      <c r="AD164" s="14"/>
      <c r="AE164" s="14"/>
      <c r="AF164" s="74"/>
      <c r="AG164" s="74"/>
      <c r="AH164" s="74"/>
      <c r="AI164" s="151"/>
      <c r="AJ164" s="74"/>
      <c r="AK164" s="14"/>
      <c r="AL164" s="14"/>
      <c r="AM164" s="14"/>
      <c r="AN164" s="14"/>
      <c r="AO164" s="14"/>
      <c r="AP164" s="14"/>
      <c r="AQ164" s="14"/>
      <c r="AR164" s="14"/>
    </row>
    <row r="165" spans="7:44">
      <c r="G165" s="14"/>
      <c r="H165" s="334"/>
      <c r="I165" s="14"/>
      <c r="J165" s="74"/>
      <c r="K165" s="151"/>
      <c r="L165" s="74"/>
      <c r="M165" s="74"/>
      <c r="N165" s="151"/>
      <c r="O165" s="151"/>
      <c r="P165" s="14"/>
      <c r="Q165" s="14"/>
      <c r="R165" s="14"/>
      <c r="S165" s="14"/>
      <c r="T165" s="14"/>
      <c r="U165" s="14"/>
      <c r="V165" s="14"/>
      <c r="W165" s="14"/>
      <c r="X165" s="151"/>
      <c r="Y165" s="151"/>
      <c r="Z165" s="151"/>
      <c r="AA165" s="151"/>
      <c r="AB165" s="74"/>
      <c r="AC165" s="151"/>
      <c r="AD165" s="14"/>
      <c r="AE165" s="14"/>
      <c r="AF165" s="74"/>
      <c r="AG165" s="74"/>
      <c r="AH165" s="74"/>
      <c r="AI165" s="151"/>
      <c r="AJ165" s="74"/>
      <c r="AK165" s="14"/>
      <c r="AL165" s="14"/>
      <c r="AM165" s="14"/>
      <c r="AN165" s="14"/>
      <c r="AO165" s="14"/>
      <c r="AP165" s="14"/>
      <c r="AQ165" s="14"/>
      <c r="AR165" s="14"/>
    </row>
    <row r="166" spans="7:44">
      <c r="G166" s="14"/>
      <c r="H166" s="334"/>
      <c r="I166" s="14"/>
      <c r="J166" s="74"/>
      <c r="K166" s="151"/>
      <c r="L166" s="74"/>
      <c r="M166" s="74"/>
      <c r="N166" s="151"/>
      <c r="O166" s="151"/>
      <c r="P166" s="14"/>
      <c r="Q166" s="14"/>
      <c r="R166" s="14"/>
      <c r="S166" s="14"/>
      <c r="T166" s="14"/>
      <c r="U166" s="14"/>
      <c r="V166" s="14"/>
      <c r="W166" s="14"/>
      <c r="X166" s="151"/>
      <c r="Y166" s="151"/>
      <c r="Z166" s="151"/>
      <c r="AA166" s="151"/>
      <c r="AB166" s="74"/>
      <c r="AC166" s="151"/>
      <c r="AD166" s="14"/>
      <c r="AE166" s="14"/>
      <c r="AF166" s="74"/>
      <c r="AG166" s="74"/>
      <c r="AH166" s="74"/>
      <c r="AI166" s="151"/>
      <c r="AJ166" s="74"/>
      <c r="AK166" s="14"/>
      <c r="AL166" s="14"/>
      <c r="AM166" s="14"/>
      <c r="AN166" s="14"/>
      <c r="AO166" s="14"/>
      <c r="AP166" s="14"/>
      <c r="AQ166" s="14"/>
      <c r="AR166" s="14"/>
    </row>
    <row r="167" spans="7:44">
      <c r="G167" s="14"/>
      <c r="H167" s="334"/>
      <c r="I167" s="14"/>
      <c r="J167" s="74"/>
      <c r="K167" s="151"/>
      <c r="L167" s="74"/>
      <c r="M167" s="74"/>
      <c r="N167" s="151"/>
      <c r="O167" s="151"/>
      <c r="P167" s="14"/>
      <c r="Q167" s="14"/>
      <c r="R167" s="14"/>
      <c r="S167" s="14"/>
      <c r="T167" s="14"/>
      <c r="U167" s="14"/>
      <c r="V167" s="14"/>
      <c r="W167" s="14"/>
      <c r="X167" s="151"/>
      <c r="Y167" s="151"/>
      <c r="Z167" s="151"/>
      <c r="AA167" s="151"/>
      <c r="AB167" s="74"/>
      <c r="AC167" s="151"/>
      <c r="AD167" s="14"/>
      <c r="AE167" s="14"/>
      <c r="AF167" s="74"/>
      <c r="AG167" s="74"/>
      <c r="AH167" s="74"/>
      <c r="AI167" s="151"/>
      <c r="AJ167" s="74"/>
      <c r="AK167" s="14"/>
      <c r="AL167" s="14"/>
      <c r="AM167" s="14"/>
      <c r="AN167" s="14"/>
      <c r="AO167" s="14"/>
      <c r="AP167" s="14"/>
      <c r="AQ167" s="14"/>
      <c r="AR167" s="14"/>
    </row>
    <row r="168" spans="7:44">
      <c r="G168" s="14"/>
      <c r="H168" s="334"/>
      <c r="I168" s="14"/>
      <c r="J168" s="74"/>
      <c r="K168" s="151"/>
      <c r="L168" s="74"/>
      <c r="M168" s="74"/>
      <c r="N168" s="151"/>
      <c r="O168" s="151"/>
      <c r="P168" s="14"/>
      <c r="Q168" s="14"/>
      <c r="R168" s="14"/>
      <c r="S168" s="14"/>
      <c r="T168" s="14"/>
      <c r="U168" s="14"/>
      <c r="V168" s="14"/>
      <c r="W168" s="14"/>
      <c r="X168" s="151"/>
      <c r="Y168" s="151"/>
      <c r="Z168" s="151"/>
      <c r="AA168" s="151"/>
      <c r="AB168" s="74"/>
      <c r="AC168" s="151"/>
      <c r="AD168" s="14"/>
      <c r="AE168" s="14"/>
      <c r="AF168" s="74"/>
      <c r="AG168" s="74"/>
      <c r="AH168" s="74"/>
      <c r="AI168" s="151"/>
      <c r="AJ168" s="74"/>
      <c r="AK168" s="14"/>
      <c r="AL168" s="14"/>
      <c r="AM168" s="14"/>
      <c r="AN168" s="14"/>
      <c r="AO168" s="14"/>
      <c r="AP168" s="14"/>
      <c r="AQ168" s="14"/>
      <c r="AR168" s="14"/>
    </row>
    <row r="169" spans="7:44">
      <c r="G169" s="14"/>
      <c r="H169" s="334"/>
      <c r="I169" s="14"/>
      <c r="J169" s="74"/>
      <c r="K169" s="151"/>
      <c r="L169" s="74"/>
      <c r="M169" s="74"/>
      <c r="N169" s="151"/>
      <c r="O169" s="151"/>
      <c r="P169" s="14"/>
      <c r="Q169" s="14"/>
      <c r="R169" s="14"/>
      <c r="S169" s="14"/>
      <c r="T169" s="14"/>
      <c r="U169" s="14"/>
      <c r="V169" s="14"/>
      <c r="W169" s="14"/>
      <c r="X169" s="151"/>
      <c r="Y169" s="151"/>
      <c r="Z169" s="151"/>
      <c r="AA169" s="151"/>
      <c r="AB169" s="74"/>
      <c r="AC169" s="151"/>
      <c r="AD169" s="14"/>
      <c r="AE169" s="14"/>
      <c r="AF169" s="74"/>
      <c r="AG169" s="74"/>
      <c r="AH169" s="74"/>
      <c r="AI169" s="151"/>
      <c r="AJ169" s="74"/>
      <c r="AK169" s="14"/>
      <c r="AL169" s="14"/>
      <c r="AM169" s="14"/>
      <c r="AN169" s="14"/>
      <c r="AO169" s="14"/>
      <c r="AP169" s="14"/>
      <c r="AQ169" s="14"/>
      <c r="AR169" s="14"/>
    </row>
    <row r="170" spans="7:44">
      <c r="G170" s="14"/>
      <c r="H170" s="334"/>
      <c r="I170" s="14"/>
      <c r="J170" s="74"/>
      <c r="K170" s="151"/>
      <c r="L170" s="74"/>
      <c r="M170" s="74"/>
      <c r="N170" s="151"/>
      <c r="O170" s="151"/>
      <c r="P170" s="14"/>
      <c r="Q170" s="14"/>
      <c r="R170" s="14"/>
      <c r="S170" s="14"/>
      <c r="T170" s="14"/>
      <c r="U170" s="14"/>
      <c r="V170" s="14"/>
      <c r="W170" s="14"/>
      <c r="X170" s="151"/>
      <c r="Y170" s="151"/>
      <c r="Z170" s="151"/>
      <c r="AA170" s="151"/>
      <c r="AB170" s="74"/>
      <c r="AC170" s="151"/>
      <c r="AD170" s="14"/>
      <c r="AE170" s="14"/>
      <c r="AF170" s="74"/>
      <c r="AG170" s="74"/>
      <c r="AH170" s="74"/>
      <c r="AI170" s="151"/>
      <c r="AJ170" s="74"/>
      <c r="AK170" s="14"/>
      <c r="AL170" s="14"/>
      <c r="AM170" s="14"/>
      <c r="AN170" s="14"/>
      <c r="AO170" s="14"/>
      <c r="AP170" s="14"/>
      <c r="AQ170" s="14"/>
      <c r="AR170" s="14"/>
    </row>
    <row r="171" spans="7:44">
      <c r="G171" s="14"/>
      <c r="H171" s="334"/>
      <c r="I171" s="14"/>
      <c r="J171" s="74"/>
      <c r="K171" s="151"/>
      <c r="L171" s="74"/>
      <c r="M171" s="74"/>
      <c r="N171" s="151"/>
      <c r="O171" s="151"/>
      <c r="P171" s="14"/>
      <c r="Q171" s="14"/>
      <c r="R171" s="14"/>
      <c r="S171" s="14"/>
      <c r="T171" s="14"/>
      <c r="U171" s="14"/>
      <c r="V171" s="14"/>
      <c r="W171" s="14"/>
      <c r="X171" s="151"/>
      <c r="Y171" s="151"/>
      <c r="Z171" s="151"/>
      <c r="AA171" s="151"/>
      <c r="AB171" s="74"/>
      <c r="AC171" s="151"/>
      <c r="AD171" s="14"/>
      <c r="AE171" s="14"/>
      <c r="AF171" s="74"/>
      <c r="AG171" s="74"/>
      <c r="AH171" s="74"/>
      <c r="AI171" s="151"/>
      <c r="AJ171" s="74"/>
      <c r="AK171" s="14"/>
      <c r="AL171" s="14"/>
      <c r="AM171" s="14"/>
      <c r="AN171" s="14"/>
      <c r="AO171" s="14"/>
      <c r="AP171" s="14"/>
      <c r="AQ171" s="14"/>
      <c r="AR171" s="14"/>
    </row>
    <row r="172" spans="7:44">
      <c r="G172" s="14"/>
      <c r="H172" s="334"/>
      <c r="I172" s="14"/>
      <c r="J172" s="74"/>
      <c r="K172" s="151"/>
      <c r="L172" s="74"/>
      <c r="M172" s="74"/>
      <c r="N172" s="151"/>
      <c r="O172" s="151"/>
      <c r="P172" s="14"/>
      <c r="Q172" s="14"/>
      <c r="R172" s="14"/>
      <c r="S172" s="14"/>
      <c r="T172" s="14"/>
      <c r="U172" s="14"/>
      <c r="V172" s="14"/>
      <c r="W172" s="14"/>
      <c r="X172" s="151"/>
      <c r="Y172" s="151"/>
      <c r="Z172" s="151"/>
      <c r="AA172" s="151"/>
      <c r="AB172" s="74"/>
      <c r="AC172" s="151"/>
      <c r="AD172" s="14"/>
      <c r="AE172" s="14"/>
      <c r="AF172" s="74"/>
      <c r="AG172" s="74"/>
      <c r="AH172" s="74"/>
      <c r="AI172" s="151"/>
      <c r="AJ172" s="74"/>
      <c r="AK172" s="14"/>
      <c r="AL172" s="14"/>
      <c r="AM172" s="14"/>
      <c r="AN172" s="14"/>
      <c r="AO172" s="14"/>
      <c r="AP172" s="14"/>
      <c r="AQ172" s="14"/>
      <c r="AR172" s="14"/>
    </row>
    <row r="173" spans="7:44">
      <c r="G173" s="14"/>
      <c r="H173" s="334"/>
      <c r="I173" s="14"/>
      <c r="J173" s="74"/>
      <c r="K173" s="151"/>
      <c r="L173" s="74"/>
      <c r="M173" s="74"/>
      <c r="N173" s="151"/>
      <c r="O173" s="151"/>
      <c r="P173" s="14"/>
      <c r="Q173" s="14"/>
      <c r="R173" s="14"/>
      <c r="S173" s="14"/>
      <c r="T173" s="14"/>
      <c r="U173" s="14"/>
      <c r="V173" s="14"/>
      <c r="W173" s="14"/>
      <c r="X173" s="151"/>
      <c r="Y173" s="151"/>
      <c r="Z173" s="151"/>
      <c r="AA173" s="151"/>
      <c r="AB173" s="74"/>
      <c r="AC173" s="151"/>
      <c r="AD173" s="14"/>
      <c r="AE173" s="14"/>
      <c r="AF173" s="74"/>
      <c r="AG173" s="74"/>
      <c r="AH173" s="74"/>
      <c r="AI173" s="151"/>
      <c r="AJ173" s="74"/>
      <c r="AK173" s="14"/>
      <c r="AL173" s="14"/>
      <c r="AM173" s="14"/>
      <c r="AN173" s="14"/>
      <c r="AO173" s="14"/>
      <c r="AP173" s="14"/>
      <c r="AQ173" s="14"/>
      <c r="AR173" s="14"/>
    </row>
    <row r="174" spans="7:44">
      <c r="G174" s="14"/>
      <c r="H174" s="334"/>
      <c r="I174" s="14"/>
      <c r="J174" s="74"/>
      <c r="K174" s="151"/>
      <c r="L174" s="74"/>
      <c r="M174" s="74"/>
      <c r="N174" s="151"/>
      <c r="O174" s="151"/>
      <c r="P174" s="14"/>
      <c r="Q174" s="14"/>
      <c r="R174" s="14"/>
      <c r="S174" s="14"/>
      <c r="T174" s="14"/>
      <c r="U174" s="14"/>
      <c r="V174" s="14"/>
      <c r="W174" s="14"/>
      <c r="X174" s="151"/>
      <c r="Y174" s="151"/>
      <c r="Z174" s="151"/>
      <c r="AA174" s="151"/>
      <c r="AB174" s="74"/>
      <c r="AC174" s="151"/>
      <c r="AD174" s="14"/>
      <c r="AE174" s="14"/>
      <c r="AF174" s="74"/>
      <c r="AG174" s="74"/>
      <c r="AH174" s="74"/>
      <c r="AI174" s="151"/>
      <c r="AJ174" s="74"/>
      <c r="AK174" s="14"/>
      <c r="AL174" s="14"/>
      <c r="AM174" s="14"/>
      <c r="AN174" s="14"/>
      <c r="AO174" s="14"/>
      <c r="AP174" s="14"/>
      <c r="AQ174" s="14"/>
      <c r="AR174" s="14"/>
    </row>
    <row r="175" spans="7:44">
      <c r="G175" s="14"/>
      <c r="H175" s="334"/>
      <c r="I175" s="14"/>
      <c r="J175" s="74"/>
      <c r="K175" s="151"/>
      <c r="L175" s="74"/>
      <c r="M175" s="74"/>
      <c r="N175" s="151"/>
      <c r="O175" s="151"/>
      <c r="P175" s="14"/>
      <c r="Q175" s="14"/>
      <c r="R175" s="14"/>
      <c r="S175" s="14"/>
      <c r="T175" s="14"/>
      <c r="U175" s="14"/>
      <c r="V175" s="14"/>
      <c r="W175" s="14"/>
      <c r="X175" s="151"/>
      <c r="Y175" s="151"/>
      <c r="Z175" s="151"/>
      <c r="AA175" s="151"/>
      <c r="AB175" s="74"/>
      <c r="AC175" s="151"/>
      <c r="AD175" s="14"/>
      <c r="AE175" s="14"/>
      <c r="AF175" s="74"/>
      <c r="AG175" s="74"/>
      <c r="AH175" s="74"/>
      <c r="AI175" s="151"/>
      <c r="AJ175" s="74"/>
      <c r="AK175" s="14"/>
      <c r="AL175" s="14"/>
      <c r="AM175" s="14"/>
      <c r="AN175" s="14"/>
      <c r="AO175" s="14"/>
      <c r="AP175" s="14"/>
      <c r="AQ175" s="14"/>
      <c r="AR175" s="14"/>
    </row>
    <row r="176" spans="7:44">
      <c r="G176" s="14"/>
      <c r="H176" s="334"/>
      <c r="I176" s="14"/>
      <c r="J176" s="74"/>
      <c r="K176" s="151"/>
      <c r="L176" s="74"/>
      <c r="M176" s="74"/>
      <c r="N176" s="151"/>
      <c r="O176" s="151"/>
      <c r="P176" s="14"/>
      <c r="Q176" s="14"/>
      <c r="R176" s="14"/>
      <c r="S176" s="14"/>
      <c r="T176" s="14"/>
      <c r="U176" s="14"/>
      <c r="V176" s="14"/>
      <c r="W176" s="14"/>
      <c r="X176" s="151"/>
      <c r="Y176" s="151"/>
      <c r="Z176" s="151"/>
      <c r="AA176" s="151"/>
      <c r="AB176" s="74"/>
      <c r="AC176" s="151"/>
      <c r="AD176" s="14"/>
      <c r="AE176" s="14"/>
      <c r="AF176" s="74"/>
      <c r="AG176" s="74"/>
      <c r="AH176" s="74"/>
      <c r="AI176" s="151"/>
      <c r="AJ176" s="74"/>
      <c r="AK176" s="14"/>
      <c r="AL176" s="14"/>
      <c r="AM176" s="14"/>
      <c r="AN176" s="14"/>
      <c r="AO176" s="14"/>
      <c r="AP176" s="14"/>
      <c r="AQ176" s="14"/>
      <c r="AR176" s="14"/>
    </row>
    <row r="177" spans="1:44">
      <c r="G177" s="14"/>
      <c r="H177" s="334"/>
      <c r="I177" s="14"/>
      <c r="J177" s="74"/>
      <c r="K177" s="151"/>
      <c r="L177" s="74"/>
      <c r="M177" s="74"/>
      <c r="N177" s="151"/>
      <c r="O177" s="151"/>
      <c r="P177" s="14"/>
      <c r="Q177" s="14"/>
      <c r="R177" s="14"/>
      <c r="S177" s="14"/>
      <c r="T177" s="14"/>
      <c r="U177" s="14"/>
      <c r="V177" s="14"/>
      <c r="W177" s="14"/>
      <c r="X177" s="151"/>
      <c r="Y177" s="151"/>
      <c r="Z177" s="151"/>
      <c r="AA177" s="151"/>
      <c r="AB177" s="74"/>
      <c r="AC177" s="151"/>
      <c r="AD177" s="14"/>
      <c r="AE177" s="14"/>
      <c r="AF177" s="74"/>
      <c r="AG177" s="74"/>
      <c r="AH177" s="74"/>
      <c r="AI177" s="151"/>
      <c r="AJ177" s="74"/>
      <c r="AK177" s="14"/>
      <c r="AL177" s="14"/>
      <c r="AM177" s="14"/>
      <c r="AN177" s="14"/>
      <c r="AO177" s="14"/>
      <c r="AP177" s="14"/>
      <c r="AQ177" s="14"/>
      <c r="AR177" s="14"/>
    </row>
    <row r="178" spans="1:44">
      <c r="G178" s="14"/>
      <c r="H178" s="334"/>
      <c r="I178" s="14"/>
      <c r="J178" s="74"/>
      <c r="K178" s="151"/>
      <c r="L178" s="74"/>
      <c r="M178" s="74"/>
      <c r="N178" s="151"/>
      <c r="O178" s="151"/>
      <c r="P178" s="14"/>
      <c r="Q178" s="14"/>
      <c r="R178" s="14"/>
      <c r="S178" s="14"/>
      <c r="T178" s="14"/>
      <c r="U178" s="14"/>
      <c r="V178" s="14"/>
      <c r="W178" s="14"/>
      <c r="X178" s="151"/>
      <c r="Y178" s="151"/>
      <c r="Z178" s="151"/>
      <c r="AA178" s="151"/>
      <c r="AB178" s="74"/>
      <c r="AC178" s="151"/>
      <c r="AD178" s="14"/>
      <c r="AE178" s="14"/>
      <c r="AF178" s="74"/>
      <c r="AG178" s="74"/>
      <c r="AH178" s="74"/>
      <c r="AI178" s="151"/>
      <c r="AJ178" s="74"/>
      <c r="AK178" s="14"/>
      <c r="AL178" s="14"/>
      <c r="AM178" s="14"/>
      <c r="AN178" s="14"/>
      <c r="AO178" s="14"/>
      <c r="AP178" s="14"/>
      <c r="AQ178" s="14"/>
      <c r="AR178" s="14"/>
    </row>
    <row r="179" spans="1:44">
      <c r="G179" s="14"/>
      <c r="H179" s="334"/>
      <c r="I179" s="14"/>
      <c r="J179" s="74"/>
      <c r="K179" s="151"/>
      <c r="L179" s="74"/>
      <c r="M179" s="74"/>
      <c r="N179" s="151"/>
      <c r="O179" s="151"/>
      <c r="P179" s="14"/>
      <c r="Q179" s="14"/>
      <c r="R179" s="14"/>
      <c r="S179" s="14"/>
      <c r="T179" s="14"/>
      <c r="U179" s="14"/>
      <c r="V179" s="14"/>
      <c r="W179" s="14"/>
      <c r="X179" s="151"/>
      <c r="Y179" s="151"/>
      <c r="Z179" s="151"/>
      <c r="AA179" s="151"/>
      <c r="AB179" s="74"/>
      <c r="AC179" s="151"/>
      <c r="AD179" s="14"/>
      <c r="AE179" s="14"/>
      <c r="AF179" s="74"/>
      <c r="AG179" s="74"/>
      <c r="AH179" s="74"/>
      <c r="AI179" s="151"/>
      <c r="AJ179" s="74"/>
      <c r="AK179" s="14"/>
      <c r="AL179" s="14"/>
      <c r="AM179" s="14"/>
      <c r="AN179" s="14"/>
      <c r="AO179" s="14"/>
      <c r="AP179" s="14"/>
      <c r="AQ179" s="14"/>
      <c r="AR179" s="14"/>
    </row>
    <row r="180" spans="1:44">
      <c r="G180" s="14"/>
      <c r="H180" s="334"/>
      <c r="I180" s="14"/>
      <c r="J180" s="74"/>
      <c r="K180" s="151"/>
      <c r="L180" s="74"/>
      <c r="M180" s="74"/>
      <c r="N180" s="151"/>
      <c r="O180" s="151"/>
      <c r="P180" s="14"/>
      <c r="Q180" s="14"/>
      <c r="R180" s="14"/>
      <c r="S180" s="14"/>
      <c r="T180" s="14"/>
      <c r="U180" s="14"/>
      <c r="V180" s="14"/>
      <c r="W180" s="14"/>
      <c r="X180" s="151"/>
      <c r="Y180" s="151"/>
      <c r="Z180" s="151"/>
      <c r="AA180" s="151"/>
      <c r="AB180" s="74"/>
      <c r="AC180" s="151"/>
      <c r="AD180" s="14"/>
      <c r="AE180" s="14"/>
      <c r="AF180" s="74"/>
      <c r="AG180" s="74"/>
      <c r="AH180" s="74"/>
      <c r="AI180" s="151"/>
      <c r="AJ180" s="74"/>
      <c r="AK180" s="14"/>
      <c r="AL180" s="14"/>
      <c r="AM180" s="14"/>
      <c r="AN180" s="14"/>
      <c r="AO180" s="14"/>
      <c r="AP180" s="14"/>
      <c r="AQ180" s="14"/>
      <c r="AR180" s="14"/>
    </row>
    <row r="181" spans="1:44">
      <c r="G181" s="14"/>
      <c r="H181" s="334"/>
      <c r="I181" s="14"/>
      <c r="J181" s="74"/>
      <c r="K181" s="151"/>
      <c r="L181" s="74"/>
      <c r="M181" s="74"/>
      <c r="N181" s="151"/>
      <c r="O181" s="151"/>
      <c r="P181" s="14"/>
      <c r="Q181" s="14"/>
      <c r="R181" s="14"/>
      <c r="S181" s="14"/>
      <c r="T181" s="14"/>
      <c r="U181" s="14"/>
      <c r="V181" s="14"/>
      <c r="W181" s="14"/>
      <c r="X181" s="151"/>
      <c r="Y181" s="151"/>
      <c r="Z181" s="151"/>
      <c r="AA181" s="151"/>
      <c r="AB181" s="74"/>
      <c r="AC181" s="151"/>
      <c r="AD181" s="14"/>
      <c r="AE181" s="14"/>
      <c r="AF181" s="74"/>
      <c r="AG181" s="74"/>
      <c r="AH181" s="74"/>
      <c r="AI181" s="151"/>
      <c r="AJ181" s="74"/>
      <c r="AK181" s="14"/>
      <c r="AL181" s="14"/>
      <c r="AM181" s="14"/>
      <c r="AN181" s="14"/>
      <c r="AO181" s="14"/>
      <c r="AP181" s="14"/>
      <c r="AQ181" s="14"/>
      <c r="AR181" s="14"/>
    </row>
    <row r="182" spans="1:44">
      <c r="G182" s="14"/>
      <c r="H182" s="334"/>
      <c r="I182" s="14"/>
      <c r="J182" s="74"/>
      <c r="K182" s="151"/>
      <c r="L182" s="74"/>
      <c r="M182" s="74"/>
      <c r="N182" s="151"/>
      <c r="O182" s="151"/>
      <c r="P182" s="14"/>
      <c r="Q182" s="14"/>
      <c r="R182" s="14"/>
      <c r="S182" s="14"/>
      <c r="T182" s="14"/>
      <c r="U182" s="14"/>
      <c r="V182" s="14"/>
      <c r="W182" s="14"/>
      <c r="X182" s="151"/>
      <c r="Y182" s="151"/>
      <c r="Z182" s="151"/>
      <c r="AA182" s="151"/>
      <c r="AB182" s="74"/>
      <c r="AC182" s="151"/>
      <c r="AD182" s="14"/>
      <c r="AE182" s="14"/>
      <c r="AF182" s="74"/>
      <c r="AG182" s="74"/>
      <c r="AH182" s="74"/>
      <c r="AI182" s="151"/>
      <c r="AJ182" s="74"/>
      <c r="AK182" s="14"/>
      <c r="AL182" s="14"/>
      <c r="AM182" s="14"/>
      <c r="AN182" s="14"/>
      <c r="AO182" s="14"/>
      <c r="AP182" s="14"/>
      <c r="AQ182" s="14"/>
      <c r="AR182" s="14"/>
    </row>
    <row r="183" spans="1:44">
      <c r="G183" s="14"/>
      <c r="H183" s="334"/>
      <c r="I183" s="14"/>
      <c r="J183" s="74"/>
      <c r="K183" s="151"/>
      <c r="L183" s="74"/>
      <c r="M183" s="74"/>
      <c r="N183" s="151"/>
      <c r="O183" s="151"/>
      <c r="P183" s="14"/>
      <c r="Q183" s="14"/>
      <c r="R183" s="14"/>
      <c r="S183" s="14"/>
      <c r="T183" s="14"/>
      <c r="U183" s="14"/>
      <c r="V183" s="14"/>
      <c r="W183" s="14"/>
      <c r="X183" s="151"/>
      <c r="Y183" s="151"/>
      <c r="Z183" s="151"/>
      <c r="AA183" s="151"/>
      <c r="AB183" s="74"/>
      <c r="AC183" s="151"/>
      <c r="AD183" s="14"/>
      <c r="AE183" s="14"/>
      <c r="AF183" s="74"/>
      <c r="AG183" s="74"/>
      <c r="AH183" s="74"/>
      <c r="AI183" s="151"/>
      <c r="AJ183" s="74"/>
      <c r="AK183" s="14"/>
      <c r="AL183" s="14"/>
      <c r="AM183" s="14"/>
      <c r="AN183" s="14"/>
      <c r="AO183" s="14"/>
      <c r="AP183" s="14"/>
      <c r="AQ183" s="14"/>
      <c r="AR183" s="14"/>
    </row>
    <row r="184" spans="1:44">
      <c r="G184" s="14"/>
      <c r="H184" s="334"/>
      <c r="I184" s="14"/>
      <c r="J184" s="74"/>
      <c r="K184" s="151"/>
      <c r="L184" s="74"/>
      <c r="M184" s="74"/>
      <c r="N184" s="151"/>
      <c r="O184" s="151"/>
      <c r="P184" s="14"/>
      <c r="Q184" s="14"/>
      <c r="R184" s="14"/>
      <c r="S184" s="14"/>
      <c r="T184" s="14"/>
      <c r="U184" s="14"/>
      <c r="V184" s="14"/>
      <c r="W184" s="14"/>
      <c r="X184" s="151"/>
      <c r="Y184" s="151"/>
      <c r="Z184" s="151"/>
      <c r="AA184" s="151"/>
      <c r="AB184" s="74"/>
      <c r="AC184" s="151"/>
      <c r="AD184" s="14"/>
      <c r="AE184" s="14"/>
      <c r="AF184" s="74"/>
      <c r="AG184" s="74"/>
      <c r="AH184" s="74"/>
      <c r="AI184" s="151"/>
      <c r="AJ184" s="74"/>
      <c r="AK184" s="14"/>
      <c r="AL184" s="14"/>
      <c r="AM184" s="14"/>
      <c r="AN184" s="14"/>
      <c r="AO184" s="14"/>
      <c r="AP184" s="14"/>
      <c r="AQ184" s="14"/>
      <c r="AR184" s="14"/>
    </row>
    <row r="185" spans="1:44">
      <c r="G185" s="14"/>
      <c r="H185" s="334"/>
      <c r="I185" s="14"/>
      <c r="J185" s="74"/>
      <c r="K185" s="151"/>
      <c r="L185" s="74"/>
      <c r="M185" s="74"/>
      <c r="N185" s="151"/>
      <c r="O185" s="151"/>
      <c r="P185" s="14"/>
      <c r="Q185" s="14"/>
      <c r="R185" s="14"/>
      <c r="S185" s="14"/>
      <c r="T185" s="14"/>
      <c r="U185" s="14"/>
      <c r="V185" s="14"/>
      <c r="W185" s="14"/>
      <c r="X185" s="151"/>
      <c r="Y185" s="151"/>
      <c r="Z185" s="151"/>
      <c r="AA185" s="151"/>
      <c r="AB185" s="74"/>
      <c r="AC185" s="151"/>
      <c r="AD185" s="14"/>
      <c r="AE185" s="14"/>
      <c r="AF185" s="74"/>
      <c r="AG185" s="74"/>
      <c r="AH185" s="74"/>
      <c r="AI185" s="151"/>
      <c r="AJ185" s="74"/>
      <c r="AK185" s="14"/>
      <c r="AL185" s="14"/>
      <c r="AM185" s="14"/>
      <c r="AN185" s="14"/>
      <c r="AO185" s="14"/>
      <c r="AP185" s="14"/>
      <c r="AQ185" s="14"/>
      <c r="AR185" s="14"/>
    </row>
    <row r="186" spans="1:44">
      <c r="G186" s="14"/>
      <c r="H186" s="334"/>
      <c r="I186" s="14"/>
      <c r="J186" s="74"/>
      <c r="K186" s="151"/>
      <c r="L186" s="74"/>
      <c r="M186" s="74"/>
      <c r="N186" s="151"/>
      <c r="O186" s="151"/>
      <c r="P186" s="14"/>
      <c r="Q186" s="14"/>
      <c r="R186" s="14"/>
      <c r="S186" s="14"/>
      <c r="T186" s="14"/>
      <c r="U186" s="14"/>
      <c r="V186" s="14"/>
      <c r="W186" s="14"/>
      <c r="X186" s="151"/>
      <c r="Y186" s="151"/>
      <c r="Z186" s="151"/>
      <c r="AA186" s="151"/>
      <c r="AB186" s="74"/>
      <c r="AC186" s="151"/>
      <c r="AD186" s="14"/>
      <c r="AE186" s="14"/>
      <c r="AF186" s="74"/>
      <c r="AG186" s="74"/>
      <c r="AH186" s="74"/>
      <c r="AI186" s="151"/>
      <c r="AJ186" s="74"/>
      <c r="AK186" s="14"/>
      <c r="AL186" s="14"/>
      <c r="AM186" s="14"/>
      <c r="AN186" s="14"/>
      <c r="AO186" s="14"/>
      <c r="AP186" s="14"/>
      <c r="AQ186" s="14"/>
      <c r="AR186" s="14"/>
    </row>
    <row r="187" spans="1:44">
      <c r="G187" s="14"/>
      <c r="H187" s="334"/>
      <c r="I187" s="14"/>
      <c r="J187" s="74"/>
      <c r="K187" s="151"/>
      <c r="L187" s="74"/>
      <c r="M187" s="74"/>
      <c r="N187" s="151"/>
      <c r="O187" s="151"/>
      <c r="P187" s="14"/>
      <c r="Q187" s="14"/>
      <c r="R187" s="14"/>
      <c r="S187" s="14"/>
      <c r="T187" s="14"/>
      <c r="U187" s="14"/>
      <c r="V187" s="14"/>
      <c r="W187" s="14"/>
      <c r="X187" s="151"/>
      <c r="Y187" s="151"/>
      <c r="Z187" s="151"/>
      <c r="AA187" s="151"/>
      <c r="AB187" s="74"/>
      <c r="AC187" s="151"/>
      <c r="AD187" s="14"/>
      <c r="AE187" s="14"/>
      <c r="AF187" s="74"/>
      <c r="AG187" s="74"/>
      <c r="AH187" s="74"/>
      <c r="AI187" s="151"/>
      <c r="AJ187" s="74"/>
      <c r="AK187" s="14"/>
      <c r="AL187" s="14"/>
      <c r="AM187" s="14"/>
      <c r="AN187" s="14"/>
      <c r="AO187" s="14"/>
      <c r="AP187" s="14"/>
      <c r="AQ187" s="14"/>
      <c r="AR187" s="14"/>
    </row>
    <row r="188" spans="1:44">
      <c r="G188" s="14"/>
      <c r="H188" s="334"/>
      <c r="I188" s="14"/>
      <c r="J188" s="74"/>
      <c r="K188" s="151"/>
      <c r="L188" s="74"/>
      <c r="M188" s="74"/>
      <c r="N188" s="151"/>
      <c r="O188" s="151"/>
      <c r="P188" s="14"/>
      <c r="Q188" s="14"/>
      <c r="R188" s="14"/>
      <c r="S188" s="14"/>
      <c r="T188" s="14"/>
      <c r="U188" s="14"/>
      <c r="V188" s="14"/>
      <c r="W188" s="14"/>
      <c r="X188" s="151"/>
      <c r="Y188" s="151"/>
      <c r="Z188" s="151"/>
      <c r="AA188" s="151"/>
      <c r="AB188" s="74"/>
      <c r="AC188" s="151"/>
      <c r="AD188" s="14"/>
      <c r="AE188" s="14"/>
      <c r="AF188" s="74"/>
      <c r="AG188" s="74"/>
      <c r="AH188" s="74"/>
      <c r="AI188" s="151"/>
      <c r="AJ188" s="74"/>
      <c r="AK188" s="14"/>
      <c r="AL188" s="14"/>
      <c r="AM188" s="14"/>
      <c r="AN188" s="14"/>
      <c r="AO188" s="14"/>
      <c r="AP188" s="14"/>
      <c r="AQ188" s="14"/>
      <c r="AR188" s="14"/>
    </row>
    <row r="189" spans="1:44">
      <c r="G189" s="14"/>
      <c r="H189" s="334"/>
      <c r="I189" s="14"/>
      <c r="J189" s="74"/>
      <c r="K189" s="151"/>
      <c r="L189" s="74"/>
      <c r="M189" s="74"/>
      <c r="N189" s="151"/>
      <c r="O189" s="151"/>
      <c r="P189" s="14"/>
      <c r="Q189" s="14"/>
      <c r="R189" s="14"/>
      <c r="S189" s="14"/>
      <c r="T189" s="14"/>
      <c r="U189" s="14"/>
      <c r="V189" s="14"/>
      <c r="W189" s="14"/>
      <c r="X189" s="151"/>
      <c r="Y189" s="151"/>
      <c r="Z189" s="151"/>
      <c r="AA189" s="151"/>
      <c r="AB189" s="74"/>
      <c r="AC189" s="151"/>
      <c r="AD189" s="14"/>
      <c r="AE189" s="14"/>
      <c r="AF189" s="74"/>
      <c r="AG189" s="74"/>
      <c r="AH189" s="74"/>
      <c r="AI189" s="151"/>
      <c r="AJ189" s="74"/>
      <c r="AK189" s="14"/>
      <c r="AL189" s="14"/>
      <c r="AM189" s="14"/>
      <c r="AN189" s="14"/>
      <c r="AO189" s="14"/>
      <c r="AP189" s="14"/>
      <c r="AQ189" s="14"/>
      <c r="AR189" s="14"/>
    </row>
    <row r="190" spans="1:44">
      <c r="A190" s="30"/>
      <c r="B190" s="30"/>
      <c r="C190" s="30"/>
      <c r="D190" s="30"/>
      <c r="E190" s="30"/>
      <c r="F190" s="30"/>
      <c r="G190" s="30"/>
      <c r="H190" s="335"/>
      <c r="I190" s="30"/>
      <c r="J190" s="75"/>
      <c r="K190" s="152"/>
      <c r="L190" s="75"/>
      <c r="M190" s="75"/>
      <c r="N190" s="151"/>
      <c r="O190" s="151"/>
      <c r="P190" s="14"/>
      <c r="Q190" s="14"/>
      <c r="R190" s="14"/>
      <c r="S190" s="14"/>
      <c r="T190" s="14"/>
      <c r="U190" s="14"/>
      <c r="V190" s="14"/>
      <c r="W190" s="14"/>
      <c r="X190" s="151"/>
      <c r="Y190" s="151"/>
      <c r="Z190" s="151"/>
      <c r="AA190" s="151"/>
      <c r="AB190" s="74"/>
      <c r="AC190" s="151"/>
      <c r="AD190" s="14"/>
      <c r="AE190" s="14"/>
      <c r="AF190" s="74"/>
      <c r="AG190" s="74"/>
      <c r="AH190" s="74"/>
      <c r="AI190" s="151"/>
      <c r="AJ190" s="74"/>
      <c r="AK190" s="14"/>
      <c r="AL190" s="14"/>
      <c r="AM190" s="14"/>
      <c r="AN190" s="14"/>
      <c r="AO190" s="14"/>
      <c r="AP190" s="14"/>
      <c r="AQ190" s="14"/>
    </row>
    <row r="191" spans="1:44">
      <c r="A191" s="34"/>
      <c r="B191" s="34"/>
      <c r="C191" s="34"/>
      <c r="D191" s="34"/>
      <c r="E191" s="34"/>
      <c r="F191" s="34"/>
      <c r="G191" s="34"/>
      <c r="H191" s="336"/>
      <c r="I191" s="34"/>
      <c r="J191" s="76"/>
      <c r="K191" s="153"/>
      <c r="L191" s="76"/>
      <c r="M191" s="76"/>
      <c r="N191" s="152"/>
      <c r="O191" s="152"/>
      <c r="P191" s="30"/>
      <c r="Q191" s="30"/>
      <c r="R191" s="30"/>
      <c r="S191" s="30"/>
      <c r="T191" s="30"/>
      <c r="U191" s="30"/>
      <c r="V191" s="30"/>
      <c r="W191" s="30"/>
      <c r="X191" s="152"/>
      <c r="Y191" s="152"/>
      <c r="Z191" s="152"/>
      <c r="AA191" s="152"/>
      <c r="AB191" s="75"/>
      <c r="AC191" s="152"/>
      <c r="AD191" s="30"/>
      <c r="AE191" s="30"/>
      <c r="AF191" s="75"/>
      <c r="AH191" s="75"/>
      <c r="AJ191" s="75"/>
    </row>
    <row r="192" spans="1:44">
      <c r="A192" s="34"/>
      <c r="B192" s="34"/>
      <c r="C192" s="34"/>
      <c r="D192" s="34"/>
      <c r="E192" s="34"/>
      <c r="F192" s="34"/>
      <c r="G192" s="34"/>
      <c r="H192" s="336"/>
      <c r="I192" s="34"/>
      <c r="J192" s="76"/>
      <c r="K192" s="153"/>
      <c r="L192" s="76"/>
      <c r="M192" s="76"/>
      <c r="N192" s="153"/>
      <c r="O192" s="153"/>
      <c r="P192" s="34"/>
      <c r="Q192" s="34"/>
      <c r="R192" s="34"/>
      <c r="S192" s="34"/>
      <c r="T192" s="34"/>
      <c r="U192" s="34"/>
      <c r="V192" s="34"/>
      <c r="W192" s="34"/>
      <c r="X192" s="153"/>
      <c r="Y192" s="153"/>
      <c r="Z192" s="153"/>
      <c r="AA192" s="153"/>
      <c r="AB192" s="76"/>
      <c r="AC192" s="153"/>
      <c r="AD192" s="34"/>
      <c r="AE192" s="34"/>
      <c r="AF192" s="76"/>
      <c r="AH192" s="76"/>
      <c r="AJ192" s="76"/>
    </row>
    <row r="193" spans="1:36">
      <c r="A193" s="34"/>
      <c r="B193" s="34"/>
      <c r="C193" s="34"/>
      <c r="D193" s="34"/>
      <c r="E193" s="34"/>
      <c r="F193" s="34"/>
      <c r="G193" s="34"/>
      <c r="H193" s="336"/>
      <c r="I193" s="34"/>
      <c r="J193" s="76"/>
      <c r="K193" s="153"/>
      <c r="L193" s="76"/>
      <c r="M193" s="76"/>
      <c r="N193" s="153"/>
      <c r="O193" s="153"/>
      <c r="P193" s="34"/>
      <c r="Q193" s="34"/>
      <c r="R193" s="34"/>
      <c r="S193" s="34"/>
      <c r="T193" s="34"/>
      <c r="U193" s="34"/>
      <c r="V193" s="34"/>
      <c r="W193" s="34"/>
      <c r="X193" s="153"/>
      <c r="Y193" s="153"/>
      <c r="Z193" s="153"/>
      <c r="AA193" s="153"/>
      <c r="AB193" s="76"/>
      <c r="AC193" s="153"/>
      <c r="AD193" s="34"/>
      <c r="AE193" s="34"/>
      <c r="AF193" s="76"/>
      <c r="AH193" s="76"/>
      <c r="AJ193" s="76"/>
    </row>
    <row r="194" spans="1:36">
      <c r="A194" s="34"/>
      <c r="B194" s="34"/>
      <c r="C194" s="34"/>
      <c r="D194" s="34"/>
      <c r="E194" s="34"/>
      <c r="F194" s="34"/>
      <c r="G194" s="34"/>
      <c r="H194" s="336"/>
      <c r="I194" s="34"/>
      <c r="J194" s="76"/>
      <c r="K194" s="153"/>
      <c r="L194" s="76"/>
      <c r="M194" s="76"/>
      <c r="N194" s="153"/>
      <c r="O194" s="153"/>
      <c r="P194" s="34"/>
      <c r="Q194" s="34"/>
      <c r="R194" s="34"/>
      <c r="S194" s="34"/>
      <c r="T194" s="34"/>
      <c r="U194" s="34"/>
      <c r="V194" s="34"/>
      <c r="W194" s="34"/>
      <c r="X194" s="153"/>
      <c r="Y194" s="153"/>
      <c r="Z194" s="153"/>
      <c r="AA194" s="153"/>
      <c r="AB194" s="76"/>
      <c r="AC194" s="153"/>
      <c r="AD194" s="34"/>
      <c r="AE194" s="34"/>
      <c r="AF194" s="76"/>
      <c r="AH194" s="76"/>
      <c r="AJ194" s="76"/>
    </row>
    <row r="195" spans="1:36">
      <c r="A195" s="34"/>
      <c r="B195" s="34"/>
      <c r="C195" s="34"/>
      <c r="D195" s="34"/>
      <c r="E195" s="34"/>
      <c r="F195" s="34"/>
      <c r="G195" s="34"/>
      <c r="H195" s="336"/>
      <c r="I195" s="34"/>
      <c r="J195" s="76"/>
      <c r="K195" s="153"/>
      <c r="L195" s="76"/>
      <c r="M195" s="76"/>
      <c r="N195" s="153"/>
      <c r="O195" s="153"/>
      <c r="P195" s="34"/>
      <c r="Q195" s="34"/>
      <c r="R195" s="34"/>
      <c r="S195" s="34"/>
      <c r="T195" s="34"/>
      <c r="U195" s="34"/>
      <c r="V195" s="34"/>
      <c r="W195" s="34"/>
      <c r="X195" s="153"/>
      <c r="Y195" s="153"/>
      <c r="Z195" s="153"/>
      <c r="AA195" s="153"/>
      <c r="AB195" s="76"/>
      <c r="AC195" s="153"/>
      <c r="AD195" s="34"/>
      <c r="AE195" s="34"/>
      <c r="AF195" s="76"/>
      <c r="AH195" s="76"/>
      <c r="AJ195" s="76"/>
    </row>
    <row r="196" spans="1:36">
      <c r="A196" s="34"/>
      <c r="B196" s="34"/>
      <c r="C196" s="34"/>
      <c r="D196" s="34"/>
      <c r="E196" s="34"/>
      <c r="F196" s="34"/>
      <c r="G196" s="34"/>
      <c r="H196" s="336"/>
      <c r="I196" s="34"/>
      <c r="J196" s="76"/>
      <c r="K196" s="153"/>
      <c r="L196" s="76"/>
      <c r="M196" s="76"/>
      <c r="N196" s="153"/>
      <c r="O196" s="153"/>
      <c r="P196" s="34"/>
      <c r="Q196" s="34"/>
      <c r="R196" s="34"/>
      <c r="S196" s="34"/>
      <c r="T196" s="34"/>
      <c r="U196" s="34"/>
      <c r="V196" s="34"/>
      <c r="W196" s="34"/>
      <c r="X196" s="153"/>
      <c r="Y196" s="153"/>
      <c r="Z196" s="153"/>
      <c r="AA196" s="153"/>
      <c r="AB196" s="76"/>
      <c r="AC196" s="153"/>
      <c r="AD196" s="34"/>
      <c r="AE196" s="34"/>
      <c r="AF196" s="76"/>
      <c r="AH196" s="76"/>
      <c r="AJ196" s="76"/>
    </row>
    <row r="197" spans="1:36">
      <c r="A197" s="34"/>
      <c r="B197" s="34"/>
      <c r="C197" s="34"/>
      <c r="D197" s="34"/>
      <c r="E197" s="34"/>
      <c r="F197" s="34"/>
      <c r="G197" s="34"/>
      <c r="H197" s="336"/>
      <c r="I197" s="34"/>
      <c r="J197" s="76"/>
      <c r="K197" s="153"/>
      <c r="L197" s="76"/>
      <c r="M197" s="76"/>
      <c r="N197" s="153"/>
      <c r="O197" s="153"/>
      <c r="P197" s="34"/>
      <c r="Q197" s="34"/>
      <c r="R197" s="34"/>
      <c r="S197" s="34"/>
      <c r="T197" s="34"/>
      <c r="U197" s="34"/>
      <c r="V197" s="34"/>
      <c r="W197" s="34"/>
      <c r="X197" s="153"/>
      <c r="Y197" s="153"/>
      <c r="Z197" s="153"/>
      <c r="AA197" s="153"/>
      <c r="AB197" s="76"/>
      <c r="AC197" s="153"/>
      <c r="AD197" s="34"/>
      <c r="AE197" s="34"/>
      <c r="AF197" s="76"/>
      <c r="AH197" s="76"/>
      <c r="AJ197" s="76"/>
    </row>
    <row r="198" spans="1:36">
      <c r="A198" s="34"/>
      <c r="B198" s="34"/>
      <c r="C198" s="34"/>
      <c r="D198" s="34"/>
      <c r="E198" s="34"/>
      <c r="F198" s="34"/>
      <c r="G198" s="34"/>
      <c r="H198" s="336"/>
      <c r="I198" s="34"/>
      <c r="J198" s="76"/>
      <c r="K198" s="153"/>
      <c r="L198" s="76"/>
      <c r="M198" s="76"/>
      <c r="N198" s="153"/>
      <c r="O198" s="153"/>
      <c r="P198" s="34"/>
      <c r="Q198" s="34"/>
      <c r="R198" s="34"/>
      <c r="S198" s="34"/>
      <c r="T198" s="34"/>
      <c r="U198" s="34"/>
      <c r="V198" s="34"/>
      <c r="W198" s="34"/>
      <c r="X198" s="153"/>
      <c r="Y198" s="153"/>
      <c r="Z198" s="153"/>
      <c r="AA198" s="153"/>
      <c r="AB198" s="76"/>
      <c r="AC198" s="153"/>
      <c r="AD198" s="34"/>
      <c r="AE198" s="34"/>
      <c r="AF198" s="76"/>
      <c r="AH198" s="76"/>
      <c r="AJ198" s="76"/>
    </row>
    <row r="199" spans="1:36">
      <c r="A199" s="34"/>
      <c r="B199" s="34"/>
      <c r="C199" s="34"/>
      <c r="D199" s="34"/>
      <c r="E199" s="34"/>
      <c r="F199" s="34"/>
      <c r="G199" s="34"/>
      <c r="H199" s="336"/>
      <c r="I199" s="34"/>
      <c r="J199" s="76"/>
      <c r="K199" s="153"/>
      <c r="L199" s="76"/>
      <c r="M199" s="76"/>
      <c r="N199" s="153"/>
      <c r="O199" s="153"/>
      <c r="P199" s="34"/>
      <c r="Q199" s="34"/>
      <c r="R199" s="34"/>
      <c r="S199" s="34"/>
      <c r="T199" s="34"/>
      <c r="U199" s="34"/>
      <c r="V199" s="34"/>
      <c r="W199" s="34"/>
      <c r="X199" s="153"/>
      <c r="Y199" s="153"/>
      <c r="Z199" s="153"/>
      <c r="AA199" s="153"/>
      <c r="AB199" s="76"/>
      <c r="AC199" s="153"/>
      <c r="AD199" s="34"/>
      <c r="AE199" s="34"/>
      <c r="AF199" s="76"/>
      <c r="AH199" s="76"/>
      <c r="AJ199" s="76"/>
    </row>
    <row r="200" spans="1:36">
      <c r="A200" s="34"/>
      <c r="B200" s="34"/>
      <c r="C200" s="34"/>
      <c r="D200" s="34"/>
      <c r="E200" s="34"/>
      <c r="F200" s="34"/>
      <c r="G200" s="34"/>
      <c r="H200" s="336"/>
      <c r="I200" s="34"/>
      <c r="J200" s="76"/>
      <c r="K200" s="153"/>
      <c r="L200" s="76"/>
      <c r="M200" s="76"/>
      <c r="N200" s="153"/>
      <c r="O200" s="153"/>
      <c r="P200" s="34"/>
      <c r="Q200" s="34"/>
      <c r="R200" s="34"/>
      <c r="S200" s="34"/>
      <c r="T200" s="34"/>
      <c r="U200" s="34"/>
      <c r="V200" s="34"/>
      <c r="W200" s="34"/>
      <c r="X200" s="153"/>
      <c r="Y200" s="153"/>
      <c r="Z200" s="153"/>
      <c r="AA200" s="153"/>
      <c r="AB200" s="76"/>
      <c r="AC200" s="153"/>
      <c r="AD200" s="34"/>
      <c r="AE200" s="34"/>
      <c r="AF200" s="76"/>
      <c r="AH200" s="76"/>
      <c r="AJ200" s="76"/>
    </row>
    <row r="201" spans="1:36">
      <c r="A201" s="34"/>
      <c r="B201" s="34"/>
      <c r="C201" s="34"/>
      <c r="D201" s="34"/>
      <c r="E201" s="34"/>
      <c r="F201" s="34"/>
      <c r="G201" s="34"/>
      <c r="H201" s="336"/>
      <c r="I201" s="34"/>
      <c r="J201" s="76"/>
      <c r="K201" s="153"/>
      <c r="L201" s="76"/>
      <c r="M201" s="76"/>
      <c r="N201" s="153"/>
      <c r="O201" s="153"/>
      <c r="P201" s="34"/>
      <c r="Q201" s="34"/>
      <c r="R201" s="34"/>
      <c r="S201" s="34"/>
      <c r="T201" s="34"/>
      <c r="U201" s="34"/>
      <c r="V201" s="34"/>
      <c r="W201" s="34"/>
      <c r="X201" s="153"/>
      <c r="Y201" s="153"/>
      <c r="Z201" s="153"/>
      <c r="AA201" s="153"/>
      <c r="AB201" s="76"/>
      <c r="AC201" s="153"/>
      <c r="AD201" s="34"/>
      <c r="AE201" s="34"/>
      <c r="AF201" s="76"/>
      <c r="AH201" s="76"/>
      <c r="AJ201" s="76"/>
    </row>
    <row r="202" spans="1:36">
      <c r="A202" s="34"/>
      <c r="B202" s="34"/>
      <c r="C202" s="34"/>
      <c r="D202" s="34"/>
      <c r="E202" s="34"/>
      <c r="F202" s="34"/>
      <c r="G202" s="34"/>
      <c r="H202" s="336"/>
      <c r="I202" s="34"/>
      <c r="J202" s="76"/>
      <c r="K202" s="153"/>
      <c r="L202" s="76"/>
      <c r="M202" s="76"/>
      <c r="N202" s="153"/>
      <c r="O202" s="153"/>
      <c r="P202" s="34"/>
      <c r="Q202" s="34"/>
      <c r="R202" s="34"/>
      <c r="S202" s="34"/>
      <c r="T202" s="34"/>
      <c r="U202" s="34"/>
      <c r="V202" s="34"/>
      <c r="W202" s="34"/>
      <c r="X202" s="153"/>
      <c r="Y202" s="153"/>
      <c r="Z202" s="153"/>
      <c r="AA202" s="153"/>
      <c r="AB202" s="76"/>
      <c r="AC202" s="153"/>
      <c r="AD202" s="34"/>
      <c r="AE202" s="34"/>
      <c r="AF202" s="76"/>
      <c r="AH202" s="76"/>
      <c r="AJ202" s="76"/>
    </row>
    <row r="203" spans="1:36">
      <c r="A203" s="34"/>
      <c r="B203" s="34"/>
      <c r="C203" s="34"/>
      <c r="D203" s="34"/>
      <c r="E203" s="34"/>
      <c r="F203" s="34"/>
      <c r="G203" s="34"/>
      <c r="H203" s="336"/>
      <c r="I203" s="34"/>
      <c r="J203" s="76"/>
      <c r="K203" s="153"/>
      <c r="L203" s="76"/>
      <c r="M203" s="76"/>
      <c r="N203" s="153"/>
      <c r="O203" s="153"/>
      <c r="P203" s="34"/>
      <c r="Q203" s="34"/>
      <c r="R203" s="34"/>
      <c r="S203" s="34"/>
      <c r="T203" s="34"/>
      <c r="U203" s="34"/>
      <c r="V203" s="34"/>
      <c r="W203" s="34"/>
      <c r="X203" s="153"/>
      <c r="Y203" s="153"/>
      <c r="Z203" s="153"/>
      <c r="AA203" s="153"/>
      <c r="AB203" s="76"/>
      <c r="AC203" s="153"/>
      <c r="AD203" s="34"/>
      <c r="AE203" s="34"/>
      <c r="AF203" s="76"/>
      <c r="AH203" s="76"/>
      <c r="AJ203" s="76"/>
    </row>
    <row r="204" spans="1:36">
      <c r="A204" s="34"/>
      <c r="B204" s="34"/>
      <c r="C204" s="34"/>
      <c r="D204" s="34"/>
      <c r="E204" s="34"/>
      <c r="F204" s="34"/>
      <c r="G204" s="34"/>
      <c r="H204" s="336"/>
      <c r="I204" s="34"/>
      <c r="J204" s="76"/>
      <c r="K204" s="153"/>
      <c r="L204" s="76"/>
      <c r="M204" s="76"/>
      <c r="N204" s="153"/>
      <c r="O204" s="153"/>
      <c r="P204" s="34"/>
      <c r="Q204" s="34"/>
      <c r="R204" s="34"/>
      <c r="S204" s="34"/>
      <c r="T204" s="34"/>
      <c r="U204" s="34"/>
      <c r="V204" s="34"/>
      <c r="W204" s="34"/>
      <c r="X204" s="153"/>
      <c r="Y204" s="153"/>
      <c r="Z204" s="153"/>
      <c r="AA204" s="153"/>
      <c r="AB204" s="76"/>
      <c r="AC204" s="153"/>
      <c r="AD204" s="34"/>
      <c r="AE204" s="34"/>
      <c r="AF204" s="76"/>
      <c r="AH204" s="76"/>
      <c r="AJ204" s="76"/>
    </row>
    <row r="205" spans="1:36">
      <c r="A205" s="34"/>
      <c r="B205" s="34"/>
      <c r="C205" s="34"/>
      <c r="D205" s="34"/>
      <c r="E205" s="34"/>
      <c r="F205" s="34"/>
      <c r="G205" s="34"/>
      <c r="H205" s="336"/>
      <c r="I205" s="34"/>
      <c r="J205" s="76"/>
      <c r="K205" s="153"/>
      <c r="L205" s="76"/>
      <c r="M205" s="76"/>
      <c r="N205" s="153"/>
      <c r="O205" s="153"/>
      <c r="P205" s="34"/>
      <c r="Q205" s="34"/>
      <c r="R205" s="34"/>
      <c r="S205" s="34"/>
      <c r="T205" s="34"/>
      <c r="U205" s="34"/>
      <c r="V205" s="34"/>
      <c r="W205" s="34"/>
      <c r="X205" s="153"/>
      <c r="Y205" s="153"/>
      <c r="Z205" s="153"/>
      <c r="AA205" s="153"/>
      <c r="AB205" s="76"/>
      <c r="AC205" s="153"/>
      <c r="AD205" s="34"/>
      <c r="AE205" s="34"/>
      <c r="AF205" s="76"/>
      <c r="AH205" s="76"/>
      <c r="AJ205" s="76"/>
    </row>
    <row r="206" spans="1:36">
      <c r="A206" s="34"/>
      <c r="B206" s="34"/>
      <c r="C206" s="34"/>
      <c r="D206" s="34"/>
      <c r="E206" s="34"/>
      <c r="F206" s="34"/>
      <c r="G206" s="34"/>
      <c r="H206" s="336"/>
      <c r="I206" s="34"/>
      <c r="J206" s="76"/>
      <c r="K206" s="153"/>
      <c r="L206" s="76"/>
      <c r="M206" s="76"/>
      <c r="N206" s="153"/>
      <c r="O206" s="153"/>
      <c r="P206" s="34"/>
      <c r="Q206" s="34"/>
      <c r="R206" s="34"/>
      <c r="S206" s="34"/>
      <c r="T206" s="34"/>
      <c r="U206" s="34"/>
      <c r="V206" s="34"/>
      <c r="W206" s="34"/>
      <c r="X206" s="153"/>
      <c r="Y206" s="153"/>
      <c r="Z206" s="153"/>
      <c r="AA206" s="153"/>
      <c r="AB206" s="76"/>
      <c r="AC206" s="153"/>
      <c r="AD206" s="34"/>
      <c r="AE206" s="34"/>
      <c r="AF206" s="76"/>
      <c r="AH206" s="76"/>
      <c r="AJ206" s="76"/>
    </row>
    <row r="207" spans="1:36">
      <c r="A207" s="34"/>
      <c r="B207" s="34"/>
      <c r="C207" s="34"/>
      <c r="D207" s="34"/>
      <c r="E207" s="34"/>
      <c r="F207" s="34"/>
      <c r="G207" s="34"/>
      <c r="H207" s="336"/>
      <c r="I207" s="34"/>
      <c r="J207" s="76"/>
      <c r="K207" s="153"/>
      <c r="L207" s="76"/>
      <c r="M207" s="76"/>
      <c r="N207" s="153"/>
      <c r="O207" s="153"/>
      <c r="P207" s="34"/>
      <c r="Q207" s="34"/>
      <c r="R207" s="34"/>
      <c r="S207" s="34"/>
      <c r="T207" s="34"/>
      <c r="U207" s="34"/>
      <c r="V207" s="34"/>
      <c r="W207" s="34"/>
      <c r="X207" s="153"/>
      <c r="Y207" s="153"/>
      <c r="Z207" s="153"/>
      <c r="AA207" s="153"/>
      <c r="AB207" s="76"/>
      <c r="AC207" s="153"/>
      <c r="AD207" s="34"/>
      <c r="AE207" s="34"/>
      <c r="AF207" s="76"/>
      <c r="AH207" s="76"/>
      <c r="AJ207" s="76"/>
    </row>
    <row r="208" spans="1:36">
      <c r="A208" s="34"/>
      <c r="B208" s="34"/>
      <c r="C208" s="34"/>
      <c r="D208" s="34"/>
      <c r="E208" s="34"/>
      <c r="F208" s="34"/>
      <c r="G208" s="34"/>
      <c r="H208" s="336"/>
      <c r="I208" s="34"/>
      <c r="J208" s="76"/>
      <c r="K208" s="153"/>
      <c r="L208" s="76"/>
      <c r="M208" s="76"/>
      <c r="N208" s="153"/>
      <c r="O208" s="153"/>
      <c r="P208" s="34"/>
      <c r="Q208" s="34"/>
      <c r="R208" s="34"/>
      <c r="S208" s="34"/>
      <c r="T208" s="34"/>
      <c r="U208" s="34"/>
      <c r="V208" s="34"/>
      <c r="W208" s="34"/>
      <c r="X208" s="153"/>
      <c r="Y208" s="153"/>
      <c r="Z208" s="153"/>
      <c r="AA208" s="153"/>
      <c r="AB208" s="76"/>
      <c r="AC208" s="153"/>
      <c r="AD208" s="34"/>
      <c r="AE208" s="34"/>
      <c r="AF208" s="76"/>
      <c r="AH208" s="76"/>
      <c r="AJ208" s="76"/>
    </row>
    <row r="209" spans="1:36">
      <c r="A209" s="34"/>
      <c r="B209" s="34"/>
      <c r="C209" s="34"/>
      <c r="D209" s="34"/>
      <c r="E209" s="34"/>
      <c r="F209" s="34"/>
      <c r="G209" s="34"/>
      <c r="H209" s="336"/>
      <c r="I209" s="34"/>
      <c r="J209" s="76"/>
      <c r="K209" s="153"/>
      <c r="L209" s="76"/>
      <c r="M209" s="76"/>
      <c r="N209" s="153"/>
      <c r="O209" s="153"/>
      <c r="P209" s="34"/>
      <c r="Q209" s="34"/>
      <c r="R209" s="34"/>
      <c r="S209" s="34"/>
      <c r="T209" s="34"/>
      <c r="U209" s="34"/>
      <c r="V209" s="34"/>
      <c r="W209" s="34"/>
      <c r="X209" s="153"/>
      <c r="Y209" s="153"/>
      <c r="Z209" s="153"/>
      <c r="AA209" s="153"/>
      <c r="AB209" s="76"/>
      <c r="AC209" s="153"/>
      <c r="AD209" s="34"/>
      <c r="AE209" s="34"/>
      <c r="AF209" s="76"/>
      <c r="AH209" s="76"/>
      <c r="AJ209" s="76"/>
    </row>
    <row r="210" spans="1:36">
      <c r="A210" s="34"/>
      <c r="B210" s="34"/>
      <c r="C210" s="34"/>
      <c r="D210" s="34"/>
      <c r="E210" s="34"/>
      <c r="F210" s="34"/>
      <c r="G210" s="34"/>
      <c r="H210" s="336"/>
      <c r="I210" s="34"/>
      <c r="J210" s="76"/>
      <c r="K210" s="153"/>
      <c r="L210" s="76"/>
      <c r="M210" s="76"/>
      <c r="N210" s="153"/>
      <c r="O210" s="153"/>
      <c r="P210" s="34"/>
      <c r="Q210" s="34"/>
      <c r="R210" s="34"/>
      <c r="S210" s="34"/>
      <c r="T210" s="34"/>
      <c r="U210" s="34"/>
      <c r="V210" s="34"/>
      <c r="W210" s="34"/>
      <c r="X210" s="153"/>
      <c r="Y210" s="153"/>
      <c r="Z210" s="153"/>
      <c r="AA210" s="153"/>
      <c r="AB210" s="76"/>
      <c r="AC210" s="153"/>
      <c r="AD210" s="34"/>
      <c r="AE210" s="34"/>
      <c r="AF210" s="76"/>
      <c r="AH210" s="76"/>
      <c r="AJ210" s="76"/>
    </row>
    <row r="211" spans="1:36">
      <c r="A211" s="34"/>
      <c r="B211" s="34"/>
      <c r="C211" s="34"/>
      <c r="D211" s="34"/>
      <c r="E211" s="34"/>
      <c r="F211" s="34"/>
      <c r="G211" s="34"/>
      <c r="H211" s="336"/>
      <c r="I211" s="34"/>
      <c r="J211" s="76"/>
      <c r="K211" s="153"/>
      <c r="L211" s="76"/>
      <c r="M211" s="76"/>
      <c r="N211" s="153"/>
      <c r="O211" s="153"/>
      <c r="P211" s="34"/>
      <c r="Q211" s="34"/>
      <c r="R211" s="34"/>
      <c r="S211" s="34"/>
      <c r="T211" s="34"/>
      <c r="U211" s="34"/>
      <c r="V211" s="34"/>
      <c r="W211" s="34"/>
      <c r="X211" s="153"/>
      <c r="Y211" s="153"/>
      <c r="Z211" s="153"/>
      <c r="AA211" s="153"/>
      <c r="AB211" s="76"/>
      <c r="AC211" s="153"/>
      <c r="AD211" s="34"/>
      <c r="AE211" s="34"/>
      <c r="AF211" s="76"/>
      <c r="AH211" s="76"/>
      <c r="AJ211" s="76"/>
    </row>
    <row r="212" spans="1:36">
      <c r="A212" s="34"/>
      <c r="B212" s="34"/>
      <c r="C212" s="34"/>
      <c r="D212" s="34"/>
      <c r="E212" s="34"/>
      <c r="F212" s="34"/>
      <c r="G212" s="34"/>
      <c r="H212" s="336"/>
      <c r="I212" s="34"/>
      <c r="J212" s="76"/>
      <c r="K212" s="153"/>
      <c r="L212" s="76"/>
      <c r="M212" s="76"/>
      <c r="N212" s="153"/>
      <c r="O212" s="153"/>
      <c r="P212" s="34"/>
      <c r="Q212" s="34"/>
      <c r="R212" s="34"/>
      <c r="S212" s="34"/>
      <c r="T212" s="34"/>
      <c r="U212" s="34"/>
      <c r="V212" s="34"/>
      <c r="W212" s="34"/>
      <c r="X212" s="153"/>
      <c r="Y212" s="153"/>
      <c r="Z212" s="153"/>
      <c r="AA212" s="153"/>
      <c r="AB212" s="76"/>
      <c r="AC212" s="153"/>
      <c r="AD212" s="34"/>
      <c r="AE212" s="34"/>
      <c r="AF212" s="76"/>
      <c r="AH212" s="76"/>
      <c r="AJ212" s="76"/>
    </row>
    <row r="213" spans="1:36">
      <c r="A213" s="34"/>
      <c r="B213" s="34"/>
      <c r="C213" s="34"/>
      <c r="D213" s="34"/>
      <c r="E213" s="34"/>
      <c r="F213" s="34"/>
      <c r="G213" s="34"/>
      <c r="H213" s="336"/>
      <c r="I213" s="34"/>
      <c r="J213" s="76"/>
      <c r="K213" s="153"/>
      <c r="L213" s="76"/>
      <c r="M213" s="76"/>
      <c r="N213" s="153"/>
      <c r="O213" s="153"/>
      <c r="P213" s="34"/>
      <c r="Q213" s="34"/>
      <c r="R213" s="34"/>
      <c r="S213" s="34"/>
      <c r="T213" s="34"/>
      <c r="U213" s="34"/>
      <c r="V213" s="34"/>
      <c r="W213" s="34"/>
      <c r="X213" s="153"/>
      <c r="Y213" s="153"/>
      <c r="Z213" s="153"/>
      <c r="AA213" s="153"/>
      <c r="AB213" s="76"/>
      <c r="AC213" s="153"/>
      <c r="AD213" s="34"/>
      <c r="AE213" s="34"/>
      <c r="AF213" s="76"/>
      <c r="AH213" s="76"/>
      <c r="AJ213" s="76"/>
    </row>
    <row r="214" spans="1:36">
      <c r="A214" s="34"/>
      <c r="B214" s="34"/>
      <c r="C214" s="34"/>
      <c r="D214" s="34"/>
      <c r="E214" s="34"/>
      <c r="F214" s="34"/>
      <c r="G214" s="34"/>
      <c r="H214" s="336"/>
      <c r="I214" s="34"/>
      <c r="J214" s="76"/>
      <c r="K214" s="153"/>
      <c r="L214" s="76"/>
      <c r="M214" s="76"/>
      <c r="N214" s="153"/>
      <c r="O214" s="153"/>
      <c r="P214" s="34"/>
      <c r="Q214" s="34"/>
      <c r="R214" s="34"/>
      <c r="S214" s="34"/>
      <c r="T214" s="34"/>
      <c r="U214" s="34"/>
      <c r="V214" s="34"/>
      <c r="W214" s="34"/>
      <c r="X214" s="153"/>
      <c r="Y214" s="153"/>
      <c r="Z214" s="153"/>
      <c r="AA214" s="153"/>
      <c r="AB214" s="76"/>
      <c r="AC214" s="153"/>
      <c r="AD214" s="34"/>
      <c r="AE214" s="34"/>
      <c r="AF214" s="76"/>
      <c r="AH214" s="76"/>
      <c r="AJ214" s="76"/>
    </row>
    <row r="215" spans="1:36">
      <c r="A215" s="34"/>
      <c r="B215" s="34"/>
      <c r="C215" s="34"/>
      <c r="D215" s="34"/>
      <c r="E215" s="34"/>
      <c r="F215" s="34"/>
      <c r="G215" s="34"/>
      <c r="H215" s="336"/>
      <c r="I215" s="34"/>
      <c r="J215" s="76"/>
      <c r="K215" s="153"/>
      <c r="L215" s="76"/>
      <c r="M215" s="76"/>
      <c r="N215" s="153"/>
      <c r="O215" s="153"/>
      <c r="P215" s="34"/>
      <c r="Q215" s="34"/>
      <c r="R215" s="34"/>
      <c r="S215" s="34"/>
      <c r="T215" s="34"/>
      <c r="U215" s="34"/>
      <c r="V215" s="34"/>
      <c r="W215" s="34"/>
      <c r="X215" s="153"/>
      <c r="Y215" s="153"/>
      <c r="Z215" s="153"/>
      <c r="AA215" s="153"/>
      <c r="AB215" s="76"/>
      <c r="AC215" s="153"/>
      <c r="AD215" s="34"/>
      <c r="AE215" s="34"/>
      <c r="AF215" s="76"/>
      <c r="AH215" s="76"/>
      <c r="AJ215" s="76"/>
    </row>
    <row r="216" spans="1:36">
      <c r="A216" s="34"/>
      <c r="B216" s="34"/>
      <c r="C216" s="34"/>
      <c r="D216" s="34"/>
      <c r="E216" s="34"/>
      <c r="F216" s="34"/>
      <c r="G216" s="34"/>
      <c r="H216" s="336"/>
      <c r="I216" s="34"/>
      <c r="J216" s="76"/>
      <c r="K216" s="153"/>
      <c r="L216" s="76"/>
      <c r="M216" s="76"/>
      <c r="N216" s="153"/>
      <c r="O216" s="153"/>
      <c r="P216" s="34"/>
      <c r="Q216" s="34"/>
      <c r="R216" s="34"/>
      <c r="S216" s="34"/>
      <c r="T216" s="34"/>
      <c r="U216" s="34"/>
      <c r="V216" s="34"/>
      <c r="W216" s="34"/>
      <c r="X216" s="153"/>
      <c r="Y216" s="153"/>
      <c r="Z216" s="153"/>
      <c r="AA216" s="153"/>
      <c r="AB216" s="76"/>
      <c r="AC216" s="153"/>
      <c r="AD216" s="34"/>
      <c r="AE216" s="34"/>
      <c r="AF216" s="76"/>
      <c r="AH216" s="76"/>
      <c r="AJ216" s="76"/>
    </row>
    <row r="217" spans="1:36">
      <c r="A217" s="34"/>
      <c r="B217" s="34"/>
      <c r="C217" s="34"/>
      <c r="D217" s="34"/>
      <c r="E217" s="34"/>
      <c r="F217" s="34"/>
      <c r="G217" s="34"/>
      <c r="H217" s="336"/>
      <c r="I217" s="34"/>
      <c r="J217" s="76"/>
      <c r="K217" s="153"/>
      <c r="L217" s="76"/>
      <c r="M217" s="76"/>
      <c r="N217" s="153"/>
      <c r="O217" s="153"/>
      <c r="P217" s="34"/>
      <c r="Q217" s="34"/>
      <c r="R217" s="34"/>
      <c r="S217" s="34"/>
      <c r="T217" s="34"/>
      <c r="U217" s="34"/>
      <c r="V217" s="34"/>
      <c r="W217" s="34"/>
      <c r="X217" s="153"/>
      <c r="Y217" s="153"/>
      <c r="Z217" s="153"/>
      <c r="AA217" s="153"/>
      <c r="AB217" s="76"/>
      <c r="AC217" s="153"/>
      <c r="AD217" s="34"/>
      <c r="AE217" s="34"/>
      <c r="AF217" s="76"/>
      <c r="AH217" s="76"/>
      <c r="AJ217" s="76"/>
    </row>
    <row r="218" spans="1:36">
      <c r="A218" s="34"/>
      <c r="B218" s="34"/>
      <c r="C218" s="34"/>
      <c r="D218" s="34"/>
      <c r="E218" s="34"/>
      <c r="F218" s="34"/>
      <c r="G218" s="34"/>
      <c r="H218" s="336"/>
      <c r="I218" s="34"/>
      <c r="J218" s="76"/>
      <c r="K218" s="153"/>
      <c r="L218" s="76"/>
      <c r="M218" s="76"/>
      <c r="N218" s="153"/>
      <c r="O218" s="153"/>
      <c r="P218" s="34"/>
      <c r="Q218" s="34"/>
      <c r="R218" s="34"/>
      <c r="S218" s="34"/>
      <c r="T218" s="34"/>
      <c r="U218" s="34"/>
      <c r="V218" s="34"/>
      <c r="W218" s="34"/>
      <c r="X218" s="153"/>
      <c r="Y218" s="153"/>
      <c r="Z218" s="153"/>
      <c r="AA218" s="153"/>
      <c r="AB218" s="76"/>
      <c r="AC218" s="153"/>
      <c r="AD218" s="34"/>
      <c r="AE218" s="34"/>
      <c r="AF218" s="76"/>
      <c r="AH218" s="76"/>
      <c r="AJ218" s="76"/>
    </row>
    <row r="219" spans="1:36">
      <c r="A219" s="34"/>
      <c r="B219" s="34"/>
      <c r="C219" s="34"/>
      <c r="D219" s="34"/>
      <c r="E219" s="34"/>
      <c r="F219" s="34"/>
      <c r="G219" s="34"/>
      <c r="H219" s="336"/>
      <c r="I219" s="34"/>
      <c r="J219" s="76"/>
      <c r="K219" s="153"/>
      <c r="L219" s="76"/>
      <c r="M219" s="76"/>
      <c r="N219" s="153"/>
      <c r="O219" s="153"/>
      <c r="P219" s="34"/>
      <c r="Q219" s="34"/>
      <c r="R219" s="34"/>
      <c r="S219" s="34"/>
      <c r="T219" s="34"/>
      <c r="U219" s="34"/>
      <c r="V219" s="34"/>
      <c r="W219" s="34"/>
      <c r="X219" s="153"/>
      <c r="Y219" s="153"/>
      <c r="Z219" s="153"/>
      <c r="AA219" s="153"/>
      <c r="AB219" s="76"/>
      <c r="AC219" s="153"/>
      <c r="AD219" s="34"/>
      <c r="AE219" s="34"/>
      <c r="AF219" s="76"/>
      <c r="AH219" s="76"/>
      <c r="AJ219" s="76"/>
    </row>
    <row r="220" spans="1:36">
      <c r="A220" s="34"/>
      <c r="B220" s="34"/>
      <c r="C220" s="34"/>
      <c r="D220" s="34"/>
      <c r="E220" s="34"/>
      <c r="F220" s="34"/>
      <c r="G220" s="34"/>
      <c r="H220" s="336"/>
      <c r="I220" s="34"/>
      <c r="J220" s="76"/>
      <c r="K220" s="153"/>
      <c r="L220" s="76"/>
      <c r="M220" s="76"/>
      <c r="N220" s="153"/>
      <c r="O220" s="153"/>
      <c r="P220" s="34"/>
      <c r="Q220" s="34"/>
      <c r="R220" s="34"/>
      <c r="S220" s="34"/>
      <c r="T220" s="34"/>
      <c r="U220" s="34"/>
      <c r="V220" s="34"/>
      <c r="W220" s="34"/>
      <c r="X220" s="153"/>
      <c r="Y220" s="153"/>
      <c r="Z220" s="153"/>
      <c r="AA220" s="153"/>
      <c r="AB220" s="76"/>
      <c r="AC220" s="153"/>
      <c r="AD220" s="34"/>
      <c r="AE220" s="34"/>
      <c r="AF220" s="76"/>
      <c r="AH220" s="76"/>
      <c r="AJ220" s="76"/>
    </row>
    <row r="221" spans="1:36">
      <c r="A221" s="34"/>
      <c r="B221" s="34"/>
      <c r="C221" s="34"/>
      <c r="D221" s="34"/>
      <c r="E221" s="34"/>
      <c r="F221" s="34"/>
      <c r="G221" s="34"/>
      <c r="H221" s="336"/>
      <c r="I221" s="34"/>
      <c r="J221" s="76"/>
      <c r="K221" s="153"/>
      <c r="L221" s="76"/>
      <c r="M221" s="76"/>
      <c r="N221" s="153"/>
      <c r="O221" s="153"/>
      <c r="P221" s="34"/>
      <c r="Q221" s="34"/>
      <c r="R221" s="34"/>
      <c r="S221" s="34"/>
      <c r="T221" s="34"/>
      <c r="U221" s="34"/>
      <c r="V221" s="34"/>
      <c r="W221" s="34"/>
      <c r="X221" s="153"/>
      <c r="Y221" s="153"/>
      <c r="Z221" s="153"/>
      <c r="AA221" s="153"/>
      <c r="AB221" s="76"/>
      <c r="AC221" s="153"/>
      <c r="AD221" s="34"/>
      <c r="AE221" s="34"/>
      <c r="AF221" s="76"/>
      <c r="AH221" s="76"/>
      <c r="AJ221" s="76"/>
    </row>
    <row r="222" spans="1:36">
      <c r="A222" s="34"/>
      <c r="B222" s="34"/>
      <c r="C222" s="34"/>
      <c r="D222" s="34"/>
      <c r="E222" s="34"/>
      <c r="F222" s="34"/>
      <c r="G222" s="34"/>
      <c r="H222" s="336"/>
      <c r="I222" s="34"/>
      <c r="J222" s="76"/>
      <c r="K222" s="153"/>
      <c r="L222" s="76"/>
      <c r="M222" s="76"/>
      <c r="N222" s="153"/>
      <c r="O222" s="153"/>
      <c r="P222" s="34"/>
      <c r="Q222" s="34"/>
      <c r="R222" s="34"/>
      <c r="S222" s="34"/>
      <c r="T222" s="34"/>
      <c r="U222" s="34"/>
      <c r="V222" s="34"/>
      <c r="W222" s="34"/>
      <c r="X222" s="153"/>
      <c r="Y222" s="153"/>
      <c r="Z222" s="153"/>
      <c r="AA222" s="153"/>
      <c r="AB222" s="76"/>
      <c r="AC222" s="153"/>
      <c r="AD222" s="34"/>
      <c r="AE222" s="34"/>
      <c r="AF222" s="76"/>
      <c r="AH222" s="76"/>
      <c r="AJ222" s="76"/>
    </row>
    <row r="223" spans="1:36">
      <c r="A223" s="34"/>
      <c r="B223" s="34"/>
      <c r="C223" s="34"/>
      <c r="D223" s="34"/>
      <c r="E223" s="34"/>
      <c r="F223" s="34"/>
      <c r="G223" s="34"/>
      <c r="H223" s="336"/>
      <c r="I223" s="34"/>
      <c r="J223" s="76"/>
      <c r="K223" s="153"/>
      <c r="L223" s="76"/>
      <c r="M223" s="76"/>
      <c r="N223" s="153"/>
      <c r="O223" s="153"/>
      <c r="P223" s="34"/>
      <c r="Q223" s="34"/>
      <c r="R223" s="34"/>
      <c r="S223" s="34"/>
      <c r="T223" s="34"/>
      <c r="U223" s="34"/>
      <c r="V223" s="34"/>
      <c r="W223" s="34"/>
      <c r="X223" s="153"/>
      <c r="Y223" s="153"/>
      <c r="Z223" s="153"/>
      <c r="AA223" s="153"/>
      <c r="AB223" s="76"/>
      <c r="AC223" s="153"/>
      <c r="AD223" s="34"/>
      <c r="AE223" s="34"/>
      <c r="AF223" s="76"/>
      <c r="AH223" s="76"/>
      <c r="AJ223" s="76"/>
    </row>
    <row r="224" spans="1:36">
      <c r="A224" s="34"/>
      <c r="B224" s="34"/>
      <c r="C224" s="34"/>
      <c r="D224" s="34"/>
      <c r="E224" s="34"/>
      <c r="F224" s="34"/>
      <c r="G224" s="34"/>
      <c r="H224" s="336"/>
      <c r="I224" s="34"/>
      <c r="J224" s="76"/>
      <c r="K224" s="153"/>
      <c r="L224" s="76"/>
      <c r="M224" s="76"/>
      <c r="N224" s="153"/>
      <c r="O224" s="153"/>
      <c r="P224" s="34"/>
      <c r="Q224" s="34"/>
      <c r="R224" s="34"/>
      <c r="S224" s="34"/>
      <c r="T224" s="34"/>
      <c r="U224" s="34"/>
      <c r="V224" s="34"/>
      <c r="W224" s="34"/>
      <c r="X224" s="153"/>
      <c r="Y224" s="153"/>
      <c r="Z224" s="153"/>
      <c r="AA224" s="153"/>
      <c r="AB224" s="76"/>
      <c r="AC224" s="153"/>
      <c r="AD224" s="34"/>
      <c r="AE224" s="34"/>
      <c r="AF224" s="76"/>
      <c r="AH224" s="76"/>
      <c r="AJ224" s="76"/>
    </row>
    <row r="225" spans="12:36">
      <c r="L225" s="76"/>
      <c r="M225" s="76"/>
      <c r="N225" s="153"/>
      <c r="O225" s="153"/>
      <c r="P225" s="34"/>
      <c r="Q225" s="34"/>
      <c r="R225" s="34"/>
      <c r="S225" s="34"/>
      <c r="T225" s="34"/>
      <c r="U225" s="34"/>
      <c r="V225" s="34"/>
      <c r="W225" s="34"/>
      <c r="X225" s="153"/>
      <c r="Y225" s="153"/>
      <c r="Z225" s="153"/>
      <c r="AA225" s="153"/>
      <c r="AB225" s="76"/>
      <c r="AC225" s="153"/>
      <c r="AD225" s="34"/>
      <c r="AE225" s="34"/>
      <c r="AF225" s="76"/>
      <c r="AH225" s="76"/>
      <c r="AJ225" s="76"/>
    </row>
    <row r="226" spans="12:36">
      <c r="L226" s="76"/>
      <c r="M226" s="76"/>
      <c r="N226" s="153"/>
      <c r="O226" s="153"/>
      <c r="P226" s="34"/>
      <c r="Q226" s="34"/>
      <c r="R226" s="34"/>
      <c r="S226" s="34"/>
      <c r="T226" s="34"/>
      <c r="U226" s="34"/>
      <c r="V226" s="34"/>
      <c r="W226" s="34"/>
      <c r="X226" s="153"/>
      <c r="Y226" s="153"/>
      <c r="Z226" s="153"/>
      <c r="AB226" s="76"/>
      <c r="AD226" s="34"/>
      <c r="AF226" s="76"/>
      <c r="AH226" s="76"/>
      <c r="AJ226" s="76"/>
    </row>
    <row r="227" spans="12:36">
      <c r="L227" s="76"/>
      <c r="M227" s="76"/>
      <c r="N227" s="153"/>
      <c r="O227" s="153"/>
      <c r="P227" s="34"/>
      <c r="Q227" s="34"/>
      <c r="R227" s="34"/>
      <c r="S227" s="34"/>
      <c r="T227" s="34"/>
      <c r="U227" s="34"/>
      <c r="V227" s="34"/>
      <c r="W227" s="34"/>
      <c r="X227" s="153"/>
      <c r="Y227" s="153"/>
      <c r="Z227" s="153"/>
      <c r="AB227" s="76"/>
      <c r="AD227" s="34"/>
      <c r="AF227" s="76"/>
      <c r="AH227" s="76"/>
      <c r="AJ227" s="76"/>
    </row>
    <row r="228" spans="12:36">
      <c r="L228" s="76"/>
      <c r="M228" s="76"/>
      <c r="N228" s="153"/>
      <c r="O228" s="153"/>
      <c r="P228" s="34"/>
      <c r="Q228" s="34"/>
      <c r="R228" s="34"/>
      <c r="S228" s="34"/>
      <c r="T228" s="34"/>
      <c r="U228" s="34"/>
      <c r="V228" s="34"/>
      <c r="W228" s="34"/>
      <c r="X228" s="153"/>
      <c r="Y228" s="153"/>
      <c r="Z228" s="153"/>
      <c r="AB228" s="76"/>
      <c r="AD228" s="34"/>
      <c r="AF228" s="76"/>
      <c r="AH228" s="76"/>
      <c r="AJ228" s="76"/>
    </row>
    <row r="229" spans="12:36">
      <c r="L229" s="76"/>
      <c r="M229" s="76"/>
      <c r="N229" s="153"/>
      <c r="O229" s="153"/>
      <c r="P229" s="34"/>
      <c r="Q229" s="34"/>
      <c r="R229" s="34"/>
      <c r="S229" s="34"/>
      <c r="T229" s="34"/>
      <c r="U229" s="34"/>
      <c r="V229" s="34"/>
      <c r="W229" s="34"/>
      <c r="X229" s="153"/>
      <c r="Y229" s="153"/>
      <c r="Z229" s="153"/>
      <c r="AB229" s="76"/>
      <c r="AD229" s="34"/>
      <c r="AF229" s="76"/>
      <c r="AH229" s="76"/>
      <c r="AJ229" s="76"/>
    </row>
    <row r="230" spans="12:36">
      <c r="L230" s="76"/>
      <c r="M230" s="76"/>
      <c r="N230" s="153"/>
      <c r="O230" s="153"/>
      <c r="P230" s="34"/>
      <c r="Q230" s="34"/>
      <c r="R230" s="34"/>
      <c r="S230" s="34"/>
      <c r="T230" s="34"/>
      <c r="U230" s="34"/>
      <c r="V230" s="34"/>
      <c r="W230" s="34"/>
      <c r="X230" s="153"/>
      <c r="Y230" s="153"/>
      <c r="Z230" s="153"/>
      <c r="AB230" s="76"/>
      <c r="AD230" s="34"/>
      <c r="AF230" s="76"/>
      <c r="AH230" s="76"/>
      <c r="AJ230" s="76"/>
    </row>
    <row r="231" spans="12:36">
      <c r="L231" s="76"/>
      <c r="M231" s="76"/>
      <c r="N231" s="153"/>
      <c r="O231" s="153"/>
      <c r="P231" s="34"/>
      <c r="Q231" s="34"/>
      <c r="R231" s="34"/>
      <c r="S231" s="34"/>
      <c r="T231" s="34"/>
      <c r="U231" s="34"/>
      <c r="V231" s="34"/>
      <c r="W231" s="34"/>
      <c r="X231" s="153"/>
      <c r="Y231" s="153"/>
      <c r="Z231" s="153"/>
      <c r="AB231" s="76"/>
      <c r="AD231" s="34"/>
      <c r="AF231" s="76"/>
      <c r="AH231" s="76"/>
      <c r="AJ231" s="76"/>
    </row>
    <row r="232" spans="12:36">
      <c r="L232" s="76"/>
      <c r="M232" s="76"/>
      <c r="N232" s="153"/>
      <c r="O232" s="153"/>
      <c r="P232" s="34"/>
      <c r="Q232" s="34"/>
      <c r="R232" s="34"/>
      <c r="S232" s="34"/>
      <c r="T232" s="34"/>
      <c r="U232" s="34"/>
      <c r="V232" s="34"/>
      <c r="W232" s="34"/>
      <c r="X232" s="153"/>
      <c r="Y232" s="153"/>
      <c r="Z232" s="153"/>
      <c r="AB232" s="76"/>
      <c r="AD232" s="34"/>
      <c r="AF232" s="76"/>
      <c r="AH232" s="76"/>
      <c r="AJ232" s="76"/>
    </row>
    <row r="233" spans="12:36">
      <c r="L233" s="76"/>
      <c r="M233" s="76"/>
      <c r="N233" s="153"/>
      <c r="O233" s="153"/>
      <c r="P233" s="34"/>
      <c r="Q233" s="34"/>
      <c r="R233" s="34"/>
      <c r="S233" s="34"/>
      <c r="T233" s="34"/>
      <c r="U233" s="34"/>
      <c r="V233" s="34"/>
      <c r="W233" s="34"/>
      <c r="X233" s="153"/>
      <c r="Y233" s="153"/>
      <c r="Z233" s="153"/>
      <c r="AB233" s="76"/>
      <c r="AD233" s="34"/>
      <c r="AF233" s="76"/>
      <c r="AH233" s="76"/>
      <c r="AJ233" s="76"/>
    </row>
    <row r="234" spans="12:36">
      <c r="L234" s="76"/>
      <c r="M234" s="76"/>
      <c r="N234" s="153"/>
      <c r="O234" s="153"/>
      <c r="P234" s="34"/>
      <c r="Q234" s="34"/>
      <c r="R234" s="34"/>
      <c r="S234" s="34"/>
      <c r="T234" s="34"/>
      <c r="U234" s="34"/>
      <c r="V234" s="34"/>
      <c r="W234" s="34"/>
      <c r="X234" s="153"/>
      <c r="Y234" s="153"/>
      <c r="Z234" s="153"/>
      <c r="AB234" s="76"/>
      <c r="AD234" s="34"/>
      <c r="AF234" s="76"/>
      <c r="AH234" s="76"/>
      <c r="AJ234" s="76"/>
    </row>
    <row r="235" spans="12:36">
      <c r="L235" s="76"/>
      <c r="M235" s="76"/>
      <c r="N235" s="153"/>
      <c r="O235" s="153"/>
      <c r="P235" s="34"/>
      <c r="Q235" s="34"/>
      <c r="R235" s="34"/>
      <c r="S235" s="34"/>
      <c r="T235" s="34"/>
      <c r="U235" s="34"/>
      <c r="V235" s="34"/>
      <c r="W235" s="34"/>
      <c r="X235" s="153"/>
      <c r="Y235" s="153"/>
      <c r="Z235" s="153"/>
      <c r="AB235" s="76"/>
      <c r="AD235" s="34"/>
      <c r="AF235" s="76"/>
      <c r="AH235" s="76"/>
      <c r="AJ235" s="76"/>
    </row>
    <row r="236" spans="12:36">
      <c r="L236" s="76"/>
      <c r="M236" s="76"/>
      <c r="N236" s="153"/>
      <c r="O236" s="153"/>
      <c r="P236" s="34"/>
      <c r="Q236" s="34"/>
      <c r="R236" s="34"/>
      <c r="S236" s="34"/>
      <c r="T236" s="34"/>
      <c r="U236" s="34"/>
      <c r="V236" s="34"/>
      <c r="W236" s="34"/>
      <c r="X236" s="153"/>
      <c r="Y236" s="153"/>
      <c r="Z236" s="153"/>
      <c r="AB236" s="76"/>
      <c r="AD236" s="34"/>
      <c r="AF236" s="76"/>
      <c r="AH236" s="76"/>
      <c r="AJ236" s="76"/>
    </row>
    <row r="237" spans="12:36">
      <c r="L237" s="76"/>
      <c r="M237" s="76"/>
      <c r="N237" s="153"/>
      <c r="O237" s="153"/>
      <c r="P237" s="34"/>
      <c r="Q237" s="34"/>
      <c r="R237" s="34"/>
      <c r="S237" s="34"/>
      <c r="T237" s="34"/>
      <c r="U237" s="34"/>
      <c r="V237" s="34"/>
      <c r="W237" s="34"/>
      <c r="X237" s="153"/>
      <c r="Y237" s="153"/>
      <c r="Z237" s="153"/>
      <c r="AB237" s="76"/>
      <c r="AD237" s="34"/>
      <c r="AF237" s="76"/>
      <c r="AH237" s="76"/>
      <c r="AJ237" s="76"/>
    </row>
    <row r="238" spans="12:36">
      <c r="L238" s="76"/>
      <c r="M238" s="76"/>
      <c r="N238" s="153"/>
      <c r="O238" s="153"/>
      <c r="P238" s="34"/>
      <c r="Q238" s="34"/>
      <c r="R238" s="34"/>
      <c r="S238" s="34"/>
      <c r="T238" s="34"/>
      <c r="U238" s="34"/>
      <c r="V238" s="34"/>
      <c r="W238" s="34"/>
      <c r="X238" s="153"/>
      <c r="Y238" s="153"/>
      <c r="Z238" s="153"/>
      <c r="AB238" s="76"/>
      <c r="AD238" s="34"/>
      <c r="AF238" s="76"/>
      <c r="AH238" s="76"/>
      <c r="AJ238" s="76"/>
    </row>
    <row r="239" spans="12:36">
      <c r="L239" s="76"/>
      <c r="M239" s="76"/>
      <c r="N239" s="153"/>
      <c r="O239" s="153"/>
      <c r="P239" s="34"/>
      <c r="Q239" s="34"/>
      <c r="R239" s="34"/>
      <c r="S239" s="34"/>
      <c r="T239" s="34"/>
      <c r="U239" s="34"/>
      <c r="V239" s="34"/>
      <c r="W239" s="34"/>
      <c r="X239" s="153"/>
      <c r="Y239" s="153"/>
      <c r="Z239" s="153"/>
      <c r="AB239" s="76"/>
      <c r="AD239" s="34"/>
      <c r="AF239" s="76"/>
      <c r="AH239" s="76"/>
      <c r="AJ239" s="76"/>
    </row>
    <row r="240" spans="12:36">
      <c r="L240" s="76"/>
      <c r="M240" s="76"/>
      <c r="N240" s="153"/>
      <c r="O240" s="153"/>
      <c r="P240" s="34"/>
      <c r="Q240" s="34"/>
      <c r="R240" s="34"/>
      <c r="S240" s="34"/>
      <c r="T240" s="34"/>
      <c r="U240" s="34"/>
      <c r="V240" s="34"/>
      <c r="W240" s="34"/>
      <c r="X240" s="153"/>
      <c r="Y240" s="153"/>
      <c r="Z240" s="153"/>
      <c r="AB240" s="76"/>
      <c r="AD240" s="34"/>
      <c r="AF240" s="76"/>
      <c r="AH240" s="76"/>
      <c r="AJ240" s="76"/>
    </row>
    <row r="241" spans="12:36">
      <c r="L241" s="76"/>
      <c r="M241" s="76"/>
      <c r="N241" s="153"/>
      <c r="O241" s="153"/>
      <c r="P241" s="34"/>
      <c r="Q241" s="34"/>
      <c r="R241" s="34"/>
      <c r="S241" s="34"/>
      <c r="T241" s="34"/>
      <c r="U241" s="34"/>
      <c r="V241" s="34"/>
      <c r="W241" s="34"/>
      <c r="X241" s="153"/>
      <c r="Y241" s="153"/>
      <c r="Z241" s="153"/>
      <c r="AB241" s="76"/>
      <c r="AD241" s="34"/>
      <c r="AF241" s="76"/>
      <c r="AH241" s="76"/>
      <c r="AJ241" s="76"/>
    </row>
    <row r="242" spans="12:36">
      <c r="L242" s="76"/>
      <c r="M242" s="76"/>
      <c r="N242" s="153"/>
      <c r="O242" s="153"/>
      <c r="P242" s="34"/>
      <c r="Q242" s="34"/>
      <c r="R242" s="34"/>
      <c r="S242" s="34"/>
      <c r="T242" s="34"/>
      <c r="U242" s="34"/>
      <c r="V242" s="34"/>
      <c r="W242" s="34"/>
      <c r="X242" s="153"/>
      <c r="Y242" s="153"/>
      <c r="Z242" s="153"/>
      <c r="AB242" s="76"/>
      <c r="AD242" s="34"/>
      <c r="AF242" s="76"/>
      <c r="AH242" s="76"/>
      <c r="AJ242" s="76"/>
    </row>
    <row r="243" spans="12:36">
      <c r="L243" s="76"/>
      <c r="M243" s="76"/>
      <c r="N243" s="153"/>
      <c r="O243" s="153"/>
      <c r="P243" s="34"/>
      <c r="Q243" s="34"/>
      <c r="R243" s="34"/>
      <c r="S243" s="34"/>
      <c r="T243" s="34"/>
      <c r="U243" s="34"/>
      <c r="V243" s="34"/>
      <c r="W243" s="34"/>
      <c r="X243" s="153"/>
      <c r="Y243" s="153"/>
      <c r="Z243" s="153"/>
      <c r="AB243" s="76"/>
      <c r="AD243" s="34"/>
      <c r="AF243" s="76"/>
      <c r="AH243" s="76"/>
      <c r="AJ243" s="76"/>
    </row>
    <row r="244" spans="12:36">
      <c r="L244" s="76"/>
      <c r="M244" s="76"/>
      <c r="N244" s="153"/>
      <c r="O244" s="153"/>
      <c r="P244" s="34"/>
      <c r="Q244" s="34"/>
      <c r="R244" s="34"/>
      <c r="S244" s="34"/>
      <c r="T244" s="34"/>
      <c r="U244" s="34"/>
      <c r="V244" s="34"/>
      <c r="W244" s="34"/>
      <c r="X244" s="153"/>
      <c r="Y244" s="153"/>
      <c r="Z244" s="153"/>
      <c r="AB244" s="76"/>
      <c r="AD244" s="34"/>
      <c r="AF244" s="76"/>
      <c r="AH244" s="76"/>
      <c r="AJ244" s="76"/>
    </row>
    <row r="245" spans="12:36">
      <c r="L245" s="76"/>
      <c r="M245" s="76"/>
      <c r="N245" s="153"/>
      <c r="O245" s="153"/>
      <c r="P245" s="34"/>
      <c r="Q245" s="34"/>
      <c r="R245" s="34"/>
      <c r="S245" s="34"/>
      <c r="T245" s="34"/>
      <c r="U245" s="34"/>
      <c r="V245" s="34"/>
      <c r="W245" s="34"/>
      <c r="X245" s="153"/>
      <c r="Y245" s="153"/>
      <c r="Z245" s="153"/>
      <c r="AB245" s="76"/>
      <c r="AD245" s="34"/>
      <c r="AF245" s="76"/>
      <c r="AH245" s="76"/>
      <c r="AJ245" s="76"/>
    </row>
    <row r="246" spans="12:36">
      <c r="L246" s="76"/>
      <c r="M246" s="76"/>
      <c r="N246" s="153"/>
      <c r="O246" s="153"/>
      <c r="P246" s="34"/>
      <c r="Q246" s="34"/>
      <c r="R246" s="34"/>
      <c r="S246" s="34"/>
      <c r="T246" s="34"/>
      <c r="U246" s="34"/>
      <c r="V246" s="34"/>
      <c r="W246" s="34"/>
      <c r="X246" s="153"/>
      <c r="Y246" s="153"/>
      <c r="Z246" s="153"/>
      <c r="AB246" s="76"/>
      <c r="AD246" s="34"/>
      <c r="AF246" s="76"/>
      <c r="AH246" s="76"/>
      <c r="AJ246" s="76"/>
    </row>
    <row r="247" spans="12:36">
      <c r="L247" s="76"/>
      <c r="M247" s="76"/>
      <c r="N247" s="153"/>
      <c r="O247" s="153"/>
      <c r="P247" s="34"/>
      <c r="Q247" s="34"/>
      <c r="R247" s="34"/>
      <c r="S247" s="34"/>
      <c r="T247" s="34"/>
      <c r="U247" s="34"/>
      <c r="V247" s="34"/>
      <c r="W247" s="34"/>
      <c r="X247" s="153"/>
      <c r="Y247" s="153"/>
      <c r="Z247" s="153"/>
      <c r="AB247" s="76"/>
      <c r="AD247" s="34"/>
      <c r="AF247" s="76"/>
      <c r="AH247" s="76"/>
      <c r="AJ247" s="76"/>
    </row>
    <row r="248" spans="12:36">
      <c r="N248" s="153"/>
      <c r="O248" s="153"/>
      <c r="P248" s="34"/>
      <c r="Q248" s="34"/>
      <c r="R248" s="34"/>
      <c r="S248" s="34"/>
      <c r="T248" s="34"/>
      <c r="U248" s="34"/>
      <c r="V248" s="34"/>
      <c r="W248" s="34"/>
      <c r="X248" s="153"/>
      <c r="Y248" s="153"/>
      <c r="Z248" s="153"/>
      <c r="AB248" s="76"/>
      <c r="AD248" s="34"/>
      <c r="AF248" s="76"/>
      <c r="AH248" s="76"/>
      <c r="AJ248" s="76"/>
    </row>
  </sheetData>
  <mergeCells count="1">
    <mergeCell ref="W5:Y5"/>
  </mergeCells>
  <conditionalFormatting sqref="G11:G16">
    <cfRule type="cellIs" dxfId="105" priority="17" operator="lessThan">
      <formula>0</formula>
    </cfRule>
    <cfRule type="cellIs" dxfId="104" priority="18" operator="greaterThan">
      <formula>0</formula>
    </cfRule>
  </conditionalFormatting>
  <conditionalFormatting sqref="I11:I16">
    <cfRule type="cellIs" dxfId="103" priority="15" operator="lessThan">
      <formula>0</formula>
    </cfRule>
    <cfRule type="cellIs" dxfId="102" priority="16" operator="greaterThan">
      <formula>0</formula>
    </cfRule>
  </conditionalFormatting>
  <conditionalFormatting sqref="K11:K16">
    <cfRule type="cellIs" dxfId="101" priority="13" operator="lessThan">
      <formula>0</formula>
    </cfRule>
    <cfRule type="cellIs" dxfId="100" priority="14" operator="greaterThan">
      <formula>0</formula>
    </cfRule>
  </conditionalFormatting>
  <conditionalFormatting sqref="Q11:Q16">
    <cfRule type="cellIs" dxfId="99" priority="9" operator="lessThan">
      <formula>0</formula>
    </cfRule>
    <cfRule type="cellIs" dxfId="98" priority="10" operator="greaterThan">
      <formula>0</formula>
    </cfRule>
  </conditionalFormatting>
  <conditionalFormatting sqref="W11:W16">
    <cfRule type="cellIs" dxfId="97" priority="7" operator="lessThan">
      <formula>0</formula>
    </cfRule>
    <cfRule type="cellIs" dxfId="96" priority="8" operator="greaterThan">
      <formula>0</formula>
    </cfRule>
  </conditionalFormatting>
  <conditionalFormatting sqref="Y11:Y16">
    <cfRule type="cellIs" dxfId="95" priority="5" operator="lessThan">
      <formula>0</formula>
    </cfRule>
    <cfRule type="cellIs" dxfId="94" priority="6" operator="greaterThan">
      <formula>0</formula>
    </cfRule>
  </conditionalFormatting>
  <conditionalFormatting sqref="AA11:AA16">
    <cfRule type="cellIs" dxfId="93" priority="1" operator="lessThan">
      <formula>0</formula>
    </cfRule>
    <cfRule type="cellIs" dxfId="9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W2:AL279"/>
  <sheetViews>
    <sheetView zoomScale="99" zoomScaleNormal="99" workbookViewId="0">
      <selection activeCell="C14" sqref="C14"/>
    </sheetView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3:38" s="173" customFormat="1" ht="31.8">
      <c r="W2"/>
      <c r="X2"/>
      <c r="Y2"/>
      <c r="Z2"/>
      <c r="AA2"/>
      <c r="AB2"/>
      <c r="AC2"/>
      <c r="AD2"/>
      <c r="AE2"/>
      <c r="AF2"/>
      <c r="AG2"/>
    </row>
    <row r="5" spans="23:38" s="177" customFormat="1" ht="19.8">
      <c r="W5" s="4"/>
      <c r="X5" s="4"/>
      <c r="Y5"/>
      <c r="Z5"/>
      <c r="AA5"/>
      <c r="AB5"/>
      <c r="AC5"/>
      <c r="AD5"/>
      <c r="AE5"/>
      <c r="AF5"/>
      <c r="AG5"/>
      <c r="AH5"/>
      <c r="AI5"/>
      <c r="AK5" s="176"/>
      <c r="AL5" s="176"/>
    </row>
    <row r="6" spans="23:38" ht="16.5" customHeight="1">
      <c r="W6" s="1"/>
    </row>
    <row r="7" spans="23:38" ht="16.5" customHeight="1">
      <c r="W7" s="1"/>
    </row>
    <row r="8" spans="23:38">
      <c r="W8" s="1"/>
    </row>
    <row r="9" spans="23:38">
      <c r="W9" s="1"/>
    </row>
    <row r="10" spans="23:38">
      <c r="W10" s="1"/>
    </row>
    <row r="11" spans="23:38">
      <c r="W11" s="1"/>
    </row>
    <row r="12" spans="23:38" ht="15.6">
      <c r="W12" s="1"/>
      <c r="X12" s="2"/>
      <c r="Y12" s="2"/>
      <c r="Z12" s="2"/>
    </row>
    <row r="13" spans="23:38" ht="15.6">
      <c r="W13" s="1"/>
      <c r="X13" s="2"/>
      <c r="Y13" s="2"/>
      <c r="Z13" s="4"/>
      <c r="AA13" s="4"/>
      <c r="AB13" s="4"/>
    </row>
    <row r="14" spans="23:38">
      <c r="W14" s="1"/>
      <c r="X14" s="1"/>
      <c r="Y14" s="1"/>
      <c r="Z14" s="11"/>
      <c r="AA14" s="11"/>
      <c r="AB14" s="11"/>
    </row>
    <row r="15" spans="23:38">
      <c r="W15" s="1"/>
      <c r="X15" s="1"/>
      <c r="Y15" s="1"/>
      <c r="Z15" s="11"/>
      <c r="AA15" s="11"/>
      <c r="AB15" s="11"/>
    </row>
    <row r="16" spans="23:38">
      <c r="W16" s="1"/>
      <c r="X16" s="1"/>
      <c r="Y16" s="1"/>
      <c r="Z16" s="11"/>
      <c r="AA16" s="11"/>
      <c r="AB16" s="11"/>
    </row>
    <row r="17" spans="23:28">
      <c r="W17" s="1"/>
      <c r="X17" s="1"/>
      <c r="Y17" s="1"/>
      <c r="Z17" s="11"/>
      <c r="AA17" s="11"/>
      <c r="AB17" s="11"/>
    </row>
    <row r="18" spans="23:28">
      <c r="W18" s="1"/>
      <c r="X18" s="1"/>
      <c r="Y18" s="1"/>
      <c r="Z18" s="11"/>
      <c r="AA18" s="11"/>
      <c r="AB18" s="11"/>
    </row>
    <row r="19" spans="23:28">
      <c r="W19" s="1"/>
      <c r="X19" s="1"/>
      <c r="Y19" s="1"/>
      <c r="Z19" s="11"/>
      <c r="AA19" s="11"/>
      <c r="AB19" s="11"/>
    </row>
    <row r="20" spans="23:28">
      <c r="W20" s="1"/>
      <c r="X20" s="1"/>
      <c r="Y20" s="1"/>
      <c r="Z20" s="11"/>
      <c r="AA20" s="11"/>
      <c r="AB20" s="11"/>
    </row>
    <row r="21" spans="23:28">
      <c r="W21" s="1"/>
      <c r="X21" s="1"/>
      <c r="Y21" s="1"/>
      <c r="Z21" s="11"/>
      <c r="AA21" s="11"/>
      <c r="AB21" s="11"/>
    </row>
    <row r="22" spans="23:28">
      <c r="W22" s="1"/>
      <c r="X22" s="1"/>
      <c r="Y22" s="1"/>
      <c r="Z22" s="11"/>
      <c r="AA22" s="11"/>
      <c r="AB22" s="11"/>
    </row>
    <row r="23" spans="23:28">
      <c r="W23" s="1"/>
      <c r="X23" s="13"/>
      <c r="Y23" s="13"/>
      <c r="Z23" s="11"/>
      <c r="AA23" s="11"/>
      <c r="AB23" s="11"/>
    </row>
    <row r="24" spans="23:28" ht="16.5" customHeight="1">
      <c r="W24" s="1"/>
      <c r="X24" s="13"/>
      <c r="Y24" s="13"/>
      <c r="Z24" s="11"/>
      <c r="AA24" s="11"/>
      <c r="AB24" s="11"/>
    </row>
    <row r="25" spans="23:28" ht="16.5" customHeight="1">
      <c r="W25" s="1"/>
      <c r="X25" s="13"/>
      <c r="Y25" s="13"/>
      <c r="Z25" s="11"/>
      <c r="AA25" s="11"/>
      <c r="AB25" s="11"/>
    </row>
    <row r="26" spans="23:28">
      <c r="W26" s="1"/>
      <c r="X26" s="13"/>
      <c r="Y26" s="13"/>
      <c r="Z26" s="11"/>
      <c r="AA26" s="11"/>
      <c r="AB26" s="11"/>
    </row>
    <row r="27" spans="23:28" ht="17.25" customHeight="1">
      <c r="W27" s="1"/>
      <c r="X27" s="13"/>
      <c r="Y27" s="13"/>
      <c r="Z27" s="11"/>
      <c r="AA27" s="11"/>
      <c r="AB27" s="11"/>
    </row>
    <row r="28" spans="23:28">
      <c r="W28" s="1"/>
      <c r="X28" s="13"/>
      <c r="Y28" s="13"/>
      <c r="Z28" s="11"/>
      <c r="AA28" s="11"/>
      <c r="AB28" s="11"/>
    </row>
    <row r="29" spans="23:28">
      <c r="W29" s="1"/>
      <c r="X29" s="13"/>
      <c r="Y29" s="13"/>
      <c r="Z29" s="11"/>
      <c r="AA29" s="11"/>
      <c r="AB29" s="11"/>
    </row>
    <row r="30" spans="23:28" ht="21">
      <c r="W30" s="1"/>
      <c r="X30" s="55"/>
      <c r="Y30" s="55"/>
      <c r="Z30" s="11"/>
      <c r="AA30" s="11"/>
      <c r="AB30" s="11"/>
    </row>
    <row r="31" spans="23:28">
      <c r="W31" s="1"/>
    </row>
    <row r="32" spans="23:28" ht="15.6">
      <c r="W32" s="1"/>
      <c r="X32" s="1"/>
      <c r="Y32" s="5"/>
    </row>
    <row r="33" spans="23:23">
      <c r="W33" s="1"/>
    </row>
    <row r="34" spans="23:23">
      <c r="W34" s="1"/>
    </row>
    <row r="35" spans="23:23">
      <c r="W35" s="1"/>
    </row>
    <row r="36" spans="23:23">
      <c r="W36" s="1"/>
    </row>
    <row r="37" spans="23:23">
      <c r="W37" s="1"/>
    </row>
    <row r="38" spans="23:23">
      <c r="W38" s="1"/>
    </row>
    <row r="39" spans="23:23">
      <c r="W39" s="1"/>
    </row>
    <row r="40" spans="23:23">
      <c r="W40" s="1"/>
    </row>
    <row r="41" spans="23:23">
      <c r="W41" s="1"/>
    </row>
    <row r="42" spans="23:23">
      <c r="W42" s="1"/>
    </row>
    <row r="43" spans="23:23">
      <c r="W43" s="1"/>
    </row>
    <row r="44" spans="23:23">
      <c r="W44" s="1"/>
    </row>
    <row r="45" spans="23:23">
      <c r="W45" s="1"/>
    </row>
    <row r="46" spans="23:23">
      <c r="W46" s="1"/>
    </row>
    <row r="47" spans="23:23">
      <c r="W47" s="1"/>
    </row>
    <row r="48" spans="23:23">
      <c r="W48" s="1"/>
    </row>
    <row r="49" spans="23:23">
      <c r="W49" s="1"/>
    </row>
    <row r="50" spans="23:23">
      <c r="W50" s="1"/>
    </row>
    <row r="51" spans="23:23">
      <c r="W51" s="1"/>
    </row>
    <row r="52" spans="23:23">
      <c r="W52" s="1"/>
    </row>
    <row r="53" spans="23:23">
      <c r="W53" s="1"/>
    </row>
    <row r="54" spans="23:23">
      <c r="W54" s="1"/>
    </row>
    <row r="55" spans="23:23">
      <c r="W55" s="1"/>
    </row>
    <row r="56" spans="23:23">
      <c r="W56" s="1"/>
    </row>
    <row r="57" spans="23:23">
      <c r="W57" s="1"/>
    </row>
    <row r="58" spans="23:23">
      <c r="W58" s="1"/>
    </row>
    <row r="59" spans="23:23">
      <c r="W59" s="1"/>
    </row>
    <row r="60" spans="23:23">
      <c r="W60" s="1"/>
    </row>
    <row r="61" spans="23:23">
      <c r="W61" s="1"/>
    </row>
    <row r="62" spans="23:23">
      <c r="W62" s="1"/>
    </row>
    <row r="63" spans="23:23">
      <c r="W63" s="1"/>
    </row>
    <row r="64" spans="23:23">
      <c r="W64" s="1"/>
    </row>
    <row r="65" spans="23:23">
      <c r="W65" s="1"/>
    </row>
    <row r="66" spans="23:23">
      <c r="W66" s="1"/>
    </row>
    <row r="67" spans="23:23">
      <c r="W67" s="1"/>
    </row>
    <row r="68" spans="23:23">
      <c r="W68" s="1"/>
    </row>
    <row r="69" spans="23:23">
      <c r="W69" s="1"/>
    </row>
    <row r="70" spans="23:23">
      <c r="W70" s="1"/>
    </row>
    <row r="71" spans="23:23">
      <c r="W71" s="1"/>
    </row>
    <row r="72" spans="23:23">
      <c r="W72" s="1"/>
    </row>
    <row r="73" spans="23:23">
      <c r="W73" s="1"/>
    </row>
    <row r="74" spans="23:23">
      <c r="W74" s="1"/>
    </row>
    <row r="75" spans="23:23">
      <c r="W75" s="1"/>
    </row>
    <row r="76" spans="23:23">
      <c r="W76" s="1"/>
    </row>
    <row r="77" spans="23:23">
      <c r="W77" s="1"/>
    </row>
    <row r="78" spans="23:23">
      <c r="W78" s="1"/>
    </row>
    <row r="79" spans="23:23">
      <c r="W79" s="1"/>
    </row>
    <row r="80" spans="23:23">
      <c r="W80" s="1"/>
    </row>
    <row r="81" spans="23:23">
      <c r="W81" s="1"/>
    </row>
    <row r="82" spans="23:23">
      <c r="W82" s="1"/>
    </row>
    <row r="83" spans="23:23">
      <c r="W83" s="1"/>
    </row>
    <row r="84" spans="23:23">
      <c r="W84" s="1"/>
    </row>
    <row r="85" spans="23:23">
      <c r="W85" s="1"/>
    </row>
    <row r="86" spans="23:23">
      <c r="W86" s="1"/>
    </row>
    <row r="87" spans="23:23">
      <c r="W87" s="1"/>
    </row>
    <row r="88" spans="23:23">
      <c r="W88" s="1"/>
    </row>
    <row r="89" spans="23:23">
      <c r="W89" s="1"/>
    </row>
    <row r="90" spans="23:23">
      <c r="W90" s="1"/>
    </row>
    <row r="91" spans="23:23">
      <c r="W91" s="1"/>
    </row>
    <row r="92" spans="23:23">
      <c r="W92" s="1"/>
    </row>
    <row r="93" spans="23:23">
      <c r="W93" s="1"/>
    </row>
    <row r="94" spans="23:23">
      <c r="W94" s="1"/>
    </row>
    <row r="95" spans="23:23">
      <c r="W95" s="1"/>
    </row>
    <row r="96" spans="23:23">
      <c r="W96" s="1"/>
    </row>
    <row r="97" spans="23:23">
      <c r="W97" s="1"/>
    </row>
    <row r="98" spans="23:23">
      <c r="W98" s="1"/>
    </row>
    <row r="99" spans="23:23">
      <c r="W99" s="1"/>
    </row>
    <row r="100" spans="23:23">
      <c r="W100" s="1"/>
    </row>
    <row r="101" spans="23:23">
      <c r="W101" s="1"/>
    </row>
    <row r="102" spans="23:23">
      <c r="W102" s="1"/>
    </row>
    <row r="103" spans="23:23">
      <c r="W103" s="1"/>
    </row>
    <row r="104" spans="23:23">
      <c r="W104" s="1"/>
    </row>
    <row r="105" spans="23:23">
      <c r="W105" s="1"/>
    </row>
    <row r="106" spans="23:23">
      <c r="W106" s="1"/>
    </row>
    <row r="107" spans="23:23">
      <c r="W107" s="1"/>
    </row>
    <row r="108" spans="23:23">
      <c r="W108" s="1"/>
    </row>
    <row r="109" spans="23:23">
      <c r="W109" s="1"/>
    </row>
    <row r="110" spans="23:23">
      <c r="W110" s="1"/>
    </row>
    <row r="111" spans="23:23">
      <c r="W111" s="1"/>
    </row>
    <row r="112" spans="23:23">
      <c r="W112" s="1"/>
    </row>
    <row r="113" spans="23:23">
      <c r="W113" s="1"/>
    </row>
    <row r="114" spans="23:23">
      <c r="W114" s="1"/>
    </row>
    <row r="115" spans="23:23">
      <c r="W115" s="1"/>
    </row>
    <row r="116" spans="23:23">
      <c r="W116" s="1"/>
    </row>
    <row r="117" spans="23:23">
      <c r="W117" s="1"/>
    </row>
    <row r="118" spans="23:23">
      <c r="W118" s="1"/>
    </row>
    <row r="119" spans="23:23">
      <c r="W119" s="1"/>
    </row>
    <row r="120" spans="23:23">
      <c r="W120" s="1"/>
    </row>
    <row r="121" spans="23:23">
      <c r="W121" s="1"/>
    </row>
    <row r="122" spans="23:23">
      <c r="W122" s="1"/>
    </row>
    <row r="123" spans="23:23">
      <c r="W123" s="1"/>
    </row>
    <row r="124" spans="23:23">
      <c r="W124" s="1"/>
    </row>
    <row r="125" spans="23:23">
      <c r="W125" s="1"/>
    </row>
    <row r="126" spans="23:23">
      <c r="W126" s="1"/>
    </row>
    <row r="127" spans="23:23">
      <c r="W127" s="1"/>
    </row>
    <row r="128" spans="23:23">
      <c r="W128" s="1"/>
    </row>
    <row r="129" spans="23:31">
      <c r="W129" s="1"/>
    </row>
    <row r="130" spans="23:31">
      <c r="W130" s="1"/>
    </row>
    <row r="131" spans="23:31">
      <c r="W131" s="1"/>
    </row>
    <row r="132" spans="23:31">
      <c r="W132" s="1"/>
    </row>
    <row r="133" spans="23:31">
      <c r="W133" s="1"/>
      <c r="X133" s="1"/>
      <c r="Y133" s="1"/>
      <c r="Z133" s="1"/>
      <c r="AA133" s="1"/>
      <c r="AB133" s="1"/>
      <c r="AD133" s="13"/>
      <c r="AE133" s="13"/>
    </row>
    <row r="134" spans="23:31">
      <c r="W134" s="1"/>
      <c r="X134" s="1"/>
      <c r="Y134" s="1"/>
      <c r="Z134" s="1"/>
      <c r="AA134" s="1"/>
      <c r="AB134" s="1"/>
      <c r="AD134" s="13"/>
      <c r="AE134" s="13"/>
    </row>
    <row r="135" spans="23:31">
      <c r="W135" s="1"/>
      <c r="X135" s="1"/>
      <c r="Y135" s="1"/>
      <c r="Z135" s="1"/>
      <c r="AA135" s="1"/>
      <c r="AB135" s="1"/>
      <c r="AD135" s="13"/>
      <c r="AE135" s="13"/>
    </row>
    <row r="136" spans="23:31">
      <c r="W136" s="1"/>
      <c r="X136" s="1"/>
      <c r="Y136" s="1"/>
      <c r="Z136" s="1"/>
      <c r="AA136" s="1"/>
      <c r="AB136" s="1"/>
      <c r="AD136" s="13"/>
      <c r="AE136" s="13"/>
    </row>
    <row r="137" spans="23:31">
      <c r="W137" s="1"/>
      <c r="X137" s="1"/>
      <c r="Y137" s="1"/>
      <c r="Z137" s="1"/>
      <c r="AA137" s="1"/>
      <c r="AB137" s="1"/>
      <c r="AD137" s="13"/>
      <c r="AE137" s="13"/>
    </row>
    <row r="138" spans="23:31">
      <c r="W138" s="1"/>
      <c r="X138" s="1"/>
      <c r="Y138" s="1"/>
      <c r="Z138" s="1"/>
      <c r="AA138" s="1"/>
      <c r="AB138" s="1"/>
      <c r="AD138" s="13"/>
      <c r="AE138" s="13"/>
    </row>
    <row r="139" spans="23:31">
      <c r="W139" s="1"/>
      <c r="X139" s="1"/>
      <c r="Y139" s="1"/>
      <c r="Z139" s="1"/>
      <c r="AA139" s="1"/>
      <c r="AB139" s="1"/>
      <c r="AD139" s="13"/>
      <c r="AE139" s="13"/>
    </row>
    <row r="140" spans="23:31">
      <c r="W140" s="1"/>
      <c r="X140" s="1"/>
      <c r="Y140" s="1"/>
      <c r="Z140" s="1"/>
      <c r="AA140" s="1"/>
      <c r="AB140" s="1"/>
      <c r="AD140" s="13"/>
      <c r="AE140" s="13"/>
    </row>
    <row r="141" spans="23:31">
      <c r="W141" s="1"/>
      <c r="X141" s="1"/>
      <c r="Y141" s="1"/>
      <c r="Z141" s="1"/>
      <c r="AA141" s="1"/>
      <c r="AB141" s="1"/>
      <c r="AD141" s="13"/>
      <c r="AE141" s="13"/>
    </row>
    <row r="142" spans="23:31">
      <c r="W142" s="1"/>
      <c r="X142" s="1"/>
      <c r="Y142" s="1"/>
      <c r="Z142" s="1"/>
      <c r="AA142" s="1"/>
      <c r="AB142" s="1"/>
      <c r="AD142" s="13"/>
      <c r="AE142" s="13"/>
    </row>
    <row r="143" spans="23:31">
      <c r="W143" s="1"/>
      <c r="X143" s="1"/>
      <c r="Y143" s="1"/>
      <c r="Z143" s="1"/>
      <c r="AA143" s="1"/>
      <c r="AB143" s="1"/>
      <c r="AD143" s="13"/>
      <c r="AE143" s="13"/>
    </row>
    <row r="144" spans="23:31">
      <c r="W144" s="1"/>
      <c r="X144" s="1"/>
      <c r="Y144" s="1"/>
      <c r="Z144" s="1"/>
      <c r="AA144" s="1"/>
      <c r="AB144" s="1"/>
      <c r="AD144" s="13"/>
      <c r="AE144" s="13"/>
    </row>
    <row r="145" spans="23:31">
      <c r="W145" s="1"/>
      <c r="X145" s="1"/>
      <c r="Y145" s="1"/>
      <c r="Z145" s="1"/>
      <c r="AA145" s="1"/>
      <c r="AB145" s="1"/>
      <c r="AD145" s="13"/>
      <c r="AE145" s="13"/>
    </row>
    <row r="146" spans="23:31">
      <c r="W146" s="1"/>
      <c r="X146" s="1"/>
      <c r="Y146" s="1"/>
      <c r="Z146" s="1"/>
      <c r="AA146" s="1"/>
      <c r="AB146" s="1"/>
      <c r="AD146" s="13"/>
      <c r="AE146" s="13"/>
    </row>
    <row r="147" spans="23:31">
      <c r="AD147" s="13"/>
      <c r="AE147" s="13"/>
    </row>
    <row r="148" spans="23:31">
      <c r="AD148" s="13"/>
      <c r="AE148" s="13"/>
    </row>
    <row r="149" spans="23:31">
      <c r="W149" s="1"/>
      <c r="X149" s="1"/>
      <c r="Y149" s="1"/>
      <c r="Z149" s="1"/>
      <c r="AA149" s="1"/>
      <c r="AB149" s="1"/>
      <c r="AD149" s="13"/>
      <c r="AE149" s="13"/>
    </row>
    <row r="150" spans="23:31">
      <c r="W150" s="1"/>
      <c r="X150" s="1"/>
      <c r="Y150" s="1"/>
      <c r="Z150" s="1"/>
      <c r="AA150" s="1"/>
      <c r="AB150" s="1"/>
      <c r="AD150" s="13"/>
      <c r="AE150" s="13"/>
    </row>
    <row r="151" spans="23:31">
      <c r="W151" s="1"/>
      <c r="X151" s="1"/>
      <c r="Y151" s="1"/>
      <c r="Z151" s="1"/>
      <c r="AA151" s="1"/>
      <c r="AB151" s="1"/>
      <c r="AD151" s="13"/>
      <c r="AE151" s="13"/>
    </row>
    <row r="152" spans="23:31">
      <c r="W152" s="1"/>
      <c r="X152" s="1"/>
      <c r="Y152" s="1"/>
      <c r="Z152" s="1"/>
      <c r="AA152" s="1"/>
      <c r="AB152" s="1"/>
    </row>
    <row r="153" spans="23:31">
      <c r="W153" s="1"/>
      <c r="X153" s="1"/>
      <c r="Y153" s="1"/>
      <c r="Z153" s="1"/>
      <c r="AA153" s="1"/>
      <c r="AB153" s="1"/>
    </row>
    <row r="154" spans="23:31">
      <c r="W154" s="1"/>
      <c r="X154" s="1"/>
      <c r="Y154" s="1"/>
      <c r="Z154" s="1"/>
      <c r="AA154" s="1"/>
      <c r="AB154" s="1"/>
    </row>
    <row r="155" spans="23:31">
      <c r="W155" s="1"/>
      <c r="X155" s="1"/>
      <c r="Y155" s="1"/>
      <c r="Z155" s="1"/>
      <c r="AA155" s="1"/>
      <c r="AB155" s="1"/>
    </row>
    <row r="156" spans="23:31">
      <c r="W156" s="1"/>
      <c r="X156" s="1"/>
      <c r="Y156" s="1"/>
      <c r="Z156" s="1"/>
      <c r="AA156" s="1"/>
      <c r="AB156" s="1"/>
    </row>
    <row r="157" spans="23:31">
      <c r="W157" s="1"/>
      <c r="X157" s="1"/>
      <c r="Y157" s="1"/>
      <c r="Z157" s="1"/>
      <c r="AA157" s="1"/>
      <c r="AB157" s="1"/>
    </row>
    <row r="158" spans="23:31">
      <c r="W158" s="1"/>
      <c r="X158" s="1"/>
      <c r="Y158" s="1"/>
      <c r="Z158" s="1"/>
      <c r="AA158" s="1"/>
      <c r="AB158" s="1"/>
    </row>
    <row r="159" spans="23:31">
      <c r="W159" s="1"/>
      <c r="X159" s="1"/>
      <c r="Y159" s="1"/>
      <c r="Z159" s="1"/>
      <c r="AA159" s="1"/>
      <c r="AB159" s="1"/>
    </row>
    <row r="160" spans="23:31">
      <c r="W160" s="1"/>
      <c r="X160" s="1"/>
      <c r="Y160" s="1"/>
      <c r="Z160" s="1"/>
      <c r="AA160" s="1"/>
      <c r="AB160" s="1"/>
    </row>
    <row r="161" spans="23:29">
      <c r="W161" s="1"/>
      <c r="X161" s="1"/>
      <c r="Y161" s="1"/>
      <c r="Z161" s="1"/>
      <c r="AA161" s="1"/>
      <c r="AB161" s="1"/>
    </row>
    <row r="162" spans="23:29">
      <c r="W162" s="1"/>
      <c r="X162" s="1"/>
      <c r="Y162" s="1"/>
      <c r="Z162" s="1"/>
      <c r="AA162" s="1"/>
      <c r="AB162" s="1"/>
    </row>
    <row r="163" spans="23:29">
      <c r="W163" s="1"/>
      <c r="X163" s="1"/>
      <c r="Y163" s="1"/>
      <c r="Z163" s="1"/>
      <c r="AA163" s="1"/>
      <c r="AB163" s="1"/>
    </row>
    <row r="164" spans="23:29">
      <c r="W164" s="1"/>
      <c r="X164" s="1"/>
      <c r="Y164" s="1"/>
      <c r="Z164" s="1"/>
      <c r="AA164" s="1"/>
      <c r="AB164" s="1"/>
    </row>
    <row r="165" spans="23:29">
      <c r="W165" s="1"/>
      <c r="X165" s="1"/>
      <c r="Y165" s="1"/>
      <c r="Z165" s="1"/>
      <c r="AA165" s="1"/>
      <c r="AB165" s="1"/>
    </row>
    <row r="166" spans="23:29">
      <c r="W166" s="1"/>
      <c r="X166" s="1"/>
      <c r="Y166" s="1"/>
      <c r="Z166" s="1"/>
      <c r="AA166" s="1"/>
      <c r="AB166" s="1"/>
    </row>
    <row r="167" spans="23:29">
      <c r="W167" s="1"/>
      <c r="X167" s="1"/>
      <c r="Y167" s="1"/>
      <c r="Z167" s="1"/>
      <c r="AA167" s="1"/>
      <c r="AB167" s="1"/>
    </row>
    <row r="168" spans="23:29">
      <c r="W168" s="1"/>
      <c r="X168" s="1"/>
      <c r="Y168" s="1"/>
      <c r="Z168" s="1"/>
      <c r="AA168" s="1"/>
      <c r="AB168" s="1"/>
    </row>
    <row r="169" spans="23:29">
      <c r="W169" s="1"/>
      <c r="X169" s="1"/>
      <c r="Y169" s="1"/>
      <c r="Z169" s="1"/>
      <c r="AA169" s="1"/>
      <c r="AB169" s="1"/>
    </row>
    <row r="170" spans="23:29">
      <c r="W170" s="1"/>
      <c r="X170" s="1"/>
      <c r="Y170" s="1"/>
      <c r="Z170" s="1"/>
      <c r="AA170" s="1"/>
      <c r="AB170" s="1"/>
    </row>
    <row r="171" spans="23:29">
      <c r="W171" s="1"/>
      <c r="X171" s="1"/>
      <c r="Y171" s="1"/>
      <c r="Z171" s="1"/>
      <c r="AA171" s="1"/>
      <c r="AB171" s="1"/>
    </row>
    <row r="172" spans="23:29">
      <c r="W172" s="1"/>
      <c r="X172" s="1"/>
      <c r="Y172" s="1"/>
      <c r="Z172" s="1"/>
      <c r="AA172" s="1"/>
      <c r="AB172" s="1"/>
    </row>
    <row r="173" spans="23:29">
      <c r="W173" s="1"/>
      <c r="X173" s="1"/>
      <c r="Y173" s="1"/>
      <c r="Z173" s="1"/>
      <c r="AA173" s="1"/>
      <c r="AB173" s="1"/>
      <c r="AC173" s="14"/>
    </row>
    <row r="174" spans="23:29">
      <c r="W174" s="1"/>
      <c r="X174" s="1"/>
      <c r="Y174" s="1"/>
      <c r="Z174" s="1"/>
      <c r="AA174" s="1"/>
      <c r="AB174" s="1"/>
      <c r="AC174" s="14"/>
    </row>
    <row r="175" spans="23:29">
      <c r="W175" s="1"/>
      <c r="X175" s="1"/>
      <c r="Y175" s="1"/>
      <c r="Z175" s="1"/>
      <c r="AA175" s="1"/>
      <c r="AB175" s="1"/>
      <c r="AC175" s="14"/>
    </row>
    <row r="176" spans="23:29">
      <c r="W176" s="1"/>
      <c r="X176" s="1"/>
      <c r="Y176" s="1"/>
      <c r="Z176" s="1"/>
      <c r="AA176" s="1"/>
      <c r="AB176" s="1"/>
      <c r="AC176" s="14"/>
    </row>
    <row r="177" spans="23:29">
      <c r="W177" s="1"/>
      <c r="X177" s="1"/>
      <c r="Y177" s="1"/>
      <c r="Z177" s="1"/>
      <c r="AA177" s="1"/>
      <c r="AB177" s="1"/>
      <c r="AC177" s="14"/>
    </row>
    <row r="178" spans="23:29">
      <c r="W178" s="1"/>
      <c r="X178" s="1"/>
      <c r="Y178" s="1"/>
      <c r="Z178" s="1"/>
      <c r="AA178" s="1"/>
      <c r="AB178" s="1"/>
      <c r="AC178" s="14"/>
    </row>
    <row r="179" spans="23:29">
      <c r="W179" s="1"/>
      <c r="X179" s="1"/>
      <c r="Y179" s="1"/>
      <c r="Z179" s="1"/>
      <c r="AA179" s="1"/>
      <c r="AB179" s="1"/>
      <c r="AC179" s="14"/>
    </row>
    <row r="180" spans="23:29">
      <c r="W180" s="1"/>
      <c r="X180" s="1"/>
      <c r="Y180" s="1"/>
      <c r="Z180" s="1"/>
      <c r="AA180" s="1"/>
      <c r="AB180" s="1"/>
      <c r="AC180" s="14"/>
    </row>
    <row r="181" spans="23:29">
      <c r="W181" s="1"/>
      <c r="X181" s="1"/>
      <c r="Y181" s="1"/>
      <c r="Z181" s="1"/>
      <c r="AA181" s="1"/>
      <c r="AB181" s="1"/>
      <c r="AC181" s="14"/>
    </row>
    <row r="182" spans="23:29">
      <c r="W182" s="1"/>
      <c r="X182" s="1"/>
      <c r="Y182" s="1"/>
      <c r="Z182" s="1"/>
      <c r="AA182" s="1"/>
      <c r="AB182" s="1"/>
      <c r="AC182" s="14"/>
    </row>
    <row r="183" spans="23:29">
      <c r="W183" s="1"/>
      <c r="X183" s="1"/>
      <c r="Y183" s="1"/>
      <c r="Z183" s="1"/>
      <c r="AA183" s="1"/>
      <c r="AB183" s="1"/>
      <c r="AC183" s="14"/>
    </row>
    <row r="184" spans="23:29">
      <c r="W184" s="1"/>
      <c r="X184" s="1"/>
      <c r="Y184" s="1"/>
      <c r="Z184" s="1"/>
      <c r="AA184" s="1"/>
      <c r="AB184" s="1"/>
      <c r="AC184" s="14"/>
    </row>
    <row r="185" spans="23:29">
      <c r="W185" s="1"/>
      <c r="X185" s="1"/>
      <c r="Y185" s="1"/>
      <c r="Z185" s="1"/>
      <c r="AA185" s="1"/>
      <c r="AB185" s="1"/>
      <c r="AC185" s="14"/>
    </row>
    <row r="186" spans="23:29">
      <c r="W186" s="1"/>
      <c r="X186" s="1"/>
      <c r="Y186" s="1"/>
      <c r="Z186" s="1"/>
      <c r="AA186" s="1"/>
      <c r="AB186" s="1"/>
      <c r="AC186" s="14"/>
    </row>
    <row r="187" spans="23:29">
      <c r="W187" s="1"/>
      <c r="X187" s="1"/>
      <c r="Y187" s="1"/>
      <c r="Z187" s="1"/>
      <c r="AA187" s="1"/>
      <c r="AB187" s="1"/>
      <c r="AC187" s="14"/>
    </row>
    <row r="188" spans="23:29">
      <c r="W188" s="1"/>
      <c r="X188" s="1"/>
      <c r="Y188" s="1"/>
      <c r="Z188" s="1"/>
      <c r="AA188" s="1"/>
      <c r="AB188" s="1"/>
      <c r="AC188" s="14"/>
    </row>
    <row r="189" spans="23:29">
      <c r="W189" s="1"/>
      <c r="X189" s="1"/>
      <c r="Y189" s="1"/>
      <c r="Z189" s="1"/>
      <c r="AA189" s="1"/>
      <c r="AB189" s="1"/>
      <c r="AC189" s="14"/>
    </row>
    <row r="190" spans="23:29">
      <c r="W190" s="1"/>
      <c r="X190" s="1"/>
      <c r="Y190" s="1"/>
      <c r="Z190" s="1"/>
      <c r="AA190" s="1"/>
      <c r="AB190" s="1"/>
      <c r="AC190" s="14"/>
    </row>
    <row r="191" spans="23:29">
      <c r="W191" s="1"/>
      <c r="X191" s="1"/>
      <c r="Y191" s="1"/>
      <c r="Z191" s="1"/>
      <c r="AA191" s="1"/>
      <c r="AB191" s="1"/>
      <c r="AC191" s="14"/>
    </row>
    <row r="192" spans="23:29">
      <c r="W192" s="1"/>
      <c r="X192" s="1"/>
      <c r="Y192" s="1"/>
      <c r="Z192" s="1"/>
      <c r="AA192" s="1"/>
      <c r="AB192" s="1"/>
      <c r="AC192" s="14"/>
    </row>
    <row r="193" spans="23:29">
      <c r="W193" s="1"/>
      <c r="X193" s="1"/>
      <c r="Y193" s="1"/>
      <c r="Z193" s="1"/>
      <c r="AA193" s="1"/>
      <c r="AB193" s="1"/>
      <c r="AC193" s="14"/>
    </row>
    <row r="194" spans="23:29">
      <c r="W194" s="1"/>
      <c r="X194" s="1"/>
      <c r="Y194" s="1"/>
      <c r="Z194" s="1"/>
      <c r="AA194" s="1"/>
      <c r="AB194" s="1"/>
      <c r="AC194" s="14"/>
    </row>
    <row r="195" spans="23:29">
      <c r="W195" s="1"/>
      <c r="X195" s="1"/>
      <c r="Y195" s="1"/>
      <c r="Z195" s="1"/>
      <c r="AA195" s="1"/>
      <c r="AB195" s="1"/>
      <c r="AC195" s="14"/>
    </row>
    <row r="196" spans="23:29">
      <c r="W196" s="1"/>
      <c r="X196" s="1"/>
      <c r="Y196" s="1"/>
      <c r="Z196" s="1"/>
      <c r="AA196" s="1"/>
      <c r="AB196" s="1"/>
      <c r="AC196" s="14"/>
    </row>
    <row r="197" spans="23:29">
      <c r="W197" s="1"/>
      <c r="X197" s="1"/>
      <c r="Y197" s="1"/>
      <c r="Z197" s="1"/>
      <c r="AA197" s="1"/>
      <c r="AB197" s="1"/>
      <c r="AC197" s="14"/>
    </row>
    <row r="198" spans="23:29">
      <c r="W198" s="1"/>
      <c r="X198" s="1"/>
      <c r="Y198" s="1"/>
      <c r="Z198" s="1"/>
      <c r="AA198" s="1"/>
      <c r="AB198" s="1"/>
      <c r="AC198" s="14"/>
    </row>
    <row r="199" spans="23:29">
      <c r="W199" s="1"/>
      <c r="X199" s="1"/>
      <c r="Y199" s="1"/>
      <c r="Z199" s="1"/>
      <c r="AA199" s="1"/>
      <c r="AB199" s="1"/>
      <c r="AC199" s="14"/>
    </row>
    <row r="200" spans="23:29">
      <c r="W200" s="1"/>
      <c r="X200" s="1"/>
      <c r="Y200" s="1"/>
      <c r="Z200" s="1"/>
      <c r="AA200" s="1"/>
      <c r="AB200" s="1"/>
      <c r="AC200" s="14"/>
    </row>
    <row r="201" spans="23:29">
      <c r="W201" s="1"/>
      <c r="X201" s="1"/>
      <c r="Y201" s="1"/>
      <c r="Z201" s="1"/>
      <c r="AA201" s="1"/>
      <c r="AB201" s="1"/>
      <c r="AC201" s="14"/>
    </row>
    <row r="202" spans="23:29">
      <c r="W202" s="1"/>
      <c r="X202" s="1"/>
      <c r="Y202" s="1"/>
      <c r="Z202" s="1"/>
      <c r="AA202" s="1"/>
      <c r="AB202" s="1"/>
      <c r="AC202" s="14"/>
    </row>
    <row r="203" spans="23:29">
      <c r="W203" s="1"/>
      <c r="X203" s="1"/>
      <c r="Y203" s="1"/>
      <c r="Z203" s="1"/>
      <c r="AA203" s="1"/>
      <c r="AB203" s="1"/>
      <c r="AC203" s="14"/>
    </row>
    <row r="204" spans="23:29">
      <c r="W204" s="1"/>
      <c r="X204" s="1"/>
      <c r="Y204" s="1"/>
      <c r="Z204" s="1"/>
      <c r="AA204" s="1"/>
      <c r="AB204" s="1"/>
      <c r="AC204" s="14"/>
    </row>
    <row r="205" spans="23:29">
      <c r="W205" s="1"/>
      <c r="X205" s="1"/>
      <c r="Y205" s="1"/>
      <c r="Z205" s="1"/>
      <c r="AA205" s="1"/>
      <c r="AB205" s="1"/>
      <c r="AC205" s="14"/>
    </row>
    <row r="206" spans="23:29">
      <c r="W206" s="1"/>
      <c r="X206" s="1"/>
      <c r="Y206" s="1"/>
      <c r="Z206" s="1"/>
      <c r="AA206" s="1"/>
      <c r="AB206" s="1"/>
      <c r="AC206" s="14"/>
    </row>
    <row r="207" spans="23:29">
      <c r="W207" s="1"/>
      <c r="X207" s="1"/>
      <c r="Y207" s="1"/>
      <c r="Z207" s="1"/>
      <c r="AA207" s="1"/>
      <c r="AB207" s="1"/>
      <c r="AC207" s="14"/>
    </row>
    <row r="208" spans="23:29">
      <c r="W208" s="1"/>
      <c r="X208" s="1"/>
      <c r="Y208" s="1"/>
      <c r="Z208" s="1"/>
      <c r="AA208" s="1"/>
      <c r="AB208" s="1"/>
      <c r="AC208" s="14"/>
    </row>
    <row r="209" spans="23:29">
      <c r="W209" s="1"/>
      <c r="X209" s="1"/>
      <c r="Y209" s="1"/>
      <c r="Z209" s="1"/>
      <c r="AA209" s="1"/>
      <c r="AB209" s="1"/>
      <c r="AC209" s="14"/>
    </row>
    <row r="210" spans="23:29">
      <c r="W210" s="14"/>
      <c r="X210" s="14"/>
      <c r="Y210" s="14"/>
      <c r="Z210" s="14"/>
      <c r="AA210" s="14"/>
      <c r="AB210" s="14"/>
      <c r="AC210" s="14"/>
    </row>
    <row r="211" spans="23:29">
      <c r="W211" s="14"/>
      <c r="X211" s="14"/>
      <c r="Y211" s="14"/>
      <c r="Z211" s="14"/>
      <c r="AA211" s="14"/>
      <c r="AB211" s="14"/>
      <c r="AC211" s="14"/>
    </row>
    <row r="212" spans="23:29">
      <c r="W212" s="14"/>
      <c r="X212" s="14"/>
      <c r="Y212" s="14"/>
      <c r="Z212" s="14"/>
      <c r="AA212" s="14"/>
      <c r="AB212" s="14"/>
      <c r="AC212" s="14"/>
    </row>
    <row r="213" spans="23:29">
      <c r="W213" s="14"/>
      <c r="X213" s="14"/>
      <c r="Y213" s="14"/>
      <c r="Z213" s="14"/>
      <c r="AA213" s="14"/>
      <c r="AB213" s="14"/>
      <c r="AC213" s="14"/>
    </row>
    <row r="214" spans="23:29">
      <c r="W214" s="14"/>
      <c r="X214" s="14"/>
      <c r="Y214" s="14"/>
      <c r="Z214" s="14"/>
      <c r="AA214" s="14"/>
      <c r="AB214" s="14"/>
      <c r="AC214" s="14"/>
    </row>
    <row r="215" spans="23:29">
      <c r="W215" s="14"/>
      <c r="X215" s="14"/>
      <c r="Y215" s="14"/>
      <c r="Z215" s="14"/>
      <c r="AA215" s="14"/>
      <c r="AB215" s="14"/>
      <c r="AC215" s="14"/>
    </row>
    <row r="216" spans="23:29">
      <c r="W216" s="14"/>
      <c r="X216" s="14"/>
      <c r="Y216" s="14"/>
      <c r="Z216" s="14"/>
      <c r="AA216" s="14"/>
      <c r="AB216" s="14"/>
      <c r="AC216" s="14"/>
    </row>
    <row r="217" spans="23:29">
      <c r="W217" s="14"/>
      <c r="X217" s="14"/>
      <c r="Y217" s="14"/>
      <c r="Z217" s="14"/>
      <c r="AA217" s="14"/>
      <c r="AB217" s="14"/>
      <c r="AC217" s="14"/>
    </row>
    <row r="218" spans="23:29">
      <c r="W218" s="14"/>
      <c r="X218" s="14"/>
      <c r="Y218" s="14"/>
      <c r="Z218" s="14"/>
      <c r="AA218" s="14"/>
      <c r="AB218" s="14"/>
      <c r="AC218" s="14"/>
    </row>
    <row r="219" spans="23:29">
      <c r="W219" s="14"/>
      <c r="X219" s="14"/>
      <c r="Y219" s="14"/>
      <c r="Z219" s="14"/>
      <c r="AA219" s="14"/>
      <c r="AB219" s="14"/>
      <c r="AC219" s="14"/>
    </row>
    <row r="220" spans="23:29">
      <c r="W220" s="14"/>
      <c r="X220" s="14"/>
      <c r="Y220" s="14"/>
      <c r="Z220" s="14"/>
      <c r="AA220" s="14"/>
      <c r="AB220" s="14"/>
      <c r="AC220" s="14"/>
    </row>
    <row r="221" spans="23:29">
      <c r="W221" s="14"/>
      <c r="X221" s="14"/>
      <c r="Y221" s="14"/>
      <c r="Z221" s="14"/>
      <c r="AA221" s="14"/>
      <c r="AB221" s="14"/>
      <c r="AC221" s="14"/>
    </row>
    <row r="222" spans="23:29">
      <c r="W222" s="14"/>
      <c r="X222" s="14"/>
      <c r="Y222" s="14"/>
      <c r="Z222" s="14"/>
      <c r="AA222" s="14"/>
      <c r="AB222" s="14"/>
      <c r="AC222" s="14"/>
    </row>
    <row r="223" spans="23:29">
      <c r="W223" s="14"/>
      <c r="X223" s="14"/>
      <c r="Y223" s="14"/>
      <c r="Z223" s="14"/>
      <c r="AA223" s="14"/>
      <c r="AB223" s="14"/>
      <c r="AC223" s="14"/>
    </row>
    <row r="224" spans="23:29">
      <c r="W224" s="14"/>
      <c r="X224" s="14"/>
      <c r="Y224" s="14"/>
      <c r="Z224" s="14"/>
      <c r="AA224" s="14"/>
      <c r="AB224" s="14"/>
      <c r="AC224" s="14"/>
    </row>
    <row r="225" spans="23:29">
      <c r="W225" s="14"/>
      <c r="X225" s="14"/>
      <c r="Y225" s="14"/>
      <c r="Z225" s="14"/>
      <c r="AA225" s="14"/>
      <c r="AB225" s="14"/>
      <c r="AC225" s="14"/>
    </row>
    <row r="226" spans="23:29">
      <c r="W226" s="14"/>
      <c r="X226" s="14"/>
      <c r="Y226" s="14"/>
      <c r="Z226" s="14"/>
      <c r="AA226" s="14"/>
      <c r="AB226" s="14"/>
      <c r="AC226" s="14"/>
    </row>
    <row r="227" spans="23:29">
      <c r="W227" s="14"/>
      <c r="X227" s="14"/>
      <c r="Y227" s="14"/>
      <c r="Z227" s="14"/>
      <c r="AA227" s="14"/>
      <c r="AB227" s="14"/>
      <c r="AC227" s="14"/>
    </row>
    <row r="228" spans="23:29">
      <c r="W228" s="14"/>
      <c r="X228" s="14"/>
      <c r="Y228" s="14"/>
      <c r="Z228" s="14"/>
      <c r="AA228" s="14"/>
      <c r="AB228" s="14"/>
      <c r="AC228" s="14"/>
    </row>
    <row r="229" spans="23:29">
      <c r="W229" s="14"/>
      <c r="X229" s="14"/>
      <c r="Y229" s="14"/>
      <c r="Z229" s="14"/>
      <c r="AA229" s="14"/>
      <c r="AB229" s="14"/>
      <c r="AC229" s="14"/>
    </row>
    <row r="230" spans="23:29">
      <c r="W230" s="14"/>
      <c r="X230" s="14"/>
      <c r="Y230" s="14"/>
      <c r="Z230" s="14"/>
      <c r="AA230" s="14"/>
      <c r="AB230" s="14"/>
      <c r="AC230" s="14"/>
    </row>
    <row r="231" spans="23:29">
      <c r="W231" s="14"/>
      <c r="X231" s="14"/>
      <c r="Y231" s="14"/>
      <c r="Z231" s="14"/>
      <c r="AA231" s="14"/>
      <c r="AB231" s="14"/>
      <c r="AC231" s="14"/>
    </row>
    <row r="232" spans="23:29">
      <c r="W232" s="14"/>
      <c r="X232" s="14"/>
      <c r="Y232" s="14"/>
      <c r="Z232" s="14"/>
      <c r="AA232" s="14"/>
      <c r="AB232" s="14"/>
      <c r="AC232" s="14"/>
    </row>
    <row r="233" spans="23:29">
      <c r="W233" s="14"/>
      <c r="X233" s="14"/>
      <c r="Y233" s="14"/>
      <c r="Z233" s="14"/>
      <c r="AA233" s="14"/>
      <c r="AB233" s="14"/>
      <c r="AC233" s="14"/>
    </row>
    <row r="234" spans="23:29">
      <c r="W234" s="14"/>
      <c r="X234" s="14"/>
      <c r="Y234" s="14"/>
      <c r="Z234" s="14"/>
      <c r="AA234" s="14"/>
      <c r="AB234" s="14"/>
      <c r="AC234" s="14"/>
    </row>
    <row r="235" spans="23:29">
      <c r="W235" s="14"/>
      <c r="X235" s="14"/>
      <c r="Y235" s="14"/>
      <c r="Z235" s="14"/>
      <c r="AA235" s="14"/>
      <c r="AB235" s="14"/>
      <c r="AC235" s="14"/>
    </row>
    <row r="236" spans="23:29">
      <c r="W236" s="14"/>
      <c r="X236" s="14"/>
      <c r="Y236" s="14"/>
      <c r="Z236" s="14"/>
      <c r="AA236" s="14"/>
      <c r="AB236" s="14"/>
      <c r="AC236" s="14"/>
    </row>
    <row r="237" spans="23:29">
      <c r="W237" s="14"/>
      <c r="X237" s="14"/>
      <c r="Y237" s="14"/>
      <c r="Z237" s="14"/>
      <c r="AA237" s="14"/>
      <c r="AB237" s="14"/>
      <c r="AC237" s="14"/>
    </row>
    <row r="238" spans="23:29">
      <c r="W238" s="14"/>
      <c r="X238" s="14"/>
      <c r="Y238" s="14"/>
      <c r="Z238" s="14"/>
      <c r="AA238" s="14"/>
      <c r="AB238" s="14"/>
      <c r="AC238" s="14"/>
    </row>
    <row r="239" spans="23:29">
      <c r="W239" s="14"/>
      <c r="X239" s="14"/>
      <c r="Y239" s="14"/>
      <c r="Z239" s="14"/>
      <c r="AA239" s="14"/>
      <c r="AB239" s="14"/>
      <c r="AC239" s="14"/>
    </row>
    <row r="240" spans="23:29">
      <c r="W240" s="14"/>
      <c r="X240" s="14"/>
      <c r="Y240" s="14"/>
      <c r="Z240" s="14"/>
      <c r="AA240" s="14"/>
      <c r="AB240" s="14"/>
      <c r="AC240" s="14"/>
    </row>
    <row r="241" spans="23:29">
      <c r="W241" s="14"/>
      <c r="X241" s="14"/>
      <c r="Y241" s="14"/>
      <c r="Z241" s="14"/>
      <c r="AA241" s="14"/>
      <c r="AB241" s="14"/>
      <c r="AC241" s="14"/>
    </row>
    <row r="242" spans="23:29">
      <c r="W242" s="14"/>
      <c r="X242" s="14"/>
      <c r="Y242" s="14"/>
      <c r="Z242" s="14"/>
      <c r="AA242" s="14"/>
      <c r="AB242" s="14"/>
      <c r="AC242" s="14"/>
    </row>
    <row r="243" spans="23:29">
      <c r="W243" s="14"/>
      <c r="X243" s="14"/>
      <c r="Y243" s="14"/>
      <c r="Z243" s="14"/>
      <c r="AA243" s="14"/>
      <c r="AB243" s="14"/>
      <c r="AC243" s="14"/>
    </row>
    <row r="244" spans="23:29">
      <c r="W244" s="14"/>
      <c r="X244" s="14"/>
      <c r="Y244" s="14"/>
      <c r="Z244" s="14"/>
      <c r="AA244" s="14"/>
      <c r="AB244" s="14"/>
      <c r="AC244" s="14"/>
    </row>
    <row r="245" spans="23:29">
      <c r="W245" s="14"/>
      <c r="X245" s="14"/>
      <c r="Y245" s="14"/>
      <c r="Z245" s="14"/>
      <c r="AA245" s="14"/>
      <c r="AB245" s="14"/>
      <c r="AC245" s="14"/>
    </row>
    <row r="246" spans="23:29">
      <c r="W246" s="14"/>
      <c r="X246" s="14"/>
      <c r="Y246" s="14"/>
      <c r="Z246" s="14"/>
      <c r="AA246" s="14"/>
      <c r="AB246" s="14"/>
      <c r="AC246" s="14"/>
    </row>
    <row r="247" spans="23:29">
      <c r="W247" s="14"/>
      <c r="X247" s="14"/>
      <c r="Y247" s="14"/>
      <c r="Z247" s="14"/>
      <c r="AA247" s="14"/>
      <c r="AB247" s="14"/>
      <c r="AC247" s="14"/>
    </row>
    <row r="248" spans="23:29">
      <c r="W248" s="14"/>
      <c r="X248" s="14"/>
      <c r="Y248" s="14"/>
      <c r="Z248" s="14"/>
      <c r="AA248" s="14"/>
      <c r="AB248" s="14"/>
      <c r="AC248" s="14"/>
    </row>
    <row r="249" spans="23:29">
      <c r="W249" s="14"/>
      <c r="X249" s="14"/>
      <c r="Y249" s="14"/>
      <c r="Z249" s="14"/>
      <c r="AA249" s="14"/>
      <c r="AB249" s="14"/>
      <c r="AC249" s="14"/>
    </row>
    <row r="250" spans="23:29">
      <c r="W250" s="14"/>
      <c r="X250" s="14"/>
      <c r="Y250" s="14"/>
      <c r="Z250" s="14"/>
      <c r="AA250" s="14"/>
      <c r="AB250" s="14"/>
      <c r="AC250" s="14"/>
    </row>
    <row r="251" spans="23:29">
      <c r="W251" s="14"/>
      <c r="X251" s="14"/>
      <c r="Y251" s="14"/>
      <c r="Z251" s="14"/>
      <c r="AA251" s="14"/>
      <c r="AB251" s="14"/>
      <c r="AC251" s="14"/>
    </row>
    <row r="252" spans="23:29">
      <c r="W252" s="14"/>
      <c r="X252" s="14"/>
      <c r="Y252" s="14"/>
      <c r="Z252" s="14"/>
      <c r="AA252" s="14"/>
      <c r="AB252" s="14"/>
      <c r="AC252" s="14"/>
    </row>
    <row r="253" spans="23:29">
      <c r="W253" s="14"/>
      <c r="X253" s="14"/>
      <c r="Y253" s="14"/>
      <c r="Z253" s="14"/>
      <c r="AA253" s="14"/>
      <c r="AB253" s="14"/>
      <c r="AC253" s="14"/>
    </row>
    <row r="254" spans="23:29">
      <c r="W254" s="14"/>
      <c r="X254" s="14"/>
      <c r="Y254" s="14"/>
      <c r="Z254" s="14"/>
      <c r="AA254" s="14"/>
      <c r="AB254" s="14"/>
      <c r="AC254" s="14"/>
    </row>
    <row r="255" spans="23:29">
      <c r="W255" s="14"/>
      <c r="X255" s="14"/>
      <c r="Y255" s="14"/>
      <c r="Z255" s="14"/>
      <c r="AA255" s="14"/>
      <c r="AB255" s="14"/>
      <c r="AC255" s="14"/>
    </row>
    <row r="256" spans="23:29">
      <c r="W256" s="14"/>
      <c r="X256" s="14"/>
      <c r="Y256" s="14"/>
      <c r="Z256" s="14"/>
      <c r="AA256" s="14"/>
      <c r="AB256" s="14"/>
      <c r="AC256" s="14"/>
    </row>
    <row r="257" spans="23:29">
      <c r="W257" s="14"/>
      <c r="X257" s="14"/>
      <c r="Y257" s="14"/>
      <c r="Z257" s="14"/>
      <c r="AA257" s="14"/>
      <c r="AB257" s="14"/>
      <c r="AC257" s="14"/>
    </row>
    <row r="258" spans="23:29">
      <c r="W258" s="14"/>
      <c r="X258" s="14"/>
      <c r="Y258" s="14"/>
      <c r="Z258" s="14"/>
      <c r="AA258" s="14"/>
      <c r="AB258" s="14"/>
      <c r="AC258" s="14"/>
    </row>
    <row r="259" spans="23:29">
      <c r="W259" s="14"/>
      <c r="X259" s="14"/>
      <c r="Y259" s="14"/>
      <c r="Z259" s="14"/>
      <c r="AA259" s="14"/>
      <c r="AB259" s="14"/>
      <c r="AC259" s="14"/>
    </row>
    <row r="260" spans="23:29">
      <c r="W260" s="14"/>
      <c r="X260" s="14"/>
      <c r="Y260" s="14"/>
      <c r="Z260" s="14"/>
      <c r="AA260" s="14"/>
      <c r="AB260" s="14"/>
      <c r="AC260" s="14"/>
    </row>
    <row r="261" spans="23:29">
      <c r="W261" s="14"/>
      <c r="X261" s="14"/>
      <c r="Y261" s="14"/>
      <c r="Z261" s="14"/>
      <c r="AA261" s="14"/>
      <c r="AB261" s="14"/>
      <c r="AC261" s="14"/>
    </row>
    <row r="262" spans="23:29">
      <c r="W262" s="14"/>
      <c r="X262" s="14"/>
      <c r="Y262" s="14"/>
      <c r="Z262" s="14"/>
      <c r="AA262" s="14"/>
      <c r="AB262" s="14"/>
      <c r="AC262" s="14"/>
    </row>
    <row r="263" spans="23:29">
      <c r="W263" s="14"/>
      <c r="X263" s="14"/>
      <c r="Y263" s="14"/>
      <c r="Z263" s="14"/>
      <c r="AA263" s="14"/>
      <c r="AB263" s="14"/>
      <c r="AC263" s="14"/>
    </row>
    <row r="264" spans="23:29">
      <c r="W264" s="14"/>
      <c r="X264" s="14"/>
      <c r="Y264" s="14"/>
      <c r="Z264" s="14"/>
      <c r="AA264" s="14"/>
      <c r="AB264" s="14"/>
      <c r="AC264" s="14"/>
    </row>
    <row r="265" spans="23:29">
      <c r="W265" s="14"/>
      <c r="X265" s="14"/>
      <c r="Y265" s="14"/>
      <c r="Z265" s="14"/>
      <c r="AA265" s="14"/>
      <c r="AB265" s="14"/>
      <c r="AC265" s="14"/>
    </row>
    <row r="266" spans="23:29">
      <c r="W266" s="14"/>
      <c r="X266" s="14"/>
      <c r="Y266" s="14"/>
      <c r="Z266" s="14"/>
      <c r="AA266" s="14"/>
      <c r="AB266" s="14"/>
      <c r="AC266" s="14"/>
    </row>
    <row r="267" spans="23:29">
      <c r="W267" s="14"/>
      <c r="X267" s="14"/>
      <c r="Y267" s="14"/>
      <c r="Z267" s="14"/>
      <c r="AA267" s="14"/>
      <c r="AB267" s="14"/>
      <c r="AC267" s="14"/>
    </row>
    <row r="268" spans="23:29">
      <c r="W268" s="14"/>
      <c r="X268" s="14"/>
      <c r="Y268" s="14"/>
      <c r="Z268" s="14"/>
      <c r="AA268" s="14"/>
      <c r="AB268" s="14"/>
      <c r="AC268" s="14"/>
    </row>
    <row r="269" spans="23:29">
      <c r="W269" s="14"/>
      <c r="X269" s="14"/>
      <c r="Y269" s="14"/>
      <c r="Z269" s="14"/>
      <c r="AA269" s="14"/>
      <c r="AB269" s="14"/>
      <c r="AC269" s="14"/>
    </row>
    <row r="270" spans="23:29">
      <c r="W270" s="14"/>
      <c r="X270" s="14"/>
      <c r="Y270" s="14"/>
      <c r="Z270" s="14"/>
      <c r="AA270" s="14"/>
      <c r="AB270" s="14"/>
      <c r="AC270" s="14"/>
    </row>
    <row r="271" spans="23:29">
      <c r="W271" s="14"/>
      <c r="X271" s="14"/>
      <c r="Y271" s="14"/>
      <c r="Z271" s="14"/>
      <c r="AA271" s="14"/>
      <c r="AB271" s="14"/>
      <c r="AC271" s="14"/>
    </row>
    <row r="272" spans="23:29">
      <c r="W272" s="14"/>
      <c r="X272" s="14"/>
      <c r="Y272" s="14"/>
      <c r="Z272" s="14"/>
      <c r="AA272" s="14"/>
      <c r="AB272" s="14"/>
      <c r="AC272" s="14"/>
    </row>
    <row r="273" spans="23:29">
      <c r="W273" s="14"/>
      <c r="X273" s="14"/>
      <c r="Y273" s="14"/>
      <c r="Z273" s="14"/>
      <c r="AA273" s="14"/>
      <c r="AB273" s="14"/>
      <c r="AC273" s="14"/>
    </row>
    <row r="274" spans="23:29">
      <c r="W274" s="14"/>
      <c r="X274" s="14"/>
      <c r="Y274" s="14"/>
      <c r="Z274" s="14"/>
      <c r="AA274" s="14"/>
      <c r="AB274" s="14"/>
      <c r="AC274" s="14"/>
    </row>
    <row r="275" spans="23:29">
      <c r="W275" s="14"/>
      <c r="X275" s="14"/>
      <c r="Y275" s="14"/>
      <c r="Z275" s="14"/>
      <c r="AA275" s="14"/>
      <c r="AB275" s="14"/>
      <c r="AC275" s="14"/>
    </row>
    <row r="276" spans="23:29">
      <c r="W276" s="14"/>
      <c r="X276" s="14"/>
      <c r="Y276" s="14"/>
      <c r="Z276" s="14"/>
      <c r="AA276" s="14"/>
      <c r="AB276" s="14"/>
      <c r="AC276" s="14"/>
    </row>
    <row r="277" spans="23:29">
      <c r="W277" s="14"/>
      <c r="X277" s="14"/>
      <c r="Y277" s="14"/>
      <c r="Z277" s="14"/>
      <c r="AA277" s="14"/>
      <c r="AB277" s="14"/>
      <c r="AC277" s="14"/>
    </row>
    <row r="278" spans="23:29">
      <c r="W278" s="14"/>
      <c r="X278" s="14"/>
      <c r="Y278" s="14"/>
      <c r="Z278" s="14"/>
      <c r="AA278" s="14"/>
      <c r="AB278" s="14"/>
      <c r="AC278" s="14"/>
    </row>
    <row r="279" spans="23:29">
      <c r="W279" s="14"/>
      <c r="X279" s="14"/>
      <c r="Y279" s="14"/>
      <c r="Z279" s="14"/>
      <c r="AA279" s="14"/>
      <c r="AB279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21"/>
  <sheetViews>
    <sheetView zoomScale="86" zoomScaleNormal="86" workbookViewId="0">
      <pane ySplit="8" topLeftCell="A9" activePane="bottomLeft" state="frozen"/>
      <selection pane="bottomLeft" activeCell="G34" sqref="G34"/>
    </sheetView>
  </sheetViews>
  <sheetFormatPr baseColWidth="10" defaultRowHeight="15"/>
  <cols>
    <col min="1" max="1" width="2.6328125" style="156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style="300" customWidth="1"/>
    <col min="8" max="8" width="6.453125" customWidth="1"/>
    <col min="9" max="9" width="5.54296875" style="90" customWidth="1"/>
    <col min="10" max="10" width="5.90625" style="90" customWidth="1"/>
    <col min="11" max="11" width="5.81640625" style="90" customWidth="1"/>
    <col min="12" max="12" width="1.1796875" style="90" customWidth="1"/>
    <col min="13" max="13" width="5.54296875" style="90" customWidth="1"/>
    <col min="14" max="14" width="2.453125" style="90" customWidth="1"/>
    <col min="15" max="15" width="5.26953125" style="90" customWidth="1"/>
    <col min="16" max="16" width="1.6328125" style="90" customWidth="1"/>
    <col min="17" max="17" width="5.08984375" style="90" customWidth="1"/>
    <col min="18" max="18" width="4.81640625" style="90" customWidth="1"/>
    <col min="19" max="19" width="1.81640625" style="90" customWidth="1"/>
    <col min="20" max="20" width="7" style="90" customWidth="1"/>
    <col min="21" max="21" width="7.1796875" style="90" customWidth="1"/>
    <col min="22" max="22" width="2.6328125" style="90" customWidth="1"/>
    <col min="23" max="23" width="6.90625" customWidth="1"/>
    <col min="24" max="24" width="5.90625" customWidth="1"/>
    <col min="25" max="25" width="7.453125" customWidth="1"/>
    <col min="26" max="26" width="5.6328125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90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 ht="15.6">
      <c r="A1" s="154"/>
      <c r="B1" s="46"/>
      <c r="C1" s="46"/>
      <c r="D1" s="46"/>
      <c r="E1" s="46"/>
      <c r="F1" s="46"/>
      <c r="G1" s="314"/>
      <c r="H1" s="46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46"/>
      <c r="X1" s="46"/>
      <c r="Y1" s="46"/>
      <c r="Z1" s="46"/>
      <c r="AA1" s="70"/>
      <c r="AB1" s="70"/>
      <c r="AC1" s="46"/>
      <c r="AD1" s="46"/>
      <c r="AE1" s="70"/>
      <c r="AF1" s="70"/>
      <c r="AG1" s="88"/>
      <c r="AH1" s="46"/>
      <c r="AI1" s="46"/>
      <c r="AJ1" s="46"/>
      <c r="AK1" s="46"/>
      <c r="AL1" s="70"/>
      <c r="AM1" s="46"/>
      <c r="AN1" s="2"/>
      <c r="AO1" s="5"/>
      <c r="AP1" s="5"/>
    </row>
    <row r="2" spans="1:59" ht="31.8">
      <c r="A2" s="154"/>
      <c r="B2" s="46"/>
      <c r="C2" s="46"/>
      <c r="D2" s="135" t="s">
        <v>434</v>
      </c>
      <c r="E2" s="135"/>
      <c r="F2" s="135"/>
      <c r="G2" s="330"/>
      <c r="H2" s="135"/>
      <c r="I2" s="163"/>
      <c r="J2" s="163" t="str">
        <f>+År!B2</f>
        <v>KJE</v>
      </c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46"/>
      <c r="X2" s="46"/>
      <c r="Y2" s="46"/>
      <c r="Z2" s="46"/>
      <c r="AA2" s="70"/>
      <c r="AB2" s="70"/>
      <c r="AC2" s="46"/>
      <c r="AD2" s="46"/>
      <c r="AE2" s="70"/>
      <c r="AF2" s="70"/>
      <c r="AG2" s="88"/>
      <c r="AH2" s="46"/>
      <c r="AI2" s="46"/>
      <c r="AJ2" s="46"/>
      <c r="AK2" s="46"/>
      <c r="AL2" s="70"/>
      <c r="AM2" s="46"/>
      <c r="AN2" s="2"/>
      <c r="AO2" s="5"/>
      <c r="AP2" s="5"/>
    </row>
    <row r="3" spans="1:59" ht="18" customHeight="1">
      <c r="A3" s="154"/>
      <c r="B3" s="46"/>
      <c r="C3" s="46"/>
      <c r="D3" s="135"/>
      <c r="E3" s="135"/>
      <c r="F3" s="135"/>
      <c r="G3" s="330"/>
      <c r="H3" s="135"/>
      <c r="I3" s="163"/>
      <c r="J3" s="163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46"/>
      <c r="X3" s="46"/>
      <c r="Y3" s="46"/>
      <c r="Z3" s="46"/>
      <c r="AA3" s="70"/>
      <c r="AB3" s="70"/>
      <c r="AC3" s="46"/>
      <c r="AD3" s="46"/>
      <c r="AE3" s="70"/>
      <c r="AF3" s="70"/>
      <c r="AG3" s="88"/>
      <c r="AH3" s="46"/>
      <c r="AI3" s="46"/>
      <c r="AJ3" s="46"/>
      <c r="AK3" s="46"/>
      <c r="AL3" s="70"/>
      <c r="AM3" s="46"/>
      <c r="AN3" s="2"/>
      <c r="AO3" s="5"/>
      <c r="AP3" s="5"/>
    </row>
    <row r="4" spans="1:59" ht="24.6">
      <c r="A4" s="154"/>
      <c r="B4" s="46"/>
      <c r="C4" s="46"/>
      <c r="D4" s="46"/>
      <c r="E4" s="46"/>
      <c r="F4" s="138" t="s">
        <v>5</v>
      </c>
      <c r="G4" s="331"/>
      <c r="H4" s="136">
        <f>+År!P2</f>
        <v>49</v>
      </c>
      <c r="I4" s="141"/>
      <c r="J4" s="141"/>
      <c r="K4" s="527">
        <f>+År!G2</f>
        <v>2024</v>
      </c>
      <c r="L4" s="527"/>
      <c r="M4" s="528"/>
      <c r="N4" s="88"/>
      <c r="O4" s="88"/>
      <c r="P4" s="88"/>
      <c r="Q4" s="141"/>
      <c r="R4" s="141"/>
      <c r="S4" s="141"/>
      <c r="T4" s="88"/>
      <c r="U4" s="88"/>
      <c r="V4" s="88"/>
      <c r="W4" s="137"/>
      <c r="X4" s="137"/>
      <c r="Y4" s="178" t="s">
        <v>422</v>
      </c>
      <c r="Z4" s="137"/>
      <c r="AA4" s="162"/>
      <c r="AB4" s="162"/>
      <c r="AC4" s="524">
        <f>SUM(G9:G33)</f>
        <v>16442</v>
      </c>
      <c r="AD4" s="514"/>
      <c r="AE4" s="514"/>
      <c r="AF4" s="70"/>
      <c r="AG4" s="88"/>
      <c r="AH4" s="46"/>
      <c r="AI4" s="46"/>
      <c r="AJ4" s="46"/>
      <c r="AK4" s="46"/>
      <c r="AL4" s="70"/>
      <c r="AM4" s="46"/>
      <c r="AN4" s="2"/>
      <c r="AO4" s="5"/>
      <c r="AP4" s="5"/>
      <c r="BG4" s="5"/>
    </row>
    <row r="5" spans="1:59" ht="13.5" customHeight="1">
      <c r="A5" s="154"/>
      <c r="B5" s="46"/>
      <c r="C5" s="46"/>
      <c r="D5" s="46"/>
      <c r="E5" s="46"/>
      <c r="F5" s="50"/>
      <c r="G5" s="317"/>
      <c r="H5" s="50"/>
      <c r="I5" s="92"/>
      <c r="J5" s="92"/>
      <c r="K5" s="92"/>
      <c r="L5" s="92"/>
      <c r="M5" s="92"/>
      <c r="N5" s="92"/>
      <c r="O5" s="92"/>
      <c r="P5" s="92"/>
      <c r="Q5" s="88"/>
      <c r="R5" s="167"/>
      <c r="S5" s="167"/>
      <c r="T5" s="88"/>
      <c r="U5" s="88"/>
      <c r="V5" s="88"/>
      <c r="W5" s="50"/>
      <c r="X5" s="50"/>
      <c r="Y5" s="50"/>
      <c r="Z5" s="62"/>
      <c r="AA5" s="70"/>
      <c r="AB5" s="70"/>
      <c r="AC5" s="46"/>
      <c r="AD5" s="46"/>
      <c r="AE5" s="70"/>
      <c r="AF5" s="70"/>
      <c r="AG5" s="88"/>
      <c r="AH5" s="46"/>
      <c r="AI5" s="46"/>
      <c r="AJ5" s="46"/>
      <c r="AK5" s="46"/>
      <c r="AL5" s="70"/>
      <c r="AM5" s="46"/>
      <c r="AN5" s="2"/>
      <c r="AO5" s="5"/>
      <c r="AP5" s="5"/>
    </row>
    <row r="6" spans="1:59" ht="17.25" customHeight="1">
      <c r="A6" s="155"/>
      <c r="B6" s="46"/>
      <c r="C6" s="46"/>
      <c r="D6" s="46"/>
      <c r="E6" s="50" t="s">
        <v>2</v>
      </c>
      <c r="F6" s="50"/>
      <c r="G6" s="314"/>
      <c r="H6" s="50"/>
      <c r="I6" s="88"/>
      <c r="J6" s="92"/>
      <c r="K6" s="88"/>
      <c r="L6" s="88"/>
      <c r="M6" s="356"/>
      <c r="N6" s="356"/>
      <c r="O6" s="356"/>
      <c r="P6" s="356"/>
      <c r="Q6" s="88"/>
      <c r="R6" s="92"/>
      <c r="S6" s="92"/>
      <c r="T6" s="88"/>
      <c r="U6" s="88"/>
      <c r="V6" s="88"/>
      <c r="W6" s="46"/>
      <c r="X6" s="50"/>
      <c r="Y6" s="50" t="s">
        <v>22</v>
      </c>
      <c r="Z6" s="50"/>
      <c r="AA6" s="70"/>
      <c r="AB6" s="70"/>
      <c r="AC6" s="46"/>
      <c r="AD6" s="46"/>
      <c r="AE6" s="70"/>
      <c r="AF6" s="70"/>
      <c r="AG6" s="92" t="s">
        <v>423</v>
      </c>
      <c r="AH6" s="46"/>
      <c r="AI6" s="46"/>
      <c r="AJ6" s="46"/>
      <c r="AK6" s="50" t="s">
        <v>76</v>
      </c>
      <c r="AL6" s="71" t="s">
        <v>502</v>
      </c>
      <c r="AM6" s="46"/>
      <c r="AN6" s="2"/>
      <c r="AO6" s="5"/>
      <c r="AP6" s="5"/>
    </row>
    <row r="7" spans="1:59" ht="15.6">
      <c r="A7" s="154"/>
      <c r="B7" s="46"/>
      <c r="C7" s="46"/>
      <c r="D7" s="46"/>
      <c r="E7" s="50" t="s">
        <v>462</v>
      </c>
      <c r="F7" s="114"/>
      <c r="G7" s="317" t="s">
        <v>2</v>
      </c>
      <c r="H7" s="114"/>
      <c r="I7" s="92" t="s">
        <v>2</v>
      </c>
      <c r="J7" s="168"/>
      <c r="K7" s="92" t="s">
        <v>1</v>
      </c>
      <c r="L7" s="92"/>
      <c r="M7" s="356" t="s">
        <v>2</v>
      </c>
      <c r="N7" s="356"/>
      <c r="O7" s="356" t="s">
        <v>676</v>
      </c>
      <c r="P7" s="356"/>
      <c r="Q7" s="92" t="s">
        <v>22</v>
      </c>
      <c r="R7" s="168"/>
      <c r="S7" s="168"/>
      <c r="T7" s="92" t="s">
        <v>22</v>
      </c>
      <c r="U7" s="92" t="s">
        <v>22</v>
      </c>
      <c r="V7" s="88"/>
      <c r="W7" s="50" t="s">
        <v>22</v>
      </c>
      <c r="X7" s="114"/>
      <c r="Y7" s="50" t="s">
        <v>464</v>
      </c>
      <c r="Z7" s="114"/>
      <c r="AA7" s="71" t="s">
        <v>496</v>
      </c>
      <c r="AB7" s="71"/>
      <c r="AC7" s="50" t="s">
        <v>500</v>
      </c>
      <c r="AD7" s="50"/>
      <c r="AE7" s="71"/>
      <c r="AF7" s="71"/>
      <c r="AG7" s="92"/>
      <c r="AH7" s="50" t="s">
        <v>460</v>
      </c>
      <c r="AI7" s="50" t="s">
        <v>410</v>
      </c>
      <c r="AJ7" s="50"/>
      <c r="AK7" s="50" t="s">
        <v>425</v>
      </c>
      <c r="AL7" s="71" t="s">
        <v>65</v>
      </c>
      <c r="AM7" s="46"/>
      <c r="AN7" s="4"/>
      <c r="AO7" s="4"/>
      <c r="AP7" s="4"/>
      <c r="AQ7" s="4"/>
      <c r="AR7" s="4"/>
    </row>
    <row r="8" spans="1:59" ht="15.6">
      <c r="A8" s="154"/>
      <c r="B8" s="50" t="s">
        <v>85</v>
      </c>
      <c r="C8" s="50" t="s">
        <v>434</v>
      </c>
      <c r="D8" s="47"/>
      <c r="E8" s="51" t="s">
        <v>463</v>
      </c>
      <c r="F8" s="114" t="s">
        <v>465</v>
      </c>
      <c r="G8" s="318" t="s">
        <v>8</v>
      </c>
      <c r="H8" s="114" t="s">
        <v>465</v>
      </c>
      <c r="I8" s="93" t="s">
        <v>400</v>
      </c>
      <c r="J8" s="168" t="s">
        <v>465</v>
      </c>
      <c r="K8" s="93" t="s">
        <v>400</v>
      </c>
      <c r="L8" s="93"/>
      <c r="M8" s="356" t="s">
        <v>637</v>
      </c>
      <c r="N8" s="356"/>
      <c r="O8" s="356" t="s">
        <v>637</v>
      </c>
      <c r="P8" s="356"/>
      <c r="Q8" s="93" t="s">
        <v>44</v>
      </c>
      <c r="R8" s="168" t="s">
        <v>465</v>
      </c>
      <c r="S8" s="168"/>
      <c r="T8" s="92" t="s">
        <v>637</v>
      </c>
      <c r="U8" s="92" t="s">
        <v>639</v>
      </c>
      <c r="V8" s="88"/>
      <c r="W8" s="51" t="s">
        <v>0</v>
      </c>
      <c r="X8" s="114" t="s">
        <v>465</v>
      </c>
      <c r="Y8" s="51" t="s">
        <v>411</v>
      </c>
      <c r="Z8" s="114" t="s">
        <v>465</v>
      </c>
      <c r="AA8" s="72" t="s">
        <v>467</v>
      </c>
      <c r="AB8" s="72"/>
      <c r="AC8" s="51" t="s">
        <v>499</v>
      </c>
      <c r="AD8" s="51" t="s">
        <v>494</v>
      </c>
      <c r="AE8" s="72" t="s">
        <v>495</v>
      </c>
      <c r="AF8" s="72"/>
      <c r="AG8" s="93" t="s">
        <v>1</v>
      </c>
      <c r="AH8" s="51" t="s">
        <v>461</v>
      </c>
      <c r="AI8" s="51" t="s">
        <v>493</v>
      </c>
      <c r="AJ8" s="51"/>
      <c r="AK8" s="51" t="s">
        <v>426</v>
      </c>
      <c r="AL8" s="72" t="s">
        <v>516</v>
      </c>
      <c r="AM8" s="46"/>
      <c r="AN8" s="4"/>
      <c r="AO8" s="57"/>
      <c r="AP8" s="57"/>
      <c r="AQ8" s="1"/>
      <c r="AR8" s="5"/>
    </row>
    <row r="9" spans="1:59" ht="15.6">
      <c r="A9" s="154">
        <v>1</v>
      </c>
      <c r="B9" s="52">
        <f>+'Ark1'!C953</f>
        <v>2024</v>
      </c>
      <c r="C9" s="52">
        <f>+'Ark1'!J953</f>
        <v>103</v>
      </c>
      <c r="D9" s="63" t="str">
        <f>VLOOKUP(C9,RNR!$A$1:$B$26,2)</f>
        <v>Rudshøgda</v>
      </c>
      <c r="E9" s="52" t="str">
        <f>+IF(G9=0,"",'Ark1'!Q953)</f>
        <v/>
      </c>
      <c r="F9" s="52" t="str">
        <f>+IF(G9=0,"",IF(G35=0,"",E9-E35))</f>
        <v/>
      </c>
      <c r="G9" s="332">
        <f>+'Ark1'!R953</f>
        <v>0</v>
      </c>
      <c r="H9" s="73">
        <f>+G9-G35</f>
        <v>-185</v>
      </c>
      <c r="I9" s="169" t="str">
        <f>+IF(G9=0,"",'Ark1'!AF953)</f>
        <v/>
      </c>
      <c r="J9" s="149" t="str">
        <f>+IF(G9=0,"",IF(G9=0,"",I9-I35))</f>
        <v/>
      </c>
      <c r="K9" s="169">
        <f>+'Ark1'!AG953</f>
        <v>0</v>
      </c>
      <c r="L9" s="93"/>
      <c r="M9" s="358">
        <f>+'Ark1'!AI953</f>
        <v>0</v>
      </c>
      <c r="N9" s="356"/>
      <c r="O9" s="477" t="str">
        <f>IF(G9&gt;0,100*M9/G9,"")</f>
        <v/>
      </c>
      <c r="P9" s="356"/>
      <c r="Q9" s="149" t="str">
        <f>+IF(G9=0,"",'Ark1'!U953)</f>
        <v/>
      </c>
      <c r="R9" s="149" t="str">
        <f t="shared" ref="R9:R33" si="0">+IF(G9=0,"",Q9-Q35)</f>
        <v/>
      </c>
      <c r="S9" s="168"/>
      <c r="T9" s="448">
        <f>+'Ark1'!AJ953</f>
        <v>0</v>
      </c>
      <c r="U9" s="448">
        <f>+'Ark1'!AK953</f>
        <v>0</v>
      </c>
      <c r="V9" s="88"/>
      <c r="W9" s="54" t="str">
        <f>+IF(G9=0,"",'Ark1'!S953)</f>
        <v/>
      </c>
      <c r="X9" s="54" t="str">
        <f>+IF(G9=0,"",W9-W35)</f>
        <v/>
      </c>
      <c r="Y9" s="54" t="str">
        <f>+IF(G9=0,"",'Ark1'!T953)</f>
        <v/>
      </c>
      <c r="Z9" s="54" t="str">
        <f>+IF(G9=0,"",Y9-Y35)</f>
        <v/>
      </c>
      <c r="AA9" s="73" t="str">
        <f>+IF(G9=0,"",'Ark1'!W953)</f>
        <v/>
      </c>
      <c r="AB9" s="72"/>
      <c r="AC9" s="73" t="str">
        <f>+IF(G9=0,"",'Ark1'!X953)</f>
        <v/>
      </c>
      <c r="AD9" s="73" t="str">
        <f>+IF(G9=0,"",'Ark1'!Y953)</f>
        <v/>
      </c>
      <c r="AE9" s="73" t="str">
        <f>+IF(G9=0,"",'Ark1'!Z953)</f>
        <v/>
      </c>
      <c r="AF9" s="72"/>
      <c r="AG9" s="73" t="str">
        <f>+IF(G9=0,"",'Ark1'!AA953)</f>
        <v/>
      </c>
      <c r="AH9" s="73" t="str">
        <f>+IF(G9=0,"",'Ark1'!AB953)</f>
        <v/>
      </c>
      <c r="AI9" s="73" t="str">
        <f>+IF(G9=0,"",'Ark1'!AC953)</f>
        <v/>
      </c>
      <c r="AJ9" s="51"/>
      <c r="AK9" s="54" t="str">
        <f t="shared" ref="AK9:AK33" si="1">+IF(G9=0,"",Q9/W9)</f>
        <v/>
      </c>
      <c r="AL9" s="73" t="str">
        <f>+IF(G9=0,"",G9/E9)</f>
        <v/>
      </c>
      <c r="AM9" s="46"/>
      <c r="AN9" s="4"/>
      <c r="AO9" s="57"/>
      <c r="AP9" s="57"/>
      <c r="AQ9" s="1"/>
      <c r="AR9" s="5"/>
    </row>
    <row r="10" spans="1:59" ht="15.6">
      <c r="A10" s="154">
        <f>1+A9</f>
        <v>2</v>
      </c>
      <c r="B10" s="52">
        <f>+'Ark1'!C954</f>
        <v>2024</v>
      </c>
      <c r="C10" s="52">
        <f>+'Ark1'!J954</f>
        <v>106</v>
      </c>
      <c r="D10" s="63" t="str">
        <f>VLOOKUP(C10,RNR!$A$1:$B$26,2)</f>
        <v>Furuseth</v>
      </c>
      <c r="E10" s="52">
        <f>+IF(G10=0,"",'Ark1'!Q954)</f>
        <v>13</v>
      </c>
      <c r="F10" s="52">
        <f>+IF(G10=0,"",IF(G36=0,"",E10-E36))</f>
        <v>-4</v>
      </c>
      <c r="G10" s="332">
        <f>+'Ark1'!R954</f>
        <v>160</v>
      </c>
      <c r="H10" s="73">
        <f t="shared" ref="H10:H33" si="2">+G10-G36</f>
        <v>-97</v>
      </c>
      <c r="I10" s="169">
        <f>+IF(G10=0,"",'Ark1'!AF954)</f>
        <v>0.97311762559299364</v>
      </c>
      <c r="J10" s="149">
        <f t="shared" ref="J10:J33" si="3">+IF(G10=0,"",IF(G10=0,"",I10-I36))</f>
        <v>-0.50448830782849807</v>
      </c>
      <c r="K10" s="169">
        <f>+'Ark1'!AG954</f>
        <v>1.3660025024197922</v>
      </c>
      <c r="L10" s="93"/>
      <c r="M10" s="358">
        <f>+'Ark1'!AI954</f>
        <v>154</v>
      </c>
      <c r="N10" s="356"/>
      <c r="O10" s="477">
        <f t="shared" ref="O10:O33" si="4">IF(G10&gt;0,100*M10/G10,"")</f>
        <v>96.25</v>
      </c>
      <c r="P10" s="356"/>
      <c r="Q10" s="149">
        <f>+IF(G10=0,"",'Ark1'!U954)</f>
        <v>11.572500000000002</v>
      </c>
      <c r="R10" s="149">
        <f t="shared" si="0"/>
        <v>2.1452626459143929</v>
      </c>
      <c r="S10" s="168"/>
      <c r="T10" s="448">
        <f>+'Ark1'!AJ954</f>
        <v>89.120129870129887</v>
      </c>
      <c r="U10" s="448">
        <f>+'Ark1'!AK954</f>
        <v>15.900603529806636</v>
      </c>
      <c r="V10" s="88"/>
      <c r="W10" s="54">
        <f>+IF(G10=0,"",'Ark1'!S954)</f>
        <v>6.45</v>
      </c>
      <c r="X10" s="54">
        <f t="shared" ref="X10:X33" si="5">+IF(G10=0,"",W10-W36)</f>
        <v>-0.60836575875486254</v>
      </c>
      <c r="Y10" s="54">
        <f>+IF(G10=0,"",'Ark1'!T954)</f>
        <v>4.3062500000000004</v>
      </c>
      <c r="Z10" s="54">
        <f t="shared" ref="Z10:Z33" si="6">+IF(G10=0,"",Y10-Y36)</f>
        <v>0.8120865758754876</v>
      </c>
      <c r="AA10" s="73">
        <f>+IF(G10=0,"",'Ark1'!W954)</f>
        <v>0</v>
      </c>
      <c r="AB10" s="72"/>
      <c r="AC10" s="73">
        <f>+IF(G10=0,"",'Ark1'!X954)</f>
        <v>14.375</v>
      </c>
      <c r="AD10" s="73">
        <f>+IF(G10=0,"",'Ark1'!Y954)</f>
        <v>0.625</v>
      </c>
      <c r="AE10" s="73">
        <f>+IF(G10=0,"",'Ark1'!Z954)</f>
        <v>4.4488615116678991</v>
      </c>
      <c r="AF10" s="72"/>
      <c r="AG10" s="73">
        <f>+IF(G10=0,"",'Ark1'!AA954)</f>
        <v>1.6500000000000004</v>
      </c>
      <c r="AH10" s="73">
        <f>+IF(G10=0,"",'Ark1'!AB954)</f>
        <v>1.50829736375159</v>
      </c>
      <c r="AI10" s="73">
        <f>+IF(G10=0,"",'Ark1'!AC954)</f>
        <v>70.189901550358996</v>
      </c>
      <c r="AJ10" s="51"/>
      <c r="AK10" s="54">
        <f t="shared" si="1"/>
        <v>1.7941860465116282</v>
      </c>
      <c r="AL10" s="73">
        <f t="shared" ref="AL10:AL33" si="7">+IF(G10=0,"",G10/E10)</f>
        <v>12.307692307692308</v>
      </c>
      <c r="AM10" s="46"/>
      <c r="AN10" s="4"/>
      <c r="AO10" s="57"/>
      <c r="AP10" s="57"/>
      <c r="AQ10" s="1"/>
      <c r="AR10" s="5"/>
    </row>
    <row r="11" spans="1:59" ht="15.6">
      <c r="A11" s="154">
        <f>1+A10</f>
        <v>3</v>
      </c>
      <c r="B11" s="52">
        <f>+'Ark1'!C955</f>
        <v>2024</v>
      </c>
      <c r="C11" s="52">
        <f>+'Ark1'!J955</f>
        <v>110</v>
      </c>
      <c r="D11" s="63" t="str">
        <f>VLOOKUP(C11,RNR!$A$1:$B$26,2)</f>
        <v>Gol</v>
      </c>
      <c r="E11" s="52">
        <f>+IF(G11=0,"",'Ark1'!Q955)</f>
        <v>91</v>
      </c>
      <c r="F11" s="52">
        <f t="shared" ref="F11:F31" si="8">+IF(G11=0,"",IF(G39=0,"",E11-E39))</f>
        <v>46</v>
      </c>
      <c r="G11" s="332">
        <f>+'Ark1'!R955</f>
        <v>4125</v>
      </c>
      <c r="H11" s="73">
        <f t="shared" si="2"/>
        <v>-234</v>
      </c>
      <c r="I11" s="169">
        <f>+IF(G11=0,"",'Ark1'!AF955)</f>
        <v>25.088188784819369</v>
      </c>
      <c r="J11" s="149">
        <f t="shared" si="3"/>
        <v>2.6382310950566534E-2</v>
      </c>
      <c r="K11" s="169">
        <f>+'Ark1'!AG955</f>
        <v>22.445274321867828</v>
      </c>
      <c r="L11" s="93"/>
      <c r="M11" s="358">
        <f>+'Ark1'!AI955</f>
        <v>4113</v>
      </c>
      <c r="N11" s="356"/>
      <c r="O11" s="477">
        <f t="shared" si="4"/>
        <v>99.709090909090904</v>
      </c>
      <c r="P11" s="356"/>
      <c r="Q11" s="149">
        <f>+IF(G11=0,"",'Ark1'!U955)</f>
        <v>7.3755878787878748</v>
      </c>
      <c r="R11" s="149">
        <f t="shared" si="0"/>
        <v>-6.1989547227289776E-2</v>
      </c>
      <c r="S11" s="168"/>
      <c r="T11" s="448">
        <f>+'Ark1'!AJ955</f>
        <v>78.513323608071985</v>
      </c>
      <c r="U11" s="448">
        <f>+'Ark1'!AK955</f>
        <v>14.921694348323291</v>
      </c>
      <c r="V11" s="88"/>
      <c r="W11" s="54">
        <f>+IF(G11=0,"",'Ark1'!S955)</f>
        <v>5.7088484848484846</v>
      </c>
      <c r="X11" s="54">
        <f t="shared" si="5"/>
        <v>0.41428551168950367</v>
      </c>
      <c r="Y11" s="54">
        <f>+IF(G11=0,"",'Ark1'!T955)</f>
        <v>5.1512727272727261</v>
      </c>
      <c r="Z11" s="54">
        <f t="shared" si="6"/>
        <v>6.6390873636571257E-2</v>
      </c>
      <c r="AA11" s="73">
        <f>+IF(G11=0,"",'Ark1'!W955)</f>
        <v>4.8484848484848485E-2</v>
      </c>
      <c r="AB11" s="72"/>
      <c r="AC11" s="73">
        <f>+IF(G11=0,"",'Ark1'!X955)</f>
        <v>0.8</v>
      </c>
      <c r="AD11" s="73">
        <f>+IF(G11=0,"",'Ark1'!Y955)</f>
        <v>2.4242424242424242E-2</v>
      </c>
      <c r="AE11" s="73">
        <f>+IF(G11=0,"",'Ark1'!Z955)</f>
        <v>2.5206575236172655</v>
      </c>
      <c r="AF11" s="72"/>
      <c r="AG11" s="73">
        <f>+IF(G11=0,"",'Ark1'!AA955)</f>
        <v>1.2025555646763564</v>
      </c>
      <c r="AH11" s="73">
        <f>+IF(G11=0,"",'Ark1'!AB955)</f>
        <v>1.2964853017836522</v>
      </c>
      <c r="AI11" s="73">
        <f>+IF(G11=0,"",'Ark1'!AC955)</f>
        <v>50.93945366114184</v>
      </c>
      <c r="AJ11" s="51"/>
      <c r="AK11" s="54">
        <f t="shared" si="1"/>
        <v>1.2919571956346336</v>
      </c>
      <c r="AL11" s="73">
        <f t="shared" si="7"/>
        <v>45.329670329670328</v>
      </c>
      <c r="AM11" s="46"/>
      <c r="AN11" s="4"/>
      <c r="AO11" s="57"/>
      <c r="AP11" s="57"/>
      <c r="AQ11" s="1"/>
      <c r="AR11" s="5"/>
      <c r="AT11" s="2"/>
      <c r="AU11" s="2"/>
      <c r="AV11" s="2"/>
    </row>
    <row r="12" spans="1:59" ht="15.6">
      <c r="A12" s="154">
        <f t="shared" ref="A12:A33" si="9">1+A11</f>
        <v>4</v>
      </c>
      <c r="B12" s="52">
        <f>+'Ark1'!C956</f>
        <v>2024</v>
      </c>
      <c r="C12" s="52">
        <f>+'Ark1'!J956</f>
        <v>111</v>
      </c>
      <c r="D12" s="63" t="str">
        <f>VLOOKUP(C12,RNR!$A$1:$B$26,2)</f>
        <v>Forus</v>
      </c>
      <c r="E12" s="52">
        <f>+IF(G12=0,"",'Ark1'!Q956)</f>
        <v>4</v>
      </c>
      <c r="F12" s="52">
        <f t="shared" si="8"/>
        <v>-5</v>
      </c>
      <c r="G12" s="332">
        <f>+'Ark1'!R956</f>
        <v>20</v>
      </c>
      <c r="H12" s="73">
        <f t="shared" si="2"/>
        <v>-43</v>
      </c>
      <c r="I12" s="169">
        <f>+IF(G12=0,"",'Ark1'!AF956)</f>
        <v>0.12163970319912421</v>
      </c>
      <c r="J12" s="149">
        <f t="shared" si="3"/>
        <v>-0.24057498086917906</v>
      </c>
      <c r="K12" s="169">
        <f>+'Ark1'!AG956</f>
        <v>0.19631306215916336</v>
      </c>
      <c r="L12" s="93"/>
      <c r="M12" s="358">
        <f>+'Ark1'!AI956</f>
        <v>20</v>
      </c>
      <c r="N12" s="356"/>
      <c r="O12" s="477">
        <f t="shared" si="4"/>
        <v>100</v>
      </c>
      <c r="P12" s="356"/>
      <c r="Q12" s="149">
        <f>+IF(G12=0,"",'Ark1'!U956)</f>
        <v>13.305</v>
      </c>
      <c r="R12" s="149">
        <f t="shared" si="0"/>
        <v>3.4986507936507962</v>
      </c>
      <c r="S12" s="168"/>
      <c r="T12" s="448">
        <f>+'Ark1'!AJ956</f>
        <v>93.584999999999994</v>
      </c>
      <c r="U12" s="448">
        <f>+'Ark1'!AK956</f>
        <v>15.814885391079248</v>
      </c>
      <c r="V12" s="88"/>
      <c r="W12" s="54">
        <f>+IF(G12=0,"",'Ark1'!S956)</f>
        <v>6.2</v>
      </c>
      <c r="X12" s="54">
        <f t="shared" si="5"/>
        <v>0.53333333333333233</v>
      </c>
      <c r="Y12" s="54">
        <f>+IF(G12=0,"",'Ark1'!T956)</f>
        <v>4.25</v>
      </c>
      <c r="Z12" s="54">
        <f t="shared" si="6"/>
        <v>0.29761904761904701</v>
      </c>
      <c r="AA12" s="73">
        <f>+IF(G12=0,"",'Ark1'!W956)</f>
        <v>0</v>
      </c>
      <c r="AB12" s="72"/>
      <c r="AC12" s="73">
        <f>+IF(G12=0,"",'Ark1'!X956)</f>
        <v>25</v>
      </c>
      <c r="AD12" s="73">
        <f>+IF(G12=0,"",'Ark1'!Y956)</f>
        <v>0</v>
      </c>
      <c r="AE12" s="73">
        <f>+IF(G12=0,"",'Ark1'!Z956)</f>
        <v>3.5252624015809002</v>
      </c>
      <c r="AF12" s="72"/>
      <c r="AG12" s="73">
        <f>+IF(G12=0,"",'Ark1'!AA956)</f>
        <v>1.1661903789690584</v>
      </c>
      <c r="AH12" s="73">
        <f>+IF(G12=0,"",'Ark1'!AB956)</f>
        <v>1.1346805717910218</v>
      </c>
      <c r="AI12" s="73">
        <f>+IF(G12=0,"",'Ark1'!AC956)</f>
        <v>74.164576495782939</v>
      </c>
      <c r="AJ12" s="51"/>
      <c r="AK12" s="54">
        <f t="shared" si="1"/>
        <v>2.1459677419354839</v>
      </c>
      <c r="AL12" s="73">
        <f t="shared" si="7"/>
        <v>5</v>
      </c>
      <c r="AM12" s="46"/>
      <c r="AN12" s="4"/>
      <c r="AO12" s="57"/>
      <c r="AP12" s="57"/>
      <c r="AQ12" s="1"/>
      <c r="AR12" s="5"/>
      <c r="AT12" s="2"/>
      <c r="AU12" s="2"/>
      <c r="AV12" s="4"/>
      <c r="AW12" s="4"/>
      <c r="AX12" s="4"/>
    </row>
    <row r="13" spans="1:59" ht="15.6">
      <c r="A13" s="154">
        <f t="shared" si="9"/>
        <v>5</v>
      </c>
      <c r="B13" s="52">
        <f>+'Ark1'!C957</f>
        <v>2024</v>
      </c>
      <c r="C13" s="52">
        <f>+'Ark1'!J957</f>
        <v>116</v>
      </c>
      <c r="D13" s="63" t="str">
        <f>VLOOKUP(C13,RNR!$A$1:$B$26,2)</f>
        <v>Sandeid</v>
      </c>
      <c r="E13" s="52">
        <f>+IF(G13=0,"",'Ark1'!Q957)</f>
        <v>43</v>
      </c>
      <c r="F13" s="52">
        <f t="shared" si="8"/>
        <v>-60</v>
      </c>
      <c r="G13" s="332">
        <f>+'Ark1'!R957</f>
        <v>778</v>
      </c>
      <c r="H13" s="73">
        <f t="shared" si="2"/>
        <v>-165</v>
      </c>
      <c r="I13" s="169">
        <f>+IF(G13=0,"",'Ark1'!AF957)</f>
        <v>4.7317844544459309</v>
      </c>
      <c r="J13" s="149">
        <f t="shared" si="3"/>
        <v>-0.68993692771930792</v>
      </c>
      <c r="K13" s="169">
        <f>+'Ark1'!AG957</f>
        <v>4.8581765386340559</v>
      </c>
      <c r="L13" s="93"/>
      <c r="M13" s="358">
        <f>+'Ark1'!AI957</f>
        <v>562</v>
      </c>
      <c r="N13" s="356"/>
      <c r="O13" s="477">
        <f t="shared" si="4"/>
        <v>72.236503856041125</v>
      </c>
      <c r="P13" s="356"/>
      <c r="Q13" s="149">
        <f>+IF(G13=0,"",'Ark1'!U957)</f>
        <v>8.4642673521850877</v>
      </c>
      <c r="R13" s="149">
        <f t="shared" si="0"/>
        <v>0.255995878165999</v>
      </c>
      <c r="S13" s="168"/>
      <c r="T13" s="448">
        <f>+'Ark1'!AJ957</f>
        <v>83.514056939501756</v>
      </c>
      <c r="U13" s="448">
        <f>+'Ark1'!AK957</f>
        <v>14.73531314900422</v>
      </c>
      <c r="V13" s="88"/>
      <c r="W13" s="54">
        <f>+IF(G13=0,"",'Ark1'!S957)</f>
        <v>5.0334190231362461</v>
      </c>
      <c r="X13" s="54">
        <f t="shared" si="5"/>
        <v>-0.1161037764395747</v>
      </c>
      <c r="Y13" s="54">
        <f>+IF(G13=0,"",'Ark1'!T957)</f>
        <v>3.7185089974293057</v>
      </c>
      <c r="Z13" s="54">
        <f t="shared" si="6"/>
        <v>-5.6676580513429275E-2</v>
      </c>
      <c r="AA13" s="73">
        <f>+IF(G13=0,"",'Ark1'!W957)</f>
        <v>0</v>
      </c>
      <c r="AB13" s="72"/>
      <c r="AC13" s="73">
        <f>+IF(G13=0,"",'Ark1'!X957)</f>
        <v>1.6709511568123387</v>
      </c>
      <c r="AD13" s="73">
        <f>+IF(G13=0,"",'Ark1'!Y957)</f>
        <v>0</v>
      </c>
      <c r="AE13" s="73">
        <f>+IF(G13=0,"",'Ark1'!Z957)</f>
        <v>3.0188794615862071</v>
      </c>
      <c r="AF13" s="72"/>
      <c r="AG13" s="73">
        <f>+IF(G13=0,"",'Ark1'!AA957)</f>
        <v>1.7487164243818656</v>
      </c>
      <c r="AH13" s="73">
        <f>+IF(G13=0,"",'Ark1'!AB957)</f>
        <v>1.3724021827454209</v>
      </c>
      <c r="AI13" s="73">
        <f>+IF(G13=0,"",'Ark1'!AC957)</f>
        <v>59.126294257970898</v>
      </c>
      <c r="AJ13" s="51"/>
      <c r="AK13" s="54">
        <f t="shared" si="1"/>
        <v>1.6816138917262511</v>
      </c>
      <c r="AL13" s="73">
        <f t="shared" si="7"/>
        <v>18.093023255813954</v>
      </c>
      <c r="AM13" s="46"/>
      <c r="AN13" s="4"/>
      <c r="AO13" s="57"/>
      <c r="AP13" s="57"/>
      <c r="AQ13" s="1"/>
      <c r="AR13" s="5"/>
      <c r="AT13" s="1"/>
      <c r="AU13" s="1"/>
      <c r="AV13" s="11"/>
      <c r="AW13" s="11"/>
      <c r="AX13" s="11"/>
    </row>
    <row r="14" spans="1:59" ht="15.6">
      <c r="A14" s="154">
        <f t="shared" si="9"/>
        <v>6</v>
      </c>
      <c r="B14" s="52">
        <f>+'Ark1'!C958</f>
        <v>2024</v>
      </c>
      <c r="C14" s="52">
        <f>+'Ark1'!J958</f>
        <v>117</v>
      </c>
      <c r="D14" s="63" t="str">
        <f>VLOOKUP(C14,RNR!$A$1:$B$26,2)</f>
        <v>Jæren</v>
      </c>
      <c r="E14" s="52">
        <f>+IF(G14=0,"",'Ark1'!Q958)</f>
        <v>9</v>
      </c>
      <c r="F14" s="52">
        <f t="shared" si="8"/>
        <v>-61</v>
      </c>
      <c r="G14" s="332">
        <f>+'Ark1'!R958</f>
        <v>128</v>
      </c>
      <c r="H14" s="73">
        <f t="shared" si="2"/>
        <v>-78</v>
      </c>
      <c r="I14" s="169">
        <f>+IF(G14=0,"",'Ark1'!AF958)</f>
        <v>0.77849410047439493</v>
      </c>
      <c r="J14" s="149">
        <f t="shared" si="3"/>
        <v>-0.40589042203466075</v>
      </c>
      <c r="K14" s="169">
        <f>+'Ark1'!AG958</f>
        <v>0.91317665667272641</v>
      </c>
      <c r="L14" s="93"/>
      <c r="M14" s="358">
        <f>+'Ark1'!AI958</f>
        <v>127</v>
      </c>
      <c r="N14" s="356"/>
      <c r="O14" s="477">
        <f t="shared" si="4"/>
        <v>99.21875</v>
      </c>
      <c r="P14" s="356"/>
      <c r="Q14" s="149">
        <f>+IF(G14=0,"",'Ark1'!U958)</f>
        <v>9.6703125000000068</v>
      </c>
      <c r="R14" s="149">
        <f t="shared" si="0"/>
        <v>7.3710558252431113E-2</v>
      </c>
      <c r="S14" s="168"/>
      <c r="T14" s="448">
        <f>+'Ark1'!AJ958</f>
        <v>85.458267716535488</v>
      </c>
      <c r="U14" s="448">
        <f>+'Ark1'!AK958</f>
        <v>15.16842222278809</v>
      </c>
      <c r="V14" s="88"/>
      <c r="W14" s="54">
        <f>+IF(G14=0,"",'Ark1'!S958)</f>
        <v>5.484375</v>
      </c>
      <c r="X14" s="54">
        <f t="shared" si="5"/>
        <v>-5.4459951456308886E-2</v>
      </c>
      <c r="Y14" s="54">
        <f>+IF(G14=0,"",'Ark1'!T958)</f>
        <v>3.96875</v>
      </c>
      <c r="Z14" s="54">
        <f t="shared" si="6"/>
        <v>2.7305825242729398E-3</v>
      </c>
      <c r="AA14" s="73">
        <f>+IF(G14=0,"",'Ark1'!W958)</f>
        <v>0</v>
      </c>
      <c r="AB14" s="72"/>
      <c r="AC14" s="73">
        <f>+IF(G14=0,"",'Ark1'!X958)</f>
        <v>3.125</v>
      </c>
      <c r="AD14" s="73">
        <f>+IF(G14=0,"",'Ark1'!Y958)</f>
        <v>0</v>
      </c>
      <c r="AE14" s="73">
        <f>+IF(G14=0,"",'Ark1'!Z958)</f>
        <v>2.634220691655063</v>
      </c>
      <c r="AF14" s="72"/>
      <c r="AG14" s="73">
        <f>+IF(G14=0,"",'Ark1'!AA958)</f>
        <v>1.1109144248658398</v>
      </c>
      <c r="AH14" s="73">
        <f>+IF(G14=0,"",'Ark1'!AB958)</f>
        <v>1.2865743031399313</v>
      </c>
      <c r="AI14" s="73">
        <f>+IF(G14=0,"",'Ark1'!AC958)</f>
        <v>42.645444638791965</v>
      </c>
      <c r="AJ14" s="51"/>
      <c r="AK14" s="54">
        <f t="shared" si="1"/>
        <v>1.7632478632478645</v>
      </c>
      <c r="AL14" s="73">
        <f t="shared" si="7"/>
        <v>14.222222222222221</v>
      </c>
      <c r="AM14" s="46"/>
      <c r="AN14" s="4"/>
      <c r="AO14" s="57"/>
      <c r="AP14" s="57"/>
      <c r="AQ14" s="1"/>
      <c r="AR14" s="5"/>
      <c r="AT14" s="1"/>
      <c r="AU14" s="1"/>
      <c r="AV14" s="11"/>
      <c r="AW14" s="11"/>
      <c r="AX14" s="11"/>
    </row>
    <row r="15" spans="1:59" ht="15.6">
      <c r="A15" s="154">
        <f t="shared" si="9"/>
        <v>7</v>
      </c>
      <c r="B15" s="52">
        <f>+'Ark1'!C959</f>
        <v>2024</v>
      </c>
      <c r="C15" s="52">
        <f>+'Ark1'!J959</f>
        <v>134</v>
      </c>
      <c r="D15" s="63" t="str">
        <f>VLOOKUP(C15,RNR!$A$1:$B$26,2)</f>
        <v>Førde</v>
      </c>
      <c r="E15" s="52">
        <f>+IF(G15=0,"",'Ark1'!Q959)</f>
        <v>134</v>
      </c>
      <c r="F15" s="52">
        <f t="shared" si="8"/>
        <v>117</v>
      </c>
      <c r="G15" s="332">
        <f>+'Ark1'!R959</f>
        <v>3629</v>
      </c>
      <c r="H15" s="73">
        <f t="shared" si="2"/>
        <v>-58</v>
      </c>
      <c r="I15" s="169">
        <f>+IF(G15=0,"",'Ark1'!AF959)</f>
        <v>22.071524145481089</v>
      </c>
      <c r="J15" s="149">
        <f t="shared" si="3"/>
        <v>0.87334096834085173</v>
      </c>
      <c r="K15" s="169">
        <f>+'Ark1'!AG959</f>
        <v>21.503251965343821</v>
      </c>
      <c r="L15" s="93"/>
      <c r="M15" s="358">
        <f>+'Ark1'!AI959</f>
        <v>3550</v>
      </c>
      <c r="N15" s="356"/>
      <c r="O15" s="477">
        <f t="shared" si="4"/>
        <v>97.823091760815657</v>
      </c>
      <c r="P15" s="356"/>
      <c r="Q15" s="149">
        <f>+IF(G15=0,"",'Ark1'!U959)</f>
        <v>8.0317993937723813</v>
      </c>
      <c r="R15" s="149">
        <f t="shared" si="0"/>
        <v>0.62887018303194608</v>
      </c>
      <c r="S15" s="168"/>
      <c r="T15" s="448">
        <f>+'Ark1'!AJ959</f>
        <v>79.937802816901396</v>
      </c>
      <c r="U15" s="448">
        <f>+'Ark1'!AK959</f>
        <v>15.145816538657449</v>
      </c>
      <c r="V15" s="88"/>
      <c r="W15" s="54">
        <f>+IF(G15=0,"",'Ark1'!S959)</f>
        <v>5.5965830807384958</v>
      </c>
      <c r="X15" s="54">
        <f t="shared" si="5"/>
        <v>0.17808565735905457</v>
      </c>
      <c r="Y15" s="54">
        <f>+IF(G15=0,"",'Ark1'!T959)</f>
        <v>4.42987048773767</v>
      </c>
      <c r="Z15" s="54">
        <f t="shared" si="6"/>
        <v>-7.8673043588611158E-2</v>
      </c>
      <c r="AA15" s="73">
        <f>+IF(G15=0,"",'Ark1'!W959)</f>
        <v>8.2667401488013201E-2</v>
      </c>
      <c r="AB15" s="72"/>
      <c r="AC15" s="73">
        <f>+IF(G15=0,"",'Ark1'!X959)</f>
        <v>2.6178010471204192</v>
      </c>
      <c r="AD15" s="73">
        <f>+IF(G15=0,"",'Ark1'!Y959)</f>
        <v>0.22044640396803525</v>
      </c>
      <c r="AE15" s="73">
        <f>+IF(G15=0,"",'Ark1'!Z959)</f>
        <v>3.3505690755941062</v>
      </c>
      <c r="AF15" s="72"/>
      <c r="AG15" s="73">
        <f>+IF(G15=0,"",'Ark1'!AA959)</f>
        <v>1.4467109655547905</v>
      </c>
      <c r="AH15" s="73">
        <f>+IF(G15=0,"",'Ark1'!AB959)</f>
        <v>1.3129075009784359</v>
      </c>
      <c r="AI15" s="73">
        <f>+IF(G15=0,"",'Ark1'!AC959)</f>
        <v>27.805641977155855</v>
      </c>
      <c r="AJ15" s="51"/>
      <c r="AK15" s="54">
        <f t="shared" si="1"/>
        <v>1.4351255539143264</v>
      </c>
      <c r="AL15" s="73">
        <f t="shared" si="7"/>
        <v>27.082089552238806</v>
      </c>
      <c r="AM15" s="46"/>
      <c r="AN15" s="4"/>
      <c r="AO15" s="57"/>
      <c r="AP15" s="57"/>
      <c r="AQ15" s="1"/>
      <c r="AR15" s="5"/>
      <c r="AT15" s="1"/>
      <c r="AU15" s="1"/>
      <c r="AV15" s="11"/>
      <c r="AW15" s="11"/>
      <c r="AX15" s="11"/>
    </row>
    <row r="16" spans="1:59" ht="15.6">
      <c r="A16" s="154">
        <f t="shared" si="9"/>
        <v>8</v>
      </c>
      <c r="B16" s="52">
        <f>+'Ark1'!C960</f>
        <v>2024</v>
      </c>
      <c r="C16" s="52">
        <f>+'Ark1'!J960</f>
        <v>141</v>
      </c>
      <c r="D16" s="63" t="str">
        <f>VLOOKUP(C16,RNR!$A$1:$B$26,2)</f>
        <v>Ølen</v>
      </c>
      <c r="E16" s="52">
        <f>+IF(G16=0,"",'Ark1'!Q960)</f>
        <v>74</v>
      </c>
      <c r="F16" s="52">
        <f t="shared" si="8"/>
        <v>66</v>
      </c>
      <c r="G16" s="332">
        <f>+'Ark1'!R960</f>
        <v>914</v>
      </c>
      <c r="H16" s="73">
        <f t="shared" si="2"/>
        <v>-109</v>
      </c>
      <c r="I16" s="169">
        <f>+IF(G16=0,"",'Ark1'!AF960)</f>
        <v>5.5589344361999764</v>
      </c>
      <c r="J16" s="149">
        <f t="shared" si="3"/>
        <v>-0.32274210033771134</v>
      </c>
      <c r="K16" s="169">
        <f>+'Ark1'!AG960</f>
        <v>5.6384859179867277</v>
      </c>
      <c r="L16" s="93"/>
      <c r="M16" s="358">
        <f>+'Ark1'!AI960</f>
        <v>897</v>
      </c>
      <c r="N16" s="356"/>
      <c r="O16" s="477">
        <f t="shared" si="4"/>
        <v>98.140043763676147</v>
      </c>
      <c r="P16" s="356"/>
      <c r="Q16" s="149">
        <f>+IF(G16=0,"",'Ark1'!U960)</f>
        <v>8.3620350109409181</v>
      </c>
      <c r="R16" s="149">
        <f t="shared" si="0"/>
        <v>4.5026213286956107E-2</v>
      </c>
      <c r="S16" s="168"/>
      <c r="T16" s="448">
        <f>+'Ark1'!AJ960</f>
        <v>83.403567447045603</v>
      </c>
      <c r="U16" s="448">
        <f>+'Ark1'!AK960</f>
        <v>13.963615262881584</v>
      </c>
      <c r="V16" s="88"/>
      <c r="W16" s="54">
        <f>+IF(G16=0,"",'Ark1'!S960)</f>
        <v>5.0284463894967182</v>
      </c>
      <c r="X16" s="54">
        <f t="shared" si="5"/>
        <v>0.29237600826504728</v>
      </c>
      <c r="Y16" s="54">
        <f>+IF(G16=0,"",'Ark1'!T960)</f>
        <v>3.6641137855579857</v>
      </c>
      <c r="Z16" s="54">
        <f t="shared" si="6"/>
        <v>-0.359346624999199</v>
      </c>
      <c r="AA16" s="73">
        <f>+IF(G16=0,"",'Ark1'!W960)</f>
        <v>0</v>
      </c>
      <c r="AB16" s="72"/>
      <c r="AC16" s="73">
        <f>+IF(G16=0,"",'Ark1'!X960)</f>
        <v>1.9693654266958425</v>
      </c>
      <c r="AD16" s="73">
        <f>+IF(G16=0,"",'Ark1'!Y960)</f>
        <v>0</v>
      </c>
      <c r="AE16" s="73">
        <f>+IF(G16=0,"",'Ark1'!Z960)</f>
        <v>2.9185876456946636</v>
      </c>
      <c r="AF16" s="72"/>
      <c r="AG16" s="73">
        <f>+IF(G16=0,"",'Ark1'!AA960)</f>
        <v>1.4108288584002124</v>
      </c>
      <c r="AH16" s="73">
        <f>+IF(G16=0,"",'Ark1'!AB960)</f>
        <v>1.2929208583339471</v>
      </c>
      <c r="AI16" s="73">
        <f>+IF(G16=0,"",'Ark1'!AC960)</f>
        <v>62.064031635747646</v>
      </c>
      <c r="AJ16" s="51"/>
      <c r="AK16" s="54">
        <f t="shared" si="1"/>
        <v>1.6629460400348126</v>
      </c>
      <c r="AL16" s="73">
        <f t="shared" si="7"/>
        <v>12.351351351351351</v>
      </c>
      <c r="AM16" s="46"/>
      <c r="AN16" s="4"/>
      <c r="AO16" s="57"/>
      <c r="AP16" s="57"/>
      <c r="AQ16" s="1"/>
      <c r="AR16" s="5"/>
      <c r="AT16" s="1"/>
      <c r="AU16" s="1"/>
      <c r="AV16" s="11"/>
      <c r="AW16" s="11"/>
      <c r="AX16" s="11"/>
    </row>
    <row r="17" spans="1:50" ht="15.6">
      <c r="A17" s="154">
        <f t="shared" si="9"/>
        <v>9</v>
      </c>
      <c r="B17" s="52">
        <f>+'Ark1'!C961</f>
        <v>2024</v>
      </c>
      <c r="C17" s="52">
        <f>+'Ark1'!J961</f>
        <v>143</v>
      </c>
      <c r="D17" s="63" t="str">
        <f>VLOOKUP(C17,RNR!$A$1:$B$26,2)</f>
        <v>Nordfjord</v>
      </c>
      <c r="E17" s="52">
        <f>+IF(G17=0,"",'Ark1'!Q961)</f>
        <v>1</v>
      </c>
      <c r="F17" s="52">
        <f t="shared" si="8"/>
        <v>-44</v>
      </c>
      <c r="G17" s="332">
        <f>+'Ark1'!R961</f>
        <v>5</v>
      </c>
      <c r="H17" s="73">
        <f t="shared" si="2"/>
        <v>-179</v>
      </c>
      <c r="I17" s="169">
        <f>+IF(G17=0,"",'Ark1'!AF961)</f>
        <v>3.0409925799781048E-2</v>
      </c>
      <c r="J17" s="149">
        <f t="shared" si="3"/>
        <v>-1.0274869292568509</v>
      </c>
      <c r="K17" s="169">
        <f>+'Ark1'!AG961</f>
        <v>4.7289241955664682E-2</v>
      </c>
      <c r="L17" s="93"/>
      <c r="M17" s="358">
        <f>+'Ark1'!AI961</f>
        <v>0</v>
      </c>
      <c r="N17" s="356"/>
      <c r="O17" s="477">
        <f t="shared" si="4"/>
        <v>0</v>
      </c>
      <c r="P17" s="356"/>
      <c r="Q17" s="149">
        <f>+IF(G17=0,"",'Ark1'!U961)</f>
        <v>12.82</v>
      </c>
      <c r="R17" s="149">
        <f t="shared" si="0"/>
        <v>3.3444565217391382</v>
      </c>
      <c r="S17" s="168"/>
      <c r="T17" s="448">
        <f>+'Ark1'!AJ961</f>
        <v>0</v>
      </c>
      <c r="U17" s="448">
        <f>+'Ark1'!AK961</f>
        <v>0</v>
      </c>
      <c r="V17" s="88"/>
      <c r="W17" s="54">
        <f>+IF(G17=0,"",'Ark1'!S961)</f>
        <v>6.6</v>
      </c>
      <c r="X17" s="54">
        <f t="shared" si="5"/>
        <v>0.84999999999999964</v>
      </c>
      <c r="Y17" s="54">
        <f>+IF(G17=0,"",'Ark1'!T961)</f>
        <v>4.4000000000000004</v>
      </c>
      <c r="Z17" s="54">
        <f t="shared" si="6"/>
        <v>0.50869565217391299</v>
      </c>
      <c r="AA17" s="73">
        <f>+IF(G17=0,"",'Ark1'!W961)</f>
        <v>0</v>
      </c>
      <c r="AB17" s="72"/>
      <c r="AC17" s="73">
        <f>+IF(G17=0,"",'Ark1'!X961)</f>
        <v>20</v>
      </c>
      <c r="AD17" s="73">
        <f>+IF(G17=0,"",'Ark1'!Y961)</f>
        <v>0</v>
      </c>
      <c r="AE17" s="73">
        <f>+IF(G17=0,"",'Ark1'!Z961)</f>
        <v>2.7845286854331475</v>
      </c>
      <c r="AF17" s="72"/>
      <c r="AG17" s="73">
        <f>+IF(G17=0,"",'Ark1'!AA961)</f>
        <v>1.2000000000000015</v>
      </c>
      <c r="AH17" s="73">
        <f>+IF(G17=0,"",'Ark1'!AB961)</f>
        <v>1.1999999999999991</v>
      </c>
      <c r="AI17" s="73">
        <f>+IF(G17=0,"",'Ark1'!AC961)</f>
        <v>-88.345292072913622</v>
      </c>
      <c r="AJ17" s="51"/>
      <c r="AK17" s="54">
        <f t="shared" si="1"/>
        <v>1.9424242424242426</v>
      </c>
      <c r="AL17" s="73">
        <f t="shared" si="7"/>
        <v>5</v>
      </c>
      <c r="AM17" s="46"/>
      <c r="AN17" s="4"/>
      <c r="AO17" s="57"/>
      <c r="AP17" s="57"/>
      <c r="AQ17" s="1"/>
      <c r="AR17" s="5"/>
      <c r="AT17" s="1"/>
      <c r="AU17" s="1"/>
      <c r="AV17" s="11"/>
      <c r="AW17" s="11"/>
      <c r="AX17" s="11"/>
    </row>
    <row r="18" spans="1:50" ht="15.6">
      <c r="A18" s="154">
        <f t="shared" si="9"/>
        <v>10</v>
      </c>
      <c r="B18" s="52">
        <f>+'Ark1'!C962</f>
        <v>2024</v>
      </c>
      <c r="C18" s="52">
        <f>+'Ark1'!J962</f>
        <v>147</v>
      </c>
      <c r="D18" s="63" t="str">
        <f>VLOOKUP(C18,RNR!$A$1:$B$26,2)</f>
        <v>Midt-Norge</v>
      </c>
      <c r="E18" s="52">
        <f>+IF(G18=0,"",'Ark1'!Q962)</f>
        <v>10</v>
      </c>
      <c r="F18" s="52">
        <f t="shared" si="8"/>
        <v>-11</v>
      </c>
      <c r="G18" s="332">
        <f>+'Ark1'!R962</f>
        <v>84</v>
      </c>
      <c r="H18" s="73">
        <f t="shared" si="2"/>
        <v>-42</v>
      </c>
      <c r="I18" s="169">
        <f>+IF(G18=0,"",'Ark1'!AF962)</f>
        <v>0.51088675343632173</v>
      </c>
      <c r="J18" s="149">
        <f t="shared" si="3"/>
        <v>-0.21354261470028479</v>
      </c>
      <c r="K18" s="169">
        <f>+'Ark1'!AG962</f>
        <v>0.59358695908779724</v>
      </c>
      <c r="L18" s="93"/>
      <c r="M18" s="358">
        <f>+'Ark1'!AI962</f>
        <v>75</v>
      </c>
      <c r="N18" s="356"/>
      <c r="O18" s="477">
        <f t="shared" si="4"/>
        <v>89.285714285714292</v>
      </c>
      <c r="P18" s="356"/>
      <c r="Q18" s="149">
        <f>+IF(G18=0,"",'Ark1'!U962)</f>
        <v>9.5785714285714363</v>
      </c>
      <c r="R18" s="149">
        <f t="shared" si="0"/>
        <v>2.3920634920635022</v>
      </c>
      <c r="S18" s="168"/>
      <c r="T18" s="448">
        <f>+'Ark1'!AJ962</f>
        <v>85.517333333333355</v>
      </c>
      <c r="U18" s="448">
        <f>+'Ark1'!AK962</f>
        <v>14.067041069406011</v>
      </c>
      <c r="V18" s="88"/>
      <c r="W18" s="54">
        <f>+IF(G18=0,"",'Ark1'!S962)</f>
        <v>5.6071428571428559</v>
      </c>
      <c r="X18" s="54">
        <f t="shared" si="5"/>
        <v>1.0515873015872996</v>
      </c>
      <c r="Y18" s="54">
        <f>+IF(G18=0,"",'Ark1'!T962)</f>
        <v>4.1904761904761907</v>
      </c>
      <c r="Z18" s="54">
        <f t="shared" si="6"/>
        <v>0.88095238095238049</v>
      </c>
      <c r="AA18" s="73">
        <f>+IF(G18=0,"",'Ark1'!W962)</f>
        <v>0</v>
      </c>
      <c r="AB18" s="72"/>
      <c r="AC18" s="73">
        <f>+IF(G18=0,"",'Ark1'!X962)</f>
        <v>4.7619047619047636</v>
      </c>
      <c r="AD18" s="73">
        <f>+IF(G18=0,"",'Ark1'!Y962)</f>
        <v>0</v>
      </c>
      <c r="AE18" s="73">
        <f>+IF(G18=0,"",'Ark1'!Z962)</f>
        <v>3.4787132072407529</v>
      </c>
      <c r="AF18" s="72"/>
      <c r="AG18" s="73">
        <f>+IF(G18=0,"",'Ark1'!AA962)</f>
        <v>1.8193265181357197</v>
      </c>
      <c r="AH18" s="73">
        <f>+IF(G18=0,"",'Ark1'!AB962)</f>
        <v>1.3581867330430155</v>
      </c>
      <c r="AI18" s="73">
        <f>+IF(G18=0,"",'Ark1'!AC962)</f>
        <v>78.286352785806656</v>
      </c>
      <c r="AJ18" s="51"/>
      <c r="AK18" s="54">
        <f t="shared" si="1"/>
        <v>1.7082802547770719</v>
      </c>
      <c r="AL18" s="73">
        <f t="shared" si="7"/>
        <v>8.4</v>
      </c>
      <c r="AM18" s="46"/>
      <c r="AN18" s="4"/>
      <c r="AO18" s="57"/>
      <c r="AP18" s="57"/>
      <c r="AQ18" s="1"/>
      <c r="AR18" s="5"/>
      <c r="AT18" s="1"/>
      <c r="AU18" s="1"/>
      <c r="AV18" s="11"/>
      <c r="AW18" s="11"/>
      <c r="AX18" s="11"/>
    </row>
    <row r="19" spans="1:50" ht="15.6">
      <c r="A19" s="154">
        <f t="shared" si="9"/>
        <v>11</v>
      </c>
      <c r="B19" s="52">
        <f>+'Ark1'!C963</f>
        <v>2024</v>
      </c>
      <c r="C19" s="52">
        <f>+'Ark1'!J963</f>
        <v>155</v>
      </c>
      <c r="D19" s="63" t="str">
        <f>VLOOKUP(C19,RNR!$A$1:$B$26,2)</f>
        <v>Målselv</v>
      </c>
      <c r="E19" s="52">
        <f>+IF(G19=0,"",'Ark1'!Q963)</f>
        <v>39</v>
      </c>
      <c r="F19" s="52">
        <f t="shared" si="8"/>
        <v>38</v>
      </c>
      <c r="G19" s="332">
        <f>+'Ark1'!R963</f>
        <v>1182</v>
      </c>
      <c r="H19" s="73">
        <f t="shared" si="2"/>
        <v>52</v>
      </c>
      <c r="I19" s="169">
        <f>+IF(G19=0,"",'Ark1'!AF963)</f>
        <v>7.1889064590682388</v>
      </c>
      <c r="J19" s="149">
        <f t="shared" si="3"/>
        <v>0.69203990355740075</v>
      </c>
      <c r="K19" s="169">
        <f>+'Ark1'!AG963</f>
        <v>9.0610171392148136</v>
      </c>
      <c r="L19" s="93"/>
      <c r="M19" s="358">
        <f>+'Ark1'!AI963</f>
        <v>1148</v>
      </c>
      <c r="N19" s="356"/>
      <c r="O19" s="477">
        <f t="shared" si="4"/>
        <v>97.123519458544834</v>
      </c>
      <c r="P19" s="356"/>
      <c r="Q19" s="149">
        <f>+IF(G19=0,"",'Ark1'!U963)</f>
        <v>10.39094754653131</v>
      </c>
      <c r="R19" s="149">
        <f t="shared" si="0"/>
        <v>0.57625728104457075</v>
      </c>
      <c r="S19" s="168"/>
      <c r="T19" s="448">
        <f>+'Ark1'!AJ963</f>
        <v>88.02360627177697</v>
      </c>
      <c r="U19" s="448">
        <f>+'Ark1'!AK963</f>
        <v>15.11450153800094</v>
      </c>
      <c r="V19" s="88"/>
      <c r="W19" s="54">
        <f>+IF(G19=0,"",'Ark1'!S963)</f>
        <v>5.7538071065989849</v>
      </c>
      <c r="X19" s="54">
        <f t="shared" si="5"/>
        <v>0.54407259332464886</v>
      </c>
      <c r="Y19" s="54">
        <f>+IF(G19=0,"",'Ark1'!T963)</f>
        <v>4.2318104906937393</v>
      </c>
      <c r="Z19" s="54">
        <f t="shared" si="6"/>
        <v>0.27251845529550867</v>
      </c>
      <c r="AA19" s="73">
        <f>+IF(G19=0,"",'Ark1'!W963)</f>
        <v>0</v>
      </c>
      <c r="AB19" s="72"/>
      <c r="AC19" s="73">
        <f>+IF(G19=0,"",'Ark1'!X963)</f>
        <v>4.230118443316413</v>
      </c>
      <c r="AD19" s="73">
        <f>+IF(G19=0,"",'Ark1'!Y963)</f>
        <v>0.16920473773265651</v>
      </c>
      <c r="AE19" s="73">
        <f>+IF(G19=0,"",'Ark1'!Z963)</f>
        <v>2.8546327619101062</v>
      </c>
      <c r="AF19" s="72"/>
      <c r="AG19" s="73">
        <f>+IF(G19=0,"",'Ark1'!AA963)</f>
        <v>1.6009086537912389</v>
      </c>
      <c r="AH19" s="73">
        <f>+IF(G19=0,"",'Ark1'!AB963)</f>
        <v>1.2430803143714944</v>
      </c>
      <c r="AI19" s="73">
        <f>+IF(G19=0,"",'Ark1'!AC963)</f>
        <v>64.328548798740457</v>
      </c>
      <c r="AJ19" s="51"/>
      <c r="AK19" s="54">
        <f t="shared" si="1"/>
        <v>1.8059255991765928</v>
      </c>
      <c r="AL19" s="73">
        <f t="shared" si="7"/>
        <v>30.307692307692307</v>
      </c>
      <c r="AM19" s="46"/>
      <c r="AN19" s="4"/>
      <c r="AO19" s="57"/>
      <c r="AP19" s="57"/>
      <c r="AQ19" s="1"/>
      <c r="AR19" s="5"/>
      <c r="AT19" s="1"/>
      <c r="AU19" s="1"/>
      <c r="AV19" s="11"/>
      <c r="AW19" s="11"/>
      <c r="AX19" s="11"/>
    </row>
    <row r="20" spans="1:50" ht="15.6">
      <c r="A20" s="154">
        <f t="shared" si="9"/>
        <v>12</v>
      </c>
      <c r="B20" s="52">
        <f>+'Ark1'!C964</f>
        <v>2024</v>
      </c>
      <c r="C20" s="52">
        <f>+'Ark1'!J964</f>
        <v>160</v>
      </c>
      <c r="D20" s="63" t="str">
        <f>VLOOKUP(C20,RNR!$A$1:$B$26,2)</f>
        <v>Oslo</v>
      </c>
      <c r="E20" s="52">
        <f>+IF(G20=0,"",'Ark1'!Q964)</f>
        <v>19</v>
      </c>
      <c r="F20" s="52">
        <f t="shared" si="8"/>
        <v>-1</v>
      </c>
      <c r="G20" s="332">
        <f>+'Ark1'!R964</f>
        <v>258</v>
      </c>
      <c r="H20" s="73">
        <f t="shared" si="2"/>
        <v>24</v>
      </c>
      <c r="I20" s="169">
        <f>+IF(G20=0,"",'Ark1'!AF964)</f>
        <v>1.5691521712687024</v>
      </c>
      <c r="J20" s="149">
        <f t="shared" si="3"/>
        <v>0.22378334472929051</v>
      </c>
      <c r="K20" s="169">
        <f>+'Ark1'!AG964</f>
        <v>1.6647141103425485</v>
      </c>
      <c r="L20" s="93"/>
      <c r="M20" s="358">
        <f>+'Ark1'!AI964</f>
        <v>251</v>
      </c>
      <c r="N20" s="356"/>
      <c r="O20" s="477">
        <f t="shared" si="4"/>
        <v>97.286821705426362</v>
      </c>
      <c r="P20" s="356"/>
      <c r="Q20" s="149">
        <f>+IF(G20=0,"",'Ark1'!U964)</f>
        <v>8.7461240310077528</v>
      </c>
      <c r="R20" s="149">
        <f t="shared" si="0"/>
        <v>-0.24874776386404207</v>
      </c>
      <c r="S20" s="168"/>
      <c r="T20" s="448">
        <f>+'Ark1'!AJ964</f>
        <v>83.874103585657309</v>
      </c>
      <c r="U20" s="448">
        <f>+'Ark1'!AK964</f>
        <v>14.348843365293824</v>
      </c>
      <c r="V20" s="88"/>
      <c r="W20" s="54">
        <f>+IF(G20=0,"",'Ark1'!S964)</f>
        <v>5.5116279069767442</v>
      </c>
      <c r="X20" s="54">
        <f t="shared" si="5"/>
        <v>9.2824488173325115E-2</v>
      </c>
      <c r="Y20" s="54">
        <f>+IF(G20=0,"",'Ark1'!T964)</f>
        <v>3.7984496124031009</v>
      </c>
      <c r="Z20" s="54">
        <f t="shared" si="6"/>
        <v>-0.44514013118664275</v>
      </c>
      <c r="AA20" s="73">
        <f>+IF(G20=0,"",'Ark1'!W964)</f>
        <v>0.38759689922480622</v>
      </c>
      <c r="AB20" s="72"/>
      <c r="AC20" s="73">
        <f>+IF(G20=0,"",'Ark1'!X964)</f>
        <v>0.77519379844961245</v>
      </c>
      <c r="AD20" s="73">
        <f>+IF(G20=0,"",'Ark1'!Y964)</f>
        <v>0</v>
      </c>
      <c r="AE20" s="73">
        <f>+IF(G20=0,"",'Ark1'!Z964)</f>
        <v>2.6512254911212838</v>
      </c>
      <c r="AF20" s="72"/>
      <c r="AG20" s="73">
        <f>+IF(G20=0,"",'Ark1'!AA964)</f>
        <v>1.4066083187305467</v>
      </c>
      <c r="AH20" s="73">
        <f>+IF(G20=0,"",'Ark1'!AB964)</f>
        <v>1.3345721665073516</v>
      </c>
      <c r="AI20" s="73">
        <f>+IF(G20=0,"",'Ark1'!AC964)</f>
        <v>63.099947320729264</v>
      </c>
      <c r="AJ20" s="51"/>
      <c r="AK20" s="54">
        <f t="shared" si="1"/>
        <v>1.5868495077355838</v>
      </c>
      <c r="AL20" s="73">
        <f t="shared" si="7"/>
        <v>13.578947368421053</v>
      </c>
      <c r="AM20" s="46"/>
      <c r="AN20" s="4"/>
      <c r="AO20" s="57"/>
      <c r="AP20" s="57"/>
      <c r="AQ20" s="1"/>
      <c r="AR20" s="5"/>
      <c r="AT20" s="1"/>
      <c r="AU20" s="1"/>
      <c r="AV20" s="11"/>
      <c r="AW20" s="11"/>
      <c r="AX20" s="11"/>
    </row>
    <row r="21" spans="1:50" ht="15.6">
      <c r="A21" s="154">
        <f t="shared" si="9"/>
        <v>13</v>
      </c>
      <c r="B21" s="52">
        <f>+'Ark1'!C965</f>
        <v>2024</v>
      </c>
      <c r="C21" s="52">
        <f>+'Ark1'!J965</f>
        <v>171</v>
      </c>
      <c r="D21" s="63" t="str">
        <f>VLOOKUP(C21,RNR!$A$1:$B$26,2)</f>
        <v>Prima</v>
      </c>
      <c r="E21" s="52" t="str">
        <f>+IF(G21=0,"",'Ark1'!Q965)</f>
        <v/>
      </c>
      <c r="F21" s="52" t="str">
        <f t="shared" si="8"/>
        <v/>
      </c>
      <c r="G21" s="332">
        <f>+'Ark1'!R965</f>
        <v>0</v>
      </c>
      <c r="H21" s="73">
        <f t="shared" si="2"/>
        <v>-1</v>
      </c>
      <c r="I21" s="169" t="str">
        <f>+IF(G21=0,"",'Ark1'!AF965)</f>
        <v/>
      </c>
      <c r="J21" s="149" t="str">
        <f t="shared" si="3"/>
        <v/>
      </c>
      <c r="K21" s="169">
        <f>+'Ark1'!AG965</f>
        <v>0</v>
      </c>
      <c r="L21" s="93"/>
      <c r="M21" s="358">
        <f>+'Ark1'!AI965</f>
        <v>0</v>
      </c>
      <c r="N21" s="356"/>
      <c r="O21" s="477" t="str">
        <f t="shared" si="4"/>
        <v/>
      </c>
      <c r="P21" s="356"/>
      <c r="Q21" s="149" t="str">
        <f>+IF(G21=0,"",'Ark1'!U965)</f>
        <v/>
      </c>
      <c r="R21" s="149" t="str">
        <f t="shared" si="0"/>
        <v/>
      </c>
      <c r="S21" s="168"/>
      <c r="T21" s="448">
        <f>+'Ark1'!AJ965</f>
        <v>0</v>
      </c>
      <c r="U21" s="448">
        <f>+'Ark1'!AK965</f>
        <v>0</v>
      </c>
      <c r="V21" s="88"/>
      <c r="W21" s="54" t="str">
        <f>+IF(G21=0,"",'Ark1'!S965)</f>
        <v/>
      </c>
      <c r="X21" s="54" t="str">
        <f t="shared" si="5"/>
        <v/>
      </c>
      <c r="Y21" s="54" t="str">
        <f>+IF(G21=0,"",'Ark1'!T965)</f>
        <v/>
      </c>
      <c r="Z21" s="54" t="str">
        <f t="shared" si="6"/>
        <v/>
      </c>
      <c r="AA21" s="73" t="str">
        <f>+IF(G21=0,"",'Ark1'!W965)</f>
        <v/>
      </c>
      <c r="AB21" s="72"/>
      <c r="AC21" s="73" t="str">
        <f>+IF(G21=0,"",'Ark1'!X965)</f>
        <v/>
      </c>
      <c r="AD21" s="73" t="str">
        <f>+IF(G21=0,"",'Ark1'!Y965)</f>
        <v/>
      </c>
      <c r="AE21" s="73" t="str">
        <f>+IF(G21=0,"",'Ark1'!Z965)</f>
        <v/>
      </c>
      <c r="AF21" s="72"/>
      <c r="AG21" s="73" t="str">
        <f>+IF(G21=0,"",'Ark1'!AA965)</f>
        <v/>
      </c>
      <c r="AH21" s="73" t="str">
        <f>+IF(G21=0,"",'Ark1'!AB965)</f>
        <v/>
      </c>
      <c r="AI21" s="73" t="str">
        <f>+IF(G21=0,"",'Ark1'!AC965)</f>
        <v/>
      </c>
      <c r="AJ21" s="51"/>
      <c r="AK21" s="54" t="str">
        <f t="shared" si="1"/>
        <v/>
      </c>
      <c r="AL21" s="73" t="str">
        <f t="shared" si="7"/>
        <v/>
      </c>
      <c r="AM21" s="46"/>
      <c r="AN21" s="4"/>
      <c r="AO21" s="57"/>
      <c r="AP21" s="57"/>
      <c r="AQ21" s="1"/>
      <c r="AR21" s="5"/>
      <c r="AT21" s="1"/>
      <c r="AU21" s="1"/>
      <c r="AV21" s="11"/>
      <c r="AW21" s="11"/>
      <c r="AX21" s="11"/>
    </row>
    <row r="22" spans="1:50" ht="15.6">
      <c r="A22" s="154">
        <f t="shared" si="9"/>
        <v>14</v>
      </c>
      <c r="B22" s="52">
        <f>+'Ark1'!C966</f>
        <v>2024</v>
      </c>
      <c r="C22" s="52">
        <f>+'Ark1'!J966</f>
        <v>175</v>
      </c>
      <c r="D22" s="63" t="str">
        <f>VLOOKUP(C22,RNR!$A$1:$B$26,2)</f>
        <v>Ole Ringdal</v>
      </c>
      <c r="E22" s="52">
        <f>+IF(G22=0,"",'Ark1'!Q966)</f>
        <v>30</v>
      </c>
      <c r="F22" s="52">
        <f t="shared" si="8"/>
        <v>19</v>
      </c>
      <c r="G22" s="332">
        <f>+'Ark1'!R966</f>
        <v>1489</v>
      </c>
      <c r="H22" s="73">
        <f t="shared" si="2"/>
        <v>154</v>
      </c>
      <c r="I22" s="169">
        <f>+IF(G22=0,"",'Ark1'!AF966)</f>
        <v>9.0560759031747988</v>
      </c>
      <c r="J22" s="149">
        <f t="shared" si="3"/>
        <v>1.3805742645845624</v>
      </c>
      <c r="K22" s="169">
        <f>+'Ark1'!AG966</f>
        <v>8.4490604121910309</v>
      </c>
      <c r="L22" s="93"/>
      <c r="M22" s="358">
        <f>+'Ark1'!AI966</f>
        <v>628</v>
      </c>
      <c r="N22" s="356"/>
      <c r="O22" s="477">
        <f t="shared" si="4"/>
        <v>42.175957018132976</v>
      </c>
      <c r="P22" s="356"/>
      <c r="Q22" s="149">
        <f>+IF(G22=0,"",'Ark1'!U966)</f>
        <v>7.6914707857622524</v>
      </c>
      <c r="R22" s="149">
        <f t="shared" si="0"/>
        <v>0.43559063594951652</v>
      </c>
      <c r="S22" s="168"/>
      <c r="T22" s="448">
        <f>+'Ark1'!AJ966</f>
        <v>85.681847133757955</v>
      </c>
      <c r="U22" s="448">
        <f>+'Ark1'!AK966</f>
        <v>13.878959917967769</v>
      </c>
      <c r="V22" s="88"/>
      <c r="W22" s="54">
        <f>+IF(G22=0,"",'Ark1'!S966)</f>
        <v>5.006044325050369</v>
      </c>
      <c r="X22" s="54">
        <f t="shared" si="5"/>
        <v>0.57907803291553872</v>
      </c>
      <c r="Y22" s="54">
        <f>+IF(G22=0,"",'Ark1'!T966)</f>
        <v>4.231027535258562</v>
      </c>
      <c r="Z22" s="54">
        <f t="shared" si="6"/>
        <v>8.2712928516990303E-2</v>
      </c>
      <c r="AA22" s="73">
        <f>+IF(G22=0,"",'Ark1'!W966)</f>
        <v>0</v>
      </c>
      <c r="AB22" s="72"/>
      <c r="AC22" s="73">
        <f>+IF(G22=0,"",'Ark1'!X966)</f>
        <v>4.4996642041638681</v>
      </c>
      <c r="AD22" s="73">
        <f>+IF(G22=0,"",'Ark1'!Y966)</f>
        <v>0.20147750167897924</v>
      </c>
      <c r="AE22" s="73">
        <f>+IF(G22=0,"",'Ark1'!Z966)</f>
        <v>3.419843103060356</v>
      </c>
      <c r="AF22" s="72"/>
      <c r="AG22" s="73">
        <f>+IF(G22=0,"",'Ark1'!AA966)</f>
        <v>1.156912126721547</v>
      </c>
      <c r="AH22" s="73">
        <f>+IF(G22=0,"",'Ark1'!AB966)</f>
        <v>1.3985809098382689</v>
      </c>
      <c r="AI22" s="73">
        <f>+IF(G22=0,"",'Ark1'!AC966)</f>
        <v>54.287671031172955</v>
      </c>
      <c r="AJ22" s="51"/>
      <c r="AK22" s="54">
        <f t="shared" si="1"/>
        <v>1.5364368124496908</v>
      </c>
      <c r="AL22" s="73">
        <f t="shared" si="7"/>
        <v>49.633333333333333</v>
      </c>
      <c r="AM22" s="46"/>
      <c r="AN22" s="4"/>
      <c r="AO22" s="57"/>
      <c r="AP22" s="57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54">
        <f t="shared" si="9"/>
        <v>15</v>
      </c>
      <c r="B23" s="52">
        <f>+'Ark1'!C967</f>
        <v>2024</v>
      </c>
      <c r="C23" s="52">
        <f>+'Ark1'!J967</f>
        <v>177</v>
      </c>
      <c r="D23" s="63" t="str">
        <f>VLOOKUP(C23,RNR!$A$1:$B$26,2)</f>
        <v>Slakthuset</v>
      </c>
      <c r="E23" s="52">
        <f>+IF(G23=0,"",'Ark1'!Q967)</f>
        <v>51</v>
      </c>
      <c r="F23" s="52">
        <f t="shared" si="8"/>
        <v>28</v>
      </c>
      <c r="G23" s="332">
        <f>+'Ark1'!R967</f>
        <v>778</v>
      </c>
      <c r="H23" s="73">
        <f t="shared" si="2"/>
        <v>30</v>
      </c>
      <c r="I23" s="169">
        <f>+IF(G23=0,"",'Ark1'!AF967)</f>
        <v>4.7317844544459309</v>
      </c>
      <c r="J23" s="149">
        <f t="shared" si="3"/>
        <v>0.43120376106353397</v>
      </c>
      <c r="K23" s="169">
        <f>+'Ark1'!AG967</f>
        <v>6.683054368611157</v>
      </c>
      <c r="L23" s="93"/>
      <c r="M23" s="358">
        <f>+'Ark1'!AI967</f>
        <v>748</v>
      </c>
      <c r="N23" s="356"/>
      <c r="O23" s="477">
        <f t="shared" si="4"/>
        <v>96.1439588688946</v>
      </c>
      <c r="P23" s="356"/>
      <c r="Q23" s="149">
        <f>+IF(G23=0,"",'Ark1'!U967)</f>
        <v>11.643701799485862</v>
      </c>
      <c r="R23" s="149">
        <f t="shared" si="0"/>
        <v>0.64664297595643916</v>
      </c>
      <c r="S23" s="168"/>
      <c r="T23" s="448">
        <f>+'Ark1'!AJ967</f>
        <v>90.801069518716503</v>
      </c>
      <c r="U23" s="448">
        <f>+'Ark1'!AK967</f>
        <v>15.131862167298047</v>
      </c>
      <c r="V23" s="88"/>
      <c r="W23" s="54">
        <f>+IF(G23=0,"",'Ark1'!S967)</f>
        <v>5.9562982005141389</v>
      </c>
      <c r="X23" s="54">
        <f t="shared" si="5"/>
        <v>0.94292921655691941</v>
      </c>
      <c r="Y23" s="54">
        <f>+IF(G23=0,"",'Ark1'!T967)</f>
        <v>4.2892030848329057</v>
      </c>
      <c r="Z23" s="54">
        <f t="shared" si="6"/>
        <v>0.45631538429814666</v>
      </c>
      <c r="AA23" s="73">
        <f>+IF(G23=0,"",'Ark1'!W967)</f>
        <v>0</v>
      </c>
      <c r="AB23" s="72"/>
      <c r="AC23" s="73">
        <f>+IF(G23=0,"",'Ark1'!X967)</f>
        <v>9.768637532133674</v>
      </c>
      <c r="AD23" s="73">
        <f>+IF(G23=0,"",'Ark1'!Y967)</f>
        <v>0</v>
      </c>
      <c r="AE23" s="73">
        <f>+IF(G23=0,"",'Ark1'!Z967)</f>
        <v>3.5187332193442571</v>
      </c>
      <c r="AF23" s="72"/>
      <c r="AG23" s="73">
        <f>+IF(G23=0,"",'Ark1'!AA967)</f>
        <v>1.4991489182865863</v>
      </c>
      <c r="AH23" s="73">
        <f>+IF(G23=0,"",'Ark1'!AB967)</f>
        <v>1.251184172211486</v>
      </c>
      <c r="AI23" s="73">
        <f>+IF(G23=0,"",'Ark1'!AC967)</f>
        <v>48.600643811135939</v>
      </c>
      <c r="AJ23" s="51"/>
      <c r="AK23" s="54">
        <f t="shared" si="1"/>
        <v>1.9548554164868366</v>
      </c>
      <c r="AL23" s="73">
        <f t="shared" si="7"/>
        <v>15.254901960784315</v>
      </c>
      <c r="AM23" s="46"/>
      <c r="AN23" s="4"/>
      <c r="AO23" s="57"/>
      <c r="AP23" s="57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54">
        <f t="shared" si="9"/>
        <v>16</v>
      </c>
      <c r="B24" s="52">
        <f>+'Ark1'!C968</f>
        <v>2024</v>
      </c>
      <c r="C24" s="52">
        <f>+'Ark1'!J968</f>
        <v>178</v>
      </c>
      <c r="D24" s="63" t="str">
        <f>VLOOKUP(C24,RNR!$A$1:$B$26,2)</f>
        <v>Røros</v>
      </c>
      <c r="E24" s="52">
        <f>+IF(G24=0,"",'Ark1'!Q968)</f>
        <v>13</v>
      </c>
      <c r="F24" s="52" t="str">
        <f t="shared" si="8"/>
        <v/>
      </c>
      <c r="G24" s="332">
        <f>+'Ark1'!R968</f>
        <v>357</v>
      </c>
      <c r="H24" s="73">
        <f t="shared" si="2"/>
        <v>-14</v>
      </c>
      <c r="I24" s="169">
        <f>+IF(G24=0,"",'Ark1'!AF968)</f>
        <v>2.1712687021043671</v>
      </c>
      <c r="J24" s="149">
        <f t="shared" si="3"/>
        <v>3.8226673702135727E-2</v>
      </c>
      <c r="K24" s="169">
        <f>+'Ark1'!AG968</f>
        <v>2.1866663518968803</v>
      </c>
      <c r="L24" s="93"/>
      <c r="M24" s="358">
        <f>+'Ark1'!AI968</f>
        <v>342</v>
      </c>
      <c r="N24" s="356"/>
      <c r="O24" s="477">
        <f t="shared" si="4"/>
        <v>95.798319327731093</v>
      </c>
      <c r="P24" s="356"/>
      <c r="Q24" s="149">
        <f>+IF(G24=0,"",'Ark1'!U968)</f>
        <v>8.3025210084033603</v>
      </c>
      <c r="R24" s="149">
        <f t="shared" si="0"/>
        <v>0.36316790867290383</v>
      </c>
      <c r="S24" s="168"/>
      <c r="T24" s="448">
        <f>+'Ark1'!AJ968</f>
        <v>84.054385964912299</v>
      </c>
      <c r="U24" s="448">
        <f>+'Ark1'!AK968</f>
        <v>13.573163825446656</v>
      </c>
      <c r="V24" s="88"/>
      <c r="W24" s="54">
        <f>+IF(G24=0,"",'Ark1'!S968)</f>
        <v>5.2521008403361318</v>
      </c>
      <c r="X24" s="54">
        <f t="shared" si="5"/>
        <v>0.8208339939749445</v>
      </c>
      <c r="Y24" s="54">
        <f>+IF(G24=0,"",'Ark1'!T968)</f>
        <v>4.1008403361344525</v>
      </c>
      <c r="Z24" s="54">
        <f t="shared" si="6"/>
        <v>0.24908831457110914</v>
      </c>
      <c r="AA24" s="73">
        <f>+IF(G24=0,"",'Ark1'!W968)</f>
        <v>0</v>
      </c>
      <c r="AB24" s="72"/>
      <c r="AC24" s="73">
        <f>+IF(G24=0,"",'Ark1'!X968)</f>
        <v>2.2408963585434174</v>
      </c>
      <c r="AD24" s="73">
        <f>+IF(G24=0,"",'Ark1'!Y968)</f>
        <v>0</v>
      </c>
      <c r="AE24" s="73">
        <f>+IF(G24=0,"",'Ark1'!Z968)</f>
        <v>3.3666130280106445</v>
      </c>
      <c r="AF24" s="72"/>
      <c r="AG24" s="73">
        <f>+IF(G24=0,"",'Ark1'!AA968)</f>
        <v>1.3276956347426541</v>
      </c>
      <c r="AH24" s="73">
        <f>+IF(G24=0,"",'Ark1'!AB968)</f>
        <v>1.5721399249733241</v>
      </c>
      <c r="AI24" s="73">
        <f>+IF(G24=0,"",'Ark1'!AC968)</f>
        <v>70.542743889140255</v>
      </c>
      <c r="AJ24" s="51"/>
      <c r="AK24" s="54">
        <f t="shared" si="1"/>
        <v>1.5808000000000006</v>
      </c>
      <c r="AL24" s="73">
        <f t="shared" si="7"/>
        <v>27.46153846153846</v>
      </c>
      <c r="AM24" s="46"/>
      <c r="AN24" s="4"/>
      <c r="AO24" s="57"/>
      <c r="AP24" s="57"/>
      <c r="AQ24" s="1"/>
      <c r="AR24" s="5"/>
      <c r="AT24" s="13"/>
      <c r="AU24" s="13"/>
      <c r="AV24" s="11"/>
      <c r="AW24" s="11"/>
      <c r="AX24" s="11"/>
    </row>
    <row r="25" spans="1:50" ht="15.6">
      <c r="A25" s="154">
        <f t="shared" si="9"/>
        <v>17</v>
      </c>
      <c r="B25" s="52">
        <f>+'Ark1'!C969</f>
        <v>2024</v>
      </c>
      <c r="C25" s="52">
        <f>+'Ark1'!J969</f>
        <v>181</v>
      </c>
      <c r="D25" s="63" t="str">
        <f>VLOOKUP(C25,RNR!$A$1:$B$26,2)</f>
        <v>Horns</v>
      </c>
      <c r="E25" s="52">
        <f>+IF(G25=0,"",'Ark1'!Q969)</f>
        <v>17</v>
      </c>
      <c r="F25" s="52" t="str">
        <f t="shared" si="8"/>
        <v/>
      </c>
      <c r="G25" s="332">
        <f>+'Ark1'!R969</f>
        <v>333</v>
      </c>
      <c r="H25" s="73">
        <f t="shared" si="2"/>
        <v>-98</v>
      </c>
      <c r="I25" s="169">
        <f>+IF(G25=0,"",'Ark1'!AF969)</f>
        <v>2.0253010582654176</v>
      </c>
      <c r="J25" s="149">
        <f t="shared" si="3"/>
        <v>-0.4527073359161502</v>
      </c>
      <c r="K25" s="169">
        <f>+'Ark1'!AG969</f>
        <v>1.9952961590216964</v>
      </c>
      <c r="L25" s="93"/>
      <c r="M25" s="358">
        <f>+'Ark1'!AI969</f>
        <v>185</v>
      </c>
      <c r="N25" s="356"/>
      <c r="O25" s="477">
        <f t="shared" si="4"/>
        <v>55.555555555555557</v>
      </c>
      <c r="P25" s="356"/>
      <c r="Q25" s="149">
        <f>+IF(G25=0,"",'Ark1'!U969)</f>
        <v>8.1219219219219241</v>
      </c>
      <c r="R25" s="149">
        <f t="shared" si="0"/>
        <v>0.23375486855765537</v>
      </c>
      <c r="S25" s="168"/>
      <c r="T25" s="448">
        <f>+'Ark1'!AJ969</f>
        <v>83.742702702702786</v>
      </c>
      <c r="U25" s="448">
        <f>+'Ark1'!AK969</f>
        <v>14.92475081904016</v>
      </c>
      <c r="V25" s="88"/>
      <c r="W25" s="54">
        <f>+IF(G25=0,"",'Ark1'!S969)</f>
        <v>5.7297297297297298</v>
      </c>
      <c r="X25" s="54">
        <f t="shared" si="5"/>
        <v>0.37938170188750142</v>
      </c>
      <c r="Y25" s="54">
        <f>+IF(G25=0,"",'Ark1'!T969)</f>
        <v>3.6396396396396402</v>
      </c>
      <c r="Z25" s="54">
        <f t="shared" si="6"/>
        <v>-0.44156685688008102</v>
      </c>
      <c r="AA25" s="73">
        <f>+IF(G25=0,"",'Ark1'!W969)</f>
        <v>0</v>
      </c>
      <c r="AB25" s="72"/>
      <c r="AC25" s="73">
        <f>+IF(G25=0,"",'Ark1'!X969)</f>
        <v>0.6006006006006005</v>
      </c>
      <c r="AD25" s="73">
        <f>+IF(G25=0,"",'Ark1'!Y969)</f>
        <v>0</v>
      </c>
      <c r="AE25" s="73">
        <f>+IF(G25=0,"",'Ark1'!Z969)</f>
        <v>2.7425739044793991</v>
      </c>
      <c r="AF25" s="72"/>
      <c r="AG25" s="73">
        <f>+IF(G25=0,"",'Ark1'!AA969)</f>
        <v>0.9326826491100686</v>
      </c>
      <c r="AH25" s="73">
        <f>+IF(G25=0,"",'Ark1'!AB969)</f>
        <v>1.408635696266094</v>
      </c>
      <c r="AI25" s="73">
        <f>+IF(G25=0,"",'Ark1'!AC969)</f>
        <v>46.686316035022408</v>
      </c>
      <c r="AJ25" s="51"/>
      <c r="AK25" s="54">
        <f t="shared" si="1"/>
        <v>1.4175052410901472</v>
      </c>
      <c r="AL25" s="73">
        <f t="shared" si="7"/>
        <v>19.588235294117649</v>
      </c>
      <c r="AM25" s="46"/>
      <c r="AN25" s="2"/>
      <c r="AO25" s="57"/>
      <c r="AP25" s="57"/>
      <c r="AQ25" s="1"/>
      <c r="AT25" s="13"/>
      <c r="AU25" s="13"/>
      <c r="AV25" s="11"/>
      <c r="AW25" s="11"/>
      <c r="AX25" s="11"/>
    </row>
    <row r="26" spans="1:50" ht="17.25" customHeight="1">
      <c r="A26" s="154">
        <f t="shared" si="9"/>
        <v>18</v>
      </c>
      <c r="B26" s="52">
        <f>+'Ark1'!C970</f>
        <v>2024</v>
      </c>
      <c r="C26" s="52">
        <f>+'Ark1'!J970</f>
        <v>262</v>
      </c>
      <c r="D26" s="63" t="str">
        <f>VLOOKUP(C26,RNR!$A$1:$B$26,2)</f>
        <v>Strilalam</v>
      </c>
      <c r="E26" s="52" t="str">
        <f>+IF(G26=0,"",'Ark1'!Q970)</f>
        <v/>
      </c>
      <c r="F26" s="52" t="str">
        <f t="shared" si="8"/>
        <v/>
      </c>
      <c r="G26" s="332">
        <f>+'Ark1'!R970</f>
        <v>0</v>
      </c>
      <c r="H26" s="73">
        <f t="shared" si="2"/>
        <v>0</v>
      </c>
      <c r="I26" s="169" t="str">
        <f>+IF(G26=0,"",'Ark1'!AF970)</f>
        <v/>
      </c>
      <c r="J26" s="149" t="str">
        <f t="shared" si="3"/>
        <v/>
      </c>
      <c r="K26" s="169">
        <f>+'Ark1'!AG970</f>
        <v>0</v>
      </c>
      <c r="L26" s="93"/>
      <c r="M26" s="358">
        <f>+'Ark1'!AI970</f>
        <v>0</v>
      </c>
      <c r="N26" s="356"/>
      <c r="O26" s="477" t="str">
        <f t="shared" si="4"/>
        <v/>
      </c>
      <c r="P26" s="356"/>
      <c r="Q26" s="149" t="str">
        <f>+IF(G26=0,"",'Ark1'!U970)</f>
        <v/>
      </c>
      <c r="R26" s="149" t="str">
        <f t="shared" si="0"/>
        <v/>
      </c>
      <c r="S26" s="168"/>
      <c r="T26" s="448">
        <f>+'Ark1'!AJ970</f>
        <v>0</v>
      </c>
      <c r="U26" s="448">
        <f>+'Ark1'!AK970</f>
        <v>0</v>
      </c>
      <c r="V26" s="88"/>
      <c r="W26" s="54" t="str">
        <f>+IF(G26=0,"",'Ark1'!S970)</f>
        <v/>
      </c>
      <c r="X26" s="54" t="str">
        <f t="shared" si="5"/>
        <v/>
      </c>
      <c r="Y26" s="54" t="str">
        <f>+IF(G26=0,"",'Ark1'!T970)</f>
        <v/>
      </c>
      <c r="Z26" s="54" t="str">
        <f t="shared" si="6"/>
        <v/>
      </c>
      <c r="AA26" s="73" t="str">
        <f>+IF(G26=0,"",'Ark1'!W970)</f>
        <v/>
      </c>
      <c r="AB26" s="72"/>
      <c r="AC26" s="73" t="str">
        <f>+IF(G26=0,"",'Ark1'!X970)</f>
        <v/>
      </c>
      <c r="AD26" s="73" t="str">
        <f>+IF(G26=0,"",'Ark1'!Y970)</f>
        <v/>
      </c>
      <c r="AE26" s="73" t="str">
        <f>+IF(G26=0,"",'Ark1'!Z970)</f>
        <v/>
      </c>
      <c r="AF26" s="72"/>
      <c r="AG26" s="73" t="str">
        <f>+IF(G26=0,"",'Ark1'!AA970)</f>
        <v/>
      </c>
      <c r="AH26" s="73" t="str">
        <f>+IF(G26=0,"",'Ark1'!AB970)</f>
        <v/>
      </c>
      <c r="AI26" s="73" t="str">
        <f>+IF(G26=0,"",'Ark1'!AC970)</f>
        <v/>
      </c>
      <c r="AJ26" s="51"/>
      <c r="AK26" s="54" t="str">
        <f t="shared" si="1"/>
        <v/>
      </c>
      <c r="AL26" s="73" t="str">
        <f t="shared" si="7"/>
        <v/>
      </c>
      <c r="AM26" s="46"/>
      <c r="AN26" s="2"/>
      <c r="AO26" s="57"/>
      <c r="AP26" s="57"/>
      <c r="AQ26" s="1"/>
      <c r="AR26" s="5"/>
      <c r="AT26" s="13"/>
      <c r="AU26" s="13"/>
      <c r="AV26" s="11"/>
      <c r="AW26" s="11"/>
      <c r="AX26" s="11"/>
    </row>
    <row r="27" spans="1:50" ht="15.6">
      <c r="A27" s="154">
        <f t="shared" si="9"/>
        <v>19</v>
      </c>
      <c r="B27" s="52">
        <f>+'Ark1'!C971</f>
        <v>2024</v>
      </c>
      <c r="C27" s="52">
        <f>+'Ark1'!J971</f>
        <v>267</v>
      </c>
      <c r="D27" s="63" t="str">
        <f>VLOOKUP(C27,RNR!$A$1:$B$26,2)</f>
        <v>Dalpro</v>
      </c>
      <c r="E27" s="52" t="str">
        <f>+IF(G27=0,"",'Ark1'!Q971)</f>
        <v/>
      </c>
      <c r="F27" s="52" t="str">
        <f t="shared" si="8"/>
        <v/>
      </c>
      <c r="G27" s="332">
        <f>+'Ark1'!R971</f>
        <v>0</v>
      </c>
      <c r="H27" s="73">
        <f t="shared" si="2"/>
        <v>0</v>
      </c>
      <c r="I27" s="169" t="str">
        <f>+IF(G27=0,"",'Ark1'!AF971)</f>
        <v/>
      </c>
      <c r="J27" s="149" t="str">
        <f t="shared" si="3"/>
        <v/>
      </c>
      <c r="K27" s="169">
        <f>+'Ark1'!AG971</f>
        <v>0</v>
      </c>
      <c r="L27" s="93"/>
      <c r="M27" s="358">
        <f>+'Ark1'!AI971</f>
        <v>0</v>
      </c>
      <c r="N27" s="356"/>
      <c r="O27" s="477" t="str">
        <f t="shared" si="4"/>
        <v/>
      </c>
      <c r="P27" s="356"/>
      <c r="Q27" s="149" t="str">
        <f>+IF(G27=0,"",'Ark1'!U971)</f>
        <v/>
      </c>
      <c r="R27" s="149" t="str">
        <f t="shared" si="0"/>
        <v/>
      </c>
      <c r="S27" s="168"/>
      <c r="T27" s="448">
        <f>+'Ark1'!AJ971</f>
        <v>0</v>
      </c>
      <c r="U27" s="448">
        <f>+'Ark1'!AK971</f>
        <v>0</v>
      </c>
      <c r="V27" s="88"/>
      <c r="W27" s="54" t="str">
        <f>+IF(G27=0,"",'Ark1'!S971)</f>
        <v/>
      </c>
      <c r="X27" s="54" t="str">
        <f t="shared" si="5"/>
        <v/>
      </c>
      <c r="Y27" s="54" t="str">
        <f>+IF(G27=0,"",'Ark1'!T971)</f>
        <v/>
      </c>
      <c r="Z27" s="54" t="str">
        <f t="shared" si="6"/>
        <v/>
      </c>
      <c r="AA27" s="73" t="str">
        <f>+IF(G27=0,"",'Ark1'!W971)</f>
        <v/>
      </c>
      <c r="AB27" s="72"/>
      <c r="AC27" s="73" t="str">
        <f>+IF(G27=0,"",'Ark1'!X971)</f>
        <v/>
      </c>
      <c r="AD27" s="73" t="str">
        <f>+IF(G27=0,"",'Ark1'!Y971)</f>
        <v/>
      </c>
      <c r="AE27" s="73" t="str">
        <f>+IF(G27=0,"",'Ark1'!Z971)</f>
        <v/>
      </c>
      <c r="AF27" s="72"/>
      <c r="AG27" s="73" t="str">
        <f>+IF(G27=0,"",'Ark1'!AA971)</f>
        <v/>
      </c>
      <c r="AH27" s="73" t="str">
        <f>+IF(G27=0,"",'Ark1'!AB971)</f>
        <v/>
      </c>
      <c r="AI27" s="73" t="str">
        <f>+IF(G27=0,"",'Ark1'!AC971)</f>
        <v/>
      </c>
      <c r="AJ27" s="51"/>
      <c r="AK27" s="54" t="str">
        <f t="shared" si="1"/>
        <v/>
      </c>
      <c r="AL27" s="73" t="str">
        <f t="shared" si="7"/>
        <v/>
      </c>
      <c r="AM27" s="46"/>
      <c r="AN27" s="14"/>
      <c r="AO27" s="57"/>
      <c r="AP27" s="57"/>
      <c r="AQ27" s="1"/>
      <c r="AT27" s="13"/>
      <c r="AU27" s="13"/>
      <c r="AV27" s="11"/>
      <c r="AW27" s="11"/>
      <c r="AX27" s="11"/>
    </row>
    <row r="28" spans="1:50" ht="15.6">
      <c r="A28" s="154">
        <f t="shared" si="9"/>
        <v>20</v>
      </c>
      <c r="B28" s="52">
        <f>+'Ark1'!C972</f>
        <v>2024</v>
      </c>
      <c r="C28" s="52">
        <f>+'Ark1'!J972</f>
        <v>309</v>
      </c>
      <c r="D28" s="63" t="str">
        <f>VLOOKUP(C28,RNR!$A$1:$B$26,2)</f>
        <v>Malvik</v>
      </c>
      <c r="E28" s="52">
        <f>+IF(G28=0,"",'Ark1'!Q972)</f>
        <v>54</v>
      </c>
      <c r="F28" s="52">
        <f t="shared" si="8"/>
        <v>50</v>
      </c>
      <c r="G28" s="332">
        <f>+'Ark1'!R972</f>
        <v>891</v>
      </c>
      <c r="H28" s="73">
        <f t="shared" si="2"/>
        <v>50</v>
      </c>
      <c r="I28" s="169">
        <f>+IF(G28=0,"",'Ark1'!AF972)</f>
        <v>5.4190487775209828</v>
      </c>
      <c r="J28" s="149">
        <f t="shared" si="3"/>
        <v>0.58377021718061517</v>
      </c>
      <c r="K28" s="169">
        <f>+'Ark1'!AG972</f>
        <v>5.6423221747444492</v>
      </c>
      <c r="L28" s="93"/>
      <c r="M28" s="358">
        <f>+'Ark1'!AI972</f>
        <v>877</v>
      </c>
      <c r="N28" s="356"/>
      <c r="O28" s="477">
        <f t="shared" si="4"/>
        <v>98.428731762065098</v>
      </c>
      <c r="P28" s="356"/>
      <c r="Q28" s="149">
        <f>+IF(G28=0,"",'Ark1'!U972)</f>
        <v>8.5837261503928239</v>
      </c>
      <c r="R28" s="149">
        <f t="shared" si="0"/>
        <v>0.78693661412646865</v>
      </c>
      <c r="S28" s="168"/>
      <c r="T28" s="448">
        <f>+'Ark1'!AJ972</f>
        <v>81.722576966932749</v>
      </c>
      <c r="U28" s="448">
        <f>+'Ark1'!AK972</f>
        <v>15.149485783580763</v>
      </c>
      <c r="V28" s="88"/>
      <c r="W28" s="54">
        <f>+IF(G28=0,"",'Ark1'!S972)</f>
        <v>5.7912457912457924</v>
      </c>
      <c r="X28" s="54">
        <f t="shared" si="5"/>
        <v>-0.36452115286835607</v>
      </c>
      <c r="Y28" s="54">
        <f>+IF(G28=0,"",'Ark1'!T972)</f>
        <v>4.5016835016835035</v>
      </c>
      <c r="Z28" s="54">
        <f t="shared" si="6"/>
        <v>0.21511988693915107</v>
      </c>
      <c r="AA28" s="73">
        <f>+IF(G28=0,"",'Ark1'!W972)</f>
        <v>0</v>
      </c>
      <c r="AB28" s="72"/>
      <c r="AC28" s="73">
        <f>+IF(G28=0,"",'Ark1'!X972)</f>
        <v>3.1425364758698087</v>
      </c>
      <c r="AD28" s="73">
        <f>+IF(G28=0,"",'Ark1'!Y972)</f>
        <v>0</v>
      </c>
      <c r="AE28" s="73">
        <f>+IF(G28=0,"",'Ark1'!Z972)</f>
        <v>3.1711016310796358</v>
      </c>
      <c r="AF28" s="72"/>
      <c r="AG28" s="73">
        <f>+IF(G28=0,"",'Ark1'!AA972)</f>
        <v>1.7597481317750772</v>
      </c>
      <c r="AH28" s="73">
        <f>+IF(G28=0,"",'Ark1'!AB972)</f>
        <v>1.3644300803489435</v>
      </c>
      <c r="AI28" s="73">
        <f>+IF(G28=0,"",'Ark1'!AC972)</f>
        <v>43.832193137248389</v>
      </c>
      <c r="AJ28" s="51"/>
      <c r="AK28" s="54">
        <f t="shared" si="1"/>
        <v>1.482189922480621</v>
      </c>
      <c r="AL28" s="73">
        <f t="shared" si="7"/>
        <v>16.5</v>
      </c>
      <c r="AM28" s="46"/>
      <c r="AN28" s="2"/>
      <c r="AO28" s="57"/>
      <c r="AP28" s="57"/>
      <c r="AQ28" s="1"/>
      <c r="AT28" s="13"/>
      <c r="AU28" s="13"/>
      <c r="AV28" s="11"/>
      <c r="AW28" s="11"/>
      <c r="AX28" s="11"/>
    </row>
    <row r="29" spans="1:50" ht="17.399999999999999" customHeight="1">
      <c r="A29" s="154">
        <f t="shared" si="9"/>
        <v>21</v>
      </c>
      <c r="B29" s="52">
        <f>+'Ark1'!C973</f>
        <v>2024</v>
      </c>
      <c r="C29" s="52">
        <f>+'Ark1'!J973</f>
        <v>470</v>
      </c>
      <c r="D29" s="63" t="str">
        <f>VLOOKUP(C29,RNR!$A$1:$B$26,2)</f>
        <v>Jens Eide</v>
      </c>
      <c r="E29" s="52">
        <f>+IF(G29=0,"",'Ark1'!Q973)</f>
        <v>24</v>
      </c>
      <c r="F29" s="52">
        <f t="shared" si="8"/>
        <v>5</v>
      </c>
      <c r="G29" s="332">
        <f>+'Ark1'!R973</f>
        <v>756</v>
      </c>
      <c r="H29" s="73">
        <f t="shared" si="2"/>
        <v>-35</v>
      </c>
      <c r="I29" s="169">
        <f>+IF(G29=0,"",'Ark1'!AF973)</f>
        <v>4.5979807809268953</v>
      </c>
      <c r="J29" s="149">
        <f t="shared" si="3"/>
        <v>5.0174192069309953E-2</v>
      </c>
      <c r="K29" s="169">
        <f>+'Ark1'!AG973</f>
        <v>3.4429666658797449</v>
      </c>
      <c r="L29" s="93"/>
      <c r="M29" s="358">
        <f>+'Ark1'!AI973</f>
        <v>756</v>
      </c>
      <c r="N29" s="356"/>
      <c r="O29" s="477">
        <f t="shared" si="4"/>
        <v>100</v>
      </c>
      <c r="P29" s="356"/>
      <c r="Q29" s="149">
        <f>+IF(G29=0,"",'Ark1'!U973)</f>
        <v>6.1731481481481554</v>
      </c>
      <c r="R29" s="149">
        <f t="shared" si="0"/>
        <v>-0.10005033478484027</v>
      </c>
      <c r="S29" s="168"/>
      <c r="T29" s="448">
        <f>+'Ark1'!AJ973</f>
        <v>75.865211640211683</v>
      </c>
      <c r="U29" s="448">
        <f>+'Ark1'!AK973</f>
        <v>13.379374384138773</v>
      </c>
      <c r="V29" s="88"/>
      <c r="W29" s="54">
        <f>+IF(G29=0,"",'Ark1'!S973)</f>
        <v>5.5383597883597906</v>
      </c>
      <c r="X29" s="54">
        <f t="shared" si="5"/>
        <v>-1.1544341433721943</v>
      </c>
      <c r="Y29" s="54">
        <f>+IF(G29=0,"",'Ark1'!T973)</f>
        <v>4.7592592592592595</v>
      </c>
      <c r="Z29" s="54">
        <f t="shared" si="6"/>
        <v>-4.3522030247693522E-2</v>
      </c>
      <c r="AA29" s="73">
        <f>+IF(G29=0,"",'Ark1'!W973)</f>
        <v>0</v>
      </c>
      <c r="AB29" s="72"/>
      <c r="AC29" s="73">
        <f>+IF(G29=0,"",'Ark1'!X973)</f>
        <v>0.66137566137566139</v>
      </c>
      <c r="AD29" s="73">
        <f>+IF(G29=0,"",'Ark1'!Y973)</f>
        <v>0</v>
      </c>
      <c r="AE29" s="73">
        <f>+IF(G29=0,"",'Ark1'!Z973)</f>
        <v>2.7122553793111632</v>
      </c>
      <c r="AF29" s="72"/>
      <c r="AG29" s="73">
        <f>+IF(G29=0,"",'Ark1'!AA973)</f>
        <v>1.5274765501614365</v>
      </c>
      <c r="AH29" s="73">
        <f>+IF(G29=0,"",'Ark1'!AB973)</f>
        <v>1.0703960012309923</v>
      </c>
      <c r="AI29" s="73">
        <f>+IF(G29=0,"",'Ark1'!AC973)</f>
        <v>52.918549224076685</v>
      </c>
      <c r="AJ29" s="51"/>
      <c r="AK29" s="54">
        <f t="shared" si="1"/>
        <v>1.1146166706472422</v>
      </c>
      <c r="AL29" s="73">
        <f t="shared" si="7"/>
        <v>31.5</v>
      </c>
      <c r="AM29" s="46"/>
      <c r="AN29" s="4"/>
      <c r="AO29" s="57"/>
      <c r="AP29" s="57"/>
      <c r="AQ29" s="1"/>
      <c r="AT29" s="55"/>
      <c r="AU29" s="55"/>
      <c r="AV29" s="11"/>
      <c r="AW29" s="11"/>
      <c r="AX29" s="11"/>
    </row>
    <row r="30" spans="1:50" ht="17.399999999999999" customHeight="1">
      <c r="A30" s="154">
        <f t="shared" si="9"/>
        <v>22</v>
      </c>
      <c r="B30" s="52">
        <f>+'Ark1'!C974</f>
        <v>2024</v>
      </c>
      <c r="C30" s="52">
        <f>+'Ark1'!J974</f>
        <v>629</v>
      </c>
      <c r="D30" s="63" t="str">
        <f>VLOOKUP(C30,RNR!$A$1:$B$26,2)</f>
        <v>Bø</v>
      </c>
      <c r="E30" s="52">
        <f>+IF(G30=0,"",'Ark1'!Q974)</f>
        <v>4</v>
      </c>
      <c r="F30" s="52" t="str">
        <f t="shared" si="8"/>
        <v/>
      </c>
      <c r="G30" s="332">
        <f>+'Ark1'!R974</f>
        <v>44</v>
      </c>
      <c r="H30" s="73">
        <f t="shared" si="2"/>
        <v>3</v>
      </c>
      <c r="I30" s="169">
        <f>+IF(G30=0,"",'Ark1'!AF974)</f>
        <v>0.26760734703807326</v>
      </c>
      <c r="J30" s="149">
        <f t="shared" si="3"/>
        <v>3.1880330422193348E-2</v>
      </c>
      <c r="K30" s="169">
        <f>+'Ark1'!AG974</f>
        <v>0.37189558299298847</v>
      </c>
      <c r="L30" s="93"/>
      <c r="M30" s="358">
        <f>+'Ark1'!AI974</f>
        <v>0</v>
      </c>
      <c r="N30" s="356"/>
      <c r="O30" s="477">
        <f t="shared" si="4"/>
        <v>0</v>
      </c>
      <c r="P30" s="356"/>
      <c r="Q30" s="149">
        <f>+IF(G30=0,"",'Ark1'!U974)</f>
        <v>11.45681818181818</v>
      </c>
      <c r="R30" s="149">
        <f t="shared" si="0"/>
        <v>-0.62610864745010986</v>
      </c>
      <c r="S30" s="168"/>
      <c r="T30" s="448">
        <f>+'Ark1'!AJ974</f>
        <v>0</v>
      </c>
      <c r="U30" s="448">
        <f>+'Ark1'!AK974</f>
        <v>0</v>
      </c>
      <c r="V30" s="88"/>
      <c r="W30" s="54">
        <f>+IF(G30=0,"",'Ark1'!S974)</f>
        <v>5.3636363636363633</v>
      </c>
      <c r="X30" s="54">
        <f t="shared" si="5"/>
        <v>-0.19733924611973386</v>
      </c>
      <c r="Y30" s="54">
        <f>+IF(G30=0,"",'Ark1'!T974)</f>
        <v>3.454545454545455</v>
      </c>
      <c r="Z30" s="54">
        <f t="shared" si="6"/>
        <v>-0.52106430155210592</v>
      </c>
      <c r="AA30" s="73">
        <f>+IF(G30=0,"",'Ark1'!W974)</f>
        <v>0</v>
      </c>
      <c r="AB30" s="72"/>
      <c r="AC30" s="73">
        <f>+IF(G30=0,"",'Ark1'!X974)</f>
        <v>9.0909090909090917</v>
      </c>
      <c r="AD30" s="73">
        <f>+IF(G30=0,"",'Ark1'!Y974)</f>
        <v>0</v>
      </c>
      <c r="AE30" s="73">
        <f>+IF(G30=0,"",'Ark1'!Z974)</f>
        <v>3.2692366169873996</v>
      </c>
      <c r="AF30" s="72"/>
      <c r="AG30" s="73">
        <f>+IF(G30=0,"",'Ark1'!AA974)</f>
        <v>1.1299820813323691</v>
      </c>
      <c r="AH30" s="73">
        <f>+IF(G30=0,"",'Ark1'!AB974)</f>
        <v>1.3391745329687481</v>
      </c>
      <c r="AI30" s="73">
        <f>+IF(G30=0,"",'Ark1'!AC974)</f>
        <v>53.826029042547937</v>
      </c>
      <c r="AJ30" s="51"/>
      <c r="AK30" s="54">
        <f t="shared" si="1"/>
        <v>2.136016949152542</v>
      </c>
      <c r="AL30" s="73">
        <f t="shared" si="7"/>
        <v>11</v>
      </c>
      <c r="AM30" s="46"/>
      <c r="AN30" s="4"/>
      <c r="AO30" s="57"/>
      <c r="AP30" s="57"/>
      <c r="AQ30" s="1"/>
      <c r="AT30" s="55"/>
      <c r="AU30" s="55"/>
      <c r="AV30" s="11"/>
      <c r="AW30" s="11"/>
      <c r="AX30" s="11"/>
    </row>
    <row r="31" spans="1:50" ht="15.6">
      <c r="A31" s="154">
        <f t="shared" si="9"/>
        <v>23</v>
      </c>
      <c r="B31" s="52">
        <f>+'Ark1'!C975</f>
        <v>2024</v>
      </c>
      <c r="C31" s="52">
        <f>+'Ark1'!J975</f>
        <v>643</v>
      </c>
      <c r="D31" s="63" t="str">
        <f>VLOOKUP(C31,RNR!$A$1:$B$26,2)</f>
        <v>Bjerka</v>
      </c>
      <c r="E31" s="52">
        <f>+IF(G31=0,"",'Ark1'!Q975)</f>
        <v>22</v>
      </c>
      <c r="F31" s="52" t="str">
        <f t="shared" si="8"/>
        <v/>
      </c>
      <c r="G31" s="332">
        <f>+'Ark1'!R975</f>
        <v>511</v>
      </c>
      <c r="H31" s="73">
        <f t="shared" si="2"/>
        <v>74</v>
      </c>
      <c r="I31" s="169">
        <f>+IF(G31=0,"",'Ark1'!AF975)</f>
        <v>3.1078944167376226</v>
      </c>
      <c r="J31" s="149">
        <f t="shared" si="3"/>
        <v>0.59538938597812097</v>
      </c>
      <c r="K31" s="169">
        <f>+'Ark1'!AG975</f>
        <v>2.9414498689770774</v>
      </c>
      <c r="L31" s="93"/>
      <c r="M31" s="358">
        <f>+'Ark1'!AI975</f>
        <v>228</v>
      </c>
      <c r="N31" s="356"/>
      <c r="O31" s="477">
        <f t="shared" si="4"/>
        <v>44.618395303326807</v>
      </c>
      <c r="P31" s="356"/>
      <c r="Q31" s="149">
        <f>+IF(G31=0,"",'Ark1'!U975)</f>
        <v>7.8025440313111556</v>
      </c>
      <c r="R31" s="149">
        <f t="shared" si="0"/>
        <v>-0.91576260484445271</v>
      </c>
      <c r="S31" s="168"/>
      <c r="T31" s="448">
        <f>+'Ark1'!AJ975</f>
        <v>87.964912280701739</v>
      </c>
      <c r="U31" s="448">
        <f>+'Ark1'!AK975</f>
        <v>14.068467087209376</v>
      </c>
      <c r="V31" s="88"/>
      <c r="W31" s="54">
        <f>+IF(G31=0,"",'Ark1'!S975)</f>
        <v>5.2113502935420755</v>
      </c>
      <c r="X31" s="54">
        <f t="shared" si="5"/>
        <v>0.38068667798143352</v>
      </c>
      <c r="Y31" s="54">
        <f>+IF(G31=0,"",'Ark1'!T975)</f>
        <v>4.6360078277886494</v>
      </c>
      <c r="Z31" s="54">
        <f t="shared" si="6"/>
        <v>0.53532132893281403</v>
      </c>
      <c r="AA31" s="73">
        <f>+IF(G31=0,"",'Ark1'!W975)</f>
        <v>0</v>
      </c>
      <c r="AB31" s="72"/>
      <c r="AC31" s="73">
        <f>+IF(G31=0,"",'Ark1'!X975)</f>
        <v>0.58708414872798442</v>
      </c>
      <c r="AD31" s="73">
        <f>+IF(G31=0,"",'Ark1'!Y975)</f>
        <v>0</v>
      </c>
      <c r="AE31" s="73">
        <f>+IF(G31=0,"",'Ark1'!Z975)</f>
        <v>2.9417524406770825</v>
      </c>
      <c r="AF31" s="72"/>
      <c r="AG31" s="73">
        <f>+IF(G31=0,"",'Ark1'!AA975)</f>
        <v>1.3571396825673228</v>
      </c>
      <c r="AH31" s="73">
        <f>+IF(G31=0,"",'Ark1'!AB975)</f>
        <v>1.4431818618718129</v>
      </c>
      <c r="AI31" s="73">
        <f>+IF(G31=0,"",'Ark1'!AC975)</f>
        <v>46.337188954494557</v>
      </c>
      <c r="AJ31" s="51"/>
      <c r="AK31" s="54">
        <f t="shared" si="1"/>
        <v>1.4972211791212917</v>
      </c>
      <c r="AL31" s="73">
        <f t="shared" si="7"/>
        <v>23.227272727272727</v>
      </c>
      <c r="AM31" s="46"/>
      <c r="AN31" s="4"/>
      <c r="AO31" s="57"/>
      <c r="AP31" s="57"/>
      <c r="AQ31" s="1"/>
      <c r="AR31" s="4"/>
    </row>
    <row r="32" spans="1:50" ht="15.6">
      <c r="A32" s="154">
        <f t="shared" si="9"/>
        <v>24</v>
      </c>
      <c r="B32" s="52">
        <f>+'Ark1'!C976</f>
        <v>2024</v>
      </c>
      <c r="C32" s="52">
        <f>+'Ark1'!J976</f>
        <v>704</v>
      </c>
      <c r="D32" s="63" t="str">
        <f>VLOOKUP(C32,RNR!$A$1:$B$26,2)</f>
        <v>Øre Vilt</v>
      </c>
      <c r="E32" s="52" t="str">
        <f>+IF(G32=0,"",'Ark1'!Q976)</f>
        <v/>
      </c>
      <c r="F32" s="52" t="str">
        <f>+IF(G32=0,"",IF(#REF!=0,"",E32-#REF!))</f>
        <v/>
      </c>
      <c r="G32" s="332">
        <f>+'Ark1'!R976</f>
        <v>0</v>
      </c>
      <c r="H32" s="73">
        <f t="shared" si="2"/>
        <v>0</v>
      </c>
      <c r="I32" s="169" t="str">
        <f>+IF(G32=0,"",'Ark1'!AF976)</f>
        <v/>
      </c>
      <c r="J32" s="149" t="str">
        <f t="shared" si="3"/>
        <v/>
      </c>
      <c r="K32" s="169">
        <f>+'Ark1'!AG976</f>
        <v>0</v>
      </c>
      <c r="L32" s="93"/>
      <c r="M32" s="358">
        <f>+'Ark1'!AI976</f>
        <v>0</v>
      </c>
      <c r="N32" s="356"/>
      <c r="O32" s="477" t="str">
        <f t="shared" si="4"/>
        <v/>
      </c>
      <c r="P32" s="356"/>
      <c r="Q32" s="149" t="str">
        <f>+IF(G32=0,"",'Ark1'!U976)</f>
        <v/>
      </c>
      <c r="R32" s="149" t="str">
        <f t="shared" si="0"/>
        <v/>
      </c>
      <c r="S32" s="168"/>
      <c r="T32" s="448">
        <f>+'Ark1'!AJ976</f>
        <v>0</v>
      </c>
      <c r="U32" s="448">
        <f>+'Ark1'!AK976</f>
        <v>0</v>
      </c>
      <c r="V32" s="88"/>
      <c r="W32" s="54" t="str">
        <f>+IF(G32=0,"",'Ark1'!S976)</f>
        <v/>
      </c>
      <c r="X32" s="54" t="str">
        <f t="shared" si="5"/>
        <v/>
      </c>
      <c r="Y32" s="54" t="str">
        <f>+IF(G32=0,"",'Ark1'!T976)</f>
        <v/>
      </c>
      <c r="Z32" s="54" t="str">
        <f t="shared" si="6"/>
        <v/>
      </c>
      <c r="AA32" s="73" t="str">
        <f>+IF(G32=0,"",'Ark1'!W976)</f>
        <v/>
      </c>
      <c r="AB32" s="72"/>
      <c r="AC32" s="73" t="str">
        <f>+IF(G32=0,"",'Ark1'!X976)</f>
        <v/>
      </c>
      <c r="AD32" s="73" t="str">
        <f>+IF(G32=0,"",'Ark1'!Y976)</f>
        <v/>
      </c>
      <c r="AE32" s="73" t="str">
        <f>+IF(G32=0,"",'Ark1'!Z976)</f>
        <v/>
      </c>
      <c r="AF32" s="72"/>
      <c r="AG32" s="73" t="str">
        <f>+IF(G32=0,"",'Ark1'!AA976)</f>
        <v/>
      </c>
      <c r="AH32" s="73" t="str">
        <f>+IF(G32=0,"",'Ark1'!AB976)</f>
        <v/>
      </c>
      <c r="AI32" s="73" t="str">
        <f>+IF(G32=0,"",'Ark1'!AC976)</f>
        <v/>
      </c>
      <c r="AJ32" s="51"/>
      <c r="AK32" s="54" t="str">
        <f t="shared" si="1"/>
        <v/>
      </c>
      <c r="AL32" s="73" t="str">
        <f t="shared" si="7"/>
        <v/>
      </c>
      <c r="AM32" s="46"/>
      <c r="AN32" s="4"/>
      <c r="AO32" s="57"/>
      <c r="AP32" s="57"/>
      <c r="AQ32" s="1"/>
      <c r="AR32" s="18"/>
      <c r="AT32" s="1"/>
      <c r="AU32" s="5"/>
    </row>
    <row r="33" spans="1:47" ht="15.6">
      <c r="A33" s="154">
        <f t="shared" si="9"/>
        <v>25</v>
      </c>
      <c r="B33" s="52">
        <f>+'Ark1'!C977</f>
        <v>2024</v>
      </c>
      <c r="C33" s="52">
        <f>+'Ark1'!J977</f>
        <v>802</v>
      </c>
      <c r="D33" s="63" t="str">
        <f>VLOOKUP(C33,RNR!$A$1:$B$26,2)</f>
        <v>Karasjok</v>
      </c>
      <c r="E33" s="52" t="str">
        <f>+IF(G33=0,"",'Ark1'!Q977)</f>
        <v/>
      </c>
      <c r="F33" s="52" t="str">
        <f>+IF(G33=0,"",IF(#REF!=0,"",E33-#REF!))</f>
        <v/>
      </c>
      <c r="G33" s="332">
        <f>+'Ark1'!R977</f>
        <v>0</v>
      </c>
      <c r="H33" s="73">
        <f t="shared" si="2"/>
        <v>0</v>
      </c>
      <c r="I33" s="169" t="str">
        <f>+IF(G33=0,"",'Ark1'!AF977)</f>
        <v/>
      </c>
      <c r="J33" s="149" t="str">
        <f t="shared" si="3"/>
        <v/>
      </c>
      <c r="K33" s="169">
        <f>+'Ark1'!AG977</f>
        <v>0</v>
      </c>
      <c r="L33" s="93"/>
      <c r="M33" s="358">
        <f>+'Ark1'!AI977</f>
        <v>0</v>
      </c>
      <c r="N33" s="356"/>
      <c r="O33" s="477" t="str">
        <f t="shared" si="4"/>
        <v/>
      </c>
      <c r="P33" s="356"/>
      <c r="Q33" s="149" t="str">
        <f>+IF(G33=0,"",'Ark1'!U977)</f>
        <v/>
      </c>
      <c r="R33" s="149" t="str">
        <f t="shared" si="0"/>
        <v/>
      </c>
      <c r="S33" s="168"/>
      <c r="T33" s="448">
        <f>+'Ark1'!AJ977</f>
        <v>0</v>
      </c>
      <c r="U33" s="448">
        <f>+'Ark1'!AK977</f>
        <v>0</v>
      </c>
      <c r="V33" s="88"/>
      <c r="W33" s="54" t="str">
        <f>+IF(G33=0,"",'Ark1'!S977)</f>
        <v/>
      </c>
      <c r="X33" s="54" t="str">
        <f t="shared" si="5"/>
        <v/>
      </c>
      <c r="Y33" s="54" t="str">
        <f>+IF(G33=0,"",'Ark1'!T977)</f>
        <v/>
      </c>
      <c r="Z33" s="54" t="str">
        <f t="shared" si="6"/>
        <v/>
      </c>
      <c r="AA33" s="73" t="str">
        <f>+IF(G33=0,"",'Ark1'!W977)</f>
        <v/>
      </c>
      <c r="AB33" s="72"/>
      <c r="AC33" s="73" t="str">
        <f>+IF(G33=0,"",'Ark1'!X977)</f>
        <v/>
      </c>
      <c r="AD33" s="73" t="str">
        <f>+IF(G33=0,"",'Ark1'!Y977)</f>
        <v/>
      </c>
      <c r="AE33" s="73" t="str">
        <f>+IF(G33=0,"",'Ark1'!Z977)</f>
        <v/>
      </c>
      <c r="AF33" s="72"/>
      <c r="AG33" s="73" t="str">
        <f>+IF(G33=0,"",'Ark1'!AA977)</f>
        <v/>
      </c>
      <c r="AH33" s="73" t="str">
        <f>+IF(G33=0,"",'Ark1'!AB977)</f>
        <v/>
      </c>
      <c r="AI33" s="73" t="str">
        <f>+IF(G33=0,"",'Ark1'!AC977)</f>
        <v/>
      </c>
      <c r="AJ33" s="51"/>
      <c r="AK33" s="54" t="str">
        <f t="shared" si="1"/>
        <v/>
      </c>
      <c r="AL33" s="73" t="str">
        <f t="shared" si="7"/>
        <v/>
      </c>
      <c r="AM33" s="46"/>
      <c r="AN33" s="4"/>
      <c r="AO33" s="57"/>
      <c r="AP33" s="57"/>
      <c r="AQ33" s="1"/>
      <c r="AR33" s="18"/>
      <c r="AT33" s="1"/>
      <c r="AU33" s="5"/>
    </row>
    <row r="34" spans="1:47" ht="15.6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93"/>
      <c r="M34" s="154"/>
      <c r="N34" s="356"/>
      <c r="O34" s="356"/>
      <c r="P34" s="356"/>
      <c r="Q34" s="154"/>
      <c r="R34" s="154"/>
      <c r="S34" s="168"/>
      <c r="T34" s="449"/>
      <c r="U34" s="449"/>
      <c r="V34" s="88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4"/>
      <c r="AO34" s="57"/>
      <c r="AP34" s="57"/>
      <c r="AQ34" s="1"/>
      <c r="AR34" s="18"/>
      <c r="AT34" s="1"/>
      <c r="AU34" s="5"/>
    </row>
    <row r="35" spans="1:47" ht="15.6">
      <c r="A35" s="154">
        <v>1</v>
      </c>
      <c r="B35" s="78">
        <f>+'Ark1'!C978</f>
        <v>2023</v>
      </c>
      <c r="C35" s="78">
        <f>+'Ark1'!J978</f>
        <v>103</v>
      </c>
      <c r="D35" s="79" t="str">
        <f>VLOOKUP(C35,RNR!$A$1:$B$26,2)</f>
        <v>Rudshøgda</v>
      </c>
      <c r="E35" s="78">
        <f>+IF(G35=0,"",'Ark1'!Q978)</f>
        <v>17</v>
      </c>
      <c r="F35" s="78"/>
      <c r="G35" s="333">
        <f>+'Ark1'!R978</f>
        <v>185</v>
      </c>
      <c r="H35" s="78"/>
      <c r="I35" s="170">
        <f>+IF(G35=0,"",'Ark1'!AF978)</f>
        <v>1.0636462944862879</v>
      </c>
      <c r="J35" s="150"/>
      <c r="K35" s="170">
        <f>+'Ark1'!AG978</f>
        <v>1.5437163381679324</v>
      </c>
      <c r="L35" s="93"/>
      <c r="M35" s="357">
        <f>+'Ark1'!AI978</f>
        <v>0</v>
      </c>
      <c r="N35" s="356"/>
      <c r="O35" s="356"/>
      <c r="P35" s="356"/>
      <c r="Q35" s="150">
        <f>+'Ark1'!U978</f>
        <v>11.604324324324327</v>
      </c>
      <c r="R35" s="150"/>
      <c r="S35" s="168"/>
      <c r="T35" s="450">
        <f>+'Ark1'!AJ978</f>
        <v>0</v>
      </c>
      <c r="U35" s="450">
        <f>+'Ark1'!AK978</f>
        <v>0</v>
      </c>
      <c r="V35" s="88"/>
      <c r="W35" s="80">
        <f>+'Ark1'!S978</f>
        <v>7.1891891891891904</v>
      </c>
      <c r="X35" s="78"/>
      <c r="Y35" s="80">
        <f>+'Ark1'!T978</f>
        <v>3.9135135135135126</v>
      </c>
      <c r="Z35" s="78"/>
      <c r="AA35" s="81">
        <f>+IF(G35=0,"",'Ark1'!W978)</f>
        <v>0</v>
      </c>
      <c r="AB35" s="72"/>
      <c r="AC35" s="81">
        <f>+IF(G35=0,"",'Ark1'!X978)</f>
        <v>8.6486486486486491</v>
      </c>
      <c r="AD35" s="81">
        <f>+IF(G35=0,"",'Ark1'!Y978)</f>
        <v>0</v>
      </c>
      <c r="AE35" s="81">
        <f>+IF(G35=0,"",'Ark1'!Z978)</f>
        <v>3.4490708036117721</v>
      </c>
      <c r="AF35" s="72"/>
      <c r="AG35" s="150">
        <f>+IF(G35=0,"",'Ark1'!AA978)</f>
        <v>1.1540255708871856</v>
      </c>
      <c r="AH35" s="80">
        <f>+IF(G35=0,"",'Ark1'!AB978)</f>
        <v>1.9321129957111112</v>
      </c>
      <c r="AI35" s="80">
        <f>+IF(G35=0,"",'Ark1'!AC978)</f>
        <v>41.562455341937991</v>
      </c>
      <c r="AJ35" s="51"/>
      <c r="AK35" s="80">
        <f t="shared" ref="AK35:AK59" si="10">+IF(G35=0,"",Q35/W35)</f>
        <v>1.6141353383458648</v>
      </c>
      <c r="AL35" s="81">
        <f t="shared" ref="AL35:AL38" si="11">+IF(G35=0,"",G35/E35)</f>
        <v>10.882352941176471</v>
      </c>
      <c r="AM35" s="46"/>
      <c r="AN35" s="4"/>
      <c r="AO35" s="57"/>
      <c r="AP35" s="57"/>
      <c r="AQ35" s="1"/>
      <c r="AR35" s="18"/>
    </row>
    <row r="36" spans="1:47" ht="15.6">
      <c r="A36" s="154">
        <f>1+A35</f>
        <v>2</v>
      </c>
      <c r="B36" s="78">
        <f>+'Ark1'!C979</f>
        <v>2023</v>
      </c>
      <c r="C36" s="78">
        <f>+'Ark1'!J979</f>
        <v>106</v>
      </c>
      <c r="D36" s="79" t="str">
        <f>VLOOKUP(C36,RNR!$A$1:$B$26,2)</f>
        <v>Furuseth</v>
      </c>
      <c r="E36" s="78">
        <f>+IF(G36=0,"",'Ark1'!Q979)</f>
        <v>17</v>
      </c>
      <c r="F36" s="78"/>
      <c r="G36" s="333">
        <f>+'Ark1'!R979</f>
        <v>257</v>
      </c>
      <c r="H36" s="78"/>
      <c r="I36" s="170">
        <f>+IF(G36=0,"",'Ark1'!AF979)</f>
        <v>1.4776059334214917</v>
      </c>
      <c r="J36" s="150"/>
      <c r="K36" s="170">
        <f>+'Ark1'!AG979</f>
        <v>1.7421818260263029</v>
      </c>
      <c r="L36" s="93"/>
      <c r="M36" s="357">
        <f>+'Ark1'!AI979</f>
        <v>130</v>
      </c>
      <c r="N36" s="356"/>
      <c r="O36" s="356"/>
      <c r="P36" s="356"/>
      <c r="Q36" s="150">
        <f>+'Ark1'!U979</f>
        <v>9.4272373540856087</v>
      </c>
      <c r="R36" s="150"/>
      <c r="S36" s="168"/>
      <c r="T36" s="450">
        <f>+'Ark1'!AJ979</f>
        <v>86.03461538461535</v>
      </c>
      <c r="U36" s="450">
        <f>+'Ark1'!AK979</f>
        <v>12.08215223336382</v>
      </c>
      <c r="V36" s="88"/>
      <c r="W36" s="80">
        <f>+'Ark1'!S979</f>
        <v>7.0583657587548627</v>
      </c>
      <c r="X36" s="78"/>
      <c r="Y36" s="80">
        <f>+'Ark1'!T979</f>
        <v>3.4941634241245128</v>
      </c>
      <c r="Z36" s="78"/>
      <c r="AA36" s="81">
        <f>+IF(G36=0,"",'Ark1'!W979)</f>
        <v>0</v>
      </c>
      <c r="AB36" s="72"/>
      <c r="AC36" s="81">
        <f>+IF(G36=0,"",'Ark1'!X979)</f>
        <v>8.1712062256809315</v>
      </c>
      <c r="AD36" s="81">
        <f>+IF(G36=0,"",'Ark1'!Y979)</f>
        <v>0</v>
      </c>
      <c r="AE36" s="81">
        <f>+IF(G36=0,"",'Ark1'!Z979)</f>
        <v>3.7028169624330127</v>
      </c>
      <c r="AF36" s="72"/>
      <c r="AG36" s="150">
        <f>+IF(G36=0,"",'Ark1'!AA979)</f>
        <v>2.4047007414861006</v>
      </c>
      <c r="AH36" s="80">
        <f>+IF(G36=0,"",'Ark1'!AB979)</f>
        <v>1.7973621453295827</v>
      </c>
      <c r="AI36" s="80">
        <f>+IF(G36=0,"",'Ark1'!AC979)</f>
        <v>73.689605274253651</v>
      </c>
      <c r="AJ36" s="51"/>
      <c r="AK36" s="80">
        <f t="shared" si="10"/>
        <v>1.335611907386991</v>
      </c>
      <c r="AL36" s="81">
        <f t="shared" si="11"/>
        <v>15.117647058823529</v>
      </c>
      <c r="AM36" s="46"/>
      <c r="AN36" s="4"/>
      <c r="AO36" s="57"/>
      <c r="AP36" s="57"/>
      <c r="AQ36" s="1"/>
      <c r="AR36" s="18"/>
    </row>
    <row r="37" spans="1:47" ht="15.6">
      <c r="A37" s="154">
        <f t="shared" ref="A37:A59" si="12">1+A36</f>
        <v>3</v>
      </c>
      <c r="B37" s="78">
        <f>+'Ark1'!C980</f>
        <v>2023</v>
      </c>
      <c r="C37" s="78">
        <f>+'Ark1'!J980</f>
        <v>110</v>
      </c>
      <c r="D37" s="79" t="str">
        <f>VLOOKUP(C37,RNR!$A$1:$B$26,2)</f>
        <v>Gol</v>
      </c>
      <c r="E37" s="78">
        <f>+IF(G37=0,"",'Ark1'!Q980)</f>
        <v>92</v>
      </c>
      <c r="F37" s="78"/>
      <c r="G37" s="333">
        <f>+'Ark1'!R980</f>
        <v>4359</v>
      </c>
      <c r="H37" s="78"/>
      <c r="I37" s="170">
        <f>+IF(G37=0,"",'Ark1'!AF980)</f>
        <v>25.061806473868803</v>
      </c>
      <c r="J37" s="150"/>
      <c r="K37" s="170">
        <f>+'Ark1'!AG980</f>
        <v>23.312791675954799</v>
      </c>
      <c r="L37" s="93"/>
      <c r="M37" s="357">
        <f>+'Ark1'!AI980</f>
        <v>1788</v>
      </c>
      <c r="N37" s="356"/>
      <c r="O37" s="356"/>
      <c r="P37" s="356"/>
      <c r="Q37" s="150">
        <f>+'Ark1'!U980</f>
        <v>7.4375774260151646</v>
      </c>
      <c r="R37" s="150"/>
      <c r="S37" s="168"/>
      <c r="T37" s="450">
        <f>+'Ark1'!AJ980</f>
        <v>83.768400447427098</v>
      </c>
      <c r="U37" s="450">
        <f>+'Ark1'!AK980</f>
        <v>14.290886035935284</v>
      </c>
      <c r="V37" s="88"/>
      <c r="W37" s="80">
        <f>+'Ark1'!S980</f>
        <v>5.2945629731589809</v>
      </c>
      <c r="X37" s="78"/>
      <c r="Y37" s="80">
        <f>+'Ark1'!T980</f>
        <v>5.0848818536361549</v>
      </c>
      <c r="Z37" s="78"/>
      <c r="AA37" s="81">
        <f>+IF(G37=0,"",'Ark1'!W980)</f>
        <v>0.25235145675613674</v>
      </c>
      <c r="AB37" s="72"/>
      <c r="AC37" s="81">
        <f>+IF(G37=0,"",'Ark1'!X980)</f>
        <v>0.82587749483826556</v>
      </c>
      <c r="AD37" s="81">
        <f>+IF(G37=0,"",'Ark1'!Y980)</f>
        <v>0</v>
      </c>
      <c r="AE37" s="81">
        <f>+IF(G37=0,"",'Ark1'!Z980)</f>
        <v>2.4087058595401944</v>
      </c>
      <c r="AF37" s="72"/>
      <c r="AG37" s="150">
        <f>+IF(G37=0,"",'Ark1'!AA980)</f>
        <v>1.1070050722447695</v>
      </c>
      <c r="AH37" s="80">
        <f>+IF(G37=0,"",'Ark1'!AB980)</f>
        <v>1.5110356238712848</v>
      </c>
      <c r="AI37" s="80">
        <f>+IF(G37=0,"",'Ark1'!AC980)</f>
        <v>39.16312058681347</v>
      </c>
      <c r="AJ37" s="51"/>
      <c r="AK37" s="80">
        <f t="shared" si="10"/>
        <v>1.404757571818541</v>
      </c>
      <c r="AL37" s="81">
        <f t="shared" si="11"/>
        <v>47.380434782608695</v>
      </c>
      <c r="AM37" s="46"/>
      <c r="AN37" s="4"/>
      <c r="AO37" s="57"/>
      <c r="AP37" s="57"/>
      <c r="AQ37" s="1"/>
      <c r="AR37" s="18"/>
    </row>
    <row r="38" spans="1:47" ht="15.6">
      <c r="A38" s="154">
        <f t="shared" si="12"/>
        <v>4</v>
      </c>
      <c r="B38" s="78">
        <f>+'Ark1'!C981</f>
        <v>2023</v>
      </c>
      <c r="C38" s="78">
        <f>+'Ark1'!J981</f>
        <v>111</v>
      </c>
      <c r="D38" s="79" t="str">
        <f>VLOOKUP(C38,RNR!$A$1:$B$26,2)</f>
        <v>Forus</v>
      </c>
      <c r="E38" s="78">
        <f>+IF(G38=0,"",'Ark1'!Q981)</f>
        <v>9</v>
      </c>
      <c r="F38" s="78"/>
      <c r="G38" s="333">
        <f>+'Ark1'!R981</f>
        <v>63</v>
      </c>
      <c r="H38" s="78"/>
      <c r="I38" s="170">
        <f>+IF(G38=0,"",'Ark1'!AF981)</f>
        <v>0.36221468406830326</v>
      </c>
      <c r="J38" s="150"/>
      <c r="K38" s="170">
        <f>+'Ark1'!AG981</f>
        <v>0.44424629854674336</v>
      </c>
      <c r="L38" s="93"/>
      <c r="M38" s="357">
        <f>+'Ark1'!AI981</f>
        <v>26</v>
      </c>
      <c r="N38" s="356"/>
      <c r="O38" s="356"/>
      <c r="P38" s="356"/>
      <c r="Q38" s="150">
        <f>+'Ark1'!U981</f>
        <v>9.8063492063492035</v>
      </c>
      <c r="R38" s="150"/>
      <c r="S38" s="168"/>
      <c r="T38" s="450">
        <f>+'Ark1'!AJ981</f>
        <v>93.615384615384642</v>
      </c>
      <c r="U38" s="450">
        <f>+'Ark1'!AK981</f>
        <v>12.609835319600007</v>
      </c>
      <c r="V38" s="88"/>
      <c r="W38" s="80">
        <f>+'Ark1'!S981</f>
        <v>5.6666666666666679</v>
      </c>
      <c r="X38" s="78"/>
      <c r="Y38" s="80">
        <f>+'Ark1'!T981</f>
        <v>3.952380952380953</v>
      </c>
      <c r="Z38" s="78"/>
      <c r="AA38" s="81">
        <f>+IF(G38=0,"",'Ark1'!W981)</f>
        <v>0</v>
      </c>
      <c r="AB38" s="72"/>
      <c r="AC38" s="81">
        <f>+IF(G38=0,"",'Ark1'!X981)</f>
        <v>1.5873015873015868</v>
      </c>
      <c r="AD38" s="81">
        <f>+IF(G38=0,"",'Ark1'!Y981)</f>
        <v>0</v>
      </c>
      <c r="AE38" s="81">
        <f>+IF(G38=0,"",'Ark1'!Z981)</f>
        <v>2.7124564521921939</v>
      </c>
      <c r="AF38" s="72"/>
      <c r="AG38" s="150">
        <f>+IF(G38=0,"",'Ark1'!AA981)</f>
        <v>1.414213562373094</v>
      </c>
      <c r="AH38" s="80">
        <f>+IF(G38=0,"",'Ark1'!AB981)</f>
        <v>1.5058465048420853</v>
      </c>
      <c r="AI38" s="80">
        <f>+IF(G38=0,"",'Ark1'!AC981)</f>
        <v>35.806767119649223</v>
      </c>
      <c r="AJ38" s="51"/>
      <c r="AK38" s="80">
        <f t="shared" si="10"/>
        <v>1.7305322128851532</v>
      </c>
      <c r="AL38" s="81">
        <f t="shared" si="11"/>
        <v>7</v>
      </c>
      <c r="AM38" s="46"/>
      <c r="AN38" s="4"/>
      <c r="AO38" s="57"/>
      <c r="AP38" s="57"/>
      <c r="AQ38" s="1"/>
      <c r="AR38" s="18"/>
    </row>
    <row r="39" spans="1:47" ht="15.6">
      <c r="A39" s="154">
        <f t="shared" si="12"/>
        <v>5</v>
      </c>
      <c r="B39" s="78">
        <f>+'Ark1'!C982</f>
        <v>2023</v>
      </c>
      <c r="C39" s="78">
        <f>+'Ark1'!J982</f>
        <v>116</v>
      </c>
      <c r="D39" s="79" t="str">
        <f>VLOOKUP(C39,RNR!$A$1:$B$26,2)</f>
        <v>Sandeid</v>
      </c>
      <c r="E39" s="78">
        <f>+IF(G39=0,"",'Ark1'!Q982)</f>
        <v>45</v>
      </c>
      <c r="F39" s="78"/>
      <c r="G39" s="333">
        <f>+'Ark1'!R982</f>
        <v>943</v>
      </c>
      <c r="H39" s="78"/>
      <c r="I39" s="170">
        <f>+IF(G39=0,"",'Ark1'!AF982)</f>
        <v>5.4217213821652388</v>
      </c>
      <c r="J39" s="150"/>
      <c r="K39" s="170">
        <f>+'Ark1'!AG982</f>
        <v>5.5659502254309032</v>
      </c>
      <c r="L39" s="93"/>
      <c r="M39" s="357">
        <f>+'Ark1'!AI982</f>
        <v>0</v>
      </c>
      <c r="N39" s="356"/>
      <c r="O39" s="356"/>
      <c r="P39" s="356"/>
      <c r="Q39" s="150">
        <f>+'Ark1'!U982</f>
        <v>8.2082714740190887</v>
      </c>
      <c r="R39" s="150"/>
      <c r="S39" s="168"/>
      <c r="T39" s="450">
        <f>+'Ark1'!AJ982</f>
        <v>0</v>
      </c>
      <c r="U39" s="450">
        <f>+'Ark1'!AK982</f>
        <v>0</v>
      </c>
      <c r="V39" s="88"/>
      <c r="W39" s="80">
        <f>+'Ark1'!S982</f>
        <v>5.1495227995758208</v>
      </c>
      <c r="X39" s="78"/>
      <c r="Y39" s="80">
        <f>+'Ark1'!T982</f>
        <v>3.775185577942735</v>
      </c>
      <c r="Z39" s="78"/>
      <c r="AA39" s="81">
        <f>+IF(G39=0,"",'Ark1'!W982)</f>
        <v>0</v>
      </c>
      <c r="AB39" s="72"/>
      <c r="AC39" s="81">
        <f>+IF(G39=0,"",'Ark1'!X982)</f>
        <v>1.59066808059385</v>
      </c>
      <c r="AD39" s="81">
        <f>+IF(G39=0,"",'Ark1'!Y982)</f>
        <v>0.10604453870625664</v>
      </c>
      <c r="AE39" s="81">
        <f>+IF(G39=0,"",'Ark1'!Z982)</f>
        <v>2.9973681425679435</v>
      </c>
      <c r="AF39" s="72"/>
      <c r="AG39" s="150">
        <f>+IF(G39=0,"",'Ark1'!AA982)</f>
        <v>1.172283885058738</v>
      </c>
      <c r="AH39" s="80">
        <f>+IF(G39=0,"",'Ark1'!AB982)</f>
        <v>1.5927790870261076</v>
      </c>
      <c r="AI39" s="80">
        <f>+IF(G39=0,"",'Ark1'!AC982)</f>
        <v>44.495001361179597</v>
      </c>
      <c r="AJ39" s="51"/>
      <c r="AK39" s="80">
        <f t="shared" si="10"/>
        <v>1.5939868204283365</v>
      </c>
      <c r="AL39" s="81">
        <f t="shared" ref="AL39:AL59" si="13">+IF(G39=0,"",G39/E39)</f>
        <v>20.955555555555556</v>
      </c>
      <c r="AM39" s="46"/>
      <c r="AN39" s="4"/>
      <c r="AO39" s="57"/>
      <c r="AP39" s="57"/>
      <c r="AQ39" s="1"/>
      <c r="AR39" s="18"/>
    </row>
    <row r="40" spans="1:47" ht="15.6">
      <c r="A40" s="154">
        <f t="shared" si="12"/>
        <v>6</v>
      </c>
      <c r="B40" s="78">
        <f>+'Ark1'!C983</f>
        <v>2023</v>
      </c>
      <c r="C40" s="78">
        <f>+'Ark1'!J983</f>
        <v>117</v>
      </c>
      <c r="D40" s="79" t="str">
        <f>VLOOKUP(C40,RNR!$A$1:$B$26,2)</f>
        <v>Jæren</v>
      </c>
      <c r="E40" s="78">
        <f>+IF(G40=0,"",'Ark1'!Q983)</f>
        <v>9</v>
      </c>
      <c r="F40" s="78"/>
      <c r="G40" s="333">
        <f>+'Ark1'!R983</f>
        <v>206</v>
      </c>
      <c r="H40" s="78"/>
      <c r="I40" s="170">
        <f>+IF(G40=0,"",'Ark1'!AF983)</f>
        <v>1.1843845225090557</v>
      </c>
      <c r="J40" s="150"/>
      <c r="K40" s="170">
        <f>+'Ark1'!AG983</f>
        <v>1.4215450106783047</v>
      </c>
      <c r="L40" s="93"/>
      <c r="M40" s="357">
        <f>+'Ark1'!AI983</f>
        <v>206</v>
      </c>
      <c r="N40" s="356"/>
      <c r="O40" s="356"/>
      <c r="P40" s="356"/>
      <c r="Q40" s="150">
        <f>+'Ark1'!U983</f>
        <v>9.5966019417475756</v>
      </c>
      <c r="R40" s="150"/>
      <c r="S40" s="168"/>
      <c r="T40" s="450">
        <f>+'Ark1'!AJ983</f>
        <v>84.684466019417442</v>
      </c>
      <c r="U40" s="450">
        <f>+'Ark1'!AK983</f>
        <v>15.407198084467652</v>
      </c>
      <c r="V40" s="88"/>
      <c r="W40" s="80">
        <f>+'Ark1'!S983</f>
        <v>5.5388349514563089</v>
      </c>
      <c r="X40" s="78"/>
      <c r="Y40" s="80">
        <f>+'Ark1'!T983</f>
        <v>3.9660194174757271</v>
      </c>
      <c r="Z40" s="78"/>
      <c r="AA40" s="81">
        <f>+IF(G40=0,"",'Ark1'!W983)</f>
        <v>0</v>
      </c>
      <c r="AB40" s="72"/>
      <c r="AC40" s="81">
        <f>+IF(G40=0,"",'Ark1'!X983)</f>
        <v>2.4271844660194182</v>
      </c>
      <c r="AD40" s="81">
        <f>+IF(G40=0,"",'Ark1'!Y983)</f>
        <v>0</v>
      </c>
      <c r="AE40" s="81">
        <f>+IF(G40=0,"",'Ark1'!Z983)</f>
        <v>2.8489034011567305</v>
      </c>
      <c r="AF40" s="72"/>
      <c r="AG40" s="150">
        <f>+IF(G40=0,"",'Ark1'!AA983)</f>
        <v>0.96338128330937634</v>
      </c>
      <c r="AH40" s="80">
        <f>+IF(G40=0,"",'Ark1'!AB983)</f>
        <v>1.3159996309836779</v>
      </c>
      <c r="AI40" s="80">
        <f>+IF(G40=0,"",'Ark1'!AC983)</f>
        <v>32.487183761037279</v>
      </c>
      <c r="AJ40" s="51"/>
      <c r="AK40" s="80">
        <f t="shared" si="10"/>
        <v>1.7326029798422447</v>
      </c>
      <c r="AL40" s="81">
        <f t="shared" si="13"/>
        <v>22.888888888888889</v>
      </c>
      <c r="AM40" s="46"/>
      <c r="AN40" s="4"/>
      <c r="AO40" s="57"/>
      <c r="AP40" s="57"/>
      <c r="AQ40" s="1"/>
      <c r="AR40" s="18"/>
    </row>
    <row r="41" spans="1:47" ht="15.6">
      <c r="A41" s="154">
        <f t="shared" si="12"/>
        <v>7</v>
      </c>
      <c r="B41" s="78">
        <f>+'Ark1'!C984</f>
        <v>2023</v>
      </c>
      <c r="C41" s="78">
        <f>+'Ark1'!J984</f>
        <v>134</v>
      </c>
      <c r="D41" s="79" t="str">
        <f>VLOOKUP(C41,RNR!$A$1:$B$26,2)</f>
        <v>Førde</v>
      </c>
      <c r="E41" s="78">
        <f>+IF(G41=0,"",'Ark1'!Q984)</f>
        <v>103</v>
      </c>
      <c r="F41" s="78"/>
      <c r="G41" s="333">
        <f>+'Ark1'!R984</f>
        <v>3687</v>
      </c>
      <c r="H41" s="78"/>
      <c r="I41" s="170">
        <f>+IF(G41=0,"",'Ark1'!AF984)</f>
        <v>21.198183177140237</v>
      </c>
      <c r="J41" s="150"/>
      <c r="K41" s="170">
        <f>+'Ark1'!AG984</f>
        <v>19.6269424090546</v>
      </c>
      <c r="L41" s="93"/>
      <c r="M41" s="357">
        <f>+'Ark1'!AI984</f>
        <v>0</v>
      </c>
      <c r="N41" s="356"/>
      <c r="O41" s="356"/>
      <c r="P41" s="356"/>
      <c r="Q41" s="150">
        <f>+'Ark1'!U984</f>
        <v>7.4029292107404352</v>
      </c>
      <c r="R41" s="150"/>
      <c r="S41" s="168"/>
      <c r="T41" s="450">
        <f>+'Ark1'!AJ984</f>
        <v>0</v>
      </c>
      <c r="U41" s="450">
        <f>+'Ark1'!AK984</f>
        <v>0</v>
      </c>
      <c r="V41" s="88"/>
      <c r="W41" s="80">
        <f>+'Ark1'!S984</f>
        <v>5.4184974233794412</v>
      </c>
      <c r="X41" s="78"/>
      <c r="Y41" s="80">
        <f>+'Ark1'!T984</f>
        <v>4.5085435313262812</v>
      </c>
      <c r="Z41" s="78"/>
      <c r="AA41" s="81">
        <f>+IF(G41=0,"",'Ark1'!W984)</f>
        <v>0</v>
      </c>
      <c r="AB41" s="72"/>
      <c r="AC41" s="81">
        <f>+IF(G41=0,"",'Ark1'!X984)</f>
        <v>1.1933821535123408</v>
      </c>
      <c r="AD41" s="81">
        <f>+IF(G41=0,"",'Ark1'!Y984)</f>
        <v>2.7122321670735017E-2</v>
      </c>
      <c r="AE41" s="81">
        <f>+IF(G41=0,"",'Ark1'!Z984)</f>
        <v>2.7917517884690235</v>
      </c>
      <c r="AF41" s="72"/>
      <c r="AG41" s="150">
        <f>+IF(G41=0,"",'Ark1'!AA984)</f>
        <v>1.3215431877151596</v>
      </c>
      <c r="AH41" s="80">
        <f>+IF(G41=0,"",'Ark1'!AB984)</f>
        <v>1.5740884695933248</v>
      </c>
      <c r="AI41" s="80">
        <f>+IF(G41=0,"",'Ark1'!AC984)</f>
        <v>18.768655431035462</v>
      </c>
      <c r="AJ41" s="51"/>
      <c r="AK41" s="80">
        <f t="shared" si="10"/>
        <v>1.3662328561417552</v>
      </c>
      <c r="AL41" s="81">
        <f t="shared" si="13"/>
        <v>35.796116504854368</v>
      </c>
      <c r="AM41" s="46"/>
      <c r="AN41" s="4"/>
      <c r="AO41" s="57"/>
      <c r="AP41" s="57"/>
      <c r="AQ41" s="1"/>
      <c r="AR41" s="18"/>
    </row>
    <row r="42" spans="1:47" ht="15.6">
      <c r="A42" s="154">
        <f t="shared" si="12"/>
        <v>8</v>
      </c>
      <c r="B42" s="78">
        <f>+'Ark1'!C985</f>
        <v>2023</v>
      </c>
      <c r="C42" s="78">
        <f>+'Ark1'!J985</f>
        <v>141</v>
      </c>
      <c r="D42" s="79" t="str">
        <f>VLOOKUP(C42,RNR!$A$1:$B$26,2)</f>
        <v>Ølen</v>
      </c>
      <c r="E42" s="78">
        <f>+IF(G42=0,"",'Ark1'!Q985)</f>
        <v>70</v>
      </c>
      <c r="F42" s="78"/>
      <c r="G42" s="333">
        <f>+'Ark1'!R985</f>
        <v>1023</v>
      </c>
      <c r="H42" s="78"/>
      <c r="I42" s="170">
        <f>+IF(G42=0,"",'Ark1'!AF985)</f>
        <v>5.8816765365376877</v>
      </c>
      <c r="J42" s="150"/>
      <c r="K42" s="170">
        <f>+'Ark1'!AG985</f>
        <v>6.1181301099469998</v>
      </c>
      <c r="L42" s="93"/>
      <c r="M42" s="357">
        <f>+'Ark1'!AI985</f>
        <v>0</v>
      </c>
      <c r="N42" s="356"/>
      <c r="O42" s="356"/>
      <c r="P42" s="356"/>
      <c r="Q42" s="150">
        <f>+'Ark1'!U985</f>
        <v>8.3170087976539619</v>
      </c>
      <c r="R42" s="150"/>
      <c r="S42" s="168"/>
      <c r="T42" s="450">
        <f>+'Ark1'!AJ985</f>
        <v>0</v>
      </c>
      <c r="U42" s="450">
        <f>+'Ark1'!AK985</f>
        <v>0</v>
      </c>
      <c r="V42" s="88"/>
      <c r="W42" s="80">
        <f>+'Ark1'!S985</f>
        <v>4.7360703812316709</v>
      </c>
      <c r="X42" s="78"/>
      <c r="Y42" s="80">
        <f>+'Ark1'!T985</f>
        <v>4.0234604105571847</v>
      </c>
      <c r="Z42" s="78"/>
      <c r="AA42" s="81">
        <f>+IF(G42=0,"",'Ark1'!W985)</f>
        <v>0</v>
      </c>
      <c r="AB42" s="72"/>
      <c r="AC42" s="81">
        <f>+IF(G42=0,"",'Ark1'!X985)</f>
        <v>2.7370478983382203</v>
      </c>
      <c r="AD42" s="81">
        <f>+IF(G42=0,"",'Ark1'!Y985)</f>
        <v>0.19550342130987289</v>
      </c>
      <c r="AE42" s="81">
        <f>+IF(G42=0,"",'Ark1'!Z985)</f>
        <v>3.4080153991468158</v>
      </c>
      <c r="AF42" s="72"/>
      <c r="AG42" s="150">
        <f>+IF(G42=0,"",'Ark1'!AA985)</f>
        <v>1.6769202683623123</v>
      </c>
      <c r="AH42" s="80">
        <f>+IF(G42=0,"",'Ark1'!AB985)</f>
        <v>1.7612747955172048</v>
      </c>
      <c r="AI42" s="80">
        <f>+IF(G42=0,"",'Ark1'!AC985)</f>
        <v>68.229723308111133</v>
      </c>
      <c r="AJ42" s="51"/>
      <c r="AK42" s="80">
        <f t="shared" si="10"/>
        <v>1.7560990712074311</v>
      </c>
      <c r="AL42" s="81">
        <f t="shared" si="13"/>
        <v>14.614285714285714</v>
      </c>
      <c r="AM42" s="46"/>
      <c r="AN42" s="4"/>
      <c r="AO42" s="57"/>
      <c r="AP42" s="57"/>
      <c r="AQ42" s="1"/>
      <c r="AR42" s="18"/>
    </row>
    <row r="43" spans="1:47" ht="15.6">
      <c r="A43" s="154">
        <f t="shared" si="12"/>
        <v>9</v>
      </c>
      <c r="B43" s="78">
        <f>+'Ark1'!C986</f>
        <v>2023</v>
      </c>
      <c r="C43" s="78">
        <f>+'Ark1'!J986</f>
        <v>143</v>
      </c>
      <c r="D43" s="79" t="str">
        <f>VLOOKUP(C43,RNR!$A$1:$B$26,2)</f>
        <v>Nordfjord</v>
      </c>
      <c r="E43" s="78">
        <f>+IF(G43=0,"",'Ark1'!Q986)</f>
        <v>17</v>
      </c>
      <c r="F43" s="78"/>
      <c r="G43" s="333">
        <f>+'Ark1'!R986</f>
        <v>184</v>
      </c>
      <c r="H43" s="78"/>
      <c r="I43" s="170">
        <f>+IF(G43=0,"",'Ark1'!AF986)</f>
        <v>1.0578968550566319</v>
      </c>
      <c r="J43" s="150"/>
      <c r="K43" s="170">
        <f>+'Ark1'!AG986</f>
        <v>1.2537122394241604</v>
      </c>
      <c r="L43" s="93"/>
      <c r="M43" s="357">
        <f>+'Ark1'!AI986</f>
        <v>0</v>
      </c>
      <c r="N43" s="356"/>
      <c r="O43" s="356"/>
      <c r="P43" s="356"/>
      <c r="Q43" s="150">
        <f>+'Ark1'!U986</f>
        <v>9.4755434782608621</v>
      </c>
      <c r="R43" s="150"/>
      <c r="S43" s="168"/>
      <c r="T43" s="450">
        <f>+'Ark1'!AJ986</f>
        <v>0</v>
      </c>
      <c r="U43" s="450">
        <f>+'Ark1'!AK986</f>
        <v>0</v>
      </c>
      <c r="V43" s="88"/>
      <c r="W43" s="80">
        <f>+'Ark1'!S986</f>
        <v>5.75</v>
      </c>
      <c r="X43" s="78"/>
      <c r="Y43" s="80">
        <f>+'Ark1'!T986</f>
        <v>3.8913043478260874</v>
      </c>
      <c r="Z43" s="78"/>
      <c r="AA43" s="81">
        <f>+IF(G43=0,"",'Ark1'!W986)</f>
        <v>0</v>
      </c>
      <c r="AB43" s="72"/>
      <c r="AC43" s="81">
        <f>+IF(G43=0,"",'Ark1'!X986)</f>
        <v>5.9782608695652177</v>
      </c>
      <c r="AD43" s="81">
        <f>+IF(G43=0,"",'Ark1'!Y986)</f>
        <v>0.54347826086956519</v>
      </c>
      <c r="AE43" s="81">
        <f>+IF(G43=0,"",'Ark1'!Z986)</f>
        <v>3.430790840547985</v>
      </c>
      <c r="AF43" s="72"/>
      <c r="AG43" s="150">
        <f>+IF(G43=0,"",'Ark1'!AA986)</f>
        <v>1.4228339754655599</v>
      </c>
      <c r="AH43" s="80">
        <f>+IF(G43=0,"",'Ark1'!AB986)</f>
        <v>1.638242176575714</v>
      </c>
      <c r="AI43" s="80">
        <f>+IF(G43=0,"",'Ark1'!AC986)</f>
        <v>55.342099290779203</v>
      </c>
      <c r="AJ43" s="51"/>
      <c r="AK43" s="80">
        <f t="shared" si="10"/>
        <v>1.6479206049149326</v>
      </c>
      <c r="AL43" s="81">
        <f t="shared" si="13"/>
        <v>10.823529411764707</v>
      </c>
      <c r="AM43" s="46"/>
      <c r="AN43" s="4"/>
      <c r="AO43" s="57"/>
      <c r="AP43" s="57"/>
      <c r="AQ43" s="1"/>
      <c r="AR43" s="18"/>
    </row>
    <row r="44" spans="1:47" ht="15.6">
      <c r="A44" s="154">
        <f t="shared" si="12"/>
        <v>10</v>
      </c>
      <c r="B44" s="78">
        <f>+'Ark1'!C987</f>
        <v>2023</v>
      </c>
      <c r="C44" s="78">
        <f>+'Ark1'!J987</f>
        <v>147</v>
      </c>
      <c r="D44" s="79" t="str">
        <f>VLOOKUP(C44,RNR!$A$1:$B$26,2)</f>
        <v>Midt-Norge</v>
      </c>
      <c r="E44" s="78">
        <f>+IF(G44=0,"",'Ark1'!Q987)</f>
        <v>8</v>
      </c>
      <c r="F44" s="78"/>
      <c r="G44" s="333">
        <f>+'Ark1'!R987</f>
        <v>126</v>
      </c>
      <c r="H44" s="78"/>
      <c r="I44" s="170">
        <f>+IF(G44=0,"",'Ark1'!AF987)</f>
        <v>0.72442936813660652</v>
      </c>
      <c r="J44" s="150"/>
      <c r="K44" s="170">
        <f>+'Ark1'!AG987</f>
        <v>0.65112499730345708</v>
      </c>
      <c r="L44" s="93"/>
      <c r="M44" s="357">
        <f>+'Ark1'!AI987</f>
        <v>0</v>
      </c>
      <c r="N44" s="356"/>
      <c r="O44" s="356"/>
      <c r="P44" s="356"/>
      <c r="Q44" s="150">
        <f>+'Ark1'!U987</f>
        <v>7.1865079365079341</v>
      </c>
      <c r="R44" s="150"/>
      <c r="S44" s="168"/>
      <c r="T44" s="450">
        <f>+'Ark1'!AJ987</f>
        <v>0</v>
      </c>
      <c r="U44" s="450">
        <f>+'Ark1'!AK987</f>
        <v>0</v>
      </c>
      <c r="V44" s="88"/>
      <c r="W44" s="80">
        <f>+'Ark1'!S987</f>
        <v>4.5555555555555562</v>
      </c>
      <c r="X44" s="78"/>
      <c r="Y44" s="80">
        <f>+'Ark1'!T987</f>
        <v>3.3095238095238102</v>
      </c>
      <c r="Z44" s="78"/>
      <c r="AA44" s="81">
        <f>+IF(G44=0,"",'Ark1'!W987)</f>
        <v>0</v>
      </c>
      <c r="AB44" s="72"/>
      <c r="AC44" s="81">
        <f>+IF(G44=0,"",'Ark1'!X987)</f>
        <v>0.79365079365079338</v>
      </c>
      <c r="AD44" s="81">
        <f>+IF(G44=0,"",'Ark1'!Y987)</f>
        <v>0</v>
      </c>
      <c r="AE44" s="81">
        <f>+IF(G44=0,"",'Ark1'!Z987)</f>
        <v>2.8224258724530928</v>
      </c>
      <c r="AF44" s="72"/>
      <c r="AG44" s="150">
        <f>+IF(G44=0,"",'Ark1'!AA987)</f>
        <v>2.202291575478033</v>
      </c>
      <c r="AH44" s="80">
        <f>+IF(G44=0,"",'Ark1'!AB987)</f>
        <v>2.0058022410959375</v>
      </c>
      <c r="AI44" s="80">
        <f>+IF(G44=0,"",'Ark1'!AC987)</f>
        <v>75.453388316495349</v>
      </c>
      <c r="AJ44" s="51"/>
      <c r="AK44" s="80">
        <f t="shared" si="10"/>
        <v>1.5775261324041805</v>
      </c>
      <c r="AL44" s="81">
        <f t="shared" si="13"/>
        <v>15.75</v>
      </c>
      <c r="AM44" s="46"/>
      <c r="AN44" s="4"/>
      <c r="AO44" s="57"/>
      <c r="AP44" s="57"/>
      <c r="AQ44" s="1"/>
      <c r="AR44" s="18"/>
    </row>
    <row r="45" spans="1:47" ht="15.6">
      <c r="A45" s="154">
        <f t="shared" si="12"/>
        <v>11</v>
      </c>
      <c r="B45" s="78">
        <f>+'Ark1'!C988</f>
        <v>2023</v>
      </c>
      <c r="C45" s="78">
        <f>+'Ark1'!J988</f>
        <v>155</v>
      </c>
      <c r="D45" s="79" t="str">
        <f>VLOOKUP(C45,RNR!$A$1:$B$26,2)</f>
        <v>Målselv</v>
      </c>
      <c r="E45" s="78">
        <f>+IF(G45=0,"",'Ark1'!Q988)</f>
        <v>45</v>
      </c>
      <c r="F45" s="78"/>
      <c r="G45" s="333">
        <f>+'Ark1'!R988</f>
        <v>1130</v>
      </c>
      <c r="H45" s="78"/>
      <c r="I45" s="170">
        <f>+IF(G45=0,"",'Ark1'!AF988)</f>
        <v>6.496866555510838</v>
      </c>
      <c r="J45" s="150"/>
      <c r="K45" s="170">
        <f>+'Ark1'!AG988</f>
        <v>7.9750048537755216</v>
      </c>
      <c r="L45" s="93"/>
      <c r="M45" s="357">
        <f>+'Ark1'!AI988</f>
        <v>0</v>
      </c>
      <c r="N45" s="356"/>
      <c r="O45" s="356"/>
      <c r="P45" s="356"/>
      <c r="Q45" s="150">
        <f>+'Ark1'!U988</f>
        <v>9.814690265486739</v>
      </c>
      <c r="R45" s="150"/>
      <c r="S45" s="168"/>
      <c r="T45" s="450">
        <f>+'Ark1'!AJ988</f>
        <v>0</v>
      </c>
      <c r="U45" s="450">
        <f>+'Ark1'!AK988</f>
        <v>0</v>
      </c>
      <c r="V45" s="88"/>
      <c r="W45" s="80">
        <f>+'Ark1'!S988</f>
        <v>5.209734513274336</v>
      </c>
      <c r="X45" s="78"/>
      <c r="Y45" s="80">
        <f>+'Ark1'!T988</f>
        <v>3.9592920353982306</v>
      </c>
      <c r="Z45" s="78"/>
      <c r="AA45" s="81">
        <f>+IF(G45=0,"",'Ark1'!W988)</f>
        <v>0</v>
      </c>
      <c r="AB45" s="72"/>
      <c r="AC45" s="81">
        <f>+IF(G45=0,"",'Ark1'!X988)</f>
        <v>3.8053097345132745</v>
      </c>
      <c r="AD45" s="81">
        <f>+IF(G45=0,"",'Ark1'!Y988)</f>
        <v>8.8495575221238951E-2</v>
      </c>
      <c r="AE45" s="81">
        <f>+IF(G45=0,"",'Ark1'!Z988)</f>
        <v>3.054518796972034</v>
      </c>
      <c r="AF45" s="72"/>
      <c r="AG45" s="150">
        <f>+IF(G45=0,"",'Ark1'!AA988)</f>
        <v>1.406461989442618</v>
      </c>
      <c r="AH45" s="80">
        <f>+IF(G45=0,"",'Ark1'!AB988)</f>
        <v>1.5560693143865738</v>
      </c>
      <c r="AI45" s="80">
        <f>+IF(G45=0,"",'Ark1'!AC988)</f>
        <v>53.395614752047614</v>
      </c>
      <c r="AJ45" s="51"/>
      <c r="AK45" s="80">
        <f t="shared" si="10"/>
        <v>1.8839137081705479</v>
      </c>
      <c r="AL45" s="81">
        <f t="shared" si="13"/>
        <v>25.111111111111111</v>
      </c>
      <c r="AM45" s="46"/>
      <c r="AN45" s="4"/>
      <c r="AO45" s="57"/>
      <c r="AP45" s="57"/>
      <c r="AQ45" s="1"/>
      <c r="AR45" s="18"/>
    </row>
    <row r="46" spans="1:47" ht="15.6">
      <c r="A46" s="154">
        <f t="shared" si="12"/>
        <v>12</v>
      </c>
      <c r="B46" s="78">
        <f>+'Ark1'!C989</f>
        <v>2023</v>
      </c>
      <c r="C46" s="78">
        <f>+'Ark1'!J989</f>
        <v>160</v>
      </c>
      <c r="D46" s="79" t="str">
        <f>VLOOKUP(C46,RNR!$A$1:$B$26,2)</f>
        <v>Oslo</v>
      </c>
      <c r="E46" s="78">
        <f>+IF(G46=0,"",'Ark1'!Q989)</f>
        <v>21</v>
      </c>
      <c r="F46" s="78"/>
      <c r="G46" s="333">
        <f>+'Ark1'!R989</f>
        <v>234</v>
      </c>
      <c r="H46" s="78"/>
      <c r="I46" s="170">
        <f>+IF(G46=0,"",'Ark1'!AF989)</f>
        <v>1.3453688265394119</v>
      </c>
      <c r="J46" s="150"/>
      <c r="K46" s="170">
        <f>+'Ark1'!AG989</f>
        <v>1.5135150682764409</v>
      </c>
      <c r="L46" s="93"/>
      <c r="M46" s="357">
        <f>+'Ark1'!AI989</f>
        <v>233</v>
      </c>
      <c r="N46" s="356"/>
      <c r="O46" s="356"/>
      <c r="P46" s="356"/>
      <c r="Q46" s="150">
        <f>+'Ark1'!U989</f>
        <v>8.9948717948717949</v>
      </c>
      <c r="R46" s="150"/>
      <c r="S46" s="168"/>
      <c r="T46" s="450">
        <f>+'Ark1'!AJ989</f>
        <v>85.898712446351936</v>
      </c>
      <c r="U46" s="450">
        <f>+'Ark1'!AK989</f>
        <v>13.944336483310964</v>
      </c>
      <c r="V46" s="88"/>
      <c r="W46" s="80">
        <f>+'Ark1'!S989</f>
        <v>5.4188034188034191</v>
      </c>
      <c r="X46" s="78"/>
      <c r="Y46" s="80">
        <f>+'Ark1'!T989</f>
        <v>4.2435897435897436</v>
      </c>
      <c r="Z46" s="78"/>
      <c r="AA46" s="81">
        <f>+IF(G46=0,"",'Ark1'!W989)</f>
        <v>0.85470085470085477</v>
      </c>
      <c r="AB46" s="72"/>
      <c r="AC46" s="81">
        <f>+IF(G46=0,"",'Ark1'!X989)</f>
        <v>2.5641025641025639</v>
      </c>
      <c r="AD46" s="81">
        <f>+IF(G46=0,"",'Ark1'!Y989)</f>
        <v>0.42735042735042739</v>
      </c>
      <c r="AE46" s="81">
        <f>+IF(G46=0,"",'Ark1'!Z989)</f>
        <v>3.1413249464932598</v>
      </c>
      <c r="AF46" s="72"/>
      <c r="AG46" s="150">
        <f>+IF(G46=0,"",'Ark1'!AA989)</f>
        <v>1.2759398496078764</v>
      </c>
      <c r="AH46" s="80">
        <f>+IF(G46=0,"",'Ark1'!AB989)</f>
        <v>1.6500652468521253</v>
      </c>
      <c r="AI46" s="80">
        <f>+IF(G46=0,"",'Ark1'!AC989)</f>
        <v>48.448669101972087</v>
      </c>
      <c r="AJ46" s="51"/>
      <c r="AK46" s="80">
        <f t="shared" si="10"/>
        <v>1.6599369085173501</v>
      </c>
      <c r="AL46" s="81">
        <f t="shared" si="13"/>
        <v>11.142857142857142</v>
      </c>
      <c r="AM46" s="46"/>
      <c r="AN46" s="4"/>
      <c r="AO46" s="57"/>
      <c r="AP46" s="57"/>
      <c r="AQ46" s="1"/>
      <c r="AR46" s="18"/>
    </row>
    <row r="47" spans="1:47" ht="15.6">
      <c r="A47" s="154">
        <f t="shared" si="12"/>
        <v>13</v>
      </c>
      <c r="B47" s="78">
        <f>+'Ark1'!C990</f>
        <v>2023</v>
      </c>
      <c r="C47" s="78">
        <f>+'Ark1'!J990</f>
        <v>171</v>
      </c>
      <c r="D47" s="79" t="str">
        <f>VLOOKUP(C47,RNR!$A$1:$B$26,2)</f>
        <v>Prima</v>
      </c>
      <c r="E47" s="78">
        <f>+IF(G47=0,"",'Ark1'!Q990)</f>
        <v>1</v>
      </c>
      <c r="F47" s="78"/>
      <c r="G47" s="333">
        <f>+'Ark1'!R990</f>
        <v>1</v>
      </c>
      <c r="H47" s="78"/>
      <c r="I47" s="170">
        <f>+IF(G47=0,"",'Ark1'!AF990)</f>
        <v>5.7494394296556083E-3</v>
      </c>
      <c r="J47" s="150"/>
      <c r="K47" s="170">
        <f>+'Ark1'!AG990</f>
        <v>8.9165653965354759E-3</v>
      </c>
      <c r="L47" s="93"/>
      <c r="M47" s="357">
        <f>+'Ark1'!AI990</f>
        <v>0</v>
      </c>
      <c r="N47" s="356"/>
      <c r="O47" s="356"/>
      <c r="P47" s="356"/>
      <c r="Q47" s="150">
        <f>+'Ark1'!U990</f>
        <v>12.4</v>
      </c>
      <c r="R47" s="150"/>
      <c r="S47" s="168"/>
      <c r="T47" s="450">
        <f>+'Ark1'!AJ990</f>
        <v>0</v>
      </c>
      <c r="U47" s="450">
        <f>+'Ark1'!AK990</f>
        <v>0</v>
      </c>
      <c r="V47" s="88"/>
      <c r="W47" s="80">
        <f>+'Ark1'!S990</f>
        <v>6</v>
      </c>
      <c r="X47" s="78"/>
      <c r="Y47" s="80">
        <f>+'Ark1'!T990</f>
        <v>4</v>
      </c>
      <c r="Z47" s="78"/>
      <c r="AA47" s="81">
        <f>+IF(G47=0,"",'Ark1'!W990)</f>
        <v>0</v>
      </c>
      <c r="AB47" s="72"/>
      <c r="AC47" s="81">
        <f>+IF(G47=0,"",'Ark1'!X990)</f>
        <v>0</v>
      </c>
      <c r="AD47" s="81">
        <f>+IF(G47=0,"",'Ark1'!Y990)</f>
        <v>0</v>
      </c>
      <c r="AE47" s="81">
        <f>+IF(G47=0,"",'Ark1'!Z990)</f>
        <v>0</v>
      </c>
      <c r="AF47" s="72"/>
      <c r="AG47" s="150">
        <f>+IF(G47=0,"",'Ark1'!AA990)</f>
        <v>0</v>
      </c>
      <c r="AH47" s="80">
        <f>+IF(G47=0,"",'Ark1'!AB990)</f>
        <v>0</v>
      </c>
      <c r="AI47" s="80">
        <f>+IF(G47=0,"",'Ark1'!AC990)</f>
        <v>0</v>
      </c>
      <c r="AJ47" s="51"/>
      <c r="AK47" s="80">
        <f t="shared" si="10"/>
        <v>2.0666666666666669</v>
      </c>
      <c r="AL47" s="81">
        <f t="shared" si="13"/>
        <v>1</v>
      </c>
      <c r="AM47" s="46"/>
      <c r="AN47" s="4"/>
      <c r="AO47" s="57"/>
      <c r="AP47" s="57"/>
      <c r="AQ47" s="1"/>
      <c r="AR47" s="18"/>
    </row>
    <row r="48" spans="1:47" ht="15.6">
      <c r="A48" s="154">
        <f t="shared" si="12"/>
        <v>14</v>
      </c>
      <c r="B48" s="78">
        <f>+'Ark1'!C991</f>
        <v>2023</v>
      </c>
      <c r="C48" s="78">
        <f>+'Ark1'!J991</f>
        <v>175</v>
      </c>
      <c r="D48" s="79" t="str">
        <f>VLOOKUP(C48,RNR!$A$1:$B$26,2)</f>
        <v>Ole Ringdal</v>
      </c>
      <c r="E48" s="78">
        <f>+IF(G48=0,"",'Ark1'!Q991)</f>
        <v>20</v>
      </c>
      <c r="F48" s="78"/>
      <c r="G48" s="333">
        <f>+'Ark1'!R991</f>
        <v>1335</v>
      </c>
      <c r="H48" s="78"/>
      <c r="I48" s="170">
        <f>+IF(G48=0,"",'Ark1'!AF991)</f>
        <v>7.6755016385902364</v>
      </c>
      <c r="J48" s="150"/>
      <c r="K48" s="170">
        <f>+'Ark1'!AG991</f>
        <v>6.9654195459742381</v>
      </c>
      <c r="L48" s="93"/>
      <c r="M48" s="357">
        <f>+'Ark1'!AI991</f>
        <v>0</v>
      </c>
      <c r="N48" s="356"/>
      <c r="O48" s="356"/>
      <c r="P48" s="356"/>
      <c r="Q48" s="150">
        <f>+'Ark1'!U991</f>
        <v>7.2558801498127359</v>
      </c>
      <c r="R48" s="150"/>
      <c r="S48" s="168"/>
      <c r="T48" s="450">
        <f>+'Ark1'!AJ991</f>
        <v>0</v>
      </c>
      <c r="U48" s="450">
        <f>+'Ark1'!AK991</f>
        <v>0</v>
      </c>
      <c r="V48" s="88"/>
      <c r="W48" s="80">
        <f>+'Ark1'!S991</f>
        <v>4.4269662921348303</v>
      </c>
      <c r="X48" s="78"/>
      <c r="Y48" s="80">
        <f>+'Ark1'!T991</f>
        <v>4.1483146067415717</v>
      </c>
      <c r="Z48" s="78"/>
      <c r="AA48" s="81">
        <f>+IF(G48=0,"",'Ark1'!W991)</f>
        <v>0</v>
      </c>
      <c r="AB48" s="72"/>
      <c r="AC48" s="81">
        <f>+IF(G48=0,"",'Ark1'!X991)</f>
        <v>5.3932584269662893</v>
      </c>
      <c r="AD48" s="81">
        <f>+IF(G48=0,"",'Ark1'!Y991)</f>
        <v>0</v>
      </c>
      <c r="AE48" s="81">
        <f>+IF(G48=0,"",'Ark1'!Z991)</f>
        <v>3.6893866750545952</v>
      </c>
      <c r="AF48" s="72"/>
      <c r="AG48" s="150">
        <f>+IF(G48=0,"",'Ark1'!AA991)</f>
        <v>1.1919295449238112</v>
      </c>
      <c r="AH48" s="80">
        <f>+IF(G48=0,"",'Ark1'!AB991)</f>
        <v>1.4535591622294757</v>
      </c>
      <c r="AI48" s="80">
        <f>+IF(G48=0,"",'Ark1'!AC991)</f>
        <v>33.670020508738887</v>
      </c>
      <c r="AJ48" s="51"/>
      <c r="AK48" s="80">
        <f t="shared" si="10"/>
        <v>1.6390186125211514</v>
      </c>
      <c r="AL48" s="81">
        <f t="shared" si="13"/>
        <v>66.75</v>
      </c>
      <c r="AM48" s="46"/>
      <c r="AN48" s="4"/>
      <c r="AO48" s="57"/>
      <c r="AP48" s="57"/>
      <c r="AQ48" s="1"/>
      <c r="AR48" s="18"/>
    </row>
    <row r="49" spans="1:44" ht="15.6">
      <c r="A49" s="154">
        <f t="shared" si="12"/>
        <v>15</v>
      </c>
      <c r="B49" s="78">
        <f>+'Ark1'!C992</f>
        <v>2023</v>
      </c>
      <c r="C49" s="78">
        <f>+'Ark1'!J992</f>
        <v>177</v>
      </c>
      <c r="D49" s="79" t="str">
        <f>VLOOKUP(C49,RNR!$A$1:$B$26,2)</f>
        <v>Slakthuset</v>
      </c>
      <c r="E49" s="78">
        <f>+IF(G49=0,"",'Ark1'!Q992)</f>
        <v>41</v>
      </c>
      <c r="F49" s="78"/>
      <c r="G49" s="333">
        <f>+'Ark1'!R992</f>
        <v>748</v>
      </c>
      <c r="H49" s="78"/>
      <c r="I49" s="170">
        <f>+IF(G49=0,"",'Ark1'!AF992)</f>
        <v>4.3005806933823969</v>
      </c>
      <c r="J49" s="150"/>
      <c r="K49" s="170">
        <f>+'Ark1'!AG992</f>
        <v>5.9149906160339993</v>
      </c>
      <c r="L49" s="93"/>
      <c r="M49" s="357">
        <f>+'Ark1'!AI992</f>
        <v>0</v>
      </c>
      <c r="N49" s="356"/>
      <c r="O49" s="356"/>
      <c r="P49" s="356"/>
      <c r="Q49" s="150">
        <f>+'Ark1'!U992</f>
        <v>10.997058823529423</v>
      </c>
      <c r="R49" s="150"/>
      <c r="S49" s="168"/>
      <c r="T49" s="450">
        <f>+'Ark1'!AJ992</f>
        <v>0</v>
      </c>
      <c r="U49" s="450">
        <f>+'Ark1'!AK992</f>
        <v>0</v>
      </c>
      <c r="V49" s="88"/>
      <c r="W49" s="80">
        <f>+'Ark1'!S992</f>
        <v>5.0133689839572195</v>
      </c>
      <c r="X49" s="78"/>
      <c r="Y49" s="80">
        <f>+'Ark1'!T992</f>
        <v>3.832887700534759</v>
      </c>
      <c r="Z49" s="78"/>
      <c r="AA49" s="81">
        <f>+IF(G49=0,"",'Ark1'!W992)</f>
        <v>0</v>
      </c>
      <c r="AB49" s="72"/>
      <c r="AC49" s="81">
        <f>+IF(G49=0,"",'Ark1'!X992)</f>
        <v>7.2192513368983935</v>
      </c>
      <c r="AD49" s="81">
        <f>+IF(G49=0,"",'Ark1'!Y992)</f>
        <v>0</v>
      </c>
      <c r="AE49" s="81">
        <f>+IF(G49=0,"",'Ark1'!Z992)</f>
        <v>3.5216886311429367</v>
      </c>
      <c r="AF49" s="72"/>
      <c r="AG49" s="150">
        <f>+IF(G49=0,"",'Ark1'!AA992)</f>
        <v>1.2115014274736211</v>
      </c>
      <c r="AH49" s="80">
        <f>+IF(G49=0,"",'Ark1'!AB992)</f>
        <v>1.1826005528506798</v>
      </c>
      <c r="AI49" s="80">
        <f>+IF(G49=0,"",'Ark1'!AC992)</f>
        <v>55.842230166590895</v>
      </c>
      <c r="AJ49" s="51"/>
      <c r="AK49" s="80">
        <f t="shared" si="10"/>
        <v>2.193546666666669</v>
      </c>
      <c r="AL49" s="81">
        <f t="shared" si="13"/>
        <v>18.243902439024389</v>
      </c>
      <c r="AM49" s="46"/>
      <c r="AN49" s="13"/>
      <c r="AO49" s="57"/>
      <c r="AP49" s="57"/>
      <c r="AQ49" s="1"/>
      <c r="AR49" s="18"/>
    </row>
    <row r="50" spans="1:44" ht="15.6">
      <c r="A50" s="154">
        <f t="shared" si="12"/>
        <v>16</v>
      </c>
      <c r="B50" s="78">
        <f>+'Ark1'!C993</f>
        <v>2023</v>
      </c>
      <c r="C50" s="78">
        <f>+'Ark1'!J993</f>
        <v>178</v>
      </c>
      <c r="D50" s="79" t="str">
        <f>VLOOKUP(C50,RNR!$A$1:$B$26,2)</f>
        <v>Røros</v>
      </c>
      <c r="E50" s="78">
        <f>+IF(G50=0,"",'Ark1'!Q993)</f>
        <v>11</v>
      </c>
      <c r="F50" s="78"/>
      <c r="G50" s="333">
        <f>+'Ark1'!R993</f>
        <v>371</v>
      </c>
      <c r="H50" s="78"/>
      <c r="I50" s="170">
        <f>+IF(G50=0,"",'Ark1'!AF993)</f>
        <v>2.1330420284022313</v>
      </c>
      <c r="J50" s="150"/>
      <c r="K50" s="170">
        <f>+'Ark1'!AG993</f>
        <v>2.1180438206044552</v>
      </c>
      <c r="L50" s="93"/>
      <c r="M50" s="357">
        <f>+'Ark1'!AI993</f>
        <v>0</v>
      </c>
      <c r="N50" s="356"/>
      <c r="O50" s="356"/>
      <c r="P50" s="356"/>
      <c r="Q50" s="150">
        <f>+'Ark1'!U993</f>
        <v>7.9393530997304564</v>
      </c>
      <c r="R50" s="150"/>
      <c r="S50" s="168"/>
      <c r="T50" s="450">
        <f>+'Ark1'!AJ993</f>
        <v>0</v>
      </c>
      <c r="U50" s="450">
        <f>+'Ark1'!AK993</f>
        <v>0</v>
      </c>
      <c r="V50" s="88"/>
      <c r="W50" s="80">
        <f>+'Ark1'!S993</f>
        <v>4.4312668463611873</v>
      </c>
      <c r="X50" s="78"/>
      <c r="Y50" s="80">
        <f>+'Ark1'!T993</f>
        <v>3.8517520215633434</v>
      </c>
      <c r="Z50" s="78"/>
      <c r="AA50" s="81">
        <f>+IF(G50=0,"",'Ark1'!W993)</f>
        <v>0</v>
      </c>
      <c r="AB50" s="72"/>
      <c r="AC50" s="81">
        <f>+IF(G50=0,"",'Ark1'!X993)</f>
        <v>1.3477088948787059</v>
      </c>
      <c r="AD50" s="81">
        <f>+IF(G50=0,"",'Ark1'!Y993)</f>
        <v>0</v>
      </c>
      <c r="AE50" s="81">
        <f>+IF(G50=0,"",'Ark1'!Z993)</f>
        <v>2.8419012678172697</v>
      </c>
      <c r="AF50" s="72"/>
      <c r="AG50" s="150">
        <f>+IF(G50=0,"",'Ark1'!AA993)</f>
        <v>1.7567715002228299</v>
      </c>
      <c r="AH50" s="80">
        <f>+IF(G50=0,"",'Ark1'!AB993)</f>
        <v>1.5703162601321861</v>
      </c>
      <c r="AI50" s="80">
        <f>+IF(G50=0,"",'Ark1'!AC993)</f>
        <v>78.942276748210659</v>
      </c>
      <c r="AJ50" s="51"/>
      <c r="AK50" s="80">
        <f t="shared" si="10"/>
        <v>1.7916666666666656</v>
      </c>
      <c r="AL50" s="81">
        <f t="shared" si="13"/>
        <v>33.727272727272727</v>
      </c>
      <c r="AM50" s="46"/>
      <c r="AN50" s="5"/>
      <c r="AO50" s="57"/>
      <c r="AP50" s="57"/>
      <c r="AQ50" s="1"/>
    </row>
    <row r="51" spans="1:44" ht="15.6">
      <c r="A51" s="154">
        <f t="shared" si="12"/>
        <v>17</v>
      </c>
      <c r="B51" s="78">
        <f>+'Ark1'!C994</f>
        <v>2023</v>
      </c>
      <c r="C51" s="78">
        <f>+'Ark1'!J994</f>
        <v>181</v>
      </c>
      <c r="D51" s="79" t="str">
        <f>VLOOKUP(C51,RNR!$A$1:$B$26,2)</f>
        <v>Horns</v>
      </c>
      <c r="E51" s="78">
        <f>+IF(G51=0,"",'Ark1'!Q994)</f>
        <v>23</v>
      </c>
      <c r="F51" s="78"/>
      <c r="G51" s="333">
        <f>+'Ark1'!R994</f>
        <v>431</v>
      </c>
      <c r="H51" s="78"/>
      <c r="I51" s="170">
        <f>+IF(G51=0,"",'Ark1'!AF994)</f>
        <v>2.4780083941815678</v>
      </c>
      <c r="J51" s="150"/>
      <c r="K51" s="170">
        <f>+'Ark1'!AG994</f>
        <v>2.4447208899307502</v>
      </c>
      <c r="L51" s="93"/>
      <c r="M51" s="357">
        <f>+'Ark1'!AI994</f>
        <v>0</v>
      </c>
      <c r="N51" s="356"/>
      <c r="O51" s="356"/>
      <c r="P51" s="356"/>
      <c r="Q51" s="150">
        <f>+'Ark1'!U994</f>
        <v>7.8881670533642687</v>
      </c>
      <c r="R51" s="150"/>
      <c r="S51" s="168"/>
      <c r="T51" s="450">
        <f>+'Ark1'!AJ994</f>
        <v>0</v>
      </c>
      <c r="U51" s="450">
        <f>+'Ark1'!AK994</f>
        <v>0</v>
      </c>
      <c r="V51" s="88"/>
      <c r="W51" s="80">
        <f>+'Ark1'!S994</f>
        <v>5.3503480278422284</v>
      </c>
      <c r="X51" s="78"/>
      <c r="Y51" s="80">
        <f>+'Ark1'!T994</f>
        <v>4.0812064965197212</v>
      </c>
      <c r="Z51" s="78"/>
      <c r="AA51" s="81">
        <f>+IF(G51=0,"",'Ark1'!W994)</f>
        <v>0</v>
      </c>
      <c r="AB51" s="72"/>
      <c r="AC51" s="81">
        <f>+IF(G51=0,"",'Ark1'!X994)</f>
        <v>0.23201856148491881</v>
      </c>
      <c r="AD51" s="81">
        <f>+IF(G51=0,"",'Ark1'!Y994)</f>
        <v>0</v>
      </c>
      <c r="AE51" s="81">
        <f>+IF(G51=0,"",'Ark1'!Z994)</f>
        <v>2.7912398811605814</v>
      </c>
      <c r="AF51" s="72"/>
      <c r="AG51" s="150">
        <f>+IF(G51=0,"",'Ark1'!AA994)</f>
        <v>1.051015913125144</v>
      </c>
      <c r="AH51" s="80">
        <f>+IF(G51=0,"",'Ark1'!AB994)</f>
        <v>1.4706389954053936</v>
      </c>
      <c r="AI51" s="80">
        <f>+IF(G51=0,"",'Ark1'!AC994)</f>
        <v>-2.2076300336110704</v>
      </c>
      <c r="AJ51" s="51"/>
      <c r="AK51" s="80">
        <f t="shared" si="10"/>
        <v>1.4743278404163049</v>
      </c>
      <c r="AL51" s="81">
        <f t="shared" si="13"/>
        <v>18.739130434782609</v>
      </c>
      <c r="AM51" s="46"/>
      <c r="AN51" s="13"/>
      <c r="AO51" s="57"/>
      <c r="AP51" s="57"/>
      <c r="AQ51" s="1"/>
      <c r="AR51" s="18"/>
    </row>
    <row r="52" spans="1:44" ht="15.6">
      <c r="A52" s="154">
        <f t="shared" si="12"/>
        <v>18</v>
      </c>
      <c r="B52" s="78">
        <f>+'Ark1'!C995</f>
        <v>2023</v>
      </c>
      <c r="C52" s="78">
        <f>+'Ark1'!J995</f>
        <v>262</v>
      </c>
      <c r="D52" s="79" t="str">
        <f>VLOOKUP(C52,RNR!$A$1:$B$26,2)</f>
        <v>Strilalam</v>
      </c>
      <c r="E52" s="78" t="str">
        <f>+IF(G52=0,"",'Ark1'!Q995)</f>
        <v/>
      </c>
      <c r="F52" s="78"/>
      <c r="G52" s="333">
        <f>+'Ark1'!R995</f>
        <v>0</v>
      </c>
      <c r="H52" s="78"/>
      <c r="I52" s="170" t="str">
        <f>+IF(G52=0,"",'Ark1'!AF995)</f>
        <v/>
      </c>
      <c r="J52" s="150"/>
      <c r="K52" s="170">
        <f>+'Ark1'!AG995</f>
        <v>0</v>
      </c>
      <c r="L52" s="93"/>
      <c r="M52" s="357">
        <f>+'Ark1'!AI995</f>
        <v>0</v>
      </c>
      <c r="N52" s="356"/>
      <c r="O52" s="356"/>
      <c r="P52" s="356"/>
      <c r="Q52" s="150">
        <f>+'Ark1'!U995</f>
        <v>0</v>
      </c>
      <c r="R52" s="150"/>
      <c r="S52" s="168"/>
      <c r="T52" s="450">
        <f>+'Ark1'!AJ995</f>
        <v>0</v>
      </c>
      <c r="U52" s="450">
        <f>+'Ark1'!AK995</f>
        <v>0</v>
      </c>
      <c r="V52" s="88"/>
      <c r="W52" s="80">
        <f>+'Ark1'!S995</f>
        <v>0</v>
      </c>
      <c r="X52" s="78"/>
      <c r="Y52" s="80">
        <f>+'Ark1'!T995</f>
        <v>0</v>
      </c>
      <c r="Z52" s="78"/>
      <c r="AA52" s="81" t="str">
        <f>+IF(G52=0,"",'Ark1'!W995)</f>
        <v/>
      </c>
      <c r="AB52" s="72"/>
      <c r="AC52" s="81" t="str">
        <f>+IF(G52=0,"",'Ark1'!X995)</f>
        <v/>
      </c>
      <c r="AD52" s="81" t="str">
        <f>+IF(G52=0,"",'Ark1'!Y995)</f>
        <v/>
      </c>
      <c r="AE52" s="81" t="str">
        <f>+IF(G52=0,"",'Ark1'!Z995)</f>
        <v/>
      </c>
      <c r="AF52" s="72"/>
      <c r="AG52" s="150" t="str">
        <f>+IF(G52=0,"",'Ark1'!AA995)</f>
        <v/>
      </c>
      <c r="AH52" s="80" t="str">
        <f>+IF(G52=0,"",'Ark1'!AB995)</f>
        <v/>
      </c>
      <c r="AI52" s="80" t="str">
        <f>+IF(G52=0,"",'Ark1'!AC995)</f>
        <v/>
      </c>
      <c r="AJ52" s="51"/>
      <c r="AK52" s="80" t="str">
        <f t="shared" si="10"/>
        <v/>
      </c>
      <c r="AL52" s="81" t="str">
        <f t="shared" si="13"/>
        <v/>
      </c>
      <c r="AM52" s="46"/>
      <c r="AN52" s="13"/>
      <c r="AO52" s="57"/>
      <c r="AP52" s="57"/>
      <c r="AQ52" s="1"/>
    </row>
    <row r="53" spans="1:44" ht="15.6">
      <c r="A53" s="154">
        <f t="shared" si="12"/>
        <v>19</v>
      </c>
      <c r="B53" s="78">
        <f>+'Ark1'!C996</f>
        <v>2023</v>
      </c>
      <c r="C53" s="78">
        <f>+'Ark1'!J996</f>
        <v>267</v>
      </c>
      <c r="D53" s="79" t="str">
        <f>VLOOKUP(C53,RNR!$A$1:$B$26,2)</f>
        <v>Dalpro</v>
      </c>
      <c r="E53" s="78" t="str">
        <f>+IF(G53=0,"",'Ark1'!Q996)</f>
        <v/>
      </c>
      <c r="F53" s="78"/>
      <c r="G53" s="333">
        <f>+'Ark1'!R996</f>
        <v>0</v>
      </c>
      <c r="H53" s="78"/>
      <c r="I53" s="170" t="str">
        <f>+IF(G53=0,"",'Ark1'!AF996)</f>
        <v/>
      </c>
      <c r="J53" s="150"/>
      <c r="K53" s="170">
        <f>+'Ark1'!AG996</f>
        <v>0</v>
      </c>
      <c r="L53" s="93"/>
      <c r="M53" s="357">
        <f>+'Ark1'!AI996</f>
        <v>0</v>
      </c>
      <c r="N53" s="356"/>
      <c r="O53" s="356"/>
      <c r="P53" s="356"/>
      <c r="Q53" s="150">
        <f>+'Ark1'!U996</f>
        <v>0</v>
      </c>
      <c r="R53" s="150"/>
      <c r="S53" s="168"/>
      <c r="T53" s="450">
        <f>+'Ark1'!AJ996</f>
        <v>0</v>
      </c>
      <c r="U53" s="450">
        <f>+'Ark1'!AK996</f>
        <v>0</v>
      </c>
      <c r="V53" s="88"/>
      <c r="W53" s="80">
        <f>+'Ark1'!S996</f>
        <v>0</v>
      </c>
      <c r="X53" s="78"/>
      <c r="Y53" s="80">
        <f>+'Ark1'!T996</f>
        <v>0</v>
      </c>
      <c r="Z53" s="78"/>
      <c r="AA53" s="81" t="str">
        <f>+IF(G53=0,"",'Ark1'!W996)</f>
        <v/>
      </c>
      <c r="AB53" s="72"/>
      <c r="AC53" s="81" t="str">
        <f>+IF(G53=0,"",'Ark1'!X996)</f>
        <v/>
      </c>
      <c r="AD53" s="81" t="str">
        <f>+IF(G53=0,"",'Ark1'!Y996)</f>
        <v/>
      </c>
      <c r="AE53" s="81" t="str">
        <f>+IF(G53=0,"",'Ark1'!Z996)</f>
        <v/>
      </c>
      <c r="AF53" s="72"/>
      <c r="AG53" s="150" t="str">
        <f>+IF(G53=0,"",'Ark1'!AA996)</f>
        <v/>
      </c>
      <c r="AH53" s="80" t="str">
        <f>+IF(G53=0,"",'Ark1'!AB996)</f>
        <v/>
      </c>
      <c r="AI53" s="80" t="str">
        <f>+IF(G53=0,"",'Ark1'!AC996)</f>
        <v/>
      </c>
      <c r="AJ53" s="51"/>
      <c r="AK53" s="80" t="str">
        <f t="shared" si="10"/>
        <v/>
      </c>
      <c r="AL53" s="81" t="str">
        <f t="shared" si="13"/>
        <v/>
      </c>
      <c r="AM53" s="46"/>
      <c r="AN53" s="2"/>
      <c r="AO53" s="57"/>
      <c r="AP53" s="57"/>
      <c r="AQ53" s="1"/>
    </row>
    <row r="54" spans="1:44" ht="15.6">
      <c r="A54" s="154">
        <f t="shared" si="12"/>
        <v>20</v>
      </c>
      <c r="B54" s="78">
        <f>+'Ark1'!C997</f>
        <v>2023</v>
      </c>
      <c r="C54" s="78">
        <f>+'Ark1'!J997</f>
        <v>309</v>
      </c>
      <c r="D54" s="79" t="str">
        <f>VLOOKUP(C54,RNR!$A$1:$B$26,2)</f>
        <v>Malvik</v>
      </c>
      <c r="E54" s="78">
        <f>+IF(G54=0,"",'Ark1'!Q997)</f>
        <v>51</v>
      </c>
      <c r="F54" s="78"/>
      <c r="G54" s="333">
        <f>+'Ark1'!R997</f>
        <v>841</v>
      </c>
      <c r="H54" s="78"/>
      <c r="I54" s="170">
        <f>+IF(G54=0,"",'Ark1'!AF997)</f>
        <v>4.8352785603403676</v>
      </c>
      <c r="J54" s="150"/>
      <c r="K54" s="170">
        <f>+'Ark1'!AG997</f>
        <v>4.7150654001308681</v>
      </c>
      <c r="L54" s="93"/>
      <c r="M54" s="357">
        <f>+'Ark1'!AI997</f>
        <v>0</v>
      </c>
      <c r="N54" s="356"/>
      <c r="O54" s="356"/>
      <c r="P54" s="356"/>
      <c r="Q54" s="150">
        <f>+'Ark1'!U997</f>
        <v>7.7967895362663553</v>
      </c>
      <c r="R54" s="150"/>
      <c r="S54" s="168"/>
      <c r="T54" s="450">
        <f>+'Ark1'!AJ997</f>
        <v>0</v>
      </c>
      <c r="U54" s="450">
        <f>+'Ark1'!AK997</f>
        <v>0</v>
      </c>
      <c r="V54" s="88"/>
      <c r="W54" s="80">
        <f>+'Ark1'!S997</f>
        <v>6.1557669441141485</v>
      </c>
      <c r="X54" s="78"/>
      <c r="Y54" s="80">
        <f>+'Ark1'!T997</f>
        <v>4.2865636147443524</v>
      </c>
      <c r="Z54" s="78"/>
      <c r="AA54" s="81">
        <f>+IF(G54=0,"",'Ark1'!W997)</f>
        <v>0</v>
      </c>
      <c r="AB54" s="72"/>
      <c r="AC54" s="81">
        <f>+IF(G54=0,"",'Ark1'!X997)</f>
        <v>0.71343638525564812</v>
      </c>
      <c r="AD54" s="81">
        <f>+IF(G54=0,"",'Ark1'!Y997)</f>
        <v>0</v>
      </c>
      <c r="AE54" s="81">
        <f>+IF(G54=0,"",'Ark1'!Z997)</f>
        <v>2.783038769760986</v>
      </c>
      <c r="AF54" s="72"/>
      <c r="AG54" s="150">
        <f>+IF(G54=0,"",'Ark1'!AA997)</f>
        <v>1.8189759863470725</v>
      </c>
      <c r="AH54" s="80">
        <f>+IF(G54=0,"",'Ark1'!AB997)</f>
        <v>1.6949032392160699</v>
      </c>
      <c r="AI54" s="80">
        <f>+IF(G54=0,"",'Ark1'!AC997)</f>
        <v>34.009678019710407</v>
      </c>
      <c r="AJ54" s="51"/>
      <c r="AK54" s="80">
        <f t="shared" si="10"/>
        <v>1.2665829631060472</v>
      </c>
      <c r="AL54" s="81">
        <f t="shared" si="13"/>
        <v>16.490196078431371</v>
      </c>
      <c r="AM54" s="46"/>
      <c r="AN54" s="4"/>
      <c r="AO54" s="57"/>
      <c r="AP54" s="57"/>
      <c r="AQ54" s="1"/>
    </row>
    <row r="55" spans="1:44" ht="15.6">
      <c r="A55" s="154">
        <f t="shared" si="12"/>
        <v>21</v>
      </c>
      <c r="B55" s="78">
        <f>+'Ark1'!C998</f>
        <v>2023</v>
      </c>
      <c r="C55" s="78">
        <f>+'Ark1'!J998</f>
        <v>470</v>
      </c>
      <c r="D55" s="79" t="str">
        <f>VLOOKUP(C55,RNR!$A$1:$B$26,2)</f>
        <v>Jens Eide</v>
      </c>
      <c r="E55" s="78">
        <f>+IF(G55=0,"",'Ark1'!Q998)</f>
        <v>27</v>
      </c>
      <c r="F55" s="78"/>
      <c r="G55" s="333">
        <f>+'Ark1'!R998</f>
        <v>791</v>
      </c>
      <c r="H55" s="78"/>
      <c r="I55" s="170">
        <f>+IF(G55=0,"",'Ark1'!AF998)</f>
        <v>4.5478065888575854</v>
      </c>
      <c r="J55" s="150"/>
      <c r="K55" s="170">
        <f>+'Ark1'!AG998</f>
        <v>3.5681362221087647</v>
      </c>
      <c r="L55" s="93"/>
      <c r="M55" s="357">
        <f>+'Ark1'!AI998</f>
        <v>0</v>
      </c>
      <c r="N55" s="356"/>
      <c r="O55" s="356"/>
      <c r="P55" s="356"/>
      <c r="Q55" s="150">
        <f>+'Ark1'!U998</f>
        <v>6.2731984829329956</v>
      </c>
      <c r="R55" s="150"/>
      <c r="S55" s="168"/>
      <c r="T55" s="450">
        <f>+'Ark1'!AJ998</f>
        <v>0</v>
      </c>
      <c r="U55" s="450">
        <f>+'Ark1'!AK998</f>
        <v>0</v>
      </c>
      <c r="V55" s="88"/>
      <c r="W55" s="80">
        <f>+'Ark1'!S998</f>
        <v>6.6927939317319849</v>
      </c>
      <c r="X55" s="78"/>
      <c r="Y55" s="80">
        <f>+'Ark1'!T998</f>
        <v>4.802781289506953</v>
      </c>
      <c r="Z55" s="78"/>
      <c r="AA55" s="81">
        <f>+IF(G55=0,"",'Ark1'!W998)</f>
        <v>0.12642225031605561</v>
      </c>
      <c r="AB55" s="72"/>
      <c r="AC55" s="81">
        <f>+IF(G55=0,"",'Ark1'!X998)</f>
        <v>0.75853350189633373</v>
      </c>
      <c r="AD55" s="81">
        <f>+IF(G55=0,"",'Ark1'!Y998)</f>
        <v>0</v>
      </c>
      <c r="AE55" s="81">
        <f>+IF(G55=0,"",'Ark1'!Z998)</f>
        <v>2.8728318505905608</v>
      </c>
      <c r="AF55" s="72"/>
      <c r="AG55" s="150">
        <f>+IF(G55=0,"",'Ark1'!AA998)</f>
        <v>1.4215022614849819</v>
      </c>
      <c r="AH55" s="80">
        <f>+IF(G55=0,"",'Ark1'!AB998)</f>
        <v>1.0263493669127404</v>
      </c>
      <c r="AI55" s="80">
        <f>+IF(G55=0,"",'Ark1'!AC998)</f>
        <v>32.566885180801442</v>
      </c>
      <c r="AJ55" s="51"/>
      <c r="AK55" s="80">
        <f t="shared" si="10"/>
        <v>0.93730638458632409</v>
      </c>
      <c r="AL55" s="81">
        <f t="shared" si="13"/>
        <v>29.296296296296298</v>
      </c>
      <c r="AM55" s="46"/>
      <c r="AN55" s="4"/>
      <c r="AO55" s="57"/>
      <c r="AP55" s="57"/>
      <c r="AQ55" s="1"/>
      <c r="AR55" s="4"/>
    </row>
    <row r="56" spans="1:44" ht="15.6">
      <c r="A56" s="154">
        <f t="shared" si="12"/>
        <v>22</v>
      </c>
      <c r="B56" s="78">
        <f>+'Ark1'!C999</f>
        <v>2023</v>
      </c>
      <c r="C56" s="78">
        <f>+'Ark1'!J999</f>
        <v>629</v>
      </c>
      <c r="D56" s="79" t="str">
        <f>VLOOKUP(C56,RNR!$A$1:$B$26,2)</f>
        <v>Bø</v>
      </c>
      <c r="E56" s="78">
        <f>+IF(G56=0,"",'Ark1'!Q999)</f>
        <v>4</v>
      </c>
      <c r="F56" s="78"/>
      <c r="G56" s="333">
        <f>+'Ark1'!R999</f>
        <v>41</v>
      </c>
      <c r="H56" s="78"/>
      <c r="I56" s="170">
        <f>+IF(G56=0,"",'Ark1'!AF999)</f>
        <v>0.23572701661587991</v>
      </c>
      <c r="J56" s="150"/>
      <c r="K56" s="170">
        <f>+'Ark1'!AG999</f>
        <v>0.35623116914868352</v>
      </c>
      <c r="L56" s="93"/>
      <c r="M56" s="357">
        <f>+'Ark1'!AI999</f>
        <v>0</v>
      </c>
      <c r="N56" s="356"/>
      <c r="O56" s="356"/>
      <c r="P56" s="356"/>
      <c r="Q56" s="150">
        <f>+'Ark1'!U999</f>
        <v>12.08292682926829</v>
      </c>
      <c r="R56" s="150"/>
      <c r="S56" s="168"/>
      <c r="T56" s="450">
        <f>+'Ark1'!AJ999</f>
        <v>0</v>
      </c>
      <c r="U56" s="450">
        <f>+'Ark1'!AK999</f>
        <v>0</v>
      </c>
      <c r="V56" s="88"/>
      <c r="W56" s="80">
        <f>+'Ark1'!S999</f>
        <v>5.5609756097560972</v>
      </c>
      <c r="X56" s="78"/>
      <c r="Y56" s="80">
        <f>+'Ark1'!T999</f>
        <v>3.975609756097561</v>
      </c>
      <c r="Z56" s="78"/>
      <c r="AA56" s="81">
        <f>+IF(G56=0,"",'Ark1'!W999)</f>
        <v>0</v>
      </c>
      <c r="AB56" s="72"/>
      <c r="AC56" s="81">
        <f>+IF(G56=0,"",'Ark1'!X999)</f>
        <v>14.634146341463419</v>
      </c>
      <c r="AD56" s="81">
        <f>+IF(G56=0,"",'Ark1'!Y999)</f>
        <v>0</v>
      </c>
      <c r="AE56" s="81">
        <f>+IF(G56=0,"",'Ark1'!Z999)</f>
        <v>4.1965085626741265</v>
      </c>
      <c r="AF56" s="72"/>
      <c r="AG56" s="150">
        <f>+IF(G56=0,"",'Ark1'!AA999)</f>
        <v>0.96395477294485565</v>
      </c>
      <c r="AH56" s="80">
        <f>+IF(G56=0,"",'Ark1'!AB999)</f>
        <v>1.5693373602093088</v>
      </c>
      <c r="AI56" s="80">
        <f>+IF(G56=0,"",'Ark1'!AC999)</f>
        <v>71.202355484071077</v>
      </c>
      <c r="AJ56" s="51"/>
      <c r="AK56" s="80">
        <f t="shared" si="10"/>
        <v>2.1728070175438594</v>
      </c>
      <c r="AL56" s="81">
        <f t="shared" si="13"/>
        <v>10.25</v>
      </c>
      <c r="AM56" s="46"/>
      <c r="AN56" s="4"/>
      <c r="AO56" s="57"/>
      <c r="AP56" s="57"/>
      <c r="AQ56" s="1"/>
      <c r="AR56" s="5"/>
    </row>
    <row r="57" spans="1:44" ht="15.6">
      <c r="A57" s="154">
        <f t="shared" si="12"/>
        <v>23</v>
      </c>
      <c r="B57" s="78">
        <f>+'Ark1'!C1000</f>
        <v>2023</v>
      </c>
      <c r="C57" s="78">
        <f>+'Ark1'!J1000</f>
        <v>643</v>
      </c>
      <c r="D57" s="79" t="str">
        <f>VLOOKUP(C57,RNR!$A$1:$B$26,2)</f>
        <v>Bjerka</v>
      </c>
      <c r="E57" s="78">
        <f>+IF(G57=0,"",'Ark1'!Q1000)</f>
        <v>19</v>
      </c>
      <c r="F57" s="78"/>
      <c r="G57" s="333">
        <f>+'Ark1'!R1000</f>
        <v>437</v>
      </c>
      <c r="H57" s="78"/>
      <c r="I57" s="170">
        <f>+IF(G57=0,"",'Ark1'!AF1000)</f>
        <v>2.5125050307595016</v>
      </c>
      <c r="J57" s="150"/>
      <c r="K57" s="170">
        <f>+'Ark1'!AG1000</f>
        <v>2.739614718085527</v>
      </c>
      <c r="L57" s="93"/>
      <c r="M57" s="357">
        <f>+'Ark1'!AI1000</f>
        <v>0</v>
      </c>
      <c r="N57" s="356"/>
      <c r="O57" s="356"/>
      <c r="P57" s="356"/>
      <c r="Q57" s="150">
        <f>+'Ark1'!U1000</f>
        <v>8.7183066361556083</v>
      </c>
      <c r="R57" s="150"/>
      <c r="S57" s="168"/>
      <c r="T57" s="450">
        <f>+'Ark1'!AJ1000</f>
        <v>0</v>
      </c>
      <c r="U57" s="450">
        <f>+'Ark1'!AK1000</f>
        <v>0</v>
      </c>
      <c r="V57" s="88"/>
      <c r="W57" s="80">
        <f>+'Ark1'!S1000</f>
        <v>4.8306636155606419</v>
      </c>
      <c r="X57" s="78"/>
      <c r="Y57" s="80">
        <f>+'Ark1'!T1000</f>
        <v>4.1006864988558354</v>
      </c>
      <c r="Z57" s="78"/>
      <c r="AA57" s="81">
        <f>+IF(G57=0,"",'Ark1'!W1000)</f>
        <v>0</v>
      </c>
      <c r="AB57" s="72"/>
      <c r="AC57" s="81">
        <f>+IF(G57=0,"",'Ark1'!X1000)</f>
        <v>1.6018306636155604</v>
      </c>
      <c r="AD57" s="81">
        <f>+IF(G57=0,"",'Ark1'!Y1000)</f>
        <v>0</v>
      </c>
      <c r="AE57" s="81">
        <f>+IF(G57=0,"",'Ark1'!Z1000)</f>
        <v>2.5218557453298924</v>
      </c>
      <c r="AF57" s="72"/>
      <c r="AG57" s="150">
        <f>+IF(G57=0,"",'Ark1'!AA1000)</f>
        <v>1.1007269363685706</v>
      </c>
      <c r="AH57" s="80">
        <f>+IF(G57=0,"",'Ark1'!AB1000)</f>
        <v>1.4895285095939701</v>
      </c>
      <c r="AI57" s="80">
        <f>+IF(G57=0,"",'Ark1'!AC1000)</f>
        <v>33.902333594372941</v>
      </c>
      <c r="AJ57" s="51"/>
      <c r="AK57" s="80">
        <f t="shared" si="10"/>
        <v>1.804784462340123</v>
      </c>
      <c r="AL57" s="81">
        <f t="shared" si="13"/>
        <v>23</v>
      </c>
      <c r="AM57" s="46"/>
      <c r="AN57" s="4"/>
      <c r="AO57" s="57"/>
      <c r="AP57" s="57"/>
      <c r="AQ57" s="1"/>
      <c r="AR57" s="5"/>
    </row>
    <row r="58" spans="1:44" ht="15.6">
      <c r="A58" s="154">
        <f t="shared" si="12"/>
        <v>24</v>
      </c>
      <c r="B58" s="78">
        <f>+'Ark1'!C1001</f>
        <v>2023</v>
      </c>
      <c r="C58" s="78">
        <f>+'Ark1'!J1001</f>
        <v>704</v>
      </c>
      <c r="D58" s="79" t="str">
        <f>VLOOKUP(C58,RNR!$A$1:$B$26,2)</f>
        <v>Øre Vilt</v>
      </c>
      <c r="E58" s="78" t="str">
        <f>+IF(G58=0,"",'Ark1'!Q1001)</f>
        <v/>
      </c>
      <c r="F58" s="78"/>
      <c r="G58" s="333">
        <f>+'Ark1'!R1001</f>
        <v>0</v>
      </c>
      <c r="H58" s="78"/>
      <c r="I58" s="170" t="str">
        <f>+IF(G58=0,"",'Ark1'!AF1001)</f>
        <v/>
      </c>
      <c r="J58" s="150"/>
      <c r="K58" s="170">
        <f>+'Ark1'!AG1001</f>
        <v>0</v>
      </c>
      <c r="L58" s="93"/>
      <c r="M58" s="357">
        <f>+'Ark1'!AI1001</f>
        <v>0</v>
      </c>
      <c r="N58" s="356"/>
      <c r="O58" s="356"/>
      <c r="P58" s="356"/>
      <c r="Q58" s="150">
        <f>+'Ark1'!U1001</f>
        <v>0</v>
      </c>
      <c r="R58" s="150"/>
      <c r="S58" s="168"/>
      <c r="T58" s="450">
        <f>+'Ark1'!AJ1001</f>
        <v>0</v>
      </c>
      <c r="U58" s="450">
        <f>+'Ark1'!AK1001</f>
        <v>0</v>
      </c>
      <c r="V58" s="88"/>
      <c r="W58" s="80">
        <f>+'Ark1'!S1001</f>
        <v>0</v>
      </c>
      <c r="X58" s="78"/>
      <c r="Y58" s="80">
        <f>+'Ark1'!T1001</f>
        <v>0</v>
      </c>
      <c r="Z58" s="78"/>
      <c r="AA58" s="81" t="str">
        <f>+IF(G58=0,"",'Ark1'!W1001)</f>
        <v/>
      </c>
      <c r="AB58" s="72"/>
      <c r="AC58" s="81" t="str">
        <f>+IF(G58=0,"",'Ark1'!X1001)</f>
        <v/>
      </c>
      <c r="AD58" s="81" t="str">
        <f>+IF(G58=0,"",'Ark1'!Y1001)</f>
        <v/>
      </c>
      <c r="AE58" s="81" t="str">
        <f>+IF(G58=0,"",'Ark1'!Z1001)</f>
        <v/>
      </c>
      <c r="AF58" s="72"/>
      <c r="AG58" s="150" t="str">
        <f>+IF(G58=0,"",'Ark1'!AA1001)</f>
        <v/>
      </c>
      <c r="AH58" s="80" t="str">
        <f>+IF(G58=0,"",'Ark1'!AB1001)</f>
        <v/>
      </c>
      <c r="AI58" s="80" t="str">
        <f>+IF(G58=0,"",'Ark1'!AC1001)</f>
        <v/>
      </c>
      <c r="AJ58" s="51"/>
      <c r="AK58" s="80" t="str">
        <f t="shared" si="10"/>
        <v/>
      </c>
      <c r="AL58" s="81" t="str">
        <f t="shared" si="13"/>
        <v/>
      </c>
      <c r="AM58" s="46"/>
      <c r="AN58" s="4"/>
      <c r="AO58" s="57"/>
      <c r="AP58" s="57"/>
      <c r="AQ58" s="1"/>
      <c r="AR58" s="5"/>
    </row>
    <row r="59" spans="1:44" ht="15.6">
      <c r="A59" s="154">
        <f t="shared" si="12"/>
        <v>25</v>
      </c>
      <c r="B59" s="78">
        <f>+'Ark1'!C1002</f>
        <v>2023</v>
      </c>
      <c r="C59" s="78">
        <f>+'Ark1'!J1002</f>
        <v>802</v>
      </c>
      <c r="D59" s="79" t="str">
        <f>VLOOKUP(C59,RNR!$A$1:$B$26,2)</f>
        <v>Karasjok</v>
      </c>
      <c r="E59" s="78" t="str">
        <f>+IF(G59=0,"",'Ark1'!Q1002)</f>
        <v/>
      </c>
      <c r="F59" s="78"/>
      <c r="G59" s="333">
        <f>+'Ark1'!R1002</f>
        <v>0</v>
      </c>
      <c r="H59" s="78"/>
      <c r="I59" s="170" t="str">
        <f>+IF(G59=0,"",'Ark1'!AF1002)</f>
        <v/>
      </c>
      <c r="J59" s="150"/>
      <c r="K59" s="170">
        <f>+'Ark1'!AG1002</f>
        <v>0</v>
      </c>
      <c r="L59" s="93"/>
      <c r="M59" s="357">
        <f>+'Ark1'!AI1002</f>
        <v>0</v>
      </c>
      <c r="N59" s="356"/>
      <c r="O59" s="356"/>
      <c r="P59" s="356"/>
      <c r="Q59" s="150">
        <f>+'Ark1'!U1002</f>
        <v>0</v>
      </c>
      <c r="R59" s="150"/>
      <c r="S59" s="168"/>
      <c r="T59" s="450">
        <f>+'Ark1'!AJ1002</f>
        <v>0</v>
      </c>
      <c r="U59" s="450">
        <f>+'Ark1'!AK1002</f>
        <v>0</v>
      </c>
      <c r="V59" s="88"/>
      <c r="W59" s="80">
        <f>+'Ark1'!S1002</f>
        <v>0</v>
      </c>
      <c r="X59" s="78"/>
      <c r="Y59" s="80">
        <f>+'Ark1'!T1002</f>
        <v>0</v>
      </c>
      <c r="Z59" s="78"/>
      <c r="AA59" s="81" t="str">
        <f>+IF(G59=0,"",'Ark1'!W1002)</f>
        <v/>
      </c>
      <c r="AB59" s="72"/>
      <c r="AC59" s="81" t="str">
        <f>+IF(G59=0,"",'Ark1'!X1002)</f>
        <v/>
      </c>
      <c r="AD59" s="81" t="str">
        <f>+IF(G59=0,"",'Ark1'!Y1002)</f>
        <v/>
      </c>
      <c r="AE59" s="81" t="str">
        <f>+IF(G59=0,"",'Ark1'!Z1002)</f>
        <v/>
      </c>
      <c r="AF59" s="72"/>
      <c r="AG59" s="150" t="str">
        <f>+IF(G59=0,"",'Ark1'!AA1002)</f>
        <v/>
      </c>
      <c r="AH59" s="80" t="str">
        <f>+IF(G59=0,"",'Ark1'!AB1002)</f>
        <v/>
      </c>
      <c r="AI59" s="80" t="str">
        <f>+IF(G59=0,"",'Ark1'!AC1002)</f>
        <v/>
      </c>
      <c r="AJ59" s="51"/>
      <c r="AK59" s="80" t="str">
        <f t="shared" si="10"/>
        <v/>
      </c>
      <c r="AL59" s="81" t="str">
        <f t="shared" si="13"/>
        <v/>
      </c>
      <c r="AM59" s="46"/>
      <c r="AN59" s="4"/>
      <c r="AO59" s="57"/>
      <c r="AP59" s="57"/>
      <c r="AQ59" s="1"/>
      <c r="AR59" s="5"/>
    </row>
    <row r="60" spans="1:44" ht="15.6">
      <c r="A60" s="154"/>
      <c r="B60" s="46"/>
      <c r="C60" s="46"/>
      <c r="D60" s="46"/>
      <c r="E60" s="46"/>
      <c r="F60" s="46"/>
      <c r="G60" s="314"/>
      <c r="H60" s="46"/>
      <c r="I60" s="88"/>
      <c r="J60" s="88"/>
      <c r="K60" s="88"/>
      <c r="L60" s="93"/>
      <c r="M60" s="88"/>
      <c r="N60" s="356"/>
      <c r="O60" s="356"/>
      <c r="P60" s="356"/>
      <c r="Q60" s="88"/>
      <c r="R60" s="88"/>
      <c r="S60" s="168"/>
      <c r="T60" s="88"/>
      <c r="U60" s="88"/>
      <c r="V60" s="88"/>
      <c r="W60" s="46"/>
      <c r="X60" s="46"/>
      <c r="Y60" s="46"/>
      <c r="Z60" s="46"/>
      <c r="AA60" s="70"/>
      <c r="AB60" s="72"/>
      <c r="AC60" s="46"/>
      <c r="AD60" s="46"/>
      <c r="AE60" s="70"/>
      <c r="AF60" s="72"/>
      <c r="AG60" s="88"/>
      <c r="AH60" s="46"/>
      <c r="AI60" s="46"/>
      <c r="AJ60" s="51"/>
      <c r="AK60" s="46"/>
      <c r="AL60" s="70"/>
      <c r="AM60" s="46"/>
      <c r="AN60" s="4"/>
      <c r="AO60" s="57"/>
      <c r="AP60" s="57"/>
      <c r="AQ60" s="1"/>
      <c r="AR60" s="5"/>
    </row>
    <row r="61" spans="1:44" ht="15.6">
      <c r="A61" s="154"/>
      <c r="B61" s="46"/>
      <c r="C61" s="46"/>
      <c r="D61" s="46"/>
      <c r="E61" s="46"/>
      <c r="F61" s="46"/>
      <c r="G61" s="314"/>
      <c r="H61" s="46"/>
      <c r="I61" s="88"/>
      <c r="J61" s="88"/>
      <c r="K61" s="88"/>
      <c r="L61" s="93"/>
      <c r="M61" s="88"/>
      <c r="N61" s="88"/>
      <c r="O61" s="88"/>
      <c r="P61" s="88"/>
      <c r="Q61" s="88"/>
      <c r="R61" s="88"/>
      <c r="S61" s="168"/>
      <c r="T61" s="88"/>
      <c r="U61" s="88"/>
      <c r="V61" s="88"/>
      <c r="W61" s="46"/>
      <c r="X61" s="46"/>
      <c r="Y61" s="46"/>
      <c r="Z61" s="46"/>
      <c r="AA61" s="70"/>
      <c r="AB61" s="72"/>
      <c r="AC61" s="46"/>
      <c r="AD61" s="46"/>
      <c r="AE61" s="70"/>
      <c r="AF61" s="70"/>
      <c r="AG61" s="88"/>
      <c r="AH61" s="46"/>
      <c r="AI61" s="46"/>
      <c r="AJ61" s="51"/>
      <c r="AK61" s="46"/>
      <c r="AL61" s="70"/>
      <c r="AM61" s="46"/>
      <c r="AN61" s="4"/>
      <c r="AO61" s="57"/>
      <c r="AP61" s="57"/>
      <c r="AQ61" s="1"/>
      <c r="AR61" s="5"/>
    </row>
    <row r="62" spans="1:44" ht="15.6">
      <c r="A62"/>
      <c r="Q62" s="57"/>
      <c r="R62" s="57"/>
      <c r="S62" s="57"/>
      <c r="Y62" s="3"/>
      <c r="Z62" s="3"/>
      <c r="AA62" s="16"/>
      <c r="AB62" s="16"/>
      <c r="AC62" s="16"/>
      <c r="AD62" s="3"/>
      <c r="AE62" s="16"/>
      <c r="AF62" s="16"/>
      <c r="AG62" s="57"/>
      <c r="AI62" s="3"/>
      <c r="AJ62" s="3"/>
      <c r="AK62" s="59"/>
      <c r="AM62" s="1"/>
      <c r="AN62" s="4"/>
      <c r="AO62" s="57"/>
      <c r="AP62" s="57"/>
      <c r="AQ62" s="1"/>
      <c r="AR62" s="5"/>
    </row>
    <row r="63" spans="1:44" ht="15.6">
      <c r="A63"/>
      <c r="Q63" s="57"/>
      <c r="R63" s="57"/>
      <c r="S63" s="57"/>
      <c r="Y63" s="3"/>
      <c r="Z63" s="3"/>
      <c r="AA63" s="16"/>
      <c r="AB63" s="16"/>
      <c r="AC63" s="3"/>
      <c r="AD63" s="3"/>
      <c r="AE63" s="16"/>
      <c r="AF63" s="16"/>
      <c r="AG63" s="57"/>
      <c r="AI63" s="3"/>
      <c r="AJ63" s="3"/>
      <c r="AK63" s="59"/>
      <c r="AM63" s="1"/>
      <c r="AN63" s="4"/>
      <c r="AO63" s="57"/>
      <c r="AP63" s="57"/>
      <c r="AQ63" s="1"/>
      <c r="AR63" s="5"/>
    </row>
    <row r="64" spans="1:44" ht="15.6">
      <c r="A64"/>
      <c r="Q64" s="57"/>
      <c r="R64" s="57"/>
      <c r="S64" s="57"/>
      <c r="Y64" s="3"/>
      <c r="Z64" s="3"/>
      <c r="AA64" s="16"/>
      <c r="AB64" s="16"/>
      <c r="AC64" s="3"/>
      <c r="AD64" s="3"/>
      <c r="AE64" s="16"/>
      <c r="AF64" s="16"/>
      <c r="AG64" s="57"/>
      <c r="AI64" s="3"/>
      <c r="AJ64" s="3"/>
      <c r="AK64" s="59"/>
      <c r="AM64" s="1"/>
      <c r="AN64" s="4"/>
      <c r="AO64" s="57"/>
      <c r="AP64" s="57"/>
      <c r="AQ64" s="1"/>
      <c r="AR64" s="5"/>
    </row>
    <row r="65" spans="1:59" ht="15.6">
      <c r="A65"/>
      <c r="Q65" s="57"/>
      <c r="R65" s="57"/>
      <c r="S65" s="57"/>
      <c r="Y65" s="3"/>
      <c r="Z65" s="3"/>
      <c r="AA65" s="16"/>
      <c r="AB65" s="16"/>
      <c r="AC65" s="3"/>
      <c r="AD65" s="3"/>
      <c r="AE65" s="16"/>
      <c r="AF65" s="16"/>
      <c r="AG65" s="57"/>
      <c r="AI65" s="3"/>
      <c r="AJ65" s="3"/>
      <c r="AK65" s="59"/>
      <c r="AM65" s="1"/>
      <c r="AN65" s="4"/>
      <c r="AO65" s="57"/>
      <c r="AP65" s="57"/>
      <c r="AQ65" s="1"/>
      <c r="AR65" s="5"/>
    </row>
    <row r="66" spans="1:59" ht="15.6">
      <c r="A66"/>
      <c r="Q66" s="57"/>
      <c r="R66" s="57"/>
      <c r="S66" s="57"/>
      <c r="Y66" s="3"/>
      <c r="Z66" s="3"/>
      <c r="AA66" s="16"/>
      <c r="AB66" s="16"/>
      <c r="AC66" s="3"/>
      <c r="AD66" s="3"/>
      <c r="AE66" s="16"/>
      <c r="AF66" s="16"/>
      <c r="AG66" s="57"/>
      <c r="AI66" s="3"/>
      <c r="AJ66" s="3"/>
      <c r="AK66" s="59"/>
      <c r="AM66" s="1"/>
      <c r="AN66" s="4"/>
      <c r="AO66" s="57"/>
      <c r="AP66" s="57"/>
      <c r="AQ66" s="1"/>
      <c r="AR66" s="5"/>
    </row>
    <row r="67" spans="1:59" ht="15.6">
      <c r="A67"/>
      <c r="Q67" s="57"/>
      <c r="R67" s="57"/>
      <c r="S67" s="57"/>
      <c r="Y67" s="3"/>
      <c r="Z67" s="3"/>
      <c r="AA67" s="16"/>
      <c r="AB67" s="16"/>
      <c r="AC67" s="3"/>
      <c r="AD67" s="3"/>
      <c r="AE67" s="16"/>
      <c r="AF67" s="16"/>
      <c r="AG67" s="57"/>
      <c r="AI67" s="3"/>
      <c r="AJ67" s="3"/>
      <c r="AK67" s="59"/>
      <c r="AM67" s="1"/>
      <c r="AN67" s="4"/>
      <c r="AO67" s="57"/>
      <c r="AP67" s="57"/>
      <c r="AQ67" s="1"/>
      <c r="AR67" s="5"/>
    </row>
    <row r="68" spans="1:59" ht="15.6">
      <c r="A68"/>
      <c r="Q68" s="57"/>
      <c r="R68" s="57"/>
      <c r="S68" s="57"/>
      <c r="Y68" s="3"/>
      <c r="Z68" s="3"/>
      <c r="AA68" s="16"/>
      <c r="AB68" s="16"/>
      <c r="AC68" s="3"/>
      <c r="AD68" s="3"/>
      <c r="AE68" s="16"/>
      <c r="AF68" s="16"/>
      <c r="AG68" s="57"/>
      <c r="AI68" s="3"/>
      <c r="AJ68" s="3"/>
      <c r="AK68" s="59"/>
      <c r="AM68" s="1"/>
      <c r="AN68" s="4"/>
      <c r="AO68" s="57"/>
      <c r="AP68" s="57"/>
      <c r="AQ68" s="1"/>
      <c r="AR68" s="5"/>
    </row>
    <row r="69" spans="1:59" ht="15.6">
      <c r="A69"/>
      <c r="Q69" s="57"/>
      <c r="R69" s="57"/>
      <c r="S69" s="57"/>
      <c r="Y69" s="3"/>
      <c r="Z69" s="3"/>
      <c r="AA69" s="16"/>
      <c r="AB69" s="16"/>
      <c r="AC69" s="3"/>
      <c r="AD69" s="3"/>
      <c r="AE69" s="16"/>
      <c r="AF69" s="16"/>
      <c r="AG69" s="57"/>
      <c r="AI69" s="3"/>
      <c r="AJ69" s="3"/>
      <c r="AK69" s="59"/>
      <c r="AM69" s="1"/>
      <c r="AN69" s="4"/>
      <c r="AO69" s="57"/>
      <c r="AP69" s="57"/>
      <c r="AQ69" s="1"/>
      <c r="AR69" s="5"/>
    </row>
    <row r="70" spans="1:59" ht="15.6">
      <c r="A70"/>
      <c r="Q70" s="57"/>
      <c r="R70" s="57"/>
      <c r="S70" s="57"/>
      <c r="Y70" s="3"/>
      <c r="Z70" s="3"/>
      <c r="AA70" s="16"/>
      <c r="AB70" s="16"/>
      <c r="AC70" s="3"/>
      <c r="AD70" s="3"/>
      <c r="AE70" s="16"/>
      <c r="AF70" s="16"/>
      <c r="AG70" s="57"/>
      <c r="AI70" s="3"/>
      <c r="AJ70" s="3"/>
      <c r="AK70" s="59"/>
      <c r="AM70" s="1"/>
      <c r="AN70" s="4"/>
      <c r="AO70" s="57"/>
      <c r="AP70" s="57"/>
      <c r="AQ70" s="1"/>
      <c r="AR70" s="5"/>
    </row>
    <row r="71" spans="1:59" ht="15.6">
      <c r="A71"/>
      <c r="Q71" s="57"/>
      <c r="R71" s="57"/>
      <c r="S71" s="57"/>
      <c r="Y71" s="3"/>
      <c r="Z71" s="3"/>
      <c r="AA71" s="16"/>
      <c r="AB71" s="16"/>
      <c r="AC71" s="3"/>
      <c r="AD71" s="3"/>
      <c r="AE71" s="16"/>
      <c r="AF71" s="16"/>
      <c r="AG71" s="57"/>
      <c r="AI71" s="3"/>
      <c r="AJ71" s="3"/>
      <c r="AK71" s="59"/>
      <c r="AM71" s="1"/>
      <c r="AN71" s="1"/>
      <c r="AO71" s="57"/>
      <c r="AP71" s="57"/>
      <c r="AQ71" s="1"/>
      <c r="AR71" s="5"/>
    </row>
    <row r="72" spans="1:59" ht="15.6">
      <c r="Q72" s="57"/>
      <c r="R72" s="57"/>
      <c r="S72" s="57"/>
      <c r="Y72" s="3"/>
      <c r="Z72" s="3"/>
      <c r="AA72" s="16"/>
      <c r="AB72" s="16"/>
      <c r="AC72" s="3"/>
      <c r="AD72" s="3"/>
      <c r="AE72" s="16"/>
      <c r="AF72" s="16"/>
      <c r="AG72" s="57"/>
      <c r="AI72" s="3"/>
      <c r="AJ72" s="3"/>
      <c r="AK72" s="59"/>
      <c r="AM72" s="1"/>
      <c r="AN72" s="1"/>
      <c r="AO72" s="57"/>
      <c r="AP72" s="57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 ht="15.6">
      <c r="Q73" s="57"/>
      <c r="R73" s="57"/>
      <c r="S73" s="57"/>
      <c r="Y73" s="3"/>
      <c r="Z73" s="3"/>
      <c r="AA73" s="16"/>
      <c r="AB73" s="16"/>
      <c r="AC73" s="3"/>
      <c r="AD73" s="3"/>
      <c r="AE73" s="16"/>
      <c r="AF73" s="16"/>
      <c r="AG73" s="57"/>
      <c r="AI73" s="3"/>
      <c r="AJ73" s="3"/>
      <c r="AK73" s="59"/>
      <c r="AM73" s="1"/>
      <c r="AN73" s="1"/>
      <c r="AO73" s="57"/>
      <c r="AP73" s="57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 ht="15.6">
      <c r="Q74" s="57"/>
      <c r="R74" s="57"/>
      <c r="S74" s="57"/>
      <c r="Y74" s="3"/>
      <c r="Z74" s="3"/>
      <c r="AA74" s="16"/>
      <c r="AB74" s="16"/>
      <c r="AC74" s="3"/>
      <c r="AD74" s="3"/>
      <c r="AE74" s="16"/>
      <c r="AF74" s="16"/>
      <c r="AG74" s="57"/>
      <c r="AI74" s="3"/>
      <c r="AJ74" s="3"/>
      <c r="AK74" s="59"/>
      <c r="AM74" s="1"/>
      <c r="AN74" s="1"/>
      <c r="AO74" s="57"/>
      <c r="AP74" s="57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 ht="15.6">
      <c r="Q75" s="57"/>
      <c r="R75" s="57"/>
      <c r="S75" s="57"/>
      <c r="Y75" s="3"/>
      <c r="Z75" s="3"/>
      <c r="AA75" s="16"/>
      <c r="AB75" s="16"/>
      <c r="AC75" s="3"/>
      <c r="AD75" s="3"/>
      <c r="AE75" s="16"/>
      <c r="AF75" s="16"/>
      <c r="AG75" s="57"/>
      <c r="AI75" s="3"/>
      <c r="AJ75" s="3"/>
      <c r="AK75" s="59"/>
      <c r="AM75" s="1"/>
      <c r="AN75" s="1"/>
      <c r="AO75" s="57"/>
      <c r="AP75" s="57"/>
      <c r="AQ75" s="1"/>
      <c r="AR75" s="1"/>
      <c r="AS75" s="1"/>
      <c r="AT75" s="1"/>
      <c r="AU75" s="1"/>
      <c r="AV75" s="1"/>
      <c r="AW75" s="1"/>
      <c r="AX75" s="1"/>
      <c r="AY75" s="1"/>
      <c r="AZ75" s="13"/>
      <c r="BA75" s="13"/>
      <c r="BB75" s="13"/>
      <c r="BC75" s="13"/>
      <c r="BD75" s="5"/>
      <c r="BE75" s="5"/>
    </row>
    <row r="76" spans="1:59" ht="15.6">
      <c r="Q76" s="57"/>
      <c r="R76" s="57"/>
      <c r="S76" s="57"/>
      <c r="Y76" s="3"/>
      <c r="Z76" s="3"/>
      <c r="AA76" s="16"/>
      <c r="AB76" s="16"/>
      <c r="AC76" s="3"/>
      <c r="AD76" s="3"/>
      <c r="AE76" s="16"/>
      <c r="AF76" s="16"/>
      <c r="AG76" s="57"/>
      <c r="AI76" s="3"/>
      <c r="AJ76" s="3"/>
      <c r="AK76" s="59"/>
      <c r="AM76" s="1"/>
      <c r="AN76" s="1"/>
      <c r="AO76" s="57"/>
      <c r="AP76" s="57"/>
      <c r="AQ76" s="1"/>
      <c r="AR76" s="1"/>
      <c r="AS76" s="1"/>
      <c r="AT76" s="1"/>
      <c r="AU76" s="1"/>
      <c r="AV76" s="1"/>
      <c r="AW76" s="1"/>
      <c r="AX76" s="1"/>
      <c r="AY76" s="1"/>
      <c r="AZ76" s="13"/>
      <c r="BA76" s="13"/>
      <c r="BB76" s="13"/>
      <c r="BC76" s="13"/>
      <c r="BD76" s="5"/>
      <c r="BE76" s="5"/>
    </row>
    <row r="77" spans="1:59" ht="15.6">
      <c r="Q77" s="57"/>
      <c r="R77" s="57"/>
      <c r="S77" s="57"/>
      <c r="Y77" s="3"/>
      <c r="Z77" s="3"/>
      <c r="AA77" s="16"/>
      <c r="AB77" s="16"/>
      <c r="AC77" s="3"/>
      <c r="AD77" s="3"/>
      <c r="AE77" s="16"/>
      <c r="AF77" s="16"/>
      <c r="AG77" s="57"/>
      <c r="AI77" s="3"/>
      <c r="AJ77" s="3"/>
      <c r="AK77" s="59"/>
      <c r="AM77" s="1"/>
      <c r="AN77" s="1"/>
      <c r="AO77" s="57"/>
      <c r="AP77" s="57"/>
      <c r="AQ77" s="1"/>
      <c r="AR77" s="1"/>
      <c r="AS77" s="1"/>
      <c r="AT77" s="1"/>
      <c r="AU77" s="1"/>
      <c r="AV77" s="1"/>
      <c r="AW77" s="1"/>
      <c r="AX77" s="1"/>
      <c r="AY77" s="1"/>
      <c r="AZ77" s="5"/>
      <c r="BA77" s="5"/>
      <c r="BB77" s="5"/>
      <c r="BC77" s="5"/>
      <c r="BD77" s="5"/>
      <c r="BE77" s="5"/>
    </row>
    <row r="78" spans="1:59" ht="15.6">
      <c r="Q78" s="57"/>
      <c r="R78" s="57"/>
      <c r="S78" s="57"/>
      <c r="Y78" s="3"/>
      <c r="Z78" s="3"/>
      <c r="AA78" s="16"/>
      <c r="AB78" s="16"/>
      <c r="AC78" s="3"/>
      <c r="AD78" s="3"/>
      <c r="AE78" s="16"/>
      <c r="AF78" s="16"/>
      <c r="AG78" s="57"/>
      <c r="AI78" s="3"/>
      <c r="AJ78" s="3"/>
      <c r="AK78" s="59"/>
      <c r="AM78" s="1"/>
      <c r="AN78" s="1"/>
      <c r="AO78" s="57"/>
      <c r="AP78" s="57"/>
      <c r="AQ78" s="1"/>
      <c r="AR78" s="1"/>
      <c r="AS78" s="1"/>
      <c r="AT78" s="1"/>
      <c r="AU78" s="1"/>
      <c r="AV78" s="1"/>
      <c r="AW78" s="1"/>
      <c r="AX78" s="1"/>
      <c r="AY78" s="1"/>
      <c r="BC78" s="2"/>
      <c r="BD78" s="13"/>
    </row>
    <row r="79" spans="1:59" ht="15.6">
      <c r="Q79" s="57"/>
      <c r="R79" s="57"/>
      <c r="S79" s="57"/>
      <c r="Y79" s="3"/>
      <c r="Z79" s="3"/>
      <c r="AA79" s="16"/>
      <c r="AB79" s="16"/>
      <c r="AC79" s="3"/>
      <c r="AD79" s="3"/>
      <c r="AE79" s="16"/>
      <c r="AF79" s="16"/>
      <c r="AG79" s="57"/>
      <c r="AI79" s="3"/>
      <c r="AJ79" s="3"/>
      <c r="AK79" s="59"/>
      <c r="AM79" s="1"/>
      <c r="AN79" s="1"/>
      <c r="AO79" s="57"/>
      <c r="AP79" s="57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5"/>
      <c r="BE79" s="5"/>
      <c r="BG79" s="5"/>
    </row>
    <row r="80" spans="1:59">
      <c r="Q80" s="57"/>
      <c r="R80" s="57"/>
      <c r="S80" s="57"/>
      <c r="Y80" s="3"/>
      <c r="Z80" s="3"/>
      <c r="AA80" s="16"/>
      <c r="AB80" s="16"/>
      <c r="AC80" s="3"/>
      <c r="AD80" s="3"/>
      <c r="AE80" s="16"/>
      <c r="AF80" s="16"/>
      <c r="AG80" s="57"/>
      <c r="AI80" s="3"/>
      <c r="AJ80" s="3"/>
      <c r="AK80" s="59"/>
      <c r="AM80" s="1"/>
      <c r="AN80" s="1"/>
      <c r="AO80" s="57"/>
      <c r="AP80" s="57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13"/>
    </row>
    <row r="81" spans="17:59">
      <c r="Q81" s="57"/>
      <c r="R81" s="57"/>
      <c r="S81" s="57"/>
      <c r="Y81" s="3"/>
      <c r="Z81" s="3"/>
      <c r="AA81" s="16"/>
      <c r="AB81" s="16"/>
      <c r="AC81" s="3"/>
      <c r="AD81" s="3"/>
      <c r="AE81" s="16"/>
      <c r="AF81" s="16"/>
      <c r="AG81" s="57"/>
      <c r="AI81" s="3"/>
      <c r="AJ81" s="3"/>
      <c r="AK81" s="59"/>
      <c r="AM81" s="1"/>
      <c r="AN81" s="1"/>
      <c r="AO81" s="57"/>
      <c r="AP81" s="57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13"/>
    </row>
    <row r="82" spans="17:59" ht="15.6">
      <c r="Q82" s="57"/>
      <c r="R82" s="57"/>
      <c r="S82" s="57"/>
      <c r="Y82" s="3"/>
      <c r="Z82" s="3"/>
      <c r="AA82" s="16"/>
      <c r="AB82" s="16"/>
      <c r="AC82" s="3"/>
      <c r="AD82" s="3"/>
      <c r="AE82" s="16"/>
      <c r="AF82" s="16"/>
      <c r="AG82" s="57"/>
      <c r="AI82" s="3"/>
      <c r="AJ82" s="3"/>
      <c r="AK82" s="59"/>
      <c r="AM82" s="1"/>
      <c r="AN82" s="1"/>
      <c r="AO82" s="57"/>
      <c r="AP82" s="57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5"/>
      <c r="BE82" s="5"/>
      <c r="BG82" s="2"/>
    </row>
    <row r="83" spans="17:59">
      <c r="Q83" s="57"/>
      <c r="R83" s="57"/>
      <c r="S83" s="57"/>
      <c r="Y83" s="3"/>
      <c r="Z83" s="3"/>
      <c r="AA83" s="16"/>
      <c r="AB83" s="16"/>
      <c r="AC83" s="3"/>
      <c r="AD83" s="3"/>
      <c r="AE83" s="16"/>
      <c r="AF83" s="16"/>
      <c r="AG83" s="57"/>
      <c r="AI83" s="3"/>
      <c r="AJ83" s="3"/>
      <c r="AK83" s="59"/>
      <c r="AM83" s="1"/>
      <c r="AN83" s="1"/>
      <c r="AO83" s="57"/>
      <c r="AP83" s="57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4"/>
      <c r="BE83" s="4"/>
      <c r="BF83" s="4"/>
      <c r="BG83" s="4"/>
    </row>
    <row r="84" spans="17:59" ht="15.6">
      <c r="Q84" s="57"/>
      <c r="R84" s="57"/>
      <c r="S84" s="57"/>
      <c r="Y84" s="3"/>
      <c r="Z84" s="3"/>
      <c r="AA84" s="16"/>
      <c r="AB84" s="16"/>
      <c r="AC84" s="3"/>
      <c r="AD84" s="3"/>
      <c r="AE84" s="16"/>
      <c r="AF84" s="16"/>
      <c r="AG84" s="57"/>
      <c r="AI84" s="3"/>
      <c r="AJ84" s="3"/>
      <c r="AK84" s="59"/>
      <c r="AM84" s="1"/>
      <c r="AN84" s="1"/>
      <c r="AO84" s="57"/>
      <c r="AP84" s="57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17:59" ht="15.6">
      <c r="Q85" s="57"/>
      <c r="R85" s="57"/>
      <c r="S85" s="57"/>
      <c r="Y85" s="3"/>
      <c r="Z85" s="3"/>
      <c r="AA85" s="16"/>
      <c r="AB85" s="16"/>
      <c r="AC85" s="3"/>
      <c r="AD85" s="3"/>
      <c r="AE85" s="16"/>
      <c r="AF85" s="16"/>
      <c r="AG85" s="57"/>
      <c r="AI85" s="3"/>
      <c r="AJ85" s="3"/>
      <c r="AK85" s="59"/>
      <c r="AM85" s="1"/>
      <c r="AN85" s="1"/>
      <c r="AO85" s="57"/>
      <c r="AP85" s="57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17:59" ht="15.6">
      <c r="Q86" s="57"/>
      <c r="R86" s="57"/>
      <c r="S86" s="57"/>
      <c r="Y86" s="3"/>
      <c r="Z86" s="3"/>
      <c r="AA86" s="16"/>
      <c r="AB86" s="16"/>
      <c r="AC86" s="3"/>
      <c r="AD86" s="3"/>
      <c r="AE86" s="16"/>
      <c r="AF86" s="16"/>
      <c r="AG86" s="57"/>
      <c r="AI86" s="3"/>
      <c r="AJ86" s="3"/>
      <c r="AK86" s="59"/>
      <c r="AM86" s="1"/>
      <c r="AN86" s="1"/>
      <c r="AO86" s="57"/>
      <c r="AP86" s="57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"/>
      <c r="BG86" s="5"/>
    </row>
    <row r="87" spans="17:59" ht="15.6">
      <c r="Q87" s="57"/>
      <c r="R87" s="57"/>
      <c r="S87" s="57"/>
      <c r="Y87" s="3"/>
      <c r="Z87" s="3"/>
      <c r="AA87" s="16"/>
      <c r="AB87" s="16"/>
      <c r="AC87" s="3"/>
      <c r="AD87" s="3"/>
      <c r="AE87" s="16"/>
      <c r="AF87" s="16"/>
      <c r="AG87" s="57"/>
      <c r="AI87" s="3"/>
      <c r="AJ87" s="3"/>
      <c r="AK87" s="59"/>
      <c r="AM87" s="1"/>
      <c r="AN87" s="1"/>
      <c r="AO87" s="57"/>
      <c r="AP87" s="57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"/>
      <c r="BG87" s="5"/>
    </row>
    <row r="88" spans="17:59" ht="15.6">
      <c r="Q88" s="57"/>
      <c r="R88" s="57"/>
      <c r="S88" s="57"/>
      <c r="Y88" s="3"/>
      <c r="Z88" s="3"/>
      <c r="AA88" s="16"/>
      <c r="AB88" s="16"/>
      <c r="AC88" s="3"/>
      <c r="AD88" s="3"/>
      <c r="AE88" s="16"/>
      <c r="AF88" s="16"/>
      <c r="AG88" s="57"/>
      <c r="AI88" s="3"/>
      <c r="AJ88" s="3"/>
      <c r="AK88" s="59"/>
      <c r="AM88" s="1"/>
      <c r="AN88" s="1"/>
      <c r="AO88" s="57"/>
      <c r="AP88" s="57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17:59" ht="15.6">
      <c r="Q89" s="57"/>
      <c r="R89" s="57"/>
      <c r="S89" s="57"/>
      <c r="Y89" s="3"/>
      <c r="Z89" s="3"/>
      <c r="AA89" s="16"/>
      <c r="AB89" s="16"/>
      <c r="AC89" s="3"/>
      <c r="AD89" s="3"/>
      <c r="AE89" s="16"/>
      <c r="AF89" s="16"/>
      <c r="AG89" s="57"/>
      <c r="AI89" s="3"/>
      <c r="AJ89" s="3"/>
      <c r="AK89" s="59"/>
      <c r="AM89" s="1"/>
      <c r="AN89" s="1"/>
      <c r="AO89" s="57"/>
      <c r="AP89" s="57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17:59" ht="15.6">
      <c r="Q90" s="57"/>
      <c r="R90" s="57"/>
      <c r="S90" s="57"/>
      <c r="Y90" s="3"/>
      <c r="Z90" s="3"/>
      <c r="AA90" s="16"/>
      <c r="AB90" s="16"/>
      <c r="AC90" s="3"/>
      <c r="AD90" s="3"/>
      <c r="AE90" s="16"/>
      <c r="AF90" s="16"/>
      <c r="AG90" s="57"/>
      <c r="AI90" s="3"/>
      <c r="AJ90" s="3"/>
      <c r="AK90" s="59"/>
      <c r="AM90" s="1"/>
      <c r="AN90" s="1"/>
      <c r="AO90" s="57"/>
      <c r="AP90" s="57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13"/>
      <c r="BG90" s="5"/>
    </row>
    <row r="91" spans="17:59" ht="15.6">
      <c r="Q91" s="57"/>
      <c r="R91" s="57"/>
      <c r="S91" s="57"/>
      <c r="Y91" s="3"/>
      <c r="Z91" s="3"/>
      <c r="AA91" s="16"/>
      <c r="AB91" s="16"/>
      <c r="AC91" s="3"/>
      <c r="AD91" s="3"/>
      <c r="AE91" s="16"/>
      <c r="AF91" s="16"/>
      <c r="AG91" s="57"/>
      <c r="AI91" s="3"/>
      <c r="AJ91" s="3"/>
      <c r="AK91" s="59"/>
      <c r="AM91" s="1"/>
      <c r="AN91" s="1"/>
      <c r="AO91" s="57"/>
      <c r="AP91" s="57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13"/>
      <c r="BG91" s="5"/>
    </row>
    <row r="92" spans="17:59" ht="15.6">
      <c r="Q92" s="57"/>
      <c r="R92" s="57"/>
      <c r="S92" s="57"/>
      <c r="Y92" s="3"/>
      <c r="Z92" s="3"/>
      <c r="AA92" s="16"/>
      <c r="AB92" s="16"/>
      <c r="AC92" s="3"/>
      <c r="AD92" s="3"/>
      <c r="AE92" s="16"/>
      <c r="AF92" s="16"/>
      <c r="AG92" s="57"/>
      <c r="AI92" s="3"/>
      <c r="AJ92" s="3"/>
      <c r="AK92" s="59"/>
      <c r="AM92" s="1"/>
      <c r="AN92" s="1"/>
      <c r="AO92" s="57"/>
      <c r="AP92" s="57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17:59" ht="15.6">
      <c r="Q93" s="57"/>
      <c r="R93" s="57"/>
      <c r="S93" s="57"/>
      <c r="Y93" s="3"/>
      <c r="Z93" s="3"/>
      <c r="AA93" s="16"/>
      <c r="AB93" s="16"/>
      <c r="AC93" s="3"/>
      <c r="AD93" s="3"/>
      <c r="AE93" s="16"/>
      <c r="AF93" s="16"/>
      <c r="AG93" s="57"/>
      <c r="AI93" s="3"/>
      <c r="AJ93" s="3"/>
      <c r="AK93" s="59"/>
      <c r="AM93" s="1"/>
      <c r="AN93" s="1"/>
      <c r="AO93" s="57"/>
      <c r="AP93" s="57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17:59" ht="15.6">
      <c r="Q94" s="57"/>
      <c r="R94" s="57"/>
      <c r="S94" s="57"/>
      <c r="Y94" s="3"/>
      <c r="Z94" s="3"/>
      <c r="AA94" s="16"/>
      <c r="AB94" s="16"/>
      <c r="AC94" s="3"/>
      <c r="AD94" s="3"/>
      <c r="AE94" s="16"/>
      <c r="AF94" s="16"/>
      <c r="AG94" s="57"/>
      <c r="AI94" s="3"/>
      <c r="AJ94" s="3"/>
      <c r="AK94" s="59"/>
      <c r="AM94" s="1"/>
      <c r="AN94" s="1"/>
      <c r="AO94" s="57"/>
      <c r="AP94" s="57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17:59" ht="15.6">
      <c r="Q95" s="57"/>
      <c r="R95" s="57"/>
      <c r="S95" s="57"/>
      <c r="Y95" s="3"/>
      <c r="Z95" s="3"/>
      <c r="AA95" s="16"/>
      <c r="AB95" s="16"/>
      <c r="AC95" s="3"/>
      <c r="AD95" s="3"/>
      <c r="AE95" s="16"/>
      <c r="AF95" s="16"/>
      <c r="AG95" s="57"/>
      <c r="AI95" s="3"/>
      <c r="AJ95" s="3"/>
      <c r="AK95" s="59"/>
      <c r="AM95" s="1"/>
      <c r="AN95" s="1"/>
      <c r="AO95" s="57"/>
      <c r="AP95" s="57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4"/>
      <c r="BD95" s="13"/>
      <c r="BE95" s="13"/>
      <c r="BF95" s="5"/>
      <c r="BG95" s="5"/>
    </row>
    <row r="96" spans="17:59" ht="15.6">
      <c r="AM96" s="1"/>
      <c r="AN96" s="1"/>
      <c r="AO96" s="57"/>
      <c r="AP96" s="57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4"/>
      <c r="BD96" s="13"/>
      <c r="BE96" s="13"/>
      <c r="BF96" s="5"/>
      <c r="BG96" s="5"/>
    </row>
    <row r="97" spans="17:59" ht="15.6">
      <c r="AM97" s="1"/>
      <c r="AN97" s="1"/>
      <c r="AO97" s="57"/>
      <c r="AP97" s="57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17:59" ht="15.6">
      <c r="Q98" s="57"/>
      <c r="R98" s="57"/>
      <c r="S98" s="57"/>
      <c r="Y98" s="3"/>
      <c r="Z98" s="3"/>
      <c r="AA98" s="16"/>
      <c r="AB98" s="16"/>
      <c r="AC98" s="3"/>
      <c r="AD98" s="3"/>
      <c r="AE98" s="16"/>
      <c r="AF98" s="16"/>
      <c r="AG98" s="57"/>
      <c r="AI98" s="3"/>
      <c r="AJ98" s="3"/>
      <c r="AK98" s="59"/>
      <c r="AM98" s="1"/>
      <c r="AN98" s="1"/>
      <c r="AO98" s="57"/>
      <c r="AP98" s="57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5"/>
      <c r="BD98" s="13"/>
      <c r="BE98" s="13"/>
      <c r="BF98" s="5"/>
      <c r="BG98" s="5"/>
    </row>
    <row r="99" spans="17:59" ht="15.6">
      <c r="Q99" s="57"/>
      <c r="R99" s="57"/>
      <c r="S99" s="57"/>
      <c r="Y99" s="3"/>
      <c r="Z99" s="3"/>
      <c r="AA99" s="16"/>
      <c r="AB99" s="16"/>
      <c r="AC99" s="3"/>
      <c r="AD99" s="3"/>
      <c r="AE99" s="16"/>
      <c r="AF99" s="16"/>
      <c r="AG99" s="57"/>
      <c r="AI99" s="3"/>
      <c r="AJ99" s="3"/>
      <c r="AK99" s="59"/>
      <c r="AM99" s="1"/>
      <c r="AN99" s="1"/>
      <c r="AO99" s="57"/>
      <c r="AP99" s="57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  <c r="BE99" s="13"/>
      <c r="BF99" s="5"/>
      <c r="BG99" s="5"/>
    </row>
    <row r="100" spans="17:59" ht="15.6">
      <c r="Q100" s="57"/>
      <c r="R100" s="57"/>
      <c r="S100" s="57"/>
      <c r="Y100" s="3"/>
      <c r="Z100" s="3"/>
      <c r="AA100" s="16"/>
      <c r="AB100" s="16"/>
      <c r="AC100" s="3"/>
      <c r="AD100" s="3"/>
      <c r="AE100" s="16"/>
      <c r="AF100" s="16"/>
      <c r="AG100" s="57"/>
      <c r="AI100" s="3"/>
      <c r="AJ100" s="3"/>
      <c r="AK100" s="59"/>
      <c r="AM100" s="1"/>
      <c r="AN100" s="1"/>
      <c r="AO100" s="57"/>
      <c r="AP100" s="57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F100" s="5"/>
      <c r="BG100" s="5"/>
    </row>
    <row r="101" spans="17:59">
      <c r="Q101" s="57"/>
      <c r="R101" s="57"/>
      <c r="S101" s="57"/>
      <c r="Y101" s="3"/>
      <c r="Z101" s="3"/>
      <c r="AA101" s="16"/>
      <c r="AB101" s="16"/>
      <c r="AC101" s="3"/>
      <c r="AD101" s="3"/>
      <c r="AE101" s="16"/>
      <c r="AF101" s="16"/>
      <c r="AG101" s="57"/>
      <c r="AI101" s="3"/>
      <c r="AJ101" s="3"/>
      <c r="AK101" s="59"/>
      <c r="AM101" s="1"/>
      <c r="AN101" s="1"/>
      <c r="AO101" s="57"/>
      <c r="AP101" s="57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17:59" ht="15.6">
      <c r="Q102" s="57"/>
      <c r="R102" s="57"/>
      <c r="S102" s="57"/>
      <c r="Y102" s="3"/>
      <c r="Z102" s="3"/>
      <c r="AA102" s="16"/>
      <c r="AB102" s="16"/>
      <c r="AC102" s="3"/>
      <c r="AD102" s="3"/>
      <c r="AE102" s="16"/>
      <c r="AF102" s="16"/>
      <c r="AG102" s="57"/>
      <c r="AI102" s="3"/>
      <c r="AJ102" s="3"/>
      <c r="AK102" s="59"/>
      <c r="AM102" s="1"/>
      <c r="AN102" s="1"/>
      <c r="AO102" s="57"/>
      <c r="AP102" s="57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5"/>
      <c r="BE102" s="5"/>
      <c r="BG102" s="5"/>
    </row>
    <row r="103" spans="17:59">
      <c r="Q103" s="57"/>
      <c r="R103" s="57"/>
      <c r="S103" s="57"/>
      <c r="Y103" s="3"/>
      <c r="Z103" s="3"/>
      <c r="AA103" s="16"/>
      <c r="AB103" s="16"/>
      <c r="AC103" s="3"/>
      <c r="AD103" s="3"/>
      <c r="AE103" s="16"/>
      <c r="AF103" s="16"/>
      <c r="AG103" s="57"/>
      <c r="AI103" s="3"/>
      <c r="AJ103" s="3"/>
      <c r="AK103" s="59"/>
      <c r="AM103" s="1"/>
      <c r="AN103" s="1"/>
      <c r="AO103" s="57"/>
      <c r="AP103" s="57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17:59">
      <c r="Q104" s="57"/>
      <c r="R104" s="57"/>
      <c r="S104" s="57"/>
      <c r="Y104" s="3"/>
      <c r="Z104" s="3"/>
      <c r="AA104" s="16"/>
      <c r="AB104" s="16"/>
      <c r="AC104" s="3"/>
      <c r="AD104" s="3"/>
      <c r="AE104" s="16"/>
      <c r="AF104" s="16"/>
      <c r="AG104" s="57"/>
      <c r="AI104" s="3"/>
      <c r="AJ104" s="3"/>
      <c r="AK104" s="59"/>
      <c r="AM104" s="1"/>
      <c r="AN104" s="1"/>
      <c r="AO104" s="57"/>
      <c r="AP104" s="57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C104" s="13"/>
      <c r="BD104" s="13"/>
    </row>
    <row r="105" spans="17:59">
      <c r="Q105" s="57"/>
      <c r="R105" s="57"/>
      <c r="S105" s="57"/>
      <c r="Y105" s="3"/>
      <c r="Z105" s="3"/>
      <c r="AA105" s="16"/>
      <c r="AB105" s="16"/>
      <c r="AC105" s="3"/>
      <c r="AD105" s="3"/>
      <c r="AE105" s="16"/>
      <c r="AF105" s="16"/>
      <c r="AG105" s="57"/>
      <c r="AI105" s="3"/>
      <c r="AJ105" s="3"/>
      <c r="AK105" s="59"/>
      <c r="AM105" s="1"/>
      <c r="AN105" s="1"/>
      <c r="AO105" s="57"/>
      <c r="AP105" s="57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C105" s="13"/>
      <c r="BD105" s="13"/>
    </row>
    <row r="106" spans="17:59">
      <c r="Q106" s="57"/>
      <c r="R106" s="57"/>
      <c r="S106" s="57"/>
      <c r="Y106" s="3"/>
      <c r="Z106" s="3"/>
      <c r="AA106" s="16"/>
      <c r="AB106" s="16"/>
      <c r="AC106" s="3"/>
      <c r="AD106" s="3"/>
      <c r="AE106" s="16"/>
      <c r="AF106" s="16"/>
      <c r="AG106" s="57"/>
      <c r="AI106" s="3"/>
      <c r="AJ106" s="3"/>
      <c r="AK106" s="59"/>
      <c r="AO106" s="57"/>
      <c r="AP106" s="57"/>
      <c r="AQ106" s="1"/>
      <c r="AY106" s="1"/>
      <c r="AZ106" s="1"/>
      <c r="BA106" s="1"/>
      <c r="BC106" s="13"/>
      <c r="BD106" s="13"/>
    </row>
    <row r="107" spans="17:59">
      <c r="Q107" s="57"/>
      <c r="R107" s="57"/>
      <c r="S107" s="57"/>
      <c r="Y107" s="3"/>
      <c r="Z107" s="3"/>
      <c r="AA107" s="16"/>
      <c r="AB107" s="16"/>
      <c r="AC107" s="3"/>
      <c r="AD107" s="3"/>
      <c r="AE107" s="16"/>
      <c r="AF107" s="16"/>
      <c r="AG107" s="57"/>
      <c r="AI107" s="3"/>
      <c r="AJ107" s="3"/>
      <c r="AK107" s="59"/>
      <c r="AO107" s="57"/>
      <c r="AP107" s="57"/>
      <c r="AQ107" s="1"/>
      <c r="AY107" s="1"/>
      <c r="AZ107" s="1"/>
      <c r="BA107" s="1"/>
      <c r="BC107" s="13"/>
      <c r="BD107" s="13"/>
    </row>
    <row r="108" spans="17:59">
      <c r="Q108" s="57"/>
      <c r="R108" s="57"/>
      <c r="S108" s="57"/>
      <c r="Y108" s="3"/>
      <c r="Z108" s="3"/>
      <c r="AA108" s="16"/>
      <c r="AB108" s="16"/>
      <c r="AC108" s="3"/>
      <c r="AD108" s="3"/>
      <c r="AE108" s="16"/>
      <c r="AF108" s="16"/>
      <c r="AG108" s="57"/>
      <c r="AI108" s="3"/>
      <c r="AJ108" s="3"/>
      <c r="AK108" s="59"/>
      <c r="AM108" s="1"/>
      <c r="AN108" s="1"/>
      <c r="AO108" s="57"/>
      <c r="AP108" s="57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17:59">
      <c r="Q109" s="57"/>
      <c r="R109" s="57"/>
      <c r="S109" s="57"/>
      <c r="Y109" s="3"/>
      <c r="Z109" s="3"/>
      <c r="AA109" s="16"/>
      <c r="AB109" s="16"/>
      <c r="AC109" s="3"/>
      <c r="AD109" s="3"/>
      <c r="AE109" s="16"/>
      <c r="AF109" s="16"/>
      <c r="AG109" s="57"/>
      <c r="AI109" s="3"/>
      <c r="AJ109" s="3"/>
      <c r="AK109" s="59"/>
      <c r="AM109" s="1"/>
      <c r="AN109" s="1"/>
      <c r="AO109" s="57"/>
      <c r="AP109" s="57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17:59">
      <c r="Q110" s="57"/>
      <c r="R110" s="57"/>
      <c r="S110" s="57"/>
      <c r="Y110" s="3"/>
      <c r="Z110" s="3"/>
      <c r="AA110" s="16"/>
      <c r="AB110" s="16"/>
      <c r="AC110" s="3"/>
      <c r="AD110" s="3"/>
      <c r="AE110" s="16"/>
      <c r="AF110" s="16"/>
      <c r="AG110" s="57"/>
      <c r="AI110" s="3"/>
      <c r="AJ110" s="3"/>
      <c r="AK110" s="59"/>
      <c r="AM110" s="1"/>
      <c r="AN110" s="1"/>
      <c r="AO110" s="57"/>
      <c r="AP110" s="57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C110" s="13"/>
      <c r="BD110" s="13"/>
    </row>
    <row r="111" spans="17:59">
      <c r="Q111" s="57"/>
      <c r="R111" s="57"/>
      <c r="S111" s="57"/>
      <c r="Y111" s="3"/>
      <c r="Z111" s="3"/>
      <c r="AA111" s="16"/>
      <c r="AB111" s="16"/>
      <c r="AC111" s="3"/>
      <c r="AD111" s="3"/>
      <c r="AE111" s="16"/>
      <c r="AF111" s="16"/>
      <c r="AG111" s="57"/>
      <c r="AI111" s="3"/>
      <c r="AJ111" s="3"/>
      <c r="AK111" s="59"/>
      <c r="AM111" s="1"/>
      <c r="AN111" s="1"/>
      <c r="AO111" s="57"/>
      <c r="AP111" s="57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C111" s="13"/>
      <c r="BD111" s="13"/>
    </row>
    <row r="112" spans="17:59">
      <c r="Q112" s="57"/>
      <c r="R112" s="57"/>
      <c r="S112" s="57"/>
      <c r="Y112" s="3"/>
      <c r="Z112" s="3"/>
      <c r="AA112" s="16"/>
      <c r="AB112" s="16"/>
      <c r="AC112" s="3"/>
      <c r="AD112" s="3"/>
      <c r="AE112" s="16"/>
      <c r="AF112" s="16"/>
      <c r="AG112" s="57"/>
      <c r="AI112" s="3"/>
      <c r="AJ112" s="3"/>
      <c r="AK112" s="59"/>
      <c r="AM112" s="1"/>
      <c r="AN112" s="1"/>
      <c r="AO112" s="57"/>
      <c r="AP112" s="57"/>
      <c r="AQ112" s="1"/>
      <c r="AR112" s="1"/>
      <c r="AS112" s="1"/>
      <c r="AT112" s="1"/>
      <c r="AU112" s="1"/>
      <c r="AV112" s="1"/>
      <c r="AW112" s="1"/>
      <c r="AX112" s="1"/>
      <c r="BA112" s="1"/>
      <c r="BC112" s="13"/>
      <c r="BD112" s="13"/>
    </row>
    <row r="113" spans="17:56">
      <c r="Q113" s="57"/>
      <c r="R113" s="57"/>
      <c r="S113" s="57"/>
      <c r="Y113" s="3"/>
      <c r="Z113" s="3"/>
      <c r="AA113" s="16"/>
      <c r="AB113" s="16"/>
      <c r="AC113" s="3"/>
      <c r="AD113" s="3"/>
      <c r="AE113" s="16"/>
      <c r="AF113" s="16"/>
      <c r="AG113" s="57"/>
      <c r="AI113" s="3"/>
      <c r="AJ113" s="3"/>
      <c r="AK113" s="59"/>
      <c r="AM113" s="1"/>
      <c r="AN113" s="1"/>
      <c r="AO113" s="57"/>
      <c r="AP113" s="57"/>
      <c r="AQ113" s="1"/>
      <c r="AR113" s="1"/>
      <c r="AS113" s="1"/>
      <c r="AT113" s="1"/>
      <c r="AU113" s="1"/>
      <c r="AV113" s="1"/>
      <c r="AW113" s="1"/>
      <c r="AX113" s="1"/>
      <c r="BA113" s="1"/>
      <c r="BC113" s="13"/>
      <c r="BD113" s="13"/>
    </row>
    <row r="114" spans="17:56">
      <c r="Q114" s="57"/>
      <c r="R114" s="57"/>
      <c r="S114" s="57"/>
      <c r="Y114" s="3"/>
      <c r="Z114" s="3"/>
      <c r="AA114" s="16"/>
      <c r="AB114" s="16"/>
      <c r="AC114" s="3"/>
      <c r="AD114" s="3"/>
      <c r="AE114" s="16"/>
      <c r="AF114" s="16"/>
      <c r="AG114" s="57"/>
      <c r="AI114" s="3"/>
      <c r="AJ114" s="3"/>
      <c r="AK114" s="59"/>
      <c r="AM114" s="1"/>
      <c r="AN114" s="1"/>
      <c r="AO114" s="57"/>
      <c r="AP114" s="57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17:56">
      <c r="Q115" s="57"/>
      <c r="R115" s="57"/>
      <c r="S115" s="57"/>
      <c r="Y115" s="3"/>
      <c r="Z115" s="3"/>
      <c r="AA115" s="16"/>
      <c r="AB115" s="16"/>
      <c r="AC115" s="3"/>
      <c r="AD115" s="3"/>
      <c r="AE115" s="16"/>
      <c r="AF115" s="16"/>
      <c r="AG115" s="57"/>
      <c r="AI115" s="3"/>
      <c r="AJ115" s="3"/>
      <c r="AK115" s="59"/>
      <c r="AM115" s="1"/>
      <c r="AN115" s="1"/>
      <c r="AO115" s="57"/>
      <c r="AP115" s="57"/>
      <c r="AQ115" s="1"/>
      <c r="AR115" s="1"/>
      <c r="AS115" s="1"/>
      <c r="AT115" s="13" t="s">
        <v>450</v>
      </c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17:56">
      <c r="Q116" s="57"/>
      <c r="R116" s="57"/>
      <c r="S116" s="57"/>
      <c r="Y116" s="3"/>
      <c r="Z116" s="3"/>
      <c r="AA116" s="16"/>
      <c r="AB116" s="16"/>
      <c r="AC116" s="3"/>
      <c r="AD116" s="3"/>
      <c r="AE116" s="16"/>
      <c r="AF116" s="16"/>
      <c r="AG116" s="57"/>
      <c r="AI116" s="3"/>
      <c r="AJ116" s="3"/>
      <c r="AK116" s="59"/>
      <c r="AM116" s="1"/>
      <c r="AN116" s="1"/>
      <c r="AO116" s="57"/>
      <c r="AP116" s="57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C116" s="13"/>
      <c r="BD116" s="13"/>
    </row>
    <row r="117" spans="17:56">
      <c r="Q117" s="57"/>
      <c r="R117" s="57"/>
      <c r="S117" s="57"/>
      <c r="Y117" s="3"/>
      <c r="Z117" s="3"/>
      <c r="AA117" s="16"/>
      <c r="AB117" s="16"/>
      <c r="AC117" s="3"/>
      <c r="AD117" s="3"/>
      <c r="AE117" s="16"/>
      <c r="AF117" s="16"/>
      <c r="AG117" s="57"/>
      <c r="AI117" s="3"/>
      <c r="AJ117" s="3"/>
      <c r="AK117" s="59"/>
      <c r="AM117" s="1"/>
      <c r="AN117" s="1"/>
      <c r="AO117" s="57"/>
      <c r="AP117" s="57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C117" s="13"/>
      <c r="BD117" s="13"/>
    </row>
    <row r="118" spans="17:56">
      <c r="Q118" s="57"/>
      <c r="R118" s="57"/>
      <c r="S118" s="57"/>
      <c r="Y118" s="3"/>
      <c r="Z118" s="3"/>
      <c r="AA118" s="16"/>
      <c r="AB118" s="16"/>
      <c r="AC118" s="3"/>
      <c r="AD118" s="3"/>
      <c r="AE118" s="16"/>
      <c r="AF118" s="16"/>
      <c r="AG118" s="57"/>
      <c r="AI118" s="3"/>
      <c r="AJ118" s="3"/>
      <c r="AK118" s="59"/>
      <c r="AM118" s="1"/>
      <c r="AN118" s="1"/>
      <c r="AO118" s="57"/>
      <c r="AP118" s="57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C118" s="13"/>
      <c r="BD118" s="13"/>
    </row>
    <row r="119" spans="17:56">
      <c r="Q119" s="57"/>
      <c r="R119" s="57"/>
      <c r="S119" s="57"/>
      <c r="Y119" s="3"/>
      <c r="Z119" s="3"/>
      <c r="AA119" s="16"/>
      <c r="AB119" s="16"/>
      <c r="AC119" s="3"/>
      <c r="AD119" s="3"/>
      <c r="AE119" s="16"/>
      <c r="AF119" s="16"/>
      <c r="AG119" s="57"/>
      <c r="AI119" s="3"/>
      <c r="AJ119" s="3"/>
      <c r="AK119" s="59"/>
      <c r="AM119" s="1"/>
      <c r="AN119" s="1"/>
      <c r="AO119" s="57"/>
      <c r="AP119" s="57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C119" s="13"/>
      <c r="BD119" s="13"/>
    </row>
    <row r="120" spans="17:56">
      <c r="Q120" s="57"/>
      <c r="R120" s="57"/>
      <c r="S120" s="57"/>
      <c r="Y120" s="3"/>
      <c r="Z120" s="3"/>
      <c r="AA120" s="16"/>
      <c r="AB120" s="16"/>
      <c r="AC120" s="3"/>
      <c r="AD120" s="3"/>
      <c r="AE120" s="16"/>
      <c r="AF120" s="16"/>
      <c r="AG120" s="57"/>
      <c r="AI120" s="3"/>
      <c r="AJ120" s="3"/>
      <c r="AK120" s="59"/>
      <c r="AM120" s="1"/>
      <c r="AN120" s="1"/>
      <c r="AO120" s="57"/>
      <c r="AP120" s="57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17:56">
      <c r="Q121" s="57"/>
      <c r="R121" s="57"/>
      <c r="S121" s="57"/>
      <c r="Y121" s="3"/>
      <c r="Z121" s="3"/>
      <c r="AA121" s="16"/>
      <c r="AB121" s="16"/>
      <c r="AC121" s="3"/>
      <c r="AD121" s="3"/>
      <c r="AE121" s="16"/>
      <c r="AF121" s="16"/>
      <c r="AG121" s="57"/>
      <c r="AI121" s="3"/>
      <c r="AJ121" s="3"/>
      <c r="AK121" s="59"/>
      <c r="AM121" s="1"/>
      <c r="AN121" s="1"/>
      <c r="AO121" s="57"/>
      <c r="AP121" s="57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17:56">
      <c r="Q122" s="57"/>
      <c r="R122" s="57"/>
      <c r="S122" s="57"/>
      <c r="Y122" s="3"/>
      <c r="Z122" s="3"/>
      <c r="AA122" s="16"/>
      <c r="AB122" s="16"/>
      <c r="AC122" s="3"/>
      <c r="AD122" s="3"/>
      <c r="AE122" s="16"/>
      <c r="AF122" s="16"/>
      <c r="AG122" s="57"/>
      <c r="AI122" s="3"/>
      <c r="AJ122" s="3"/>
      <c r="AK122" s="59"/>
      <c r="AM122" s="1"/>
      <c r="AN122" s="1"/>
      <c r="AO122" s="57"/>
      <c r="AP122" s="57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17:56">
      <c r="Q123" s="57"/>
      <c r="R123" s="57"/>
      <c r="S123" s="57"/>
      <c r="Y123" s="3"/>
      <c r="Z123" s="3"/>
      <c r="AA123" s="16"/>
      <c r="AB123" s="16"/>
      <c r="AC123" s="3"/>
      <c r="AD123" s="3"/>
      <c r="AE123" s="16"/>
      <c r="AF123" s="16"/>
      <c r="AG123" s="57"/>
      <c r="AI123" s="3"/>
      <c r="AJ123" s="3"/>
      <c r="AK123" s="59"/>
      <c r="AM123" s="1"/>
      <c r="AN123" s="1"/>
      <c r="AO123" s="57"/>
      <c r="AP123" s="57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17:56">
      <c r="Q124" s="57"/>
      <c r="R124" s="57"/>
      <c r="S124" s="57"/>
      <c r="Y124" s="3"/>
      <c r="Z124" s="3"/>
      <c r="AA124" s="16"/>
      <c r="AB124" s="16"/>
      <c r="AC124" s="3"/>
      <c r="AD124" s="3"/>
      <c r="AE124" s="16"/>
      <c r="AF124" s="16"/>
      <c r="AG124" s="57"/>
      <c r="AI124" s="3"/>
      <c r="AJ124" s="3"/>
      <c r="AK124" s="59"/>
      <c r="AM124" s="1"/>
      <c r="AN124" s="1"/>
      <c r="AO124" s="57"/>
      <c r="AP124" s="57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17:56">
      <c r="Q125" s="57"/>
      <c r="R125" s="57"/>
      <c r="S125" s="57"/>
      <c r="Y125" s="3"/>
      <c r="Z125" s="3"/>
      <c r="AA125" s="16"/>
      <c r="AB125" s="16"/>
      <c r="AC125" s="3"/>
      <c r="AD125" s="3"/>
      <c r="AE125" s="16"/>
      <c r="AF125" s="16"/>
      <c r="AG125" s="57"/>
      <c r="AI125" s="3"/>
      <c r="AJ125" s="3"/>
      <c r="AK125" s="59"/>
      <c r="AM125" s="1"/>
      <c r="AN125" s="1"/>
      <c r="AO125" s="57"/>
      <c r="AP125" s="57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17:56">
      <c r="Q126" s="57"/>
      <c r="R126" s="57"/>
      <c r="S126" s="57"/>
      <c r="Y126" s="3"/>
      <c r="Z126" s="3"/>
      <c r="AA126" s="16"/>
      <c r="AB126" s="16"/>
      <c r="AC126" s="3"/>
      <c r="AD126" s="3"/>
      <c r="AE126" s="16"/>
      <c r="AF126" s="16"/>
      <c r="AG126" s="57"/>
      <c r="AI126" s="3"/>
      <c r="AJ126" s="3"/>
      <c r="AK126" s="59"/>
      <c r="AM126" s="1"/>
      <c r="AN126" s="1"/>
      <c r="AO126" s="57"/>
      <c r="AP126" s="57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17:56">
      <c r="Q127" s="57"/>
      <c r="R127" s="57"/>
      <c r="S127" s="57"/>
      <c r="Y127" s="3"/>
      <c r="Z127" s="3"/>
      <c r="AA127" s="16"/>
      <c r="AB127" s="16"/>
      <c r="AC127" s="3"/>
      <c r="AD127" s="3"/>
      <c r="AE127" s="16"/>
      <c r="AF127" s="16"/>
      <c r="AG127" s="57"/>
      <c r="AI127" s="3"/>
      <c r="AJ127" s="3"/>
      <c r="AK127" s="59"/>
      <c r="AM127" s="1"/>
      <c r="AN127" s="1"/>
      <c r="AO127" s="57"/>
      <c r="AP127" s="57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17:56">
      <c r="Q128" s="57"/>
      <c r="R128" s="57"/>
      <c r="S128" s="57"/>
      <c r="Y128" s="3"/>
      <c r="Z128" s="3"/>
      <c r="AA128" s="16"/>
      <c r="AB128" s="16"/>
      <c r="AC128" s="3"/>
      <c r="AD128" s="3"/>
      <c r="AE128" s="16"/>
      <c r="AF128" s="16"/>
      <c r="AG128" s="57"/>
      <c r="AI128" s="3"/>
      <c r="AJ128" s="3"/>
      <c r="AK128" s="59"/>
      <c r="AM128" s="1"/>
      <c r="AN128" s="1"/>
      <c r="AO128" s="57"/>
      <c r="AP128" s="57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17:56">
      <c r="Q129" s="57"/>
      <c r="R129" s="57"/>
      <c r="S129" s="57"/>
      <c r="Y129" s="3"/>
      <c r="Z129" s="3"/>
      <c r="AA129" s="16"/>
      <c r="AB129" s="16"/>
      <c r="AC129" s="3"/>
      <c r="AD129" s="3"/>
      <c r="AE129" s="16"/>
      <c r="AF129" s="16"/>
      <c r="AG129" s="57"/>
      <c r="AI129" s="3"/>
      <c r="AJ129" s="3"/>
      <c r="AK129" s="59"/>
      <c r="AM129" s="1"/>
      <c r="AN129" s="1"/>
      <c r="AO129" s="57"/>
      <c r="AP129" s="57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17:56">
      <c r="AM130" s="1"/>
      <c r="AN130" s="1"/>
      <c r="AO130" s="57"/>
      <c r="AP130" s="57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17:56">
      <c r="AM131" s="1"/>
      <c r="AN131" s="1"/>
      <c r="AO131" s="57"/>
      <c r="AP131" s="57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17:56">
      <c r="Q132" s="57"/>
      <c r="R132" s="57"/>
      <c r="S132" s="57"/>
      <c r="Y132" s="3"/>
      <c r="Z132" s="3"/>
      <c r="AA132" s="16"/>
      <c r="AB132" s="16"/>
      <c r="AC132" s="3"/>
      <c r="AD132" s="3"/>
      <c r="AE132" s="16"/>
      <c r="AF132" s="16"/>
      <c r="AG132" s="57"/>
      <c r="AI132" s="3"/>
      <c r="AJ132" s="3"/>
      <c r="AK132" s="59"/>
      <c r="AM132" s="1"/>
      <c r="AN132" s="1"/>
      <c r="AO132" s="57"/>
      <c r="AP132" s="57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17:56">
      <c r="Q133" s="57"/>
      <c r="R133" s="57"/>
      <c r="S133" s="57"/>
      <c r="Y133" s="3"/>
      <c r="Z133" s="3"/>
      <c r="AA133" s="16"/>
      <c r="AB133" s="16"/>
      <c r="AC133" s="3"/>
      <c r="AD133" s="3"/>
      <c r="AE133" s="16"/>
      <c r="AF133" s="16"/>
      <c r="AG133" s="57"/>
      <c r="AI133" s="3"/>
      <c r="AJ133" s="3"/>
      <c r="AK133" s="59"/>
      <c r="AM133" s="1"/>
      <c r="AN133" s="1"/>
      <c r="AO133" s="57"/>
      <c r="AP133" s="57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17:56">
      <c r="Q134" s="57"/>
      <c r="R134" s="57"/>
      <c r="S134" s="57"/>
      <c r="Y134" s="3"/>
      <c r="Z134" s="3"/>
      <c r="AA134" s="16"/>
      <c r="AB134" s="16"/>
      <c r="AC134" s="3"/>
      <c r="AD134" s="3"/>
      <c r="AE134" s="16"/>
      <c r="AF134" s="16"/>
      <c r="AG134" s="57"/>
      <c r="AI134" s="3"/>
      <c r="AJ134" s="3"/>
      <c r="AK134" s="59"/>
      <c r="AM134" s="1"/>
      <c r="AN134" s="1"/>
      <c r="AO134" s="57"/>
      <c r="AP134" s="57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17:56">
      <c r="Q135" s="57"/>
      <c r="R135" s="57"/>
      <c r="S135" s="57"/>
      <c r="Y135" s="3"/>
      <c r="Z135" s="3"/>
      <c r="AA135" s="16"/>
      <c r="AB135" s="16"/>
      <c r="AC135" s="3"/>
      <c r="AD135" s="3"/>
      <c r="AE135" s="16"/>
      <c r="AF135" s="16"/>
      <c r="AG135" s="57"/>
      <c r="AI135" s="3"/>
      <c r="AJ135" s="3"/>
      <c r="AK135" s="59"/>
      <c r="AM135" s="1"/>
      <c r="AN135" s="1"/>
      <c r="AO135" s="57"/>
      <c r="AP135" s="57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17:56">
      <c r="Q136" s="57"/>
      <c r="R136" s="57"/>
      <c r="S136" s="57"/>
      <c r="Y136" s="3"/>
      <c r="Z136" s="3"/>
      <c r="AA136" s="16"/>
      <c r="AB136" s="16"/>
      <c r="AC136" s="3"/>
      <c r="AD136" s="3"/>
      <c r="AE136" s="16"/>
      <c r="AF136" s="16"/>
      <c r="AG136" s="57"/>
      <c r="AI136" s="3"/>
      <c r="AJ136" s="3"/>
      <c r="AK136" s="59"/>
      <c r="AM136" s="1"/>
      <c r="AN136" s="1"/>
      <c r="AO136" s="57"/>
      <c r="AP136" s="57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17:56">
      <c r="Q137" s="57"/>
      <c r="R137" s="57"/>
      <c r="S137" s="57"/>
      <c r="Y137" s="3"/>
      <c r="Z137" s="3"/>
      <c r="AA137" s="16"/>
      <c r="AB137" s="16"/>
      <c r="AC137" s="3"/>
      <c r="AD137" s="3"/>
      <c r="AE137" s="16"/>
      <c r="AF137" s="16"/>
      <c r="AG137" s="57"/>
      <c r="AI137" s="3"/>
      <c r="AJ137" s="3"/>
      <c r="AK137" s="59"/>
      <c r="AM137" s="1"/>
      <c r="AN137" s="1"/>
      <c r="AO137" s="57"/>
      <c r="AP137" s="57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17:56">
      <c r="Q138" s="57"/>
      <c r="R138" s="57"/>
      <c r="S138" s="57"/>
      <c r="Y138" s="3"/>
      <c r="Z138" s="3"/>
      <c r="AA138" s="16"/>
      <c r="AB138" s="16"/>
      <c r="AC138" s="3"/>
      <c r="AD138" s="3"/>
      <c r="AE138" s="16"/>
      <c r="AF138" s="16"/>
      <c r="AG138" s="57"/>
      <c r="AI138" s="3"/>
      <c r="AJ138" s="3"/>
      <c r="AK138" s="59"/>
      <c r="AM138" s="1"/>
      <c r="AN138" s="1"/>
      <c r="AO138" s="57"/>
      <c r="AP138" s="57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C138" s="13"/>
      <c r="BD138" s="13"/>
    </row>
    <row r="139" spans="17:56">
      <c r="Q139" s="57"/>
      <c r="R139" s="57"/>
      <c r="S139" s="57"/>
      <c r="Y139" s="3"/>
      <c r="Z139" s="3"/>
      <c r="AA139" s="16"/>
      <c r="AB139" s="16"/>
      <c r="AC139" s="3"/>
      <c r="AD139" s="3"/>
      <c r="AE139" s="16"/>
      <c r="AF139" s="16"/>
      <c r="AG139" s="57"/>
      <c r="AI139" s="3"/>
      <c r="AJ139" s="3"/>
      <c r="AK139" s="59"/>
      <c r="AM139" s="1"/>
      <c r="AN139" s="1"/>
      <c r="AO139" s="57"/>
      <c r="AP139" s="57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C139" s="13"/>
      <c r="BD139" s="13"/>
    </row>
    <row r="140" spans="17:56">
      <c r="Q140" s="57"/>
      <c r="R140" s="57"/>
      <c r="S140" s="57"/>
      <c r="Y140" s="3"/>
      <c r="Z140" s="3"/>
      <c r="AA140" s="16"/>
      <c r="AB140" s="16"/>
      <c r="AC140" s="3"/>
      <c r="AD140" s="3"/>
      <c r="AE140" s="16"/>
      <c r="AF140" s="16"/>
      <c r="AG140" s="57"/>
      <c r="AI140" s="3"/>
      <c r="AJ140" s="3"/>
      <c r="AK140" s="59"/>
      <c r="AO140" s="57"/>
      <c r="AP140" s="57"/>
      <c r="AQ140" s="1"/>
      <c r="AY140" s="1"/>
      <c r="AZ140" s="1"/>
      <c r="BA140" s="1"/>
      <c r="BC140" s="13"/>
      <c r="BD140" s="13"/>
    </row>
    <row r="141" spans="17:56">
      <c r="Q141" s="57"/>
      <c r="R141" s="57"/>
      <c r="S141" s="57"/>
      <c r="Y141" s="3"/>
      <c r="Z141" s="3"/>
      <c r="AA141" s="16"/>
      <c r="AB141" s="16"/>
      <c r="AC141" s="3"/>
      <c r="AD141" s="3"/>
      <c r="AE141" s="16"/>
      <c r="AF141" s="16"/>
      <c r="AG141" s="57"/>
      <c r="AI141" s="3"/>
      <c r="AJ141" s="3"/>
      <c r="AK141" s="59"/>
      <c r="AO141" s="57"/>
      <c r="AP141" s="57"/>
      <c r="AQ141" s="1"/>
      <c r="AY141" s="1"/>
      <c r="AZ141" s="1"/>
      <c r="BA141" s="1"/>
      <c r="BC141" s="13"/>
      <c r="BD141" s="13"/>
    </row>
    <row r="142" spans="17:56">
      <c r="Q142" s="57"/>
      <c r="R142" s="57"/>
      <c r="S142" s="57"/>
      <c r="Y142" s="3"/>
      <c r="Z142" s="3"/>
      <c r="AA142" s="16"/>
      <c r="AB142" s="16"/>
      <c r="AC142" s="3"/>
      <c r="AD142" s="3"/>
      <c r="AE142" s="16"/>
      <c r="AF142" s="16"/>
      <c r="AG142" s="57"/>
      <c r="AI142" s="3"/>
      <c r="AJ142" s="3"/>
      <c r="AK142" s="59"/>
      <c r="AM142" s="1"/>
      <c r="AN142" s="1"/>
      <c r="AO142" s="57"/>
      <c r="AP142" s="57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17:56">
      <c r="Q143" s="57"/>
      <c r="R143" s="57"/>
      <c r="S143" s="57"/>
      <c r="Y143" s="3"/>
      <c r="Z143" s="3"/>
      <c r="AA143" s="16"/>
      <c r="AB143" s="16"/>
      <c r="AC143" s="3"/>
      <c r="AD143" s="3"/>
      <c r="AE143" s="16"/>
      <c r="AF143" s="16"/>
      <c r="AG143" s="57"/>
      <c r="AI143" s="3"/>
      <c r="AJ143" s="3"/>
      <c r="AK143" s="59"/>
      <c r="AM143" s="1"/>
      <c r="AN143" s="1"/>
      <c r="AO143" s="57"/>
      <c r="AP143" s="57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17:56">
      <c r="Q144" s="57"/>
      <c r="R144" s="57"/>
      <c r="S144" s="57"/>
      <c r="Y144" s="3"/>
      <c r="Z144" s="3"/>
      <c r="AA144" s="16"/>
      <c r="AB144" s="16"/>
      <c r="AC144" s="3"/>
      <c r="AD144" s="3"/>
      <c r="AE144" s="16"/>
      <c r="AF144" s="16"/>
      <c r="AG144" s="57"/>
      <c r="AI144" s="3"/>
      <c r="AJ144" s="3"/>
      <c r="AK144" s="59"/>
      <c r="AM144" s="1"/>
      <c r="AN144" s="1"/>
      <c r="AO144" s="57"/>
      <c r="AP144" s="57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C144" s="13"/>
      <c r="BD144" s="13"/>
    </row>
    <row r="145" spans="13:56">
      <c r="Q145" s="57"/>
      <c r="R145" s="57"/>
      <c r="S145" s="57"/>
      <c r="Y145" s="3"/>
      <c r="Z145" s="3"/>
      <c r="AA145" s="16"/>
      <c r="AB145" s="16"/>
      <c r="AC145" s="3"/>
      <c r="AD145" s="3"/>
      <c r="AE145" s="16"/>
      <c r="AF145" s="16"/>
      <c r="AG145" s="57"/>
      <c r="AI145" s="3"/>
      <c r="AJ145" s="3"/>
      <c r="AK145" s="59"/>
      <c r="AM145" s="1"/>
      <c r="AN145" s="1"/>
      <c r="AO145" s="57"/>
      <c r="AP145" s="57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C145" s="13"/>
      <c r="BD145" s="13"/>
    </row>
    <row r="146" spans="13:56">
      <c r="Q146" s="57"/>
      <c r="R146" s="57"/>
      <c r="S146" s="57"/>
      <c r="Y146" s="3"/>
      <c r="Z146" s="3"/>
      <c r="AA146" s="16"/>
      <c r="AB146" s="16"/>
      <c r="AC146" s="3"/>
      <c r="AD146" s="3"/>
      <c r="AE146" s="16"/>
      <c r="AF146" s="16"/>
      <c r="AG146" s="57"/>
      <c r="AI146" s="3"/>
      <c r="AJ146" s="3"/>
      <c r="AK146" s="59"/>
      <c r="AM146" s="1"/>
      <c r="AN146" s="1"/>
      <c r="AO146" s="57"/>
      <c r="AP146" s="57"/>
      <c r="AQ146" s="1"/>
      <c r="AR146" s="1"/>
      <c r="AS146" s="1"/>
      <c r="AT146" s="1"/>
      <c r="AU146" s="1"/>
      <c r="AV146" s="1"/>
      <c r="AW146" s="1"/>
      <c r="AX146" s="1"/>
      <c r="BA146" s="1"/>
      <c r="BC146" s="13"/>
      <c r="BD146" s="13"/>
    </row>
    <row r="147" spans="13:56">
      <c r="Q147" s="57"/>
      <c r="R147" s="57"/>
      <c r="S147" s="57"/>
      <c r="Y147" s="3"/>
      <c r="Z147" s="3"/>
      <c r="AA147" s="16"/>
      <c r="AB147" s="16"/>
      <c r="AC147" s="3"/>
      <c r="AD147" s="3"/>
      <c r="AE147" s="16"/>
      <c r="AF147" s="16"/>
      <c r="AG147" s="57"/>
      <c r="AI147" s="3"/>
      <c r="AJ147" s="3"/>
      <c r="AK147" s="59"/>
      <c r="AM147" s="1"/>
      <c r="AN147" s="1"/>
      <c r="AO147" s="57"/>
      <c r="AP147" s="57"/>
      <c r="AQ147" s="1"/>
      <c r="AR147" s="1"/>
      <c r="AS147" s="1"/>
      <c r="AT147" s="1"/>
      <c r="AU147" s="1"/>
      <c r="AV147" s="1"/>
      <c r="AW147" s="1"/>
      <c r="AX147" s="1"/>
      <c r="BA147" s="1"/>
      <c r="BC147" s="13"/>
      <c r="BD147" s="13"/>
    </row>
    <row r="148" spans="13:56">
      <c r="Q148" s="57"/>
      <c r="R148" s="57"/>
      <c r="S148" s="57"/>
      <c r="Y148" s="3"/>
      <c r="Z148" s="3"/>
      <c r="AA148" s="16"/>
      <c r="AB148" s="16"/>
      <c r="AC148" s="3"/>
      <c r="AD148" s="3"/>
      <c r="AE148" s="16"/>
      <c r="AF148" s="16"/>
      <c r="AG148" s="57"/>
      <c r="AI148" s="3"/>
      <c r="AJ148" s="3"/>
      <c r="AK148" s="59"/>
      <c r="AM148" s="1"/>
      <c r="AN148" s="1"/>
      <c r="AO148" s="57"/>
      <c r="AP148" s="57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Q149" s="57"/>
      <c r="R149" s="57"/>
      <c r="S149" s="57"/>
      <c r="Y149" s="3"/>
      <c r="Z149" s="3"/>
      <c r="AA149" s="16"/>
      <c r="AB149" s="16"/>
      <c r="AC149" s="3"/>
      <c r="AD149" s="3"/>
      <c r="AE149" s="16"/>
      <c r="AF149" s="16"/>
      <c r="AG149" s="57"/>
      <c r="AI149" s="3"/>
      <c r="AJ149" s="3"/>
      <c r="AK149" s="59"/>
      <c r="AM149" s="1"/>
      <c r="AN149" s="1"/>
      <c r="AO149" s="57"/>
      <c r="AP149" s="57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Q150" s="57"/>
      <c r="R150" s="57"/>
      <c r="S150" s="57"/>
      <c r="Y150" s="3"/>
      <c r="Z150" s="3"/>
      <c r="AA150" s="16"/>
      <c r="AB150" s="16"/>
      <c r="AC150" s="3"/>
      <c r="AD150" s="3"/>
      <c r="AE150" s="16"/>
      <c r="AF150" s="16"/>
      <c r="AG150" s="57"/>
      <c r="AI150" s="3"/>
      <c r="AJ150" s="3"/>
      <c r="AK150" s="59"/>
      <c r="AM150" s="1"/>
      <c r="AN150" s="1"/>
      <c r="AO150" s="57"/>
      <c r="AP150" s="57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C150" s="13"/>
      <c r="BD150" s="13"/>
    </row>
    <row r="151" spans="13:56">
      <c r="Q151" s="57"/>
      <c r="R151" s="57"/>
      <c r="S151" s="57"/>
      <c r="Y151" s="3"/>
      <c r="Z151" s="3"/>
      <c r="AA151" s="16"/>
      <c r="AB151" s="16"/>
      <c r="AC151" s="3"/>
      <c r="AD151" s="3"/>
      <c r="AE151" s="16"/>
      <c r="AF151" s="16"/>
      <c r="AG151" s="57"/>
      <c r="AI151" s="3"/>
      <c r="AJ151" s="3"/>
      <c r="AK151" s="59"/>
      <c r="AM151" s="1"/>
      <c r="AN151" s="1"/>
      <c r="AO151" s="57"/>
      <c r="AP151" s="57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C151" s="13"/>
      <c r="BD151" s="13"/>
    </row>
    <row r="152" spans="13:56">
      <c r="Q152" s="57"/>
      <c r="R152" s="57"/>
      <c r="S152" s="57"/>
      <c r="Y152" s="3"/>
      <c r="Z152" s="3"/>
      <c r="AA152" s="16"/>
      <c r="AB152" s="16"/>
      <c r="AC152" s="3"/>
      <c r="AD152" s="3"/>
      <c r="AE152" s="16"/>
      <c r="AF152" s="16"/>
      <c r="AG152" s="57"/>
      <c r="AI152" s="3"/>
      <c r="AJ152" s="3"/>
      <c r="AK152" s="59"/>
      <c r="AM152" s="1"/>
      <c r="AN152" s="1"/>
      <c r="AO152" s="57"/>
      <c r="AP152" s="57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C152" s="13"/>
      <c r="BD152" s="13"/>
    </row>
    <row r="153" spans="13:56">
      <c r="Q153" s="57"/>
      <c r="R153" s="57"/>
      <c r="S153" s="57"/>
      <c r="Y153" s="3"/>
      <c r="Z153" s="3"/>
      <c r="AA153" s="16"/>
      <c r="AB153" s="16"/>
      <c r="AC153" s="3"/>
      <c r="AD153" s="3"/>
      <c r="AE153" s="16"/>
      <c r="AF153" s="16"/>
      <c r="AG153" s="57"/>
      <c r="AI153" s="3"/>
      <c r="AJ153" s="3"/>
      <c r="AK153" s="59"/>
      <c r="AM153" s="1"/>
      <c r="AN153" s="1"/>
      <c r="AO153" s="57"/>
      <c r="AP153" s="57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C153" s="13"/>
      <c r="BD153" s="13"/>
    </row>
    <row r="154" spans="13:56">
      <c r="Q154" s="57"/>
      <c r="R154" s="57"/>
      <c r="S154" s="57"/>
      <c r="Y154" s="3"/>
      <c r="Z154" s="3"/>
      <c r="AA154" s="16"/>
      <c r="AB154" s="16"/>
      <c r="AC154" s="3"/>
      <c r="AD154" s="3"/>
      <c r="AE154" s="16"/>
      <c r="AF154" s="16"/>
      <c r="AG154" s="57"/>
      <c r="AI154" s="3"/>
      <c r="AJ154" s="3"/>
      <c r="AK154" s="59"/>
      <c r="AM154" s="1"/>
      <c r="AN154" s="1"/>
      <c r="AO154" s="57"/>
      <c r="AP154" s="57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Q155" s="57"/>
      <c r="R155" s="57"/>
      <c r="S155" s="57"/>
      <c r="Y155" s="3"/>
      <c r="Z155" s="3"/>
      <c r="AA155" s="16"/>
      <c r="AB155" s="16"/>
      <c r="AC155" s="3"/>
      <c r="AD155" s="3"/>
      <c r="AE155" s="16"/>
      <c r="AF155" s="16"/>
      <c r="AG155" s="57"/>
      <c r="AI155" s="3"/>
      <c r="AJ155" s="3"/>
      <c r="AK155" s="59"/>
      <c r="AM155" s="1"/>
      <c r="AN155" s="1"/>
      <c r="AO155" s="57"/>
      <c r="AP155" s="57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Q156" s="57"/>
      <c r="R156" s="57"/>
      <c r="S156" s="57"/>
      <c r="Y156" s="3"/>
      <c r="Z156" s="3"/>
      <c r="AA156" s="16"/>
      <c r="AB156" s="16"/>
      <c r="AC156" s="3"/>
      <c r="AD156" s="3"/>
      <c r="AE156" s="16"/>
      <c r="AF156" s="16"/>
      <c r="AG156" s="57"/>
      <c r="AI156" s="3"/>
      <c r="AJ156" s="3"/>
      <c r="AK156" s="59"/>
      <c r="AM156" s="1"/>
      <c r="AN156" s="1"/>
      <c r="AO156" s="57"/>
      <c r="AP156" s="57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D156" s="13"/>
    </row>
    <row r="157" spans="13:56">
      <c r="Q157" s="57"/>
      <c r="R157" s="57"/>
      <c r="S157" s="57"/>
      <c r="Y157" s="3"/>
      <c r="Z157" s="3"/>
      <c r="AA157" s="16"/>
      <c r="AB157" s="16"/>
      <c r="AC157" s="3"/>
      <c r="AD157" s="3"/>
      <c r="AE157" s="16"/>
      <c r="AF157" s="16"/>
      <c r="AG157" s="57"/>
      <c r="AI157" s="3"/>
      <c r="AJ157" s="3"/>
      <c r="AK157" s="59"/>
      <c r="AM157" s="1"/>
      <c r="AN157" s="1"/>
      <c r="AO157" s="57"/>
      <c r="AP157" s="57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D157" s="13"/>
    </row>
    <row r="158" spans="13:56">
      <c r="M158" s="151"/>
      <c r="N158" s="151"/>
      <c r="O158" s="151"/>
      <c r="P158" s="151"/>
      <c r="Q158" s="57"/>
      <c r="R158" s="57"/>
      <c r="S158" s="57"/>
      <c r="T158" s="151"/>
      <c r="U158" s="151"/>
      <c r="V158" s="151"/>
      <c r="Y158" s="3"/>
      <c r="Z158" s="3"/>
      <c r="AA158" s="16"/>
      <c r="AB158" s="16"/>
      <c r="AC158" s="3"/>
      <c r="AD158" s="3"/>
      <c r="AE158" s="16"/>
      <c r="AF158" s="16"/>
      <c r="AG158" s="57"/>
      <c r="AI158" s="3"/>
      <c r="AJ158" s="3"/>
      <c r="AK158" s="59"/>
      <c r="AM158" s="1"/>
      <c r="AN158" s="1"/>
      <c r="AO158" s="57"/>
      <c r="AP158" s="57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151"/>
      <c r="N159" s="151"/>
      <c r="O159" s="151"/>
      <c r="P159" s="151"/>
      <c r="Q159" s="57"/>
      <c r="R159" s="57"/>
      <c r="S159" s="57"/>
      <c r="T159" s="151"/>
      <c r="U159" s="151"/>
      <c r="V159" s="151"/>
      <c r="Y159" s="3"/>
      <c r="Z159" s="3"/>
      <c r="AA159" s="16"/>
      <c r="AB159" s="16"/>
      <c r="AC159" s="3"/>
      <c r="AD159" s="3"/>
      <c r="AE159" s="16"/>
      <c r="AF159" s="16"/>
      <c r="AG159" s="57"/>
      <c r="AI159" s="3"/>
      <c r="AJ159" s="3"/>
      <c r="AK159" s="59"/>
      <c r="AM159" s="1"/>
      <c r="AN159" s="1"/>
      <c r="AO159" s="57"/>
      <c r="AP159" s="57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151"/>
      <c r="N160" s="151"/>
      <c r="O160" s="151"/>
      <c r="P160" s="151"/>
      <c r="Q160" s="57"/>
      <c r="R160" s="57"/>
      <c r="S160" s="57"/>
      <c r="T160" s="151"/>
      <c r="U160" s="151"/>
      <c r="V160" s="151"/>
      <c r="Y160" s="3"/>
      <c r="Z160" s="3"/>
      <c r="AA160" s="16"/>
      <c r="AB160" s="16"/>
      <c r="AC160" s="3"/>
      <c r="AD160" s="3"/>
      <c r="AE160" s="16"/>
      <c r="AF160" s="16"/>
      <c r="AG160" s="57"/>
      <c r="AI160" s="3"/>
      <c r="AJ160" s="3"/>
      <c r="AK160" s="59"/>
      <c r="AM160" s="1"/>
      <c r="AN160" s="1"/>
      <c r="AO160" s="57"/>
      <c r="AP160" s="57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3">
      <c r="M161" s="151"/>
      <c r="N161" s="151"/>
      <c r="O161" s="151"/>
      <c r="P161" s="151"/>
      <c r="Q161" s="57"/>
      <c r="R161" s="57"/>
      <c r="S161" s="57"/>
      <c r="T161" s="151"/>
      <c r="U161" s="151"/>
      <c r="V161" s="151"/>
      <c r="Y161" s="3"/>
      <c r="Z161" s="3"/>
      <c r="AA161" s="16"/>
      <c r="AB161" s="16"/>
      <c r="AC161" s="3"/>
      <c r="AD161" s="3"/>
      <c r="AE161" s="16"/>
      <c r="AF161" s="16"/>
      <c r="AG161" s="57"/>
      <c r="AI161" s="3"/>
      <c r="AJ161" s="3"/>
      <c r="AK161" s="59"/>
      <c r="AM161" s="1"/>
      <c r="AN161" s="1"/>
      <c r="AO161" s="57"/>
      <c r="AP161" s="57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3">
      <c r="M162" s="151"/>
      <c r="N162" s="151"/>
      <c r="O162" s="151"/>
      <c r="P162" s="151"/>
      <c r="Q162" s="57"/>
      <c r="R162" s="57"/>
      <c r="S162" s="57"/>
      <c r="T162" s="151"/>
      <c r="U162" s="151"/>
      <c r="V162" s="151"/>
      <c r="Y162" s="3"/>
      <c r="Z162" s="3"/>
      <c r="AA162" s="16"/>
      <c r="AB162" s="16"/>
      <c r="AC162" s="3"/>
      <c r="AD162" s="3"/>
      <c r="AE162" s="16"/>
      <c r="AF162" s="16"/>
      <c r="AG162" s="57"/>
      <c r="AI162" s="3"/>
      <c r="AJ162" s="3"/>
      <c r="AK162" s="59"/>
      <c r="AM162" s="1"/>
      <c r="AN162" s="1"/>
      <c r="AO162" s="57"/>
      <c r="AP162" s="57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3">
      <c r="M163" s="151"/>
      <c r="N163" s="151"/>
      <c r="O163" s="151"/>
      <c r="P163" s="151"/>
      <c r="Q163" s="57"/>
      <c r="R163" s="57"/>
      <c r="S163" s="57"/>
      <c r="T163" s="151"/>
      <c r="U163" s="151"/>
      <c r="V163" s="151"/>
      <c r="Y163" s="3"/>
      <c r="Z163" s="3"/>
      <c r="AA163" s="16"/>
      <c r="AB163" s="16"/>
      <c r="AC163" s="3"/>
      <c r="AD163" s="3"/>
      <c r="AE163" s="16"/>
      <c r="AF163" s="16"/>
      <c r="AG163" s="57"/>
      <c r="AI163" s="3"/>
      <c r="AJ163" s="3"/>
      <c r="AK163" s="59"/>
      <c r="AM163" s="1"/>
      <c r="AN163" s="1"/>
      <c r="AO163" s="57"/>
      <c r="AP163" s="57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3">
      <c r="M164" s="151"/>
      <c r="N164" s="151"/>
      <c r="O164" s="151"/>
      <c r="P164" s="151"/>
      <c r="Q164" s="57"/>
      <c r="R164" s="57"/>
      <c r="S164" s="57"/>
      <c r="T164" s="151"/>
      <c r="U164" s="151"/>
      <c r="V164" s="151"/>
      <c r="Y164" s="3"/>
      <c r="Z164" s="3"/>
      <c r="AA164" s="16"/>
      <c r="AB164" s="16"/>
      <c r="AC164" s="3"/>
      <c r="AD164" s="3"/>
      <c r="AE164" s="16"/>
      <c r="AF164" s="16"/>
      <c r="AG164" s="57"/>
      <c r="AI164" s="3"/>
      <c r="AJ164" s="3"/>
      <c r="AK164" s="59"/>
      <c r="AM164" s="1"/>
      <c r="AN164" s="1"/>
      <c r="AO164" s="57"/>
      <c r="AP164" s="57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3">
      <c r="M165" s="151"/>
      <c r="N165" s="151"/>
      <c r="O165" s="151"/>
      <c r="P165" s="151"/>
      <c r="Q165" s="57"/>
      <c r="R165" s="57"/>
      <c r="S165" s="57"/>
      <c r="T165" s="151"/>
      <c r="U165" s="151"/>
      <c r="V165" s="151"/>
      <c r="Y165" s="3"/>
      <c r="Z165" s="3"/>
      <c r="AA165" s="16"/>
      <c r="AB165" s="16"/>
      <c r="AC165" s="3"/>
      <c r="AD165" s="3"/>
      <c r="AE165" s="16"/>
      <c r="AF165" s="16"/>
      <c r="AG165" s="57"/>
      <c r="AI165" s="3"/>
      <c r="AJ165" s="3"/>
      <c r="AK165" s="59"/>
      <c r="AM165" s="1"/>
      <c r="AN165" s="1"/>
      <c r="AO165" s="57"/>
      <c r="AP165" s="57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3">
      <c r="M166" s="151"/>
      <c r="N166" s="151"/>
      <c r="O166" s="151"/>
      <c r="P166" s="151"/>
      <c r="Q166" s="57"/>
      <c r="R166" s="57"/>
      <c r="S166" s="57"/>
      <c r="T166" s="151"/>
      <c r="U166" s="151"/>
      <c r="V166" s="151"/>
      <c r="Y166" s="3"/>
      <c r="Z166" s="3"/>
      <c r="AA166" s="16"/>
      <c r="AB166" s="16"/>
      <c r="AC166" s="3"/>
      <c r="AD166" s="3"/>
      <c r="AE166" s="16"/>
      <c r="AF166" s="16"/>
      <c r="AG166" s="57"/>
      <c r="AI166" s="3"/>
      <c r="AJ166" s="3"/>
      <c r="AK166" s="59"/>
      <c r="AM166" s="1"/>
      <c r="AN166" s="1"/>
      <c r="AO166" s="57"/>
      <c r="AP166" s="57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3">
      <c r="M167" s="151"/>
      <c r="N167" s="151"/>
      <c r="O167" s="151"/>
      <c r="P167" s="151"/>
      <c r="Q167" s="57"/>
      <c r="R167" s="57"/>
      <c r="S167" s="57"/>
      <c r="T167" s="151"/>
      <c r="U167" s="151"/>
      <c r="V167" s="151"/>
      <c r="Y167" s="3"/>
      <c r="Z167" s="3"/>
      <c r="AA167" s="16"/>
      <c r="AB167" s="16"/>
      <c r="AC167" s="3"/>
      <c r="AD167" s="3"/>
      <c r="AE167" s="16"/>
      <c r="AF167" s="16"/>
      <c r="AG167" s="57"/>
      <c r="AI167" s="3"/>
      <c r="AJ167" s="3"/>
      <c r="AK167" s="59"/>
      <c r="AM167" s="1"/>
      <c r="AN167" s="1"/>
      <c r="AO167" s="57"/>
      <c r="AP167" s="57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3">
      <c r="M168" s="151"/>
      <c r="N168" s="151"/>
      <c r="O168" s="151"/>
      <c r="P168" s="151"/>
      <c r="Q168" s="57"/>
      <c r="R168" s="57"/>
      <c r="S168" s="57"/>
      <c r="T168" s="151"/>
      <c r="U168" s="151"/>
      <c r="V168" s="151"/>
      <c r="Y168" s="3"/>
      <c r="Z168" s="3"/>
      <c r="AA168" s="16"/>
      <c r="AB168" s="16"/>
      <c r="AC168" s="3"/>
      <c r="AD168" s="3"/>
      <c r="AE168" s="16"/>
      <c r="AF168" s="16"/>
      <c r="AG168" s="57"/>
      <c r="AI168" s="3"/>
      <c r="AJ168" s="3"/>
      <c r="AK168" s="59"/>
      <c r="AM168" s="1"/>
      <c r="AN168" s="1"/>
      <c r="AO168" s="57"/>
      <c r="AP168" s="57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3">
      <c r="G169" s="334"/>
      <c r="H169" s="14"/>
      <c r="I169" s="151"/>
      <c r="J169" s="151"/>
      <c r="K169" s="151"/>
      <c r="L169" s="151"/>
      <c r="M169" s="151"/>
      <c r="N169" s="151"/>
      <c r="O169" s="151"/>
      <c r="P169" s="151"/>
      <c r="Q169" s="57"/>
      <c r="R169" s="57"/>
      <c r="S169" s="57"/>
      <c r="T169" s="151"/>
      <c r="U169" s="151"/>
      <c r="V169" s="151"/>
      <c r="Y169" s="3"/>
      <c r="Z169" s="3"/>
      <c r="AA169" s="16"/>
      <c r="AB169" s="16"/>
      <c r="AC169" s="3"/>
      <c r="AD169" s="3"/>
      <c r="AE169" s="16"/>
      <c r="AF169" s="16"/>
      <c r="AG169" s="57"/>
      <c r="AI169" s="3"/>
      <c r="AJ169" s="3"/>
      <c r="AK169" s="59"/>
      <c r="AM169" s="1"/>
      <c r="AN169" s="1"/>
      <c r="AO169" s="57"/>
      <c r="AP169" s="57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3">
      <c r="G170" s="334"/>
      <c r="H170" s="14"/>
      <c r="I170" s="151"/>
      <c r="J170" s="151"/>
      <c r="K170" s="151"/>
      <c r="L170" s="151"/>
      <c r="M170" s="151"/>
      <c r="N170" s="151"/>
      <c r="O170" s="151"/>
      <c r="P170" s="151"/>
      <c r="Q170" s="57"/>
      <c r="R170" s="57"/>
      <c r="S170" s="57"/>
      <c r="T170" s="151"/>
      <c r="U170" s="151"/>
      <c r="V170" s="151"/>
      <c r="Y170" s="3"/>
      <c r="Z170" s="3"/>
      <c r="AA170" s="16"/>
      <c r="AB170" s="16"/>
      <c r="AC170" s="3"/>
      <c r="AD170" s="3"/>
      <c r="AE170" s="16"/>
      <c r="AF170" s="16"/>
      <c r="AG170" s="57"/>
      <c r="AI170" s="3"/>
      <c r="AJ170" s="3"/>
      <c r="AK170" s="59"/>
      <c r="AM170" s="1"/>
      <c r="AN170" s="1"/>
      <c r="AO170" s="57"/>
      <c r="AP170" s="57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3">
      <c r="G171" s="334"/>
      <c r="H171" s="14"/>
      <c r="I171" s="151"/>
      <c r="J171" s="151"/>
      <c r="K171" s="151"/>
      <c r="L171" s="151"/>
      <c r="M171" s="151"/>
      <c r="N171" s="151"/>
      <c r="O171" s="151"/>
      <c r="P171" s="151"/>
      <c r="Q171" s="57"/>
      <c r="R171" s="57"/>
      <c r="S171" s="57"/>
      <c r="T171" s="151"/>
      <c r="U171" s="151"/>
      <c r="V171" s="151"/>
      <c r="Y171" s="3"/>
      <c r="Z171" s="3"/>
      <c r="AA171" s="16"/>
      <c r="AB171" s="16"/>
      <c r="AC171" s="3"/>
      <c r="AD171" s="3"/>
      <c r="AE171" s="16"/>
      <c r="AF171" s="16"/>
      <c r="AG171" s="57"/>
      <c r="AI171" s="3"/>
      <c r="AJ171" s="3"/>
      <c r="AK171" s="59"/>
      <c r="AM171" s="1"/>
      <c r="AN171" s="1"/>
      <c r="AO171" s="57"/>
      <c r="AP171" s="57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3">
      <c r="G172" s="334"/>
      <c r="H172" s="14"/>
      <c r="I172" s="151"/>
      <c r="J172" s="151"/>
      <c r="K172" s="151"/>
      <c r="L172" s="151"/>
      <c r="M172" s="151"/>
      <c r="N172" s="151"/>
      <c r="O172" s="151"/>
      <c r="P172" s="151"/>
      <c r="Q172" s="57"/>
      <c r="R172" s="57"/>
      <c r="S172" s="57"/>
      <c r="T172" s="151"/>
      <c r="U172" s="151"/>
      <c r="V172" s="151"/>
      <c r="Y172" s="3"/>
      <c r="Z172" s="3"/>
      <c r="AA172" s="16"/>
      <c r="AB172" s="16"/>
      <c r="AC172" s="3"/>
      <c r="AD172" s="3"/>
      <c r="AE172" s="16"/>
      <c r="AF172" s="16"/>
      <c r="AG172" s="57"/>
      <c r="AI172" s="3"/>
      <c r="AJ172" s="3"/>
      <c r="AK172" s="59"/>
      <c r="AM172" s="1"/>
      <c r="AN172" s="1"/>
      <c r="AO172" s="57"/>
      <c r="AP172" s="57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3">
      <c r="G173" s="334"/>
      <c r="H173" s="14"/>
      <c r="I173" s="151"/>
      <c r="J173" s="151"/>
      <c r="K173" s="151"/>
      <c r="L173" s="151"/>
      <c r="M173" s="151"/>
      <c r="N173" s="151"/>
      <c r="O173" s="151"/>
      <c r="P173" s="151"/>
      <c r="Q173" s="57"/>
      <c r="R173" s="57"/>
      <c r="S173" s="57"/>
      <c r="T173" s="151"/>
      <c r="U173" s="151"/>
      <c r="V173" s="151"/>
      <c r="Y173" s="3"/>
      <c r="Z173" s="3"/>
      <c r="AA173" s="16"/>
      <c r="AB173" s="16"/>
      <c r="AC173" s="3"/>
      <c r="AD173" s="3"/>
      <c r="AE173" s="16"/>
      <c r="AF173" s="16"/>
      <c r="AG173" s="57"/>
      <c r="AI173" s="3"/>
      <c r="AJ173" s="3"/>
      <c r="AK173" s="59"/>
      <c r="AM173" s="1"/>
      <c r="AN173" s="1"/>
      <c r="AO173" s="57"/>
      <c r="AP173" s="57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3">
      <c r="G174" s="334"/>
      <c r="H174" s="14"/>
      <c r="I174" s="151"/>
      <c r="J174" s="151"/>
      <c r="K174" s="151"/>
      <c r="L174" s="151"/>
      <c r="M174" s="151"/>
      <c r="N174" s="151"/>
      <c r="O174" s="151"/>
      <c r="P174" s="151"/>
      <c r="Q174" s="57"/>
      <c r="R174" s="57"/>
      <c r="S174" s="57"/>
      <c r="T174" s="151"/>
      <c r="U174" s="151"/>
      <c r="V174" s="151"/>
      <c r="Y174" s="3"/>
      <c r="Z174" s="3"/>
      <c r="AA174" s="16"/>
      <c r="AB174" s="16"/>
      <c r="AC174" s="3"/>
      <c r="AD174" s="3"/>
      <c r="AE174" s="16"/>
      <c r="AF174" s="16"/>
      <c r="AG174" s="57"/>
      <c r="AI174" s="3"/>
      <c r="AJ174" s="3"/>
      <c r="AK174" s="59"/>
      <c r="AM174" s="1"/>
      <c r="AN174" s="1"/>
      <c r="AO174" s="57"/>
      <c r="AP174" s="57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3">
      <c r="G175" s="334"/>
      <c r="H175" s="14"/>
      <c r="I175" s="151"/>
      <c r="J175" s="151"/>
      <c r="K175" s="151"/>
      <c r="L175" s="151"/>
      <c r="M175" s="151"/>
      <c r="N175" s="151"/>
      <c r="O175" s="151"/>
      <c r="P175" s="151"/>
      <c r="Q175" s="57"/>
      <c r="R175" s="57"/>
      <c r="S175" s="57"/>
      <c r="T175" s="151"/>
      <c r="U175" s="151"/>
      <c r="V175" s="151"/>
      <c r="Y175" s="3"/>
      <c r="Z175" s="3"/>
      <c r="AA175" s="16"/>
      <c r="AB175" s="16"/>
      <c r="AC175" s="3"/>
      <c r="AD175" s="3"/>
      <c r="AE175" s="16"/>
      <c r="AF175" s="16"/>
      <c r="AG175" s="57"/>
      <c r="AI175" s="3"/>
      <c r="AJ175" s="3"/>
      <c r="AK175" s="59"/>
      <c r="AM175" s="1"/>
      <c r="AN175" s="1"/>
      <c r="AO175" s="57"/>
      <c r="AP175" s="57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3">
      <c r="G176" s="334"/>
      <c r="H176" s="14"/>
      <c r="I176" s="151"/>
      <c r="J176" s="151"/>
      <c r="K176" s="151"/>
      <c r="L176" s="151"/>
      <c r="M176" s="151"/>
      <c r="N176" s="151"/>
      <c r="O176" s="151"/>
      <c r="P176" s="151"/>
      <c r="Q176" s="57"/>
      <c r="R176" s="57"/>
      <c r="S176" s="57"/>
      <c r="T176" s="151"/>
      <c r="U176" s="151"/>
      <c r="V176" s="151"/>
      <c r="Y176" s="3"/>
      <c r="Z176" s="3"/>
      <c r="AA176" s="16"/>
      <c r="AB176" s="16"/>
      <c r="AC176" s="3"/>
      <c r="AD176" s="3"/>
      <c r="AE176" s="16"/>
      <c r="AF176" s="16"/>
      <c r="AG176" s="57"/>
      <c r="AI176" s="3"/>
      <c r="AJ176" s="3"/>
      <c r="AK176" s="59"/>
      <c r="AM176" s="1"/>
      <c r="AN176" s="1"/>
      <c r="AO176" s="57"/>
      <c r="AP176" s="57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</row>
    <row r="177" spans="7:54">
      <c r="G177" s="334"/>
      <c r="H177" s="14"/>
      <c r="I177" s="151"/>
      <c r="J177" s="151"/>
      <c r="K177" s="151"/>
      <c r="L177" s="151"/>
      <c r="M177" s="151"/>
      <c r="N177" s="151"/>
      <c r="O177" s="151"/>
      <c r="P177" s="151"/>
      <c r="Q177" s="57"/>
      <c r="R177" s="57"/>
      <c r="S177" s="57"/>
      <c r="T177" s="151"/>
      <c r="U177" s="151"/>
      <c r="V177" s="151"/>
      <c r="Y177" s="3"/>
      <c r="Z177" s="3"/>
      <c r="AA177" s="16"/>
      <c r="AB177" s="16"/>
      <c r="AC177" s="3"/>
      <c r="AD177" s="3"/>
      <c r="AE177" s="16"/>
      <c r="AF177" s="16"/>
      <c r="AG177" s="57"/>
      <c r="AI177" s="3"/>
      <c r="AJ177" s="3"/>
      <c r="AK177" s="59"/>
      <c r="AM177" s="1"/>
      <c r="AN177" s="1"/>
      <c r="AO177" s="57"/>
      <c r="AP177" s="57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</row>
    <row r="178" spans="7:54">
      <c r="G178" s="334"/>
      <c r="H178" s="14"/>
      <c r="I178" s="151"/>
      <c r="J178" s="151"/>
      <c r="K178" s="151"/>
      <c r="L178" s="151"/>
      <c r="M178" s="151"/>
      <c r="N178" s="151"/>
      <c r="O178" s="151"/>
      <c r="P178" s="151"/>
      <c r="Q178" s="57"/>
      <c r="R178" s="57"/>
      <c r="S178" s="57"/>
      <c r="T178" s="151"/>
      <c r="U178" s="151"/>
      <c r="V178" s="151"/>
      <c r="Y178" s="3"/>
      <c r="Z178" s="3"/>
      <c r="AA178" s="16"/>
      <c r="AB178" s="16"/>
      <c r="AC178" s="3"/>
      <c r="AD178" s="3"/>
      <c r="AE178" s="16"/>
      <c r="AF178" s="16"/>
      <c r="AG178" s="57"/>
      <c r="AI178" s="3"/>
      <c r="AJ178" s="3"/>
      <c r="AK178" s="59"/>
      <c r="AM178" s="1"/>
      <c r="AN178" s="1"/>
      <c r="AO178" s="57"/>
      <c r="AP178" s="57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334"/>
      <c r="H179" s="14"/>
      <c r="I179" s="151"/>
      <c r="J179" s="151"/>
      <c r="K179" s="151"/>
      <c r="L179" s="151"/>
      <c r="M179" s="151"/>
      <c r="N179" s="151"/>
      <c r="O179" s="151"/>
      <c r="P179" s="151"/>
      <c r="Q179" s="57"/>
      <c r="R179" s="57"/>
      <c r="S179" s="57"/>
      <c r="T179" s="151"/>
      <c r="U179" s="151"/>
      <c r="V179" s="151"/>
      <c r="Y179" s="3"/>
      <c r="Z179" s="3"/>
      <c r="AA179" s="16"/>
      <c r="AB179" s="16"/>
      <c r="AC179" s="3"/>
      <c r="AD179" s="3"/>
      <c r="AE179" s="16"/>
      <c r="AF179" s="16"/>
      <c r="AG179" s="57"/>
      <c r="AI179" s="3"/>
      <c r="AJ179" s="3"/>
      <c r="AK179" s="59"/>
      <c r="AM179" s="1"/>
      <c r="AN179" s="1"/>
      <c r="AO179" s="57"/>
      <c r="AP179" s="57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334"/>
      <c r="H180" s="14"/>
      <c r="I180" s="151"/>
      <c r="J180" s="151"/>
      <c r="K180" s="151"/>
      <c r="L180" s="151"/>
      <c r="M180" s="151"/>
      <c r="N180" s="151"/>
      <c r="O180" s="151"/>
      <c r="P180" s="151"/>
      <c r="Q180" s="57"/>
      <c r="R180" s="57"/>
      <c r="S180" s="57"/>
      <c r="T180" s="151"/>
      <c r="U180" s="151"/>
      <c r="V180" s="151"/>
      <c r="Y180" s="3"/>
      <c r="Z180" s="3"/>
      <c r="AA180" s="16"/>
      <c r="AB180" s="16"/>
      <c r="AC180" s="3"/>
      <c r="AD180" s="3"/>
      <c r="AE180" s="16"/>
      <c r="AF180" s="16"/>
      <c r="AG180" s="57"/>
      <c r="AI180" s="3"/>
      <c r="AJ180" s="3"/>
      <c r="AK180" s="59"/>
      <c r="AM180" s="1"/>
      <c r="AN180" s="1"/>
      <c r="AO180" s="57"/>
      <c r="AP180" s="57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334"/>
      <c r="H181" s="14"/>
      <c r="I181" s="151"/>
      <c r="J181" s="151"/>
      <c r="K181" s="151"/>
      <c r="L181" s="151"/>
      <c r="M181" s="151"/>
      <c r="N181" s="151"/>
      <c r="O181" s="151"/>
      <c r="P181" s="151"/>
      <c r="Q181" s="57"/>
      <c r="R181" s="57"/>
      <c r="S181" s="57"/>
      <c r="T181" s="151"/>
      <c r="U181" s="151"/>
      <c r="V181" s="151"/>
      <c r="Y181" s="3"/>
      <c r="Z181" s="3"/>
      <c r="AA181" s="16"/>
      <c r="AB181" s="16"/>
      <c r="AC181" s="3"/>
      <c r="AD181" s="3"/>
      <c r="AE181" s="16"/>
      <c r="AF181" s="16"/>
      <c r="AG181" s="57"/>
      <c r="AI181" s="3"/>
      <c r="AJ181" s="3"/>
      <c r="AK181" s="59"/>
      <c r="AM181" s="1"/>
      <c r="AN181" s="1"/>
      <c r="AO181" s="57"/>
      <c r="AP181" s="57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334"/>
      <c r="H182" s="14"/>
      <c r="I182" s="151"/>
      <c r="J182" s="151"/>
      <c r="K182" s="151"/>
      <c r="L182" s="151"/>
      <c r="M182" s="151"/>
      <c r="N182" s="151"/>
      <c r="O182" s="151"/>
      <c r="P182" s="151"/>
      <c r="Q182" s="57"/>
      <c r="R182" s="57"/>
      <c r="S182" s="57"/>
      <c r="T182" s="151"/>
      <c r="U182" s="151"/>
      <c r="V182" s="151"/>
      <c r="Y182" s="3"/>
      <c r="Z182" s="3"/>
      <c r="AA182" s="16"/>
      <c r="AB182" s="16"/>
      <c r="AC182" s="3"/>
      <c r="AD182" s="3"/>
      <c r="AE182" s="16"/>
      <c r="AF182" s="16"/>
      <c r="AG182" s="57"/>
      <c r="AI182" s="3"/>
      <c r="AJ182" s="3"/>
      <c r="AK182" s="59"/>
      <c r="AM182" s="1"/>
      <c r="AN182" s="1"/>
      <c r="AO182" s="57"/>
      <c r="AP182" s="57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334"/>
      <c r="H183" s="14"/>
      <c r="I183" s="151"/>
      <c r="J183" s="151"/>
      <c r="K183" s="151"/>
      <c r="L183" s="151"/>
      <c r="M183" s="151"/>
      <c r="N183" s="151"/>
      <c r="O183" s="151"/>
      <c r="P183" s="151"/>
      <c r="Q183" s="57"/>
      <c r="R183" s="57"/>
      <c r="S183" s="57"/>
      <c r="T183" s="151"/>
      <c r="U183" s="151"/>
      <c r="V183" s="151"/>
      <c r="Y183" s="3"/>
      <c r="Z183" s="3"/>
      <c r="AA183" s="16"/>
      <c r="AB183" s="16"/>
      <c r="AC183" s="3"/>
      <c r="AD183" s="3"/>
      <c r="AE183" s="16"/>
      <c r="AF183" s="16"/>
      <c r="AG183" s="57"/>
      <c r="AI183" s="3"/>
      <c r="AJ183" s="3"/>
      <c r="AK183" s="59"/>
      <c r="AM183" s="1"/>
      <c r="AN183" s="1"/>
      <c r="AO183" s="57"/>
      <c r="AP183" s="57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334"/>
      <c r="H184" s="14"/>
      <c r="I184" s="151"/>
      <c r="J184" s="151"/>
      <c r="K184" s="151"/>
      <c r="L184" s="151"/>
      <c r="M184" s="151"/>
      <c r="N184" s="151"/>
      <c r="O184" s="151"/>
      <c r="P184" s="151"/>
      <c r="Q184" s="57"/>
      <c r="R184" s="57"/>
      <c r="S184" s="57"/>
      <c r="T184" s="151"/>
      <c r="U184" s="151"/>
      <c r="V184" s="151"/>
      <c r="Y184" s="3"/>
      <c r="Z184" s="3"/>
      <c r="AA184" s="16"/>
      <c r="AB184" s="16"/>
      <c r="AC184" s="3"/>
      <c r="AD184" s="3"/>
      <c r="AE184" s="16"/>
      <c r="AF184" s="16"/>
      <c r="AG184" s="57"/>
      <c r="AI184" s="3"/>
      <c r="AJ184" s="3"/>
      <c r="AK184" s="59"/>
      <c r="AM184" s="1"/>
      <c r="AN184" s="1"/>
      <c r="AO184" s="57"/>
      <c r="AP184" s="57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334"/>
      <c r="H185" s="14"/>
      <c r="I185" s="151"/>
      <c r="J185" s="151"/>
      <c r="K185" s="151"/>
      <c r="L185" s="151"/>
      <c r="M185" s="151"/>
      <c r="N185" s="151"/>
      <c r="O185" s="151"/>
      <c r="P185" s="151"/>
      <c r="Q185" s="57"/>
      <c r="R185" s="57"/>
      <c r="S185" s="57"/>
      <c r="T185" s="151"/>
      <c r="U185" s="151"/>
      <c r="V185" s="151"/>
      <c r="Y185" s="3"/>
      <c r="Z185" s="3"/>
      <c r="AA185" s="16"/>
      <c r="AB185" s="16"/>
      <c r="AC185" s="3"/>
      <c r="AD185" s="3"/>
      <c r="AE185" s="16"/>
      <c r="AF185" s="16"/>
      <c r="AG185" s="57"/>
      <c r="AI185" s="3"/>
      <c r="AJ185" s="3"/>
      <c r="AK185" s="59"/>
      <c r="AM185" s="1"/>
      <c r="AN185" s="1"/>
      <c r="AO185" s="57"/>
      <c r="AP185" s="57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334"/>
      <c r="H186" s="14"/>
      <c r="I186" s="151"/>
      <c r="J186" s="151"/>
      <c r="K186" s="151"/>
      <c r="L186" s="151"/>
      <c r="M186" s="151"/>
      <c r="N186" s="151"/>
      <c r="O186" s="151"/>
      <c r="P186" s="151"/>
      <c r="Q186" s="57"/>
      <c r="R186" s="57"/>
      <c r="S186" s="57"/>
      <c r="T186" s="151"/>
      <c r="U186" s="151"/>
      <c r="V186" s="151"/>
      <c r="Y186" s="3"/>
      <c r="Z186" s="3"/>
      <c r="AA186" s="16"/>
      <c r="AB186" s="16"/>
      <c r="AC186" s="3"/>
      <c r="AD186" s="3"/>
      <c r="AE186" s="16"/>
      <c r="AF186" s="16"/>
      <c r="AG186" s="57"/>
      <c r="AI186" s="3"/>
      <c r="AJ186" s="3"/>
      <c r="AK186" s="59"/>
      <c r="AM186" s="1"/>
      <c r="AN186" s="1"/>
      <c r="AO186" s="57"/>
      <c r="AP186" s="57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334"/>
      <c r="H187" s="14"/>
      <c r="I187" s="151"/>
      <c r="J187" s="151"/>
      <c r="K187" s="151"/>
      <c r="L187" s="151"/>
      <c r="M187" s="151"/>
      <c r="N187" s="151"/>
      <c r="O187" s="151"/>
      <c r="P187" s="151"/>
      <c r="Q187" s="57"/>
      <c r="R187" s="57"/>
      <c r="S187" s="57"/>
      <c r="T187" s="151"/>
      <c r="U187" s="151"/>
      <c r="V187" s="151"/>
      <c r="Y187" s="3"/>
      <c r="Z187" s="3"/>
      <c r="AA187" s="16"/>
      <c r="AB187" s="16"/>
      <c r="AC187" s="3"/>
      <c r="AD187" s="3"/>
      <c r="AE187" s="16"/>
      <c r="AF187" s="16"/>
      <c r="AG187" s="57"/>
      <c r="AI187" s="3"/>
      <c r="AJ187" s="3"/>
      <c r="AK187" s="59"/>
      <c r="AM187" s="1"/>
      <c r="AN187" s="1"/>
      <c r="AO187" s="57"/>
      <c r="AP187" s="57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334"/>
      <c r="H188" s="14"/>
      <c r="I188" s="151"/>
      <c r="J188" s="151"/>
      <c r="K188" s="151"/>
      <c r="L188" s="151"/>
      <c r="M188" s="151"/>
      <c r="N188" s="151"/>
      <c r="O188" s="151"/>
      <c r="P188" s="151"/>
      <c r="Q188" s="57"/>
      <c r="R188" s="57"/>
      <c r="S188" s="57"/>
      <c r="T188" s="151"/>
      <c r="U188" s="151"/>
      <c r="V188" s="151"/>
      <c r="Y188" s="3"/>
      <c r="Z188" s="3"/>
      <c r="AA188" s="16"/>
      <c r="AB188" s="16"/>
      <c r="AC188" s="3"/>
      <c r="AD188" s="3"/>
      <c r="AE188" s="16"/>
      <c r="AF188" s="16"/>
      <c r="AG188" s="57"/>
      <c r="AI188" s="3"/>
      <c r="AJ188" s="3"/>
      <c r="AK188" s="59"/>
      <c r="AM188" s="1"/>
      <c r="AN188" s="1"/>
      <c r="AO188" s="57"/>
      <c r="AP188" s="57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334"/>
      <c r="H189" s="14"/>
      <c r="I189" s="151"/>
      <c r="J189" s="151"/>
      <c r="K189" s="151"/>
      <c r="L189" s="151"/>
      <c r="M189" s="151"/>
      <c r="N189" s="151"/>
      <c r="O189" s="151"/>
      <c r="P189" s="151"/>
      <c r="Q189" s="57"/>
      <c r="R189" s="57"/>
      <c r="S189" s="57"/>
      <c r="T189" s="151"/>
      <c r="U189" s="151"/>
      <c r="V189" s="151"/>
      <c r="Y189" s="3"/>
      <c r="Z189" s="3"/>
      <c r="AA189" s="16"/>
      <c r="AB189" s="16"/>
      <c r="AC189" s="3"/>
      <c r="AD189" s="3"/>
      <c r="AE189" s="16"/>
      <c r="AF189" s="16"/>
      <c r="AG189" s="57"/>
      <c r="AI189" s="3"/>
      <c r="AJ189" s="3"/>
      <c r="AK189" s="59"/>
      <c r="AM189" s="1"/>
      <c r="AN189" s="1"/>
      <c r="AO189" s="57"/>
      <c r="AP189" s="57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334"/>
      <c r="H190" s="14"/>
      <c r="I190" s="151"/>
      <c r="J190" s="151"/>
      <c r="K190" s="151"/>
      <c r="L190" s="151"/>
      <c r="M190" s="151"/>
      <c r="N190" s="151"/>
      <c r="O190" s="151"/>
      <c r="P190" s="151"/>
      <c r="Q190" s="57"/>
      <c r="R190" s="57"/>
      <c r="S190" s="57"/>
      <c r="T190" s="151"/>
      <c r="U190" s="151"/>
      <c r="V190" s="151"/>
      <c r="Y190" s="3"/>
      <c r="Z190" s="3"/>
      <c r="AA190" s="16"/>
      <c r="AB190" s="16"/>
      <c r="AC190" s="3"/>
      <c r="AD190" s="3"/>
      <c r="AE190" s="16"/>
      <c r="AF190" s="16"/>
      <c r="AG190" s="57"/>
      <c r="AI190" s="3"/>
      <c r="AJ190" s="3"/>
      <c r="AK190" s="59"/>
      <c r="AM190" s="1"/>
      <c r="AN190" s="1"/>
      <c r="AO190" s="57"/>
      <c r="AP190" s="57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334"/>
      <c r="H191" s="14"/>
      <c r="I191" s="151"/>
      <c r="J191" s="151"/>
      <c r="K191" s="151"/>
      <c r="L191" s="151"/>
      <c r="M191" s="151"/>
      <c r="N191" s="151"/>
      <c r="O191" s="151"/>
      <c r="P191" s="151"/>
      <c r="Q191" s="57"/>
      <c r="R191" s="57"/>
      <c r="S191" s="57"/>
      <c r="T191" s="151"/>
      <c r="U191" s="151"/>
      <c r="V191" s="151"/>
      <c r="Y191" s="3"/>
      <c r="Z191" s="3"/>
      <c r="AA191" s="16"/>
      <c r="AB191" s="16"/>
      <c r="AC191" s="3"/>
      <c r="AD191" s="3"/>
      <c r="AE191" s="16"/>
      <c r="AF191" s="16"/>
      <c r="AG191" s="57"/>
      <c r="AI191" s="3"/>
      <c r="AJ191" s="3"/>
      <c r="AK191" s="59"/>
      <c r="AM191" s="1"/>
      <c r="AN191" s="1"/>
      <c r="AO191" s="57"/>
      <c r="AP191" s="57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334"/>
      <c r="H192" s="14"/>
      <c r="I192" s="151"/>
      <c r="J192" s="151"/>
      <c r="K192" s="151"/>
      <c r="L192" s="151"/>
      <c r="M192" s="151"/>
      <c r="N192" s="151"/>
      <c r="O192" s="151"/>
      <c r="P192" s="151"/>
      <c r="Q192" s="57"/>
      <c r="R192" s="57"/>
      <c r="S192" s="57"/>
      <c r="T192" s="151"/>
      <c r="U192" s="151"/>
      <c r="V192" s="151"/>
      <c r="Y192" s="3"/>
      <c r="Z192" s="3"/>
      <c r="AA192" s="16"/>
      <c r="AB192" s="16"/>
      <c r="AC192" s="3"/>
      <c r="AD192" s="3"/>
      <c r="AE192" s="16"/>
      <c r="AF192" s="16"/>
      <c r="AG192" s="57"/>
      <c r="AI192" s="3"/>
      <c r="AJ192" s="3"/>
      <c r="AK192" s="59"/>
      <c r="AM192" s="1"/>
      <c r="AN192" s="1"/>
      <c r="AO192" s="57"/>
      <c r="AP192" s="57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334"/>
      <c r="H193" s="14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4"/>
      <c r="X193" s="14"/>
      <c r="Y193" s="14"/>
      <c r="Z193" s="14"/>
      <c r="AA193" s="74"/>
      <c r="AB193" s="74"/>
      <c r="AC193" s="14"/>
      <c r="AD193" s="14"/>
      <c r="AE193" s="74"/>
      <c r="AF193" s="74"/>
      <c r="AG193" s="151"/>
      <c r="AH193" s="14"/>
      <c r="AI193" s="14"/>
      <c r="AJ193" s="14"/>
      <c r="AK193" s="14"/>
      <c r="AL193" s="74"/>
      <c r="AM193" s="1"/>
      <c r="AN193" s="1"/>
      <c r="AO193" s="57"/>
      <c r="AP193" s="57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334"/>
      <c r="H194" s="14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4"/>
      <c r="X194" s="14"/>
      <c r="Y194" s="14"/>
      <c r="Z194" s="14"/>
      <c r="AA194" s="74"/>
      <c r="AB194" s="74"/>
      <c r="AC194" s="14"/>
      <c r="AD194" s="14"/>
      <c r="AE194" s="74"/>
      <c r="AF194" s="74"/>
      <c r="AG194" s="151"/>
      <c r="AH194" s="14"/>
      <c r="AI194" s="14"/>
      <c r="AJ194" s="14"/>
      <c r="AK194" s="14"/>
      <c r="AL194" s="74"/>
      <c r="AM194" s="1"/>
      <c r="AN194" s="1"/>
      <c r="AO194" s="57"/>
      <c r="AP194" s="57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334"/>
      <c r="H195" s="14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4"/>
      <c r="X195" s="14"/>
      <c r="Y195" s="14"/>
      <c r="Z195" s="14"/>
      <c r="AA195" s="74"/>
      <c r="AB195" s="74"/>
      <c r="AC195" s="14"/>
      <c r="AD195" s="14"/>
      <c r="AE195" s="74"/>
      <c r="AF195" s="74"/>
      <c r="AG195" s="151"/>
      <c r="AH195" s="14"/>
      <c r="AI195" s="14"/>
      <c r="AJ195" s="14"/>
      <c r="AK195" s="14"/>
      <c r="AL195" s="74"/>
      <c r="AM195" s="1"/>
      <c r="AN195" s="1"/>
      <c r="AO195" s="57"/>
      <c r="AP195" s="57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334"/>
      <c r="H196" s="14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4"/>
      <c r="X196" s="14"/>
      <c r="Y196" s="14"/>
      <c r="Z196" s="14"/>
      <c r="AA196" s="74"/>
      <c r="AB196" s="74"/>
      <c r="AC196" s="14"/>
      <c r="AD196" s="14"/>
      <c r="AE196" s="74"/>
      <c r="AF196" s="74"/>
      <c r="AG196" s="151"/>
      <c r="AH196" s="14"/>
      <c r="AI196" s="14"/>
      <c r="AJ196" s="14"/>
      <c r="AK196" s="14"/>
      <c r="AL196" s="74"/>
      <c r="AM196" s="1"/>
      <c r="AN196" s="1"/>
      <c r="AO196" s="57"/>
      <c r="AP196" s="57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334"/>
      <c r="H197" s="14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4"/>
      <c r="X197" s="14"/>
      <c r="Y197" s="14"/>
      <c r="Z197" s="14"/>
      <c r="AA197" s="74"/>
      <c r="AB197" s="74"/>
      <c r="AC197" s="14"/>
      <c r="AD197" s="14"/>
      <c r="AE197" s="74"/>
      <c r="AF197" s="74"/>
      <c r="AG197" s="151"/>
      <c r="AH197" s="14"/>
      <c r="AI197" s="14"/>
      <c r="AJ197" s="14"/>
      <c r="AK197" s="14"/>
      <c r="AL197" s="74"/>
      <c r="AM197" s="1"/>
      <c r="AN197" s="1"/>
      <c r="AO197" s="57"/>
      <c r="AP197" s="57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334"/>
      <c r="H198" s="14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4"/>
      <c r="X198" s="14"/>
      <c r="Y198" s="14"/>
      <c r="Z198" s="14"/>
      <c r="AA198" s="74"/>
      <c r="AB198" s="74"/>
      <c r="AC198" s="14"/>
      <c r="AD198" s="14"/>
      <c r="AE198" s="74"/>
      <c r="AF198" s="74"/>
      <c r="AG198" s="151"/>
      <c r="AH198" s="14"/>
      <c r="AI198" s="14"/>
      <c r="AJ198" s="14"/>
      <c r="AK198" s="14"/>
      <c r="AL198" s="74"/>
      <c r="AM198" s="1"/>
      <c r="AN198" s="1"/>
      <c r="AO198" s="57"/>
      <c r="AP198" s="57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334"/>
      <c r="H199" s="14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4"/>
      <c r="X199" s="14"/>
      <c r="Y199" s="14"/>
      <c r="Z199" s="14"/>
      <c r="AA199" s="74"/>
      <c r="AB199" s="74"/>
      <c r="AC199" s="14"/>
      <c r="AD199" s="14"/>
      <c r="AE199" s="74"/>
      <c r="AF199" s="74"/>
      <c r="AG199" s="151"/>
      <c r="AH199" s="14"/>
      <c r="AI199" s="14"/>
      <c r="AJ199" s="14"/>
      <c r="AK199" s="14"/>
      <c r="AL199" s="74"/>
      <c r="AM199" s="1"/>
      <c r="AN199" s="1"/>
      <c r="AO199" s="57"/>
      <c r="AP199" s="57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334"/>
      <c r="H200" s="14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4"/>
      <c r="X200" s="14"/>
      <c r="Y200" s="14"/>
      <c r="Z200" s="14"/>
      <c r="AA200" s="74"/>
      <c r="AB200" s="74"/>
      <c r="AC200" s="14"/>
      <c r="AD200" s="14"/>
      <c r="AE200" s="74"/>
      <c r="AF200" s="74"/>
      <c r="AG200" s="151"/>
      <c r="AH200" s="14"/>
      <c r="AI200" s="14"/>
      <c r="AJ200" s="14"/>
      <c r="AK200" s="14"/>
      <c r="AL200" s="74"/>
      <c r="AM200" s="1"/>
      <c r="AN200" s="1"/>
      <c r="AO200" s="57"/>
      <c r="AP200" s="57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334"/>
      <c r="H201" s="14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4"/>
      <c r="X201" s="14"/>
      <c r="Y201" s="14"/>
      <c r="Z201" s="14"/>
      <c r="AA201" s="74"/>
      <c r="AB201" s="74"/>
      <c r="AC201" s="14"/>
      <c r="AD201" s="14"/>
      <c r="AE201" s="74"/>
      <c r="AF201" s="74"/>
      <c r="AG201" s="151"/>
      <c r="AH201" s="14"/>
      <c r="AI201" s="14"/>
      <c r="AJ201" s="14"/>
      <c r="AK201" s="14"/>
      <c r="AL201" s="74"/>
      <c r="AM201" s="1"/>
      <c r="AN201" s="1"/>
      <c r="AO201" s="57"/>
      <c r="AP201" s="57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4"/>
    </row>
    <row r="202" spans="7:54">
      <c r="G202" s="334"/>
      <c r="H202" s="14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4"/>
      <c r="X202" s="14"/>
      <c r="Y202" s="14"/>
      <c r="Z202" s="14"/>
      <c r="AA202" s="74"/>
      <c r="AB202" s="74"/>
      <c r="AC202" s="14"/>
      <c r="AD202" s="14"/>
      <c r="AE202" s="74"/>
      <c r="AF202" s="74"/>
      <c r="AG202" s="151"/>
      <c r="AH202" s="14"/>
      <c r="AI202" s="14"/>
      <c r="AJ202" s="14"/>
      <c r="AK202" s="14"/>
      <c r="AL202" s="74"/>
      <c r="AM202" s="1"/>
      <c r="AN202" s="1"/>
      <c r="AO202" s="57"/>
      <c r="AP202" s="57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4"/>
    </row>
    <row r="203" spans="7:54">
      <c r="G203" s="334"/>
      <c r="H203" s="14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4"/>
      <c r="X203" s="14"/>
      <c r="Y203" s="14"/>
      <c r="Z203" s="14"/>
      <c r="AA203" s="74"/>
      <c r="AB203" s="74"/>
      <c r="AC203" s="14"/>
      <c r="AD203" s="14"/>
      <c r="AE203" s="74"/>
      <c r="AF203" s="74"/>
      <c r="AG203" s="151"/>
      <c r="AH203" s="14"/>
      <c r="AI203" s="14"/>
      <c r="AJ203" s="14"/>
      <c r="AK203" s="14"/>
      <c r="AL203" s="74"/>
      <c r="AM203" s="14"/>
      <c r="AN203" s="14"/>
      <c r="AO203" s="57"/>
      <c r="AP203" s="57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334"/>
      <c r="H204" s="14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4"/>
      <c r="X204" s="14"/>
      <c r="Y204" s="14"/>
      <c r="Z204" s="14"/>
      <c r="AA204" s="74"/>
      <c r="AB204" s="74"/>
      <c r="AC204" s="14"/>
      <c r="AD204" s="14"/>
      <c r="AE204" s="74"/>
      <c r="AF204" s="74"/>
      <c r="AG204" s="151"/>
      <c r="AH204" s="14"/>
      <c r="AI204" s="14"/>
      <c r="AJ204" s="14"/>
      <c r="AK204" s="14"/>
      <c r="AL204" s="74"/>
      <c r="AM204" s="14"/>
      <c r="AN204" s="14"/>
      <c r="AO204" s="57"/>
      <c r="AP204" s="57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334"/>
      <c r="H205" s="14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4"/>
      <c r="X205" s="14"/>
      <c r="Y205" s="14"/>
      <c r="Z205" s="14"/>
      <c r="AA205" s="74"/>
      <c r="AB205" s="74"/>
      <c r="AC205" s="14"/>
      <c r="AD205" s="14"/>
      <c r="AE205" s="74"/>
      <c r="AF205" s="74"/>
      <c r="AG205" s="151"/>
      <c r="AH205" s="14"/>
      <c r="AI205" s="14"/>
      <c r="AJ205" s="14"/>
      <c r="AK205" s="14"/>
      <c r="AL205" s="74"/>
      <c r="AM205" s="14"/>
      <c r="AN205" s="14"/>
      <c r="AO205" s="57"/>
      <c r="AP205" s="57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334"/>
      <c r="H206" s="14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4"/>
      <c r="X206" s="14"/>
      <c r="Y206" s="14"/>
      <c r="Z206" s="14"/>
      <c r="AA206" s="74"/>
      <c r="AB206" s="74"/>
      <c r="AC206" s="14"/>
      <c r="AD206" s="14"/>
      <c r="AE206" s="74"/>
      <c r="AF206" s="74"/>
      <c r="AG206" s="151"/>
      <c r="AH206" s="14"/>
      <c r="AI206" s="14"/>
      <c r="AJ206" s="14"/>
      <c r="AK206" s="14"/>
      <c r="AL206" s="74"/>
      <c r="AM206" s="14"/>
      <c r="AN206" s="14"/>
      <c r="AO206" s="57"/>
      <c r="AP206" s="57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334"/>
      <c r="H207" s="14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4"/>
      <c r="X207" s="14"/>
      <c r="Y207" s="14"/>
      <c r="Z207" s="14"/>
      <c r="AA207" s="74"/>
      <c r="AB207" s="74"/>
      <c r="AC207" s="14"/>
      <c r="AD207" s="14"/>
      <c r="AE207" s="74"/>
      <c r="AF207" s="74"/>
      <c r="AG207" s="151"/>
      <c r="AH207" s="14"/>
      <c r="AI207" s="14"/>
      <c r="AJ207" s="14"/>
      <c r="AK207" s="14"/>
      <c r="AL207" s="74"/>
      <c r="AM207" s="14"/>
      <c r="AN207" s="14"/>
      <c r="AO207" s="57"/>
      <c r="AP207" s="57"/>
      <c r="AQ207" s="1"/>
      <c r="AR207" s="14"/>
      <c r="AS207" s="14"/>
      <c r="AT207" s="14"/>
      <c r="AU207" s="14"/>
      <c r="AV207" s="14"/>
      <c r="AW207" s="14"/>
      <c r="AX207" s="14"/>
      <c r="AY207" s="1"/>
      <c r="AZ207" s="1"/>
      <c r="BA207" s="1"/>
      <c r="BB207" s="14"/>
    </row>
    <row r="208" spans="7:54">
      <c r="G208" s="334"/>
      <c r="H208" s="14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4"/>
      <c r="X208" s="14"/>
      <c r="Y208" s="14"/>
      <c r="Z208" s="14"/>
      <c r="AA208" s="74"/>
      <c r="AB208" s="74"/>
      <c r="AC208" s="14"/>
      <c r="AD208" s="14"/>
      <c r="AE208" s="74"/>
      <c r="AF208" s="74"/>
      <c r="AG208" s="151"/>
      <c r="AH208" s="14"/>
      <c r="AI208" s="14"/>
      <c r="AJ208" s="14"/>
      <c r="AK208" s="14"/>
      <c r="AL208" s="74"/>
      <c r="AM208" s="14"/>
      <c r="AN208" s="14"/>
      <c r="AO208" s="57"/>
      <c r="AP208" s="57"/>
      <c r="AQ208" s="1"/>
      <c r="AR208" s="14"/>
      <c r="AS208" s="14"/>
      <c r="AT208" s="14"/>
      <c r="AU208" s="14"/>
      <c r="AV208" s="14"/>
      <c r="AW208" s="14"/>
      <c r="AX208" s="14"/>
      <c r="AY208" s="1"/>
      <c r="AZ208" s="1"/>
      <c r="BA208" s="1"/>
      <c r="BB208" s="14"/>
    </row>
    <row r="209" spans="7:54">
      <c r="G209" s="334"/>
      <c r="H209" s="14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4"/>
      <c r="X209" s="14"/>
      <c r="Y209" s="14"/>
      <c r="Z209" s="14"/>
      <c r="AA209" s="74"/>
      <c r="AB209" s="74"/>
      <c r="AC209" s="14"/>
      <c r="AD209" s="14"/>
      <c r="AE209" s="74"/>
      <c r="AF209" s="74"/>
      <c r="AG209" s="151"/>
      <c r="AH209" s="14"/>
      <c r="AI209" s="14"/>
      <c r="AJ209" s="14"/>
      <c r="AK209" s="14"/>
      <c r="AL209" s="74"/>
      <c r="AM209" s="14"/>
      <c r="AN209" s="14"/>
      <c r="AO209" s="57"/>
      <c r="AP209" s="57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334"/>
      <c r="H210" s="14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4"/>
      <c r="X210" s="14"/>
      <c r="Y210" s="14"/>
      <c r="Z210" s="14"/>
      <c r="AA210" s="74"/>
      <c r="AB210" s="74"/>
      <c r="AC210" s="14"/>
      <c r="AD210" s="14"/>
      <c r="AE210" s="74"/>
      <c r="AF210" s="74"/>
      <c r="AG210" s="151"/>
      <c r="AH210" s="14"/>
      <c r="AI210" s="14"/>
      <c r="AJ210" s="14"/>
      <c r="AK210" s="14"/>
      <c r="AL210" s="74"/>
      <c r="AM210" s="14"/>
      <c r="AN210" s="14"/>
      <c r="AO210" s="57"/>
      <c r="AP210" s="57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334"/>
      <c r="H211" s="14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4"/>
      <c r="X211" s="14"/>
      <c r="Y211" s="14"/>
      <c r="Z211" s="14"/>
      <c r="AA211" s="74"/>
      <c r="AB211" s="74"/>
      <c r="AC211" s="14"/>
      <c r="AD211" s="14"/>
      <c r="AE211" s="74"/>
      <c r="AF211" s="74"/>
      <c r="AG211" s="151"/>
      <c r="AH211" s="14"/>
      <c r="AI211" s="14"/>
      <c r="AJ211" s="14"/>
      <c r="AK211" s="14"/>
      <c r="AL211" s="74"/>
      <c r="AM211" s="14"/>
      <c r="AN211" s="14"/>
      <c r="AO211" s="57"/>
      <c r="AP211" s="57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334"/>
      <c r="H212" s="14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4"/>
      <c r="X212" s="14"/>
      <c r="Y212" s="14"/>
      <c r="Z212" s="14"/>
      <c r="AA212" s="74"/>
      <c r="AB212" s="74"/>
      <c r="AC212" s="14"/>
      <c r="AD212" s="14"/>
      <c r="AE212" s="74"/>
      <c r="AF212" s="74"/>
      <c r="AG212" s="151"/>
      <c r="AH212" s="14"/>
      <c r="AI212" s="14"/>
      <c r="AJ212" s="14"/>
      <c r="AK212" s="14"/>
      <c r="AL212" s="74"/>
      <c r="AM212" s="14"/>
      <c r="AN212" s="14"/>
      <c r="AO212" s="57"/>
      <c r="AP212" s="57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334"/>
      <c r="H213" s="14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4"/>
      <c r="X213" s="14"/>
      <c r="Y213" s="14"/>
      <c r="Z213" s="14"/>
      <c r="AA213" s="74"/>
      <c r="AB213" s="74"/>
      <c r="AC213" s="14"/>
      <c r="AD213" s="14"/>
      <c r="AE213" s="74"/>
      <c r="AF213" s="74"/>
      <c r="AG213" s="151"/>
      <c r="AH213" s="14"/>
      <c r="AI213" s="14"/>
      <c r="AJ213" s="14"/>
      <c r="AK213" s="14"/>
      <c r="AL213" s="74"/>
      <c r="AM213" s="14"/>
      <c r="AN213" s="14"/>
      <c r="AO213" s="57"/>
      <c r="AP213" s="57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"/>
      <c r="BB213" s="14"/>
    </row>
    <row r="214" spans="7:54">
      <c r="G214" s="334"/>
      <c r="H214" s="14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4"/>
      <c r="X214" s="14"/>
      <c r="Y214" s="14"/>
      <c r="Z214" s="14"/>
      <c r="AA214" s="74"/>
      <c r="AB214" s="74"/>
      <c r="AC214" s="14"/>
      <c r="AD214" s="14"/>
      <c r="AE214" s="74"/>
      <c r="AF214" s="74"/>
      <c r="AG214" s="151"/>
      <c r="AH214" s="14"/>
      <c r="AI214" s="14"/>
      <c r="AJ214" s="14"/>
      <c r="AK214" s="14"/>
      <c r="AL214" s="74"/>
      <c r="AM214" s="14"/>
      <c r="AN214" s="14"/>
      <c r="AO214" s="57"/>
      <c r="AP214" s="57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"/>
      <c r="BB214" s="14"/>
    </row>
    <row r="215" spans="7:54">
      <c r="G215" s="334"/>
      <c r="H215" s="14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4"/>
      <c r="X215" s="14"/>
      <c r="Y215" s="14"/>
      <c r="Z215" s="14"/>
      <c r="AA215" s="74"/>
      <c r="AB215" s="74"/>
      <c r="AC215" s="14"/>
      <c r="AD215" s="14"/>
      <c r="AE215" s="74"/>
      <c r="AF215" s="74"/>
      <c r="AG215" s="151"/>
      <c r="AH215" s="14"/>
      <c r="AI215" s="14"/>
      <c r="AJ215" s="14"/>
      <c r="AK215" s="14"/>
      <c r="AL215" s="74"/>
      <c r="AM215" s="14"/>
      <c r="AN215" s="14"/>
      <c r="AO215" s="57"/>
      <c r="AP215" s="57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334"/>
      <c r="H216" s="14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4"/>
      <c r="X216" s="14"/>
      <c r="Y216" s="14"/>
      <c r="Z216" s="14"/>
      <c r="AA216" s="74"/>
      <c r="AB216" s="74"/>
      <c r="AC216" s="14"/>
      <c r="AD216" s="14"/>
      <c r="AE216" s="74"/>
      <c r="AF216" s="74"/>
      <c r="AG216" s="151"/>
      <c r="AH216" s="14"/>
      <c r="AI216" s="14"/>
      <c r="AJ216" s="14"/>
      <c r="AK216" s="14"/>
      <c r="AL216" s="74"/>
      <c r="AM216" s="14"/>
      <c r="AN216" s="14"/>
      <c r="AO216" s="57"/>
      <c r="AP216" s="57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334"/>
      <c r="H217" s="14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4"/>
      <c r="X217" s="14"/>
      <c r="Y217" s="14"/>
      <c r="Z217" s="14"/>
      <c r="AA217" s="74"/>
      <c r="AB217" s="74"/>
      <c r="AC217" s="14"/>
      <c r="AD217" s="14"/>
      <c r="AE217" s="74"/>
      <c r="AF217" s="74"/>
      <c r="AG217" s="151"/>
      <c r="AH217" s="14"/>
      <c r="AI217" s="14"/>
      <c r="AJ217" s="14"/>
      <c r="AK217" s="14"/>
      <c r="AL217" s="74"/>
      <c r="AM217" s="14"/>
      <c r="AN217" s="14"/>
      <c r="AO217" s="57"/>
      <c r="AP217" s="57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334"/>
      <c r="H218" s="14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4"/>
      <c r="X218" s="14"/>
      <c r="Y218" s="14"/>
      <c r="Z218" s="14"/>
      <c r="AA218" s="74"/>
      <c r="AB218" s="74"/>
      <c r="AC218" s="14"/>
      <c r="AD218" s="14"/>
      <c r="AE218" s="74"/>
      <c r="AF218" s="74"/>
      <c r="AG218" s="151"/>
      <c r="AH218" s="14"/>
      <c r="AI218" s="14"/>
      <c r="AJ218" s="14"/>
      <c r="AK218" s="14"/>
      <c r="AL218" s="74"/>
      <c r="AM218" s="14"/>
      <c r="AN218" s="14"/>
      <c r="AO218" s="57"/>
      <c r="AP218" s="57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334"/>
      <c r="H219" s="14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4"/>
      <c r="X219" s="14"/>
      <c r="Y219" s="14"/>
      <c r="Z219" s="14"/>
      <c r="AA219" s="74"/>
      <c r="AB219" s="74"/>
      <c r="AC219" s="14"/>
      <c r="AD219" s="14"/>
      <c r="AE219" s="74"/>
      <c r="AF219" s="74"/>
      <c r="AG219" s="151"/>
      <c r="AH219" s="14"/>
      <c r="AI219" s="14"/>
      <c r="AJ219" s="14"/>
      <c r="AK219" s="14"/>
      <c r="AL219" s="74"/>
      <c r="AM219" s="14"/>
      <c r="AN219" s="14"/>
      <c r="AO219" s="57"/>
      <c r="AP219" s="57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334"/>
      <c r="H220" s="14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4"/>
      <c r="X220" s="14"/>
      <c r="Y220" s="14"/>
      <c r="Z220" s="14"/>
      <c r="AA220" s="74"/>
      <c r="AB220" s="74"/>
      <c r="AC220" s="14"/>
      <c r="AD220" s="14"/>
      <c r="AE220" s="74"/>
      <c r="AF220" s="74"/>
      <c r="AG220" s="151"/>
      <c r="AH220" s="14"/>
      <c r="AI220" s="14"/>
      <c r="AJ220" s="14"/>
      <c r="AK220" s="14"/>
      <c r="AL220" s="74"/>
      <c r="AM220" s="14"/>
      <c r="AN220" s="14"/>
      <c r="AO220" s="57"/>
      <c r="AP220" s="57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334"/>
      <c r="H221" s="14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4"/>
      <c r="X221" s="14"/>
      <c r="Y221" s="14"/>
      <c r="Z221" s="14"/>
      <c r="AA221" s="74"/>
      <c r="AB221" s="74"/>
      <c r="AC221" s="14"/>
      <c r="AD221" s="14"/>
      <c r="AE221" s="74"/>
      <c r="AF221" s="74"/>
      <c r="AG221" s="151"/>
      <c r="AH221" s="14"/>
      <c r="AI221" s="14"/>
      <c r="AJ221" s="14"/>
      <c r="AK221" s="14"/>
      <c r="AL221" s="74"/>
      <c r="AM221" s="14"/>
      <c r="AN221" s="14"/>
      <c r="AO221" s="57"/>
      <c r="AP221" s="57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334"/>
      <c r="H222" s="14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4"/>
      <c r="X222" s="14"/>
      <c r="Y222" s="14"/>
      <c r="Z222" s="14"/>
      <c r="AA222" s="74"/>
      <c r="AB222" s="74"/>
      <c r="AC222" s="14"/>
      <c r="AD222" s="14"/>
      <c r="AE222" s="74"/>
      <c r="AF222" s="74"/>
      <c r="AG222" s="151"/>
      <c r="AH222" s="14"/>
      <c r="AI222" s="14"/>
      <c r="AJ222" s="14"/>
      <c r="AK222" s="14"/>
      <c r="AL222" s="74"/>
      <c r="AM222" s="14"/>
      <c r="AN222" s="14"/>
      <c r="AO222" s="57"/>
      <c r="AP222" s="57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334"/>
      <c r="H223" s="14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4"/>
      <c r="X223" s="14"/>
      <c r="Y223" s="14"/>
      <c r="Z223" s="14"/>
      <c r="AA223" s="74"/>
      <c r="AB223" s="74"/>
      <c r="AC223" s="14"/>
      <c r="AD223" s="14"/>
      <c r="AE223" s="74"/>
      <c r="AF223" s="74"/>
      <c r="AG223" s="151"/>
      <c r="AH223" s="14"/>
      <c r="AI223" s="14"/>
      <c r="AJ223" s="14"/>
      <c r="AK223" s="14"/>
      <c r="AL223" s="74"/>
      <c r="AM223" s="14"/>
      <c r="AN223" s="14"/>
      <c r="AO223" s="57"/>
      <c r="AP223" s="57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334"/>
      <c r="H224" s="14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4"/>
      <c r="X224" s="14"/>
      <c r="Y224" s="14"/>
      <c r="Z224" s="14"/>
      <c r="AA224" s="74"/>
      <c r="AB224" s="74"/>
      <c r="AC224" s="14"/>
      <c r="AD224" s="14"/>
      <c r="AE224" s="74"/>
      <c r="AF224" s="74"/>
      <c r="AG224" s="151"/>
      <c r="AH224" s="14"/>
      <c r="AI224" s="14"/>
      <c r="AJ224" s="14"/>
      <c r="AK224" s="14"/>
      <c r="AL224" s="74"/>
      <c r="AM224" s="14"/>
      <c r="AN224" s="14"/>
      <c r="AO224" s="57"/>
      <c r="AP224" s="57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334"/>
      <c r="H225" s="14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4"/>
      <c r="X225" s="14"/>
      <c r="Y225" s="14"/>
      <c r="Z225" s="14"/>
      <c r="AA225" s="74"/>
      <c r="AB225" s="74"/>
      <c r="AC225" s="14"/>
      <c r="AD225" s="14"/>
      <c r="AE225" s="74"/>
      <c r="AF225" s="74"/>
      <c r="AG225" s="151"/>
      <c r="AH225" s="14"/>
      <c r="AI225" s="14"/>
      <c r="AJ225" s="14"/>
      <c r="AK225" s="14"/>
      <c r="AL225" s="74"/>
      <c r="AM225" s="14"/>
      <c r="AN225" s="14"/>
      <c r="AO225" s="57"/>
      <c r="AP225" s="57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334"/>
      <c r="H226" s="14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4"/>
      <c r="X226" s="14"/>
      <c r="Y226" s="14"/>
      <c r="Z226" s="14"/>
      <c r="AA226" s="74"/>
      <c r="AB226" s="74"/>
      <c r="AC226" s="14"/>
      <c r="AD226" s="14"/>
      <c r="AE226" s="74"/>
      <c r="AF226" s="74"/>
      <c r="AG226" s="151"/>
      <c r="AH226" s="14"/>
      <c r="AI226" s="14"/>
      <c r="AJ226" s="14"/>
      <c r="AK226" s="14"/>
      <c r="AL226" s="74"/>
      <c r="AM226" s="14"/>
      <c r="AN226" s="14"/>
      <c r="AO226" s="57"/>
      <c r="AP226" s="57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334"/>
      <c r="H227" s="14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4"/>
      <c r="X227" s="14"/>
      <c r="Y227" s="14"/>
      <c r="Z227" s="14"/>
      <c r="AA227" s="74"/>
      <c r="AB227" s="74"/>
      <c r="AC227" s="14"/>
      <c r="AD227" s="14"/>
      <c r="AE227" s="74"/>
      <c r="AF227" s="74"/>
      <c r="AG227" s="151"/>
      <c r="AH227" s="14"/>
      <c r="AI227" s="14"/>
      <c r="AJ227" s="14"/>
      <c r="AK227" s="14"/>
      <c r="AL227" s="74"/>
      <c r="AM227" s="14"/>
      <c r="AN227" s="14"/>
      <c r="AO227" s="57"/>
      <c r="AP227" s="57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334"/>
      <c r="H228" s="14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4"/>
      <c r="X228" s="14"/>
      <c r="Y228" s="14"/>
      <c r="Z228" s="14"/>
      <c r="AA228" s="74"/>
      <c r="AB228" s="74"/>
      <c r="AC228" s="14"/>
      <c r="AD228" s="14"/>
      <c r="AE228" s="74"/>
      <c r="AF228" s="74"/>
      <c r="AG228" s="151"/>
      <c r="AH228" s="14"/>
      <c r="AI228" s="14"/>
      <c r="AJ228" s="14"/>
      <c r="AK228" s="14"/>
      <c r="AL228" s="74"/>
      <c r="AM228" s="14"/>
      <c r="AN228" s="14"/>
      <c r="AO228" s="57"/>
      <c r="AP228" s="57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334"/>
      <c r="H229" s="14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4"/>
      <c r="X229" s="14"/>
      <c r="Y229" s="14"/>
      <c r="Z229" s="14"/>
      <c r="AA229" s="74"/>
      <c r="AB229" s="74"/>
      <c r="AC229" s="14"/>
      <c r="AD229" s="14"/>
      <c r="AE229" s="74"/>
      <c r="AF229" s="74"/>
      <c r="AG229" s="151"/>
      <c r="AH229" s="14"/>
      <c r="AI229" s="14"/>
      <c r="AJ229" s="14"/>
      <c r="AK229" s="14"/>
      <c r="AL229" s="74"/>
      <c r="AM229" s="14"/>
      <c r="AN229" s="14"/>
      <c r="AO229" s="57"/>
      <c r="AP229" s="57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334"/>
      <c r="H230" s="14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4"/>
      <c r="X230" s="14"/>
      <c r="Y230" s="14"/>
      <c r="Z230" s="14"/>
      <c r="AA230" s="74"/>
      <c r="AB230" s="74"/>
      <c r="AC230" s="14"/>
      <c r="AD230" s="14"/>
      <c r="AE230" s="74"/>
      <c r="AF230" s="74"/>
      <c r="AG230" s="151"/>
      <c r="AH230" s="14"/>
      <c r="AI230" s="14"/>
      <c r="AJ230" s="14"/>
      <c r="AK230" s="14"/>
      <c r="AL230" s="74"/>
      <c r="AM230" s="14"/>
      <c r="AN230" s="14"/>
      <c r="AO230" s="57"/>
      <c r="AP230" s="57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334"/>
      <c r="H231" s="14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4"/>
      <c r="X231" s="14"/>
      <c r="Y231" s="14"/>
      <c r="Z231" s="14"/>
      <c r="AA231" s="74"/>
      <c r="AB231" s="74"/>
      <c r="AC231" s="14"/>
      <c r="AD231" s="14"/>
      <c r="AE231" s="74"/>
      <c r="AF231" s="74"/>
      <c r="AG231" s="151"/>
      <c r="AH231" s="14"/>
      <c r="AI231" s="14"/>
      <c r="AJ231" s="14"/>
      <c r="AK231" s="14"/>
      <c r="AL231" s="74"/>
      <c r="AM231" s="14"/>
      <c r="AN231" s="14"/>
      <c r="AO231" s="57"/>
      <c r="AP231" s="57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334"/>
      <c r="H232" s="14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4"/>
      <c r="X232" s="14"/>
      <c r="Y232" s="14"/>
      <c r="Z232" s="14"/>
      <c r="AA232" s="74"/>
      <c r="AB232" s="74"/>
      <c r="AC232" s="14"/>
      <c r="AD232" s="14"/>
      <c r="AE232" s="74"/>
      <c r="AF232" s="74"/>
      <c r="AG232" s="151"/>
      <c r="AH232" s="14"/>
      <c r="AI232" s="14"/>
      <c r="AJ232" s="14"/>
      <c r="AK232" s="14"/>
      <c r="AL232" s="74"/>
      <c r="AM232" s="14"/>
      <c r="AN232" s="14"/>
      <c r="AO232" s="57"/>
      <c r="AP232" s="57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334"/>
      <c r="H233" s="14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4"/>
      <c r="X233" s="14"/>
      <c r="Y233" s="14"/>
      <c r="Z233" s="14"/>
      <c r="AA233" s="74"/>
      <c r="AB233" s="74"/>
      <c r="AC233" s="14"/>
      <c r="AD233" s="14"/>
      <c r="AE233" s="74"/>
      <c r="AF233" s="74"/>
      <c r="AG233" s="151"/>
      <c r="AH233" s="14"/>
      <c r="AI233" s="14"/>
      <c r="AJ233" s="14"/>
      <c r="AK233" s="14"/>
      <c r="AL233" s="74"/>
      <c r="AM233" s="14"/>
      <c r="AN233" s="14"/>
      <c r="AO233" s="57"/>
      <c r="AP233" s="57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334"/>
      <c r="H234" s="14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4"/>
      <c r="X234" s="14"/>
      <c r="Y234" s="14"/>
      <c r="Z234" s="14"/>
      <c r="AA234" s="74"/>
      <c r="AB234" s="74"/>
      <c r="AC234" s="14"/>
      <c r="AD234" s="14"/>
      <c r="AE234" s="74"/>
      <c r="AF234" s="74"/>
      <c r="AG234" s="151"/>
      <c r="AH234" s="14"/>
      <c r="AI234" s="14"/>
      <c r="AJ234" s="14"/>
      <c r="AK234" s="14"/>
      <c r="AL234" s="74"/>
      <c r="AM234" s="14"/>
      <c r="AN234" s="14"/>
      <c r="AO234" s="57"/>
      <c r="AP234" s="57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334"/>
      <c r="H235" s="14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4"/>
      <c r="X235" s="14"/>
      <c r="Y235" s="14"/>
      <c r="Z235" s="14"/>
      <c r="AA235" s="74"/>
      <c r="AB235" s="74"/>
      <c r="AC235" s="14"/>
      <c r="AD235" s="14"/>
      <c r="AE235" s="74"/>
      <c r="AF235" s="74"/>
      <c r="AG235" s="151"/>
      <c r="AH235" s="14"/>
      <c r="AI235" s="14"/>
      <c r="AJ235" s="14"/>
      <c r="AK235" s="14"/>
      <c r="AL235" s="74"/>
      <c r="AM235" s="14"/>
      <c r="AN235" s="14"/>
      <c r="AO235" s="57"/>
      <c r="AP235" s="57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334"/>
      <c r="H236" s="14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4"/>
      <c r="X236" s="14"/>
      <c r="Y236" s="14"/>
      <c r="Z236" s="14"/>
      <c r="AA236" s="74"/>
      <c r="AB236" s="74"/>
      <c r="AC236" s="14"/>
      <c r="AD236" s="14"/>
      <c r="AE236" s="74"/>
      <c r="AF236" s="74"/>
      <c r="AG236" s="151"/>
      <c r="AH236" s="14"/>
      <c r="AI236" s="14"/>
      <c r="AJ236" s="14"/>
      <c r="AK236" s="14"/>
      <c r="AL236" s="74"/>
      <c r="AM236" s="14"/>
      <c r="AN236" s="14"/>
      <c r="AO236" s="57"/>
      <c r="AP236" s="57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334"/>
      <c r="H237" s="14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4"/>
      <c r="X237" s="14"/>
      <c r="Y237" s="14"/>
      <c r="Z237" s="14"/>
      <c r="AA237" s="74"/>
      <c r="AB237" s="74"/>
      <c r="AC237" s="14"/>
      <c r="AD237" s="14"/>
      <c r="AE237" s="74"/>
      <c r="AF237" s="74"/>
      <c r="AG237" s="151"/>
      <c r="AH237" s="14"/>
      <c r="AI237" s="14"/>
      <c r="AJ237" s="14"/>
      <c r="AK237" s="14"/>
      <c r="AL237" s="74"/>
      <c r="AM237" s="14"/>
      <c r="AN237" s="14"/>
      <c r="AO237" s="57"/>
      <c r="AP237" s="57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334"/>
      <c r="H238" s="14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4"/>
      <c r="X238" s="14"/>
      <c r="Y238" s="14"/>
      <c r="Z238" s="14"/>
      <c r="AA238" s="74"/>
      <c r="AB238" s="74"/>
      <c r="AC238" s="14"/>
      <c r="AD238" s="14"/>
      <c r="AE238" s="74"/>
      <c r="AF238" s="74"/>
      <c r="AG238" s="151"/>
      <c r="AH238" s="14"/>
      <c r="AI238" s="14"/>
      <c r="AJ238" s="14"/>
      <c r="AK238" s="14"/>
      <c r="AL238" s="74"/>
      <c r="AM238" s="14"/>
      <c r="AN238" s="14"/>
      <c r="AO238" s="57"/>
      <c r="AP238" s="57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334"/>
      <c r="H239" s="14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4"/>
      <c r="X239" s="14"/>
      <c r="Y239" s="14"/>
      <c r="Z239" s="14"/>
      <c r="AA239" s="74"/>
      <c r="AB239" s="74"/>
      <c r="AC239" s="14"/>
      <c r="AD239" s="14"/>
      <c r="AE239" s="74"/>
      <c r="AF239" s="74"/>
      <c r="AG239" s="151"/>
      <c r="AH239" s="14"/>
      <c r="AI239" s="14"/>
      <c r="AJ239" s="14"/>
      <c r="AK239" s="14"/>
      <c r="AL239" s="74"/>
      <c r="AM239" s="14"/>
      <c r="AN239" s="14"/>
      <c r="AO239" s="57"/>
      <c r="AP239" s="57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334"/>
      <c r="H240" s="14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4"/>
      <c r="X240" s="14"/>
      <c r="Y240" s="14"/>
      <c r="Z240" s="14"/>
      <c r="AA240" s="74"/>
      <c r="AB240" s="74"/>
      <c r="AC240" s="14"/>
      <c r="AD240" s="14"/>
      <c r="AE240" s="74"/>
      <c r="AF240" s="74"/>
      <c r="AG240" s="151"/>
      <c r="AH240" s="14"/>
      <c r="AI240" s="14"/>
      <c r="AJ240" s="14"/>
      <c r="AK240" s="14"/>
      <c r="AL240" s="74"/>
      <c r="AM240" s="14"/>
      <c r="AN240" s="14"/>
      <c r="AO240" s="57"/>
      <c r="AP240" s="57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334"/>
      <c r="H241" s="14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4"/>
      <c r="X241" s="14"/>
      <c r="Y241" s="14"/>
      <c r="Z241" s="14"/>
      <c r="AA241" s="74"/>
      <c r="AB241" s="74"/>
      <c r="AC241" s="14"/>
      <c r="AD241" s="14"/>
      <c r="AE241" s="74"/>
      <c r="AF241" s="74"/>
      <c r="AG241" s="151"/>
      <c r="AH241" s="14"/>
      <c r="AI241" s="14"/>
      <c r="AJ241" s="14"/>
      <c r="AK241" s="14"/>
      <c r="AL241" s="74"/>
      <c r="AM241" s="14"/>
      <c r="AN241" s="14"/>
      <c r="AO241" s="57"/>
      <c r="AP241" s="57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334"/>
      <c r="H242" s="14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4"/>
      <c r="X242" s="14"/>
      <c r="Y242" s="14"/>
      <c r="Z242" s="14"/>
      <c r="AA242" s="74"/>
      <c r="AB242" s="74"/>
      <c r="AC242" s="14"/>
      <c r="AD242" s="14"/>
      <c r="AE242" s="74"/>
      <c r="AF242" s="74"/>
      <c r="AG242" s="151"/>
      <c r="AH242" s="14"/>
      <c r="AI242" s="14"/>
      <c r="AJ242" s="14"/>
      <c r="AK242" s="14"/>
      <c r="AL242" s="74"/>
      <c r="AM242" s="14"/>
      <c r="AN242" s="14"/>
      <c r="AO242" s="57"/>
      <c r="AP242" s="57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334"/>
      <c r="H243" s="14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4"/>
      <c r="X243" s="14"/>
      <c r="Y243" s="14"/>
      <c r="Z243" s="14"/>
      <c r="AA243" s="74"/>
      <c r="AB243" s="74"/>
      <c r="AC243" s="14"/>
      <c r="AD243" s="14"/>
      <c r="AE243" s="74"/>
      <c r="AF243" s="74"/>
      <c r="AG243" s="151"/>
      <c r="AH243" s="14"/>
      <c r="AI243" s="14"/>
      <c r="AJ243" s="14"/>
      <c r="AK243" s="14"/>
      <c r="AL243" s="74"/>
      <c r="AM243" s="14"/>
      <c r="AN243" s="14"/>
      <c r="AO243" s="57"/>
      <c r="AP243" s="57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334"/>
      <c r="H244" s="14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4"/>
      <c r="X244" s="14"/>
      <c r="Y244" s="14"/>
      <c r="Z244" s="14"/>
      <c r="AA244" s="74"/>
      <c r="AB244" s="74"/>
      <c r="AC244" s="14"/>
      <c r="AD244" s="14"/>
      <c r="AE244" s="74"/>
      <c r="AF244" s="74"/>
      <c r="AG244" s="151"/>
      <c r="AH244" s="14"/>
      <c r="AI244" s="14"/>
      <c r="AJ244" s="14"/>
      <c r="AK244" s="14"/>
      <c r="AL244" s="74"/>
      <c r="AM244" s="14"/>
      <c r="AN244" s="14"/>
      <c r="AO244" s="57"/>
      <c r="AP244" s="57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334"/>
      <c r="H245" s="14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4"/>
      <c r="X245" s="14"/>
      <c r="Y245" s="14"/>
      <c r="Z245" s="14"/>
      <c r="AA245" s="74"/>
      <c r="AB245" s="74"/>
      <c r="AC245" s="14"/>
      <c r="AD245" s="14"/>
      <c r="AE245" s="74"/>
      <c r="AF245" s="74"/>
      <c r="AG245" s="151"/>
      <c r="AH245" s="14"/>
      <c r="AI245" s="14"/>
      <c r="AJ245" s="14"/>
      <c r="AK245" s="14"/>
      <c r="AL245" s="74"/>
      <c r="AM245" s="14"/>
      <c r="AN245" s="14"/>
      <c r="AO245" s="57"/>
      <c r="AP245" s="57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334"/>
      <c r="H246" s="14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4"/>
      <c r="X246" s="14"/>
      <c r="Y246" s="14"/>
      <c r="Z246" s="14"/>
      <c r="AA246" s="74"/>
      <c r="AB246" s="74"/>
      <c r="AC246" s="14"/>
      <c r="AD246" s="14"/>
      <c r="AE246" s="74"/>
      <c r="AF246" s="74"/>
      <c r="AG246" s="151"/>
      <c r="AH246" s="14"/>
      <c r="AI246" s="14"/>
      <c r="AJ246" s="14"/>
      <c r="AK246" s="14"/>
      <c r="AL246" s="74"/>
      <c r="AM246" s="14"/>
      <c r="AN246" s="14"/>
      <c r="AO246" s="57"/>
      <c r="AP246" s="57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334"/>
      <c r="H247" s="14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4"/>
      <c r="X247" s="14"/>
      <c r="Y247" s="14"/>
      <c r="Z247" s="14"/>
      <c r="AA247" s="74"/>
      <c r="AB247" s="74"/>
      <c r="AC247" s="14"/>
      <c r="AD247" s="14"/>
      <c r="AE247" s="74"/>
      <c r="AF247" s="74"/>
      <c r="AG247" s="151"/>
      <c r="AH247" s="14"/>
      <c r="AI247" s="14"/>
      <c r="AJ247" s="14"/>
      <c r="AK247" s="14"/>
      <c r="AL247" s="74"/>
      <c r="AM247" s="14"/>
      <c r="AN247" s="14"/>
      <c r="AO247" s="57"/>
      <c r="AP247" s="57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334"/>
      <c r="H248" s="14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4"/>
      <c r="X248" s="14"/>
      <c r="Y248" s="14"/>
      <c r="Z248" s="14"/>
      <c r="AA248" s="74"/>
      <c r="AB248" s="74"/>
      <c r="AC248" s="14"/>
      <c r="AD248" s="14"/>
      <c r="AE248" s="74"/>
      <c r="AF248" s="74"/>
      <c r="AG248" s="151"/>
      <c r="AH248" s="14"/>
      <c r="AI248" s="14"/>
      <c r="AJ248" s="14"/>
      <c r="AK248" s="14"/>
      <c r="AL248" s="74"/>
      <c r="AM248" s="14"/>
      <c r="AN248" s="14"/>
      <c r="AO248" s="57"/>
      <c r="AP248" s="57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334"/>
      <c r="H249" s="14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4"/>
      <c r="X249" s="14"/>
      <c r="Y249" s="14"/>
      <c r="Z249" s="14"/>
      <c r="AA249" s="74"/>
      <c r="AB249" s="74"/>
      <c r="AC249" s="14"/>
      <c r="AD249" s="14"/>
      <c r="AE249" s="74"/>
      <c r="AF249" s="74"/>
      <c r="AG249" s="151"/>
      <c r="AH249" s="14"/>
      <c r="AI249" s="14"/>
      <c r="AJ249" s="14"/>
      <c r="AK249" s="14"/>
      <c r="AL249" s="74"/>
      <c r="AM249" s="14"/>
      <c r="AN249" s="14"/>
      <c r="AO249" s="57"/>
      <c r="AP249" s="57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334"/>
      <c r="H250" s="14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4"/>
      <c r="X250" s="14"/>
      <c r="Y250" s="14"/>
      <c r="Z250" s="14"/>
      <c r="AA250" s="74"/>
      <c r="AB250" s="74"/>
      <c r="AC250" s="14"/>
      <c r="AD250" s="14"/>
      <c r="AE250" s="74"/>
      <c r="AF250" s="74"/>
      <c r="AG250" s="151"/>
      <c r="AH250" s="14"/>
      <c r="AI250" s="14"/>
      <c r="AJ250" s="14"/>
      <c r="AK250" s="14"/>
      <c r="AL250" s="74"/>
      <c r="AM250" s="14"/>
      <c r="AN250" s="14"/>
      <c r="AO250" s="57"/>
      <c r="AP250" s="57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334"/>
      <c r="H251" s="14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4"/>
      <c r="X251" s="14"/>
      <c r="Y251" s="14"/>
      <c r="Z251" s="14"/>
      <c r="AA251" s="74"/>
      <c r="AB251" s="74"/>
      <c r="AC251" s="14"/>
      <c r="AD251" s="14"/>
      <c r="AE251" s="74"/>
      <c r="AF251" s="74"/>
      <c r="AG251" s="151"/>
      <c r="AH251" s="14"/>
      <c r="AI251" s="14"/>
      <c r="AJ251" s="14"/>
      <c r="AK251" s="14"/>
      <c r="AL251" s="74"/>
      <c r="AM251" s="14"/>
      <c r="AN251" s="14"/>
      <c r="AO251" s="57"/>
      <c r="AP251" s="57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334"/>
      <c r="H252" s="14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4"/>
      <c r="X252" s="14"/>
      <c r="Y252" s="14"/>
      <c r="Z252" s="14"/>
      <c r="AA252" s="74"/>
      <c r="AB252" s="74"/>
      <c r="AC252" s="14"/>
      <c r="AD252" s="14"/>
      <c r="AE252" s="74"/>
      <c r="AF252" s="74"/>
      <c r="AG252" s="151"/>
      <c r="AH252" s="14"/>
      <c r="AI252" s="14"/>
      <c r="AJ252" s="14"/>
      <c r="AK252" s="14"/>
      <c r="AL252" s="74"/>
      <c r="AM252" s="14"/>
      <c r="AN252" s="14"/>
      <c r="AO252" s="57"/>
      <c r="AP252" s="57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334"/>
      <c r="H253" s="14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4"/>
      <c r="X253" s="14"/>
      <c r="Y253" s="14"/>
      <c r="Z253" s="14"/>
      <c r="AA253" s="74"/>
      <c r="AB253" s="74"/>
      <c r="AC253" s="14"/>
      <c r="AD253" s="14"/>
      <c r="AE253" s="74"/>
      <c r="AF253" s="74"/>
      <c r="AG253" s="151"/>
      <c r="AH253" s="14"/>
      <c r="AI253" s="14"/>
      <c r="AJ253" s="14"/>
      <c r="AK253" s="14"/>
      <c r="AL253" s="74"/>
      <c r="AM253" s="14"/>
      <c r="AN253" s="14"/>
      <c r="AO253" s="57"/>
      <c r="AP253" s="57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334"/>
      <c r="H254" s="14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4"/>
      <c r="X254" s="14"/>
      <c r="Y254" s="14"/>
      <c r="Z254" s="14"/>
      <c r="AA254" s="74"/>
      <c r="AB254" s="74"/>
      <c r="AC254" s="14"/>
      <c r="AD254" s="14"/>
      <c r="AE254" s="74"/>
      <c r="AF254" s="74"/>
      <c r="AG254" s="151"/>
      <c r="AH254" s="14"/>
      <c r="AI254" s="14"/>
      <c r="AJ254" s="14"/>
      <c r="AK254" s="14"/>
      <c r="AL254" s="74"/>
      <c r="AM254" s="14"/>
      <c r="AN254" s="14"/>
      <c r="AO254" s="57"/>
      <c r="AP254" s="57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334"/>
      <c r="H255" s="14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4"/>
      <c r="X255" s="14"/>
      <c r="Y255" s="14"/>
      <c r="Z255" s="14"/>
      <c r="AA255" s="74"/>
      <c r="AB255" s="74"/>
      <c r="AC255" s="14"/>
      <c r="AD255" s="14"/>
      <c r="AE255" s="74"/>
      <c r="AF255" s="74"/>
      <c r="AG255" s="151"/>
      <c r="AH255" s="14"/>
      <c r="AI255" s="14"/>
      <c r="AJ255" s="14"/>
      <c r="AK255" s="14"/>
      <c r="AL255" s="74"/>
      <c r="AM255" s="14"/>
      <c r="AN255" s="14"/>
      <c r="AO255" s="57"/>
      <c r="AP255" s="57"/>
      <c r="AQ255" s="1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334"/>
      <c r="H256" s="14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4"/>
      <c r="X256" s="14"/>
      <c r="Y256" s="14"/>
      <c r="Z256" s="14"/>
      <c r="AA256" s="74"/>
      <c r="AB256" s="74"/>
      <c r="AC256" s="14"/>
      <c r="AD256" s="14"/>
      <c r="AE256" s="74"/>
      <c r="AF256" s="74"/>
      <c r="AG256" s="151"/>
      <c r="AH256" s="14"/>
      <c r="AI256" s="14"/>
      <c r="AJ256" s="14"/>
      <c r="AK256" s="14"/>
      <c r="AL256" s="74"/>
      <c r="AM256" s="14"/>
      <c r="AN256" s="14"/>
      <c r="AO256" s="57"/>
      <c r="AP256" s="57"/>
      <c r="AQ256" s="1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334"/>
      <c r="H257" s="14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4"/>
      <c r="X257" s="14"/>
      <c r="Y257" s="14"/>
      <c r="Z257" s="14"/>
      <c r="AA257" s="74"/>
      <c r="AB257" s="74"/>
      <c r="AC257" s="14"/>
      <c r="AD257" s="14"/>
      <c r="AE257" s="74"/>
      <c r="AF257" s="74"/>
      <c r="AG257" s="151"/>
      <c r="AH257" s="14"/>
      <c r="AI257" s="14"/>
      <c r="AJ257" s="14"/>
      <c r="AK257" s="14"/>
      <c r="AL257" s="7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334"/>
      <c r="H258" s="14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4"/>
      <c r="X258" s="14"/>
      <c r="Y258" s="14"/>
      <c r="Z258" s="14"/>
      <c r="AA258" s="74"/>
      <c r="AB258" s="74"/>
      <c r="AC258" s="14"/>
      <c r="AD258" s="14"/>
      <c r="AE258" s="74"/>
      <c r="AF258" s="74"/>
      <c r="AG258" s="151"/>
      <c r="AH258" s="14"/>
      <c r="AI258" s="14"/>
      <c r="AJ258" s="14"/>
      <c r="AK258" s="14"/>
      <c r="AL258" s="7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334"/>
      <c r="H259" s="14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4"/>
      <c r="X259" s="14"/>
      <c r="Y259" s="14"/>
      <c r="Z259" s="14"/>
      <c r="AA259" s="74"/>
      <c r="AB259" s="74"/>
      <c r="AC259" s="14"/>
      <c r="AD259" s="14"/>
      <c r="AE259" s="74"/>
      <c r="AF259" s="74"/>
      <c r="AG259" s="151"/>
      <c r="AH259" s="14"/>
      <c r="AI259" s="14"/>
      <c r="AJ259" s="14"/>
      <c r="AK259" s="14"/>
      <c r="AL259" s="7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334"/>
      <c r="H260" s="14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4"/>
      <c r="X260" s="14"/>
      <c r="Y260" s="14"/>
      <c r="Z260" s="14"/>
      <c r="AA260" s="74"/>
      <c r="AB260" s="74"/>
      <c r="AC260" s="14"/>
      <c r="AD260" s="14"/>
      <c r="AE260" s="74"/>
      <c r="AF260" s="74"/>
      <c r="AG260" s="151"/>
      <c r="AH260" s="14"/>
      <c r="AI260" s="14"/>
      <c r="AJ260" s="14"/>
      <c r="AK260" s="14"/>
      <c r="AL260" s="7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334"/>
      <c r="H261" s="14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4"/>
      <c r="X261" s="14"/>
      <c r="Y261" s="14"/>
      <c r="Z261" s="14"/>
      <c r="AA261" s="74"/>
      <c r="AB261" s="74"/>
      <c r="AC261" s="14"/>
      <c r="AD261" s="14"/>
      <c r="AE261" s="74"/>
      <c r="AF261" s="74"/>
      <c r="AG261" s="151"/>
      <c r="AH261" s="14"/>
      <c r="AI261" s="14"/>
      <c r="AJ261" s="14"/>
      <c r="AK261" s="14"/>
      <c r="AL261" s="7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334"/>
      <c r="H262" s="14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4"/>
      <c r="X262" s="14"/>
      <c r="Y262" s="14"/>
      <c r="Z262" s="14"/>
      <c r="AA262" s="74"/>
      <c r="AB262" s="74"/>
      <c r="AC262" s="14"/>
      <c r="AD262" s="14"/>
      <c r="AE262" s="74"/>
      <c r="AF262" s="74"/>
      <c r="AG262" s="151"/>
      <c r="AH262" s="14"/>
      <c r="AI262" s="14"/>
      <c r="AJ262" s="14"/>
      <c r="AK262" s="14"/>
      <c r="AL262" s="7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334"/>
      <c r="H263" s="14"/>
      <c r="I263" s="151"/>
      <c r="J263" s="151"/>
      <c r="K263" s="151"/>
      <c r="L263" s="151"/>
      <c r="M263" s="151"/>
      <c r="N263" s="151"/>
      <c r="O263" s="151"/>
      <c r="P263" s="151"/>
      <c r="Q263" s="152"/>
      <c r="R263" s="152"/>
      <c r="S263" s="152"/>
      <c r="T263" s="151"/>
      <c r="U263" s="151"/>
      <c r="V263" s="151"/>
      <c r="W263" s="30"/>
      <c r="X263" s="30"/>
      <c r="Y263" s="30"/>
      <c r="Z263" s="30"/>
      <c r="AA263" s="75"/>
      <c r="AB263" s="75"/>
      <c r="AC263" s="30"/>
      <c r="AD263" s="30"/>
      <c r="AE263" s="75"/>
      <c r="AF263" s="75"/>
      <c r="AG263" s="152"/>
      <c r="AH263" s="30"/>
      <c r="AI263" s="30"/>
      <c r="AJ263" s="30"/>
      <c r="AK263" s="30"/>
      <c r="AL263" s="75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334"/>
      <c r="H264" s="14"/>
      <c r="I264" s="151"/>
      <c r="J264" s="151"/>
      <c r="K264" s="151"/>
      <c r="L264" s="151"/>
      <c r="M264" s="152"/>
      <c r="N264" s="152"/>
      <c r="O264" s="152"/>
      <c r="P264" s="152"/>
      <c r="Q264" s="153"/>
      <c r="R264" s="153"/>
      <c r="S264" s="153"/>
      <c r="T264" s="152"/>
      <c r="U264" s="152"/>
      <c r="V264" s="152"/>
      <c r="W264" s="34"/>
      <c r="X264" s="34"/>
      <c r="Y264" s="34"/>
      <c r="Z264" s="34"/>
      <c r="AA264" s="76"/>
      <c r="AB264" s="76"/>
      <c r="AC264" s="34"/>
      <c r="AD264" s="34"/>
      <c r="AE264" s="76"/>
      <c r="AF264" s="76"/>
      <c r="AG264" s="153"/>
      <c r="AH264" s="34"/>
      <c r="AI264" s="34"/>
      <c r="AJ264" s="34"/>
      <c r="AK264" s="34"/>
      <c r="AL264" s="76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334"/>
      <c r="H265" s="14"/>
      <c r="I265" s="151"/>
      <c r="J265" s="151"/>
      <c r="K265" s="151"/>
      <c r="L265" s="151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34"/>
      <c r="X265" s="34"/>
      <c r="Y265" s="34"/>
      <c r="Z265" s="34"/>
      <c r="AA265" s="76"/>
      <c r="AB265" s="76"/>
      <c r="AC265" s="34"/>
      <c r="AD265" s="34"/>
      <c r="AE265" s="76"/>
      <c r="AF265" s="76"/>
      <c r="AG265" s="153"/>
      <c r="AH265" s="34"/>
      <c r="AI265" s="34"/>
      <c r="AJ265" s="34"/>
      <c r="AK265" s="34"/>
      <c r="AL265" s="76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334"/>
      <c r="H266" s="14"/>
      <c r="I266" s="151"/>
      <c r="J266" s="151"/>
      <c r="K266" s="151"/>
      <c r="L266" s="151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34"/>
      <c r="X266" s="34"/>
      <c r="Y266" s="34"/>
      <c r="Z266" s="34"/>
      <c r="AA266" s="76"/>
      <c r="AB266" s="76"/>
      <c r="AC266" s="34"/>
      <c r="AD266" s="34"/>
      <c r="AE266" s="76"/>
      <c r="AF266" s="76"/>
      <c r="AG266" s="153"/>
      <c r="AH266" s="34"/>
      <c r="AI266" s="34"/>
      <c r="AJ266" s="34"/>
      <c r="AK266" s="34"/>
      <c r="AL266" s="76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334"/>
      <c r="H267" s="14"/>
      <c r="I267" s="151"/>
      <c r="J267" s="151"/>
      <c r="K267" s="151"/>
      <c r="L267" s="151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34"/>
      <c r="X267" s="34"/>
      <c r="Y267" s="34"/>
      <c r="Z267" s="34"/>
      <c r="AA267" s="76"/>
      <c r="AB267" s="76"/>
      <c r="AC267" s="34"/>
      <c r="AD267" s="34"/>
      <c r="AE267" s="76"/>
      <c r="AF267" s="76"/>
      <c r="AG267" s="153"/>
      <c r="AH267" s="34"/>
      <c r="AI267" s="34"/>
      <c r="AJ267" s="34"/>
      <c r="AK267" s="34"/>
      <c r="AL267" s="76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334"/>
      <c r="H268" s="14"/>
      <c r="I268" s="151"/>
      <c r="J268" s="151"/>
      <c r="K268" s="151"/>
      <c r="L268" s="151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34"/>
      <c r="X268" s="34"/>
      <c r="Y268" s="34"/>
      <c r="Z268" s="34"/>
      <c r="AA268" s="76"/>
      <c r="AB268" s="76"/>
      <c r="AC268" s="34"/>
      <c r="AD268" s="34"/>
      <c r="AE268" s="76"/>
      <c r="AF268" s="76"/>
      <c r="AG268" s="153"/>
      <c r="AH268" s="34"/>
      <c r="AI268" s="34"/>
      <c r="AJ268" s="34"/>
      <c r="AK268" s="34"/>
      <c r="AL268" s="76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334"/>
      <c r="H269" s="14"/>
      <c r="I269" s="151"/>
      <c r="J269" s="151"/>
      <c r="K269" s="151"/>
      <c r="L269" s="151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34"/>
      <c r="X269" s="34"/>
      <c r="Y269" s="34"/>
      <c r="Z269" s="34"/>
      <c r="AA269" s="76"/>
      <c r="AB269" s="76"/>
      <c r="AC269" s="34"/>
      <c r="AD269" s="34"/>
      <c r="AE269" s="76"/>
      <c r="AF269" s="76"/>
      <c r="AG269" s="153"/>
      <c r="AH269" s="34"/>
      <c r="AI269" s="34"/>
      <c r="AJ269" s="34"/>
      <c r="AK269" s="34"/>
      <c r="AL269" s="76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334"/>
      <c r="H270" s="14"/>
      <c r="I270" s="151"/>
      <c r="J270" s="151"/>
      <c r="K270" s="151"/>
      <c r="L270" s="151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34"/>
      <c r="X270" s="34"/>
      <c r="Y270" s="34"/>
      <c r="Z270" s="34"/>
      <c r="AA270" s="76"/>
      <c r="AB270" s="76"/>
      <c r="AC270" s="34"/>
      <c r="AD270" s="34"/>
      <c r="AE270" s="76"/>
      <c r="AF270" s="76"/>
      <c r="AG270" s="153"/>
      <c r="AH270" s="34"/>
      <c r="AI270" s="34"/>
      <c r="AJ270" s="34"/>
      <c r="AK270" s="34"/>
      <c r="AL270" s="76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334"/>
      <c r="H271" s="14"/>
      <c r="I271" s="151"/>
      <c r="J271" s="151"/>
      <c r="K271" s="151"/>
      <c r="L271" s="151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34"/>
      <c r="X271" s="34"/>
      <c r="Y271" s="34"/>
      <c r="Z271" s="34"/>
      <c r="AA271" s="76"/>
      <c r="AB271" s="76"/>
      <c r="AC271" s="34"/>
      <c r="AD271" s="34"/>
      <c r="AE271" s="76"/>
      <c r="AF271" s="76"/>
      <c r="AG271" s="153"/>
      <c r="AH271" s="34"/>
      <c r="AI271" s="34"/>
      <c r="AJ271" s="34"/>
      <c r="AK271" s="34"/>
      <c r="AL271" s="76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</row>
    <row r="272" spans="7:54">
      <c r="G272" s="334"/>
      <c r="H272" s="14"/>
      <c r="I272" s="151"/>
      <c r="J272" s="151"/>
      <c r="K272" s="151"/>
      <c r="L272" s="151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34"/>
      <c r="X272" s="34"/>
      <c r="Y272" s="34"/>
      <c r="Z272" s="34"/>
      <c r="AA272" s="76"/>
      <c r="AB272" s="76"/>
      <c r="AC272" s="34"/>
      <c r="AD272" s="34"/>
      <c r="AE272" s="76"/>
      <c r="AF272" s="76"/>
      <c r="AG272" s="153"/>
      <c r="AH272" s="34"/>
      <c r="AI272" s="34"/>
      <c r="AJ272" s="34"/>
      <c r="AK272" s="34"/>
      <c r="AL272" s="76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</row>
    <row r="273" spans="1:54">
      <c r="G273" s="334"/>
      <c r="H273" s="14"/>
      <c r="I273" s="151"/>
      <c r="J273" s="151"/>
      <c r="K273" s="151"/>
      <c r="L273" s="151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34"/>
      <c r="X273" s="34"/>
      <c r="Y273" s="34"/>
      <c r="Z273" s="34"/>
      <c r="AA273" s="76"/>
      <c r="AB273" s="76"/>
      <c r="AC273" s="34"/>
      <c r="AD273" s="34"/>
      <c r="AE273" s="76"/>
      <c r="AF273" s="76"/>
      <c r="AG273" s="153"/>
      <c r="AH273" s="34"/>
      <c r="AI273" s="34"/>
      <c r="AJ273" s="34"/>
      <c r="AK273" s="34"/>
      <c r="AL273" s="76"/>
      <c r="AM273" s="30"/>
      <c r="AN273" s="30"/>
      <c r="AO273" s="30"/>
      <c r="AY273" s="14"/>
      <c r="AZ273" s="14"/>
      <c r="BA273" s="14"/>
      <c r="BB273" s="14"/>
    </row>
    <row r="274" spans="1:54">
      <c r="G274" s="334"/>
      <c r="H274" s="14"/>
      <c r="I274" s="151"/>
      <c r="J274" s="151"/>
      <c r="K274" s="151"/>
      <c r="L274" s="151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34"/>
      <c r="X274" s="34"/>
      <c r="Y274" s="34"/>
      <c r="Z274" s="34"/>
      <c r="AA274" s="76"/>
      <c r="AB274" s="76"/>
      <c r="AC274" s="34"/>
      <c r="AD274" s="34"/>
      <c r="AE274" s="76"/>
      <c r="AF274" s="76"/>
      <c r="AG274" s="153"/>
      <c r="AH274" s="34"/>
      <c r="AI274" s="34"/>
      <c r="AJ274" s="34"/>
      <c r="AK274" s="34"/>
      <c r="AL274" s="76"/>
      <c r="AM274" s="34"/>
      <c r="AN274" s="34"/>
      <c r="AO274" s="34"/>
      <c r="AY274" s="14"/>
      <c r="AZ274" s="14"/>
      <c r="BA274" s="14"/>
      <c r="BB274" s="14"/>
    </row>
    <row r="275" spans="1:54">
      <c r="B275" s="30"/>
      <c r="C275" s="30"/>
      <c r="D275" s="30"/>
      <c r="E275" s="30"/>
      <c r="F275" s="30"/>
      <c r="G275" s="335"/>
      <c r="H275" s="30"/>
      <c r="I275" s="152"/>
      <c r="J275" s="152"/>
      <c r="K275" s="152"/>
      <c r="L275" s="152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34"/>
      <c r="X275" s="34"/>
      <c r="Y275" s="34"/>
      <c r="Z275" s="34"/>
      <c r="AA275" s="76"/>
      <c r="AB275" s="76"/>
      <c r="AC275" s="34"/>
      <c r="AD275" s="34"/>
      <c r="AE275" s="76"/>
      <c r="AF275" s="76"/>
      <c r="AG275" s="153"/>
      <c r="AH275" s="34"/>
      <c r="AI275" s="34"/>
      <c r="AJ275" s="34"/>
      <c r="AK275" s="34"/>
      <c r="AL275" s="76"/>
      <c r="AM275" s="34"/>
      <c r="AN275" s="34"/>
      <c r="AO275" s="34"/>
      <c r="AY275" s="14"/>
      <c r="AZ275" s="14"/>
      <c r="BA275" s="14"/>
      <c r="BB275" s="14"/>
    </row>
    <row r="276" spans="1:54">
      <c r="B276" s="34"/>
      <c r="C276" s="34"/>
      <c r="D276" s="34"/>
      <c r="E276" s="34"/>
      <c r="F276" s="34"/>
      <c r="G276" s="336"/>
      <c r="H276" s="34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34"/>
      <c r="X276" s="34"/>
      <c r="Y276" s="34"/>
      <c r="Z276" s="34"/>
      <c r="AA276" s="76"/>
      <c r="AB276" s="76"/>
      <c r="AC276" s="34"/>
      <c r="AD276" s="34"/>
      <c r="AE276" s="76"/>
      <c r="AF276" s="76"/>
      <c r="AG276" s="153"/>
      <c r="AH276" s="34"/>
      <c r="AI276" s="34"/>
      <c r="AJ276" s="34"/>
      <c r="AK276" s="34"/>
      <c r="AL276" s="76"/>
      <c r="AM276" s="34"/>
      <c r="AN276" s="34"/>
      <c r="AO276" s="34"/>
      <c r="AY276" s="14"/>
      <c r="AZ276" s="14"/>
      <c r="BA276" s="14"/>
      <c r="BB276" s="14"/>
    </row>
    <row r="277" spans="1:54">
      <c r="B277" s="34"/>
      <c r="C277" s="34"/>
      <c r="D277" s="34"/>
      <c r="E277" s="34"/>
      <c r="F277" s="34"/>
      <c r="G277" s="336"/>
      <c r="H277" s="34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34"/>
      <c r="X277" s="34"/>
      <c r="Y277" s="34"/>
      <c r="Z277" s="34"/>
      <c r="AA277" s="76"/>
      <c r="AB277" s="76"/>
      <c r="AC277" s="34"/>
      <c r="AD277" s="34"/>
      <c r="AE277" s="76"/>
      <c r="AF277" s="76"/>
      <c r="AG277" s="153"/>
      <c r="AH277" s="34"/>
      <c r="AI277" s="34"/>
      <c r="AJ277" s="34"/>
      <c r="AK277" s="34"/>
      <c r="AL277" s="76"/>
      <c r="AM277" s="34"/>
      <c r="AN277" s="34"/>
      <c r="AO277" s="34"/>
      <c r="AY277" s="14"/>
      <c r="AZ277" s="14"/>
      <c r="BA277" s="14"/>
      <c r="BB277" s="14"/>
    </row>
    <row r="278" spans="1:54">
      <c r="B278" s="34"/>
      <c r="C278" s="34"/>
      <c r="D278" s="34"/>
      <c r="E278" s="34"/>
      <c r="F278" s="34"/>
      <c r="G278" s="336"/>
      <c r="H278" s="34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34"/>
      <c r="X278" s="34"/>
      <c r="Y278" s="34"/>
      <c r="Z278" s="34"/>
      <c r="AA278" s="76"/>
      <c r="AB278" s="76"/>
      <c r="AC278" s="34"/>
      <c r="AD278" s="34"/>
      <c r="AE278" s="76"/>
      <c r="AF278" s="76"/>
      <c r="AG278" s="153"/>
      <c r="AH278" s="34"/>
      <c r="AI278" s="34"/>
      <c r="AJ278" s="34"/>
      <c r="AK278" s="34"/>
      <c r="AL278" s="76"/>
      <c r="AM278" s="34"/>
      <c r="AN278" s="34"/>
      <c r="AO278" s="34"/>
      <c r="AY278" s="14"/>
      <c r="AZ278" s="14"/>
      <c r="BA278" s="14"/>
      <c r="BB278" s="14"/>
    </row>
    <row r="279" spans="1:54">
      <c r="B279" s="34"/>
      <c r="C279" s="34"/>
      <c r="D279" s="34"/>
      <c r="E279" s="34"/>
      <c r="F279" s="34"/>
      <c r="G279" s="336"/>
      <c r="H279" s="34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34"/>
      <c r="X279" s="34"/>
      <c r="Y279" s="34"/>
      <c r="Z279" s="34"/>
      <c r="AA279" s="76"/>
      <c r="AB279" s="76"/>
      <c r="AC279" s="34"/>
      <c r="AD279" s="34"/>
      <c r="AE279" s="76"/>
      <c r="AF279" s="76"/>
      <c r="AG279" s="153"/>
      <c r="AH279" s="34"/>
      <c r="AI279" s="34"/>
      <c r="AJ279" s="34"/>
      <c r="AK279" s="34"/>
      <c r="AL279" s="76"/>
      <c r="AM279" s="34"/>
      <c r="AN279" s="34"/>
      <c r="AO279" s="34"/>
      <c r="BA279" s="14"/>
      <c r="BB279" s="14"/>
    </row>
    <row r="280" spans="1:54">
      <c r="B280" s="34"/>
      <c r="C280" s="34"/>
      <c r="D280" s="34"/>
      <c r="E280" s="34"/>
      <c r="F280" s="34"/>
      <c r="G280" s="336"/>
      <c r="H280" s="34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34"/>
      <c r="X280" s="34"/>
      <c r="Y280" s="34"/>
      <c r="Z280" s="34"/>
      <c r="AA280" s="76"/>
      <c r="AB280" s="76"/>
      <c r="AC280" s="34"/>
      <c r="AD280" s="34"/>
      <c r="AE280" s="76"/>
      <c r="AF280" s="76"/>
      <c r="AG280" s="153"/>
      <c r="AH280" s="34"/>
      <c r="AI280" s="34"/>
      <c r="AJ280" s="34"/>
      <c r="AK280" s="34"/>
      <c r="AL280" s="76"/>
      <c r="AM280" s="34"/>
      <c r="AN280" s="34"/>
      <c r="AO280" s="34"/>
      <c r="BA280" s="14"/>
      <c r="BB280" s="14"/>
    </row>
    <row r="281" spans="1:54">
      <c r="B281" s="34"/>
      <c r="C281" s="34"/>
      <c r="D281" s="34"/>
      <c r="E281" s="34"/>
      <c r="F281" s="34"/>
      <c r="G281" s="336"/>
      <c r="H281" s="34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34"/>
      <c r="X281" s="34"/>
      <c r="Y281" s="34"/>
      <c r="Z281" s="34"/>
      <c r="AA281" s="76"/>
      <c r="AB281" s="76"/>
      <c r="AC281" s="34"/>
      <c r="AD281" s="34"/>
      <c r="AE281" s="76"/>
      <c r="AF281" s="76"/>
      <c r="AG281" s="153"/>
      <c r="AH281" s="34"/>
      <c r="AI281" s="34"/>
      <c r="AJ281" s="34"/>
      <c r="AK281" s="34"/>
      <c r="AL281" s="76"/>
      <c r="AM281" s="34"/>
      <c r="AN281" s="34"/>
      <c r="AO281" s="34"/>
      <c r="BA281" s="14"/>
      <c r="BB281" s="14"/>
    </row>
    <row r="282" spans="1:54">
      <c r="B282" s="34"/>
      <c r="C282" s="34"/>
      <c r="D282" s="34"/>
      <c r="E282" s="34"/>
      <c r="F282" s="34"/>
      <c r="G282" s="336"/>
      <c r="H282" s="34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34"/>
      <c r="X282" s="34"/>
      <c r="Y282" s="34"/>
      <c r="Z282" s="34"/>
      <c r="AA282" s="76"/>
      <c r="AB282" s="76"/>
      <c r="AC282" s="34"/>
      <c r="AD282" s="34"/>
      <c r="AE282" s="76"/>
      <c r="AF282" s="76"/>
      <c r="AG282" s="153"/>
      <c r="AH282" s="34"/>
      <c r="AI282" s="34"/>
      <c r="AJ282" s="34"/>
      <c r="AK282" s="34"/>
      <c r="AL282" s="76"/>
      <c r="AM282" s="34"/>
      <c r="AN282" s="34"/>
      <c r="AO282" s="34"/>
      <c r="BA282" s="14"/>
      <c r="BB282" s="14"/>
    </row>
    <row r="283" spans="1:54">
      <c r="B283" s="34"/>
      <c r="C283" s="34"/>
      <c r="D283" s="34"/>
      <c r="E283" s="34"/>
      <c r="F283" s="34"/>
      <c r="G283" s="336"/>
      <c r="H283" s="34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34"/>
      <c r="X283" s="34"/>
      <c r="Y283" s="34"/>
      <c r="Z283" s="34"/>
      <c r="AA283" s="76"/>
      <c r="AB283" s="76"/>
      <c r="AC283" s="34"/>
      <c r="AD283" s="34"/>
      <c r="AE283" s="76"/>
      <c r="AF283" s="76"/>
      <c r="AG283" s="153"/>
      <c r="AH283" s="34"/>
      <c r="AI283" s="34"/>
      <c r="AJ283" s="34"/>
      <c r="AK283" s="34"/>
      <c r="AL283" s="76"/>
      <c r="AM283" s="34"/>
      <c r="AN283" s="34"/>
      <c r="AO283" s="34"/>
      <c r="BA283" s="14"/>
      <c r="BB283" s="14"/>
    </row>
    <row r="284" spans="1:54">
      <c r="B284" s="34"/>
      <c r="C284" s="34"/>
      <c r="D284" s="34"/>
      <c r="E284" s="34"/>
      <c r="F284" s="34"/>
      <c r="G284" s="336"/>
      <c r="H284" s="34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34"/>
      <c r="X284" s="34"/>
      <c r="Y284" s="34"/>
      <c r="Z284" s="34"/>
      <c r="AA284" s="76"/>
      <c r="AB284" s="76"/>
      <c r="AC284" s="34"/>
      <c r="AD284" s="34"/>
      <c r="AE284" s="76"/>
      <c r="AF284" s="76"/>
      <c r="AG284" s="153"/>
      <c r="AH284" s="34"/>
      <c r="AI284" s="34"/>
      <c r="AJ284" s="34"/>
      <c r="AK284" s="34"/>
      <c r="AL284" s="76"/>
      <c r="AM284" s="34"/>
      <c r="AN284" s="34"/>
      <c r="AO284" s="34"/>
      <c r="BA284" s="14"/>
    </row>
    <row r="285" spans="1:54">
      <c r="A285" s="157"/>
      <c r="B285" s="34"/>
      <c r="C285" s="34"/>
      <c r="D285" s="34"/>
      <c r="E285" s="34"/>
      <c r="F285" s="34"/>
      <c r="G285" s="336"/>
      <c r="H285" s="34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34"/>
      <c r="X285" s="34"/>
      <c r="Y285" s="34"/>
      <c r="Z285" s="34"/>
      <c r="AA285" s="76"/>
      <c r="AB285" s="76"/>
      <c r="AC285" s="34"/>
      <c r="AD285" s="34"/>
      <c r="AE285" s="76"/>
      <c r="AF285" s="76"/>
      <c r="AG285" s="153"/>
      <c r="AH285" s="34"/>
      <c r="AI285" s="34"/>
      <c r="AJ285" s="34"/>
      <c r="AK285" s="34"/>
      <c r="AL285" s="76"/>
      <c r="AM285" s="34"/>
      <c r="AN285" s="34"/>
      <c r="AO285" s="34"/>
    </row>
    <row r="286" spans="1:54">
      <c r="A286" s="158"/>
      <c r="B286" s="34"/>
      <c r="C286" s="34"/>
      <c r="D286" s="34"/>
      <c r="E286" s="34"/>
      <c r="F286" s="34"/>
      <c r="G286" s="336"/>
      <c r="H286" s="34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34"/>
      <c r="X286" s="34"/>
      <c r="Y286" s="34"/>
      <c r="Z286" s="34"/>
      <c r="AA286" s="76"/>
      <c r="AB286" s="76"/>
      <c r="AC286" s="34"/>
      <c r="AD286" s="34"/>
      <c r="AE286" s="76"/>
      <c r="AF286" s="76"/>
      <c r="AG286" s="153"/>
      <c r="AH286" s="34"/>
      <c r="AI286" s="34"/>
      <c r="AJ286" s="34"/>
      <c r="AK286" s="34"/>
      <c r="AL286" s="76"/>
      <c r="AM286" s="34"/>
      <c r="AN286" s="34"/>
      <c r="AO286" s="34"/>
    </row>
    <row r="287" spans="1:54">
      <c r="A287" s="158"/>
      <c r="B287" s="34"/>
      <c r="C287" s="34"/>
      <c r="D287" s="34"/>
      <c r="E287" s="34"/>
      <c r="F287" s="34"/>
      <c r="G287" s="336"/>
      <c r="H287" s="34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34"/>
      <c r="X287" s="34"/>
      <c r="Y287" s="34"/>
      <c r="Z287" s="34"/>
      <c r="AA287" s="76"/>
      <c r="AB287" s="76"/>
      <c r="AC287" s="34"/>
      <c r="AD287" s="34"/>
      <c r="AE287" s="76"/>
      <c r="AF287" s="76"/>
      <c r="AG287" s="153"/>
      <c r="AH287" s="34"/>
      <c r="AI287" s="34"/>
      <c r="AJ287" s="34"/>
      <c r="AK287" s="34"/>
      <c r="AL287" s="76"/>
      <c r="AM287" s="34"/>
      <c r="AN287" s="34"/>
      <c r="AO287" s="34"/>
    </row>
    <row r="288" spans="1:54">
      <c r="A288" s="158"/>
      <c r="B288" s="34"/>
      <c r="C288" s="34"/>
      <c r="D288" s="34"/>
      <c r="E288" s="34"/>
      <c r="F288" s="34"/>
      <c r="G288" s="336"/>
      <c r="H288" s="34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34"/>
      <c r="X288" s="34"/>
      <c r="Y288" s="34"/>
      <c r="Z288" s="34"/>
      <c r="AA288" s="76"/>
      <c r="AB288" s="76"/>
      <c r="AC288" s="34"/>
      <c r="AD288" s="34"/>
      <c r="AE288" s="76"/>
      <c r="AF288" s="76"/>
      <c r="AG288" s="153"/>
      <c r="AH288" s="34"/>
      <c r="AI288" s="34"/>
      <c r="AJ288" s="34"/>
      <c r="AK288" s="34"/>
      <c r="AL288" s="76"/>
      <c r="AM288" s="34"/>
      <c r="AN288" s="34"/>
      <c r="AO288" s="34"/>
    </row>
    <row r="289" spans="1:41">
      <c r="A289" s="158"/>
      <c r="B289" s="34"/>
      <c r="C289" s="34"/>
      <c r="D289" s="34"/>
      <c r="E289" s="34"/>
      <c r="F289" s="34"/>
      <c r="G289" s="336"/>
      <c r="H289" s="34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34"/>
      <c r="X289" s="34"/>
      <c r="Y289" s="34"/>
      <c r="Z289" s="34"/>
      <c r="AA289" s="76"/>
      <c r="AB289" s="76"/>
      <c r="AC289" s="34"/>
      <c r="AD289" s="34"/>
      <c r="AE289" s="76"/>
      <c r="AF289" s="76"/>
      <c r="AG289" s="153"/>
      <c r="AH289" s="34"/>
      <c r="AI289" s="34"/>
      <c r="AJ289" s="34"/>
      <c r="AK289" s="34"/>
      <c r="AL289" s="76"/>
      <c r="AM289" s="34"/>
      <c r="AN289" s="34"/>
      <c r="AO289" s="34"/>
    </row>
    <row r="290" spans="1:41">
      <c r="A290" s="158"/>
      <c r="B290" s="34"/>
      <c r="C290" s="34"/>
      <c r="D290" s="34"/>
      <c r="E290" s="34"/>
      <c r="F290" s="34"/>
      <c r="G290" s="336"/>
      <c r="H290" s="34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34"/>
      <c r="X290" s="34"/>
      <c r="Y290" s="34"/>
      <c r="Z290" s="34"/>
      <c r="AA290" s="76"/>
      <c r="AB290" s="76"/>
      <c r="AC290" s="34"/>
      <c r="AD290" s="34"/>
      <c r="AE290" s="76"/>
      <c r="AF290" s="76"/>
      <c r="AG290" s="153"/>
      <c r="AH290" s="34"/>
      <c r="AI290" s="34"/>
      <c r="AJ290" s="34"/>
      <c r="AK290" s="34"/>
      <c r="AL290" s="76"/>
      <c r="AM290" s="34"/>
      <c r="AN290" s="34"/>
      <c r="AO290" s="34"/>
    </row>
    <row r="291" spans="1:41">
      <c r="A291" s="158"/>
      <c r="B291" s="34"/>
      <c r="C291" s="34"/>
      <c r="D291" s="34"/>
      <c r="E291" s="34"/>
      <c r="F291" s="34"/>
      <c r="G291" s="336"/>
      <c r="H291" s="34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34"/>
      <c r="X291" s="34"/>
      <c r="Y291" s="34"/>
      <c r="Z291" s="34"/>
      <c r="AA291" s="76"/>
      <c r="AB291" s="76"/>
      <c r="AC291" s="34"/>
      <c r="AD291" s="34"/>
      <c r="AE291" s="76"/>
      <c r="AF291" s="76"/>
      <c r="AG291" s="153"/>
      <c r="AH291" s="34"/>
      <c r="AI291" s="34"/>
      <c r="AJ291" s="34"/>
      <c r="AK291" s="34"/>
      <c r="AL291" s="76"/>
      <c r="AM291" s="34"/>
      <c r="AN291" s="34"/>
      <c r="AO291" s="34"/>
    </row>
    <row r="292" spans="1:41">
      <c r="A292" s="158"/>
      <c r="B292" s="34"/>
      <c r="C292" s="34"/>
      <c r="D292" s="34"/>
      <c r="E292" s="34"/>
      <c r="F292" s="34"/>
      <c r="G292" s="336"/>
      <c r="H292" s="34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34"/>
      <c r="X292" s="34"/>
      <c r="Y292" s="34"/>
      <c r="Z292" s="34"/>
      <c r="AA292" s="76"/>
      <c r="AB292" s="76"/>
      <c r="AC292" s="34"/>
      <c r="AD292" s="34"/>
      <c r="AE292" s="76"/>
      <c r="AF292" s="76"/>
      <c r="AG292" s="153"/>
      <c r="AH292" s="34"/>
      <c r="AI292" s="34"/>
      <c r="AJ292" s="34"/>
      <c r="AK292" s="34"/>
      <c r="AL292" s="76"/>
      <c r="AM292" s="34"/>
      <c r="AN292" s="34"/>
      <c r="AO292" s="34"/>
    </row>
    <row r="293" spans="1:41">
      <c r="A293" s="158"/>
      <c r="B293" s="34"/>
      <c r="C293" s="34"/>
      <c r="D293" s="34"/>
      <c r="E293" s="34"/>
      <c r="F293" s="34"/>
      <c r="G293" s="336"/>
      <c r="H293" s="34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34"/>
      <c r="X293" s="34"/>
      <c r="Y293" s="34"/>
      <c r="Z293" s="34"/>
      <c r="AA293" s="76"/>
      <c r="AB293" s="76"/>
      <c r="AC293" s="34"/>
      <c r="AD293" s="34"/>
      <c r="AE293" s="76"/>
      <c r="AF293" s="76"/>
      <c r="AG293" s="153"/>
      <c r="AH293" s="34"/>
      <c r="AI293" s="34"/>
      <c r="AJ293" s="34"/>
      <c r="AK293" s="34"/>
      <c r="AL293" s="76"/>
      <c r="AM293" s="34"/>
      <c r="AN293" s="34"/>
      <c r="AO293" s="34"/>
    </row>
    <row r="294" spans="1:41">
      <c r="A294" s="158"/>
      <c r="B294" s="34"/>
      <c r="C294" s="34"/>
      <c r="D294" s="34"/>
      <c r="E294" s="34"/>
      <c r="F294" s="34"/>
      <c r="G294" s="336"/>
      <c r="H294" s="34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34"/>
      <c r="X294" s="34"/>
      <c r="Y294" s="34"/>
      <c r="Z294" s="34"/>
      <c r="AA294" s="76"/>
      <c r="AB294" s="76"/>
      <c r="AC294" s="34"/>
      <c r="AD294" s="34"/>
      <c r="AE294" s="76"/>
      <c r="AF294" s="76"/>
      <c r="AG294" s="153"/>
      <c r="AH294" s="34"/>
      <c r="AI294" s="34"/>
      <c r="AJ294" s="34"/>
      <c r="AK294" s="34"/>
      <c r="AL294" s="76"/>
      <c r="AM294" s="34"/>
      <c r="AN294" s="34"/>
      <c r="AO294" s="34"/>
    </row>
    <row r="295" spans="1:41">
      <c r="A295" s="158"/>
      <c r="B295" s="34"/>
      <c r="C295" s="34"/>
      <c r="D295" s="34"/>
      <c r="E295" s="34"/>
      <c r="F295" s="34"/>
      <c r="G295" s="336"/>
      <c r="H295" s="34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34"/>
      <c r="X295" s="34"/>
      <c r="Y295" s="34"/>
      <c r="Z295" s="34"/>
      <c r="AA295" s="76"/>
      <c r="AB295" s="76"/>
      <c r="AC295" s="34"/>
      <c r="AD295" s="34"/>
      <c r="AE295" s="76"/>
      <c r="AF295" s="76"/>
      <c r="AG295" s="153"/>
      <c r="AH295" s="34"/>
      <c r="AI295" s="34"/>
      <c r="AJ295" s="34"/>
      <c r="AK295" s="34"/>
      <c r="AL295" s="76"/>
      <c r="AM295" s="34"/>
      <c r="AN295" s="34"/>
      <c r="AO295" s="34"/>
    </row>
    <row r="296" spans="1:41">
      <c r="A296" s="158"/>
      <c r="B296" s="34"/>
      <c r="C296" s="34"/>
      <c r="D296" s="34"/>
      <c r="E296" s="34"/>
      <c r="F296" s="34"/>
      <c r="G296" s="336"/>
      <c r="H296" s="34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34"/>
      <c r="X296" s="34"/>
      <c r="Y296" s="34"/>
      <c r="Z296" s="34"/>
      <c r="AA296" s="76"/>
      <c r="AB296" s="76"/>
      <c r="AC296" s="34"/>
      <c r="AD296" s="34"/>
      <c r="AE296" s="76"/>
      <c r="AF296" s="76"/>
      <c r="AG296" s="153"/>
      <c r="AH296" s="34"/>
      <c r="AI296" s="34"/>
      <c r="AJ296" s="34"/>
      <c r="AK296" s="34"/>
      <c r="AL296" s="76"/>
      <c r="AM296" s="34"/>
      <c r="AN296" s="34"/>
      <c r="AO296" s="34"/>
    </row>
    <row r="297" spans="1:41">
      <c r="A297" s="158"/>
      <c r="B297" s="34"/>
      <c r="C297" s="34"/>
      <c r="D297" s="34"/>
      <c r="E297" s="34"/>
      <c r="F297" s="34"/>
      <c r="G297" s="336"/>
      <c r="H297" s="34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34"/>
      <c r="X297" s="34"/>
      <c r="Y297" s="34"/>
      <c r="Z297" s="34"/>
      <c r="AA297" s="76"/>
      <c r="AB297" s="76"/>
      <c r="AC297" s="34"/>
      <c r="AD297" s="34"/>
      <c r="AE297" s="76"/>
      <c r="AF297" s="76"/>
      <c r="AG297" s="153"/>
      <c r="AH297" s="34"/>
      <c r="AI297" s="34"/>
      <c r="AJ297" s="34"/>
      <c r="AK297" s="34"/>
      <c r="AL297" s="76"/>
      <c r="AM297" s="34"/>
      <c r="AN297" s="34"/>
      <c r="AO297" s="34"/>
    </row>
    <row r="298" spans="1:41">
      <c r="A298" s="158"/>
      <c r="B298" s="34"/>
      <c r="C298" s="34"/>
      <c r="D298" s="34"/>
      <c r="E298" s="34"/>
      <c r="F298" s="34"/>
      <c r="G298" s="336"/>
      <c r="H298" s="34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34"/>
      <c r="X298" s="34"/>
      <c r="Y298" s="34"/>
      <c r="Z298" s="34"/>
      <c r="AA298" s="76"/>
      <c r="AB298" s="76"/>
      <c r="AC298" s="34"/>
      <c r="AD298" s="34"/>
      <c r="AE298" s="76"/>
      <c r="AF298" s="76"/>
      <c r="AG298" s="153"/>
      <c r="AH298" s="34"/>
      <c r="AI298" s="34"/>
      <c r="AJ298" s="34"/>
      <c r="AM298" s="34"/>
      <c r="AN298" s="34"/>
      <c r="AO298" s="34"/>
    </row>
    <row r="299" spans="1:41">
      <c r="A299" s="158"/>
      <c r="B299" s="34"/>
      <c r="C299" s="34"/>
      <c r="D299" s="34"/>
      <c r="E299" s="34"/>
      <c r="F299" s="34"/>
      <c r="G299" s="336"/>
      <c r="H299" s="34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34"/>
      <c r="X299" s="34"/>
      <c r="Y299" s="34"/>
      <c r="Z299" s="34"/>
      <c r="AA299" s="76"/>
      <c r="AB299" s="76"/>
      <c r="AC299" s="34"/>
      <c r="AD299" s="34"/>
      <c r="AE299" s="76"/>
      <c r="AF299" s="76"/>
      <c r="AG299" s="153"/>
      <c r="AH299" s="34"/>
      <c r="AI299" s="34"/>
      <c r="AJ299" s="34"/>
      <c r="AM299" s="34"/>
      <c r="AN299" s="34"/>
      <c r="AO299" s="34"/>
    </row>
    <row r="300" spans="1:41">
      <c r="A300" s="158"/>
      <c r="B300" s="34"/>
      <c r="C300" s="34"/>
      <c r="D300" s="34"/>
      <c r="E300" s="34"/>
      <c r="F300" s="34"/>
      <c r="G300" s="336"/>
      <c r="H300" s="34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34"/>
      <c r="X300" s="34"/>
      <c r="Y300" s="34"/>
      <c r="Z300" s="34"/>
      <c r="AA300" s="76"/>
      <c r="AB300" s="76"/>
      <c r="AC300" s="34"/>
      <c r="AD300" s="34"/>
      <c r="AE300" s="76"/>
      <c r="AF300" s="76"/>
      <c r="AG300" s="153"/>
      <c r="AH300" s="34"/>
      <c r="AI300" s="34"/>
      <c r="AJ300" s="34"/>
      <c r="AM300" s="34"/>
      <c r="AN300" s="34"/>
      <c r="AO300" s="34"/>
    </row>
    <row r="301" spans="1:41">
      <c r="A301" s="158"/>
      <c r="B301" s="34"/>
      <c r="C301" s="34"/>
      <c r="D301" s="34"/>
      <c r="E301" s="34"/>
      <c r="F301" s="34"/>
      <c r="G301" s="336"/>
      <c r="H301" s="34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34"/>
      <c r="X301" s="34"/>
      <c r="Y301" s="34"/>
      <c r="Z301" s="34"/>
      <c r="AA301" s="76"/>
      <c r="AB301" s="76"/>
      <c r="AC301" s="34"/>
      <c r="AD301" s="34"/>
      <c r="AE301" s="76"/>
      <c r="AF301" s="76"/>
      <c r="AG301" s="153"/>
      <c r="AH301" s="34"/>
      <c r="AI301" s="34"/>
      <c r="AJ301" s="34"/>
      <c r="AM301" s="34"/>
      <c r="AN301" s="34"/>
      <c r="AO301" s="34"/>
    </row>
    <row r="302" spans="1:41">
      <c r="A302" s="158"/>
      <c r="B302" s="34"/>
      <c r="C302" s="34"/>
      <c r="D302" s="34"/>
      <c r="E302" s="34"/>
      <c r="F302" s="34"/>
      <c r="G302" s="336"/>
      <c r="H302" s="34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34"/>
      <c r="X302" s="34"/>
      <c r="Y302" s="34"/>
      <c r="Z302" s="34"/>
      <c r="AA302" s="76"/>
      <c r="AB302" s="76"/>
      <c r="AC302" s="34"/>
      <c r="AD302" s="34"/>
      <c r="AE302" s="76"/>
      <c r="AF302" s="76"/>
      <c r="AG302" s="153"/>
      <c r="AH302" s="34"/>
      <c r="AI302" s="34"/>
      <c r="AJ302" s="34"/>
      <c r="AM302" s="34"/>
      <c r="AN302" s="34"/>
      <c r="AO302" s="34"/>
    </row>
    <row r="303" spans="1:41">
      <c r="A303" s="158"/>
      <c r="B303" s="34"/>
      <c r="C303" s="34"/>
      <c r="D303" s="34"/>
      <c r="E303" s="34"/>
      <c r="F303" s="34"/>
      <c r="G303" s="336"/>
      <c r="H303" s="34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34"/>
      <c r="X303" s="34"/>
      <c r="Y303" s="34"/>
      <c r="Z303" s="34"/>
      <c r="AA303" s="76"/>
      <c r="AB303" s="76"/>
      <c r="AC303" s="34"/>
      <c r="AD303" s="34"/>
      <c r="AE303" s="76"/>
      <c r="AF303" s="76"/>
      <c r="AG303" s="153"/>
      <c r="AH303" s="34"/>
      <c r="AI303" s="34"/>
      <c r="AJ303" s="34"/>
      <c r="AM303" s="34"/>
      <c r="AN303" s="34"/>
      <c r="AO303" s="34"/>
    </row>
    <row r="304" spans="1:41">
      <c r="A304" s="158"/>
      <c r="B304" s="34"/>
      <c r="C304" s="34"/>
      <c r="D304" s="34"/>
      <c r="E304" s="34"/>
      <c r="F304" s="34"/>
      <c r="G304" s="336"/>
      <c r="H304" s="34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34"/>
      <c r="X304" s="34"/>
      <c r="Y304" s="34"/>
      <c r="Z304" s="34"/>
      <c r="AA304" s="76"/>
      <c r="AB304" s="76"/>
      <c r="AC304" s="34"/>
      <c r="AD304" s="34"/>
      <c r="AE304" s="76"/>
      <c r="AF304" s="76"/>
      <c r="AG304" s="153"/>
      <c r="AH304" s="34"/>
      <c r="AI304" s="34"/>
      <c r="AJ304" s="34"/>
      <c r="AM304" s="34"/>
      <c r="AN304" s="34"/>
      <c r="AO304" s="34"/>
    </row>
    <row r="305" spans="1:41">
      <c r="A305" s="158"/>
      <c r="B305" s="34"/>
      <c r="C305" s="34"/>
      <c r="D305" s="34"/>
      <c r="E305" s="34"/>
      <c r="F305" s="34"/>
      <c r="G305" s="336"/>
      <c r="H305" s="34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34"/>
      <c r="X305" s="34"/>
      <c r="Y305" s="34"/>
      <c r="Z305" s="34"/>
      <c r="AA305" s="76"/>
      <c r="AB305" s="76"/>
      <c r="AC305" s="34"/>
      <c r="AD305" s="34"/>
      <c r="AE305" s="76"/>
      <c r="AF305" s="76"/>
      <c r="AG305" s="153"/>
      <c r="AH305" s="34"/>
      <c r="AI305" s="34"/>
      <c r="AJ305" s="34"/>
      <c r="AM305" s="34"/>
      <c r="AN305" s="34"/>
      <c r="AO305" s="34"/>
    </row>
    <row r="306" spans="1:41">
      <c r="A306" s="158"/>
      <c r="B306" s="34"/>
      <c r="C306" s="34"/>
      <c r="D306" s="34"/>
      <c r="E306" s="34"/>
      <c r="F306" s="34"/>
      <c r="G306" s="336"/>
      <c r="H306" s="34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34"/>
      <c r="X306" s="34"/>
      <c r="Y306" s="34"/>
      <c r="Z306" s="34"/>
      <c r="AA306" s="76"/>
      <c r="AB306" s="76"/>
      <c r="AC306" s="34"/>
      <c r="AD306" s="34"/>
      <c r="AE306" s="76"/>
      <c r="AF306" s="76"/>
      <c r="AG306" s="153"/>
      <c r="AH306" s="34"/>
      <c r="AI306" s="34"/>
      <c r="AJ306" s="34"/>
      <c r="AM306" s="34"/>
      <c r="AN306" s="34"/>
      <c r="AO306" s="34"/>
    </row>
    <row r="307" spans="1:41">
      <c r="A307" s="158"/>
      <c r="B307" s="34"/>
      <c r="C307" s="34"/>
      <c r="D307" s="34"/>
      <c r="E307" s="34"/>
      <c r="F307" s="34"/>
      <c r="G307" s="336"/>
      <c r="H307" s="34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34"/>
      <c r="X307" s="34"/>
      <c r="Y307" s="34"/>
      <c r="Z307" s="34"/>
      <c r="AA307" s="76"/>
      <c r="AB307" s="76"/>
      <c r="AC307" s="34"/>
      <c r="AD307" s="34"/>
      <c r="AE307" s="76"/>
      <c r="AF307" s="76"/>
      <c r="AG307" s="153"/>
      <c r="AH307" s="34"/>
      <c r="AI307" s="34"/>
      <c r="AJ307" s="34"/>
      <c r="AM307" s="34"/>
      <c r="AN307" s="34"/>
      <c r="AO307" s="34"/>
    </row>
    <row r="308" spans="1:41">
      <c r="A308" s="158"/>
      <c r="B308" s="34"/>
      <c r="C308" s="34"/>
      <c r="D308" s="34"/>
      <c r="E308" s="34"/>
      <c r="F308" s="34"/>
      <c r="G308" s="336"/>
      <c r="H308" s="34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34"/>
      <c r="X308" s="34"/>
      <c r="Y308" s="34"/>
      <c r="Z308" s="34"/>
      <c r="AA308" s="76"/>
      <c r="AB308" s="76"/>
      <c r="AC308" s="34"/>
      <c r="AD308" s="34"/>
      <c r="AE308" s="76"/>
      <c r="AF308" s="76"/>
      <c r="AG308" s="153"/>
      <c r="AH308" s="34"/>
      <c r="AI308" s="34"/>
      <c r="AJ308" s="34"/>
    </row>
    <row r="309" spans="1:41">
      <c r="A309" s="158"/>
      <c r="B309" s="34"/>
      <c r="C309" s="34"/>
      <c r="D309" s="34"/>
      <c r="E309" s="34"/>
      <c r="F309" s="34"/>
      <c r="G309" s="336"/>
      <c r="H309" s="34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34"/>
      <c r="X309" s="34"/>
      <c r="Y309" s="34"/>
      <c r="Z309" s="34"/>
      <c r="AA309" s="76"/>
      <c r="AB309" s="76"/>
      <c r="AC309" s="34"/>
      <c r="AD309" s="34"/>
      <c r="AE309" s="76"/>
      <c r="AF309" s="76"/>
      <c r="AG309" s="153"/>
      <c r="AH309" s="34"/>
      <c r="AI309" s="34"/>
      <c r="AJ309" s="34"/>
    </row>
    <row r="310" spans="1:41">
      <c r="A310" s="158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34"/>
      <c r="X310" s="34"/>
      <c r="Y310" s="34"/>
      <c r="Z310" s="34"/>
      <c r="AA310" s="76"/>
      <c r="AB310" s="76"/>
      <c r="AC310" s="34"/>
      <c r="AD310" s="34"/>
      <c r="AE310" s="76"/>
      <c r="AF310" s="76"/>
      <c r="AG310" s="153"/>
      <c r="AH310" s="34"/>
      <c r="AI310" s="34"/>
      <c r="AJ310" s="34"/>
    </row>
    <row r="311" spans="1:41">
      <c r="A311" s="158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34"/>
      <c r="X311" s="34"/>
      <c r="Y311" s="34"/>
      <c r="Z311" s="34"/>
      <c r="AA311" s="76"/>
      <c r="AB311" s="76"/>
      <c r="AC311" s="34"/>
      <c r="AD311" s="34"/>
      <c r="AE311" s="76"/>
      <c r="AF311" s="76"/>
      <c r="AG311" s="153"/>
      <c r="AH311" s="34"/>
      <c r="AI311" s="34"/>
      <c r="AJ311" s="34"/>
    </row>
    <row r="312" spans="1:41">
      <c r="A312" s="158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34"/>
      <c r="X312" s="34"/>
      <c r="Y312" s="34"/>
      <c r="Z312" s="34"/>
      <c r="AA312" s="76"/>
      <c r="AB312" s="76"/>
      <c r="AC312" s="34"/>
      <c r="AD312" s="34"/>
      <c r="AE312" s="76"/>
      <c r="AF312" s="76"/>
      <c r="AG312" s="153"/>
      <c r="AH312" s="34"/>
      <c r="AI312" s="34"/>
      <c r="AJ312" s="34"/>
    </row>
    <row r="313" spans="1:41">
      <c r="A313" s="158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34"/>
      <c r="X313" s="34"/>
      <c r="Y313" s="34"/>
      <c r="Z313" s="34"/>
      <c r="AA313" s="76"/>
      <c r="AB313" s="76"/>
      <c r="AC313" s="34"/>
      <c r="AD313" s="34"/>
      <c r="AE313" s="76"/>
      <c r="AF313" s="76"/>
      <c r="AG313" s="153"/>
      <c r="AH313" s="34"/>
      <c r="AI313" s="34"/>
      <c r="AJ313" s="34"/>
    </row>
    <row r="314" spans="1:41">
      <c r="A314" s="158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34"/>
      <c r="X314" s="34"/>
      <c r="Y314" s="34"/>
      <c r="Z314" s="34"/>
      <c r="AA314" s="76"/>
      <c r="AB314" s="76"/>
      <c r="AC314" s="34"/>
      <c r="AD314" s="34"/>
      <c r="AE314" s="76"/>
      <c r="AF314" s="76"/>
      <c r="AG314" s="153"/>
      <c r="AH314" s="34"/>
      <c r="AI314" s="34"/>
      <c r="AJ314" s="34"/>
    </row>
    <row r="315" spans="1:41">
      <c r="A315" s="158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34"/>
      <c r="X315" s="34"/>
      <c r="Y315" s="34"/>
      <c r="Z315" s="34"/>
      <c r="AA315" s="76"/>
      <c r="AB315" s="76"/>
      <c r="AC315" s="34"/>
      <c r="AD315" s="34"/>
      <c r="AE315" s="76"/>
      <c r="AF315" s="76"/>
      <c r="AG315" s="153"/>
      <c r="AH315" s="34"/>
      <c r="AI315" s="34"/>
      <c r="AJ315" s="34"/>
    </row>
    <row r="316" spans="1:41">
      <c r="A316" s="158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34"/>
      <c r="X316" s="34"/>
      <c r="Y316" s="34"/>
      <c r="Z316" s="34"/>
      <c r="AA316" s="76"/>
      <c r="AB316" s="76"/>
      <c r="AC316" s="34"/>
      <c r="AD316" s="34"/>
      <c r="AE316" s="76"/>
      <c r="AF316" s="76"/>
      <c r="AG316" s="153"/>
      <c r="AH316" s="34"/>
      <c r="AI316" s="34"/>
      <c r="AJ316" s="34"/>
    </row>
    <row r="317" spans="1:41">
      <c r="A317" s="158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34"/>
      <c r="X317" s="34"/>
      <c r="Y317" s="34"/>
      <c r="Z317" s="34"/>
      <c r="AA317" s="76"/>
      <c r="AB317" s="76"/>
      <c r="AC317" s="34"/>
      <c r="AD317" s="34"/>
      <c r="AE317" s="76"/>
      <c r="AF317" s="76"/>
      <c r="AG317" s="153"/>
      <c r="AH317" s="34"/>
      <c r="AI317" s="34"/>
      <c r="AJ317" s="34"/>
    </row>
    <row r="318" spans="1:41">
      <c r="A318" s="158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34"/>
      <c r="X318" s="34"/>
      <c r="Y318" s="34"/>
      <c r="Z318" s="34"/>
      <c r="AA318" s="76"/>
      <c r="AB318" s="76"/>
      <c r="AC318" s="34"/>
      <c r="AD318" s="34"/>
      <c r="AE318" s="76"/>
      <c r="AF318" s="76"/>
      <c r="AG318" s="153"/>
      <c r="AH318" s="34"/>
      <c r="AI318" s="34"/>
      <c r="AJ318" s="34"/>
    </row>
    <row r="319" spans="1:41">
      <c r="A319" s="158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34"/>
      <c r="X319" s="34"/>
      <c r="Y319" s="34"/>
      <c r="Z319" s="34"/>
      <c r="AA319" s="76"/>
      <c r="AB319" s="76"/>
      <c r="AC319" s="34"/>
      <c r="AD319" s="34"/>
      <c r="AE319" s="76"/>
      <c r="AF319" s="76"/>
      <c r="AG319" s="153"/>
      <c r="AH319" s="34"/>
      <c r="AI319" s="34"/>
      <c r="AJ319" s="34"/>
    </row>
    <row r="320" spans="1:41"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34"/>
      <c r="X320" s="34"/>
      <c r="Y320" s="34"/>
      <c r="Z320" s="34"/>
      <c r="AA320" s="76"/>
      <c r="AB320" s="76"/>
      <c r="AC320" s="34"/>
      <c r="AD320" s="34"/>
      <c r="AE320" s="76"/>
      <c r="AF320" s="76"/>
      <c r="AG320" s="153"/>
      <c r="AH320" s="34"/>
      <c r="AI320" s="34"/>
      <c r="AJ320" s="34"/>
    </row>
    <row r="321" spans="13:22">
      <c r="M321" s="153"/>
      <c r="N321" s="153"/>
      <c r="O321" s="153"/>
      <c r="P321" s="153"/>
      <c r="T321" s="153"/>
      <c r="U321" s="153"/>
      <c r="V321" s="153"/>
    </row>
  </sheetData>
  <mergeCells count="2">
    <mergeCell ref="K4:M4"/>
    <mergeCell ref="AC4:AE4"/>
  </mergeCells>
  <conditionalFormatting sqref="BD102:BE102">
    <cfRule type="cellIs" dxfId="91" priority="18" stopIfTrue="1" operator="lessThan">
      <formula>0</formula>
    </cfRule>
  </conditionalFormatting>
  <conditionalFormatting sqref="BD79:BE79">
    <cfRule type="cellIs" dxfId="90" priority="19" stopIfTrue="1" operator="greaterThan">
      <formula>0</formula>
    </cfRule>
  </conditionalFormatting>
  <conditionalFormatting sqref="BD79:BE79">
    <cfRule type="cellIs" dxfId="89" priority="17" operator="lessThan">
      <formula>0</formula>
    </cfRule>
  </conditionalFormatting>
  <conditionalFormatting sqref="F9:F33">
    <cfRule type="cellIs" dxfId="88" priority="15" operator="lessThan">
      <formula>0</formula>
    </cfRule>
    <cfRule type="cellIs" dxfId="87" priority="16" operator="greaterThan">
      <formula>0</formula>
    </cfRule>
  </conditionalFormatting>
  <conditionalFormatting sqref="H9:H33">
    <cfRule type="cellIs" dxfId="86" priority="13" operator="lessThan">
      <formula>0</formula>
    </cfRule>
    <cfRule type="cellIs" dxfId="85" priority="14" operator="greaterThan">
      <formula>0</formula>
    </cfRule>
  </conditionalFormatting>
  <conditionalFormatting sqref="J9:J33">
    <cfRule type="cellIs" dxfId="84" priority="11" operator="lessThan">
      <formula>0</formula>
    </cfRule>
    <cfRule type="cellIs" dxfId="83" priority="12" operator="greaterThan">
      <formula>0</formula>
    </cfRule>
  </conditionalFormatting>
  <conditionalFormatting sqref="X9:X33">
    <cfRule type="cellIs" dxfId="82" priority="7" operator="lessThan">
      <formula>0</formula>
    </cfRule>
    <cfRule type="cellIs" dxfId="81" priority="8" operator="greaterThan">
      <formula>0</formula>
    </cfRule>
  </conditionalFormatting>
  <conditionalFormatting sqref="Z9:Z33">
    <cfRule type="cellIs" dxfId="80" priority="5" operator="lessThan">
      <formula>0</formula>
    </cfRule>
    <cfRule type="cellIs" dxfId="79" priority="6" operator="greaterThan">
      <formula>0</formula>
    </cfRule>
  </conditionalFormatting>
  <conditionalFormatting sqref="R9:R33">
    <cfRule type="cellIs" dxfId="78" priority="3" operator="lessThan">
      <formula>0</formula>
    </cfRule>
    <cfRule type="cellIs" dxfId="77" priority="4" operator="greaterThan">
      <formula>0</formula>
    </cfRule>
  </conditionalFormatting>
  <conditionalFormatting sqref="G9:G33">
    <cfRule type="top10" dxfId="76" priority="62" percent="1" rank="15"/>
  </conditionalFormatting>
  <conditionalFormatting sqref="M9:M33 M35:M59 T35:U59 T9:U33">
    <cfRule type="cellIs" dxfId="75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A9" sqref="A9"/>
    </sheetView>
  </sheetViews>
  <sheetFormatPr baseColWidth="10" defaultRowHeight="15"/>
  <cols>
    <col min="1" max="1" width="2.6328125" style="156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0" customWidth="1"/>
    <col min="10" max="10" width="5.1796875" style="90" customWidth="1"/>
    <col min="11" max="11" width="5.81640625" style="90" customWidth="1"/>
    <col min="12" max="12" width="5.54296875" style="90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0" customWidth="1"/>
    <col min="18" max="18" width="5.6328125" style="90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29" width="10.6328125" customWidth="1"/>
    <col min="30" max="30" width="10.26953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57"/>
      <c r="AF8" s="57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57"/>
      <c r="AF9" s="57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57"/>
      <c r="AF10" s="57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57"/>
      <c r="AF11" s="57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57"/>
      <c r="AF12" s="57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57"/>
      <c r="AF13" s="57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57"/>
      <c r="AF14" s="57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57"/>
      <c r="AF15" s="57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57"/>
      <c r="AF16" s="57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57"/>
      <c r="AF17" s="57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57"/>
      <c r="AF18" s="57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57"/>
      <c r="AF19" s="57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57"/>
      <c r="AF20" s="57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57"/>
      <c r="AF21" s="57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57"/>
      <c r="AF22" s="57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57"/>
      <c r="AF23" s="57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57"/>
      <c r="AF24" s="57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57"/>
      <c r="AF25" s="57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57"/>
      <c r="AF26" s="57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57"/>
      <c r="AF27" s="57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57"/>
      <c r="AF28" s="57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57"/>
      <c r="AF29" s="57"/>
      <c r="AJ29" s="55"/>
      <c r="AK29" s="55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57"/>
      <c r="AF30" s="57"/>
      <c r="AJ30" s="55"/>
      <c r="AK30" s="55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57"/>
      <c r="AF31" s="57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57"/>
      <c r="AF32" s="57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57"/>
      <c r="AF33" s="57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57"/>
      <c r="AF34" s="57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57"/>
      <c r="AF35" s="57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57"/>
      <c r="AF36" s="57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57"/>
      <c r="AF37" s="57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57"/>
      <c r="AF38" s="57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57"/>
      <c r="AF39" s="57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57"/>
      <c r="AF40" s="57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57"/>
      <c r="AF41" s="57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57"/>
      <c r="AF42" s="57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57"/>
      <c r="AF43" s="57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57"/>
      <c r="AF44" s="57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57"/>
      <c r="AF45" s="57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57"/>
      <c r="AF46" s="57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57"/>
      <c r="AF47" s="57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57"/>
      <c r="AF48" s="57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57"/>
      <c r="AF49" s="57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57"/>
      <c r="AF50" s="57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57"/>
      <c r="AF51" s="57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57"/>
      <c r="AF52" s="57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57"/>
      <c r="AF53" s="57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57"/>
      <c r="AF54" s="57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57"/>
      <c r="AF55" s="57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57"/>
      <c r="AF56" s="57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57"/>
      <c r="AF57" s="57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57"/>
      <c r="AF58" s="57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57"/>
      <c r="AF59" s="57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57"/>
      <c r="AF60" s="57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57"/>
      <c r="AF61" s="57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57"/>
      <c r="AF62" s="57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57"/>
      <c r="AF63" s="57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57"/>
      <c r="AF64" s="57"/>
      <c r="AG64" s="13"/>
      <c r="AH64" s="5"/>
    </row>
    <row r="65" spans="1:49" ht="15.6">
      <c r="A65"/>
      <c r="O65" s="3"/>
      <c r="P65" s="3"/>
      <c r="Q65" s="57"/>
      <c r="R65" s="57"/>
      <c r="S65" s="16"/>
      <c r="T65" s="16"/>
      <c r="U65" s="3"/>
      <c r="V65" s="3"/>
      <c r="W65" s="16"/>
      <c r="Y65" s="3"/>
      <c r="Z65" s="59"/>
      <c r="AA65" s="59"/>
      <c r="AC65" s="1"/>
      <c r="AD65" s="4"/>
      <c r="AE65" s="57"/>
      <c r="AF65" s="57"/>
      <c r="AG65" s="13"/>
      <c r="AH65" s="5"/>
    </row>
    <row r="66" spans="1:49" ht="15.6">
      <c r="A66"/>
      <c r="O66" s="3"/>
      <c r="P66" s="3"/>
      <c r="Q66" s="57"/>
      <c r="R66" s="57"/>
      <c r="S66" s="16"/>
      <c r="T66" s="16"/>
      <c r="U66" s="3"/>
      <c r="V66" s="3"/>
      <c r="W66" s="16"/>
      <c r="Y66" s="3"/>
      <c r="Z66" s="59"/>
      <c r="AA66" s="59"/>
      <c r="AC66" s="1"/>
      <c r="AD66" s="4"/>
      <c r="AE66" s="57"/>
      <c r="AF66" s="57"/>
      <c r="AG66" s="5"/>
      <c r="AH66" s="5"/>
    </row>
    <row r="67" spans="1:49" ht="15.6">
      <c r="A67"/>
      <c r="O67" s="3"/>
      <c r="P67" s="3"/>
      <c r="Q67" s="57"/>
      <c r="R67" s="57"/>
      <c r="S67" s="16"/>
      <c r="T67" s="16"/>
      <c r="U67" s="3"/>
      <c r="V67" s="3"/>
      <c r="W67" s="16"/>
      <c r="Y67" s="3"/>
      <c r="Z67" s="59"/>
      <c r="AA67" s="59"/>
      <c r="AC67" s="1"/>
      <c r="AD67" s="4"/>
      <c r="AE67" s="57"/>
      <c r="AF67" s="57"/>
      <c r="AG67" s="5"/>
      <c r="AH67" s="5"/>
    </row>
    <row r="68" spans="1:49" ht="15.6">
      <c r="A68"/>
      <c r="O68" s="3"/>
      <c r="P68" s="3"/>
      <c r="Q68" s="57"/>
      <c r="R68" s="57"/>
      <c r="S68" s="16"/>
      <c r="T68" s="16"/>
      <c r="U68" s="3"/>
      <c r="V68" s="3"/>
      <c r="W68" s="16"/>
      <c r="Y68" s="3"/>
      <c r="Z68" s="59"/>
      <c r="AA68" s="59"/>
      <c r="AC68" s="1"/>
      <c r="AD68" s="4"/>
      <c r="AE68" s="57"/>
      <c r="AF68" s="57"/>
      <c r="AG68" s="5"/>
      <c r="AH68" s="5"/>
    </row>
    <row r="69" spans="1:49" ht="15.6">
      <c r="A69"/>
      <c r="O69" s="3"/>
      <c r="P69" s="3"/>
      <c r="Q69" s="57"/>
      <c r="R69" s="57"/>
      <c r="S69" s="16"/>
      <c r="T69" s="16"/>
      <c r="U69" s="3"/>
      <c r="V69" s="3"/>
      <c r="W69" s="16"/>
      <c r="Y69" s="3"/>
      <c r="Z69" s="59"/>
      <c r="AA69" s="59"/>
      <c r="AC69" s="1"/>
      <c r="AD69" s="4"/>
      <c r="AE69" s="57"/>
      <c r="AF69" s="57"/>
      <c r="AG69" s="5"/>
      <c r="AH69" s="5"/>
    </row>
    <row r="70" spans="1:49" ht="15.6">
      <c r="A70"/>
      <c r="O70" s="3"/>
      <c r="P70" s="3"/>
      <c r="Q70" s="57"/>
      <c r="R70" s="57"/>
      <c r="S70" s="16"/>
      <c r="T70" s="16"/>
      <c r="U70" s="3"/>
      <c r="V70" s="3"/>
      <c r="W70" s="16"/>
      <c r="Y70" s="3"/>
      <c r="Z70" s="59"/>
      <c r="AA70" s="59"/>
      <c r="AC70" s="1"/>
      <c r="AD70" s="1"/>
      <c r="AE70" s="57"/>
      <c r="AF70" s="57"/>
      <c r="AG70" s="5"/>
      <c r="AH70" s="5"/>
    </row>
    <row r="71" spans="1:49" ht="15.6">
      <c r="O71" s="3"/>
      <c r="P71" s="3"/>
      <c r="Q71" s="57"/>
      <c r="R71" s="57"/>
      <c r="S71" s="16"/>
      <c r="T71" s="16"/>
      <c r="U71" s="3"/>
      <c r="V71" s="3"/>
      <c r="W71" s="16"/>
      <c r="Y71" s="3"/>
      <c r="Z71" s="59"/>
      <c r="AA71" s="59"/>
      <c r="AC71" s="1"/>
      <c r="AD71" s="1"/>
      <c r="AE71" s="57"/>
      <c r="AF71" s="57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57"/>
      <c r="R72" s="57"/>
      <c r="S72" s="16"/>
      <c r="T72" s="16"/>
      <c r="U72" s="3"/>
      <c r="V72" s="3"/>
      <c r="W72" s="16"/>
      <c r="Y72" s="3"/>
      <c r="Z72" s="59"/>
      <c r="AA72" s="59"/>
      <c r="AC72" s="1"/>
      <c r="AD72" s="1"/>
      <c r="AE72" s="57"/>
      <c r="AF72" s="57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57"/>
      <c r="R73" s="57"/>
      <c r="S73" s="16"/>
      <c r="T73" s="16"/>
      <c r="U73" s="3"/>
      <c r="V73" s="3"/>
      <c r="W73" s="16"/>
      <c r="Y73" s="3"/>
      <c r="Z73" s="59"/>
      <c r="AA73" s="59"/>
      <c r="AC73" s="1"/>
      <c r="AD73" s="1"/>
      <c r="AE73" s="57"/>
      <c r="AF73" s="57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57"/>
      <c r="R74" s="57"/>
      <c r="S74" s="16"/>
      <c r="T74" s="16"/>
      <c r="U74" s="3"/>
      <c r="V74" s="3"/>
      <c r="W74" s="16"/>
      <c r="Y74" s="3"/>
      <c r="Z74" s="59"/>
      <c r="AA74" s="59"/>
      <c r="AC74" s="1"/>
      <c r="AD74" s="1"/>
      <c r="AE74" s="57"/>
      <c r="AF74" s="57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57"/>
      <c r="R75" s="57"/>
      <c r="S75" s="16"/>
      <c r="T75" s="16"/>
      <c r="U75" s="3"/>
      <c r="V75" s="3"/>
      <c r="W75" s="16"/>
      <c r="Y75" s="3"/>
      <c r="Z75" s="59"/>
      <c r="AA75" s="59"/>
      <c r="AC75" s="1"/>
      <c r="AD75" s="1"/>
      <c r="AE75" s="57"/>
      <c r="AF75" s="57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57"/>
      <c r="R76" s="57"/>
      <c r="S76" s="16"/>
      <c r="T76" s="16"/>
      <c r="U76" s="3"/>
      <c r="V76" s="3"/>
      <c r="W76" s="16"/>
      <c r="Y76" s="3"/>
      <c r="Z76" s="59"/>
      <c r="AA76" s="59"/>
      <c r="AC76" s="1"/>
      <c r="AD76" s="1"/>
      <c r="AE76" s="57"/>
      <c r="AF76" s="57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57"/>
      <c r="R77" s="57"/>
      <c r="S77" s="16"/>
      <c r="T77" s="16"/>
      <c r="U77" s="3"/>
      <c r="V77" s="3"/>
      <c r="W77" s="16"/>
      <c r="Y77" s="3"/>
      <c r="Z77" s="59"/>
      <c r="AA77" s="59"/>
      <c r="AC77" s="1"/>
      <c r="AD77" s="1"/>
      <c r="AE77" s="57"/>
      <c r="AF77" s="57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57"/>
      <c r="R78" s="57"/>
      <c r="S78" s="16"/>
      <c r="T78" s="16"/>
      <c r="U78" s="3"/>
      <c r="V78" s="3"/>
      <c r="W78" s="16"/>
      <c r="Y78" s="3"/>
      <c r="Z78" s="59"/>
      <c r="AA78" s="59"/>
      <c r="AC78" s="1"/>
      <c r="AD78" s="1"/>
      <c r="AE78" s="57"/>
      <c r="AF78" s="57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57"/>
      <c r="R79" s="57"/>
      <c r="S79" s="16"/>
      <c r="T79" s="16"/>
      <c r="U79" s="3"/>
      <c r="V79" s="3"/>
      <c r="W79" s="16"/>
      <c r="Y79" s="3"/>
      <c r="Z79" s="59"/>
      <c r="AA79" s="59"/>
      <c r="AC79" s="1"/>
      <c r="AD79" s="1"/>
      <c r="AE79" s="57"/>
      <c r="AF79" s="57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57"/>
      <c r="R80" s="57"/>
      <c r="S80" s="16"/>
      <c r="T80" s="16"/>
      <c r="U80" s="3"/>
      <c r="V80" s="3"/>
      <c r="W80" s="16"/>
      <c r="Y80" s="3"/>
      <c r="Z80" s="59"/>
      <c r="AA80" s="59"/>
      <c r="AC80" s="1"/>
      <c r="AD80" s="1"/>
      <c r="AE80" s="57"/>
      <c r="AF80" s="57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57"/>
      <c r="R81" s="57"/>
      <c r="S81" s="16"/>
      <c r="T81" s="16"/>
      <c r="U81" s="3"/>
      <c r="V81" s="3"/>
      <c r="W81" s="16"/>
      <c r="Y81" s="3"/>
      <c r="Z81" s="59"/>
      <c r="AA81" s="59"/>
      <c r="AC81" s="1"/>
      <c r="AD81" s="1"/>
      <c r="AE81" s="57"/>
      <c r="AF81" s="57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57"/>
      <c r="R82" s="57"/>
      <c r="S82" s="16"/>
      <c r="T82" s="16"/>
      <c r="U82" s="3"/>
      <c r="V82" s="3"/>
      <c r="W82" s="16"/>
      <c r="Y82" s="3"/>
      <c r="Z82" s="59"/>
      <c r="AA82" s="59"/>
      <c r="AC82" s="1"/>
      <c r="AD82" s="1"/>
      <c r="AE82" s="57"/>
      <c r="AF82" s="57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57"/>
      <c r="R83" s="57"/>
      <c r="S83" s="16"/>
      <c r="T83" s="16"/>
      <c r="U83" s="3"/>
      <c r="V83" s="3"/>
      <c r="W83" s="16"/>
      <c r="Y83" s="3"/>
      <c r="Z83" s="59"/>
      <c r="AA83" s="59"/>
      <c r="AC83" s="1"/>
      <c r="AD83" s="1"/>
      <c r="AE83" s="57"/>
      <c r="AF83" s="57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57"/>
      <c r="R84" s="57"/>
      <c r="S84" s="16"/>
      <c r="T84" s="16"/>
      <c r="U84" s="3"/>
      <c r="V84" s="3"/>
      <c r="W84" s="16"/>
      <c r="Y84" s="3"/>
      <c r="Z84" s="59"/>
      <c r="AA84" s="59"/>
      <c r="AC84" s="1"/>
      <c r="AD84" s="1"/>
      <c r="AE84" s="57"/>
      <c r="AF84" s="57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57"/>
      <c r="R85" s="57"/>
      <c r="S85" s="16"/>
      <c r="T85" s="16"/>
      <c r="U85" s="3"/>
      <c r="V85" s="3"/>
      <c r="W85" s="16"/>
      <c r="Y85" s="3"/>
      <c r="Z85" s="59"/>
      <c r="AA85" s="59"/>
      <c r="AC85" s="1"/>
      <c r="AD85" s="1"/>
      <c r="AE85" s="57"/>
      <c r="AF85" s="57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57"/>
      <c r="R86" s="57"/>
      <c r="S86" s="16"/>
      <c r="T86" s="16"/>
      <c r="U86" s="3"/>
      <c r="V86" s="3"/>
      <c r="W86" s="16"/>
      <c r="Y86" s="3"/>
      <c r="Z86" s="59"/>
      <c r="AA86" s="59"/>
      <c r="AC86" s="1"/>
      <c r="AD86" s="1"/>
      <c r="AE86" s="57"/>
      <c r="AF86" s="57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57"/>
      <c r="R87" s="57"/>
      <c r="S87" s="16"/>
      <c r="T87" s="16"/>
      <c r="U87" s="3"/>
      <c r="V87" s="3"/>
      <c r="W87" s="16"/>
      <c r="Y87" s="3"/>
      <c r="Z87" s="59"/>
      <c r="AA87" s="59"/>
      <c r="AC87" s="1"/>
      <c r="AD87" s="1"/>
      <c r="AE87" s="57"/>
      <c r="AF87" s="57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57"/>
      <c r="R88" s="57"/>
      <c r="S88" s="16"/>
      <c r="T88" s="16"/>
      <c r="U88" s="3"/>
      <c r="V88" s="3"/>
      <c r="W88" s="16"/>
      <c r="Y88" s="3"/>
      <c r="Z88" s="59"/>
      <c r="AA88" s="59"/>
      <c r="AC88" s="1"/>
      <c r="AD88" s="1"/>
      <c r="AE88" s="57"/>
      <c r="AF88" s="57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57"/>
      <c r="R89" s="57"/>
      <c r="S89" s="16"/>
      <c r="T89" s="16"/>
      <c r="U89" s="3"/>
      <c r="V89" s="3"/>
      <c r="W89" s="16"/>
      <c r="Y89" s="3"/>
      <c r="Z89" s="59"/>
      <c r="AA89" s="59"/>
      <c r="AC89" s="1"/>
      <c r="AD89" s="1"/>
      <c r="AE89" s="57"/>
      <c r="AF89" s="57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57"/>
      <c r="R90" s="57"/>
      <c r="S90" s="16"/>
      <c r="T90" s="16"/>
      <c r="U90" s="3"/>
      <c r="V90" s="3"/>
      <c r="W90" s="16"/>
      <c r="Y90" s="3"/>
      <c r="Z90" s="59"/>
      <c r="AA90" s="59"/>
      <c r="AC90" s="1"/>
      <c r="AD90" s="1"/>
      <c r="AE90" s="57"/>
      <c r="AF90" s="57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57"/>
      <c r="R91" s="57"/>
      <c r="S91" s="16"/>
      <c r="T91" s="16"/>
      <c r="U91" s="3"/>
      <c r="V91" s="3"/>
      <c r="W91" s="16"/>
      <c r="Y91" s="3"/>
      <c r="Z91" s="59"/>
      <c r="AA91" s="59"/>
      <c r="AC91" s="1"/>
      <c r="AD91" s="1"/>
      <c r="AE91" s="57"/>
      <c r="AF91" s="57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57"/>
      <c r="R92" s="57"/>
      <c r="S92" s="16"/>
      <c r="T92" s="16"/>
      <c r="U92" s="3"/>
      <c r="V92" s="3"/>
      <c r="W92" s="16"/>
      <c r="Y92" s="3"/>
      <c r="Z92" s="59"/>
      <c r="AA92" s="59"/>
      <c r="AC92" s="1"/>
      <c r="AD92" s="1"/>
      <c r="AE92" s="57"/>
      <c r="AF92" s="57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57"/>
      <c r="R93" s="57"/>
      <c r="S93" s="16"/>
      <c r="T93" s="16"/>
      <c r="U93" s="3"/>
      <c r="V93" s="3"/>
      <c r="W93" s="16"/>
      <c r="Y93" s="3"/>
      <c r="Z93" s="59"/>
      <c r="AA93" s="59"/>
      <c r="AC93" s="1"/>
      <c r="AD93" s="1"/>
      <c r="AE93" s="57"/>
      <c r="AF93" s="57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57"/>
      <c r="R94" s="57"/>
      <c r="S94" s="16"/>
      <c r="T94" s="16"/>
      <c r="U94" s="3"/>
      <c r="V94" s="3"/>
      <c r="W94" s="16"/>
      <c r="Y94" s="3"/>
      <c r="Z94" s="59"/>
      <c r="AA94" s="59"/>
      <c r="AC94" s="1"/>
      <c r="AD94" s="1"/>
      <c r="AE94" s="57"/>
      <c r="AF94" s="57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57"/>
      <c r="AF95" s="57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57"/>
      <c r="AF96" s="57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57"/>
      <c r="R97" s="57"/>
      <c r="S97" s="16"/>
      <c r="T97" s="16"/>
      <c r="U97" s="3"/>
      <c r="V97" s="3"/>
      <c r="W97" s="16"/>
      <c r="Y97" s="3"/>
      <c r="Z97" s="59"/>
      <c r="AA97" s="59"/>
      <c r="AC97" s="1"/>
      <c r="AD97" s="1"/>
      <c r="AE97" s="57"/>
      <c r="AF97" s="57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57"/>
      <c r="R98" s="57"/>
      <c r="S98" s="16"/>
      <c r="T98" s="16"/>
      <c r="U98" s="3"/>
      <c r="V98" s="3"/>
      <c r="W98" s="16"/>
      <c r="Y98" s="3"/>
      <c r="Z98" s="59"/>
      <c r="AA98" s="59"/>
      <c r="AC98" s="1"/>
      <c r="AD98" s="1"/>
      <c r="AE98" s="57"/>
      <c r="AF98" s="57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57"/>
      <c r="R99" s="57"/>
      <c r="S99" s="16"/>
      <c r="T99" s="16"/>
      <c r="U99" s="3"/>
      <c r="V99" s="3"/>
      <c r="W99" s="16"/>
      <c r="Y99" s="3"/>
      <c r="Z99" s="59"/>
      <c r="AA99" s="59"/>
      <c r="AC99" s="1"/>
      <c r="AD99" s="1"/>
      <c r="AE99" s="57"/>
      <c r="AF99" s="57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57"/>
      <c r="R100" s="57"/>
      <c r="S100" s="16"/>
      <c r="T100" s="16"/>
      <c r="U100" s="3"/>
      <c r="V100" s="3"/>
      <c r="W100" s="16"/>
      <c r="Y100" s="3"/>
      <c r="Z100" s="59"/>
      <c r="AA100" s="59"/>
      <c r="AC100" s="1"/>
      <c r="AD100" s="1"/>
      <c r="AE100" s="57"/>
      <c r="AF100" s="57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57"/>
      <c r="R101" s="57"/>
      <c r="S101" s="16"/>
      <c r="T101" s="16"/>
      <c r="U101" s="3"/>
      <c r="V101" s="3"/>
      <c r="W101" s="16"/>
      <c r="Y101" s="3"/>
      <c r="Z101" s="59"/>
      <c r="AA101" s="59"/>
      <c r="AC101" s="1"/>
      <c r="AD101" s="1"/>
      <c r="AE101" s="57"/>
      <c r="AF101" s="57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57"/>
      <c r="R102" s="57"/>
      <c r="S102" s="16"/>
      <c r="T102" s="16"/>
      <c r="U102" s="3"/>
      <c r="V102" s="3"/>
      <c r="W102" s="16"/>
      <c r="Y102" s="3"/>
      <c r="Z102" s="59"/>
      <c r="AA102" s="59"/>
      <c r="AC102" s="1"/>
      <c r="AD102" s="1"/>
      <c r="AE102" s="57"/>
      <c r="AF102" s="57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57"/>
      <c r="R103" s="57"/>
      <c r="S103" s="16"/>
      <c r="T103" s="16"/>
      <c r="U103" s="3"/>
      <c r="V103" s="3"/>
      <c r="W103" s="16"/>
      <c r="Y103" s="3"/>
      <c r="Z103" s="59"/>
      <c r="AA103" s="59"/>
      <c r="AC103" s="1"/>
      <c r="AD103" s="1"/>
      <c r="AE103" s="57"/>
      <c r="AF103" s="57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57"/>
      <c r="R104" s="57"/>
      <c r="S104" s="16"/>
      <c r="T104" s="16"/>
      <c r="U104" s="3"/>
      <c r="V104" s="3"/>
      <c r="W104" s="16"/>
      <c r="Y104" s="3"/>
      <c r="Z104" s="59"/>
      <c r="AA104" s="59"/>
      <c r="AC104" s="1"/>
      <c r="AD104" s="1"/>
      <c r="AE104" s="57"/>
      <c r="AF104" s="57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57"/>
      <c r="R105" s="57"/>
      <c r="S105" s="16"/>
      <c r="T105" s="16"/>
      <c r="U105" s="3"/>
      <c r="V105" s="3"/>
      <c r="W105" s="16"/>
      <c r="Y105" s="3"/>
      <c r="Z105" s="59"/>
      <c r="AA105" s="59"/>
      <c r="AE105" s="57"/>
      <c r="AF105" s="57"/>
      <c r="AO105" s="1"/>
      <c r="AP105" s="1"/>
      <c r="AQ105" s="1"/>
      <c r="AS105" s="13"/>
      <c r="AT105" s="13"/>
    </row>
    <row r="106" spans="15:49">
      <c r="O106" s="3"/>
      <c r="P106" s="3"/>
      <c r="Q106" s="57"/>
      <c r="R106" s="57"/>
      <c r="S106" s="16"/>
      <c r="T106" s="16"/>
      <c r="U106" s="3"/>
      <c r="V106" s="3"/>
      <c r="W106" s="16"/>
      <c r="Y106" s="3"/>
      <c r="Z106" s="59"/>
      <c r="AA106" s="59"/>
      <c r="AE106" s="57"/>
      <c r="AF106" s="57"/>
      <c r="AO106" s="1"/>
      <c r="AP106" s="1"/>
      <c r="AQ106" s="1"/>
      <c r="AS106" s="13"/>
      <c r="AT106" s="13"/>
    </row>
    <row r="107" spans="15:49">
      <c r="O107" s="3"/>
      <c r="P107" s="3"/>
      <c r="Q107" s="57"/>
      <c r="R107" s="57"/>
      <c r="S107" s="16"/>
      <c r="T107" s="16"/>
      <c r="U107" s="3"/>
      <c r="V107" s="3"/>
      <c r="W107" s="16"/>
      <c r="Y107" s="3"/>
      <c r="Z107" s="59"/>
      <c r="AA107" s="59"/>
      <c r="AC107" s="1"/>
      <c r="AD107" s="1"/>
      <c r="AE107" s="57"/>
      <c r="AF107" s="57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57"/>
      <c r="R108" s="57"/>
      <c r="S108" s="16"/>
      <c r="T108" s="16"/>
      <c r="U108" s="3"/>
      <c r="V108" s="3"/>
      <c r="W108" s="16"/>
      <c r="Y108" s="3"/>
      <c r="Z108" s="59"/>
      <c r="AA108" s="59"/>
      <c r="AC108" s="1"/>
      <c r="AD108" s="1"/>
      <c r="AE108" s="57"/>
      <c r="AF108" s="57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57"/>
      <c r="R109" s="57"/>
      <c r="S109" s="16"/>
      <c r="T109" s="16"/>
      <c r="U109" s="3"/>
      <c r="V109" s="3"/>
      <c r="W109" s="16"/>
      <c r="Y109" s="3"/>
      <c r="Z109" s="59"/>
      <c r="AA109" s="59"/>
      <c r="AC109" s="1"/>
      <c r="AD109" s="1"/>
      <c r="AE109" s="57"/>
      <c r="AF109" s="57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57"/>
      <c r="R110" s="57"/>
      <c r="S110" s="16"/>
      <c r="T110" s="16"/>
      <c r="U110" s="3"/>
      <c r="V110" s="3"/>
      <c r="W110" s="16"/>
      <c r="Y110" s="3"/>
      <c r="Z110" s="59"/>
      <c r="AA110" s="59"/>
      <c r="AC110" s="1"/>
      <c r="AD110" s="1"/>
      <c r="AE110" s="57"/>
      <c r="AF110" s="57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57"/>
      <c r="R111" s="57"/>
      <c r="S111" s="16"/>
      <c r="T111" s="16"/>
      <c r="U111" s="3"/>
      <c r="V111" s="3"/>
      <c r="W111" s="16"/>
      <c r="Y111" s="3"/>
      <c r="Z111" s="59"/>
      <c r="AA111" s="59"/>
      <c r="AC111" s="1"/>
      <c r="AD111" s="1"/>
      <c r="AE111" s="57"/>
      <c r="AF111" s="57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57"/>
      <c r="R112" s="57"/>
      <c r="S112" s="16"/>
      <c r="T112" s="16"/>
      <c r="U112" s="3"/>
      <c r="V112" s="3"/>
      <c r="W112" s="16"/>
      <c r="Y112" s="3"/>
      <c r="Z112" s="59"/>
      <c r="AA112" s="59"/>
      <c r="AC112" s="1"/>
      <c r="AD112" s="1"/>
      <c r="AE112" s="57"/>
      <c r="AF112" s="57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57"/>
      <c r="R113" s="57"/>
      <c r="S113" s="16"/>
      <c r="T113" s="16"/>
      <c r="U113" s="3"/>
      <c r="V113" s="3"/>
      <c r="W113" s="16"/>
      <c r="Y113" s="3"/>
      <c r="Z113" s="59"/>
      <c r="AA113" s="59"/>
      <c r="AC113" s="1"/>
      <c r="AD113" s="1"/>
      <c r="AE113" s="57"/>
      <c r="AF113" s="57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57"/>
      <c r="R114" s="57"/>
      <c r="S114" s="16"/>
      <c r="T114" s="16"/>
      <c r="U114" s="3"/>
      <c r="V114" s="3"/>
      <c r="W114" s="16"/>
      <c r="Y114" s="3"/>
      <c r="Z114" s="59"/>
      <c r="AA114" s="59"/>
      <c r="AC114" s="1"/>
      <c r="AD114" s="1"/>
      <c r="AE114" s="57"/>
      <c r="AF114" s="57"/>
      <c r="AG114" s="1"/>
      <c r="AH114" s="1"/>
      <c r="AI114" s="1"/>
      <c r="AJ114" s="13" t="s">
        <v>450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57"/>
      <c r="R115" s="57"/>
      <c r="S115" s="16"/>
      <c r="T115" s="16"/>
      <c r="U115" s="3"/>
      <c r="V115" s="3"/>
      <c r="W115" s="16"/>
      <c r="Y115" s="3"/>
      <c r="Z115" s="59"/>
      <c r="AA115" s="59"/>
      <c r="AC115" s="1"/>
      <c r="AD115" s="1"/>
      <c r="AE115" s="57"/>
      <c r="AF115" s="57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57"/>
      <c r="R116" s="57"/>
      <c r="S116" s="16"/>
      <c r="T116" s="16"/>
      <c r="U116" s="3"/>
      <c r="V116" s="3"/>
      <c r="W116" s="16"/>
      <c r="Y116" s="3"/>
      <c r="Z116" s="59"/>
      <c r="AA116" s="59"/>
      <c r="AC116" s="1"/>
      <c r="AD116" s="1"/>
      <c r="AE116" s="57"/>
      <c r="AF116" s="57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57"/>
      <c r="R117" s="57"/>
      <c r="S117" s="16"/>
      <c r="T117" s="16"/>
      <c r="U117" s="3"/>
      <c r="V117" s="3"/>
      <c r="W117" s="16"/>
      <c r="Y117" s="3"/>
      <c r="Z117" s="59"/>
      <c r="AA117" s="59"/>
      <c r="AC117" s="1"/>
      <c r="AD117" s="1"/>
      <c r="AE117" s="57"/>
      <c r="AF117" s="57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57"/>
      <c r="R118" s="57"/>
      <c r="S118" s="16"/>
      <c r="T118" s="16"/>
      <c r="U118" s="3"/>
      <c r="V118" s="3"/>
      <c r="W118" s="16"/>
      <c r="Y118" s="3"/>
      <c r="Z118" s="59"/>
      <c r="AA118" s="59"/>
      <c r="AC118" s="1"/>
      <c r="AD118" s="1"/>
      <c r="AE118" s="57"/>
      <c r="AF118" s="57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57"/>
      <c r="R119" s="57"/>
      <c r="S119" s="16"/>
      <c r="T119" s="16"/>
      <c r="U119" s="3"/>
      <c r="V119" s="3"/>
      <c r="W119" s="16"/>
      <c r="Y119" s="3"/>
      <c r="Z119" s="59"/>
      <c r="AA119" s="59"/>
      <c r="AC119" s="1"/>
      <c r="AD119" s="1"/>
      <c r="AE119" s="57"/>
      <c r="AF119" s="57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57"/>
      <c r="R120" s="57"/>
      <c r="S120" s="16"/>
      <c r="T120" s="16"/>
      <c r="U120" s="3"/>
      <c r="V120" s="3"/>
      <c r="W120" s="16"/>
      <c r="Y120" s="3"/>
      <c r="Z120" s="59"/>
      <c r="AA120" s="59"/>
      <c r="AC120" s="1"/>
      <c r="AD120" s="1"/>
      <c r="AE120" s="57"/>
      <c r="AF120" s="57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57"/>
      <c r="R121" s="57"/>
      <c r="S121" s="16"/>
      <c r="T121" s="16"/>
      <c r="U121" s="3"/>
      <c r="V121" s="3"/>
      <c r="W121" s="16"/>
      <c r="Y121" s="3"/>
      <c r="Z121" s="59"/>
      <c r="AA121" s="59"/>
      <c r="AC121" s="1"/>
      <c r="AD121" s="1"/>
      <c r="AE121" s="57"/>
      <c r="AF121" s="57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57"/>
      <c r="R122" s="57"/>
      <c r="S122" s="16"/>
      <c r="T122" s="16"/>
      <c r="U122" s="3"/>
      <c r="V122" s="3"/>
      <c r="W122" s="16"/>
      <c r="Y122" s="3"/>
      <c r="Z122" s="59"/>
      <c r="AA122" s="59"/>
      <c r="AC122" s="1"/>
      <c r="AD122" s="1"/>
      <c r="AE122" s="57"/>
      <c r="AF122" s="57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57"/>
      <c r="R123" s="57"/>
      <c r="S123" s="16"/>
      <c r="T123" s="16"/>
      <c r="U123" s="3"/>
      <c r="V123" s="3"/>
      <c r="W123" s="16"/>
      <c r="Y123" s="3"/>
      <c r="Z123" s="59"/>
      <c r="AA123" s="59"/>
      <c r="AC123" s="1"/>
      <c r="AD123" s="1"/>
      <c r="AE123" s="57"/>
      <c r="AF123" s="57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57"/>
      <c r="R124" s="57"/>
      <c r="S124" s="16"/>
      <c r="T124" s="16"/>
      <c r="U124" s="3"/>
      <c r="V124" s="3"/>
      <c r="W124" s="16"/>
      <c r="Y124" s="3"/>
      <c r="Z124" s="59"/>
      <c r="AA124" s="59"/>
      <c r="AC124" s="1"/>
      <c r="AD124" s="1"/>
      <c r="AE124" s="57"/>
      <c r="AF124" s="57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57"/>
      <c r="R125" s="57"/>
      <c r="S125" s="16"/>
      <c r="T125" s="16"/>
      <c r="U125" s="3"/>
      <c r="V125" s="3"/>
      <c r="W125" s="16"/>
      <c r="Y125" s="3"/>
      <c r="Z125" s="59"/>
      <c r="AA125" s="59"/>
      <c r="AC125" s="1"/>
      <c r="AD125" s="1"/>
      <c r="AE125" s="57"/>
      <c r="AF125" s="57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57"/>
      <c r="R126" s="57"/>
      <c r="S126" s="16"/>
      <c r="T126" s="16"/>
      <c r="U126" s="3"/>
      <c r="V126" s="3"/>
      <c r="W126" s="16"/>
      <c r="Y126" s="3"/>
      <c r="Z126" s="59"/>
      <c r="AA126" s="59"/>
      <c r="AC126" s="1"/>
      <c r="AD126" s="1"/>
      <c r="AE126" s="57"/>
      <c r="AF126" s="57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57"/>
      <c r="R127" s="57"/>
      <c r="S127" s="16"/>
      <c r="T127" s="16"/>
      <c r="U127" s="3"/>
      <c r="V127" s="3"/>
      <c r="W127" s="16"/>
      <c r="Y127" s="3"/>
      <c r="Z127" s="59"/>
      <c r="AA127" s="59"/>
      <c r="AC127" s="1"/>
      <c r="AD127" s="1"/>
      <c r="AE127" s="57"/>
      <c r="AF127" s="57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57"/>
      <c r="R128" s="57"/>
      <c r="S128" s="16"/>
      <c r="T128" s="16"/>
      <c r="U128" s="3"/>
      <c r="V128" s="3"/>
      <c r="W128" s="16"/>
      <c r="Y128" s="3"/>
      <c r="Z128" s="59"/>
      <c r="AA128" s="59"/>
      <c r="AC128" s="1"/>
      <c r="AD128" s="1"/>
      <c r="AE128" s="57"/>
      <c r="AF128" s="57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57"/>
      <c r="AF129" s="57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57"/>
      <c r="AF130" s="57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57"/>
      <c r="R131" s="57"/>
      <c r="S131" s="16"/>
      <c r="T131" s="16"/>
      <c r="U131" s="3"/>
      <c r="V131" s="3"/>
      <c r="W131" s="16"/>
      <c r="Y131" s="3"/>
      <c r="Z131" s="59"/>
      <c r="AA131" s="59"/>
      <c r="AC131" s="1"/>
      <c r="AD131" s="1"/>
      <c r="AE131" s="57"/>
      <c r="AF131" s="57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57"/>
      <c r="R132" s="57"/>
      <c r="S132" s="16"/>
      <c r="T132" s="16"/>
      <c r="U132" s="3"/>
      <c r="V132" s="3"/>
      <c r="W132" s="16"/>
      <c r="Y132" s="3"/>
      <c r="Z132" s="59"/>
      <c r="AA132" s="59"/>
      <c r="AC132" s="1"/>
      <c r="AD132" s="1"/>
      <c r="AE132" s="57"/>
      <c r="AF132" s="57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57"/>
      <c r="R133" s="57"/>
      <c r="S133" s="16"/>
      <c r="T133" s="16"/>
      <c r="U133" s="3"/>
      <c r="V133" s="3"/>
      <c r="W133" s="16"/>
      <c r="Y133" s="3"/>
      <c r="Z133" s="59"/>
      <c r="AA133" s="59"/>
      <c r="AC133" s="1"/>
      <c r="AD133" s="1"/>
      <c r="AE133" s="57"/>
      <c r="AF133" s="57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57"/>
      <c r="R134" s="57"/>
      <c r="S134" s="16"/>
      <c r="T134" s="16"/>
      <c r="U134" s="3"/>
      <c r="V134" s="3"/>
      <c r="W134" s="16"/>
      <c r="Y134" s="3"/>
      <c r="Z134" s="59"/>
      <c r="AA134" s="59"/>
      <c r="AC134" s="1"/>
      <c r="AD134" s="1"/>
      <c r="AE134" s="57"/>
      <c r="AF134" s="57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57"/>
      <c r="R135" s="57"/>
      <c r="S135" s="16"/>
      <c r="T135" s="16"/>
      <c r="U135" s="3"/>
      <c r="V135" s="3"/>
      <c r="W135" s="16"/>
      <c r="Y135" s="3"/>
      <c r="Z135" s="59"/>
      <c r="AA135" s="59"/>
      <c r="AC135" s="1"/>
      <c r="AD135" s="1"/>
      <c r="AE135" s="57"/>
      <c r="AF135" s="57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57"/>
      <c r="R136" s="57"/>
      <c r="S136" s="16"/>
      <c r="T136" s="16"/>
      <c r="U136" s="3"/>
      <c r="V136" s="3"/>
      <c r="W136" s="16"/>
      <c r="Y136" s="3"/>
      <c r="Z136" s="59"/>
      <c r="AA136" s="59"/>
      <c r="AC136" s="1"/>
      <c r="AD136" s="1"/>
      <c r="AE136" s="57"/>
      <c r="AF136" s="57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57"/>
      <c r="R137" s="57"/>
      <c r="S137" s="16"/>
      <c r="T137" s="16"/>
      <c r="U137" s="3"/>
      <c r="V137" s="3"/>
      <c r="W137" s="16"/>
      <c r="Y137" s="3"/>
      <c r="Z137" s="59"/>
      <c r="AA137" s="59"/>
      <c r="AC137" s="1"/>
      <c r="AD137" s="1"/>
      <c r="AE137" s="57"/>
      <c r="AF137" s="57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57"/>
      <c r="R138" s="57"/>
      <c r="S138" s="16"/>
      <c r="T138" s="16"/>
      <c r="U138" s="3"/>
      <c r="V138" s="3"/>
      <c r="W138" s="16"/>
      <c r="Y138" s="3"/>
      <c r="Z138" s="59"/>
      <c r="AA138" s="59"/>
      <c r="AC138" s="1"/>
      <c r="AD138" s="1"/>
      <c r="AE138" s="57"/>
      <c r="AF138" s="57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57"/>
      <c r="R139" s="57"/>
      <c r="S139" s="16"/>
      <c r="T139" s="16"/>
      <c r="U139" s="3"/>
      <c r="V139" s="3"/>
      <c r="W139" s="16"/>
      <c r="Y139" s="3"/>
      <c r="Z139" s="59"/>
      <c r="AA139" s="59"/>
      <c r="AE139" s="57"/>
      <c r="AF139" s="57"/>
      <c r="AO139" s="1"/>
      <c r="AP139" s="1"/>
      <c r="AQ139" s="1"/>
      <c r="AS139" s="13"/>
      <c r="AT139" s="13"/>
    </row>
    <row r="140" spans="15:46">
      <c r="O140" s="3"/>
      <c r="P140" s="3"/>
      <c r="Q140" s="57"/>
      <c r="R140" s="57"/>
      <c r="S140" s="16"/>
      <c r="T140" s="16"/>
      <c r="U140" s="3"/>
      <c r="V140" s="3"/>
      <c r="W140" s="16"/>
      <c r="Y140" s="3"/>
      <c r="Z140" s="59"/>
      <c r="AA140" s="59"/>
      <c r="AE140" s="57"/>
      <c r="AF140" s="57"/>
      <c r="AO140" s="1"/>
      <c r="AP140" s="1"/>
      <c r="AQ140" s="1"/>
      <c r="AS140" s="13"/>
      <c r="AT140" s="13"/>
    </row>
    <row r="141" spans="15:46">
      <c r="O141" s="3"/>
      <c r="P141" s="3"/>
      <c r="Q141" s="57"/>
      <c r="R141" s="57"/>
      <c r="S141" s="16"/>
      <c r="T141" s="16"/>
      <c r="U141" s="3"/>
      <c r="V141" s="3"/>
      <c r="W141" s="16"/>
      <c r="Y141" s="3"/>
      <c r="Z141" s="59"/>
      <c r="AA141" s="59"/>
      <c r="AC141" s="1"/>
      <c r="AD141" s="1"/>
      <c r="AE141" s="57"/>
      <c r="AF141" s="57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57"/>
      <c r="R142" s="57"/>
      <c r="S142" s="16"/>
      <c r="T142" s="16"/>
      <c r="U142" s="3"/>
      <c r="V142" s="3"/>
      <c r="W142" s="16"/>
      <c r="Y142" s="3"/>
      <c r="Z142" s="59"/>
      <c r="AA142" s="59"/>
      <c r="AC142" s="1"/>
      <c r="AD142" s="1"/>
      <c r="AE142" s="57"/>
      <c r="AF142" s="57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57"/>
      <c r="R143" s="57"/>
      <c r="S143" s="16"/>
      <c r="T143" s="16"/>
      <c r="U143" s="3"/>
      <c r="V143" s="3"/>
      <c r="W143" s="16"/>
      <c r="Y143" s="3"/>
      <c r="Z143" s="59"/>
      <c r="AA143" s="59"/>
      <c r="AC143" s="1"/>
      <c r="AD143" s="1"/>
      <c r="AE143" s="57"/>
      <c r="AF143" s="57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57"/>
      <c r="R144" s="57"/>
      <c r="S144" s="16"/>
      <c r="T144" s="16"/>
      <c r="U144" s="3"/>
      <c r="V144" s="3"/>
      <c r="W144" s="16"/>
      <c r="Y144" s="3"/>
      <c r="Z144" s="59"/>
      <c r="AA144" s="59"/>
      <c r="AC144" s="1"/>
      <c r="AD144" s="1"/>
      <c r="AE144" s="57"/>
      <c r="AF144" s="57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57"/>
      <c r="R145" s="57"/>
      <c r="S145" s="16"/>
      <c r="T145" s="16"/>
      <c r="U145" s="3"/>
      <c r="V145" s="3"/>
      <c r="W145" s="16"/>
      <c r="Y145" s="3"/>
      <c r="Z145" s="59"/>
      <c r="AA145" s="59"/>
      <c r="AC145" s="1"/>
      <c r="AD145" s="1"/>
      <c r="AE145" s="57"/>
      <c r="AF145" s="57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57"/>
      <c r="R146" s="57"/>
      <c r="S146" s="16"/>
      <c r="T146" s="16"/>
      <c r="U146" s="3"/>
      <c r="V146" s="3"/>
      <c r="W146" s="16"/>
      <c r="Y146" s="3"/>
      <c r="Z146" s="59"/>
      <c r="AA146" s="59"/>
      <c r="AC146" s="1"/>
      <c r="AD146" s="1"/>
      <c r="AE146" s="57"/>
      <c r="AF146" s="57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57"/>
      <c r="R147" s="57"/>
      <c r="S147" s="16"/>
      <c r="T147" s="16"/>
      <c r="U147" s="3"/>
      <c r="V147" s="3"/>
      <c r="W147" s="16"/>
      <c r="Y147" s="3"/>
      <c r="Z147" s="59"/>
      <c r="AA147" s="59"/>
      <c r="AC147" s="1"/>
      <c r="AD147" s="1"/>
      <c r="AE147" s="57"/>
      <c r="AF147" s="57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57"/>
      <c r="R148" s="57"/>
      <c r="S148" s="16"/>
      <c r="T148" s="16"/>
      <c r="U148" s="3"/>
      <c r="V148" s="3"/>
      <c r="W148" s="16"/>
      <c r="Y148" s="3"/>
      <c r="Z148" s="59"/>
      <c r="AA148" s="59"/>
      <c r="AC148" s="1"/>
      <c r="AD148" s="1"/>
      <c r="AE148" s="57"/>
      <c r="AF148" s="57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57"/>
      <c r="R149" s="57"/>
      <c r="S149" s="16"/>
      <c r="T149" s="16"/>
      <c r="U149" s="3"/>
      <c r="V149" s="3"/>
      <c r="W149" s="16"/>
      <c r="Y149" s="3"/>
      <c r="Z149" s="59"/>
      <c r="AA149" s="59"/>
      <c r="AC149" s="1"/>
      <c r="AD149" s="1"/>
      <c r="AE149" s="57"/>
      <c r="AF149" s="57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57"/>
      <c r="R150" s="57"/>
      <c r="S150" s="16"/>
      <c r="T150" s="16"/>
      <c r="U150" s="3"/>
      <c r="V150" s="3"/>
      <c r="W150" s="16"/>
      <c r="Y150" s="3"/>
      <c r="Z150" s="59"/>
      <c r="AA150" s="59"/>
      <c r="AC150" s="1"/>
      <c r="AD150" s="1"/>
      <c r="AE150" s="57"/>
      <c r="AF150" s="57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57"/>
      <c r="R151" s="57"/>
      <c r="S151" s="16"/>
      <c r="T151" s="16"/>
      <c r="U151" s="3"/>
      <c r="V151" s="3"/>
      <c r="W151" s="16"/>
      <c r="Y151" s="3"/>
      <c r="Z151" s="59"/>
      <c r="AA151" s="59"/>
      <c r="AC151" s="1"/>
      <c r="AD151" s="1"/>
      <c r="AE151" s="57"/>
      <c r="AF151" s="57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57"/>
      <c r="R152" s="57"/>
      <c r="S152" s="16"/>
      <c r="T152" s="16"/>
      <c r="U152" s="3"/>
      <c r="V152" s="3"/>
      <c r="W152" s="16"/>
      <c r="Y152" s="3"/>
      <c r="Z152" s="59"/>
      <c r="AA152" s="59"/>
      <c r="AC152" s="1"/>
      <c r="AD152" s="1"/>
      <c r="AE152" s="57"/>
      <c r="AF152" s="57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57"/>
      <c r="R153" s="57"/>
      <c r="S153" s="16"/>
      <c r="T153" s="16"/>
      <c r="U153" s="3"/>
      <c r="V153" s="3"/>
      <c r="W153" s="16"/>
      <c r="Y153" s="3"/>
      <c r="Z153" s="59"/>
      <c r="AA153" s="59"/>
      <c r="AC153" s="1"/>
      <c r="AD153" s="1"/>
      <c r="AE153" s="57"/>
      <c r="AF153" s="57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57"/>
      <c r="R154" s="57"/>
      <c r="S154" s="16"/>
      <c r="T154" s="16"/>
      <c r="U154" s="3"/>
      <c r="V154" s="3"/>
      <c r="W154" s="16"/>
      <c r="Y154" s="3"/>
      <c r="Z154" s="59"/>
      <c r="AA154" s="59"/>
      <c r="AC154" s="1"/>
      <c r="AD154" s="1"/>
      <c r="AE154" s="57"/>
      <c r="AF154" s="57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57"/>
      <c r="R155" s="57"/>
      <c r="S155" s="16"/>
      <c r="T155" s="16"/>
      <c r="U155" s="3"/>
      <c r="V155" s="3"/>
      <c r="W155" s="16"/>
      <c r="Y155" s="3"/>
      <c r="Z155" s="59"/>
      <c r="AA155" s="59"/>
      <c r="AC155" s="1"/>
      <c r="AD155" s="1"/>
      <c r="AE155" s="57"/>
      <c r="AF155" s="57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57"/>
      <c r="R156" s="57"/>
      <c r="S156" s="16"/>
      <c r="T156" s="16"/>
      <c r="U156" s="3"/>
      <c r="V156" s="3"/>
      <c r="W156" s="16"/>
      <c r="Y156" s="3"/>
      <c r="Z156" s="59"/>
      <c r="AA156" s="59"/>
      <c r="AC156" s="1"/>
      <c r="AD156" s="1"/>
      <c r="AE156" s="57"/>
      <c r="AF156" s="57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51"/>
      <c r="O157" s="3"/>
      <c r="P157" s="3"/>
      <c r="Q157" s="57"/>
      <c r="R157" s="57"/>
      <c r="S157" s="16"/>
      <c r="T157" s="16"/>
      <c r="U157" s="3"/>
      <c r="V157" s="3"/>
      <c r="W157" s="16"/>
      <c r="Y157" s="3"/>
      <c r="Z157" s="59"/>
      <c r="AA157" s="59"/>
      <c r="AC157" s="1"/>
      <c r="AD157" s="1"/>
      <c r="AE157" s="57"/>
      <c r="AF157" s="57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51"/>
      <c r="O158" s="3"/>
      <c r="P158" s="3"/>
      <c r="Q158" s="57"/>
      <c r="R158" s="57"/>
      <c r="S158" s="16"/>
      <c r="T158" s="16"/>
      <c r="U158" s="3"/>
      <c r="V158" s="3"/>
      <c r="W158" s="16"/>
      <c r="Y158" s="3"/>
      <c r="Z158" s="59"/>
      <c r="AA158" s="59"/>
      <c r="AC158" s="1"/>
      <c r="AD158" s="1"/>
      <c r="AE158" s="57"/>
      <c r="AF158" s="57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51"/>
      <c r="O159" s="3"/>
      <c r="P159" s="3"/>
      <c r="Q159" s="57"/>
      <c r="R159" s="57"/>
      <c r="S159" s="16"/>
      <c r="T159" s="16"/>
      <c r="U159" s="3"/>
      <c r="V159" s="3"/>
      <c r="W159" s="16"/>
      <c r="Y159" s="3"/>
      <c r="Z159" s="59"/>
      <c r="AA159" s="59"/>
      <c r="AC159" s="1"/>
      <c r="AD159" s="1"/>
      <c r="AE159" s="57"/>
      <c r="AF159" s="57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51"/>
      <c r="O160" s="3"/>
      <c r="P160" s="3"/>
      <c r="Q160" s="57"/>
      <c r="R160" s="57"/>
      <c r="S160" s="16"/>
      <c r="T160" s="16"/>
      <c r="U160" s="3"/>
      <c r="V160" s="3"/>
      <c r="W160" s="16"/>
      <c r="Y160" s="3"/>
      <c r="Z160" s="59"/>
      <c r="AA160" s="59"/>
      <c r="AC160" s="1"/>
      <c r="AD160" s="1"/>
      <c r="AE160" s="57"/>
      <c r="AF160" s="57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51"/>
      <c r="O161" s="3"/>
      <c r="P161" s="3"/>
      <c r="Q161" s="57"/>
      <c r="R161" s="57"/>
      <c r="S161" s="16"/>
      <c r="T161" s="16"/>
      <c r="U161" s="3"/>
      <c r="V161" s="3"/>
      <c r="W161" s="16"/>
      <c r="Y161" s="3"/>
      <c r="Z161" s="59"/>
      <c r="AA161" s="59"/>
      <c r="AC161" s="1"/>
      <c r="AD161" s="1"/>
      <c r="AE161" s="57"/>
      <c r="AF161" s="57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51"/>
      <c r="O162" s="3"/>
      <c r="P162" s="3"/>
      <c r="Q162" s="57"/>
      <c r="R162" s="57"/>
      <c r="S162" s="16"/>
      <c r="T162" s="16"/>
      <c r="U162" s="3"/>
      <c r="V162" s="3"/>
      <c r="W162" s="16"/>
      <c r="Y162" s="3"/>
      <c r="Z162" s="59"/>
      <c r="AA162" s="59"/>
      <c r="AC162" s="1"/>
      <c r="AD162" s="1"/>
      <c r="AE162" s="57"/>
      <c r="AF162" s="57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51"/>
      <c r="O163" s="3"/>
      <c r="P163" s="3"/>
      <c r="Q163" s="57"/>
      <c r="R163" s="57"/>
      <c r="S163" s="16"/>
      <c r="T163" s="16"/>
      <c r="U163" s="3"/>
      <c r="V163" s="3"/>
      <c r="W163" s="16"/>
      <c r="Y163" s="3"/>
      <c r="Z163" s="59"/>
      <c r="AA163" s="59"/>
      <c r="AC163" s="1"/>
      <c r="AD163" s="1"/>
      <c r="AE163" s="57"/>
      <c r="AF163" s="57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51"/>
      <c r="O164" s="3"/>
      <c r="P164" s="3"/>
      <c r="Q164" s="57"/>
      <c r="R164" s="57"/>
      <c r="S164" s="16"/>
      <c r="T164" s="16"/>
      <c r="U164" s="3"/>
      <c r="V164" s="3"/>
      <c r="W164" s="16"/>
      <c r="Y164" s="3"/>
      <c r="Z164" s="59"/>
      <c r="AA164" s="59"/>
      <c r="AC164" s="1"/>
      <c r="AD164" s="1"/>
      <c r="AE164" s="57"/>
      <c r="AF164" s="57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51"/>
      <c r="O165" s="3"/>
      <c r="P165" s="3"/>
      <c r="Q165" s="57"/>
      <c r="R165" s="57"/>
      <c r="S165" s="16"/>
      <c r="T165" s="16"/>
      <c r="U165" s="3"/>
      <c r="V165" s="3"/>
      <c r="W165" s="16"/>
      <c r="Y165" s="3"/>
      <c r="Z165" s="59"/>
      <c r="AA165" s="59"/>
      <c r="AC165" s="1"/>
      <c r="AD165" s="1"/>
      <c r="AE165" s="57"/>
      <c r="AF165" s="57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51"/>
      <c r="O166" s="3"/>
      <c r="P166" s="3"/>
      <c r="Q166" s="57"/>
      <c r="R166" s="57"/>
      <c r="S166" s="16"/>
      <c r="T166" s="16"/>
      <c r="U166" s="3"/>
      <c r="V166" s="3"/>
      <c r="W166" s="16"/>
      <c r="Y166" s="3"/>
      <c r="Z166" s="59"/>
      <c r="AA166" s="59"/>
      <c r="AC166" s="1"/>
      <c r="AD166" s="1"/>
      <c r="AE166" s="57"/>
      <c r="AF166" s="57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51"/>
      <c r="O167" s="3"/>
      <c r="P167" s="3"/>
      <c r="Q167" s="57"/>
      <c r="R167" s="57"/>
      <c r="S167" s="16"/>
      <c r="T167" s="16"/>
      <c r="U167" s="3"/>
      <c r="V167" s="3"/>
      <c r="W167" s="16"/>
      <c r="Y167" s="3"/>
      <c r="Z167" s="59"/>
      <c r="AA167" s="59"/>
      <c r="AC167" s="1"/>
      <c r="AD167" s="1"/>
      <c r="AE167" s="57"/>
      <c r="AF167" s="57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51"/>
      <c r="J168" s="151"/>
      <c r="K168" s="151"/>
      <c r="L168" s="151"/>
      <c r="O168" s="3"/>
      <c r="P168" s="3"/>
      <c r="Q168" s="57"/>
      <c r="R168" s="57"/>
      <c r="S168" s="16"/>
      <c r="T168" s="16"/>
      <c r="U168" s="3"/>
      <c r="V168" s="3"/>
      <c r="W168" s="16"/>
      <c r="Y168" s="3"/>
      <c r="Z168" s="59"/>
      <c r="AA168" s="59"/>
      <c r="AC168" s="1"/>
      <c r="AD168" s="1"/>
      <c r="AE168" s="57"/>
      <c r="AF168" s="57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51"/>
      <c r="J169" s="151"/>
      <c r="K169" s="151"/>
      <c r="L169" s="151"/>
      <c r="O169" s="3"/>
      <c r="P169" s="3"/>
      <c r="Q169" s="57"/>
      <c r="R169" s="57"/>
      <c r="S169" s="16"/>
      <c r="T169" s="16"/>
      <c r="U169" s="3"/>
      <c r="V169" s="3"/>
      <c r="W169" s="16"/>
      <c r="Y169" s="3"/>
      <c r="Z169" s="59"/>
      <c r="AA169" s="59"/>
      <c r="AC169" s="1"/>
      <c r="AD169" s="1"/>
      <c r="AE169" s="57"/>
      <c r="AF169" s="57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51"/>
      <c r="J170" s="151"/>
      <c r="K170" s="151"/>
      <c r="L170" s="151"/>
      <c r="O170" s="3"/>
      <c r="P170" s="3"/>
      <c r="Q170" s="57"/>
      <c r="R170" s="57"/>
      <c r="S170" s="16"/>
      <c r="T170" s="16"/>
      <c r="U170" s="3"/>
      <c r="V170" s="3"/>
      <c r="W170" s="16"/>
      <c r="Y170" s="3"/>
      <c r="Z170" s="59"/>
      <c r="AA170" s="59"/>
      <c r="AC170" s="1"/>
      <c r="AD170" s="1"/>
      <c r="AE170" s="57"/>
      <c r="AF170" s="57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51"/>
      <c r="J171" s="151"/>
      <c r="K171" s="151"/>
      <c r="L171" s="151"/>
      <c r="O171" s="3"/>
      <c r="P171" s="3"/>
      <c r="Q171" s="57"/>
      <c r="R171" s="57"/>
      <c r="S171" s="16"/>
      <c r="T171" s="16"/>
      <c r="U171" s="3"/>
      <c r="V171" s="3"/>
      <c r="W171" s="16"/>
      <c r="Y171" s="3"/>
      <c r="Z171" s="59"/>
      <c r="AA171" s="59"/>
      <c r="AC171" s="1"/>
      <c r="AD171" s="1"/>
      <c r="AE171" s="57"/>
      <c r="AF171" s="57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51"/>
      <c r="J172" s="151"/>
      <c r="K172" s="151"/>
      <c r="L172" s="151"/>
      <c r="O172" s="3"/>
      <c r="P172" s="3"/>
      <c r="Q172" s="57"/>
      <c r="R172" s="57"/>
      <c r="S172" s="16"/>
      <c r="T172" s="16"/>
      <c r="U172" s="3"/>
      <c r="V172" s="3"/>
      <c r="W172" s="16"/>
      <c r="Y172" s="3"/>
      <c r="Z172" s="59"/>
      <c r="AA172" s="59"/>
      <c r="AC172" s="1"/>
      <c r="AD172" s="1"/>
      <c r="AE172" s="57"/>
      <c r="AF172" s="57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51"/>
      <c r="J173" s="151"/>
      <c r="K173" s="151"/>
      <c r="L173" s="151"/>
      <c r="O173" s="3"/>
      <c r="P173" s="3"/>
      <c r="Q173" s="57"/>
      <c r="R173" s="57"/>
      <c r="S173" s="16"/>
      <c r="T173" s="16"/>
      <c r="U173" s="3"/>
      <c r="V173" s="3"/>
      <c r="W173" s="16"/>
      <c r="Y173" s="3"/>
      <c r="Z173" s="59"/>
      <c r="AA173" s="59"/>
      <c r="AC173" s="1"/>
      <c r="AD173" s="1"/>
      <c r="AE173" s="57"/>
      <c r="AF173" s="57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51"/>
      <c r="J174" s="151"/>
      <c r="K174" s="151"/>
      <c r="L174" s="151"/>
      <c r="O174" s="3"/>
      <c r="P174" s="3"/>
      <c r="Q174" s="57"/>
      <c r="R174" s="57"/>
      <c r="S174" s="16"/>
      <c r="T174" s="16"/>
      <c r="U174" s="3"/>
      <c r="V174" s="3"/>
      <c r="W174" s="16"/>
      <c r="Y174" s="3"/>
      <c r="Z174" s="59"/>
      <c r="AA174" s="59"/>
      <c r="AC174" s="1"/>
      <c r="AD174" s="1"/>
      <c r="AE174" s="57"/>
      <c r="AF174" s="57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51"/>
      <c r="J175" s="151"/>
      <c r="K175" s="151"/>
      <c r="L175" s="151"/>
      <c r="O175" s="3"/>
      <c r="P175" s="3"/>
      <c r="Q175" s="57"/>
      <c r="R175" s="57"/>
      <c r="S175" s="16"/>
      <c r="T175" s="16"/>
      <c r="U175" s="3"/>
      <c r="V175" s="3"/>
      <c r="W175" s="16"/>
      <c r="Y175" s="3"/>
      <c r="Z175" s="59"/>
      <c r="AA175" s="59"/>
      <c r="AC175" s="1"/>
      <c r="AD175" s="1"/>
      <c r="AE175" s="57"/>
      <c r="AF175" s="57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51"/>
      <c r="J176" s="151"/>
      <c r="K176" s="151"/>
      <c r="L176" s="151"/>
      <c r="O176" s="3"/>
      <c r="P176" s="3"/>
      <c r="Q176" s="57"/>
      <c r="R176" s="57"/>
      <c r="S176" s="16"/>
      <c r="T176" s="16"/>
      <c r="U176" s="3"/>
      <c r="V176" s="3"/>
      <c r="W176" s="16"/>
      <c r="Y176" s="3"/>
      <c r="Z176" s="59"/>
      <c r="AA176" s="59"/>
      <c r="AC176" s="1"/>
      <c r="AD176" s="1"/>
      <c r="AE176" s="57"/>
      <c r="AF176" s="57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51"/>
      <c r="J177" s="151"/>
      <c r="K177" s="151"/>
      <c r="L177" s="151"/>
      <c r="O177" s="3"/>
      <c r="P177" s="3"/>
      <c r="Q177" s="57"/>
      <c r="R177" s="57"/>
      <c r="S177" s="16"/>
      <c r="T177" s="16"/>
      <c r="U177" s="3"/>
      <c r="V177" s="3"/>
      <c r="W177" s="16"/>
      <c r="Y177" s="3"/>
      <c r="Z177" s="59"/>
      <c r="AA177" s="59"/>
      <c r="AC177" s="1"/>
      <c r="AD177" s="1"/>
      <c r="AE177" s="57"/>
      <c r="AF177" s="57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51"/>
      <c r="J178" s="151"/>
      <c r="K178" s="151"/>
      <c r="L178" s="151"/>
      <c r="O178" s="3"/>
      <c r="P178" s="3"/>
      <c r="Q178" s="57"/>
      <c r="R178" s="57"/>
      <c r="S178" s="16"/>
      <c r="T178" s="16"/>
      <c r="U178" s="3"/>
      <c r="V178" s="3"/>
      <c r="W178" s="16"/>
      <c r="Y178" s="3"/>
      <c r="Z178" s="59"/>
      <c r="AA178" s="59"/>
      <c r="AC178" s="1"/>
      <c r="AD178" s="1"/>
      <c r="AE178" s="57"/>
      <c r="AF178" s="57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51"/>
      <c r="J179" s="151"/>
      <c r="K179" s="151"/>
      <c r="L179" s="151"/>
      <c r="O179" s="3"/>
      <c r="P179" s="3"/>
      <c r="Q179" s="57"/>
      <c r="R179" s="57"/>
      <c r="S179" s="16"/>
      <c r="T179" s="16"/>
      <c r="U179" s="3"/>
      <c r="V179" s="3"/>
      <c r="W179" s="16"/>
      <c r="Y179" s="3"/>
      <c r="Z179" s="59"/>
      <c r="AA179" s="59"/>
      <c r="AC179" s="1"/>
      <c r="AD179" s="1"/>
      <c r="AE179" s="57"/>
      <c r="AF179" s="57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51"/>
      <c r="J180" s="151"/>
      <c r="K180" s="151"/>
      <c r="L180" s="151"/>
      <c r="O180" s="3"/>
      <c r="P180" s="3"/>
      <c r="Q180" s="57"/>
      <c r="R180" s="57"/>
      <c r="S180" s="16"/>
      <c r="T180" s="16"/>
      <c r="U180" s="3"/>
      <c r="V180" s="3"/>
      <c r="W180" s="16"/>
      <c r="Y180" s="3"/>
      <c r="Z180" s="59"/>
      <c r="AA180" s="59"/>
      <c r="AC180" s="1"/>
      <c r="AD180" s="1"/>
      <c r="AE180" s="57"/>
      <c r="AF180" s="57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51"/>
      <c r="J181" s="151"/>
      <c r="K181" s="151"/>
      <c r="L181" s="151"/>
      <c r="O181" s="3"/>
      <c r="P181" s="3"/>
      <c r="Q181" s="57"/>
      <c r="R181" s="57"/>
      <c r="S181" s="16"/>
      <c r="T181" s="16"/>
      <c r="U181" s="3"/>
      <c r="V181" s="3"/>
      <c r="W181" s="16"/>
      <c r="Y181" s="3"/>
      <c r="Z181" s="59"/>
      <c r="AA181" s="59"/>
      <c r="AC181" s="1"/>
      <c r="AD181" s="1"/>
      <c r="AE181" s="57"/>
      <c r="AF181" s="57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51"/>
      <c r="J182" s="151"/>
      <c r="K182" s="151"/>
      <c r="L182" s="151"/>
      <c r="O182" s="3"/>
      <c r="P182" s="3"/>
      <c r="Q182" s="57"/>
      <c r="R182" s="57"/>
      <c r="S182" s="16"/>
      <c r="T182" s="16"/>
      <c r="U182" s="3"/>
      <c r="V182" s="3"/>
      <c r="W182" s="16"/>
      <c r="Y182" s="3"/>
      <c r="Z182" s="59"/>
      <c r="AA182" s="59"/>
      <c r="AC182" s="1"/>
      <c r="AD182" s="1"/>
      <c r="AE182" s="57"/>
      <c r="AF182" s="57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51"/>
      <c r="J183" s="151"/>
      <c r="K183" s="151"/>
      <c r="L183" s="151"/>
      <c r="O183" s="3"/>
      <c r="P183" s="3"/>
      <c r="Q183" s="57"/>
      <c r="R183" s="57"/>
      <c r="S183" s="16"/>
      <c r="T183" s="16"/>
      <c r="U183" s="3"/>
      <c r="V183" s="3"/>
      <c r="W183" s="16"/>
      <c r="Y183" s="3"/>
      <c r="Z183" s="59"/>
      <c r="AA183" s="59"/>
      <c r="AC183" s="1"/>
      <c r="AD183" s="1"/>
      <c r="AE183" s="57"/>
      <c r="AF183" s="57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51"/>
      <c r="J184" s="151"/>
      <c r="K184" s="151"/>
      <c r="L184" s="151"/>
      <c r="O184" s="3"/>
      <c r="P184" s="3"/>
      <c r="Q184" s="57"/>
      <c r="R184" s="57"/>
      <c r="S184" s="16"/>
      <c r="T184" s="16"/>
      <c r="U184" s="3"/>
      <c r="V184" s="3"/>
      <c r="W184" s="16"/>
      <c r="Y184" s="3"/>
      <c r="Z184" s="59"/>
      <c r="AA184" s="59"/>
      <c r="AC184" s="1"/>
      <c r="AD184" s="1"/>
      <c r="AE184" s="57"/>
      <c r="AF184" s="57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51"/>
      <c r="J185" s="151"/>
      <c r="K185" s="151"/>
      <c r="L185" s="151"/>
      <c r="O185" s="3"/>
      <c r="P185" s="3"/>
      <c r="Q185" s="57"/>
      <c r="R185" s="57"/>
      <c r="S185" s="16"/>
      <c r="T185" s="16"/>
      <c r="U185" s="3"/>
      <c r="V185" s="3"/>
      <c r="W185" s="16"/>
      <c r="Y185" s="3"/>
      <c r="Z185" s="59"/>
      <c r="AA185" s="59"/>
      <c r="AC185" s="1"/>
      <c r="AD185" s="1"/>
      <c r="AE185" s="57"/>
      <c r="AF185" s="57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51"/>
      <c r="J186" s="151"/>
      <c r="K186" s="151"/>
      <c r="L186" s="151"/>
      <c r="O186" s="3"/>
      <c r="P186" s="3"/>
      <c r="Q186" s="57"/>
      <c r="R186" s="57"/>
      <c r="S186" s="16"/>
      <c r="T186" s="16"/>
      <c r="U186" s="3"/>
      <c r="V186" s="3"/>
      <c r="W186" s="16"/>
      <c r="Y186" s="3"/>
      <c r="Z186" s="59"/>
      <c r="AA186" s="59"/>
      <c r="AC186" s="1"/>
      <c r="AD186" s="1"/>
      <c r="AE186" s="57"/>
      <c r="AF186" s="57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51"/>
      <c r="J187" s="151"/>
      <c r="K187" s="151"/>
      <c r="L187" s="151"/>
      <c r="O187" s="3"/>
      <c r="P187" s="3"/>
      <c r="Q187" s="57"/>
      <c r="R187" s="57"/>
      <c r="S187" s="16"/>
      <c r="T187" s="16"/>
      <c r="U187" s="3"/>
      <c r="V187" s="3"/>
      <c r="W187" s="16"/>
      <c r="Y187" s="3"/>
      <c r="Z187" s="59"/>
      <c r="AA187" s="59"/>
      <c r="AC187" s="1"/>
      <c r="AD187" s="1"/>
      <c r="AE187" s="57"/>
      <c r="AF187" s="57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51"/>
      <c r="J188" s="151"/>
      <c r="K188" s="151"/>
      <c r="L188" s="151"/>
      <c r="O188" s="3"/>
      <c r="P188" s="3"/>
      <c r="Q188" s="57"/>
      <c r="R188" s="57"/>
      <c r="S188" s="16"/>
      <c r="T188" s="16"/>
      <c r="U188" s="3"/>
      <c r="V188" s="3"/>
      <c r="W188" s="16"/>
      <c r="Y188" s="3"/>
      <c r="Z188" s="59"/>
      <c r="AA188" s="59"/>
      <c r="AC188" s="1"/>
      <c r="AD188" s="1"/>
      <c r="AE188" s="57"/>
      <c r="AF188" s="57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51"/>
      <c r="J189" s="151"/>
      <c r="K189" s="151"/>
      <c r="L189" s="151"/>
      <c r="O189" s="3"/>
      <c r="P189" s="3"/>
      <c r="Q189" s="57"/>
      <c r="R189" s="57"/>
      <c r="S189" s="16"/>
      <c r="T189" s="16"/>
      <c r="U189" s="3"/>
      <c r="V189" s="3"/>
      <c r="W189" s="16"/>
      <c r="Y189" s="3"/>
      <c r="Z189" s="59"/>
      <c r="AA189" s="59"/>
      <c r="AC189" s="1"/>
      <c r="AD189" s="1"/>
      <c r="AE189" s="57"/>
      <c r="AF189" s="57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51"/>
      <c r="J190" s="151"/>
      <c r="K190" s="151"/>
      <c r="L190" s="151"/>
      <c r="O190" s="3"/>
      <c r="P190" s="3"/>
      <c r="Q190" s="57"/>
      <c r="R190" s="57"/>
      <c r="S190" s="16"/>
      <c r="T190" s="16"/>
      <c r="U190" s="3"/>
      <c r="V190" s="3"/>
      <c r="W190" s="16"/>
      <c r="Y190" s="3"/>
      <c r="Z190" s="59"/>
      <c r="AA190" s="59"/>
      <c r="AC190" s="1"/>
      <c r="AD190" s="1"/>
      <c r="AE190" s="57"/>
      <c r="AF190" s="57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51"/>
      <c r="J191" s="151"/>
      <c r="K191" s="151"/>
      <c r="L191" s="151"/>
      <c r="O191" s="3"/>
      <c r="P191" s="3"/>
      <c r="Q191" s="57"/>
      <c r="R191" s="57"/>
      <c r="S191" s="16"/>
      <c r="T191" s="16"/>
      <c r="U191" s="3"/>
      <c r="V191" s="3"/>
      <c r="W191" s="16"/>
      <c r="Y191" s="3"/>
      <c r="Z191" s="59"/>
      <c r="AA191" s="59"/>
      <c r="AC191" s="1"/>
      <c r="AD191" s="1"/>
      <c r="AE191" s="57"/>
      <c r="AF191" s="57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51"/>
      <c r="J192" s="151"/>
      <c r="K192" s="151"/>
      <c r="L192" s="151"/>
      <c r="M192" s="14"/>
      <c r="N192" s="14"/>
      <c r="O192" s="14"/>
      <c r="P192" s="14"/>
      <c r="Q192" s="151"/>
      <c r="R192" s="151"/>
      <c r="S192" s="74"/>
      <c r="T192" s="74"/>
      <c r="U192" s="14"/>
      <c r="V192" s="14"/>
      <c r="W192" s="74"/>
      <c r="X192" s="14"/>
      <c r="Y192" s="14"/>
      <c r="Z192" s="14"/>
      <c r="AA192" s="14"/>
      <c r="AB192" s="74"/>
      <c r="AC192" s="1"/>
      <c r="AD192" s="1"/>
      <c r="AE192" s="57"/>
      <c r="AF192" s="57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51"/>
      <c r="J193" s="151"/>
      <c r="K193" s="151"/>
      <c r="L193" s="151"/>
      <c r="M193" s="14"/>
      <c r="N193" s="14"/>
      <c r="O193" s="14"/>
      <c r="P193" s="14"/>
      <c r="Q193" s="151"/>
      <c r="R193" s="151"/>
      <c r="S193" s="74"/>
      <c r="T193" s="74"/>
      <c r="U193" s="14"/>
      <c r="V193" s="14"/>
      <c r="W193" s="74"/>
      <c r="X193" s="14"/>
      <c r="Y193" s="14"/>
      <c r="Z193" s="14"/>
      <c r="AA193" s="14"/>
      <c r="AB193" s="74"/>
      <c r="AC193" s="1"/>
      <c r="AD193" s="1"/>
      <c r="AE193" s="57"/>
      <c r="AF193" s="57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51"/>
      <c r="J194" s="151"/>
      <c r="K194" s="151"/>
      <c r="L194" s="151"/>
      <c r="M194" s="14"/>
      <c r="N194" s="14"/>
      <c r="O194" s="14"/>
      <c r="P194" s="14"/>
      <c r="Q194" s="151"/>
      <c r="R194" s="151"/>
      <c r="S194" s="74"/>
      <c r="T194" s="74"/>
      <c r="U194" s="14"/>
      <c r="V194" s="14"/>
      <c r="W194" s="74"/>
      <c r="X194" s="14"/>
      <c r="Y194" s="14"/>
      <c r="Z194" s="14"/>
      <c r="AA194" s="14"/>
      <c r="AB194" s="74"/>
      <c r="AC194" s="1"/>
      <c r="AD194" s="1"/>
      <c r="AE194" s="57"/>
      <c r="AF194" s="57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51"/>
      <c r="J195" s="151"/>
      <c r="K195" s="151"/>
      <c r="L195" s="151"/>
      <c r="M195" s="14"/>
      <c r="N195" s="14"/>
      <c r="O195" s="14"/>
      <c r="P195" s="14"/>
      <c r="Q195" s="151"/>
      <c r="R195" s="151"/>
      <c r="S195" s="74"/>
      <c r="T195" s="74"/>
      <c r="U195" s="14"/>
      <c r="V195" s="14"/>
      <c r="W195" s="74"/>
      <c r="X195" s="14"/>
      <c r="Y195" s="14"/>
      <c r="Z195" s="14"/>
      <c r="AA195" s="14"/>
      <c r="AB195" s="74"/>
      <c r="AC195" s="1"/>
      <c r="AD195" s="1"/>
      <c r="AE195" s="57"/>
      <c r="AF195" s="57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51"/>
      <c r="J196" s="151"/>
      <c r="K196" s="151"/>
      <c r="L196" s="151"/>
      <c r="M196" s="14"/>
      <c r="N196" s="14"/>
      <c r="O196" s="14"/>
      <c r="P196" s="14"/>
      <c r="Q196" s="151"/>
      <c r="R196" s="151"/>
      <c r="S196" s="74"/>
      <c r="T196" s="74"/>
      <c r="U196" s="14"/>
      <c r="V196" s="14"/>
      <c r="W196" s="74"/>
      <c r="X196" s="14"/>
      <c r="Y196" s="14"/>
      <c r="Z196" s="14"/>
      <c r="AA196" s="14"/>
      <c r="AB196" s="74"/>
      <c r="AC196" s="1"/>
      <c r="AD196" s="1"/>
      <c r="AE196" s="57"/>
      <c r="AF196" s="57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51"/>
      <c r="J197" s="151"/>
      <c r="K197" s="151"/>
      <c r="L197" s="151"/>
      <c r="M197" s="14"/>
      <c r="N197" s="14"/>
      <c r="O197" s="14"/>
      <c r="P197" s="14"/>
      <c r="Q197" s="151"/>
      <c r="R197" s="151"/>
      <c r="S197" s="74"/>
      <c r="T197" s="74"/>
      <c r="U197" s="14"/>
      <c r="V197" s="14"/>
      <c r="W197" s="74"/>
      <c r="X197" s="14"/>
      <c r="Y197" s="14"/>
      <c r="Z197" s="14"/>
      <c r="AA197" s="14"/>
      <c r="AB197" s="74"/>
      <c r="AC197" s="1"/>
      <c r="AD197" s="1"/>
      <c r="AE197" s="57"/>
      <c r="AF197" s="57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51"/>
      <c r="J198" s="151"/>
      <c r="K198" s="151"/>
      <c r="L198" s="151"/>
      <c r="M198" s="14"/>
      <c r="N198" s="14"/>
      <c r="O198" s="14"/>
      <c r="P198" s="14"/>
      <c r="Q198" s="151"/>
      <c r="R198" s="151"/>
      <c r="S198" s="74"/>
      <c r="T198" s="74"/>
      <c r="U198" s="14"/>
      <c r="V198" s="14"/>
      <c r="W198" s="74"/>
      <c r="X198" s="14"/>
      <c r="Y198" s="14"/>
      <c r="Z198" s="14"/>
      <c r="AA198" s="14"/>
      <c r="AB198" s="74"/>
      <c r="AC198" s="1"/>
      <c r="AD198" s="1"/>
      <c r="AE198" s="57"/>
      <c r="AF198" s="57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51"/>
      <c r="J199" s="151"/>
      <c r="K199" s="151"/>
      <c r="L199" s="151"/>
      <c r="M199" s="14"/>
      <c r="N199" s="14"/>
      <c r="O199" s="14"/>
      <c r="P199" s="14"/>
      <c r="Q199" s="151"/>
      <c r="R199" s="151"/>
      <c r="S199" s="74"/>
      <c r="T199" s="74"/>
      <c r="U199" s="14"/>
      <c r="V199" s="14"/>
      <c r="W199" s="74"/>
      <c r="X199" s="14"/>
      <c r="Y199" s="14"/>
      <c r="Z199" s="14"/>
      <c r="AA199" s="14"/>
      <c r="AB199" s="74"/>
      <c r="AC199" s="1"/>
      <c r="AD199" s="1"/>
      <c r="AE199" s="57"/>
      <c r="AF199" s="57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51"/>
      <c r="J200" s="151"/>
      <c r="K200" s="151"/>
      <c r="L200" s="151"/>
      <c r="M200" s="14"/>
      <c r="N200" s="14"/>
      <c r="O200" s="14"/>
      <c r="P200" s="14"/>
      <c r="Q200" s="151"/>
      <c r="R200" s="151"/>
      <c r="S200" s="74"/>
      <c r="T200" s="74"/>
      <c r="U200" s="14"/>
      <c r="V200" s="14"/>
      <c r="W200" s="74"/>
      <c r="X200" s="14"/>
      <c r="Y200" s="14"/>
      <c r="Z200" s="14"/>
      <c r="AA200" s="14"/>
      <c r="AB200" s="74"/>
      <c r="AC200" s="1"/>
      <c r="AD200" s="1"/>
      <c r="AE200" s="57"/>
      <c r="AF200" s="57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51"/>
      <c r="J201" s="151"/>
      <c r="K201" s="151"/>
      <c r="L201" s="151"/>
      <c r="M201" s="14"/>
      <c r="N201" s="14"/>
      <c r="O201" s="14"/>
      <c r="P201" s="14"/>
      <c r="Q201" s="151"/>
      <c r="R201" s="151"/>
      <c r="S201" s="74"/>
      <c r="T201" s="74"/>
      <c r="U201" s="14"/>
      <c r="V201" s="14"/>
      <c r="W201" s="74"/>
      <c r="X201" s="14"/>
      <c r="Y201" s="14"/>
      <c r="Z201" s="14"/>
      <c r="AA201" s="14"/>
      <c r="AB201" s="74"/>
      <c r="AC201" s="1"/>
      <c r="AD201" s="1"/>
      <c r="AE201" s="57"/>
      <c r="AF201" s="57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51"/>
      <c r="J202" s="151"/>
      <c r="K202" s="151"/>
      <c r="L202" s="151"/>
      <c r="M202" s="14"/>
      <c r="N202" s="14"/>
      <c r="O202" s="14"/>
      <c r="P202" s="14"/>
      <c r="Q202" s="151"/>
      <c r="R202" s="151"/>
      <c r="S202" s="74"/>
      <c r="T202" s="74"/>
      <c r="U202" s="14"/>
      <c r="V202" s="14"/>
      <c r="W202" s="74"/>
      <c r="X202" s="14"/>
      <c r="Y202" s="14"/>
      <c r="Z202" s="14"/>
      <c r="AA202" s="14"/>
      <c r="AB202" s="74"/>
      <c r="AC202" s="14"/>
      <c r="AD202" s="14"/>
      <c r="AE202" s="57"/>
      <c r="AF202" s="57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51"/>
      <c r="J203" s="151"/>
      <c r="K203" s="151"/>
      <c r="L203" s="151"/>
      <c r="M203" s="14"/>
      <c r="N203" s="14"/>
      <c r="O203" s="14"/>
      <c r="P203" s="14"/>
      <c r="Q203" s="151"/>
      <c r="R203" s="151"/>
      <c r="S203" s="74"/>
      <c r="T203" s="74"/>
      <c r="U203" s="14"/>
      <c r="V203" s="14"/>
      <c r="W203" s="74"/>
      <c r="X203" s="14"/>
      <c r="Y203" s="14"/>
      <c r="Z203" s="14"/>
      <c r="AA203" s="14"/>
      <c r="AB203" s="74"/>
      <c r="AC203" s="14"/>
      <c r="AD203" s="14"/>
      <c r="AE203" s="57"/>
      <c r="AF203" s="57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51"/>
      <c r="J204" s="151"/>
      <c r="K204" s="151"/>
      <c r="L204" s="151"/>
      <c r="M204" s="14"/>
      <c r="N204" s="14"/>
      <c r="O204" s="14"/>
      <c r="P204" s="14"/>
      <c r="Q204" s="151"/>
      <c r="R204" s="151"/>
      <c r="S204" s="74"/>
      <c r="T204" s="74"/>
      <c r="U204" s="14"/>
      <c r="V204" s="14"/>
      <c r="W204" s="74"/>
      <c r="X204" s="14"/>
      <c r="Y204" s="14"/>
      <c r="Z204" s="14"/>
      <c r="AA204" s="14"/>
      <c r="AB204" s="74"/>
      <c r="AC204" s="14"/>
      <c r="AD204" s="14"/>
      <c r="AE204" s="57"/>
      <c r="AF204" s="57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51"/>
      <c r="J205" s="151"/>
      <c r="K205" s="151"/>
      <c r="L205" s="151"/>
      <c r="M205" s="14"/>
      <c r="N205" s="14"/>
      <c r="O205" s="14"/>
      <c r="P205" s="14"/>
      <c r="Q205" s="151"/>
      <c r="R205" s="151"/>
      <c r="S205" s="74"/>
      <c r="T205" s="74"/>
      <c r="U205" s="14"/>
      <c r="V205" s="14"/>
      <c r="W205" s="74"/>
      <c r="X205" s="14"/>
      <c r="Y205" s="14"/>
      <c r="Z205" s="14"/>
      <c r="AA205" s="14"/>
      <c r="AB205" s="74"/>
      <c r="AC205" s="14"/>
      <c r="AD205" s="14"/>
      <c r="AE205" s="57"/>
      <c r="AF205" s="57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51"/>
      <c r="J206" s="151"/>
      <c r="K206" s="151"/>
      <c r="L206" s="151"/>
      <c r="M206" s="14"/>
      <c r="N206" s="14"/>
      <c r="O206" s="14"/>
      <c r="P206" s="14"/>
      <c r="Q206" s="151"/>
      <c r="R206" s="151"/>
      <c r="S206" s="74"/>
      <c r="T206" s="74"/>
      <c r="U206" s="14"/>
      <c r="V206" s="14"/>
      <c r="W206" s="74"/>
      <c r="X206" s="14"/>
      <c r="Y206" s="14"/>
      <c r="Z206" s="14"/>
      <c r="AA206" s="14"/>
      <c r="AB206" s="74"/>
      <c r="AC206" s="14"/>
      <c r="AD206" s="14"/>
      <c r="AE206" s="57"/>
      <c r="AF206" s="57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51"/>
      <c r="J207" s="151"/>
      <c r="K207" s="151"/>
      <c r="L207" s="151"/>
      <c r="M207" s="14"/>
      <c r="N207" s="14"/>
      <c r="O207" s="14"/>
      <c r="P207" s="14"/>
      <c r="Q207" s="151"/>
      <c r="R207" s="151"/>
      <c r="S207" s="74"/>
      <c r="T207" s="74"/>
      <c r="U207" s="14"/>
      <c r="V207" s="14"/>
      <c r="W207" s="74"/>
      <c r="X207" s="14"/>
      <c r="Y207" s="14"/>
      <c r="Z207" s="14"/>
      <c r="AA207" s="14"/>
      <c r="AB207" s="74"/>
      <c r="AC207" s="14"/>
      <c r="AD207" s="14"/>
      <c r="AE207" s="57"/>
      <c r="AF207" s="57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51"/>
      <c r="J208" s="151"/>
      <c r="K208" s="151"/>
      <c r="L208" s="151"/>
      <c r="M208" s="14"/>
      <c r="N208" s="14"/>
      <c r="O208" s="14"/>
      <c r="P208" s="14"/>
      <c r="Q208" s="151"/>
      <c r="R208" s="151"/>
      <c r="S208" s="74"/>
      <c r="T208" s="74"/>
      <c r="U208" s="14"/>
      <c r="V208" s="14"/>
      <c r="W208" s="74"/>
      <c r="X208" s="14"/>
      <c r="Y208" s="14"/>
      <c r="Z208" s="14"/>
      <c r="AA208" s="14"/>
      <c r="AB208" s="74"/>
      <c r="AC208" s="14"/>
      <c r="AD208" s="14"/>
      <c r="AE208" s="57"/>
      <c r="AF208" s="57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51"/>
      <c r="J209" s="151"/>
      <c r="K209" s="151"/>
      <c r="L209" s="151"/>
      <c r="M209" s="14"/>
      <c r="N209" s="14"/>
      <c r="O209" s="14"/>
      <c r="P209" s="14"/>
      <c r="Q209" s="151"/>
      <c r="R209" s="151"/>
      <c r="S209" s="74"/>
      <c r="T209" s="74"/>
      <c r="U209" s="14"/>
      <c r="V209" s="14"/>
      <c r="W209" s="74"/>
      <c r="X209" s="14"/>
      <c r="Y209" s="14"/>
      <c r="Z209" s="14"/>
      <c r="AA209" s="14"/>
      <c r="AB209" s="74"/>
      <c r="AC209" s="14"/>
      <c r="AD209" s="14"/>
      <c r="AE209" s="57"/>
      <c r="AF209" s="57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51"/>
      <c r="J210" s="151"/>
      <c r="K210" s="151"/>
      <c r="L210" s="151"/>
      <c r="M210" s="14"/>
      <c r="N210" s="14"/>
      <c r="O210" s="14"/>
      <c r="P210" s="14"/>
      <c r="Q210" s="151"/>
      <c r="R210" s="151"/>
      <c r="S210" s="74"/>
      <c r="T210" s="74"/>
      <c r="U210" s="14"/>
      <c r="V210" s="14"/>
      <c r="W210" s="74"/>
      <c r="X210" s="14"/>
      <c r="Y210" s="14"/>
      <c r="Z210" s="14"/>
      <c r="AA210" s="14"/>
      <c r="AB210" s="74"/>
      <c r="AC210" s="14"/>
      <c r="AD210" s="14"/>
      <c r="AE210" s="57"/>
      <c r="AF210" s="57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51"/>
      <c r="J211" s="151"/>
      <c r="K211" s="151"/>
      <c r="L211" s="151"/>
      <c r="M211" s="14"/>
      <c r="N211" s="14"/>
      <c r="O211" s="14"/>
      <c r="P211" s="14"/>
      <c r="Q211" s="151"/>
      <c r="R211" s="151"/>
      <c r="S211" s="74"/>
      <c r="T211" s="74"/>
      <c r="U211" s="14"/>
      <c r="V211" s="14"/>
      <c r="W211" s="74"/>
      <c r="X211" s="14"/>
      <c r="Y211" s="14"/>
      <c r="Z211" s="14"/>
      <c r="AA211" s="14"/>
      <c r="AB211" s="74"/>
      <c r="AC211" s="14"/>
      <c r="AD211" s="14"/>
      <c r="AE211" s="57"/>
      <c r="AF211" s="57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51"/>
      <c r="J212" s="151"/>
      <c r="K212" s="151"/>
      <c r="L212" s="151"/>
      <c r="M212" s="14"/>
      <c r="N212" s="14"/>
      <c r="O212" s="14"/>
      <c r="P212" s="14"/>
      <c r="Q212" s="151"/>
      <c r="R212" s="151"/>
      <c r="S212" s="74"/>
      <c r="T212" s="74"/>
      <c r="U212" s="14"/>
      <c r="V212" s="14"/>
      <c r="W212" s="74"/>
      <c r="X212" s="14"/>
      <c r="Y212" s="14"/>
      <c r="Z212" s="14"/>
      <c r="AA212" s="14"/>
      <c r="AB212" s="74"/>
      <c r="AC212" s="14"/>
      <c r="AD212" s="14"/>
      <c r="AE212" s="57"/>
      <c r="AF212" s="57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51"/>
      <c r="J213" s="151"/>
      <c r="K213" s="151"/>
      <c r="L213" s="151"/>
      <c r="M213" s="14"/>
      <c r="N213" s="14"/>
      <c r="O213" s="14"/>
      <c r="P213" s="14"/>
      <c r="Q213" s="151"/>
      <c r="R213" s="151"/>
      <c r="S213" s="74"/>
      <c r="T213" s="74"/>
      <c r="U213" s="14"/>
      <c r="V213" s="14"/>
      <c r="W213" s="74"/>
      <c r="X213" s="14"/>
      <c r="Y213" s="14"/>
      <c r="Z213" s="14"/>
      <c r="AA213" s="14"/>
      <c r="AB213" s="74"/>
      <c r="AC213" s="14"/>
      <c r="AD213" s="14"/>
      <c r="AE213" s="57"/>
      <c r="AF213" s="57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51"/>
      <c r="J214" s="151"/>
      <c r="K214" s="151"/>
      <c r="L214" s="151"/>
      <c r="M214" s="14"/>
      <c r="N214" s="14"/>
      <c r="O214" s="14"/>
      <c r="P214" s="14"/>
      <c r="Q214" s="151"/>
      <c r="R214" s="151"/>
      <c r="S214" s="74"/>
      <c r="T214" s="74"/>
      <c r="U214" s="14"/>
      <c r="V214" s="14"/>
      <c r="W214" s="74"/>
      <c r="X214" s="14"/>
      <c r="Y214" s="14"/>
      <c r="Z214" s="14"/>
      <c r="AA214" s="14"/>
      <c r="AB214" s="74"/>
      <c r="AC214" s="14"/>
      <c r="AD214" s="14"/>
      <c r="AE214" s="57"/>
      <c r="AF214" s="57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51"/>
      <c r="J215" s="151"/>
      <c r="K215" s="151"/>
      <c r="L215" s="151"/>
      <c r="M215" s="14"/>
      <c r="N215" s="14"/>
      <c r="O215" s="14"/>
      <c r="P215" s="14"/>
      <c r="Q215" s="151"/>
      <c r="R215" s="151"/>
      <c r="S215" s="74"/>
      <c r="T215" s="74"/>
      <c r="U215" s="14"/>
      <c r="V215" s="14"/>
      <c r="W215" s="74"/>
      <c r="X215" s="14"/>
      <c r="Y215" s="14"/>
      <c r="Z215" s="14"/>
      <c r="AA215" s="14"/>
      <c r="AB215" s="74"/>
      <c r="AC215" s="14"/>
      <c r="AD215" s="14"/>
      <c r="AE215" s="57"/>
      <c r="AF215" s="57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51"/>
      <c r="J216" s="151"/>
      <c r="K216" s="151"/>
      <c r="L216" s="151"/>
      <c r="M216" s="14"/>
      <c r="N216" s="14"/>
      <c r="O216" s="14"/>
      <c r="P216" s="14"/>
      <c r="Q216" s="151"/>
      <c r="R216" s="151"/>
      <c r="S216" s="74"/>
      <c r="T216" s="74"/>
      <c r="U216" s="14"/>
      <c r="V216" s="14"/>
      <c r="W216" s="74"/>
      <c r="X216" s="14"/>
      <c r="Y216" s="14"/>
      <c r="Z216" s="14"/>
      <c r="AA216" s="14"/>
      <c r="AB216" s="74"/>
      <c r="AC216" s="14"/>
      <c r="AD216" s="14"/>
      <c r="AE216" s="57"/>
      <c r="AF216" s="57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51"/>
      <c r="J217" s="151"/>
      <c r="K217" s="151"/>
      <c r="L217" s="151"/>
      <c r="M217" s="14"/>
      <c r="N217" s="14"/>
      <c r="O217" s="14"/>
      <c r="P217" s="14"/>
      <c r="Q217" s="151"/>
      <c r="R217" s="151"/>
      <c r="S217" s="74"/>
      <c r="T217" s="74"/>
      <c r="U217" s="14"/>
      <c r="V217" s="14"/>
      <c r="W217" s="74"/>
      <c r="X217" s="14"/>
      <c r="Y217" s="14"/>
      <c r="Z217" s="14"/>
      <c r="AA217" s="14"/>
      <c r="AB217" s="74"/>
      <c r="AC217" s="14"/>
      <c r="AD217" s="14"/>
      <c r="AE217" s="57"/>
      <c r="AF217" s="57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51"/>
      <c r="J218" s="151"/>
      <c r="K218" s="151"/>
      <c r="L218" s="151"/>
      <c r="M218" s="14"/>
      <c r="N218" s="14"/>
      <c r="O218" s="14"/>
      <c r="P218" s="14"/>
      <c r="Q218" s="151"/>
      <c r="R218" s="151"/>
      <c r="S218" s="74"/>
      <c r="T218" s="74"/>
      <c r="U218" s="14"/>
      <c r="V218" s="14"/>
      <c r="W218" s="74"/>
      <c r="X218" s="14"/>
      <c r="Y218" s="14"/>
      <c r="Z218" s="14"/>
      <c r="AA218" s="14"/>
      <c r="AB218" s="74"/>
      <c r="AC218" s="14"/>
      <c r="AD218" s="14"/>
      <c r="AE218" s="57"/>
      <c r="AF218" s="57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51"/>
      <c r="J219" s="151"/>
      <c r="K219" s="151"/>
      <c r="L219" s="151"/>
      <c r="M219" s="14"/>
      <c r="N219" s="14"/>
      <c r="O219" s="14"/>
      <c r="P219" s="14"/>
      <c r="Q219" s="151"/>
      <c r="R219" s="151"/>
      <c r="S219" s="74"/>
      <c r="T219" s="74"/>
      <c r="U219" s="14"/>
      <c r="V219" s="14"/>
      <c r="W219" s="74"/>
      <c r="X219" s="14"/>
      <c r="Y219" s="14"/>
      <c r="Z219" s="14"/>
      <c r="AA219" s="14"/>
      <c r="AB219" s="74"/>
      <c r="AC219" s="14"/>
      <c r="AD219" s="14"/>
      <c r="AE219" s="57"/>
      <c r="AF219" s="57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51"/>
      <c r="J220" s="151"/>
      <c r="K220" s="151"/>
      <c r="L220" s="151"/>
      <c r="M220" s="14"/>
      <c r="N220" s="14"/>
      <c r="O220" s="14"/>
      <c r="P220" s="14"/>
      <c r="Q220" s="151"/>
      <c r="R220" s="151"/>
      <c r="S220" s="74"/>
      <c r="T220" s="74"/>
      <c r="U220" s="14"/>
      <c r="V220" s="14"/>
      <c r="W220" s="74"/>
      <c r="X220" s="14"/>
      <c r="Y220" s="14"/>
      <c r="Z220" s="14"/>
      <c r="AA220" s="14"/>
      <c r="AB220" s="74"/>
      <c r="AC220" s="14"/>
      <c r="AD220" s="14"/>
      <c r="AE220" s="57"/>
      <c r="AF220" s="57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51"/>
      <c r="J221" s="151"/>
      <c r="K221" s="151"/>
      <c r="L221" s="151"/>
      <c r="M221" s="14"/>
      <c r="N221" s="14"/>
      <c r="O221" s="14"/>
      <c r="P221" s="14"/>
      <c r="Q221" s="151"/>
      <c r="R221" s="151"/>
      <c r="S221" s="74"/>
      <c r="T221" s="74"/>
      <c r="U221" s="14"/>
      <c r="V221" s="14"/>
      <c r="W221" s="74"/>
      <c r="X221" s="14"/>
      <c r="Y221" s="14"/>
      <c r="Z221" s="14"/>
      <c r="AA221" s="14"/>
      <c r="AB221" s="74"/>
      <c r="AC221" s="14"/>
      <c r="AD221" s="14"/>
      <c r="AE221" s="57"/>
      <c r="AF221" s="57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51"/>
      <c r="J222" s="151"/>
      <c r="K222" s="151"/>
      <c r="L222" s="151"/>
      <c r="M222" s="14"/>
      <c r="N222" s="14"/>
      <c r="O222" s="14"/>
      <c r="P222" s="14"/>
      <c r="Q222" s="151"/>
      <c r="R222" s="151"/>
      <c r="S222" s="74"/>
      <c r="T222" s="74"/>
      <c r="U222" s="14"/>
      <c r="V222" s="14"/>
      <c r="W222" s="74"/>
      <c r="X222" s="14"/>
      <c r="Y222" s="14"/>
      <c r="Z222" s="14"/>
      <c r="AA222" s="14"/>
      <c r="AB222" s="74"/>
      <c r="AC222" s="14"/>
      <c r="AD222" s="14"/>
      <c r="AE222" s="57"/>
      <c r="AF222" s="57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51"/>
      <c r="J223" s="151"/>
      <c r="K223" s="151"/>
      <c r="L223" s="151"/>
      <c r="M223" s="14"/>
      <c r="N223" s="14"/>
      <c r="O223" s="14"/>
      <c r="P223" s="14"/>
      <c r="Q223" s="151"/>
      <c r="R223" s="151"/>
      <c r="S223" s="74"/>
      <c r="T223" s="74"/>
      <c r="U223" s="14"/>
      <c r="V223" s="14"/>
      <c r="W223" s="74"/>
      <c r="X223" s="14"/>
      <c r="Y223" s="14"/>
      <c r="Z223" s="14"/>
      <c r="AA223" s="14"/>
      <c r="AB223" s="74"/>
      <c r="AC223" s="14"/>
      <c r="AD223" s="14"/>
      <c r="AE223" s="57"/>
      <c r="AF223" s="57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51"/>
      <c r="J224" s="151"/>
      <c r="K224" s="151"/>
      <c r="L224" s="151"/>
      <c r="M224" s="14"/>
      <c r="N224" s="14"/>
      <c r="O224" s="14"/>
      <c r="P224" s="14"/>
      <c r="Q224" s="151"/>
      <c r="R224" s="151"/>
      <c r="S224" s="74"/>
      <c r="T224" s="74"/>
      <c r="U224" s="14"/>
      <c r="V224" s="14"/>
      <c r="W224" s="74"/>
      <c r="X224" s="14"/>
      <c r="Y224" s="14"/>
      <c r="Z224" s="14"/>
      <c r="AA224" s="14"/>
      <c r="AB224" s="74"/>
      <c r="AC224" s="14"/>
      <c r="AD224" s="14"/>
      <c r="AE224" s="57"/>
      <c r="AF224" s="57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51"/>
      <c r="J225" s="151"/>
      <c r="K225" s="151"/>
      <c r="L225" s="151"/>
      <c r="M225" s="14"/>
      <c r="N225" s="14"/>
      <c r="O225" s="14"/>
      <c r="P225" s="14"/>
      <c r="Q225" s="151"/>
      <c r="R225" s="151"/>
      <c r="S225" s="74"/>
      <c r="T225" s="74"/>
      <c r="U225" s="14"/>
      <c r="V225" s="14"/>
      <c r="W225" s="74"/>
      <c r="X225" s="14"/>
      <c r="Y225" s="14"/>
      <c r="Z225" s="14"/>
      <c r="AA225" s="14"/>
      <c r="AB225" s="74"/>
      <c r="AC225" s="14"/>
      <c r="AD225" s="14"/>
      <c r="AE225" s="57"/>
      <c r="AF225" s="57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51"/>
      <c r="J226" s="151"/>
      <c r="K226" s="151"/>
      <c r="L226" s="151"/>
      <c r="M226" s="14"/>
      <c r="N226" s="14"/>
      <c r="O226" s="14"/>
      <c r="P226" s="14"/>
      <c r="Q226" s="151"/>
      <c r="R226" s="151"/>
      <c r="S226" s="74"/>
      <c r="T226" s="74"/>
      <c r="U226" s="14"/>
      <c r="V226" s="14"/>
      <c r="W226" s="74"/>
      <c r="X226" s="14"/>
      <c r="Y226" s="14"/>
      <c r="Z226" s="14"/>
      <c r="AA226" s="14"/>
      <c r="AB226" s="74"/>
      <c r="AC226" s="14"/>
      <c r="AD226" s="14"/>
      <c r="AE226" s="57"/>
      <c r="AF226" s="57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51"/>
      <c r="J227" s="151"/>
      <c r="K227" s="151"/>
      <c r="L227" s="151"/>
      <c r="M227" s="14"/>
      <c r="N227" s="14"/>
      <c r="O227" s="14"/>
      <c r="P227" s="14"/>
      <c r="Q227" s="151"/>
      <c r="R227" s="151"/>
      <c r="S227" s="74"/>
      <c r="T227" s="74"/>
      <c r="U227" s="14"/>
      <c r="V227" s="14"/>
      <c r="W227" s="74"/>
      <c r="X227" s="14"/>
      <c r="Y227" s="14"/>
      <c r="Z227" s="14"/>
      <c r="AA227" s="14"/>
      <c r="AB227" s="74"/>
      <c r="AC227" s="14"/>
      <c r="AD227" s="14"/>
      <c r="AE227" s="57"/>
      <c r="AF227" s="57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51"/>
      <c r="J228" s="151"/>
      <c r="K228" s="151"/>
      <c r="L228" s="151"/>
      <c r="M228" s="14"/>
      <c r="N228" s="14"/>
      <c r="O228" s="14"/>
      <c r="P228" s="14"/>
      <c r="Q228" s="151"/>
      <c r="R228" s="151"/>
      <c r="S228" s="74"/>
      <c r="T228" s="74"/>
      <c r="U228" s="14"/>
      <c r="V228" s="14"/>
      <c r="W228" s="74"/>
      <c r="X228" s="14"/>
      <c r="Y228" s="14"/>
      <c r="Z228" s="14"/>
      <c r="AA228" s="14"/>
      <c r="AB228" s="74"/>
      <c r="AC228" s="14"/>
      <c r="AD228" s="14"/>
      <c r="AE228" s="57"/>
      <c r="AF228" s="57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51"/>
      <c r="J229" s="151"/>
      <c r="K229" s="151"/>
      <c r="L229" s="151"/>
      <c r="M229" s="14"/>
      <c r="N229" s="14"/>
      <c r="O229" s="14"/>
      <c r="P229" s="14"/>
      <c r="Q229" s="151"/>
      <c r="R229" s="151"/>
      <c r="S229" s="74"/>
      <c r="T229" s="74"/>
      <c r="U229" s="14"/>
      <c r="V229" s="14"/>
      <c r="W229" s="74"/>
      <c r="X229" s="14"/>
      <c r="Y229" s="14"/>
      <c r="Z229" s="14"/>
      <c r="AA229" s="14"/>
      <c r="AB229" s="74"/>
      <c r="AC229" s="14"/>
      <c r="AD229" s="14"/>
      <c r="AE229" s="57"/>
      <c r="AF229" s="57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51"/>
      <c r="J230" s="151"/>
      <c r="K230" s="151"/>
      <c r="L230" s="151"/>
      <c r="M230" s="14"/>
      <c r="N230" s="14"/>
      <c r="O230" s="14"/>
      <c r="P230" s="14"/>
      <c r="Q230" s="151"/>
      <c r="R230" s="151"/>
      <c r="S230" s="74"/>
      <c r="T230" s="74"/>
      <c r="U230" s="14"/>
      <c r="V230" s="14"/>
      <c r="W230" s="74"/>
      <c r="X230" s="14"/>
      <c r="Y230" s="14"/>
      <c r="Z230" s="14"/>
      <c r="AA230" s="14"/>
      <c r="AB230" s="74"/>
      <c r="AC230" s="14"/>
      <c r="AD230" s="14"/>
      <c r="AE230" s="57"/>
      <c r="AF230" s="57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51"/>
      <c r="J231" s="151"/>
      <c r="K231" s="151"/>
      <c r="L231" s="151"/>
      <c r="M231" s="14"/>
      <c r="N231" s="14"/>
      <c r="O231" s="14"/>
      <c r="P231" s="14"/>
      <c r="Q231" s="151"/>
      <c r="R231" s="151"/>
      <c r="S231" s="74"/>
      <c r="T231" s="74"/>
      <c r="U231" s="14"/>
      <c r="V231" s="14"/>
      <c r="W231" s="74"/>
      <c r="X231" s="14"/>
      <c r="Y231" s="14"/>
      <c r="Z231" s="14"/>
      <c r="AA231" s="14"/>
      <c r="AB231" s="74"/>
      <c r="AC231" s="14"/>
      <c r="AD231" s="14"/>
      <c r="AE231" s="57"/>
      <c r="AF231" s="57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51"/>
      <c r="J232" s="151"/>
      <c r="K232" s="151"/>
      <c r="L232" s="151"/>
      <c r="M232" s="14"/>
      <c r="N232" s="14"/>
      <c r="O232" s="14"/>
      <c r="P232" s="14"/>
      <c r="Q232" s="151"/>
      <c r="R232" s="151"/>
      <c r="S232" s="74"/>
      <c r="T232" s="74"/>
      <c r="U232" s="14"/>
      <c r="V232" s="14"/>
      <c r="W232" s="74"/>
      <c r="X232" s="14"/>
      <c r="Y232" s="14"/>
      <c r="Z232" s="14"/>
      <c r="AA232" s="14"/>
      <c r="AB232" s="74"/>
      <c r="AC232" s="14"/>
      <c r="AD232" s="14"/>
      <c r="AE232" s="57"/>
      <c r="AF232" s="57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51"/>
      <c r="J233" s="151"/>
      <c r="K233" s="151"/>
      <c r="L233" s="151"/>
      <c r="M233" s="14"/>
      <c r="N233" s="14"/>
      <c r="O233" s="14"/>
      <c r="P233" s="14"/>
      <c r="Q233" s="151"/>
      <c r="R233" s="151"/>
      <c r="S233" s="74"/>
      <c r="T233" s="74"/>
      <c r="U233" s="14"/>
      <c r="V233" s="14"/>
      <c r="W233" s="74"/>
      <c r="X233" s="14"/>
      <c r="Y233" s="14"/>
      <c r="Z233" s="14"/>
      <c r="AA233" s="14"/>
      <c r="AB233" s="74"/>
      <c r="AC233" s="14"/>
      <c r="AD233" s="14"/>
      <c r="AE233" s="57"/>
      <c r="AF233" s="57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51"/>
      <c r="J234" s="151"/>
      <c r="K234" s="151"/>
      <c r="L234" s="151"/>
      <c r="M234" s="14"/>
      <c r="N234" s="14"/>
      <c r="O234" s="14"/>
      <c r="P234" s="14"/>
      <c r="Q234" s="151"/>
      <c r="R234" s="151"/>
      <c r="S234" s="74"/>
      <c r="T234" s="74"/>
      <c r="U234" s="14"/>
      <c r="V234" s="14"/>
      <c r="W234" s="74"/>
      <c r="X234" s="14"/>
      <c r="Y234" s="14"/>
      <c r="Z234" s="14"/>
      <c r="AA234" s="14"/>
      <c r="AB234" s="74"/>
      <c r="AC234" s="14"/>
      <c r="AD234" s="14"/>
      <c r="AE234" s="57"/>
      <c r="AF234" s="57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51"/>
      <c r="J235" s="151"/>
      <c r="K235" s="151"/>
      <c r="L235" s="151"/>
      <c r="M235" s="14"/>
      <c r="N235" s="14"/>
      <c r="O235" s="14"/>
      <c r="P235" s="14"/>
      <c r="Q235" s="151"/>
      <c r="R235" s="151"/>
      <c r="S235" s="74"/>
      <c r="T235" s="74"/>
      <c r="U235" s="14"/>
      <c r="V235" s="14"/>
      <c r="W235" s="74"/>
      <c r="X235" s="14"/>
      <c r="Y235" s="14"/>
      <c r="Z235" s="14"/>
      <c r="AA235" s="14"/>
      <c r="AB235" s="74"/>
      <c r="AC235" s="14"/>
      <c r="AD235" s="14"/>
      <c r="AE235" s="57"/>
      <c r="AF235" s="57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51"/>
      <c r="J236" s="151"/>
      <c r="K236" s="151"/>
      <c r="L236" s="151"/>
      <c r="M236" s="14"/>
      <c r="N236" s="14"/>
      <c r="O236" s="14"/>
      <c r="P236" s="14"/>
      <c r="Q236" s="151"/>
      <c r="R236" s="151"/>
      <c r="S236" s="74"/>
      <c r="T236" s="74"/>
      <c r="U236" s="14"/>
      <c r="V236" s="14"/>
      <c r="W236" s="74"/>
      <c r="X236" s="14"/>
      <c r="Y236" s="14"/>
      <c r="Z236" s="14"/>
      <c r="AA236" s="14"/>
      <c r="AB236" s="74"/>
      <c r="AC236" s="14"/>
      <c r="AD236" s="14"/>
      <c r="AE236" s="57"/>
      <c r="AF236" s="57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51"/>
      <c r="J237" s="151"/>
      <c r="K237" s="151"/>
      <c r="L237" s="151"/>
      <c r="M237" s="14"/>
      <c r="N237" s="14"/>
      <c r="O237" s="14"/>
      <c r="P237" s="14"/>
      <c r="Q237" s="151"/>
      <c r="R237" s="151"/>
      <c r="S237" s="74"/>
      <c r="T237" s="74"/>
      <c r="U237" s="14"/>
      <c r="V237" s="14"/>
      <c r="W237" s="74"/>
      <c r="X237" s="14"/>
      <c r="Y237" s="14"/>
      <c r="Z237" s="14"/>
      <c r="AA237" s="14"/>
      <c r="AB237" s="74"/>
      <c r="AC237" s="14"/>
      <c r="AD237" s="14"/>
      <c r="AE237" s="57"/>
      <c r="AF237" s="57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51"/>
      <c r="J238" s="151"/>
      <c r="K238" s="151"/>
      <c r="L238" s="151"/>
      <c r="M238" s="14"/>
      <c r="N238" s="14"/>
      <c r="O238" s="14"/>
      <c r="P238" s="14"/>
      <c r="Q238" s="151"/>
      <c r="R238" s="151"/>
      <c r="S238" s="74"/>
      <c r="T238" s="74"/>
      <c r="U238" s="14"/>
      <c r="V238" s="14"/>
      <c r="W238" s="74"/>
      <c r="X238" s="14"/>
      <c r="Y238" s="14"/>
      <c r="Z238" s="14"/>
      <c r="AA238" s="14"/>
      <c r="AB238" s="74"/>
      <c r="AC238" s="14"/>
      <c r="AD238" s="14"/>
      <c r="AE238" s="57"/>
      <c r="AF238" s="57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51"/>
      <c r="J239" s="151"/>
      <c r="K239" s="151"/>
      <c r="L239" s="151"/>
      <c r="M239" s="14"/>
      <c r="N239" s="14"/>
      <c r="O239" s="14"/>
      <c r="P239" s="14"/>
      <c r="Q239" s="151"/>
      <c r="R239" s="151"/>
      <c r="S239" s="74"/>
      <c r="T239" s="74"/>
      <c r="U239" s="14"/>
      <c r="V239" s="14"/>
      <c r="W239" s="74"/>
      <c r="X239" s="14"/>
      <c r="Y239" s="14"/>
      <c r="Z239" s="14"/>
      <c r="AA239" s="14"/>
      <c r="AB239" s="74"/>
      <c r="AC239" s="14"/>
      <c r="AD239" s="14"/>
      <c r="AE239" s="57"/>
      <c r="AF239" s="57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51"/>
      <c r="J240" s="151"/>
      <c r="K240" s="151"/>
      <c r="L240" s="151"/>
      <c r="M240" s="14"/>
      <c r="N240" s="14"/>
      <c r="O240" s="14"/>
      <c r="P240" s="14"/>
      <c r="Q240" s="151"/>
      <c r="R240" s="151"/>
      <c r="S240" s="74"/>
      <c r="T240" s="74"/>
      <c r="U240" s="14"/>
      <c r="V240" s="14"/>
      <c r="W240" s="74"/>
      <c r="X240" s="14"/>
      <c r="Y240" s="14"/>
      <c r="Z240" s="14"/>
      <c r="AA240" s="14"/>
      <c r="AB240" s="74"/>
      <c r="AC240" s="14"/>
      <c r="AD240" s="14"/>
      <c r="AE240" s="57"/>
      <c r="AF240" s="57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51"/>
      <c r="J241" s="151"/>
      <c r="K241" s="151"/>
      <c r="L241" s="151"/>
      <c r="M241" s="14"/>
      <c r="N241" s="14"/>
      <c r="O241" s="14"/>
      <c r="P241" s="14"/>
      <c r="Q241" s="151"/>
      <c r="R241" s="151"/>
      <c r="S241" s="74"/>
      <c r="T241" s="74"/>
      <c r="U241" s="14"/>
      <c r="V241" s="14"/>
      <c r="W241" s="74"/>
      <c r="X241" s="14"/>
      <c r="Y241" s="14"/>
      <c r="Z241" s="14"/>
      <c r="AA241" s="14"/>
      <c r="AB241" s="74"/>
      <c r="AC241" s="14"/>
      <c r="AD241" s="14"/>
      <c r="AE241" s="57"/>
      <c r="AF241" s="57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51"/>
      <c r="J242" s="151"/>
      <c r="K242" s="151"/>
      <c r="L242" s="151"/>
      <c r="M242" s="14"/>
      <c r="N242" s="14"/>
      <c r="O242" s="14"/>
      <c r="P242" s="14"/>
      <c r="Q242" s="151"/>
      <c r="R242" s="151"/>
      <c r="S242" s="74"/>
      <c r="T242" s="74"/>
      <c r="U242" s="14"/>
      <c r="V242" s="14"/>
      <c r="W242" s="74"/>
      <c r="X242" s="14"/>
      <c r="Y242" s="14"/>
      <c r="Z242" s="14"/>
      <c r="AA242" s="14"/>
      <c r="AB242" s="74"/>
      <c r="AC242" s="14"/>
      <c r="AD242" s="14"/>
      <c r="AE242" s="57"/>
      <c r="AF242" s="57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51"/>
      <c r="J243" s="151"/>
      <c r="K243" s="151"/>
      <c r="L243" s="151"/>
      <c r="M243" s="14"/>
      <c r="N243" s="14"/>
      <c r="O243" s="14"/>
      <c r="P243" s="14"/>
      <c r="Q243" s="151"/>
      <c r="R243" s="151"/>
      <c r="S243" s="74"/>
      <c r="T243" s="74"/>
      <c r="U243" s="14"/>
      <c r="V243" s="14"/>
      <c r="W243" s="74"/>
      <c r="X243" s="14"/>
      <c r="Y243" s="14"/>
      <c r="Z243" s="14"/>
      <c r="AA243" s="14"/>
      <c r="AB243" s="74"/>
      <c r="AC243" s="14"/>
      <c r="AD243" s="14"/>
      <c r="AE243" s="57"/>
      <c r="AF243" s="57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51"/>
      <c r="J244" s="151"/>
      <c r="K244" s="151"/>
      <c r="L244" s="151"/>
      <c r="M244" s="14"/>
      <c r="N244" s="14"/>
      <c r="O244" s="14"/>
      <c r="P244" s="14"/>
      <c r="Q244" s="151"/>
      <c r="R244" s="151"/>
      <c r="S244" s="74"/>
      <c r="T244" s="74"/>
      <c r="U244" s="14"/>
      <c r="V244" s="14"/>
      <c r="W244" s="74"/>
      <c r="X244" s="14"/>
      <c r="Y244" s="14"/>
      <c r="Z244" s="14"/>
      <c r="AA244" s="14"/>
      <c r="AB244" s="74"/>
      <c r="AC244" s="14"/>
      <c r="AD244" s="14"/>
      <c r="AE244" s="57"/>
      <c r="AF244" s="57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51"/>
      <c r="J245" s="151"/>
      <c r="K245" s="151"/>
      <c r="L245" s="151"/>
      <c r="M245" s="14"/>
      <c r="N245" s="14"/>
      <c r="O245" s="14"/>
      <c r="P245" s="14"/>
      <c r="Q245" s="151"/>
      <c r="R245" s="151"/>
      <c r="S245" s="74"/>
      <c r="T245" s="74"/>
      <c r="U245" s="14"/>
      <c r="V245" s="14"/>
      <c r="W245" s="74"/>
      <c r="X245" s="14"/>
      <c r="Y245" s="14"/>
      <c r="Z245" s="14"/>
      <c r="AA245" s="14"/>
      <c r="AB245" s="74"/>
      <c r="AC245" s="14"/>
      <c r="AD245" s="14"/>
      <c r="AE245" s="57"/>
      <c r="AF245" s="57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51"/>
      <c r="J246" s="151"/>
      <c r="K246" s="151"/>
      <c r="L246" s="151"/>
      <c r="M246" s="14"/>
      <c r="N246" s="14"/>
      <c r="O246" s="14"/>
      <c r="P246" s="14"/>
      <c r="Q246" s="151"/>
      <c r="R246" s="151"/>
      <c r="S246" s="74"/>
      <c r="T246" s="74"/>
      <c r="U246" s="14"/>
      <c r="V246" s="14"/>
      <c r="W246" s="74"/>
      <c r="X246" s="14"/>
      <c r="Y246" s="14"/>
      <c r="Z246" s="14"/>
      <c r="AA246" s="14"/>
      <c r="AB246" s="74"/>
      <c r="AC246" s="14"/>
      <c r="AD246" s="14"/>
      <c r="AE246" s="57"/>
      <c r="AF246" s="57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51"/>
      <c r="J247" s="151"/>
      <c r="K247" s="151"/>
      <c r="L247" s="151"/>
      <c r="M247" s="14"/>
      <c r="N247" s="14"/>
      <c r="O247" s="14"/>
      <c r="P247" s="14"/>
      <c r="Q247" s="151"/>
      <c r="R247" s="151"/>
      <c r="S247" s="74"/>
      <c r="T247" s="74"/>
      <c r="U247" s="14"/>
      <c r="V247" s="14"/>
      <c r="W247" s="74"/>
      <c r="X247" s="14"/>
      <c r="Y247" s="14"/>
      <c r="Z247" s="14"/>
      <c r="AA247" s="14"/>
      <c r="AB247" s="74"/>
      <c r="AC247" s="14"/>
      <c r="AD247" s="14"/>
      <c r="AE247" s="57"/>
      <c r="AF247" s="57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51"/>
      <c r="J248" s="151"/>
      <c r="K248" s="151"/>
      <c r="L248" s="151"/>
      <c r="M248" s="14"/>
      <c r="N248" s="14"/>
      <c r="O248" s="14"/>
      <c r="P248" s="14"/>
      <c r="Q248" s="151"/>
      <c r="R248" s="151"/>
      <c r="S248" s="74"/>
      <c r="T248" s="74"/>
      <c r="U248" s="14"/>
      <c r="V248" s="14"/>
      <c r="W248" s="74"/>
      <c r="X248" s="14"/>
      <c r="Y248" s="14"/>
      <c r="Z248" s="14"/>
      <c r="AA248" s="14"/>
      <c r="AB248" s="74"/>
      <c r="AC248" s="14"/>
      <c r="AD248" s="14"/>
      <c r="AE248" s="57"/>
      <c r="AF248" s="57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51"/>
      <c r="J249" s="151"/>
      <c r="K249" s="151"/>
      <c r="L249" s="151"/>
      <c r="M249" s="14"/>
      <c r="N249" s="14"/>
      <c r="O249" s="14"/>
      <c r="P249" s="14"/>
      <c r="Q249" s="151"/>
      <c r="R249" s="151"/>
      <c r="S249" s="74"/>
      <c r="T249" s="74"/>
      <c r="U249" s="14"/>
      <c r="V249" s="14"/>
      <c r="W249" s="74"/>
      <c r="X249" s="14"/>
      <c r="Y249" s="14"/>
      <c r="Z249" s="14"/>
      <c r="AA249" s="14"/>
      <c r="AB249" s="74"/>
      <c r="AC249" s="14"/>
      <c r="AD249" s="14"/>
      <c r="AE249" s="57"/>
      <c r="AF249" s="57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51"/>
      <c r="J250" s="151"/>
      <c r="K250" s="151"/>
      <c r="L250" s="151"/>
      <c r="M250" s="14"/>
      <c r="N250" s="14"/>
      <c r="O250" s="14"/>
      <c r="P250" s="14"/>
      <c r="Q250" s="151"/>
      <c r="R250" s="151"/>
      <c r="S250" s="74"/>
      <c r="T250" s="74"/>
      <c r="U250" s="14"/>
      <c r="V250" s="14"/>
      <c r="W250" s="74"/>
      <c r="X250" s="14"/>
      <c r="Y250" s="14"/>
      <c r="Z250" s="14"/>
      <c r="AA250" s="14"/>
      <c r="AB250" s="74"/>
      <c r="AC250" s="14"/>
      <c r="AD250" s="14"/>
      <c r="AE250" s="57"/>
      <c r="AF250" s="57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51"/>
      <c r="J251" s="151"/>
      <c r="K251" s="151"/>
      <c r="L251" s="151"/>
      <c r="M251" s="14"/>
      <c r="N251" s="14"/>
      <c r="O251" s="14"/>
      <c r="P251" s="14"/>
      <c r="Q251" s="151"/>
      <c r="R251" s="151"/>
      <c r="S251" s="74"/>
      <c r="T251" s="74"/>
      <c r="U251" s="14"/>
      <c r="V251" s="14"/>
      <c r="W251" s="74"/>
      <c r="X251" s="14"/>
      <c r="Y251" s="14"/>
      <c r="Z251" s="14"/>
      <c r="AA251" s="14"/>
      <c r="AB251" s="74"/>
      <c r="AC251" s="14"/>
      <c r="AD251" s="14"/>
      <c r="AE251" s="57"/>
      <c r="AF251" s="57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51"/>
      <c r="J252" s="151"/>
      <c r="K252" s="151"/>
      <c r="L252" s="151"/>
      <c r="M252" s="14"/>
      <c r="N252" s="14"/>
      <c r="O252" s="14"/>
      <c r="P252" s="14"/>
      <c r="Q252" s="151"/>
      <c r="R252" s="151"/>
      <c r="S252" s="74"/>
      <c r="T252" s="74"/>
      <c r="U252" s="14"/>
      <c r="V252" s="14"/>
      <c r="W252" s="74"/>
      <c r="X252" s="14"/>
      <c r="Y252" s="14"/>
      <c r="Z252" s="14"/>
      <c r="AA252" s="14"/>
      <c r="AB252" s="74"/>
      <c r="AC252" s="14"/>
      <c r="AD252" s="14"/>
      <c r="AE252" s="57"/>
      <c r="AF252" s="57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51"/>
      <c r="J253" s="151"/>
      <c r="K253" s="151"/>
      <c r="L253" s="151"/>
      <c r="M253" s="14"/>
      <c r="N253" s="14"/>
      <c r="O253" s="14"/>
      <c r="P253" s="14"/>
      <c r="Q253" s="151"/>
      <c r="R253" s="151"/>
      <c r="S253" s="74"/>
      <c r="T253" s="74"/>
      <c r="U253" s="14"/>
      <c r="V253" s="14"/>
      <c r="W253" s="74"/>
      <c r="X253" s="14"/>
      <c r="Y253" s="14"/>
      <c r="Z253" s="14"/>
      <c r="AA253" s="14"/>
      <c r="AB253" s="74"/>
      <c r="AC253" s="14"/>
      <c r="AD253" s="14"/>
      <c r="AE253" s="57"/>
      <c r="AF253" s="57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51"/>
      <c r="J254" s="151"/>
      <c r="K254" s="151"/>
      <c r="L254" s="151"/>
      <c r="M254" s="14"/>
      <c r="N254" s="14"/>
      <c r="O254" s="14"/>
      <c r="P254" s="14"/>
      <c r="Q254" s="151"/>
      <c r="R254" s="151"/>
      <c r="S254" s="74"/>
      <c r="T254" s="74"/>
      <c r="U254" s="14"/>
      <c r="V254" s="14"/>
      <c r="W254" s="74"/>
      <c r="X254" s="14"/>
      <c r="Y254" s="14"/>
      <c r="Z254" s="14"/>
      <c r="AA254" s="14"/>
      <c r="AB254" s="74"/>
      <c r="AC254" s="14"/>
      <c r="AD254" s="14"/>
      <c r="AE254" s="57"/>
      <c r="AF254" s="57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51"/>
      <c r="J255" s="151"/>
      <c r="K255" s="151"/>
      <c r="L255" s="151"/>
      <c r="M255" s="14"/>
      <c r="N255" s="14"/>
      <c r="O255" s="14"/>
      <c r="P255" s="14"/>
      <c r="Q255" s="151"/>
      <c r="R255" s="151"/>
      <c r="S255" s="74"/>
      <c r="T255" s="74"/>
      <c r="U255" s="14"/>
      <c r="V255" s="14"/>
      <c r="W255" s="74"/>
      <c r="X255" s="14"/>
      <c r="Y255" s="14"/>
      <c r="Z255" s="14"/>
      <c r="AA255" s="14"/>
      <c r="AB255" s="74"/>
      <c r="AC255" s="14"/>
      <c r="AD255" s="14"/>
      <c r="AE255" s="57"/>
      <c r="AF255" s="57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51"/>
      <c r="J256" s="151"/>
      <c r="K256" s="151"/>
      <c r="L256" s="151"/>
      <c r="M256" s="14"/>
      <c r="N256" s="14"/>
      <c r="O256" s="14"/>
      <c r="P256" s="14"/>
      <c r="Q256" s="151"/>
      <c r="R256" s="151"/>
      <c r="S256" s="74"/>
      <c r="T256" s="74"/>
      <c r="U256" s="14"/>
      <c r="V256" s="14"/>
      <c r="W256" s="74"/>
      <c r="X256" s="14"/>
      <c r="Y256" s="14"/>
      <c r="Z256" s="14"/>
      <c r="AA256" s="14"/>
      <c r="AB256" s="74"/>
      <c r="AC256" s="14"/>
      <c r="AD256" s="14"/>
      <c r="AE256" s="57"/>
      <c r="AF256" s="57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51"/>
      <c r="J257" s="151"/>
      <c r="K257" s="151"/>
      <c r="L257" s="151"/>
      <c r="M257" s="14"/>
      <c r="N257" s="14"/>
      <c r="O257" s="14"/>
      <c r="P257" s="14"/>
      <c r="Q257" s="151"/>
      <c r="R257" s="151"/>
      <c r="S257" s="74"/>
      <c r="T257" s="74"/>
      <c r="U257" s="14"/>
      <c r="V257" s="14"/>
      <c r="W257" s="74"/>
      <c r="X257" s="14"/>
      <c r="Y257" s="14"/>
      <c r="Z257" s="14"/>
      <c r="AA257" s="14"/>
      <c r="AB257" s="74"/>
      <c r="AC257" s="14"/>
      <c r="AD257" s="14"/>
      <c r="AE257" s="57"/>
      <c r="AF257" s="57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51"/>
      <c r="J258" s="151"/>
      <c r="K258" s="151"/>
      <c r="L258" s="151"/>
      <c r="M258" s="14"/>
      <c r="N258" s="14"/>
      <c r="O258" s="14"/>
      <c r="P258" s="14"/>
      <c r="Q258" s="151"/>
      <c r="R258" s="151"/>
      <c r="S258" s="74"/>
      <c r="T258" s="74"/>
      <c r="U258" s="14"/>
      <c r="V258" s="14"/>
      <c r="W258" s="74"/>
      <c r="X258" s="14"/>
      <c r="Y258" s="14"/>
      <c r="Z258" s="14"/>
      <c r="AA258" s="14"/>
      <c r="AB258" s="74"/>
      <c r="AC258" s="14"/>
      <c r="AD258" s="14"/>
      <c r="AE258" s="57"/>
      <c r="AF258" s="57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51"/>
      <c r="J259" s="151"/>
      <c r="K259" s="151"/>
      <c r="L259" s="151"/>
      <c r="M259" s="14"/>
      <c r="N259" s="14"/>
      <c r="O259" s="14"/>
      <c r="P259" s="14"/>
      <c r="Q259" s="151"/>
      <c r="R259" s="151"/>
      <c r="S259" s="74"/>
      <c r="T259" s="74"/>
      <c r="U259" s="14"/>
      <c r="V259" s="14"/>
      <c r="W259" s="74"/>
      <c r="X259" s="14"/>
      <c r="Y259" s="14"/>
      <c r="Z259" s="14"/>
      <c r="AA259" s="14"/>
      <c r="AB259" s="7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51"/>
      <c r="J260" s="151"/>
      <c r="K260" s="151"/>
      <c r="L260" s="151"/>
      <c r="M260" s="14"/>
      <c r="N260" s="14"/>
      <c r="O260" s="14"/>
      <c r="P260" s="14"/>
      <c r="Q260" s="151"/>
      <c r="R260" s="151"/>
      <c r="S260" s="74"/>
      <c r="T260" s="74"/>
      <c r="U260" s="14"/>
      <c r="V260" s="14"/>
      <c r="W260" s="74"/>
      <c r="X260" s="14"/>
      <c r="Y260" s="14"/>
      <c r="Z260" s="14"/>
      <c r="AA260" s="14"/>
      <c r="AB260" s="7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51"/>
      <c r="J261" s="151"/>
      <c r="K261" s="151"/>
      <c r="L261" s="151"/>
      <c r="M261" s="14"/>
      <c r="N261" s="14"/>
      <c r="O261" s="14"/>
      <c r="P261" s="14"/>
      <c r="Q261" s="151"/>
      <c r="R261" s="151"/>
      <c r="S261" s="74"/>
      <c r="T261" s="74"/>
      <c r="U261" s="14"/>
      <c r="V261" s="14"/>
      <c r="W261" s="74"/>
      <c r="X261" s="14"/>
      <c r="Y261" s="14"/>
      <c r="Z261" s="14"/>
      <c r="AA261" s="14"/>
      <c r="AB261" s="7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51"/>
      <c r="J262" s="151"/>
      <c r="K262" s="151"/>
      <c r="L262" s="151"/>
      <c r="M262" s="30"/>
      <c r="N262" s="30"/>
      <c r="O262" s="30"/>
      <c r="P262" s="30"/>
      <c r="Q262" s="152"/>
      <c r="R262" s="152"/>
      <c r="S262" s="75"/>
      <c r="T262" s="75"/>
      <c r="U262" s="30"/>
      <c r="V262" s="30"/>
      <c r="W262" s="75"/>
      <c r="X262" s="30"/>
      <c r="Y262" s="30"/>
      <c r="Z262" s="30"/>
      <c r="AA262" s="30"/>
      <c r="AB262" s="75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51"/>
      <c r="J263" s="151"/>
      <c r="K263" s="151"/>
      <c r="L263" s="152"/>
      <c r="M263" s="34"/>
      <c r="N263" s="34"/>
      <c r="O263" s="34"/>
      <c r="P263" s="34"/>
      <c r="Q263" s="153"/>
      <c r="R263" s="153"/>
      <c r="S263" s="76"/>
      <c r="T263" s="76"/>
      <c r="U263" s="34"/>
      <c r="V263" s="34"/>
      <c r="W263" s="76"/>
      <c r="X263" s="34"/>
      <c r="Y263" s="34"/>
      <c r="Z263" s="34"/>
      <c r="AA263" s="34"/>
      <c r="AB263" s="76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51"/>
      <c r="J264" s="151"/>
      <c r="K264" s="151"/>
      <c r="L264" s="153"/>
      <c r="M264" s="34"/>
      <c r="N264" s="34"/>
      <c r="O264" s="34"/>
      <c r="P264" s="34"/>
      <c r="Q264" s="153"/>
      <c r="R264" s="153"/>
      <c r="S264" s="76"/>
      <c r="T264" s="76"/>
      <c r="U264" s="34"/>
      <c r="V264" s="34"/>
      <c r="W264" s="76"/>
      <c r="X264" s="34"/>
      <c r="Y264" s="34"/>
      <c r="Z264" s="34"/>
      <c r="AA264" s="34"/>
      <c r="AB264" s="76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51"/>
      <c r="J265" s="151"/>
      <c r="K265" s="151"/>
      <c r="L265" s="153"/>
      <c r="M265" s="34"/>
      <c r="N265" s="34"/>
      <c r="O265" s="34"/>
      <c r="P265" s="34"/>
      <c r="Q265" s="153"/>
      <c r="R265" s="153"/>
      <c r="S265" s="76"/>
      <c r="T265" s="76"/>
      <c r="U265" s="34"/>
      <c r="V265" s="34"/>
      <c r="W265" s="76"/>
      <c r="X265" s="34"/>
      <c r="Y265" s="34"/>
      <c r="Z265" s="34"/>
      <c r="AA265" s="34"/>
      <c r="AB265" s="76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51"/>
      <c r="J266" s="151"/>
      <c r="K266" s="151"/>
      <c r="L266" s="153"/>
      <c r="M266" s="34"/>
      <c r="N266" s="34"/>
      <c r="O266" s="34"/>
      <c r="P266" s="34"/>
      <c r="Q266" s="153"/>
      <c r="R266" s="153"/>
      <c r="S266" s="76"/>
      <c r="T266" s="76"/>
      <c r="U266" s="34"/>
      <c r="V266" s="34"/>
      <c r="W266" s="76"/>
      <c r="X266" s="34"/>
      <c r="Y266" s="34"/>
      <c r="Z266" s="34"/>
      <c r="AA266" s="34"/>
      <c r="AB266" s="76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51"/>
      <c r="J267" s="151"/>
      <c r="K267" s="151"/>
      <c r="L267" s="153"/>
      <c r="M267" s="34"/>
      <c r="N267" s="34"/>
      <c r="O267" s="34"/>
      <c r="P267" s="34"/>
      <c r="Q267" s="153"/>
      <c r="R267" s="153"/>
      <c r="S267" s="76"/>
      <c r="T267" s="76"/>
      <c r="U267" s="34"/>
      <c r="V267" s="34"/>
      <c r="W267" s="76"/>
      <c r="X267" s="34"/>
      <c r="Y267" s="34"/>
      <c r="Z267" s="34"/>
      <c r="AA267" s="34"/>
      <c r="AB267" s="76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51"/>
      <c r="J268" s="151"/>
      <c r="K268" s="151"/>
      <c r="L268" s="153"/>
      <c r="M268" s="34"/>
      <c r="N268" s="34"/>
      <c r="O268" s="34"/>
      <c r="P268" s="34"/>
      <c r="Q268" s="153"/>
      <c r="R268" s="153"/>
      <c r="S268" s="76"/>
      <c r="T268" s="76"/>
      <c r="U268" s="34"/>
      <c r="V268" s="34"/>
      <c r="W268" s="76"/>
      <c r="X268" s="34"/>
      <c r="Y268" s="34"/>
      <c r="Z268" s="34"/>
      <c r="AA268" s="34"/>
      <c r="AB268" s="76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51"/>
      <c r="J269" s="151"/>
      <c r="K269" s="151"/>
      <c r="L269" s="153"/>
      <c r="M269" s="34"/>
      <c r="N269" s="34"/>
      <c r="O269" s="34"/>
      <c r="P269" s="34"/>
      <c r="Q269" s="153"/>
      <c r="R269" s="153"/>
      <c r="S269" s="76"/>
      <c r="T269" s="76"/>
      <c r="U269" s="34"/>
      <c r="V269" s="34"/>
      <c r="W269" s="76"/>
      <c r="X269" s="34"/>
      <c r="Y269" s="34"/>
      <c r="Z269" s="34"/>
      <c r="AA269" s="34"/>
      <c r="AB269" s="76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51"/>
      <c r="J270" s="151"/>
      <c r="K270" s="151"/>
      <c r="L270" s="153"/>
      <c r="M270" s="34"/>
      <c r="N270" s="34"/>
      <c r="O270" s="34"/>
      <c r="P270" s="34"/>
      <c r="Q270" s="153"/>
      <c r="R270" s="153"/>
      <c r="S270" s="76"/>
      <c r="T270" s="76"/>
      <c r="U270" s="34"/>
      <c r="V270" s="34"/>
      <c r="W270" s="76"/>
      <c r="X270" s="34"/>
      <c r="Y270" s="34"/>
      <c r="Z270" s="34"/>
      <c r="AA270" s="34"/>
      <c r="AB270" s="76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51"/>
      <c r="J271" s="151"/>
      <c r="K271" s="151"/>
      <c r="L271" s="153"/>
      <c r="M271" s="34"/>
      <c r="N271" s="34"/>
      <c r="O271" s="34"/>
      <c r="P271" s="34"/>
      <c r="Q271" s="153"/>
      <c r="R271" s="153"/>
      <c r="S271" s="76"/>
      <c r="T271" s="76"/>
      <c r="U271" s="34"/>
      <c r="V271" s="34"/>
      <c r="W271" s="76"/>
      <c r="X271" s="34"/>
      <c r="Y271" s="34"/>
      <c r="Z271" s="34"/>
      <c r="AA271" s="34"/>
      <c r="AB271" s="76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51"/>
      <c r="J272" s="151"/>
      <c r="K272" s="151"/>
      <c r="L272" s="153"/>
      <c r="M272" s="34"/>
      <c r="N272" s="34"/>
      <c r="O272" s="34"/>
      <c r="P272" s="34"/>
      <c r="Q272" s="153"/>
      <c r="R272" s="153"/>
      <c r="S272" s="76"/>
      <c r="T272" s="76"/>
      <c r="U272" s="34"/>
      <c r="V272" s="34"/>
      <c r="W272" s="76"/>
      <c r="X272" s="34"/>
      <c r="Y272" s="34"/>
      <c r="Z272" s="34"/>
      <c r="AA272" s="34"/>
      <c r="AB272" s="76"/>
      <c r="AC272" s="30"/>
      <c r="AD272" s="30"/>
      <c r="AE272" s="30"/>
      <c r="AO272" s="14"/>
      <c r="AP272" s="14"/>
      <c r="AQ272" s="14"/>
      <c r="AR272" s="14"/>
    </row>
    <row r="273" spans="1:44">
      <c r="G273" s="14"/>
      <c r="H273" s="14"/>
      <c r="I273" s="151"/>
      <c r="J273" s="151"/>
      <c r="K273" s="151"/>
      <c r="L273" s="153"/>
      <c r="M273" s="34"/>
      <c r="N273" s="34"/>
      <c r="O273" s="34"/>
      <c r="P273" s="34"/>
      <c r="Q273" s="153"/>
      <c r="R273" s="153"/>
      <c r="S273" s="76"/>
      <c r="T273" s="76"/>
      <c r="U273" s="34"/>
      <c r="V273" s="34"/>
      <c r="W273" s="76"/>
      <c r="X273" s="34"/>
      <c r="Y273" s="34"/>
      <c r="Z273" s="34"/>
      <c r="AA273" s="34"/>
      <c r="AB273" s="76"/>
      <c r="AC273" s="34"/>
      <c r="AD273" s="34"/>
      <c r="AE273" s="34"/>
      <c r="AO273" s="14"/>
      <c r="AP273" s="14"/>
      <c r="AQ273" s="14"/>
      <c r="AR273" s="14"/>
    </row>
    <row r="274" spans="1:44">
      <c r="B274" s="30"/>
      <c r="C274" s="30"/>
      <c r="D274" s="30"/>
      <c r="E274" s="30"/>
      <c r="F274" s="30"/>
      <c r="G274" s="30"/>
      <c r="H274" s="30"/>
      <c r="I274" s="152"/>
      <c r="J274" s="152"/>
      <c r="K274" s="152"/>
      <c r="L274" s="153"/>
      <c r="M274" s="34"/>
      <c r="N274" s="34"/>
      <c r="O274" s="34"/>
      <c r="P274" s="34"/>
      <c r="Q274" s="153"/>
      <c r="R274" s="153"/>
      <c r="S274" s="76"/>
      <c r="T274" s="76"/>
      <c r="U274" s="34"/>
      <c r="V274" s="34"/>
      <c r="W274" s="76"/>
      <c r="X274" s="34"/>
      <c r="Y274" s="34"/>
      <c r="Z274" s="34"/>
      <c r="AA274" s="34"/>
      <c r="AB274" s="76"/>
      <c r="AC274" s="34"/>
      <c r="AD274" s="34"/>
      <c r="AE274" s="34"/>
      <c r="AO274" s="14"/>
      <c r="AP274" s="14"/>
      <c r="AQ274" s="14"/>
      <c r="AR274" s="14"/>
    </row>
    <row r="275" spans="1:44">
      <c r="B275" s="34"/>
      <c r="C275" s="34"/>
      <c r="D275" s="34"/>
      <c r="E275" s="34"/>
      <c r="F275" s="34"/>
      <c r="G275" s="34"/>
      <c r="H275" s="34"/>
      <c r="I275" s="153"/>
      <c r="J275" s="153"/>
      <c r="K275" s="153"/>
      <c r="L275" s="153"/>
      <c r="M275" s="34"/>
      <c r="N275" s="34"/>
      <c r="O275" s="34"/>
      <c r="P275" s="34"/>
      <c r="Q275" s="153"/>
      <c r="R275" s="153"/>
      <c r="S275" s="76"/>
      <c r="T275" s="76"/>
      <c r="U275" s="34"/>
      <c r="V275" s="34"/>
      <c r="W275" s="76"/>
      <c r="X275" s="34"/>
      <c r="Y275" s="34"/>
      <c r="Z275" s="34"/>
      <c r="AA275" s="34"/>
      <c r="AB275" s="76"/>
      <c r="AC275" s="34"/>
      <c r="AD275" s="34"/>
      <c r="AE275" s="34"/>
      <c r="AO275" s="14"/>
      <c r="AP275" s="14"/>
      <c r="AQ275" s="14"/>
      <c r="AR275" s="14"/>
    </row>
    <row r="276" spans="1:44">
      <c r="B276" s="34"/>
      <c r="C276" s="34"/>
      <c r="D276" s="34"/>
      <c r="E276" s="34"/>
      <c r="F276" s="34"/>
      <c r="G276" s="34"/>
      <c r="H276" s="34"/>
      <c r="I276" s="153"/>
      <c r="J276" s="153"/>
      <c r="K276" s="153"/>
      <c r="L276" s="153"/>
      <c r="M276" s="34"/>
      <c r="N276" s="34"/>
      <c r="O276" s="34"/>
      <c r="P276" s="34"/>
      <c r="Q276" s="153"/>
      <c r="R276" s="153"/>
      <c r="S276" s="76"/>
      <c r="T276" s="76"/>
      <c r="U276" s="34"/>
      <c r="V276" s="34"/>
      <c r="W276" s="76"/>
      <c r="X276" s="34"/>
      <c r="Y276" s="34"/>
      <c r="Z276" s="34"/>
      <c r="AA276" s="34"/>
      <c r="AB276" s="76"/>
      <c r="AC276" s="34"/>
      <c r="AD276" s="34"/>
      <c r="AE276" s="34"/>
      <c r="AO276" s="14"/>
      <c r="AP276" s="14"/>
      <c r="AQ276" s="14"/>
      <c r="AR276" s="14"/>
    </row>
    <row r="277" spans="1:44">
      <c r="B277" s="34"/>
      <c r="C277" s="34"/>
      <c r="D277" s="34"/>
      <c r="E277" s="34"/>
      <c r="F277" s="34"/>
      <c r="G277" s="34"/>
      <c r="H277" s="34"/>
      <c r="I277" s="153"/>
      <c r="J277" s="153"/>
      <c r="K277" s="153"/>
      <c r="L277" s="153"/>
      <c r="M277" s="34"/>
      <c r="N277" s="34"/>
      <c r="O277" s="34"/>
      <c r="P277" s="34"/>
      <c r="Q277" s="153"/>
      <c r="R277" s="153"/>
      <c r="S277" s="76"/>
      <c r="T277" s="76"/>
      <c r="U277" s="34"/>
      <c r="V277" s="34"/>
      <c r="W277" s="76"/>
      <c r="X277" s="34"/>
      <c r="Y277" s="34"/>
      <c r="Z277" s="34"/>
      <c r="AA277" s="34"/>
      <c r="AB277" s="76"/>
      <c r="AC277" s="34"/>
      <c r="AD277" s="34"/>
      <c r="AE277" s="34"/>
      <c r="AO277" s="14"/>
      <c r="AP277" s="14"/>
      <c r="AQ277" s="14"/>
      <c r="AR277" s="14"/>
    </row>
    <row r="278" spans="1:44">
      <c r="B278" s="34"/>
      <c r="C278" s="34"/>
      <c r="D278" s="34"/>
      <c r="E278" s="34"/>
      <c r="F278" s="34"/>
      <c r="G278" s="34"/>
      <c r="H278" s="34"/>
      <c r="I278" s="153"/>
      <c r="J278" s="153"/>
      <c r="K278" s="153"/>
      <c r="L278" s="153"/>
      <c r="M278" s="34"/>
      <c r="N278" s="34"/>
      <c r="O278" s="34"/>
      <c r="P278" s="34"/>
      <c r="Q278" s="153"/>
      <c r="R278" s="153"/>
      <c r="S278" s="76"/>
      <c r="T278" s="76"/>
      <c r="U278" s="34"/>
      <c r="V278" s="34"/>
      <c r="W278" s="76"/>
      <c r="X278" s="34"/>
      <c r="Y278" s="34"/>
      <c r="Z278" s="34"/>
      <c r="AA278" s="34"/>
      <c r="AB278" s="76"/>
      <c r="AC278" s="34"/>
      <c r="AD278" s="34"/>
      <c r="AE278" s="34"/>
      <c r="AQ278" s="14"/>
      <c r="AR278" s="14"/>
    </row>
    <row r="279" spans="1:44">
      <c r="B279" s="34"/>
      <c r="C279" s="34"/>
      <c r="D279" s="34"/>
      <c r="E279" s="34"/>
      <c r="F279" s="34"/>
      <c r="G279" s="34"/>
      <c r="H279" s="34"/>
      <c r="I279" s="153"/>
      <c r="J279" s="153"/>
      <c r="K279" s="153"/>
      <c r="L279" s="153"/>
      <c r="M279" s="34"/>
      <c r="N279" s="34"/>
      <c r="O279" s="34"/>
      <c r="P279" s="34"/>
      <c r="Q279" s="153"/>
      <c r="R279" s="153"/>
      <c r="S279" s="76"/>
      <c r="T279" s="76"/>
      <c r="U279" s="34"/>
      <c r="V279" s="34"/>
      <c r="W279" s="76"/>
      <c r="X279" s="34"/>
      <c r="Y279" s="34"/>
      <c r="Z279" s="34"/>
      <c r="AA279" s="34"/>
      <c r="AB279" s="76"/>
      <c r="AC279" s="34"/>
      <c r="AD279" s="34"/>
      <c r="AE279" s="34"/>
      <c r="AQ279" s="14"/>
      <c r="AR279" s="14"/>
    </row>
    <row r="280" spans="1:44">
      <c r="B280" s="34"/>
      <c r="C280" s="34"/>
      <c r="D280" s="34"/>
      <c r="E280" s="34"/>
      <c r="F280" s="34"/>
      <c r="G280" s="34"/>
      <c r="H280" s="34"/>
      <c r="I280" s="153"/>
      <c r="J280" s="153"/>
      <c r="K280" s="153"/>
      <c r="L280" s="153"/>
      <c r="M280" s="34"/>
      <c r="N280" s="34"/>
      <c r="O280" s="34"/>
      <c r="P280" s="34"/>
      <c r="Q280" s="153"/>
      <c r="R280" s="153"/>
      <c r="S280" s="76"/>
      <c r="T280" s="76"/>
      <c r="U280" s="34"/>
      <c r="V280" s="34"/>
      <c r="W280" s="76"/>
      <c r="X280" s="34"/>
      <c r="Y280" s="34"/>
      <c r="Z280" s="34"/>
      <c r="AA280" s="34"/>
      <c r="AB280" s="76"/>
      <c r="AC280" s="34"/>
      <c r="AD280" s="34"/>
      <c r="AE280" s="34"/>
      <c r="AQ280" s="14"/>
      <c r="AR280" s="14"/>
    </row>
    <row r="281" spans="1:44">
      <c r="B281" s="34"/>
      <c r="C281" s="34"/>
      <c r="D281" s="34"/>
      <c r="E281" s="34"/>
      <c r="F281" s="34"/>
      <c r="G281" s="34"/>
      <c r="H281" s="34"/>
      <c r="I281" s="153"/>
      <c r="J281" s="153"/>
      <c r="K281" s="153"/>
      <c r="L281" s="153"/>
      <c r="M281" s="34"/>
      <c r="N281" s="34"/>
      <c r="O281" s="34"/>
      <c r="P281" s="34"/>
      <c r="Q281" s="153"/>
      <c r="R281" s="153"/>
      <c r="S281" s="76"/>
      <c r="T281" s="76"/>
      <c r="U281" s="34"/>
      <c r="V281" s="34"/>
      <c r="W281" s="76"/>
      <c r="X281" s="34"/>
      <c r="Y281" s="34"/>
      <c r="Z281" s="34"/>
      <c r="AA281" s="34"/>
      <c r="AB281" s="76"/>
      <c r="AC281" s="34"/>
      <c r="AD281" s="34"/>
      <c r="AE281" s="34"/>
      <c r="AQ281" s="14"/>
      <c r="AR281" s="14"/>
    </row>
    <row r="282" spans="1:44">
      <c r="B282" s="34"/>
      <c r="C282" s="34"/>
      <c r="D282" s="34"/>
      <c r="E282" s="34"/>
      <c r="F282" s="34"/>
      <c r="G282" s="34"/>
      <c r="H282" s="34"/>
      <c r="I282" s="153"/>
      <c r="J282" s="153"/>
      <c r="K282" s="153"/>
      <c r="L282" s="153"/>
      <c r="M282" s="34"/>
      <c r="N282" s="34"/>
      <c r="O282" s="34"/>
      <c r="P282" s="34"/>
      <c r="Q282" s="153"/>
      <c r="R282" s="153"/>
      <c r="S282" s="76"/>
      <c r="T282" s="76"/>
      <c r="U282" s="34"/>
      <c r="V282" s="34"/>
      <c r="W282" s="76"/>
      <c r="X282" s="34"/>
      <c r="Y282" s="34"/>
      <c r="Z282" s="34"/>
      <c r="AA282" s="34"/>
      <c r="AB282" s="76"/>
      <c r="AC282" s="34"/>
      <c r="AD282" s="34"/>
      <c r="AE282" s="34"/>
      <c r="AQ282" s="14"/>
      <c r="AR282" s="14"/>
    </row>
    <row r="283" spans="1:44">
      <c r="B283" s="34"/>
      <c r="C283" s="34"/>
      <c r="D283" s="34"/>
      <c r="E283" s="34"/>
      <c r="F283" s="34"/>
      <c r="G283" s="34"/>
      <c r="H283" s="34"/>
      <c r="I283" s="153"/>
      <c r="J283" s="153"/>
      <c r="K283" s="153"/>
      <c r="L283" s="153"/>
      <c r="M283" s="34"/>
      <c r="N283" s="34"/>
      <c r="O283" s="34"/>
      <c r="P283" s="34"/>
      <c r="Q283" s="153"/>
      <c r="R283" s="153"/>
      <c r="S283" s="76"/>
      <c r="T283" s="76"/>
      <c r="U283" s="34"/>
      <c r="V283" s="34"/>
      <c r="W283" s="76"/>
      <c r="X283" s="34"/>
      <c r="Y283" s="34"/>
      <c r="Z283" s="34"/>
      <c r="AA283" s="34"/>
      <c r="AB283" s="76"/>
      <c r="AC283" s="34"/>
      <c r="AD283" s="34"/>
      <c r="AE283" s="34"/>
      <c r="AQ283" s="14"/>
    </row>
    <row r="284" spans="1:44">
      <c r="A284" s="157"/>
      <c r="B284" s="34"/>
      <c r="C284" s="34"/>
      <c r="D284" s="34"/>
      <c r="E284" s="34"/>
      <c r="F284" s="34"/>
      <c r="G284" s="34"/>
      <c r="H284" s="34"/>
      <c r="I284" s="153"/>
      <c r="J284" s="153"/>
      <c r="K284" s="153"/>
      <c r="L284" s="153"/>
      <c r="M284" s="34"/>
      <c r="N284" s="34"/>
      <c r="O284" s="34"/>
      <c r="P284" s="34"/>
      <c r="Q284" s="153"/>
      <c r="R284" s="153"/>
      <c r="S284" s="76"/>
      <c r="T284" s="76"/>
      <c r="U284" s="34"/>
      <c r="V284" s="34"/>
      <c r="W284" s="76"/>
      <c r="X284" s="34"/>
      <c r="Y284" s="34"/>
      <c r="Z284" s="34"/>
      <c r="AA284" s="34"/>
      <c r="AB284" s="76"/>
      <c r="AC284" s="34"/>
      <c r="AD284" s="34"/>
      <c r="AE284" s="34"/>
    </row>
    <row r="285" spans="1:44">
      <c r="A285" s="158"/>
      <c r="B285" s="34"/>
      <c r="C285" s="34"/>
      <c r="D285" s="34"/>
      <c r="E285" s="34"/>
      <c r="F285" s="34"/>
      <c r="G285" s="34"/>
      <c r="H285" s="34"/>
      <c r="I285" s="153"/>
      <c r="J285" s="153"/>
      <c r="K285" s="153"/>
      <c r="L285" s="153"/>
      <c r="M285" s="34"/>
      <c r="N285" s="34"/>
      <c r="O285" s="34"/>
      <c r="P285" s="34"/>
      <c r="Q285" s="153"/>
      <c r="R285" s="153"/>
      <c r="S285" s="76"/>
      <c r="T285" s="76"/>
      <c r="U285" s="34"/>
      <c r="V285" s="34"/>
      <c r="W285" s="76"/>
      <c r="X285" s="34"/>
      <c r="Y285" s="34"/>
      <c r="Z285" s="34"/>
      <c r="AA285" s="34"/>
      <c r="AB285" s="76"/>
      <c r="AC285" s="34"/>
      <c r="AD285" s="34"/>
      <c r="AE285" s="34"/>
    </row>
    <row r="286" spans="1:44">
      <c r="A286" s="158"/>
      <c r="B286" s="34"/>
      <c r="C286" s="34"/>
      <c r="D286" s="34"/>
      <c r="E286" s="34"/>
      <c r="F286" s="34"/>
      <c r="G286" s="34"/>
      <c r="H286" s="34"/>
      <c r="I286" s="153"/>
      <c r="J286" s="153"/>
      <c r="K286" s="153"/>
      <c r="L286" s="153"/>
      <c r="M286" s="34"/>
      <c r="N286" s="34"/>
      <c r="O286" s="34"/>
      <c r="P286" s="34"/>
      <c r="Q286" s="153"/>
      <c r="R286" s="153"/>
      <c r="S286" s="76"/>
      <c r="T286" s="76"/>
      <c r="U286" s="34"/>
      <c r="V286" s="34"/>
      <c r="W286" s="76"/>
      <c r="X286" s="34"/>
      <c r="Y286" s="34"/>
      <c r="Z286" s="34"/>
      <c r="AA286" s="34"/>
      <c r="AB286" s="76"/>
      <c r="AC286" s="34"/>
      <c r="AD286" s="34"/>
      <c r="AE286" s="34"/>
    </row>
    <row r="287" spans="1:44">
      <c r="A287" s="158"/>
      <c r="B287" s="34"/>
      <c r="C287" s="34"/>
      <c r="D287" s="34"/>
      <c r="E287" s="34"/>
      <c r="F287" s="34"/>
      <c r="G287" s="34"/>
      <c r="H287" s="34"/>
      <c r="I287" s="153"/>
      <c r="J287" s="153"/>
      <c r="K287" s="153"/>
      <c r="L287" s="153"/>
      <c r="M287" s="34"/>
      <c r="N287" s="34"/>
      <c r="O287" s="34"/>
      <c r="P287" s="34"/>
      <c r="Q287" s="153"/>
      <c r="R287" s="153"/>
      <c r="S287" s="76"/>
      <c r="T287" s="76"/>
      <c r="U287" s="34"/>
      <c r="V287" s="34"/>
      <c r="W287" s="76"/>
      <c r="X287" s="34"/>
      <c r="Y287" s="34"/>
      <c r="Z287" s="34"/>
      <c r="AA287" s="34"/>
      <c r="AB287" s="76"/>
      <c r="AC287" s="34"/>
      <c r="AD287" s="34"/>
      <c r="AE287" s="34"/>
    </row>
    <row r="288" spans="1:44">
      <c r="A288" s="158"/>
      <c r="B288" s="34"/>
      <c r="C288" s="34"/>
      <c r="D288" s="34"/>
      <c r="E288" s="34"/>
      <c r="F288" s="34"/>
      <c r="G288" s="34"/>
      <c r="H288" s="34"/>
      <c r="I288" s="153"/>
      <c r="J288" s="153"/>
      <c r="K288" s="153"/>
      <c r="L288" s="153"/>
      <c r="M288" s="34"/>
      <c r="N288" s="34"/>
      <c r="O288" s="34"/>
      <c r="P288" s="34"/>
      <c r="Q288" s="153"/>
      <c r="R288" s="153"/>
      <c r="S288" s="76"/>
      <c r="T288" s="76"/>
      <c r="U288" s="34"/>
      <c r="V288" s="34"/>
      <c r="W288" s="76"/>
      <c r="X288" s="34"/>
      <c r="Y288" s="34"/>
      <c r="Z288" s="34"/>
      <c r="AA288" s="34"/>
      <c r="AB288" s="76"/>
      <c r="AC288" s="34"/>
      <c r="AD288" s="34"/>
      <c r="AE288" s="34"/>
    </row>
    <row r="289" spans="1:31">
      <c r="A289" s="158"/>
      <c r="B289" s="34"/>
      <c r="C289" s="34"/>
      <c r="D289" s="34"/>
      <c r="E289" s="34"/>
      <c r="F289" s="34"/>
      <c r="G289" s="34"/>
      <c r="H289" s="34"/>
      <c r="I289" s="153"/>
      <c r="J289" s="153"/>
      <c r="K289" s="153"/>
      <c r="L289" s="153"/>
      <c r="M289" s="34"/>
      <c r="N289" s="34"/>
      <c r="O289" s="34"/>
      <c r="P289" s="34"/>
      <c r="Q289" s="153"/>
      <c r="R289" s="153"/>
      <c r="S289" s="76"/>
      <c r="T289" s="76"/>
      <c r="U289" s="34"/>
      <c r="V289" s="34"/>
      <c r="W289" s="76"/>
      <c r="X289" s="34"/>
      <c r="Y289" s="34"/>
      <c r="Z289" s="34"/>
      <c r="AA289" s="34"/>
      <c r="AB289" s="76"/>
      <c r="AC289" s="34"/>
      <c r="AD289" s="34"/>
      <c r="AE289" s="34"/>
    </row>
    <row r="290" spans="1:31">
      <c r="A290" s="158"/>
      <c r="B290" s="34"/>
      <c r="C290" s="34"/>
      <c r="D290" s="34"/>
      <c r="E290" s="34"/>
      <c r="F290" s="34"/>
      <c r="G290" s="34"/>
      <c r="H290" s="34"/>
      <c r="I290" s="153"/>
      <c r="J290" s="153"/>
      <c r="K290" s="153"/>
      <c r="L290" s="153"/>
      <c r="M290" s="34"/>
      <c r="N290" s="34"/>
      <c r="O290" s="34"/>
      <c r="P290" s="34"/>
      <c r="Q290" s="153"/>
      <c r="R290" s="153"/>
      <c r="S290" s="76"/>
      <c r="T290" s="76"/>
      <c r="U290" s="34"/>
      <c r="V290" s="34"/>
      <c r="W290" s="76"/>
      <c r="X290" s="34"/>
      <c r="Y290" s="34"/>
      <c r="Z290" s="34"/>
      <c r="AA290" s="34"/>
      <c r="AB290" s="76"/>
      <c r="AC290" s="34"/>
      <c r="AD290" s="34"/>
      <c r="AE290" s="34"/>
    </row>
    <row r="291" spans="1:31">
      <c r="A291" s="158"/>
      <c r="B291" s="34"/>
      <c r="C291" s="34"/>
      <c r="D291" s="34"/>
      <c r="E291" s="34"/>
      <c r="F291" s="34"/>
      <c r="G291" s="34"/>
      <c r="H291" s="34"/>
      <c r="I291" s="153"/>
      <c r="J291" s="153"/>
      <c r="K291" s="153"/>
      <c r="L291" s="153"/>
      <c r="M291" s="34"/>
      <c r="N291" s="34"/>
      <c r="O291" s="34"/>
      <c r="P291" s="34"/>
      <c r="Q291" s="153"/>
      <c r="R291" s="153"/>
      <c r="S291" s="76"/>
      <c r="T291" s="76"/>
      <c r="U291" s="34"/>
      <c r="V291" s="34"/>
      <c r="W291" s="76"/>
      <c r="X291" s="34"/>
      <c r="Y291" s="34"/>
      <c r="Z291" s="34"/>
      <c r="AA291" s="34"/>
      <c r="AB291" s="76"/>
      <c r="AC291" s="34"/>
      <c r="AD291" s="34"/>
      <c r="AE291" s="34"/>
    </row>
    <row r="292" spans="1:31">
      <c r="A292" s="158"/>
      <c r="B292" s="34"/>
      <c r="C292" s="34"/>
      <c r="D292" s="34"/>
      <c r="E292" s="34"/>
      <c r="F292" s="34"/>
      <c r="G292" s="34"/>
      <c r="H292" s="34"/>
      <c r="I292" s="153"/>
      <c r="J292" s="153"/>
      <c r="K292" s="153"/>
      <c r="L292" s="153"/>
      <c r="M292" s="34"/>
      <c r="N292" s="34"/>
      <c r="O292" s="34"/>
      <c r="P292" s="34"/>
      <c r="Q292" s="153"/>
      <c r="R292" s="153"/>
      <c r="S292" s="76"/>
      <c r="T292" s="76"/>
      <c r="U292" s="34"/>
      <c r="V292" s="34"/>
      <c r="W292" s="76"/>
      <c r="X292" s="34"/>
      <c r="Y292" s="34"/>
      <c r="Z292" s="34"/>
      <c r="AA292" s="34"/>
      <c r="AB292" s="76"/>
      <c r="AC292" s="34"/>
      <c r="AD292" s="34"/>
      <c r="AE292" s="34"/>
    </row>
    <row r="293" spans="1:31">
      <c r="A293" s="158"/>
      <c r="B293" s="34"/>
      <c r="C293" s="34"/>
      <c r="D293" s="34"/>
      <c r="E293" s="34"/>
      <c r="F293" s="34"/>
      <c r="G293" s="34"/>
      <c r="H293" s="34"/>
      <c r="I293" s="153"/>
      <c r="J293" s="153"/>
      <c r="K293" s="153"/>
      <c r="L293" s="153"/>
      <c r="M293" s="34"/>
      <c r="N293" s="34"/>
      <c r="O293" s="34"/>
      <c r="P293" s="34"/>
      <c r="Q293" s="153"/>
      <c r="R293" s="153"/>
      <c r="S293" s="76"/>
      <c r="T293" s="76"/>
      <c r="U293" s="34"/>
      <c r="V293" s="34"/>
      <c r="W293" s="76"/>
      <c r="X293" s="34"/>
      <c r="Y293" s="34"/>
      <c r="Z293" s="34"/>
      <c r="AA293" s="34"/>
      <c r="AB293" s="76"/>
      <c r="AC293" s="34"/>
      <c r="AD293" s="34"/>
      <c r="AE293" s="34"/>
    </row>
    <row r="294" spans="1:31">
      <c r="A294" s="158"/>
      <c r="B294" s="34"/>
      <c r="C294" s="34"/>
      <c r="D294" s="34"/>
      <c r="E294" s="34"/>
      <c r="F294" s="34"/>
      <c r="G294" s="34"/>
      <c r="H294" s="34"/>
      <c r="I294" s="153"/>
      <c r="J294" s="153"/>
      <c r="K294" s="153"/>
      <c r="L294" s="153"/>
      <c r="M294" s="34"/>
      <c r="N294" s="34"/>
      <c r="O294" s="34"/>
      <c r="P294" s="34"/>
      <c r="Q294" s="153"/>
      <c r="R294" s="153"/>
      <c r="S294" s="76"/>
      <c r="T294" s="76"/>
      <c r="U294" s="34"/>
      <c r="V294" s="34"/>
      <c r="W294" s="76"/>
      <c r="X294" s="34"/>
      <c r="Y294" s="34"/>
      <c r="Z294" s="34"/>
      <c r="AA294" s="34"/>
      <c r="AB294" s="76"/>
      <c r="AC294" s="34"/>
      <c r="AD294" s="34"/>
      <c r="AE294" s="34"/>
    </row>
    <row r="295" spans="1:31">
      <c r="A295" s="158"/>
      <c r="B295" s="34"/>
      <c r="C295" s="34"/>
      <c r="D295" s="34"/>
      <c r="E295" s="34"/>
      <c r="F295" s="34"/>
      <c r="G295" s="34"/>
      <c r="H295" s="34"/>
      <c r="I295" s="153"/>
      <c r="J295" s="153"/>
      <c r="K295" s="153"/>
      <c r="L295" s="153"/>
      <c r="M295" s="34"/>
      <c r="N295" s="34"/>
      <c r="O295" s="34"/>
      <c r="P295" s="34"/>
      <c r="Q295" s="153"/>
      <c r="R295" s="153"/>
      <c r="S295" s="76"/>
      <c r="T295" s="76"/>
      <c r="U295" s="34"/>
      <c r="V295" s="34"/>
      <c r="W295" s="76"/>
      <c r="X295" s="34"/>
      <c r="Y295" s="34"/>
      <c r="Z295" s="34"/>
      <c r="AA295" s="34"/>
      <c r="AB295" s="76"/>
      <c r="AC295" s="34"/>
      <c r="AD295" s="34"/>
      <c r="AE295" s="34"/>
    </row>
    <row r="296" spans="1:31">
      <c r="A296" s="158"/>
      <c r="B296" s="34"/>
      <c r="C296" s="34"/>
      <c r="D296" s="34"/>
      <c r="E296" s="34"/>
      <c r="F296" s="34"/>
      <c r="G296" s="34"/>
      <c r="H296" s="34"/>
      <c r="I296" s="153"/>
      <c r="J296" s="153"/>
      <c r="K296" s="153"/>
      <c r="L296" s="153"/>
      <c r="M296" s="34"/>
      <c r="N296" s="34"/>
      <c r="O296" s="34"/>
      <c r="P296" s="34"/>
      <c r="Q296" s="153"/>
      <c r="R296" s="153"/>
      <c r="S296" s="76"/>
      <c r="T296" s="76"/>
      <c r="U296" s="34"/>
      <c r="V296" s="34"/>
      <c r="W296" s="76"/>
      <c r="X296" s="34"/>
      <c r="Y296" s="34"/>
      <c r="Z296" s="34"/>
      <c r="AA296" s="34"/>
      <c r="AB296" s="76"/>
      <c r="AC296" s="34"/>
      <c r="AD296" s="34"/>
      <c r="AE296" s="34"/>
    </row>
    <row r="297" spans="1:31">
      <c r="A297" s="158"/>
      <c r="B297" s="34"/>
      <c r="C297" s="34"/>
      <c r="D297" s="34"/>
      <c r="E297" s="34"/>
      <c r="F297" s="34"/>
      <c r="G297" s="34"/>
      <c r="H297" s="34"/>
      <c r="I297" s="153"/>
      <c r="J297" s="153"/>
      <c r="K297" s="153"/>
      <c r="L297" s="153"/>
      <c r="M297" s="34"/>
      <c r="N297" s="34"/>
      <c r="O297" s="34"/>
      <c r="P297" s="34"/>
      <c r="Q297" s="153"/>
      <c r="R297" s="153"/>
      <c r="S297" s="76"/>
      <c r="T297" s="76"/>
      <c r="U297" s="34"/>
      <c r="V297" s="34"/>
      <c r="W297" s="76"/>
      <c r="X297" s="34"/>
      <c r="Y297" s="34"/>
      <c r="AC297" s="34"/>
      <c r="AD297" s="34"/>
      <c r="AE297" s="34"/>
    </row>
    <row r="298" spans="1:31">
      <c r="A298" s="158"/>
      <c r="B298" s="34"/>
      <c r="C298" s="34"/>
      <c r="D298" s="34"/>
      <c r="E298" s="34"/>
      <c r="F298" s="34"/>
      <c r="G298" s="34"/>
      <c r="H298" s="34"/>
      <c r="I298" s="153"/>
      <c r="J298" s="153"/>
      <c r="K298" s="153"/>
      <c r="L298" s="153"/>
      <c r="M298" s="34"/>
      <c r="N298" s="34"/>
      <c r="O298" s="34"/>
      <c r="P298" s="34"/>
      <c r="Q298" s="153"/>
      <c r="R298" s="153"/>
      <c r="S298" s="76"/>
      <c r="T298" s="76"/>
      <c r="U298" s="34"/>
      <c r="V298" s="34"/>
      <c r="W298" s="76"/>
      <c r="X298" s="34"/>
      <c r="Y298" s="34"/>
      <c r="AC298" s="34"/>
      <c r="AD298" s="34"/>
      <c r="AE298" s="34"/>
    </row>
    <row r="299" spans="1:31">
      <c r="A299" s="158"/>
      <c r="B299" s="34"/>
      <c r="C299" s="34"/>
      <c r="D299" s="34"/>
      <c r="E299" s="34"/>
      <c r="F299" s="34"/>
      <c r="G299" s="34"/>
      <c r="H299" s="34"/>
      <c r="I299" s="153"/>
      <c r="J299" s="153"/>
      <c r="K299" s="153"/>
      <c r="L299" s="153"/>
      <c r="M299" s="34"/>
      <c r="N299" s="34"/>
      <c r="O299" s="34"/>
      <c r="P299" s="34"/>
      <c r="Q299" s="153"/>
      <c r="R299" s="153"/>
      <c r="S299" s="76"/>
      <c r="T299" s="76"/>
      <c r="U299" s="34"/>
      <c r="V299" s="34"/>
      <c r="W299" s="76"/>
      <c r="X299" s="34"/>
      <c r="Y299" s="34"/>
      <c r="AC299" s="34"/>
      <c r="AD299" s="34"/>
      <c r="AE299" s="34"/>
    </row>
    <row r="300" spans="1:31">
      <c r="A300" s="158"/>
      <c r="B300" s="34"/>
      <c r="C300" s="34"/>
      <c r="D300" s="34"/>
      <c r="E300" s="34"/>
      <c r="F300" s="34"/>
      <c r="G300" s="34"/>
      <c r="H300" s="34"/>
      <c r="I300" s="153"/>
      <c r="J300" s="153"/>
      <c r="K300" s="153"/>
      <c r="L300" s="153"/>
      <c r="M300" s="34"/>
      <c r="N300" s="34"/>
      <c r="O300" s="34"/>
      <c r="P300" s="34"/>
      <c r="Q300" s="153"/>
      <c r="R300" s="153"/>
      <c r="S300" s="76"/>
      <c r="T300" s="76"/>
      <c r="U300" s="34"/>
      <c r="V300" s="34"/>
      <c r="W300" s="76"/>
      <c r="X300" s="34"/>
      <c r="Y300" s="34"/>
      <c r="AC300" s="34"/>
      <c r="AD300" s="34"/>
      <c r="AE300" s="34"/>
    </row>
    <row r="301" spans="1:31">
      <c r="A301" s="158"/>
      <c r="B301" s="34"/>
      <c r="C301" s="34"/>
      <c r="D301" s="34"/>
      <c r="E301" s="34"/>
      <c r="F301" s="34"/>
      <c r="G301" s="34"/>
      <c r="H301" s="34"/>
      <c r="I301" s="153"/>
      <c r="J301" s="153"/>
      <c r="K301" s="153"/>
      <c r="L301" s="153"/>
      <c r="M301" s="34"/>
      <c r="N301" s="34"/>
      <c r="O301" s="34"/>
      <c r="P301" s="34"/>
      <c r="Q301" s="153"/>
      <c r="R301" s="153"/>
      <c r="S301" s="76"/>
      <c r="T301" s="76"/>
      <c r="U301" s="34"/>
      <c r="V301" s="34"/>
      <c r="W301" s="76"/>
      <c r="X301" s="34"/>
      <c r="Y301" s="34"/>
      <c r="AC301" s="34"/>
      <c r="AD301" s="34"/>
      <c r="AE301" s="34"/>
    </row>
    <row r="302" spans="1:31">
      <c r="A302" s="158"/>
      <c r="B302" s="34"/>
      <c r="C302" s="34"/>
      <c r="D302" s="34"/>
      <c r="E302" s="34"/>
      <c r="F302" s="34"/>
      <c r="G302" s="34"/>
      <c r="H302" s="34"/>
      <c r="I302" s="153"/>
      <c r="J302" s="153"/>
      <c r="K302" s="153"/>
      <c r="L302" s="153"/>
      <c r="M302" s="34"/>
      <c r="N302" s="34"/>
      <c r="O302" s="34"/>
      <c r="P302" s="34"/>
      <c r="Q302" s="153"/>
      <c r="R302" s="153"/>
      <c r="S302" s="76"/>
      <c r="T302" s="76"/>
      <c r="U302" s="34"/>
      <c r="V302" s="34"/>
      <c r="W302" s="76"/>
      <c r="X302" s="34"/>
      <c r="Y302" s="34"/>
      <c r="AC302" s="34"/>
      <c r="AD302" s="34"/>
      <c r="AE302" s="34"/>
    </row>
    <row r="303" spans="1:31">
      <c r="A303" s="158"/>
      <c r="B303" s="34"/>
      <c r="C303" s="34"/>
      <c r="D303" s="34"/>
      <c r="E303" s="34"/>
      <c r="F303" s="34"/>
      <c r="G303" s="34"/>
      <c r="H303" s="34"/>
      <c r="I303" s="153"/>
      <c r="J303" s="153"/>
      <c r="K303" s="153"/>
      <c r="L303" s="153"/>
      <c r="M303" s="34"/>
      <c r="N303" s="34"/>
      <c r="O303" s="34"/>
      <c r="P303" s="34"/>
      <c r="Q303" s="153"/>
      <c r="R303" s="153"/>
      <c r="S303" s="76"/>
      <c r="T303" s="76"/>
      <c r="U303" s="34"/>
      <c r="V303" s="34"/>
      <c r="W303" s="76"/>
      <c r="X303" s="34"/>
      <c r="Y303" s="34"/>
      <c r="AC303" s="34"/>
      <c r="AD303" s="34"/>
      <c r="AE303" s="34"/>
    </row>
    <row r="304" spans="1:31">
      <c r="A304" s="158"/>
      <c r="B304" s="34"/>
      <c r="C304" s="34"/>
      <c r="D304" s="34"/>
      <c r="E304" s="34"/>
      <c r="F304" s="34"/>
      <c r="G304" s="34"/>
      <c r="H304" s="34"/>
      <c r="I304" s="153"/>
      <c r="J304" s="153"/>
      <c r="K304" s="153"/>
      <c r="L304" s="153"/>
      <c r="M304" s="34"/>
      <c r="N304" s="34"/>
      <c r="O304" s="34"/>
      <c r="P304" s="34"/>
      <c r="Q304" s="153"/>
      <c r="R304" s="153"/>
      <c r="S304" s="76"/>
      <c r="T304" s="76"/>
      <c r="U304" s="34"/>
      <c r="V304" s="34"/>
      <c r="W304" s="76"/>
      <c r="X304" s="34"/>
      <c r="Y304" s="34"/>
      <c r="AC304" s="34"/>
      <c r="AD304" s="34"/>
      <c r="AE304" s="34"/>
    </row>
    <row r="305" spans="1:31">
      <c r="A305" s="158"/>
      <c r="B305" s="34"/>
      <c r="C305" s="34"/>
      <c r="D305" s="34"/>
      <c r="E305" s="34"/>
      <c r="F305" s="34"/>
      <c r="G305" s="34"/>
      <c r="H305" s="34"/>
      <c r="I305" s="153"/>
      <c r="J305" s="153"/>
      <c r="K305" s="153"/>
      <c r="L305" s="153"/>
      <c r="M305" s="34"/>
      <c r="N305" s="34"/>
      <c r="O305" s="34"/>
      <c r="P305" s="34"/>
      <c r="Q305" s="153"/>
      <c r="R305" s="153"/>
      <c r="S305" s="76"/>
      <c r="T305" s="76"/>
      <c r="U305" s="34"/>
      <c r="V305" s="34"/>
      <c r="W305" s="76"/>
      <c r="X305" s="34"/>
      <c r="Y305" s="34"/>
      <c r="AC305" s="34"/>
      <c r="AD305" s="34"/>
      <c r="AE305" s="34"/>
    </row>
    <row r="306" spans="1:31">
      <c r="A306" s="158"/>
      <c r="B306" s="34"/>
      <c r="C306" s="34"/>
      <c r="D306" s="34"/>
      <c r="E306" s="34"/>
      <c r="F306" s="34"/>
      <c r="G306" s="34"/>
      <c r="H306" s="34"/>
      <c r="I306" s="153"/>
      <c r="J306" s="153"/>
      <c r="K306" s="153"/>
      <c r="L306" s="153"/>
      <c r="M306" s="34"/>
      <c r="N306" s="34"/>
      <c r="O306" s="34"/>
      <c r="P306" s="34"/>
      <c r="Q306" s="153"/>
      <c r="R306" s="153"/>
      <c r="S306" s="76"/>
      <c r="T306" s="76"/>
      <c r="U306" s="34"/>
      <c r="V306" s="34"/>
      <c r="W306" s="76"/>
      <c r="X306" s="34"/>
      <c r="Y306" s="34"/>
      <c r="AC306" s="34"/>
      <c r="AD306" s="34"/>
      <c r="AE306" s="34"/>
    </row>
    <row r="307" spans="1:31">
      <c r="A307" s="158"/>
      <c r="B307" s="34"/>
      <c r="C307" s="34"/>
      <c r="D307" s="34"/>
      <c r="E307" s="34"/>
      <c r="F307" s="34"/>
      <c r="G307" s="34"/>
      <c r="H307" s="34"/>
      <c r="I307" s="153"/>
      <c r="J307" s="153"/>
      <c r="K307" s="153"/>
      <c r="L307" s="153"/>
      <c r="M307" s="34"/>
      <c r="N307" s="34"/>
      <c r="O307" s="34"/>
      <c r="P307" s="34"/>
      <c r="Q307" s="153"/>
      <c r="R307" s="153"/>
      <c r="S307" s="76"/>
      <c r="T307" s="76"/>
      <c r="U307" s="34"/>
      <c r="V307" s="34"/>
      <c r="W307" s="76"/>
      <c r="X307" s="34"/>
      <c r="Y307" s="34"/>
    </row>
    <row r="308" spans="1:31">
      <c r="A308" s="158"/>
      <c r="B308" s="34"/>
      <c r="C308" s="34"/>
      <c r="D308" s="34"/>
      <c r="E308" s="34"/>
      <c r="F308" s="34"/>
      <c r="G308" s="34"/>
      <c r="H308" s="34"/>
      <c r="I308" s="153"/>
      <c r="J308" s="153"/>
      <c r="K308" s="153"/>
      <c r="L308" s="153"/>
      <c r="M308" s="34"/>
      <c r="N308" s="34"/>
      <c r="O308" s="34"/>
      <c r="P308" s="34"/>
      <c r="Q308" s="153"/>
      <c r="R308" s="153"/>
      <c r="S308" s="76"/>
      <c r="T308" s="76"/>
      <c r="U308" s="34"/>
      <c r="V308" s="34"/>
      <c r="W308" s="76"/>
      <c r="X308" s="34"/>
      <c r="Y308" s="34"/>
    </row>
    <row r="309" spans="1:31">
      <c r="A309" s="158"/>
      <c r="L309" s="153"/>
      <c r="M309" s="34"/>
      <c r="N309" s="34"/>
      <c r="O309" s="34"/>
      <c r="P309" s="34"/>
      <c r="Q309" s="153"/>
      <c r="R309" s="153"/>
      <c r="S309" s="76"/>
      <c r="T309" s="76"/>
      <c r="U309" s="34"/>
      <c r="V309" s="34"/>
      <c r="W309" s="76"/>
      <c r="X309" s="34"/>
      <c r="Y309" s="34"/>
    </row>
    <row r="310" spans="1:31">
      <c r="A310" s="158"/>
      <c r="L310" s="153"/>
      <c r="M310" s="34"/>
      <c r="N310" s="34"/>
      <c r="O310" s="34"/>
      <c r="P310" s="34"/>
      <c r="Q310" s="153"/>
      <c r="R310" s="153"/>
      <c r="S310" s="76"/>
      <c r="T310" s="76"/>
      <c r="U310" s="34"/>
      <c r="V310" s="34"/>
      <c r="W310" s="76"/>
      <c r="X310" s="34"/>
      <c r="Y310" s="34"/>
    </row>
    <row r="311" spans="1:31">
      <c r="A311" s="158"/>
      <c r="L311" s="153"/>
      <c r="M311" s="34"/>
      <c r="N311" s="34"/>
      <c r="O311" s="34"/>
      <c r="P311" s="34"/>
      <c r="Q311" s="153"/>
      <c r="R311" s="153"/>
      <c r="S311" s="76"/>
      <c r="T311" s="76"/>
      <c r="U311" s="34"/>
      <c r="V311" s="34"/>
      <c r="W311" s="76"/>
      <c r="X311" s="34"/>
      <c r="Y311" s="34"/>
    </row>
    <row r="312" spans="1:31">
      <c r="A312" s="158"/>
      <c r="L312" s="153"/>
      <c r="M312" s="34"/>
      <c r="N312" s="34"/>
      <c r="O312" s="34"/>
      <c r="P312" s="34"/>
      <c r="Q312" s="153"/>
      <c r="R312" s="153"/>
      <c r="S312" s="76"/>
      <c r="T312" s="76"/>
      <c r="U312" s="34"/>
      <c r="V312" s="34"/>
      <c r="W312" s="76"/>
      <c r="X312" s="34"/>
      <c r="Y312" s="34"/>
    </row>
    <row r="313" spans="1:31">
      <c r="A313" s="158"/>
      <c r="L313" s="153"/>
      <c r="M313" s="34"/>
      <c r="N313" s="34"/>
      <c r="O313" s="34"/>
      <c r="P313" s="34"/>
      <c r="Q313" s="153"/>
      <c r="R313" s="153"/>
      <c r="S313" s="76"/>
      <c r="T313" s="76"/>
      <c r="U313" s="34"/>
      <c r="V313" s="34"/>
      <c r="W313" s="76"/>
      <c r="X313" s="34"/>
      <c r="Y313" s="34"/>
    </row>
    <row r="314" spans="1:31">
      <c r="A314" s="158"/>
      <c r="L314" s="153"/>
      <c r="M314" s="34"/>
      <c r="N314" s="34"/>
      <c r="O314" s="34"/>
      <c r="P314" s="34"/>
      <c r="Q314" s="153"/>
      <c r="R314" s="153"/>
      <c r="S314" s="76"/>
      <c r="T314" s="76"/>
      <c r="U314" s="34"/>
      <c r="V314" s="34"/>
      <c r="W314" s="76"/>
      <c r="X314" s="34"/>
      <c r="Y314" s="34"/>
    </row>
    <row r="315" spans="1:31">
      <c r="A315" s="158"/>
      <c r="L315" s="153"/>
      <c r="M315" s="34"/>
      <c r="N315" s="34"/>
      <c r="O315" s="34"/>
      <c r="P315" s="34"/>
      <c r="Q315" s="153"/>
      <c r="R315" s="153"/>
      <c r="S315" s="76"/>
      <c r="T315" s="76"/>
      <c r="U315" s="34"/>
      <c r="V315" s="34"/>
      <c r="W315" s="76"/>
      <c r="X315" s="34"/>
      <c r="Y315" s="34"/>
    </row>
    <row r="316" spans="1:31">
      <c r="A316" s="158"/>
      <c r="L316" s="153"/>
      <c r="M316" s="34"/>
      <c r="N316" s="34"/>
      <c r="O316" s="34"/>
      <c r="P316" s="34"/>
      <c r="Q316" s="153"/>
      <c r="R316" s="153"/>
      <c r="S316" s="76"/>
      <c r="T316" s="76"/>
      <c r="U316" s="34"/>
      <c r="V316" s="34"/>
      <c r="W316" s="76"/>
      <c r="X316" s="34"/>
      <c r="Y316" s="34"/>
    </row>
    <row r="317" spans="1:31">
      <c r="A317" s="158"/>
      <c r="L317" s="153"/>
      <c r="M317" s="34"/>
      <c r="N317" s="34"/>
      <c r="O317" s="34"/>
      <c r="P317" s="34"/>
      <c r="Q317" s="153"/>
      <c r="R317" s="153"/>
      <c r="S317" s="76"/>
      <c r="T317" s="76"/>
      <c r="U317" s="34"/>
      <c r="V317" s="34"/>
      <c r="W317" s="76"/>
      <c r="X317" s="34"/>
      <c r="Y317" s="34"/>
    </row>
    <row r="318" spans="1:31">
      <c r="A318" s="158"/>
      <c r="L318" s="153"/>
      <c r="M318" s="34"/>
      <c r="N318" s="34"/>
      <c r="O318" s="34"/>
      <c r="P318" s="34"/>
      <c r="Q318" s="153"/>
      <c r="R318" s="153"/>
      <c r="S318" s="76"/>
      <c r="T318" s="76"/>
      <c r="U318" s="34"/>
      <c r="V318" s="34"/>
      <c r="W318" s="76"/>
      <c r="X318" s="34"/>
      <c r="Y318" s="34"/>
    </row>
    <row r="319" spans="1:31">
      <c r="L319" s="153"/>
      <c r="M319" s="34"/>
      <c r="N319" s="34"/>
      <c r="O319" s="34"/>
      <c r="P319" s="34"/>
      <c r="Q319" s="153"/>
      <c r="R319" s="153"/>
      <c r="S319" s="76"/>
      <c r="T319" s="76"/>
      <c r="U319" s="34"/>
      <c r="V319" s="34"/>
      <c r="W319" s="76"/>
      <c r="X319" s="34"/>
      <c r="Y319" s="34"/>
    </row>
    <row r="320" spans="1:31">
      <c r="L320" s="153"/>
    </row>
  </sheetData>
  <conditionalFormatting sqref="AT101:AU101">
    <cfRule type="cellIs" dxfId="74" priority="16" stopIfTrue="1" operator="lessThan">
      <formula>0</formula>
    </cfRule>
  </conditionalFormatting>
  <conditionalFormatting sqref="AT78:AU78">
    <cfRule type="cellIs" dxfId="73" priority="17" stopIfTrue="1" operator="greaterThan">
      <formula>0</formula>
    </cfRule>
  </conditionalFormatting>
  <conditionalFormatting sqref="AT78:AU78">
    <cfRule type="cellIs" dxfId="72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A370"/>
  <sheetViews>
    <sheetView zoomScale="96" zoomScaleNormal="96" workbookViewId="0">
      <pane xSplit="11" ySplit="9" topLeftCell="L10" activePane="bottomRight" state="frozen"/>
      <selection pane="topRight" activeCell="J1" sqref="J1"/>
      <selection pane="bottomLeft" activeCell="A11" sqref="A11"/>
      <selection pane="bottomRight" activeCell="U21" sqref="U21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7.90625" customWidth="1"/>
    <col min="5" max="5" width="7.36328125" customWidth="1"/>
    <col min="6" max="6" width="1.453125" style="478" customWidth="1"/>
    <col min="7" max="7" width="6.1796875" style="300" customWidth="1"/>
    <col min="8" max="8" width="1.54296875" style="479" customWidth="1"/>
    <col min="9" max="9" width="6.81640625" style="90" customWidth="1"/>
    <col min="10" max="10" width="4.6328125" style="90" customWidth="1"/>
    <col min="11" max="12" width="6.6328125" style="90" customWidth="1"/>
    <col min="13" max="13" width="2" style="90" customWidth="1"/>
    <col min="14" max="14" width="6.6328125" style="90" customWidth="1"/>
    <col min="15" max="15" width="1.81640625" style="90" customWidth="1"/>
    <col min="16" max="16" width="7.453125" style="90" customWidth="1"/>
    <col min="17" max="17" width="4.6328125" style="90" customWidth="1"/>
    <col min="18" max="18" width="2.26953125" style="90" customWidth="1"/>
    <col min="19" max="19" width="6.36328125" style="90" customWidth="1"/>
    <col min="20" max="20" width="1.54296875" style="90" customWidth="1"/>
    <col min="21" max="21" width="6.81640625" style="1" customWidth="1"/>
    <col min="22" max="22" width="2.1796875" style="1" customWidth="1"/>
    <col min="23" max="23" width="7.453125" customWidth="1"/>
    <col min="24" max="24" width="4.6328125" style="90" customWidth="1"/>
    <col min="25" max="25" width="6.6328125" style="90" customWidth="1"/>
    <col min="26" max="26" width="1.81640625" style="90" customWidth="1"/>
    <col min="27" max="27" width="6" style="11" customWidth="1"/>
    <col min="28" max="28" width="5.453125" style="11" customWidth="1"/>
    <col min="29" max="29" width="5.1796875" style="11" customWidth="1"/>
    <col min="30" max="30" width="1.81640625" style="11" customWidth="1"/>
    <col min="31" max="31" width="7.90625" style="90" customWidth="1"/>
    <col min="32" max="32" width="6.36328125" customWidth="1"/>
    <col min="33" max="33" width="6.08984375" style="11" customWidth="1"/>
    <col min="34" max="34" width="7" style="90" customWidth="1"/>
    <col min="47" max="47" width="14" customWidth="1"/>
    <col min="48" max="48" width="12.54296875" customWidth="1"/>
    <col min="49" max="49" width="10.90625" customWidth="1"/>
  </cols>
  <sheetData>
    <row r="1" spans="1:53" ht="15.6">
      <c r="A1" s="46"/>
      <c r="B1" s="46"/>
      <c r="C1" s="46"/>
      <c r="D1" s="46"/>
      <c r="E1" s="46"/>
      <c r="F1" s="46"/>
      <c r="G1" s="314"/>
      <c r="H1" s="314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146"/>
      <c r="V1" s="146"/>
      <c r="W1" s="46"/>
      <c r="X1" s="88"/>
      <c r="Y1" s="88"/>
      <c r="Z1" s="88"/>
      <c r="AA1" s="70"/>
      <c r="AB1" s="70"/>
      <c r="AC1" s="70"/>
      <c r="AD1" s="70"/>
      <c r="AE1" s="88"/>
      <c r="AF1" s="46"/>
      <c r="AG1" s="70"/>
      <c r="AH1" s="88"/>
      <c r="AI1" s="46"/>
      <c r="AJ1" s="2"/>
      <c r="AK1" s="5"/>
      <c r="AL1" s="5"/>
    </row>
    <row r="2" spans="1:53" s="173" customFormat="1" ht="31.8">
      <c r="A2" s="172"/>
      <c r="B2" s="172"/>
      <c r="C2" s="135" t="s">
        <v>27</v>
      </c>
      <c r="D2" s="172"/>
      <c r="E2" s="172"/>
      <c r="F2" s="172"/>
      <c r="G2" s="315"/>
      <c r="H2" s="315"/>
      <c r="I2" s="179"/>
      <c r="J2" s="179"/>
      <c r="K2" s="179"/>
      <c r="L2" s="179"/>
      <c r="M2" s="179"/>
      <c r="N2" s="179"/>
      <c r="O2" s="179"/>
      <c r="P2" s="163" t="str">
        <f>+År!B2</f>
        <v>KJE</v>
      </c>
      <c r="Q2" s="179"/>
      <c r="R2" s="179"/>
      <c r="S2" s="179"/>
      <c r="T2" s="179"/>
      <c r="U2" s="349"/>
      <c r="V2" s="349"/>
      <c r="W2" s="172"/>
      <c r="X2" s="179"/>
      <c r="Y2" s="179"/>
      <c r="Z2" s="179"/>
      <c r="AA2" s="182"/>
      <c r="AB2" s="182"/>
      <c r="AC2" s="182"/>
      <c r="AD2" s="182"/>
      <c r="AE2" s="179"/>
      <c r="AF2" s="172"/>
      <c r="AG2" s="182"/>
      <c r="AH2" s="179"/>
      <c r="AI2" s="172"/>
      <c r="AJ2" s="2"/>
      <c r="AK2" s="5"/>
      <c r="AL2" s="5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3" ht="15.6">
      <c r="A3" s="46"/>
      <c r="B3" s="46"/>
      <c r="C3" s="46"/>
      <c r="D3" s="46"/>
      <c r="E3" s="46"/>
      <c r="F3" s="46"/>
      <c r="G3" s="314"/>
      <c r="H3" s="314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146"/>
      <c r="V3" s="146"/>
      <c r="W3" s="46"/>
      <c r="X3" s="88"/>
      <c r="Y3" s="88"/>
      <c r="Z3" s="88"/>
      <c r="AA3" s="70"/>
      <c r="AB3" s="70"/>
      <c r="AC3" s="70"/>
      <c r="AD3" s="70"/>
      <c r="AE3" s="88"/>
      <c r="AF3" s="46"/>
      <c r="AG3" s="70"/>
      <c r="AH3" s="88"/>
      <c r="AI3" s="46"/>
      <c r="AJ3" s="2"/>
      <c r="AK3" s="5"/>
      <c r="AL3" s="5"/>
    </row>
    <row r="4" spans="1:53" s="177" customFormat="1" ht="19.8">
      <c r="A4" s="46"/>
      <c r="B4" s="175"/>
      <c r="C4" s="171" t="s">
        <v>5</v>
      </c>
      <c r="D4" s="171"/>
      <c r="E4" s="174">
        <f>+År!P2</f>
        <v>49</v>
      </c>
      <c r="F4" s="46"/>
      <c r="G4" s="316"/>
      <c r="H4" s="316"/>
      <c r="I4" s="189"/>
      <c r="J4" s="185"/>
      <c r="K4" s="185"/>
      <c r="L4" s="185"/>
      <c r="M4" s="185"/>
      <c r="N4" s="185"/>
      <c r="O4" s="185"/>
      <c r="P4" s="175"/>
      <c r="Q4" s="189" t="s">
        <v>422</v>
      </c>
      <c r="R4" s="189"/>
      <c r="S4" s="189"/>
      <c r="T4" s="189"/>
      <c r="U4" s="350"/>
      <c r="V4" s="350"/>
      <c r="W4" s="185"/>
      <c r="X4" s="518">
        <f>SUM(G10:G26)</f>
        <v>16439</v>
      </c>
      <c r="Y4" s="514"/>
      <c r="Z4" s="88"/>
      <c r="AA4" s="70"/>
      <c r="AB4" s="189"/>
      <c r="AC4" s="187"/>
      <c r="AD4" s="187"/>
      <c r="AE4" s="175"/>
      <c r="AF4" s="175"/>
      <c r="AG4" s="175"/>
      <c r="AH4" s="175"/>
      <c r="AI4" s="175"/>
      <c r="AJ4"/>
      <c r="AK4"/>
      <c r="AL4"/>
      <c r="AM4"/>
      <c r="AN4"/>
      <c r="AO4"/>
      <c r="AP4"/>
      <c r="AQ4"/>
      <c r="AR4"/>
      <c r="AS4"/>
      <c r="AT4"/>
      <c r="AU4"/>
      <c r="AV4"/>
      <c r="AW4" s="174"/>
      <c r="AX4" s="176"/>
      <c r="AY4" s="176"/>
    </row>
    <row r="5" spans="1:53" ht="15.6">
      <c r="A5" s="50"/>
      <c r="B5" s="50"/>
      <c r="C5" s="50"/>
      <c r="D5" s="50"/>
      <c r="E5" s="50"/>
      <c r="F5" s="46"/>
      <c r="G5" s="317"/>
      <c r="H5" s="317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351"/>
      <c r="V5" s="351"/>
      <c r="W5" s="50"/>
      <c r="X5" s="92"/>
      <c r="Y5" s="88"/>
      <c r="Z5" s="88"/>
      <c r="AA5" s="70"/>
      <c r="AB5" s="70"/>
      <c r="AC5" s="70"/>
      <c r="AD5" s="70"/>
      <c r="AE5" s="88"/>
      <c r="AF5" s="46"/>
      <c r="AG5" s="70"/>
      <c r="AH5" s="88"/>
      <c r="AI5" s="46"/>
      <c r="AJ5" s="2"/>
      <c r="AK5" s="5"/>
      <c r="AL5" s="5"/>
    </row>
    <row r="6" spans="1:53" ht="15.6">
      <c r="A6" s="50"/>
      <c r="B6" s="50"/>
      <c r="C6" s="50"/>
      <c r="D6" s="50"/>
      <c r="E6" s="50"/>
      <c r="F6" s="46"/>
      <c r="G6" s="317"/>
      <c r="H6" s="317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351"/>
      <c r="V6" s="351"/>
      <c r="W6" s="50"/>
      <c r="X6" s="92"/>
      <c r="Y6" s="88"/>
      <c r="Z6" s="88"/>
      <c r="AA6" s="70"/>
      <c r="AB6" s="70"/>
      <c r="AC6" s="70"/>
      <c r="AD6" s="70"/>
      <c r="AE6" s="88"/>
      <c r="AF6" s="46"/>
      <c r="AG6" s="70"/>
      <c r="AH6" s="92" t="s">
        <v>2</v>
      </c>
      <c r="AI6" s="46"/>
      <c r="AJ6" s="2"/>
      <c r="AK6" s="5"/>
      <c r="AL6" s="5"/>
    </row>
    <row r="7" spans="1:53" ht="15.75" customHeight="1">
      <c r="A7" s="60"/>
      <c r="B7" s="46"/>
      <c r="C7" s="46"/>
      <c r="D7" s="46"/>
      <c r="E7" s="50" t="s">
        <v>2</v>
      </c>
      <c r="F7" s="46"/>
      <c r="G7" s="314"/>
      <c r="H7" s="314"/>
      <c r="I7" s="88"/>
      <c r="J7" s="88"/>
      <c r="K7" s="88"/>
      <c r="L7" s="418"/>
      <c r="M7" s="418"/>
      <c r="N7" s="418" t="s">
        <v>400</v>
      </c>
      <c r="O7" s="418"/>
      <c r="P7" s="88"/>
      <c r="Q7" s="88"/>
      <c r="R7" s="88"/>
      <c r="S7" s="88"/>
      <c r="T7" s="88"/>
      <c r="U7" s="146"/>
      <c r="V7" s="146"/>
      <c r="W7" s="50" t="s">
        <v>22</v>
      </c>
      <c r="X7" s="88"/>
      <c r="Y7" s="142" t="s">
        <v>400</v>
      </c>
      <c r="Z7" s="142"/>
      <c r="AA7" s="71" t="s">
        <v>558</v>
      </c>
      <c r="AB7" s="70"/>
      <c r="AC7" s="70"/>
      <c r="AD7" s="70"/>
      <c r="AE7" s="92" t="s">
        <v>423</v>
      </c>
      <c r="AF7" s="46"/>
      <c r="AG7" s="71" t="s">
        <v>513</v>
      </c>
      <c r="AH7" s="92" t="s">
        <v>8</v>
      </c>
      <c r="AI7" s="46"/>
      <c r="AJ7" s="2"/>
      <c r="AK7" s="5"/>
      <c r="AL7" s="5"/>
    </row>
    <row r="8" spans="1:53" ht="15.6">
      <c r="A8" s="46"/>
      <c r="B8" s="46"/>
      <c r="C8" s="46"/>
      <c r="D8" s="46"/>
      <c r="E8" s="50" t="s">
        <v>462</v>
      </c>
      <c r="F8" s="46"/>
      <c r="G8" s="317" t="s">
        <v>2</v>
      </c>
      <c r="H8" s="317"/>
      <c r="I8" s="92" t="s">
        <v>2</v>
      </c>
      <c r="J8" s="195"/>
      <c r="K8" s="92" t="s">
        <v>1</v>
      </c>
      <c r="L8" s="356" t="s">
        <v>2</v>
      </c>
      <c r="M8" s="356"/>
      <c r="N8" s="356" t="s">
        <v>637</v>
      </c>
      <c r="O8" s="356"/>
      <c r="P8" s="92" t="s">
        <v>22</v>
      </c>
      <c r="Q8" s="195"/>
      <c r="R8" s="195"/>
      <c r="S8" s="195" t="s">
        <v>22</v>
      </c>
      <c r="T8" s="195"/>
      <c r="U8" s="352" t="s">
        <v>22</v>
      </c>
      <c r="V8" s="352"/>
      <c r="W8" s="50" t="s">
        <v>464</v>
      </c>
      <c r="X8" s="195"/>
      <c r="Y8" s="92" t="s">
        <v>496</v>
      </c>
      <c r="Z8" s="92"/>
      <c r="AA8" s="71" t="s">
        <v>508</v>
      </c>
      <c r="AB8" s="71" t="s">
        <v>508</v>
      </c>
      <c r="AC8" s="71" t="s">
        <v>508</v>
      </c>
      <c r="AD8" s="70"/>
      <c r="AE8" s="92" t="s">
        <v>412</v>
      </c>
      <c r="AF8" s="50" t="s">
        <v>410</v>
      </c>
      <c r="AG8" s="71" t="s">
        <v>1</v>
      </c>
      <c r="AH8" s="92" t="s">
        <v>65</v>
      </c>
      <c r="AI8" s="46"/>
      <c r="AJ8" s="4"/>
      <c r="AK8" s="4"/>
      <c r="AL8" s="4"/>
      <c r="AM8" s="4"/>
      <c r="AN8" s="4"/>
    </row>
    <row r="9" spans="1:53" ht="15.6">
      <c r="A9" s="46"/>
      <c r="B9" s="50" t="s">
        <v>85</v>
      </c>
      <c r="C9" s="50" t="s">
        <v>0</v>
      </c>
      <c r="D9" s="47"/>
      <c r="E9" s="51" t="s">
        <v>463</v>
      </c>
      <c r="F9" s="46"/>
      <c r="G9" s="318" t="s">
        <v>8</v>
      </c>
      <c r="H9" s="318"/>
      <c r="I9" s="93" t="s">
        <v>400</v>
      </c>
      <c r="J9" s="195" t="s">
        <v>465</v>
      </c>
      <c r="K9" s="93" t="s">
        <v>400</v>
      </c>
      <c r="L9" s="419" t="s">
        <v>637</v>
      </c>
      <c r="M9" s="419"/>
      <c r="N9" s="419" t="s">
        <v>647</v>
      </c>
      <c r="O9" s="419"/>
      <c r="P9" s="93" t="s">
        <v>44</v>
      </c>
      <c r="Q9" s="195" t="s">
        <v>465</v>
      </c>
      <c r="R9" s="195"/>
      <c r="S9" s="195" t="s">
        <v>637</v>
      </c>
      <c r="T9" s="195"/>
      <c r="U9" s="352" t="s">
        <v>639</v>
      </c>
      <c r="V9" s="352"/>
      <c r="W9" s="51" t="s">
        <v>411</v>
      </c>
      <c r="X9" s="195" t="s">
        <v>465</v>
      </c>
      <c r="Y9" s="93" t="s">
        <v>467</v>
      </c>
      <c r="Z9" s="93"/>
      <c r="AA9" s="72" t="s">
        <v>454</v>
      </c>
      <c r="AB9" s="72" t="s">
        <v>68</v>
      </c>
      <c r="AC9" s="72" t="s">
        <v>452</v>
      </c>
      <c r="AD9" s="70"/>
      <c r="AE9" s="93" t="s">
        <v>44</v>
      </c>
      <c r="AF9" s="51" t="s">
        <v>493</v>
      </c>
      <c r="AG9" s="72" t="s">
        <v>487</v>
      </c>
      <c r="AH9" s="93" t="s">
        <v>516</v>
      </c>
      <c r="AI9" s="46"/>
      <c r="AJ9" s="4"/>
      <c r="AK9" s="57"/>
      <c r="AL9" s="57"/>
      <c r="AM9" s="1"/>
      <c r="AN9" s="5"/>
      <c r="AP9" s="3" t="s">
        <v>521</v>
      </c>
      <c r="AQ9" s="3" t="s">
        <v>522</v>
      </c>
      <c r="AR9" s="3" t="s">
        <v>523</v>
      </c>
      <c r="AS9" s="3" t="s">
        <v>524</v>
      </c>
      <c r="AT9" s="3" t="s">
        <v>442</v>
      </c>
      <c r="AU9" s="3" t="s">
        <v>525</v>
      </c>
      <c r="AV9" s="3" t="s">
        <v>526</v>
      </c>
      <c r="AW9" s="3" t="s">
        <v>527</v>
      </c>
      <c r="AX9" s="3" t="s">
        <v>528</v>
      </c>
      <c r="AY9" s="3" t="s">
        <v>529</v>
      </c>
      <c r="AZ9" s="3" t="s">
        <v>530</v>
      </c>
      <c r="BA9" s="3" t="s">
        <v>531</v>
      </c>
    </row>
    <row r="10" spans="1:53" ht="15.6">
      <c r="A10" s="46"/>
      <c r="B10" s="64">
        <f>+'Ark1'!C1183</f>
        <v>2024</v>
      </c>
      <c r="C10" s="64">
        <f>+'Ark1'!L1183</f>
        <v>1</v>
      </c>
      <c r="D10" s="64" t="str">
        <f>VLOOKUP(C10,RNR!$D$13:$E$28,2)</f>
        <v>P-</v>
      </c>
      <c r="E10" s="64">
        <f>+'Ark1'!Q1183</f>
        <v>22</v>
      </c>
      <c r="F10" s="46"/>
      <c r="G10" s="319">
        <f>+'Ark1'!R1183</f>
        <v>44</v>
      </c>
      <c r="H10" s="318"/>
      <c r="I10" s="180">
        <f>+'Ark1'!AF1183</f>
        <v>0.26760734703807326</v>
      </c>
      <c r="J10" s="196">
        <f t="shared" ref="J10:J23" si="0">+I10-I28</f>
        <v>-0.45682202109853326</v>
      </c>
      <c r="K10" s="180">
        <f>+'Ark1'!AH1183</f>
        <v>9.0909090909090917</v>
      </c>
      <c r="L10" s="381">
        <f>+IF(G10=0,"",'Ark1'!AI1183)</f>
        <v>42</v>
      </c>
      <c r="M10" s="419"/>
      <c r="N10" s="420">
        <f>IF(G10=0,"",100*L10/G10)</f>
        <v>95.454545454545453</v>
      </c>
      <c r="O10" s="419"/>
      <c r="P10" s="259">
        <f>+IF(G10=0,"",'Ark1'!U1183)</f>
        <v>3.3613636363636359</v>
      </c>
      <c r="Q10" s="196">
        <f t="shared" ref="Q10:Q23" si="1">+IF(G10=0,"",P10-P28)</f>
        <v>-1.2648268398268425</v>
      </c>
      <c r="R10" s="195"/>
      <c r="S10" s="280">
        <f>+IF(L10=0,"",'Ark1'!AJ1183)</f>
        <v>76.747619047619068</v>
      </c>
      <c r="T10" s="195"/>
      <c r="U10" s="354">
        <f>+IF(L10=0,"",'Ark1'!AK1183)</f>
        <v>7.6558533141206384</v>
      </c>
      <c r="V10" s="352"/>
      <c r="W10" s="65">
        <f>+IF(G10=0,"",'Ark1'!T1183)</f>
        <v>1.9545454545454548</v>
      </c>
      <c r="X10" s="108">
        <f t="shared" ref="X10:X23" si="2">+IF(G10=0,"",W10-W28)</f>
        <v>-0.10894660894660935</v>
      </c>
      <c r="Y10" s="133">
        <f>+'Ark1'!W1183</f>
        <v>0</v>
      </c>
      <c r="Z10" s="93"/>
      <c r="AA10" s="134">
        <f>+'Ark1'!X1183</f>
        <v>0</v>
      </c>
      <c r="AB10" s="134">
        <f>+'Ark1'!Y1183</f>
        <v>0</v>
      </c>
      <c r="AC10" s="134">
        <f>+'Ark1'!Z1183</f>
        <v>1.8715836644999724</v>
      </c>
      <c r="AD10" s="70"/>
      <c r="AE10" s="133">
        <f>+'Ark1'!Z1183</f>
        <v>1.8715836644999724</v>
      </c>
      <c r="AF10" s="65">
        <f>+IF(G10=0,"",'Ark1'!AB1183)</f>
        <v>0.42397177514040046</v>
      </c>
      <c r="AG10" s="134">
        <f>+'Ark1'!AD1183</f>
        <v>31.857553463577343</v>
      </c>
      <c r="AH10" s="133">
        <f>+IF(E10=0,"",G10/E10)</f>
        <v>2</v>
      </c>
      <c r="AI10" s="46"/>
      <c r="AJ10" s="4"/>
      <c r="AK10" s="57"/>
      <c r="AL10" s="57"/>
      <c r="AM10" s="1"/>
      <c r="AN10" s="5"/>
      <c r="AO10" s="3" t="s">
        <v>28</v>
      </c>
      <c r="AP10" s="90">
        <f>+P10</f>
        <v>3.3613636363636359</v>
      </c>
      <c r="AQ10" s="90">
        <f>+AP10</f>
        <v>3.3613636363636359</v>
      </c>
      <c r="AR10" s="90">
        <f t="shared" ref="AR10:BA10" si="3">+AQ10</f>
        <v>3.3613636363636359</v>
      </c>
      <c r="AS10" s="90">
        <f t="shared" si="3"/>
        <v>3.3613636363636359</v>
      </c>
      <c r="AT10" s="90">
        <f t="shared" si="3"/>
        <v>3.3613636363636359</v>
      </c>
      <c r="AU10" s="90">
        <f t="shared" si="3"/>
        <v>3.3613636363636359</v>
      </c>
      <c r="AV10" s="90">
        <f t="shared" si="3"/>
        <v>3.3613636363636359</v>
      </c>
      <c r="AW10" s="90">
        <f t="shared" si="3"/>
        <v>3.3613636363636359</v>
      </c>
      <c r="AX10" s="90">
        <f t="shared" si="3"/>
        <v>3.3613636363636359</v>
      </c>
      <c r="AY10" s="90">
        <f t="shared" si="3"/>
        <v>3.3613636363636359</v>
      </c>
      <c r="AZ10" s="90">
        <f t="shared" si="3"/>
        <v>3.3613636363636359</v>
      </c>
      <c r="BA10" s="90">
        <f t="shared" si="3"/>
        <v>3.3613636363636359</v>
      </c>
    </row>
    <row r="11" spans="1:53" ht="15.6">
      <c r="A11" s="46"/>
      <c r="B11" s="64">
        <f>+'Ark1'!C1184</f>
        <v>2024</v>
      </c>
      <c r="C11" s="64">
        <f>+'Ark1'!L1184</f>
        <v>2</v>
      </c>
      <c r="D11" s="64" t="str">
        <f>VLOOKUP(C11,RNR!$D$13:$E$28,2)</f>
        <v>P</v>
      </c>
      <c r="E11" s="64">
        <f>+'Ark1'!Q1184</f>
        <v>86</v>
      </c>
      <c r="F11" s="46"/>
      <c r="G11" s="319">
        <f>+'Ark1'!R1184</f>
        <v>234</v>
      </c>
      <c r="H11" s="318"/>
      <c r="I11" s="180">
        <f>+'Ark1'!AF1184</f>
        <v>1.4231845274297528</v>
      </c>
      <c r="J11" s="196">
        <f t="shared" si="0"/>
        <v>-1.7275082800215218</v>
      </c>
      <c r="K11" s="180">
        <f>+'Ark1'!AH1184</f>
        <v>4.2735042735042734</v>
      </c>
      <c r="L11" s="381">
        <f>+'Ark1'!AI1184</f>
        <v>213</v>
      </c>
      <c r="M11" s="419"/>
      <c r="N11" s="420">
        <f t="shared" ref="N11:N41" si="4">IF(G11=0,"",100*L11/G11)</f>
        <v>91.025641025641022</v>
      </c>
      <c r="O11" s="419"/>
      <c r="P11" s="259">
        <f>+IF(G11=0,"",'Ark1'!U1184)</f>
        <v>4.6290598290598322</v>
      </c>
      <c r="Q11" s="196">
        <f t="shared" si="1"/>
        <v>-0.68371389356790857</v>
      </c>
      <c r="R11" s="195"/>
      <c r="S11" s="280">
        <f>+IF(L11=0,"",'Ark1'!AJ1184)</f>
        <v>75.422065727699504</v>
      </c>
      <c r="T11" s="195"/>
      <c r="U11" s="354">
        <f>+IF(L11=0,"",'Ark1'!AK1184)</f>
        <v>10.48319398550011</v>
      </c>
      <c r="V11" s="352"/>
      <c r="W11" s="65">
        <f>+IF(G11=0,"",'Ark1'!T1184)</f>
        <v>2.2948717948717956</v>
      </c>
      <c r="X11" s="108">
        <f t="shared" si="2"/>
        <v>4.4871794871795601E-2</v>
      </c>
      <c r="Y11" s="133">
        <f>+'Ark1'!W1184</f>
        <v>0</v>
      </c>
      <c r="Z11" s="93"/>
      <c r="AA11" s="134">
        <f>+'Ark1'!X1184</f>
        <v>0.42735042735042739</v>
      </c>
      <c r="AB11" s="134">
        <f>+'Ark1'!Y1184</f>
        <v>0</v>
      </c>
      <c r="AC11" s="134">
        <f>+'Ark1'!Z1184</f>
        <v>1.7425818269943332</v>
      </c>
      <c r="AD11" s="70"/>
      <c r="AE11" s="133">
        <f>+'Ark1'!Z1184</f>
        <v>1.7425818269943332</v>
      </c>
      <c r="AF11" s="65">
        <f>+IF(G11=0,"",'Ark1'!AB1184)</f>
        <v>0.60147200542255996</v>
      </c>
      <c r="AG11" s="134">
        <f>+'Ark1'!AD1184</f>
        <v>18.468200388008704</v>
      </c>
      <c r="AH11" s="133">
        <f t="shared" ref="AH11:AH23" si="5">+IF(E11=0,"",G11/E11)</f>
        <v>2.7209302325581395</v>
      </c>
      <c r="AI11" s="46"/>
      <c r="AJ11" s="4"/>
      <c r="AK11" s="57"/>
      <c r="AL11" s="57"/>
      <c r="AM11" s="1"/>
      <c r="AN11" s="5"/>
      <c r="AO11" s="3" t="s">
        <v>29</v>
      </c>
      <c r="AP11" s="90">
        <f>+P11</f>
        <v>4.6290598290598322</v>
      </c>
      <c r="AQ11" s="90">
        <f>+AP11</f>
        <v>4.6290598290598322</v>
      </c>
      <c r="AR11" s="90">
        <f t="shared" ref="AR11:BA12" si="6">+AQ11</f>
        <v>4.6290598290598322</v>
      </c>
      <c r="AS11" s="90">
        <f t="shared" si="6"/>
        <v>4.6290598290598322</v>
      </c>
      <c r="AT11" s="90">
        <f t="shared" si="6"/>
        <v>4.6290598290598322</v>
      </c>
      <c r="AU11" s="90">
        <f t="shared" si="6"/>
        <v>4.6290598290598322</v>
      </c>
      <c r="AV11" s="90">
        <f t="shared" si="6"/>
        <v>4.6290598290598322</v>
      </c>
      <c r="AW11" s="90">
        <f t="shared" si="6"/>
        <v>4.6290598290598322</v>
      </c>
      <c r="AX11" s="90">
        <f t="shared" si="6"/>
        <v>4.6290598290598322</v>
      </c>
      <c r="AY11" s="90">
        <f t="shared" si="6"/>
        <v>4.6290598290598322</v>
      </c>
      <c r="AZ11" s="90">
        <f t="shared" si="6"/>
        <v>4.6290598290598322</v>
      </c>
      <c r="BA11" s="90">
        <f t="shared" si="6"/>
        <v>4.6290598290598322</v>
      </c>
    </row>
    <row r="12" spans="1:53" ht="15.6">
      <c r="A12" s="46"/>
      <c r="B12" s="64">
        <f>+'Ark1'!C1185</f>
        <v>2024</v>
      </c>
      <c r="C12" s="64">
        <f>+'Ark1'!L1185</f>
        <v>3</v>
      </c>
      <c r="D12" s="64" t="str">
        <f>VLOOKUP(C12,RNR!$D$13:$E$28,2)</f>
        <v>P+</v>
      </c>
      <c r="E12" s="64">
        <f>+'Ark1'!Q1185</f>
        <v>174</v>
      </c>
      <c r="F12" s="46"/>
      <c r="G12" s="319">
        <f>+'Ark1'!R1185</f>
        <v>742</v>
      </c>
      <c r="H12" s="318"/>
      <c r="I12" s="180">
        <f>+'Ark1'!AF1185</f>
        <v>4.5128329886875074</v>
      </c>
      <c r="J12" s="196">
        <f t="shared" si="0"/>
        <v>-1.1043693340860221</v>
      </c>
      <c r="K12" s="180">
        <f>+'Ark1'!AH1185</f>
        <v>2.4258760107816713</v>
      </c>
      <c r="L12" s="381">
        <f>+'Ark1'!AI1185</f>
        <v>673</v>
      </c>
      <c r="M12" s="419"/>
      <c r="N12" s="420">
        <f t="shared" si="4"/>
        <v>90.700808625336933</v>
      </c>
      <c r="O12" s="419"/>
      <c r="P12" s="259">
        <f>+IF(G12=0,"",'Ark1'!U1185)</f>
        <v>5.6602425876010782</v>
      </c>
      <c r="Q12" s="196">
        <f t="shared" si="1"/>
        <v>-0.53648207974795259</v>
      </c>
      <c r="R12" s="195"/>
      <c r="S12" s="280">
        <f>+IF(L12=0,"",'Ark1'!AJ1185)</f>
        <v>78.621991084695438</v>
      </c>
      <c r="T12" s="195"/>
      <c r="U12" s="354">
        <f>+IF(L12=0,"",'Ark1'!AK1185)</f>
        <v>11.558942081415957</v>
      </c>
      <c r="V12" s="352"/>
      <c r="W12" s="65">
        <f>+IF(G12=0,"",'Ark1'!T1185)</f>
        <v>2.5687331536388127</v>
      </c>
      <c r="X12" s="108">
        <f t="shared" si="2"/>
        <v>-0.25624125782485052</v>
      </c>
      <c r="Y12" s="133">
        <f>+'Ark1'!W1185</f>
        <v>0</v>
      </c>
      <c r="Z12" s="93"/>
      <c r="AA12" s="134">
        <f>+'Ark1'!X1185</f>
        <v>0.13477088948787061</v>
      </c>
      <c r="AB12" s="134">
        <f>+'Ark1'!Y1185</f>
        <v>0</v>
      </c>
      <c r="AC12" s="134">
        <f>+'Ark1'!Z1185</f>
        <v>1.5975204659923763</v>
      </c>
      <c r="AD12" s="70"/>
      <c r="AE12" s="133">
        <f>+'Ark1'!Z1185</f>
        <v>1.5975204659923763</v>
      </c>
      <c r="AF12" s="65">
        <f>+IF(G12=0,"",'Ark1'!AB1185)</f>
        <v>0.72125471793681861</v>
      </c>
      <c r="AG12" s="134">
        <f>+'Ark1'!AD1185</f>
        <v>10.629625899682262</v>
      </c>
      <c r="AH12" s="133">
        <f t="shared" si="5"/>
        <v>4.264367816091954</v>
      </c>
      <c r="AI12" s="46"/>
      <c r="AJ12" s="4"/>
      <c r="AK12" s="57"/>
      <c r="AL12" s="57"/>
      <c r="AM12" s="1"/>
      <c r="AN12" s="5"/>
      <c r="AO12" s="3" t="s">
        <v>30</v>
      </c>
      <c r="AP12" s="90">
        <f>+P12</f>
        <v>5.6602425876010782</v>
      </c>
      <c r="AQ12" s="90">
        <f>+AP12</f>
        <v>5.6602425876010782</v>
      </c>
      <c r="AR12" s="90">
        <f t="shared" si="6"/>
        <v>5.6602425876010782</v>
      </c>
      <c r="AS12" s="90">
        <f t="shared" si="6"/>
        <v>5.6602425876010782</v>
      </c>
      <c r="AT12" s="90">
        <f t="shared" si="6"/>
        <v>5.6602425876010782</v>
      </c>
      <c r="AU12" s="90">
        <f t="shared" si="6"/>
        <v>5.6602425876010782</v>
      </c>
      <c r="AV12" s="90">
        <f t="shared" si="6"/>
        <v>5.6602425876010782</v>
      </c>
      <c r="AW12" s="90">
        <f t="shared" si="6"/>
        <v>5.6602425876010782</v>
      </c>
      <c r="AX12" s="90">
        <f t="shared" si="6"/>
        <v>5.6602425876010782</v>
      </c>
      <c r="AY12" s="90">
        <f t="shared" si="6"/>
        <v>5.6602425876010782</v>
      </c>
      <c r="AZ12" s="90">
        <f t="shared" si="6"/>
        <v>5.6602425876010782</v>
      </c>
      <c r="BA12" s="90">
        <f t="shared" si="6"/>
        <v>5.6602425876010782</v>
      </c>
    </row>
    <row r="13" spans="1:53" ht="15.6">
      <c r="A13" s="46"/>
      <c r="B13" s="64">
        <f>+'Ark1'!C1186</f>
        <v>2024</v>
      </c>
      <c r="C13" s="64">
        <f>+'Ark1'!L1186</f>
        <v>4</v>
      </c>
      <c r="D13" s="64" t="str">
        <f>VLOOKUP(C13,RNR!$D$13:$E$28,2)</f>
        <v>O-</v>
      </c>
      <c r="E13" s="64">
        <f>+'Ark1'!Q1186</f>
        <v>317</v>
      </c>
      <c r="F13" s="46"/>
      <c r="G13" s="319">
        <f>+'Ark1'!R1186</f>
        <v>2042</v>
      </c>
      <c r="H13" s="318"/>
      <c r="I13" s="180">
        <f>+'Ark1'!AF1186</f>
        <v>12.419413696630579</v>
      </c>
      <c r="J13" s="196">
        <f t="shared" si="0"/>
        <v>0.656060623555204</v>
      </c>
      <c r="K13" s="180">
        <f>+'Ark1'!AH1186</f>
        <v>1.5181194906953963</v>
      </c>
      <c r="L13" s="381">
        <f>+'Ark1'!AI1186</f>
        <v>1870</v>
      </c>
      <c r="M13" s="419"/>
      <c r="N13" s="420">
        <f t="shared" si="4"/>
        <v>91.576885406464257</v>
      </c>
      <c r="O13" s="419"/>
      <c r="P13" s="259">
        <f>+IF(G13=0,"",'Ark1'!U1186)</f>
        <v>7.0085210577864849</v>
      </c>
      <c r="Q13" s="196">
        <f t="shared" si="1"/>
        <v>0.15426885837300652</v>
      </c>
      <c r="R13" s="195"/>
      <c r="S13" s="280">
        <f>+IF(L13=0,"",'Ark1'!AJ1186)</f>
        <v>81.331176470588403</v>
      </c>
      <c r="T13" s="195"/>
      <c r="U13" s="354">
        <f>+IF(L13=0,"",'Ark1'!AK1186)</f>
        <v>12.870743155201367</v>
      </c>
      <c r="V13" s="352"/>
      <c r="W13" s="65">
        <f>+IF(G13=0,"",'Ark1'!T1186)</f>
        <v>3.1630754162585704</v>
      </c>
      <c r="X13" s="108">
        <f t="shared" si="2"/>
        <v>-0.46595684180594477</v>
      </c>
      <c r="Y13" s="133">
        <f>+'Ark1'!W1186</f>
        <v>0</v>
      </c>
      <c r="Z13" s="93"/>
      <c r="AA13" s="134">
        <f>+'Ark1'!X1186</f>
        <v>0.19588638589618029</v>
      </c>
      <c r="AB13" s="134">
        <f>+'Ark1'!Y1186</f>
        <v>0</v>
      </c>
      <c r="AC13" s="134">
        <f>+'Ark1'!Z1186</f>
        <v>2.2099467658590166</v>
      </c>
      <c r="AD13" s="70"/>
      <c r="AE13" s="133">
        <f>+'Ark1'!Z1186</f>
        <v>2.2099467658590166</v>
      </c>
      <c r="AF13" s="65">
        <f>+IF(G13=0,"",'Ark1'!AB1186)</f>
        <v>0.99230533395781184</v>
      </c>
      <c r="AG13" s="134">
        <f>+'Ark1'!AD1186</f>
        <v>1.5199347456053571</v>
      </c>
      <c r="AH13" s="133">
        <f t="shared" si="5"/>
        <v>6.4416403785488958</v>
      </c>
      <c r="AI13" s="46"/>
      <c r="AJ13" s="4"/>
      <c r="AK13" s="57"/>
      <c r="AL13" s="57"/>
      <c r="AM13" s="1"/>
      <c r="AN13" s="5"/>
      <c r="AO13" s="3" t="s">
        <v>31</v>
      </c>
      <c r="AP13" s="90">
        <f>+P13</f>
        <v>7.0085210577864849</v>
      </c>
      <c r="AQ13" s="90">
        <f t="shared" ref="AQ13:BA15" si="7">+AP13</f>
        <v>7.0085210577864849</v>
      </c>
      <c r="AR13" s="90">
        <f t="shared" si="7"/>
        <v>7.0085210577864849</v>
      </c>
      <c r="AS13" s="90">
        <f t="shared" si="7"/>
        <v>7.0085210577864849</v>
      </c>
      <c r="AT13" s="90">
        <f t="shared" si="7"/>
        <v>7.0085210577864849</v>
      </c>
      <c r="AU13" s="90">
        <f t="shared" si="7"/>
        <v>7.0085210577864849</v>
      </c>
      <c r="AV13" s="90">
        <f t="shared" si="7"/>
        <v>7.0085210577864849</v>
      </c>
      <c r="AW13" s="90">
        <f t="shared" si="7"/>
        <v>7.0085210577864849</v>
      </c>
      <c r="AX13" s="90">
        <f t="shared" si="7"/>
        <v>7.0085210577864849</v>
      </c>
      <c r="AY13" s="90">
        <f t="shared" si="7"/>
        <v>7.0085210577864849</v>
      </c>
      <c r="AZ13" s="90">
        <f t="shared" si="7"/>
        <v>7.0085210577864849</v>
      </c>
      <c r="BA13" s="90">
        <f t="shared" si="7"/>
        <v>7.0085210577864849</v>
      </c>
    </row>
    <row r="14" spans="1:53" ht="15.6">
      <c r="A14" s="46"/>
      <c r="B14" s="64">
        <f>+'Ark1'!C1187</f>
        <v>2024</v>
      </c>
      <c r="C14" s="64">
        <f>+'Ark1'!L1187</f>
        <v>5</v>
      </c>
      <c r="D14" s="64" t="str">
        <f>VLOOKUP(C14,RNR!$D$13:$E$28,2)</f>
        <v>O</v>
      </c>
      <c r="E14" s="64">
        <f>+'Ark1'!Q1187</f>
        <v>409</v>
      </c>
      <c r="F14" s="46"/>
      <c r="G14" s="319">
        <f>+'Ark1'!R1187</f>
        <v>4351</v>
      </c>
      <c r="H14" s="318"/>
      <c r="I14" s="180">
        <f>+'Ark1'!AF1187</f>
        <v>26.462717430969473</v>
      </c>
      <c r="J14" s="196">
        <f t="shared" si="0"/>
        <v>-8.994075531716657</v>
      </c>
      <c r="K14" s="180">
        <f>+'Ark1'!AH1187</f>
        <v>1.6088255573431398</v>
      </c>
      <c r="L14" s="381">
        <f>+'Ark1'!AI1187</f>
        <v>3576</v>
      </c>
      <c r="M14" s="419"/>
      <c r="N14" s="420">
        <f t="shared" si="4"/>
        <v>82.188002757986666</v>
      </c>
      <c r="O14" s="419"/>
      <c r="P14" s="259">
        <f>+IF(G14=0,"",'Ark1'!U1187)</f>
        <v>7.1432774074925396</v>
      </c>
      <c r="Q14" s="196">
        <f t="shared" si="1"/>
        <v>-0.68433731603590875</v>
      </c>
      <c r="R14" s="195"/>
      <c r="S14" s="280">
        <f>+IF(L14=0,"",'Ark1'!AJ1187)</f>
        <v>79.752516778523457</v>
      </c>
      <c r="T14" s="195"/>
      <c r="U14" s="354">
        <f>+IF(L14=0,"",'Ark1'!AK1187)</f>
        <v>13.965473309860949</v>
      </c>
      <c r="V14" s="352"/>
      <c r="W14" s="65">
        <f>+IF(G14=0,"",'Ark1'!T1187)</f>
        <v>4.3190071247988948</v>
      </c>
      <c r="X14" s="108">
        <f t="shared" si="2"/>
        <v>-6.7728727317208026E-2</v>
      </c>
      <c r="Y14" s="133">
        <f>+'Ark1'!W1187</f>
        <v>0</v>
      </c>
      <c r="Z14" s="93"/>
      <c r="AA14" s="134">
        <f>+'Ark1'!X1187</f>
        <v>0.80441277867156991</v>
      </c>
      <c r="AB14" s="134">
        <f>+'Ark1'!Y1187</f>
        <v>0</v>
      </c>
      <c r="AC14" s="134">
        <f>+'Ark1'!Z1187</f>
        <v>2.3603744830720221</v>
      </c>
      <c r="AD14" s="70"/>
      <c r="AE14" s="133">
        <f>+'Ark1'!Z1187</f>
        <v>2.3603744830720221</v>
      </c>
      <c r="AF14" s="65">
        <f>+IF(G14=0,"",'Ark1'!AB1187)</f>
        <v>1.1416780030094005</v>
      </c>
      <c r="AG14" s="134">
        <f>+'Ark1'!AD1187</f>
        <v>-10.422745047601319</v>
      </c>
      <c r="AH14" s="133">
        <f t="shared" si="5"/>
        <v>10.638141809290953</v>
      </c>
      <c r="AI14" s="46"/>
      <c r="AJ14" s="4"/>
      <c r="AK14" s="57"/>
      <c r="AL14" s="57"/>
      <c r="AM14" s="1"/>
      <c r="AN14" s="5"/>
      <c r="AO14" s="3" t="s">
        <v>396</v>
      </c>
      <c r="AP14" s="90">
        <f t="shared" ref="AP14:AP15" si="8">+P14</f>
        <v>7.1432774074925396</v>
      </c>
      <c r="AQ14" s="90">
        <f t="shared" si="7"/>
        <v>7.1432774074925396</v>
      </c>
      <c r="AR14" s="90">
        <f t="shared" si="7"/>
        <v>7.1432774074925396</v>
      </c>
      <c r="AS14" s="90">
        <f t="shared" si="7"/>
        <v>7.1432774074925396</v>
      </c>
      <c r="AT14" s="90">
        <f t="shared" si="7"/>
        <v>7.1432774074925396</v>
      </c>
      <c r="AU14" s="90">
        <f t="shared" si="7"/>
        <v>7.1432774074925396</v>
      </c>
      <c r="AV14" s="90">
        <f t="shared" si="7"/>
        <v>7.1432774074925396</v>
      </c>
      <c r="AW14" s="90">
        <f t="shared" si="7"/>
        <v>7.1432774074925396</v>
      </c>
      <c r="AX14" s="90">
        <f t="shared" si="7"/>
        <v>7.1432774074925396</v>
      </c>
      <c r="AY14" s="90">
        <f t="shared" si="7"/>
        <v>7.1432774074925396</v>
      </c>
      <c r="AZ14" s="90">
        <f t="shared" si="7"/>
        <v>7.1432774074925396</v>
      </c>
      <c r="BA14" s="90">
        <f t="shared" si="7"/>
        <v>7.1432774074925396</v>
      </c>
    </row>
    <row r="15" spans="1:53" ht="15.6">
      <c r="A15" s="46"/>
      <c r="B15" s="64">
        <f>+'Ark1'!C1188</f>
        <v>2024</v>
      </c>
      <c r="C15" s="64">
        <f>+'Ark1'!L1188</f>
        <v>6</v>
      </c>
      <c r="D15" s="64" t="str">
        <f>VLOOKUP(C15,RNR!$D$13:$E$28,2)</f>
        <v>O+</v>
      </c>
      <c r="E15" s="64">
        <f>+'Ark1'!Q1188</f>
        <v>501</v>
      </c>
      <c r="F15" s="46"/>
      <c r="G15" s="319">
        <f>+'Ark1'!R1188</f>
        <v>5574</v>
      </c>
      <c r="H15" s="318"/>
      <c r="I15" s="180">
        <f>+'Ark1'!AF1188</f>
        <v>33.900985281595915</v>
      </c>
      <c r="J15" s="196">
        <f t="shared" si="0"/>
        <v>2.2503212213417925</v>
      </c>
      <c r="K15" s="180">
        <f>+'Ark1'!AH1188</f>
        <v>1.3814137064944385</v>
      </c>
      <c r="L15" s="381">
        <f>+'Ark1'!AI1188</f>
        <v>4992</v>
      </c>
      <c r="M15" s="419"/>
      <c r="N15" s="420">
        <f t="shared" si="4"/>
        <v>89.558665231431647</v>
      </c>
      <c r="O15" s="419"/>
      <c r="P15" s="259">
        <f>+IF(G15=0,"",'Ark1'!U1188)</f>
        <v>8.3737172587011344</v>
      </c>
      <c r="Q15" s="196">
        <f t="shared" si="1"/>
        <v>-0.2803971827157774</v>
      </c>
      <c r="R15" s="195"/>
      <c r="S15" s="280">
        <f>+IF(L15=0,"",'Ark1'!AJ1188)</f>
        <v>81.47485977564088</v>
      </c>
      <c r="T15" s="195"/>
      <c r="U15" s="354">
        <f>+IF(L15=0,"",'Ark1'!AK1188)</f>
        <v>15.204845127368641</v>
      </c>
      <c r="V15" s="352"/>
      <c r="W15" s="65">
        <f>+IF(G15=0,"",'Ark1'!T1188)</f>
        <v>4.9036598493003218</v>
      </c>
      <c r="X15" s="108">
        <f t="shared" si="2"/>
        <v>-3.7121258783237465E-2</v>
      </c>
      <c r="Y15" s="133">
        <f>+'Ark1'!W1188</f>
        <v>0</v>
      </c>
      <c r="Z15" s="93"/>
      <c r="AA15" s="134">
        <f>+'Ark1'!X1188</f>
        <v>1.291711517761033</v>
      </c>
      <c r="AB15" s="134">
        <f>+'Ark1'!Y1188</f>
        <v>5.3821313240043057E-2</v>
      </c>
      <c r="AC15" s="134">
        <f>+'Ark1'!Z1188</f>
        <v>2.652417964461562</v>
      </c>
      <c r="AD15" s="70"/>
      <c r="AE15" s="133">
        <f>+'Ark1'!Z1188</f>
        <v>2.652417964461562</v>
      </c>
      <c r="AF15" s="65">
        <f>+IF(G15=0,"",'Ark1'!AB1188)</f>
        <v>1.1101244397863501</v>
      </c>
      <c r="AG15" s="134">
        <f>+'Ark1'!AD1188</f>
        <v>-16.436115741325828</v>
      </c>
      <c r="AH15" s="133">
        <f t="shared" si="5"/>
        <v>11.125748502994012</v>
      </c>
      <c r="AI15" s="46"/>
      <c r="AJ15" s="4"/>
      <c r="AK15" s="57"/>
      <c r="AL15" s="57"/>
      <c r="AM15" s="13"/>
      <c r="AN15" s="5"/>
      <c r="AO15" s="3" t="s">
        <v>32</v>
      </c>
      <c r="AP15" s="90">
        <f t="shared" si="8"/>
        <v>8.3737172587011344</v>
      </c>
      <c r="AQ15" s="90">
        <f t="shared" si="7"/>
        <v>8.3737172587011344</v>
      </c>
      <c r="AR15" s="90">
        <f t="shared" si="7"/>
        <v>8.3737172587011344</v>
      </c>
      <c r="AS15" s="90">
        <f t="shared" si="7"/>
        <v>8.3737172587011344</v>
      </c>
      <c r="AT15" s="90">
        <f t="shared" si="7"/>
        <v>8.3737172587011344</v>
      </c>
      <c r="AU15" s="90">
        <f t="shared" si="7"/>
        <v>8.3737172587011344</v>
      </c>
      <c r="AV15" s="90">
        <f t="shared" si="7"/>
        <v>8.3737172587011344</v>
      </c>
      <c r="AW15" s="90">
        <f t="shared" si="7"/>
        <v>8.3737172587011344</v>
      </c>
      <c r="AX15" s="90">
        <f t="shared" si="7"/>
        <v>8.3737172587011344</v>
      </c>
      <c r="AY15" s="90">
        <f t="shared" si="7"/>
        <v>8.3737172587011344</v>
      </c>
      <c r="AZ15" s="90">
        <f t="shared" si="7"/>
        <v>8.3737172587011344</v>
      </c>
      <c r="BA15" s="90">
        <f t="shared" si="7"/>
        <v>8.3737172587011344</v>
      </c>
    </row>
    <row r="16" spans="1:53" ht="15.6">
      <c r="A16" s="46"/>
      <c r="B16" s="64">
        <f>+'Ark1'!C1189</f>
        <v>2024</v>
      </c>
      <c r="C16" s="64">
        <f>+'Ark1'!L1189</f>
        <v>7</v>
      </c>
      <c r="D16" s="64" t="str">
        <f>VLOOKUP(C16,RNR!$D$13:$E$28,2)</f>
        <v>R-</v>
      </c>
      <c r="E16" s="64">
        <f>+'Ark1'!Q1189</f>
        <v>370</v>
      </c>
      <c r="F16" s="46"/>
      <c r="G16" s="319">
        <f>+'Ark1'!R1189</f>
        <v>1792</v>
      </c>
      <c r="H16" s="318"/>
      <c r="I16" s="180">
        <f>+'Ark1'!AF1189</f>
        <v>10.898917406641528</v>
      </c>
      <c r="J16" s="196">
        <f t="shared" si="0"/>
        <v>10.898917406641528</v>
      </c>
      <c r="K16" s="180">
        <f>+'Ark1'!AH1189</f>
        <v>0.33482142857142849</v>
      </c>
      <c r="L16" s="381">
        <f>+'Ark1'!AI1189</f>
        <v>1770</v>
      </c>
      <c r="M16" s="419"/>
      <c r="N16" s="420">
        <f t="shared" si="4"/>
        <v>98.772321428571431</v>
      </c>
      <c r="O16" s="419"/>
      <c r="P16" s="259">
        <f>+IF(G16=0,"",'Ark1'!U1189)</f>
        <v>11.26356026785716</v>
      </c>
      <c r="Q16" s="196">
        <f t="shared" si="1"/>
        <v>11.26356026785716</v>
      </c>
      <c r="R16" s="195"/>
      <c r="S16" s="280">
        <f>+IF(L16=0,"",'Ark1'!AJ1189)</f>
        <v>87.648361581920852</v>
      </c>
      <c r="T16" s="195"/>
      <c r="U16" s="354">
        <f>+IF(L16=0,"",'Ark1'!AK1189)</f>
        <v>16.455162035267055</v>
      </c>
      <c r="V16" s="352"/>
      <c r="W16" s="65">
        <f>+IF(G16=0,"",'Ark1'!T1189)</f>
        <v>5.1651785714285694</v>
      </c>
      <c r="X16" s="108">
        <f t="shared" si="2"/>
        <v>5.1651785714285694</v>
      </c>
      <c r="Y16" s="133">
        <f>+'Ark1'!W1189</f>
        <v>0</v>
      </c>
      <c r="Z16" s="93"/>
      <c r="AA16" s="134">
        <f>+'Ark1'!X1189</f>
        <v>5.6919642857142847</v>
      </c>
      <c r="AB16" s="134">
        <f>+'Ark1'!Y1189</f>
        <v>5.5803571428571438E-2</v>
      </c>
      <c r="AC16" s="134">
        <f>+'Ark1'!Z1189</f>
        <v>2.9817385498815039</v>
      </c>
      <c r="AD16" s="70"/>
      <c r="AE16" s="133">
        <f>+'Ark1'!Z1189</f>
        <v>2.9817385498815039</v>
      </c>
      <c r="AF16" s="65">
        <f>+IF(G16=0,"",'Ark1'!AB1189)</f>
        <v>1.099692312602921</v>
      </c>
      <c r="AG16" s="134">
        <f>+'Ark1'!AD1189</f>
        <v>0.33332705028671994</v>
      </c>
      <c r="AH16" s="133">
        <f t="shared" si="5"/>
        <v>4.8432432432432435</v>
      </c>
      <c r="AI16" s="46"/>
      <c r="AJ16" s="4"/>
      <c r="AK16" s="57"/>
      <c r="AL16" s="57"/>
      <c r="AM16" s="1"/>
      <c r="AN16" s="5"/>
      <c r="AP16" s="90">
        <f t="shared" ref="AP16:AP17" si="9">+P16</f>
        <v>11.26356026785716</v>
      </c>
      <c r="AQ16" s="90">
        <f t="shared" ref="AQ16:AQ17" si="10">+AP16</f>
        <v>11.26356026785716</v>
      </c>
      <c r="AR16" s="90">
        <f t="shared" ref="AR16:AR17" si="11">+AQ16</f>
        <v>11.26356026785716</v>
      </c>
      <c r="AS16" s="90">
        <f t="shared" ref="AS16:AS17" si="12">+AR16</f>
        <v>11.26356026785716</v>
      </c>
      <c r="AT16" s="90">
        <f t="shared" ref="AT16:AT17" si="13">+AS16</f>
        <v>11.26356026785716</v>
      </c>
      <c r="AU16" s="90">
        <f t="shared" ref="AU16:AU17" si="14">+AT16</f>
        <v>11.26356026785716</v>
      </c>
      <c r="AV16" s="90">
        <f t="shared" ref="AV16:AV17" si="15">+AU16</f>
        <v>11.26356026785716</v>
      </c>
      <c r="AW16" s="90">
        <f t="shared" ref="AW16:AW17" si="16">+AV16</f>
        <v>11.26356026785716</v>
      </c>
      <c r="AX16" s="90">
        <f t="shared" ref="AX16:AX17" si="17">+AW16</f>
        <v>11.26356026785716</v>
      </c>
      <c r="AY16" s="90">
        <f t="shared" ref="AY16:AY17" si="18">+AX16</f>
        <v>11.26356026785716</v>
      </c>
      <c r="AZ16" s="90">
        <f t="shared" ref="AZ16:AZ17" si="19">+AY16</f>
        <v>11.26356026785716</v>
      </c>
      <c r="BA16" s="90">
        <f t="shared" ref="BA16:BA17" si="20">+AZ16</f>
        <v>11.26356026785716</v>
      </c>
    </row>
    <row r="17" spans="1:53" ht="15.6">
      <c r="A17" s="46"/>
      <c r="B17" s="64">
        <f>+'Ark1'!C1190</f>
        <v>2024</v>
      </c>
      <c r="C17" s="64">
        <f>+'Ark1'!L1190</f>
        <v>8</v>
      </c>
      <c r="D17" s="64" t="str">
        <f>VLOOKUP(C17,RNR!$D$13:$E$28,2)</f>
        <v>R</v>
      </c>
      <c r="E17" s="64">
        <f>+'Ark1'!Q1190</f>
        <v>275</v>
      </c>
      <c r="F17" s="46"/>
      <c r="G17" s="319">
        <f>+'Ark1'!R1190</f>
        <v>1414</v>
      </c>
      <c r="H17" s="318"/>
      <c r="I17" s="180">
        <f>+'Ark1'!AF1190</f>
        <v>8.5999270161780821</v>
      </c>
      <c r="J17" s="196">
        <f t="shared" si="0"/>
        <v>-2.617229311080008</v>
      </c>
      <c r="K17" s="180">
        <f>+'Ark1'!AH1190</f>
        <v>0.56577086280056565</v>
      </c>
      <c r="L17" s="381">
        <f>+'Ark1'!AI1190</f>
        <v>1363</v>
      </c>
      <c r="M17" s="419"/>
      <c r="N17" s="420">
        <f t="shared" si="4"/>
        <v>96.3932107496464</v>
      </c>
      <c r="O17" s="419"/>
      <c r="P17" s="259">
        <f>+IF(G17=0,"",'Ark1'!U1190)</f>
        <v>10.603465346534644</v>
      </c>
      <c r="Q17" s="196">
        <f t="shared" si="1"/>
        <v>1.0560537627314766</v>
      </c>
      <c r="R17" s="195"/>
      <c r="S17" s="280">
        <f>+IF(L17=0,"",'Ark1'!AJ1190)</f>
        <v>82.920322817314684</v>
      </c>
      <c r="T17" s="195"/>
      <c r="U17" s="354">
        <f>+IF(L17=0,"",'Ark1'!AK1190)</f>
        <v>17.811104694235642</v>
      </c>
      <c r="V17" s="352"/>
      <c r="W17" s="65">
        <f>+IF(G17=0,"",'Ark1'!T1190)</f>
        <v>5.6859971711456865</v>
      </c>
      <c r="X17" s="108">
        <f t="shared" si="2"/>
        <v>0.36667374726049928</v>
      </c>
      <c r="Y17" s="133">
        <f>+'Ark1'!W1190</f>
        <v>0.28288543140028283</v>
      </c>
      <c r="Z17" s="93"/>
      <c r="AA17" s="134">
        <f>+'Ark1'!X1190</f>
        <v>11.386138613861387</v>
      </c>
      <c r="AB17" s="134">
        <f>+'Ark1'!Y1190</f>
        <v>0.14144271570014141</v>
      </c>
      <c r="AC17" s="134">
        <f>+'Ark1'!Z1190</f>
        <v>4.0864260260104439</v>
      </c>
      <c r="AD17" s="70"/>
      <c r="AE17" s="133">
        <f>+'Ark1'!Z1190</f>
        <v>4.0864260260104439</v>
      </c>
      <c r="AF17" s="65">
        <f>+IF(G17=0,"",'Ark1'!AB1190)</f>
        <v>1.2089315024615972</v>
      </c>
      <c r="AG17" s="134">
        <f>+'Ark1'!AD1190</f>
        <v>9.634856169302541</v>
      </c>
      <c r="AH17" s="133">
        <f t="shared" si="5"/>
        <v>5.1418181818181816</v>
      </c>
      <c r="AI17" s="46"/>
      <c r="AJ17" s="4"/>
      <c r="AK17" s="57"/>
      <c r="AL17" s="57"/>
      <c r="AM17" s="1"/>
      <c r="AN17" s="5"/>
      <c r="AP17" s="90">
        <f t="shared" si="9"/>
        <v>10.603465346534644</v>
      </c>
      <c r="AQ17" s="90">
        <f t="shared" si="10"/>
        <v>10.603465346534644</v>
      </c>
      <c r="AR17" s="90">
        <f t="shared" si="11"/>
        <v>10.603465346534644</v>
      </c>
      <c r="AS17" s="90">
        <f t="shared" si="12"/>
        <v>10.603465346534644</v>
      </c>
      <c r="AT17" s="90">
        <f t="shared" si="13"/>
        <v>10.603465346534644</v>
      </c>
      <c r="AU17" s="90">
        <f t="shared" si="14"/>
        <v>10.603465346534644</v>
      </c>
      <c r="AV17" s="90">
        <f t="shared" si="15"/>
        <v>10.603465346534644</v>
      </c>
      <c r="AW17" s="90">
        <f t="shared" si="16"/>
        <v>10.603465346534644</v>
      </c>
      <c r="AX17" s="90">
        <f t="shared" si="17"/>
        <v>10.603465346534644</v>
      </c>
      <c r="AY17" s="90">
        <f t="shared" si="18"/>
        <v>10.603465346534644</v>
      </c>
      <c r="AZ17" s="90">
        <f t="shared" si="19"/>
        <v>10.603465346534644</v>
      </c>
      <c r="BA17" s="90">
        <f t="shared" si="20"/>
        <v>10.603465346534644</v>
      </c>
    </row>
    <row r="18" spans="1:53" ht="15.6">
      <c r="A18" s="46"/>
      <c r="B18" s="64">
        <f>+'Ark1'!C1191</f>
        <v>2024</v>
      </c>
      <c r="C18" s="64">
        <f>+'Ark1'!L1191</f>
        <v>9</v>
      </c>
      <c r="D18" s="64" t="str">
        <f>VLOOKUP(C18,RNR!$D$13:$E$28,2)</f>
        <v>R+</v>
      </c>
      <c r="E18" s="64">
        <f>+'Ark1'!Q1191</f>
        <v>51</v>
      </c>
      <c r="F18" s="46"/>
      <c r="G18" s="319">
        <f>+'Ark1'!R1191</f>
        <v>106</v>
      </c>
      <c r="H18" s="318"/>
      <c r="I18" s="180">
        <f>+'Ark1'!AF1191</f>
        <v>0.64469042695535828</v>
      </c>
      <c r="J18" s="196">
        <f t="shared" si="0"/>
        <v>0.64469042695535828</v>
      </c>
      <c r="K18" s="180">
        <f>+'Ark1'!AH1191</f>
        <v>1.886792452830188</v>
      </c>
      <c r="L18" s="381">
        <f>+'Ark1'!AI1191</f>
        <v>106</v>
      </c>
      <c r="M18" s="419"/>
      <c r="N18" s="420">
        <f t="shared" si="4"/>
        <v>100</v>
      </c>
      <c r="O18" s="419"/>
      <c r="P18" s="259">
        <f>+IF(G18=0,"",'Ark1'!U1191)</f>
        <v>15.166037735849059</v>
      </c>
      <c r="Q18" s="196">
        <f t="shared" si="1"/>
        <v>15.166037735849059</v>
      </c>
      <c r="R18" s="195"/>
      <c r="S18" s="280">
        <f>+IF(L18=0,"",'Ark1'!AJ1191)</f>
        <v>90.512264150943381</v>
      </c>
      <c r="T18" s="195"/>
      <c r="U18" s="354">
        <f>+IF(L18=0,"",'Ark1'!AK1191)</f>
        <v>20.114273983106632</v>
      </c>
      <c r="V18" s="352"/>
      <c r="W18" s="65">
        <f>+IF(G18=0,"",'Ark1'!T1191)</f>
        <v>6.3867924528301891</v>
      </c>
      <c r="X18" s="108">
        <f t="shared" si="2"/>
        <v>6.3867924528301891</v>
      </c>
      <c r="Y18" s="133">
        <f>+'Ark1'!W1191</f>
        <v>1.886792452830188</v>
      </c>
      <c r="Z18" s="93"/>
      <c r="AA18" s="134">
        <f>+'Ark1'!X1191</f>
        <v>46.226415094339607</v>
      </c>
      <c r="AB18" s="134">
        <f>+'Ark1'!Y1191</f>
        <v>2.8301886792452819</v>
      </c>
      <c r="AC18" s="134">
        <f>+'Ark1'!Z1191</f>
        <v>4.4691159649320005</v>
      </c>
      <c r="AD18" s="70"/>
      <c r="AE18" s="133">
        <f>+'Ark1'!Z1191</f>
        <v>4.4691159649320005</v>
      </c>
      <c r="AF18" s="65">
        <f>+IF(G18=0,"",'Ark1'!AB1191)</f>
        <v>1.3911496176942899</v>
      </c>
      <c r="AG18" s="134">
        <f>+'Ark1'!AD1191</f>
        <v>33.776069161467206</v>
      </c>
      <c r="AH18" s="133">
        <f t="shared" si="5"/>
        <v>2.0784313725490198</v>
      </c>
      <c r="AI18" s="46"/>
      <c r="AJ18" s="4"/>
      <c r="AK18" s="57"/>
      <c r="AL18" s="57"/>
      <c r="AM18" s="1"/>
      <c r="AN18" s="5"/>
      <c r="AP18" s="2"/>
      <c r="AQ18" s="2"/>
      <c r="AR18" s="2"/>
    </row>
    <row r="19" spans="1:53" ht="15.6">
      <c r="A19" s="46"/>
      <c r="B19" s="64">
        <f>+'Ark1'!C1192</f>
        <v>2024</v>
      </c>
      <c r="C19" s="64">
        <f>+'Ark1'!L1192</f>
        <v>10</v>
      </c>
      <c r="D19" s="64" t="str">
        <f>VLOOKUP(C19,RNR!$D$13:$E$28,2)</f>
        <v>U-</v>
      </c>
      <c r="E19" s="64">
        <f>+'Ark1'!Q1192</f>
        <v>4</v>
      </c>
      <c r="F19" s="46"/>
      <c r="G19" s="319">
        <f>+'Ark1'!R1192</f>
        <v>7</v>
      </c>
      <c r="H19" s="318"/>
      <c r="I19" s="180">
        <f>+'Ark1'!AF1192</f>
        <v>4.257389611969347E-2</v>
      </c>
      <c r="J19" s="196">
        <f t="shared" si="0"/>
        <v>4.257389611969347E-2</v>
      </c>
      <c r="K19" s="180">
        <f>+'Ark1'!AH1192</f>
        <v>0</v>
      </c>
      <c r="L19" s="381">
        <f>+'Ark1'!AI1192</f>
        <v>7</v>
      </c>
      <c r="M19" s="419"/>
      <c r="N19" s="420">
        <f t="shared" si="4"/>
        <v>100</v>
      </c>
      <c r="O19" s="419"/>
      <c r="P19" s="259">
        <f>+IF(G19=0,"",'Ark1'!U1192)</f>
        <v>21.857142857142847</v>
      </c>
      <c r="Q19" s="196">
        <f t="shared" si="1"/>
        <v>21.857142857142847</v>
      </c>
      <c r="R19" s="195"/>
      <c r="S19" s="280">
        <f>+IF(L19=0,"",'Ark1'!AJ1192)</f>
        <v>98.814285714285703</v>
      </c>
      <c r="T19" s="195"/>
      <c r="U19" s="354">
        <f>+IF(L19=0,"",'Ark1'!AK1192)</f>
        <v>22.649767802386481</v>
      </c>
      <c r="V19" s="352"/>
      <c r="W19" s="65">
        <f>+IF(G19=0,"",'Ark1'!T1192)</f>
        <v>6.4285714285714306</v>
      </c>
      <c r="X19" s="108">
        <f t="shared" si="2"/>
        <v>6.4285714285714306</v>
      </c>
      <c r="Y19" s="133">
        <f>+'Ark1'!W1192</f>
        <v>0</v>
      </c>
      <c r="Z19" s="93"/>
      <c r="AA19" s="134">
        <f>+'Ark1'!X1192</f>
        <v>100</v>
      </c>
      <c r="AB19" s="134">
        <f>+'Ark1'!Y1192</f>
        <v>14.285714285714288</v>
      </c>
      <c r="AC19" s="134">
        <f>+'Ark1'!Z1192</f>
        <v>1.1146519544646925</v>
      </c>
      <c r="AD19" s="70"/>
      <c r="AE19" s="133">
        <f>+'Ark1'!Z1192</f>
        <v>1.1146519544646925</v>
      </c>
      <c r="AF19" s="65">
        <f>+IF(G19=0,"",'Ark1'!AB1192)</f>
        <v>1.5907898179514324</v>
      </c>
      <c r="AG19" s="134">
        <f>+'Ark1'!AD1192</f>
        <v>-54.554449433869081</v>
      </c>
      <c r="AH19" s="133">
        <f t="shared" si="5"/>
        <v>1.75</v>
      </c>
      <c r="AI19" s="46"/>
      <c r="AJ19" s="4"/>
      <c r="AK19" s="57"/>
      <c r="AL19" s="57"/>
      <c r="AM19" s="1"/>
      <c r="AN19" s="5"/>
      <c r="AP19" s="2"/>
      <c r="AQ19" s="2"/>
      <c r="AR19" s="2"/>
    </row>
    <row r="20" spans="1:53" ht="15.6">
      <c r="A20" s="46"/>
      <c r="B20" s="64">
        <f>+'Ark1'!C1193</f>
        <v>2024</v>
      </c>
      <c r="C20" s="64">
        <f>+'Ark1'!L1193</f>
        <v>11</v>
      </c>
      <c r="D20" s="64" t="str">
        <f>VLOOKUP(C20,RNR!$D$13:$E$28,2)</f>
        <v>U</v>
      </c>
      <c r="E20" s="64">
        <f>+'Ark1'!Q1193</f>
        <v>6</v>
      </c>
      <c r="F20" s="46"/>
      <c r="G20" s="319">
        <f>+'Ark1'!R1193</f>
        <v>8</v>
      </c>
      <c r="H20" s="318"/>
      <c r="I20" s="180">
        <f>+'Ark1'!AF1193</f>
        <v>4.8655881279649683E-2</v>
      </c>
      <c r="J20" s="196">
        <f t="shared" si="0"/>
        <v>-0.37105319708520973</v>
      </c>
      <c r="K20" s="180">
        <f>+'Ark1'!AH1193</f>
        <v>0</v>
      </c>
      <c r="L20" s="381">
        <f>+'Ark1'!AI1193</f>
        <v>7</v>
      </c>
      <c r="M20" s="419"/>
      <c r="N20" s="420">
        <f t="shared" si="4"/>
        <v>87.5</v>
      </c>
      <c r="O20" s="419"/>
      <c r="P20" s="259">
        <f>+IF(G20=0,"",'Ark1'!U1193)</f>
        <v>12.262500000000003</v>
      </c>
      <c r="Q20" s="196">
        <f t="shared" si="1"/>
        <v>-0.80462328767123381</v>
      </c>
      <c r="R20" s="195"/>
      <c r="S20" s="280">
        <f>+IF(L20=0,"",'Ark1'!AJ1193)</f>
        <v>80.100000000000023</v>
      </c>
      <c r="T20" s="195"/>
      <c r="U20" s="354">
        <f>+IF(L20=0,"",'Ark1'!AK1193)</f>
        <v>20.465718351369929</v>
      </c>
      <c r="V20" s="352"/>
      <c r="W20" s="65">
        <f>+IF(G20=0,"",'Ark1'!T1193)</f>
        <v>5.75</v>
      </c>
      <c r="X20" s="108">
        <f t="shared" si="2"/>
        <v>0.27054794520547976</v>
      </c>
      <c r="Y20" s="133">
        <f>+'Ark1'!W1193</f>
        <v>0</v>
      </c>
      <c r="Z20" s="93"/>
      <c r="AA20" s="134">
        <f>+'Ark1'!X1193</f>
        <v>37.5</v>
      </c>
      <c r="AB20" s="134">
        <f>+'Ark1'!Y1193</f>
        <v>0</v>
      </c>
      <c r="AC20" s="134">
        <f>+'Ark1'!Z1193</f>
        <v>5.2119903827616563</v>
      </c>
      <c r="AD20" s="70"/>
      <c r="AE20" s="133">
        <f>+'Ark1'!Z1193</f>
        <v>5.2119903827616563</v>
      </c>
      <c r="AF20" s="65">
        <f>+IF(G20=0,"",'Ark1'!AB1193)</f>
        <v>1.3919410907075049</v>
      </c>
      <c r="AG20" s="134">
        <f>+'Ark1'!AD1193</f>
        <v>55.179109850541877</v>
      </c>
      <c r="AH20" s="133">
        <f t="shared" si="5"/>
        <v>1.3333333333333333</v>
      </c>
      <c r="AI20" s="46"/>
      <c r="AJ20" s="4"/>
      <c r="AK20" s="57"/>
      <c r="AL20" s="57"/>
      <c r="AM20" s="1"/>
      <c r="AN20" s="5"/>
      <c r="AP20" s="2"/>
      <c r="AQ20" s="2"/>
      <c r="AR20" s="2"/>
    </row>
    <row r="21" spans="1:53" ht="15.6">
      <c r="A21" s="46"/>
      <c r="B21" s="64">
        <f>+'Ark1'!C1194</f>
        <v>2024</v>
      </c>
      <c r="C21" s="64">
        <f>+'Ark1'!L1194</f>
        <v>12</v>
      </c>
      <c r="D21" s="64" t="str">
        <f>VLOOKUP(C21,RNR!$D$13:$E$28,2)</f>
        <v>U+</v>
      </c>
      <c r="E21" s="64">
        <f>+'Ark1'!Q1194</f>
        <v>0</v>
      </c>
      <c r="F21" s="46"/>
      <c r="G21" s="319">
        <f>+'Ark1'!R1194</f>
        <v>0</v>
      </c>
      <c r="H21" s="318"/>
      <c r="I21" s="180">
        <f>+'Ark1'!AF1194</f>
        <v>0</v>
      </c>
      <c r="J21" s="196">
        <f t="shared" si="0"/>
        <v>0</v>
      </c>
      <c r="K21" s="180">
        <f>+'Ark1'!AH1194</f>
        <v>0</v>
      </c>
      <c r="L21" s="381">
        <f>+'Ark1'!AI1194</f>
        <v>0</v>
      </c>
      <c r="M21" s="419"/>
      <c r="N21" s="420" t="str">
        <f t="shared" si="4"/>
        <v/>
      </c>
      <c r="O21" s="419"/>
      <c r="P21" s="259" t="str">
        <f>+IF(G21=0,"",'Ark1'!U1194)</f>
        <v/>
      </c>
      <c r="Q21" s="196" t="str">
        <f t="shared" si="1"/>
        <v/>
      </c>
      <c r="R21" s="195"/>
      <c r="S21" s="280" t="str">
        <f>+IF(L21=0,"",'Ark1'!AJ1194)</f>
        <v/>
      </c>
      <c r="T21" s="195"/>
      <c r="U21" s="354" t="str">
        <f>+IF(L21=0,"",'Ark1'!AK1194)</f>
        <v/>
      </c>
      <c r="V21" s="352"/>
      <c r="W21" s="65" t="str">
        <f>+IF(G21=0,"",'Ark1'!T1194)</f>
        <v/>
      </c>
      <c r="X21" s="108" t="str">
        <f t="shared" si="2"/>
        <v/>
      </c>
      <c r="Y21" s="133">
        <f>+'Ark1'!W1194</f>
        <v>0</v>
      </c>
      <c r="Z21" s="93"/>
      <c r="AA21" s="134">
        <f>+'Ark1'!X1194</f>
        <v>0</v>
      </c>
      <c r="AB21" s="134">
        <f>+'Ark1'!Y1194</f>
        <v>0</v>
      </c>
      <c r="AC21" s="134">
        <f>+'Ark1'!Z1194</f>
        <v>0</v>
      </c>
      <c r="AD21" s="70"/>
      <c r="AE21" s="133">
        <f>+'Ark1'!Z1194</f>
        <v>0</v>
      </c>
      <c r="AF21" s="65" t="str">
        <f>+IF(G21=0,"",'Ark1'!AB1194)</f>
        <v/>
      </c>
      <c r="AG21" s="134">
        <f>+'Ark1'!AD1194</f>
        <v>0</v>
      </c>
      <c r="AH21" s="133" t="str">
        <f t="shared" si="5"/>
        <v/>
      </c>
      <c r="AI21" s="46"/>
      <c r="AJ21" s="4"/>
      <c r="AK21" s="57"/>
      <c r="AL21" s="57"/>
      <c r="AM21" s="1"/>
      <c r="AN21" s="5"/>
      <c r="AP21" s="2"/>
      <c r="AQ21" s="2"/>
      <c r="AR21" s="2"/>
    </row>
    <row r="22" spans="1:53" ht="15.6">
      <c r="A22" s="46"/>
      <c r="B22" s="64">
        <f>+'Ark1'!C1195</f>
        <v>2024</v>
      </c>
      <c r="C22" s="64">
        <f>+'Ark1'!L1195</f>
        <v>13</v>
      </c>
      <c r="D22" s="64" t="str">
        <f>VLOOKUP(C22,RNR!$D$13:$E$28,2)</f>
        <v>E-</v>
      </c>
      <c r="E22" s="64">
        <f>+'Ark1'!Q1195</f>
        <v>0</v>
      </c>
      <c r="F22" s="46"/>
      <c r="G22" s="319">
        <f>+'Ark1'!R1195</f>
        <v>0</v>
      </c>
      <c r="H22" s="318"/>
      <c r="I22" s="180">
        <f>+'Ark1'!AF1195</f>
        <v>0</v>
      </c>
      <c r="J22" s="196">
        <f t="shared" si="0"/>
        <v>0</v>
      </c>
      <c r="K22" s="180">
        <f>+'Ark1'!AH1195</f>
        <v>0</v>
      </c>
      <c r="L22" s="381">
        <f>+'Ark1'!AI1195</f>
        <v>0</v>
      </c>
      <c r="M22" s="419"/>
      <c r="N22" s="420" t="str">
        <f t="shared" si="4"/>
        <v/>
      </c>
      <c r="O22" s="419"/>
      <c r="P22" s="259" t="str">
        <f>+IF(G22=0,"",'Ark1'!U1195)</f>
        <v/>
      </c>
      <c r="Q22" s="196" t="str">
        <f t="shared" si="1"/>
        <v/>
      </c>
      <c r="R22" s="195"/>
      <c r="S22" s="280" t="str">
        <f>+IF(L22=0,"",'Ark1'!AJ1195)</f>
        <v/>
      </c>
      <c r="T22" s="195"/>
      <c r="U22" s="354" t="str">
        <f>+IF(L22=0,"",'Ark1'!AK1195)</f>
        <v/>
      </c>
      <c r="V22" s="352"/>
      <c r="W22" s="65" t="str">
        <f>+IF(G22=0,"",'Ark1'!T1195)</f>
        <v/>
      </c>
      <c r="X22" s="108" t="str">
        <f t="shared" si="2"/>
        <v/>
      </c>
      <c r="Y22" s="133">
        <f>+'Ark1'!W1195</f>
        <v>0</v>
      </c>
      <c r="Z22" s="93"/>
      <c r="AA22" s="134">
        <f>+'Ark1'!X1195</f>
        <v>0</v>
      </c>
      <c r="AB22" s="134">
        <f>+'Ark1'!Y1195</f>
        <v>0</v>
      </c>
      <c r="AC22" s="134">
        <f>+'Ark1'!Z1195</f>
        <v>0</v>
      </c>
      <c r="AD22" s="70"/>
      <c r="AE22" s="133">
        <f>+'Ark1'!Z1195</f>
        <v>0</v>
      </c>
      <c r="AF22" s="65" t="str">
        <f>+IF(G22=0,"",'Ark1'!AB1195)</f>
        <v/>
      </c>
      <c r="AG22" s="134">
        <f>+'Ark1'!AD1195</f>
        <v>0</v>
      </c>
      <c r="AH22" s="133" t="str">
        <f t="shared" si="5"/>
        <v/>
      </c>
      <c r="AI22" s="46"/>
      <c r="AJ22" s="4"/>
      <c r="AK22" s="57"/>
      <c r="AL22" s="57"/>
      <c r="AM22" s="13"/>
      <c r="AN22" s="5"/>
      <c r="AP22" s="2"/>
      <c r="AQ22" s="2"/>
      <c r="AR22" s="4"/>
      <c r="AS22" s="4"/>
      <c r="AT22" s="4"/>
    </row>
    <row r="23" spans="1:53" ht="15.6">
      <c r="A23" s="46"/>
      <c r="B23" s="64">
        <f>+'Ark1'!C1196</f>
        <v>2024</v>
      </c>
      <c r="C23" s="64">
        <f>+'Ark1'!L1196</f>
        <v>14</v>
      </c>
      <c r="D23" s="64" t="str">
        <f>VLOOKUP(C23,RNR!$D$13:$E$28,2)</f>
        <v>E</v>
      </c>
      <c r="E23" s="64">
        <f>+'Ark1'!Q1196</f>
        <v>0</v>
      </c>
      <c r="F23" s="46"/>
      <c r="G23" s="319">
        <f>+'Ark1'!R1196</f>
        <v>0</v>
      </c>
      <c r="H23" s="318"/>
      <c r="I23" s="180">
        <f>+'Ark1'!AF1196</f>
        <v>0</v>
      </c>
      <c r="J23" s="196">
        <f t="shared" si="0"/>
        <v>0</v>
      </c>
      <c r="K23" s="180">
        <f>+'Ark1'!AH1196</f>
        <v>0</v>
      </c>
      <c r="L23" s="381">
        <f>+'Ark1'!AI1196</f>
        <v>0</v>
      </c>
      <c r="M23" s="419"/>
      <c r="N23" s="420" t="str">
        <f t="shared" si="4"/>
        <v/>
      </c>
      <c r="O23" s="419"/>
      <c r="P23" s="259" t="str">
        <f>+IF(G23=0,"",'Ark1'!U1196)</f>
        <v/>
      </c>
      <c r="Q23" s="196" t="str">
        <f t="shared" si="1"/>
        <v/>
      </c>
      <c r="R23" s="195"/>
      <c r="S23" s="280" t="str">
        <f>+IF(L23=0,"",'Ark1'!AJ1196)</f>
        <v/>
      </c>
      <c r="T23" s="195"/>
      <c r="U23" s="354" t="str">
        <f>+IF(L23=0,"",'Ark1'!AK1196)</f>
        <v/>
      </c>
      <c r="V23" s="352"/>
      <c r="W23" s="65" t="str">
        <f>+IF(G23=0,"",'Ark1'!T1196)</f>
        <v/>
      </c>
      <c r="X23" s="108" t="str">
        <f t="shared" si="2"/>
        <v/>
      </c>
      <c r="Y23" s="133">
        <f>+'Ark1'!W1196</f>
        <v>0</v>
      </c>
      <c r="Z23" s="93"/>
      <c r="AA23" s="134">
        <f>+'Ark1'!X1196</f>
        <v>0</v>
      </c>
      <c r="AB23" s="134">
        <f>+'Ark1'!Y1196</f>
        <v>0</v>
      </c>
      <c r="AC23" s="134">
        <f>+'Ark1'!Z1196</f>
        <v>0</v>
      </c>
      <c r="AD23" s="70"/>
      <c r="AE23" s="133">
        <f>+'Ark1'!Z1196</f>
        <v>0</v>
      </c>
      <c r="AF23" s="65" t="str">
        <f>+IF(G23=0,"",'Ark1'!AB1196)</f>
        <v/>
      </c>
      <c r="AG23" s="134">
        <f>+'Ark1'!AD1196</f>
        <v>0</v>
      </c>
      <c r="AH23" s="133" t="str">
        <f t="shared" si="5"/>
        <v/>
      </c>
      <c r="AI23" s="46"/>
      <c r="AJ23" s="4"/>
      <c r="AK23" s="57"/>
      <c r="AL23" s="57"/>
      <c r="AM23" s="13"/>
      <c r="AN23" s="5"/>
      <c r="AP23" s="1"/>
      <c r="AQ23" s="1"/>
      <c r="AR23" s="11"/>
      <c r="AS23" s="11"/>
      <c r="AT23" s="11"/>
    </row>
    <row r="24" spans="1:53" s="474" customFormat="1" ht="15.6">
      <c r="A24" s="46"/>
      <c r="B24" s="64">
        <f>+'Ark1'!C1197</f>
        <v>2024</v>
      </c>
      <c r="C24" s="64">
        <f>+'Ark1'!L1197</f>
        <v>15</v>
      </c>
      <c r="D24" s="64" t="str">
        <f>VLOOKUP(C24,RNR!$D$13:$E$28,2)</f>
        <v>E+</v>
      </c>
      <c r="E24" s="64">
        <f>+'Ark1'!Q1197</f>
        <v>0</v>
      </c>
      <c r="F24" s="46"/>
      <c r="G24" s="319">
        <f>+'Ark1'!R1197</f>
        <v>0</v>
      </c>
      <c r="H24" s="318"/>
      <c r="I24" s="180">
        <f>+'Ark1'!AF1197</f>
        <v>0</v>
      </c>
      <c r="J24" s="196">
        <f>+I24-I44</f>
        <v>0</v>
      </c>
      <c r="K24" s="180">
        <f>+'Ark1'!AH1197</f>
        <v>0</v>
      </c>
      <c r="L24" s="381">
        <f>+'Ark1'!AI1197</f>
        <v>0</v>
      </c>
      <c r="M24" s="419"/>
      <c r="N24" s="420" t="str">
        <f t="shared" ref="N24:N26" si="21">IF(G24=0,"",100*L24/G24)</f>
        <v/>
      </c>
      <c r="O24" s="419"/>
      <c r="P24" s="259" t="str">
        <f>+IF(G24=0,"",'Ark1'!U1197)</f>
        <v/>
      </c>
      <c r="Q24" s="196" t="str">
        <f>+IF(G24=0,"",P24-P44)</f>
        <v/>
      </c>
      <c r="R24" s="195"/>
      <c r="S24" s="280" t="str">
        <f>+IF(L24=0,"",'Ark1'!AJ1197)</f>
        <v/>
      </c>
      <c r="T24" s="195"/>
      <c r="U24" s="354" t="str">
        <f>+IF(L24=0,"",'Ark1'!AK1197)</f>
        <v/>
      </c>
      <c r="V24" s="352"/>
      <c r="W24" s="65" t="str">
        <f>+IF(G24=0,"",'Ark1'!T1197)</f>
        <v/>
      </c>
      <c r="X24" s="108" t="str">
        <f>+IF(G24=0,"",W24-W44)</f>
        <v/>
      </c>
      <c r="Y24" s="133">
        <f>+'Ark1'!W1197</f>
        <v>0</v>
      </c>
      <c r="Z24" s="93"/>
      <c r="AA24" s="134">
        <f>+'Ark1'!X1197</f>
        <v>0</v>
      </c>
      <c r="AB24" s="134">
        <f>+'Ark1'!Y1197</f>
        <v>0</v>
      </c>
      <c r="AC24" s="134">
        <f>+'Ark1'!Z1197</f>
        <v>0</v>
      </c>
      <c r="AD24" s="70"/>
      <c r="AE24" s="133">
        <f>+'Ark1'!Z1197</f>
        <v>0</v>
      </c>
      <c r="AF24" s="65" t="str">
        <f>+IF(G24=0,"",'Ark1'!AB1197)</f>
        <v/>
      </c>
      <c r="AG24" s="134">
        <f>+'Ark1'!AD1197</f>
        <v>0</v>
      </c>
      <c r="AH24" s="133" t="str">
        <f t="shared" ref="AH24:AH26" si="22">+IF(E24=0,"",G24/E24)</f>
        <v/>
      </c>
      <c r="AI24" s="46"/>
      <c r="AJ24" s="4"/>
      <c r="AK24" s="57"/>
      <c r="AL24" s="57"/>
      <c r="AM24" s="13"/>
      <c r="AN24" s="5"/>
      <c r="AP24" s="1"/>
      <c r="AQ24" s="1"/>
      <c r="AR24" s="476"/>
      <c r="AS24" s="476"/>
      <c r="AT24" s="476"/>
    </row>
    <row r="25" spans="1:53" s="474" customFormat="1" ht="15.6">
      <c r="A25" s="46"/>
      <c r="B25" s="46"/>
      <c r="C25" s="46"/>
      <c r="D25" s="46"/>
      <c r="E25" s="46"/>
      <c r="F25" s="46"/>
      <c r="G25" s="46"/>
      <c r="H25" s="318"/>
      <c r="I25" s="46"/>
      <c r="J25" s="46"/>
      <c r="K25" s="46"/>
      <c r="L25" s="46"/>
      <c r="M25" s="46"/>
      <c r="N25" s="46"/>
      <c r="O25" s="46"/>
      <c r="P25" s="46"/>
      <c r="Q25" s="46"/>
      <c r="R25" s="195"/>
      <c r="S25" s="46"/>
      <c r="T25" s="195"/>
      <c r="U25" s="46"/>
      <c r="V25" s="352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"/>
      <c r="AK25" s="57"/>
      <c r="AL25" s="57"/>
      <c r="AM25" s="13"/>
      <c r="AN25" s="5"/>
      <c r="AP25" s="1"/>
      <c r="AQ25" s="1"/>
      <c r="AR25" s="476"/>
      <c r="AS25" s="476"/>
      <c r="AT25" s="476"/>
    </row>
    <row r="26" spans="1:53" ht="15.6">
      <c r="A26" s="46"/>
      <c r="B26" s="64">
        <f>+'Ark1'!C1198</f>
        <v>2024</v>
      </c>
      <c r="C26" s="64">
        <f>+'Ark1'!L1198</f>
        <v>99</v>
      </c>
      <c r="D26" s="64" t="str">
        <f>VLOOKUP(C26,RNR!$D$13:$E$28,2)</f>
        <v>Kassert</v>
      </c>
      <c r="E26" s="64">
        <f>+'Ark1'!Q1198</f>
        <v>61</v>
      </c>
      <c r="F26" s="46"/>
      <c r="G26" s="319">
        <f>+'Ark1'!R1198</f>
        <v>125</v>
      </c>
      <c r="H26" s="318"/>
      <c r="I26" s="180">
        <f>+'Ark1'!AF1198</f>
        <v>0.7602481449945262</v>
      </c>
      <c r="J26" s="196"/>
      <c r="K26" s="180">
        <f>+'Ark1'!AH1198</f>
        <v>64</v>
      </c>
      <c r="L26" s="381">
        <f>+'Ark1'!AI1198</f>
        <v>39</v>
      </c>
      <c r="M26" s="419"/>
      <c r="N26" s="420">
        <f t="shared" si="21"/>
        <v>31.2</v>
      </c>
      <c r="O26" s="419"/>
      <c r="P26" s="259">
        <f>+IF(G26=0,"",'Ark1'!U1198)</f>
        <v>8.3863999999999983</v>
      </c>
      <c r="Q26" s="196"/>
      <c r="R26" s="195"/>
      <c r="S26" s="280">
        <f>+IF(L26=0,"",'Ark1'!AJ1198)</f>
        <v>76.548717948717979</v>
      </c>
      <c r="T26" s="195"/>
      <c r="U26" s="354">
        <f>+IF(L26=0,"",'Ark1'!AK1198)</f>
        <v>14.483584664227131</v>
      </c>
      <c r="V26" s="352"/>
      <c r="W26" s="65">
        <f>+IF(G26=0,"",'Ark1'!T1198)</f>
        <v>3.9039999999999999</v>
      </c>
      <c r="X26" s="108"/>
      <c r="Y26" s="133">
        <f>+'Ark1'!W1198</f>
        <v>0</v>
      </c>
      <c r="Z26" s="93"/>
      <c r="AA26" s="134">
        <f>+'Ark1'!X1198</f>
        <v>4.8</v>
      </c>
      <c r="AB26" s="134">
        <f>+'Ark1'!Y1198</f>
        <v>4</v>
      </c>
      <c r="AC26" s="134">
        <f>+'Ark1'!Z1198</f>
        <v>8.5570120392576285</v>
      </c>
      <c r="AD26" s="70"/>
      <c r="AE26" s="133">
        <f>+'Ark1'!Z1198</f>
        <v>8.5570120392576285</v>
      </c>
      <c r="AF26" s="65">
        <f>+IF(G26=0,"",'Ark1'!AB1198)</f>
        <v>1.6120744399685765</v>
      </c>
      <c r="AG26" s="134">
        <f>+'Ark1'!AD1198</f>
        <v>-4.6257836935019805</v>
      </c>
      <c r="AH26" s="133">
        <f t="shared" si="22"/>
        <v>2.0491803278688523</v>
      </c>
      <c r="AI26" s="46"/>
      <c r="AJ26" s="4"/>
      <c r="AK26" s="57"/>
      <c r="AL26" s="57"/>
      <c r="AM26" s="13"/>
      <c r="AN26" s="5"/>
      <c r="AP26" s="1"/>
      <c r="AQ26" s="1"/>
      <c r="AR26" s="11"/>
      <c r="AS26" s="11"/>
      <c r="AT26" s="11"/>
    </row>
    <row r="27" spans="1:53" ht="15.6">
      <c r="A27" s="46"/>
      <c r="B27" s="46"/>
      <c r="C27" s="46"/>
      <c r="D27" s="46"/>
      <c r="E27" s="46"/>
      <c r="F27" s="46"/>
      <c r="G27" s="46"/>
      <c r="H27" s="318"/>
      <c r="I27" s="46"/>
      <c r="J27" s="46"/>
      <c r="K27" s="46"/>
      <c r="L27" s="46"/>
      <c r="M27" s="46"/>
      <c r="N27" s="46"/>
      <c r="O27" s="46"/>
      <c r="P27" s="46"/>
      <c r="Q27" s="46"/>
      <c r="R27" s="195"/>
      <c r="S27" s="46"/>
      <c r="T27" s="195"/>
      <c r="U27" s="46"/>
      <c r="V27" s="352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"/>
      <c r="AK27" s="57"/>
      <c r="AL27" s="57"/>
      <c r="AM27" s="13"/>
      <c r="AN27" s="5"/>
      <c r="AP27" s="1"/>
      <c r="AQ27" s="1"/>
      <c r="AR27" s="11"/>
      <c r="AS27" s="11"/>
      <c r="AT27" s="11"/>
    </row>
    <row r="28" spans="1:53" ht="15.6">
      <c r="A28" s="46"/>
      <c r="B28">
        <f>+'Ark1'!C1199</f>
        <v>2023</v>
      </c>
      <c r="C28">
        <f>+'Ark1'!L1199</f>
        <v>1</v>
      </c>
      <c r="D28" s="64" t="str">
        <f>VLOOKUP(C28,RNR!$D$13:$E$28,2)</f>
        <v>P-</v>
      </c>
      <c r="E28">
        <f>+'Ark1'!Q1199</f>
        <v>44</v>
      </c>
      <c r="F28" s="46"/>
      <c r="G28" s="300">
        <f>+'Ark1'!R1199</f>
        <v>126</v>
      </c>
      <c r="H28" s="318"/>
      <c r="I28" s="181">
        <f>+'Ark1'!AF1199</f>
        <v>0.72442936813660652</v>
      </c>
      <c r="J28" s="181"/>
      <c r="K28" s="181">
        <f>+'Ark1'!AH1199</f>
        <v>0</v>
      </c>
      <c r="L28" s="348">
        <f>+'Ark1'!AI1199</f>
        <v>5</v>
      </c>
      <c r="M28" s="348"/>
      <c r="N28" s="420">
        <f t="shared" si="4"/>
        <v>3.9682539682539684</v>
      </c>
      <c r="O28" s="419"/>
      <c r="P28" s="90">
        <f>+'Ark1'!U1199</f>
        <v>4.6261904761904784</v>
      </c>
      <c r="Q28" s="181">
        <f t="shared" ref="Q28:Q42" si="23">+P28-P47</f>
        <v>-1.4700171086398637</v>
      </c>
      <c r="R28" s="195"/>
      <c r="S28" s="180">
        <f>+IF(L28=0,"",'Ark1'!AJ1199)</f>
        <v>81.399999999999977</v>
      </c>
      <c r="T28" s="195"/>
      <c r="U28" s="353">
        <f>+IF(L28=0,"",'Ark1'!AK1199)</f>
        <v>10.107557037246984</v>
      </c>
      <c r="V28" s="352"/>
      <c r="W28" s="1">
        <f>+'Ark1'!T1199</f>
        <v>2.0634920634920642</v>
      </c>
      <c r="X28" s="181">
        <f t="shared" ref="X28:X42" si="24">+W28-W47</f>
        <v>-0.12413268700693836</v>
      </c>
      <c r="Y28" s="90">
        <f>+'Ark1'!W1199</f>
        <v>0</v>
      </c>
      <c r="Z28" s="93"/>
      <c r="AA28" s="11">
        <f>+'Ark1'!X1199</f>
        <v>0</v>
      </c>
      <c r="AB28" s="11">
        <f>+'Ark1'!Y1199</f>
        <v>0</v>
      </c>
      <c r="AC28" s="11">
        <f>+'Ark1'!Z1199</f>
        <v>1.3551886515091296</v>
      </c>
      <c r="AD28" s="70"/>
      <c r="AE28" s="133">
        <f>+'Ark1'!Z1200</f>
        <v>1.6238699517915098</v>
      </c>
      <c r="AF28" s="65">
        <f>+IF(G28=0,"",'Ark1'!AB1200)</f>
        <v>0.82695245628966085</v>
      </c>
      <c r="AG28" s="134">
        <f>+'Ark1'!AD1200</f>
        <v>17.930691927893061</v>
      </c>
      <c r="AH28" s="90">
        <f t="shared" ref="AH28" si="25">+G28/E28</f>
        <v>2.8636363636363638</v>
      </c>
      <c r="AI28" s="46"/>
      <c r="AJ28" s="4"/>
      <c r="AK28" s="57"/>
      <c r="AL28" s="57"/>
      <c r="AM28" s="13"/>
      <c r="AN28" s="5"/>
      <c r="AP28" s="1"/>
      <c r="AQ28" s="1"/>
      <c r="AR28" s="11"/>
      <c r="AS28" s="11"/>
      <c r="AT28" s="11"/>
    </row>
    <row r="29" spans="1:53" ht="15.6">
      <c r="A29" s="46"/>
      <c r="B29">
        <f>+'Ark1'!C1200</f>
        <v>2023</v>
      </c>
      <c r="C29">
        <f>+'Ark1'!L1200</f>
        <v>2</v>
      </c>
      <c r="D29" s="64" t="str">
        <f>VLOOKUP(C29,RNR!$D$13:$E$28,2)</f>
        <v>P</v>
      </c>
      <c r="E29">
        <f>+'Ark1'!Q1200</f>
        <v>127</v>
      </c>
      <c r="F29" s="46"/>
      <c r="G29" s="300">
        <f>+'Ark1'!R1200</f>
        <v>548</v>
      </c>
      <c r="H29" s="318"/>
      <c r="I29" s="181">
        <f>+'Ark1'!AF1200</f>
        <v>3.1506928074512746</v>
      </c>
      <c r="J29" s="181"/>
      <c r="K29" s="181">
        <f>+'Ark1'!AH1200</f>
        <v>0.72992700729927051</v>
      </c>
      <c r="L29" s="348">
        <f>+'Ark1'!AI1200</f>
        <v>49</v>
      </c>
      <c r="M29" s="348"/>
      <c r="N29" s="420">
        <f t="shared" si="4"/>
        <v>8.9416058394160576</v>
      </c>
      <c r="O29" s="419"/>
      <c r="P29" s="90">
        <f>+'Ark1'!U1200</f>
        <v>5.3127737226277407</v>
      </c>
      <c r="Q29" s="181">
        <f t="shared" si="23"/>
        <v>-1.8409797020297889</v>
      </c>
      <c r="R29" s="195"/>
      <c r="S29" s="180">
        <f>+IF(L29=0,"",'Ark1'!AJ1200)</f>
        <v>80.920408163265307</v>
      </c>
      <c r="T29" s="195"/>
      <c r="U29" s="353">
        <f>+IF(L29=0,"",'Ark1'!AK1200)</f>
        <v>10.003555506214024</v>
      </c>
      <c r="V29" s="352"/>
      <c r="W29" s="1">
        <f>+'Ark1'!T1200</f>
        <v>2.25</v>
      </c>
      <c r="X29" s="181">
        <f t="shared" si="24"/>
        <v>-0.66689497716894941</v>
      </c>
      <c r="Y29" s="90">
        <f>+'Ark1'!W1200</f>
        <v>0</v>
      </c>
      <c r="Z29" s="93"/>
      <c r="AA29" s="11">
        <f>+'Ark1'!X1200</f>
        <v>0</v>
      </c>
      <c r="AB29" s="11">
        <f>+'Ark1'!Y1200</f>
        <v>0</v>
      </c>
      <c r="AC29" s="11">
        <f>+'Ark1'!Z1200</f>
        <v>1.6238699517915098</v>
      </c>
      <c r="AD29" s="70"/>
      <c r="AE29" s="133">
        <f>+'Ark1'!Z1201</f>
        <v>2.0227188445226871</v>
      </c>
      <c r="AF29" s="65">
        <f>+IF(G29=0,"",'Ark1'!AB1201)</f>
        <v>1.303907451127464</v>
      </c>
      <c r="AG29" s="134">
        <f>+'Ark1'!AD1201</f>
        <v>10.056745638819756</v>
      </c>
      <c r="AH29" s="90">
        <f t="shared" ref="AH29:AH98" si="26">+G29/E29</f>
        <v>4.3149606299212602</v>
      </c>
      <c r="AI29" s="46"/>
      <c r="AJ29" s="4"/>
      <c r="AK29" s="57"/>
      <c r="AL29" s="57"/>
      <c r="AM29" s="5"/>
      <c r="AN29" s="5"/>
      <c r="AP29" s="1"/>
      <c r="AQ29" s="1"/>
      <c r="AR29" s="11"/>
      <c r="AS29" s="11"/>
      <c r="AT29" s="11"/>
    </row>
    <row r="30" spans="1:53" ht="15.6">
      <c r="A30" s="46"/>
      <c r="B30">
        <f>+'Ark1'!C1201</f>
        <v>2023</v>
      </c>
      <c r="C30">
        <f>+'Ark1'!L1201</f>
        <v>3</v>
      </c>
      <c r="D30" s="64" t="str">
        <f>VLOOKUP(C30,RNR!$D$13:$E$28,2)</f>
        <v>P+</v>
      </c>
      <c r="E30">
        <f>+'Ark1'!Q1201</f>
        <v>192</v>
      </c>
      <c r="F30" s="46"/>
      <c r="G30" s="300">
        <f>+'Ark1'!R1201</f>
        <v>977</v>
      </c>
      <c r="H30" s="318"/>
      <c r="I30" s="181">
        <f>+'Ark1'!AF1201</f>
        <v>5.6172023227735295</v>
      </c>
      <c r="J30" s="181"/>
      <c r="K30" s="181">
        <f>+'Ark1'!AH1201</f>
        <v>0.20470829068577284</v>
      </c>
      <c r="L30" s="348">
        <f>+'Ark1'!AI1201</f>
        <v>87</v>
      </c>
      <c r="M30" s="348"/>
      <c r="N30" s="420">
        <f t="shared" si="4"/>
        <v>8.904810644831116</v>
      </c>
      <c r="O30" s="419"/>
      <c r="P30" s="90">
        <f>+'Ark1'!U1201</f>
        <v>6.1967246673490308</v>
      </c>
      <c r="Q30" s="181">
        <f t="shared" si="23"/>
        <v>-0.98891228828792066</v>
      </c>
      <c r="R30" s="195"/>
      <c r="S30" s="180">
        <f>+IF(L30=0,"",'Ark1'!AJ1201)</f>
        <v>85.213793103448253</v>
      </c>
      <c r="T30" s="195"/>
      <c r="U30" s="353">
        <f>+IF(L30=0,"",'Ark1'!AK1201)</f>
        <v>11.083146929490105</v>
      </c>
      <c r="V30" s="352"/>
      <c r="W30" s="1">
        <f>+'Ark1'!T1201</f>
        <v>2.8249744114636632</v>
      </c>
      <c r="X30" s="181">
        <f t="shared" si="24"/>
        <v>-0.94140735491810323</v>
      </c>
      <c r="Y30" s="90">
        <f>+'Ark1'!W1201</f>
        <v>0</v>
      </c>
      <c r="Z30" s="93"/>
      <c r="AA30" s="11">
        <f>+'Ark1'!X1201</f>
        <v>0.10235414534288642</v>
      </c>
      <c r="AB30" s="11">
        <f>+'Ark1'!Y1201</f>
        <v>0</v>
      </c>
      <c r="AC30" s="11">
        <f>+'Ark1'!Z1201</f>
        <v>2.0227188445226871</v>
      </c>
      <c r="AD30" s="70"/>
      <c r="AE30" s="133">
        <f>+'Ark1'!Z1202</f>
        <v>2.5440957662348183</v>
      </c>
      <c r="AF30" s="65">
        <f>+IF(G30=0,"",'Ark1'!AB1202)</f>
        <v>1.5006410301611812</v>
      </c>
      <c r="AG30" s="134">
        <f>+'Ark1'!AD1202</f>
        <v>7.9588293328017468</v>
      </c>
      <c r="AH30" s="90">
        <f t="shared" si="26"/>
        <v>5.088541666666667</v>
      </c>
      <c r="AI30" s="46"/>
      <c r="AJ30" s="4"/>
      <c r="AK30" s="57"/>
      <c r="AL30" s="57"/>
      <c r="AM30" s="5"/>
      <c r="AN30" s="5"/>
      <c r="AP30" s="1"/>
      <c r="AQ30" s="1"/>
      <c r="AR30" s="11"/>
      <c r="AS30" s="11"/>
      <c r="AT30" s="11"/>
    </row>
    <row r="31" spans="1:53" ht="15.6">
      <c r="A31" s="46"/>
      <c r="B31">
        <f>+'Ark1'!C1202</f>
        <v>2023</v>
      </c>
      <c r="C31">
        <f>+'Ark1'!L1202</f>
        <v>4</v>
      </c>
      <c r="D31" s="64" t="str">
        <f>VLOOKUP(C31,RNR!$D$13:$E$28,2)</f>
        <v>O-</v>
      </c>
      <c r="E31">
        <f>+'Ark1'!Q1202</f>
        <v>298</v>
      </c>
      <c r="F31" s="46"/>
      <c r="G31" s="300">
        <f>+'Ark1'!R1202</f>
        <v>2046</v>
      </c>
      <c r="H31" s="318"/>
      <c r="I31" s="181">
        <f>+'Ark1'!AF1202</f>
        <v>11.763353073075375</v>
      </c>
      <c r="J31" s="181"/>
      <c r="K31" s="181">
        <f>+'Ark1'!AH1202</f>
        <v>0.48875855327468226</v>
      </c>
      <c r="L31" s="348">
        <f>+'Ark1'!AI1202</f>
        <v>179</v>
      </c>
      <c r="M31" s="348"/>
      <c r="N31" s="420">
        <f t="shared" si="4"/>
        <v>8.7487781036168126</v>
      </c>
      <c r="O31" s="419"/>
      <c r="P31" s="90">
        <f>+'Ark1'!U1202</f>
        <v>6.8542521994134784</v>
      </c>
      <c r="Q31" s="181">
        <f t="shared" si="23"/>
        <v>-0.8567044374617474</v>
      </c>
      <c r="R31" s="195"/>
      <c r="S31" s="180">
        <f>+IF(L31=0,"",'Ark1'!AJ1202)</f>
        <v>83.51955307262574</v>
      </c>
      <c r="T31" s="195"/>
      <c r="U31" s="353">
        <f>+IF(L31=0,"",'Ark1'!AK1202)</f>
        <v>12.259731199889892</v>
      </c>
      <c r="V31" s="352"/>
      <c r="W31" s="1">
        <f>+'Ark1'!T1202</f>
        <v>3.6290322580645151</v>
      </c>
      <c r="X31" s="181">
        <f t="shared" si="24"/>
        <v>-0.93038515338864514</v>
      </c>
      <c r="Y31" s="90">
        <f>+'Ark1'!W1202</f>
        <v>0</v>
      </c>
      <c r="Z31" s="93"/>
      <c r="AA31" s="11">
        <f>+'Ark1'!X1202</f>
        <v>0.78201368523949155</v>
      </c>
      <c r="AB31" s="11">
        <f>+'Ark1'!Y1202</f>
        <v>0</v>
      </c>
      <c r="AC31" s="11">
        <f>+'Ark1'!Z1202</f>
        <v>2.5440957662348183</v>
      </c>
      <c r="AD31" s="70"/>
      <c r="AE31" s="133">
        <f>+'Ark1'!Z1203</f>
        <v>2.8604477014612009</v>
      </c>
      <c r="AF31" s="65">
        <f>+IF(G31=0,"",'Ark1'!AB1203)</f>
        <v>1.4177998719300962</v>
      </c>
      <c r="AG31" s="134">
        <f>+'Ark1'!AD1203</f>
        <v>2.8913377191596661</v>
      </c>
      <c r="AH31" s="90">
        <f t="shared" si="26"/>
        <v>6.8657718120805367</v>
      </c>
      <c r="AI31" s="46"/>
      <c r="AJ31" s="4"/>
      <c r="AK31" s="57"/>
      <c r="AL31" s="57"/>
      <c r="AM31" s="5"/>
      <c r="AN31" s="5"/>
      <c r="AP31" s="1"/>
      <c r="AQ31" s="1"/>
      <c r="AR31" s="11"/>
      <c r="AS31" s="11"/>
      <c r="AT31" s="11"/>
    </row>
    <row r="32" spans="1:53" ht="15.6">
      <c r="A32" s="46"/>
      <c r="B32">
        <f>+'Ark1'!C1203</f>
        <v>2023</v>
      </c>
      <c r="C32">
        <f>+'Ark1'!L1203</f>
        <v>5</v>
      </c>
      <c r="D32" s="64" t="str">
        <f>VLOOKUP(C32,RNR!$D$13:$E$28,2)</f>
        <v>O</v>
      </c>
      <c r="E32">
        <f>+'Ark1'!Q1203</f>
        <v>462</v>
      </c>
      <c r="F32" s="46"/>
      <c r="G32" s="300">
        <f>+'Ark1'!R1203</f>
        <v>6167</v>
      </c>
      <c r="H32" s="318"/>
      <c r="I32" s="181">
        <f>+'Ark1'!AF1203</f>
        <v>35.45679296268613</v>
      </c>
      <c r="J32" s="181"/>
      <c r="K32" s="181">
        <f>+'Ark1'!AH1203</f>
        <v>0.85941300470244875</v>
      </c>
      <c r="L32" s="348">
        <f>+'Ark1'!AI1203</f>
        <v>869</v>
      </c>
      <c r="M32" s="348"/>
      <c r="N32" s="420">
        <f t="shared" si="4"/>
        <v>14.091130209177882</v>
      </c>
      <c r="O32" s="419"/>
      <c r="P32" s="90">
        <f>+'Ark1'!U1203</f>
        <v>7.8276147235284483</v>
      </c>
      <c r="Q32" s="181">
        <f t="shared" si="23"/>
        <v>-1.0255446117599103</v>
      </c>
      <c r="R32" s="195"/>
      <c r="S32" s="180">
        <f>+IF(L32=0,"",'Ark1'!AJ1203)</f>
        <v>83.838665132336189</v>
      </c>
      <c r="T32" s="195"/>
      <c r="U32" s="353">
        <f>+IF(L32=0,"",'Ark1'!AK1203)</f>
        <v>13.189870001360642</v>
      </c>
      <c r="V32" s="352"/>
      <c r="W32" s="1">
        <f>+'Ark1'!T1203</f>
        <v>4.3867358521161028</v>
      </c>
      <c r="X32" s="181">
        <f t="shared" si="24"/>
        <v>-0.58843521337754456</v>
      </c>
      <c r="Y32" s="90">
        <f>+'Ark1'!W1203</f>
        <v>1.6215339711366957E-2</v>
      </c>
      <c r="Z32" s="93"/>
      <c r="AA32" s="11">
        <f>+'Ark1'!X1203</f>
        <v>1.6701799902707961</v>
      </c>
      <c r="AB32" s="11">
        <f>+'Ark1'!Y1203</f>
        <v>0</v>
      </c>
      <c r="AC32" s="11">
        <f>+'Ark1'!Z1203</f>
        <v>2.8604477014612009</v>
      </c>
      <c r="AD32" s="70"/>
      <c r="AE32" s="133">
        <f>+'Ark1'!Z1204</f>
        <v>3.1555694260922955</v>
      </c>
      <c r="AF32" s="65">
        <f>+IF(G32=0,"",'Ark1'!AB1204)</f>
        <v>1.4020028907185438</v>
      </c>
      <c r="AG32" s="134">
        <f>+'Ark1'!AD1204</f>
        <v>3.0311984506432568</v>
      </c>
      <c r="AH32" s="90">
        <f t="shared" si="26"/>
        <v>13.348484848484848</v>
      </c>
      <c r="AI32" s="46"/>
      <c r="AJ32" s="4"/>
      <c r="AK32" s="57"/>
      <c r="AL32" s="57"/>
      <c r="AM32" s="5"/>
      <c r="AN32" s="5"/>
      <c r="AP32" s="1"/>
      <c r="AQ32" s="1"/>
      <c r="AR32" s="11"/>
      <c r="AS32" s="11"/>
      <c r="AT32" s="11"/>
    </row>
    <row r="33" spans="1:46" ht="15.6">
      <c r="A33" s="46"/>
      <c r="B33">
        <f>+'Ark1'!C1204</f>
        <v>2023</v>
      </c>
      <c r="C33">
        <f>+'Ark1'!L1204</f>
        <v>6</v>
      </c>
      <c r="D33" s="64" t="str">
        <f>VLOOKUP(C33,RNR!$D$13:$E$28,2)</f>
        <v>O+</v>
      </c>
      <c r="E33">
        <f>+'Ark1'!Q1204</f>
        <v>474</v>
      </c>
      <c r="F33" s="46"/>
      <c r="G33" s="300">
        <f>+'Ark1'!R1204</f>
        <v>5505</v>
      </c>
      <c r="H33" s="318"/>
      <c r="I33" s="181">
        <f>+'Ark1'!AF1204</f>
        <v>31.650664060254122</v>
      </c>
      <c r="J33" s="181"/>
      <c r="K33" s="181">
        <f>+'Ark1'!AH1204</f>
        <v>0.83560399636693905</v>
      </c>
      <c r="L33" s="348">
        <f>+'Ark1'!AI1204</f>
        <v>928</v>
      </c>
      <c r="M33" s="348"/>
      <c r="N33" s="420">
        <f t="shared" si="4"/>
        <v>16.857402361489555</v>
      </c>
      <c r="O33" s="419"/>
      <c r="P33" s="90">
        <f>+'Ark1'!U1204</f>
        <v>8.6541144414169118</v>
      </c>
      <c r="Q33" s="181">
        <f t="shared" si="23"/>
        <v>8.6541144414169118</v>
      </c>
      <c r="R33" s="195"/>
      <c r="S33" s="180">
        <f>+IF(L33=0,"",'Ark1'!AJ1204)</f>
        <v>84.588146551724307</v>
      </c>
      <c r="T33" s="195"/>
      <c r="U33" s="353">
        <f>+IF(L33=0,"",'Ark1'!AK1204)</f>
        <v>15.325031451688295</v>
      </c>
      <c r="V33" s="352"/>
      <c r="W33" s="1">
        <f>+'Ark1'!T1204</f>
        <v>4.9407811080835593</v>
      </c>
      <c r="X33" s="181">
        <f t="shared" si="24"/>
        <v>4.9407811080835593</v>
      </c>
      <c r="Y33" s="90">
        <f>+'Ark1'!W1204</f>
        <v>9.0826521344232483E-2</v>
      </c>
      <c r="Z33" s="93"/>
      <c r="AA33" s="11">
        <f>+'Ark1'!X1204</f>
        <v>2.65213442325159</v>
      </c>
      <c r="AB33" s="11">
        <f>+'Ark1'!Y1204</f>
        <v>7.2661217075386017E-2</v>
      </c>
      <c r="AC33" s="11">
        <f>+'Ark1'!Z1204</f>
        <v>3.1555694260922955</v>
      </c>
      <c r="AD33" s="70"/>
      <c r="AE33" s="133">
        <f>+'Ark1'!Z1205</f>
        <v>0</v>
      </c>
      <c r="AF33" s="65">
        <f>+IF(G33=0,"",'Ark1'!AB1205)</f>
        <v>0</v>
      </c>
      <c r="AG33" s="134">
        <f>+'Ark1'!AD1205</f>
        <v>0</v>
      </c>
      <c r="AH33" s="90">
        <f t="shared" si="26"/>
        <v>11.613924050632912</v>
      </c>
      <c r="AI33" s="46"/>
      <c r="AJ33" s="4"/>
      <c r="AK33" s="57"/>
      <c r="AL33" s="57"/>
      <c r="AM33" s="5"/>
      <c r="AN33" s="5"/>
      <c r="AP33" s="1"/>
      <c r="AQ33" s="1"/>
      <c r="AR33" s="11"/>
      <c r="AS33" s="11"/>
      <c r="AT33" s="11"/>
    </row>
    <row r="34" spans="1:46" ht="15.6">
      <c r="A34" s="46"/>
      <c r="B34">
        <f>+'Ark1'!C1205</f>
        <v>2023</v>
      </c>
      <c r="C34">
        <f>+'Ark1'!L1205</f>
        <v>7</v>
      </c>
      <c r="D34" s="64" t="str">
        <f>VLOOKUP(C34,RNR!$D$13:$E$28,2)</f>
        <v>R-</v>
      </c>
      <c r="E34">
        <f>+'Ark1'!Q1205</f>
        <v>0</v>
      </c>
      <c r="F34" s="46"/>
      <c r="G34" s="300">
        <f>+'Ark1'!R1205</f>
        <v>0</v>
      </c>
      <c r="H34" s="318"/>
      <c r="I34" s="181">
        <f>+'Ark1'!AF1205</f>
        <v>0</v>
      </c>
      <c r="J34" s="181"/>
      <c r="K34" s="181">
        <f>+'Ark1'!AH1205</f>
        <v>0</v>
      </c>
      <c r="L34" s="348">
        <f>+'Ark1'!AI1205</f>
        <v>0</v>
      </c>
      <c r="M34" s="348"/>
      <c r="N34" s="420" t="str">
        <f t="shared" si="4"/>
        <v/>
      </c>
      <c r="O34" s="419"/>
      <c r="P34" s="90">
        <f>+'Ark1'!U1205</f>
        <v>0</v>
      </c>
      <c r="Q34" s="181">
        <f t="shared" si="23"/>
        <v>-9.494259927797831</v>
      </c>
      <c r="R34" s="195"/>
      <c r="S34" s="180" t="str">
        <f>+IF(L34=0,"",'Ark1'!AJ1205)</f>
        <v/>
      </c>
      <c r="T34" s="195"/>
      <c r="U34" s="353" t="str">
        <f>+IF(L34=0,"",'Ark1'!AK1205)</f>
        <v/>
      </c>
      <c r="V34" s="352"/>
      <c r="W34" s="1">
        <f>+'Ark1'!T1205</f>
        <v>0</v>
      </c>
      <c r="X34" s="181">
        <f t="shared" si="24"/>
        <v>-5.1040914560770156</v>
      </c>
      <c r="Y34" s="90">
        <f>+'Ark1'!W1205</f>
        <v>0</v>
      </c>
      <c r="Z34" s="93"/>
      <c r="AA34" s="11">
        <f>+'Ark1'!X1205</f>
        <v>0</v>
      </c>
      <c r="AB34" s="11">
        <f>+'Ark1'!Y1205</f>
        <v>0</v>
      </c>
      <c r="AC34" s="11">
        <f>+'Ark1'!Z1205</f>
        <v>0</v>
      </c>
      <c r="AD34" s="70"/>
      <c r="AE34" s="133">
        <f>+'Ark1'!Z1206</f>
        <v>3.5431776496161409</v>
      </c>
      <c r="AF34" s="65" t="str">
        <f>+IF(G34=0,"",'Ark1'!AB1206)</f>
        <v/>
      </c>
      <c r="AG34" s="134">
        <f>+'Ark1'!AD1206</f>
        <v>14.328386938601875</v>
      </c>
      <c r="AH34" s="90" t="e">
        <f t="shared" si="26"/>
        <v>#DIV/0!</v>
      </c>
      <c r="AI34" s="46"/>
      <c r="AJ34" s="4"/>
      <c r="AK34" s="57"/>
      <c r="AL34" s="57"/>
      <c r="AM34" s="5"/>
      <c r="AN34" s="5"/>
      <c r="AP34" s="1"/>
      <c r="AQ34" s="1"/>
      <c r="AR34" s="11"/>
      <c r="AS34" s="11"/>
      <c r="AT34" s="11"/>
    </row>
    <row r="35" spans="1:46" ht="15.6">
      <c r="A35" s="46"/>
      <c r="B35">
        <f>+'Ark1'!C1206</f>
        <v>2023</v>
      </c>
      <c r="C35">
        <f>+'Ark1'!L1206</f>
        <v>8</v>
      </c>
      <c r="D35" s="64" t="str">
        <f>VLOOKUP(C35,RNR!$D$13:$E$28,2)</f>
        <v>R</v>
      </c>
      <c r="E35">
        <f>+'Ark1'!Q1206</f>
        <v>275</v>
      </c>
      <c r="F35" s="46"/>
      <c r="G35" s="300">
        <f>+'Ark1'!R1206</f>
        <v>1951</v>
      </c>
      <c r="H35" s="318"/>
      <c r="I35" s="181">
        <f>+'Ark1'!AF1206</f>
        <v>11.21715632725809</v>
      </c>
      <c r="J35" s="181"/>
      <c r="K35" s="181">
        <f>+'Ark1'!AH1206</f>
        <v>1.6914402870322909</v>
      </c>
      <c r="L35" s="348">
        <f>+'Ark1'!AI1206</f>
        <v>261</v>
      </c>
      <c r="M35" s="348"/>
      <c r="N35" s="420">
        <f t="shared" si="4"/>
        <v>13.377754997437211</v>
      </c>
      <c r="O35" s="419"/>
      <c r="P35" s="90">
        <f>+'Ark1'!U1206</f>
        <v>9.5474115838031679</v>
      </c>
      <c r="Q35" s="181">
        <f t="shared" si="23"/>
        <v>9.5474115838031679</v>
      </c>
      <c r="R35" s="195"/>
      <c r="S35" s="180">
        <f>+IF(L35=0,"",'Ark1'!AJ1206)</f>
        <v>85.483141762452135</v>
      </c>
      <c r="T35" s="195"/>
      <c r="U35" s="353">
        <f>+IF(L35=0,"",'Ark1'!AK1206)</f>
        <v>16.867305319036404</v>
      </c>
      <c r="V35" s="352"/>
      <c r="W35" s="1">
        <f>+'Ark1'!T1206</f>
        <v>5.3193234238851872</v>
      </c>
      <c r="X35" s="181">
        <f t="shared" si="24"/>
        <v>5.3193234238851872</v>
      </c>
      <c r="Y35" s="90">
        <f>+'Ark1'!W1206</f>
        <v>0.41004613018964625</v>
      </c>
      <c r="Z35" s="93"/>
      <c r="AA35" s="11">
        <f>+'Ark1'!X1206</f>
        <v>4.8692977960020514</v>
      </c>
      <c r="AB35" s="11">
        <f>+'Ark1'!Y1206</f>
        <v>0.15376729882111739</v>
      </c>
      <c r="AC35" s="11">
        <f>+'Ark1'!Z1206</f>
        <v>3.5431776496161409</v>
      </c>
      <c r="AD35" s="70"/>
      <c r="AE35" s="133">
        <f>+'Ark1'!Z1207</f>
        <v>0</v>
      </c>
      <c r="AF35" s="65">
        <f>+IF(G35=0,"",'Ark1'!AB1207)</f>
        <v>0</v>
      </c>
      <c r="AG35" s="134">
        <f>+'Ark1'!AD1207</f>
        <v>0</v>
      </c>
      <c r="AH35" s="90">
        <f t="shared" si="26"/>
        <v>7.0945454545454547</v>
      </c>
      <c r="AI35" s="46"/>
      <c r="AJ35" s="4"/>
      <c r="AK35" s="57"/>
      <c r="AL35" s="57"/>
      <c r="AM35" s="5"/>
      <c r="AN35" s="5"/>
      <c r="AP35" s="13"/>
      <c r="AQ35" s="13"/>
      <c r="AR35" s="11"/>
      <c r="AS35" s="11"/>
      <c r="AT35" s="11"/>
    </row>
    <row r="36" spans="1:46" ht="16.5" customHeight="1">
      <c r="A36" s="46"/>
      <c r="B36">
        <f>+'Ark1'!C1207</f>
        <v>2023</v>
      </c>
      <c r="C36">
        <f>+'Ark1'!L1207</f>
        <v>9</v>
      </c>
      <c r="D36" s="64" t="str">
        <f>VLOOKUP(C36,RNR!$D$13:$E$28,2)</f>
        <v>R+</v>
      </c>
      <c r="E36">
        <f>+'Ark1'!Q1207</f>
        <v>0</v>
      </c>
      <c r="F36" s="46"/>
      <c r="G36" s="300">
        <f>+'Ark1'!R1207</f>
        <v>0</v>
      </c>
      <c r="H36" s="318"/>
      <c r="I36" s="181">
        <f>+'Ark1'!AF1207</f>
        <v>0</v>
      </c>
      <c r="J36" s="181"/>
      <c r="K36" s="181">
        <f>+'Ark1'!AH1207</f>
        <v>0</v>
      </c>
      <c r="L36" s="348">
        <f>+'Ark1'!AI1207</f>
        <v>0</v>
      </c>
      <c r="M36" s="348"/>
      <c r="N36" s="420" t="str">
        <f t="shared" si="4"/>
        <v/>
      </c>
      <c r="O36" s="419"/>
      <c r="P36" s="90">
        <f>+'Ark1'!U1207</f>
        <v>0</v>
      </c>
      <c r="Q36" s="181">
        <f t="shared" si="23"/>
        <v>0</v>
      </c>
      <c r="R36" s="195"/>
      <c r="S36" s="180" t="str">
        <f>+IF(L36=0,"",'Ark1'!AJ1207)</f>
        <v/>
      </c>
      <c r="T36" s="195"/>
      <c r="U36" s="353" t="str">
        <f>+IF(L36=0,"",'Ark1'!AK1207)</f>
        <v/>
      </c>
      <c r="V36" s="352"/>
      <c r="W36" s="1">
        <f>+'Ark1'!T1207</f>
        <v>0</v>
      </c>
      <c r="X36" s="181">
        <f t="shared" si="24"/>
        <v>0</v>
      </c>
      <c r="Y36" s="90">
        <f>+'Ark1'!W1207</f>
        <v>0</v>
      </c>
      <c r="Z36" s="93"/>
      <c r="AA36" s="11">
        <f>+'Ark1'!X1207</f>
        <v>0</v>
      </c>
      <c r="AB36" s="11">
        <f>+'Ark1'!Y1207</f>
        <v>0</v>
      </c>
      <c r="AC36" s="11">
        <f>+'Ark1'!Z1207</f>
        <v>0</v>
      </c>
      <c r="AD36" s="70"/>
      <c r="AE36" s="133">
        <f>+'Ark1'!Z1208</f>
        <v>0</v>
      </c>
      <c r="AF36" s="65" t="str">
        <f>+IF(G36=0,"",'Ark1'!AB1208)</f>
        <v/>
      </c>
      <c r="AG36" s="134">
        <f>+'Ark1'!AD1208</f>
        <v>0</v>
      </c>
      <c r="AH36" s="90" t="e">
        <f t="shared" si="26"/>
        <v>#DIV/0!</v>
      </c>
      <c r="AI36" s="46"/>
      <c r="AJ36" s="4"/>
      <c r="AK36" s="57"/>
      <c r="AL36" s="57"/>
      <c r="AM36" s="5"/>
      <c r="AN36" s="5"/>
      <c r="AP36" s="13"/>
      <c r="AQ36" s="13"/>
      <c r="AR36" s="11"/>
      <c r="AS36" s="11"/>
      <c r="AT36" s="11"/>
    </row>
    <row r="37" spans="1:46" ht="16.5" customHeight="1">
      <c r="A37" s="46"/>
      <c r="B37">
        <f>+'Ark1'!C1208</f>
        <v>2023</v>
      </c>
      <c r="C37">
        <f>+'Ark1'!L1208</f>
        <v>10</v>
      </c>
      <c r="D37" s="64" t="str">
        <f>VLOOKUP(C37,RNR!$D$13:$E$28,2)</f>
        <v>U-</v>
      </c>
      <c r="E37">
        <f>+'Ark1'!Q1208</f>
        <v>0</v>
      </c>
      <c r="F37" s="46"/>
      <c r="G37" s="300">
        <f>+'Ark1'!R1208</f>
        <v>0</v>
      </c>
      <c r="H37" s="318"/>
      <c r="I37" s="181">
        <f>+'Ark1'!AF1208</f>
        <v>0</v>
      </c>
      <c r="J37" s="181"/>
      <c r="K37" s="181">
        <f>+'Ark1'!AH1208</f>
        <v>0</v>
      </c>
      <c r="L37" s="348">
        <f>+'Ark1'!AI1208</f>
        <v>0</v>
      </c>
      <c r="M37" s="348"/>
      <c r="N37" s="420" t="str">
        <f t="shared" si="4"/>
        <v/>
      </c>
      <c r="O37" s="419"/>
      <c r="P37" s="90">
        <f>+'Ark1'!U1208</f>
        <v>0</v>
      </c>
      <c r="Q37" s="181">
        <f t="shared" si="23"/>
        <v>-13.026530612244901</v>
      </c>
      <c r="R37" s="195"/>
      <c r="S37" s="180" t="str">
        <f>+IF(L37=0,"",'Ark1'!AJ1208)</f>
        <v/>
      </c>
      <c r="T37" s="195"/>
      <c r="U37" s="353" t="str">
        <f>+IF(L37=0,"",'Ark1'!AK1208)</f>
        <v/>
      </c>
      <c r="V37" s="352"/>
      <c r="W37" s="1">
        <f>+'Ark1'!T1208</f>
        <v>0</v>
      </c>
      <c r="X37" s="181">
        <f t="shared" si="24"/>
        <v>-5</v>
      </c>
      <c r="Y37" s="90">
        <f>+'Ark1'!W1208</f>
        <v>0</v>
      </c>
      <c r="Z37" s="93"/>
      <c r="AA37" s="11">
        <f>+'Ark1'!X1208</f>
        <v>0</v>
      </c>
      <c r="AB37" s="11">
        <f>+'Ark1'!Y1208</f>
        <v>0</v>
      </c>
      <c r="AC37" s="11">
        <f>+'Ark1'!Z1208</f>
        <v>0</v>
      </c>
      <c r="AD37" s="70"/>
      <c r="AE37" s="133">
        <f>+'Ark1'!Z1209</f>
        <v>4.2215706612366253</v>
      </c>
      <c r="AF37" s="65" t="str">
        <f>+IF(G37=0,"",'Ark1'!AB1209)</f>
        <v/>
      </c>
      <c r="AG37" s="134">
        <f>+'Ark1'!AD1209</f>
        <v>-4.6323724599614993</v>
      </c>
      <c r="AH37" s="90" t="e">
        <f t="shared" si="26"/>
        <v>#DIV/0!</v>
      </c>
      <c r="AI37" s="46"/>
      <c r="AJ37" s="4"/>
      <c r="AK37" s="57"/>
      <c r="AL37" s="56"/>
      <c r="AM37" s="5"/>
      <c r="AN37" s="5"/>
      <c r="AP37" s="13"/>
      <c r="AQ37" s="13"/>
      <c r="AR37" s="11"/>
      <c r="AS37" s="11"/>
      <c r="AT37" s="11"/>
    </row>
    <row r="38" spans="1:46" ht="15.6">
      <c r="A38" s="46"/>
      <c r="B38">
        <f>+'Ark1'!C1209</f>
        <v>2023</v>
      </c>
      <c r="C38">
        <f>+'Ark1'!L1209</f>
        <v>11</v>
      </c>
      <c r="D38" s="64" t="str">
        <f>VLOOKUP(C38,RNR!$D$13:$E$28,2)</f>
        <v>U</v>
      </c>
      <c r="E38">
        <f>+'Ark1'!Q1209</f>
        <v>14</v>
      </c>
      <c r="F38" s="46"/>
      <c r="G38" s="300">
        <f>+'Ark1'!R1209</f>
        <v>73</v>
      </c>
      <c r="H38" s="318"/>
      <c r="I38" s="181">
        <f>+'Ark1'!AF1209</f>
        <v>0.41970907836485943</v>
      </c>
      <c r="J38" s="181"/>
      <c r="K38" s="181">
        <f>+'Ark1'!AH1209</f>
        <v>4.1095890410958908</v>
      </c>
      <c r="L38" s="348">
        <f>+'Ark1'!AI1209</f>
        <v>5</v>
      </c>
      <c r="M38" s="348"/>
      <c r="N38" s="420">
        <f t="shared" si="4"/>
        <v>6.8493150684931505</v>
      </c>
      <c r="O38" s="419"/>
      <c r="P38" s="90">
        <f>+'Ark1'!U1209</f>
        <v>13.067123287671237</v>
      </c>
      <c r="Q38" s="181">
        <f t="shared" si="23"/>
        <v>13.067123287671237</v>
      </c>
      <c r="R38" s="195"/>
      <c r="S38" s="180">
        <f>+IF(L38=0,"",'Ark1'!AJ1209)</f>
        <v>91.08</v>
      </c>
      <c r="T38" s="195"/>
      <c r="U38" s="353">
        <f>+IF(L38=0,"",'Ark1'!AK1209)</f>
        <v>17.624473531334452</v>
      </c>
      <c r="V38" s="352"/>
      <c r="W38" s="1">
        <f>+'Ark1'!T1209</f>
        <v>5.4794520547945202</v>
      </c>
      <c r="X38" s="181">
        <f t="shared" si="24"/>
        <v>5.4794520547945202</v>
      </c>
      <c r="Y38" s="90">
        <f>+'Ark1'!W1209</f>
        <v>0</v>
      </c>
      <c r="Z38" s="93"/>
      <c r="AA38" s="11">
        <f>+'Ark1'!X1209</f>
        <v>31.506849315068493</v>
      </c>
      <c r="AB38" s="11">
        <f>+'Ark1'!Y1209</f>
        <v>0</v>
      </c>
      <c r="AC38" s="11">
        <f>+'Ark1'!Z1209</f>
        <v>4.2215706612366253</v>
      </c>
      <c r="AD38" s="70"/>
      <c r="AE38" s="133">
        <f>+'Ark1'!Z1210</f>
        <v>0</v>
      </c>
      <c r="AF38" s="65">
        <f>+IF(G38=0,"",'Ark1'!AB1210)</f>
        <v>0</v>
      </c>
      <c r="AG38" s="134">
        <f>+'Ark1'!AD1210</f>
        <v>0</v>
      </c>
      <c r="AH38" s="90">
        <f t="shared" si="26"/>
        <v>5.2142857142857144</v>
      </c>
      <c r="AI38" s="46"/>
      <c r="AK38" s="57"/>
      <c r="AP38" s="13"/>
      <c r="AQ38" s="13"/>
      <c r="AR38" s="11"/>
      <c r="AS38" s="11"/>
      <c r="AT38" s="11"/>
    </row>
    <row r="39" spans="1:46" ht="17.25" customHeight="1">
      <c r="A39" s="46"/>
      <c r="B39">
        <f>+'Ark1'!C1210</f>
        <v>2023</v>
      </c>
      <c r="C39">
        <f>+'Ark1'!L1210</f>
        <v>12</v>
      </c>
      <c r="D39" s="64" t="str">
        <f>VLOOKUP(C39,RNR!$D$13:$E$28,2)</f>
        <v>U+</v>
      </c>
      <c r="E39">
        <f>+'Ark1'!Q1210</f>
        <v>0</v>
      </c>
      <c r="F39" s="46"/>
      <c r="G39" s="300">
        <f>+'Ark1'!R1210</f>
        <v>0</v>
      </c>
      <c r="H39" s="318"/>
      <c r="I39" s="181">
        <f>+'Ark1'!AF1210</f>
        <v>0</v>
      </c>
      <c r="J39" s="181"/>
      <c r="K39" s="181">
        <f>+'Ark1'!AH1210</f>
        <v>0</v>
      </c>
      <c r="L39" s="348">
        <f>+'Ark1'!AI1210</f>
        <v>0</v>
      </c>
      <c r="M39" s="348"/>
      <c r="N39" s="420" t="str">
        <f t="shared" si="4"/>
        <v/>
      </c>
      <c r="O39" s="419"/>
      <c r="P39" s="90">
        <f>+'Ark1'!U1210</f>
        <v>0</v>
      </c>
      <c r="Q39" s="181">
        <f t="shared" si="23"/>
        <v>0</v>
      </c>
      <c r="R39" s="195"/>
      <c r="S39" s="180" t="str">
        <f>+IF(L39=0,"",'Ark1'!AJ1210)</f>
        <v/>
      </c>
      <c r="T39" s="195"/>
      <c r="U39" s="353" t="str">
        <f>+IF(L39=0,"",'Ark1'!AK1210)</f>
        <v/>
      </c>
      <c r="V39" s="352"/>
      <c r="W39" s="1">
        <f>+'Ark1'!T1210</f>
        <v>0</v>
      </c>
      <c r="X39" s="181">
        <f t="shared" si="24"/>
        <v>0</v>
      </c>
      <c r="Y39" s="90">
        <f>+'Ark1'!W1210</f>
        <v>0</v>
      </c>
      <c r="Z39" s="93"/>
      <c r="AA39" s="11">
        <f>+'Ark1'!X1210</f>
        <v>0</v>
      </c>
      <c r="AB39" s="11">
        <f>+'Ark1'!Y1210</f>
        <v>0</v>
      </c>
      <c r="AC39" s="11">
        <f>+'Ark1'!Z1210</f>
        <v>0</v>
      </c>
      <c r="AD39" s="70"/>
      <c r="AE39" s="133">
        <f>+'Ark1'!Z1211</f>
        <v>0</v>
      </c>
      <c r="AF39" s="65" t="str">
        <f>+IF(G39=0,"",'Ark1'!AB1211)</f>
        <v/>
      </c>
      <c r="AG39" s="134">
        <f>+'Ark1'!AD1211</f>
        <v>0</v>
      </c>
      <c r="AH39" s="90" t="e">
        <f t="shared" si="26"/>
        <v>#DIV/0!</v>
      </c>
      <c r="AI39" s="46"/>
      <c r="AJ39" s="2"/>
      <c r="AK39" s="57"/>
      <c r="AL39" s="56"/>
      <c r="AN39" s="5"/>
      <c r="AP39" s="13"/>
      <c r="AQ39" s="13"/>
      <c r="AR39" s="11"/>
      <c r="AS39" s="11"/>
      <c r="AT39" s="11"/>
    </row>
    <row r="40" spans="1:46" ht="15.6">
      <c r="A40" s="46"/>
      <c r="B40">
        <f>+'Ark1'!C1211</f>
        <v>2023</v>
      </c>
      <c r="C40">
        <f>+'Ark1'!L1211</f>
        <v>13</v>
      </c>
      <c r="D40" s="64" t="str">
        <f>VLOOKUP(C40,RNR!$D$13:$E$28,2)</f>
        <v>E-</v>
      </c>
      <c r="E40">
        <f>+'Ark1'!Q1211</f>
        <v>0</v>
      </c>
      <c r="F40" s="46"/>
      <c r="G40" s="300">
        <f>+'Ark1'!R1211</f>
        <v>0</v>
      </c>
      <c r="H40" s="318"/>
      <c r="I40" s="181">
        <f>+'Ark1'!AF1211</f>
        <v>0</v>
      </c>
      <c r="J40" s="181"/>
      <c r="K40" s="181">
        <f>+'Ark1'!AH1211</f>
        <v>0</v>
      </c>
      <c r="L40" s="348">
        <f>+'Ark1'!AI1211</f>
        <v>0</v>
      </c>
      <c r="M40" s="348"/>
      <c r="N40" s="420" t="str">
        <f t="shared" si="4"/>
        <v/>
      </c>
      <c r="O40" s="419"/>
      <c r="P40" s="90">
        <f>+'Ark1'!U1211</f>
        <v>0</v>
      </c>
      <c r="Q40" s="181">
        <f t="shared" si="23"/>
        <v>0</v>
      </c>
      <c r="R40" s="195"/>
      <c r="S40" s="180" t="str">
        <f>+IF(L40=0,"",'Ark1'!AJ1211)</f>
        <v/>
      </c>
      <c r="T40" s="195"/>
      <c r="U40" s="353" t="str">
        <f>+IF(L40=0,"",'Ark1'!AK1211)</f>
        <v/>
      </c>
      <c r="V40" s="352"/>
      <c r="W40" s="1">
        <f>+'Ark1'!T1211</f>
        <v>0</v>
      </c>
      <c r="X40" s="181">
        <f t="shared" si="24"/>
        <v>0</v>
      </c>
      <c r="Y40" s="90">
        <f>+'Ark1'!W1211</f>
        <v>0</v>
      </c>
      <c r="Z40" s="93"/>
      <c r="AA40" s="11">
        <f>+'Ark1'!X1211</f>
        <v>0</v>
      </c>
      <c r="AB40" s="11">
        <f>+'Ark1'!Y1211</f>
        <v>0</v>
      </c>
      <c r="AC40" s="11">
        <f>+'Ark1'!Z1211</f>
        <v>0</v>
      </c>
      <c r="AD40" s="70"/>
      <c r="AE40" s="133">
        <f>+'Ark1'!Z1212</f>
        <v>0</v>
      </c>
      <c r="AF40" s="65" t="str">
        <f>+IF(G40=0,"",'Ark1'!AB1212)</f>
        <v/>
      </c>
      <c r="AG40" s="134">
        <f>+'Ark1'!AD1212</f>
        <v>0</v>
      </c>
      <c r="AH40" s="90" t="e">
        <f t="shared" si="26"/>
        <v>#DIV/0!</v>
      </c>
      <c r="AI40" s="46"/>
      <c r="AJ40" s="2"/>
      <c r="AK40" s="57"/>
      <c r="AL40" s="56"/>
      <c r="AP40" s="13"/>
      <c r="AQ40" s="13"/>
      <c r="AR40" s="11"/>
      <c r="AS40" s="11"/>
      <c r="AT40" s="11"/>
    </row>
    <row r="41" spans="1:46" ht="15.6">
      <c r="A41" s="46"/>
      <c r="B41">
        <f>+'Ark1'!C1212</f>
        <v>2023</v>
      </c>
      <c r="C41">
        <f>+'Ark1'!L1212</f>
        <v>14</v>
      </c>
      <c r="D41" s="64" t="str">
        <f>VLOOKUP(C41,RNR!$D$13:$E$28,2)</f>
        <v>E</v>
      </c>
      <c r="E41">
        <f>+'Ark1'!Q1212</f>
        <v>0</v>
      </c>
      <c r="F41" s="46"/>
      <c r="G41" s="300">
        <f>+'Ark1'!R1212</f>
        <v>0</v>
      </c>
      <c r="H41" s="318"/>
      <c r="I41" s="181">
        <f>+'Ark1'!AF1212</f>
        <v>0</v>
      </c>
      <c r="J41" s="181"/>
      <c r="K41" s="181">
        <f>+'Ark1'!AH1212</f>
        <v>0</v>
      </c>
      <c r="L41" s="348">
        <f>+'Ark1'!AI1212</f>
        <v>0</v>
      </c>
      <c r="M41" s="348"/>
      <c r="N41" s="420" t="str">
        <f t="shared" si="4"/>
        <v/>
      </c>
      <c r="O41" s="419"/>
      <c r="P41" s="90">
        <f>+'Ark1'!U1212</f>
        <v>0</v>
      </c>
      <c r="Q41" s="181">
        <f t="shared" si="23"/>
        <v>0</v>
      </c>
      <c r="R41" s="195"/>
      <c r="S41" s="180" t="str">
        <f>+IF(L41=0,"",'Ark1'!AJ1212)</f>
        <v/>
      </c>
      <c r="T41" s="195"/>
      <c r="U41" s="353" t="str">
        <f>+IF(L41=0,"",'Ark1'!AK1212)</f>
        <v/>
      </c>
      <c r="V41" s="352"/>
      <c r="W41" s="1">
        <f>+'Ark1'!T1212</f>
        <v>0</v>
      </c>
      <c r="X41" s="181">
        <f t="shared" si="24"/>
        <v>0</v>
      </c>
      <c r="Y41" s="90">
        <f>+'Ark1'!W1212</f>
        <v>0</v>
      </c>
      <c r="Z41" s="93"/>
      <c r="AA41" s="11">
        <f>+'Ark1'!X1212</f>
        <v>0</v>
      </c>
      <c r="AB41" s="11">
        <f>+'Ark1'!Y1212</f>
        <v>0</v>
      </c>
      <c r="AC41" s="11">
        <f>+'Ark1'!Z1212</f>
        <v>0</v>
      </c>
      <c r="AD41" s="70"/>
      <c r="AE41" s="133">
        <f>+'Ark1'!Z1213</f>
        <v>0</v>
      </c>
      <c r="AF41" s="65" t="str">
        <f>+IF(G41=0,"",'Ark1'!AB1213)</f>
        <v/>
      </c>
      <c r="AG41" s="134">
        <f>+'Ark1'!AD1213</f>
        <v>0</v>
      </c>
      <c r="AH41" s="90" t="e">
        <f t="shared" si="26"/>
        <v>#DIV/0!</v>
      </c>
      <c r="AI41" s="46"/>
      <c r="AJ41" s="14"/>
      <c r="AK41" s="57"/>
      <c r="AL41" s="13"/>
      <c r="AP41" s="13"/>
      <c r="AQ41" s="13"/>
      <c r="AR41" s="11"/>
      <c r="AS41" s="11"/>
      <c r="AT41" s="11"/>
    </row>
    <row r="42" spans="1:46" s="474" customFormat="1" ht="15.6">
      <c r="A42" s="46"/>
      <c r="B42" s="474">
        <f>+'Ark1'!C1213</f>
        <v>2023</v>
      </c>
      <c r="C42" s="474">
        <f>+'Ark1'!L1213</f>
        <v>15</v>
      </c>
      <c r="D42" s="64" t="str">
        <f>VLOOKUP(C42,RNR!$D$13:$E$28,2)</f>
        <v>E+</v>
      </c>
      <c r="E42" s="474">
        <f>+'Ark1'!Q1213</f>
        <v>0</v>
      </c>
      <c r="F42" s="46"/>
      <c r="G42" s="475">
        <f>+'Ark1'!R1213</f>
        <v>0</v>
      </c>
      <c r="H42" s="318"/>
      <c r="I42" s="181">
        <f>+'Ark1'!AF1213</f>
        <v>0</v>
      </c>
      <c r="J42" s="181"/>
      <c r="K42" s="181">
        <f>+'Ark1'!AH1213</f>
        <v>0</v>
      </c>
      <c r="L42" s="348">
        <f>+'Ark1'!AI1213</f>
        <v>0</v>
      </c>
      <c r="M42" s="348"/>
      <c r="N42" s="420" t="str">
        <f t="shared" ref="N42" si="27">IF(G42=0,"",100*L42/G42)</f>
        <v/>
      </c>
      <c r="O42" s="419"/>
      <c r="P42" s="90">
        <f>+'Ark1'!U1213</f>
        <v>0</v>
      </c>
      <c r="Q42" s="181">
        <f t="shared" si="23"/>
        <v>0</v>
      </c>
      <c r="R42" s="195"/>
      <c r="S42" s="180" t="str">
        <f>+IF(L42=0,"",'Ark1'!AJ1213)</f>
        <v/>
      </c>
      <c r="T42" s="195"/>
      <c r="U42" s="353" t="str">
        <f>+IF(L42=0,"",'Ark1'!AK1213)</f>
        <v/>
      </c>
      <c r="V42" s="352"/>
      <c r="W42" s="1">
        <f>+'Ark1'!T1213</f>
        <v>0</v>
      </c>
      <c r="X42" s="181">
        <f t="shared" si="24"/>
        <v>0</v>
      </c>
      <c r="Y42" s="90">
        <f>+'Ark1'!W1213</f>
        <v>0</v>
      </c>
      <c r="Z42" s="93"/>
      <c r="AA42" s="476">
        <f>+'Ark1'!X1213</f>
        <v>0</v>
      </c>
      <c r="AB42" s="476">
        <f>+'Ark1'!Y1213</f>
        <v>0</v>
      </c>
      <c r="AC42" s="476">
        <f>+'Ark1'!Z1213</f>
        <v>0</v>
      </c>
      <c r="AD42" s="70"/>
      <c r="AE42" s="133">
        <f>+'Ark1'!Z1214</f>
        <v>0</v>
      </c>
      <c r="AF42" s="65" t="str">
        <f>+IF(G42=0,"",'Ark1'!AB1214)</f>
        <v/>
      </c>
      <c r="AG42" s="134">
        <f>+'Ark1'!AD1214</f>
        <v>0</v>
      </c>
      <c r="AH42" s="90" t="e">
        <f t="shared" ref="AH42" si="28">+G42/E42</f>
        <v>#DIV/0!</v>
      </c>
      <c r="AI42" s="46"/>
      <c r="AJ42" s="14"/>
      <c r="AK42" s="57"/>
      <c r="AL42" s="13"/>
      <c r="AP42" s="13"/>
      <c r="AQ42" s="13"/>
      <c r="AR42" s="476"/>
      <c r="AS42" s="476"/>
      <c r="AT42" s="476"/>
    </row>
    <row r="43" spans="1:46" s="474" customFormat="1" ht="15.6">
      <c r="A43" s="46"/>
      <c r="B43" s="46"/>
      <c r="C43" s="46"/>
      <c r="D43" s="46"/>
      <c r="E43" s="46"/>
      <c r="F43" s="46"/>
      <c r="G43" s="46"/>
      <c r="H43" s="318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14"/>
      <c r="AK43" s="57"/>
      <c r="AL43" s="13"/>
      <c r="AP43" s="13"/>
      <c r="AQ43" s="13"/>
      <c r="AR43" s="476"/>
      <c r="AS43" s="476"/>
      <c r="AT43" s="476"/>
    </row>
    <row r="44" spans="1:46" ht="21">
      <c r="A44" s="46"/>
      <c r="B44" s="474">
        <f>+'Ark1'!C1214</f>
        <v>2023</v>
      </c>
      <c r="C44" s="474">
        <f>+'Ark1'!L1214</f>
        <v>99</v>
      </c>
      <c r="D44" s="64" t="str">
        <f>VLOOKUP(C44,RNR!$D$13:$E$28,2)</f>
        <v>Kassert</v>
      </c>
      <c r="E44" s="474">
        <f>+'Ark1'!Q1214</f>
        <v>0</v>
      </c>
      <c r="F44" s="46"/>
      <c r="G44" s="475">
        <f>+'Ark1'!R1214</f>
        <v>0</v>
      </c>
      <c r="H44" s="318"/>
      <c r="I44" s="181">
        <f>+'Ark1'!AF1214</f>
        <v>0</v>
      </c>
      <c r="J44" s="181"/>
      <c r="K44" s="181">
        <f>+'Ark1'!AH1214</f>
        <v>0</v>
      </c>
      <c r="L44" s="348">
        <f>+'Ark1'!AI1214</f>
        <v>0</v>
      </c>
      <c r="M44" s="348"/>
      <c r="N44" s="420" t="str">
        <f t="shared" ref="N44" si="29">IF(G44=0,"",100*L44/G44)</f>
        <v/>
      </c>
      <c r="O44" s="419"/>
      <c r="P44" s="90">
        <f>+'Ark1'!U1214</f>
        <v>0</v>
      </c>
      <c r="Q44" s="181">
        <f t="shared" ref="Q44" si="30">+P44-P62</f>
        <v>-4.8653092783505159</v>
      </c>
      <c r="R44" s="195"/>
      <c r="S44" s="180" t="str">
        <f>+IF(L44=0,"",'Ark1'!AJ1214)</f>
        <v/>
      </c>
      <c r="T44" s="195"/>
      <c r="U44" s="353" t="str">
        <f>+IF(L44=0,"",'Ark1'!AK1214)</f>
        <v/>
      </c>
      <c r="V44" s="352"/>
      <c r="W44" s="1">
        <f>+'Ark1'!T1214</f>
        <v>0</v>
      </c>
      <c r="X44" s="181">
        <f t="shared" ref="X44" si="31">+W44-W62</f>
        <v>-2.0309278350515454</v>
      </c>
      <c r="Y44" s="90">
        <f>+'Ark1'!W1214</f>
        <v>0</v>
      </c>
      <c r="Z44" s="93"/>
      <c r="AA44" s="476">
        <f>+'Ark1'!X1214</f>
        <v>0</v>
      </c>
      <c r="AB44" s="476">
        <f>+'Ark1'!Y1214</f>
        <v>0</v>
      </c>
      <c r="AC44" s="476">
        <f>+'Ark1'!Z1214</f>
        <v>0</v>
      </c>
      <c r="AD44" s="70"/>
      <c r="AE44" s="133">
        <f>+'Ark1'!Z1215</f>
        <v>1.8696887274356695</v>
      </c>
      <c r="AF44" s="65" t="str">
        <f>+IF(G44=0,"",'Ark1'!AB1215)</f>
        <v/>
      </c>
      <c r="AG44" s="134">
        <f>+'Ark1'!AD1215</f>
        <v>26.981030594840657</v>
      </c>
      <c r="AH44" s="90" t="e">
        <f t="shared" ref="AH44" si="32">+G44/E44</f>
        <v>#DIV/0!</v>
      </c>
      <c r="AI44" s="46"/>
      <c r="AJ44" s="2"/>
      <c r="AK44" s="57"/>
      <c r="AL44" s="5"/>
      <c r="AP44" s="55"/>
      <c r="AQ44" s="55"/>
      <c r="AR44" s="11"/>
      <c r="AS44" s="11"/>
      <c r="AT44" s="11"/>
    </row>
    <row r="45" spans="1:46" ht="21">
      <c r="A45" s="46"/>
      <c r="B45" s="46"/>
      <c r="C45" s="46"/>
      <c r="D45" s="46"/>
      <c r="E45" s="46"/>
      <c r="F45" s="46"/>
      <c r="G45" s="314"/>
      <c r="H45" s="318"/>
      <c r="I45" s="46"/>
      <c r="J45" s="46"/>
      <c r="K45" s="46"/>
      <c r="L45" s="46"/>
      <c r="M45" s="46"/>
      <c r="N45" s="46"/>
      <c r="O45" s="46"/>
      <c r="P45" s="46"/>
      <c r="Q45" s="46"/>
      <c r="R45" s="195"/>
      <c r="S45" s="88"/>
      <c r="T45" s="195"/>
      <c r="U45" s="146"/>
      <c r="V45" s="352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2"/>
      <c r="AK45" s="57"/>
      <c r="AL45" s="5"/>
      <c r="AP45" s="55"/>
      <c r="AQ45" s="55"/>
      <c r="AR45" s="11"/>
      <c r="AS45" s="11"/>
      <c r="AT45" s="11"/>
    </row>
    <row r="46" spans="1:46" ht="18.600000000000001" customHeight="1">
      <c r="A46" s="46"/>
      <c r="B46">
        <f>+'Ark1'!C1215</f>
        <v>2022</v>
      </c>
      <c r="C46">
        <f>+'Ark1'!L1215</f>
        <v>1</v>
      </c>
      <c r="D46" s="64" t="str">
        <f>VLOOKUP(C46,RNR!$D$13:$E$28,2)</f>
        <v>P-</v>
      </c>
      <c r="E46">
        <f>+'Ark1'!Q1215</f>
        <v>40</v>
      </c>
      <c r="F46" s="46"/>
      <c r="G46" s="300">
        <f>+'Ark1'!R1215</f>
        <v>160</v>
      </c>
      <c r="H46" s="318"/>
      <c r="I46" s="181">
        <f>+'Ark1'!AF1215</f>
        <v>0.93403385872737887</v>
      </c>
      <c r="J46" s="181">
        <f t="shared" ref="J46:J59" si="33">+I46-I63</f>
        <v>-2.5381292648578011</v>
      </c>
      <c r="K46" s="181">
        <f>+'Ark1'!AH1215</f>
        <v>0</v>
      </c>
      <c r="L46" s="181"/>
      <c r="M46" s="181"/>
      <c r="N46" s="181"/>
      <c r="O46" s="181"/>
      <c r="P46" s="90">
        <f>+'Ark1'!U1215</f>
        <v>5.1662499999999998</v>
      </c>
      <c r="Q46" s="181">
        <f t="shared" ref="Q46:Q59" si="34">+P46-P63</f>
        <v>-0.69881535947712514</v>
      </c>
      <c r="R46" s="195"/>
      <c r="S46" s="88"/>
      <c r="T46" s="88"/>
      <c r="U46" s="146"/>
      <c r="V46" s="352"/>
      <c r="W46" s="1">
        <f>+'Ark1'!T1215</f>
        <v>2.0375000000000001</v>
      </c>
      <c r="X46" s="181">
        <f t="shared" ref="X46:X59" si="35">+W46-W63</f>
        <v>-0.20759803921568709</v>
      </c>
      <c r="Y46" s="90">
        <f>+'Ark1'!W1215</f>
        <v>0</v>
      </c>
      <c r="Z46" s="93"/>
      <c r="AA46" s="11">
        <f>+'Ark1'!X1215</f>
        <v>0</v>
      </c>
      <c r="AB46" s="11">
        <f>+'Ark1'!Y1215</f>
        <v>0</v>
      </c>
      <c r="AC46" s="11">
        <f>+'Ark1'!Z1215</f>
        <v>1.8696887274356695</v>
      </c>
      <c r="AD46" s="70"/>
      <c r="AE46" s="133">
        <f>+'Ark1'!Z1217</f>
        <v>3.2724517882352311</v>
      </c>
      <c r="AF46" s="65">
        <f>+IF(G46=0,"",'Ark1'!AB1217)</f>
        <v>1.380701113316227</v>
      </c>
      <c r="AG46" s="134">
        <f>+'Ark1'!AD1217</f>
        <v>28.872106230935096</v>
      </c>
      <c r="AH46" s="90">
        <f t="shared" si="26"/>
        <v>4</v>
      </c>
      <c r="AI46" s="46"/>
      <c r="AJ46" s="2"/>
      <c r="AK46" s="57"/>
      <c r="AL46" s="5"/>
      <c r="AP46" s="55"/>
      <c r="AQ46" s="55"/>
      <c r="AR46" s="11"/>
      <c r="AS46" s="11"/>
      <c r="AT46" s="11"/>
    </row>
    <row r="47" spans="1:46" ht="15.6">
      <c r="A47" s="46"/>
      <c r="B47">
        <f>+'Ark1'!C1216</f>
        <v>2022</v>
      </c>
      <c r="C47">
        <f>+'Ark1'!L1216</f>
        <v>2</v>
      </c>
      <c r="D47" s="64" t="str">
        <f>VLOOKUP(C47,RNR!$D$13:$E$28,2)</f>
        <v>P</v>
      </c>
      <c r="E47">
        <f>+'Ark1'!Q1216</f>
        <v>130</v>
      </c>
      <c r="F47" s="46"/>
      <c r="G47" s="300">
        <f>+'Ark1'!R1216</f>
        <v>501</v>
      </c>
      <c r="H47" s="318"/>
      <c r="I47" s="181">
        <f>+'Ark1'!AF1216</f>
        <v>2.9246935201401048</v>
      </c>
      <c r="J47" s="181">
        <f t="shared" si="33"/>
        <v>-3.1964123524678199</v>
      </c>
      <c r="K47" s="181">
        <f>+'Ark1'!AH1216</f>
        <v>0.79840319361277456</v>
      </c>
      <c r="L47" s="181"/>
      <c r="M47" s="181"/>
      <c r="N47" s="181"/>
      <c r="O47" s="181"/>
      <c r="P47" s="90">
        <f>+'Ark1'!U1216</f>
        <v>6.0962075848303421</v>
      </c>
      <c r="Q47" s="181">
        <f t="shared" si="34"/>
        <v>-0.46143445799104654</v>
      </c>
      <c r="R47" s="195"/>
      <c r="S47" s="88"/>
      <c r="T47" s="88"/>
      <c r="U47" s="146"/>
      <c r="V47" s="352"/>
      <c r="W47" s="1">
        <f>+'Ark1'!T1216</f>
        <v>2.1876247504990025</v>
      </c>
      <c r="X47" s="181">
        <f t="shared" si="35"/>
        <v>-0.56610590109057846</v>
      </c>
      <c r="Y47" s="90">
        <f>+'Ark1'!W1216</f>
        <v>0</v>
      </c>
      <c r="Z47" s="93"/>
      <c r="AA47" s="11">
        <f>+'Ark1'!X1216</f>
        <v>0.79840319361277456</v>
      </c>
      <c r="AB47" s="11">
        <f>+'Ark1'!Y1216</f>
        <v>0</v>
      </c>
      <c r="AC47" s="11">
        <f>+'Ark1'!Z1216</f>
        <v>2.4226735015334326</v>
      </c>
      <c r="AD47" s="70"/>
      <c r="AE47" s="133">
        <f>+'Ark1'!Z1218</f>
        <v>2.8570711162864568</v>
      </c>
      <c r="AF47" s="65">
        <f>+IF(G47=0,"",'Ark1'!AB1218)</f>
        <v>1.5472352663494799</v>
      </c>
      <c r="AG47" s="134">
        <f>+'Ark1'!AD1218</f>
        <v>11.821820454015748</v>
      </c>
      <c r="AH47" s="90">
        <f t="shared" si="26"/>
        <v>3.8538461538461539</v>
      </c>
      <c r="AI47" s="46"/>
      <c r="AJ47" s="4"/>
      <c r="AK47" s="57"/>
      <c r="AL47" s="4"/>
      <c r="AM47" s="4"/>
      <c r="AN47" s="4"/>
    </row>
    <row r="48" spans="1:46" ht="15.6">
      <c r="A48" s="46"/>
      <c r="B48">
        <f>+'Ark1'!C1217</f>
        <v>2022</v>
      </c>
      <c r="C48">
        <f>+'Ark1'!L1217</f>
        <v>3</v>
      </c>
      <c r="D48" s="64" t="str">
        <f>VLOOKUP(C48,RNR!$D$13:$E$28,2)</f>
        <v>P+</v>
      </c>
      <c r="E48">
        <f>+'Ark1'!Q1217</f>
        <v>202</v>
      </c>
      <c r="F48" s="46"/>
      <c r="G48" s="300">
        <f>+'Ark1'!R1217</f>
        <v>1095</v>
      </c>
      <c r="H48" s="318"/>
      <c r="I48" s="181">
        <f>+'Ark1'!AF1217</f>
        <v>6.3922942206654989</v>
      </c>
      <c r="J48" s="181">
        <f t="shared" si="33"/>
        <v>-9.5217867624332371</v>
      </c>
      <c r="K48" s="181">
        <f>+'Ark1'!AH1217</f>
        <v>0.27397260273972601</v>
      </c>
      <c r="L48" s="181"/>
      <c r="M48" s="181"/>
      <c r="N48" s="181"/>
      <c r="O48" s="181"/>
      <c r="P48" s="90">
        <f>+'Ark1'!U1217</f>
        <v>7.1537534246575296</v>
      </c>
      <c r="Q48" s="181">
        <f t="shared" si="34"/>
        <v>0.45959656191244314</v>
      </c>
      <c r="R48" s="195"/>
      <c r="S48" s="88"/>
      <c r="T48" s="88"/>
      <c r="U48" s="146"/>
      <c r="V48" s="352"/>
      <c r="W48" s="1">
        <f>+'Ark1'!T1217</f>
        <v>2.9168949771689494</v>
      </c>
      <c r="X48" s="181">
        <f t="shared" si="35"/>
        <v>-0.832837643151906</v>
      </c>
      <c r="Y48" s="90">
        <f>+'Ark1'!W1217</f>
        <v>0</v>
      </c>
      <c r="Z48" s="93"/>
      <c r="AA48" s="11">
        <f>+'Ark1'!X1217</f>
        <v>3.9269406392694073</v>
      </c>
      <c r="AB48" s="11">
        <f>+'Ark1'!Y1217</f>
        <v>0</v>
      </c>
      <c r="AC48" s="11">
        <f>+'Ark1'!Z1217</f>
        <v>3.2724517882352311</v>
      </c>
      <c r="AD48" s="70"/>
      <c r="AE48" s="133">
        <f>+'Ark1'!Z1219</f>
        <v>2.8532529816100696</v>
      </c>
      <c r="AF48" s="65">
        <f>+IF(G48=0,"",'Ark1'!AB1219)</f>
        <v>1.4236132906349537</v>
      </c>
      <c r="AG48" s="134">
        <f>+'Ark1'!AD1219</f>
        <v>-3.1859175392077161</v>
      </c>
      <c r="AH48" s="90">
        <f t="shared" si="26"/>
        <v>5.4207920792079207</v>
      </c>
      <c r="AI48" s="46"/>
      <c r="AJ48" s="4"/>
      <c r="AK48" s="57"/>
      <c r="AL48" s="16"/>
      <c r="AM48" s="1"/>
      <c r="AN48" s="18"/>
      <c r="AP48" s="1"/>
      <c r="AQ48" s="5"/>
    </row>
    <row r="49" spans="1:40" ht="15.6">
      <c r="A49" s="46"/>
      <c r="B49">
        <f>+'Ark1'!C1218</f>
        <v>2022</v>
      </c>
      <c r="C49">
        <f>+'Ark1'!L1218</f>
        <v>4</v>
      </c>
      <c r="D49" s="64" t="str">
        <f>VLOOKUP(C49,RNR!$D$13:$E$28,2)</f>
        <v>O-</v>
      </c>
      <c r="E49">
        <f>+'Ark1'!Q1218</f>
        <v>295</v>
      </c>
      <c r="F49" s="46"/>
      <c r="G49" s="300">
        <f>+'Ark1'!R1218</f>
        <v>2457</v>
      </c>
      <c r="H49" s="318"/>
      <c r="I49" s="181">
        <f>+'Ark1'!AF1218</f>
        <v>14.343257443082312</v>
      </c>
      <c r="J49" s="181">
        <f t="shared" si="33"/>
        <v>-23.141353271831537</v>
      </c>
      <c r="K49" s="181">
        <f>+'Ark1'!AH1218</f>
        <v>0.40700040700040696</v>
      </c>
      <c r="L49" s="181"/>
      <c r="M49" s="181"/>
      <c r="N49" s="181"/>
      <c r="O49" s="181"/>
      <c r="P49" s="90">
        <f>+'Ark1'!U1218</f>
        <v>7.1856369556369515</v>
      </c>
      <c r="Q49" s="181">
        <f t="shared" si="34"/>
        <v>-0.63301901530296689</v>
      </c>
      <c r="R49" s="195"/>
      <c r="S49" s="88"/>
      <c r="T49" s="88"/>
      <c r="U49" s="146"/>
      <c r="V49" s="352"/>
      <c r="W49" s="1">
        <f>+'Ark1'!T1218</f>
        <v>3.7663817663817665</v>
      </c>
      <c r="X49" s="181">
        <f t="shared" si="35"/>
        <v>-0.79014918563881809</v>
      </c>
      <c r="Y49" s="90">
        <f>+'Ark1'!W1218</f>
        <v>0</v>
      </c>
      <c r="Z49" s="93"/>
      <c r="AA49" s="11">
        <f>+'Ark1'!X1218</f>
        <v>1.75010175010175</v>
      </c>
      <c r="AB49" s="11">
        <f>+'Ark1'!Y1218</f>
        <v>0</v>
      </c>
      <c r="AC49" s="11">
        <f>+'Ark1'!Z1218</f>
        <v>2.8570711162864568</v>
      </c>
      <c r="AD49" s="70"/>
      <c r="AE49" s="133">
        <f>+'Ark1'!Z1220</f>
        <v>3.15962034002307</v>
      </c>
      <c r="AF49" s="65">
        <f>+IF(G49=0,"",'Ark1'!AB1220)</f>
        <v>1.4173789866000763</v>
      </c>
      <c r="AG49" s="134">
        <f>+'Ark1'!AD1220</f>
        <v>1.8268339858651701</v>
      </c>
      <c r="AH49" s="90">
        <f t="shared" si="26"/>
        <v>8.3288135593220343</v>
      </c>
      <c r="AI49" s="46"/>
      <c r="AJ49" s="4"/>
      <c r="AK49" s="57"/>
      <c r="AL49" s="16"/>
      <c r="AM49" s="1"/>
      <c r="AN49" s="18"/>
    </row>
    <row r="50" spans="1:40" ht="15.6">
      <c r="A50" s="46"/>
      <c r="B50">
        <f>+'Ark1'!C1219</f>
        <v>2022</v>
      </c>
      <c r="C50">
        <f>+'Ark1'!L1219</f>
        <v>5</v>
      </c>
      <c r="D50" s="64" t="str">
        <f>VLOOKUP(C50,RNR!$D$13:$E$28,2)</f>
        <v>O</v>
      </c>
      <c r="E50">
        <f>+'Ark1'!Q1219</f>
        <v>447</v>
      </c>
      <c r="F50" s="46"/>
      <c r="G50" s="300">
        <f>+'Ark1'!R1219</f>
        <v>6042</v>
      </c>
      <c r="H50" s="318"/>
      <c r="I50" s="181">
        <f>+'Ark1'!AF1219</f>
        <v>35.27145359019265</v>
      </c>
      <c r="J50" s="181">
        <f t="shared" si="33"/>
        <v>8.3565159132513287</v>
      </c>
      <c r="K50" s="181">
        <f>+'Ark1'!AH1219</f>
        <v>0.66203243958953983</v>
      </c>
      <c r="L50" s="181"/>
      <c r="M50" s="181"/>
      <c r="N50" s="181"/>
      <c r="O50" s="181"/>
      <c r="P50" s="90">
        <f>+'Ark1'!U1219</f>
        <v>7.7109566368752258</v>
      </c>
      <c r="Q50" s="181">
        <f t="shared" si="34"/>
        <v>-1.6204662130404603</v>
      </c>
      <c r="R50" s="195"/>
      <c r="S50" s="88"/>
      <c r="T50" s="88"/>
      <c r="U50" s="146"/>
      <c r="V50" s="352"/>
      <c r="W50" s="1">
        <f>+'Ark1'!T1219</f>
        <v>4.5594174114531603</v>
      </c>
      <c r="X50" s="181">
        <f t="shared" si="35"/>
        <v>-0.38282542159911603</v>
      </c>
      <c r="Y50" s="90">
        <f>+'Ark1'!W1219</f>
        <v>0</v>
      </c>
      <c r="Z50" s="93"/>
      <c r="AA50" s="11">
        <f>+'Ark1'!X1219</f>
        <v>1.3737173121482953</v>
      </c>
      <c r="AB50" s="11">
        <f>+'Ark1'!Y1219</f>
        <v>1.6550810989738499E-2</v>
      </c>
      <c r="AC50" s="11">
        <f>+'Ark1'!Z1219</f>
        <v>2.8532529816100696</v>
      </c>
      <c r="AD50" s="70"/>
      <c r="AE50" s="133">
        <f>+'Ark1'!Z1221</f>
        <v>0</v>
      </c>
      <c r="AF50" s="65">
        <f>+IF(G50=0,"",'Ark1'!AB1221)</f>
        <v>0</v>
      </c>
      <c r="AG50" s="134">
        <f>+'Ark1'!AD1221</f>
        <v>0</v>
      </c>
      <c r="AH50" s="90">
        <f t="shared" si="26"/>
        <v>13.516778523489933</v>
      </c>
      <c r="AI50" s="46"/>
      <c r="AJ50" s="4"/>
      <c r="AK50" s="57"/>
      <c r="AL50" s="16"/>
      <c r="AM50" s="1"/>
      <c r="AN50" s="18"/>
    </row>
    <row r="51" spans="1:40" ht="15.6">
      <c r="A51" s="46"/>
      <c r="B51">
        <f>+'Ark1'!C1220</f>
        <v>2022</v>
      </c>
      <c r="C51">
        <f>+'Ark1'!L1220</f>
        <v>6</v>
      </c>
      <c r="D51" s="64" t="str">
        <f>VLOOKUP(C51,RNR!$D$13:$E$28,2)</f>
        <v>O+</v>
      </c>
      <c r="E51">
        <f>+'Ark1'!Q1220</f>
        <v>444</v>
      </c>
      <c r="F51" s="46"/>
      <c r="G51" s="300">
        <f>+'Ark1'!R1220</f>
        <v>5115</v>
      </c>
      <c r="H51" s="318"/>
      <c r="I51" s="181">
        <f>+'Ark1'!AF1220</f>
        <v>29.8598949211909</v>
      </c>
      <c r="J51" s="181">
        <f t="shared" si="33"/>
        <v>29.8598949211909</v>
      </c>
      <c r="K51" s="181">
        <f>+'Ark1'!AH1220</f>
        <v>0.82111436950146621</v>
      </c>
      <c r="L51" s="181"/>
      <c r="M51" s="181"/>
      <c r="N51" s="181"/>
      <c r="O51" s="181"/>
      <c r="P51" s="90">
        <f>+'Ark1'!U1220</f>
        <v>8.8531593352883586</v>
      </c>
      <c r="Q51" s="181">
        <f t="shared" si="34"/>
        <v>8.8531593352883586</v>
      </c>
      <c r="R51" s="195"/>
      <c r="S51" s="88"/>
      <c r="T51" s="88"/>
      <c r="U51" s="146"/>
      <c r="V51" s="352"/>
      <c r="W51" s="1">
        <f>+'Ark1'!T1220</f>
        <v>4.9751710654936474</v>
      </c>
      <c r="X51" s="181">
        <f t="shared" si="35"/>
        <v>4.9751710654936474</v>
      </c>
      <c r="Y51" s="90">
        <f>+'Ark1'!W1220</f>
        <v>0</v>
      </c>
      <c r="Z51" s="93"/>
      <c r="AA51" s="11">
        <f>+'Ark1'!X1220</f>
        <v>2.3851417399804489</v>
      </c>
      <c r="AB51" s="11">
        <f>+'Ark1'!Y1220</f>
        <v>5.865102639296188E-2</v>
      </c>
      <c r="AC51" s="11">
        <f>+'Ark1'!Z1220</f>
        <v>3.15962034002307</v>
      </c>
      <c r="AD51" s="70"/>
      <c r="AE51" s="133">
        <f>+'Ark1'!Z1222</f>
        <v>3.8110786190395007</v>
      </c>
      <c r="AF51" s="65">
        <f>+IF(G51=0,"",'Ark1'!AB1222)</f>
        <v>1.5019025595873361</v>
      </c>
      <c r="AG51" s="134">
        <f>+'Ark1'!AD1222</f>
        <v>24.661787135823609</v>
      </c>
      <c r="AH51" s="90">
        <f t="shared" si="26"/>
        <v>11.52027027027027</v>
      </c>
      <c r="AI51" s="46"/>
      <c r="AJ51" s="4"/>
      <c r="AK51" s="57"/>
      <c r="AL51" s="16"/>
      <c r="AM51" s="1"/>
      <c r="AN51" s="18"/>
    </row>
    <row r="52" spans="1:40" ht="15.6">
      <c r="A52" s="46"/>
      <c r="B52">
        <f>+'Ark1'!C1221</f>
        <v>2022</v>
      </c>
      <c r="C52">
        <f>+'Ark1'!L1221</f>
        <v>7</v>
      </c>
      <c r="D52" s="64" t="str">
        <f>VLOOKUP(C52,RNR!$D$13:$E$28,2)</f>
        <v>R-</v>
      </c>
      <c r="E52">
        <f>+'Ark1'!Q1221</f>
        <v>0</v>
      </c>
      <c r="F52" s="46"/>
      <c r="G52" s="300">
        <f>+'Ark1'!R1221</f>
        <v>0</v>
      </c>
      <c r="H52" s="318"/>
      <c r="I52" s="181">
        <f>+'Ark1'!AF1221</f>
        <v>0</v>
      </c>
      <c r="J52" s="181">
        <f t="shared" si="33"/>
        <v>-8.3286527212794823</v>
      </c>
      <c r="K52" s="181">
        <f>+'Ark1'!AH1221</f>
        <v>0</v>
      </c>
      <c r="L52" s="181"/>
      <c r="M52" s="181"/>
      <c r="N52" s="181"/>
      <c r="O52" s="181"/>
      <c r="P52" s="90">
        <f>+'Ark1'!U1221</f>
        <v>0</v>
      </c>
      <c r="Q52" s="181">
        <f t="shared" si="34"/>
        <v>-10.496273841961862</v>
      </c>
      <c r="R52" s="195"/>
      <c r="S52" s="88"/>
      <c r="T52" s="88"/>
      <c r="U52" s="146"/>
      <c r="V52" s="352"/>
      <c r="W52" s="1">
        <f>+'Ark1'!T1221</f>
        <v>0</v>
      </c>
      <c r="X52" s="181">
        <f t="shared" si="35"/>
        <v>-5.2043596730245216</v>
      </c>
      <c r="Y52" s="90">
        <f>+'Ark1'!W1221</f>
        <v>0</v>
      </c>
      <c r="Z52" s="93"/>
      <c r="AA52" s="11">
        <f>+'Ark1'!X1221</f>
        <v>0</v>
      </c>
      <c r="AB52" s="11">
        <f>+'Ark1'!Y1221</f>
        <v>0</v>
      </c>
      <c r="AC52" s="11">
        <f>+'Ark1'!Z1221</f>
        <v>0</v>
      </c>
      <c r="AD52" s="70"/>
      <c r="AE52" s="133">
        <f>+'Ark1'!Z1223</f>
        <v>0</v>
      </c>
      <c r="AF52" s="65" t="str">
        <f>+IF(G52=0,"",'Ark1'!AB1223)</f>
        <v/>
      </c>
      <c r="AG52" s="134">
        <f>+'Ark1'!AD1223</f>
        <v>0</v>
      </c>
      <c r="AH52" s="90" t="e">
        <f t="shared" si="26"/>
        <v>#DIV/0!</v>
      </c>
      <c r="AI52" s="46"/>
      <c r="AJ52" s="4"/>
      <c r="AK52" s="57"/>
      <c r="AL52" s="16"/>
      <c r="AM52" s="13"/>
      <c r="AN52" s="18"/>
    </row>
    <row r="53" spans="1:40" ht="15.6">
      <c r="A53" s="46"/>
      <c r="B53">
        <f>+'Ark1'!C1222</f>
        <v>2022</v>
      </c>
      <c r="C53">
        <f>+'Ark1'!L1222</f>
        <v>8</v>
      </c>
      <c r="D53" s="64" t="str">
        <f>VLOOKUP(C53,RNR!$D$13:$E$28,2)</f>
        <v>R</v>
      </c>
      <c r="E53">
        <f>+'Ark1'!Q1222</f>
        <v>229</v>
      </c>
      <c r="F53" s="46"/>
      <c r="G53" s="300">
        <f>+'Ark1'!R1222</f>
        <v>1662</v>
      </c>
      <c r="H53" s="318"/>
      <c r="I53" s="181">
        <f>+'Ark1'!AF1222</f>
        <v>9.7022767075306486</v>
      </c>
      <c r="J53" s="181">
        <f t="shared" si="33"/>
        <v>9.7022767075306486</v>
      </c>
      <c r="K53" s="181">
        <f>+'Ark1'!AH1222</f>
        <v>1.5643802647412757</v>
      </c>
      <c r="L53" s="181"/>
      <c r="M53" s="181"/>
      <c r="N53" s="181"/>
      <c r="O53" s="181"/>
      <c r="P53" s="90">
        <f>+'Ark1'!U1222</f>
        <v>9.494259927797831</v>
      </c>
      <c r="Q53" s="181">
        <f t="shared" si="34"/>
        <v>9.494259927797831</v>
      </c>
      <c r="R53" s="195"/>
      <c r="S53" s="88"/>
      <c r="T53" s="88"/>
      <c r="U53" s="146"/>
      <c r="V53" s="352"/>
      <c r="W53" s="1">
        <f>+'Ark1'!T1222</f>
        <v>5.1040914560770156</v>
      </c>
      <c r="X53" s="181">
        <f t="shared" si="35"/>
        <v>5.1040914560770156</v>
      </c>
      <c r="Y53" s="90">
        <f>+'Ark1'!W1222</f>
        <v>0.24067388688327312</v>
      </c>
      <c r="Z53" s="93"/>
      <c r="AA53" s="11">
        <f>+'Ark1'!X1222</f>
        <v>5.4151624548736441</v>
      </c>
      <c r="AB53" s="11">
        <f>+'Ark1'!Y1222</f>
        <v>0.30084235860409142</v>
      </c>
      <c r="AC53" s="11">
        <f>+'Ark1'!Z1222</f>
        <v>3.8110786190395007</v>
      </c>
      <c r="AD53" s="70"/>
      <c r="AE53" s="133">
        <f>+'Ark1'!Z1224</f>
        <v>0</v>
      </c>
      <c r="AF53" s="65">
        <f>+IF(G53=0,"",'Ark1'!AB1224)</f>
        <v>0</v>
      </c>
      <c r="AG53" s="134">
        <f>+'Ark1'!AD1224</f>
        <v>0</v>
      </c>
      <c r="AH53" s="90">
        <f t="shared" si="26"/>
        <v>7.2576419213973802</v>
      </c>
      <c r="AI53" s="46"/>
      <c r="AJ53" s="4"/>
      <c r="AK53" s="57"/>
      <c r="AL53" s="16"/>
      <c r="AM53" s="13"/>
      <c r="AN53" s="18"/>
    </row>
    <row r="54" spans="1:40" ht="15.6">
      <c r="A54" s="46"/>
      <c r="B54">
        <f>+'Ark1'!C1223</f>
        <v>2022</v>
      </c>
      <c r="C54">
        <f>+'Ark1'!L1223</f>
        <v>9</v>
      </c>
      <c r="D54" s="64" t="str">
        <f>VLOOKUP(C54,RNR!$D$13:$E$28,2)</f>
        <v>R+</v>
      </c>
      <c r="E54">
        <f>+'Ark1'!Q1223</f>
        <v>0</v>
      </c>
      <c r="F54" s="46"/>
      <c r="G54" s="300">
        <f>+'Ark1'!R1223</f>
        <v>0</v>
      </c>
      <c r="H54" s="318"/>
      <c r="I54" s="181">
        <f>+'Ark1'!AF1223</f>
        <v>0</v>
      </c>
      <c r="J54" s="181">
        <f t="shared" si="33"/>
        <v>0</v>
      </c>
      <c r="K54" s="181">
        <f>+'Ark1'!AH1223</f>
        <v>0</v>
      </c>
      <c r="L54" s="181"/>
      <c r="M54" s="181"/>
      <c r="N54" s="181"/>
      <c r="O54" s="181"/>
      <c r="P54" s="90">
        <f>+'Ark1'!U1223</f>
        <v>0</v>
      </c>
      <c r="Q54" s="181">
        <f t="shared" si="34"/>
        <v>0</v>
      </c>
      <c r="R54" s="195"/>
      <c r="S54" s="88"/>
      <c r="T54" s="88"/>
      <c r="U54" s="146"/>
      <c r="V54" s="352"/>
      <c r="W54" s="1">
        <f>+'Ark1'!T1223</f>
        <v>0</v>
      </c>
      <c r="X54" s="181">
        <f t="shared" si="35"/>
        <v>0</v>
      </c>
      <c r="Y54" s="90">
        <f>+'Ark1'!W1223</f>
        <v>0</v>
      </c>
      <c r="Z54" s="93"/>
      <c r="AA54" s="11">
        <f>+'Ark1'!X1223</f>
        <v>0</v>
      </c>
      <c r="AB54" s="11">
        <f>+'Ark1'!Y1223</f>
        <v>0</v>
      </c>
      <c r="AC54" s="11">
        <f>+'Ark1'!Z1223</f>
        <v>0</v>
      </c>
      <c r="AD54" s="70"/>
      <c r="AE54" s="133">
        <f>+'Ark1'!Z1225</f>
        <v>4.5892409896744075</v>
      </c>
      <c r="AF54" s="65" t="str">
        <f>+IF(G54=0,"",'Ark1'!AB1225)</f>
        <v/>
      </c>
      <c r="AG54" s="134">
        <f>+'Ark1'!AD1225</f>
        <v>5.9129649266737303</v>
      </c>
      <c r="AH54" s="90" t="e">
        <f t="shared" si="26"/>
        <v>#DIV/0!</v>
      </c>
      <c r="AI54" s="46"/>
      <c r="AJ54" s="4"/>
      <c r="AK54" s="57"/>
      <c r="AL54" s="16"/>
      <c r="AM54" s="13"/>
      <c r="AN54" s="18"/>
    </row>
    <row r="55" spans="1:40" ht="15.6">
      <c r="A55" s="46"/>
      <c r="B55">
        <f>+'Ark1'!C1224</f>
        <v>2022</v>
      </c>
      <c r="C55">
        <f>+'Ark1'!L1224</f>
        <v>10</v>
      </c>
      <c r="D55" s="64" t="str">
        <f>VLOOKUP(C55,RNR!$D$13:$E$28,2)</f>
        <v>U-</v>
      </c>
      <c r="E55">
        <f>+'Ark1'!Q1224</f>
        <v>0</v>
      </c>
      <c r="F55" s="46"/>
      <c r="G55" s="300">
        <f>+'Ark1'!R1224</f>
        <v>0</v>
      </c>
      <c r="H55" s="318"/>
      <c r="I55" s="181">
        <f>+'Ark1'!AF1224</f>
        <v>0</v>
      </c>
      <c r="J55" s="181">
        <f t="shared" si="33"/>
        <v>-0.6581224221174522</v>
      </c>
      <c r="K55" s="181">
        <f>+'Ark1'!AH1224</f>
        <v>0</v>
      </c>
      <c r="L55" s="181"/>
      <c r="M55" s="181"/>
      <c r="N55" s="181"/>
      <c r="O55" s="181"/>
      <c r="P55" s="90">
        <f>+'Ark1'!U1224</f>
        <v>0</v>
      </c>
      <c r="Q55" s="181">
        <f t="shared" si="34"/>
        <v>-13.092068965517235</v>
      </c>
      <c r="R55" s="195"/>
      <c r="S55" s="88"/>
      <c r="T55" s="88"/>
      <c r="U55" s="146"/>
      <c r="V55" s="352"/>
      <c r="W55" s="1">
        <f>+'Ark1'!T1224</f>
        <v>0</v>
      </c>
      <c r="X55" s="181">
        <f t="shared" si="35"/>
        <v>-4.3534482758620694</v>
      </c>
      <c r="Y55" s="90">
        <f>+'Ark1'!W1224</f>
        <v>0</v>
      </c>
      <c r="Z55" s="93"/>
      <c r="AA55" s="11">
        <f>+'Ark1'!X1224</f>
        <v>0</v>
      </c>
      <c r="AB55" s="11">
        <f>+'Ark1'!Y1224</f>
        <v>0</v>
      </c>
      <c r="AC55" s="11">
        <f>+'Ark1'!Z1224</f>
        <v>0</v>
      </c>
      <c r="AD55" s="70"/>
      <c r="AE55" s="133">
        <f>+'Ark1'!Z1226</f>
        <v>0</v>
      </c>
      <c r="AF55" s="65" t="str">
        <f>+IF(G55=0,"",'Ark1'!AB1226)</f>
        <v/>
      </c>
      <c r="AG55" s="134">
        <f>+'Ark1'!AD1226</f>
        <v>0</v>
      </c>
      <c r="AH55" s="90" t="e">
        <f t="shared" si="26"/>
        <v>#DIV/0!</v>
      </c>
      <c r="AI55" s="46"/>
      <c r="AJ55" s="4"/>
      <c r="AK55" s="57"/>
      <c r="AL55" s="16"/>
      <c r="AM55" s="13"/>
      <c r="AN55" s="18"/>
    </row>
    <row r="56" spans="1:40" ht="15.6">
      <c r="A56" s="46"/>
      <c r="B56">
        <f>+'Ark1'!C1225</f>
        <v>2022</v>
      </c>
      <c r="C56">
        <f>+'Ark1'!L1225</f>
        <v>11</v>
      </c>
      <c r="D56" s="64" t="str">
        <f>VLOOKUP(C56,RNR!$D$13:$E$28,2)</f>
        <v>U</v>
      </c>
      <c r="E56">
        <f>+'Ark1'!Q1225</f>
        <v>13</v>
      </c>
      <c r="F56" s="46"/>
      <c r="G56" s="300">
        <f>+'Ark1'!R1225</f>
        <v>98</v>
      </c>
      <c r="H56" s="318"/>
      <c r="I56" s="181">
        <f>+'Ark1'!AF1225</f>
        <v>0.57209573847051953</v>
      </c>
      <c r="J56" s="181">
        <f t="shared" si="33"/>
        <v>0.57209573847051953</v>
      </c>
      <c r="K56" s="181">
        <f>+'Ark1'!AH1225</f>
        <v>0</v>
      </c>
      <c r="L56" s="181"/>
      <c r="M56" s="181"/>
      <c r="N56" s="181"/>
      <c r="O56" s="181"/>
      <c r="P56" s="90">
        <f>+'Ark1'!U1225</f>
        <v>13.026530612244901</v>
      </c>
      <c r="Q56" s="181">
        <f t="shared" si="34"/>
        <v>13.026530612244901</v>
      </c>
      <c r="R56" s="195"/>
      <c r="S56" s="88"/>
      <c r="T56" s="88"/>
      <c r="U56" s="146"/>
      <c r="V56" s="352"/>
      <c r="W56" s="1">
        <f>+'Ark1'!T1225</f>
        <v>5</v>
      </c>
      <c r="X56" s="181">
        <f t="shared" si="35"/>
        <v>5</v>
      </c>
      <c r="Y56" s="90">
        <f>+'Ark1'!W1225</f>
        <v>0</v>
      </c>
      <c r="Z56" s="93"/>
      <c r="AA56" s="11">
        <f>+'Ark1'!X1225</f>
        <v>28.571428571428577</v>
      </c>
      <c r="AB56" s="11">
        <f>+'Ark1'!Y1225</f>
        <v>1.0204081632653061</v>
      </c>
      <c r="AC56" s="11">
        <f>+'Ark1'!Z1225</f>
        <v>4.5892409896744075</v>
      </c>
      <c r="AD56" s="70"/>
      <c r="AE56" s="133">
        <f>+'Ark1'!Z1227</f>
        <v>0</v>
      </c>
      <c r="AF56" s="65">
        <f>+IF(G56=0,"",'Ark1'!AB1227)</f>
        <v>0</v>
      </c>
      <c r="AG56" s="134">
        <f>+'Ark1'!AD1227</f>
        <v>0</v>
      </c>
      <c r="AH56" s="90">
        <f t="shared" si="26"/>
        <v>7.5384615384615383</v>
      </c>
      <c r="AI56" s="46"/>
      <c r="AJ56" s="4"/>
      <c r="AK56" s="57"/>
      <c r="AL56" s="16"/>
      <c r="AM56" s="5"/>
      <c r="AN56" s="18"/>
    </row>
    <row r="57" spans="1:40" ht="15.6">
      <c r="A57" s="46"/>
      <c r="B57">
        <f>+'Ark1'!C1226</f>
        <v>2022</v>
      </c>
      <c r="C57">
        <f>+'Ark1'!L1226</f>
        <v>12</v>
      </c>
      <c r="D57" s="64" t="str">
        <f>VLOOKUP(C57,RNR!$D$13:$E$28,2)</f>
        <v>U+</v>
      </c>
      <c r="E57">
        <f>+'Ark1'!Q1226</f>
        <v>0</v>
      </c>
      <c r="F57" s="46"/>
      <c r="G57" s="300">
        <f>+'Ark1'!R1226</f>
        <v>0</v>
      </c>
      <c r="H57" s="318"/>
      <c r="I57" s="181">
        <f>+'Ark1'!AF1226</f>
        <v>0</v>
      </c>
      <c r="J57" s="181">
        <f t="shared" si="33"/>
        <v>0</v>
      </c>
      <c r="K57" s="181">
        <f>+'Ark1'!AH1226</f>
        <v>0</v>
      </c>
      <c r="L57" s="181"/>
      <c r="M57" s="181"/>
      <c r="N57" s="181"/>
      <c r="O57" s="181"/>
      <c r="P57" s="90">
        <f>+'Ark1'!U1226</f>
        <v>0</v>
      </c>
      <c r="Q57" s="181">
        <f t="shared" si="34"/>
        <v>0</v>
      </c>
      <c r="R57" s="195"/>
      <c r="S57" s="88"/>
      <c r="T57" s="88"/>
      <c r="U57" s="146"/>
      <c r="V57" s="352"/>
      <c r="W57" s="1">
        <f>+'Ark1'!T1226</f>
        <v>0</v>
      </c>
      <c r="X57" s="181">
        <f t="shared" si="35"/>
        <v>0</v>
      </c>
      <c r="Y57" s="90">
        <f>+'Ark1'!W1226</f>
        <v>0</v>
      </c>
      <c r="Z57" s="93"/>
      <c r="AA57" s="11">
        <f>+'Ark1'!X1226</f>
        <v>0</v>
      </c>
      <c r="AB57" s="11">
        <f>+'Ark1'!Y1226</f>
        <v>0</v>
      </c>
      <c r="AC57" s="11">
        <f>+'Ark1'!Z1226</f>
        <v>0</v>
      </c>
      <c r="AD57" s="70"/>
      <c r="AE57" s="133">
        <f>+'Ark1'!Z1228</f>
        <v>0</v>
      </c>
      <c r="AF57" s="65" t="str">
        <f>+IF(G57=0,"",'Ark1'!AB1228)</f>
        <v/>
      </c>
      <c r="AG57" s="134">
        <f>+'Ark1'!AD1228</f>
        <v>0</v>
      </c>
      <c r="AH57" s="90" t="e">
        <f t="shared" si="26"/>
        <v>#DIV/0!</v>
      </c>
      <c r="AI57" s="46"/>
      <c r="AJ57" s="4"/>
      <c r="AK57" s="57"/>
      <c r="AL57" s="16"/>
      <c r="AM57" s="5"/>
      <c r="AN57" s="18"/>
    </row>
    <row r="58" spans="1:40" ht="15.6">
      <c r="A58" s="46"/>
      <c r="B58">
        <f>+'Ark1'!C1227</f>
        <v>2022</v>
      </c>
      <c r="C58">
        <f>+'Ark1'!L1227</f>
        <v>13</v>
      </c>
      <c r="D58" s="64" t="str">
        <f>VLOOKUP(C58,RNR!$D$13:$E$28,2)</f>
        <v>E-</v>
      </c>
      <c r="E58">
        <f>+'Ark1'!Q1227</f>
        <v>0</v>
      </c>
      <c r="F58" s="46"/>
      <c r="G58" s="300">
        <f>+'Ark1'!R1227</f>
        <v>0</v>
      </c>
      <c r="H58" s="318"/>
      <c r="I58" s="181">
        <f>+'Ark1'!AF1227</f>
        <v>0</v>
      </c>
      <c r="J58" s="181">
        <f t="shared" si="33"/>
        <v>-5.6734691561849317E-3</v>
      </c>
      <c r="K58" s="181">
        <f>+'Ark1'!AH1227</f>
        <v>0</v>
      </c>
      <c r="L58" s="181"/>
      <c r="M58" s="181"/>
      <c r="N58" s="181"/>
      <c r="O58" s="181"/>
      <c r="P58" s="90">
        <f>+'Ark1'!U1227</f>
        <v>0</v>
      </c>
      <c r="Q58" s="181">
        <f t="shared" si="34"/>
        <v>-12.5</v>
      </c>
      <c r="R58" s="195"/>
      <c r="S58" s="88"/>
      <c r="T58" s="88"/>
      <c r="U58" s="146"/>
      <c r="V58" s="352"/>
      <c r="W58" s="1">
        <f>+'Ark1'!T1227</f>
        <v>0</v>
      </c>
      <c r="X58" s="181">
        <f t="shared" si="35"/>
        <v>-2</v>
      </c>
      <c r="Y58" s="90">
        <f>+'Ark1'!W1227</f>
        <v>0</v>
      </c>
      <c r="Z58" s="93"/>
      <c r="AA58" s="11">
        <f>+'Ark1'!X1227</f>
        <v>0</v>
      </c>
      <c r="AB58" s="11">
        <f>+'Ark1'!Y1227</f>
        <v>0</v>
      </c>
      <c r="AC58" s="11">
        <f>+'Ark1'!Z1227</f>
        <v>0</v>
      </c>
      <c r="AD58" s="70"/>
      <c r="AE58" s="133">
        <f>+'Ark1'!Z1229</f>
        <v>0</v>
      </c>
      <c r="AF58" s="65" t="str">
        <f>+IF(G58=0,"",'Ark1'!AB1229)</f>
        <v/>
      </c>
      <c r="AG58" s="134">
        <f>+'Ark1'!AD1229</f>
        <v>0</v>
      </c>
      <c r="AH58" s="90" t="e">
        <f t="shared" si="26"/>
        <v>#DIV/0!</v>
      </c>
      <c r="AI58" s="46"/>
      <c r="AJ58" s="4"/>
      <c r="AK58" s="57"/>
      <c r="AL58" s="16"/>
      <c r="AM58" s="5"/>
      <c r="AN58" s="18"/>
    </row>
    <row r="59" spans="1:40" ht="15.6">
      <c r="A59" s="46"/>
      <c r="B59">
        <f>+'Ark1'!C1228</f>
        <v>2022</v>
      </c>
      <c r="C59">
        <f>+'Ark1'!L1228</f>
        <v>14</v>
      </c>
      <c r="D59" s="64" t="str">
        <f>VLOOKUP(C59,RNR!$D$13:$E$28,2)</f>
        <v>E</v>
      </c>
      <c r="E59">
        <f>+'Ark1'!Q1228</f>
        <v>0</v>
      </c>
      <c r="F59" s="46"/>
      <c r="G59" s="300">
        <f>+'Ark1'!R1228</f>
        <v>0</v>
      </c>
      <c r="H59" s="318"/>
      <c r="I59" s="181">
        <f>+'Ark1'!AF1228</f>
        <v>0</v>
      </c>
      <c r="J59" s="181">
        <f t="shared" si="33"/>
        <v>0</v>
      </c>
      <c r="K59" s="181">
        <f>+'Ark1'!AH1228</f>
        <v>0</v>
      </c>
      <c r="L59" s="181"/>
      <c r="M59" s="181"/>
      <c r="N59" s="181"/>
      <c r="O59" s="181"/>
      <c r="P59" s="90">
        <f>+'Ark1'!U1228</f>
        <v>0</v>
      </c>
      <c r="Q59" s="181">
        <f t="shared" si="34"/>
        <v>0</v>
      </c>
      <c r="R59" s="195"/>
      <c r="S59" s="88"/>
      <c r="T59" s="88"/>
      <c r="U59" s="146"/>
      <c r="V59" s="352"/>
      <c r="W59" s="1">
        <f>+'Ark1'!T1228</f>
        <v>0</v>
      </c>
      <c r="X59" s="181">
        <f t="shared" si="35"/>
        <v>0</v>
      </c>
      <c r="Y59" s="90">
        <f>+'Ark1'!W1228</f>
        <v>0</v>
      </c>
      <c r="Z59" s="93"/>
      <c r="AA59" s="11">
        <f>+'Ark1'!X1228</f>
        <v>0</v>
      </c>
      <c r="AB59" s="11">
        <f>+'Ark1'!Y1228</f>
        <v>0</v>
      </c>
      <c r="AC59" s="11">
        <f>+'Ark1'!Z1228</f>
        <v>0</v>
      </c>
      <c r="AD59" s="70"/>
      <c r="AE59" s="133">
        <f>+'Ark1'!Z1230</f>
        <v>1.9027468362616169</v>
      </c>
      <c r="AF59" s="65" t="str">
        <f>+IF(G59=0,"",'Ark1'!AB1230)</f>
        <v/>
      </c>
      <c r="AG59" s="134">
        <f>+'Ark1'!AD1230</f>
        <v>29.285417285911922</v>
      </c>
      <c r="AH59" s="90" t="e">
        <f t="shared" si="26"/>
        <v>#DIV/0!</v>
      </c>
      <c r="AI59" s="46"/>
      <c r="AJ59" s="4"/>
      <c r="AK59" s="57"/>
      <c r="AL59" s="16"/>
      <c r="AM59" s="5"/>
      <c r="AN59" s="18"/>
    </row>
    <row r="60" spans="1:40" ht="15.6">
      <c r="A60" s="46"/>
      <c r="B60">
        <f>+'Ark1'!C1229</f>
        <v>2022</v>
      </c>
      <c r="C60">
        <f>+'Ark1'!L1229</f>
        <v>15</v>
      </c>
      <c r="D60" s="64" t="str">
        <f>VLOOKUP(C60,RNR!$D$13:$E$28,2)</f>
        <v>E+</v>
      </c>
      <c r="E60">
        <f>+'Ark1'!Q1229</f>
        <v>0</v>
      </c>
      <c r="F60" s="46"/>
      <c r="G60" s="300">
        <f>+'Ark1'!R1229</f>
        <v>0</v>
      </c>
      <c r="H60" s="318"/>
      <c r="I60" s="181">
        <f>+'Ark1'!AF1229</f>
        <v>0</v>
      </c>
      <c r="J60" s="181">
        <f>+I60-I78</f>
        <v>-0.9347392419492736</v>
      </c>
      <c r="K60" s="181">
        <f>+'Ark1'!AH1229</f>
        <v>0</v>
      </c>
      <c r="L60" s="181"/>
      <c r="M60" s="181"/>
      <c r="N60" s="181"/>
      <c r="O60" s="181"/>
      <c r="P60" s="90">
        <f>+'Ark1'!U1229</f>
        <v>0</v>
      </c>
      <c r="Q60" s="181">
        <f>+P60-P78</f>
        <v>-5.2243292682926814</v>
      </c>
      <c r="R60" s="195"/>
      <c r="S60" s="88"/>
      <c r="T60" s="88"/>
      <c r="U60" s="146"/>
      <c r="V60" s="352"/>
      <c r="W60" s="1">
        <f>+'Ark1'!T1229</f>
        <v>0</v>
      </c>
      <c r="X60" s="181">
        <f>+W60-W78</f>
        <v>-2.0548780487804876</v>
      </c>
      <c r="Y60" s="90">
        <f>+'Ark1'!W1229</f>
        <v>0</v>
      </c>
      <c r="Z60" s="93"/>
      <c r="AA60" s="11">
        <f>+'Ark1'!X1229</f>
        <v>0</v>
      </c>
      <c r="AB60" s="11">
        <f>+'Ark1'!Y1229</f>
        <v>0</v>
      </c>
      <c r="AC60" s="11">
        <f>+'Ark1'!Z1229</f>
        <v>0</v>
      </c>
      <c r="AD60" s="70"/>
      <c r="AE60" s="133">
        <f>+'Ark1'!Z1231</f>
        <v>2.3241584665051236</v>
      </c>
      <c r="AF60" s="65" t="str">
        <f>+IF(G60=0,"",'Ark1'!AB1231)</f>
        <v/>
      </c>
      <c r="AG60" s="134">
        <f>+'Ark1'!AD1231</f>
        <v>18.607517762469374</v>
      </c>
      <c r="AH60" s="90" t="e">
        <f t="shared" si="26"/>
        <v>#DIV/0!</v>
      </c>
      <c r="AI60" s="46"/>
      <c r="AJ60" s="4"/>
      <c r="AK60" s="57"/>
      <c r="AL60" s="16"/>
      <c r="AM60" s="5"/>
      <c r="AN60" s="18"/>
    </row>
    <row r="61" spans="1:40" ht="15.6">
      <c r="A61" s="46"/>
      <c r="B61" s="46"/>
      <c r="C61" s="46"/>
      <c r="D61" s="46"/>
      <c r="E61" s="46"/>
      <c r="F61" s="46"/>
      <c r="G61" s="314"/>
      <c r="H61" s="318"/>
      <c r="I61" s="46"/>
      <c r="J61" s="46"/>
      <c r="K61" s="46"/>
      <c r="L61" s="46"/>
      <c r="M61" s="46"/>
      <c r="N61" s="46"/>
      <c r="O61" s="46"/>
      <c r="P61" s="46"/>
      <c r="Q61" s="46"/>
      <c r="R61" s="195"/>
      <c r="S61" s="88"/>
      <c r="T61" s="88"/>
      <c r="U61" s="146"/>
      <c r="V61" s="352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134">
        <f>+'Ark1'!AD1232</f>
        <v>22.965256799403807</v>
      </c>
      <c r="AH61" s="46"/>
      <c r="AI61" s="46"/>
      <c r="AJ61" s="4"/>
      <c r="AK61" s="57"/>
      <c r="AL61" s="16"/>
      <c r="AM61" s="5"/>
      <c r="AN61" s="18"/>
    </row>
    <row r="62" spans="1:40" ht="15.6">
      <c r="A62" s="46"/>
      <c r="B62">
        <f>+'Ark1'!C1230</f>
        <v>2021</v>
      </c>
      <c r="C62">
        <f>+'Ark1'!L1230</f>
        <v>1</v>
      </c>
      <c r="D62" s="3" t="str">
        <f>+D46</f>
        <v>P-</v>
      </c>
      <c r="E62">
        <f>+'Ark1'!Q1230</f>
        <v>37</v>
      </c>
      <c r="G62" s="300">
        <f>+'Ark1'!R1230</f>
        <v>194</v>
      </c>
      <c r="I62" s="181">
        <f>+'Ark1'!AF1230</f>
        <v>1.1006530162998769</v>
      </c>
      <c r="J62" s="181">
        <f t="shared" ref="J62:J75" si="36">+I62-I79</f>
        <v>-2.3761209933894936</v>
      </c>
      <c r="K62" s="181">
        <f>+'Ark1'!AH1230</f>
        <v>0</v>
      </c>
      <c r="L62" s="181"/>
      <c r="M62" s="181"/>
      <c r="N62" s="181"/>
      <c r="O62" s="181"/>
      <c r="P62" s="90">
        <f>+'Ark1'!U1230</f>
        <v>4.8653092783505159</v>
      </c>
      <c r="Q62" s="181">
        <f t="shared" ref="Q62:Q75" si="37">+P62-P79</f>
        <v>-1.0746579347642422</v>
      </c>
      <c r="R62" s="195"/>
      <c r="S62" s="88"/>
      <c r="T62" s="88"/>
      <c r="U62" s="146"/>
      <c r="V62" s="352"/>
      <c r="W62" s="1">
        <f>+'Ark1'!T1230</f>
        <v>2.0309278350515454</v>
      </c>
      <c r="X62" s="181">
        <f t="shared" ref="X62:X75" si="38">+W62-W79</f>
        <v>-0.28382626330911043</v>
      </c>
      <c r="Y62" s="90">
        <f>+'Ark1'!W1230</f>
        <v>0</v>
      </c>
      <c r="Z62" s="93"/>
      <c r="AA62" s="11">
        <f>+'Ark1'!X1230</f>
        <v>0</v>
      </c>
      <c r="AB62" s="11">
        <f>+'Ark1'!Y1230</f>
        <v>0</v>
      </c>
      <c r="AC62" s="11">
        <f>+'Ark1'!Z1230</f>
        <v>1.9027468362616169</v>
      </c>
      <c r="AD62" s="70"/>
      <c r="AE62" s="133">
        <f>+'Ark1'!Z1233</f>
        <v>2.6949778426811304</v>
      </c>
      <c r="AF62" s="65">
        <f>+IF(G62=0,"",'Ark1'!AB1233)</f>
        <v>1.5510691269345478</v>
      </c>
      <c r="AG62" s="134">
        <f>+'Ark1'!AD1233</f>
        <v>2.0719365138532111</v>
      </c>
      <c r="AH62" s="90">
        <f t="shared" si="26"/>
        <v>5.243243243243243</v>
      </c>
      <c r="AI62" s="46"/>
      <c r="AJ62" s="4"/>
      <c r="AK62" s="57"/>
      <c r="AL62" s="16"/>
      <c r="AM62" s="5"/>
      <c r="AN62" s="18"/>
    </row>
    <row r="63" spans="1:40" ht="15.6">
      <c r="A63" s="46"/>
      <c r="B63">
        <f>+'Ark1'!C1231</f>
        <v>2021</v>
      </c>
      <c r="C63">
        <f>+'Ark1'!L1231</f>
        <v>2</v>
      </c>
      <c r="D63" s="3" t="str">
        <f t="shared" ref="D63:D76" si="39">+D47</f>
        <v>P</v>
      </c>
      <c r="E63">
        <f>+'Ark1'!Q1231</f>
        <v>123</v>
      </c>
      <c r="G63" s="300">
        <f>+'Ark1'!R1231</f>
        <v>612</v>
      </c>
      <c r="I63" s="181">
        <f>+'Ark1'!AF1231</f>
        <v>3.47216312358518</v>
      </c>
      <c r="J63" s="181">
        <f t="shared" si="36"/>
        <v>-2.5238471357479644</v>
      </c>
      <c r="K63" s="181">
        <f>+'Ark1'!AH1231</f>
        <v>0.32679738562091498</v>
      </c>
      <c r="L63" s="181"/>
      <c r="M63" s="181"/>
      <c r="N63" s="181"/>
      <c r="O63" s="181"/>
      <c r="P63" s="90">
        <f>+'Ark1'!U1231</f>
        <v>5.8650653594771249</v>
      </c>
      <c r="Q63" s="181">
        <f t="shared" si="37"/>
        <v>-0.68372741618827426</v>
      </c>
      <c r="R63" s="195"/>
      <c r="S63" s="88"/>
      <c r="T63" s="88"/>
      <c r="U63" s="146"/>
      <c r="V63" s="352"/>
      <c r="W63" s="1">
        <f>+'Ark1'!T1231</f>
        <v>2.2450980392156872</v>
      </c>
      <c r="X63" s="181">
        <f t="shared" si="38"/>
        <v>-0.64748751211511202</v>
      </c>
      <c r="Y63" s="90">
        <f>+'Ark1'!W1231</f>
        <v>0</v>
      </c>
      <c r="Z63" s="93"/>
      <c r="AA63" s="11">
        <f>+'Ark1'!X1231</f>
        <v>0</v>
      </c>
      <c r="AB63" s="11">
        <f>+'Ark1'!Y1231</f>
        <v>0</v>
      </c>
      <c r="AC63" s="11">
        <f>+'Ark1'!Z1231</f>
        <v>2.3241584665051236</v>
      </c>
      <c r="AD63" s="70"/>
      <c r="AE63" s="133">
        <f>+'Ark1'!Z1234</f>
        <v>2.9032304795431898</v>
      </c>
      <c r="AF63" s="65">
        <f>+IF(G63=0,"",'Ark1'!AB1234)</f>
        <v>1.71004898993197</v>
      </c>
      <c r="AG63" s="134">
        <f>+'Ark1'!AD1234</f>
        <v>-2.5527086087001472</v>
      </c>
      <c r="AH63" s="90">
        <f t="shared" si="26"/>
        <v>4.975609756097561</v>
      </c>
      <c r="AI63" s="46"/>
      <c r="AJ63" s="4"/>
      <c r="AK63" s="57"/>
      <c r="AL63" s="16"/>
      <c r="AM63" s="5"/>
      <c r="AN63" s="18"/>
    </row>
    <row r="64" spans="1:40" ht="15.6">
      <c r="A64" s="46"/>
      <c r="B64">
        <f>+'Ark1'!C1232</f>
        <v>2021</v>
      </c>
      <c r="C64">
        <f>+'Ark1'!L1232</f>
        <v>3</v>
      </c>
      <c r="D64" s="3" t="str">
        <f t="shared" si="39"/>
        <v>P+</v>
      </c>
      <c r="E64">
        <f>+'Ark1'!Q1232</f>
        <v>194</v>
      </c>
      <c r="G64" s="300">
        <f>+'Ark1'!R1232</f>
        <v>1078.9000000000001</v>
      </c>
      <c r="I64" s="181">
        <f>+'Ark1'!AF1232</f>
        <v>6.1211058726079246</v>
      </c>
      <c r="J64" s="181">
        <f t="shared" si="36"/>
        <v>-9.3134908786032469</v>
      </c>
      <c r="K64" s="181">
        <f>+'Ark1'!AH1232</f>
        <v>0.55612197608675507</v>
      </c>
      <c r="L64" s="181"/>
      <c r="M64" s="181"/>
      <c r="N64" s="181"/>
      <c r="O64" s="181"/>
      <c r="P64" s="90">
        <f>+'Ark1'!U1232</f>
        <v>6.5576420428213886</v>
      </c>
      <c r="Q64" s="181">
        <f t="shared" si="37"/>
        <v>-0.44970655392898351</v>
      </c>
      <c r="R64" s="195"/>
      <c r="S64" s="88"/>
      <c r="T64" s="88"/>
      <c r="U64" s="146"/>
      <c r="V64" s="352"/>
      <c r="W64" s="1">
        <f>+'Ark1'!T1232</f>
        <v>2.753730651589581</v>
      </c>
      <c r="X64" s="181">
        <f t="shared" si="38"/>
        <v>-1.107052213993875</v>
      </c>
      <c r="Y64" s="90">
        <f>+'Ark1'!W1232</f>
        <v>0</v>
      </c>
      <c r="Z64" s="93"/>
      <c r="AA64" s="11">
        <f>+'Ark1'!X1232</f>
        <v>0.83418296413013249</v>
      </c>
      <c r="AB64" s="11">
        <f>+'Ark1'!Y1232</f>
        <v>0</v>
      </c>
      <c r="AC64" s="11">
        <f>+'Ark1'!Z1232</f>
        <v>2.7784392406123639</v>
      </c>
      <c r="AD64" s="70"/>
      <c r="AE64" s="133">
        <f>+'Ark1'!Z1235</f>
        <v>3.4029145916891999</v>
      </c>
      <c r="AF64" s="65">
        <f>+IF(G64=0,"",'Ark1'!AB1235)</f>
        <v>1.5828826229479003</v>
      </c>
      <c r="AG64" s="134">
        <f>+'Ark1'!AD1235</f>
        <v>6.7432386020547534</v>
      </c>
      <c r="AH64" s="90">
        <f t="shared" si="26"/>
        <v>5.5613402061855677</v>
      </c>
      <c r="AI64" s="46"/>
      <c r="AJ64" s="4"/>
      <c r="AK64" s="57"/>
      <c r="AL64" s="16"/>
      <c r="AM64" s="5"/>
      <c r="AN64" s="18"/>
    </row>
    <row r="65" spans="1:40" ht="15.6">
      <c r="A65" s="46"/>
      <c r="B65">
        <f>+'Ark1'!C1233</f>
        <v>2021</v>
      </c>
      <c r="C65">
        <f>+'Ark1'!L1233</f>
        <v>4</v>
      </c>
      <c r="D65" s="3" t="str">
        <f t="shared" si="39"/>
        <v>O-</v>
      </c>
      <c r="E65">
        <f>+'Ark1'!Q1233</f>
        <v>291</v>
      </c>
      <c r="G65" s="300">
        <f>+'Ark1'!R1233</f>
        <v>2805</v>
      </c>
      <c r="I65" s="181">
        <f>+'Ark1'!AF1233</f>
        <v>15.914080983098737</v>
      </c>
      <c r="J65" s="181">
        <f t="shared" si="36"/>
        <v>-21.435591288203632</v>
      </c>
      <c r="K65" s="181">
        <f>+'Ark1'!AH1233</f>
        <v>0.60606060606060608</v>
      </c>
      <c r="L65" s="181"/>
      <c r="M65" s="181"/>
      <c r="N65" s="181"/>
      <c r="O65" s="181"/>
      <c r="P65" s="90">
        <f>+'Ark1'!U1233</f>
        <v>6.6941568627450865</v>
      </c>
      <c r="Q65" s="181">
        <f t="shared" si="37"/>
        <v>-0.80307493948290087</v>
      </c>
      <c r="R65" s="195"/>
      <c r="S65" s="88"/>
      <c r="T65" s="88"/>
      <c r="U65" s="146"/>
      <c r="V65" s="352"/>
      <c r="W65" s="1">
        <f>+'Ark1'!T1233</f>
        <v>3.7497326203208554</v>
      </c>
      <c r="X65" s="181">
        <f t="shared" si="38"/>
        <v>-1.1377998075747651</v>
      </c>
      <c r="Y65" s="90">
        <f>+'Ark1'!W1233</f>
        <v>0</v>
      </c>
      <c r="Z65" s="93"/>
      <c r="AA65" s="11">
        <f>+'Ark1'!X1233</f>
        <v>0.74866310160427807</v>
      </c>
      <c r="AB65" s="11">
        <f>+'Ark1'!Y1233</f>
        <v>0</v>
      </c>
      <c r="AC65" s="11">
        <f>+'Ark1'!Z1233</f>
        <v>2.6949778426811304</v>
      </c>
      <c r="AD65" s="70"/>
      <c r="AE65" s="133">
        <f>+'Ark1'!Z1236</f>
        <v>0</v>
      </c>
      <c r="AF65" s="65">
        <f>+IF(G65=0,"",'Ark1'!AB1236)</f>
        <v>0</v>
      </c>
      <c r="AG65" s="134">
        <f>+'Ark1'!AD1236</f>
        <v>0</v>
      </c>
      <c r="AH65" s="90">
        <f t="shared" si="26"/>
        <v>9.6391752577319583</v>
      </c>
      <c r="AI65" s="46"/>
      <c r="AJ65" s="4"/>
      <c r="AK65" s="57"/>
      <c r="AL65" s="18"/>
      <c r="AM65" s="5"/>
      <c r="AN65" s="18"/>
    </row>
    <row r="66" spans="1:40" ht="15.6">
      <c r="A66" s="46"/>
      <c r="B66">
        <f>+'Ark1'!C1234</f>
        <v>2021</v>
      </c>
      <c r="C66">
        <f>+'Ark1'!L1234</f>
        <v>5</v>
      </c>
      <c r="D66" s="3" t="str">
        <f t="shared" si="39"/>
        <v>O</v>
      </c>
      <c r="E66">
        <f>+'Ark1'!Q1234</f>
        <v>442</v>
      </c>
      <c r="G66" s="300">
        <f>+'Ark1'!R1234</f>
        <v>6607</v>
      </c>
      <c r="I66" s="181">
        <f>+'Ark1'!AF1234</f>
        <v>37.484610714913849</v>
      </c>
      <c r="J66" s="181">
        <f t="shared" si="36"/>
        <v>10.548161584107344</v>
      </c>
      <c r="K66" s="181">
        <f>+'Ark1'!AH1234</f>
        <v>0.57514757075828693</v>
      </c>
      <c r="L66" s="181"/>
      <c r="M66" s="181"/>
      <c r="N66" s="181"/>
      <c r="O66" s="181"/>
      <c r="P66" s="90">
        <f>+'Ark1'!U1234</f>
        <v>7.8186559709399184</v>
      </c>
      <c r="Q66" s="181">
        <f t="shared" si="37"/>
        <v>-0.97734275948748106</v>
      </c>
      <c r="R66" s="195"/>
      <c r="S66" s="88"/>
      <c r="T66" s="88"/>
      <c r="U66" s="146"/>
      <c r="V66" s="352"/>
      <c r="W66" s="1">
        <f>+'Ark1'!T1234</f>
        <v>4.5565309520205846</v>
      </c>
      <c r="X66" s="181">
        <f t="shared" si="38"/>
        <v>-0.37914403739964353</v>
      </c>
      <c r="Y66" s="90">
        <f>+'Ark1'!W1234</f>
        <v>0</v>
      </c>
      <c r="Z66" s="93"/>
      <c r="AA66" s="11">
        <f>+'Ark1'!X1234</f>
        <v>1.5286817012259721</v>
      </c>
      <c r="AB66" s="11">
        <f>+'Ark1'!Y1234</f>
        <v>1.5135462388375962E-2</v>
      </c>
      <c r="AC66" s="11">
        <f>+'Ark1'!Z1234</f>
        <v>2.9032304795431898</v>
      </c>
      <c r="AD66" s="70"/>
      <c r="AE66" s="133">
        <f>+'Ark1'!Z1237</f>
        <v>4.0358523302119691</v>
      </c>
      <c r="AF66" s="65">
        <f>+IF(G66=0,"",'Ark1'!AB1237)</f>
        <v>1.6960227754459851</v>
      </c>
      <c r="AG66" s="134">
        <f>+'Ark1'!AD1237</f>
        <v>23.767061022722402</v>
      </c>
      <c r="AH66" s="90">
        <f t="shared" si="26"/>
        <v>14.947963800904978</v>
      </c>
      <c r="AI66" s="46"/>
      <c r="AJ66" s="13"/>
      <c r="AK66" s="57"/>
    </row>
    <row r="67" spans="1:40" ht="15.6">
      <c r="A67" s="46"/>
      <c r="B67">
        <f>+'Ark1'!C1235</f>
        <v>2021</v>
      </c>
      <c r="C67">
        <f>+'Ark1'!L1235</f>
        <v>6</v>
      </c>
      <c r="D67" s="3" t="str">
        <f t="shared" si="39"/>
        <v>O+</v>
      </c>
      <c r="E67">
        <f>+'Ark1'!Q1235</f>
        <v>451</v>
      </c>
      <c r="G67" s="300">
        <f>+'Ark1'!R1235</f>
        <v>4744</v>
      </c>
      <c r="I67" s="181">
        <f>+'Ark1'!AF1235</f>
        <v>26.914937676941321</v>
      </c>
      <c r="J67" s="181">
        <f t="shared" si="36"/>
        <v>26.914937676941321</v>
      </c>
      <c r="K67" s="181">
        <f>+'Ark1'!AH1235</f>
        <v>0.80101180438448571</v>
      </c>
      <c r="L67" s="181"/>
      <c r="M67" s="181"/>
      <c r="N67" s="181"/>
      <c r="O67" s="181"/>
      <c r="P67" s="90">
        <f>+'Ark1'!U1235</f>
        <v>9.3314228499156862</v>
      </c>
      <c r="Q67" s="181">
        <f t="shared" si="37"/>
        <v>9.3314228499156862</v>
      </c>
      <c r="R67" s="195"/>
      <c r="S67" s="88"/>
      <c r="T67" s="88"/>
      <c r="U67" s="146"/>
      <c r="V67" s="352"/>
      <c r="W67" s="1">
        <f>+'Ark1'!T1235</f>
        <v>4.9422428330522763</v>
      </c>
      <c r="X67" s="181">
        <f t="shared" si="38"/>
        <v>4.9422428330522763</v>
      </c>
      <c r="Y67" s="90">
        <f>+'Ark1'!W1235</f>
        <v>0</v>
      </c>
      <c r="Z67" s="93"/>
      <c r="AA67" s="11">
        <f>+'Ark1'!X1235</f>
        <v>4.0893760539628996</v>
      </c>
      <c r="AB67" s="11">
        <f>+'Ark1'!Y1235</f>
        <v>8.4317032040472181E-2</v>
      </c>
      <c r="AC67" s="11">
        <f>+'Ark1'!Z1235</f>
        <v>3.4029145916891999</v>
      </c>
      <c r="AD67" s="70"/>
      <c r="AE67" s="133">
        <f>+'Ark1'!Z1238</f>
        <v>0</v>
      </c>
      <c r="AF67" s="65">
        <f>+IF(G67=0,"",'Ark1'!AB1238)</f>
        <v>0</v>
      </c>
      <c r="AG67" s="134">
        <f>+'Ark1'!AD1238</f>
        <v>0</v>
      </c>
      <c r="AH67" s="90">
        <f t="shared" si="26"/>
        <v>10.518847006651885</v>
      </c>
      <c r="AI67" s="46"/>
      <c r="AJ67" s="5"/>
      <c r="AK67" s="57"/>
      <c r="AL67" s="18"/>
      <c r="AN67" s="18"/>
    </row>
    <row r="68" spans="1:40" ht="15.6">
      <c r="A68" s="46"/>
      <c r="B68">
        <f>+'Ark1'!C1236</f>
        <v>2021</v>
      </c>
      <c r="C68">
        <f>+'Ark1'!L1236</f>
        <v>7</v>
      </c>
      <c r="D68" s="3" t="str">
        <f t="shared" si="39"/>
        <v>R-</v>
      </c>
      <c r="E68">
        <f>+'Ark1'!Q1236</f>
        <v>0</v>
      </c>
      <c r="G68" s="300">
        <f>+'Ark1'!R1236</f>
        <v>0</v>
      </c>
      <c r="I68" s="181">
        <f>+'Ark1'!AF1236</f>
        <v>0</v>
      </c>
      <c r="J68" s="181">
        <f t="shared" si="36"/>
        <v>-9.022513536620119</v>
      </c>
      <c r="K68" s="181">
        <f>+'Ark1'!AH1236</f>
        <v>0</v>
      </c>
      <c r="L68" s="181"/>
      <c r="M68" s="181"/>
      <c r="N68" s="181"/>
      <c r="O68" s="181"/>
      <c r="P68" s="90">
        <f>+'Ark1'!U1236</f>
        <v>0</v>
      </c>
      <c r="Q68" s="181">
        <f t="shared" si="37"/>
        <v>-9.0760202147820603</v>
      </c>
      <c r="R68" s="195"/>
      <c r="S68" s="88"/>
      <c r="T68" s="88"/>
      <c r="U68" s="146"/>
      <c r="V68" s="352"/>
      <c r="W68" s="1">
        <f>+'Ark1'!T1236</f>
        <v>0</v>
      </c>
      <c r="X68" s="181">
        <f t="shared" si="38"/>
        <v>-4.9810486418193314</v>
      </c>
      <c r="Y68" s="90">
        <f>+'Ark1'!W1236</f>
        <v>0</v>
      </c>
      <c r="Z68" s="93"/>
      <c r="AA68" s="11">
        <f>+'Ark1'!X1236</f>
        <v>0</v>
      </c>
      <c r="AB68" s="11">
        <f>+'Ark1'!Y1236</f>
        <v>0</v>
      </c>
      <c r="AC68" s="11">
        <f>+'Ark1'!Z1236</f>
        <v>0</v>
      </c>
      <c r="AD68" s="70"/>
      <c r="AE68" s="133">
        <f>+'Ark1'!Z1239</f>
        <v>0</v>
      </c>
      <c r="AF68" s="65" t="str">
        <f>+IF(G68=0,"",'Ark1'!AB1239)</f>
        <v/>
      </c>
      <c r="AG68" s="134">
        <f>+'Ark1'!AD1239</f>
        <v>0</v>
      </c>
      <c r="AH68" s="90" t="e">
        <f t="shared" si="26"/>
        <v>#DIV/0!</v>
      </c>
      <c r="AI68" s="46"/>
      <c r="AJ68" s="13"/>
      <c r="AK68" s="57"/>
    </row>
    <row r="69" spans="1:40" ht="15.6">
      <c r="A69" s="46"/>
      <c r="B69">
        <f>+'Ark1'!C1237</f>
        <v>2021</v>
      </c>
      <c r="C69">
        <f>+'Ark1'!L1237</f>
        <v>8</v>
      </c>
      <c r="D69" s="3" t="str">
        <f t="shared" si="39"/>
        <v>R</v>
      </c>
      <c r="E69">
        <f>+'Ark1'!Q1237</f>
        <v>239</v>
      </c>
      <c r="G69" s="300">
        <f>+'Ark1'!R1237</f>
        <v>1468</v>
      </c>
      <c r="I69" s="181">
        <f>+'Ark1'!AF1237</f>
        <v>8.3286527212794823</v>
      </c>
      <c r="J69" s="181">
        <f t="shared" si="36"/>
        <v>8.3286527212794823</v>
      </c>
      <c r="K69" s="181">
        <f>+'Ark1'!AH1237</f>
        <v>1.2261580381471389</v>
      </c>
      <c r="L69" s="181"/>
      <c r="M69" s="181"/>
      <c r="N69" s="181"/>
      <c r="O69" s="181"/>
      <c r="P69" s="90">
        <f>+'Ark1'!U1237</f>
        <v>10.496273841961862</v>
      </c>
      <c r="Q69" s="181">
        <f t="shared" si="37"/>
        <v>10.496273841961862</v>
      </c>
      <c r="R69" s="195"/>
      <c r="S69" s="88"/>
      <c r="T69" s="88"/>
      <c r="U69" s="146"/>
      <c r="V69" s="352"/>
      <c r="W69" s="1">
        <f>+'Ark1'!T1237</f>
        <v>5.2043596730245216</v>
      </c>
      <c r="X69" s="181">
        <f t="shared" si="38"/>
        <v>5.2043596730245216</v>
      </c>
      <c r="Y69" s="90">
        <f>+'Ark1'!W1237</f>
        <v>0.20435967302452313</v>
      </c>
      <c r="Z69" s="93"/>
      <c r="AA69" s="11">
        <f>+'Ark1'!X1237</f>
        <v>10.286103542234333</v>
      </c>
      <c r="AB69" s="11">
        <f>+'Ark1'!Y1237</f>
        <v>0.40871934604904625</v>
      </c>
      <c r="AC69" s="11">
        <f>+'Ark1'!Z1237</f>
        <v>4.0358523302119691</v>
      </c>
      <c r="AD69" s="70"/>
      <c r="AE69" s="133">
        <f>+'Ark1'!Z1240</f>
        <v>3.98464931984488</v>
      </c>
      <c r="AF69" s="65">
        <f>+IF(G69=0,"",'Ark1'!AB1240)</f>
        <v>1.708267474538455</v>
      </c>
      <c r="AG69" s="134">
        <f>+'Ark1'!AD1240</f>
        <v>26.368628833102203</v>
      </c>
      <c r="AH69" s="90">
        <f t="shared" si="26"/>
        <v>6.1422594142259417</v>
      </c>
      <c r="AI69" s="46"/>
      <c r="AJ69" s="13"/>
      <c r="AK69" s="57"/>
    </row>
    <row r="70" spans="1:40" ht="15.6">
      <c r="A70" s="46"/>
      <c r="B70">
        <f>+'Ark1'!C1238</f>
        <v>2021</v>
      </c>
      <c r="C70">
        <f>+'Ark1'!L1238</f>
        <v>9</v>
      </c>
      <c r="D70" s="3" t="str">
        <f t="shared" si="39"/>
        <v>R+</v>
      </c>
      <c r="E70">
        <f>+'Ark1'!Q1238</f>
        <v>0</v>
      </c>
      <c r="G70" s="300">
        <f>+'Ark1'!R1238</f>
        <v>0</v>
      </c>
      <c r="I70" s="181">
        <f>+'Ark1'!AF1238</f>
        <v>0</v>
      </c>
      <c r="J70" s="181">
        <f t="shared" si="36"/>
        <v>0</v>
      </c>
      <c r="K70" s="181">
        <f>+'Ark1'!AH1238</f>
        <v>0</v>
      </c>
      <c r="L70" s="181"/>
      <c r="M70" s="181"/>
      <c r="N70" s="181"/>
      <c r="O70" s="181"/>
      <c r="P70" s="90">
        <f>+'Ark1'!U1238</f>
        <v>0</v>
      </c>
      <c r="Q70" s="181">
        <f t="shared" si="37"/>
        <v>0</v>
      </c>
      <c r="R70" s="195"/>
      <c r="S70" s="88"/>
      <c r="T70" s="88"/>
      <c r="U70" s="146"/>
      <c r="V70" s="352"/>
      <c r="W70" s="1">
        <f>+'Ark1'!T1238</f>
        <v>0</v>
      </c>
      <c r="X70" s="181">
        <f t="shared" si="38"/>
        <v>0</v>
      </c>
      <c r="Y70" s="90">
        <f>+'Ark1'!W1238</f>
        <v>0</v>
      </c>
      <c r="Z70" s="93"/>
      <c r="AA70" s="11">
        <f>+'Ark1'!X1238</f>
        <v>0</v>
      </c>
      <c r="AB70" s="11">
        <f>+'Ark1'!Y1238</f>
        <v>0</v>
      </c>
      <c r="AC70" s="11">
        <f>+'Ark1'!Z1238</f>
        <v>0</v>
      </c>
      <c r="AD70" s="70"/>
      <c r="AE70" s="133">
        <f>+'Ark1'!Z1241</f>
        <v>0</v>
      </c>
      <c r="AF70" s="65" t="str">
        <f>+IF(G70=0,"",'Ark1'!AB1241)</f>
        <v/>
      </c>
      <c r="AG70" s="134">
        <f>+'Ark1'!AD1241</f>
        <v>0</v>
      </c>
      <c r="AH70" s="90" t="e">
        <f t="shared" si="26"/>
        <v>#DIV/0!</v>
      </c>
      <c r="AI70" s="46"/>
      <c r="AJ70" s="2"/>
      <c r="AK70" s="57"/>
      <c r="AL70" s="5"/>
    </row>
    <row r="71" spans="1:40" ht="15.6">
      <c r="A71" s="46"/>
      <c r="B71">
        <f>+'Ark1'!C1239</f>
        <v>2021</v>
      </c>
      <c r="C71">
        <f>+'Ark1'!L1239</f>
        <v>10</v>
      </c>
      <c r="D71" s="3" t="str">
        <f t="shared" si="39"/>
        <v>U-</v>
      </c>
      <c r="E71">
        <f>+'Ark1'!Q1239</f>
        <v>0</v>
      </c>
      <c r="G71" s="300">
        <f>+'Ark1'!R1239</f>
        <v>0</v>
      </c>
      <c r="I71" s="181">
        <f>+'Ark1'!AF1239</f>
        <v>0</v>
      </c>
      <c r="J71" s="181">
        <f t="shared" si="36"/>
        <v>-0.84924479908805917</v>
      </c>
      <c r="K71" s="181">
        <f>+'Ark1'!AH1239</f>
        <v>0</v>
      </c>
      <c r="L71" s="181"/>
      <c r="M71" s="181"/>
      <c r="N71" s="181"/>
      <c r="O71" s="181"/>
      <c r="P71" s="90">
        <f>+'Ark1'!U1239</f>
        <v>0</v>
      </c>
      <c r="Q71" s="181">
        <f t="shared" si="37"/>
        <v>-14.051140939597316</v>
      </c>
      <c r="R71" s="195"/>
      <c r="S71" s="88"/>
      <c r="T71" s="88"/>
      <c r="U71" s="146"/>
      <c r="V71" s="352"/>
      <c r="W71" s="1">
        <f>+'Ark1'!T1239</f>
        <v>0</v>
      </c>
      <c r="X71" s="181">
        <f t="shared" si="38"/>
        <v>-4.2550335570469802</v>
      </c>
      <c r="Y71" s="90">
        <f>+'Ark1'!W1239</f>
        <v>0</v>
      </c>
      <c r="Z71" s="93"/>
      <c r="AA71" s="11">
        <f>+'Ark1'!X1239</f>
        <v>0</v>
      </c>
      <c r="AB71" s="11">
        <f>+'Ark1'!Y1239</f>
        <v>0</v>
      </c>
      <c r="AC71" s="11">
        <f>+'Ark1'!Z1239</f>
        <v>0</v>
      </c>
      <c r="AD71" s="70"/>
      <c r="AE71" s="133">
        <f>+'Ark1'!Z1242</f>
        <v>0</v>
      </c>
      <c r="AF71" s="65" t="str">
        <f>+IF(G71=0,"",'Ark1'!AB1242)</f>
        <v/>
      </c>
      <c r="AG71" s="134">
        <f>+'Ark1'!AD1242</f>
        <v>0</v>
      </c>
      <c r="AH71" s="90" t="e">
        <f t="shared" si="26"/>
        <v>#DIV/0!</v>
      </c>
      <c r="AI71" s="46"/>
      <c r="AJ71" s="4"/>
      <c r="AK71" s="57"/>
      <c r="AL71" s="4"/>
      <c r="AM71" s="4"/>
      <c r="AN71" s="4"/>
    </row>
    <row r="72" spans="1:40" ht="15.6">
      <c r="A72" s="46"/>
      <c r="B72">
        <f>+'Ark1'!C1240</f>
        <v>2021</v>
      </c>
      <c r="C72">
        <f>+'Ark1'!L1240</f>
        <v>11</v>
      </c>
      <c r="D72" s="3" t="str">
        <f t="shared" si="39"/>
        <v>U</v>
      </c>
      <c r="E72">
        <f>+'Ark1'!Q1240</f>
        <v>20</v>
      </c>
      <c r="G72" s="300">
        <f>+'Ark1'!R1240</f>
        <v>116</v>
      </c>
      <c r="I72" s="181">
        <f>+'Ark1'!AF1240</f>
        <v>0.6581224221174522</v>
      </c>
      <c r="J72" s="181">
        <f t="shared" si="36"/>
        <v>0.6581224221174522</v>
      </c>
      <c r="K72" s="181">
        <f>+'Ark1'!AH1240</f>
        <v>0</v>
      </c>
      <c r="L72" s="181"/>
      <c r="M72" s="181"/>
      <c r="N72" s="181"/>
      <c r="O72" s="181"/>
      <c r="P72" s="90">
        <f>+'Ark1'!U1240</f>
        <v>13.092068965517235</v>
      </c>
      <c r="Q72" s="181">
        <f t="shared" si="37"/>
        <v>13.092068965517235</v>
      </c>
      <c r="R72" s="195"/>
      <c r="S72" s="88"/>
      <c r="T72" s="88"/>
      <c r="U72" s="146"/>
      <c r="V72" s="352"/>
      <c r="W72" s="1">
        <f>+'Ark1'!T1240</f>
        <v>4.3534482758620694</v>
      </c>
      <c r="X72" s="181">
        <f t="shared" si="38"/>
        <v>4.3534482758620694</v>
      </c>
      <c r="Y72" s="90">
        <f>+'Ark1'!W1240</f>
        <v>0</v>
      </c>
      <c r="Z72" s="93"/>
      <c r="AA72" s="11">
        <f>+'Ark1'!X1240</f>
        <v>26.724137931034488</v>
      </c>
      <c r="AB72" s="11">
        <f>+'Ark1'!Y1240</f>
        <v>0.86206896551724133</v>
      </c>
      <c r="AC72" s="11">
        <f>+'Ark1'!Z1240</f>
        <v>3.98464931984488</v>
      </c>
      <c r="AD72" s="70"/>
      <c r="AE72" s="133">
        <f>+'Ark1'!Z1243</f>
        <v>0</v>
      </c>
      <c r="AF72" s="65">
        <f>+IF(G72=0,"",'Ark1'!AB1243)</f>
        <v>0</v>
      </c>
      <c r="AG72" s="134">
        <f>+'Ark1'!AD1243</f>
        <v>0</v>
      </c>
      <c r="AH72" s="90">
        <f t="shared" si="26"/>
        <v>5.8</v>
      </c>
      <c r="AI72" s="46"/>
      <c r="AJ72" s="4"/>
      <c r="AK72" s="57"/>
      <c r="AL72" s="13"/>
      <c r="AM72" s="1"/>
      <c r="AN72" s="5"/>
    </row>
    <row r="73" spans="1:40" ht="15.6">
      <c r="A73" s="46"/>
      <c r="B73">
        <f>+'Ark1'!C1241</f>
        <v>2021</v>
      </c>
      <c r="C73">
        <f>+'Ark1'!L1241</f>
        <v>12</v>
      </c>
      <c r="D73" s="3" t="str">
        <f t="shared" si="39"/>
        <v>U+</v>
      </c>
      <c r="E73">
        <f>+'Ark1'!Q1241</f>
        <v>0</v>
      </c>
      <c r="G73" s="300">
        <f>+'Ark1'!R1241</f>
        <v>0</v>
      </c>
      <c r="I73" s="181">
        <f>+'Ark1'!AF1241</f>
        <v>0</v>
      </c>
      <c r="J73" s="181">
        <f t="shared" si="36"/>
        <v>0</v>
      </c>
      <c r="K73" s="181">
        <f>+'Ark1'!AH1241</f>
        <v>0</v>
      </c>
      <c r="L73" s="181"/>
      <c r="M73" s="181"/>
      <c r="N73" s="181"/>
      <c r="O73" s="181"/>
      <c r="P73" s="90">
        <f>+'Ark1'!U1241</f>
        <v>0</v>
      </c>
      <c r="Q73" s="181">
        <f t="shared" si="37"/>
        <v>0</v>
      </c>
      <c r="R73" s="195"/>
      <c r="S73" s="88"/>
      <c r="T73" s="88"/>
      <c r="U73" s="146"/>
      <c r="V73" s="352"/>
      <c r="W73" s="1">
        <f>+'Ark1'!T1241</f>
        <v>0</v>
      </c>
      <c r="X73" s="181">
        <f t="shared" si="38"/>
        <v>0</v>
      </c>
      <c r="Y73" s="90">
        <f>+'Ark1'!W1241</f>
        <v>0</v>
      </c>
      <c r="Z73" s="93"/>
      <c r="AA73" s="11">
        <f>+'Ark1'!X1241</f>
        <v>0</v>
      </c>
      <c r="AB73" s="11">
        <f>+'Ark1'!Y1241</f>
        <v>0</v>
      </c>
      <c r="AC73" s="11">
        <f>+'Ark1'!Z1241</f>
        <v>0</v>
      </c>
      <c r="AD73" s="70"/>
      <c r="AE73" s="133">
        <f>+'Ark1'!Z1244</f>
        <v>0</v>
      </c>
      <c r="AF73" s="65" t="str">
        <f>+IF(G73=0,"",'Ark1'!AB1244)</f>
        <v/>
      </c>
      <c r="AG73" s="134">
        <f>+'Ark1'!AD1244</f>
        <v>0</v>
      </c>
      <c r="AH73" s="90" t="e">
        <f t="shared" si="26"/>
        <v>#DIV/0!</v>
      </c>
      <c r="AI73" s="46"/>
      <c r="AJ73" s="4"/>
      <c r="AK73" s="57"/>
      <c r="AL73" s="13"/>
      <c r="AM73" s="1"/>
      <c r="AN73" s="5"/>
    </row>
    <row r="74" spans="1:40" ht="15.6">
      <c r="A74" s="46"/>
      <c r="B74">
        <f>+'Ark1'!C1242</f>
        <v>2021</v>
      </c>
      <c r="C74">
        <f>+'Ark1'!L1242</f>
        <v>13</v>
      </c>
      <c r="D74" s="3" t="str">
        <f t="shared" si="39"/>
        <v>E-</v>
      </c>
      <c r="E74">
        <f>+'Ark1'!Q1242</f>
        <v>0</v>
      </c>
      <c r="G74" s="300">
        <f>+'Ark1'!R1242</f>
        <v>0</v>
      </c>
      <c r="I74" s="181">
        <f>+'Ark1'!AF1242</f>
        <v>0</v>
      </c>
      <c r="J74" s="181">
        <f t="shared" si="36"/>
        <v>0</v>
      </c>
      <c r="K74" s="181">
        <f>+'Ark1'!AH1242</f>
        <v>0</v>
      </c>
      <c r="L74" s="181"/>
      <c r="M74" s="181"/>
      <c r="N74" s="181"/>
      <c r="O74" s="181"/>
      <c r="P74" s="90">
        <f>+'Ark1'!U1242</f>
        <v>0</v>
      </c>
      <c r="Q74" s="181">
        <f t="shared" si="37"/>
        <v>0</v>
      </c>
      <c r="R74" s="195"/>
      <c r="S74" s="88"/>
      <c r="T74" s="88"/>
      <c r="U74" s="146"/>
      <c r="V74" s="352"/>
      <c r="W74" s="1">
        <f>+'Ark1'!T1242</f>
        <v>0</v>
      </c>
      <c r="X74" s="181">
        <f t="shared" si="38"/>
        <v>0</v>
      </c>
      <c r="Y74" s="90">
        <f>+'Ark1'!W1242</f>
        <v>0</v>
      </c>
      <c r="Z74" s="93"/>
      <c r="AA74" s="11">
        <f>+'Ark1'!X1242</f>
        <v>0</v>
      </c>
      <c r="AB74" s="11">
        <f>+'Ark1'!Y1242</f>
        <v>0</v>
      </c>
      <c r="AC74" s="11">
        <f>+'Ark1'!Z1242</f>
        <v>0</v>
      </c>
      <c r="AD74" s="70"/>
      <c r="AE74" s="133">
        <f>+'Ark1'!Z1245</f>
        <v>2.3839949385835895</v>
      </c>
      <c r="AF74" s="65" t="str">
        <f>+IF(G74=0,"",'Ark1'!AB1245)</f>
        <v/>
      </c>
      <c r="AG74" s="134">
        <f>+'Ark1'!AD1245</f>
        <v>13.717326864333428</v>
      </c>
      <c r="AH74" s="90" t="e">
        <f t="shared" si="26"/>
        <v>#DIV/0!</v>
      </c>
      <c r="AI74" s="46"/>
      <c r="AJ74" s="4"/>
      <c r="AK74" s="57"/>
      <c r="AL74" s="13"/>
      <c r="AM74" s="1"/>
      <c r="AN74" s="5"/>
    </row>
    <row r="75" spans="1:40" ht="15.6">
      <c r="A75" s="46"/>
      <c r="B75">
        <f>+'Ark1'!C1243</f>
        <v>2021</v>
      </c>
      <c r="C75">
        <f>+'Ark1'!L1243</f>
        <v>14</v>
      </c>
      <c r="D75" s="3" t="str">
        <f t="shared" si="39"/>
        <v>E</v>
      </c>
      <c r="E75">
        <f>+'Ark1'!Q1243</f>
        <v>1</v>
      </c>
      <c r="G75" s="300">
        <f>+'Ark1'!R1243</f>
        <v>1</v>
      </c>
      <c r="I75" s="181">
        <f>+'Ark1'!AF1243</f>
        <v>5.6734691561849317E-3</v>
      </c>
      <c r="J75" s="181">
        <f t="shared" si="36"/>
        <v>5.6734691561849317E-3</v>
      </c>
      <c r="K75" s="181">
        <f>+'Ark1'!AH1243</f>
        <v>0</v>
      </c>
      <c r="L75" s="181"/>
      <c r="M75" s="181"/>
      <c r="N75" s="181"/>
      <c r="O75" s="181"/>
      <c r="P75" s="90">
        <f>+'Ark1'!U1243</f>
        <v>12.5</v>
      </c>
      <c r="Q75" s="181">
        <f t="shared" si="37"/>
        <v>12.5</v>
      </c>
      <c r="R75" s="195"/>
      <c r="S75" s="88"/>
      <c r="T75" s="88"/>
      <c r="U75" s="146"/>
      <c r="V75" s="352"/>
      <c r="W75" s="1">
        <f>+'Ark1'!T1243</f>
        <v>2</v>
      </c>
      <c r="X75" s="181">
        <f t="shared" si="38"/>
        <v>2</v>
      </c>
      <c r="Y75" s="90">
        <f>+'Ark1'!W1243</f>
        <v>0</v>
      </c>
      <c r="Z75" s="93"/>
      <c r="AA75" s="11">
        <f>+'Ark1'!X1243</f>
        <v>0</v>
      </c>
      <c r="AB75" s="11">
        <f>+'Ark1'!Y1243</f>
        <v>0</v>
      </c>
      <c r="AC75" s="11">
        <f>+'Ark1'!Z1243</f>
        <v>0</v>
      </c>
      <c r="AD75" s="70"/>
      <c r="AE75" s="133">
        <f>+'Ark1'!Z1246</f>
        <v>2.839699418214932</v>
      </c>
      <c r="AF75" s="65">
        <f>+IF(G75=0,"",'Ark1'!AB1246)</f>
        <v>0.95089880959530093</v>
      </c>
      <c r="AG75" s="134">
        <f>+'Ark1'!AD1246</f>
        <v>7.8975981829287427</v>
      </c>
      <c r="AH75" s="90">
        <f t="shared" si="26"/>
        <v>1</v>
      </c>
      <c r="AI75" s="46"/>
      <c r="AJ75" s="4"/>
      <c r="AK75" s="57"/>
      <c r="AL75" s="13"/>
      <c r="AM75" s="1"/>
      <c r="AN75" s="5"/>
    </row>
    <row r="76" spans="1:40" ht="15.6">
      <c r="A76" s="46"/>
      <c r="B76">
        <f>+'Ark1'!C1244</f>
        <v>2021</v>
      </c>
      <c r="C76">
        <f>+'Ark1'!L1244</f>
        <v>15</v>
      </c>
      <c r="D76" s="3" t="str">
        <f t="shared" si="39"/>
        <v>E+</v>
      </c>
      <c r="E76">
        <f>+'Ark1'!Q1244</f>
        <v>0</v>
      </c>
      <c r="G76" s="300">
        <f>+'Ark1'!R1244</f>
        <v>0</v>
      </c>
      <c r="I76" s="181">
        <f>+'Ark1'!AF1244</f>
        <v>0</v>
      </c>
      <c r="J76" s="181">
        <f>+I76-I94</f>
        <v>-0.79016681299385438</v>
      </c>
      <c r="K76" s="181">
        <f>+'Ark1'!AH1244</f>
        <v>0</v>
      </c>
      <c r="L76" s="181"/>
      <c r="M76" s="181"/>
      <c r="N76" s="181"/>
      <c r="O76" s="181"/>
      <c r="P76" s="90">
        <f>+'Ark1'!U1244</f>
        <v>0</v>
      </c>
      <c r="Q76" s="181">
        <f>+P76-P94</f>
        <v>-4.7059722222222202</v>
      </c>
      <c r="R76" s="195"/>
      <c r="S76" s="88"/>
      <c r="T76" s="88"/>
      <c r="U76" s="146"/>
      <c r="V76" s="352"/>
      <c r="W76" s="1">
        <f>+'Ark1'!T1244</f>
        <v>0</v>
      </c>
      <c r="X76" s="181">
        <f>+W76-W94</f>
        <v>-2.0625</v>
      </c>
      <c r="Y76" s="90">
        <f>+'Ark1'!W1244</f>
        <v>0</v>
      </c>
      <c r="Z76" s="93"/>
      <c r="AA76" s="11">
        <f>+'Ark1'!X1244</f>
        <v>0</v>
      </c>
      <c r="AB76" s="11">
        <f>+'Ark1'!Y1244</f>
        <v>0</v>
      </c>
      <c r="AC76" s="11">
        <f>+'Ark1'!Z1244</f>
        <v>0</v>
      </c>
      <c r="AD76" s="70"/>
      <c r="AE76" s="133">
        <f>+'Ark1'!Z1247</f>
        <v>2.6428503823277438</v>
      </c>
      <c r="AF76" s="65" t="str">
        <f>+IF(G76=0,"",'Ark1'!AB1247)</f>
        <v/>
      </c>
      <c r="AG76" s="134">
        <f>+'Ark1'!AD1247</f>
        <v>12.916194624177733</v>
      </c>
      <c r="AH76" s="90" t="e">
        <f t="shared" si="26"/>
        <v>#DIV/0!</v>
      </c>
      <c r="AI76" s="46"/>
      <c r="AJ76" s="4"/>
      <c r="AK76" s="57"/>
      <c r="AL76" s="13"/>
      <c r="AM76" s="13"/>
      <c r="AN76" s="5"/>
    </row>
    <row r="77" spans="1:40" ht="15.6">
      <c r="A77" s="46"/>
      <c r="B77" s="46"/>
      <c r="C77" s="46"/>
      <c r="D77" s="46"/>
      <c r="E77" s="46"/>
      <c r="F77" s="46"/>
      <c r="G77" s="314"/>
      <c r="H77" s="314"/>
      <c r="I77" s="46"/>
      <c r="J77" s="46"/>
      <c r="K77" s="46"/>
      <c r="L77" s="46"/>
      <c r="M77" s="46"/>
      <c r="N77" s="46"/>
      <c r="O77" s="46"/>
      <c r="P77" s="46"/>
      <c r="Q77" s="46"/>
      <c r="R77" s="195"/>
      <c r="S77" s="88"/>
      <c r="T77" s="88"/>
      <c r="U77" s="146"/>
      <c r="V77" s="352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134">
        <f>+'Ark1'!AD1248</f>
        <v>7.0228562601510927</v>
      </c>
      <c r="AH77" s="46"/>
      <c r="AI77" s="46"/>
      <c r="AJ77" s="4"/>
      <c r="AK77" s="57"/>
      <c r="AL77" s="13"/>
      <c r="AM77" s="13"/>
      <c r="AN77" s="5"/>
    </row>
    <row r="78" spans="1:40" ht="15.6">
      <c r="A78" s="46"/>
      <c r="B78">
        <f>+'Ark1'!C1245</f>
        <v>2020</v>
      </c>
      <c r="C78">
        <f>+'Ark1'!L1245</f>
        <v>1</v>
      </c>
      <c r="D78" s="3" t="str">
        <f>+D62</f>
        <v>P-</v>
      </c>
      <c r="E78">
        <f>+'Ark1'!Q1245</f>
        <v>50</v>
      </c>
      <c r="G78" s="300">
        <f>+'Ark1'!R1245</f>
        <v>164</v>
      </c>
      <c r="I78" s="181">
        <f>+'Ark1'!AF1245</f>
        <v>0.9347392419492736</v>
      </c>
      <c r="J78" s="181">
        <f t="shared" ref="J78:J91" si="40">+I78-I95</f>
        <v>-2.7033204595432641</v>
      </c>
      <c r="K78" s="181">
        <f>+'Ark1'!AH1245</f>
        <v>0</v>
      </c>
      <c r="L78" s="181"/>
      <c r="M78" s="181"/>
      <c r="N78" s="181"/>
      <c r="O78" s="181"/>
      <c r="P78" s="90">
        <f>+'Ark1'!U1245</f>
        <v>5.2243292682926814</v>
      </c>
      <c r="Q78" s="181">
        <f t="shared" ref="Q78:Q91" si="41">+P78-P95</f>
        <v>-3.4479178162822421E-2</v>
      </c>
      <c r="R78" s="195"/>
      <c r="S78" s="88"/>
      <c r="T78" s="88"/>
      <c r="U78" s="146"/>
      <c r="V78" s="352"/>
      <c r="W78" s="1">
        <f>+'Ark1'!T1245</f>
        <v>2.0548780487804876</v>
      </c>
      <c r="X78" s="181">
        <f t="shared" ref="X78:X91" si="42">+W78-W95</f>
        <v>-0.29353824081227176</v>
      </c>
      <c r="Y78" s="90">
        <f>+'Ark1'!W1245</f>
        <v>0</v>
      </c>
      <c r="Z78" s="93"/>
      <c r="AA78" s="11">
        <f>+'Ark1'!X1245</f>
        <v>1.2195121951219512</v>
      </c>
      <c r="AB78" s="11">
        <f>+'Ark1'!Y1245</f>
        <v>0</v>
      </c>
      <c r="AC78" s="11">
        <f>+'Ark1'!Z1245</f>
        <v>2.3839949385835895</v>
      </c>
      <c r="AD78" s="70"/>
      <c r="AE78" s="133">
        <f>+'Ark1'!Z1249</f>
        <v>2.7756989648757822</v>
      </c>
      <c r="AF78" s="65">
        <f>+IF(G78=0,"",'Ark1'!AB1249)</f>
        <v>1.7222040484742118</v>
      </c>
      <c r="AG78" s="134">
        <f>+'Ark1'!AD1249</f>
        <v>-7.2850704915120819</v>
      </c>
      <c r="AH78" s="90">
        <f t="shared" si="26"/>
        <v>3.28</v>
      </c>
      <c r="AI78" s="46"/>
      <c r="AJ78" s="4"/>
      <c r="AK78" s="57"/>
      <c r="AL78" s="13"/>
      <c r="AM78" s="13"/>
      <c r="AN78" s="5"/>
    </row>
    <row r="79" spans="1:40" ht="15.6">
      <c r="A79" s="46"/>
      <c r="B79">
        <f>+'Ark1'!C1246</f>
        <v>2020</v>
      </c>
      <c r="C79">
        <f>+'Ark1'!L1246</f>
        <v>2</v>
      </c>
      <c r="D79" s="3" t="str">
        <f t="shared" ref="D79:D92" si="43">+D63</f>
        <v>P</v>
      </c>
      <c r="E79">
        <f>+'Ark1'!Q1246</f>
        <v>145</v>
      </c>
      <c r="G79" s="300">
        <f>+'Ark1'!R1246</f>
        <v>610</v>
      </c>
      <c r="I79" s="181">
        <f>+'Ark1'!AF1246</f>
        <v>3.4767740096893704</v>
      </c>
      <c r="J79" s="181">
        <f t="shared" si="40"/>
        <v>-3.8048326628303815</v>
      </c>
      <c r="K79" s="181">
        <f>+'Ark1'!AH1246</f>
        <v>0.65573770491803285</v>
      </c>
      <c r="L79" s="181"/>
      <c r="M79" s="181"/>
      <c r="N79" s="181"/>
      <c r="O79" s="181"/>
      <c r="P79" s="90">
        <f>+'Ark1'!U1246</f>
        <v>5.9399672131147581</v>
      </c>
      <c r="Q79" s="181">
        <f t="shared" si="41"/>
        <v>-0.15539073714899398</v>
      </c>
      <c r="R79" s="195"/>
      <c r="S79" s="88"/>
      <c r="T79" s="88"/>
      <c r="U79" s="146"/>
      <c r="V79" s="352"/>
      <c r="W79" s="1">
        <f>+'Ark1'!T1246</f>
        <v>2.3147540983606558</v>
      </c>
      <c r="X79" s="181">
        <f t="shared" si="42"/>
        <v>-0.70936044572374479</v>
      </c>
      <c r="Y79" s="90">
        <f>+'Ark1'!W1246</f>
        <v>0</v>
      </c>
      <c r="Z79" s="93"/>
      <c r="AA79" s="11">
        <f>+'Ark1'!X1246</f>
        <v>1.3114754098360657</v>
      </c>
      <c r="AB79" s="11">
        <f>+'Ark1'!Y1246</f>
        <v>0.32786885245901642</v>
      </c>
      <c r="AC79" s="11">
        <f>+'Ark1'!Z1246</f>
        <v>2.839699418214932</v>
      </c>
      <c r="AD79" s="70"/>
      <c r="AE79" s="133">
        <f>+'Ark1'!Z1250</f>
        <v>3.1985506674752746</v>
      </c>
      <c r="AF79" s="65">
        <f>+IF(G79=0,"",'Ark1'!AB1250)</f>
        <v>1.7342755366631004</v>
      </c>
      <c r="AG79" s="134">
        <f>+'Ark1'!AD1250</f>
        <v>-5.5223183578457409</v>
      </c>
      <c r="AH79" s="90">
        <f t="shared" si="26"/>
        <v>4.2068965517241379</v>
      </c>
      <c r="AI79" s="46"/>
      <c r="AJ79" s="4"/>
      <c r="AK79" s="57"/>
      <c r="AL79" s="13"/>
      <c r="AM79" s="13"/>
      <c r="AN79" s="5"/>
    </row>
    <row r="80" spans="1:40" ht="15.6">
      <c r="A80" s="46"/>
      <c r="B80">
        <f>+'Ark1'!C1247</f>
        <v>2020</v>
      </c>
      <c r="C80">
        <f>+'Ark1'!L1247</f>
        <v>3</v>
      </c>
      <c r="D80" s="3" t="str">
        <f t="shared" si="43"/>
        <v>P+</v>
      </c>
      <c r="E80">
        <f>+'Ark1'!Q1247</f>
        <v>183</v>
      </c>
      <c r="G80" s="300">
        <f>+'Ark1'!R1247</f>
        <v>1052</v>
      </c>
      <c r="I80" s="181">
        <f>+'Ark1'!AF1247</f>
        <v>5.9960102593331444</v>
      </c>
      <c r="J80" s="181">
        <f t="shared" si="40"/>
        <v>-10.103638555416641</v>
      </c>
      <c r="K80" s="181">
        <f>+'Ark1'!AH1247</f>
        <v>0.66539923954372637</v>
      </c>
      <c r="L80" s="181"/>
      <c r="M80" s="181"/>
      <c r="N80" s="181"/>
      <c r="O80" s="181"/>
      <c r="P80" s="90">
        <f>+'Ark1'!U1247</f>
        <v>6.5487927756653992</v>
      </c>
      <c r="Q80" s="181">
        <f t="shared" si="41"/>
        <v>-0.49491888077632229</v>
      </c>
      <c r="R80" s="195"/>
      <c r="S80" s="88"/>
      <c r="T80" s="88"/>
      <c r="U80" s="146"/>
      <c r="V80" s="352"/>
      <c r="W80" s="1">
        <f>+'Ark1'!T1247</f>
        <v>2.8925855513307992</v>
      </c>
      <c r="X80" s="181">
        <f t="shared" si="42"/>
        <v>-0.82827334437472233</v>
      </c>
      <c r="Y80" s="90">
        <f>+'Ark1'!W1247</f>
        <v>0</v>
      </c>
      <c r="Z80" s="93"/>
      <c r="AA80" s="11">
        <f>+'Ark1'!X1247</f>
        <v>0.85551330798479108</v>
      </c>
      <c r="AB80" s="11">
        <f>+'Ark1'!Y1247</f>
        <v>9.5057034220532313E-2</v>
      </c>
      <c r="AC80" s="11">
        <f>+'Ark1'!Z1247</f>
        <v>2.6428503823277438</v>
      </c>
      <c r="AD80" s="70"/>
      <c r="AE80" s="133">
        <f>+'Ark1'!Z1251</f>
        <v>0</v>
      </c>
      <c r="AF80" s="65">
        <f>+IF(G80=0,"",'Ark1'!AB1251)</f>
        <v>0</v>
      </c>
      <c r="AG80" s="134">
        <f>+'Ark1'!AD1251</f>
        <v>0</v>
      </c>
      <c r="AH80" s="90">
        <f t="shared" si="26"/>
        <v>5.7486338797814209</v>
      </c>
      <c r="AI80" s="46"/>
      <c r="AJ80" s="4"/>
      <c r="AK80" s="57"/>
      <c r="AL80" s="13"/>
      <c r="AM80" s="13"/>
      <c r="AN80" s="5"/>
    </row>
    <row r="81" spans="1:40" ht="15.6">
      <c r="A81" s="46"/>
      <c r="B81">
        <f>+'Ark1'!C1248</f>
        <v>2020</v>
      </c>
      <c r="C81">
        <f>+'Ark1'!L1248</f>
        <v>4</v>
      </c>
      <c r="D81" s="3" t="str">
        <f t="shared" si="43"/>
        <v>O-</v>
      </c>
      <c r="E81">
        <f>+'Ark1'!Q1248</f>
        <v>311</v>
      </c>
      <c r="G81" s="300">
        <f>+'Ark1'!R1248</f>
        <v>2708</v>
      </c>
      <c r="I81" s="181">
        <f>+'Ark1'!AF1248</f>
        <v>15.434596751211172</v>
      </c>
      <c r="J81" s="181">
        <f t="shared" si="40"/>
        <v>-23.475631519201471</v>
      </c>
      <c r="K81" s="181">
        <f>+'Ark1'!AH1248</f>
        <v>0.88626292466765133</v>
      </c>
      <c r="L81" s="181"/>
      <c r="M81" s="181"/>
      <c r="N81" s="181"/>
      <c r="O81" s="181"/>
      <c r="P81" s="90">
        <f>+'Ark1'!U1248</f>
        <v>7.0073485967503721</v>
      </c>
      <c r="Q81" s="181">
        <f t="shared" si="41"/>
        <v>-0.69220858841393351</v>
      </c>
      <c r="R81" s="195"/>
      <c r="S81" s="88"/>
      <c r="T81" s="88"/>
      <c r="U81" s="146"/>
      <c r="V81" s="352"/>
      <c r="W81" s="1">
        <f>+'Ark1'!T1248</f>
        <v>3.860782865583456</v>
      </c>
      <c r="X81" s="181">
        <f t="shared" si="42"/>
        <v>-0.76550397689292282</v>
      </c>
      <c r="Y81" s="90">
        <f>+'Ark1'!W1248</f>
        <v>0</v>
      </c>
      <c r="Z81" s="93"/>
      <c r="AA81" s="11">
        <f>+'Ark1'!X1248</f>
        <v>0.96011816838995601</v>
      </c>
      <c r="AB81" s="11">
        <f>+'Ark1'!Y1248</f>
        <v>0</v>
      </c>
      <c r="AC81" s="11">
        <f>+'Ark1'!Z1248</f>
        <v>2.7674855249964998</v>
      </c>
      <c r="AD81" s="70"/>
      <c r="AE81" s="133">
        <f>+'Ark1'!Z1252</f>
        <v>3.6316285837284625</v>
      </c>
      <c r="AF81" s="65">
        <f>+IF(G81=0,"",'Ark1'!AB1252)</f>
        <v>1.6240904854016964</v>
      </c>
      <c r="AG81" s="134">
        <f>+'Ark1'!AD1252</f>
        <v>17.421613203698779</v>
      </c>
      <c r="AH81" s="90">
        <f t="shared" si="26"/>
        <v>8.7073954983922821</v>
      </c>
      <c r="AI81" s="46"/>
      <c r="AJ81" s="4"/>
      <c r="AK81" s="57"/>
      <c r="AL81" s="13"/>
      <c r="AM81" s="5"/>
      <c r="AN81" s="5"/>
    </row>
    <row r="82" spans="1:40" ht="15.6">
      <c r="A82" s="46"/>
      <c r="B82">
        <f>+'Ark1'!C1249</f>
        <v>2020</v>
      </c>
      <c r="C82">
        <f>+'Ark1'!L1249</f>
        <v>5</v>
      </c>
      <c r="D82" s="3" t="str">
        <f t="shared" si="43"/>
        <v>O</v>
      </c>
      <c r="E82">
        <f>+'Ark1'!Q1249</f>
        <v>438</v>
      </c>
      <c r="G82" s="300">
        <f>+'Ark1'!R1249</f>
        <v>6553</v>
      </c>
      <c r="I82" s="181">
        <f>+'Ark1'!AF1249</f>
        <v>37.349672271302367</v>
      </c>
      <c r="J82" s="181">
        <f t="shared" si="40"/>
        <v>13.178249971038976</v>
      </c>
      <c r="K82" s="181">
        <f>+'Ark1'!AH1249</f>
        <v>0.64092781931939602</v>
      </c>
      <c r="L82" s="181"/>
      <c r="M82" s="181"/>
      <c r="N82" s="181"/>
      <c r="O82" s="181"/>
      <c r="P82" s="90">
        <f>+'Ark1'!U1249</f>
        <v>7.4972318022279874</v>
      </c>
      <c r="Q82" s="181">
        <f t="shared" si="41"/>
        <v>-1.558068992323661</v>
      </c>
      <c r="R82" s="195"/>
      <c r="S82" s="88"/>
      <c r="T82" s="88"/>
      <c r="U82" s="146"/>
      <c r="V82" s="352"/>
      <c r="W82" s="1">
        <f>+'Ark1'!T1249</f>
        <v>4.8875324278956205</v>
      </c>
      <c r="X82" s="181">
        <f t="shared" si="42"/>
        <v>5.5069317793464023E-2</v>
      </c>
      <c r="Y82" s="90">
        <f>+'Ark1'!W1249</f>
        <v>0</v>
      </c>
      <c r="Z82" s="93"/>
      <c r="AA82" s="11">
        <f>+'Ark1'!X1249</f>
        <v>0.9766519151533648</v>
      </c>
      <c r="AB82" s="11">
        <f>+'Ark1'!Y1249</f>
        <v>1.5260186174271323E-2</v>
      </c>
      <c r="AC82" s="11">
        <f>+'Ark1'!Z1249</f>
        <v>2.7756989648757822</v>
      </c>
      <c r="AD82" s="70"/>
      <c r="AE82" s="133">
        <f>+'Ark1'!Z1253</f>
        <v>0</v>
      </c>
      <c r="AF82" s="65">
        <f>+IF(G82=0,"",'Ark1'!AB1253)</f>
        <v>0</v>
      </c>
      <c r="AG82" s="134">
        <f>+'Ark1'!AD1253</f>
        <v>0</v>
      </c>
      <c r="AH82" s="90">
        <f t="shared" si="26"/>
        <v>14.961187214611872</v>
      </c>
      <c r="AI82" s="46"/>
      <c r="AJ82" s="4"/>
      <c r="AK82" s="57"/>
      <c r="AL82" s="13"/>
      <c r="AM82" s="5"/>
      <c r="AN82" s="5"/>
    </row>
    <row r="83" spans="1:40" ht="15.6">
      <c r="A83" s="46"/>
      <c r="B83">
        <f>+'Ark1'!C1250</f>
        <v>2020</v>
      </c>
      <c r="C83">
        <f>+'Ark1'!L1250</f>
        <v>6</v>
      </c>
      <c r="D83" s="3" t="str">
        <f t="shared" si="43"/>
        <v>O+</v>
      </c>
      <c r="E83">
        <f>+'Ark1'!Q1250</f>
        <v>425</v>
      </c>
      <c r="G83" s="300">
        <f>+'Ark1'!R1250</f>
        <v>4726</v>
      </c>
      <c r="I83" s="181">
        <f>+'Ark1'!AF1250</f>
        <v>26.936449130806505</v>
      </c>
      <c r="J83" s="181">
        <f t="shared" si="40"/>
        <v>26.936449130806505</v>
      </c>
      <c r="K83" s="181">
        <f>+'Ark1'!AH1250</f>
        <v>0.59246720270842157</v>
      </c>
      <c r="L83" s="181"/>
      <c r="M83" s="181"/>
      <c r="N83" s="181"/>
      <c r="O83" s="181"/>
      <c r="P83" s="90">
        <f>+'Ark1'!U1250</f>
        <v>8.7959987304273994</v>
      </c>
      <c r="Q83" s="181">
        <f t="shared" si="41"/>
        <v>8.7959987304273994</v>
      </c>
      <c r="R83" s="195"/>
      <c r="S83" s="88"/>
      <c r="T83" s="88"/>
      <c r="U83" s="146"/>
      <c r="V83" s="352"/>
      <c r="W83" s="1">
        <f>+'Ark1'!T1250</f>
        <v>4.9356749894202281</v>
      </c>
      <c r="X83" s="181">
        <f t="shared" si="42"/>
        <v>4.9356749894202281</v>
      </c>
      <c r="Y83" s="90">
        <f>+'Ark1'!W1250</f>
        <v>2.1159542953872193E-2</v>
      </c>
      <c r="Z83" s="93"/>
      <c r="AA83" s="11">
        <f>+'Ark1'!X1250</f>
        <v>3.004655099449852</v>
      </c>
      <c r="AB83" s="11">
        <f>+'Ark1'!Y1250</f>
        <v>0.10579771476936096</v>
      </c>
      <c r="AC83" s="11">
        <f>+'Ark1'!Z1250</f>
        <v>3.1985506674752746</v>
      </c>
      <c r="AD83" s="70"/>
      <c r="AE83" s="133">
        <f>+'Ark1'!Z1254</f>
        <v>0</v>
      </c>
      <c r="AF83" s="65">
        <f>+IF(G83=0,"",'Ark1'!AB1254)</f>
        <v>0</v>
      </c>
      <c r="AG83" s="134">
        <f>+'Ark1'!AD1254</f>
        <v>0</v>
      </c>
      <c r="AH83" s="90">
        <f t="shared" si="26"/>
        <v>11.12</v>
      </c>
      <c r="AI83" s="46"/>
      <c r="AJ83" s="4"/>
      <c r="AK83" s="57"/>
      <c r="AL83" s="13"/>
      <c r="AM83" s="5"/>
      <c r="AN83" s="5"/>
    </row>
    <row r="84" spans="1:40" ht="15.6">
      <c r="A84" s="46"/>
      <c r="B84">
        <f>+'Ark1'!C1251</f>
        <v>2020</v>
      </c>
      <c r="C84">
        <f>+'Ark1'!L1251</f>
        <v>7</v>
      </c>
      <c r="D84" s="3" t="str">
        <f t="shared" si="43"/>
        <v>R-</v>
      </c>
      <c r="E84">
        <f>+'Ark1'!Q1251</f>
        <v>0</v>
      </c>
      <c r="G84" s="300">
        <f>+'Ark1'!R1251</f>
        <v>0</v>
      </c>
      <c r="I84" s="181">
        <f>+'Ark1'!AF1251</f>
        <v>0</v>
      </c>
      <c r="J84" s="181">
        <f t="shared" si="40"/>
        <v>-8.7467076382791902</v>
      </c>
      <c r="K84" s="181">
        <f>+'Ark1'!AH1251</f>
        <v>0</v>
      </c>
      <c r="L84" s="181"/>
      <c r="M84" s="181"/>
      <c r="N84" s="181"/>
      <c r="O84" s="181"/>
      <c r="P84" s="90">
        <f>+'Ark1'!U1251</f>
        <v>0</v>
      </c>
      <c r="Q84" s="181">
        <f t="shared" si="41"/>
        <v>-10.524818067754076</v>
      </c>
      <c r="R84" s="195"/>
      <c r="S84" s="88"/>
      <c r="T84" s="88"/>
      <c r="U84" s="146"/>
      <c r="V84" s="352"/>
      <c r="W84" s="1">
        <f>+'Ark1'!T1251</f>
        <v>0</v>
      </c>
      <c r="X84" s="181">
        <f t="shared" si="42"/>
        <v>-5.0131744040150572</v>
      </c>
      <c r="Y84" s="90">
        <f>+'Ark1'!W1251</f>
        <v>0</v>
      </c>
      <c r="Z84" s="93"/>
      <c r="AA84" s="11">
        <f>+'Ark1'!X1251</f>
        <v>0</v>
      </c>
      <c r="AB84" s="11">
        <f>+'Ark1'!Y1251</f>
        <v>0</v>
      </c>
      <c r="AC84" s="11">
        <f>+'Ark1'!Z1251</f>
        <v>0</v>
      </c>
      <c r="AD84" s="70"/>
      <c r="AE84" s="133">
        <f>+'Ark1'!Z1255</f>
        <v>4.6619310067481408</v>
      </c>
      <c r="AF84" s="65" t="str">
        <f>+IF(G84=0,"",'Ark1'!AB1255)</f>
        <v/>
      </c>
      <c r="AG84" s="134">
        <f>+'Ark1'!AD1255</f>
        <v>29.04390404068236</v>
      </c>
      <c r="AH84" s="90" t="e">
        <f t="shared" si="26"/>
        <v>#DIV/0!</v>
      </c>
      <c r="AI84" s="46"/>
      <c r="AJ84" s="4"/>
      <c r="AK84" s="57"/>
      <c r="AL84" s="13"/>
      <c r="AM84" s="5"/>
      <c r="AN84" s="5"/>
    </row>
    <row r="85" spans="1:40" ht="15.6">
      <c r="A85" s="46"/>
      <c r="B85">
        <f>+'Ark1'!C1252</f>
        <v>2020</v>
      </c>
      <c r="C85">
        <f>+'Ark1'!L1252</f>
        <v>8</v>
      </c>
      <c r="D85" s="3" t="str">
        <f t="shared" si="43"/>
        <v>R</v>
      </c>
      <c r="E85">
        <f>+'Ark1'!Q1252</f>
        <v>247</v>
      </c>
      <c r="G85" s="300">
        <f>+'Ark1'!R1252</f>
        <v>1583</v>
      </c>
      <c r="I85" s="181">
        <f>+'Ark1'!AF1252</f>
        <v>9.022513536620119</v>
      </c>
      <c r="J85" s="181">
        <f t="shared" si="40"/>
        <v>9.022513536620119</v>
      </c>
      <c r="K85" s="181">
        <f>+'Ark1'!AH1252</f>
        <v>0.6948831332912192</v>
      </c>
      <c r="L85" s="181"/>
      <c r="M85" s="181"/>
      <c r="N85" s="181"/>
      <c r="O85" s="181"/>
      <c r="P85" s="90">
        <f>+'Ark1'!U1252</f>
        <v>9.0760202147820603</v>
      </c>
      <c r="Q85" s="181">
        <f t="shared" si="41"/>
        <v>9.0760202147820603</v>
      </c>
      <c r="R85" s="195"/>
      <c r="S85" s="88"/>
      <c r="T85" s="88"/>
      <c r="U85" s="146"/>
      <c r="V85" s="352"/>
      <c r="W85" s="1">
        <f>+'Ark1'!T1252</f>
        <v>4.9810486418193314</v>
      </c>
      <c r="X85" s="181">
        <f t="shared" si="42"/>
        <v>4.9810486418193314</v>
      </c>
      <c r="Y85" s="90">
        <f>+'Ark1'!W1252</f>
        <v>0.2526847757422615</v>
      </c>
      <c r="Z85" s="93"/>
      <c r="AA85" s="11">
        <f>+'Ark1'!X1252</f>
        <v>4.7378395451674047</v>
      </c>
      <c r="AB85" s="11">
        <f>+'Ark1'!Y1252</f>
        <v>0.12634238787113075</v>
      </c>
      <c r="AC85" s="11">
        <f>+'Ark1'!Z1252</f>
        <v>3.6316285837284625</v>
      </c>
      <c r="AD85" s="70"/>
      <c r="AE85" s="133">
        <f>+'Ark1'!Z1256</f>
        <v>0</v>
      </c>
      <c r="AF85" s="65">
        <f>+IF(G85=0,"",'Ark1'!AB1256)</f>
        <v>0</v>
      </c>
      <c r="AG85" s="134">
        <f>+'Ark1'!AD1256</f>
        <v>0</v>
      </c>
      <c r="AH85" s="90">
        <f t="shared" si="26"/>
        <v>6.4089068825910935</v>
      </c>
      <c r="AI85" s="46"/>
      <c r="AJ85" s="4"/>
      <c r="AK85" s="57"/>
      <c r="AL85" s="13"/>
      <c r="AM85" s="5"/>
      <c r="AN85" s="5"/>
    </row>
    <row r="86" spans="1:40" ht="15.6">
      <c r="A86" s="46"/>
      <c r="B86">
        <f>+'Ark1'!C1253</f>
        <v>2020</v>
      </c>
      <c r="C86">
        <f>+'Ark1'!L1253</f>
        <v>9</v>
      </c>
      <c r="D86" s="3" t="str">
        <f t="shared" si="43"/>
        <v>R+</v>
      </c>
      <c r="E86">
        <f>+'Ark1'!Q1253</f>
        <v>0</v>
      </c>
      <c r="G86" s="300">
        <f>+'Ark1'!R1253</f>
        <v>0</v>
      </c>
      <c r="I86" s="181">
        <f>+'Ark1'!AF1253</f>
        <v>0</v>
      </c>
      <c r="J86" s="181">
        <f t="shared" si="40"/>
        <v>0</v>
      </c>
      <c r="K86" s="181">
        <f>+'Ark1'!AH1253</f>
        <v>0</v>
      </c>
      <c r="L86" s="181"/>
      <c r="M86" s="181"/>
      <c r="N86" s="181"/>
      <c r="O86" s="181"/>
      <c r="P86" s="90">
        <f>+'Ark1'!U1253</f>
        <v>0</v>
      </c>
      <c r="Q86" s="181">
        <f t="shared" si="41"/>
        <v>0</v>
      </c>
      <c r="R86" s="195"/>
      <c r="S86" s="88"/>
      <c r="T86" s="88"/>
      <c r="U86" s="146"/>
      <c r="V86" s="352"/>
      <c r="W86" s="1">
        <f>+'Ark1'!T1253</f>
        <v>0</v>
      </c>
      <c r="X86" s="181">
        <f t="shared" si="42"/>
        <v>0</v>
      </c>
      <c r="Y86" s="90">
        <f>+'Ark1'!W1253</f>
        <v>0</v>
      </c>
      <c r="Z86" s="93"/>
      <c r="AA86" s="11">
        <f>+'Ark1'!X1253</f>
        <v>0</v>
      </c>
      <c r="AB86" s="11">
        <f>+'Ark1'!Y1253</f>
        <v>0</v>
      </c>
      <c r="AC86" s="11">
        <f>+'Ark1'!Z1253</f>
        <v>0</v>
      </c>
      <c r="AD86" s="70"/>
      <c r="AE86" s="133">
        <f>+'Ark1'!Z1257</f>
        <v>0</v>
      </c>
      <c r="AF86" s="65" t="str">
        <f>+IF(G86=0,"",'Ark1'!AB1257)</f>
        <v/>
      </c>
      <c r="AG86" s="134">
        <f>+'Ark1'!AD1257</f>
        <v>0</v>
      </c>
      <c r="AH86" s="90" t="e">
        <f t="shared" si="26"/>
        <v>#DIV/0!</v>
      </c>
      <c r="AI86" s="46"/>
      <c r="AJ86" s="4"/>
      <c r="AK86" s="57"/>
      <c r="AL86" s="13"/>
      <c r="AM86" s="5"/>
      <c r="AN86" s="5"/>
    </row>
    <row r="87" spans="1:40" ht="15.6">
      <c r="A87" s="46"/>
      <c r="B87">
        <f>+'Ark1'!C1254</f>
        <v>2020</v>
      </c>
      <c r="C87">
        <f>+'Ark1'!L1254</f>
        <v>10</v>
      </c>
      <c r="D87" s="3" t="str">
        <f t="shared" si="43"/>
        <v>U-</v>
      </c>
      <c r="E87">
        <f>+'Ark1'!Q1254</f>
        <v>0</v>
      </c>
      <c r="G87" s="300">
        <f>+'Ark1'!R1254</f>
        <v>0</v>
      </c>
      <c r="I87" s="181">
        <f>+'Ark1'!AF1254</f>
        <v>0</v>
      </c>
      <c r="J87" s="181">
        <f t="shared" si="40"/>
        <v>-0.3621597892888499</v>
      </c>
      <c r="K87" s="181">
        <f>+'Ark1'!AH1254</f>
        <v>0</v>
      </c>
      <c r="L87" s="181"/>
      <c r="M87" s="181"/>
      <c r="N87" s="181"/>
      <c r="O87" s="181"/>
      <c r="P87" s="90">
        <f>+'Ark1'!U1254</f>
        <v>0</v>
      </c>
      <c r="Q87" s="181">
        <f t="shared" si="41"/>
        <v>-13.923636363636357</v>
      </c>
      <c r="R87" s="195"/>
      <c r="S87" s="88"/>
      <c r="T87" s="88"/>
      <c r="U87" s="146"/>
      <c r="V87" s="352"/>
      <c r="W87" s="1">
        <f>+'Ark1'!T1254</f>
        <v>0</v>
      </c>
      <c r="X87" s="181">
        <f t="shared" si="42"/>
        <v>-5.1363636363636358</v>
      </c>
      <c r="Y87" s="90">
        <f>+'Ark1'!W1254</f>
        <v>0</v>
      </c>
      <c r="Z87" s="93"/>
      <c r="AA87" s="11">
        <f>+'Ark1'!X1254</f>
        <v>0</v>
      </c>
      <c r="AB87" s="11">
        <f>+'Ark1'!Y1254</f>
        <v>0</v>
      </c>
      <c r="AC87" s="11">
        <f>+'Ark1'!Z1254</f>
        <v>0</v>
      </c>
      <c r="AD87" s="70"/>
      <c r="AE87" s="133">
        <f>+'Ark1'!Z1258</f>
        <v>0</v>
      </c>
      <c r="AF87" s="65" t="str">
        <f>+IF(G87=0,"",'Ark1'!AB1258)</f>
        <v/>
      </c>
      <c r="AG87" s="134">
        <f>+'Ark1'!AD1258</f>
        <v>0</v>
      </c>
      <c r="AH87" s="90" t="e">
        <f t="shared" si="26"/>
        <v>#DIV/0!</v>
      </c>
      <c r="AI87" s="46"/>
      <c r="AJ87" s="4"/>
      <c r="AK87" s="57"/>
      <c r="AL87" s="13"/>
      <c r="AM87" s="5"/>
      <c r="AN87" s="5"/>
    </row>
    <row r="88" spans="1:40" ht="15.6">
      <c r="A88" s="46"/>
      <c r="B88">
        <f>+'Ark1'!C1255</f>
        <v>2020</v>
      </c>
      <c r="C88">
        <f>+'Ark1'!L1255</f>
        <v>11</v>
      </c>
      <c r="D88" s="3" t="str">
        <f t="shared" si="43"/>
        <v>U</v>
      </c>
      <c r="E88">
        <f>+'Ark1'!Q1255</f>
        <v>23</v>
      </c>
      <c r="G88" s="300">
        <f>+'Ark1'!R1255</f>
        <v>149</v>
      </c>
      <c r="I88" s="181">
        <f>+'Ark1'!AF1255</f>
        <v>0.84924479908805917</v>
      </c>
      <c r="J88" s="181">
        <f t="shared" si="40"/>
        <v>0.84924479908805917</v>
      </c>
      <c r="K88" s="181">
        <f>+'Ark1'!AH1255</f>
        <v>0</v>
      </c>
      <c r="L88" s="181"/>
      <c r="M88" s="181"/>
      <c r="N88" s="181"/>
      <c r="O88" s="181"/>
      <c r="P88" s="90">
        <f>+'Ark1'!U1255</f>
        <v>14.051140939597316</v>
      </c>
      <c r="Q88" s="181">
        <f t="shared" si="41"/>
        <v>14.051140939597316</v>
      </c>
      <c r="R88" s="195"/>
      <c r="S88" s="88"/>
      <c r="T88" s="88"/>
      <c r="U88" s="146"/>
      <c r="V88" s="352"/>
      <c r="W88" s="1">
        <f>+'Ark1'!T1255</f>
        <v>4.2550335570469802</v>
      </c>
      <c r="X88" s="181">
        <f t="shared" si="42"/>
        <v>4.2550335570469802</v>
      </c>
      <c r="Y88" s="90">
        <f>+'Ark1'!W1255</f>
        <v>0</v>
      </c>
      <c r="Z88" s="93"/>
      <c r="AA88" s="11">
        <f>+'Ark1'!X1255</f>
        <v>39.597315436241608</v>
      </c>
      <c r="AB88" s="11">
        <f>+'Ark1'!Y1255</f>
        <v>0.67114093959731558</v>
      </c>
      <c r="AC88" s="11">
        <f>+'Ark1'!Z1255</f>
        <v>4.6619310067481408</v>
      </c>
      <c r="AD88" s="70"/>
      <c r="AE88" s="133">
        <f>+'Ark1'!Z1259</f>
        <v>0</v>
      </c>
      <c r="AF88" s="65">
        <f>+IF(G88=0,"",'Ark1'!AB1259)</f>
        <v>0</v>
      </c>
      <c r="AG88" s="134">
        <f>+'Ark1'!AD1259</f>
        <v>0</v>
      </c>
      <c r="AH88" s="90">
        <f t="shared" si="26"/>
        <v>6.4782608695652177</v>
      </c>
      <c r="AI88" s="46"/>
      <c r="AJ88" s="4"/>
      <c r="AK88" s="57"/>
      <c r="AL88" s="13"/>
      <c r="AM88" s="5"/>
      <c r="AN88" s="5"/>
    </row>
    <row r="89" spans="1:40" ht="15.6">
      <c r="A89" s="46"/>
      <c r="B89">
        <f>+'Ark1'!C1256</f>
        <v>2020</v>
      </c>
      <c r="C89">
        <f>+'Ark1'!L1256</f>
        <v>12</v>
      </c>
      <c r="D89" s="3" t="str">
        <f t="shared" si="43"/>
        <v>U+</v>
      </c>
      <c r="E89">
        <f>+'Ark1'!Q1256</f>
        <v>0</v>
      </c>
      <c r="G89" s="300">
        <f>+'Ark1'!R1256</f>
        <v>0</v>
      </c>
      <c r="I89" s="181">
        <f>+'Ark1'!AF1256</f>
        <v>0</v>
      </c>
      <c r="J89" s="181">
        <f t="shared" si="40"/>
        <v>0</v>
      </c>
      <c r="K89" s="181">
        <f>+'Ark1'!AH1256</f>
        <v>0</v>
      </c>
      <c r="L89" s="181"/>
      <c r="M89" s="181"/>
      <c r="N89" s="181"/>
      <c r="O89" s="181"/>
      <c r="P89" s="90">
        <f>+'Ark1'!U1256</f>
        <v>0</v>
      </c>
      <c r="Q89" s="181">
        <f t="shared" si="41"/>
        <v>0</v>
      </c>
      <c r="R89" s="195"/>
      <c r="S89" s="88"/>
      <c r="T89" s="88"/>
      <c r="U89" s="146"/>
      <c r="V89" s="352"/>
      <c r="W89" s="1">
        <f>+'Ark1'!T1256</f>
        <v>0</v>
      </c>
      <c r="X89" s="181">
        <f t="shared" si="42"/>
        <v>0</v>
      </c>
      <c r="Y89" s="90">
        <f>+'Ark1'!W1256</f>
        <v>0</v>
      </c>
      <c r="Z89" s="93"/>
      <c r="AA89" s="11">
        <f>+'Ark1'!X1256</f>
        <v>0</v>
      </c>
      <c r="AB89" s="11">
        <f>+'Ark1'!Y1256</f>
        <v>0</v>
      </c>
      <c r="AC89" s="11">
        <f>+'Ark1'!Z1256</f>
        <v>0</v>
      </c>
      <c r="AD89" s="70"/>
      <c r="AE89" s="133">
        <f>+'Ark1'!Z1260</f>
        <v>1.7076272196971563</v>
      </c>
      <c r="AF89" s="65" t="str">
        <f>+IF(G89=0,"",'Ark1'!AB1260)</f>
        <v/>
      </c>
      <c r="AG89" s="134">
        <f>+'Ark1'!AD1260</f>
        <v>26.71382235075674</v>
      </c>
      <c r="AH89" s="90" t="e">
        <f t="shared" si="26"/>
        <v>#DIV/0!</v>
      </c>
      <c r="AI89" s="46"/>
      <c r="AJ89" s="4"/>
      <c r="AK89" s="57"/>
      <c r="AL89" s="5"/>
      <c r="AM89" s="5"/>
      <c r="AN89" s="5"/>
    </row>
    <row r="90" spans="1:40" ht="15.6">
      <c r="A90" s="46"/>
      <c r="B90">
        <f>+'Ark1'!C1257</f>
        <v>2020</v>
      </c>
      <c r="C90">
        <f>+'Ark1'!L1257</f>
        <v>13</v>
      </c>
      <c r="D90" s="3" t="str">
        <f t="shared" si="43"/>
        <v>E-</v>
      </c>
      <c r="E90">
        <f>+'Ark1'!Q1257</f>
        <v>0</v>
      </c>
      <c r="G90" s="300">
        <f>+'Ark1'!R1257</f>
        <v>0</v>
      </c>
      <c r="I90" s="181">
        <f>+'Ark1'!AF1257</f>
        <v>0</v>
      </c>
      <c r="J90" s="181">
        <f t="shared" si="40"/>
        <v>0</v>
      </c>
      <c r="K90" s="181">
        <f>+'Ark1'!AH1257</f>
        <v>0</v>
      </c>
      <c r="L90" s="181"/>
      <c r="M90" s="181"/>
      <c r="N90" s="181"/>
      <c r="O90" s="181"/>
      <c r="P90" s="90">
        <f>+'Ark1'!U1257</f>
        <v>0</v>
      </c>
      <c r="Q90" s="181">
        <f t="shared" si="41"/>
        <v>0</v>
      </c>
      <c r="R90" s="195"/>
      <c r="S90" s="88"/>
      <c r="T90" s="88"/>
      <c r="U90" s="146"/>
      <c r="V90" s="352"/>
      <c r="W90" s="1">
        <f>+'Ark1'!T1257</f>
        <v>0</v>
      </c>
      <c r="X90" s="181">
        <f t="shared" si="42"/>
        <v>0</v>
      </c>
      <c r="Y90" s="90">
        <f>+'Ark1'!W1257</f>
        <v>0</v>
      </c>
      <c r="Z90" s="93"/>
      <c r="AA90" s="11">
        <f>+'Ark1'!X1257</f>
        <v>0</v>
      </c>
      <c r="AB90" s="11">
        <f>+'Ark1'!Y1257</f>
        <v>0</v>
      </c>
      <c r="AC90" s="11">
        <f>+'Ark1'!Z1257</f>
        <v>0</v>
      </c>
      <c r="AD90" s="70"/>
      <c r="AE90" s="133">
        <f>+'Ark1'!Z1261</f>
        <v>2.0974686886718557</v>
      </c>
      <c r="AF90" s="65" t="str">
        <f>+IF(G90=0,"",'Ark1'!AB1261)</f>
        <v/>
      </c>
      <c r="AG90" s="134">
        <f>+'Ark1'!AD1261</f>
        <v>16.524049120622276</v>
      </c>
      <c r="AH90" s="90" t="e">
        <f t="shared" si="26"/>
        <v>#DIV/0!</v>
      </c>
      <c r="AI90" s="46"/>
      <c r="AJ90" s="13"/>
      <c r="AK90" s="57"/>
    </row>
    <row r="91" spans="1:40" ht="15.6">
      <c r="A91" s="46"/>
      <c r="B91">
        <f>+'Ark1'!C1258</f>
        <v>2020</v>
      </c>
      <c r="C91">
        <f>+'Ark1'!L1258</f>
        <v>14</v>
      </c>
      <c r="D91" s="3" t="str">
        <f>+D75</f>
        <v>E</v>
      </c>
      <c r="E91">
        <f>+'Ark1'!Q1258</f>
        <v>0</v>
      </c>
      <c r="G91" s="300">
        <f>+'Ark1'!R1258</f>
        <v>0</v>
      </c>
      <c r="I91" s="181">
        <f>+'Ark1'!AF1258</f>
        <v>0</v>
      </c>
      <c r="J91" s="181">
        <f t="shared" si="40"/>
        <v>0</v>
      </c>
      <c r="K91" s="181">
        <f>+'Ark1'!AH1258</f>
        <v>0</v>
      </c>
      <c r="L91" s="181"/>
      <c r="M91" s="181"/>
      <c r="N91" s="181"/>
      <c r="O91" s="181"/>
      <c r="P91" s="90">
        <f>+'Ark1'!U1258</f>
        <v>0</v>
      </c>
      <c r="Q91" s="181">
        <f t="shared" si="41"/>
        <v>0</v>
      </c>
      <c r="R91" s="195"/>
      <c r="S91" s="88"/>
      <c r="T91" s="88"/>
      <c r="U91" s="146"/>
      <c r="V91" s="352"/>
      <c r="W91" s="1">
        <f>+'Ark1'!T1258</f>
        <v>0</v>
      </c>
      <c r="X91" s="181">
        <f t="shared" si="42"/>
        <v>0</v>
      </c>
      <c r="Y91" s="90">
        <f>+'Ark1'!W1258</f>
        <v>0</v>
      </c>
      <c r="Z91" s="93"/>
      <c r="AA91" s="11">
        <f>+'Ark1'!X1258</f>
        <v>0</v>
      </c>
      <c r="AB91" s="11">
        <f>+'Ark1'!Y1258</f>
        <v>0</v>
      </c>
      <c r="AC91" s="11">
        <f>+'Ark1'!Z1258</f>
        <v>0</v>
      </c>
      <c r="AD91" s="70"/>
      <c r="AE91" s="133">
        <f>+'Ark1'!Z1262</f>
        <v>2.347719861767906</v>
      </c>
      <c r="AF91" s="65" t="str">
        <f>+IF(G91=0,"",'Ark1'!AB1262)</f>
        <v/>
      </c>
      <c r="AG91" s="134">
        <f>+'Ark1'!AD1262</f>
        <v>8.76105558818257</v>
      </c>
      <c r="AH91" s="90" t="e">
        <f t="shared" si="26"/>
        <v>#DIV/0!</v>
      </c>
      <c r="AI91" s="46"/>
      <c r="AJ91" s="5"/>
      <c r="AK91" s="57"/>
      <c r="AL91" s="5"/>
      <c r="AN91" s="5"/>
    </row>
    <row r="92" spans="1:40" ht="15.6">
      <c r="A92" s="46"/>
      <c r="B92">
        <f>+'Ark1'!C1259</f>
        <v>2020</v>
      </c>
      <c r="C92">
        <f>+'Ark1'!L1259</f>
        <v>15</v>
      </c>
      <c r="D92" s="3" t="str">
        <f t="shared" si="43"/>
        <v>E+</v>
      </c>
      <c r="E92">
        <f>+'Ark1'!Q1259</f>
        <v>0</v>
      </c>
      <c r="G92" s="300">
        <f>+'Ark1'!R1259</f>
        <v>0</v>
      </c>
      <c r="I92" s="181">
        <f>+'Ark1'!AF1259</f>
        <v>0</v>
      </c>
      <c r="J92" s="181">
        <f>+I92-I110</f>
        <v>-0.95693779904306242</v>
      </c>
      <c r="K92" s="181">
        <f>+'Ark1'!AH1259</f>
        <v>0</v>
      </c>
      <c r="L92" s="181"/>
      <c r="M92" s="181"/>
      <c r="N92" s="181"/>
      <c r="O92" s="181"/>
      <c r="P92" s="90">
        <f>+'Ark1'!U1259</f>
        <v>0</v>
      </c>
      <c r="Q92" s="181">
        <f>+P92-P110</f>
        <v>-4.6707865168539344</v>
      </c>
      <c r="R92" s="195"/>
      <c r="S92" s="88"/>
      <c r="T92" s="88"/>
      <c r="U92" s="146"/>
      <c r="V92" s="352"/>
      <c r="W92" s="1">
        <f>+'Ark1'!T1259</f>
        <v>0</v>
      </c>
      <c r="X92" s="181">
        <f>+W92-W110</f>
        <v>-2.0617977528089888</v>
      </c>
      <c r="Y92" s="90">
        <f>+'Ark1'!W1259</f>
        <v>0</v>
      </c>
      <c r="Z92" s="93"/>
      <c r="AA92" s="11">
        <f>+'Ark1'!X1259</f>
        <v>0</v>
      </c>
      <c r="AB92" s="11">
        <f>+'Ark1'!Y1259</f>
        <v>0</v>
      </c>
      <c r="AC92" s="11">
        <f>+'Ark1'!Z1259</f>
        <v>0</v>
      </c>
      <c r="AD92" s="70"/>
      <c r="AE92" s="133">
        <f>+'Ark1'!Z1263</f>
        <v>2.7358684737037495</v>
      </c>
      <c r="AF92" s="65" t="str">
        <f>+IF(G92=0,"",'Ark1'!AB1263)</f>
        <v/>
      </c>
      <c r="AG92" s="134">
        <f>+'Ark1'!AD1263</f>
        <v>11.415413707095228</v>
      </c>
      <c r="AH92" s="90" t="e">
        <f t="shared" si="26"/>
        <v>#DIV/0!</v>
      </c>
      <c r="AI92" s="46"/>
      <c r="AJ92" s="13"/>
      <c r="AK92" s="57"/>
    </row>
    <row r="93" spans="1:40" ht="15.6">
      <c r="A93" s="46"/>
      <c r="B93" s="46"/>
      <c r="C93" s="46"/>
      <c r="D93" s="46"/>
      <c r="E93" s="46"/>
      <c r="F93" s="46"/>
      <c r="G93" s="314"/>
      <c r="H93" s="314"/>
      <c r="I93" s="46"/>
      <c r="J93" s="46"/>
      <c r="K93" s="46"/>
      <c r="L93" s="46"/>
      <c r="M93" s="46"/>
      <c r="N93" s="46"/>
      <c r="O93" s="46"/>
      <c r="P93" s="46"/>
      <c r="Q93" s="46"/>
      <c r="R93" s="195"/>
      <c r="S93" s="88"/>
      <c r="T93" s="88"/>
      <c r="U93" s="146"/>
      <c r="V93" s="352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134">
        <f>+'Ark1'!AD1264</f>
        <v>1.2806781570203905</v>
      </c>
      <c r="AH93" s="46"/>
      <c r="AI93" s="46"/>
      <c r="AJ93" s="13"/>
      <c r="AK93" s="57"/>
    </row>
    <row r="94" spans="1:40" ht="15.6">
      <c r="A94" s="46"/>
      <c r="B94">
        <f>+'Ark1'!C1260</f>
        <v>2019</v>
      </c>
      <c r="C94">
        <f>+'Ark1'!L1260</f>
        <v>1</v>
      </c>
      <c r="D94" s="3" t="str">
        <f>+D78</f>
        <v>P-</v>
      </c>
      <c r="E94">
        <f>+'Ark1'!Q1260</f>
        <v>48</v>
      </c>
      <c r="G94" s="300">
        <f>+'Ark1'!R1260</f>
        <v>144</v>
      </c>
      <c r="I94" s="181">
        <f>+'Ark1'!AF1260</f>
        <v>0.79016681299385438</v>
      </c>
      <c r="J94" s="181">
        <f t="shared" ref="J94:J107" si="44">+I94-I111</f>
        <v>-2.4946028230472193</v>
      </c>
      <c r="K94" s="181">
        <f>+'Ark1'!AH1260</f>
        <v>0</v>
      </c>
      <c r="L94" s="181"/>
      <c r="M94" s="181"/>
      <c r="N94" s="181"/>
      <c r="O94" s="181"/>
      <c r="P94" s="90">
        <f>+'Ark1'!U1260</f>
        <v>4.7059722222222202</v>
      </c>
      <c r="Q94" s="181">
        <f t="shared" ref="Q94:Q107" si="45">+P94-P111</f>
        <v>-1.3831439807237675</v>
      </c>
      <c r="R94" s="195"/>
      <c r="S94" s="88"/>
      <c r="T94" s="88"/>
      <c r="U94" s="146"/>
      <c r="V94" s="352"/>
      <c r="W94" s="1">
        <f>+'Ark1'!T1260</f>
        <v>2.0625</v>
      </c>
      <c r="X94" s="181">
        <f t="shared" ref="X94:X107" si="46">+W94-W111</f>
        <v>-0.2861088379705401</v>
      </c>
      <c r="Y94" s="90">
        <f>+'Ark1'!W1260</f>
        <v>0</v>
      </c>
      <c r="Z94" s="93"/>
      <c r="AA94" s="11">
        <f>+'Ark1'!X1260</f>
        <v>0</v>
      </c>
      <c r="AB94" s="11">
        <f>+'Ark1'!Y1260</f>
        <v>0</v>
      </c>
      <c r="AC94" s="11">
        <f>+'Ark1'!Z1260</f>
        <v>1.7076272196971563</v>
      </c>
      <c r="AD94" s="70"/>
      <c r="AE94" s="133">
        <f>+'Ark1'!Z1265</f>
        <v>3.4740843730036746</v>
      </c>
      <c r="AF94" s="65">
        <f>+IF(G94=0,"",'Ark1'!AB1265)</f>
        <v>1.531237937032734</v>
      </c>
      <c r="AG94" s="134">
        <f>+'Ark1'!AD1265</f>
        <v>7.0320400962849945</v>
      </c>
      <c r="AH94" s="90">
        <f t="shared" si="26"/>
        <v>3</v>
      </c>
      <c r="AI94" s="46"/>
      <c r="AJ94" s="13"/>
      <c r="AK94" s="57"/>
    </row>
    <row r="95" spans="1:40" ht="15.6">
      <c r="A95" s="46"/>
      <c r="B95">
        <f>+'Ark1'!C1261</f>
        <v>2019</v>
      </c>
      <c r="C95">
        <f>+'Ark1'!L1261</f>
        <v>2</v>
      </c>
      <c r="D95" s="3" t="str">
        <f t="shared" ref="D95:D108" si="47">+D79</f>
        <v>P</v>
      </c>
      <c r="E95">
        <f>+'Ark1'!Q1261</f>
        <v>138</v>
      </c>
      <c r="G95" s="300">
        <f>+'Ark1'!R1261</f>
        <v>663</v>
      </c>
      <c r="I95" s="181">
        <f>+'Ark1'!AF1261</f>
        <v>3.6380597014925375</v>
      </c>
      <c r="J95" s="181">
        <f t="shared" si="44"/>
        <v>-2.8239584695735345</v>
      </c>
      <c r="K95" s="181">
        <f>+'Ark1'!AH1261</f>
        <v>0.60331825037707387</v>
      </c>
      <c r="L95" s="181"/>
      <c r="M95" s="181"/>
      <c r="N95" s="181"/>
      <c r="O95" s="181"/>
      <c r="P95" s="90">
        <f>+'Ark1'!U1261</f>
        <v>5.2588084464555038</v>
      </c>
      <c r="Q95" s="181">
        <f t="shared" si="45"/>
        <v>-1.2430967116143803</v>
      </c>
      <c r="R95" s="195"/>
      <c r="S95" s="88"/>
      <c r="T95" s="88"/>
      <c r="U95" s="146"/>
      <c r="V95" s="352"/>
      <c r="W95" s="1">
        <f>+'Ark1'!T1261</f>
        <v>2.3484162895927594</v>
      </c>
      <c r="X95" s="181">
        <f t="shared" si="46"/>
        <v>-0.5168083360312008</v>
      </c>
      <c r="Y95" s="90">
        <f>+'Ark1'!W1261</f>
        <v>0</v>
      </c>
      <c r="Z95" s="93"/>
      <c r="AA95" s="11">
        <f>+'Ark1'!X1261</f>
        <v>0</v>
      </c>
      <c r="AB95" s="11">
        <f>+'Ark1'!Y1261</f>
        <v>0</v>
      </c>
      <c r="AC95" s="11">
        <f>+'Ark1'!Z1261</f>
        <v>2.0974686886718557</v>
      </c>
      <c r="AD95" s="70"/>
      <c r="AE95" s="133">
        <f>+'Ark1'!Z1266</f>
        <v>0</v>
      </c>
      <c r="AF95" s="65">
        <f>+IF(G95=0,"",'Ark1'!AB1266)</f>
        <v>0</v>
      </c>
      <c r="AG95" s="134">
        <f>+'Ark1'!AD1266</f>
        <v>0</v>
      </c>
      <c r="AH95" s="90">
        <f t="shared" si="26"/>
        <v>4.8043478260869561</v>
      </c>
      <c r="AI95" s="46"/>
      <c r="AJ95" s="2"/>
      <c r="AK95" s="57"/>
      <c r="AL95" s="5"/>
      <c r="AN95" s="2"/>
    </row>
    <row r="96" spans="1:40" ht="15.6">
      <c r="A96" s="46"/>
      <c r="B96">
        <f>+'Ark1'!C1262</f>
        <v>2019</v>
      </c>
      <c r="C96">
        <f>+'Ark1'!L1262</f>
        <v>3</v>
      </c>
      <c r="D96" s="3" t="str">
        <f t="shared" si="47"/>
        <v>P+</v>
      </c>
      <c r="E96">
        <f>+'Ark1'!Q1262</f>
        <v>208</v>
      </c>
      <c r="G96" s="300">
        <f>+'Ark1'!R1262</f>
        <v>1327</v>
      </c>
      <c r="I96" s="181">
        <f>+'Ark1'!AF1262</f>
        <v>7.2816066725197519</v>
      </c>
      <c r="J96" s="181">
        <f t="shared" si="44"/>
        <v>-7.3842715060727979</v>
      </c>
      <c r="K96" s="181">
        <f>+'Ark1'!AH1262</f>
        <v>0.45214770158251683</v>
      </c>
      <c r="L96" s="181"/>
      <c r="M96" s="181"/>
      <c r="N96" s="181"/>
      <c r="O96" s="181"/>
      <c r="P96" s="90">
        <f>+'Ark1'!U1262</f>
        <v>6.095357950263752</v>
      </c>
      <c r="Q96" s="181">
        <f t="shared" si="45"/>
        <v>-0.94929380926704621</v>
      </c>
      <c r="R96" s="195"/>
      <c r="S96" s="88"/>
      <c r="T96" s="88"/>
      <c r="U96" s="146"/>
      <c r="V96" s="352"/>
      <c r="W96" s="1">
        <f>+'Ark1'!T1262</f>
        <v>3.0241145440844006</v>
      </c>
      <c r="X96" s="181">
        <f t="shared" si="46"/>
        <v>-0.51327548524111366</v>
      </c>
      <c r="Y96" s="90">
        <f>+'Ark1'!W1262</f>
        <v>0</v>
      </c>
      <c r="Z96" s="93"/>
      <c r="AA96" s="11">
        <f>+'Ark1'!X1262</f>
        <v>0.15071590052750564</v>
      </c>
      <c r="AB96" s="11">
        <f>+'Ark1'!Y1262</f>
        <v>0</v>
      </c>
      <c r="AC96" s="11">
        <f>+'Ark1'!Z1262</f>
        <v>2.347719861767906</v>
      </c>
      <c r="AD96" s="70"/>
      <c r="AE96" s="133">
        <f>+'Ark1'!Z1267</f>
        <v>4.1658547797477494</v>
      </c>
      <c r="AF96" s="65">
        <f>+IF(G96=0,"",'Ark1'!AB1267)</f>
        <v>1.6272312810738363</v>
      </c>
      <c r="AG96" s="134">
        <f>+'Ark1'!AD1267</f>
        <v>30.361043342663976</v>
      </c>
      <c r="AH96" s="90">
        <f t="shared" si="26"/>
        <v>6.3798076923076925</v>
      </c>
      <c r="AI96" s="46"/>
      <c r="AJ96" s="4"/>
      <c r="AK96" s="57"/>
      <c r="AL96" s="4"/>
      <c r="AM96" s="4"/>
      <c r="AN96" s="4"/>
    </row>
    <row r="97" spans="1:40" ht="15.6">
      <c r="A97" s="46"/>
      <c r="B97">
        <f>+'Ark1'!C1263</f>
        <v>2019</v>
      </c>
      <c r="C97">
        <f>+'Ark1'!L1263</f>
        <v>4</v>
      </c>
      <c r="D97" s="3" t="str">
        <f t="shared" si="47"/>
        <v>O-</v>
      </c>
      <c r="E97">
        <f>+'Ark1'!Q1263</f>
        <v>306</v>
      </c>
      <c r="G97" s="300">
        <f>+'Ark1'!R1263</f>
        <v>2934</v>
      </c>
      <c r="I97" s="181">
        <f>+'Ark1'!AF1263</f>
        <v>16.099648814749784</v>
      </c>
      <c r="J97" s="181">
        <f t="shared" si="44"/>
        <v>-19.995184796346408</v>
      </c>
      <c r="K97" s="181">
        <f>+'Ark1'!AH1263</f>
        <v>0.57941376959781865</v>
      </c>
      <c r="L97" s="181"/>
      <c r="M97" s="181"/>
      <c r="N97" s="181"/>
      <c r="O97" s="181"/>
      <c r="P97" s="90">
        <f>+'Ark1'!U1263</f>
        <v>7.0437116564417215</v>
      </c>
      <c r="Q97" s="181">
        <f t="shared" si="45"/>
        <v>-0.57393356250379668</v>
      </c>
      <c r="R97" s="195"/>
      <c r="S97" s="88"/>
      <c r="T97" s="88"/>
      <c r="U97" s="146"/>
      <c r="V97" s="352"/>
      <c r="W97" s="1">
        <f>+'Ark1'!T1263</f>
        <v>3.7208588957055215</v>
      </c>
      <c r="X97" s="181">
        <f t="shared" si="46"/>
        <v>-0.70884024042792815</v>
      </c>
      <c r="Y97" s="90">
        <f>+'Ark1'!W1263</f>
        <v>0</v>
      </c>
      <c r="Z97" s="93"/>
      <c r="AA97" s="11">
        <f>+'Ark1'!X1263</f>
        <v>0.78391274710293102</v>
      </c>
      <c r="AB97" s="11">
        <f>+'Ark1'!Y1263</f>
        <v>6.8166325835037497E-2</v>
      </c>
      <c r="AC97" s="11">
        <f>+'Ark1'!Z1263</f>
        <v>2.7358684737037495</v>
      </c>
      <c r="AD97" s="70"/>
      <c r="AE97" s="133">
        <f>+'Ark1'!Z1268</f>
        <v>0</v>
      </c>
      <c r="AF97" s="65">
        <f>+IF(G97=0,"",'Ark1'!AB1268)</f>
        <v>0</v>
      </c>
      <c r="AG97" s="134">
        <f>+'Ark1'!AD1268</f>
        <v>0</v>
      </c>
      <c r="AH97" s="90">
        <f t="shared" si="26"/>
        <v>9.5882352941176467</v>
      </c>
      <c r="AI97" s="46"/>
      <c r="AJ97" s="4"/>
      <c r="AK97" s="57"/>
      <c r="AL97" s="13"/>
      <c r="AM97" s="1"/>
      <c r="AN97" s="5"/>
    </row>
    <row r="98" spans="1:40" ht="15.6">
      <c r="A98" s="46"/>
      <c r="B98">
        <f>+'Ark1'!C1264</f>
        <v>2019</v>
      </c>
      <c r="C98">
        <f>+'Ark1'!L1264</f>
        <v>5</v>
      </c>
      <c r="D98" s="3" t="str">
        <f t="shared" si="47"/>
        <v>O</v>
      </c>
      <c r="E98">
        <f>+'Ark1'!Q1264</f>
        <v>417</v>
      </c>
      <c r="G98" s="300">
        <f>+'Ark1'!R1264</f>
        <v>7091</v>
      </c>
      <c r="I98" s="181">
        <f>+'Ark1'!AF1264</f>
        <v>38.910228270412645</v>
      </c>
      <c r="J98" s="181">
        <f t="shared" si="44"/>
        <v>11.460091181008842</v>
      </c>
      <c r="K98" s="181">
        <f>+'Ark1'!AH1264</f>
        <v>0.54999294880834881</v>
      </c>
      <c r="L98" s="181"/>
      <c r="M98" s="181"/>
      <c r="N98" s="181"/>
      <c r="O98" s="181"/>
      <c r="P98" s="90">
        <f>+'Ark1'!U1264</f>
        <v>7.6995571851643057</v>
      </c>
      <c r="Q98" s="181">
        <f t="shared" si="45"/>
        <v>-0.78976909764022629</v>
      </c>
      <c r="R98" s="195"/>
      <c r="S98" s="88"/>
      <c r="T98" s="88"/>
      <c r="U98" s="146"/>
      <c r="V98" s="352"/>
      <c r="W98" s="1">
        <f>+'Ark1'!T1264</f>
        <v>4.6262868424763788</v>
      </c>
      <c r="X98" s="181">
        <f t="shared" si="46"/>
        <v>-0.13732459504810191</v>
      </c>
      <c r="Y98" s="90">
        <f>+'Ark1'!W1264</f>
        <v>0</v>
      </c>
      <c r="Z98" s="93"/>
      <c r="AA98" s="11">
        <f>+'Ark1'!X1264</f>
        <v>1.6217740798194895</v>
      </c>
      <c r="AB98" s="11">
        <f>+'Ark1'!Y1264</f>
        <v>0.14102383302778171</v>
      </c>
      <c r="AC98" s="11">
        <f>+'Ark1'!Z1264</f>
        <v>2.9983256694112908</v>
      </c>
      <c r="AD98" s="70"/>
      <c r="AE98" s="133">
        <f>+'Ark1'!Z1269</f>
        <v>0</v>
      </c>
      <c r="AF98" s="65">
        <f>+IF(G98=0,"",'Ark1'!AB1269)</f>
        <v>0</v>
      </c>
      <c r="AG98" s="134">
        <f>+'Ark1'!AD1269</f>
        <v>0</v>
      </c>
      <c r="AH98" s="90">
        <f t="shared" si="26"/>
        <v>17.004796163069546</v>
      </c>
      <c r="AI98" s="46"/>
      <c r="AJ98" s="4"/>
      <c r="AK98" s="57"/>
      <c r="AL98" s="13"/>
      <c r="AM98" s="1"/>
      <c r="AN98" s="5"/>
    </row>
    <row r="99" spans="1:40" ht="15.6">
      <c r="A99" s="46"/>
      <c r="B99">
        <f>+'Ark1'!C1265</f>
        <v>2019</v>
      </c>
      <c r="C99">
        <f>+'Ark1'!L1265</f>
        <v>6</v>
      </c>
      <c r="D99" s="3" t="str">
        <f t="shared" si="47"/>
        <v>O+</v>
      </c>
      <c r="E99">
        <f>+'Ark1'!Q1265</f>
        <v>417</v>
      </c>
      <c r="G99" s="300">
        <f>+'Ark1'!R1265</f>
        <v>4405</v>
      </c>
      <c r="I99" s="181">
        <f>+'Ark1'!AF1265</f>
        <v>24.171422300263391</v>
      </c>
      <c r="J99" s="181">
        <f t="shared" si="44"/>
        <v>24.171422300263391</v>
      </c>
      <c r="K99" s="181">
        <f>+'Ark1'!AH1265</f>
        <v>0.99886492622020395</v>
      </c>
      <c r="L99" s="181"/>
      <c r="M99" s="181"/>
      <c r="N99" s="181"/>
      <c r="O99" s="181"/>
      <c r="P99" s="90">
        <f>+'Ark1'!U1265</f>
        <v>9.0553007945516484</v>
      </c>
      <c r="Q99" s="181">
        <f t="shared" si="45"/>
        <v>9.0553007945516484</v>
      </c>
      <c r="R99" s="195"/>
      <c r="S99" s="88"/>
      <c r="T99" s="88"/>
      <c r="U99" s="146"/>
      <c r="V99" s="352"/>
      <c r="W99" s="1">
        <f>+'Ark1'!T1265</f>
        <v>4.8324631101021565</v>
      </c>
      <c r="X99" s="181">
        <f t="shared" si="46"/>
        <v>4.8324631101021565</v>
      </c>
      <c r="Y99" s="90">
        <f>+'Ark1'!W1265</f>
        <v>2.2701475595913727E-2</v>
      </c>
      <c r="Z99" s="93"/>
      <c r="AA99" s="11">
        <f>+'Ark1'!X1265</f>
        <v>3.5187287173666291</v>
      </c>
      <c r="AB99" s="11">
        <f>+'Ark1'!Y1265</f>
        <v>0.15891032917139611</v>
      </c>
      <c r="AC99" s="11">
        <f>+'Ark1'!Z1265</f>
        <v>3.4740843730036746</v>
      </c>
      <c r="AD99" s="70"/>
      <c r="AE99" s="133">
        <f>+'Ark1'!Z1270</f>
        <v>4.8816706145520348</v>
      </c>
      <c r="AF99" s="65">
        <f>+IF(G99=0,"",'Ark1'!AB1270)</f>
        <v>1.0993987838588914</v>
      </c>
      <c r="AG99" s="134">
        <f>+'Ark1'!AD1270</f>
        <v>22.383903211134875</v>
      </c>
      <c r="AH99" s="90">
        <f t="shared" ref="AH99:AH156" si="48">+G99/E99</f>
        <v>10.563549160671462</v>
      </c>
      <c r="AI99" s="46"/>
      <c r="AJ99" s="4"/>
      <c r="AK99" s="57"/>
      <c r="AL99" s="13"/>
      <c r="AM99" s="1"/>
      <c r="AN99" s="5"/>
    </row>
    <row r="100" spans="1:40" ht="15.6">
      <c r="A100" s="46"/>
      <c r="B100">
        <f>+'Ark1'!C1266</f>
        <v>2019</v>
      </c>
      <c r="C100">
        <f>+'Ark1'!L1266</f>
        <v>7</v>
      </c>
      <c r="D100" s="3" t="str">
        <f t="shared" si="47"/>
        <v>R-</v>
      </c>
      <c r="E100">
        <f>+'Ark1'!Q1266</f>
        <v>0</v>
      </c>
      <c r="G100" s="300">
        <f>+'Ark1'!R1266</f>
        <v>0</v>
      </c>
      <c r="I100" s="181">
        <f>+'Ark1'!AF1266</f>
        <v>0</v>
      </c>
      <c r="J100" s="181">
        <f t="shared" si="44"/>
        <v>-10.5531960647277</v>
      </c>
      <c r="K100" s="181">
        <f>+'Ark1'!AH1266</f>
        <v>0</v>
      </c>
      <c r="L100" s="181"/>
      <c r="M100" s="181"/>
      <c r="N100" s="181"/>
      <c r="O100" s="181"/>
      <c r="P100" s="90">
        <f>+'Ark1'!U1266</f>
        <v>0</v>
      </c>
      <c r="Q100" s="181">
        <f t="shared" si="45"/>
        <v>-9.2533876719307013</v>
      </c>
      <c r="R100" s="195"/>
      <c r="S100" s="88"/>
      <c r="T100" s="88"/>
      <c r="U100" s="146"/>
      <c r="V100" s="352"/>
      <c r="W100" s="1">
        <f>+'Ark1'!T1266</f>
        <v>0</v>
      </c>
      <c r="X100" s="181">
        <f t="shared" si="46"/>
        <v>-4.6897605705552738</v>
      </c>
      <c r="Y100" s="90">
        <f>+'Ark1'!W1266</f>
        <v>0</v>
      </c>
      <c r="Z100" s="93"/>
      <c r="AA100" s="11">
        <f>+'Ark1'!X1266</f>
        <v>0</v>
      </c>
      <c r="AB100" s="11">
        <f>+'Ark1'!Y1266</f>
        <v>0</v>
      </c>
      <c r="AC100" s="11">
        <f>+'Ark1'!Z1266</f>
        <v>0</v>
      </c>
      <c r="AD100" s="70"/>
      <c r="AE100" s="133">
        <f>+'Ark1'!Z1271</f>
        <v>0</v>
      </c>
      <c r="AF100" s="65" t="str">
        <f>+IF(G100=0,"",'Ark1'!AB1271)</f>
        <v/>
      </c>
      <c r="AG100" s="134">
        <f>+'Ark1'!AD1271</f>
        <v>0</v>
      </c>
      <c r="AH100" s="90" t="e">
        <f t="shared" si="48"/>
        <v>#DIV/0!</v>
      </c>
      <c r="AI100" s="46"/>
      <c r="AJ100" s="4"/>
      <c r="AK100" s="57"/>
      <c r="AL100" s="13"/>
      <c r="AM100" s="1"/>
      <c r="AN100" s="5"/>
    </row>
    <row r="101" spans="1:40" ht="15.6">
      <c r="A101" s="46"/>
      <c r="B101">
        <f>+'Ark1'!C1267</f>
        <v>2019</v>
      </c>
      <c r="C101">
        <f>+'Ark1'!L1267</f>
        <v>8</v>
      </c>
      <c r="D101" s="3" t="str">
        <f t="shared" si="47"/>
        <v>R</v>
      </c>
      <c r="E101">
        <f>+'Ark1'!Q1267</f>
        <v>253</v>
      </c>
      <c r="G101" s="300">
        <f>+'Ark1'!R1267</f>
        <v>1594</v>
      </c>
      <c r="I101" s="181">
        <f>+'Ark1'!AF1267</f>
        <v>8.7467076382791902</v>
      </c>
      <c r="J101" s="181">
        <f t="shared" si="44"/>
        <v>8.7467076382791902</v>
      </c>
      <c r="K101" s="181">
        <f>+'Ark1'!AH1267</f>
        <v>1.4429109159347555</v>
      </c>
      <c r="L101" s="181"/>
      <c r="M101" s="181"/>
      <c r="N101" s="181"/>
      <c r="O101" s="181"/>
      <c r="P101" s="90">
        <f>+'Ark1'!U1267</f>
        <v>10.524818067754076</v>
      </c>
      <c r="Q101" s="181">
        <f t="shared" si="45"/>
        <v>10.524818067754076</v>
      </c>
      <c r="R101" s="195"/>
      <c r="S101" s="88"/>
      <c r="T101" s="88"/>
      <c r="U101" s="146"/>
      <c r="V101" s="352"/>
      <c r="W101" s="1">
        <f>+'Ark1'!T1267</f>
        <v>5.0131744040150572</v>
      </c>
      <c r="X101" s="181">
        <f t="shared" si="46"/>
        <v>5.0131744040150572</v>
      </c>
      <c r="Y101" s="90">
        <f>+'Ark1'!W1267</f>
        <v>0.12547051442910917</v>
      </c>
      <c r="Z101" s="93"/>
      <c r="AA101" s="11">
        <f>+'Ark1'!X1267</f>
        <v>10.414052697616061</v>
      </c>
      <c r="AB101" s="11">
        <f>+'Ark1'!Y1267</f>
        <v>0.31367628607277287</v>
      </c>
      <c r="AC101" s="11">
        <f>+'Ark1'!Z1267</f>
        <v>4.1658547797477494</v>
      </c>
      <c r="AD101" s="70"/>
      <c r="AE101" s="133">
        <f>+'Ark1'!Z1272</f>
        <v>0</v>
      </c>
      <c r="AF101" s="65">
        <f>+IF(G101=0,"",'Ark1'!AB1272)</f>
        <v>0</v>
      </c>
      <c r="AG101" s="134">
        <f>+'Ark1'!AD1272</f>
        <v>0</v>
      </c>
      <c r="AH101" s="90">
        <f t="shared" si="48"/>
        <v>6.3003952569169961</v>
      </c>
      <c r="AI101" s="46"/>
      <c r="AJ101" s="4"/>
      <c r="AK101" s="57"/>
      <c r="AL101" s="13"/>
      <c r="AM101" s="13"/>
      <c r="AN101" s="5"/>
    </row>
    <row r="102" spans="1:40" ht="15.6">
      <c r="A102" s="46"/>
      <c r="B102">
        <f>+'Ark1'!C1268</f>
        <v>2019</v>
      </c>
      <c r="C102">
        <f>+'Ark1'!L1268</f>
        <v>9</v>
      </c>
      <c r="D102" s="3" t="str">
        <f t="shared" si="47"/>
        <v>R+</v>
      </c>
      <c r="E102">
        <f>+'Ark1'!Q1268</f>
        <v>0</v>
      </c>
      <c r="G102" s="300">
        <f>+'Ark1'!R1268</f>
        <v>0</v>
      </c>
      <c r="I102" s="181">
        <f>+'Ark1'!AF1268</f>
        <v>0</v>
      </c>
      <c r="J102" s="181">
        <f t="shared" si="44"/>
        <v>0</v>
      </c>
      <c r="K102" s="181">
        <f>+'Ark1'!AH1268</f>
        <v>0</v>
      </c>
      <c r="L102" s="181"/>
      <c r="M102" s="181"/>
      <c r="N102" s="181"/>
      <c r="O102" s="181"/>
      <c r="P102" s="90">
        <f>+'Ark1'!U1268</f>
        <v>0</v>
      </c>
      <c r="Q102" s="181">
        <f t="shared" si="45"/>
        <v>0</v>
      </c>
      <c r="R102" s="195"/>
      <c r="S102" s="88"/>
      <c r="T102" s="88"/>
      <c r="U102" s="146"/>
      <c r="V102" s="352"/>
      <c r="W102" s="1">
        <f>+'Ark1'!T1268</f>
        <v>0</v>
      </c>
      <c r="X102" s="181">
        <f t="shared" si="46"/>
        <v>0</v>
      </c>
      <c r="Y102" s="90">
        <f>+'Ark1'!W1268</f>
        <v>0</v>
      </c>
      <c r="Z102" s="93"/>
      <c r="AA102" s="11">
        <f>+'Ark1'!X1268</f>
        <v>0</v>
      </c>
      <c r="AB102" s="11">
        <f>+'Ark1'!Y1268</f>
        <v>0</v>
      </c>
      <c r="AC102" s="11">
        <f>+'Ark1'!Z1268</f>
        <v>0</v>
      </c>
      <c r="AD102" s="70"/>
      <c r="AE102" s="133">
        <f>+'Ark1'!Z1273</f>
        <v>0</v>
      </c>
      <c r="AF102" s="65" t="str">
        <f>+IF(G102=0,"",'Ark1'!AB1273)</f>
        <v/>
      </c>
      <c r="AG102" s="134">
        <f>+'Ark1'!AD1273</f>
        <v>0</v>
      </c>
      <c r="AH102" s="90" t="e">
        <f t="shared" si="48"/>
        <v>#DIV/0!</v>
      </c>
      <c r="AI102" s="46"/>
      <c r="AJ102" s="4"/>
      <c r="AK102" s="57"/>
      <c r="AL102" s="13"/>
      <c r="AM102" s="13"/>
      <c r="AN102" s="5"/>
    </row>
    <row r="103" spans="1:40" ht="15.6">
      <c r="A103" s="46"/>
      <c r="B103">
        <f>+'Ark1'!C1269</f>
        <v>2019</v>
      </c>
      <c r="C103">
        <f>+'Ark1'!L1269</f>
        <v>10</v>
      </c>
      <c r="D103" s="3" t="str">
        <f t="shared" si="47"/>
        <v>U-</v>
      </c>
      <c r="E103">
        <f>+'Ark1'!Q1269</f>
        <v>0</v>
      </c>
      <c r="G103" s="300">
        <f>+'Ark1'!R1269</f>
        <v>0</v>
      </c>
      <c r="I103" s="181">
        <f>+'Ark1'!AF1269</f>
        <v>0</v>
      </c>
      <c r="J103" s="181">
        <f t="shared" si="44"/>
        <v>-0.53222945002956845</v>
      </c>
      <c r="K103" s="181">
        <f>+'Ark1'!AH1269</f>
        <v>0</v>
      </c>
      <c r="L103" s="181"/>
      <c r="M103" s="181"/>
      <c r="N103" s="181"/>
      <c r="O103" s="181"/>
      <c r="P103" s="90">
        <f>+'Ark1'!U1269</f>
        <v>0</v>
      </c>
      <c r="Q103" s="181">
        <f t="shared" si="45"/>
        <v>-13.599191919191931</v>
      </c>
      <c r="R103" s="195"/>
      <c r="S103" s="88"/>
      <c r="T103" s="88"/>
      <c r="U103" s="146"/>
      <c r="V103" s="352"/>
      <c r="W103" s="1">
        <f>+'Ark1'!T1269</f>
        <v>0</v>
      </c>
      <c r="X103" s="181">
        <f t="shared" si="46"/>
        <v>-4.1919191919191929</v>
      </c>
      <c r="Y103" s="90">
        <f>+'Ark1'!W1269</f>
        <v>0</v>
      </c>
      <c r="Z103" s="93"/>
      <c r="AA103" s="11">
        <f>+'Ark1'!X1269</f>
        <v>0</v>
      </c>
      <c r="AB103" s="11">
        <f>+'Ark1'!Y1269</f>
        <v>0</v>
      </c>
      <c r="AC103" s="11">
        <f>+'Ark1'!Z1269</f>
        <v>0</v>
      </c>
      <c r="AD103" s="70"/>
      <c r="AE103" s="133">
        <f>+'Ark1'!Z1274</f>
        <v>0</v>
      </c>
      <c r="AF103" s="65" t="str">
        <f>+IF(G103=0,"",'Ark1'!AB1274)</f>
        <v/>
      </c>
      <c r="AG103" s="134">
        <f>+'Ark1'!AD1274</f>
        <v>0</v>
      </c>
      <c r="AH103" s="90" t="e">
        <f t="shared" si="48"/>
        <v>#DIV/0!</v>
      </c>
      <c r="AI103" s="46"/>
      <c r="AJ103" s="4"/>
      <c r="AK103" s="57"/>
      <c r="AL103" s="13"/>
      <c r="AM103" s="13"/>
      <c r="AN103" s="5"/>
    </row>
    <row r="104" spans="1:40" ht="15.6">
      <c r="A104" s="46"/>
      <c r="B104">
        <f>+'Ark1'!C1270</f>
        <v>2019</v>
      </c>
      <c r="C104">
        <f>+'Ark1'!L1270</f>
        <v>11</v>
      </c>
      <c r="D104" s="3" t="str">
        <f t="shared" si="47"/>
        <v>U</v>
      </c>
      <c r="E104">
        <f>+'Ark1'!Q1270</f>
        <v>19</v>
      </c>
      <c r="G104" s="300">
        <f>+'Ark1'!R1270</f>
        <v>66</v>
      </c>
      <c r="I104" s="181">
        <f>+'Ark1'!AF1270</f>
        <v>0.3621597892888499</v>
      </c>
      <c r="J104" s="181">
        <f t="shared" si="44"/>
        <v>0.3621597892888499</v>
      </c>
      <c r="K104" s="181">
        <f>+'Ark1'!AH1270</f>
        <v>0</v>
      </c>
      <c r="L104" s="181"/>
      <c r="M104" s="181"/>
      <c r="N104" s="181"/>
      <c r="O104" s="181"/>
      <c r="P104" s="90">
        <f>+'Ark1'!U1270</f>
        <v>13.923636363636357</v>
      </c>
      <c r="Q104" s="181">
        <f t="shared" si="45"/>
        <v>13.923636363636357</v>
      </c>
      <c r="R104" s="195"/>
      <c r="S104" s="88"/>
      <c r="T104" s="88"/>
      <c r="U104" s="146"/>
      <c r="V104" s="352"/>
      <c r="W104" s="1">
        <f>+'Ark1'!T1270</f>
        <v>5.1363636363636358</v>
      </c>
      <c r="X104" s="181">
        <f t="shared" si="46"/>
        <v>5.1363636363636358</v>
      </c>
      <c r="Y104" s="90">
        <f>+'Ark1'!W1270</f>
        <v>0</v>
      </c>
      <c r="Z104" s="93"/>
      <c r="AA104" s="11">
        <f>+'Ark1'!X1270</f>
        <v>34.848484848484851</v>
      </c>
      <c r="AB104" s="11">
        <f>+'Ark1'!Y1270</f>
        <v>1.5151515151515151</v>
      </c>
      <c r="AC104" s="11">
        <f>+'Ark1'!Z1270</f>
        <v>4.8816706145520348</v>
      </c>
      <c r="AD104" s="70"/>
      <c r="AE104" s="133">
        <f>+'Ark1'!Z1275</f>
        <v>1.840353669429398</v>
      </c>
      <c r="AF104" s="65">
        <f>+IF(G104=0,"",'Ark1'!AB1275)</f>
        <v>0.54215666254001027</v>
      </c>
      <c r="AG104" s="134">
        <f>+'Ark1'!AD1275</f>
        <v>28.502805918188088</v>
      </c>
      <c r="AH104" s="90">
        <f t="shared" si="48"/>
        <v>3.4736842105263159</v>
      </c>
      <c r="AI104" s="46"/>
      <c r="AJ104" s="4"/>
      <c r="AK104" s="57"/>
      <c r="AL104" s="13"/>
      <c r="AM104" s="13"/>
      <c r="AN104" s="5"/>
    </row>
    <row r="105" spans="1:40" ht="15.6">
      <c r="A105" s="46"/>
      <c r="B105">
        <f>+'Ark1'!C1271</f>
        <v>2019</v>
      </c>
      <c r="C105">
        <f>+'Ark1'!L1271</f>
        <v>12</v>
      </c>
      <c r="D105" s="3" t="str">
        <f t="shared" si="47"/>
        <v>U+</v>
      </c>
      <c r="E105">
        <f>+'Ark1'!Q1271</f>
        <v>0</v>
      </c>
      <c r="G105" s="300">
        <f>+'Ark1'!R1271</f>
        <v>0</v>
      </c>
      <c r="I105" s="181">
        <f>+'Ark1'!AF1271</f>
        <v>0</v>
      </c>
      <c r="J105" s="181">
        <f t="shared" si="44"/>
        <v>0</v>
      </c>
      <c r="K105" s="181">
        <f>+'Ark1'!AH1271</f>
        <v>0</v>
      </c>
      <c r="L105" s="181"/>
      <c r="M105" s="181"/>
      <c r="N105" s="181"/>
      <c r="O105" s="181"/>
      <c r="P105" s="90">
        <f>+'Ark1'!U1271</f>
        <v>0</v>
      </c>
      <c r="Q105" s="181">
        <f t="shared" si="45"/>
        <v>0</v>
      </c>
      <c r="R105" s="195"/>
      <c r="S105" s="88"/>
      <c r="T105" s="88"/>
      <c r="U105" s="146"/>
      <c r="V105" s="352"/>
      <c r="W105" s="1">
        <f>+'Ark1'!T1271</f>
        <v>0</v>
      </c>
      <c r="X105" s="181">
        <f t="shared" si="46"/>
        <v>0</v>
      </c>
      <c r="Y105" s="90">
        <f>+'Ark1'!W1271</f>
        <v>0</v>
      </c>
      <c r="Z105" s="93"/>
      <c r="AA105" s="11">
        <f>+'Ark1'!X1271</f>
        <v>0</v>
      </c>
      <c r="AB105" s="11">
        <f>+'Ark1'!Y1271</f>
        <v>0</v>
      </c>
      <c r="AC105" s="11">
        <f>+'Ark1'!Z1271</f>
        <v>0</v>
      </c>
      <c r="AD105" s="70"/>
      <c r="AE105" s="133">
        <f>+'Ark1'!Z1276</f>
        <v>2.4045204709403478</v>
      </c>
      <c r="AF105" s="65" t="str">
        <f>+IF(G105=0,"",'Ark1'!AB1276)</f>
        <v/>
      </c>
      <c r="AG105" s="134">
        <f>+'Ark1'!AD1276</f>
        <v>38.199915609896735</v>
      </c>
      <c r="AH105" s="90" t="e">
        <f t="shared" si="48"/>
        <v>#DIV/0!</v>
      </c>
      <c r="AI105" s="46"/>
      <c r="AJ105" s="4"/>
      <c r="AK105" s="57"/>
      <c r="AL105" s="13"/>
      <c r="AM105" s="5"/>
      <c r="AN105" s="5"/>
    </row>
    <row r="106" spans="1:40" ht="15.6">
      <c r="A106" s="46"/>
      <c r="B106">
        <f>+'Ark1'!C1272</f>
        <v>2019</v>
      </c>
      <c r="C106">
        <f>+'Ark1'!L1272</f>
        <v>13</v>
      </c>
      <c r="D106" s="3" t="str">
        <f t="shared" si="47"/>
        <v>E-</v>
      </c>
      <c r="E106">
        <f>+'Ark1'!Q1272</f>
        <v>0</v>
      </c>
      <c r="G106" s="300">
        <f>+'Ark1'!R1272</f>
        <v>0</v>
      </c>
      <c r="I106" s="181">
        <f>+'Ark1'!AF1272</f>
        <v>0</v>
      </c>
      <c r="J106" s="181">
        <f t="shared" si="44"/>
        <v>0</v>
      </c>
      <c r="K106" s="181">
        <f>+'Ark1'!AH1272</f>
        <v>0</v>
      </c>
      <c r="L106" s="181"/>
      <c r="M106" s="181"/>
      <c r="N106" s="181"/>
      <c r="O106" s="181"/>
      <c r="P106" s="90">
        <f>+'Ark1'!U1272</f>
        <v>0</v>
      </c>
      <c r="Q106" s="181">
        <f t="shared" si="45"/>
        <v>0</v>
      </c>
      <c r="R106" s="195"/>
      <c r="S106" s="88"/>
      <c r="T106" s="88"/>
      <c r="U106" s="146"/>
      <c r="V106" s="352"/>
      <c r="W106" s="1">
        <f>+'Ark1'!T1272</f>
        <v>0</v>
      </c>
      <c r="X106" s="181">
        <f t="shared" si="46"/>
        <v>0</v>
      </c>
      <c r="Y106" s="90">
        <f>+'Ark1'!W1272</f>
        <v>0</v>
      </c>
      <c r="Z106" s="93"/>
      <c r="AA106" s="11">
        <f>+'Ark1'!X1272</f>
        <v>0</v>
      </c>
      <c r="AB106" s="11">
        <f>+'Ark1'!Y1272</f>
        <v>0</v>
      </c>
      <c r="AC106" s="11">
        <f>+'Ark1'!Z1272</f>
        <v>0</v>
      </c>
      <c r="AD106" s="70"/>
      <c r="AE106" s="133">
        <f>+'Ark1'!Z1277</f>
        <v>2.7809435513742726</v>
      </c>
      <c r="AF106" s="65" t="str">
        <f>+IF(G106=0,"",'Ark1'!AB1277)</f>
        <v/>
      </c>
      <c r="AG106" s="134">
        <f>+'Ark1'!AD1277</f>
        <v>28.50129315304304</v>
      </c>
      <c r="AH106" s="90" t="e">
        <f t="shared" si="48"/>
        <v>#DIV/0!</v>
      </c>
      <c r="AI106" s="46"/>
      <c r="AJ106" s="4"/>
      <c r="AK106" s="57"/>
      <c r="AL106" s="13"/>
      <c r="AM106" s="5"/>
      <c r="AN106" s="5"/>
    </row>
    <row r="107" spans="1:40" ht="15.6">
      <c r="A107" s="46"/>
      <c r="B107">
        <f>+'Ark1'!C1273</f>
        <v>2019</v>
      </c>
      <c r="C107">
        <f>+'Ark1'!L1273</f>
        <v>14</v>
      </c>
      <c r="D107" s="3" t="str">
        <f t="shared" si="47"/>
        <v>E</v>
      </c>
      <c r="E107">
        <f>+'Ark1'!Q1273</f>
        <v>0</v>
      </c>
      <c r="G107" s="300">
        <f>+'Ark1'!R1273</f>
        <v>0</v>
      </c>
      <c r="I107" s="181">
        <f>+'Ark1'!AF1273</f>
        <v>0</v>
      </c>
      <c r="J107" s="181">
        <f t="shared" si="44"/>
        <v>0</v>
      </c>
      <c r="K107" s="181">
        <f>+'Ark1'!AH1273</f>
        <v>0</v>
      </c>
      <c r="L107" s="181"/>
      <c r="M107" s="181"/>
      <c r="N107" s="181"/>
      <c r="O107" s="181"/>
      <c r="P107" s="90">
        <f>+'Ark1'!U1273</f>
        <v>0</v>
      </c>
      <c r="Q107" s="181">
        <f t="shared" si="45"/>
        <v>0</v>
      </c>
      <c r="R107" s="195"/>
      <c r="S107" s="88"/>
      <c r="T107" s="88"/>
      <c r="U107" s="146"/>
      <c r="V107" s="352"/>
      <c r="W107" s="1">
        <f>+'Ark1'!T1273</f>
        <v>0</v>
      </c>
      <c r="X107" s="181">
        <f t="shared" si="46"/>
        <v>0</v>
      </c>
      <c r="Y107" s="90">
        <f>+'Ark1'!W1273</f>
        <v>0</v>
      </c>
      <c r="Z107" s="93"/>
      <c r="AA107" s="11">
        <f>+'Ark1'!X1273</f>
        <v>0</v>
      </c>
      <c r="AB107" s="11">
        <f>+'Ark1'!Y1273</f>
        <v>0</v>
      </c>
      <c r="AC107" s="11">
        <f>+'Ark1'!Z1273</f>
        <v>0</v>
      </c>
      <c r="AD107" s="70"/>
      <c r="AE107" s="133">
        <f>+'Ark1'!Z1278</f>
        <v>2.8245399197911638</v>
      </c>
      <c r="AF107" s="65" t="str">
        <f>+IF(G107=0,"",'Ark1'!AB1278)</f>
        <v/>
      </c>
      <c r="AG107" s="134">
        <f>+'Ark1'!AD1278</f>
        <v>20.083592457760471</v>
      </c>
      <c r="AH107" s="90" t="e">
        <f t="shared" si="48"/>
        <v>#DIV/0!</v>
      </c>
      <c r="AI107" s="46"/>
      <c r="AJ107" s="4"/>
      <c r="AK107" s="57"/>
      <c r="AL107" s="13"/>
      <c r="AM107" s="5"/>
      <c r="AN107" s="5"/>
    </row>
    <row r="108" spans="1:40" ht="15.6">
      <c r="A108" s="46"/>
      <c r="B108">
        <f>+'Ark1'!C1274</f>
        <v>2019</v>
      </c>
      <c r="C108">
        <f>+'Ark1'!L1274</f>
        <v>15</v>
      </c>
      <c r="D108" s="3" t="str">
        <f t="shared" si="47"/>
        <v>E+</v>
      </c>
      <c r="E108">
        <f>+'Ark1'!Q1274</f>
        <v>0</v>
      </c>
      <c r="G108" s="300">
        <f>+'Ark1'!R1274</f>
        <v>0</v>
      </c>
      <c r="I108" s="181">
        <f>+'Ark1'!AF1274</f>
        <v>0</v>
      </c>
      <c r="J108" s="181">
        <f>+I108-I126</f>
        <v>-1.1249497790277223</v>
      </c>
      <c r="K108" s="181">
        <f>+'Ark1'!AH1274</f>
        <v>0</v>
      </c>
      <c r="L108" s="181"/>
      <c r="M108" s="181"/>
      <c r="N108" s="181"/>
      <c r="O108" s="181"/>
      <c r="P108" s="90">
        <f>+'Ark1'!U1274</f>
        <v>0</v>
      </c>
      <c r="Q108" s="181">
        <f>+P108-P126</f>
        <v>-5.1627551020408156</v>
      </c>
      <c r="R108" s="195"/>
      <c r="S108" s="88"/>
      <c r="T108" s="88"/>
      <c r="U108" s="146"/>
      <c r="V108" s="352"/>
      <c r="W108" s="1">
        <f>+'Ark1'!T1274</f>
        <v>0</v>
      </c>
      <c r="X108" s="181">
        <f>+W108-W126</f>
        <v>-2.0051020408163263</v>
      </c>
      <c r="Y108" s="90">
        <f>+'Ark1'!W1274</f>
        <v>0</v>
      </c>
      <c r="Z108" s="93"/>
      <c r="AA108" s="11">
        <f>+'Ark1'!X1274</f>
        <v>0</v>
      </c>
      <c r="AB108" s="11">
        <f>+'Ark1'!Y1274</f>
        <v>0</v>
      </c>
      <c r="AC108" s="11">
        <f>+'Ark1'!Z1274</f>
        <v>0</v>
      </c>
      <c r="AD108" s="70"/>
      <c r="AE108" s="133">
        <f>+'Ark1'!Z1279</f>
        <v>2.8848365876528166</v>
      </c>
      <c r="AF108" s="65" t="str">
        <f>+IF(G108=0,"",'Ark1'!AB1279)</f>
        <v/>
      </c>
      <c r="AG108" s="134">
        <f>+'Ark1'!AD1279</f>
        <v>-1.0281967693003335</v>
      </c>
      <c r="AH108" s="90" t="e">
        <f t="shared" si="48"/>
        <v>#DIV/0!</v>
      </c>
      <c r="AI108" s="46"/>
      <c r="AJ108" s="4"/>
      <c r="AK108" s="57"/>
      <c r="AL108" s="13"/>
      <c r="AM108" s="5"/>
      <c r="AN108" s="5"/>
    </row>
    <row r="109" spans="1:40" ht="15.6">
      <c r="A109" s="46"/>
      <c r="B109" s="46"/>
      <c r="C109" s="46"/>
      <c r="D109" s="46"/>
      <c r="E109" s="46"/>
      <c r="F109" s="46"/>
      <c r="G109" s="314"/>
      <c r="H109" s="314"/>
      <c r="I109" s="46"/>
      <c r="J109" s="46"/>
      <c r="K109" s="46"/>
      <c r="L109" s="46"/>
      <c r="M109" s="46"/>
      <c r="N109" s="46"/>
      <c r="O109" s="46"/>
      <c r="P109" s="46"/>
      <c r="Q109" s="46"/>
      <c r="R109" s="195"/>
      <c r="S109" s="88"/>
      <c r="T109" s="88"/>
      <c r="U109" s="146"/>
      <c r="V109" s="352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134">
        <f>+'Ark1'!AD1280</f>
        <v>3.0252269666119127</v>
      </c>
      <c r="AH109" s="46"/>
      <c r="AI109" s="46"/>
      <c r="AJ109" s="4"/>
      <c r="AK109" s="57"/>
      <c r="AL109" s="13"/>
      <c r="AM109" s="5"/>
      <c r="AN109" s="5"/>
    </row>
    <row r="110" spans="1:40" ht="15.6">
      <c r="A110" s="46"/>
      <c r="B110">
        <f>+'Ark1'!C1275</f>
        <v>2018</v>
      </c>
      <c r="C110">
        <f>+'Ark1'!L1275</f>
        <v>1</v>
      </c>
      <c r="D110" s="3" t="str">
        <f>+D94</f>
        <v>P-</v>
      </c>
      <c r="E110">
        <f>+'Ark1'!Q1275</f>
        <v>45</v>
      </c>
      <c r="G110" s="300">
        <f>+'Ark1'!R1275</f>
        <v>178</v>
      </c>
      <c r="I110" s="181">
        <f>+'Ark1'!AF1275</f>
        <v>0.95693779904306242</v>
      </c>
      <c r="J110" s="181">
        <f t="shared" ref="J110:J123" si="49">+I110-I127</f>
        <v>-3.2157075547995597</v>
      </c>
      <c r="K110" s="181">
        <f>+'Ark1'!AH1275</f>
        <v>0</v>
      </c>
      <c r="L110" s="181"/>
      <c r="M110" s="181"/>
      <c r="N110" s="181"/>
      <c r="O110" s="181"/>
      <c r="P110" s="90">
        <f>+'Ark1'!U1275</f>
        <v>4.6707865168539344</v>
      </c>
      <c r="Q110" s="181">
        <f t="shared" ref="Q110:Q123" si="50">+P110-P127</f>
        <v>-1.2297636894734465</v>
      </c>
      <c r="R110" s="195"/>
      <c r="S110" s="88"/>
      <c r="T110" s="88"/>
      <c r="U110" s="146"/>
      <c r="V110" s="352"/>
      <c r="W110" s="1">
        <f>+'Ark1'!T1275</f>
        <v>2.0617977528089888</v>
      </c>
      <c r="X110" s="181">
        <f t="shared" ref="X110:X123" si="51">+W110-W127</f>
        <v>-0.14177858831893353</v>
      </c>
      <c r="Y110" s="90">
        <f>+'Ark1'!W1275</f>
        <v>0</v>
      </c>
      <c r="Z110" s="93"/>
      <c r="AA110" s="11">
        <f>+'Ark1'!X1275</f>
        <v>0</v>
      </c>
      <c r="AB110" s="11">
        <f>+'Ark1'!Y1275</f>
        <v>0</v>
      </c>
      <c r="AC110" s="11">
        <f>+'Ark1'!Z1275</f>
        <v>1.840353669429398</v>
      </c>
      <c r="AD110" s="70"/>
      <c r="AE110" s="133">
        <f>+'Ark1'!Z1281</f>
        <v>0</v>
      </c>
      <c r="AF110" s="65">
        <f>+IF(G110=0,"",'Ark1'!AB1281)</f>
        <v>0</v>
      </c>
      <c r="AG110" s="134">
        <f>+'Ark1'!AD1281</f>
        <v>0</v>
      </c>
      <c r="AH110" s="90">
        <f t="shared" si="48"/>
        <v>3.9555555555555557</v>
      </c>
      <c r="AI110" s="46"/>
      <c r="AJ110" s="4"/>
      <c r="AK110" s="57"/>
      <c r="AL110" s="13"/>
      <c r="AM110" s="5"/>
      <c r="AN110" s="5"/>
    </row>
    <row r="111" spans="1:40" ht="15.6">
      <c r="A111" s="46"/>
      <c r="B111">
        <f>+'Ark1'!C1276</f>
        <v>2018</v>
      </c>
      <c r="C111">
        <f>+'Ark1'!L1276</f>
        <v>2</v>
      </c>
      <c r="D111" s="3" t="str">
        <f t="shared" ref="D111:D124" si="52">+D95</f>
        <v>P</v>
      </c>
      <c r="E111">
        <f>+'Ark1'!Q1276</f>
        <v>141</v>
      </c>
      <c r="G111" s="300">
        <f>+'Ark1'!R1276</f>
        <v>611</v>
      </c>
      <c r="I111" s="181">
        <f>+'Ark1'!AF1276</f>
        <v>3.2847696360410739</v>
      </c>
      <c r="J111" s="181">
        <f t="shared" si="49"/>
        <v>-5.2269677226227627</v>
      </c>
      <c r="K111" s="181">
        <f>+'Ark1'!AH1276</f>
        <v>0.49099836333878893</v>
      </c>
      <c r="L111" s="181"/>
      <c r="M111" s="181"/>
      <c r="N111" s="181"/>
      <c r="O111" s="181"/>
      <c r="P111" s="90">
        <f>+'Ark1'!U1276</f>
        <v>6.0891162029459878</v>
      </c>
      <c r="Q111" s="181">
        <f t="shared" si="50"/>
        <v>-0.43118049294072147</v>
      </c>
      <c r="R111" s="195"/>
      <c r="S111" s="88"/>
      <c r="T111" s="88"/>
      <c r="U111" s="146"/>
      <c r="V111" s="352"/>
      <c r="W111" s="1">
        <f>+'Ark1'!T1276</f>
        <v>2.3486088379705401</v>
      </c>
      <c r="X111" s="181">
        <f t="shared" si="51"/>
        <v>-0.39380518765319605</v>
      </c>
      <c r="Y111" s="90">
        <f>+'Ark1'!W1276</f>
        <v>0</v>
      </c>
      <c r="Z111" s="93"/>
      <c r="AA111" s="11">
        <f>+'Ark1'!X1276</f>
        <v>0</v>
      </c>
      <c r="AB111" s="11">
        <f>+'Ark1'!Y1276</f>
        <v>0</v>
      </c>
      <c r="AC111" s="11">
        <f>+'Ark1'!Z1276</f>
        <v>2.4045204709403478</v>
      </c>
      <c r="AD111" s="70"/>
      <c r="AE111" s="133">
        <f>+'Ark1'!Z1282</f>
        <v>4.0779227786310637</v>
      </c>
      <c r="AF111" s="65">
        <f>+IF(G111=0,"",'Ark1'!AB1282)</f>
        <v>1.5009021208924027</v>
      </c>
      <c r="AG111" s="134">
        <f>+'Ark1'!AD1282</f>
        <v>15.057790478058838</v>
      </c>
      <c r="AH111" s="90">
        <f t="shared" si="48"/>
        <v>4.333333333333333</v>
      </c>
      <c r="AI111" s="46"/>
      <c r="AJ111" s="4"/>
      <c r="AK111" s="57"/>
      <c r="AL111" s="13"/>
      <c r="AM111" s="5"/>
      <c r="AN111" s="5"/>
    </row>
    <row r="112" spans="1:40" ht="15.6">
      <c r="A112" s="46"/>
      <c r="B112">
        <f>+'Ark1'!C1277</f>
        <v>2018</v>
      </c>
      <c r="C112">
        <f>+'Ark1'!L1277</f>
        <v>3</v>
      </c>
      <c r="D112" s="3" t="str">
        <f t="shared" si="52"/>
        <v>P+</v>
      </c>
      <c r="E112">
        <f>+'Ark1'!Q1277</f>
        <v>207</v>
      </c>
      <c r="G112" s="300">
        <f>+'Ark1'!R1277</f>
        <v>1202</v>
      </c>
      <c r="I112" s="181">
        <f>+'Ark1'!AF1277</f>
        <v>6.462018171066072</v>
      </c>
      <c r="J112" s="181">
        <f t="shared" si="49"/>
        <v>-10.452405292172172</v>
      </c>
      <c r="K112" s="181">
        <f>+'Ark1'!AH1277</f>
        <v>0.74875207986688863</v>
      </c>
      <c r="L112" s="181"/>
      <c r="M112" s="181"/>
      <c r="N112" s="181"/>
      <c r="O112" s="181"/>
      <c r="P112" s="90">
        <f>+'Ark1'!U1277</f>
        <v>6.5019051580698841</v>
      </c>
      <c r="Q112" s="181">
        <f t="shared" si="50"/>
        <v>-0.39446403093587978</v>
      </c>
      <c r="R112" s="195"/>
      <c r="S112" s="88"/>
      <c r="T112" s="88"/>
      <c r="U112" s="146"/>
      <c r="V112" s="352"/>
      <c r="W112" s="1">
        <f>+'Ark1'!T1277</f>
        <v>2.8652246256239602</v>
      </c>
      <c r="X112" s="181">
        <f t="shared" si="51"/>
        <v>-0.77271225934380361</v>
      </c>
      <c r="Y112" s="90">
        <f>+'Ark1'!W1277</f>
        <v>0</v>
      </c>
      <c r="Z112" s="93"/>
      <c r="AA112" s="11">
        <f>+'Ark1'!X1277</f>
        <v>0.66555740432612309</v>
      </c>
      <c r="AB112" s="11">
        <f>+'Ark1'!Y1277</f>
        <v>0</v>
      </c>
      <c r="AC112" s="11">
        <f>+'Ark1'!Z1277</f>
        <v>2.7809435513742726</v>
      </c>
      <c r="AD112" s="70"/>
      <c r="AE112" s="133">
        <f>+'Ark1'!Z1283</f>
        <v>0</v>
      </c>
      <c r="AF112" s="65">
        <f>+IF(G112=0,"",'Ark1'!AB1283)</f>
        <v>0</v>
      </c>
      <c r="AG112" s="134">
        <f>+'Ark1'!AD1283</f>
        <v>0</v>
      </c>
      <c r="AH112" s="90">
        <f t="shared" si="48"/>
        <v>5.8067632850241546</v>
      </c>
      <c r="AI112" s="46"/>
      <c r="AJ112" s="4"/>
      <c r="AK112" s="57"/>
      <c r="AL112" s="13"/>
      <c r="AM112" s="5"/>
      <c r="AN112" s="5"/>
    </row>
    <row r="113" spans="1:40" ht="15.6">
      <c r="A113" s="46"/>
      <c r="B113">
        <f>+'Ark1'!C1278</f>
        <v>2018</v>
      </c>
      <c r="C113">
        <f>+'Ark1'!L1278</f>
        <v>4</v>
      </c>
      <c r="D113" s="3" t="str">
        <f t="shared" si="52"/>
        <v>O-</v>
      </c>
      <c r="E113">
        <f>+'Ark1'!Q1278</f>
        <v>337</v>
      </c>
      <c r="G113" s="300">
        <f>+'Ark1'!R1278</f>
        <v>2728</v>
      </c>
      <c r="I113" s="181">
        <f>+'Ark1'!AF1278</f>
        <v>14.66587817859255</v>
      </c>
      <c r="J113" s="181">
        <f t="shared" si="49"/>
        <v>-25.229662199069161</v>
      </c>
      <c r="K113" s="181">
        <f>+'Ark1'!AH1278</f>
        <v>0.98973607038123168</v>
      </c>
      <c r="L113" s="181"/>
      <c r="M113" s="181"/>
      <c r="N113" s="181"/>
      <c r="O113" s="181"/>
      <c r="P113" s="90">
        <f>+'Ark1'!U1278</f>
        <v>7.0446517595307983</v>
      </c>
      <c r="Q113" s="181">
        <f t="shared" si="50"/>
        <v>-0.32038924176399064</v>
      </c>
      <c r="R113" s="195"/>
      <c r="S113" s="88"/>
      <c r="T113" s="88"/>
      <c r="U113" s="146"/>
      <c r="V113" s="352"/>
      <c r="W113" s="1">
        <f>+'Ark1'!T1278</f>
        <v>3.5373900293255143</v>
      </c>
      <c r="X113" s="181">
        <f t="shared" si="51"/>
        <v>-0.77738482321368929</v>
      </c>
      <c r="Y113" s="90">
        <f>+'Ark1'!W1278</f>
        <v>0</v>
      </c>
      <c r="Z113" s="93"/>
      <c r="AA113" s="11">
        <f>+'Ark1'!X1278</f>
        <v>0.98973607038123168</v>
      </c>
      <c r="AB113" s="11">
        <f>+'Ark1'!Y1278</f>
        <v>3.6656891495601175E-2</v>
      </c>
      <c r="AC113" s="11">
        <f>+'Ark1'!Z1278</f>
        <v>2.8245399197911638</v>
      </c>
      <c r="AD113" s="70"/>
      <c r="AE113" s="133">
        <f>+'Ark1'!Z1284</f>
        <v>0</v>
      </c>
      <c r="AF113" s="65">
        <f>+IF(G113=0,"",'Ark1'!AB1284)</f>
        <v>0</v>
      </c>
      <c r="AG113" s="134">
        <f>+'Ark1'!AD1284</f>
        <v>0</v>
      </c>
      <c r="AH113" s="90">
        <f t="shared" si="48"/>
        <v>8.094955489614243</v>
      </c>
      <c r="AI113" s="46"/>
      <c r="AJ113" s="4"/>
      <c r="AK113" s="57"/>
      <c r="AL113" s="13"/>
      <c r="AM113" s="5"/>
      <c r="AN113" s="5"/>
    </row>
    <row r="114" spans="1:40" ht="15.6">
      <c r="A114" s="46"/>
      <c r="B114">
        <f>+'Ark1'!C1279</f>
        <v>2018</v>
      </c>
      <c r="C114">
        <f>+'Ark1'!L1279</f>
        <v>5</v>
      </c>
      <c r="D114" s="3" t="str">
        <f t="shared" si="52"/>
        <v>O</v>
      </c>
      <c r="E114">
        <f>+'Ark1'!Q1279</f>
        <v>458</v>
      </c>
      <c r="G114" s="300">
        <f>+'Ark1'!R1279</f>
        <v>6714</v>
      </c>
      <c r="I114" s="181">
        <f>+'Ark1'!AF1279</f>
        <v>36.094833611096192</v>
      </c>
      <c r="J114" s="181">
        <f t="shared" si="49"/>
        <v>16.092537795220629</v>
      </c>
      <c r="K114" s="181">
        <f>+'Ark1'!AH1279</f>
        <v>0.83407804587429246</v>
      </c>
      <c r="L114" s="181"/>
      <c r="M114" s="181"/>
      <c r="N114" s="181"/>
      <c r="O114" s="181"/>
      <c r="P114" s="90">
        <f>+'Ark1'!U1279</f>
        <v>7.6176452189455182</v>
      </c>
      <c r="Q114" s="181">
        <f t="shared" si="50"/>
        <v>-0.90883971649205986</v>
      </c>
      <c r="R114" s="195"/>
      <c r="S114" s="88"/>
      <c r="T114" s="88"/>
      <c r="U114" s="146"/>
      <c r="V114" s="352"/>
      <c r="W114" s="1">
        <f>+'Ark1'!T1279</f>
        <v>4.4296991361334497</v>
      </c>
      <c r="X114" s="181">
        <f t="shared" si="51"/>
        <v>-0.17345724837157306</v>
      </c>
      <c r="Y114" s="90">
        <f>+'Ark1'!W1279</f>
        <v>0</v>
      </c>
      <c r="Z114" s="93"/>
      <c r="AA114" s="11">
        <f>+'Ark1'!X1279</f>
        <v>1.1915400655347033</v>
      </c>
      <c r="AB114" s="11">
        <f>+'Ark1'!Y1279</f>
        <v>2.9788501638367576E-2</v>
      </c>
      <c r="AC114" s="11">
        <f>+'Ark1'!Z1279</f>
        <v>2.8848365876528166</v>
      </c>
      <c r="AD114" s="70"/>
      <c r="AE114" s="133">
        <f>+'Ark1'!Z1285</f>
        <v>4.8836471461414313</v>
      </c>
      <c r="AF114" s="65">
        <f>+IF(G114=0,"",'Ark1'!AB1285)</f>
        <v>1.6677376418234682</v>
      </c>
      <c r="AG114" s="134">
        <f>+'Ark1'!AD1285</f>
        <v>23.069680958729862</v>
      </c>
      <c r="AH114" s="90">
        <f t="shared" si="48"/>
        <v>14.65938864628821</v>
      </c>
      <c r="AI114" s="46"/>
      <c r="AJ114" s="4"/>
      <c r="AK114" s="57"/>
      <c r="AL114" s="5"/>
      <c r="AM114" s="5"/>
      <c r="AN114" s="5"/>
    </row>
    <row r="115" spans="1:40" ht="15.6">
      <c r="A115" s="46"/>
      <c r="B115">
        <f>+'Ark1'!C1280</f>
        <v>2018</v>
      </c>
      <c r="C115">
        <f>+'Ark1'!L1280</f>
        <v>6</v>
      </c>
      <c r="D115" s="3" t="str">
        <f t="shared" si="52"/>
        <v>O+</v>
      </c>
      <c r="E115">
        <f>+'Ark1'!Q1280</f>
        <v>434</v>
      </c>
      <c r="G115" s="300">
        <f>+'Ark1'!R1280</f>
        <v>5106</v>
      </c>
      <c r="I115" s="181">
        <f>+'Ark1'!AF1280</f>
        <v>27.450137089403803</v>
      </c>
      <c r="J115" s="181">
        <f t="shared" si="49"/>
        <v>27.450137089403803</v>
      </c>
      <c r="K115" s="181">
        <f>+'Ark1'!AH1280</f>
        <v>0.74422248335291807</v>
      </c>
      <c r="L115" s="181"/>
      <c r="M115" s="181"/>
      <c r="N115" s="181"/>
      <c r="O115" s="181"/>
      <c r="P115" s="90">
        <f>+'Ark1'!U1280</f>
        <v>8.4893262828045319</v>
      </c>
      <c r="Q115" s="181">
        <f t="shared" si="50"/>
        <v>8.4893262828045319</v>
      </c>
      <c r="R115" s="195"/>
      <c r="S115" s="88"/>
      <c r="T115" s="88"/>
      <c r="U115" s="146"/>
      <c r="V115" s="352"/>
      <c r="W115" s="1">
        <f>+'Ark1'!T1280</f>
        <v>4.7636114375244807</v>
      </c>
      <c r="X115" s="181">
        <f t="shared" si="51"/>
        <v>4.7636114375244807</v>
      </c>
      <c r="Y115" s="90">
        <f>+'Ark1'!W1280</f>
        <v>5.8754406580493523E-2</v>
      </c>
      <c r="Z115" s="93"/>
      <c r="AA115" s="11">
        <f>+'Ark1'!X1280</f>
        <v>2.6439482961222081</v>
      </c>
      <c r="AB115" s="11">
        <f>+'Ark1'!Y1280</f>
        <v>0.23501762632197409</v>
      </c>
      <c r="AC115" s="11">
        <f>+'Ark1'!Z1280</f>
        <v>3.4009871174374924</v>
      </c>
      <c r="AD115" s="70"/>
      <c r="AE115" s="133">
        <f>+'Ark1'!Z1286</f>
        <v>0</v>
      </c>
      <c r="AF115" s="65">
        <f>+IF(G115=0,"",'Ark1'!AB1286)</f>
        <v>0</v>
      </c>
      <c r="AG115" s="134">
        <f>+'Ark1'!AD1286</f>
        <v>0</v>
      </c>
      <c r="AH115" s="90">
        <f t="shared" si="48"/>
        <v>11.764976958525345</v>
      </c>
      <c r="AI115" s="46"/>
      <c r="AJ115" s="13"/>
      <c r="AK115" s="57"/>
    </row>
    <row r="116" spans="1:40" ht="15.6">
      <c r="A116" s="46"/>
      <c r="B116">
        <f>+'Ark1'!C1281</f>
        <v>2018</v>
      </c>
      <c r="C116">
        <f>+'Ark1'!L1281</f>
        <v>7</v>
      </c>
      <c r="D116" s="3" t="str">
        <f t="shared" si="52"/>
        <v>R-</v>
      </c>
      <c r="E116">
        <f>+'Ark1'!Q1281</f>
        <v>0</v>
      </c>
      <c r="G116" s="300">
        <f>+'Ark1'!R1281</f>
        <v>0</v>
      </c>
      <c r="I116" s="181">
        <f>+'Ark1'!AF1281</f>
        <v>0</v>
      </c>
      <c r="J116" s="181">
        <f t="shared" si="49"/>
        <v>-9.0282959306663599</v>
      </c>
      <c r="K116" s="181">
        <f>+'Ark1'!AH1281</f>
        <v>0</v>
      </c>
      <c r="L116" s="181"/>
      <c r="M116" s="181"/>
      <c r="N116" s="181"/>
      <c r="O116" s="181"/>
      <c r="P116" s="90">
        <f>+'Ark1'!U1281</f>
        <v>0</v>
      </c>
      <c r="Q116" s="181">
        <f t="shared" si="50"/>
        <v>-9.2816274634456359</v>
      </c>
      <c r="R116" s="195"/>
      <c r="S116" s="88"/>
      <c r="T116" s="88"/>
      <c r="U116" s="146"/>
      <c r="V116" s="352"/>
      <c r="W116" s="1">
        <f>+'Ark1'!T1281</f>
        <v>0</v>
      </c>
      <c r="X116" s="181">
        <f t="shared" si="51"/>
        <v>-4.5435473617291811</v>
      </c>
      <c r="Y116" s="90">
        <f>+'Ark1'!W1281</f>
        <v>0</v>
      </c>
      <c r="Z116" s="93"/>
      <c r="AA116" s="11">
        <f>+'Ark1'!X1281</f>
        <v>0</v>
      </c>
      <c r="AB116" s="11">
        <f>+'Ark1'!Y1281</f>
        <v>0</v>
      </c>
      <c r="AC116" s="11">
        <f>+'Ark1'!Z1281</f>
        <v>0</v>
      </c>
      <c r="AD116" s="70"/>
      <c r="AE116" s="133">
        <f>+'Ark1'!Z1287</f>
        <v>0</v>
      </c>
      <c r="AF116" s="65" t="str">
        <f>+IF(G116=0,"",'Ark1'!AB1287)</f>
        <v/>
      </c>
      <c r="AG116" s="134">
        <f>+'Ark1'!AD1287</f>
        <v>0</v>
      </c>
      <c r="AH116" s="90" t="e">
        <f t="shared" si="48"/>
        <v>#DIV/0!</v>
      </c>
      <c r="AI116" s="46"/>
      <c r="AJ116" s="5"/>
      <c r="AK116" s="57"/>
      <c r="AL116" s="5"/>
      <c r="AN116" s="5"/>
    </row>
    <row r="117" spans="1:40" ht="15.6">
      <c r="A117" s="46"/>
      <c r="B117">
        <f>+'Ark1'!C1282</f>
        <v>2018</v>
      </c>
      <c r="C117">
        <f>+'Ark1'!L1282</f>
        <v>8</v>
      </c>
      <c r="D117" s="3" t="str">
        <f t="shared" si="52"/>
        <v>R</v>
      </c>
      <c r="E117">
        <f>+'Ark1'!Q1282</f>
        <v>258</v>
      </c>
      <c r="G117" s="300">
        <f>+'Ark1'!R1282</f>
        <v>1963</v>
      </c>
      <c r="I117" s="181">
        <f>+'Ark1'!AF1282</f>
        <v>10.5531960647277</v>
      </c>
      <c r="J117" s="181">
        <f t="shared" si="49"/>
        <v>10.5531960647277</v>
      </c>
      <c r="K117" s="181">
        <f>+'Ark1'!AH1282</f>
        <v>0.56036678553234864</v>
      </c>
      <c r="L117" s="181"/>
      <c r="M117" s="181"/>
      <c r="N117" s="181"/>
      <c r="O117" s="181"/>
      <c r="P117" s="90">
        <f>+'Ark1'!U1282</f>
        <v>9.2533876719307013</v>
      </c>
      <c r="Q117" s="181">
        <f t="shared" si="50"/>
        <v>9.2533876719307013</v>
      </c>
      <c r="R117" s="195"/>
      <c r="S117" s="88"/>
      <c r="T117" s="88"/>
      <c r="U117" s="146"/>
      <c r="V117" s="352"/>
      <c r="W117" s="1">
        <f>+'Ark1'!T1282</f>
        <v>4.6897605705552738</v>
      </c>
      <c r="X117" s="181">
        <f t="shared" si="51"/>
        <v>4.6897605705552738</v>
      </c>
      <c r="Y117" s="90">
        <f>+'Ark1'!W1282</f>
        <v>5.094243504839531E-2</v>
      </c>
      <c r="Z117" s="93"/>
      <c r="AA117" s="11">
        <f>+'Ark1'!X1282</f>
        <v>7.6413652572592943</v>
      </c>
      <c r="AB117" s="11">
        <f>+'Ark1'!Y1282</f>
        <v>0.40753948038716248</v>
      </c>
      <c r="AC117" s="11">
        <f>+'Ark1'!Z1282</f>
        <v>4.0779227786310637</v>
      </c>
      <c r="AD117" s="70"/>
      <c r="AE117" s="133">
        <f>+'Ark1'!Z1288</f>
        <v>0</v>
      </c>
      <c r="AF117" s="65">
        <f>+IF(G117=0,"",'Ark1'!AB1288)</f>
        <v>0</v>
      </c>
      <c r="AG117" s="134">
        <f>+'Ark1'!AD1288</f>
        <v>0</v>
      </c>
      <c r="AH117" s="90">
        <f t="shared" si="48"/>
        <v>7.6085271317829459</v>
      </c>
      <c r="AI117" s="46"/>
      <c r="AJ117" s="13"/>
      <c r="AK117" s="57"/>
    </row>
    <row r="118" spans="1:40" ht="15.6">
      <c r="A118" s="46"/>
      <c r="B118">
        <f>+'Ark1'!C1283</f>
        <v>2018</v>
      </c>
      <c r="C118">
        <f>+'Ark1'!L1283</f>
        <v>9</v>
      </c>
      <c r="D118" s="3" t="str">
        <f t="shared" si="52"/>
        <v>R+</v>
      </c>
      <c r="E118">
        <f>+'Ark1'!Q1283</f>
        <v>0</v>
      </c>
      <c r="G118" s="300">
        <f>+'Ark1'!R1283</f>
        <v>0</v>
      </c>
      <c r="I118" s="181">
        <f>+'Ark1'!AF1283</f>
        <v>0</v>
      </c>
      <c r="J118" s="181">
        <f t="shared" si="49"/>
        <v>0</v>
      </c>
      <c r="K118" s="181">
        <f>+'Ark1'!AH1283</f>
        <v>0</v>
      </c>
      <c r="L118" s="181"/>
      <c r="M118" s="181"/>
      <c r="N118" s="181"/>
      <c r="O118" s="181"/>
      <c r="P118" s="90">
        <f>+'Ark1'!U1283</f>
        <v>0</v>
      </c>
      <c r="Q118" s="181">
        <f t="shared" si="50"/>
        <v>0</v>
      </c>
      <c r="R118" s="195"/>
      <c r="S118" s="88"/>
      <c r="T118" s="88"/>
      <c r="U118" s="146"/>
      <c r="V118" s="352"/>
      <c r="W118" s="1">
        <f>+'Ark1'!T1283</f>
        <v>0</v>
      </c>
      <c r="X118" s="181">
        <f t="shared" si="51"/>
        <v>0</v>
      </c>
      <c r="Y118" s="90">
        <f>+'Ark1'!W1283</f>
        <v>0</v>
      </c>
      <c r="Z118" s="93"/>
      <c r="AA118" s="11">
        <f>+'Ark1'!X1283</f>
        <v>0</v>
      </c>
      <c r="AB118" s="11">
        <f>+'Ark1'!Y1283</f>
        <v>0</v>
      </c>
      <c r="AC118" s="11">
        <f>+'Ark1'!Z1283</f>
        <v>0</v>
      </c>
      <c r="AD118" s="70"/>
      <c r="AE118" s="133">
        <f>+'Ark1'!Z1289</f>
        <v>0</v>
      </c>
      <c r="AF118" s="65" t="str">
        <f>+IF(G118=0,"",'Ark1'!AB1289)</f>
        <v/>
      </c>
      <c r="AG118" s="134">
        <f>+'Ark1'!AD1289</f>
        <v>0</v>
      </c>
      <c r="AH118" s="90" t="e">
        <f t="shared" si="48"/>
        <v>#DIV/0!</v>
      </c>
      <c r="AI118" s="46"/>
      <c r="AJ118" s="13"/>
      <c r="AK118" s="57"/>
    </row>
    <row r="119" spans="1:40" ht="15.6">
      <c r="A119" s="46"/>
      <c r="B119">
        <f>+'Ark1'!C1284</f>
        <v>2018</v>
      </c>
      <c r="C119">
        <f>+'Ark1'!L1284</f>
        <v>10</v>
      </c>
      <c r="D119" s="3" t="str">
        <f t="shared" si="52"/>
        <v>U-</v>
      </c>
      <c r="E119">
        <f>+'Ark1'!Q1284</f>
        <v>0</v>
      </c>
      <c r="G119" s="300">
        <f>+'Ark1'!R1284</f>
        <v>0</v>
      </c>
      <c r="I119" s="181">
        <f>+'Ark1'!AF1284</f>
        <v>0</v>
      </c>
      <c r="J119" s="181">
        <f t="shared" si="49"/>
        <v>-0.34437238133501685</v>
      </c>
      <c r="K119" s="181">
        <f>+'Ark1'!AH1284</f>
        <v>0</v>
      </c>
      <c r="L119" s="181"/>
      <c r="M119" s="181"/>
      <c r="N119" s="181"/>
      <c r="O119" s="181"/>
      <c r="P119" s="90">
        <f>+'Ark1'!U1284</f>
        <v>0</v>
      </c>
      <c r="Q119" s="181">
        <f t="shared" si="50"/>
        <v>-9.571666666666669</v>
      </c>
      <c r="R119" s="195"/>
      <c r="S119" s="88"/>
      <c r="T119" s="88"/>
      <c r="U119" s="146"/>
      <c r="V119" s="352"/>
      <c r="W119" s="1">
        <f>+'Ark1'!T1284</f>
        <v>0</v>
      </c>
      <c r="X119" s="181">
        <f t="shared" si="51"/>
        <v>-4.5999999999999996</v>
      </c>
      <c r="Y119" s="90">
        <f>+'Ark1'!W1284</f>
        <v>0</v>
      </c>
      <c r="Z119" s="93"/>
      <c r="AA119" s="11">
        <f>+'Ark1'!X1284</f>
        <v>0</v>
      </c>
      <c r="AB119" s="11">
        <f>+'Ark1'!Y1284</f>
        <v>0</v>
      </c>
      <c r="AC119" s="11">
        <f>+'Ark1'!Z1284</f>
        <v>0</v>
      </c>
      <c r="AD119" s="70"/>
      <c r="AE119" s="133">
        <f>+'Ark1'!Z1290</f>
        <v>2.223320407386788</v>
      </c>
      <c r="AF119" s="65" t="str">
        <f>+IF(G119=0,"",'Ark1'!AB1290)</f>
        <v/>
      </c>
      <c r="AG119" s="134">
        <f>+'Ark1'!AD1290</f>
        <v>16.878172542292742</v>
      </c>
      <c r="AH119" s="90" t="e">
        <f t="shared" si="48"/>
        <v>#DIV/0!</v>
      </c>
      <c r="AI119" s="46"/>
      <c r="AJ119" s="13"/>
      <c r="AK119" s="57"/>
    </row>
    <row r="120" spans="1:40" ht="15.6">
      <c r="A120" s="46"/>
      <c r="B120">
        <f>+'Ark1'!C1285</f>
        <v>2018</v>
      </c>
      <c r="C120">
        <f>+'Ark1'!L1285</f>
        <v>11</v>
      </c>
      <c r="D120" s="3" t="str">
        <f t="shared" si="52"/>
        <v>U</v>
      </c>
      <c r="E120">
        <f>+'Ark1'!Q1285</f>
        <v>21</v>
      </c>
      <c r="G120" s="300">
        <f>+'Ark1'!R1285</f>
        <v>99</v>
      </c>
      <c r="I120" s="181">
        <f>+'Ark1'!AF1285</f>
        <v>0.53222945002956845</v>
      </c>
      <c r="J120" s="181">
        <f t="shared" si="49"/>
        <v>0.53222945002956845</v>
      </c>
      <c r="K120" s="181">
        <f>+'Ark1'!AH1285</f>
        <v>0</v>
      </c>
      <c r="L120" s="181"/>
      <c r="M120" s="181"/>
      <c r="N120" s="181"/>
      <c r="O120" s="181"/>
      <c r="P120" s="90">
        <f>+'Ark1'!U1285</f>
        <v>13.599191919191931</v>
      </c>
      <c r="Q120" s="181">
        <f t="shared" si="50"/>
        <v>13.599191919191931</v>
      </c>
      <c r="R120" s="195"/>
      <c r="S120" s="88"/>
      <c r="T120" s="88"/>
      <c r="U120" s="146"/>
      <c r="V120" s="352"/>
      <c r="W120" s="1">
        <f>+'Ark1'!T1285</f>
        <v>4.1919191919191929</v>
      </c>
      <c r="X120" s="181">
        <f t="shared" si="51"/>
        <v>4.1919191919191929</v>
      </c>
      <c r="Y120" s="90">
        <f>+'Ark1'!W1285</f>
        <v>0</v>
      </c>
      <c r="Z120" s="93"/>
      <c r="AA120" s="11">
        <f>+'Ark1'!X1285</f>
        <v>43.434343434343425</v>
      </c>
      <c r="AB120" s="11">
        <f>+'Ark1'!Y1285</f>
        <v>1.0101010101010102</v>
      </c>
      <c r="AC120" s="11">
        <f>+'Ark1'!Z1285</f>
        <v>4.8836471461414313</v>
      </c>
      <c r="AD120" s="70"/>
      <c r="AE120" s="133">
        <f>+'Ark1'!Z1291</f>
        <v>2.4050382066980407</v>
      </c>
      <c r="AF120" s="65">
        <f>+IF(G120=0,"",'Ark1'!AB1291)</f>
        <v>0.754510236323363</v>
      </c>
      <c r="AG120" s="134">
        <f>+'Ark1'!AD1291</f>
        <v>22.218861684861874</v>
      </c>
      <c r="AH120" s="90">
        <f t="shared" si="48"/>
        <v>4.7142857142857144</v>
      </c>
      <c r="AI120" s="46"/>
      <c r="AJ120" s="13"/>
      <c r="AK120" s="57"/>
    </row>
    <row r="121" spans="1:40" ht="15.6">
      <c r="A121" s="46"/>
      <c r="B121">
        <f>+'Ark1'!C1286</f>
        <v>2018</v>
      </c>
      <c r="C121">
        <f>+'Ark1'!L1286</f>
        <v>12</v>
      </c>
      <c r="D121" s="3" t="str">
        <f t="shared" si="52"/>
        <v>U+</v>
      </c>
      <c r="E121">
        <f>+'Ark1'!Q1286</f>
        <v>0</v>
      </c>
      <c r="G121" s="300">
        <f>+'Ark1'!R1286</f>
        <v>0</v>
      </c>
      <c r="I121" s="181">
        <f>+'Ark1'!AF1286</f>
        <v>0</v>
      </c>
      <c r="J121" s="181">
        <f t="shared" si="49"/>
        <v>0</v>
      </c>
      <c r="K121" s="181">
        <f>+'Ark1'!AH1286</f>
        <v>0</v>
      </c>
      <c r="L121" s="181"/>
      <c r="M121" s="181"/>
      <c r="N121" s="181"/>
      <c r="O121" s="181"/>
      <c r="P121" s="90">
        <f>+'Ark1'!U1286</f>
        <v>0</v>
      </c>
      <c r="Q121" s="181">
        <f t="shared" si="50"/>
        <v>0</v>
      </c>
      <c r="R121" s="195"/>
      <c r="S121" s="88"/>
      <c r="T121" s="88"/>
      <c r="U121" s="146"/>
      <c r="V121" s="352"/>
      <c r="W121" s="1">
        <f>+'Ark1'!T1286</f>
        <v>0</v>
      </c>
      <c r="X121" s="181">
        <f t="shared" si="51"/>
        <v>0</v>
      </c>
      <c r="Y121" s="90">
        <f>+'Ark1'!W1286</f>
        <v>0</v>
      </c>
      <c r="Z121" s="93"/>
      <c r="AA121" s="11">
        <f>+'Ark1'!X1286</f>
        <v>0</v>
      </c>
      <c r="AB121" s="11">
        <f>+'Ark1'!Y1286</f>
        <v>0</v>
      </c>
      <c r="AC121" s="11">
        <f>+'Ark1'!Z1286</f>
        <v>0</v>
      </c>
      <c r="AD121" s="70"/>
      <c r="AE121" s="133">
        <f>+'Ark1'!Z1292</f>
        <v>2.4944873907989367</v>
      </c>
      <c r="AF121" s="65" t="str">
        <f>+IF(G121=0,"",'Ark1'!AB1292)</f>
        <v/>
      </c>
      <c r="AG121" s="134">
        <f>+'Ark1'!AD1292</f>
        <v>19.045152674737288</v>
      </c>
      <c r="AH121" s="90" t="e">
        <f t="shared" si="48"/>
        <v>#DIV/0!</v>
      </c>
      <c r="AI121" s="46"/>
      <c r="AJ121" s="13"/>
      <c r="AK121" s="57"/>
    </row>
    <row r="122" spans="1:40" ht="15.6">
      <c r="A122" s="46"/>
      <c r="B122">
        <f>+'Ark1'!C1287</f>
        <v>2018</v>
      </c>
      <c r="C122">
        <f>+'Ark1'!L1287</f>
        <v>13</v>
      </c>
      <c r="D122" s="3" t="str">
        <f t="shared" si="52"/>
        <v>E-</v>
      </c>
      <c r="E122">
        <f>+'Ark1'!Q1287</f>
        <v>0</v>
      </c>
      <c r="G122" s="300">
        <f>+'Ark1'!R1287</f>
        <v>0</v>
      </c>
      <c r="I122" s="181">
        <f>+'Ark1'!AF1287</f>
        <v>0</v>
      </c>
      <c r="J122" s="181">
        <f t="shared" si="49"/>
        <v>-5.7395396889169514E-3</v>
      </c>
      <c r="K122" s="181">
        <f>+'Ark1'!AH1287</f>
        <v>0</v>
      </c>
      <c r="L122" s="181"/>
      <c r="M122" s="181"/>
      <c r="N122" s="181"/>
      <c r="O122" s="181"/>
      <c r="P122" s="90">
        <f>+'Ark1'!U1287</f>
        <v>0</v>
      </c>
      <c r="Q122" s="181">
        <f t="shared" si="50"/>
        <v>-10.5</v>
      </c>
      <c r="R122" s="195"/>
      <c r="S122" s="88"/>
      <c r="T122" s="88"/>
      <c r="U122" s="146"/>
      <c r="V122" s="352"/>
      <c r="W122" s="1">
        <f>+'Ark1'!T1287</f>
        <v>0</v>
      </c>
      <c r="X122" s="181">
        <f t="shared" si="51"/>
        <v>-8</v>
      </c>
      <c r="Y122" s="90">
        <f>+'Ark1'!W1287</f>
        <v>0</v>
      </c>
      <c r="Z122" s="93"/>
      <c r="AA122" s="11">
        <f>+'Ark1'!X1287</f>
        <v>0</v>
      </c>
      <c r="AB122" s="11">
        <f>+'Ark1'!Y1287</f>
        <v>0</v>
      </c>
      <c r="AC122" s="11">
        <f>+'Ark1'!Z1287</f>
        <v>0</v>
      </c>
      <c r="AD122" s="70"/>
      <c r="AE122" s="133">
        <f>+'Ark1'!Z1293</f>
        <v>2.5923009361001776</v>
      </c>
      <c r="AF122" s="65" t="str">
        <f>+IF(G122=0,"",'Ark1'!AB1293)</f>
        <v/>
      </c>
      <c r="AG122" s="134">
        <f>+'Ark1'!AD1293</f>
        <v>-1.1508661305918844</v>
      </c>
      <c r="AH122" s="90" t="e">
        <f t="shared" si="48"/>
        <v>#DIV/0!</v>
      </c>
      <c r="AI122" s="46"/>
      <c r="AJ122" s="13"/>
      <c r="AK122" s="57"/>
    </row>
    <row r="123" spans="1:40" ht="15.6">
      <c r="A123" s="46"/>
      <c r="B123">
        <f>+'Ark1'!C1288</f>
        <v>2018</v>
      </c>
      <c r="C123">
        <f>+'Ark1'!L1288</f>
        <v>14</v>
      </c>
      <c r="D123" s="3" t="str">
        <f t="shared" si="52"/>
        <v>E</v>
      </c>
      <c r="E123">
        <f>+'Ark1'!Q1288</f>
        <v>0</v>
      </c>
      <c r="G123" s="300">
        <f>+'Ark1'!R1288</f>
        <v>0</v>
      </c>
      <c r="I123" s="181">
        <f>+'Ark1'!AF1288</f>
        <v>0</v>
      </c>
      <c r="J123" s="181">
        <f t="shared" si="49"/>
        <v>0</v>
      </c>
      <c r="K123" s="181">
        <f>+'Ark1'!AH1288</f>
        <v>0</v>
      </c>
      <c r="L123" s="181"/>
      <c r="M123" s="181"/>
      <c r="N123" s="181"/>
      <c r="O123" s="181"/>
      <c r="P123" s="90">
        <f>+'Ark1'!U1288</f>
        <v>0</v>
      </c>
      <c r="Q123" s="181">
        <f t="shared" si="50"/>
        <v>0</v>
      </c>
      <c r="R123" s="195"/>
      <c r="S123" s="88"/>
      <c r="T123" s="88"/>
      <c r="U123" s="146"/>
      <c r="V123" s="352"/>
      <c r="W123" s="1">
        <f>+'Ark1'!T1288</f>
        <v>0</v>
      </c>
      <c r="X123" s="181">
        <f t="shared" si="51"/>
        <v>0</v>
      </c>
      <c r="Y123" s="90">
        <f>+'Ark1'!W1288</f>
        <v>0</v>
      </c>
      <c r="Z123" s="93"/>
      <c r="AA123" s="11">
        <f>+'Ark1'!X1288</f>
        <v>0</v>
      </c>
      <c r="AB123" s="11">
        <f>+'Ark1'!Y1288</f>
        <v>0</v>
      </c>
      <c r="AC123" s="11">
        <f>+'Ark1'!Z1288</f>
        <v>0</v>
      </c>
      <c r="AD123" s="70"/>
      <c r="AE123" s="133">
        <f>+'Ark1'!Z1294</f>
        <v>2.7989312180987169</v>
      </c>
      <c r="AF123" s="65" t="str">
        <f>+IF(G123=0,"",'Ark1'!AB1294)</f>
        <v/>
      </c>
      <c r="AG123" s="134">
        <f>+'Ark1'!AD1294</f>
        <v>-1.430557886600262</v>
      </c>
      <c r="AH123" s="90" t="e">
        <f t="shared" si="48"/>
        <v>#DIV/0!</v>
      </c>
      <c r="AI123" s="46"/>
      <c r="AJ123" s="13"/>
      <c r="AK123" s="57"/>
    </row>
    <row r="124" spans="1:40" ht="15.6">
      <c r="A124" s="46"/>
      <c r="B124">
        <f>+'Ark1'!C1289</f>
        <v>2018</v>
      </c>
      <c r="C124">
        <f>+'Ark1'!L1289</f>
        <v>15</v>
      </c>
      <c r="D124" s="3" t="str">
        <f t="shared" si="52"/>
        <v>E+</v>
      </c>
      <c r="E124">
        <f>+'Ark1'!Q1289</f>
        <v>0</v>
      </c>
      <c r="G124" s="300">
        <f>+'Ark1'!R1289</f>
        <v>0</v>
      </c>
      <c r="I124" s="181">
        <f>+'Ark1'!AF1289</f>
        <v>0</v>
      </c>
      <c r="J124" s="181">
        <f>+I124-I142</f>
        <v>-0.89633937735203517</v>
      </c>
      <c r="K124" s="181">
        <f>+'Ark1'!AH1289</f>
        <v>0</v>
      </c>
      <c r="L124" s="181"/>
      <c r="M124" s="181"/>
      <c r="N124" s="181"/>
      <c r="O124" s="181"/>
      <c r="P124" s="90">
        <f>+'Ark1'!U1289</f>
        <v>0</v>
      </c>
      <c r="Q124" s="181">
        <f>+P124-P142</f>
        <v>-4.3045801526717558</v>
      </c>
      <c r="R124" s="195"/>
      <c r="S124" s="88"/>
      <c r="T124" s="88"/>
      <c r="U124" s="146"/>
      <c r="V124" s="352"/>
      <c r="W124" s="1">
        <f>+'Ark1'!T1289</f>
        <v>0</v>
      </c>
      <c r="X124" s="181">
        <f>+W124-W142</f>
        <v>-1.969465648854962</v>
      </c>
      <c r="Y124" s="90">
        <f>+'Ark1'!W1289</f>
        <v>0</v>
      </c>
      <c r="Z124" s="93"/>
      <c r="AA124" s="11">
        <f>+'Ark1'!X1289</f>
        <v>0</v>
      </c>
      <c r="AB124" s="11">
        <f>+'Ark1'!Y1289</f>
        <v>0</v>
      </c>
      <c r="AC124" s="11">
        <f>+'Ark1'!Z1289</f>
        <v>0</v>
      </c>
      <c r="AD124" s="70"/>
      <c r="AE124" s="133">
        <f>+'Ark1'!Z1295</f>
        <v>3.4394798512552436</v>
      </c>
      <c r="AF124" s="65" t="str">
        <f>+IF(G124=0,"",'Ark1'!AB1295)</f>
        <v/>
      </c>
      <c r="AG124" s="134">
        <f>+'Ark1'!AD1295</f>
        <v>7.826830764935389</v>
      </c>
      <c r="AH124" s="90" t="e">
        <f t="shared" si="48"/>
        <v>#DIV/0!</v>
      </c>
      <c r="AI124" s="46"/>
      <c r="AJ124" s="13"/>
      <c r="AK124" s="57"/>
    </row>
    <row r="125" spans="1:40" ht="15.6">
      <c r="A125" s="46"/>
      <c r="B125" s="46"/>
      <c r="C125" s="46"/>
      <c r="D125" s="46"/>
      <c r="E125" s="46"/>
      <c r="F125" s="46"/>
      <c r="G125" s="314"/>
      <c r="H125" s="314"/>
      <c r="I125" s="46"/>
      <c r="J125" s="46"/>
      <c r="K125" s="46"/>
      <c r="L125" s="46"/>
      <c r="M125" s="46"/>
      <c r="N125" s="46"/>
      <c r="O125" s="46"/>
      <c r="P125" s="46"/>
      <c r="Q125" s="46"/>
      <c r="R125" s="195"/>
      <c r="S125" s="88"/>
      <c r="T125" s="88"/>
      <c r="U125" s="146"/>
      <c r="V125" s="352"/>
      <c r="W125" s="46"/>
      <c r="X125" s="46"/>
      <c r="Y125" s="46"/>
      <c r="Z125" s="46"/>
      <c r="AA125" s="46"/>
      <c r="AB125" s="46"/>
      <c r="AC125" s="46"/>
      <c r="AD125" s="46"/>
      <c r="AE125" s="46"/>
      <c r="AF125" s="65" t="str">
        <f>+IF(G125=0,"",'Ark1'!AB1296)</f>
        <v/>
      </c>
      <c r="AG125" s="134">
        <f>+'Ark1'!AD1296</f>
        <v>0</v>
      </c>
      <c r="AH125" s="46"/>
      <c r="AI125" s="46"/>
      <c r="AJ125" s="13"/>
      <c r="AK125" s="57"/>
    </row>
    <row r="126" spans="1:40" ht="15.6">
      <c r="A126" s="46"/>
      <c r="B126">
        <f>+'Ark1'!C1290</f>
        <v>2017</v>
      </c>
      <c r="C126">
        <f>+'Ark1'!L1290</f>
        <v>1</v>
      </c>
      <c r="D126" s="3" t="str">
        <f>+D110</f>
        <v>P-</v>
      </c>
      <c r="E126">
        <f>+'Ark1'!Q1290</f>
        <v>60</v>
      </c>
      <c r="G126" s="300">
        <f>+'Ark1'!R1290</f>
        <v>196</v>
      </c>
      <c r="I126" s="181">
        <f>+'Ark1'!AF1290</f>
        <v>1.1249497790277223</v>
      </c>
      <c r="J126" s="181">
        <f t="shared" ref="J126:J139" si="53">+I126-I143</f>
        <v>-2.7546259992822328</v>
      </c>
      <c r="K126" s="181">
        <f>+'Ark1'!AH1290</f>
        <v>0</v>
      </c>
      <c r="L126" s="181"/>
      <c r="M126" s="181"/>
      <c r="N126" s="181"/>
      <c r="O126" s="181"/>
      <c r="P126" s="90">
        <f>+'Ark1'!U1290</f>
        <v>5.1627551020408156</v>
      </c>
      <c r="Q126" s="181">
        <f t="shared" ref="Q126:Q139" si="54">+P126-P143</f>
        <v>-0.10884983623079236</v>
      </c>
      <c r="R126" s="195"/>
      <c r="S126" s="88"/>
      <c r="T126" s="88"/>
      <c r="U126" s="146"/>
      <c r="V126" s="352"/>
      <c r="W126" s="1">
        <f>+'Ark1'!T1290</f>
        <v>2.0051020408163263</v>
      </c>
      <c r="X126" s="181">
        <f t="shared" ref="X126:X139" si="55">+W126-W143</f>
        <v>-0.1254094230284708</v>
      </c>
      <c r="Y126" s="90">
        <f>+'Ark1'!W1290</f>
        <v>0</v>
      </c>
      <c r="Z126" s="93"/>
      <c r="AA126" s="11">
        <f>+'Ark1'!X1290</f>
        <v>0</v>
      </c>
      <c r="AB126" s="11">
        <f>+'Ark1'!Y1290</f>
        <v>0</v>
      </c>
      <c r="AC126" s="11">
        <f>+'Ark1'!Z1290</f>
        <v>2.223320407386788</v>
      </c>
      <c r="AD126" s="70"/>
      <c r="AE126" s="133">
        <f>+'Ark1'!Z1297</f>
        <v>3.9251903824231298</v>
      </c>
      <c r="AF126" s="65">
        <f>+IF(G126=0,"",'Ark1'!AB1297)</f>
        <v>1.7428934819970381</v>
      </c>
      <c r="AG126" s="134">
        <f>+'Ark1'!AD1297</f>
        <v>4.8099561912819642</v>
      </c>
      <c r="AH126" s="90">
        <f t="shared" si="48"/>
        <v>3.2666666666666666</v>
      </c>
      <c r="AI126" s="46"/>
      <c r="AJ126" s="13"/>
      <c r="AK126" s="57"/>
    </row>
    <row r="127" spans="1:40" ht="15.6">
      <c r="A127" s="46"/>
      <c r="B127">
        <f>+'Ark1'!C1291</f>
        <v>2017</v>
      </c>
      <c r="C127">
        <f>+'Ark1'!L1291</f>
        <v>2</v>
      </c>
      <c r="D127" s="3" t="str">
        <f t="shared" ref="D127:D140" si="56">+D111</f>
        <v>P</v>
      </c>
      <c r="E127">
        <f>+'Ark1'!Q1291</f>
        <v>161</v>
      </c>
      <c r="G127" s="300">
        <f>+'Ark1'!R1291</f>
        <v>727</v>
      </c>
      <c r="I127" s="181">
        <f>+'Ark1'!AF1291</f>
        <v>4.172645353842622</v>
      </c>
      <c r="J127" s="181">
        <f t="shared" si="53"/>
        <v>-3.6549290560102676</v>
      </c>
      <c r="K127" s="181">
        <f>+'Ark1'!AH1291</f>
        <v>1.1004126547455293</v>
      </c>
      <c r="L127" s="181"/>
      <c r="M127" s="181"/>
      <c r="N127" s="181"/>
      <c r="O127" s="181"/>
      <c r="P127" s="90">
        <f>+'Ark1'!U1291</f>
        <v>5.9005502063273809</v>
      </c>
      <c r="Q127" s="181">
        <f t="shared" si="54"/>
        <v>-0.72899524821807038</v>
      </c>
      <c r="R127" s="195"/>
      <c r="S127" s="88"/>
      <c r="T127" s="88"/>
      <c r="U127" s="146"/>
      <c r="V127" s="352"/>
      <c r="W127" s="1">
        <f>+'Ark1'!T1291</f>
        <v>2.2035763411279223</v>
      </c>
      <c r="X127" s="181">
        <f t="shared" si="55"/>
        <v>-0.44502505747347598</v>
      </c>
      <c r="Y127" s="90">
        <f>+'Ark1'!W1291</f>
        <v>0</v>
      </c>
      <c r="Z127" s="93"/>
      <c r="AA127" s="11">
        <f>+'Ark1'!X1291</f>
        <v>0.55020632737276476</v>
      </c>
      <c r="AB127" s="11">
        <f>+'Ark1'!Y1291</f>
        <v>0</v>
      </c>
      <c r="AC127" s="11">
        <f>+'Ark1'!Z1291</f>
        <v>2.4050382066980407</v>
      </c>
      <c r="AD127" s="70"/>
      <c r="AE127" s="133">
        <f>+'Ark1'!Z1298</f>
        <v>0</v>
      </c>
      <c r="AF127" s="65">
        <f>+IF(G127=0,"",'Ark1'!AB1298)</f>
        <v>0</v>
      </c>
      <c r="AG127" s="134">
        <f>+'Ark1'!AD1298</f>
        <v>0</v>
      </c>
      <c r="AH127" s="90">
        <f t="shared" si="48"/>
        <v>4.5155279503105588</v>
      </c>
      <c r="AI127" s="46"/>
      <c r="AJ127" s="13"/>
      <c r="AK127" s="57"/>
    </row>
    <row r="128" spans="1:40" ht="15.6">
      <c r="A128" s="46"/>
      <c r="B128">
        <f>+'Ark1'!C1292</f>
        <v>2017</v>
      </c>
      <c r="C128">
        <f>+'Ark1'!L1292</f>
        <v>3</v>
      </c>
      <c r="D128" s="3" t="str">
        <f t="shared" si="56"/>
        <v>P+</v>
      </c>
      <c r="E128">
        <f>+'Ark1'!Q1292</f>
        <v>255</v>
      </c>
      <c r="G128" s="300">
        <f>+'Ark1'!R1292</f>
        <v>1483</v>
      </c>
      <c r="I128" s="181">
        <f>+'Ark1'!AF1292</f>
        <v>8.5117373586638365</v>
      </c>
      <c r="J128" s="181">
        <f t="shared" si="53"/>
        <v>-6.691820629704285</v>
      </c>
      <c r="K128" s="181">
        <f>+'Ark1'!AH1292</f>
        <v>1.2137559002022931</v>
      </c>
      <c r="L128" s="181"/>
      <c r="M128" s="181"/>
      <c r="N128" s="181"/>
      <c r="O128" s="181"/>
      <c r="P128" s="90">
        <f>+'Ark1'!U1292</f>
        <v>6.5202966958867092</v>
      </c>
      <c r="Q128" s="181">
        <f t="shared" si="54"/>
        <v>-0.59527486126900531</v>
      </c>
      <c r="R128" s="195"/>
      <c r="S128" s="88"/>
      <c r="T128" s="88"/>
      <c r="U128" s="146"/>
      <c r="V128" s="352"/>
      <c r="W128" s="1">
        <f>+'Ark1'!T1292</f>
        <v>2.7424140256237362</v>
      </c>
      <c r="X128" s="181">
        <f t="shared" si="55"/>
        <v>-0.70718093387221348</v>
      </c>
      <c r="Y128" s="90">
        <f>+'Ark1'!W1292</f>
        <v>0</v>
      </c>
      <c r="Z128" s="93"/>
      <c r="AA128" s="11">
        <f>+'Ark1'!X1292</f>
        <v>0.40458530006743099</v>
      </c>
      <c r="AB128" s="11">
        <f>+'Ark1'!Y1292</f>
        <v>0</v>
      </c>
      <c r="AC128" s="11">
        <f>+'Ark1'!Z1292</f>
        <v>2.4944873907989367</v>
      </c>
      <c r="AD128" s="70"/>
      <c r="AE128" s="133">
        <f>+'Ark1'!Z1299</f>
        <v>0</v>
      </c>
      <c r="AF128" s="65">
        <f>+IF(G128=0,"",'Ark1'!AB1299)</f>
        <v>0</v>
      </c>
      <c r="AG128" s="134">
        <f>+'Ark1'!AD1299</f>
        <v>0</v>
      </c>
      <c r="AH128" s="90">
        <f t="shared" si="48"/>
        <v>5.8156862745098037</v>
      </c>
      <c r="AI128" s="46"/>
      <c r="AJ128" s="13"/>
      <c r="AK128" s="57"/>
    </row>
    <row r="129" spans="1:37" ht="15.6">
      <c r="A129" s="46"/>
      <c r="B129">
        <f>+'Ark1'!C1293</f>
        <v>2017</v>
      </c>
      <c r="C129">
        <f>+'Ark1'!L1293</f>
        <v>4</v>
      </c>
      <c r="D129" s="3" t="str">
        <f t="shared" si="56"/>
        <v>O-</v>
      </c>
      <c r="E129">
        <f>+'Ark1'!Q1293</f>
        <v>342</v>
      </c>
      <c r="G129" s="300">
        <f>+'Ark1'!R1293</f>
        <v>2947</v>
      </c>
      <c r="I129" s="181">
        <f>+'Ark1'!AF1293</f>
        <v>16.914423463238244</v>
      </c>
      <c r="J129" s="181">
        <f t="shared" si="53"/>
        <v>-18.672302503234562</v>
      </c>
      <c r="K129" s="181">
        <f>+'Ark1'!AH1293</f>
        <v>0.47505938242280282</v>
      </c>
      <c r="L129" s="181"/>
      <c r="M129" s="181"/>
      <c r="N129" s="181"/>
      <c r="O129" s="181"/>
      <c r="P129" s="90">
        <f>+'Ark1'!U1293</f>
        <v>6.8963691890057639</v>
      </c>
      <c r="Q129" s="181">
        <f t="shared" si="54"/>
        <v>-0.51382115900424452</v>
      </c>
      <c r="R129" s="195"/>
      <c r="S129" s="88"/>
      <c r="T129" s="88"/>
      <c r="U129" s="146"/>
      <c r="V129" s="352"/>
      <c r="W129" s="1">
        <f>+'Ark1'!T1293</f>
        <v>3.6379368849677638</v>
      </c>
      <c r="X129" s="181">
        <f t="shared" si="55"/>
        <v>-0.55337247861616223</v>
      </c>
      <c r="Y129" s="90">
        <f>+'Ark1'!W1293</f>
        <v>0</v>
      </c>
      <c r="Z129" s="93"/>
      <c r="AA129" s="11">
        <f>+'Ark1'!X1293</f>
        <v>0.71258907363420443</v>
      </c>
      <c r="AB129" s="11">
        <f>+'Ark1'!Y1293</f>
        <v>3.3932813030200203E-2</v>
      </c>
      <c r="AC129" s="11">
        <f>+'Ark1'!Z1293</f>
        <v>2.5923009361001776</v>
      </c>
      <c r="AD129" s="70"/>
      <c r="AE129" s="133">
        <f>+'Ark1'!Z1300</f>
        <v>3.9878186044781678</v>
      </c>
      <c r="AF129" s="65">
        <f>+IF(G129=0,"",'Ark1'!AB1300)</f>
        <v>1.3564659966250543</v>
      </c>
      <c r="AG129" s="134">
        <f>+'Ark1'!AD1300</f>
        <v>-10.346301614040041</v>
      </c>
      <c r="AH129" s="90">
        <f t="shared" si="48"/>
        <v>8.6169590643274852</v>
      </c>
      <c r="AI129" s="46"/>
      <c r="AJ129" s="13"/>
      <c r="AK129" s="57"/>
    </row>
    <row r="130" spans="1:37" ht="15.6">
      <c r="A130" s="46"/>
      <c r="B130">
        <f>+'Ark1'!C1294</f>
        <v>2017</v>
      </c>
      <c r="C130">
        <f>+'Ark1'!L1294</f>
        <v>5</v>
      </c>
      <c r="D130" s="3" t="str">
        <f t="shared" si="56"/>
        <v>O</v>
      </c>
      <c r="E130">
        <f>+'Ark1'!Q1294</f>
        <v>467</v>
      </c>
      <c r="G130" s="300">
        <f>+'Ark1'!R1294</f>
        <v>6951</v>
      </c>
      <c r="I130" s="181">
        <f>+'Ark1'!AF1294</f>
        <v>39.89554037766171</v>
      </c>
      <c r="J130" s="181">
        <f t="shared" si="53"/>
        <v>14.989621800857055</v>
      </c>
      <c r="K130" s="181">
        <f>+'Ark1'!AH1294</f>
        <v>0.41720615738742639</v>
      </c>
      <c r="L130" s="181"/>
      <c r="M130" s="181"/>
      <c r="N130" s="181"/>
      <c r="O130" s="181"/>
      <c r="P130" s="90">
        <f>+'Ark1'!U1294</f>
        <v>7.3650410012947889</v>
      </c>
      <c r="Q130" s="181">
        <f t="shared" si="54"/>
        <v>-1.0055633943095996</v>
      </c>
      <c r="R130" s="195"/>
      <c r="S130" s="88"/>
      <c r="T130" s="88"/>
      <c r="U130" s="146"/>
      <c r="V130" s="352"/>
      <c r="W130" s="1">
        <f>+'Ark1'!T1294</f>
        <v>4.3147748525392036</v>
      </c>
      <c r="X130" s="181">
        <f t="shared" si="55"/>
        <v>-0.31819218042782982</v>
      </c>
      <c r="Y130" s="90">
        <f>+'Ark1'!W1294</f>
        <v>0</v>
      </c>
      <c r="Z130" s="93"/>
      <c r="AA130" s="11">
        <f>+'Ark1'!X1294</f>
        <v>1.1077542799597178</v>
      </c>
      <c r="AB130" s="11">
        <f>+'Ark1'!Y1294</f>
        <v>7.1932096101280388E-2</v>
      </c>
      <c r="AC130" s="11">
        <f>+'Ark1'!Z1294</f>
        <v>2.7989312180987169</v>
      </c>
      <c r="AD130" s="70"/>
      <c r="AE130" s="133">
        <f>+'Ark1'!Z1301</f>
        <v>0</v>
      </c>
      <c r="AF130" s="65">
        <f>+IF(G130=0,"",'Ark1'!AB1301)</f>
        <v>0</v>
      </c>
      <c r="AG130" s="134">
        <f>+'Ark1'!AD1301</f>
        <v>0</v>
      </c>
      <c r="AH130" s="90">
        <f t="shared" si="48"/>
        <v>14.884368308351178</v>
      </c>
      <c r="AI130" s="46"/>
      <c r="AJ130" s="13"/>
      <c r="AK130" s="57"/>
    </row>
    <row r="131" spans="1:37" ht="15.6">
      <c r="A131" s="46"/>
      <c r="B131">
        <f>+'Ark1'!C1295</f>
        <v>2017</v>
      </c>
      <c r="C131">
        <f>+'Ark1'!L1295</f>
        <v>6</v>
      </c>
      <c r="D131" s="3" t="str">
        <f t="shared" si="56"/>
        <v>O+</v>
      </c>
      <c r="E131">
        <f>+'Ark1'!Q1295</f>
        <v>389</v>
      </c>
      <c r="G131" s="300">
        <f>+'Ark1'!R1295</f>
        <v>3485</v>
      </c>
      <c r="I131" s="181">
        <f>+'Ark1'!AF1295</f>
        <v>20.002295815875563</v>
      </c>
      <c r="J131" s="181">
        <f t="shared" si="53"/>
        <v>20.002295815875563</v>
      </c>
      <c r="K131" s="181">
        <f>+'Ark1'!AH1295</f>
        <v>0.94691535150645612</v>
      </c>
      <c r="L131" s="181"/>
      <c r="M131" s="181"/>
      <c r="N131" s="181"/>
      <c r="O131" s="181"/>
      <c r="P131" s="90">
        <f>+'Ark1'!U1295</f>
        <v>8.526484935437578</v>
      </c>
      <c r="Q131" s="181">
        <f t="shared" si="54"/>
        <v>8.526484935437578</v>
      </c>
      <c r="R131" s="195"/>
      <c r="S131" s="88"/>
      <c r="T131" s="88"/>
      <c r="U131" s="146"/>
      <c r="V131" s="352"/>
      <c r="W131" s="1">
        <f>+'Ark1'!T1295</f>
        <v>4.6031563845050227</v>
      </c>
      <c r="X131" s="181">
        <f t="shared" si="55"/>
        <v>4.6031563845050227</v>
      </c>
      <c r="Y131" s="90">
        <f>+'Ark1'!W1295</f>
        <v>2.8694404591104745E-2</v>
      </c>
      <c r="Z131" s="93"/>
      <c r="AA131" s="11">
        <f>+'Ark1'!X1295</f>
        <v>3.3285509325681497</v>
      </c>
      <c r="AB131" s="11">
        <f>+'Ark1'!Y1295</f>
        <v>0.22955523672883796</v>
      </c>
      <c r="AC131" s="11">
        <f>+'Ark1'!Z1295</f>
        <v>3.4394798512552436</v>
      </c>
      <c r="AD131" s="70"/>
      <c r="AE131" s="133">
        <f>+'Ark1'!Z1302</f>
        <v>0</v>
      </c>
      <c r="AF131" s="65">
        <f>+IF(G131=0,"",'Ark1'!AB1302)</f>
        <v>0</v>
      </c>
      <c r="AG131" s="134">
        <f>+'Ark1'!AD1302</f>
        <v>0</v>
      </c>
      <c r="AH131" s="90">
        <f t="shared" si="48"/>
        <v>8.958868894601542</v>
      </c>
      <c r="AI131" s="46"/>
      <c r="AJ131" s="13"/>
      <c r="AK131" s="57"/>
    </row>
    <row r="132" spans="1:37" ht="15.6">
      <c r="A132" s="46"/>
      <c r="B132">
        <f>+'Ark1'!C1296</f>
        <v>2017</v>
      </c>
      <c r="C132">
        <f>+'Ark1'!L1296</f>
        <v>7</v>
      </c>
      <c r="D132" s="3" t="str">
        <f t="shared" si="56"/>
        <v>R-</v>
      </c>
      <c r="E132">
        <f>+'Ark1'!Q1296</f>
        <v>0</v>
      </c>
      <c r="G132" s="300">
        <f>+'Ark1'!R1296</f>
        <v>0</v>
      </c>
      <c r="I132" s="181">
        <f>+'Ark1'!AF1296</f>
        <v>0</v>
      </c>
      <c r="J132" s="181">
        <f t="shared" si="53"/>
        <v>-11.371878207321242</v>
      </c>
      <c r="K132" s="181">
        <f>+'Ark1'!AH1296</f>
        <v>0</v>
      </c>
      <c r="L132" s="181"/>
      <c r="M132" s="181"/>
      <c r="N132" s="181"/>
      <c r="O132" s="181"/>
      <c r="P132" s="90">
        <f>+'Ark1'!U1296</f>
        <v>0</v>
      </c>
      <c r="Q132" s="181">
        <f t="shared" si="54"/>
        <v>-8.9551744885679998</v>
      </c>
      <c r="R132" s="195"/>
      <c r="S132" s="88"/>
      <c r="T132" s="88"/>
      <c r="U132" s="146"/>
      <c r="V132" s="352"/>
      <c r="W132" s="1">
        <f>+'Ark1'!T1296</f>
        <v>0</v>
      </c>
      <c r="X132" s="181">
        <f t="shared" si="55"/>
        <v>-4.3206979542719628</v>
      </c>
      <c r="Y132" s="90">
        <f>+'Ark1'!W1296</f>
        <v>0</v>
      </c>
      <c r="Z132" s="93"/>
      <c r="AA132" s="11">
        <f>+'Ark1'!X1296</f>
        <v>0</v>
      </c>
      <c r="AB132" s="11">
        <f>+'Ark1'!Y1296</f>
        <v>0</v>
      </c>
      <c r="AC132" s="11">
        <f>+'Ark1'!Z1296</f>
        <v>0</v>
      </c>
      <c r="AD132" s="70"/>
      <c r="AE132" s="133">
        <f>+'Ark1'!Z1303</f>
        <v>0</v>
      </c>
      <c r="AF132" s="65" t="str">
        <f>+IF(G132=0,"",'Ark1'!AB1303)</f>
        <v/>
      </c>
      <c r="AG132" s="134">
        <f>+'Ark1'!AD1303</f>
        <v>0</v>
      </c>
      <c r="AH132" s="90" t="e">
        <f t="shared" si="48"/>
        <v>#DIV/0!</v>
      </c>
      <c r="AI132" s="46"/>
      <c r="AJ132" s="13"/>
      <c r="AK132" s="57"/>
    </row>
    <row r="133" spans="1:37" ht="15.6">
      <c r="A133" s="46"/>
      <c r="B133">
        <f>+'Ark1'!C1297</f>
        <v>2017</v>
      </c>
      <c r="C133">
        <f>+'Ark1'!L1297</f>
        <v>8</v>
      </c>
      <c r="D133" s="3" t="str">
        <f t="shared" si="56"/>
        <v>R</v>
      </c>
      <c r="E133">
        <f>+'Ark1'!Q1297</f>
        <v>223</v>
      </c>
      <c r="G133" s="300">
        <f>+'Ark1'!R1297</f>
        <v>1573</v>
      </c>
      <c r="I133" s="181">
        <f>+'Ark1'!AF1297</f>
        <v>9.0282959306663599</v>
      </c>
      <c r="J133" s="181">
        <f t="shared" si="53"/>
        <v>9.0282959306663599</v>
      </c>
      <c r="K133" s="181">
        <f>+'Ark1'!AH1297</f>
        <v>0.50858232676414483</v>
      </c>
      <c r="L133" s="181"/>
      <c r="M133" s="181"/>
      <c r="N133" s="181"/>
      <c r="O133" s="181"/>
      <c r="P133" s="90">
        <f>+'Ark1'!U1297</f>
        <v>9.2816274634456359</v>
      </c>
      <c r="Q133" s="181">
        <f t="shared" si="54"/>
        <v>9.2816274634456359</v>
      </c>
      <c r="R133" s="195"/>
      <c r="S133" s="88"/>
      <c r="T133" s="88"/>
      <c r="U133" s="146"/>
      <c r="V133" s="352"/>
      <c r="W133" s="1">
        <f>+'Ark1'!T1297</f>
        <v>4.5435473617291811</v>
      </c>
      <c r="X133" s="181">
        <f t="shared" si="55"/>
        <v>4.5435473617291811</v>
      </c>
      <c r="Y133" s="90">
        <f>+'Ark1'!W1297</f>
        <v>6.3572790845518104E-2</v>
      </c>
      <c r="Z133" s="93"/>
      <c r="AA133" s="11">
        <f>+'Ark1'!X1297</f>
        <v>6.2937062937062924</v>
      </c>
      <c r="AB133" s="11">
        <f>+'Ark1'!Y1297</f>
        <v>0.31786395422759051</v>
      </c>
      <c r="AC133" s="11">
        <f>+'Ark1'!Z1297</f>
        <v>3.9251903824231298</v>
      </c>
      <c r="AD133" s="70"/>
      <c r="AE133" s="133">
        <f>+'Ark1'!Z1304</f>
        <v>0</v>
      </c>
      <c r="AF133" s="65">
        <f>+IF(G133=0,"",'Ark1'!AB1304)</f>
        <v>0</v>
      </c>
      <c r="AG133" s="134">
        <f>+'Ark1'!AD1304</f>
        <v>0</v>
      </c>
      <c r="AH133" s="90">
        <f t="shared" si="48"/>
        <v>7.0538116591928253</v>
      </c>
      <c r="AI133" s="46"/>
      <c r="AJ133" s="13"/>
      <c r="AK133" s="57"/>
    </row>
    <row r="134" spans="1:37" ht="15.6">
      <c r="A134" s="46"/>
      <c r="B134">
        <f>+'Ark1'!C1298</f>
        <v>2017</v>
      </c>
      <c r="C134">
        <f>+'Ark1'!L1298</f>
        <v>9</v>
      </c>
      <c r="D134" s="3" t="str">
        <f t="shared" si="56"/>
        <v>R+</v>
      </c>
      <c r="E134">
        <f>+'Ark1'!Q1298</f>
        <v>0</v>
      </c>
      <c r="G134" s="300">
        <f>+'Ark1'!R1298</f>
        <v>0</v>
      </c>
      <c r="I134" s="181">
        <f>+'Ark1'!AF1298</f>
        <v>0</v>
      </c>
      <c r="J134" s="181">
        <f t="shared" si="53"/>
        <v>0</v>
      </c>
      <c r="K134" s="181">
        <f>+'Ark1'!AH1298</f>
        <v>0</v>
      </c>
      <c r="L134" s="181"/>
      <c r="M134" s="181"/>
      <c r="N134" s="181"/>
      <c r="O134" s="181"/>
      <c r="P134" s="90">
        <f>+'Ark1'!U1298</f>
        <v>0</v>
      </c>
      <c r="Q134" s="181">
        <f t="shared" si="54"/>
        <v>0</v>
      </c>
      <c r="R134" s="195"/>
      <c r="S134" s="88"/>
      <c r="T134" s="88"/>
      <c r="U134" s="146"/>
      <c r="V134" s="352"/>
      <c r="W134" s="1">
        <f>+'Ark1'!T1298</f>
        <v>0</v>
      </c>
      <c r="X134" s="181">
        <f t="shared" si="55"/>
        <v>0</v>
      </c>
      <c r="Y134" s="90">
        <f>+'Ark1'!W1298</f>
        <v>0</v>
      </c>
      <c r="Z134" s="93"/>
      <c r="AA134" s="11">
        <f>+'Ark1'!X1298</f>
        <v>0</v>
      </c>
      <c r="AB134" s="11">
        <f>+'Ark1'!Y1298</f>
        <v>0</v>
      </c>
      <c r="AC134" s="11">
        <f>+'Ark1'!Z1298</f>
        <v>0</v>
      </c>
      <c r="AD134" s="70"/>
      <c r="AE134" s="133">
        <f>+'Ark1'!Z1305</f>
        <v>1.7457850044445573</v>
      </c>
      <c r="AF134" s="65" t="str">
        <f>+IF(G134=0,"",'Ark1'!AB1305)</f>
        <v/>
      </c>
      <c r="AG134" s="134">
        <f>+'Ark1'!AD1305</f>
        <v>-0.323947814236349</v>
      </c>
      <c r="AH134" s="90" t="e">
        <f t="shared" si="48"/>
        <v>#DIV/0!</v>
      </c>
      <c r="AI134" s="46"/>
      <c r="AJ134" s="13"/>
      <c r="AK134" s="57"/>
    </row>
    <row r="135" spans="1:37" ht="15.6">
      <c r="A135" s="46"/>
      <c r="B135">
        <f>+'Ark1'!C1299</f>
        <v>2017</v>
      </c>
      <c r="C135">
        <f>+'Ark1'!L1299</f>
        <v>10</v>
      </c>
      <c r="D135" s="3" t="str">
        <f t="shared" si="56"/>
        <v>U-</v>
      </c>
      <c r="E135">
        <f>+'Ark1'!Q1299</f>
        <v>0</v>
      </c>
      <c r="G135" s="300">
        <f>+'Ark1'!R1299</f>
        <v>0</v>
      </c>
      <c r="I135" s="181">
        <f>+'Ark1'!AF1299</f>
        <v>0</v>
      </c>
      <c r="J135" s="181">
        <f t="shared" si="53"/>
        <v>-0.32842969551830326</v>
      </c>
      <c r="K135" s="181">
        <f>+'Ark1'!AH1299</f>
        <v>0</v>
      </c>
      <c r="L135" s="181"/>
      <c r="M135" s="181"/>
      <c r="N135" s="181"/>
      <c r="O135" s="181"/>
      <c r="P135" s="90">
        <f>+'Ark1'!U1299</f>
        <v>0</v>
      </c>
      <c r="Q135" s="181">
        <f t="shared" si="54"/>
        <v>-11.885416666666664</v>
      </c>
      <c r="R135" s="195"/>
      <c r="S135" s="88"/>
      <c r="T135" s="88"/>
      <c r="U135" s="146"/>
      <c r="V135" s="352"/>
      <c r="W135" s="1">
        <f>+'Ark1'!T1299</f>
        <v>0</v>
      </c>
      <c r="X135" s="181">
        <f t="shared" si="55"/>
        <v>-4.7708333333333321</v>
      </c>
      <c r="Y135" s="90">
        <f>+'Ark1'!W1299</f>
        <v>0</v>
      </c>
      <c r="Z135" s="93"/>
      <c r="AA135" s="11">
        <f>+'Ark1'!X1299</f>
        <v>0</v>
      </c>
      <c r="AB135" s="11">
        <f>+'Ark1'!Y1299</f>
        <v>0</v>
      </c>
      <c r="AC135" s="11">
        <f>+'Ark1'!Z1299</f>
        <v>0</v>
      </c>
      <c r="AD135" s="70"/>
      <c r="AE135" s="133">
        <f>+'Ark1'!Z1306</f>
        <v>2.3046662425238167</v>
      </c>
      <c r="AF135" s="65" t="str">
        <f>+IF(G135=0,"",'Ark1'!AB1306)</f>
        <v/>
      </c>
      <c r="AG135" s="134">
        <f>+'Ark1'!AD1306</f>
        <v>36.613692017337939</v>
      </c>
      <c r="AH135" s="90" t="e">
        <f t="shared" si="48"/>
        <v>#DIV/0!</v>
      </c>
      <c r="AI135" s="46"/>
      <c r="AJ135" s="13"/>
      <c r="AK135" s="57"/>
    </row>
    <row r="136" spans="1:37" ht="15.6">
      <c r="A136" s="46"/>
      <c r="B136">
        <f>+'Ark1'!C1300</f>
        <v>2017</v>
      </c>
      <c r="C136">
        <f>+'Ark1'!L1300</f>
        <v>11</v>
      </c>
      <c r="D136" s="3" t="str">
        <f t="shared" si="56"/>
        <v>U</v>
      </c>
      <c r="E136">
        <f>+'Ark1'!Q1300</f>
        <v>15</v>
      </c>
      <c r="G136" s="300">
        <f>+'Ark1'!R1300</f>
        <v>60</v>
      </c>
      <c r="I136" s="181">
        <f>+'Ark1'!AF1300</f>
        <v>0.34437238133501685</v>
      </c>
      <c r="J136" s="181">
        <f t="shared" si="53"/>
        <v>0.34437238133501685</v>
      </c>
      <c r="K136" s="181">
        <f>+'Ark1'!AH1300</f>
        <v>0</v>
      </c>
      <c r="L136" s="181"/>
      <c r="M136" s="181"/>
      <c r="N136" s="181"/>
      <c r="O136" s="181"/>
      <c r="P136" s="90">
        <f>+'Ark1'!U1300</f>
        <v>9.571666666666669</v>
      </c>
      <c r="Q136" s="181">
        <f t="shared" si="54"/>
        <v>9.571666666666669</v>
      </c>
      <c r="R136" s="195"/>
      <c r="S136" s="88"/>
      <c r="T136" s="88"/>
      <c r="U136" s="146"/>
      <c r="V136" s="352"/>
      <c r="W136" s="1">
        <f>+'Ark1'!T1300</f>
        <v>4.5999999999999996</v>
      </c>
      <c r="X136" s="181">
        <f t="shared" si="55"/>
        <v>4.5999999999999996</v>
      </c>
      <c r="Y136" s="90">
        <f>+'Ark1'!W1300</f>
        <v>0</v>
      </c>
      <c r="Z136" s="93"/>
      <c r="AA136" s="11">
        <f>+'Ark1'!X1300</f>
        <v>10</v>
      </c>
      <c r="AB136" s="11">
        <f>+'Ark1'!Y1300</f>
        <v>0</v>
      </c>
      <c r="AC136" s="11">
        <f>+'Ark1'!Z1300</f>
        <v>3.9878186044781678</v>
      </c>
      <c r="AD136" s="70"/>
      <c r="AE136" s="133">
        <f>+'Ark1'!Z1307</f>
        <v>2.6287047389498222</v>
      </c>
      <c r="AF136" s="65">
        <f>+IF(G136=0,"",'Ark1'!AB1307)</f>
        <v>1.2448276772357008</v>
      </c>
      <c r="AG136" s="134">
        <f>+'Ark1'!AD1307</f>
        <v>33.23839926371199</v>
      </c>
      <c r="AH136" s="90">
        <f t="shared" si="48"/>
        <v>4</v>
      </c>
      <c r="AI136" s="46"/>
      <c r="AJ136" s="13"/>
      <c r="AK136" s="57"/>
    </row>
    <row r="137" spans="1:37" ht="15.6">
      <c r="A137" s="46"/>
      <c r="B137">
        <f>+'Ark1'!C1301</f>
        <v>2017</v>
      </c>
      <c r="C137">
        <f>+'Ark1'!L1301</f>
        <v>12</v>
      </c>
      <c r="D137" s="3" t="str">
        <f t="shared" si="56"/>
        <v>U+</v>
      </c>
      <c r="E137">
        <f>+'Ark1'!Q1301</f>
        <v>0</v>
      </c>
      <c r="G137" s="300">
        <f>+'Ark1'!R1301</f>
        <v>0</v>
      </c>
      <c r="I137" s="181">
        <f>+'Ark1'!AF1301</f>
        <v>0</v>
      </c>
      <c r="J137" s="181">
        <f t="shared" si="53"/>
        <v>0</v>
      </c>
      <c r="K137" s="181">
        <f>+'Ark1'!AH1301</f>
        <v>0</v>
      </c>
      <c r="L137" s="181"/>
      <c r="M137" s="181"/>
      <c r="N137" s="181"/>
      <c r="O137" s="181"/>
      <c r="P137" s="90">
        <f>+'Ark1'!U1301</f>
        <v>0</v>
      </c>
      <c r="Q137" s="181">
        <f t="shared" si="54"/>
        <v>0</v>
      </c>
      <c r="R137" s="195"/>
      <c r="S137" s="88"/>
      <c r="T137" s="88"/>
      <c r="U137" s="146"/>
      <c r="V137" s="352"/>
      <c r="W137" s="1">
        <f>+'Ark1'!T1301</f>
        <v>0</v>
      </c>
      <c r="X137" s="181">
        <f t="shared" si="55"/>
        <v>0</v>
      </c>
      <c r="Y137" s="90">
        <f>+'Ark1'!W1301</f>
        <v>0</v>
      </c>
      <c r="Z137" s="93"/>
      <c r="AA137" s="11">
        <f>+'Ark1'!X1301</f>
        <v>0</v>
      </c>
      <c r="AB137" s="11">
        <f>+'Ark1'!Y1301</f>
        <v>0</v>
      </c>
      <c r="AC137" s="11">
        <f>+'Ark1'!Z1301</f>
        <v>0</v>
      </c>
      <c r="AD137" s="70"/>
      <c r="AE137" s="133">
        <f>+'Ark1'!Z1308</f>
        <v>2.8093117972436619</v>
      </c>
      <c r="AF137" s="65" t="str">
        <f>+IF(G137=0,"",'Ark1'!AB1308)</f>
        <v/>
      </c>
      <c r="AG137" s="134">
        <f>+'Ark1'!AD1308</f>
        <v>11.052259535780038</v>
      </c>
      <c r="AH137" s="90" t="e">
        <f t="shared" si="48"/>
        <v>#DIV/0!</v>
      </c>
      <c r="AI137" s="46"/>
      <c r="AJ137" s="13"/>
      <c r="AK137" s="57"/>
    </row>
    <row r="138" spans="1:37" ht="15.6">
      <c r="A138" s="46"/>
      <c r="B138">
        <f>+'Ark1'!C1302</f>
        <v>2017</v>
      </c>
      <c r="C138">
        <f>+'Ark1'!L1302</f>
        <v>13</v>
      </c>
      <c r="D138" s="3" t="str">
        <f t="shared" si="56"/>
        <v>E-</v>
      </c>
      <c r="E138">
        <f>+'Ark1'!Q1302</f>
        <v>0</v>
      </c>
      <c r="G138" s="300">
        <f>+'Ark1'!R1302</f>
        <v>0</v>
      </c>
      <c r="I138" s="181">
        <f>+'Ark1'!AF1302</f>
        <v>0</v>
      </c>
      <c r="J138" s="181">
        <f t="shared" si="53"/>
        <v>0</v>
      </c>
      <c r="K138" s="181">
        <f>+'Ark1'!AH1302</f>
        <v>0</v>
      </c>
      <c r="L138" s="181"/>
      <c r="M138" s="181"/>
      <c r="N138" s="181"/>
      <c r="O138" s="181"/>
      <c r="P138" s="90">
        <f>+'Ark1'!U1302</f>
        <v>0</v>
      </c>
      <c r="Q138" s="181">
        <f t="shared" si="54"/>
        <v>0</v>
      </c>
      <c r="R138" s="195"/>
      <c r="S138" s="88"/>
      <c r="T138" s="88"/>
      <c r="U138" s="146"/>
      <c r="V138" s="352"/>
      <c r="W138" s="1">
        <f>+'Ark1'!T1302</f>
        <v>0</v>
      </c>
      <c r="X138" s="181">
        <f t="shared" si="55"/>
        <v>0</v>
      </c>
      <c r="Y138" s="90">
        <f>+'Ark1'!W1302</f>
        <v>0</v>
      </c>
      <c r="Z138" s="93"/>
      <c r="AA138" s="11">
        <f>+'Ark1'!X1302</f>
        <v>0</v>
      </c>
      <c r="AB138" s="11">
        <f>+'Ark1'!Y1302</f>
        <v>0</v>
      </c>
      <c r="AC138" s="11">
        <f>+'Ark1'!Z1302</f>
        <v>0</v>
      </c>
      <c r="AD138" s="70"/>
      <c r="AE138" s="133">
        <f>+'Ark1'!Z1309</f>
        <v>2.9487912954505959</v>
      </c>
      <c r="AF138" s="65" t="str">
        <f>+IF(G138=0,"",'Ark1'!AB1309)</f>
        <v/>
      </c>
      <c r="AG138" s="134">
        <f>+'Ark1'!AD1309</f>
        <v>8.358257801972039</v>
      </c>
      <c r="AH138" s="90" t="e">
        <f t="shared" si="48"/>
        <v>#DIV/0!</v>
      </c>
      <c r="AI138" s="46"/>
      <c r="AJ138" s="13"/>
      <c r="AK138" s="57"/>
    </row>
    <row r="139" spans="1:37" ht="15.6">
      <c r="A139" s="46"/>
      <c r="B139">
        <f>+'Ark1'!C1303</f>
        <v>2017</v>
      </c>
      <c r="C139">
        <f>+'Ark1'!L1303</f>
        <v>14</v>
      </c>
      <c r="D139" s="3" t="str">
        <f t="shared" si="56"/>
        <v>E</v>
      </c>
      <c r="E139">
        <f>+'Ark1'!Q1303</f>
        <v>1</v>
      </c>
      <c r="G139" s="300">
        <f>+'Ark1'!R1303</f>
        <v>1</v>
      </c>
      <c r="I139" s="181">
        <f>+'Ark1'!AF1303</f>
        <v>5.7395396889169514E-3</v>
      </c>
      <c r="J139" s="181">
        <f t="shared" si="53"/>
        <v>5.7395396889169514E-3</v>
      </c>
      <c r="K139" s="181">
        <f>+'Ark1'!AH1303</f>
        <v>0</v>
      </c>
      <c r="L139" s="181"/>
      <c r="M139" s="181"/>
      <c r="N139" s="181"/>
      <c r="O139" s="181"/>
      <c r="P139" s="90">
        <f>+'Ark1'!U1303</f>
        <v>10.5</v>
      </c>
      <c r="Q139" s="181">
        <f t="shared" si="54"/>
        <v>10.5</v>
      </c>
      <c r="R139" s="195"/>
      <c r="S139" s="88"/>
      <c r="T139" s="88"/>
      <c r="U139" s="146"/>
      <c r="V139" s="352"/>
      <c r="W139" s="1">
        <f>+'Ark1'!T1303</f>
        <v>8</v>
      </c>
      <c r="X139" s="181">
        <f t="shared" si="55"/>
        <v>8</v>
      </c>
      <c r="Y139" s="90">
        <f>+'Ark1'!W1303</f>
        <v>0</v>
      </c>
      <c r="Z139" s="93"/>
      <c r="AA139" s="11">
        <f>+'Ark1'!X1303</f>
        <v>0</v>
      </c>
      <c r="AB139" s="11">
        <f>+'Ark1'!Y1303</f>
        <v>0</v>
      </c>
      <c r="AC139" s="11">
        <f>+'Ark1'!Z1303</f>
        <v>0</v>
      </c>
      <c r="AD139" s="70"/>
      <c r="AE139" s="133">
        <f>+'Ark1'!Z1310</f>
        <v>3.561020453138815</v>
      </c>
      <c r="AF139" s="65">
        <f>+IF(G139=0,"",'Ark1'!AB1310)</f>
        <v>1.3338002342357111</v>
      </c>
      <c r="AG139" s="134">
        <f>+'Ark1'!AD1310</f>
        <v>9.6057599410794747</v>
      </c>
      <c r="AH139" s="90">
        <f t="shared" si="48"/>
        <v>1</v>
      </c>
      <c r="AI139" s="46"/>
      <c r="AJ139" s="13"/>
      <c r="AK139" s="57"/>
    </row>
    <row r="140" spans="1:37" ht="15.6">
      <c r="A140" s="46"/>
      <c r="B140">
        <f>+'Ark1'!C1304</f>
        <v>2017</v>
      </c>
      <c r="C140">
        <f>+'Ark1'!L1304</f>
        <v>15</v>
      </c>
      <c r="D140" s="3" t="str">
        <f t="shared" si="56"/>
        <v>E+</v>
      </c>
      <c r="E140">
        <f>+'Ark1'!Q1304</f>
        <v>0</v>
      </c>
      <c r="G140" s="300">
        <f>+'Ark1'!R1304</f>
        <v>0</v>
      </c>
      <c r="I140" s="181">
        <f>+'Ark1'!AF1304</f>
        <v>0</v>
      </c>
      <c r="J140" s="181" t="e">
        <f>+I140-#REF!</f>
        <v>#REF!</v>
      </c>
      <c r="K140" s="181">
        <f>+'Ark1'!AH1304</f>
        <v>0</v>
      </c>
      <c r="L140" s="181"/>
      <c r="M140" s="181"/>
      <c r="N140" s="181"/>
      <c r="O140" s="181"/>
      <c r="P140" s="90">
        <f>+'Ark1'!U1304</f>
        <v>0</v>
      </c>
      <c r="Q140" s="181" t="e">
        <f>+P140-#REF!</f>
        <v>#REF!</v>
      </c>
      <c r="R140" s="195"/>
      <c r="S140" s="88"/>
      <c r="T140" s="88"/>
      <c r="U140" s="146"/>
      <c r="V140" s="352"/>
      <c r="W140" s="1">
        <f>+'Ark1'!T1304</f>
        <v>0</v>
      </c>
      <c r="X140" s="181" t="e">
        <f>+W140-#REF!</f>
        <v>#REF!</v>
      </c>
      <c r="Y140" s="90">
        <f>+'Ark1'!W1304</f>
        <v>0</v>
      </c>
      <c r="Z140" s="93"/>
      <c r="AA140" s="11">
        <f>+'Ark1'!X1304</f>
        <v>0</v>
      </c>
      <c r="AB140" s="11">
        <f>+'Ark1'!Y1304</f>
        <v>0</v>
      </c>
      <c r="AC140" s="11">
        <f>+'Ark1'!Z1304</f>
        <v>0</v>
      </c>
      <c r="AD140" s="70"/>
      <c r="AE140" s="133">
        <f>+'Ark1'!Z1311</f>
        <v>0</v>
      </c>
      <c r="AF140" s="65" t="str">
        <f>+IF(G140=0,"",'Ark1'!AB1311)</f>
        <v/>
      </c>
      <c r="AG140" s="134">
        <f>+'Ark1'!AD1311</f>
        <v>0</v>
      </c>
      <c r="AH140" s="90" t="e">
        <f t="shared" si="48"/>
        <v>#DIV/0!</v>
      </c>
      <c r="AI140" s="46"/>
      <c r="AJ140" s="13"/>
      <c r="AK140" s="57"/>
    </row>
    <row r="141" spans="1:37" ht="15.6">
      <c r="A141" s="46"/>
      <c r="B141" s="46"/>
      <c r="C141" s="46"/>
      <c r="D141" s="46"/>
      <c r="E141" s="46"/>
      <c r="F141" s="46"/>
      <c r="G141" s="314"/>
      <c r="H141" s="314"/>
      <c r="I141" s="46"/>
      <c r="J141" s="46"/>
      <c r="K141" s="46"/>
      <c r="L141" s="46"/>
      <c r="M141" s="46"/>
      <c r="N141" s="46"/>
      <c r="O141" s="46"/>
      <c r="P141" s="46"/>
      <c r="Q141" s="46"/>
      <c r="R141" s="195"/>
      <c r="S141" s="88"/>
      <c r="T141" s="88"/>
      <c r="U141" s="146"/>
      <c r="V141" s="352"/>
      <c r="W141" s="46"/>
      <c r="X141" s="46"/>
      <c r="Y141" s="46"/>
      <c r="Z141" s="46"/>
      <c r="AA141" s="46"/>
      <c r="AB141" s="46"/>
      <c r="AC141" s="46"/>
      <c r="AD141" s="46"/>
      <c r="AE141" s="46"/>
      <c r="AF141" s="65" t="str">
        <f>+IF(G141=0,"",'Ark1'!AB1312)</f>
        <v/>
      </c>
      <c r="AG141" s="134">
        <f>+'Ark1'!AD1312</f>
        <v>8.6765283930081392</v>
      </c>
      <c r="AH141" s="46"/>
      <c r="AI141" s="46"/>
      <c r="AJ141" s="13"/>
      <c r="AK141" s="57"/>
    </row>
    <row r="142" spans="1:37" ht="15.6">
      <c r="A142" s="46"/>
      <c r="B142">
        <f>+'Ark1'!C1305</f>
        <v>2016</v>
      </c>
      <c r="C142">
        <f>+'Ark1'!L1305</f>
        <v>1</v>
      </c>
      <c r="D142" s="3" t="str">
        <f>+D126</f>
        <v>P-</v>
      </c>
      <c r="E142">
        <f>+'Ark1'!Q1305</f>
        <v>35</v>
      </c>
      <c r="G142" s="300">
        <f>+'Ark1'!R1305</f>
        <v>131</v>
      </c>
      <c r="I142" s="181">
        <f>+'Ark1'!AF1305</f>
        <v>0.89633937735203517</v>
      </c>
      <c r="J142" s="46"/>
      <c r="K142" s="181">
        <f>+'Ark1'!AH1305</f>
        <v>0.76335877862595458</v>
      </c>
      <c r="L142" s="181"/>
      <c r="M142" s="181"/>
      <c r="N142" s="181"/>
      <c r="O142" s="181"/>
      <c r="P142" s="90">
        <f>+'Ark1'!U1305</f>
        <v>4.3045801526717558</v>
      </c>
      <c r="Q142" s="46"/>
      <c r="R142" s="195"/>
      <c r="S142" s="88"/>
      <c r="T142" s="88"/>
      <c r="U142" s="146"/>
      <c r="V142" s="352"/>
      <c r="W142" s="1">
        <f>+'Ark1'!T1305</f>
        <v>1.969465648854962</v>
      </c>
      <c r="X142" s="46"/>
      <c r="Y142" s="90">
        <f>+'Ark1'!W1305</f>
        <v>0</v>
      </c>
      <c r="Z142" s="93"/>
      <c r="AA142" s="11">
        <f>+'Ark1'!X1305</f>
        <v>0</v>
      </c>
      <c r="AB142" s="11">
        <f>+'Ark1'!Y1305</f>
        <v>0</v>
      </c>
      <c r="AC142" s="11">
        <f>+'Ark1'!Z1305</f>
        <v>1.7457850044445573</v>
      </c>
      <c r="AD142" s="70"/>
      <c r="AE142" s="133">
        <f>+'Ark1'!Z1313</f>
        <v>0</v>
      </c>
      <c r="AF142" s="65">
        <f>+IF(G142=0,"",'Ark1'!AB1313)</f>
        <v>0</v>
      </c>
      <c r="AG142" s="134">
        <f>+'Ark1'!AD1313</f>
        <v>0</v>
      </c>
      <c r="AH142" s="90">
        <f t="shared" si="48"/>
        <v>3.7428571428571429</v>
      </c>
      <c r="AI142" s="46"/>
      <c r="AJ142" s="13"/>
      <c r="AK142" s="57"/>
    </row>
    <row r="143" spans="1:37" ht="15.6">
      <c r="A143" s="46"/>
      <c r="B143">
        <f>+'Ark1'!C1306</f>
        <v>2016</v>
      </c>
      <c r="C143">
        <f>+'Ark1'!L1306</f>
        <v>2</v>
      </c>
      <c r="D143" s="3" t="str">
        <f t="shared" ref="D143:D156" si="57">+D127</f>
        <v>P</v>
      </c>
      <c r="E143">
        <f>+'Ark1'!Q1306</f>
        <v>137</v>
      </c>
      <c r="G143" s="300">
        <f>+'Ark1'!R1306</f>
        <v>567</v>
      </c>
      <c r="I143" s="181">
        <f>+'Ark1'!AF1306</f>
        <v>3.8795757783099551</v>
      </c>
      <c r="J143" s="46"/>
      <c r="K143" s="181">
        <f>+'Ark1'!AH1306</f>
        <v>0</v>
      </c>
      <c r="L143" s="181"/>
      <c r="M143" s="181"/>
      <c r="N143" s="181"/>
      <c r="O143" s="181"/>
      <c r="P143" s="90">
        <f>+'Ark1'!U1306</f>
        <v>5.2716049382716079</v>
      </c>
      <c r="Q143" s="46"/>
      <c r="R143" s="195"/>
      <c r="S143" s="88"/>
      <c r="T143" s="88"/>
      <c r="U143" s="146"/>
      <c r="V143" s="352"/>
      <c r="W143" s="1">
        <f>+'Ark1'!T1306</f>
        <v>2.1305114638447971</v>
      </c>
      <c r="X143" s="46"/>
      <c r="Y143" s="90">
        <f>+'Ark1'!W1306</f>
        <v>0</v>
      </c>
      <c r="Z143" s="93"/>
      <c r="AA143" s="11">
        <f>+'Ark1'!X1306</f>
        <v>0.17636684303350969</v>
      </c>
      <c r="AB143" s="11">
        <f>+'Ark1'!Y1306</f>
        <v>0</v>
      </c>
      <c r="AC143" s="11">
        <f>+'Ark1'!Z1306</f>
        <v>2.3046662425238167</v>
      </c>
      <c r="AD143" s="70"/>
      <c r="AE143" s="133">
        <f>+'Ark1'!Z1314</f>
        <v>0</v>
      </c>
      <c r="AF143" s="65">
        <f>+IF(G143=0,"",'Ark1'!AB1314)</f>
        <v>0</v>
      </c>
      <c r="AG143" s="134">
        <f>+'Ark1'!AD1314</f>
        <v>0</v>
      </c>
      <c r="AH143" s="90">
        <f t="shared" si="48"/>
        <v>4.1386861313868613</v>
      </c>
      <c r="AI143" s="46"/>
      <c r="AJ143" s="13"/>
      <c r="AK143" s="57"/>
    </row>
    <row r="144" spans="1:37" ht="15.6">
      <c r="A144" s="46"/>
      <c r="B144">
        <f>+'Ark1'!C1307</f>
        <v>2016</v>
      </c>
      <c r="C144">
        <f>+'Ark1'!L1307</f>
        <v>3</v>
      </c>
      <c r="D144" s="3" t="str">
        <f t="shared" si="57"/>
        <v>P+</v>
      </c>
      <c r="E144">
        <f>+'Ark1'!Q1307</f>
        <v>227</v>
      </c>
      <c r="G144" s="300">
        <f>+'Ark1'!R1307</f>
        <v>1144</v>
      </c>
      <c r="I144" s="181">
        <f>+'Ark1'!AF1307</f>
        <v>7.8275744098528897</v>
      </c>
      <c r="J144" s="46"/>
      <c r="K144" s="181">
        <f>+'Ark1'!AH1307</f>
        <v>0.34965034965034958</v>
      </c>
      <c r="L144" s="181"/>
      <c r="M144" s="181"/>
      <c r="N144" s="181"/>
      <c r="O144" s="181"/>
      <c r="P144" s="90">
        <f>+'Ark1'!U1307</f>
        <v>6.6295454545454513</v>
      </c>
      <c r="Q144" s="46"/>
      <c r="R144" s="195"/>
      <c r="S144" s="88"/>
      <c r="T144" s="88"/>
      <c r="U144" s="146"/>
      <c r="V144" s="352"/>
      <c r="W144" s="1">
        <f>+'Ark1'!T1307</f>
        <v>2.6486013986013983</v>
      </c>
      <c r="X144" s="46"/>
      <c r="Y144" s="90">
        <f>+'Ark1'!W1307</f>
        <v>0</v>
      </c>
      <c r="Z144" s="93"/>
      <c r="AA144" s="11">
        <f>+'Ark1'!X1307</f>
        <v>0.26223776223776218</v>
      </c>
      <c r="AB144" s="11">
        <f>+'Ark1'!Y1307</f>
        <v>0</v>
      </c>
      <c r="AC144" s="11">
        <f>+'Ark1'!Z1307</f>
        <v>2.6287047389498222</v>
      </c>
      <c r="AD144" s="70"/>
      <c r="AE144" s="133">
        <f>+'Ark1'!Z1315</f>
        <v>4.2284251197172225</v>
      </c>
      <c r="AF144" s="65">
        <f>+IF(G144=0,"",'Ark1'!AB1315)</f>
        <v>2.0231944968841287</v>
      </c>
      <c r="AG144" s="134">
        <f>+'Ark1'!AD1315</f>
        <v>-2.9857106221969012</v>
      </c>
      <c r="AH144" s="90">
        <f t="shared" si="48"/>
        <v>5.0396475770925111</v>
      </c>
      <c r="AI144" s="46"/>
      <c r="AJ144" s="13"/>
      <c r="AK144" s="57"/>
    </row>
    <row r="145" spans="1:37" ht="15.6">
      <c r="A145" s="46"/>
      <c r="B145">
        <f>+'Ark1'!C1308</f>
        <v>2016</v>
      </c>
      <c r="C145">
        <f>+'Ark1'!L1308</f>
        <v>4</v>
      </c>
      <c r="D145" s="3" t="str">
        <f t="shared" si="57"/>
        <v>O-</v>
      </c>
      <c r="E145">
        <f>+'Ark1'!Q1308</f>
        <v>314</v>
      </c>
      <c r="G145" s="300">
        <f>+'Ark1'!R1308</f>
        <v>2222</v>
      </c>
      <c r="I145" s="181">
        <f>+'Ark1'!AF1308</f>
        <v>15.203557988368122</v>
      </c>
      <c r="J145" s="46"/>
      <c r="K145" s="181">
        <f>+'Ark1'!AH1308</f>
        <v>0.27002700270027002</v>
      </c>
      <c r="L145" s="181"/>
      <c r="M145" s="181"/>
      <c r="N145" s="181"/>
      <c r="O145" s="181"/>
      <c r="P145" s="90">
        <f>+'Ark1'!U1308</f>
        <v>7.1155715571557145</v>
      </c>
      <c r="Q145" s="46"/>
      <c r="R145" s="195"/>
      <c r="S145" s="88"/>
      <c r="T145" s="88"/>
      <c r="U145" s="146"/>
      <c r="V145" s="352"/>
      <c r="W145" s="1">
        <f>+'Ark1'!T1308</f>
        <v>3.4495949594959496</v>
      </c>
      <c r="X145" s="46"/>
      <c r="Y145" s="90">
        <f>+'Ark1'!W1308</f>
        <v>0</v>
      </c>
      <c r="Z145" s="93"/>
      <c r="AA145" s="11">
        <f>+'Ark1'!X1308</f>
        <v>0.99009900990099009</v>
      </c>
      <c r="AB145" s="11">
        <f>+'Ark1'!Y1308</f>
        <v>0</v>
      </c>
      <c r="AC145" s="11">
        <f>+'Ark1'!Z1308</f>
        <v>2.8093117972436619</v>
      </c>
      <c r="AD145" s="70"/>
      <c r="AE145" s="133">
        <f>+'Ark1'!Z1316</f>
        <v>0</v>
      </c>
      <c r="AF145" s="65">
        <f>+IF(G145=0,"",'Ark1'!AB1316)</f>
        <v>0</v>
      </c>
      <c r="AG145" s="134">
        <f>+'Ark1'!AD1316</f>
        <v>0</v>
      </c>
      <c r="AH145" s="90">
        <f t="shared" si="48"/>
        <v>7.0764331210191083</v>
      </c>
      <c r="AI145" s="46"/>
      <c r="AJ145" s="13"/>
      <c r="AK145" s="57"/>
    </row>
    <row r="146" spans="1:37" ht="15.6">
      <c r="A146" s="46"/>
      <c r="B146">
        <f>+'Ark1'!C1309</f>
        <v>2016</v>
      </c>
      <c r="C146">
        <f>+'Ark1'!L1309</f>
        <v>5</v>
      </c>
      <c r="D146" s="3" t="str">
        <f t="shared" si="57"/>
        <v>O</v>
      </c>
      <c r="E146">
        <f>+'Ark1'!Q1309</f>
        <v>424</v>
      </c>
      <c r="G146" s="300">
        <f>+'Ark1'!R1309</f>
        <v>5201</v>
      </c>
      <c r="I146" s="181">
        <f>+'Ark1'!AF1309</f>
        <v>35.586725966472805</v>
      </c>
      <c r="J146" s="46"/>
      <c r="K146" s="181">
        <f>+'Ark1'!AH1309</f>
        <v>0.59603922322630243</v>
      </c>
      <c r="L146" s="181"/>
      <c r="M146" s="181"/>
      <c r="N146" s="181"/>
      <c r="O146" s="181"/>
      <c r="P146" s="90">
        <f>+'Ark1'!U1309</f>
        <v>7.4101903480100084</v>
      </c>
      <c r="Q146" s="46"/>
      <c r="R146" s="195"/>
      <c r="S146" s="88"/>
      <c r="T146" s="88"/>
      <c r="U146" s="146"/>
      <c r="V146" s="352"/>
      <c r="W146" s="1">
        <f>+'Ark1'!T1309</f>
        <v>4.191309363583926</v>
      </c>
      <c r="X146" s="46"/>
      <c r="Y146" s="90">
        <f>+'Ark1'!W1309</f>
        <v>0</v>
      </c>
      <c r="Z146" s="93"/>
      <c r="AA146" s="11">
        <f>+'Ark1'!X1309</f>
        <v>1.6150740242261103</v>
      </c>
      <c r="AB146" s="11">
        <f>+'Ark1'!Y1309</f>
        <v>5.7681215150932504E-2</v>
      </c>
      <c r="AC146" s="11">
        <f>+'Ark1'!Z1309</f>
        <v>2.9487912954505959</v>
      </c>
      <c r="AD146" s="70"/>
      <c r="AE146" s="133">
        <f>+'Ark1'!Z1317</f>
        <v>0</v>
      </c>
      <c r="AF146" s="65">
        <f>+IF(G146=0,"",'Ark1'!AB1317)</f>
        <v>0</v>
      </c>
      <c r="AG146" s="134">
        <f>+'Ark1'!AD1317</f>
        <v>0</v>
      </c>
      <c r="AH146" s="90">
        <f t="shared" si="48"/>
        <v>12.266509433962264</v>
      </c>
      <c r="AI146" s="46"/>
      <c r="AJ146" s="13"/>
      <c r="AK146" s="57"/>
    </row>
    <row r="147" spans="1:37" ht="15.6">
      <c r="A147" s="46"/>
      <c r="B147">
        <f>+'Ark1'!C1310</f>
        <v>2016</v>
      </c>
      <c r="C147">
        <f>+'Ark1'!L1310</f>
        <v>6</v>
      </c>
      <c r="D147" s="3" t="str">
        <f t="shared" si="57"/>
        <v>O+</v>
      </c>
      <c r="E147">
        <f>+'Ark1'!Q1310</f>
        <v>346</v>
      </c>
      <c r="G147" s="300">
        <f>+'Ark1'!R1310</f>
        <v>3640</v>
      </c>
      <c r="I147" s="181">
        <f>+'Ark1'!AF1310</f>
        <v>24.905918576804655</v>
      </c>
      <c r="J147" s="46"/>
      <c r="K147" s="181">
        <f>+'Ark1'!AH1310</f>
        <v>0.60439560439560425</v>
      </c>
      <c r="L147" s="181"/>
      <c r="M147" s="181"/>
      <c r="N147" s="181"/>
      <c r="O147" s="181"/>
      <c r="P147" s="90">
        <f>+'Ark1'!U1310</f>
        <v>8.3706043956043885</v>
      </c>
      <c r="Q147" s="46"/>
      <c r="R147" s="195"/>
      <c r="S147" s="88"/>
      <c r="T147" s="88"/>
      <c r="U147" s="146"/>
      <c r="V147" s="352"/>
      <c r="W147" s="1">
        <f>+'Ark1'!T1310</f>
        <v>4.6329670329670334</v>
      </c>
      <c r="X147" s="46"/>
      <c r="Y147" s="90">
        <f>+'Ark1'!W1310</f>
        <v>5.494505494505493E-2</v>
      </c>
      <c r="Z147" s="93"/>
      <c r="AA147" s="11">
        <f>+'Ark1'!X1310</f>
        <v>3.8461538461538449</v>
      </c>
      <c r="AB147" s="11">
        <f>+'Ark1'!Y1310</f>
        <v>0.19230769230769224</v>
      </c>
      <c r="AC147" s="11">
        <f>+'Ark1'!Z1310</f>
        <v>3.561020453138815</v>
      </c>
      <c r="AD147" s="70"/>
      <c r="AE147" s="133">
        <f>+'Ark1'!Z1318</f>
        <v>0</v>
      </c>
      <c r="AF147" s="65">
        <f>+IF(G147=0,"",'Ark1'!AB1318)</f>
        <v>0</v>
      </c>
      <c r="AG147" s="134">
        <f>+'Ark1'!AD1318</f>
        <v>0</v>
      </c>
      <c r="AH147" s="90">
        <f t="shared" si="48"/>
        <v>10.520231213872833</v>
      </c>
      <c r="AI147" s="46"/>
      <c r="AJ147" s="13"/>
      <c r="AK147" s="57"/>
    </row>
    <row r="148" spans="1:37" ht="15.6">
      <c r="A148" s="46"/>
      <c r="B148">
        <f>+'Ark1'!C1311</f>
        <v>2016</v>
      </c>
      <c r="C148">
        <f>+'Ark1'!L1311</f>
        <v>7</v>
      </c>
      <c r="D148" s="3" t="str">
        <f t="shared" si="57"/>
        <v>R-</v>
      </c>
      <c r="E148">
        <f>+'Ark1'!Q1311</f>
        <v>0</v>
      </c>
      <c r="G148" s="300">
        <f>+'Ark1'!R1311</f>
        <v>0</v>
      </c>
      <c r="I148" s="181">
        <f>+'Ark1'!AF1311</f>
        <v>0</v>
      </c>
      <c r="J148" s="46"/>
      <c r="K148" s="181">
        <f>+'Ark1'!AH1311</f>
        <v>0</v>
      </c>
      <c r="L148" s="181"/>
      <c r="M148" s="181"/>
      <c r="N148" s="181"/>
      <c r="O148" s="181"/>
      <c r="P148" s="90">
        <f>+'Ark1'!U1311</f>
        <v>0</v>
      </c>
      <c r="Q148" s="46"/>
      <c r="R148" s="195"/>
      <c r="S148" s="88"/>
      <c r="T148" s="88"/>
      <c r="U148" s="146"/>
      <c r="V148" s="352"/>
      <c r="W148" s="1">
        <f>+'Ark1'!T1311</f>
        <v>0</v>
      </c>
      <c r="X148" s="46"/>
      <c r="Y148" s="90">
        <f>+'Ark1'!W1311</f>
        <v>0</v>
      </c>
      <c r="Z148" s="93"/>
      <c r="AA148" s="11">
        <f>+'Ark1'!X1311</f>
        <v>0</v>
      </c>
      <c r="AB148" s="11">
        <f>+'Ark1'!Y1311</f>
        <v>0</v>
      </c>
      <c r="AC148" s="11">
        <f>+'Ark1'!Z1311</f>
        <v>0</v>
      </c>
      <c r="AD148" s="70"/>
      <c r="AE148" s="133">
        <f>+'Ark1'!Z1319</f>
        <v>0</v>
      </c>
      <c r="AF148" s="65" t="str">
        <f>+IF(G148=0,"",'Ark1'!AB1319)</f>
        <v/>
      </c>
      <c r="AG148" s="134">
        <f>+'Ark1'!AD1319</f>
        <v>0</v>
      </c>
      <c r="AH148" s="90" t="e">
        <f t="shared" si="48"/>
        <v>#DIV/0!</v>
      </c>
      <c r="AI148" s="46"/>
      <c r="AJ148" s="13"/>
      <c r="AK148" s="57"/>
    </row>
    <row r="149" spans="1:37" ht="15.6">
      <c r="A149" s="46"/>
      <c r="B149">
        <f>+'Ark1'!C1312</f>
        <v>2016</v>
      </c>
      <c r="C149">
        <f>+'Ark1'!L1312</f>
        <v>8</v>
      </c>
      <c r="D149" s="3" t="str">
        <f t="shared" si="57"/>
        <v>R</v>
      </c>
      <c r="E149">
        <f>+'Ark1'!Q1312</f>
        <v>205</v>
      </c>
      <c r="G149" s="300">
        <f>+'Ark1'!R1312</f>
        <v>1662</v>
      </c>
      <c r="I149" s="181">
        <f>+'Ark1'!AF1312</f>
        <v>11.371878207321242</v>
      </c>
      <c r="J149" s="46"/>
      <c r="K149" s="181">
        <f>+'Ark1'!AH1312</f>
        <v>0.9025270758122742</v>
      </c>
      <c r="L149" s="181"/>
      <c r="M149" s="181"/>
      <c r="N149" s="181"/>
      <c r="O149" s="181"/>
      <c r="P149" s="90">
        <f>+'Ark1'!U1312</f>
        <v>8.9551744885679998</v>
      </c>
      <c r="Q149" s="46"/>
      <c r="R149" s="195"/>
      <c r="S149" s="88"/>
      <c r="T149" s="88"/>
      <c r="U149" s="146"/>
      <c r="V149" s="352"/>
      <c r="W149" s="1">
        <f>+'Ark1'!T1312</f>
        <v>4.3206979542719628</v>
      </c>
      <c r="X149" s="46"/>
      <c r="Y149" s="90">
        <f>+'Ark1'!W1312</f>
        <v>0.18050541516245483</v>
      </c>
      <c r="Z149" s="93"/>
      <c r="AA149" s="11">
        <f>+'Ark1'!X1312</f>
        <v>6.1371841155234668</v>
      </c>
      <c r="AB149" s="11">
        <f>+'Ark1'!Y1312</f>
        <v>0.42117930204572807</v>
      </c>
      <c r="AC149" s="11">
        <f>+'Ark1'!Z1312</f>
        <v>4.0523462992592743</v>
      </c>
      <c r="AD149" s="70"/>
      <c r="AE149" s="133">
        <f>+'Ark1'!Z1335</f>
        <v>2.2734111897103002</v>
      </c>
      <c r="AF149" s="65">
        <f>+IF(G149=0,"",'Ark1'!AB1335)</f>
        <v>0</v>
      </c>
      <c r="AG149" s="134">
        <f>+'Ark1'!AD1335</f>
        <v>0</v>
      </c>
      <c r="AH149" s="90">
        <f t="shared" si="48"/>
        <v>8.1073170731707318</v>
      </c>
      <c r="AI149" s="46"/>
      <c r="AJ149" s="13"/>
      <c r="AK149" s="57"/>
    </row>
    <row r="150" spans="1:37" ht="15.6">
      <c r="A150" s="46"/>
      <c r="B150">
        <f>+'Ark1'!C1313</f>
        <v>2016</v>
      </c>
      <c r="C150">
        <f>+'Ark1'!L1313</f>
        <v>9</v>
      </c>
      <c r="D150" s="3" t="str">
        <f t="shared" si="57"/>
        <v>R+</v>
      </c>
      <c r="E150">
        <f>+'Ark1'!Q1313</f>
        <v>0</v>
      </c>
      <c r="G150" s="300">
        <f>+'Ark1'!R1313</f>
        <v>0</v>
      </c>
      <c r="I150" s="181">
        <f>+'Ark1'!AF1313</f>
        <v>0</v>
      </c>
      <c r="J150" s="46"/>
      <c r="K150" s="181">
        <f>+'Ark1'!AH1313</f>
        <v>0</v>
      </c>
      <c r="L150" s="181"/>
      <c r="M150" s="181"/>
      <c r="N150" s="181"/>
      <c r="O150" s="181"/>
      <c r="P150" s="90">
        <f>+'Ark1'!U1313</f>
        <v>0</v>
      </c>
      <c r="Q150" s="46"/>
      <c r="R150" s="195"/>
      <c r="S150" s="88"/>
      <c r="T150" s="88"/>
      <c r="U150" s="146"/>
      <c r="V150" s="352"/>
      <c r="W150" s="1">
        <f>+'Ark1'!T1313</f>
        <v>0</v>
      </c>
      <c r="X150" s="46"/>
      <c r="Y150" s="90">
        <f>+'Ark1'!W1313</f>
        <v>0</v>
      </c>
      <c r="Z150" s="93"/>
      <c r="AA150" s="11">
        <f>+'Ark1'!X1313</f>
        <v>0</v>
      </c>
      <c r="AB150" s="11">
        <f>+'Ark1'!Y1313</f>
        <v>0</v>
      </c>
      <c r="AC150" s="11">
        <f>+'Ark1'!Z1313</f>
        <v>0</v>
      </c>
      <c r="AD150" s="70"/>
      <c r="AE150" s="133">
        <f>+'Ark1'!Z1336</f>
        <v>2.3399823014608647</v>
      </c>
      <c r="AF150" s="65" t="str">
        <f>+IF(G150=0,"",'Ark1'!AB1336)</f>
        <v/>
      </c>
      <c r="AG150" s="134">
        <f>+'Ark1'!AD1336</f>
        <v>0</v>
      </c>
      <c r="AH150" s="90" t="e">
        <f t="shared" si="48"/>
        <v>#DIV/0!</v>
      </c>
      <c r="AI150" s="46"/>
      <c r="AJ150" s="13"/>
      <c r="AK150" s="57"/>
    </row>
    <row r="151" spans="1:37" ht="15.6">
      <c r="A151" s="46"/>
      <c r="B151">
        <f>+'Ark1'!C1314</f>
        <v>2016</v>
      </c>
      <c r="C151">
        <f>+'Ark1'!L1314</f>
        <v>10</v>
      </c>
      <c r="D151" s="3" t="str">
        <f t="shared" si="57"/>
        <v>U-</v>
      </c>
      <c r="E151">
        <f>+'Ark1'!Q1314</f>
        <v>0</v>
      </c>
      <c r="G151" s="300">
        <f>+'Ark1'!R1314</f>
        <v>0</v>
      </c>
      <c r="I151" s="181">
        <f>+'Ark1'!AF1314</f>
        <v>0</v>
      </c>
      <c r="J151" s="46"/>
      <c r="K151" s="181">
        <f>+'Ark1'!AH1314</f>
        <v>0</v>
      </c>
      <c r="L151" s="181"/>
      <c r="M151" s="181"/>
      <c r="N151" s="181"/>
      <c r="O151" s="181"/>
      <c r="P151" s="90">
        <f>+'Ark1'!U1314</f>
        <v>0</v>
      </c>
      <c r="Q151" s="46"/>
      <c r="R151" s="195"/>
      <c r="S151" s="88"/>
      <c r="T151" s="88"/>
      <c r="U151" s="146"/>
      <c r="V151" s="352"/>
      <c r="W151" s="1">
        <f>+'Ark1'!T1314</f>
        <v>0</v>
      </c>
      <c r="X151" s="46"/>
      <c r="Y151" s="90">
        <f>+'Ark1'!W1314</f>
        <v>0</v>
      </c>
      <c r="Z151" s="93"/>
      <c r="AA151" s="11">
        <f>+'Ark1'!X1314</f>
        <v>0</v>
      </c>
      <c r="AB151" s="11">
        <f>+'Ark1'!Y1314</f>
        <v>0</v>
      </c>
      <c r="AC151" s="11">
        <f>+'Ark1'!Z1314</f>
        <v>0</v>
      </c>
      <c r="AD151" s="70"/>
      <c r="AE151" s="133">
        <f>+'Ark1'!Z1337</f>
        <v>2.687609270973907</v>
      </c>
      <c r="AF151" s="65" t="str">
        <f>+IF(G151=0,"",'Ark1'!AB1337)</f>
        <v/>
      </c>
      <c r="AG151" s="134">
        <f>+'Ark1'!AD1337</f>
        <v>0</v>
      </c>
      <c r="AH151" s="90" t="e">
        <f t="shared" si="48"/>
        <v>#DIV/0!</v>
      </c>
      <c r="AI151" s="46"/>
      <c r="AJ151" s="13"/>
      <c r="AK151" s="57"/>
    </row>
    <row r="152" spans="1:37" ht="15.6">
      <c r="A152" s="46"/>
      <c r="B152">
        <f>+'Ark1'!C1315</f>
        <v>2016</v>
      </c>
      <c r="C152">
        <f>+'Ark1'!L1315</f>
        <v>11</v>
      </c>
      <c r="D152" s="3" t="str">
        <f t="shared" si="57"/>
        <v>U</v>
      </c>
      <c r="E152">
        <f>+'Ark1'!Q1315</f>
        <v>13</v>
      </c>
      <c r="G152" s="300">
        <f>+'Ark1'!R1315</f>
        <v>48</v>
      </c>
      <c r="I152" s="181">
        <f>+'Ark1'!AF1315</f>
        <v>0.32842969551830326</v>
      </c>
      <c r="J152" s="46"/>
      <c r="K152" s="181">
        <f>+'Ark1'!AH1315</f>
        <v>0</v>
      </c>
      <c r="L152" s="181"/>
      <c r="M152" s="181"/>
      <c r="N152" s="181"/>
      <c r="O152" s="181"/>
      <c r="P152" s="90">
        <f>+'Ark1'!U1315</f>
        <v>11.885416666666664</v>
      </c>
      <c r="Q152" s="46"/>
      <c r="R152" s="195"/>
      <c r="S152" s="88"/>
      <c r="T152" s="88"/>
      <c r="U152" s="146"/>
      <c r="V152" s="352"/>
      <c r="W152" s="1">
        <f>+'Ark1'!T1315</f>
        <v>4.7708333333333321</v>
      </c>
      <c r="X152" s="46"/>
      <c r="Y152" s="90">
        <f>+'Ark1'!W1315</f>
        <v>0</v>
      </c>
      <c r="Z152" s="93"/>
      <c r="AA152" s="11">
        <f>+'Ark1'!X1315</f>
        <v>12.5</v>
      </c>
      <c r="AB152" s="11">
        <f>+'Ark1'!Y1315</f>
        <v>0</v>
      </c>
      <c r="AC152" s="11">
        <f>+'Ark1'!Z1315</f>
        <v>4.2284251197172225</v>
      </c>
      <c r="AD152" s="70"/>
      <c r="AE152" s="133">
        <f>+'Ark1'!Z1338</f>
        <v>3.0275553640956403</v>
      </c>
      <c r="AF152" s="65">
        <f>+IF(G152=0,"",'Ark1'!AB1338)</f>
        <v>0</v>
      </c>
      <c r="AG152" s="134">
        <f>+'Ark1'!AD1338</f>
        <v>0</v>
      </c>
      <c r="AH152" s="90">
        <f t="shared" si="48"/>
        <v>3.6923076923076925</v>
      </c>
      <c r="AI152" s="46"/>
      <c r="AJ152" s="13"/>
      <c r="AK152" s="57"/>
    </row>
    <row r="153" spans="1:37" ht="15.6">
      <c r="A153" s="46"/>
      <c r="B153">
        <f>+'Ark1'!C1316</f>
        <v>2016</v>
      </c>
      <c r="C153">
        <f>+'Ark1'!L1316</f>
        <v>12</v>
      </c>
      <c r="D153" s="3" t="str">
        <f t="shared" si="57"/>
        <v>U+</v>
      </c>
      <c r="E153">
        <f>+'Ark1'!Q1316</f>
        <v>0</v>
      </c>
      <c r="G153" s="300">
        <f>+'Ark1'!R1316</f>
        <v>0</v>
      </c>
      <c r="I153" s="181">
        <f>+'Ark1'!AF1316</f>
        <v>0</v>
      </c>
      <c r="J153" s="46"/>
      <c r="K153" s="181">
        <f>+'Ark1'!AH1316</f>
        <v>0</v>
      </c>
      <c r="L153" s="181"/>
      <c r="M153" s="181"/>
      <c r="N153" s="181"/>
      <c r="O153" s="181"/>
      <c r="P153" s="90">
        <f>+'Ark1'!U1316</f>
        <v>0</v>
      </c>
      <c r="Q153" s="46"/>
      <c r="R153" s="195"/>
      <c r="S153" s="88"/>
      <c r="T153" s="88"/>
      <c r="U153" s="146"/>
      <c r="V153" s="352"/>
      <c r="W153" s="1">
        <f>+'Ark1'!T1316</f>
        <v>0</v>
      </c>
      <c r="X153" s="46"/>
      <c r="Y153" s="90">
        <f>+'Ark1'!W1316</f>
        <v>0</v>
      </c>
      <c r="Z153" s="93"/>
      <c r="AA153" s="11">
        <f>+'Ark1'!X1316</f>
        <v>0</v>
      </c>
      <c r="AB153" s="11">
        <f>+'Ark1'!Y1316</f>
        <v>0</v>
      </c>
      <c r="AC153" s="11">
        <f>+'Ark1'!Z1316</f>
        <v>0</v>
      </c>
      <c r="AD153" s="70"/>
      <c r="AE153" s="133">
        <f>+'Ark1'!Z1339</f>
        <v>3.3259475309422881</v>
      </c>
      <c r="AF153" s="65" t="str">
        <f>+IF(G153=0,"",'Ark1'!AB1339)</f>
        <v/>
      </c>
      <c r="AG153" s="134">
        <f>+'Ark1'!AD1339</f>
        <v>-2.8118035666135888</v>
      </c>
      <c r="AH153" s="90" t="e">
        <f t="shared" si="48"/>
        <v>#DIV/0!</v>
      </c>
      <c r="AI153" s="46"/>
      <c r="AJ153" s="13"/>
      <c r="AK153" s="57"/>
    </row>
    <row r="154" spans="1:37" ht="15.6">
      <c r="A154" s="46"/>
      <c r="B154">
        <f>+'Ark1'!C1317</f>
        <v>2016</v>
      </c>
      <c r="C154">
        <f>+'Ark1'!L1317</f>
        <v>13</v>
      </c>
      <c r="D154" s="3" t="str">
        <f t="shared" si="57"/>
        <v>E-</v>
      </c>
      <c r="E154">
        <f>+'Ark1'!Q1317</f>
        <v>0</v>
      </c>
      <c r="G154" s="300">
        <f>+'Ark1'!R1317</f>
        <v>0</v>
      </c>
      <c r="I154" s="181">
        <f>+'Ark1'!AF1317</f>
        <v>0</v>
      </c>
      <c r="J154" s="46"/>
      <c r="K154" s="181">
        <f>+'Ark1'!AH1317</f>
        <v>0</v>
      </c>
      <c r="L154" s="181"/>
      <c r="M154" s="181"/>
      <c r="N154" s="181"/>
      <c r="O154" s="181"/>
      <c r="P154" s="90">
        <f>+'Ark1'!U1317</f>
        <v>0</v>
      </c>
      <c r="Q154" s="46"/>
      <c r="R154" s="195"/>
      <c r="S154" s="88"/>
      <c r="T154" s="88"/>
      <c r="U154" s="146"/>
      <c r="V154" s="352"/>
      <c r="W154" s="1">
        <f>+'Ark1'!T1317</f>
        <v>0</v>
      </c>
      <c r="X154" s="46"/>
      <c r="Y154" s="90">
        <f>+'Ark1'!W1317</f>
        <v>0</v>
      </c>
      <c r="Z154" s="93"/>
      <c r="AA154" s="11">
        <f>+'Ark1'!X1317</f>
        <v>0</v>
      </c>
      <c r="AB154" s="11">
        <f>+'Ark1'!Y1317</f>
        <v>0</v>
      </c>
      <c r="AC154" s="11">
        <f>+'Ark1'!Z1317</f>
        <v>0</v>
      </c>
      <c r="AD154" s="70"/>
      <c r="AE154" s="133">
        <f>+'Ark1'!Z1340</f>
        <v>3.3729725122222529</v>
      </c>
      <c r="AF154" s="65" t="str">
        <f>+IF(G154=0,"",'Ark1'!AB1340)</f>
        <v/>
      </c>
      <c r="AG154" s="134">
        <f>+'Ark1'!AD1340</f>
        <v>0</v>
      </c>
      <c r="AH154" s="90" t="e">
        <f t="shared" si="48"/>
        <v>#DIV/0!</v>
      </c>
      <c r="AI154" s="46"/>
      <c r="AJ154" s="13"/>
      <c r="AK154" s="57"/>
    </row>
    <row r="155" spans="1:37" ht="15.6">
      <c r="A155" s="46"/>
      <c r="B155">
        <f>+'Ark1'!C1318</f>
        <v>2016</v>
      </c>
      <c r="C155">
        <f>+'Ark1'!L1318</f>
        <v>14</v>
      </c>
      <c r="D155" s="3" t="str">
        <f t="shared" si="57"/>
        <v>E</v>
      </c>
      <c r="E155">
        <f>+'Ark1'!Q1318</f>
        <v>0</v>
      </c>
      <c r="G155" s="300">
        <f>+'Ark1'!R1318</f>
        <v>0</v>
      </c>
      <c r="I155" s="181">
        <f>+'Ark1'!AF1318</f>
        <v>0</v>
      </c>
      <c r="J155" s="46"/>
      <c r="K155" s="181">
        <f>+'Ark1'!AH1318</f>
        <v>0</v>
      </c>
      <c r="L155" s="181"/>
      <c r="M155" s="181"/>
      <c r="N155" s="181"/>
      <c r="O155" s="181"/>
      <c r="P155" s="90">
        <f>+'Ark1'!U1318</f>
        <v>0</v>
      </c>
      <c r="Q155" s="46"/>
      <c r="R155" s="195"/>
      <c r="S155" s="88"/>
      <c r="T155" s="88"/>
      <c r="U155" s="146"/>
      <c r="V155" s="352"/>
      <c r="W155" s="1">
        <f>+'Ark1'!T1318</f>
        <v>0</v>
      </c>
      <c r="X155" s="46"/>
      <c r="Y155" s="90">
        <f>+'Ark1'!W1318</f>
        <v>0</v>
      </c>
      <c r="Z155" s="93"/>
      <c r="AA155" s="11">
        <f>+'Ark1'!X1318</f>
        <v>0</v>
      </c>
      <c r="AB155" s="11">
        <f>+'Ark1'!Y1318</f>
        <v>0</v>
      </c>
      <c r="AC155" s="11">
        <f>+'Ark1'!Z1318</f>
        <v>0</v>
      </c>
      <c r="AD155" s="70"/>
      <c r="AE155" s="133">
        <f>+'Ark1'!Z1341</f>
        <v>3.8217287107508686</v>
      </c>
      <c r="AF155" s="65" t="str">
        <f>+IF(G155=0,"",'Ark1'!AB1341)</f>
        <v/>
      </c>
      <c r="AG155" s="134">
        <f>+'Ark1'!AD1341</f>
        <v>18.307543195038484</v>
      </c>
      <c r="AH155" s="90" t="e">
        <f t="shared" si="48"/>
        <v>#DIV/0!</v>
      </c>
      <c r="AI155" s="46"/>
      <c r="AJ155" s="13"/>
      <c r="AK155" s="57"/>
    </row>
    <row r="156" spans="1:37" ht="15.6">
      <c r="A156" s="46"/>
      <c r="B156">
        <f>+'Ark1'!C1319</f>
        <v>2016</v>
      </c>
      <c r="C156">
        <f>+'Ark1'!L1319</f>
        <v>15</v>
      </c>
      <c r="D156" s="3" t="str">
        <f t="shared" si="57"/>
        <v>E+</v>
      </c>
      <c r="E156">
        <f>+'Ark1'!Q1319</f>
        <v>0</v>
      </c>
      <c r="G156" s="300">
        <f>+'Ark1'!R1319</f>
        <v>0</v>
      </c>
      <c r="I156" s="181">
        <f>+'Ark1'!AF1319</f>
        <v>0</v>
      </c>
      <c r="J156" s="46"/>
      <c r="K156" s="181">
        <f>+'Ark1'!AH1319</f>
        <v>0</v>
      </c>
      <c r="L156" s="181"/>
      <c r="M156" s="181"/>
      <c r="N156" s="181"/>
      <c r="O156" s="181"/>
      <c r="P156" s="90">
        <f>+'Ark1'!U1319</f>
        <v>0</v>
      </c>
      <c r="Q156" s="46"/>
      <c r="R156" s="195"/>
      <c r="S156" s="88"/>
      <c r="T156" s="88"/>
      <c r="U156" s="146"/>
      <c r="V156" s="352"/>
      <c r="W156" s="1">
        <f>+'Ark1'!T1319</f>
        <v>0</v>
      </c>
      <c r="X156" s="46"/>
      <c r="Y156" s="90">
        <f>+'Ark1'!W1319</f>
        <v>0</v>
      </c>
      <c r="Z156" s="93"/>
      <c r="AA156" s="11">
        <f>+'Ark1'!X1319</f>
        <v>0</v>
      </c>
      <c r="AB156" s="11">
        <f>+'Ark1'!Y1319</f>
        <v>0</v>
      </c>
      <c r="AC156" s="11">
        <f>+'Ark1'!Z1319</f>
        <v>0</v>
      </c>
      <c r="AD156" s="70"/>
      <c r="AE156" s="133">
        <f>+'Ark1'!Z1342</f>
        <v>4.6183182590980758</v>
      </c>
      <c r="AF156" s="65" t="str">
        <f>+IF(G156=0,"",'Ark1'!AB1342)</f>
        <v/>
      </c>
      <c r="AG156" s="134">
        <f>+'Ark1'!AD1342</f>
        <v>0</v>
      </c>
      <c r="AH156" s="90" t="e">
        <f t="shared" si="48"/>
        <v>#DIV/0!</v>
      </c>
      <c r="AI156" s="46"/>
      <c r="AJ156" s="13"/>
      <c r="AK156" s="57"/>
    </row>
    <row r="157" spans="1:37">
      <c r="A157" s="46"/>
      <c r="B157" s="46"/>
      <c r="C157" s="46"/>
      <c r="D157" s="46"/>
      <c r="E157" s="46"/>
      <c r="F157" s="46"/>
      <c r="G157" s="314"/>
      <c r="H157" s="314"/>
      <c r="I157" s="46"/>
      <c r="J157" s="46"/>
      <c r="K157" s="46"/>
      <c r="L157" s="46"/>
      <c r="M157" s="46"/>
      <c r="N157" s="46"/>
      <c r="O157" s="46"/>
      <c r="P157" s="46"/>
      <c r="Q157" s="46"/>
      <c r="R157" s="195"/>
      <c r="S157" s="88"/>
      <c r="T157" s="88"/>
      <c r="U157" s="146"/>
      <c r="V157" s="352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13"/>
      <c r="AK157" s="57"/>
    </row>
    <row r="158" spans="1:37">
      <c r="A158" s="46"/>
      <c r="B158" s="46"/>
      <c r="C158" s="46"/>
      <c r="D158" s="46"/>
      <c r="E158" s="46"/>
      <c r="F158" s="46"/>
      <c r="G158" s="314"/>
      <c r="H158" s="314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88"/>
      <c r="T158" s="88"/>
      <c r="U158" s="146"/>
      <c r="V158" s="352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K158" s="57"/>
    </row>
    <row r="159" spans="1:37">
      <c r="AK159" s="57"/>
    </row>
    <row r="160" spans="1:37">
      <c r="AK160" s="57"/>
    </row>
    <row r="161" spans="37:37">
      <c r="AK161" s="57"/>
    </row>
    <row r="162" spans="37:37">
      <c r="AK162" s="57"/>
    </row>
    <row r="163" spans="37:37">
      <c r="AK163" s="57"/>
    </row>
    <row r="164" spans="37:37">
      <c r="AK164" s="57"/>
    </row>
    <row r="165" spans="37:37">
      <c r="AK165" s="57"/>
    </row>
    <row r="166" spans="37:37">
      <c r="AK166" s="57"/>
    </row>
    <row r="167" spans="37:37">
      <c r="AK167" s="57"/>
    </row>
    <row r="168" spans="37:37">
      <c r="AK168" s="57"/>
    </row>
    <row r="169" spans="37:37">
      <c r="AK169" s="57"/>
    </row>
    <row r="170" spans="37:37">
      <c r="AK170" s="57"/>
    </row>
    <row r="171" spans="37:37">
      <c r="AK171" s="57"/>
    </row>
    <row r="172" spans="37:37">
      <c r="AK172" s="57"/>
    </row>
    <row r="173" spans="37:37">
      <c r="AK173" s="57"/>
    </row>
    <row r="174" spans="37:37">
      <c r="AK174" s="57"/>
    </row>
    <row r="175" spans="37:37">
      <c r="AK175" s="57"/>
    </row>
    <row r="176" spans="37:37">
      <c r="AK176" s="57"/>
    </row>
    <row r="177" spans="37:37">
      <c r="AK177" s="57"/>
    </row>
    <row r="178" spans="37:37">
      <c r="AK178" s="57"/>
    </row>
    <row r="179" spans="37:37">
      <c r="AK179" s="57"/>
    </row>
    <row r="180" spans="37:37">
      <c r="AK180" s="57"/>
    </row>
    <row r="181" spans="37:37">
      <c r="AK181" s="57"/>
    </row>
    <row r="182" spans="37:37">
      <c r="AK182" s="57"/>
    </row>
    <row r="183" spans="37:37">
      <c r="AK183" s="57"/>
    </row>
    <row r="184" spans="37:37">
      <c r="AK184" s="57"/>
    </row>
    <row r="185" spans="37:37">
      <c r="AK185" s="57"/>
    </row>
    <row r="186" spans="37:37">
      <c r="AK186" s="57"/>
    </row>
    <row r="187" spans="37:37">
      <c r="AK187" s="57"/>
    </row>
    <row r="188" spans="37:37">
      <c r="AK188" s="57"/>
    </row>
    <row r="189" spans="37:37">
      <c r="AK189" s="57"/>
    </row>
    <row r="190" spans="37:37">
      <c r="AK190" s="57"/>
    </row>
    <row r="191" spans="37:37">
      <c r="AK191" s="57"/>
    </row>
    <row r="192" spans="37:37">
      <c r="AK192" s="57"/>
    </row>
    <row r="193" spans="37:37">
      <c r="AK193" s="57"/>
    </row>
    <row r="194" spans="37:37">
      <c r="AK194" s="57"/>
    </row>
    <row r="195" spans="37:37">
      <c r="AK195" s="57"/>
    </row>
    <row r="196" spans="37:37">
      <c r="AK196" s="57"/>
    </row>
    <row r="197" spans="37:37">
      <c r="AK197" s="57"/>
    </row>
    <row r="198" spans="37:37">
      <c r="AK198" s="57"/>
    </row>
    <row r="199" spans="37:37">
      <c r="AK199" s="57"/>
    </row>
    <row r="200" spans="37:37">
      <c r="AK200" s="57"/>
    </row>
    <row r="201" spans="37:37">
      <c r="AK201" s="57"/>
    </row>
    <row r="202" spans="37:37">
      <c r="AK202" s="57"/>
    </row>
    <row r="203" spans="37:37">
      <c r="AK203" s="57"/>
    </row>
    <row r="204" spans="37:37">
      <c r="AK204" s="57"/>
    </row>
    <row r="205" spans="37:37">
      <c r="AK205" s="57"/>
    </row>
    <row r="206" spans="37:37">
      <c r="AK206" s="57"/>
    </row>
    <row r="207" spans="37:37">
      <c r="AK207" s="57"/>
    </row>
    <row r="208" spans="37:37">
      <c r="AK208" s="57"/>
    </row>
    <row r="209" spans="37:37">
      <c r="AK209" s="57"/>
    </row>
    <row r="210" spans="37:37">
      <c r="AK210" s="57"/>
    </row>
    <row r="211" spans="37:37">
      <c r="AK211" s="57"/>
    </row>
    <row r="212" spans="37:37">
      <c r="AK212" s="57"/>
    </row>
    <row r="213" spans="37:37">
      <c r="AK213" s="57"/>
    </row>
    <row r="214" spans="37:37">
      <c r="AK214" s="57"/>
    </row>
    <row r="215" spans="37:37">
      <c r="AK215" s="57"/>
    </row>
    <row r="216" spans="37:37">
      <c r="AK216" s="57"/>
    </row>
    <row r="217" spans="37:37">
      <c r="AK217" s="57"/>
    </row>
    <row r="218" spans="37:37">
      <c r="AK218" s="57"/>
    </row>
    <row r="219" spans="37:37">
      <c r="AK219" s="57"/>
    </row>
    <row r="220" spans="37:37">
      <c r="AK220" s="57"/>
    </row>
    <row r="221" spans="37:37">
      <c r="AK221" s="57"/>
    </row>
    <row r="222" spans="37:37">
      <c r="AK222" s="57"/>
    </row>
    <row r="223" spans="37:37">
      <c r="AK223" s="57"/>
    </row>
    <row r="224" spans="37:37">
      <c r="AK224" s="57"/>
    </row>
    <row r="225" spans="37:37">
      <c r="AK225" s="57"/>
    </row>
    <row r="226" spans="37:37">
      <c r="AK226" s="57"/>
    </row>
    <row r="227" spans="37:37">
      <c r="AK227" s="57"/>
    </row>
    <row r="228" spans="37:37">
      <c r="AK228" s="57"/>
    </row>
    <row r="229" spans="37:37">
      <c r="AK229" s="57"/>
    </row>
    <row r="230" spans="37:37">
      <c r="AK230" s="57"/>
    </row>
    <row r="231" spans="37:37">
      <c r="AK231" s="57"/>
    </row>
    <row r="232" spans="37:37">
      <c r="AK232" s="57"/>
    </row>
    <row r="233" spans="37:37">
      <c r="AK233" s="57"/>
    </row>
    <row r="234" spans="37:37">
      <c r="AK234" s="57"/>
    </row>
    <row r="235" spans="37:37">
      <c r="AK235" s="57"/>
    </row>
    <row r="236" spans="37:37">
      <c r="AK236" s="57"/>
    </row>
    <row r="237" spans="37:37">
      <c r="AK237" s="57"/>
    </row>
    <row r="238" spans="37:37">
      <c r="AK238" s="57"/>
    </row>
    <row r="239" spans="37:37">
      <c r="AK239" s="57"/>
    </row>
    <row r="240" spans="37:37">
      <c r="AK240" s="57"/>
    </row>
    <row r="241" spans="37:37">
      <c r="AK241" s="57"/>
    </row>
    <row r="242" spans="37:37">
      <c r="AK242" s="57"/>
    </row>
    <row r="243" spans="37:37">
      <c r="AK243" s="57"/>
    </row>
    <row r="244" spans="37:37">
      <c r="AK244" s="57"/>
    </row>
    <row r="245" spans="37:37">
      <c r="AK245" s="57"/>
    </row>
    <row r="246" spans="37:37">
      <c r="AK246" s="57"/>
    </row>
    <row r="247" spans="37:37">
      <c r="AK247" s="57"/>
    </row>
    <row r="248" spans="37:37">
      <c r="AK248" s="57"/>
    </row>
    <row r="249" spans="37:37">
      <c r="AK249" s="57"/>
    </row>
    <row r="250" spans="37:37">
      <c r="AK250" s="57"/>
    </row>
    <row r="251" spans="37:37">
      <c r="AK251" s="57"/>
    </row>
    <row r="252" spans="37:37">
      <c r="AK252" s="57"/>
    </row>
    <row r="253" spans="37:37">
      <c r="AK253" s="57"/>
    </row>
    <row r="254" spans="37:37">
      <c r="AK254" s="57"/>
    </row>
    <row r="255" spans="37:37">
      <c r="AK255" s="57"/>
    </row>
    <row r="256" spans="37:37">
      <c r="AK256" s="57"/>
    </row>
    <row r="257" spans="37:37">
      <c r="AK257" s="57"/>
    </row>
    <row r="258" spans="37:37">
      <c r="AK258" s="57"/>
    </row>
    <row r="259" spans="37:37">
      <c r="AK259" s="57"/>
    </row>
    <row r="260" spans="37:37">
      <c r="AK260" s="57"/>
    </row>
    <row r="261" spans="37:37">
      <c r="AK261" s="57"/>
    </row>
    <row r="262" spans="37:37">
      <c r="AK262" s="57"/>
    </row>
    <row r="263" spans="37:37">
      <c r="AK263" s="57"/>
    </row>
    <row r="264" spans="37:37">
      <c r="AK264" s="57"/>
    </row>
    <row r="265" spans="37:37">
      <c r="AK265" s="57"/>
    </row>
    <row r="266" spans="37:37">
      <c r="AK266" s="57"/>
    </row>
    <row r="267" spans="37:37">
      <c r="AK267" s="57"/>
    </row>
    <row r="268" spans="37:37">
      <c r="AK268" s="57"/>
    </row>
    <row r="269" spans="37:37">
      <c r="AK269" s="57"/>
    </row>
    <row r="270" spans="37:37">
      <c r="AK270" s="57"/>
    </row>
    <row r="271" spans="37:37">
      <c r="AK271" s="57"/>
    </row>
    <row r="272" spans="37:37">
      <c r="AK272" s="57"/>
    </row>
    <row r="273" spans="37:37">
      <c r="AK273" s="57"/>
    </row>
    <row r="274" spans="37:37">
      <c r="AK274" s="57"/>
    </row>
    <row r="275" spans="37:37">
      <c r="AK275" s="57"/>
    </row>
    <row r="276" spans="37:37">
      <c r="AK276" s="57"/>
    </row>
    <row r="277" spans="37:37">
      <c r="AK277" s="57"/>
    </row>
    <row r="278" spans="37:37">
      <c r="AK278" s="57"/>
    </row>
    <row r="279" spans="37:37">
      <c r="AK279" s="57"/>
    </row>
    <row r="280" spans="37:37">
      <c r="AK280" s="57"/>
    </row>
    <row r="281" spans="37:37">
      <c r="AK281" s="57"/>
    </row>
    <row r="282" spans="37:37">
      <c r="AK282" s="57"/>
    </row>
    <row r="283" spans="37:37">
      <c r="AK283" s="57"/>
    </row>
    <row r="284" spans="37:37">
      <c r="AK284" s="57"/>
    </row>
    <row r="285" spans="37:37">
      <c r="AK285" s="57"/>
    </row>
    <row r="286" spans="37:37">
      <c r="AK286" s="57"/>
    </row>
    <row r="287" spans="37:37">
      <c r="AK287" s="57"/>
    </row>
    <row r="288" spans="37:37">
      <c r="AK288" s="57"/>
    </row>
    <row r="289" spans="37:37">
      <c r="AK289" s="57"/>
    </row>
    <row r="290" spans="37:37">
      <c r="AK290" s="57"/>
    </row>
    <row r="291" spans="37:37">
      <c r="AK291" s="57"/>
    </row>
    <row r="292" spans="37:37">
      <c r="AK292" s="57"/>
    </row>
    <row r="293" spans="37:37">
      <c r="AK293" s="57"/>
    </row>
    <row r="294" spans="37:37">
      <c r="AK294" s="57"/>
    </row>
    <row r="295" spans="37:37">
      <c r="AK295" s="57"/>
    </row>
    <row r="296" spans="37:37">
      <c r="AK296" s="57"/>
    </row>
    <row r="297" spans="37:37">
      <c r="AK297" s="57"/>
    </row>
    <row r="298" spans="37:37">
      <c r="AK298" s="57"/>
    </row>
    <row r="299" spans="37:37">
      <c r="AK299" s="57"/>
    </row>
    <row r="300" spans="37:37">
      <c r="AK300" s="57"/>
    </row>
    <row r="301" spans="37:37">
      <c r="AK301" s="57"/>
    </row>
    <row r="302" spans="37:37">
      <c r="AK302" s="57"/>
    </row>
    <row r="303" spans="37:37">
      <c r="AK303" s="57"/>
    </row>
    <row r="304" spans="37:37">
      <c r="AK304" s="57"/>
    </row>
    <row r="305" spans="37:37">
      <c r="AK305" s="57"/>
    </row>
    <row r="306" spans="37:37">
      <c r="AK306" s="57"/>
    </row>
    <row r="307" spans="37:37">
      <c r="AK307" s="57"/>
    </row>
    <row r="308" spans="37:37">
      <c r="AK308" s="57"/>
    </row>
    <row r="309" spans="37:37">
      <c r="AK309" s="57"/>
    </row>
    <row r="310" spans="37:37">
      <c r="AK310" s="57"/>
    </row>
    <row r="311" spans="37:37">
      <c r="AK311" s="57"/>
    </row>
    <row r="312" spans="37:37">
      <c r="AK312" s="57"/>
    </row>
    <row r="313" spans="37:37">
      <c r="AK313" s="57"/>
    </row>
    <row r="314" spans="37:37">
      <c r="AK314" s="57"/>
    </row>
    <row r="315" spans="37:37">
      <c r="AK315" s="57"/>
    </row>
    <row r="316" spans="37:37">
      <c r="AK316" s="57"/>
    </row>
    <row r="317" spans="37:37">
      <c r="AK317" s="57"/>
    </row>
    <row r="318" spans="37:37">
      <c r="AK318" s="57"/>
    </row>
    <row r="319" spans="37:37">
      <c r="AK319" s="57"/>
    </row>
    <row r="320" spans="37:37">
      <c r="AK320" s="57"/>
    </row>
    <row r="321" spans="37:37">
      <c r="AK321" s="57"/>
    </row>
    <row r="322" spans="37:37">
      <c r="AK322" s="57"/>
    </row>
    <row r="323" spans="37:37">
      <c r="AK323" s="57"/>
    </row>
    <row r="324" spans="37:37">
      <c r="AK324" s="57"/>
    </row>
    <row r="325" spans="37:37">
      <c r="AK325" s="57"/>
    </row>
    <row r="326" spans="37:37">
      <c r="AK326" s="57"/>
    </row>
    <row r="327" spans="37:37">
      <c r="AK327" s="57"/>
    </row>
    <row r="328" spans="37:37">
      <c r="AK328" s="57"/>
    </row>
    <row r="329" spans="37:37">
      <c r="AK329" s="57"/>
    </row>
    <row r="330" spans="37:37">
      <c r="AK330" s="57"/>
    </row>
    <row r="331" spans="37:37">
      <c r="AK331" s="57"/>
    </row>
    <row r="332" spans="37:37">
      <c r="AK332" s="57"/>
    </row>
    <row r="333" spans="37:37">
      <c r="AK333" s="57"/>
    </row>
    <row r="334" spans="37:37">
      <c r="AK334" s="57"/>
    </row>
    <row r="335" spans="37:37">
      <c r="AK335" s="57"/>
    </row>
    <row r="336" spans="37:37">
      <c r="AK336" s="57"/>
    </row>
    <row r="337" spans="37:37">
      <c r="AK337" s="57"/>
    </row>
    <row r="338" spans="37:37">
      <c r="AK338" s="57"/>
    </row>
    <row r="339" spans="37:37">
      <c r="AK339" s="57"/>
    </row>
    <row r="340" spans="37:37">
      <c r="AK340" s="57"/>
    </row>
    <row r="341" spans="37:37">
      <c r="AK341" s="57"/>
    </row>
    <row r="342" spans="37:37">
      <c r="AK342" s="57"/>
    </row>
    <row r="343" spans="37:37">
      <c r="AK343" s="57"/>
    </row>
    <row r="344" spans="37:37">
      <c r="AK344" s="57"/>
    </row>
    <row r="345" spans="37:37">
      <c r="AK345" s="57"/>
    </row>
    <row r="346" spans="37:37">
      <c r="AK346" s="57"/>
    </row>
    <row r="347" spans="37:37">
      <c r="AK347" s="57"/>
    </row>
    <row r="348" spans="37:37">
      <c r="AK348" s="57"/>
    </row>
    <row r="365" spans="37:45">
      <c r="AK365" s="1"/>
      <c r="AL365" s="1"/>
      <c r="AM365" s="1"/>
      <c r="AN365" s="1"/>
      <c r="AO365" s="1"/>
      <c r="AP365" s="1"/>
      <c r="AQ365" s="1"/>
      <c r="AR365" s="1"/>
      <c r="AS365" s="1"/>
    </row>
    <row r="366" spans="37:45">
      <c r="AK366" s="1"/>
      <c r="AL366" s="1"/>
      <c r="AM366" s="1"/>
      <c r="AN366" s="1"/>
      <c r="AO366" s="1"/>
      <c r="AP366" s="1"/>
      <c r="AQ366" s="1"/>
      <c r="AR366" s="1"/>
      <c r="AS366" s="1"/>
    </row>
    <row r="367" spans="37:45">
      <c r="AK367" s="1"/>
      <c r="AL367" s="1"/>
      <c r="AM367" s="1"/>
      <c r="AN367" s="1"/>
      <c r="AO367" s="1"/>
      <c r="AP367" s="1"/>
      <c r="AQ367" s="1"/>
      <c r="AR367" s="1"/>
      <c r="AS367" s="1"/>
    </row>
    <row r="368" spans="37:45">
      <c r="AK368" s="1"/>
      <c r="AL368" s="1"/>
      <c r="AM368" s="1"/>
      <c r="AN368" s="1"/>
      <c r="AO368" s="1"/>
      <c r="AP368" s="1"/>
      <c r="AQ368" s="1"/>
      <c r="AR368" s="1"/>
      <c r="AS368" s="1"/>
    </row>
    <row r="369" spans="37:45">
      <c r="AK369" s="1"/>
      <c r="AL369" s="1"/>
      <c r="AM369" s="1"/>
      <c r="AN369" s="1"/>
      <c r="AO369" s="1"/>
      <c r="AP369" s="1"/>
      <c r="AQ369" s="1"/>
      <c r="AR369" s="1"/>
      <c r="AS369" s="1"/>
    </row>
    <row r="370" spans="37:45">
      <c r="AK370" s="1"/>
      <c r="AL370" s="1"/>
      <c r="AM370" s="1"/>
      <c r="AN370" s="1"/>
      <c r="AO370" s="1"/>
      <c r="AP370" s="1"/>
      <c r="AQ370" s="1"/>
      <c r="AR370" s="1"/>
      <c r="AS370" s="1"/>
    </row>
  </sheetData>
  <mergeCells count="1">
    <mergeCell ref="X4:Y4"/>
  </mergeCells>
  <phoneticPr fontId="12" type="noConversion"/>
  <conditionalFormatting sqref="AL39:AL40 AL116">
    <cfRule type="cellIs" dxfId="71" priority="8" stopIfTrue="1" operator="lessThan">
      <formula>0</formula>
    </cfRule>
  </conditionalFormatting>
  <conditionalFormatting sqref="AL91">
    <cfRule type="cellIs" dxfId="70" priority="9" stopIfTrue="1" operator="greaterThan">
      <formula>0</formula>
    </cfRule>
  </conditionalFormatting>
  <conditionalFormatting sqref="AL67">
    <cfRule type="cellIs" dxfId="69" priority="10" stopIfTrue="1" operator="greaterThan">
      <formula>0</formula>
    </cfRule>
    <cfRule type="cellIs" dxfId="68" priority="11" stopIfTrue="1" operator="lessThan">
      <formula>0</formula>
    </cfRule>
  </conditionalFormatting>
  <conditionalFormatting sqref="AL91">
    <cfRule type="cellIs" dxfId="67" priority="7" operator="lessThan">
      <formula>0</formula>
    </cfRule>
  </conditionalFormatting>
  <conditionalFormatting sqref="J10:J24 J26">
    <cfRule type="cellIs" dxfId="66" priority="5" operator="lessThan">
      <formula>0</formula>
    </cfRule>
    <cfRule type="cellIs" dxfId="65" priority="6" operator="greaterThan">
      <formula>0</formula>
    </cfRule>
  </conditionalFormatting>
  <conditionalFormatting sqref="Q10:Q24 Q26">
    <cfRule type="cellIs" dxfId="64" priority="3" operator="lessThan">
      <formula>0</formula>
    </cfRule>
    <cfRule type="cellIs" dxfId="63" priority="4" operator="greaterThan">
      <formula>0</formula>
    </cfRule>
  </conditionalFormatting>
  <conditionalFormatting sqref="X10:X24 X26">
    <cfRule type="cellIs" dxfId="62" priority="1" operator="lessThan">
      <formula>0</formula>
    </cfRule>
    <cfRule type="cellIs" dxfId="6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43"/>
  <sheetViews>
    <sheetView tabSelected="1" zoomScale="93" zoomScaleNormal="93" workbookViewId="0">
      <pane xSplit="2" ySplit="7" topLeftCell="C20" activePane="bottomRight" state="frozen"/>
      <selection pane="topRight" activeCell="C1" sqref="C1"/>
      <selection pane="bottomLeft" activeCell="A8" sqref="A8"/>
      <selection pane="bottomRight" activeCell="N41" sqref="N41"/>
    </sheetView>
  </sheetViews>
  <sheetFormatPr baseColWidth="10" defaultRowHeight="15"/>
  <cols>
    <col min="1" max="1" width="5" customWidth="1"/>
    <col min="2" max="2" width="7.453125" style="300" customWidth="1"/>
    <col min="3" max="3" width="5.81640625" style="300" customWidth="1"/>
    <col min="4" max="4" width="1.1796875" customWidth="1"/>
    <col min="5" max="5" width="6.6328125" customWidth="1"/>
    <col min="6" max="6" width="0.90625" customWidth="1"/>
    <col min="7" max="7" width="6.90625" style="300" customWidth="1"/>
    <col min="8" max="8" width="1" customWidth="1"/>
    <col min="9" max="9" width="7" customWidth="1"/>
    <col min="10" max="10" width="5.54296875" customWidth="1"/>
    <col min="11" max="11" width="1.26953125" customWidth="1"/>
    <col min="12" max="12" width="5.453125" customWidth="1"/>
    <col min="13" max="13" width="1.453125" customWidth="1"/>
    <col min="14" max="14" width="5.453125" customWidth="1"/>
    <col min="15" max="15" width="1.36328125" style="501" customWidth="1"/>
    <col min="16" max="16" width="7.1796875" customWidth="1"/>
    <col min="17" max="17" width="5.453125" customWidth="1"/>
    <col min="18" max="18" width="1.54296875" customWidth="1"/>
    <col min="19" max="19" width="7.6328125" customWidth="1"/>
    <col min="20" max="20" width="5.08984375" customWidth="1"/>
    <col min="21" max="21" width="5.81640625" customWidth="1"/>
    <col min="22" max="22" width="1.36328125" customWidth="1"/>
    <col min="23" max="23" width="6.36328125" customWidth="1"/>
    <col min="24" max="24" width="1.36328125" customWidth="1"/>
    <col min="25" max="25" width="6.08984375" customWidth="1"/>
    <col min="26" max="26" width="5.54296875" customWidth="1"/>
    <col min="27" max="27" width="7.54296875" customWidth="1"/>
    <col min="28" max="28" width="5.81640625" customWidth="1"/>
    <col min="29" max="29" width="6" style="11" customWidth="1"/>
    <col min="30" max="31" width="10" customWidth="1"/>
    <col min="32" max="32" width="8.08984375" customWidth="1"/>
    <col min="33" max="33" width="4.90625" customWidth="1"/>
    <col min="34" max="34" width="4.36328125" customWidth="1"/>
    <col min="35" max="35" width="7" customWidth="1"/>
    <col min="36" max="37" width="8.08984375" customWidth="1"/>
    <col min="38" max="38" width="8.453125" customWidth="1"/>
    <col min="39" max="39" width="11.08984375" customWidth="1"/>
    <col min="40" max="40" width="9.90625" customWidth="1"/>
    <col min="41" max="41" width="10.36328125" customWidth="1"/>
    <col min="42" max="42" width="9" customWidth="1"/>
    <col min="43" max="43" width="7.36328125" customWidth="1"/>
    <col min="44" max="44" width="1.6328125" customWidth="1"/>
    <col min="45" max="45" width="9" customWidth="1"/>
    <col min="46" max="46" width="7.6328125" customWidth="1"/>
    <col min="47" max="47" width="10.6328125" customWidth="1"/>
    <col min="48" max="48" width="8.36328125" customWidth="1"/>
    <col min="49" max="49" width="9" customWidth="1"/>
    <col min="50" max="50" width="8.90625" customWidth="1"/>
    <col min="51" max="51" width="9.08984375" customWidth="1"/>
    <col min="52" max="52" width="8.453125" customWidth="1"/>
    <col min="53" max="53" width="9.08984375" customWidth="1"/>
    <col min="54" max="54" width="10" customWidth="1"/>
    <col min="55" max="55" width="10.54296875" customWidth="1"/>
    <col min="56" max="56" width="8.08984375" customWidth="1"/>
    <col min="57" max="57" width="8.36328125" customWidth="1"/>
    <col min="58" max="58" width="7.54296875" customWidth="1"/>
    <col min="59" max="59" width="8.08984375" customWidth="1"/>
  </cols>
  <sheetData>
    <row r="1" spans="1:50" ht="16.5" customHeight="1">
      <c r="A1" s="24"/>
      <c r="B1" s="294"/>
      <c r="C1" s="294"/>
      <c r="D1" s="24"/>
      <c r="E1" s="24"/>
      <c r="F1" s="24"/>
      <c r="G1" s="29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51"/>
      <c r="AD1" s="24"/>
      <c r="AE1" s="24"/>
      <c r="AF1" s="24"/>
      <c r="AG1" s="24"/>
      <c r="AH1" s="24"/>
    </row>
    <row r="2" spans="1:50" ht="24.6">
      <c r="A2" s="24"/>
      <c r="B2" s="295" t="s">
        <v>612</v>
      </c>
      <c r="C2" s="294"/>
      <c r="D2" s="24"/>
      <c r="E2" s="24"/>
      <c r="F2" s="24"/>
      <c r="G2" s="515">
        <v>2024</v>
      </c>
      <c r="H2" s="516"/>
      <c r="I2" s="517"/>
      <c r="J2" s="24"/>
      <c r="K2" s="159" t="s">
        <v>86</v>
      </c>
      <c r="L2" s="159"/>
      <c r="M2" s="159"/>
      <c r="N2" s="159"/>
      <c r="O2" s="500"/>
      <c r="P2" s="513">
        <v>49</v>
      </c>
      <c r="Q2" s="514"/>
      <c r="R2" s="24"/>
      <c r="S2" s="24"/>
      <c r="T2" s="159" t="s">
        <v>538</v>
      </c>
      <c r="U2" s="160"/>
      <c r="V2" s="160"/>
      <c r="W2" s="160"/>
      <c r="X2" s="160"/>
      <c r="Y2" s="160"/>
      <c r="Z2" s="160"/>
      <c r="AA2" s="510">
        <v>45642</v>
      </c>
      <c r="AB2" s="511"/>
      <c r="AC2" s="512"/>
      <c r="AD2" s="512"/>
      <c r="AE2" s="25"/>
      <c r="AF2" s="25"/>
      <c r="AG2" s="25"/>
      <c r="AH2" s="25"/>
      <c r="AI2" s="501"/>
    </row>
    <row r="3" spans="1:50" ht="16.5" customHeight="1">
      <c r="A3" s="66"/>
      <c r="B3" s="294"/>
      <c r="C3" s="294"/>
      <c r="D3" s="24"/>
      <c r="E3" s="24"/>
      <c r="F3" s="24"/>
      <c r="G3" s="29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12"/>
      <c r="T3" s="24"/>
      <c r="U3" s="12"/>
      <c r="V3" s="12"/>
      <c r="W3" s="12"/>
      <c r="X3" s="12"/>
      <c r="Y3" s="12"/>
      <c r="Z3" s="12"/>
      <c r="AA3" s="12"/>
      <c r="AB3" s="12"/>
      <c r="AC3" s="252"/>
      <c r="AD3" s="12"/>
      <c r="AE3" s="25"/>
      <c r="AF3" s="25"/>
      <c r="AG3" s="25"/>
      <c r="AH3" s="25"/>
    </row>
    <row r="4" spans="1:50" ht="18" customHeight="1">
      <c r="A4" s="12"/>
      <c r="B4" s="296"/>
      <c r="C4" s="296"/>
      <c r="D4" s="12"/>
      <c r="E4" s="12"/>
      <c r="F4" s="12"/>
      <c r="G4" s="296"/>
      <c r="H4" s="12"/>
      <c r="I4" s="12"/>
      <c r="J4" s="12"/>
      <c r="K4" s="12"/>
      <c r="L4" s="12"/>
      <c r="M4" s="12"/>
      <c r="N4" s="12"/>
      <c r="O4" s="12"/>
      <c r="P4" s="24"/>
      <c r="Q4" s="12"/>
      <c r="R4" s="12"/>
      <c r="S4" s="6"/>
      <c r="T4" s="12"/>
      <c r="U4" s="6"/>
      <c r="V4" s="6"/>
      <c r="W4" s="6"/>
      <c r="X4" s="6"/>
      <c r="Y4" s="6"/>
      <c r="Z4" s="6"/>
      <c r="AA4" s="6"/>
      <c r="AB4" s="6"/>
      <c r="AC4" s="253" t="s">
        <v>2</v>
      </c>
      <c r="AD4" s="8" t="s">
        <v>73</v>
      </c>
      <c r="AE4" s="6"/>
      <c r="AF4" s="6"/>
      <c r="AG4" s="6"/>
      <c r="AH4" s="6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50" ht="17.399999999999999">
      <c r="A5" s="12"/>
      <c r="B5" s="296"/>
      <c r="C5" s="296"/>
      <c r="D5" s="12"/>
      <c r="E5" s="12"/>
      <c r="F5" s="12"/>
      <c r="G5" s="296"/>
      <c r="H5" s="12"/>
      <c r="I5" s="7"/>
      <c r="J5" s="7"/>
      <c r="K5" s="7"/>
      <c r="L5" s="7"/>
      <c r="M5" s="7"/>
      <c r="N5" s="7"/>
      <c r="O5" s="7"/>
      <c r="P5" s="6"/>
      <c r="Q5" s="7"/>
      <c r="R5" s="7"/>
      <c r="S5" s="8" t="s">
        <v>22</v>
      </c>
      <c r="T5" s="7"/>
      <c r="U5" s="266" t="s">
        <v>400</v>
      </c>
      <c r="V5" s="6"/>
      <c r="W5" s="266" t="s">
        <v>400</v>
      </c>
      <c r="X5" s="6"/>
      <c r="Y5" s="8" t="s">
        <v>558</v>
      </c>
      <c r="Z5" s="8"/>
      <c r="AA5" s="8" t="s">
        <v>2</v>
      </c>
      <c r="AB5" s="8"/>
      <c r="AC5" s="253" t="s">
        <v>8</v>
      </c>
      <c r="AD5" s="8" t="s">
        <v>398</v>
      </c>
      <c r="AE5" s="8" t="s">
        <v>71</v>
      </c>
      <c r="AF5" s="8"/>
      <c r="AG5" s="8"/>
      <c r="AH5" s="6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21"/>
    </row>
    <row r="6" spans="1:50">
      <c r="A6" s="6"/>
      <c r="B6" s="297" t="s">
        <v>2</v>
      </c>
      <c r="C6" s="372" t="s">
        <v>465</v>
      </c>
      <c r="D6" s="109"/>
      <c r="E6" s="109" t="s">
        <v>465</v>
      </c>
      <c r="F6" s="109"/>
      <c r="G6" s="451" t="s">
        <v>2</v>
      </c>
      <c r="H6" s="346"/>
      <c r="I6" s="8" t="s">
        <v>22</v>
      </c>
      <c r="J6" s="109"/>
      <c r="K6" s="109"/>
      <c r="L6" s="109" t="s">
        <v>22</v>
      </c>
      <c r="M6" s="109"/>
      <c r="N6" s="109" t="s">
        <v>22</v>
      </c>
      <c r="O6" s="109"/>
      <c r="P6" s="8" t="s">
        <v>22</v>
      </c>
      <c r="Q6" s="109"/>
      <c r="R6" s="109"/>
      <c r="S6" s="8" t="s">
        <v>464</v>
      </c>
      <c r="T6" s="109"/>
      <c r="U6" s="8" t="s">
        <v>496</v>
      </c>
      <c r="V6" s="8"/>
      <c r="W6" s="8" t="s">
        <v>550</v>
      </c>
      <c r="X6" s="8"/>
      <c r="Y6" s="8" t="s">
        <v>508</v>
      </c>
      <c r="Z6" s="8" t="s">
        <v>508</v>
      </c>
      <c r="AA6" s="8" t="s">
        <v>67</v>
      </c>
      <c r="AB6" s="8"/>
      <c r="AC6" s="253" t="s">
        <v>65</v>
      </c>
      <c r="AD6" s="8" t="s">
        <v>399</v>
      </c>
      <c r="AE6" s="8" t="s">
        <v>83</v>
      </c>
      <c r="AF6" s="104"/>
      <c r="AG6" s="104" t="s">
        <v>465</v>
      </c>
      <c r="AH6" s="6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>
      <c r="A7" s="6"/>
      <c r="B7" s="297" t="s">
        <v>8</v>
      </c>
      <c r="C7" s="373" t="s">
        <v>2</v>
      </c>
      <c r="D7" s="112"/>
      <c r="E7" s="112" t="s">
        <v>482</v>
      </c>
      <c r="F7" s="266"/>
      <c r="G7" s="452" t="s">
        <v>638</v>
      </c>
      <c r="H7" s="347"/>
      <c r="I7" s="8" t="s">
        <v>1</v>
      </c>
      <c r="J7" s="109" t="s">
        <v>465</v>
      </c>
      <c r="K7" s="109"/>
      <c r="L7" s="109" t="s">
        <v>637</v>
      </c>
      <c r="M7" s="109"/>
      <c r="N7" s="109" t="s">
        <v>639</v>
      </c>
      <c r="O7" s="109"/>
      <c r="P7" s="8" t="s">
        <v>0</v>
      </c>
      <c r="Q7" s="109" t="s">
        <v>465</v>
      </c>
      <c r="R7" s="109"/>
      <c r="S7" s="8" t="s">
        <v>411</v>
      </c>
      <c r="T7" s="109" t="s">
        <v>465</v>
      </c>
      <c r="U7" s="8" t="s">
        <v>467</v>
      </c>
      <c r="V7" s="8"/>
      <c r="W7" s="8" t="s">
        <v>551</v>
      </c>
      <c r="X7" s="8"/>
      <c r="Y7" s="8" t="s">
        <v>454</v>
      </c>
      <c r="Z7" s="8" t="s">
        <v>68</v>
      </c>
      <c r="AA7" s="8" t="s">
        <v>66</v>
      </c>
      <c r="AB7" s="109" t="s">
        <v>465</v>
      </c>
      <c r="AC7" s="253" t="s">
        <v>516</v>
      </c>
      <c r="AD7" s="8" t="s">
        <v>43</v>
      </c>
      <c r="AE7" s="8" t="s">
        <v>0</v>
      </c>
      <c r="AF7" s="8" t="s">
        <v>539</v>
      </c>
      <c r="AG7" s="8" t="s">
        <v>543</v>
      </c>
      <c r="AH7" s="6"/>
      <c r="AI7" s="4"/>
      <c r="AJ7" s="4"/>
      <c r="AK7" s="4"/>
      <c r="AL7" s="4"/>
      <c r="AM7" s="4"/>
      <c r="AN7" s="4"/>
      <c r="AO7" s="4"/>
      <c r="AP7" s="4"/>
      <c r="AQ7" s="4"/>
      <c r="AR7" s="4"/>
      <c r="AS7" s="4" t="s">
        <v>2</v>
      </c>
      <c r="AT7" s="4" t="s">
        <v>1</v>
      </c>
      <c r="AU7" s="4" t="s">
        <v>0</v>
      </c>
      <c r="AV7" s="4" t="s">
        <v>487</v>
      </c>
      <c r="AW7" s="4"/>
      <c r="AX7" s="4"/>
    </row>
    <row r="8" spans="1:50">
      <c r="A8" s="8">
        <v>1996</v>
      </c>
      <c r="B8" s="298">
        <f>+'Ark1'!R2</f>
        <v>9393</v>
      </c>
      <c r="C8" s="374"/>
      <c r="D8" s="198"/>
      <c r="E8" s="197"/>
      <c r="F8" s="6"/>
      <c r="G8" s="299"/>
      <c r="H8" s="347"/>
      <c r="I8" s="67">
        <f>+'Ark1'!U2</f>
        <v>4.1460662195251752</v>
      </c>
      <c r="J8" s="231"/>
      <c r="K8" s="109"/>
      <c r="L8" s="110"/>
      <c r="M8" s="109"/>
      <c r="N8" s="110"/>
      <c r="O8" s="109"/>
      <c r="P8" s="10">
        <f>+'Ark1'!S2</f>
        <v>5.1782178217821775</v>
      </c>
      <c r="Q8" s="110"/>
      <c r="R8" s="109"/>
      <c r="S8" s="9">
        <f>+'Ark1'!T2</f>
        <v>2.8547854785478557</v>
      </c>
      <c r="T8" s="110"/>
      <c r="U8" s="91">
        <f>+'Ark1'!W2</f>
        <v>0</v>
      </c>
      <c r="V8" s="8"/>
      <c r="W8" s="8"/>
      <c r="X8" s="8"/>
      <c r="Y8" s="116">
        <f>+'Ark1'!X2</f>
        <v>7.4523581390397123E-2</v>
      </c>
      <c r="Z8" s="83">
        <f>+'Ark1'!Y2</f>
        <v>0</v>
      </c>
      <c r="AA8" s="83">
        <f>+'Ark1'!Q2</f>
        <v>497</v>
      </c>
      <c r="AB8" s="83"/>
      <c r="AC8" s="116">
        <f t="shared" ref="AC8:AC36" si="0">+B8/AA8</f>
        <v>18.899396378269618</v>
      </c>
      <c r="AD8" s="82">
        <f t="shared" ref="AD8:AD36" si="1">+I8/P8</f>
        <v>0.80067435596948899</v>
      </c>
      <c r="AE8" s="84">
        <f>+'Ark1'!AC2</f>
        <v>-5.9861396093437902</v>
      </c>
      <c r="AF8" s="83">
        <f t="shared" ref="AF8:AF36" si="2">+(I8*B8)/1000</f>
        <v>38.943999999999974</v>
      </c>
      <c r="AG8" s="8"/>
      <c r="AH8" s="6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93">
        <f>+B36</f>
        <v>16442</v>
      </c>
      <c r="AT8" s="22">
        <f>+I36</f>
        <v>8.2440579004987242</v>
      </c>
      <c r="AU8" s="22">
        <f>+P36</f>
        <v>5.5390463447269189</v>
      </c>
      <c r="AV8" s="22">
        <f>+S36</f>
        <v>4.4792604306045476</v>
      </c>
      <c r="AW8" s="4"/>
      <c r="AX8" s="4"/>
    </row>
    <row r="9" spans="1:50">
      <c r="A9" s="8">
        <v>1997</v>
      </c>
      <c r="B9" s="298">
        <f>+'Ark1'!R3</f>
        <v>9062</v>
      </c>
      <c r="C9" s="374">
        <f t="shared" ref="C9:C26" si="3">+B9-B8</f>
        <v>-331</v>
      </c>
      <c r="D9" s="198"/>
      <c r="E9" s="197">
        <f t="shared" ref="E9:E26" si="4">100*B9/B8</f>
        <v>96.476099222825511</v>
      </c>
      <c r="F9" s="6"/>
      <c r="G9" s="299"/>
      <c r="H9" s="347"/>
      <c r="I9" s="67">
        <f>+'Ark1'!U3</f>
        <v>4.298322666078132</v>
      </c>
      <c r="J9" s="231">
        <f t="shared" ref="J9:T9" si="5">+I9-I8</f>
        <v>0.15225644655295678</v>
      </c>
      <c r="K9" s="109"/>
      <c r="L9" s="111"/>
      <c r="M9" s="109"/>
      <c r="N9" s="111"/>
      <c r="O9" s="109"/>
      <c r="P9" s="10">
        <f>+'Ark1'!S3</f>
        <v>4.7543588611785488</v>
      </c>
      <c r="Q9" s="111">
        <f>+P9-P8</f>
        <v>-0.42385896060362871</v>
      </c>
      <c r="R9" s="109"/>
      <c r="S9" s="9">
        <f>+'Ark1'!T3</f>
        <v>2.7421099095122483</v>
      </c>
      <c r="T9" s="111">
        <f t="shared" si="5"/>
        <v>-0.11267556903560738</v>
      </c>
      <c r="U9" s="91">
        <f>+'Ark1'!W3</f>
        <v>0</v>
      </c>
      <c r="V9" s="8"/>
      <c r="W9" s="8"/>
      <c r="X9" s="8"/>
      <c r="Y9" s="116">
        <f>+'Ark1'!X3</f>
        <v>6.621054954756124E-2</v>
      </c>
      <c r="Z9" s="83">
        <f>+'Ark1'!Y3</f>
        <v>0</v>
      </c>
      <c r="AA9" s="83">
        <f>+'Ark1'!Q3</f>
        <v>459</v>
      </c>
      <c r="AB9" s="83">
        <f t="shared" ref="AB9" si="6">+AA9-AA8</f>
        <v>-38</v>
      </c>
      <c r="AC9" s="116">
        <f t="shared" si="0"/>
        <v>19.742919389978212</v>
      </c>
      <c r="AD9" s="82">
        <f t="shared" si="1"/>
        <v>0.90408040107696652</v>
      </c>
      <c r="AE9" s="84">
        <f>+'Ark1'!AC3</f>
        <v>-11.455792892675056</v>
      </c>
      <c r="AF9" s="83">
        <f t="shared" si="2"/>
        <v>38.951400000000028</v>
      </c>
      <c r="AG9" s="39">
        <f t="shared" ref="AG9" si="7">100*AF9/AF8</f>
        <v>100.01900164338551</v>
      </c>
      <c r="AH9" s="6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93">
        <f>+AS8</f>
        <v>16442</v>
      </c>
      <c r="AT9" s="22">
        <f>+AT8</f>
        <v>8.2440579004987242</v>
      </c>
      <c r="AU9" s="22">
        <f t="shared" ref="AU9:AV9" si="8">+AU8</f>
        <v>5.5390463447269189</v>
      </c>
      <c r="AV9" s="22">
        <f t="shared" si="8"/>
        <v>4.4792604306045476</v>
      </c>
      <c r="AW9" s="4"/>
      <c r="AX9" s="4"/>
    </row>
    <row r="10" spans="1:50">
      <c r="A10" s="8">
        <v>1998</v>
      </c>
      <c r="B10" s="298">
        <f>+'Ark1'!R4</f>
        <v>9476.25</v>
      </c>
      <c r="C10" s="374">
        <f t="shared" si="3"/>
        <v>414.25</v>
      </c>
      <c r="D10" s="198"/>
      <c r="E10" s="197">
        <f t="shared" si="4"/>
        <v>104.57128669167955</v>
      </c>
      <c r="F10" s="6"/>
      <c r="G10" s="299"/>
      <c r="H10" s="347"/>
      <c r="I10" s="67">
        <f>+'Ark1'!U4</f>
        <v>4.3717398760058126</v>
      </c>
      <c r="J10" s="231">
        <f t="shared" ref="J10:J36" si="9">+I10-I9</f>
        <v>7.3417209927680638E-2</v>
      </c>
      <c r="K10" s="109"/>
      <c r="L10" s="111"/>
      <c r="M10" s="109"/>
      <c r="N10" s="111"/>
      <c r="O10" s="109"/>
      <c r="P10" s="10">
        <f>+'Ark1'!S4</f>
        <v>4.613428307611132</v>
      </c>
      <c r="Q10" s="111">
        <f t="shared" ref="Q10:Q36" si="10">+P10-P9</f>
        <v>-0.14093055356741679</v>
      </c>
      <c r="R10" s="109"/>
      <c r="S10" s="9">
        <f>+'Ark1'!T4</f>
        <v>2.8655850151695033</v>
      </c>
      <c r="T10" s="111">
        <f t="shared" ref="T10:T36" si="11">+S10-S9</f>
        <v>0.12347510565725495</v>
      </c>
      <c r="U10" s="91">
        <f>+'Ark1'!W4</f>
        <v>0</v>
      </c>
      <c r="V10" s="8"/>
      <c r="W10" s="8"/>
      <c r="X10" s="8"/>
      <c r="Y10" s="116">
        <f>+'Ark1'!X4</f>
        <v>1.055269753330695E-2</v>
      </c>
      <c r="Z10" s="83">
        <f>+'Ark1'!Y4</f>
        <v>0</v>
      </c>
      <c r="AA10" s="83">
        <f>+'Ark1'!Q4</f>
        <v>474</v>
      </c>
      <c r="AB10" s="83">
        <f t="shared" ref="AB10:AB36" si="12">+AA10-AA9</f>
        <v>15</v>
      </c>
      <c r="AC10" s="116">
        <f t="shared" si="0"/>
        <v>19.992088607594937</v>
      </c>
      <c r="AD10" s="82">
        <f t="shared" si="1"/>
        <v>0.94761196761059729</v>
      </c>
      <c r="AE10" s="84">
        <f>+'Ark1'!AC4</f>
        <v>-16.793404494594725</v>
      </c>
      <c r="AF10" s="83">
        <f t="shared" si="2"/>
        <v>41.427700000000087</v>
      </c>
      <c r="AG10" s="39">
        <f t="shared" ref="AG10:AG36" si="13">100*AF10/AF9</f>
        <v>106.35740948977458</v>
      </c>
      <c r="AH10" s="6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93">
        <f t="shared" ref="AS10:AT32" si="14">+AS9</f>
        <v>16442</v>
      </c>
      <c r="AT10" s="22">
        <f t="shared" si="14"/>
        <v>8.2440579004987242</v>
      </c>
      <c r="AU10" s="22">
        <f t="shared" ref="AU10:AU36" si="15">+AU9</f>
        <v>5.5390463447269189</v>
      </c>
      <c r="AV10" s="22">
        <f t="shared" ref="AV10:AV36" si="16">+AV9</f>
        <v>4.4792604306045476</v>
      </c>
      <c r="AW10" s="4"/>
      <c r="AX10" s="4"/>
    </row>
    <row r="11" spans="1:50">
      <c r="A11" s="8">
        <v>1999</v>
      </c>
      <c r="B11" s="298">
        <f>+'Ark1'!R5</f>
        <v>6942</v>
      </c>
      <c r="C11" s="374">
        <f t="shared" si="3"/>
        <v>-2534.25</v>
      </c>
      <c r="D11" s="198"/>
      <c r="E11" s="197">
        <f t="shared" si="4"/>
        <v>73.256826276216856</v>
      </c>
      <c r="F11" s="6"/>
      <c r="G11" s="299"/>
      <c r="H11" s="347"/>
      <c r="I11" s="67">
        <f>+'Ark1'!U5</f>
        <v>4.7086142322097349</v>
      </c>
      <c r="J11" s="231">
        <f t="shared" si="9"/>
        <v>0.33687435620392225</v>
      </c>
      <c r="K11" s="109"/>
      <c r="L11" s="111"/>
      <c r="M11" s="109"/>
      <c r="N11" s="111"/>
      <c r="O11" s="109"/>
      <c r="P11" s="10">
        <f>+'Ark1'!S5</f>
        <v>3.7247191011235952</v>
      </c>
      <c r="Q11" s="111">
        <f t="shared" si="10"/>
        <v>-0.88870920648753682</v>
      </c>
      <c r="R11" s="109"/>
      <c r="S11" s="9">
        <f>+'Ark1'!T5</f>
        <v>3.3251224430999713</v>
      </c>
      <c r="T11" s="111">
        <f t="shared" si="11"/>
        <v>0.45953742793046803</v>
      </c>
      <c r="U11" s="91">
        <f>+'Ark1'!W5</f>
        <v>0</v>
      </c>
      <c r="V11" s="8"/>
      <c r="W11" s="8"/>
      <c r="X11" s="8"/>
      <c r="Y11" s="116">
        <f>+'Ark1'!X5</f>
        <v>0.10083549409392106</v>
      </c>
      <c r="Z11" s="83">
        <f>+'Ark1'!Y5</f>
        <v>0</v>
      </c>
      <c r="AA11" s="83">
        <f>+'Ark1'!Q5</f>
        <v>407</v>
      </c>
      <c r="AB11" s="83">
        <f t="shared" si="12"/>
        <v>-67</v>
      </c>
      <c r="AC11" s="116">
        <f t="shared" si="0"/>
        <v>17.056511056511056</v>
      </c>
      <c r="AD11" s="82">
        <f t="shared" si="1"/>
        <v>1.2641528406234281</v>
      </c>
      <c r="AE11" s="84">
        <f>+'Ark1'!AC5</f>
        <v>32.83168266803937</v>
      </c>
      <c r="AF11" s="83">
        <f t="shared" si="2"/>
        <v>32.687199999999976</v>
      </c>
      <c r="AG11" s="39">
        <f t="shared" si="13"/>
        <v>78.901797589535278</v>
      </c>
      <c r="AH11" s="6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93">
        <f t="shared" si="14"/>
        <v>16442</v>
      </c>
      <c r="AT11" s="22">
        <f t="shared" si="14"/>
        <v>8.2440579004987242</v>
      </c>
      <c r="AU11" s="22">
        <f t="shared" si="15"/>
        <v>5.5390463447269189</v>
      </c>
      <c r="AV11" s="22">
        <f t="shared" si="16"/>
        <v>4.4792604306045476</v>
      </c>
      <c r="AW11" s="4"/>
      <c r="AX11" s="4"/>
    </row>
    <row r="12" spans="1:50">
      <c r="A12" s="8">
        <v>2000</v>
      </c>
      <c r="B12" s="298">
        <f>+'Ark1'!R6</f>
        <v>8832</v>
      </c>
      <c r="C12" s="374">
        <f t="shared" si="3"/>
        <v>1890</v>
      </c>
      <c r="D12" s="198"/>
      <c r="E12" s="197">
        <f t="shared" si="4"/>
        <v>127.22558340535869</v>
      </c>
      <c r="F12" s="6"/>
      <c r="G12" s="299"/>
      <c r="H12" s="347"/>
      <c r="I12" s="67">
        <f>+'Ark1'!U6</f>
        <v>4.7708106884057955</v>
      </c>
      <c r="J12" s="231">
        <f t="shared" si="9"/>
        <v>6.2196456196060623E-2</v>
      </c>
      <c r="K12" s="109"/>
      <c r="L12" s="111"/>
      <c r="M12" s="109"/>
      <c r="N12" s="111"/>
      <c r="O12" s="109"/>
      <c r="P12" s="10">
        <f>+'Ark1'!S6</f>
        <v>3.7504528985507246</v>
      </c>
      <c r="Q12" s="111">
        <f t="shared" si="10"/>
        <v>2.5733797427129446E-2</v>
      </c>
      <c r="R12" s="109"/>
      <c r="S12" s="9">
        <f>+'Ark1'!T6</f>
        <v>3.529778079710145</v>
      </c>
      <c r="T12" s="111">
        <f t="shared" si="11"/>
        <v>0.20465563661017372</v>
      </c>
      <c r="U12" s="91">
        <f>+'Ark1'!W6</f>
        <v>0</v>
      </c>
      <c r="V12" s="8"/>
      <c r="W12" s="8"/>
      <c r="X12" s="8"/>
      <c r="Y12" s="116">
        <f>+'Ark1'!X6</f>
        <v>7.9257246376811599E-2</v>
      </c>
      <c r="Z12" s="83">
        <f>+'Ark1'!Y6</f>
        <v>2.2644927536231881E-2</v>
      </c>
      <c r="AA12" s="83">
        <f>+'Ark1'!Q6</f>
        <v>439</v>
      </c>
      <c r="AB12" s="83">
        <f t="shared" si="12"/>
        <v>32</v>
      </c>
      <c r="AC12" s="116">
        <f t="shared" si="0"/>
        <v>20.118451025056949</v>
      </c>
      <c r="AD12" s="82">
        <f t="shared" si="1"/>
        <v>1.2720625528317833</v>
      </c>
      <c r="AE12" s="84">
        <f>+'Ark1'!AC6</f>
        <v>25.540635561917345</v>
      </c>
      <c r="AF12" s="83">
        <f t="shared" si="2"/>
        <v>42.135799999999989</v>
      </c>
      <c r="AG12" s="39">
        <f t="shared" si="13"/>
        <v>128.90611615555943</v>
      </c>
      <c r="AH12" s="6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93">
        <f t="shared" si="14"/>
        <v>16442</v>
      </c>
      <c r="AT12" s="22">
        <f t="shared" si="14"/>
        <v>8.2440579004987242</v>
      </c>
      <c r="AU12" s="22">
        <f t="shared" si="15"/>
        <v>5.5390463447269189</v>
      </c>
      <c r="AV12" s="22">
        <f t="shared" si="16"/>
        <v>4.4792604306045476</v>
      </c>
      <c r="AW12" s="4"/>
      <c r="AX12" s="4"/>
    </row>
    <row r="13" spans="1:50">
      <c r="A13" s="8">
        <v>2001</v>
      </c>
      <c r="B13" s="298">
        <f>+'Ark1'!R7</f>
        <v>8740</v>
      </c>
      <c r="C13" s="374">
        <f t="shared" si="3"/>
        <v>-92</v>
      </c>
      <c r="D13" s="198"/>
      <c r="E13" s="197">
        <f t="shared" si="4"/>
        <v>98.958333333333329</v>
      </c>
      <c r="F13" s="6"/>
      <c r="G13" s="299"/>
      <c r="H13" s="347"/>
      <c r="I13" s="67">
        <f>+'Ark1'!U7</f>
        <v>5.0215675057208315</v>
      </c>
      <c r="J13" s="231">
        <f t="shared" si="9"/>
        <v>0.25075681731503607</v>
      </c>
      <c r="K13" s="109"/>
      <c r="L13" s="111"/>
      <c r="M13" s="109"/>
      <c r="N13" s="111"/>
      <c r="O13" s="109"/>
      <c r="P13" s="10">
        <f>+'Ark1'!S7</f>
        <v>3.6275743707093824</v>
      </c>
      <c r="Q13" s="111">
        <f t="shared" si="10"/>
        <v>-0.12287852784134223</v>
      </c>
      <c r="R13" s="109"/>
      <c r="S13" s="9">
        <f>+'Ark1'!T7</f>
        <v>3.3029748283752856</v>
      </c>
      <c r="T13" s="111">
        <f t="shared" si="11"/>
        <v>-0.22680325133485946</v>
      </c>
      <c r="U13" s="91">
        <f>+'Ark1'!W7</f>
        <v>0</v>
      </c>
      <c r="V13" s="8"/>
      <c r="W13" s="8"/>
      <c r="X13" s="8"/>
      <c r="Y13" s="116">
        <f>+'Ark1'!X7</f>
        <v>0.13729977116704803</v>
      </c>
      <c r="Z13" s="83">
        <f>+'Ark1'!Y7</f>
        <v>0</v>
      </c>
      <c r="AA13" s="83">
        <f>+'Ark1'!Q7</f>
        <v>413</v>
      </c>
      <c r="AB13" s="83">
        <f t="shared" si="12"/>
        <v>-26</v>
      </c>
      <c r="AC13" s="116">
        <f t="shared" si="0"/>
        <v>21.16222760290557</v>
      </c>
      <c r="AD13" s="82">
        <f t="shared" si="1"/>
        <v>1.3842769279293508</v>
      </c>
      <c r="AE13" s="84">
        <f>+'Ark1'!AC7</f>
        <v>23.54072913299316</v>
      </c>
      <c r="AF13" s="83">
        <f t="shared" si="2"/>
        <v>43.888500000000064</v>
      </c>
      <c r="AG13" s="39">
        <f t="shared" si="13"/>
        <v>104.15964571694397</v>
      </c>
      <c r="AH13" s="6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93">
        <f t="shared" si="14"/>
        <v>16442</v>
      </c>
      <c r="AT13" s="22">
        <f t="shared" si="14"/>
        <v>8.2440579004987242</v>
      </c>
      <c r="AU13" s="22">
        <f t="shared" si="15"/>
        <v>5.5390463447269189</v>
      </c>
      <c r="AV13" s="22">
        <f t="shared" si="16"/>
        <v>4.4792604306045476</v>
      </c>
      <c r="AW13" s="4"/>
      <c r="AX13" s="4"/>
    </row>
    <row r="14" spans="1:50">
      <c r="A14" s="8">
        <f>1+A13</f>
        <v>2002</v>
      </c>
      <c r="B14" s="298">
        <f>+'Ark1'!R8</f>
        <v>8415</v>
      </c>
      <c r="C14" s="374">
        <f t="shared" si="3"/>
        <v>-325</v>
      </c>
      <c r="D14" s="198"/>
      <c r="E14" s="197">
        <f t="shared" si="4"/>
        <v>96.28146453089245</v>
      </c>
      <c r="F14" s="6"/>
      <c r="G14" s="299"/>
      <c r="H14" s="347"/>
      <c r="I14" s="67">
        <f>+'Ark1'!U8</f>
        <v>5.4254188948306723</v>
      </c>
      <c r="J14" s="231">
        <f t="shared" si="9"/>
        <v>0.40385138910984075</v>
      </c>
      <c r="K14" s="109"/>
      <c r="L14" s="111"/>
      <c r="M14" s="109"/>
      <c r="N14" s="111"/>
      <c r="O14" s="109"/>
      <c r="P14" s="10">
        <f>+'Ark1'!S8</f>
        <v>3.8929292929292929</v>
      </c>
      <c r="Q14" s="111">
        <f t="shared" si="10"/>
        <v>0.26535492221991053</v>
      </c>
      <c r="R14" s="109"/>
      <c r="S14" s="9">
        <f>+'Ark1'!T8</f>
        <v>3.2645276292335126</v>
      </c>
      <c r="T14" s="111">
        <f t="shared" si="11"/>
        <v>-3.844719914177297E-2</v>
      </c>
      <c r="U14" s="91">
        <f>+'Ark1'!W8</f>
        <v>1.1883541295306003E-2</v>
      </c>
      <c r="V14" s="8"/>
      <c r="W14" s="8"/>
      <c r="X14" s="8"/>
      <c r="Y14" s="116">
        <f>+'Ark1'!X8</f>
        <v>0.16636957813428399</v>
      </c>
      <c r="Z14" s="83">
        <f>+'Ark1'!Y8</f>
        <v>0</v>
      </c>
      <c r="AA14" s="83">
        <f>+'Ark1'!Q8</f>
        <v>379</v>
      </c>
      <c r="AB14" s="83">
        <f t="shared" si="12"/>
        <v>-34</v>
      </c>
      <c r="AC14" s="116">
        <f t="shared" si="0"/>
        <v>22.203166226912927</v>
      </c>
      <c r="AD14" s="82">
        <f t="shared" si="1"/>
        <v>1.3936597576238623</v>
      </c>
      <c r="AE14" s="84">
        <f>+'Ark1'!AC8</f>
        <v>15.401844450365676</v>
      </c>
      <c r="AF14" s="83">
        <f t="shared" si="2"/>
        <v>45.654900000000112</v>
      </c>
      <c r="AG14" s="39">
        <f t="shared" si="13"/>
        <v>104.02474452305283</v>
      </c>
      <c r="AH14" s="6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93">
        <f t="shared" si="14"/>
        <v>16442</v>
      </c>
      <c r="AT14" s="22">
        <f t="shared" si="14"/>
        <v>8.2440579004987242</v>
      </c>
      <c r="AU14" s="22">
        <f t="shared" si="15"/>
        <v>5.5390463447269189</v>
      </c>
      <c r="AV14" s="22">
        <f t="shared" si="16"/>
        <v>4.4792604306045476</v>
      </c>
      <c r="AW14" s="4"/>
      <c r="AX14" s="4"/>
    </row>
    <row r="15" spans="1:50">
      <c r="A15" s="8">
        <f t="shared" ref="A15:A36" si="17">1+A14</f>
        <v>2003</v>
      </c>
      <c r="B15" s="298">
        <f>+'Ark1'!R9</f>
        <v>8825</v>
      </c>
      <c r="C15" s="374">
        <f t="shared" si="3"/>
        <v>410</v>
      </c>
      <c r="D15" s="198"/>
      <c r="E15" s="197">
        <f t="shared" si="4"/>
        <v>104.87225193107545</v>
      </c>
      <c r="F15" s="6"/>
      <c r="G15" s="299"/>
      <c r="H15" s="347"/>
      <c r="I15" s="67">
        <f>+'Ark1'!U9</f>
        <v>5.3798640226628844</v>
      </c>
      <c r="J15" s="231">
        <f t="shared" si="9"/>
        <v>-4.5554872167787863E-2</v>
      </c>
      <c r="K15" s="109"/>
      <c r="L15" s="111"/>
      <c r="M15" s="109"/>
      <c r="N15" s="111"/>
      <c r="O15" s="109"/>
      <c r="P15" s="10">
        <f>+'Ark1'!S9</f>
        <v>3.8430594900849848</v>
      </c>
      <c r="Q15" s="111">
        <f t="shared" si="10"/>
        <v>-4.9869802844308087E-2</v>
      </c>
      <c r="R15" s="109"/>
      <c r="S15" s="9">
        <f>+'Ark1'!T9</f>
        <v>3.0372804532577886</v>
      </c>
      <c r="T15" s="111">
        <f t="shared" si="11"/>
        <v>-0.22724717597572397</v>
      </c>
      <c r="U15" s="91">
        <f>+'Ark1'!W9</f>
        <v>0</v>
      </c>
      <c r="V15" s="8"/>
      <c r="W15" s="8"/>
      <c r="X15" s="8"/>
      <c r="Y15" s="116">
        <f>+'Ark1'!X9</f>
        <v>0.1586402266288951</v>
      </c>
      <c r="Z15" s="83">
        <f>+'Ark1'!Y9</f>
        <v>0</v>
      </c>
      <c r="AA15" s="83">
        <f>+'Ark1'!Q9</f>
        <v>385</v>
      </c>
      <c r="AB15" s="83">
        <f t="shared" si="12"/>
        <v>6</v>
      </c>
      <c r="AC15" s="116">
        <f t="shared" si="0"/>
        <v>22.922077922077921</v>
      </c>
      <c r="AD15" s="82">
        <f t="shared" si="1"/>
        <v>1.3998909037299121</v>
      </c>
      <c r="AE15" s="84">
        <f>+'Ark1'!AC9</f>
        <v>17.257533121656643</v>
      </c>
      <c r="AF15" s="83">
        <f t="shared" si="2"/>
        <v>47.47729999999995</v>
      </c>
      <c r="AG15" s="39">
        <f t="shared" si="13"/>
        <v>103.99168544887807</v>
      </c>
      <c r="AH15" s="6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93">
        <f t="shared" si="14"/>
        <v>16442</v>
      </c>
      <c r="AT15" s="22">
        <f t="shared" si="14"/>
        <v>8.2440579004987242</v>
      </c>
      <c r="AU15" s="22">
        <f t="shared" si="15"/>
        <v>5.5390463447269189</v>
      </c>
      <c r="AV15" s="22">
        <f t="shared" si="16"/>
        <v>4.4792604306045476</v>
      </c>
      <c r="AW15" s="4"/>
      <c r="AX15" s="4"/>
    </row>
    <row r="16" spans="1:50">
      <c r="A16" s="8">
        <f t="shared" si="17"/>
        <v>2004</v>
      </c>
      <c r="B16" s="298">
        <f>+'Ark1'!R10</f>
        <v>9705</v>
      </c>
      <c r="C16" s="374">
        <f t="shared" si="3"/>
        <v>880</v>
      </c>
      <c r="D16" s="198"/>
      <c r="E16" s="197">
        <f t="shared" si="4"/>
        <v>109.97167138810198</v>
      </c>
      <c r="F16" s="6"/>
      <c r="G16" s="299"/>
      <c r="H16" s="347"/>
      <c r="I16" s="67">
        <f>+'Ark1'!U10</f>
        <v>5.6964657393096401</v>
      </c>
      <c r="J16" s="231">
        <f t="shared" si="9"/>
        <v>0.31660171664675563</v>
      </c>
      <c r="K16" s="109"/>
      <c r="L16" s="111"/>
      <c r="M16" s="109"/>
      <c r="N16" s="111"/>
      <c r="O16" s="109"/>
      <c r="P16" s="10">
        <f>+'Ark1'!S10</f>
        <v>3.9967027305512626</v>
      </c>
      <c r="Q16" s="111">
        <f t="shared" si="10"/>
        <v>0.15364324046627775</v>
      </c>
      <c r="R16" s="109"/>
      <c r="S16" s="9">
        <f>+'Ark1'!T10</f>
        <v>3.0168985059247801</v>
      </c>
      <c r="T16" s="111">
        <f t="shared" si="11"/>
        <v>-2.0381947333008466E-2</v>
      </c>
      <c r="U16" s="91">
        <f>+'Ark1'!W10</f>
        <v>0</v>
      </c>
      <c r="V16" s="8"/>
      <c r="W16" s="8"/>
      <c r="X16" s="8"/>
      <c r="Y16" s="116">
        <f>+'Ark1'!X10</f>
        <v>0.30911901081916543</v>
      </c>
      <c r="Z16" s="83">
        <f>+'Ark1'!Y10</f>
        <v>1.0303967027305516E-2</v>
      </c>
      <c r="AA16" s="83">
        <f>+'Ark1'!Q10</f>
        <v>474</v>
      </c>
      <c r="AB16" s="83">
        <f t="shared" si="12"/>
        <v>89</v>
      </c>
      <c r="AC16" s="116">
        <f t="shared" si="0"/>
        <v>20.474683544303797</v>
      </c>
      <c r="AD16" s="82">
        <f t="shared" si="1"/>
        <v>1.4252913272146037</v>
      </c>
      <c r="AE16" s="84">
        <f>+'Ark1'!AC10</f>
        <v>21.026013917258325</v>
      </c>
      <c r="AF16" s="83">
        <f t="shared" si="2"/>
        <v>55.284200000000055</v>
      </c>
      <c r="AG16" s="39">
        <f t="shared" si="13"/>
        <v>116.44343717945232</v>
      </c>
      <c r="AH16" s="6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93">
        <f t="shared" si="14"/>
        <v>16442</v>
      </c>
      <c r="AT16" s="22">
        <f t="shared" si="14"/>
        <v>8.2440579004987242</v>
      </c>
      <c r="AU16" s="22">
        <f t="shared" si="15"/>
        <v>5.5390463447269189</v>
      </c>
      <c r="AV16" s="22">
        <f t="shared" si="16"/>
        <v>4.4792604306045476</v>
      </c>
      <c r="AW16" s="4"/>
      <c r="AX16" s="4"/>
    </row>
    <row r="17" spans="1:50">
      <c r="A17" s="8">
        <f t="shared" si="17"/>
        <v>2005</v>
      </c>
      <c r="B17" s="298">
        <f>+'Ark1'!R11</f>
        <v>9534</v>
      </c>
      <c r="C17" s="374">
        <f t="shared" si="3"/>
        <v>-171</v>
      </c>
      <c r="D17" s="198"/>
      <c r="E17" s="197">
        <f t="shared" si="4"/>
        <v>98.238021638330764</v>
      </c>
      <c r="F17" s="6"/>
      <c r="G17" s="299"/>
      <c r="H17" s="347"/>
      <c r="I17" s="67">
        <f>+'Ark1'!U11</f>
        <v>5.6600692259282708</v>
      </c>
      <c r="J17" s="231">
        <f t="shared" si="9"/>
        <v>-3.6396513381369289E-2</v>
      </c>
      <c r="K17" s="109"/>
      <c r="L17" s="111"/>
      <c r="M17" s="109"/>
      <c r="N17" s="111"/>
      <c r="O17" s="109"/>
      <c r="P17" s="10">
        <f>+'Ark1'!S11</f>
        <v>4.0895741556534508</v>
      </c>
      <c r="Q17" s="111">
        <f t="shared" si="10"/>
        <v>9.2871425102188265E-2</v>
      </c>
      <c r="R17" s="109"/>
      <c r="S17" s="9">
        <f>+'Ark1'!T11</f>
        <v>3.0580029368575627</v>
      </c>
      <c r="T17" s="111">
        <f t="shared" si="11"/>
        <v>4.1104430932782599E-2</v>
      </c>
      <c r="U17" s="91">
        <f>+'Ark1'!W11</f>
        <v>0</v>
      </c>
      <c r="V17" s="8"/>
      <c r="W17" s="8"/>
      <c r="X17" s="8"/>
      <c r="Y17" s="116">
        <f>+'Ark1'!X11</f>
        <v>0.43003985735263256</v>
      </c>
      <c r="Z17" s="83">
        <f>+'Ark1'!Y11</f>
        <v>0</v>
      </c>
      <c r="AA17" s="83">
        <f>+'Ark1'!Q11</f>
        <v>434</v>
      </c>
      <c r="AB17" s="83">
        <f t="shared" si="12"/>
        <v>-40</v>
      </c>
      <c r="AC17" s="116">
        <f t="shared" si="0"/>
        <v>21.967741935483872</v>
      </c>
      <c r="AD17" s="82">
        <f t="shared" si="1"/>
        <v>1.3840241087458356</v>
      </c>
      <c r="AE17" s="84">
        <f>+'Ark1'!AC11</f>
        <v>17.339484961119179</v>
      </c>
      <c r="AF17" s="83">
        <f t="shared" si="2"/>
        <v>53.963100000000139</v>
      </c>
      <c r="AG17" s="39">
        <f t="shared" si="13"/>
        <v>97.610347983691696</v>
      </c>
      <c r="AH17" s="6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93">
        <f t="shared" si="14"/>
        <v>16442</v>
      </c>
      <c r="AT17" s="22">
        <f t="shared" si="14"/>
        <v>8.2440579004987242</v>
      </c>
      <c r="AU17" s="22">
        <f t="shared" si="15"/>
        <v>5.5390463447269189</v>
      </c>
      <c r="AV17" s="22">
        <f t="shared" si="16"/>
        <v>4.4792604306045476</v>
      </c>
      <c r="AW17" s="4"/>
      <c r="AX17" s="4"/>
    </row>
    <row r="18" spans="1:50">
      <c r="A18" s="8">
        <f t="shared" si="17"/>
        <v>2006</v>
      </c>
      <c r="B18" s="298">
        <f>+'Ark1'!R12</f>
        <v>9361</v>
      </c>
      <c r="C18" s="374">
        <f t="shared" si="3"/>
        <v>-173</v>
      </c>
      <c r="D18" s="198"/>
      <c r="E18" s="197">
        <f t="shared" si="4"/>
        <v>98.185441577512066</v>
      </c>
      <c r="F18" s="6"/>
      <c r="G18" s="299"/>
      <c r="H18" s="347"/>
      <c r="I18" s="67">
        <f>+'Ark1'!U12</f>
        <v>5.6519175301784079</v>
      </c>
      <c r="J18" s="231">
        <f t="shared" si="9"/>
        <v>-8.1516957498628528E-3</v>
      </c>
      <c r="K18" s="109"/>
      <c r="L18" s="111"/>
      <c r="M18" s="109"/>
      <c r="N18" s="111"/>
      <c r="O18" s="109"/>
      <c r="P18" s="10">
        <f>+'Ark1'!S12</f>
        <v>4.0486059181711367</v>
      </c>
      <c r="Q18" s="111">
        <f t="shared" si="10"/>
        <v>-4.0968237482314152E-2</v>
      </c>
      <c r="R18" s="109"/>
      <c r="S18" s="9">
        <f>+'Ark1'!T12</f>
        <v>3.1260549086636038</v>
      </c>
      <c r="T18" s="111">
        <f t="shared" si="11"/>
        <v>6.8051971806041056E-2</v>
      </c>
      <c r="U18" s="91">
        <f>+'Ark1'!W12</f>
        <v>0</v>
      </c>
      <c r="V18" s="8"/>
      <c r="W18" s="8"/>
      <c r="X18" s="8"/>
      <c r="Y18" s="116">
        <f>+'Ark1'!X12</f>
        <v>0.49140049140049136</v>
      </c>
      <c r="Z18" s="83">
        <f>+'Ark1'!Y12</f>
        <v>0</v>
      </c>
      <c r="AA18" s="83">
        <f>+'Ark1'!Q12</f>
        <v>431</v>
      </c>
      <c r="AB18" s="83">
        <f t="shared" si="12"/>
        <v>-3</v>
      </c>
      <c r="AC18" s="116">
        <f t="shared" si="0"/>
        <v>21.719257540603248</v>
      </c>
      <c r="AD18" s="82">
        <f t="shared" si="1"/>
        <v>1.3960157260086035</v>
      </c>
      <c r="AE18" s="84">
        <f>+'Ark1'!AC12</f>
        <v>23.099280373366632</v>
      </c>
      <c r="AF18" s="83">
        <f t="shared" si="2"/>
        <v>52.90760000000008</v>
      </c>
      <c r="AG18" s="39">
        <f t="shared" si="13"/>
        <v>98.044033793462475</v>
      </c>
      <c r="AH18" s="6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93">
        <f t="shared" si="14"/>
        <v>16442</v>
      </c>
      <c r="AT18" s="22">
        <f t="shared" si="14"/>
        <v>8.2440579004987242</v>
      </c>
      <c r="AU18" s="22">
        <f t="shared" si="15"/>
        <v>5.5390463447269189</v>
      </c>
      <c r="AV18" s="22">
        <f t="shared" si="16"/>
        <v>4.4792604306045476</v>
      </c>
      <c r="AW18" s="4"/>
      <c r="AX18" s="4"/>
    </row>
    <row r="19" spans="1:50">
      <c r="A19" s="8">
        <f t="shared" si="17"/>
        <v>2007</v>
      </c>
      <c r="B19" s="298">
        <f>+'Ark1'!R13</f>
        <v>9104</v>
      </c>
      <c r="C19" s="374">
        <f t="shared" si="3"/>
        <v>-257</v>
      </c>
      <c r="D19" s="198"/>
      <c r="E19" s="197">
        <f t="shared" si="4"/>
        <v>97.254566819784216</v>
      </c>
      <c r="F19" s="6"/>
      <c r="G19" s="299"/>
      <c r="H19" s="347"/>
      <c r="I19" s="67">
        <f>+'Ark1'!U13</f>
        <v>6.0871045694200427</v>
      </c>
      <c r="J19" s="231">
        <f t="shared" si="9"/>
        <v>0.43518703924163482</v>
      </c>
      <c r="K19" s="109"/>
      <c r="L19" s="111"/>
      <c r="M19" s="109"/>
      <c r="N19" s="111"/>
      <c r="O19" s="109"/>
      <c r="P19" s="10">
        <f>+'Ark1'!S13</f>
        <v>4.3142574692442883</v>
      </c>
      <c r="Q19" s="111">
        <f t="shared" si="10"/>
        <v>0.26565155107315164</v>
      </c>
      <c r="R19" s="109"/>
      <c r="S19" s="9">
        <f>+'Ark1'!T13</f>
        <v>3.3288664323374344</v>
      </c>
      <c r="T19" s="111">
        <f t="shared" si="11"/>
        <v>0.2028115236738306</v>
      </c>
      <c r="U19" s="91">
        <f>+'Ark1'!W13</f>
        <v>0</v>
      </c>
      <c r="V19" s="8"/>
      <c r="W19" s="8"/>
      <c r="X19" s="8"/>
      <c r="Y19" s="116">
        <f>+'Ark1'!X13</f>
        <v>0.49428822495606323</v>
      </c>
      <c r="Z19" s="83">
        <f>+'Ark1'!Y13</f>
        <v>1.0984182776801407E-2</v>
      </c>
      <c r="AA19" s="83">
        <f>+'Ark1'!Q13</f>
        <v>428</v>
      </c>
      <c r="AB19" s="83">
        <f t="shared" si="12"/>
        <v>-3</v>
      </c>
      <c r="AC19" s="116">
        <f t="shared" si="0"/>
        <v>21.271028037383179</v>
      </c>
      <c r="AD19" s="82">
        <f t="shared" si="1"/>
        <v>1.4109275148305642</v>
      </c>
      <c r="AE19" s="84">
        <f>+'Ark1'!AC13</f>
        <v>19.465988834343602</v>
      </c>
      <c r="AF19" s="83">
        <f t="shared" si="2"/>
        <v>55.417000000000073</v>
      </c>
      <c r="AG19" s="39">
        <f t="shared" si="13"/>
        <v>104.7429858848256</v>
      </c>
      <c r="AH19" s="6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93">
        <f t="shared" si="14"/>
        <v>16442</v>
      </c>
      <c r="AT19" s="22">
        <f t="shared" si="14"/>
        <v>8.2440579004987242</v>
      </c>
      <c r="AU19" s="22">
        <f t="shared" si="15"/>
        <v>5.5390463447269189</v>
      </c>
      <c r="AV19" s="22">
        <f t="shared" si="16"/>
        <v>4.4792604306045476</v>
      </c>
      <c r="AW19" s="4"/>
      <c r="AX19" s="4"/>
    </row>
    <row r="20" spans="1:50">
      <c r="A20" s="8">
        <f t="shared" si="17"/>
        <v>2008</v>
      </c>
      <c r="B20" s="298">
        <f>+'Ark1'!R14</f>
        <v>10849</v>
      </c>
      <c r="C20" s="374">
        <f t="shared" si="3"/>
        <v>1745</v>
      </c>
      <c r="D20" s="198"/>
      <c r="E20" s="197">
        <f t="shared" si="4"/>
        <v>119.16739894551846</v>
      </c>
      <c r="F20" s="6"/>
      <c r="G20" s="299"/>
      <c r="H20" s="347"/>
      <c r="I20" s="67">
        <f>+'Ark1'!U14</f>
        <v>5.8487602544013262</v>
      </c>
      <c r="J20" s="231">
        <f t="shared" si="9"/>
        <v>-0.23834431501871656</v>
      </c>
      <c r="K20" s="109"/>
      <c r="L20" s="111"/>
      <c r="M20" s="109"/>
      <c r="N20" s="111"/>
      <c r="O20" s="109"/>
      <c r="P20" s="10">
        <f>+'Ark1'!S14</f>
        <v>4.3836298276338814</v>
      </c>
      <c r="Q20" s="111">
        <f t="shared" si="10"/>
        <v>6.9372358389593103E-2</v>
      </c>
      <c r="R20" s="109"/>
      <c r="S20" s="9">
        <f>+'Ark1'!T14</f>
        <v>3.5749838694810574</v>
      </c>
      <c r="T20" s="111">
        <f t="shared" si="11"/>
        <v>0.246117437143623</v>
      </c>
      <c r="U20" s="91">
        <f>+'Ark1'!W14</f>
        <v>9.2174393953359766E-3</v>
      </c>
      <c r="V20" s="8"/>
      <c r="W20" s="8"/>
      <c r="X20" s="8"/>
      <c r="Y20" s="116">
        <f>+'Ark1'!X14</f>
        <v>0.62678587888284643</v>
      </c>
      <c r="Z20" s="83">
        <f>+'Ark1'!Y14</f>
        <v>0</v>
      </c>
      <c r="AA20" s="83">
        <f>+'Ark1'!Q14</f>
        <v>462</v>
      </c>
      <c r="AB20" s="83">
        <f t="shared" si="12"/>
        <v>34</v>
      </c>
      <c r="AC20" s="116">
        <f t="shared" si="0"/>
        <v>23.482683982683984</v>
      </c>
      <c r="AD20" s="82">
        <f t="shared" si="1"/>
        <v>1.3342276798856136</v>
      </c>
      <c r="AE20" s="84">
        <f>+'Ark1'!AC14</f>
        <v>26.06446939544545</v>
      </c>
      <c r="AF20" s="83">
        <f t="shared" si="2"/>
        <v>63.453199999999988</v>
      </c>
      <c r="AG20" s="39">
        <f t="shared" si="13"/>
        <v>114.50132630781151</v>
      </c>
      <c r="AH20" s="6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93">
        <f t="shared" si="14"/>
        <v>16442</v>
      </c>
      <c r="AT20" s="22">
        <f t="shared" si="14"/>
        <v>8.2440579004987242</v>
      </c>
      <c r="AU20" s="22">
        <f t="shared" si="15"/>
        <v>5.5390463447269189</v>
      </c>
      <c r="AV20" s="22">
        <f t="shared" si="16"/>
        <v>4.4792604306045476</v>
      </c>
      <c r="AW20" s="4"/>
      <c r="AX20" s="4"/>
    </row>
    <row r="21" spans="1:50">
      <c r="A21" s="8">
        <f t="shared" si="17"/>
        <v>2009</v>
      </c>
      <c r="B21" s="298">
        <f>+'Ark1'!R15</f>
        <v>11747</v>
      </c>
      <c r="C21" s="374">
        <f t="shared" si="3"/>
        <v>898</v>
      </c>
      <c r="D21" s="198"/>
      <c r="E21" s="197">
        <f t="shared" si="4"/>
        <v>108.2772605770117</v>
      </c>
      <c r="F21" s="6"/>
      <c r="G21" s="299"/>
      <c r="H21" s="347"/>
      <c r="I21" s="67">
        <f>+'Ark1'!U15</f>
        <v>6.1727504894866803</v>
      </c>
      <c r="J21" s="231">
        <f t="shared" si="9"/>
        <v>0.32399023508535407</v>
      </c>
      <c r="K21" s="109"/>
      <c r="L21" s="111"/>
      <c r="M21" s="109"/>
      <c r="N21" s="111"/>
      <c r="O21" s="109"/>
      <c r="P21" s="10">
        <f>+'Ark1'!S15</f>
        <v>4.5239635651655741</v>
      </c>
      <c r="Q21" s="111">
        <f t="shared" si="10"/>
        <v>0.14033373753169265</v>
      </c>
      <c r="R21" s="109"/>
      <c r="S21" s="9">
        <f>+'Ark1'!T15</f>
        <v>3.592406571890697</v>
      </c>
      <c r="T21" s="111">
        <f t="shared" si="11"/>
        <v>1.7422702409639612E-2</v>
      </c>
      <c r="U21" s="91">
        <f>+'Ark1'!W15</f>
        <v>0</v>
      </c>
      <c r="V21" s="8"/>
      <c r="W21" s="8"/>
      <c r="X21" s="8"/>
      <c r="Y21" s="116">
        <f>+'Ark1'!X15</f>
        <v>0.60440963650293678</v>
      </c>
      <c r="Z21" s="83">
        <f>+'Ark1'!Y15</f>
        <v>8.512811781731508E-3</v>
      </c>
      <c r="AA21" s="83">
        <f>+'Ark1'!Q15</f>
        <v>471</v>
      </c>
      <c r="AB21" s="83">
        <f t="shared" si="12"/>
        <v>9</v>
      </c>
      <c r="AC21" s="116">
        <f t="shared" si="0"/>
        <v>24.940552016985137</v>
      </c>
      <c r="AD21" s="82">
        <f t="shared" si="1"/>
        <v>1.3644562783433385</v>
      </c>
      <c r="AE21" s="84">
        <f>+'Ark1'!AC15</f>
        <v>24.435685235264543</v>
      </c>
      <c r="AF21" s="83">
        <f t="shared" si="2"/>
        <v>72.511300000000034</v>
      </c>
      <c r="AG21" s="39">
        <f t="shared" si="13"/>
        <v>114.27524537769577</v>
      </c>
      <c r="AH21" s="6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93">
        <f t="shared" si="14"/>
        <v>16442</v>
      </c>
      <c r="AT21" s="22">
        <f t="shared" si="14"/>
        <v>8.2440579004987242</v>
      </c>
      <c r="AU21" s="22">
        <f t="shared" si="15"/>
        <v>5.5390463447269189</v>
      </c>
      <c r="AV21" s="22">
        <f t="shared" si="16"/>
        <v>4.4792604306045476</v>
      </c>
      <c r="AW21" s="4"/>
      <c r="AX21" s="4"/>
    </row>
    <row r="22" spans="1:50">
      <c r="A22" s="8">
        <f t="shared" si="17"/>
        <v>2010</v>
      </c>
      <c r="B22" s="298">
        <f>+'Ark1'!R16</f>
        <v>10939</v>
      </c>
      <c r="C22" s="374">
        <f t="shared" si="3"/>
        <v>-808</v>
      </c>
      <c r="D22" s="198"/>
      <c r="E22" s="197">
        <f t="shared" si="4"/>
        <v>93.121648080360941</v>
      </c>
      <c r="F22" s="6"/>
      <c r="G22" s="299"/>
      <c r="H22" s="347"/>
      <c r="I22" s="67">
        <f>+'Ark1'!U16</f>
        <v>6.2383490264192396</v>
      </c>
      <c r="J22" s="231">
        <f t="shared" si="9"/>
        <v>6.5598536932559348E-2</v>
      </c>
      <c r="K22" s="109"/>
      <c r="L22" s="111"/>
      <c r="M22" s="109"/>
      <c r="N22" s="111"/>
      <c r="O22" s="109"/>
      <c r="P22" s="10">
        <f>+'Ark1'!S16</f>
        <v>4.8398391077795058</v>
      </c>
      <c r="Q22" s="111">
        <f t="shared" si="10"/>
        <v>0.31587554261393169</v>
      </c>
      <c r="R22" s="109"/>
      <c r="S22" s="9">
        <f>+'Ark1'!T16</f>
        <v>3.5133010330011896</v>
      </c>
      <c r="T22" s="111">
        <f t="shared" si="11"/>
        <v>-7.9105538889507443E-2</v>
      </c>
      <c r="U22" s="91">
        <f>+'Ark1'!W16</f>
        <v>1.8283206874485779E-2</v>
      </c>
      <c r="V22" s="8"/>
      <c r="W22" s="8"/>
      <c r="X22" s="8"/>
      <c r="Y22" s="116">
        <f>+'Ark1'!X16</f>
        <v>0.81360270591461759</v>
      </c>
      <c r="Z22" s="83">
        <f>+'Ark1'!Y16</f>
        <v>2.7424810311728672E-2</v>
      </c>
      <c r="AA22" s="83">
        <f>+'Ark1'!Q16</f>
        <v>519</v>
      </c>
      <c r="AB22" s="83">
        <f t="shared" si="12"/>
        <v>48</v>
      </c>
      <c r="AC22" s="116">
        <f t="shared" si="0"/>
        <v>21.077071290944122</v>
      </c>
      <c r="AD22" s="82">
        <f t="shared" si="1"/>
        <v>1.2889579358933201</v>
      </c>
      <c r="AE22" s="84">
        <f>+'Ark1'!AC16</f>
        <v>46.209142023621567</v>
      </c>
      <c r="AF22" s="83">
        <f t="shared" si="2"/>
        <v>68.241300000000066</v>
      </c>
      <c r="AG22" s="39">
        <f t="shared" si="13"/>
        <v>94.111262658371913</v>
      </c>
      <c r="AH22" s="6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93">
        <f t="shared" si="14"/>
        <v>16442</v>
      </c>
      <c r="AT22" s="22">
        <f t="shared" si="14"/>
        <v>8.2440579004987242</v>
      </c>
      <c r="AU22" s="22">
        <f t="shared" si="15"/>
        <v>5.5390463447269189</v>
      </c>
      <c r="AV22" s="22">
        <f t="shared" si="16"/>
        <v>4.4792604306045476</v>
      </c>
      <c r="AW22" s="4"/>
      <c r="AX22" s="4"/>
    </row>
    <row r="23" spans="1:50">
      <c r="A23" s="8">
        <f t="shared" si="17"/>
        <v>2011</v>
      </c>
      <c r="B23" s="298">
        <f>+'Ark1'!R17</f>
        <v>9493</v>
      </c>
      <c r="C23" s="374">
        <f t="shared" si="3"/>
        <v>-1446</v>
      </c>
      <c r="D23" s="198"/>
      <c r="E23" s="197">
        <f t="shared" si="4"/>
        <v>86.781241429746771</v>
      </c>
      <c r="F23" s="6"/>
      <c r="G23" s="299"/>
      <c r="H23" s="347"/>
      <c r="I23" s="67">
        <f>+'Ark1'!U17</f>
        <v>6.4522574528599987</v>
      </c>
      <c r="J23" s="231">
        <f t="shared" si="9"/>
        <v>0.21390842644075914</v>
      </c>
      <c r="K23" s="109"/>
      <c r="L23" s="111"/>
      <c r="M23" s="109"/>
      <c r="N23" s="111"/>
      <c r="O23" s="109"/>
      <c r="P23" s="10">
        <f>+'Ark1'!S17</f>
        <v>4.4770883809122495</v>
      </c>
      <c r="Q23" s="111">
        <f t="shared" si="10"/>
        <v>-0.36275072686725629</v>
      </c>
      <c r="R23" s="109"/>
      <c r="S23" s="9">
        <f>+'Ark1'!T17</f>
        <v>3.6740756346781849</v>
      </c>
      <c r="T23" s="111">
        <f t="shared" si="11"/>
        <v>0.16077460167699531</v>
      </c>
      <c r="U23" s="91">
        <f>+'Ark1'!W17</f>
        <v>0</v>
      </c>
      <c r="V23" s="8"/>
      <c r="W23" s="8"/>
      <c r="X23" s="8"/>
      <c r="Y23" s="116">
        <f>+'Ark1'!X17</f>
        <v>0.91646476350995487</v>
      </c>
      <c r="Z23" s="83">
        <f>+'Ark1'!Y17</f>
        <v>3.1602233224481205E-2</v>
      </c>
      <c r="AA23" s="83">
        <f>+'Ark1'!Q17</f>
        <v>474</v>
      </c>
      <c r="AB23" s="83">
        <f t="shared" si="12"/>
        <v>-45</v>
      </c>
      <c r="AC23" s="116">
        <f t="shared" si="0"/>
        <v>20.027426160337551</v>
      </c>
      <c r="AD23" s="82">
        <f t="shared" si="1"/>
        <v>1.4411726782899223</v>
      </c>
      <c r="AE23" s="84">
        <f>+'Ark1'!AC17</f>
        <v>22.551779633568472</v>
      </c>
      <c r="AF23" s="83">
        <f t="shared" si="2"/>
        <v>61.251279999999973</v>
      </c>
      <c r="AG23" s="39">
        <f t="shared" si="13"/>
        <v>89.756906741225492</v>
      </c>
      <c r="AH23" s="6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93">
        <f t="shared" si="14"/>
        <v>16442</v>
      </c>
      <c r="AT23" s="22">
        <f t="shared" si="14"/>
        <v>8.2440579004987242</v>
      </c>
      <c r="AU23" s="22">
        <f t="shared" si="15"/>
        <v>5.5390463447269189</v>
      </c>
      <c r="AV23" s="22">
        <f t="shared" si="16"/>
        <v>4.4792604306045476</v>
      </c>
      <c r="AW23" s="4"/>
      <c r="AX23" s="4"/>
    </row>
    <row r="24" spans="1:50">
      <c r="A24" s="8">
        <f t="shared" si="17"/>
        <v>2012</v>
      </c>
      <c r="B24" s="298">
        <f>+'Ark1'!R18</f>
        <v>8802</v>
      </c>
      <c r="C24" s="374">
        <f t="shared" si="3"/>
        <v>-691</v>
      </c>
      <c r="D24" s="198"/>
      <c r="E24" s="197">
        <f t="shared" si="4"/>
        <v>92.720952280627827</v>
      </c>
      <c r="F24" s="6"/>
      <c r="G24" s="299"/>
      <c r="H24" s="347"/>
      <c r="I24" s="67">
        <f>+'Ark1'!U18</f>
        <v>6.9037718700295212</v>
      </c>
      <c r="J24" s="231">
        <f t="shared" si="9"/>
        <v>0.45151441716952245</v>
      </c>
      <c r="K24" s="109"/>
      <c r="L24" s="111"/>
      <c r="M24" s="109"/>
      <c r="N24" s="111"/>
      <c r="O24" s="109"/>
      <c r="P24" s="10">
        <f>+'Ark1'!S18</f>
        <v>4.9258123153828679</v>
      </c>
      <c r="Q24" s="111">
        <f t="shared" si="10"/>
        <v>0.44872393447061842</v>
      </c>
      <c r="R24" s="109"/>
      <c r="S24" s="9">
        <f>+'Ark1'!T18</f>
        <v>3.8143603726425823</v>
      </c>
      <c r="T24" s="111">
        <f t="shared" si="11"/>
        <v>0.14028473796439744</v>
      </c>
      <c r="U24" s="91">
        <f>+'Ark1'!W18</f>
        <v>0</v>
      </c>
      <c r="V24" s="8"/>
      <c r="W24" s="8"/>
      <c r="X24" s="8"/>
      <c r="Y24" s="116">
        <f>+'Ark1'!X18</f>
        <v>1.0679391047489202</v>
      </c>
      <c r="Z24" s="83">
        <f>+'Ark1'!Y18</f>
        <v>0</v>
      </c>
      <c r="AA24" s="83">
        <f>+'Ark1'!Q18</f>
        <v>457</v>
      </c>
      <c r="AB24" s="83">
        <f t="shared" si="12"/>
        <v>-17</v>
      </c>
      <c r="AC24" s="116">
        <f t="shared" si="0"/>
        <v>19.260393873085338</v>
      </c>
      <c r="AD24" s="82">
        <f t="shared" si="1"/>
        <v>1.401549922734503</v>
      </c>
      <c r="AE24" s="84">
        <f>+'Ark1'!AC18</f>
        <v>22.349268308637768</v>
      </c>
      <c r="AF24" s="83">
        <f t="shared" si="2"/>
        <v>60.766999999999847</v>
      </c>
      <c r="AG24" s="39">
        <f t="shared" si="13"/>
        <v>99.209355298370696</v>
      </c>
      <c r="AH24" s="6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93">
        <f t="shared" si="14"/>
        <v>16442</v>
      </c>
      <c r="AT24" s="22">
        <f t="shared" si="14"/>
        <v>8.2440579004987242</v>
      </c>
      <c r="AU24" s="22">
        <f t="shared" si="15"/>
        <v>5.5390463447269189</v>
      </c>
      <c r="AV24" s="22">
        <f t="shared" si="16"/>
        <v>4.4792604306045476</v>
      </c>
      <c r="AW24" s="4"/>
      <c r="AX24" s="4"/>
    </row>
    <row r="25" spans="1:50">
      <c r="A25" s="8">
        <f t="shared" si="17"/>
        <v>2013</v>
      </c>
      <c r="B25" s="298">
        <f>+'Ark1'!R19</f>
        <v>9021</v>
      </c>
      <c r="C25" s="374">
        <f t="shared" si="3"/>
        <v>219</v>
      </c>
      <c r="D25" s="198"/>
      <c r="E25" s="197">
        <f t="shared" si="4"/>
        <v>102.48807089297887</v>
      </c>
      <c r="F25" s="6"/>
      <c r="G25" s="299"/>
      <c r="H25" s="347"/>
      <c r="I25" s="67">
        <f>+'Ark1'!U19</f>
        <v>7.0776554705686578</v>
      </c>
      <c r="J25" s="231">
        <f t="shared" si="9"/>
        <v>0.17388360053913665</v>
      </c>
      <c r="K25" s="109"/>
      <c r="L25" s="111"/>
      <c r="M25" s="109"/>
      <c r="N25" s="111"/>
      <c r="O25" s="109"/>
      <c r="P25" s="10">
        <f>+'Ark1'!S19</f>
        <v>4.9025606917193212</v>
      </c>
      <c r="Q25" s="111">
        <f t="shared" si="10"/>
        <v>-2.3251623663546717E-2</v>
      </c>
      <c r="R25" s="109"/>
      <c r="S25" s="9">
        <f>+'Ark1'!T19</f>
        <v>4.0084247866090248</v>
      </c>
      <c r="T25" s="111">
        <f t="shared" si="11"/>
        <v>0.19406441396644247</v>
      </c>
      <c r="U25" s="91">
        <f>+'Ark1'!W19</f>
        <v>0</v>
      </c>
      <c r="V25" s="8"/>
      <c r="W25" s="8"/>
      <c r="X25" s="8"/>
      <c r="Y25" s="116">
        <f>+'Ark1'!X19</f>
        <v>1.6295310941137349</v>
      </c>
      <c r="Z25" s="83">
        <f>+'Ark1'!Y19</f>
        <v>4.4340982152754678E-2</v>
      </c>
      <c r="AA25" s="83">
        <f>+'Ark1'!Q19</f>
        <v>464</v>
      </c>
      <c r="AB25" s="83">
        <f t="shared" si="12"/>
        <v>7</v>
      </c>
      <c r="AC25" s="116">
        <f t="shared" si="0"/>
        <v>19.441810344827587</v>
      </c>
      <c r="AD25" s="82">
        <f t="shared" si="1"/>
        <v>1.4436650386650356</v>
      </c>
      <c r="AE25" s="84">
        <f>+'Ark1'!AC19</f>
        <v>22.284277985777347</v>
      </c>
      <c r="AF25" s="83">
        <f t="shared" si="2"/>
        <v>63.847529999999864</v>
      </c>
      <c r="AG25" s="39">
        <f t="shared" si="13"/>
        <v>105.06941267464252</v>
      </c>
      <c r="AH25" s="6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93">
        <f t="shared" si="14"/>
        <v>16442</v>
      </c>
      <c r="AT25" s="22">
        <f t="shared" si="14"/>
        <v>8.2440579004987242</v>
      </c>
      <c r="AU25" s="22">
        <f t="shared" si="15"/>
        <v>5.5390463447269189</v>
      </c>
      <c r="AV25" s="22">
        <f t="shared" si="16"/>
        <v>4.4792604306045476</v>
      </c>
      <c r="AW25" s="4"/>
      <c r="AX25" s="4"/>
    </row>
    <row r="26" spans="1:50">
      <c r="A26" s="8">
        <f t="shared" si="17"/>
        <v>2014</v>
      </c>
      <c r="B26" s="298">
        <f>+'Ark1'!R20</f>
        <v>10892</v>
      </c>
      <c r="C26" s="374">
        <f t="shared" si="3"/>
        <v>1871</v>
      </c>
      <c r="D26" s="198"/>
      <c r="E26" s="197">
        <f t="shared" si="4"/>
        <v>120.740494401951</v>
      </c>
      <c r="F26" s="6"/>
      <c r="G26" s="299"/>
      <c r="H26" s="347"/>
      <c r="I26" s="67">
        <f>+'Ark1'!U20</f>
        <v>7.4747062063900129</v>
      </c>
      <c r="J26" s="231">
        <f t="shared" si="9"/>
        <v>0.39705073582135508</v>
      </c>
      <c r="K26" s="109"/>
      <c r="L26" s="111"/>
      <c r="M26" s="109"/>
      <c r="N26" s="111"/>
      <c r="O26" s="109"/>
      <c r="P26" s="10">
        <f>+'Ark1'!S20</f>
        <v>4.9128718325376415</v>
      </c>
      <c r="Q26" s="111">
        <f t="shared" si="10"/>
        <v>1.0311140818320297E-2</v>
      </c>
      <c r="R26" s="109"/>
      <c r="S26" s="9">
        <f>+'Ark1'!T20</f>
        <v>3.9361917003305176</v>
      </c>
      <c r="T26" s="111">
        <f t="shared" si="11"/>
        <v>-7.2233086278507219E-2</v>
      </c>
      <c r="U26" s="91">
        <f>+'Ark1'!W20</f>
        <v>1.8362100624311425E-2</v>
      </c>
      <c r="V26" s="8"/>
      <c r="W26" s="8"/>
      <c r="X26" s="8"/>
      <c r="Y26" s="116">
        <f>+'Ark1'!X20</f>
        <v>3.0297466030113842</v>
      </c>
      <c r="Z26" s="83">
        <f>+'Ark1'!Y20</f>
        <v>0.20198310686742568</v>
      </c>
      <c r="AA26" s="83">
        <f>+'Ark1'!Q20</f>
        <v>476</v>
      </c>
      <c r="AB26" s="83">
        <f t="shared" si="12"/>
        <v>12</v>
      </c>
      <c r="AC26" s="116">
        <f t="shared" si="0"/>
        <v>22.882352941176471</v>
      </c>
      <c r="AD26" s="82">
        <f t="shared" si="1"/>
        <v>1.521453532918466</v>
      </c>
      <c r="AE26" s="84">
        <f>+'Ark1'!AC20</f>
        <v>25.669804870113992</v>
      </c>
      <c r="AF26" s="83">
        <f t="shared" si="2"/>
        <v>81.414500000000018</v>
      </c>
      <c r="AG26" s="39">
        <f t="shared" si="13"/>
        <v>127.51393828390886</v>
      </c>
      <c r="AH26" s="6"/>
      <c r="AS26" s="293">
        <f t="shared" si="14"/>
        <v>16442</v>
      </c>
      <c r="AT26" s="22">
        <f t="shared" si="14"/>
        <v>8.2440579004987242</v>
      </c>
      <c r="AU26" s="22">
        <f t="shared" si="15"/>
        <v>5.5390463447269189</v>
      </c>
      <c r="AV26" s="22">
        <f t="shared" si="16"/>
        <v>4.4792604306045476</v>
      </c>
      <c r="AW26" s="4"/>
      <c r="AX26" s="4"/>
    </row>
    <row r="27" spans="1:50">
      <c r="A27" s="8">
        <f t="shared" si="17"/>
        <v>2015</v>
      </c>
      <c r="B27" s="298">
        <f>+'Ark1'!R21</f>
        <v>15134</v>
      </c>
      <c r="C27" s="374">
        <f t="shared" ref="C27:C31" si="18">+B27-B26</f>
        <v>4242</v>
      </c>
      <c r="D27" s="198"/>
      <c r="E27" s="197">
        <f t="shared" ref="E27:E31" si="19">100*B27/B26</f>
        <v>138.94601542416453</v>
      </c>
      <c r="F27" s="6"/>
      <c r="G27" s="299"/>
      <c r="H27" s="347"/>
      <c r="I27" s="67">
        <f>+'Ark1'!U21</f>
        <v>7.4115699748909618</v>
      </c>
      <c r="J27" s="231">
        <f t="shared" si="9"/>
        <v>-6.3136231499051121E-2</v>
      </c>
      <c r="K27" s="109"/>
      <c r="L27" s="111"/>
      <c r="M27" s="109"/>
      <c r="N27" s="111"/>
      <c r="O27" s="109"/>
      <c r="P27" s="10">
        <f>+'Ark1'!S21</f>
        <v>4.9417867054314799</v>
      </c>
      <c r="Q27" s="111">
        <f t="shared" si="10"/>
        <v>2.8914872893838428E-2</v>
      </c>
      <c r="R27" s="109"/>
      <c r="S27" s="9">
        <f>+'Ark1'!T21</f>
        <v>3.8180256376371089</v>
      </c>
      <c r="T27" s="111">
        <f t="shared" si="11"/>
        <v>-0.11816606269340868</v>
      </c>
      <c r="U27" s="91">
        <f>+'Ark1'!W21</f>
        <v>6.6076384300251092E-3</v>
      </c>
      <c r="V27" s="8"/>
      <c r="W27" s="8"/>
      <c r="X27" s="8"/>
      <c r="Y27" s="116">
        <f>+'Ark1'!X21</f>
        <v>2.1673054050482361</v>
      </c>
      <c r="Z27" s="83">
        <f>+'Ark1'!Y21</f>
        <v>0.13876040703052731</v>
      </c>
      <c r="AA27" s="83">
        <f>+'Ark1'!Q21</f>
        <v>525</v>
      </c>
      <c r="AB27" s="83">
        <f t="shared" si="12"/>
        <v>49</v>
      </c>
      <c r="AC27" s="116">
        <f t="shared" si="0"/>
        <v>28.826666666666668</v>
      </c>
      <c r="AD27" s="82">
        <f t="shared" si="1"/>
        <v>1.4997753680354036</v>
      </c>
      <c r="AE27" s="84">
        <f>+'Ark1'!AC21</f>
        <v>27.416008089297179</v>
      </c>
      <c r="AF27" s="83">
        <f t="shared" si="2"/>
        <v>112.16669999999982</v>
      </c>
      <c r="AG27" s="39">
        <f t="shared" si="13"/>
        <v>137.77238698266254</v>
      </c>
      <c r="AH27" s="6"/>
      <c r="AS27" s="293">
        <f t="shared" si="14"/>
        <v>16442</v>
      </c>
      <c r="AT27" s="22">
        <f t="shared" si="14"/>
        <v>8.2440579004987242</v>
      </c>
      <c r="AU27" s="22">
        <f t="shared" si="15"/>
        <v>5.5390463447269189</v>
      </c>
      <c r="AV27" s="22">
        <f t="shared" si="16"/>
        <v>4.4792604306045476</v>
      </c>
      <c r="AW27" s="4"/>
      <c r="AX27" s="4"/>
    </row>
    <row r="28" spans="1:50">
      <c r="A28" s="8">
        <f t="shared" si="17"/>
        <v>2016</v>
      </c>
      <c r="B28" s="298">
        <f>+'Ark1'!R22</f>
        <v>14615</v>
      </c>
      <c r="C28" s="374">
        <f t="shared" si="18"/>
        <v>-519</v>
      </c>
      <c r="D28" s="198"/>
      <c r="E28" s="197">
        <f t="shared" si="19"/>
        <v>96.570635654816968</v>
      </c>
      <c r="F28" s="6"/>
      <c r="G28" s="299"/>
      <c r="H28" s="347"/>
      <c r="I28" s="67">
        <f>+'Ark1'!U22</f>
        <v>7.623079028395459</v>
      </c>
      <c r="J28" s="231">
        <f t="shared" si="9"/>
        <v>0.21150905350449722</v>
      </c>
      <c r="K28" s="109"/>
      <c r="L28" s="111"/>
      <c r="M28" s="109"/>
      <c r="N28" s="111"/>
      <c r="O28" s="109"/>
      <c r="P28" s="10">
        <f>+'Ark1'!S22</f>
        <v>5.1490933971946644</v>
      </c>
      <c r="Q28" s="111">
        <f t="shared" si="10"/>
        <v>0.2073066917631845</v>
      </c>
      <c r="R28" s="109"/>
      <c r="S28" s="9">
        <f>+'Ark1'!T22</f>
        <v>3.9845364351693489</v>
      </c>
      <c r="T28" s="111">
        <f t="shared" si="11"/>
        <v>0.16651079753223996</v>
      </c>
      <c r="U28" s="91">
        <f>+'Ark1'!W22</f>
        <v>3.4211426616489911E-2</v>
      </c>
      <c r="V28" s="8"/>
      <c r="W28" s="8"/>
      <c r="X28" s="8"/>
      <c r="Y28" s="116">
        <f>+'Ark1'!X22</f>
        <v>2.4495381457406764</v>
      </c>
      <c r="Z28" s="83">
        <f>+'Ark1'!Y22</f>
        <v>0.1163188504960657</v>
      </c>
      <c r="AA28" s="83">
        <f>+'Ark1'!Q22</f>
        <v>539</v>
      </c>
      <c r="AB28" s="83">
        <f t="shared" si="12"/>
        <v>14</v>
      </c>
      <c r="AC28" s="116">
        <f t="shared" si="0"/>
        <v>27.115027829313544</v>
      </c>
      <c r="AD28" s="82">
        <f t="shared" si="1"/>
        <v>1.4804701411220613</v>
      </c>
      <c r="AE28" s="84">
        <f>+'Ark1'!AC22</f>
        <v>26.687961111767425</v>
      </c>
      <c r="AF28" s="83">
        <f t="shared" si="2"/>
        <v>111.41129999999964</v>
      </c>
      <c r="AG28" s="39">
        <f t="shared" si="13"/>
        <v>99.326538090181685</v>
      </c>
      <c r="AH28" s="6"/>
      <c r="AS28" s="293">
        <f t="shared" si="14"/>
        <v>16442</v>
      </c>
      <c r="AT28" s="22">
        <f t="shared" si="14"/>
        <v>8.2440579004987242</v>
      </c>
      <c r="AU28" s="22">
        <f t="shared" si="15"/>
        <v>5.5390463447269189</v>
      </c>
      <c r="AV28" s="22">
        <f t="shared" si="16"/>
        <v>4.4792604306045476</v>
      </c>
      <c r="AW28" s="4"/>
      <c r="AX28" s="4"/>
    </row>
    <row r="29" spans="1:50">
      <c r="A29" s="8">
        <f t="shared" si="17"/>
        <v>2017</v>
      </c>
      <c r="B29" s="298">
        <f>+'Ark1'!R23</f>
        <v>17423</v>
      </c>
      <c r="C29" s="374">
        <f t="shared" si="18"/>
        <v>2808</v>
      </c>
      <c r="D29" s="198"/>
      <c r="E29" s="197">
        <f t="shared" si="19"/>
        <v>119.21313718782073</v>
      </c>
      <c r="F29" s="6"/>
      <c r="G29" s="299"/>
      <c r="H29" s="347"/>
      <c r="I29" s="67">
        <f>+'Ark1'!U23</f>
        <v>7.5411123227917107</v>
      </c>
      <c r="J29" s="231">
        <f t="shared" si="9"/>
        <v>-8.1966705603748302E-2</v>
      </c>
      <c r="K29" s="109"/>
      <c r="L29" s="111"/>
      <c r="M29" s="109"/>
      <c r="N29" s="111"/>
      <c r="O29" s="109"/>
      <c r="P29" s="10">
        <f>+'Ark1'!S23</f>
        <v>4.9942604603110814</v>
      </c>
      <c r="Q29" s="111">
        <f t="shared" si="10"/>
        <v>-0.15483293688358302</v>
      </c>
      <c r="R29" s="109"/>
      <c r="S29" s="9">
        <f>+'Ark1'!T23</f>
        <v>4.0319118406703778</v>
      </c>
      <c r="T29" s="111">
        <f t="shared" si="11"/>
        <v>4.7375405501028922E-2</v>
      </c>
      <c r="U29" s="91">
        <f>+'Ark1'!W23</f>
        <v>1.1479079377833903E-2</v>
      </c>
      <c r="V29" s="8"/>
      <c r="W29" s="8"/>
      <c r="X29" s="8"/>
      <c r="Y29" s="116">
        <f>+'Ark1'!X23</f>
        <v>1.8883085576536756</v>
      </c>
      <c r="Z29" s="83">
        <f>+'Ark1'!Y23</f>
        <v>0.10905125408942203</v>
      </c>
      <c r="AA29" s="83">
        <f>+'Ark1'!Q23</f>
        <v>576</v>
      </c>
      <c r="AB29" s="83">
        <f t="shared" si="12"/>
        <v>37</v>
      </c>
      <c r="AC29" s="116">
        <f t="shared" si="0"/>
        <v>30.248263888888889</v>
      </c>
      <c r="AD29" s="82">
        <f t="shared" si="1"/>
        <v>1.5099557547549276</v>
      </c>
      <c r="AE29" s="84">
        <f>+'Ark1'!AC23</f>
        <v>20.229023534322859</v>
      </c>
      <c r="AF29" s="83">
        <f t="shared" si="2"/>
        <v>131.38879999999997</v>
      </c>
      <c r="AG29" s="39">
        <f t="shared" si="13"/>
        <v>117.93130499329996</v>
      </c>
      <c r="AH29" s="6"/>
      <c r="AS29" s="293">
        <f t="shared" si="14"/>
        <v>16442</v>
      </c>
      <c r="AT29" s="22">
        <f t="shared" si="14"/>
        <v>8.2440579004987242</v>
      </c>
      <c r="AU29" s="22">
        <f t="shared" si="15"/>
        <v>5.5390463447269189</v>
      </c>
      <c r="AV29" s="22">
        <f t="shared" si="16"/>
        <v>4.4792604306045476</v>
      </c>
      <c r="AW29" s="4"/>
      <c r="AX29" s="4"/>
    </row>
    <row r="30" spans="1:50">
      <c r="A30" s="8">
        <f t="shared" si="17"/>
        <v>2018</v>
      </c>
      <c r="B30" s="298">
        <f>+'Ark1'!R24</f>
        <v>18601</v>
      </c>
      <c r="C30" s="374">
        <f t="shared" si="18"/>
        <v>1178</v>
      </c>
      <c r="D30" s="198"/>
      <c r="E30" s="197">
        <f t="shared" si="19"/>
        <v>106.76117775354416</v>
      </c>
      <c r="F30" s="6"/>
      <c r="G30" s="299"/>
      <c r="H30" s="347"/>
      <c r="I30" s="67">
        <f>+'Ark1'!U24</f>
        <v>7.8268394172356128</v>
      </c>
      <c r="J30" s="231">
        <f t="shared" si="9"/>
        <v>0.2857270944439021</v>
      </c>
      <c r="K30" s="109"/>
      <c r="L30" s="111"/>
      <c r="M30" s="109"/>
      <c r="N30" s="111"/>
      <c r="O30" s="109"/>
      <c r="P30" s="10">
        <f>+'Ark1'!S24</f>
        <v>5.2103112735874415</v>
      </c>
      <c r="Q30" s="111">
        <f t="shared" si="10"/>
        <v>0.21605081327636011</v>
      </c>
      <c r="R30" s="109"/>
      <c r="S30" s="9">
        <f>+'Ark1'!T24</f>
        <v>4.2245578194720714</v>
      </c>
      <c r="T30" s="111">
        <f t="shared" si="11"/>
        <v>0.19264597880169365</v>
      </c>
      <c r="U30" s="91">
        <f>+'Ark1'!W24</f>
        <v>2.1504220203214876E-2</v>
      </c>
      <c r="V30" s="8"/>
      <c r="W30" s="8"/>
      <c r="X30" s="8"/>
      <c r="Y30" s="116">
        <f>+'Ark1'!X24</f>
        <v>2.3815923875060485</v>
      </c>
      <c r="Z30" s="83">
        <f>+'Ark1'!Y24</f>
        <v>0.12902532121928928</v>
      </c>
      <c r="AA30" s="83">
        <f>+'Ark1'!Q24</f>
        <v>581</v>
      </c>
      <c r="AB30" s="83">
        <f t="shared" si="12"/>
        <v>5</v>
      </c>
      <c r="AC30" s="116">
        <f t="shared" si="0"/>
        <v>32.015490533562826</v>
      </c>
      <c r="AD30" s="82">
        <f t="shared" si="1"/>
        <v>1.5021826924069011</v>
      </c>
      <c r="AE30" s="84">
        <f>+'Ark1'!AC24</f>
        <v>28.367242698143873</v>
      </c>
      <c r="AF30" s="83">
        <f t="shared" si="2"/>
        <v>145.58703999999963</v>
      </c>
      <c r="AG30" s="39">
        <f t="shared" si="13"/>
        <v>110.80627876957523</v>
      </c>
      <c r="AH30" s="6"/>
      <c r="AS30" s="293">
        <f t="shared" si="14"/>
        <v>16442</v>
      </c>
      <c r="AT30" s="22">
        <f t="shared" si="14"/>
        <v>8.2440579004987242</v>
      </c>
      <c r="AU30" s="22">
        <f t="shared" si="15"/>
        <v>5.5390463447269189</v>
      </c>
      <c r="AV30" s="22">
        <f t="shared" si="16"/>
        <v>4.4792604306045476</v>
      </c>
      <c r="AW30" s="4"/>
      <c r="AX30" s="4"/>
    </row>
    <row r="31" spans="1:50">
      <c r="A31" s="8">
        <f t="shared" si="17"/>
        <v>2019</v>
      </c>
      <c r="B31" s="298">
        <f>+'Ark1'!R25</f>
        <v>18224</v>
      </c>
      <c r="C31" s="374">
        <f t="shared" si="18"/>
        <v>-377</v>
      </c>
      <c r="D31" s="198"/>
      <c r="E31" s="197">
        <f t="shared" si="19"/>
        <v>97.973227245846999</v>
      </c>
      <c r="F31" s="6"/>
      <c r="G31" s="299"/>
      <c r="H31" s="347"/>
      <c r="I31" s="67">
        <f>+'Ark1'!U25</f>
        <v>7.9620676031606781</v>
      </c>
      <c r="J31" s="231">
        <f t="shared" si="9"/>
        <v>0.13522818592506525</v>
      </c>
      <c r="K31" s="109"/>
      <c r="L31" s="111"/>
      <c r="M31" s="109"/>
      <c r="N31" s="111"/>
      <c r="O31" s="109"/>
      <c r="P31" s="10">
        <f>+'Ark1'!S25</f>
        <v>5.0784679543459186</v>
      </c>
      <c r="Q31" s="111">
        <f t="shared" si="10"/>
        <v>-0.13184331924152293</v>
      </c>
      <c r="R31" s="109"/>
      <c r="S31" s="9">
        <f>+'Ark1'!T25</f>
        <v>4.3462467076382794</v>
      </c>
      <c r="T31" s="111">
        <f t="shared" si="11"/>
        <v>0.12168888816620793</v>
      </c>
      <c r="U31" s="91">
        <f>+'Ark1'!W25</f>
        <v>1.646180860403863E-2</v>
      </c>
      <c r="V31" s="8"/>
      <c r="W31" s="8"/>
      <c r="X31" s="8"/>
      <c r="Y31" s="116">
        <f>+'Ark1'!X25</f>
        <v>2.6558384547848997</v>
      </c>
      <c r="Z31" s="83">
        <f>+'Ark1'!Y25</f>
        <v>0.13718173836698855</v>
      </c>
      <c r="AA31" s="83">
        <f>+'Ark1'!Q25</f>
        <v>571</v>
      </c>
      <c r="AB31" s="83">
        <f t="shared" si="12"/>
        <v>-10</v>
      </c>
      <c r="AC31" s="116">
        <f t="shared" si="0"/>
        <v>31.915936952714535</v>
      </c>
      <c r="AD31" s="82">
        <f t="shared" si="1"/>
        <v>1.5678089681253395</v>
      </c>
      <c r="AE31" s="84">
        <f>+'Ark1'!AC25</f>
        <v>38.600759552704744</v>
      </c>
      <c r="AF31" s="83">
        <f t="shared" si="2"/>
        <v>145.10072000000019</v>
      </c>
      <c r="AG31" s="39">
        <f t="shared" si="13"/>
        <v>99.665959277694341</v>
      </c>
      <c r="AH31" s="6"/>
      <c r="AS31" s="293">
        <f t="shared" si="14"/>
        <v>16442</v>
      </c>
      <c r="AT31" s="22">
        <f t="shared" si="14"/>
        <v>8.2440579004987242</v>
      </c>
      <c r="AU31" s="22">
        <f t="shared" si="15"/>
        <v>5.5390463447269189</v>
      </c>
      <c r="AV31" s="22">
        <f t="shared" si="16"/>
        <v>4.4792604306045476</v>
      </c>
      <c r="AW31" s="4"/>
      <c r="AX31" s="4"/>
    </row>
    <row r="32" spans="1:50">
      <c r="A32" s="8">
        <f t="shared" si="17"/>
        <v>2020</v>
      </c>
      <c r="B32" s="298">
        <f>+'Ark1'!R26</f>
        <v>17545</v>
      </c>
      <c r="C32" s="374">
        <f t="shared" ref="C32" si="20">+B32-B31</f>
        <v>-679</v>
      </c>
      <c r="D32" s="198"/>
      <c r="E32" s="197">
        <f t="shared" ref="E32" si="21">100*B32/B31</f>
        <v>96.274143985952591</v>
      </c>
      <c r="F32" s="6"/>
      <c r="G32" s="299"/>
      <c r="H32" s="347"/>
      <c r="I32" s="67">
        <f>+'Ark1'!U26</f>
        <v>7.8373103448275936</v>
      </c>
      <c r="J32" s="231">
        <f t="shared" si="9"/>
        <v>-0.12475725833308449</v>
      </c>
      <c r="K32" s="109"/>
      <c r="L32" s="111"/>
      <c r="M32" s="109"/>
      <c r="N32" s="111"/>
      <c r="O32" s="109"/>
      <c r="P32" s="10">
        <f>+'Ark1'!S26</f>
        <v>5.1750356226845264</v>
      </c>
      <c r="Q32" s="111">
        <f t="shared" si="10"/>
        <v>9.6567668338607859E-2</v>
      </c>
      <c r="R32" s="109"/>
      <c r="S32" s="9">
        <f>+'Ark1'!T26</f>
        <v>4.5095468794528353</v>
      </c>
      <c r="T32" s="111">
        <f t="shared" si="11"/>
        <v>0.16330017181455592</v>
      </c>
      <c r="U32" s="91">
        <f>+'Ark1'!W26</f>
        <v>2.8498147620404674E-2</v>
      </c>
      <c r="V32" s="8"/>
      <c r="W32" s="8"/>
      <c r="X32" s="8"/>
      <c r="Y32" s="116">
        <f>+'Ark1'!X26</f>
        <v>2.1943573667711598</v>
      </c>
      <c r="Z32" s="83">
        <f>+'Ark1'!Y26</f>
        <v>6.8395554288971219E-2</v>
      </c>
      <c r="AA32" s="83">
        <f>+'Ark1'!Q26</f>
        <v>572</v>
      </c>
      <c r="AB32" s="83">
        <f t="shared" si="12"/>
        <v>1</v>
      </c>
      <c r="AC32" s="116">
        <f t="shared" si="0"/>
        <v>30.673076923076923</v>
      </c>
      <c r="AD32" s="82">
        <f t="shared" si="1"/>
        <v>1.5144456804264517</v>
      </c>
      <c r="AE32" s="84">
        <f>+'Ark1'!AC26</f>
        <v>31.489621815130999</v>
      </c>
      <c r="AF32" s="83">
        <f t="shared" si="2"/>
        <v>137.50561000000013</v>
      </c>
      <c r="AG32" s="39">
        <f t="shared" si="13"/>
        <v>94.765629005838107</v>
      </c>
      <c r="AH32" s="6"/>
      <c r="AS32" s="293">
        <f t="shared" si="14"/>
        <v>16442</v>
      </c>
      <c r="AT32" s="22">
        <f t="shared" si="14"/>
        <v>8.2440579004987242</v>
      </c>
      <c r="AU32" s="22">
        <f t="shared" si="15"/>
        <v>5.5390463447269189</v>
      </c>
      <c r="AV32" s="22">
        <f t="shared" si="16"/>
        <v>4.4792604306045476</v>
      </c>
      <c r="AW32" s="4"/>
      <c r="AX32" s="4"/>
    </row>
    <row r="33" spans="1:50">
      <c r="A33" s="8">
        <f t="shared" si="17"/>
        <v>2021</v>
      </c>
      <c r="B33" s="298">
        <f>+'Ark1'!R27</f>
        <v>17625.900000000001</v>
      </c>
      <c r="C33" s="374">
        <f t="shared" ref="C33" si="22">+B33-B32</f>
        <v>80.900000000001455</v>
      </c>
      <c r="D33" s="198"/>
      <c r="E33" s="197">
        <f t="shared" ref="E33" si="23">100*B33/B32</f>
        <v>100.46110002849817</v>
      </c>
      <c r="F33" s="6"/>
      <c r="G33" s="299"/>
      <c r="H33" s="347"/>
      <c r="I33" s="67">
        <f>+'Ark1'!U27</f>
        <v>8.127317186640088</v>
      </c>
      <c r="J33" s="231">
        <f t="shared" si="9"/>
        <v>0.29000684181249436</v>
      </c>
      <c r="K33" s="109"/>
      <c r="L33" s="111"/>
      <c r="M33" s="109"/>
      <c r="N33" s="111"/>
      <c r="O33" s="109"/>
      <c r="P33" s="10">
        <f>+'Ark1'!S27</f>
        <v>5.1292529743162047</v>
      </c>
      <c r="Q33" s="111">
        <f t="shared" si="10"/>
        <v>-4.5782648368321688E-2</v>
      </c>
      <c r="R33" s="109"/>
      <c r="S33" s="9">
        <f>+'Ark1'!T27</f>
        <v>4.3660181891421139</v>
      </c>
      <c r="T33" s="111">
        <f t="shared" si="11"/>
        <v>-0.14352869031072135</v>
      </c>
      <c r="U33" s="91">
        <f>+'Ark1'!W27</f>
        <v>1.7020407468554797E-2</v>
      </c>
      <c r="V33" s="8"/>
      <c r="W33" s="8"/>
      <c r="X33" s="8"/>
      <c r="Y33" s="116">
        <f>+'Ark1'!X27</f>
        <v>2.8764488621857609</v>
      </c>
      <c r="Z33" s="83">
        <f>+'Ark1'!Y27</f>
        <v>6.8081629874219188E-2</v>
      </c>
      <c r="AA33" s="83">
        <f>+'Ark1'!Q27</f>
        <v>577</v>
      </c>
      <c r="AB33" s="83">
        <f t="shared" si="12"/>
        <v>5</v>
      </c>
      <c r="AC33" s="116">
        <f t="shared" si="0"/>
        <v>30.547487001733106</v>
      </c>
      <c r="AD33" s="82">
        <f t="shared" si="1"/>
        <v>1.5845030898916745</v>
      </c>
      <c r="AE33" s="84">
        <f>+'Ark1'!AC27</f>
        <v>38.743716447162093</v>
      </c>
      <c r="AF33" s="83">
        <f t="shared" si="2"/>
        <v>143.25127999999953</v>
      </c>
      <c r="AG33" s="39">
        <f t="shared" si="13"/>
        <v>104.17849860816544</v>
      </c>
      <c r="AH33" s="6"/>
      <c r="AS33" s="293">
        <f t="shared" ref="AS33:AT33" si="24">+AS32</f>
        <v>16442</v>
      </c>
      <c r="AT33" s="22">
        <f t="shared" si="24"/>
        <v>8.2440579004987242</v>
      </c>
      <c r="AU33" s="22">
        <f t="shared" si="15"/>
        <v>5.5390463447269189</v>
      </c>
      <c r="AV33" s="22">
        <f t="shared" si="16"/>
        <v>4.4792604306045476</v>
      </c>
      <c r="AW33" s="4"/>
      <c r="AX33" s="4"/>
    </row>
    <row r="34" spans="1:50" ht="15.6">
      <c r="A34" s="8">
        <f t="shared" si="17"/>
        <v>2022</v>
      </c>
      <c r="B34" s="298">
        <f>+'Ark1'!R28</f>
        <v>17130</v>
      </c>
      <c r="C34" s="374">
        <f t="shared" ref="C34" si="25">+B34-B33</f>
        <v>-495.90000000000146</v>
      </c>
      <c r="D34" s="198"/>
      <c r="E34" s="197">
        <f t="shared" ref="E34" si="26">100*B34/B33</f>
        <v>97.186526645447884</v>
      </c>
      <c r="F34" s="6"/>
      <c r="G34" s="471">
        <f>+'Ark1'!AI28</f>
        <v>321</v>
      </c>
      <c r="H34" s="347"/>
      <c r="I34" s="67">
        <f>+'Ark1'!U28</f>
        <v>8.073487448920023</v>
      </c>
      <c r="J34" s="231">
        <f t="shared" si="9"/>
        <v>-5.3829737720064941E-2</v>
      </c>
      <c r="K34" s="109"/>
      <c r="L34" s="472">
        <f>+'Ark1'!AJ29</f>
        <v>84.286949223667378</v>
      </c>
      <c r="M34" s="109"/>
      <c r="N34" s="472">
        <f>+'Ark1'!AK28</f>
        <v>14.958244642558748</v>
      </c>
      <c r="O34" s="109"/>
      <c r="P34" s="10">
        <f>+'Ark1'!S28</f>
        <v>5.2276123759486284</v>
      </c>
      <c r="Q34" s="111">
        <f t="shared" si="10"/>
        <v>9.8359401632423626E-2</v>
      </c>
      <c r="R34" s="109"/>
      <c r="S34" s="9">
        <f>+'Ark1'!T28</f>
        <v>4.4272621132516052</v>
      </c>
      <c r="T34" s="111">
        <f t="shared" si="11"/>
        <v>6.124392410949131E-2</v>
      </c>
      <c r="U34" s="91">
        <f>+'Ark1'!W28</f>
        <v>2.3350846468184472E-2</v>
      </c>
      <c r="V34" s="8"/>
      <c r="W34" s="473">
        <f>+'Ark1'!AH28</f>
        <v>0.72971395213076484</v>
      </c>
      <c r="X34" s="8"/>
      <c r="Y34" s="116">
        <f>+'Ark1'!X28</f>
        <v>2.4109748978400463</v>
      </c>
      <c r="Z34" s="83">
        <f>+'Ark1'!Y28</f>
        <v>5.8377116170461187E-2</v>
      </c>
      <c r="AA34" s="83">
        <f>+'Ark1'!Q28</f>
        <v>581</v>
      </c>
      <c r="AB34" s="83">
        <f t="shared" si="12"/>
        <v>4</v>
      </c>
      <c r="AC34" s="116">
        <f t="shared" si="0"/>
        <v>29.483648881239244</v>
      </c>
      <c r="AD34" s="82">
        <f t="shared" si="1"/>
        <v>1.5443929022099632</v>
      </c>
      <c r="AE34" s="84">
        <f>+'Ark1'!AC28</f>
        <v>28.537600911222761</v>
      </c>
      <c r="AF34" s="83">
        <f t="shared" si="2"/>
        <v>138.29883999999998</v>
      </c>
      <c r="AG34" s="39">
        <f t="shared" si="13"/>
        <v>96.542830193210449</v>
      </c>
      <c r="AH34" s="6"/>
      <c r="AS34" s="293">
        <f t="shared" ref="AS34:AT34" si="27">+AS33</f>
        <v>16442</v>
      </c>
      <c r="AT34" s="22">
        <f t="shared" si="27"/>
        <v>8.2440579004987242</v>
      </c>
      <c r="AU34" s="22">
        <f t="shared" si="15"/>
        <v>5.5390463447269189</v>
      </c>
      <c r="AV34" s="22">
        <f t="shared" si="16"/>
        <v>4.4792604306045476</v>
      </c>
      <c r="AW34" s="4"/>
      <c r="AX34" s="4"/>
    </row>
    <row r="35" spans="1:50" s="468" customFormat="1" ht="15.6">
      <c r="A35" s="8">
        <f t="shared" si="17"/>
        <v>2023</v>
      </c>
      <c r="B35" s="298">
        <f>+'Ark1'!R29</f>
        <v>17393</v>
      </c>
      <c r="C35" s="374">
        <f t="shared" ref="C35:C36" si="28">+B35-B34</f>
        <v>263</v>
      </c>
      <c r="D35" s="198"/>
      <c r="E35" s="197">
        <f t="shared" ref="E35:E36" si="29">100*B35/B34</f>
        <v>101.53531815528314</v>
      </c>
      <c r="F35" s="6"/>
      <c r="G35" s="471">
        <f>+'Ark1'!AI29</f>
        <v>2383</v>
      </c>
      <c r="H35" s="347"/>
      <c r="I35" s="67">
        <f>+'Ark1'!U29</f>
        <v>7.9955729316391695</v>
      </c>
      <c r="J35" s="231">
        <f t="shared" si="9"/>
        <v>-7.7914517280853524E-2</v>
      </c>
      <c r="K35" s="109"/>
      <c r="L35" s="472">
        <f>+'Ark1'!AJ30</f>
        <v>81.745194734328891</v>
      </c>
      <c r="M35" s="109"/>
      <c r="N35" s="472">
        <f>+'Ark1'!AK29</f>
        <v>14.214667623546388</v>
      </c>
      <c r="O35" s="109"/>
      <c r="P35" s="10">
        <f>+'Ark1'!S29</f>
        <v>5.32472833898695</v>
      </c>
      <c r="Q35" s="111">
        <f t="shared" si="10"/>
        <v>9.7115963038321595E-2</v>
      </c>
      <c r="R35" s="109"/>
      <c r="S35" s="9">
        <f>+'Ark1'!T29</f>
        <v>4.4102799977002221</v>
      </c>
      <c r="T35" s="111">
        <f t="shared" si="11"/>
        <v>-1.6982115551383181E-2</v>
      </c>
      <c r="U35" s="91">
        <f>+'Ark1'!W29</f>
        <v>8.0492152015178509E-2</v>
      </c>
      <c r="V35" s="8"/>
      <c r="W35" s="473">
        <f>+'Ark1'!AH29</f>
        <v>0.86816535387799698</v>
      </c>
      <c r="X35" s="8"/>
      <c r="Y35" s="116">
        <f>+'Ark1'!X29</f>
        <v>2.2077847409877536</v>
      </c>
      <c r="Z35" s="83">
        <f>+'Ark1'!Y29</f>
        <v>4.0246076007589254E-2</v>
      </c>
      <c r="AA35" s="83">
        <f>+'Ark1'!Q29</f>
        <v>625</v>
      </c>
      <c r="AB35" s="83">
        <f t="shared" si="12"/>
        <v>44</v>
      </c>
      <c r="AC35" s="116">
        <f t="shared" si="0"/>
        <v>27.828800000000001</v>
      </c>
      <c r="AD35" s="82">
        <f t="shared" si="1"/>
        <v>1.5015926489801652</v>
      </c>
      <c r="AE35" s="84">
        <f>+'Ark1'!AC29</f>
        <v>33.981052349661873</v>
      </c>
      <c r="AF35" s="83">
        <f t="shared" si="2"/>
        <v>139.06700000000009</v>
      </c>
      <c r="AG35" s="39">
        <f t="shared" si="13"/>
        <v>100.5554348828957</v>
      </c>
      <c r="AH35" s="6"/>
      <c r="AS35" s="293">
        <f t="shared" ref="AS35:AT35" si="30">+AS34</f>
        <v>16442</v>
      </c>
      <c r="AT35" s="22">
        <f t="shared" si="30"/>
        <v>8.2440579004987242</v>
      </c>
      <c r="AU35" s="22">
        <f t="shared" si="15"/>
        <v>5.5390463447269189</v>
      </c>
      <c r="AV35" s="22">
        <f t="shared" si="16"/>
        <v>4.4792604306045476</v>
      </c>
      <c r="AW35" s="4"/>
      <c r="AX35" s="4"/>
    </row>
    <row r="36" spans="1:50" ht="15.6">
      <c r="A36" s="8">
        <f t="shared" si="17"/>
        <v>2024</v>
      </c>
      <c r="B36" s="298">
        <f>+'Ark1'!R30</f>
        <v>16442</v>
      </c>
      <c r="C36" s="374">
        <f t="shared" si="28"/>
        <v>-951</v>
      </c>
      <c r="D36" s="198"/>
      <c r="E36" s="197">
        <f t="shared" si="29"/>
        <v>94.532283102397514</v>
      </c>
      <c r="F36" s="6"/>
      <c r="G36" s="471">
        <f>+'Ark1'!AI30</f>
        <v>14661</v>
      </c>
      <c r="H36" s="347"/>
      <c r="I36" s="67">
        <f>+'Ark1'!U30</f>
        <v>8.2440579004987242</v>
      </c>
      <c r="J36" s="231">
        <f t="shared" si="9"/>
        <v>0.24848496885955473</v>
      </c>
      <c r="K36" s="109"/>
      <c r="L36" s="472">
        <f>+'Ark1'!AJ31</f>
        <v>84.817073170731717</v>
      </c>
      <c r="M36" s="109"/>
      <c r="N36" s="472">
        <f>+'Ark1'!AK30</f>
        <v>14.780222322733776</v>
      </c>
      <c r="O36" s="109"/>
      <c r="P36" s="10">
        <f>+'Ark1'!S30</f>
        <v>5.5390463447269189</v>
      </c>
      <c r="Q36" s="111">
        <f t="shared" si="10"/>
        <v>0.21431800573996895</v>
      </c>
      <c r="R36" s="109"/>
      <c r="S36" s="9">
        <f>+'Ark1'!T30</f>
        <v>4.4792604306045476</v>
      </c>
      <c r="T36" s="111">
        <f t="shared" si="11"/>
        <v>6.8980432904325539E-2</v>
      </c>
      <c r="U36" s="91">
        <f>+'Ark1'!W30</f>
        <v>3.649191095973725E-2</v>
      </c>
      <c r="V36" s="8"/>
      <c r="W36" s="473">
        <f>+'Ark1'!AH30</f>
        <v>1.8610874589466</v>
      </c>
      <c r="X36" s="8"/>
      <c r="Y36" s="116">
        <f>+'Ark1'!X30</f>
        <v>2.6821554555406881</v>
      </c>
      <c r="Z36" s="83">
        <f>+'Ark1'!Y30</f>
        <v>9.1229777399343126E-2</v>
      </c>
      <c r="AA36" s="83">
        <f>+'Ark1'!Q30</f>
        <v>639</v>
      </c>
      <c r="AB36" s="83">
        <f t="shared" si="12"/>
        <v>14</v>
      </c>
      <c r="AC36" s="116">
        <f t="shared" si="0"/>
        <v>25.730829420970267</v>
      </c>
      <c r="AD36" s="82">
        <f t="shared" si="1"/>
        <v>1.4883532990018997</v>
      </c>
      <c r="AE36" s="84">
        <f>+'Ark1'!AC30</f>
        <v>45.400136334178363</v>
      </c>
      <c r="AF36" s="83">
        <f t="shared" si="2"/>
        <v>135.54880000000003</v>
      </c>
      <c r="AG36" s="39">
        <f t="shared" si="13"/>
        <v>97.470140292089383</v>
      </c>
      <c r="AH36" s="6"/>
      <c r="AS36" s="293">
        <f t="shared" ref="AS36:AT36" si="31">+AS35</f>
        <v>16442</v>
      </c>
      <c r="AT36" s="22">
        <f t="shared" si="31"/>
        <v>8.2440579004987242</v>
      </c>
      <c r="AU36" s="22">
        <f t="shared" si="15"/>
        <v>5.5390463447269189</v>
      </c>
      <c r="AV36" s="22">
        <f t="shared" si="16"/>
        <v>4.4792604306045476</v>
      </c>
      <c r="AW36" s="4"/>
      <c r="AX36" s="4"/>
    </row>
    <row r="37" spans="1:50">
      <c r="A37" s="6"/>
      <c r="B37" s="299"/>
      <c r="C37" s="299"/>
      <c r="D37" s="6"/>
      <c r="E37" s="6"/>
      <c r="F37" s="6"/>
      <c r="G37" s="299"/>
      <c r="H37" s="6"/>
      <c r="I37" s="6"/>
      <c r="J37" s="6"/>
      <c r="K37" s="109"/>
      <c r="L37" s="6"/>
      <c r="M37" s="6"/>
      <c r="N37" s="6"/>
      <c r="O37" s="109"/>
      <c r="P37" s="6"/>
      <c r="Q37" s="6"/>
      <c r="R37" s="6"/>
      <c r="S37" s="6"/>
      <c r="T37" s="6"/>
      <c r="U37" s="6"/>
      <c r="V37" s="8"/>
      <c r="W37" s="8"/>
      <c r="X37" s="8"/>
      <c r="Y37" s="6"/>
      <c r="Z37" s="6"/>
      <c r="AA37" s="6"/>
      <c r="AB37" s="6"/>
      <c r="AC37" s="254"/>
      <c r="AD37" s="6"/>
      <c r="AE37" s="6"/>
      <c r="AF37" s="6"/>
      <c r="AG37" s="6"/>
      <c r="AH37" s="6"/>
    </row>
    <row r="40" spans="1:50" ht="15.6">
      <c r="B40" s="18">
        <v>2022</v>
      </c>
      <c r="C40" s="442">
        <f t="shared" ref="C40:C41" si="32">100*G34/B34</f>
        <v>1.8739054290718038</v>
      </c>
      <c r="E40" s="3" t="s">
        <v>645</v>
      </c>
    </row>
    <row r="41" spans="1:50" ht="15.6">
      <c r="B41" s="18">
        <v>2023</v>
      </c>
      <c r="C41" s="442">
        <f t="shared" si="32"/>
        <v>13.700914160869315</v>
      </c>
      <c r="E41" s="3" t="s">
        <v>645</v>
      </c>
    </row>
    <row r="42" spans="1:50" ht="15.6">
      <c r="B42" s="18">
        <v>2024</v>
      </c>
      <c r="C42" s="442">
        <f>100*G36/B36</f>
        <v>89.167984430117997</v>
      </c>
      <c r="D42" s="468"/>
      <c r="E42" s="3" t="s">
        <v>645</v>
      </c>
      <c r="F42" s="468"/>
      <c r="G42" s="469"/>
      <c r="H42" s="468"/>
      <c r="I42" s="468"/>
      <c r="J42" s="468"/>
    </row>
    <row r="62" spans="29:46" ht="15.6">
      <c r="AC62"/>
      <c r="AS62" s="95" t="s">
        <v>541</v>
      </c>
      <c r="AT62" s="95" t="s">
        <v>0</v>
      </c>
    </row>
    <row r="63" spans="29:46" ht="15.6">
      <c r="AC63"/>
      <c r="AS63" s="240">
        <v>1</v>
      </c>
      <c r="AT63" s="95" t="s">
        <v>28</v>
      </c>
    </row>
    <row r="64" spans="29:46" ht="15.6">
      <c r="AC64"/>
      <c r="AS64" s="240">
        <v>2</v>
      </c>
      <c r="AT64" s="95" t="s">
        <v>29</v>
      </c>
    </row>
    <row r="65" spans="29:46" ht="15.6">
      <c r="AC65"/>
      <c r="AS65" s="240">
        <v>3</v>
      </c>
      <c r="AT65" s="95" t="s">
        <v>30</v>
      </c>
    </row>
    <row r="66" spans="29:46" ht="15.6">
      <c r="AC66"/>
      <c r="AS66" s="242">
        <v>4</v>
      </c>
      <c r="AT66" s="243" t="s">
        <v>31</v>
      </c>
    </row>
    <row r="67" spans="29:46" ht="15.6">
      <c r="AC67"/>
      <c r="AS67" s="242">
        <v>5</v>
      </c>
      <c r="AT67" s="243" t="s">
        <v>396</v>
      </c>
    </row>
    <row r="68" spans="29:46" ht="15.6">
      <c r="AC68"/>
      <c r="AS68" s="242">
        <v>6</v>
      </c>
      <c r="AT68" s="243" t="s">
        <v>32</v>
      </c>
    </row>
    <row r="69" spans="29:46" ht="15.6">
      <c r="AC69"/>
      <c r="AS69" s="240">
        <v>7</v>
      </c>
      <c r="AT69" s="95" t="s">
        <v>33</v>
      </c>
    </row>
    <row r="70" spans="29:46" ht="15.6">
      <c r="AC70"/>
      <c r="AS70" s="240">
        <v>8</v>
      </c>
      <c r="AT70" s="95" t="s">
        <v>34</v>
      </c>
    </row>
    <row r="71" spans="29:46" ht="15.6">
      <c r="AC71"/>
      <c r="AS71" s="240">
        <v>9</v>
      </c>
      <c r="AT71" s="95" t="s">
        <v>35</v>
      </c>
    </row>
    <row r="72" spans="29:46" ht="15.6">
      <c r="AC72"/>
      <c r="AS72" s="242">
        <v>10</v>
      </c>
      <c r="AT72" s="243" t="s">
        <v>36</v>
      </c>
    </row>
    <row r="73" spans="29:46" ht="15.6">
      <c r="AC73"/>
      <c r="AS73" s="242">
        <v>11</v>
      </c>
      <c r="AT73" s="243" t="s">
        <v>37</v>
      </c>
    </row>
    <row r="74" spans="29:46" ht="15.6">
      <c r="AC74"/>
      <c r="AS74" s="242">
        <v>12</v>
      </c>
      <c r="AT74" s="243" t="s">
        <v>38</v>
      </c>
    </row>
    <row r="75" spans="29:46" ht="15.6">
      <c r="AC75"/>
      <c r="AS75" s="240">
        <v>13</v>
      </c>
      <c r="AT75" s="95" t="s">
        <v>39</v>
      </c>
    </row>
    <row r="76" spans="29:46" ht="15.6">
      <c r="AC76"/>
      <c r="AS76" s="240">
        <v>14</v>
      </c>
      <c r="AT76" s="95" t="s">
        <v>397</v>
      </c>
    </row>
    <row r="77" spans="29:46" ht="15.6">
      <c r="AC77"/>
      <c r="AS77" s="240">
        <v>15</v>
      </c>
      <c r="AT77" s="95" t="s">
        <v>40</v>
      </c>
    </row>
    <row r="125" spans="1:36">
      <c r="A125" s="29"/>
      <c r="B125" s="301"/>
      <c r="C125" s="301"/>
      <c r="D125" s="29"/>
      <c r="E125" s="29"/>
      <c r="F125" s="29"/>
      <c r="G125" s="301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</row>
    <row r="126" spans="1:36">
      <c r="A126" s="37"/>
      <c r="B126" s="302"/>
      <c r="C126" s="302"/>
      <c r="D126" s="37"/>
      <c r="E126" s="37"/>
      <c r="F126" s="37"/>
      <c r="G126" s="302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29"/>
      <c r="V126" s="29"/>
      <c r="W126" s="29"/>
      <c r="X126" s="29"/>
      <c r="Y126" s="29"/>
      <c r="Z126" s="29"/>
      <c r="AA126" s="29"/>
      <c r="AB126" s="29"/>
      <c r="AC126" s="255"/>
      <c r="AD126" s="29"/>
      <c r="AE126" s="29"/>
      <c r="AF126" s="29"/>
      <c r="AG126" s="29"/>
      <c r="AH126" s="29"/>
      <c r="AI126" s="29"/>
      <c r="AJ126" s="29"/>
    </row>
    <row r="127" spans="1:36">
      <c r="A127" s="37"/>
      <c r="B127" s="302"/>
      <c r="C127" s="302"/>
      <c r="D127" s="37"/>
      <c r="E127" s="37"/>
      <c r="F127" s="37"/>
      <c r="G127" s="302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256"/>
      <c r="AD127" s="37"/>
      <c r="AE127" s="37"/>
      <c r="AF127" s="37"/>
      <c r="AG127" s="37"/>
      <c r="AH127" s="37"/>
      <c r="AI127" s="37"/>
      <c r="AJ127" s="37"/>
    </row>
    <row r="128" spans="1:36">
      <c r="A128" s="37"/>
      <c r="B128" s="302"/>
      <c r="C128" s="302"/>
      <c r="D128" s="37"/>
      <c r="E128" s="37"/>
      <c r="F128" s="37"/>
      <c r="G128" s="302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256"/>
      <c r="AD128" s="37"/>
      <c r="AE128" s="37"/>
      <c r="AF128" s="37"/>
      <c r="AG128" s="37"/>
      <c r="AH128" s="37"/>
      <c r="AI128" s="37"/>
      <c r="AJ128" s="37"/>
    </row>
    <row r="129" spans="1:36">
      <c r="A129" s="37"/>
      <c r="B129" s="302"/>
      <c r="C129" s="302"/>
      <c r="D129" s="37"/>
      <c r="E129" s="37"/>
      <c r="F129" s="37"/>
      <c r="G129" s="302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256"/>
      <c r="AD129" s="37"/>
      <c r="AE129" s="37"/>
      <c r="AF129" s="37"/>
      <c r="AG129" s="37"/>
      <c r="AH129" s="37"/>
      <c r="AI129" s="37"/>
      <c r="AJ129" s="37"/>
    </row>
    <row r="130" spans="1:36">
      <c r="A130" s="37"/>
      <c r="B130" s="302"/>
      <c r="C130" s="302"/>
      <c r="D130" s="37"/>
      <c r="E130" s="37"/>
      <c r="F130" s="37"/>
      <c r="G130" s="302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256"/>
      <c r="AD130" s="37"/>
      <c r="AE130" s="37"/>
      <c r="AF130" s="37"/>
      <c r="AG130" s="37"/>
      <c r="AH130" s="37"/>
      <c r="AI130" s="37"/>
      <c r="AJ130" s="37"/>
    </row>
    <row r="131" spans="1:36">
      <c r="A131" s="37"/>
      <c r="B131" s="302"/>
      <c r="C131" s="302"/>
      <c r="D131" s="37"/>
      <c r="E131" s="37"/>
      <c r="F131" s="37"/>
      <c r="G131" s="302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256"/>
      <c r="AD131" s="37"/>
      <c r="AE131" s="37"/>
      <c r="AF131" s="37"/>
      <c r="AG131" s="37"/>
      <c r="AH131" s="37"/>
      <c r="AI131" s="37"/>
      <c r="AJ131" s="37"/>
    </row>
    <row r="132" spans="1:36">
      <c r="A132" s="37"/>
      <c r="B132" s="302"/>
      <c r="C132" s="302"/>
      <c r="D132" s="37"/>
      <c r="E132" s="37"/>
      <c r="F132" s="37"/>
      <c r="G132" s="302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256"/>
      <c r="AD132" s="37"/>
      <c r="AE132" s="37"/>
      <c r="AF132" s="37"/>
      <c r="AG132" s="37"/>
      <c r="AH132" s="37"/>
      <c r="AI132" s="37"/>
      <c r="AJ132" s="37"/>
    </row>
    <row r="133" spans="1:36">
      <c r="A133" s="37"/>
      <c r="B133" s="302"/>
      <c r="C133" s="302"/>
      <c r="D133" s="37"/>
      <c r="E133" s="37"/>
      <c r="F133" s="37"/>
      <c r="G133" s="302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256"/>
      <c r="AD133" s="37"/>
      <c r="AE133" s="37"/>
      <c r="AF133" s="37"/>
      <c r="AG133" s="37"/>
      <c r="AH133" s="37"/>
      <c r="AI133" s="37"/>
      <c r="AJ133" s="37"/>
    </row>
    <row r="134" spans="1:36">
      <c r="A134" s="37"/>
      <c r="B134" s="302"/>
      <c r="C134" s="302"/>
      <c r="D134" s="37"/>
      <c r="E134" s="37"/>
      <c r="F134" s="37"/>
      <c r="G134" s="302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256"/>
      <c r="AD134" s="37"/>
      <c r="AE134" s="37"/>
      <c r="AF134" s="37"/>
      <c r="AG134" s="37"/>
      <c r="AH134" s="37"/>
      <c r="AI134" s="37"/>
      <c r="AJ134" s="37"/>
    </row>
    <row r="135" spans="1:36">
      <c r="A135" s="37"/>
      <c r="B135" s="302"/>
      <c r="C135" s="302"/>
      <c r="D135" s="37"/>
      <c r="E135" s="37"/>
      <c r="F135" s="37"/>
      <c r="G135" s="302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256"/>
      <c r="AD135" s="37"/>
      <c r="AE135" s="37"/>
      <c r="AF135" s="37"/>
      <c r="AG135" s="37"/>
      <c r="AH135" s="37"/>
      <c r="AI135" s="37"/>
      <c r="AJ135" s="37"/>
    </row>
    <row r="136" spans="1:36">
      <c r="A136" s="37"/>
      <c r="B136" s="302"/>
      <c r="C136" s="302"/>
      <c r="D136" s="37"/>
      <c r="E136" s="37"/>
      <c r="F136" s="37"/>
      <c r="G136" s="302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256"/>
      <c r="AD136" s="37"/>
      <c r="AE136" s="37"/>
      <c r="AF136" s="37"/>
      <c r="AG136" s="37"/>
      <c r="AH136" s="37"/>
      <c r="AI136" s="37"/>
      <c r="AJ136" s="37"/>
    </row>
    <row r="137" spans="1:36">
      <c r="A137" s="37"/>
      <c r="B137" s="302"/>
      <c r="C137" s="302"/>
      <c r="D137" s="37"/>
      <c r="E137" s="37"/>
      <c r="F137" s="37"/>
      <c r="G137" s="302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256"/>
      <c r="AD137" s="37"/>
      <c r="AE137" s="37"/>
      <c r="AF137" s="37"/>
      <c r="AG137" s="37"/>
      <c r="AH137" s="37"/>
      <c r="AI137" s="37"/>
      <c r="AJ137" s="37"/>
    </row>
    <row r="138" spans="1:36">
      <c r="A138" s="37"/>
      <c r="B138" s="302"/>
      <c r="C138" s="302"/>
      <c r="D138" s="37"/>
      <c r="E138" s="37"/>
      <c r="F138" s="37"/>
      <c r="G138" s="302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256"/>
      <c r="AD138" s="37"/>
      <c r="AE138" s="37"/>
      <c r="AF138" s="37"/>
      <c r="AG138" s="37"/>
      <c r="AH138" s="37"/>
      <c r="AI138" s="37"/>
      <c r="AJ138" s="37"/>
    </row>
    <row r="139" spans="1:36">
      <c r="A139" s="37"/>
      <c r="B139" s="302"/>
      <c r="C139" s="302"/>
      <c r="D139" s="37"/>
      <c r="E139" s="37"/>
      <c r="F139" s="37"/>
      <c r="G139" s="302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256"/>
      <c r="AD139" s="37"/>
      <c r="AE139" s="37"/>
      <c r="AF139" s="37"/>
      <c r="AG139" s="37"/>
      <c r="AH139" s="37"/>
      <c r="AI139" s="37"/>
      <c r="AJ139" s="37"/>
    </row>
    <row r="140" spans="1:36">
      <c r="A140" s="37"/>
      <c r="B140" s="302"/>
      <c r="C140" s="302"/>
      <c r="D140" s="37"/>
      <c r="E140" s="37"/>
      <c r="F140" s="37"/>
      <c r="G140" s="302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256"/>
      <c r="AD140" s="37"/>
      <c r="AE140" s="37"/>
      <c r="AF140" s="37"/>
      <c r="AG140" s="37"/>
      <c r="AH140" s="37"/>
      <c r="AI140" s="37"/>
      <c r="AJ140" s="37"/>
    </row>
    <row r="141" spans="1:36">
      <c r="A141" s="37"/>
      <c r="B141" s="302"/>
      <c r="C141" s="302"/>
      <c r="D141" s="37"/>
      <c r="E141" s="37"/>
      <c r="F141" s="37"/>
      <c r="G141" s="302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256"/>
      <c r="AD141" s="37"/>
      <c r="AE141" s="37"/>
      <c r="AF141" s="37"/>
      <c r="AG141" s="37"/>
      <c r="AH141" s="37"/>
      <c r="AI141" s="37"/>
      <c r="AJ141" s="37"/>
    </row>
    <row r="142" spans="1:36">
      <c r="A142" s="37"/>
      <c r="B142" s="302"/>
      <c r="C142" s="302"/>
      <c r="D142" s="37"/>
      <c r="E142" s="37"/>
      <c r="F142" s="37"/>
      <c r="G142" s="302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256"/>
      <c r="AD142" s="37"/>
      <c r="AE142" s="37"/>
      <c r="AF142" s="37"/>
      <c r="AG142" s="37"/>
      <c r="AH142" s="37"/>
      <c r="AI142" s="37"/>
      <c r="AJ142" s="37"/>
    </row>
    <row r="143" spans="1:36">
      <c r="U143" s="37"/>
      <c r="V143" s="37"/>
      <c r="W143" s="37"/>
      <c r="X143" s="37"/>
      <c r="Y143" s="37"/>
      <c r="Z143" s="37"/>
      <c r="AA143" s="37"/>
      <c r="AB143" s="37"/>
      <c r="AC143" s="256"/>
      <c r="AD143" s="37"/>
      <c r="AE143" s="37"/>
      <c r="AF143" s="37"/>
      <c r="AG143" s="37"/>
      <c r="AH143" s="37"/>
      <c r="AI143" s="37"/>
      <c r="AJ143" s="37"/>
    </row>
  </sheetData>
  <mergeCells count="3">
    <mergeCell ref="AA2:AD2"/>
    <mergeCell ref="P2:Q2"/>
    <mergeCell ref="G2:I2"/>
  </mergeCells>
  <phoneticPr fontId="12" type="noConversion"/>
  <conditionalFormatting sqref="AG9:AG36">
    <cfRule type="cellIs" dxfId="209" priority="13" operator="lessThan">
      <formula>100</formula>
    </cfRule>
    <cfRule type="cellIs" dxfId="208" priority="14" operator="greaterThan">
      <formula>100</formula>
    </cfRule>
  </conditionalFormatting>
  <conditionalFormatting sqref="J9:J36">
    <cfRule type="cellIs" dxfId="207" priority="11" operator="lessThan">
      <formula>0</formula>
    </cfRule>
    <cfRule type="cellIs" dxfId="206" priority="12" operator="greaterThan">
      <formula>0</formula>
    </cfRule>
  </conditionalFormatting>
  <conditionalFormatting sqref="T9:T36">
    <cfRule type="cellIs" dxfId="205" priority="7" operator="lessThan">
      <formula>0</formula>
    </cfRule>
    <cfRule type="cellIs" dxfId="204" priority="8" operator="greaterThan">
      <formula>0</formula>
    </cfRule>
  </conditionalFormatting>
  <conditionalFormatting sqref="C8:C36">
    <cfRule type="cellIs" dxfId="203" priority="5" operator="lessThan">
      <formula>0</formula>
    </cfRule>
    <cfRule type="cellIs" dxfId="202" priority="6" operator="greaterThan">
      <formula>0</formula>
    </cfRule>
  </conditionalFormatting>
  <conditionalFormatting sqref="AB9:AB36">
    <cfRule type="cellIs" dxfId="201" priority="3" operator="lessThan">
      <formula>0</formula>
    </cfRule>
    <cfRule type="cellIs" dxfId="200" priority="4" operator="greaterThan">
      <formula>0</formula>
    </cfRule>
  </conditionalFormatting>
  <conditionalFormatting sqref="Q8:Q36">
    <cfRule type="cellIs" dxfId="199" priority="1" operator="lessThan">
      <formula>0</formula>
    </cfRule>
    <cfRule type="cellIs" dxfId="198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X1:AO345"/>
  <sheetViews>
    <sheetView zoomScale="95" zoomScaleNormal="95" workbookViewId="0">
      <selection activeCell="P12" sqref="P12"/>
    </sheetView>
  </sheetViews>
  <sheetFormatPr baseColWidth="10" defaultRowHeight="15"/>
  <cols>
    <col min="34" max="34" width="14" customWidth="1"/>
    <col min="35" max="35" width="12.54296875" customWidth="1"/>
    <col min="36" max="36" width="10.90625" customWidth="1"/>
  </cols>
  <sheetData>
    <row r="1" spans="24:41" ht="15.6">
      <c r="X1" s="2"/>
      <c r="Y1" s="5"/>
    </row>
    <row r="2" spans="24:41" s="173" customFormat="1" ht="20.100000000000001" customHeight="1">
      <c r="X2" s="2"/>
      <c r="Y2" s="5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24:41" ht="15.6">
      <c r="X3" s="2"/>
      <c r="Y3" s="5"/>
    </row>
    <row r="4" spans="24:41" ht="15.6">
      <c r="X4" s="2"/>
      <c r="Y4" s="5"/>
    </row>
    <row r="5" spans="24:41" s="177" customFormat="1" ht="19.8">
      <c r="X5" s="2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74"/>
      <c r="AN5" s="176"/>
      <c r="AO5" s="176"/>
    </row>
    <row r="6" spans="24:41" ht="15.6">
      <c r="X6" s="2"/>
      <c r="Y6" s="5"/>
    </row>
    <row r="7" spans="24:41" ht="15.6">
      <c r="X7" s="2"/>
      <c r="Y7" s="5"/>
    </row>
    <row r="8" spans="24:41" ht="15.75" customHeight="1">
      <c r="X8" s="2"/>
      <c r="Y8" s="5"/>
    </row>
    <row r="9" spans="24:41">
      <c r="X9" s="4"/>
      <c r="Y9" s="4"/>
      <c r="Z9" s="4"/>
      <c r="AA9" s="4"/>
    </row>
    <row r="10" spans="24:41" ht="15.6">
      <c r="X10" s="4"/>
      <c r="Y10" s="57"/>
      <c r="Z10" s="1"/>
      <c r="AA10" s="5"/>
    </row>
    <row r="11" spans="24:41" ht="15.6">
      <c r="X11" s="4"/>
      <c r="Y11" s="57"/>
      <c r="Z11" s="1"/>
      <c r="AA11" s="5"/>
    </row>
    <row r="12" spans="24:41" ht="15.6">
      <c r="X12" s="4"/>
      <c r="Y12" s="57"/>
      <c r="Z12" s="1"/>
      <c r="AA12" s="5"/>
    </row>
    <row r="13" spans="24:41" ht="15.6">
      <c r="X13" s="4"/>
      <c r="Y13" s="57"/>
      <c r="Z13" s="1"/>
      <c r="AA13" s="5"/>
    </row>
    <row r="14" spans="24:41" ht="15.6">
      <c r="X14" s="4"/>
      <c r="Y14" s="57"/>
      <c r="Z14" s="1"/>
      <c r="AA14" s="5"/>
    </row>
    <row r="15" spans="24:41" ht="15.6">
      <c r="X15" s="4"/>
      <c r="Y15" s="57"/>
      <c r="Z15" s="1"/>
      <c r="AA15" s="5"/>
      <c r="AC15" s="2"/>
      <c r="AD15" s="2"/>
      <c r="AE15" s="2"/>
    </row>
    <row r="16" spans="24:41" ht="15.6">
      <c r="X16" s="4"/>
      <c r="Y16" s="57"/>
      <c r="Z16" s="13"/>
      <c r="AA16" s="5"/>
      <c r="AC16" s="2"/>
      <c r="AD16" s="2"/>
      <c r="AE16" s="4"/>
      <c r="AF16" s="4"/>
      <c r="AG16" s="4"/>
    </row>
    <row r="17" spans="24:33" ht="15.6">
      <c r="X17" s="4"/>
      <c r="Y17" s="57"/>
      <c r="Z17" s="1"/>
      <c r="AA17" s="5"/>
    </row>
    <row r="18" spans="24:33" ht="15.6">
      <c r="X18" s="4"/>
      <c r="Y18" s="57"/>
      <c r="Z18" s="1"/>
      <c r="AA18" s="5"/>
    </row>
    <row r="19" spans="24:33" ht="15.6">
      <c r="X19" s="4"/>
      <c r="Y19" s="57"/>
      <c r="Z19" s="1"/>
      <c r="AA19" s="5"/>
      <c r="AC19" s="2"/>
      <c r="AD19" s="2"/>
      <c r="AE19" s="2"/>
    </row>
    <row r="20" spans="24:33" ht="15.6">
      <c r="X20" s="4"/>
      <c r="Y20" s="57"/>
      <c r="Z20" s="1"/>
      <c r="AA20" s="5"/>
      <c r="AC20" s="2"/>
      <c r="AD20" s="2"/>
      <c r="AE20" s="2"/>
    </row>
    <row r="21" spans="24:33" ht="15.6">
      <c r="X21" s="4"/>
      <c r="Y21" s="57"/>
      <c r="Z21" s="1"/>
      <c r="AA21" s="5"/>
      <c r="AC21" s="2"/>
      <c r="AD21" s="2"/>
      <c r="AE21" s="2"/>
    </row>
    <row r="22" spans="24:33" ht="15.6">
      <c r="X22" s="4"/>
      <c r="Y22" s="57"/>
      <c r="Z22" s="1"/>
      <c r="AA22" s="5"/>
      <c r="AC22" s="2"/>
      <c r="AD22" s="2"/>
      <c r="AE22" s="2"/>
    </row>
    <row r="23" spans="24:33" ht="15.6">
      <c r="X23" s="4"/>
      <c r="Y23" s="57"/>
      <c r="Z23" s="13"/>
      <c r="AA23" s="5"/>
      <c r="AC23" s="2"/>
      <c r="AD23" s="2"/>
      <c r="AE23" s="4"/>
      <c r="AF23" s="4"/>
      <c r="AG23" s="4"/>
    </row>
    <row r="24" spans="24:33" ht="15.6">
      <c r="X24" s="4"/>
      <c r="Y24" s="57"/>
      <c r="Z24" s="13"/>
      <c r="AA24" s="5"/>
      <c r="AC24" s="1"/>
      <c r="AD24" s="1"/>
      <c r="AE24" s="11"/>
      <c r="AF24" s="11"/>
      <c r="AG24" s="11"/>
    </row>
    <row r="25" spans="24:33" ht="15.6">
      <c r="X25" s="4"/>
      <c r="Y25" s="57"/>
      <c r="Z25" s="13"/>
      <c r="AA25" s="5"/>
      <c r="AC25" s="1"/>
      <c r="AD25" s="1"/>
      <c r="AE25" s="11"/>
      <c r="AF25" s="11"/>
      <c r="AG25" s="11"/>
    </row>
    <row r="26" spans="24:33" ht="15.6">
      <c r="X26" s="4"/>
      <c r="Y26" s="57"/>
      <c r="Z26" s="13"/>
      <c r="AA26" s="5"/>
      <c r="AC26" s="1"/>
      <c r="AD26" s="1"/>
      <c r="AE26" s="11"/>
      <c r="AF26" s="11"/>
      <c r="AG26" s="11"/>
    </row>
    <row r="27" spans="24:33" ht="15.6">
      <c r="X27" s="4"/>
      <c r="Y27" s="57"/>
      <c r="Z27" s="5"/>
      <c r="AA27" s="5"/>
      <c r="AC27" s="1"/>
      <c r="AD27" s="1"/>
      <c r="AE27" s="11"/>
      <c r="AF27" s="11"/>
      <c r="AG27" s="11"/>
    </row>
    <row r="28" spans="24:33" ht="15.6">
      <c r="X28" s="4"/>
      <c r="Y28" s="57"/>
      <c r="Z28" s="5"/>
      <c r="AA28" s="5"/>
      <c r="AC28" s="1"/>
      <c r="AD28" s="1"/>
      <c r="AE28" s="11"/>
      <c r="AF28" s="11"/>
      <c r="AG28" s="11"/>
    </row>
    <row r="29" spans="24:33" ht="15.6">
      <c r="X29" s="4"/>
      <c r="Y29" s="57"/>
      <c r="Z29" s="5"/>
      <c r="AA29" s="5"/>
      <c r="AC29" s="1"/>
      <c r="AD29" s="1"/>
      <c r="AE29" s="11"/>
      <c r="AF29" s="11"/>
      <c r="AG29" s="11"/>
    </row>
    <row r="30" spans="24:33" ht="15.6">
      <c r="X30" s="4"/>
      <c r="Y30" s="57"/>
      <c r="Z30" s="5"/>
      <c r="AA30" s="5"/>
      <c r="AC30" s="1"/>
      <c r="AD30" s="1"/>
      <c r="AE30" s="11"/>
      <c r="AF30" s="11"/>
      <c r="AG30" s="11"/>
    </row>
    <row r="31" spans="24:33" ht="15.6">
      <c r="X31" s="4"/>
      <c r="Y31" s="57"/>
      <c r="Z31" s="5"/>
      <c r="AA31" s="5"/>
      <c r="AC31" s="1"/>
      <c r="AD31" s="1"/>
      <c r="AE31" s="11"/>
      <c r="AF31" s="11"/>
      <c r="AG31" s="11"/>
    </row>
    <row r="32" spans="24:33" ht="15.6">
      <c r="X32" s="4"/>
      <c r="Y32" s="57"/>
      <c r="Z32" s="5"/>
      <c r="AA32" s="5"/>
      <c r="AC32" s="1"/>
      <c r="AD32" s="1"/>
      <c r="AE32" s="11"/>
      <c r="AF32" s="11"/>
      <c r="AG32" s="11"/>
    </row>
    <row r="33" spans="24:33" ht="15.6">
      <c r="X33" s="4"/>
      <c r="Y33" s="57"/>
      <c r="Z33" s="5"/>
      <c r="AA33" s="5"/>
      <c r="AC33" s="13"/>
      <c r="AD33" s="13"/>
      <c r="AE33" s="11"/>
      <c r="AF33" s="11"/>
      <c r="AG33" s="11"/>
    </row>
    <row r="34" spans="24:33" ht="16.5" customHeight="1">
      <c r="X34" s="4"/>
      <c r="Y34" s="57"/>
      <c r="Z34" s="5"/>
      <c r="AA34" s="5"/>
      <c r="AC34" s="13"/>
      <c r="AD34" s="13"/>
      <c r="AE34" s="11"/>
      <c r="AF34" s="11"/>
      <c r="AG34" s="11"/>
    </row>
    <row r="35" spans="24:33" ht="16.5" customHeight="1">
      <c r="X35" s="4"/>
      <c r="Y35" s="56"/>
      <c r="Z35" s="5"/>
      <c r="AA35" s="5"/>
      <c r="AC35" s="13"/>
      <c r="AD35" s="13"/>
      <c r="AE35" s="11"/>
      <c r="AF35" s="11"/>
      <c r="AG35" s="11"/>
    </row>
    <row r="36" spans="24:33">
      <c r="AC36" s="13"/>
      <c r="AD36" s="13"/>
      <c r="AE36" s="11"/>
      <c r="AF36" s="11"/>
      <c r="AG36" s="11"/>
    </row>
    <row r="37" spans="24:33" ht="17.25" customHeight="1">
      <c r="X37" s="2"/>
      <c r="Y37" s="56"/>
      <c r="AA37" s="5"/>
      <c r="AC37" s="13"/>
      <c r="AD37" s="13"/>
      <c r="AE37" s="11"/>
      <c r="AF37" s="11"/>
      <c r="AG37" s="11"/>
    </row>
    <row r="38" spans="24:33" ht="15.6">
      <c r="X38" s="2"/>
      <c r="Y38" s="56"/>
      <c r="AC38" s="13"/>
      <c r="AD38" s="13"/>
      <c r="AE38" s="11"/>
      <c r="AF38" s="11"/>
      <c r="AG38" s="11"/>
    </row>
    <row r="39" spans="24:33">
      <c r="X39" s="14"/>
      <c r="Y39" s="13"/>
      <c r="AC39" s="13"/>
      <c r="AD39" s="13"/>
      <c r="AE39" s="11"/>
      <c r="AF39" s="11"/>
      <c r="AG39" s="11"/>
    </row>
    <row r="40" spans="24:33" ht="21">
      <c r="X40" s="2"/>
      <c r="Y40" s="5"/>
      <c r="AC40" s="55"/>
      <c r="AD40" s="55"/>
      <c r="AE40" s="11"/>
      <c r="AF40" s="11"/>
      <c r="AG40" s="11"/>
    </row>
    <row r="41" spans="24:33">
      <c r="X41" s="4"/>
      <c r="Y41" s="4"/>
      <c r="Z41" s="4"/>
      <c r="AA41" s="4"/>
    </row>
    <row r="42" spans="24:33" ht="15.6">
      <c r="X42" s="4"/>
      <c r="Y42" s="16"/>
      <c r="Z42" s="1"/>
      <c r="AA42" s="18"/>
      <c r="AC42" s="1"/>
      <c r="AD42" s="5"/>
    </row>
    <row r="43" spans="24:33" ht="15.6">
      <c r="X43" s="4"/>
      <c r="Y43" s="16"/>
      <c r="Z43" s="1"/>
      <c r="AA43" s="18"/>
    </row>
    <row r="44" spans="24:33" ht="15.6">
      <c r="X44" s="4"/>
      <c r="Y44" s="16"/>
      <c r="Z44" s="1"/>
      <c r="AA44" s="18"/>
    </row>
    <row r="45" spans="24:33" ht="15.6">
      <c r="X45" s="4"/>
      <c r="Y45" s="16"/>
      <c r="Z45" s="1"/>
      <c r="AA45" s="18"/>
    </row>
    <row r="46" spans="24:33" ht="15.6">
      <c r="X46" s="4"/>
      <c r="Y46" s="16"/>
      <c r="Z46" s="13"/>
      <c r="AA46" s="18"/>
    </row>
    <row r="47" spans="24:33" ht="15.6">
      <c r="X47" s="4"/>
      <c r="Y47" s="16"/>
      <c r="Z47" s="13"/>
      <c r="AA47" s="18"/>
    </row>
    <row r="48" spans="24:33" ht="15.6">
      <c r="X48" s="4"/>
      <c r="Y48" s="16"/>
      <c r="Z48" s="13"/>
      <c r="AA48" s="18"/>
    </row>
    <row r="49" spans="24:27" ht="15.6">
      <c r="X49" s="4"/>
      <c r="Y49" s="16"/>
      <c r="Z49" s="13"/>
      <c r="AA49" s="18"/>
    </row>
    <row r="50" spans="24:27" ht="15.6">
      <c r="X50" s="4"/>
      <c r="Y50" s="16"/>
      <c r="Z50" s="5"/>
      <c r="AA50" s="18"/>
    </row>
    <row r="51" spans="24:27" ht="15.6">
      <c r="X51" s="4"/>
      <c r="Y51" s="16"/>
      <c r="Z51" s="5"/>
      <c r="AA51" s="18"/>
    </row>
    <row r="52" spans="24:27" ht="15.6">
      <c r="X52" s="4"/>
      <c r="Y52" s="16"/>
      <c r="Z52" s="5"/>
      <c r="AA52" s="18"/>
    </row>
    <row r="53" spans="24:27" ht="15.6">
      <c r="X53" s="4"/>
      <c r="Y53" s="16"/>
      <c r="Z53" s="5"/>
      <c r="AA53" s="18"/>
    </row>
    <row r="54" spans="24:27" ht="15.6">
      <c r="X54" s="4"/>
      <c r="Y54" s="16"/>
      <c r="Z54" s="5"/>
      <c r="AA54" s="18"/>
    </row>
    <row r="55" spans="24:27" ht="15.6">
      <c r="X55" s="4"/>
      <c r="Y55" s="16"/>
      <c r="Z55" s="5"/>
      <c r="AA55" s="18"/>
    </row>
    <row r="56" spans="24:27" ht="15.6">
      <c r="X56" s="4"/>
      <c r="Y56" s="16"/>
      <c r="Z56" s="5"/>
      <c r="AA56" s="18"/>
    </row>
    <row r="57" spans="24:27" ht="15.6">
      <c r="X57" s="4"/>
      <c r="Y57" s="16"/>
      <c r="Z57" s="5"/>
      <c r="AA57" s="18"/>
    </row>
    <row r="58" spans="24:27" ht="15.6">
      <c r="X58" s="4"/>
      <c r="Y58" s="18"/>
      <c r="Z58" s="5"/>
      <c r="AA58" s="18"/>
    </row>
    <row r="59" spans="24:27">
      <c r="X59" s="13"/>
    </row>
    <row r="60" spans="24:27" ht="15.6">
      <c r="X60" s="5"/>
      <c r="Y60" s="18"/>
      <c r="AA60" s="18"/>
    </row>
    <row r="61" spans="24:27">
      <c r="X61" s="13"/>
    </row>
    <row r="62" spans="24:27">
      <c r="X62" s="13"/>
    </row>
    <row r="63" spans="24:27" ht="15.6">
      <c r="X63" s="2"/>
      <c r="Y63" s="5"/>
    </row>
    <row r="64" spans="24:27">
      <c r="X64" s="4"/>
      <c r="Y64" s="4"/>
      <c r="Z64" s="4"/>
      <c r="AA64" s="4"/>
    </row>
    <row r="65" spans="24:27" ht="15.6">
      <c r="X65" s="4"/>
      <c r="Y65" s="13"/>
      <c r="Z65" s="1"/>
      <c r="AA65" s="5"/>
    </row>
    <row r="66" spans="24:27" ht="15.6">
      <c r="X66" s="4"/>
      <c r="Y66" s="13"/>
      <c r="Z66" s="1"/>
      <c r="AA66" s="5"/>
    </row>
    <row r="67" spans="24:27" ht="15.6">
      <c r="X67" s="4"/>
      <c r="Y67" s="13"/>
      <c r="Z67" s="1"/>
      <c r="AA67" s="5"/>
    </row>
    <row r="68" spans="24:27" ht="15.6">
      <c r="X68" s="4"/>
      <c r="Y68" s="13"/>
      <c r="Z68" s="1"/>
      <c r="AA68" s="5"/>
    </row>
    <row r="69" spans="24:27" ht="15.6">
      <c r="X69" s="4"/>
      <c r="Y69" s="13"/>
      <c r="Z69" s="13"/>
      <c r="AA69" s="5"/>
    </row>
    <row r="70" spans="24:27" ht="15.6">
      <c r="X70" s="4"/>
      <c r="Y70" s="13"/>
      <c r="Z70" s="13"/>
      <c r="AA70" s="5"/>
    </row>
    <row r="71" spans="24:27" ht="15.6">
      <c r="X71" s="4"/>
      <c r="Y71" s="13"/>
      <c r="Z71" s="13"/>
      <c r="AA71" s="5"/>
    </row>
    <row r="72" spans="24:27" ht="15.6">
      <c r="X72" s="4"/>
      <c r="Y72" s="13"/>
      <c r="Z72" s="13"/>
      <c r="AA72" s="5"/>
    </row>
    <row r="73" spans="24:27" ht="15.6">
      <c r="X73" s="4"/>
      <c r="Y73" s="13"/>
      <c r="Z73" s="5"/>
      <c r="AA73" s="5"/>
    </row>
    <row r="74" spans="24:27" ht="15.6">
      <c r="X74" s="4"/>
      <c r="Y74" s="13"/>
      <c r="Z74" s="5"/>
      <c r="AA74" s="5"/>
    </row>
    <row r="75" spans="24:27" ht="15.6">
      <c r="X75" s="4"/>
      <c r="Y75" s="13"/>
      <c r="Z75" s="5"/>
      <c r="AA75" s="5"/>
    </row>
    <row r="76" spans="24:27" ht="15.6">
      <c r="X76" s="4"/>
      <c r="Y76" s="13"/>
      <c r="Z76" s="5"/>
      <c r="AA76" s="5"/>
    </row>
    <row r="77" spans="24:27" ht="15.6">
      <c r="X77" s="4"/>
      <c r="Y77" s="13"/>
      <c r="Z77" s="5"/>
      <c r="AA77" s="5"/>
    </row>
    <row r="78" spans="24:27" ht="15.6">
      <c r="X78" s="4"/>
      <c r="Y78" s="13"/>
      <c r="Z78" s="5"/>
      <c r="AA78" s="5"/>
    </row>
    <row r="79" spans="24:27" ht="15.6">
      <c r="X79" s="4"/>
      <c r="Y79" s="13"/>
      <c r="Z79" s="5"/>
      <c r="AA79" s="5"/>
    </row>
    <row r="80" spans="24:27" ht="15.6">
      <c r="X80" s="4"/>
      <c r="Y80" s="13"/>
      <c r="Z80" s="5"/>
      <c r="AA80" s="5"/>
    </row>
    <row r="81" spans="24:27" ht="15.6">
      <c r="X81" s="4"/>
      <c r="Y81" s="5"/>
      <c r="Z81" s="5"/>
      <c r="AA81" s="5"/>
    </row>
    <row r="82" spans="24:27">
      <c r="X82" s="13"/>
    </row>
    <row r="83" spans="24:27" ht="15.6">
      <c r="X83" s="5"/>
      <c r="Y83" s="5"/>
      <c r="AA83" s="5"/>
    </row>
    <row r="84" spans="24:27">
      <c r="X84" s="13"/>
    </row>
    <row r="85" spans="24:27">
      <c r="X85" s="13"/>
    </row>
    <row r="86" spans="24:27" ht="15.6">
      <c r="X86" s="2"/>
      <c r="Y86" s="5"/>
      <c r="AA86" s="2"/>
    </row>
    <row r="87" spans="24:27">
      <c r="X87" s="4"/>
      <c r="Y87" s="4"/>
      <c r="Z87" s="4"/>
      <c r="AA87" s="4"/>
    </row>
    <row r="88" spans="24:27" ht="15.6">
      <c r="X88" s="4"/>
      <c r="Y88" s="13"/>
      <c r="Z88" s="1"/>
      <c r="AA88" s="5"/>
    </row>
    <row r="89" spans="24:27" ht="15.6">
      <c r="X89" s="4"/>
      <c r="Y89" s="13"/>
      <c r="Z89" s="1"/>
      <c r="AA89" s="5"/>
    </row>
    <row r="90" spans="24:27" ht="15.6">
      <c r="X90" s="4"/>
      <c r="Y90" s="13"/>
      <c r="Z90" s="1"/>
      <c r="AA90" s="5"/>
    </row>
    <row r="91" spans="24:27" ht="15.6">
      <c r="X91" s="4"/>
      <c r="Y91" s="13"/>
      <c r="Z91" s="1"/>
      <c r="AA91" s="5"/>
    </row>
    <row r="92" spans="24:27" ht="15.6">
      <c r="X92" s="4"/>
      <c r="Y92" s="13"/>
      <c r="Z92" s="13"/>
      <c r="AA92" s="5"/>
    </row>
    <row r="93" spans="24:27" ht="15.6">
      <c r="X93" s="4"/>
      <c r="Y93" s="13"/>
      <c r="Z93" s="13"/>
      <c r="AA93" s="5"/>
    </row>
    <row r="94" spans="24:27" ht="15.6">
      <c r="X94" s="4"/>
      <c r="Y94" s="13"/>
      <c r="Z94" s="13"/>
      <c r="AA94" s="5"/>
    </row>
    <row r="95" spans="24:27" ht="15.6">
      <c r="X95" s="4"/>
      <c r="Y95" s="13"/>
      <c r="Z95" s="13"/>
      <c r="AA95" s="5"/>
    </row>
    <row r="96" spans="24:27" ht="15.6">
      <c r="X96" s="4"/>
      <c r="Y96" s="13"/>
      <c r="Z96" s="5"/>
      <c r="AA96" s="5"/>
    </row>
    <row r="97" spans="24:27" ht="15.6">
      <c r="X97" s="4"/>
      <c r="Y97" s="13"/>
      <c r="Z97" s="5"/>
      <c r="AA97" s="5"/>
    </row>
    <row r="98" spans="24:27" ht="15.6">
      <c r="X98" s="4"/>
      <c r="Y98" s="13"/>
      <c r="Z98" s="5"/>
      <c r="AA98" s="5"/>
    </row>
    <row r="99" spans="24:27" ht="15.6">
      <c r="X99" s="4"/>
      <c r="Y99" s="13"/>
      <c r="Z99" s="5"/>
      <c r="AA99" s="5"/>
    </row>
    <row r="100" spans="24:27" ht="15.6">
      <c r="X100" s="4"/>
      <c r="Y100" s="13"/>
      <c r="Z100" s="5"/>
      <c r="AA100" s="5"/>
    </row>
    <row r="101" spans="24:27" ht="15.6">
      <c r="X101" s="4"/>
      <c r="Y101" s="13"/>
      <c r="Z101" s="5"/>
      <c r="AA101" s="5"/>
    </row>
    <row r="102" spans="24:27" ht="15.6">
      <c r="X102" s="4"/>
      <c r="Y102" s="13"/>
      <c r="Z102" s="5"/>
      <c r="AA102" s="5"/>
    </row>
    <row r="103" spans="24:27" ht="15.6">
      <c r="X103" s="4"/>
      <c r="Y103" s="13"/>
      <c r="Z103" s="5"/>
      <c r="AA103" s="5"/>
    </row>
    <row r="104" spans="24:27" ht="15.6">
      <c r="X104" s="4"/>
      <c r="Y104" s="5"/>
      <c r="Z104" s="5"/>
      <c r="AA104" s="5"/>
    </row>
    <row r="105" spans="24:27">
      <c r="X105" s="13"/>
    </row>
    <row r="106" spans="24:27" ht="15.6">
      <c r="X106" s="5"/>
      <c r="Y106" s="5"/>
      <c r="AA106" s="5"/>
    </row>
    <row r="107" spans="24:27">
      <c r="X107" s="13"/>
    </row>
    <row r="108" spans="24:27">
      <c r="X108" s="13"/>
    </row>
    <row r="109" spans="24:27">
      <c r="X109" s="13"/>
    </row>
    <row r="110" spans="24:27">
      <c r="X110" s="13"/>
    </row>
    <row r="111" spans="24:27">
      <c r="X111" s="13"/>
    </row>
    <row r="112" spans="24:27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340" spans="24:32">
      <c r="X340" s="1"/>
      <c r="Y340" s="1"/>
      <c r="Z340" s="1"/>
      <c r="AA340" s="1"/>
      <c r="AB340" s="1"/>
      <c r="AC340" s="1"/>
      <c r="AD340" s="1"/>
      <c r="AE340" s="1"/>
      <c r="AF340" s="1"/>
    </row>
    <row r="341" spans="24:32">
      <c r="X341" s="1"/>
      <c r="Y341" s="1"/>
      <c r="Z341" s="1"/>
      <c r="AA341" s="1"/>
      <c r="AB341" s="1"/>
      <c r="AC341" s="1"/>
      <c r="AD341" s="1"/>
      <c r="AE341" s="1"/>
      <c r="AF341" s="1"/>
    </row>
    <row r="342" spans="24:32">
      <c r="X342" s="1"/>
      <c r="Y342" s="1"/>
      <c r="Z342" s="1"/>
      <c r="AA342" s="1"/>
      <c r="AB342" s="1"/>
      <c r="AC342" s="1"/>
      <c r="AD342" s="1"/>
      <c r="AE342" s="1"/>
      <c r="AF342" s="1"/>
    </row>
    <row r="343" spans="24:32">
      <c r="X343" s="1"/>
      <c r="Y343" s="1"/>
      <c r="Z343" s="1"/>
      <c r="AA343" s="1"/>
      <c r="AB343" s="1"/>
      <c r="AC343" s="1"/>
      <c r="AD343" s="1"/>
      <c r="AE343" s="1"/>
      <c r="AF343" s="1"/>
    </row>
    <row r="344" spans="24:32">
      <c r="X344" s="1"/>
      <c r="Y344" s="1"/>
      <c r="Z344" s="1"/>
      <c r="AA344" s="1"/>
      <c r="AB344" s="1"/>
      <c r="AC344" s="1"/>
      <c r="AD344" s="1"/>
      <c r="AE344" s="1"/>
      <c r="AF344" s="1"/>
    </row>
    <row r="345" spans="24:32">
      <c r="X345" s="1"/>
      <c r="Y345" s="1"/>
      <c r="Z345" s="1"/>
      <c r="AA345" s="1"/>
      <c r="AB345" s="1"/>
      <c r="AC345" s="1"/>
      <c r="AD345" s="1"/>
      <c r="AE345" s="1"/>
      <c r="AF345" s="1"/>
    </row>
  </sheetData>
  <conditionalFormatting sqref="Y37:Y38 Y106">
    <cfRule type="cellIs" dxfId="60" priority="8" stopIfTrue="1" operator="lessThan">
      <formula>0</formula>
    </cfRule>
  </conditionalFormatting>
  <conditionalFormatting sqref="Y83">
    <cfRule type="cellIs" dxfId="59" priority="9" stopIfTrue="1" operator="greaterThan">
      <formula>0</formula>
    </cfRule>
  </conditionalFormatting>
  <conditionalFormatting sqref="Y60">
    <cfRule type="cellIs" dxfId="58" priority="10" stopIfTrue="1" operator="greaterThan">
      <formula>0</formula>
    </cfRule>
    <cfRule type="cellIs" dxfId="57" priority="11" stopIfTrue="1" operator="lessThan">
      <formula>0</formula>
    </cfRule>
  </conditionalFormatting>
  <conditionalFormatting sqref="Y83">
    <cfRule type="cellIs" dxfId="56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K501"/>
  <sheetViews>
    <sheetView zoomScale="96" zoomScaleNormal="96" workbookViewId="0">
      <pane ySplit="10" topLeftCell="A11" activePane="bottomLeft" state="frozen"/>
      <selection pane="bottomLeft" activeCell="AC26" sqref="AC26"/>
    </sheetView>
  </sheetViews>
  <sheetFormatPr baseColWidth="10" defaultColWidth="11.54296875" defaultRowHeight="15.6"/>
  <cols>
    <col min="1" max="1" width="3.36328125" style="27" customWidth="1"/>
    <col min="2" max="2" width="5.36328125" style="27" customWidth="1"/>
    <col min="3" max="3" width="3.453125" style="27" customWidth="1"/>
    <col min="4" max="4" width="3.54296875" style="27" customWidth="1"/>
    <col min="5" max="5" width="3.1796875" style="27" customWidth="1"/>
    <col min="6" max="6" width="4.90625" style="27" customWidth="1"/>
    <col min="7" max="7" width="6.453125" style="27" customWidth="1"/>
    <col min="8" max="8" width="7" style="325" customWidth="1"/>
    <col min="9" max="10" width="6.36328125" style="28" customWidth="1"/>
    <col min="11" max="11" width="2" style="28" customWidth="1"/>
    <col min="12" max="12" width="5.81640625" style="28" customWidth="1"/>
    <col min="13" max="13" width="1.90625" style="28" customWidth="1"/>
    <col min="14" max="14" width="6.54296875" style="27" customWidth="1"/>
    <col min="15" max="15" width="1.1796875" style="485" customWidth="1"/>
    <col min="16" max="16" width="6.36328125" style="226" customWidth="1"/>
    <col min="17" max="17" width="1.453125" style="226" customWidth="1"/>
    <col min="18" max="18" width="6.36328125" style="250" customWidth="1"/>
    <col min="19" max="19" width="1.81640625" style="250" customWidth="1"/>
    <col min="20" max="20" width="6.36328125" style="250" customWidth="1"/>
    <col min="21" max="21" width="2.08984375" style="226" customWidth="1"/>
    <col min="22" max="22" width="7.54296875" style="27" customWidth="1"/>
    <col min="23" max="23" width="8.36328125" style="33" customWidth="1"/>
    <col min="24" max="24" width="6.6328125" style="28" customWidth="1"/>
    <col min="25" max="25" width="7" style="26" customWidth="1"/>
    <col min="26" max="26" width="5.81640625" style="33" customWidth="1"/>
    <col min="27" max="27" width="7.1796875" style="33" customWidth="1"/>
    <col min="28" max="28" width="5.90625" style="28" customWidth="1"/>
    <col min="29" max="29" width="9.453125" style="28" customWidth="1"/>
    <col min="30" max="30" width="8.90625" style="28" customWidth="1"/>
    <col min="31" max="31" width="11.54296875" style="28"/>
    <col min="32" max="32" width="9.81640625" style="33" customWidth="1"/>
    <col min="33" max="33" width="9.1796875" style="28" customWidth="1"/>
    <col min="34" max="34" width="6.81640625" style="28" customWidth="1"/>
    <col min="35" max="35" width="9.90625" style="28" customWidth="1"/>
    <col min="36" max="36" width="10" style="27" customWidth="1"/>
    <col min="37" max="37" width="13.08984375" style="27" customWidth="1"/>
    <col min="38" max="38" width="9.36328125" style="27" customWidth="1"/>
    <col min="39" max="39" width="9.81640625" style="28" customWidth="1"/>
    <col min="40" max="40" width="9.81640625" style="27" customWidth="1"/>
    <col min="41" max="41" width="11.54296875" style="27"/>
    <col min="42" max="42" width="14" style="27" customWidth="1"/>
    <col min="43" max="43" width="12.54296875" style="27" customWidth="1"/>
    <col min="44" max="44" width="10.90625" style="27" customWidth="1"/>
    <col min="45" max="16384" width="11.54296875" style="27"/>
  </cols>
  <sheetData>
    <row r="1" spans="1:72">
      <c r="A1" s="199"/>
      <c r="B1" s="199"/>
      <c r="C1" s="199"/>
      <c r="D1" s="199"/>
      <c r="E1" s="199"/>
      <c r="F1" s="199"/>
      <c r="G1" s="199"/>
      <c r="H1" s="320"/>
      <c r="I1" s="200"/>
      <c r="J1" s="200"/>
      <c r="K1" s="200"/>
      <c r="L1" s="200"/>
      <c r="M1" s="200"/>
      <c r="N1" s="199"/>
      <c r="O1" s="486"/>
      <c r="P1" s="218"/>
      <c r="Q1" s="218"/>
      <c r="R1" s="216"/>
      <c r="S1" s="216"/>
      <c r="T1" s="216"/>
      <c r="U1" s="218"/>
      <c r="V1" s="199"/>
      <c r="W1" s="201"/>
      <c r="X1" s="200"/>
      <c r="Y1" s="199"/>
      <c r="Z1" s="201"/>
      <c r="AA1" s="201"/>
      <c r="AB1" s="200"/>
      <c r="AC1" s="199"/>
      <c r="AD1" s="202"/>
      <c r="AF1" s="28"/>
      <c r="AG1" s="26"/>
      <c r="AH1" s="203"/>
      <c r="AI1" s="27"/>
      <c r="AM1" s="27"/>
    </row>
    <row r="2" spans="1:72" s="208" customFormat="1" ht="31.8">
      <c r="A2" s="204"/>
      <c r="B2" s="204"/>
      <c r="C2" s="204"/>
      <c r="D2" s="205" t="s">
        <v>443</v>
      </c>
      <c r="E2" s="204"/>
      <c r="F2" s="204"/>
      <c r="G2" s="204"/>
      <c r="H2" s="321"/>
      <c r="I2" s="206"/>
      <c r="J2" s="206"/>
      <c r="K2" s="206"/>
      <c r="L2" s="206"/>
      <c r="M2" s="206"/>
      <c r="N2" s="204"/>
      <c r="O2" s="204"/>
      <c r="P2" s="412"/>
      <c r="Q2" s="412"/>
      <c r="R2" s="426"/>
      <c r="S2" s="426"/>
      <c r="T2" s="426"/>
      <c r="U2" s="412"/>
      <c r="V2" s="204"/>
      <c r="W2" s="412" t="str">
        <f>+År!B2</f>
        <v>KJE</v>
      </c>
      <c r="X2" s="206"/>
      <c r="Y2" s="204"/>
      <c r="Z2" s="207"/>
      <c r="AA2" s="207"/>
      <c r="AB2" s="206"/>
      <c r="AC2" s="204"/>
      <c r="AD2" s="202"/>
      <c r="AE2" s="28"/>
      <c r="AF2" s="28"/>
      <c r="AG2" s="26"/>
      <c r="AH2" s="203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spans="1:72">
      <c r="A3" s="199"/>
      <c r="B3" s="199"/>
      <c r="C3" s="199"/>
      <c r="D3" s="199"/>
      <c r="E3" s="199"/>
      <c r="F3" s="199"/>
      <c r="G3" s="199"/>
      <c r="H3" s="320"/>
      <c r="I3" s="200"/>
      <c r="J3" s="200"/>
      <c r="K3" s="200"/>
      <c r="L3" s="200"/>
      <c r="M3" s="200"/>
      <c r="N3" s="199"/>
      <c r="O3" s="486"/>
      <c r="P3" s="218"/>
      <c r="Q3" s="218"/>
      <c r="R3" s="216"/>
      <c r="S3" s="216"/>
      <c r="T3" s="216"/>
      <c r="U3" s="218"/>
      <c r="V3" s="199"/>
      <c r="W3" s="201"/>
      <c r="X3" s="200"/>
      <c r="Y3" s="199"/>
      <c r="Z3" s="201"/>
      <c r="AA3" s="201"/>
      <c r="AB3" s="200"/>
      <c r="AC3" s="199"/>
      <c r="AD3" s="202"/>
      <c r="AF3" s="28"/>
      <c r="AG3" s="26"/>
      <c r="AH3" s="203"/>
      <c r="AI3" s="27"/>
      <c r="AM3" s="27"/>
      <c r="BF3" s="27">
        <v>1</v>
      </c>
      <c r="BG3" s="27">
        <f t="shared" ref="BG3:BQ3" si="0">1+BF3</f>
        <v>2</v>
      </c>
      <c r="BH3" s="27">
        <f t="shared" si="0"/>
        <v>3</v>
      </c>
      <c r="BI3" s="27">
        <f t="shared" si="0"/>
        <v>4</v>
      </c>
      <c r="BJ3" s="27">
        <f t="shared" si="0"/>
        <v>5</v>
      </c>
      <c r="BK3" s="27">
        <f t="shared" si="0"/>
        <v>6</v>
      </c>
      <c r="BL3" s="27">
        <f t="shared" si="0"/>
        <v>7</v>
      </c>
      <c r="BM3" s="27">
        <f t="shared" si="0"/>
        <v>8</v>
      </c>
      <c r="BN3" s="27">
        <f t="shared" si="0"/>
        <v>9</v>
      </c>
      <c r="BO3" s="27">
        <f t="shared" si="0"/>
        <v>10</v>
      </c>
      <c r="BP3" s="27">
        <f t="shared" si="0"/>
        <v>11</v>
      </c>
      <c r="BQ3" s="27">
        <f t="shared" si="0"/>
        <v>12</v>
      </c>
    </row>
    <row r="4" spans="1:72">
      <c r="A4" s="199"/>
      <c r="B4" s="199"/>
      <c r="C4" s="199"/>
      <c r="D4" s="199"/>
      <c r="E4" s="199"/>
      <c r="F4" s="199"/>
      <c r="G4" s="199"/>
      <c r="H4" s="320"/>
      <c r="I4" s="200"/>
      <c r="J4" s="200"/>
      <c r="K4" s="200"/>
      <c r="L4" s="200"/>
      <c r="M4" s="200"/>
      <c r="N4" s="199"/>
      <c r="O4" s="486"/>
      <c r="P4" s="218"/>
      <c r="Q4" s="218"/>
      <c r="R4" s="216"/>
      <c r="S4" s="216"/>
      <c r="T4" s="216"/>
      <c r="U4" s="218"/>
      <c r="V4" s="199"/>
      <c r="W4" s="201"/>
      <c r="X4" s="200"/>
      <c r="Y4" s="199"/>
      <c r="Z4" s="201"/>
      <c r="AA4" s="201"/>
      <c r="AB4" s="200"/>
      <c r="AC4" s="199"/>
      <c r="AD4" s="202"/>
      <c r="AF4" s="28"/>
      <c r="AG4" s="26"/>
      <c r="AH4" s="203"/>
      <c r="AI4" s="27"/>
      <c r="AM4" s="27"/>
      <c r="BE4" s="27">
        <v>1</v>
      </c>
      <c r="BF4" s="27">
        <v>13.785185185185185</v>
      </c>
      <c r="BG4" s="27">
        <f t="shared" ref="BG4:BT20" si="1">+BF4</f>
        <v>13.785185185185185</v>
      </c>
      <c r="BH4" s="27">
        <f t="shared" si="1"/>
        <v>13.785185185185185</v>
      </c>
      <c r="BI4" s="27">
        <f t="shared" si="1"/>
        <v>13.785185185185185</v>
      </c>
      <c r="BJ4" s="27">
        <f t="shared" si="1"/>
        <v>13.785185185185185</v>
      </c>
      <c r="BK4" s="27">
        <f t="shared" si="1"/>
        <v>13.785185185185185</v>
      </c>
      <c r="BL4" s="27">
        <f t="shared" si="1"/>
        <v>13.785185185185185</v>
      </c>
      <c r="BM4" s="27">
        <f t="shared" si="1"/>
        <v>13.785185185185185</v>
      </c>
      <c r="BN4" s="27">
        <f t="shared" si="1"/>
        <v>13.785185185185185</v>
      </c>
      <c r="BO4" s="27">
        <f t="shared" si="1"/>
        <v>13.785185185185185</v>
      </c>
      <c r="BP4" s="27">
        <f t="shared" si="1"/>
        <v>13.785185185185185</v>
      </c>
      <c r="BQ4" s="27">
        <f t="shared" si="1"/>
        <v>13.785185185185185</v>
      </c>
    </row>
    <row r="5" spans="1:72" s="215" customFormat="1" ht="19.8">
      <c r="A5" s="209"/>
      <c r="B5" s="209"/>
      <c r="C5" s="209"/>
      <c r="D5" s="209"/>
      <c r="E5" s="209"/>
      <c r="F5" s="210" t="s">
        <v>5</v>
      </c>
      <c r="G5" s="210"/>
      <c r="H5" s="322">
        <v>18</v>
      </c>
      <c r="I5" s="212"/>
      <c r="J5" s="212"/>
      <c r="K5" s="212"/>
      <c r="L5" s="212"/>
      <c r="M5" s="212"/>
      <c r="N5" s="209"/>
      <c r="O5" s="209"/>
      <c r="P5" s="413"/>
      <c r="Q5" s="413"/>
      <c r="R5" s="427"/>
      <c r="S5" s="427"/>
      <c r="T5" s="210" t="s">
        <v>422</v>
      </c>
      <c r="U5" s="213"/>
      <c r="V5" s="212"/>
      <c r="W5" s="212"/>
      <c r="X5" s="212"/>
      <c r="Y5" s="529">
        <f>+H12+H27+H42+H57+H72 +H87+H117 +H162+H207</f>
        <v>14409</v>
      </c>
      <c r="Z5" s="514"/>
      <c r="AA5" s="201"/>
      <c r="AB5" s="213"/>
      <c r="AC5" s="213"/>
      <c r="AD5" s="202"/>
      <c r="AE5" s="28"/>
      <c r="AF5" s="28"/>
      <c r="AG5" s="202"/>
      <c r="AH5" s="28"/>
      <c r="AI5" s="26"/>
      <c r="AJ5" s="202"/>
      <c r="AK5" s="28"/>
      <c r="AL5" s="28"/>
      <c r="AM5" s="26"/>
      <c r="AN5" s="203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14"/>
      <c r="BD5" s="214"/>
      <c r="BH5" s="215">
        <f>1+BE4</f>
        <v>2</v>
      </c>
      <c r="BI5" s="27">
        <v>15.985227272727276</v>
      </c>
      <c r="BJ5" s="27">
        <f t="shared" si="1"/>
        <v>15.985227272727276</v>
      </c>
      <c r="BK5" s="27">
        <f t="shared" si="1"/>
        <v>15.985227272727276</v>
      </c>
      <c r="BL5" s="27">
        <f t="shared" si="1"/>
        <v>15.985227272727276</v>
      </c>
      <c r="BM5" s="27">
        <f t="shared" si="1"/>
        <v>15.985227272727276</v>
      </c>
      <c r="BN5" s="27">
        <f t="shared" si="1"/>
        <v>15.985227272727276</v>
      </c>
      <c r="BO5" s="27">
        <f t="shared" si="1"/>
        <v>15.985227272727276</v>
      </c>
      <c r="BP5" s="27">
        <f t="shared" si="1"/>
        <v>15.985227272727276</v>
      </c>
      <c r="BQ5" s="27">
        <f t="shared" si="1"/>
        <v>15.985227272727276</v>
      </c>
      <c r="BR5" s="27">
        <f t="shared" si="1"/>
        <v>15.985227272727276</v>
      </c>
      <c r="BS5" s="27">
        <f t="shared" si="1"/>
        <v>15.985227272727276</v>
      </c>
      <c r="BT5" s="27">
        <f t="shared" si="1"/>
        <v>15.985227272727276</v>
      </c>
    </row>
    <row r="6" spans="1:72" ht="19.8">
      <c r="A6" s="199"/>
      <c r="B6" s="199"/>
      <c r="C6" s="199"/>
      <c r="D6" s="199"/>
      <c r="E6" s="199"/>
      <c r="F6" s="199"/>
      <c r="G6" s="199"/>
      <c r="H6" s="320"/>
      <c r="I6" s="200" t="s">
        <v>449</v>
      </c>
      <c r="J6" s="200"/>
      <c r="K6" s="200"/>
      <c r="L6" s="200"/>
      <c r="M6" s="200"/>
      <c r="N6" s="199"/>
      <c r="O6" s="486"/>
      <c r="P6" s="218"/>
      <c r="Q6" s="218"/>
      <c r="R6" s="216"/>
      <c r="S6" s="216"/>
      <c r="T6" s="216"/>
      <c r="U6" s="218"/>
      <c r="V6" s="199"/>
      <c r="W6" s="201"/>
      <c r="X6" s="200"/>
      <c r="Y6" s="199"/>
      <c r="Z6" s="201"/>
      <c r="AA6" s="201"/>
      <c r="AB6" s="200"/>
      <c r="AC6" s="199"/>
      <c r="AD6" s="202"/>
      <c r="AF6" s="28"/>
      <c r="AG6" s="26"/>
      <c r="AH6" s="203"/>
      <c r="AI6" s="27"/>
      <c r="AM6" s="27"/>
      <c r="BE6" s="215">
        <f>1+BH5</f>
        <v>3</v>
      </c>
      <c r="BF6" s="27">
        <v>17.290000000000003</v>
      </c>
      <c r="BG6" s="27">
        <f t="shared" si="1"/>
        <v>17.290000000000003</v>
      </c>
      <c r="BH6" s="27">
        <f t="shared" si="1"/>
        <v>17.290000000000003</v>
      </c>
      <c r="BI6" s="27">
        <f t="shared" si="1"/>
        <v>17.290000000000003</v>
      </c>
      <c r="BJ6" s="27">
        <f t="shared" si="1"/>
        <v>17.290000000000003</v>
      </c>
      <c r="BK6" s="27">
        <f t="shared" si="1"/>
        <v>17.290000000000003</v>
      </c>
      <c r="BL6" s="27">
        <f t="shared" si="1"/>
        <v>17.290000000000003</v>
      </c>
      <c r="BM6" s="27">
        <f t="shared" si="1"/>
        <v>17.290000000000003</v>
      </c>
      <c r="BN6" s="27">
        <f t="shared" si="1"/>
        <v>17.290000000000003</v>
      </c>
      <c r="BO6" s="27">
        <f t="shared" si="1"/>
        <v>17.290000000000003</v>
      </c>
      <c r="BP6" s="27">
        <f t="shared" si="1"/>
        <v>17.290000000000003</v>
      </c>
      <c r="BQ6" s="27">
        <f t="shared" si="1"/>
        <v>17.290000000000003</v>
      </c>
    </row>
    <row r="7" spans="1:72" ht="15" customHeight="1">
      <c r="A7" s="199"/>
      <c r="B7" s="199"/>
      <c r="C7" s="199"/>
      <c r="D7" s="199"/>
      <c r="E7" s="199"/>
      <c r="F7" s="199"/>
      <c r="G7" s="199"/>
      <c r="H7" s="320"/>
      <c r="I7" s="200"/>
      <c r="J7" s="200"/>
      <c r="K7" s="200"/>
      <c r="L7" s="200"/>
      <c r="M7" s="200"/>
      <c r="N7" s="199"/>
      <c r="O7" s="486"/>
      <c r="P7" s="218"/>
      <c r="Q7" s="218"/>
      <c r="R7" s="216"/>
      <c r="S7" s="216"/>
      <c r="T7" s="216"/>
      <c r="U7" s="218"/>
      <c r="V7" s="199"/>
      <c r="W7" s="201"/>
      <c r="X7" s="200"/>
      <c r="Y7" s="199"/>
      <c r="Z7" s="201"/>
      <c r="AA7" s="218" t="s">
        <v>76</v>
      </c>
      <c r="AB7" s="216" t="s">
        <v>2</v>
      </c>
      <c r="AC7" s="199"/>
      <c r="AD7" s="202"/>
      <c r="AF7" s="28"/>
      <c r="AG7" s="26"/>
      <c r="AH7" s="203"/>
      <c r="AI7" s="27"/>
      <c r="AM7" s="27"/>
      <c r="BE7" s="215" t="e">
        <f>1+#REF!</f>
        <v>#REF!</v>
      </c>
      <c r="BF7" s="27">
        <v>20.659867330016564</v>
      </c>
      <c r="BG7" s="27">
        <f t="shared" si="1"/>
        <v>20.659867330016564</v>
      </c>
      <c r="BH7" s="27">
        <f t="shared" si="1"/>
        <v>20.659867330016564</v>
      </c>
      <c r="BI7" s="27">
        <f t="shared" si="1"/>
        <v>20.659867330016564</v>
      </c>
      <c r="BJ7" s="27">
        <f t="shared" si="1"/>
        <v>20.659867330016564</v>
      </c>
      <c r="BK7" s="27">
        <f t="shared" si="1"/>
        <v>20.659867330016564</v>
      </c>
      <c r="BL7" s="27">
        <f t="shared" si="1"/>
        <v>20.659867330016564</v>
      </c>
      <c r="BM7" s="27">
        <f t="shared" si="1"/>
        <v>20.659867330016564</v>
      </c>
      <c r="BN7" s="27">
        <f t="shared" si="1"/>
        <v>20.659867330016564</v>
      </c>
      <c r="BO7" s="27">
        <f t="shared" si="1"/>
        <v>20.659867330016564</v>
      </c>
      <c r="BP7" s="27">
        <f t="shared" si="1"/>
        <v>20.659867330016564</v>
      </c>
      <c r="BQ7" s="27">
        <f t="shared" si="1"/>
        <v>20.659867330016564</v>
      </c>
    </row>
    <row r="8" spans="1:72" ht="15" customHeight="1">
      <c r="A8" s="199"/>
      <c r="B8" s="199"/>
      <c r="C8" s="199"/>
      <c r="D8" s="199"/>
      <c r="E8" s="199"/>
      <c r="F8" s="199"/>
      <c r="G8" s="217" t="s">
        <v>2</v>
      </c>
      <c r="H8" s="320"/>
      <c r="I8" s="200"/>
      <c r="J8" s="200"/>
      <c r="K8" s="200"/>
      <c r="L8" s="200"/>
      <c r="M8" s="200"/>
      <c r="N8" s="200"/>
      <c r="O8" s="200"/>
      <c r="P8" s="218"/>
      <c r="Q8" s="218"/>
      <c r="R8" s="216"/>
      <c r="S8" s="216"/>
      <c r="T8" s="216"/>
      <c r="U8" s="218"/>
      <c r="V8" s="217" t="s">
        <v>22</v>
      </c>
      <c r="W8" s="218" t="s">
        <v>517</v>
      </c>
      <c r="X8" s="216" t="s">
        <v>423</v>
      </c>
      <c r="Y8" s="199"/>
      <c r="Z8" s="218" t="s">
        <v>514</v>
      </c>
      <c r="AA8" s="218" t="s">
        <v>43</v>
      </c>
      <c r="AB8" s="216" t="s">
        <v>8</v>
      </c>
      <c r="AC8" s="199"/>
      <c r="AD8" s="202"/>
      <c r="AF8" s="28"/>
      <c r="AG8" s="26"/>
      <c r="AH8" s="203"/>
      <c r="AI8" s="27"/>
      <c r="AM8" s="27"/>
      <c r="BE8" s="215" t="e">
        <f t="shared" ref="BE8:BE20" si="2">1+BE7</f>
        <v>#REF!</v>
      </c>
      <c r="BF8" s="27">
        <v>23.875837563451761</v>
      </c>
      <c r="BG8" s="27">
        <f t="shared" si="1"/>
        <v>23.875837563451761</v>
      </c>
      <c r="BH8" s="27">
        <f t="shared" si="1"/>
        <v>23.875837563451761</v>
      </c>
      <c r="BI8" s="27">
        <f t="shared" si="1"/>
        <v>23.875837563451761</v>
      </c>
      <c r="BJ8" s="27">
        <f t="shared" si="1"/>
        <v>23.875837563451761</v>
      </c>
      <c r="BK8" s="27">
        <f t="shared" si="1"/>
        <v>23.875837563451761</v>
      </c>
      <c r="BL8" s="27">
        <f t="shared" si="1"/>
        <v>23.875837563451761</v>
      </c>
      <c r="BM8" s="27">
        <f t="shared" si="1"/>
        <v>23.875837563451761</v>
      </c>
      <c r="BN8" s="27">
        <f t="shared" si="1"/>
        <v>23.875837563451761</v>
      </c>
      <c r="BO8" s="27">
        <f t="shared" si="1"/>
        <v>23.875837563451761</v>
      </c>
      <c r="BP8" s="27">
        <f t="shared" si="1"/>
        <v>23.875837563451761</v>
      </c>
      <c r="BQ8" s="27">
        <f t="shared" si="1"/>
        <v>23.875837563451761</v>
      </c>
    </row>
    <row r="9" spans="1:72" ht="15" customHeight="1">
      <c r="A9" s="199"/>
      <c r="B9" s="199"/>
      <c r="C9" s="199"/>
      <c r="D9" s="199"/>
      <c r="E9" s="217"/>
      <c r="F9" s="217"/>
      <c r="G9" s="217" t="s">
        <v>462</v>
      </c>
      <c r="H9" s="323" t="s">
        <v>2</v>
      </c>
      <c r="I9" s="216" t="s">
        <v>2</v>
      </c>
      <c r="J9" s="216" t="s">
        <v>1</v>
      </c>
      <c r="K9" s="216"/>
      <c r="L9" s="216" t="s">
        <v>400</v>
      </c>
      <c r="M9" s="216"/>
      <c r="N9" s="216" t="s">
        <v>22</v>
      </c>
      <c r="O9" s="216"/>
      <c r="P9" s="218" t="s">
        <v>2</v>
      </c>
      <c r="Q9" s="218"/>
      <c r="R9" s="432" t="s">
        <v>22</v>
      </c>
      <c r="S9" s="432"/>
      <c r="T9" s="432" t="s">
        <v>22</v>
      </c>
      <c r="U9" s="218"/>
      <c r="V9" s="217" t="s">
        <v>464</v>
      </c>
      <c r="W9" s="218" t="s">
        <v>650</v>
      </c>
      <c r="X9" s="216"/>
      <c r="Y9" s="217" t="s">
        <v>410</v>
      </c>
      <c r="Z9" s="218" t="s">
        <v>1</v>
      </c>
      <c r="AA9" s="218" t="s">
        <v>534</v>
      </c>
      <c r="AB9" s="216" t="s">
        <v>65</v>
      </c>
      <c r="AC9" s="199"/>
      <c r="AD9" s="202"/>
      <c r="AF9" s="28"/>
      <c r="AG9" s="26"/>
      <c r="AH9" s="203"/>
      <c r="AI9" s="27"/>
      <c r="AM9" s="27"/>
      <c r="BE9" s="215" t="e">
        <f t="shared" si="2"/>
        <v>#REF!</v>
      </c>
      <c r="BF9" s="27">
        <v>26.688850174216036</v>
      </c>
      <c r="BG9" s="27">
        <f t="shared" si="1"/>
        <v>26.688850174216036</v>
      </c>
      <c r="BH9" s="27">
        <f t="shared" si="1"/>
        <v>26.688850174216036</v>
      </c>
      <c r="BI9" s="27">
        <f t="shared" si="1"/>
        <v>26.688850174216036</v>
      </c>
      <c r="BJ9" s="27">
        <f t="shared" si="1"/>
        <v>26.688850174216036</v>
      </c>
      <c r="BK9" s="27">
        <f t="shared" si="1"/>
        <v>26.688850174216036</v>
      </c>
      <c r="BL9" s="27">
        <f t="shared" si="1"/>
        <v>26.688850174216036</v>
      </c>
      <c r="BM9" s="27">
        <f t="shared" si="1"/>
        <v>26.688850174216036</v>
      </c>
      <c r="BN9" s="27">
        <f t="shared" si="1"/>
        <v>26.688850174216036</v>
      </c>
      <c r="BO9" s="27">
        <f t="shared" si="1"/>
        <v>26.688850174216036</v>
      </c>
      <c r="BP9" s="27">
        <f t="shared" si="1"/>
        <v>26.688850174216036</v>
      </c>
      <c r="BQ9" s="27">
        <f t="shared" si="1"/>
        <v>26.688850174216036</v>
      </c>
    </row>
    <row r="10" spans="1:72" ht="15" customHeight="1">
      <c r="A10" s="199"/>
      <c r="B10" s="199"/>
      <c r="C10" s="217" t="s">
        <v>0</v>
      </c>
      <c r="D10" s="217"/>
      <c r="E10" s="217" t="s">
        <v>82</v>
      </c>
      <c r="F10" s="217"/>
      <c r="G10" s="51" t="s">
        <v>463</v>
      </c>
      <c r="H10" s="318" t="s">
        <v>8</v>
      </c>
      <c r="I10" s="93" t="s">
        <v>400</v>
      </c>
      <c r="J10" s="93" t="s">
        <v>400</v>
      </c>
      <c r="K10" s="93"/>
      <c r="L10" s="419" t="s">
        <v>638</v>
      </c>
      <c r="M10" s="93"/>
      <c r="N10" s="93" t="s">
        <v>44</v>
      </c>
      <c r="O10" s="216"/>
      <c r="P10" s="72" t="s">
        <v>637</v>
      </c>
      <c r="Q10" s="72"/>
      <c r="R10" s="419" t="s">
        <v>638</v>
      </c>
      <c r="S10" s="419"/>
      <c r="T10" s="419" t="s">
        <v>639</v>
      </c>
      <c r="U10" s="72"/>
      <c r="V10" s="51" t="s">
        <v>411</v>
      </c>
      <c r="W10" s="72" t="s">
        <v>519</v>
      </c>
      <c r="X10" s="93" t="s">
        <v>1</v>
      </c>
      <c r="Y10" s="51" t="s">
        <v>411</v>
      </c>
      <c r="Z10" s="72" t="s">
        <v>487</v>
      </c>
      <c r="AA10" s="72" t="s">
        <v>44</v>
      </c>
      <c r="AB10" s="93" t="s">
        <v>516</v>
      </c>
      <c r="AC10" s="199"/>
      <c r="AD10" s="202"/>
      <c r="AF10" s="28"/>
      <c r="AG10" s="26"/>
      <c r="AH10" s="203"/>
      <c r="AI10" s="27"/>
      <c r="AM10" s="27"/>
      <c r="BE10" s="215" t="e">
        <f t="shared" si="2"/>
        <v>#REF!</v>
      </c>
      <c r="BF10" s="27">
        <v>29.852938824470282</v>
      </c>
      <c r="BG10" s="27">
        <f t="shared" si="1"/>
        <v>29.852938824470282</v>
      </c>
      <c r="BH10" s="27">
        <f t="shared" si="1"/>
        <v>29.852938824470282</v>
      </c>
      <c r="BI10" s="27">
        <f t="shared" si="1"/>
        <v>29.852938824470282</v>
      </c>
      <c r="BJ10" s="27">
        <f t="shared" si="1"/>
        <v>29.852938824470282</v>
      </c>
      <c r="BK10" s="27">
        <f t="shared" si="1"/>
        <v>29.852938824470282</v>
      </c>
      <c r="BL10" s="27">
        <f t="shared" si="1"/>
        <v>29.852938824470282</v>
      </c>
      <c r="BM10" s="27">
        <f t="shared" si="1"/>
        <v>29.852938824470282</v>
      </c>
      <c r="BN10" s="27">
        <f t="shared" si="1"/>
        <v>29.852938824470282</v>
      </c>
      <c r="BO10" s="27">
        <f t="shared" si="1"/>
        <v>29.852938824470282</v>
      </c>
      <c r="BP10" s="27">
        <f t="shared" si="1"/>
        <v>29.852938824470282</v>
      </c>
      <c r="BQ10" s="27">
        <f t="shared" si="1"/>
        <v>29.852938824470282</v>
      </c>
    </row>
    <row r="11" spans="1:72" ht="15" customHeight="1">
      <c r="A11" s="199"/>
      <c r="B11" s="199"/>
      <c r="C11" s="217"/>
      <c r="D11" s="217"/>
      <c r="E11" s="217"/>
      <c r="F11" s="217"/>
      <c r="G11" s="51"/>
      <c r="H11" s="318"/>
      <c r="I11" s="93"/>
      <c r="J11" s="93"/>
      <c r="K11" s="93"/>
      <c r="L11" s="93"/>
      <c r="M11" s="93"/>
      <c r="N11" s="93"/>
      <c r="O11" s="216"/>
      <c r="P11" s="72"/>
      <c r="Q11" s="72"/>
      <c r="R11" s="93"/>
      <c r="S11" s="419"/>
      <c r="T11" s="93"/>
      <c r="U11" s="72"/>
      <c r="V11" s="51"/>
      <c r="W11" s="72"/>
      <c r="X11" s="93"/>
      <c r="Y11" s="51"/>
      <c r="Z11" s="72"/>
      <c r="AA11" s="72"/>
      <c r="AB11" s="93"/>
      <c r="AC11" s="199"/>
      <c r="AD11" s="202"/>
      <c r="AF11" s="28"/>
      <c r="AG11" s="26"/>
      <c r="AH11" s="203"/>
      <c r="AI11" s="27"/>
      <c r="AM11" s="27"/>
      <c r="BE11" s="215"/>
    </row>
    <row r="12" spans="1:72" ht="15" customHeight="1">
      <c r="A12" s="199"/>
      <c r="B12" s="199"/>
      <c r="C12" s="217" t="s">
        <v>0</v>
      </c>
      <c r="D12" s="199"/>
      <c r="E12" s="217" t="str">
        <f>+D14</f>
        <v>P-</v>
      </c>
      <c r="F12" s="217" t="s">
        <v>547</v>
      </c>
      <c r="G12" s="199"/>
      <c r="H12" s="313">
        <f>+Klasse!G10</f>
        <v>44</v>
      </c>
      <c r="I12" s="200"/>
      <c r="J12" s="200"/>
      <c r="K12" s="93"/>
      <c r="L12" s="494">
        <f>100*P12/H12</f>
        <v>95.454545454545453</v>
      </c>
      <c r="M12" s="93"/>
      <c r="N12" s="250">
        <f>+Klasse!P10</f>
        <v>3.3613636363636359</v>
      </c>
      <c r="O12" s="216"/>
      <c r="P12" s="487">
        <f>+Klasse!L10</f>
        <v>42</v>
      </c>
      <c r="Q12" s="72"/>
      <c r="R12" s="493">
        <f>+Klasse!S10</f>
        <v>76.747619047619068</v>
      </c>
      <c r="S12" s="419"/>
      <c r="T12" s="493">
        <f>+Klasse!U10</f>
        <v>7.6558533141206384</v>
      </c>
      <c r="U12" s="218"/>
      <c r="V12" s="199"/>
      <c r="W12" s="201"/>
      <c r="X12" s="200"/>
      <c r="Y12" s="199"/>
      <c r="Z12" s="201"/>
      <c r="AA12" s="250">
        <f>+Klasse!P10/Klasse!C10</f>
        <v>3.3613636363636359</v>
      </c>
      <c r="AB12" s="200"/>
      <c r="AC12" s="199"/>
      <c r="AD12" s="202"/>
      <c r="AF12" s="28"/>
      <c r="AG12" s="26"/>
      <c r="AH12" s="203"/>
      <c r="AI12" s="27"/>
      <c r="AM12" s="27"/>
      <c r="BE12" s="215"/>
    </row>
    <row r="13" spans="1:72" ht="15" customHeight="1">
      <c r="A13" s="199"/>
      <c r="B13" s="199"/>
      <c r="C13" s="217"/>
      <c r="D13" s="199"/>
      <c r="E13" s="217"/>
      <c r="F13" s="217"/>
      <c r="G13" s="217"/>
      <c r="H13" s="323"/>
      <c r="I13" s="217"/>
      <c r="J13" s="217"/>
      <c r="K13" s="93"/>
      <c r="L13" s="93"/>
      <c r="M13" s="93"/>
      <c r="N13" s="217"/>
      <c r="O13" s="216"/>
      <c r="P13" s="218"/>
      <c r="Q13" s="218"/>
      <c r="R13" s="216"/>
      <c r="S13" s="419"/>
      <c r="T13" s="216"/>
      <c r="U13" s="218"/>
      <c r="V13" s="217"/>
      <c r="W13" s="217"/>
      <c r="X13" s="216"/>
      <c r="Y13" s="217"/>
      <c r="Z13" s="217"/>
      <c r="AA13" s="217"/>
      <c r="AB13" s="217"/>
      <c r="AC13" s="217"/>
      <c r="AD13" s="202"/>
      <c r="AF13" s="28"/>
      <c r="AG13" s="26"/>
      <c r="AH13" s="203"/>
      <c r="AI13" s="27"/>
      <c r="AM13" s="27"/>
      <c r="BE13" s="215"/>
    </row>
    <row r="14" spans="1:72" ht="15" customHeight="1">
      <c r="A14" s="199"/>
      <c r="B14" s="223">
        <f>+'Ark1'!C1760</f>
        <v>2024</v>
      </c>
      <c r="C14" s="219">
        <f>+'Ark1'!L1760</f>
        <v>1</v>
      </c>
      <c r="D14" s="219" t="s">
        <v>28</v>
      </c>
      <c r="E14" s="219">
        <f>+'Ark1'!D1760</f>
        <v>1</v>
      </c>
      <c r="F14" s="219" t="s">
        <v>521</v>
      </c>
      <c r="G14" s="219">
        <f>+'Ark1'!Q1760</f>
        <v>0</v>
      </c>
      <c r="H14" s="324">
        <f>+'Ark1'!R1760</f>
        <v>0</v>
      </c>
      <c r="I14" s="220" t="str">
        <f>+IF(H14=0,"",'Ark1'!AG1760)</f>
        <v/>
      </c>
      <c r="J14" s="220" t="str">
        <f>+IF(H14=0,"",'Ark1'!AH1760)</f>
        <v/>
      </c>
      <c r="K14" s="93"/>
      <c r="L14" s="499" t="str">
        <f>IF(H14=0,"",100*P14/H14)</f>
        <v/>
      </c>
      <c r="M14" s="93"/>
      <c r="N14" s="31" t="str">
        <f>+IF(H14=0,"",'Ark1'!U1760)</f>
        <v/>
      </c>
      <c r="O14" s="216"/>
      <c r="P14" s="425">
        <f>+IF(I14=0,"",'Ark1'!AI1760)</f>
        <v>0</v>
      </c>
      <c r="Q14" s="218"/>
      <c r="R14" s="428" t="str">
        <f>+IF(P14=0,"",'Ark1'!AJ1760)</f>
        <v/>
      </c>
      <c r="S14" s="419"/>
      <c r="T14" s="428" t="str">
        <f>+IF(P14=0,"",'Ark1'!AK1760)</f>
        <v/>
      </c>
      <c r="U14" s="218"/>
      <c r="V14" s="221" t="str">
        <f>+IF(H14=0,"",'Ark1'!T1760)</f>
        <v/>
      </c>
      <c r="W14" s="222" t="str">
        <f>+IF(H14=0,"",'Ark1'!X1760)</f>
        <v/>
      </c>
      <c r="X14" s="220" t="str">
        <f>+IF(H14=0,"",'Ark1'!Z1760)</f>
        <v/>
      </c>
      <c r="Y14" s="220" t="str">
        <f>+IF(H14=0,"",'Ark1'!AB1760)</f>
        <v/>
      </c>
      <c r="Z14" s="222" t="str">
        <f>+IF(H14=0,"",'Ark1'!AD1760)</f>
        <v/>
      </c>
      <c r="AA14" s="36" t="str">
        <f t="shared" ref="AA14:AA25" si="3">+IF(H14=0,"",+N14/C14)</f>
        <v/>
      </c>
      <c r="AB14" s="220" t="str">
        <f t="shared" ref="AB14:AB25" si="4">+IF(H14=0,"",G14/H14)</f>
        <v/>
      </c>
      <c r="AC14" s="199"/>
      <c r="AD14" s="202"/>
      <c r="AF14" s="28"/>
      <c r="AG14" s="26"/>
      <c r="AH14" s="203"/>
      <c r="AI14" s="27"/>
      <c r="AM14" s="27"/>
      <c r="BE14" s="215" t="e">
        <f>1+BE10</f>
        <v>#REF!</v>
      </c>
      <c r="BF14" s="27">
        <v>33.825795880149848</v>
      </c>
      <c r="BG14" s="27">
        <f t="shared" si="1"/>
        <v>33.825795880149848</v>
      </c>
      <c r="BH14" s="27">
        <f t="shared" si="1"/>
        <v>33.825795880149848</v>
      </c>
      <c r="BI14" s="27">
        <f t="shared" si="1"/>
        <v>33.825795880149848</v>
      </c>
      <c r="BJ14" s="27">
        <f t="shared" si="1"/>
        <v>33.825795880149848</v>
      </c>
      <c r="BK14" s="27">
        <f t="shared" si="1"/>
        <v>33.825795880149848</v>
      </c>
      <c r="BL14" s="27">
        <f t="shared" si="1"/>
        <v>33.825795880149848</v>
      </c>
      <c r="BM14" s="27">
        <f t="shared" si="1"/>
        <v>33.825795880149848</v>
      </c>
      <c r="BN14" s="27">
        <f t="shared" si="1"/>
        <v>33.825795880149848</v>
      </c>
      <c r="BO14" s="27">
        <f t="shared" si="1"/>
        <v>33.825795880149848</v>
      </c>
      <c r="BP14" s="27">
        <f t="shared" si="1"/>
        <v>33.825795880149848</v>
      </c>
      <c r="BQ14" s="27">
        <f t="shared" si="1"/>
        <v>33.825795880149848</v>
      </c>
    </row>
    <row r="15" spans="1:72" ht="15" customHeight="1">
      <c r="A15" s="199"/>
      <c r="B15" s="223">
        <f>+'Ark1'!C1761</f>
        <v>2024</v>
      </c>
      <c r="C15" s="219">
        <f>+'Ark1'!L1761</f>
        <v>1</v>
      </c>
      <c r="D15" s="219" t="s">
        <v>28</v>
      </c>
      <c r="E15" s="219">
        <f>+'Ark1'!D1761</f>
        <v>2</v>
      </c>
      <c r="F15" s="219" t="s">
        <v>522</v>
      </c>
      <c r="G15" s="219">
        <f>+'Ark1'!Q1761</f>
        <v>1</v>
      </c>
      <c r="H15" s="324">
        <f>+'Ark1'!R1761</f>
        <v>1</v>
      </c>
      <c r="I15" s="220">
        <f>+IF(H15=0,"",'Ark1'!AG1761)</f>
        <v>5.0503708035405742E-2</v>
      </c>
      <c r="J15" s="220">
        <f>+IF(H15=0,"",'Ark1'!AH1761)</f>
        <v>0</v>
      </c>
      <c r="K15" s="93"/>
      <c r="L15" s="499">
        <f t="shared" ref="L15:L25" si="5">IF(H15=0,"",100*P15/H15)</f>
        <v>100</v>
      </c>
      <c r="M15" s="93"/>
      <c r="N15" s="31">
        <f>+IF(H15=0,"",'Ark1'!U1761)</f>
        <v>3.8</v>
      </c>
      <c r="O15" s="216"/>
      <c r="P15" s="425">
        <f>+IF(I15=0,"",'Ark1'!AI1761)</f>
        <v>1</v>
      </c>
      <c r="Q15" s="218"/>
      <c r="R15" s="428">
        <f>+IF(P15=0,"",'Ark1'!AJ1761)</f>
        <v>70.8</v>
      </c>
      <c r="S15" s="419"/>
      <c r="T15" s="428">
        <f>+IF(P15=0,"",'Ark1'!AK1761)</f>
        <v>10.707394982320851</v>
      </c>
      <c r="U15" s="218"/>
      <c r="V15" s="221">
        <f>+IF(H15=0,"",'Ark1'!T1761)</f>
        <v>2</v>
      </c>
      <c r="W15" s="222">
        <f>+IF(H15=0,"",'Ark1'!X1761)</f>
        <v>0</v>
      </c>
      <c r="X15" s="220">
        <f>+IF(H15=0,"",'Ark1'!Z1761)</f>
        <v>0</v>
      </c>
      <c r="Y15" s="220">
        <f>+IF(H15=0,"",'Ark1'!AB1761)</f>
        <v>0</v>
      </c>
      <c r="Z15" s="222">
        <f>+IF(H15=0,"",'Ark1'!AD1761)</f>
        <v>0</v>
      </c>
      <c r="AA15" s="36">
        <f t="shared" si="3"/>
        <v>3.8</v>
      </c>
      <c r="AB15" s="220">
        <f t="shared" si="4"/>
        <v>1</v>
      </c>
      <c r="AC15" s="199"/>
      <c r="AD15" s="202"/>
      <c r="AF15" s="28"/>
      <c r="AG15" s="26"/>
      <c r="AH15" s="203"/>
      <c r="AI15" s="27"/>
      <c r="AM15" s="27"/>
      <c r="BE15" s="215" t="e">
        <f t="shared" si="2"/>
        <v>#REF!</v>
      </c>
      <c r="BF15" s="27">
        <v>36.800403768506008</v>
      </c>
      <c r="BG15" s="27">
        <f t="shared" si="1"/>
        <v>36.800403768506008</v>
      </c>
      <c r="BH15" s="27">
        <f t="shared" si="1"/>
        <v>36.800403768506008</v>
      </c>
      <c r="BI15" s="27">
        <f t="shared" si="1"/>
        <v>36.800403768506008</v>
      </c>
      <c r="BJ15" s="27">
        <f t="shared" si="1"/>
        <v>36.800403768506008</v>
      </c>
      <c r="BK15" s="27">
        <f t="shared" si="1"/>
        <v>36.800403768506008</v>
      </c>
      <c r="BL15" s="27">
        <f t="shared" si="1"/>
        <v>36.800403768506008</v>
      </c>
      <c r="BM15" s="27">
        <f t="shared" si="1"/>
        <v>36.800403768506008</v>
      </c>
      <c r="BN15" s="27">
        <f t="shared" si="1"/>
        <v>36.800403768506008</v>
      </c>
      <c r="BO15" s="27">
        <f t="shared" si="1"/>
        <v>36.800403768506008</v>
      </c>
      <c r="BP15" s="27">
        <f t="shared" si="1"/>
        <v>36.800403768506008</v>
      </c>
      <c r="BQ15" s="27">
        <f t="shared" si="1"/>
        <v>36.800403768506008</v>
      </c>
    </row>
    <row r="16" spans="1:72" ht="15" customHeight="1">
      <c r="A16" s="199"/>
      <c r="B16" s="223">
        <f>+'Ark1'!C1762</f>
        <v>2024</v>
      </c>
      <c r="C16" s="219">
        <f>+'Ark1'!L1762</f>
        <v>1</v>
      </c>
      <c r="D16" s="219" t="s">
        <v>28</v>
      </c>
      <c r="E16" s="219">
        <f>+'Ark1'!D1762</f>
        <v>3</v>
      </c>
      <c r="F16" s="219" t="s">
        <v>523</v>
      </c>
      <c r="G16" s="219">
        <f>+'Ark1'!Q1762</f>
        <v>1</v>
      </c>
      <c r="H16" s="324">
        <f>+'Ark1'!R1762</f>
        <v>1</v>
      </c>
      <c r="I16" s="220">
        <f>+IF(H16=0,"",'Ark1'!AG1762)</f>
        <v>3.4110750089612993E-2</v>
      </c>
      <c r="J16" s="220">
        <f>+IF(H16=0,"",'Ark1'!AH1762)</f>
        <v>0</v>
      </c>
      <c r="K16" s="93"/>
      <c r="L16" s="499">
        <f t="shared" si="5"/>
        <v>100</v>
      </c>
      <c r="M16" s="93"/>
      <c r="N16" s="31">
        <f>+IF(H16=0,"",'Ark1'!U1762)</f>
        <v>5.9</v>
      </c>
      <c r="O16" s="216"/>
      <c r="P16" s="425">
        <f>+IF(I16=0,"",'Ark1'!AI1762)</f>
        <v>1</v>
      </c>
      <c r="Q16" s="218"/>
      <c r="R16" s="428">
        <f>+IF(P16=0,"",'Ark1'!AJ1762)</f>
        <v>84.2</v>
      </c>
      <c r="S16" s="419"/>
      <c r="T16" s="428">
        <f>+IF(P16=0,"",'Ark1'!AK1762)</f>
        <v>9.8836131182067639</v>
      </c>
      <c r="U16" s="218"/>
      <c r="V16" s="221">
        <f>+IF(H16=0,"",'Ark1'!T1762)</f>
        <v>2</v>
      </c>
      <c r="W16" s="222">
        <f>+IF(H16=0,"",'Ark1'!X1762)</f>
        <v>0</v>
      </c>
      <c r="X16" s="220">
        <f>+IF(H16=0,"",'Ark1'!Z1762)</f>
        <v>0</v>
      </c>
      <c r="Y16" s="220">
        <f>+IF(H16=0,"",'Ark1'!AB1762)</f>
        <v>0</v>
      </c>
      <c r="Z16" s="222">
        <f>+IF(H16=0,"",'Ark1'!AD1762)</f>
        <v>0</v>
      </c>
      <c r="AA16" s="36">
        <f t="shared" si="3"/>
        <v>5.9</v>
      </c>
      <c r="AB16" s="220">
        <f t="shared" si="4"/>
        <v>1</v>
      </c>
      <c r="AC16" s="199"/>
      <c r="AD16" s="202"/>
      <c r="AF16" s="28"/>
      <c r="AG16" s="26"/>
      <c r="AH16" s="203"/>
      <c r="AI16" s="27"/>
      <c r="AM16" s="27"/>
      <c r="BE16" s="215" t="e">
        <f t="shared" si="2"/>
        <v>#REF!</v>
      </c>
      <c r="BF16" s="27">
        <v>39.739449541284394</v>
      </c>
      <c r="BG16" s="27">
        <f t="shared" si="1"/>
        <v>39.739449541284394</v>
      </c>
      <c r="BH16" s="27">
        <f t="shared" si="1"/>
        <v>39.739449541284394</v>
      </c>
      <c r="BI16" s="27">
        <f t="shared" si="1"/>
        <v>39.739449541284394</v>
      </c>
      <c r="BJ16" s="27">
        <f t="shared" si="1"/>
        <v>39.739449541284394</v>
      </c>
      <c r="BK16" s="27">
        <f t="shared" si="1"/>
        <v>39.739449541284394</v>
      </c>
      <c r="BL16" s="27">
        <f t="shared" si="1"/>
        <v>39.739449541284394</v>
      </c>
      <c r="BM16" s="27">
        <f t="shared" si="1"/>
        <v>39.739449541284394</v>
      </c>
      <c r="BN16" s="27">
        <f t="shared" si="1"/>
        <v>39.739449541284394</v>
      </c>
      <c r="BO16" s="27">
        <f t="shared" si="1"/>
        <v>39.739449541284394</v>
      </c>
      <c r="BP16" s="27">
        <f t="shared" si="1"/>
        <v>39.739449541284394</v>
      </c>
      <c r="BQ16" s="27">
        <f t="shared" si="1"/>
        <v>39.739449541284394</v>
      </c>
    </row>
    <row r="17" spans="1:69" ht="15" customHeight="1">
      <c r="A17" s="199"/>
      <c r="B17" s="223">
        <f>+'Ark1'!C1763</f>
        <v>2024</v>
      </c>
      <c r="C17" s="219">
        <f>+'Ark1'!L1763</f>
        <v>1</v>
      </c>
      <c r="D17" s="219" t="s">
        <v>28</v>
      </c>
      <c r="E17" s="219">
        <f>+'Ark1'!D1763</f>
        <v>4</v>
      </c>
      <c r="F17" s="219" t="s">
        <v>524</v>
      </c>
      <c r="G17" s="219">
        <f>+'Ark1'!Q1763</f>
        <v>3</v>
      </c>
      <c r="H17" s="324">
        <f>+'Ark1'!R1763</f>
        <v>3</v>
      </c>
      <c r="I17" s="220">
        <f>+IF(H17=0,"",'Ark1'!AG1763)</f>
        <v>7.9598363917965723E-2</v>
      </c>
      <c r="J17" s="220">
        <f>+IF(H17=0,"",'Ark1'!AH1763)</f>
        <v>0</v>
      </c>
      <c r="K17" s="93"/>
      <c r="L17" s="499">
        <f t="shared" si="5"/>
        <v>100</v>
      </c>
      <c r="M17" s="93"/>
      <c r="N17" s="31">
        <f>+IF(H17=0,"",'Ark1'!U1763)</f>
        <v>5.533333333333335</v>
      </c>
      <c r="O17" s="216"/>
      <c r="P17" s="425">
        <f>+IF(I17=0,"",'Ark1'!AI1763)</f>
        <v>3</v>
      </c>
      <c r="Q17" s="218"/>
      <c r="R17" s="428">
        <f>+IF(P17=0,"",'Ark1'!AJ1763)</f>
        <v>80.233333333333348</v>
      </c>
      <c r="S17" s="419"/>
      <c r="T17" s="428">
        <f>+IF(P17=0,"",'Ark1'!AK1763)</f>
        <v>10.825139909739647</v>
      </c>
      <c r="U17" s="218"/>
      <c r="V17" s="221">
        <f>+IF(H17=0,"",'Ark1'!T1763)</f>
        <v>2</v>
      </c>
      <c r="W17" s="222">
        <f>+IF(H17=0,"",'Ark1'!X1763)</f>
        <v>0</v>
      </c>
      <c r="X17" s="220">
        <f>+IF(H17=0,"",'Ark1'!Z1763)</f>
        <v>1.0780641085864124</v>
      </c>
      <c r="Y17" s="220">
        <f>+IF(H17=0,"",'Ark1'!AB1763)</f>
        <v>0</v>
      </c>
      <c r="Z17" s="222">
        <f>+IF(H17=0,"",'Ark1'!AD1763)</f>
        <v>0</v>
      </c>
      <c r="AA17" s="36">
        <f t="shared" si="3"/>
        <v>5.533333333333335</v>
      </c>
      <c r="AB17" s="220">
        <f t="shared" si="4"/>
        <v>1</v>
      </c>
      <c r="AC17" s="199"/>
      <c r="AD17" s="202"/>
      <c r="AF17" s="28"/>
      <c r="AG17" s="26"/>
      <c r="AH17" s="203"/>
      <c r="AI17" s="27"/>
      <c r="AM17" s="27"/>
      <c r="BE17" s="215" t="e">
        <f t="shared" si="2"/>
        <v>#REF!</v>
      </c>
      <c r="BF17" s="27">
        <v>41.835593220338978</v>
      </c>
      <c r="BG17" s="27">
        <f t="shared" si="1"/>
        <v>41.835593220338978</v>
      </c>
      <c r="BH17" s="27">
        <f t="shared" si="1"/>
        <v>41.835593220338978</v>
      </c>
      <c r="BI17" s="27">
        <f t="shared" si="1"/>
        <v>41.835593220338978</v>
      </c>
      <c r="BJ17" s="27">
        <f t="shared" si="1"/>
        <v>41.835593220338978</v>
      </c>
      <c r="BK17" s="27">
        <f t="shared" si="1"/>
        <v>41.835593220338978</v>
      </c>
      <c r="BL17" s="27">
        <f t="shared" si="1"/>
        <v>41.835593220338978</v>
      </c>
      <c r="BM17" s="27">
        <f t="shared" si="1"/>
        <v>41.835593220338978</v>
      </c>
      <c r="BN17" s="27">
        <f t="shared" si="1"/>
        <v>41.835593220338978</v>
      </c>
      <c r="BO17" s="27">
        <f t="shared" si="1"/>
        <v>41.835593220338978</v>
      </c>
      <c r="BP17" s="27">
        <f t="shared" si="1"/>
        <v>41.835593220338978</v>
      </c>
      <c r="BQ17" s="27">
        <f t="shared" si="1"/>
        <v>41.835593220338978</v>
      </c>
    </row>
    <row r="18" spans="1:69" ht="15" customHeight="1">
      <c r="A18" s="199"/>
      <c r="B18" s="223">
        <f>+'Ark1'!C1764</f>
        <v>2024</v>
      </c>
      <c r="C18" s="219">
        <f>+'Ark1'!L1764</f>
        <v>1</v>
      </c>
      <c r="D18" s="219" t="s">
        <v>28</v>
      </c>
      <c r="E18" s="219">
        <f>+'Ark1'!D1764</f>
        <v>5</v>
      </c>
      <c r="F18" s="219" t="s">
        <v>442</v>
      </c>
      <c r="G18" s="219">
        <f>+'Ark1'!Q1764</f>
        <v>6</v>
      </c>
      <c r="H18" s="324">
        <f>+'Ark1'!R1764</f>
        <v>19</v>
      </c>
      <c r="I18" s="220">
        <f>+IF(H18=0,"",'Ark1'!AG1764)</f>
        <v>0.39688151060078974</v>
      </c>
      <c r="J18" s="220">
        <f>+IF(H18=0,"",'Ark1'!AH1764)</f>
        <v>5.2631578947368443</v>
      </c>
      <c r="K18" s="93"/>
      <c r="L18" s="499">
        <f t="shared" si="5"/>
        <v>89.473684210526315</v>
      </c>
      <c r="M18" s="93"/>
      <c r="N18" s="31">
        <f>+IF(H18=0,"",'Ark1'!U1764)</f>
        <v>2.2157894736842101</v>
      </c>
      <c r="O18" s="216"/>
      <c r="P18" s="425">
        <f>+IF(I18=0,"",'Ark1'!AI1764)</f>
        <v>17</v>
      </c>
      <c r="Q18" s="218"/>
      <c r="R18" s="428">
        <f>+IF(P18=0,"",'Ark1'!AJ1764)</f>
        <v>66.682352941176489</v>
      </c>
      <c r="S18" s="419"/>
      <c r="T18" s="428">
        <f>+IF(P18=0,"",'Ark1'!AK1764)</f>
        <v>6.9997865708047886</v>
      </c>
      <c r="U18" s="218"/>
      <c r="V18" s="221">
        <f>+IF(H18=0,"",'Ark1'!T1764)</f>
        <v>2.1052631578947363</v>
      </c>
      <c r="W18" s="222">
        <f>+IF(H18=0,"",'Ark1'!X1764)</f>
        <v>0</v>
      </c>
      <c r="X18" s="220">
        <f>+IF(H18=0,"",'Ark1'!Z1764)</f>
        <v>0.73503537895141557</v>
      </c>
      <c r="Y18" s="220">
        <f>+IF(H18=0,"",'Ark1'!AB1764)</f>
        <v>0.30689220499185865</v>
      </c>
      <c r="Z18" s="222">
        <f>+IF(H18=0,"",'Ark1'!AD1764)</f>
        <v>36.594427851591007</v>
      </c>
      <c r="AA18" s="36">
        <f t="shared" si="3"/>
        <v>2.2157894736842101</v>
      </c>
      <c r="AB18" s="220">
        <f t="shared" si="4"/>
        <v>0.31578947368421051</v>
      </c>
      <c r="AC18" s="199"/>
      <c r="AD18" s="202"/>
      <c r="AF18" s="28"/>
      <c r="AG18" s="26"/>
      <c r="AH18" s="203"/>
      <c r="AI18" s="27"/>
      <c r="AM18" s="27"/>
      <c r="BE18" s="215" t="e">
        <f t="shared" si="2"/>
        <v>#REF!</v>
      </c>
      <c r="BF18" s="27">
        <v>46.533333333333317</v>
      </c>
      <c r="BG18" s="27">
        <f t="shared" si="1"/>
        <v>46.533333333333317</v>
      </c>
      <c r="BH18" s="27">
        <f t="shared" si="1"/>
        <v>46.533333333333317</v>
      </c>
      <c r="BI18" s="27">
        <f t="shared" si="1"/>
        <v>46.533333333333317</v>
      </c>
      <c r="BJ18" s="27">
        <f t="shared" si="1"/>
        <v>46.533333333333317</v>
      </c>
      <c r="BK18" s="27">
        <f t="shared" si="1"/>
        <v>46.533333333333317</v>
      </c>
      <c r="BL18" s="27">
        <f t="shared" si="1"/>
        <v>46.533333333333317</v>
      </c>
      <c r="BM18" s="27">
        <f t="shared" si="1"/>
        <v>46.533333333333317</v>
      </c>
      <c r="BN18" s="27">
        <f t="shared" si="1"/>
        <v>46.533333333333317</v>
      </c>
      <c r="BO18" s="27">
        <f t="shared" si="1"/>
        <v>46.533333333333317</v>
      </c>
      <c r="BP18" s="27">
        <f t="shared" si="1"/>
        <v>46.533333333333317</v>
      </c>
      <c r="BQ18" s="27">
        <f t="shared" si="1"/>
        <v>46.533333333333317</v>
      </c>
    </row>
    <row r="19" spans="1:69" ht="15" customHeight="1">
      <c r="A19" s="199"/>
      <c r="B19" s="223">
        <f>+'Ark1'!C1765</f>
        <v>2024</v>
      </c>
      <c r="C19" s="219">
        <f>+'Ark1'!L1765</f>
        <v>1</v>
      </c>
      <c r="D19" s="219" t="s">
        <v>28</v>
      </c>
      <c r="E19" s="219">
        <f>+'Ark1'!D1765</f>
        <v>6</v>
      </c>
      <c r="F19" s="219" t="s">
        <v>525</v>
      </c>
      <c r="G19" s="219">
        <f>+'Ark1'!Q1765</f>
        <v>7</v>
      </c>
      <c r="H19" s="324">
        <f>+'Ark1'!R1765</f>
        <v>8</v>
      </c>
      <c r="I19" s="220">
        <f>+IF(H19=0,"",'Ark1'!AG1765)</f>
        <v>0.29851790524388683</v>
      </c>
      <c r="J19" s="220">
        <f>+IF(H19=0,"",'Ark1'!AH1765)</f>
        <v>0</v>
      </c>
      <c r="K19" s="93"/>
      <c r="L19" s="499">
        <f t="shared" si="5"/>
        <v>100</v>
      </c>
      <c r="M19" s="93"/>
      <c r="N19" s="31">
        <f>+IF(H19=0,"",'Ark1'!U1765)</f>
        <v>3.2</v>
      </c>
      <c r="O19" s="216"/>
      <c r="P19" s="425">
        <f>+IF(I19=0,"",'Ark1'!AI1765)</f>
        <v>8</v>
      </c>
      <c r="Q19" s="218"/>
      <c r="R19" s="428">
        <f>+IF(P19=0,"",'Ark1'!AJ1765)</f>
        <v>69.699999999999989</v>
      </c>
      <c r="S19" s="419"/>
      <c r="T19" s="428">
        <f>+IF(P19=0,"",'Ark1'!AK1765)</f>
        <v>10.03226973745176</v>
      </c>
      <c r="U19" s="218"/>
      <c r="V19" s="221">
        <f>+IF(H19=0,"",'Ark1'!T1765)</f>
        <v>1.75</v>
      </c>
      <c r="W19" s="222">
        <f>+IF(H19=0,"",'Ark1'!X1765)</f>
        <v>0</v>
      </c>
      <c r="X19" s="220">
        <f>+IF(H19=0,"",'Ark1'!Z1765)</f>
        <v>1.0476163419878473</v>
      </c>
      <c r="Y19" s="220">
        <f>+IF(H19=0,"",'Ark1'!AB1765)</f>
        <v>0.4330127018922193</v>
      </c>
      <c r="Z19" s="222">
        <f>+IF(H19=0,"",'Ark1'!AD1765)</f>
        <v>35.822052399561677</v>
      </c>
      <c r="AA19" s="36">
        <f t="shared" si="3"/>
        <v>3.2</v>
      </c>
      <c r="AB19" s="220">
        <f t="shared" si="4"/>
        <v>0.875</v>
      </c>
      <c r="AC19" s="199"/>
      <c r="AD19" s="202"/>
      <c r="AF19" s="28"/>
      <c r="AG19" s="26"/>
      <c r="AH19" s="203"/>
      <c r="AI19" s="27"/>
      <c r="AJ19" s="223"/>
      <c r="AK19" s="223"/>
      <c r="AL19" s="223"/>
      <c r="AM19" s="27"/>
      <c r="BE19" s="215" t="e">
        <f t="shared" si="2"/>
        <v>#REF!</v>
      </c>
      <c r="BF19" s="27">
        <v>57.45</v>
      </c>
      <c r="BG19" s="27">
        <f t="shared" si="1"/>
        <v>57.45</v>
      </c>
      <c r="BH19" s="27">
        <f t="shared" si="1"/>
        <v>57.45</v>
      </c>
      <c r="BI19" s="27">
        <f t="shared" si="1"/>
        <v>57.45</v>
      </c>
      <c r="BJ19" s="27">
        <f t="shared" si="1"/>
        <v>57.45</v>
      </c>
      <c r="BK19" s="27">
        <f t="shared" si="1"/>
        <v>57.45</v>
      </c>
      <c r="BL19" s="27">
        <f t="shared" si="1"/>
        <v>57.45</v>
      </c>
      <c r="BM19" s="27">
        <f t="shared" si="1"/>
        <v>57.45</v>
      </c>
      <c r="BN19" s="27">
        <f t="shared" si="1"/>
        <v>57.45</v>
      </c>
      <c r="BO19" s="27">
        <f t="shared" si="1"/>
        <v>57.45</v>
      </c>
      <c r="BP19" s="27">
        <f t="shared" si="1"/>
        <v>57.45</v>
      </c>
      <c r="BQ19" s="27">
        <f t="shared" si="1"/>
        <v>57.45</v>
      </c>
    </row>
    <row r="20" spans="1:69" ht="15" customHeight="1">
      <c r="A20" s="199"/>
      <c r="B20" s="223">
        <f>+'Ark1'!C1766</f>
        <v>2024</v>
      </c>
      <c r="C20" s="219">
        <f>+'Ark1'!L1766</f>
        <v>1</v>
      </c>
      <c r="D20" s="219" t="s">
        <v>28</v>
      </c>
      <c r="E20" s="219">
        <f>+'Ark1'!D1766</f>
        <v>7</v>
      </c>
      <c r="F20" s="219" t="s">
        <v>526</v>
      </c>
      <c r="G20" s="219">
        <f>+'Ark1'!Q1766</f>
        <v>3</v>
      </c>
      <c r="H20" s="324">
        <f>+'Ark1'!R1766</f>
        <v>5</v>
      </c>
      <c r="I20" s="220">
        <f>+IF(H20=0,"",'Ark1'!AG1766)</f>
        <v>0.27171531247260927</v>
      </c>
      <c r="J20" s="220">
        <f>+IF(H20=0,"",'Ark1'!AH1766)</f>
        <v>60</v>
      </c>
      <c r="K20" s="93"/>
      <c r="L20" s="499">
        <f t="shared" si="5"/>
        <v>100</v>
      </c>
      <c r="M20" s="93"/>
      <c r="N20" s="31">
        <f>+IF(H20=0,"",'Ark1'!U1766)</f>
        <v>2.48</v>
      </c>
      <c r="O20" s="216"/>
      <c r="P20" s="425">
        <f>+IF(I20=0,"",'Ark1'!AI1766)</f>
        <v>5</v>
      </c>
      <c r="Q20" s="218"/>
      <c r="R20" s="428">
        <f>+IF(P20=0,"",'Ark1'!AJ1766)</f>
        <v>67.14</v>
      </c>
      <c r="S20" s="419"/>
      <c r="T20" s="428">
        <f>+IF(P20=0,"",'Ark1'!AK1766)</f>
        <v>7.9612998664235102</v>
      </c>
      <c r="U20" s="218"/>
      <c r="V20" s="221">
        <f>+IF(H20=0,"",'Ark1'!T1766)</f>
        <v>1.4</v>
      </c>
      <c r="W20" s="222">
        <f>+IF(H20=0,"",'Ark1'!X1766)</f>
        <v>0</v>
      </c>
      <c r="X20" s="220">
        <f>+IF(H20=0,"",'Ark1'!Z1766)</f>
        <v>0.76262703859750491</v>
      </c>
      <c r="Y20" s="220">
        <f>+IF(H20=0,"",'Ark1'!AB1766)</f>
        <v>0.48989794855663593</v>
      </c>
      <c r="Z20" s="222">
        <f>+IF(H20=0,"",'Ark1'!AD1766)</f>
        <v>71.732666366986507</v>
      </c>
      <c r="AA20" s="36">
        <f t="shared" si="3"/>
        <v>2.48</v>
      </c>
      <c r="AB20" s="220">
        <f t="shared" si="4"/>
        <v>0.6</v>
      </c>
      <c r="AC20" s="199"/>
      <c r="AD20" s="202"/>
      <c r="AF20" s="28"/>
      <c r="AG20" s="26"/>
      <c r="AH20" s="203"/>
      <c r="AI20" s="27"/>
      <c r="AJ20" s="223"/>
      <c r="AK20" s="223"/>
      <c r="AL20" s="223"/>
      <c r="AM20" s="27"/>
      <c r="BE20" s="215" t="e">
        <f t="shared" si="2"/>
        <v>#REF!</v>
      </c>
      <c r="BF20" s="27">
        <v>0</v>
      </c>
      <c r="BG20" s="27">
        <f t="shared" si="1"/>
        <v>0</v>
      </c>
      <c r="BH20" s="27">
        <f t="shared" si="1"/>
        <v>0</v>
      </c>
      <c r="BI20" s="27">
        <f t="shared" si="1"/>
        <v>0</v>
      </c>
      <c r="BJ20" s="27">
        <f t="shared" si="1"/>
        <v>0</v>
      </c>
      <c r="BK20" s="27">
        <f t="shared" si="1"/>
        <v>0</v>
      </c>
      <c r="BL20" s="27">
        <f t="shared" si="1"/>
        <v>0</v>
      </c>
      <c r="BM20" s="27">
        <f t="shared" si="1"/>
        <v>0</v>
      </c>
      <c r="BN20" s="27">
        <f t="shared" si="1"/>
        <v>0</v>
      </c>
      <c r="BO20" s="27">
        <f t="shared" si="1"/>
        <v>0</v>
      </c>
      <c r="BP20" s="27">
        <f t="shared" si="1"/>
        <v>0</v>
      </c>
      <c r="BQ20" s="27">
        <f t="shared" si="1"/>
        <v>0</v>
      </c>
    </row>
    <row r="21" spans="1:69" ht="15" customHeight="1">
      <c r="A21" s="199"/>
      <c r="B21" s="223">
        <f>+'Ark1'!C1767</f>
        <v>2024</v>
      </c>
      <c r="C21" s="219">
        <f>+'Ark1'!L1767</f>
        <v>1</v>
      </c>
      <c r="D21" s="219" t="s">
        <v>28</v>
      </c>
      <c r="E21" s="219">
        <f>+'Ark1'!D1767</f>
        <v>8</v>
      </c>
      <c r="F21" s="219" t="s">
        <v>527</v>
      </c>
      <c r="G21" s="219">
        <f>+'Ark1'!Q1767</f>
        <v>0</v>
      </c>
      <c r="H21" s="324">
        <f>+'Ark1'!R1767</f>
        <v>0</v>
      </c>
      <c r="I21" s="220" t="str">
        <f>+IF(H21=0,"",'Ark1'!AG1767)</f>
        <v/>
      </c>
      <c r="J21" s="220" t="str">
        <f>+IF(H21=0,"",'Ark1'!AH1767)</f>
        <v/>
      </c>
      <c r="K21" s="93"/>
      <c r="L21" s="499" t="str">
        <f t="shared" si="5"/>
        <v/>
      </c>
      <c r="M21" s="93"/>
      <c r="N21" s="31" t="str">
        <f>+IF(H21=0,"",'Ark1'!U1767)</f>
        <v/>
      </c>
      <c r="O21" s="216"/>
      <c r="P21" s="425">
        <f>+IF(I21=0,"",'Ark1'!AI1767)</f>
        <v>0</v>
      </c>
      <c r="Q21" s="218"/>
      <c r="R21" s="428" t="str">
        <f>+IF(P21=0,"",'Ark1'!AJ1767)</f>
        <v/>
      </c>
      <c r="S21" s="419"/>
      <c r="T21" s="428" t="str">
        <f>+IF(P21=0,"",'Ark1'!AK1767)</f>
        <v/>
      </c>
      <c r="U21" s="218"/>
      <c r="V21" s="221" t="str">
        <f>+IF(H21=0,"",'Ark1'!T1767)</f>
        <v/>
      </c>
      <c r="W21" s="222" t="str">
        <f>+IF(H21=0,"",'Ark1'!X1767)</f>
        <v/>
      </c>
      <c r="X21" s="220" t="str">
        <f>+IF(H21=0,"",'Ark1'!Z1767)</f>
        <v/>
      </c>
      <c r="Y21" s="220" t="str">
        <f>+IF(H21=0,"",'Ark1'!AB1767)</f>
        <v/>
      </c>
      <c r="Z21" s="222" t="str">
        <f>+IF(H21=0,"",'Ark1'!AD1767)</f>
        <v/>
      </c>
      <c r="AA21" s="36" t="str">
        <f t="shared" si="3"/>
        <v/>
      </c>
      <c r="AB21" s="220" t="str">
        <f t="shared" si="4"/>
        <v/>
      </c>
      <c r="AC21" s="199"/>
      <c r="AD21" s="202"/>
      <c r="AF21" s="28"/>
      <c r="AG21" s="26"/>
      <c r="AH21" s="203"/>
      <c r="AI21" s="27"/>
      <c r="AJ21" s="223"/>
      <c r="AK21" s="223"/>
      <c r="AL21" s="223"/>
      <c r="AM21" s="27"/>
      <c r="BE21" s="215"/>
    </row>
    <row r="22" spans="1:69" ht="15" customHeight="1">
      <c r="A22" s="199"/>
      <c r="B22" s="223">
        <f>+'Ark1'!C1768</f>
        <v>2024</v>
      </c>
      <c r="C22" s="219">
        <f>+'Ark1'!L1768</f>
        <v>1</v>
      </c>
      <c r="D22" s="219" t="s">
        <v>28</v>
      </c>
      <c r="E22" s="219">
        <f>+'Ark1'!D1768</f>
        <v>9</v>
      </c>
      <c r="F22" s="219" t="s">
        <v>528</v>
      </c>
      <c r="G22" s="219">
        <f>+'Ark1'!Q1768</f>
        <v>1</v>
      </c>
      <c r="H22" s="324">
        <f>+'Ark1'!R1768</f>
        <v>6</v>
      </c>
      <c r="I22" s="220">
        <f>+IF(H22=0,"",'Ark1'!AG1768)</f>
        <v>0.22988234042678923</v>
      </c>
      <c r="J22" s="220">
        <f>+IF(H22=0,"",'Ark1'!AH1768)</f>
        <v>0</v>
      </c>
      <c r="K22" s="93"/>
      <c r="L22" s="499">
        <f t="shared" si="5"/>
        <v>100</v>
      </c>
      <c r="M22" s="93"/>
      <c r="N22" s="31">
        <f>+IF(H22=0,"",'Ark1'!U1768)</f>
        <v>6.4833333333333352</v>
      </c>
      <c r="O22" s="216"/>
      <c r="P22" s="425">
        <f>+IF(I22=0,"",'Ark1'!AI1768)</f>
        <v>6</v>
      </c>
      <c r="Q22" s="218"/>
      <c r="R22" s="428">
        <f>+IF(P22=0,"",'Ark1'!AJ1768)</f>
        <v>122.0833333333333</v>
      </c>
      <c r="S22" s="419"/>
      <c r="T22" s="428">
        <f>+IF(P22=0,"",'Ark1'!AK1768)</f>
        <v>3.5429977297544992</v>
      </c>
      <c r="U22" s="218"/>
      <c r="V22" s="221">
        <f>+IF(H22=0,"",'Ark1'!T1768)</f>
        <v>2.1666666666666661</v>
      </c>
      <c r="W22" s="222">
        <f>+IF(H22=0,"",'Ark1'!X1768)</f>
        <v>0</v>
      </c>
      <c r="X22" s="220">
        <f>+IF(H22=0,"",'Ark1'!Z1768)</f>
        <v>1.8169724513291003</v>
      </c>
      <c r="Y22" s="220">
        <f>+IF(H22=0,"",'Ark1'!AB1768)</f>
        <v>0.3726779962499655</v>
      </c>
      <c r="Z22" s="222">
        <f>+IF(H22=0,"",'Ark1'!AD1768)</f>
        <v>76.710888211612996</v>
      </c>
      <c r="AA22" s="36">
        <f t="shared" si="3"/>
        <v>6.4833333333333352</v>
      </c>
      <c r="AB22" s="220">
        <f t="shared" si="4"/>
        <v>0.16666666666666666</v>
      </c>
      <c r="AC22" s="199"/>
      <c r="AD22" s="202"/>
      <c r="AF22" s="28"/>
      <c r="AG22" s="26"/>
      <c r="AH22" s="203"/>
      <c r="AI22" s="27"/>
      <c r="AJ22" s="223"/>
      <c r="AK22" s="223"/>
      <c r="AL22" s="223"/>
      <c r="AM22" s="27"/>
      <c r="BE22" s="215"/>
    </row>
    <row r="23" spans="1:69" ht="15" customHeight="1">
      <c r="A23" s="199"/>
      <c r="B23" s="223">
        <f>+'Ark1'!C1769</f>
        <v>2024</v>
      </c>
      <c r="C23" s="219">
        <f>+'Ark1'!L1769</f>
        <v>1</v>
      </c>
      <c r="D23" s="219" t="s">
        <v>28</v>
      </c>
      <c r="E23" s="219">
        <f>+'Ark1'!D1769</f>
        <v>10</v>
      </c>
      <c r="F23" s="219" t="s">
        <v>529</v>
      </c>
      <c r="G23" s="219">
        <f>+'Ark1'!Q1769</f>
        <v>1</v>
      </c>
      <c r="H23" s="324">
        <f>+'Ark1'!R1769</f>
        <v>1</v>
      </c>
      <c r="I23" s="220">
        <f>+IF(H23=0,"",'Ark1'!AG1769)</f>
        <v>9.462838341965138E-3</v>
      </c>
      <c r="J23" s="220">
        <f>+IF(H23=0,"",'Ark1'!AH1769)</f>
        <v>0</v>
      </c>
      <c r="K23" s="93"/>
      <c r="L23" s="499">
        <f t="shared" si="5"/>
        <v>100</v>
      </c>
      <c r="M23" s="93"/>
      <c r="N23" s="31">
        <f>+IF(H23=0,"",'Ark1'!U1769)</f>
        <v>2.6</v>
      </c>
      <c r="O23" s="216"/>
      <c r="P23" s="425">
        <f>+IF(I23=0,"",'Ark1'!AI1769)</f>
        <v>1</v>
      </c>
      <c r="Q23" s="218"/>
      <c r="R23" s="428">
        <f>+IF(P23=0,"",'Ark1'!AJ1769)</f>
        <v>68.3</v>
      </c>
      <c r="S23" s="419"/>
      <c r="T23" s="428">
        <f>+IF(P23=0,"",'Ark1'!AK1769)</f>
        <v>8.1603960493802781</v>
      </c>
      <c r="U23" s="218"/>
      <c r="V23" s="221">
        <f>+IF(H23=0,"",'Ark1'!T1769)</f>
        <v>2</v>
      </c>
      <c r="W23" s="222">
        <f>+IF(H23=0,"",'Ark1'!X1769)</f>
        <v>0</v>
      </c>
      <c r="X23" s="220">
        <f>+IF(H23=0,"",'Ark1'!Z1769)</f>
        <v>0</v>
      </c>
      <c r="Y23" s="220">
        <f>+IF(H23=0,"",'Ark1'!AB1769)</f>
        <v>0</v>
      </c>
      <c r="Z23" s="222">
        <f>+IF(H23=0,"",'Ark1'!AD1769)</f>
        <v>0</v>
      </c>
      <c r="AA23" s="36">
        <f t="shared" si="3"/>
        <v>2.6</v>
      </c>
      <c r="AB23" s="220">
        <f t="shared" si="4"/>
        <v>1</v>
      </c>
      <c r="AC23" s="199"/>
      <c r="AD23" s="202"/>
      <c r="AF23" s="28"/>
      <c r="AG23" s="26"/>
      <c r="AH23" s="203"/>
      <c r="AI23" s="27"/>
      <c r="AJ23" s="223"/>
      <c r="AK23" s="223"/>
      <c r="AL23" s="223"/>
      <c r="AM23" s="27"/>
      <c r="BE23" s="215"/>
    </row>
    <row r="24" spans="1:69" ht="15" customHeight="1">
      <c r="A24" s="199"/>
      <c r="B24" s="223">
        <f>+'Ark1'!C1770</f>
        <v>2024</v>
      </c>
      <c r="C24" s="219">
        <f>+'Ark1'!L1770</f>
        <v>1</v>
      </c>
      <c r="D24" s="219" t="s">
        <v>28</v>
      </c>
      <c r="E24" s="219">
        <f>+'Ark1'!D1770</f>
        <v>11</v>
      </c>
      <c r="F24" s="219" t="s">
        <v>530</v>
      </c>
      <c r="G24" s="219">
        <f>+'Ark1'!Q1770</f>
        <v>0</v>
      </c>
      <c r="H24" s="324">
        <f>+'Ark1'!R1770</f>
        <v>0</v>
      </c>
      <c r="I24" s="220" t="str">
        <f>+IF(H24=0,"",'Ark1'!AG1770)</f>
        <v/>
      </c>
      <c r="J24" s="220" t="str">
        <f>+IF(H24=0,"",'Ark1'!AH1770)</f>
        <v/>
      </c>
      <c r="K24" s="93"/>
      <c r="L24" s="499" t="str">
        <f t="shared" si="5"/>
        <v/>
      </c>
      <c r="M24" s="93"/>
      <c r="N24" s="31" t="str">
        <f>+IF(H24=0,"",'Ark1'!U1770)</f>
        <v/>
      </c>
      <c r="O24" s="216"/>
      <c r="P24" s="425">
        <f>+IF(I24=0,"",'Ark1'!AI1770)</f>
        <v>0</v>
      </c>
      <c r="Q24" s="218"/>
      <c r="R24" s="428" t="str">
        <f>+IF(P24=0,"",'Ark1'!AJ1770)</f>
        <v/>
      </c>
      <c r="S24" s="419"/>
      <c r="T24" s="428" t="str">
        <f>+IF(P24=0,"",'Ark1'!AK1770)</f>
        <v/>
      </c>
      <c r="U24" s="218"/>
      <c r="V24" s="221" t="str">
        <f>+IF(H24=0,"",'Ark1'!T1770)</f>
        <v/>
      </c>
      <c r="W24" s="222" t="str">
        <f>+IF(H24=0,"",'Ark1'!X1770)</f>
        <v/>
      </c>
      <c r="X24" s="220" t="str">
        <f>+IF(H24=0,"",'Ark1'!Z1770)</f>
        <v/>
      </c>
      <c r="Y24" s="220" t="str">
        <f>+IF(H24=0,"",'Ark1'!AB1770)</f>
        <v/>
      </c>
      <c r="Z24" s="222" t="str">
        <f>+IF(H24=0,"",'Ark1'!AD1770)</f>
        <v/>
      </c>
      <c r="AA24" s="36" t="str">
        <f t="shared" si="3"/>
        <v/>
      </c>
      <c r="AB24" s="220" t="str">
        <f t="shared" si="4"/>
        <v/>
      </c>
      <c r="AC24" s="199"/>
      <c r="AD24" s="202"/>
      <c r="AF24" s="28"/>
      <c r="AG24" s="26"/>
      <c r="AH24" s="203"/>
      <c r="AI24" s="27"/>
      <c r="AJ24" s="223"/>
      <c r="AK24" s="223"/>
      <c r="AL24" s="223"/>
      <c r="AM24" s="27"/>
    </row>
    <row r="25" spans="1:69" ht="15" customHeight="1">
      <c r="A25" s="199"/>
      <c r="B25" s="223">
        <f>+'Ark1'!C1771</f>
        <v>2024</v>
      </c>
      <c r="C25" s="219">
        <f>+'Ark1'!L1771</f>
        <v>1</v>
      </c>
      <c r="D25" s="219" t="s">
        <v>28</v>
      </c>
      <c r="E25" s="219">
        <f>+'Ark1'!D1771</f>
        <v>12</v>
      </c>
      <c r="F25" s="219" t="s">
        <v>531</v>
      </c>
      <c r="G25" s="219">
        <f>+'Ark1'!Q1771</f>
        <v>0</v>
      </c>
      <c r="H25" s="324">
        <f>+'Ark1'!R1771</f>
        <v>0</v>
      </c>
      <c r="I25" s="220" t="str">
        <f>+IF(H25=0,"",'Ark1'!AG1771)</f>
        <v/>
      </c>
      <c r="J25" s="220" t="str">
        <f>+IF(H25=0,"",'Ark1'!AH1771)</f>
        <v/>
      </c>
      <c r="K25" s="93"/>
      <c r="L25" s="499" t="str">
        <f t="shared" si="5"/>
        <v/>
      </c>
      <c r="M25" s="93"/>
      <c r="N25" s="31" t="str">
        <f>+IF(H25=0,"",'Ark1'!U1771)</f>
        <v/>
      </c>
      <c r="O25" s="216"/>
      <c r="P25" s="425">
        <f>+IF(I25=0,"",'Ark1'!AI1771)</f>
        <v>0</v>
      </c>
      <c r="Q25" s="218"/>
      <c r="R25" s="428" t="str">
        <f>+IF(P25=0,"",'Ark1'!AJ1771)</f>
        <v/>
      </c>
      <c r="S25" s="419"/>
      <c r="T25" s="428" t="str">
        <f>+IF(P25=0,"",'Ark1'!AK1771)</f>
        <v/>
      </c>
      <c r="U25" s="218"/>
      <c r="V25" s="221" t="str">
        <f>+IF(H25=0,"",'Ark1'!T1771)</f>
        <v/>
      </c>
      <c r="W25" s="222" t="str">
        <f>+IF(H25=0,"",'Ark1'!X1771)</f>
        <v/>
      </c>
      <c r="X25" s="220" t="str">
        <f>+IF(H25=0,"",'Ark1'!Z1771)</f>
        <v/>
      </c>
      <c r="Y25" s="220" t="str">
        <f>+IF(H25=0,"",'Ark1'!AB1771)</f>
        <v/>
      </c>
      <c r="Z25" s="222" t="str">
        <f>+IF(H25=0,"",'Ark1'!AD1771)</f>
        <v/>
      </c>
      <c r="AA25" s="36" t="str">
        <f t="shared" si="3"/>
        <v/>
      </c>
      <c r="AB25" s="220" t="str">
        <f t="shared" si="4"/>
        <v/>
      </c>
      <c r="AC25" s="199"/>
      <c r="AD25" s="202"/>
      <c r="AF25" s="28"/>
      <c r="AG25" s="26"/>
      <c r="AH25" s="203"/>
      <c r="AI25" s="27"/>
      <c r="AJ25" s="223"/>
      <c r="AK25" s="223"/>
      <c r="AL25" s="202"/>
      <c r="AM25" s="202"/>
      <c r="AN25" s="202"/>
    </row>
    <row r="26" spans="1:69" ht="15" customHeight="1">
      <c r="A26" s="199"/>
      <c r="B26" s="199"/>
      <c r="C26" s="199"/>
      <c r="D26" s="199"/>
      <c r="E26" s="199"/>
      <c r="F26" s="199"/>
      <c r="G26" s="199"/>
      <c r="H26" s="320"/>
      <c r="I26" s="200"/>
      <c r="J26" s="200"/>
      <c r="K26" s="93"/>
      <c r="L26" s="93"/>
      <c r="M26" s="93"/>
      <c r="N26" s="199"/>
      <c r="O26" s="216"/>
      <c r="P26" s="218"/>
      <c r="Q26" s="218"/>
      <c r="R26" s="216"/>
      <c r="S26" s="419"/>
      <c r="T26" s="216"/>
      <c r="U26" s="218"/>
      <c r="V26" s="199"/>
      <c r="W26" s="201"/>
      <c r="X26" s="200"/>
      <c r="Y26" s="199"/>
      <c r="Z26" s="201"/>
      <c r="AA26" s="201"/>
      <c r="AB26" s="200"/>
      <c r="AC26" s="199"/>
      <c r="AD26" s="202"/>
      <c r="AF26" s="28"/>
      <c r="AG26" s="26"/>
      <c r="AH26" s="203"/>
      <c r="AI26" s="27"/>
      <c r="AM26" s="27"/>
      <c r="BE26" s="215"/>
    </row>
    <row r="27" spans="1:69" ht="15" customHeight="1">
      <c r="A27" s="199"/>
      <c r="B27" s="199"/>
      <c r="C27" s="217" t="s">
        <v>0</v>
      </c>
      <c r="D27" s="199"/>
      <c r="E27" s="257" t="str">
        <f>+D29</f>
        <v>P</v>
      </c>
      <c r="F27" s="217" t="s">
        <v>547</v>
      </c>
      <c r="G27" s="199"/>
      <c r="H27" s="313">
        <f>SUM(Klasse!G11)</f>
        <v>234</v>
      </c>
      <c r="I27" s="200"/>
      <c r="J27" s="200"/>
      <c r="K27" s="93"/>
      <c r="L27" s="494">
        <f>100*P27/H27</f>
        <v>91.025641025641022</v>
      </c>
      <c r="M27" s="93"/>
      <c r="N27" s="250">
        <f>+Klasse!P11</f>
        <v>4.6290598290598322</v>
      </c>
      <c r="O27" s="216"/>
      <c r="P27" s="487">
        <f>+Klasse!L11</f>
        <v>213</v>
      </c>
      <c r="Q27" s="72"/>
      <c r="R27" s="493">
        <f>+Klasse!S11</f>
        <v>75.422065727699504</v>
      </c>
      <c r="S27" s="419"/>
      <c r="T27" s="493">
        <f>+Klasse!U11</f>
        <v>10.48319398550011</v>
      </c>
      <c r="U27" s="218"/>
      <c r="V27" s="199"/>
      <c r="W27" s="201"/>
      <c r="X27" s="200"/>
      <c r="Y27" s="199"/>
      <c r="Z27" s="201"/>
      <c r="AA27" s="250">
        <f>+N27/C29</f>
        <v>2.3145299145299161</v>
      </c>
      <c r="AB27" s="200"/>
      <c r="AC27" s="199"/>
      <c r="AD27" s="202"/>
      <c r="AF27" s="28"/>
      <c r="AG27" s="26"/>
      <c r="AH27" s="203"/>
      <c r="AI27" s="27"/>
      <c r="AM27" s="27"/>
      <c r="BE27" s="215"/>
    </row>
    <row r="28" spans="1:69" ht="15" customHeight="1">
      <c r="A28" s="199"/>
      <c r="B28" s="199"/>
      <c r="C28" s="199"/>
      <c r="D28" s="199"/>
      <c r="E28" s="199"/>
      <c r="F28" s="199"/>
      <c r="G28" s="199"/>
      <c r="H28" s="320"/>
      <c r="I28" s="200"/>
      <c r="J28" s="200"/>
      <c r="K28" s="93"/>
      <c r="L28" s="93"/>
      <c r="M28" s="93"/>
      <c r="N28" s="199"/>
      <c r="O28" s="216"/>
      <c r="P28" s="218"/>
      <c r="Q28" s="218"/>
      <c r="R28" s="216"/>
      <c r="S28" s="419"/>
      <c r="T28" s="216"/>
      <c r="U28" s="218"/>
      <c r="V28" s="199"/>
      <c r="W28" s="201"/>
      <c r="X28" s="200"/>
      <c r="Y28" s="199"/>
      <c r="Z28" s="201"/>
      <c r="AA28" s="201"/>
      <c r="AB28" s="201"/>
      <c r="AC28" s="201"/>
      <c r="AD28" s="202"/>
      <c r="AF28" s="28"/>
      <c r="AG28" s="26"/>
      <c r="AH28" s="203"/>
      <c r="AI28" s="27"/>
      <c r="AM28" s="27"/>
      <c r="BE28" s="215">
        <f>1+BE25</f>
        <v>1</v>
      </c>
      <c r="BF28" s="27">
        <v>20.659867330016564</v>
      </c>
      <c r="BG28" s="27">
        <f t="shared" ref="BG28:BQ28" si="6">+BF28</f>
        <v>20.659867330016564</v>
      </c>
      <c r="BH28" s="27">
        <f t="shared" si="6"/>
        <v>20.659867330016564</v>
      </c>
      <c r="BI28" s="27">
        <f t="shared" si="6"/>
        <v>20.659867330016564</v>
      </c>
      <c r="BJ28" s="27">
        <f t="shared" si="6"/>
        <v>20.659867330016564</v>
      </c>
      <c r="BK28" s="27">
        <f t="shared" si="6"/>
        <v>20.659867330016564</v>
      </c>
      <c r="BL28" s="27">
        <f t="shared" si="6"/>
        <v>20.659867330016564</v>
      </c>
      <c r="BM28" s="27">
        <f t="shared" si="6"/>
        <v>20.659867330016564</v>
      </c>
      <c r="BN28" s="27">
        <f t="shared" si="6"/>
        <v>20.659867330016564</v>
      </c>
      <c r="BO28" s="27">
        <f t="shared" si="6"/>
        <v>20.659867330016564</v>
      </c>
      <c r="BP28" s="27">
        <f t="shared" si="6"/>
        <v>20.659867330016564</v>
      </c>
      <c r="BQ28" s="27">
        <f t="shared" si="6"/>
        <v>20.659867330016564</v>
      </c>
    </row>
    <row r="29" spans="1:69" ht="15" customHeight="1">
      <c r="A29" s="199"/>
      <c r="B29" s="223">
        <f>+'Ark1'!C1772</f>
        <v>2024</v>
      </c>
      <c r="C29" s="27">
        <f>+'Ark1'!L1772</f>
        <v>2</v>
      </c>
      <c r="D29" s="229" t="s">
        <v>29</v>
      </c>
      <c r="E29" s="27">
        <f>+'Ark1'!D1772</f>
        <v>1</v>
      </c>
      <c r="F29" s="27" t="str">
        <f t="shared" ref="F29:F40" si="7">+F14</f>
        <v>Jan</v>
      </c>
      <c r="G29" s="27">
        <f>+'Ark1'!Q1772</f>
        <v>4</v>
      </c>
      <c r="H29" s="325">
        <f>+'Ark1'!R1772</f>
        <v>4</v>
      </c>
      <c r="I29" s="28">
        <f>+IF(H29=0,"",'Ark1'!AG1772)</f>
        <v>0.95193508114856418</v>
      </c>
      <c r="J29" s="28">
        <f>+IF(H29=0,"",'Ark1'!AH1772)</f>
        <v>0</v>
      </c>
      <c r="K29" s="93"/>
      <c r="L29" s="499">
        <f>IF(H29=0,"",100*P29/H29)</f>
        <v>25</v>
      </c>
      <c r="M29" s="93"/>
      <c r="N29" s="31">
        <f>+IF(H29=0,"",'Ark1'!U1772)</f>
        <v>4.5750000000000002</v>
      </c>
      <c r="O29" s="216"/>
      <c r="P29" s="226">
        <f>+IF(I29=0,"",'Ark1'!AI1772)</f>
        <v>1</v>
      </c>
      <c r="Q29" s="218"/>
      <c r="R29" s="433">
        <f>+IF(P29=0,"",'Ark1'!AJ1772)</f>
        <v>62.6</v>
      </c>
      <c r="S29" s="419"/>
      <c r="T29" s="434">
        <f>+IF(P29=0,"",'Ark1'!AK1772)</f>
        <v>16.713247983477324</v>
      </c>
      <c r="U29" s="218"/>
      <c r="V29" s="26">
        <f>+IF(H29=0,"",'Ark1'!T1772)</f>
        <v>2</v>
      </c>
      <c r="W29" s="33">
        <f>+IF(H29=0,"",'Ark1'!X1772)</f>
        <v>0</v>
      </c>
      <c r="X29" s="28">
        <f>+IF(H29=0,"",'Ark1'!Z1772)</f>
        <v>0.84963227339831981</v>
      </c>
      <c r="Y29" s="26">
        <f>+IF(H29=0,"",'Ark1'!AB1772)</f>
        <v>0</v>
      </c>
      <c r="Z29" s="33">
        <f>+IF(H29=0,"",'Ark1'!AD1772)</f>
        <v>0</v>
      </c>
      <c r="AA29" s="33">
        <f t="shared" ref="AA29:AA40" si="8">+IF(H29=0,"",+N29/C29)</f>
        <v>2.2875000000000001</v>
      </c>
      <c r="AB29" s="28">
        <f t="shared" ref="AB29:AB40" si="9">+IF(H29=0,"",G29/H29)</f>
        <v>1</v>
      </c>
      <c r="AC29" s="199"/>
      <c r="AD29" s="202"/>
      <c r="AF29" s="28"/>
      <c r="AG29" s="26"/>
      <c r="AH29" s="203"/>
      <c r="AI29" s="27"/>
      <c r="AM29" s="27"/>
    </row>
    <row r="30" spans="1:69" ht="15" customHeight="1">
      <c r="A30" s="199"/>
      <c r="B30" s="223">
        <f>+'Ark1'!C1773</f>
        <v>2024</v>
      </c>
      <c r="C30" s="27">
        <f>+'Ark1'!L1773</f>
        <v>2</v>
      </c>
      <c r="D30" s="229" t="s">
        <v>29</v>
      </c>
      <c r="E30" s="27">
        <f>+'Ark1'!D1773</f>
        <v>2</v>
      </c>
      <c r="F30" s="27" t="str">
        <f t="shared" si="7"/>
        <v>Feb</v>
      </c>
      <c r="G30" s="27">
        <f>+'Ark1'!Q1773</f>
        <v>5</v>
      </c>
      <c r="H30" s="325">
        <f>+'Ark1'!R1773</f>
        <v>6</v>
      </c>
      <c r="I30" s="28">
        <f>+IF(H30=0,"",'Ark1'!AG1773)</f>
        <v>0.4425719677839503</v>
      </c>
      <c r="J30" s="28">
        <f>+IF(H30=0,"",'Ark1'!AH1773)</f>
        <v>0</v>
      </c>
      <c r="K30" s="93"/>
      <c r="L30" s="499">
        <f t="shared" ref="L30:L40" si="10">IF(H30=0,"",100*P30/H30)</f>
        <v>100</v>
      </c>
      <c r="M30" s="93"/>
      <c r="N30" s="31">
        <f>+IF(H30=0,"",'Ark1'!U1773)</f>
        <v>5.55</v>
      </c>
      <c r="O30" s="216"/>
      <c r="P30" s="226">
        <f>+IF(I30=0,"",'Ark1'!AI1773)</f>
        <v>6</v>
      </c>
      <c r="Q30" s="218"/>
      <c r="R30" s="435">
        <f>+IF(P30=0,"",'Ark1'!AJ1773)</f>
        <v>80.283333333333317</v>
      </c>
      <c r="S30" s="419"/>
      <c r="T30" s="436">
        <f>+IF(P30=0,"",'Ark1'!AK1773)</f>
        <v>11.032649083650861</v>
      </c>
      <c r="U30" s="218"/>
      <c r="V30" s="26">
        <f>+IF(H30=0,"",'Ark1'!T1773)</f>
        <v>2.1666666666666661</v>
      </c>
      <c r="W30" s="33">
        <f>+IF(H30=0,"",'Ark1'!X1773)</f>
        <v>0</v>
      </c>
      <c r="X30" s="28">
        <f>+IF(H30=0,"",'Ark1'!Z1773)</f>
        <v>1.0735455276791963</v>
      </c>
      <c r="Y30" s="26">
        <f>+IF(H30=0,"",'Ark1'!AB1773)</f>
        <v>0.3726779962499655</v>
      </c>
      <c r="Z30" s="33">
        <f>+IF(H30=0,"",'Ark1'!AD1773)</f>
        <v>-27.077457786385938</v>
      </c>
      <c r="AA30" s="33">
        <f t="shared" si="8"/>
        <v>2.7749999999999999</v>
      </c>
      <c r="AB30" s="28">
        <f t="shared" si="9"/>
        <v>0.83333333333333337</v>
      </c>
      <c r="AC30" s="199"/>
      <c r="AD30" s="202"/>
      <c r="AF30" s="28"/>
      <c r="AG30" s="26"/>
      <c r="AH30" s="203"/>
      <c r="AI30" s="27"/>
      <c r="AM30" s="27"/>
    </row>
    <row r="31" spans="1:69" ht="15" customHeight="1">
      <c r="A31" s="199"/>
      <c r="B31" s="223">
        <f>+'Ark1'!C1774</f>
        <v>2024</v>
      </c>
      <c r="C31" s="27">
        <f>+'Ark1'!L1774</f>
        <v>2</v>
      </c>
      <c r="D31" s="229" t="s">
        <v>29</v>
      </c>
      <c r="E31" s="27">
        <f>+'Ark1'!D1774</f>
        <v>3</v>
      </c>
      <c r="F31" s="27" t="str">
        <f t="shared" si="7"/>
        <v>Mar</v>
      </c>
      <c r="G31" s="27">
        <f>+'Ark1'!Q1774</f>
        <v>5</v>
      </c>
      <c r="H31" s="325">
        <f>+'Ark1'!R1774</f>
        <v>8</v>
      </c>
      <c r="I31" s="28">
        <f>+IF(H31=0,"",'Ark1'!AG1774)</f>
        <v>0.22027450481597535</v>
      </c>
      <c r="J31" s="28">
        <f>+IF(H31=0,"",'Ark1'!AH1774)</f>
        <v>0</v>
      </c>
      <c r="K31" s="93"/>
      <c r="L31" s="499">
        <f t="shared" si="10"/>
        <v>37.5</v>
      </c>
      <c r="M31" s="93"/>
      <c r="N31" s="31">
        <f>+IF(H31=0,"",'Ark1'!U1774)</f>
        <v>4.7625000000000002</v>
      </c>
      <c r="O31" s="216"/>
      <c r="P31" s="226">
        <f>+IF(I31=0,"",'Ark1'!AI1774)</f>
        <v>3</v>
      </c>
      <c r="Q31" s="218"/>
      <c r="R31" s="435">
        <f>+IF(P31=0,"",'Ark1'!AJ1774)</f>
        <v>77.866666666666688</v>
      </c>
      <c r="S31" s="419"/>
      <c r="T31" s="436">
        <f>+IF(P31=0,"",'Ark1'!AK1774)</f>
        <v>12.154256597513298</v>
      </c>
      <c r="U31" s="218"/>
      <c r="V31" s="26">
        <f>+IF(H31=0,"",'Ark1'!T1774)</f>
        <v>2.875</v>
      </c>
      <c r="W31" s="33">
        <f>+IF(H31=0,"",'Ark1'!X1774)</f>
        <v>0</v>
      </c>
      <c r="X31" s="28">
        <f>+IF(H31=0,"",'Ark1'!Z1774)</f>
        <v>1.143391337206997</v>
      </c>
      <c r="Y31" s="26">
        <f>+IF(H31=0,"",'Ark1'!AB1774)</f>
        <v>1.165922381636102</v>
      </c>
      <c r="Z31" s="33">
        <f>+IF(H31=0,"",'Ark1'!AD1774)</f>
        <v>63.409270132751026</v>
      </c>
      <c r="AA31" s="33">
        <f t="shared" si="8"/>
        <v>2.3812500000000001</v>
      </c>
      <c r="AB31" s="28">
        <f t="shared" si="9"/>
        <v>0.625</v>
      </c>
      <c r="AC31" s="199"/>
      <c r="AD31" s="202"/>
      <c r="AF31" s="28"/>
      <c r="AG31" s="26"/>
      <c r="AH31" s="203"/>
      <c r="AI31" s="27"/>
      <c r="AJ31" s="223"/>
      <c r="AK31" s="223"/>
      <c r="AL31" s="223"/>
      <c r="AM31" s="27"/>
    </row>
    <row r="32" spans="1:69" ht="15" customHeight="1">
      <c r="A32" s="199"/>
      <c r="B32" s="223">
        <f>+'Ark1'!C1775</f>
        <v>2024</v>
      </c>
      <c r="C32" s="27">
        <f>+'Ark1'!L1775</f>
        <v>2</v>
      </c>
      <c r="D32" s="229" t="s">
        <v>29</v>
      </c>
      <c r="E32" s="27">
        <f>+'Ark1'!D1775</f>
        <v>4</v>
      </c>
      <c r="F32" s="27" t="str">
        <f t="shared" si="7"/>
        <v>Apr</v>
      </c>
      <c r="G32" s="27">
        <f>+'Ark1'!Q1775</f>
        <v>18</v>
      </c>
      <c r="H32" s="325">
        <f>+'Ark1'!R1775</f>
        <v>58</v>
      </c>
      <c r="I32" s="28">
        <f>+IF(H32=0,"",'Ark1'!AG1775)</f>
        <v>1.3929713685644001</v>
      </c>
      <c r="J32" s="28">
        <f>+IF(H32=0,"",'Ark1'!AH1775)</f>
        <v>3.4482758620689653</v>
      </c>
      <c r="K32" s="93"/>
      <c r="L32" s="499">
        <f t="shared" si="10"/>
        <v>93.103448275862064</v>
      </c>
      <c r="M32" s="93"/>
      <c r="N32" s="31">
        <f>+IF(H32=0,"",'Ark1'!U1775)</f>
        <v>5.0086206896551744</v>
      </c>
      <c r="O32" s="216"/>
      <c r="P32" s="226">
        <f>+IF(I32=0,"",'Ark1'!AI1775)</f>
        <v>54</v>
      </c>
      <c r="Q32" s="218"/>
      <c r="R32" s="435">
        <f>+IF(P32=0,"",'Ark1'!AJ1775)</f>
        <v>74.972222222222186</v>
      </c>
      <c r="S32" s="419"/>
      <c r="T32" s="436">
        <f>+IF(P32=0,"",'Ark1'!AK1775)</f>
        <v>11.855679595287484</v>
      </c>
      <c r="U32" s="218"/>
      <c r="V32" s="26">
        <f>+IF(H32=0,"",'Ark1'!T1775)</f>
        <v>2.2241379310344827</v>
      </c>
      <c r="W32" s="33">
        <f>+IF(H32=0,"",'Ark1'!X1775)</f>
        <v>0</v>
      </c>
      <c r="X32" s="28">
        <f>+IF(H32=0,"",'Ark1'!Z1775)</f>
        <v>1.1275980701685342</v>
      </c>
      <c r="Y32" s="26">
        <f>+IF(H32=0,"",'Ark1'!AB1775)</f>
        <v>0.45648973430599105</v>
      </c>
      <c r="Z32" s="33">
        <f>+IF(H32=0,"",'Ark1'!AD1775)</f>
        <v>27.090941999497218</v>
      </c>
      <c r="AA32" s="33">
        <f t="shared" si="8"/>
        <v>2.5043103448275872</v>
      </c>
      <c r="AB32" s="28">
        <f t="shared" si="9"/>
        <v>0.31034482758620691</v>
      </c>
      <c r="AC32" s="199"/>
      <c r="AD32" s="202"/>
      <c r="AF32" s="28"/>
      <c r="AG32" s="26"/>
      <c r="AH32" s="203"/>
      <c r="AI32" s="27"/>
      <c r="AJ32" s="223"/>
      <c r="AK32" s="223"/>
      <c r="AL32" s="223"/>
      <c r="AM32" s="27"/>
    </row>
    <row r="33" spans="1:69" ht="15" customHeight="1">
      <c r="A33" s="199"/>
      <c r="B33" s="223">
        <f>+'Ark1'!C1776</f>
        <v>2024</v>
      </c>
      <c r="C33" s="27">
        <f>+'Ark1'!L1776</f>
        <v>2</v>
      </c>
      <c r="D33" s="229" t="s">
        <v>29</v>
      </c>
      <c r="E33" s="27">
        <f>+'Ark1'!D1776</f>
        <v>5</v>
      </c>
      <c r="F33" s="27" t="str">
        <f t="shared" si="7"/>
        <v>Mai</v>
      </c>
      <c r="G33" s="27">
        <f>+'Ark1'!Q1776</f>
        <v>15</v>
      </c>
      <c r="H33" s="325">
        <f>+'Ark1'!R1776</f>
        <v>58</v>
      </c>
      <c r="I33" s="28">
        <f>+IF(H33=0,"",'Ark1'!AG1776)</f>
        <v>1.9278448674076367</v>
      </c>
      <c r="J33" s="28">
        <f>+IF(H33=0,"",'Ark1'!AH1776)</f>
        <v>1.7241379310344827</v>
      </c>
      <c r="K33" s="93"/>
      <c r="L33" s="499">
        <f t="shared" si="10"/>
        <v>89.65517241379311</v>
      </c>
      <c r="M33" s="93"/>
      <c r="N33" s="31">
        <f>+IF(H33=0,"",'Ark1'!U1776)</f>
        <v>3.5258620689655156</v>
      </c>
      <c r="O33" s="216"/>
      <c r="P33" s="226">
        <f>+IF(I33=0,"",'Ark1'!AI1776)</f>
        <v>52</v>
      </c>
      <c r="Q33" s="218"/>
      <c r="R33" s="435">
        <f>+IF(P33=0,"",'Ark1'!AJ1776)</f>
        <v>69.528846153846175</v>
      </c>
      <c r="S33" s="419"/>
      <c r="T33" s="436">
        <f>+IF(P33=0,"",'Ark1'!AK1776)</f>
        <v>9.8784888720946888</v>
      </c>
      <c r="U33" s="218"/>
      <c r="V33" s="26">
        <f>+IF(H33=0,"",'Ark1'!T1776)</f>
        <v>2.4310344827586206</v>
      </c>
      <c r="W33" s="33">
        <f>+IF(H33=0,"",'Ark1'!X1776)</f>
        <v>0</v>
      </c>
      <c r="X33" s="28">
        <f>+IF(H33=0,"",'Ark1'!Z1776)</f>
        <v>1.5615598241576625</v>
      </c>
      <c r="Y33" s="26">
        <f>+IF(H33=0,"",'Ark1'!AB1776)</f>
        <v>0.59050150998426643</v>
      </c>
      <c r="Z33" s="33">
        <f>+IF(H33=0,"",'Ark1'!AD1776)</f>
        <v>-12.053685021637175</v>
      </c>
      <c r="AA33" s="33">
        <f t="shared" si="8"/>
        <v>1.7629310344827578</v>
      </c>
      <c r="AB33" s="28">
        <f t="shared" si="9"/>
        <v>0.25862068965517243</v>
      </c>
      <c r="AC33" s="199"/>
      <c r="AD33" s="202"/>
      <c r="AF33" s="28"/>
      <c r="AG33" s="26"/>
      <c r="AH33" s="203"/>
      <c r="AI33" s="27"/>
      <c r="AJ33" s="223"/>
      <c r="AK33" s="223"/>
      <c r="AL33" s="223"/>
      <c r="AM33" s="27"/>
    </row>
    <row r="34" spans="1:69" ht="15" customHeight="1">
      <c r="A34" s="199"/>
      <c r="B34" s="223">
        <f>+'Ark1'!C1777</f>
        <v>2024</v>
      </c>
      <c r="C34" s="27">
        <f>+'Ark1'!L1777</f>
        <v>2</v>
      </c>
      <c r="D34" s="229" t="s">
        <v>29</v>
      </c>
      <c r="E34" s="27">
        <f>+'Ark1'!D1777</f>
        <v>6</v>
      </c>
      <c r="F34" s="27" t="str">
        <f t="shared" si="7"/>
        <v>Jun</v>
      </c>
      <c r="G34" s="27">
        <f>+'Ark1'!Q1777</f>
        <v>15</v>
      </c>
      <c r="H34" s="325">
        <f>+'Ark1'!R1777</f>
        <v>24</v>
      </c>
      <c r="I34" s="28">
        <f>+IF(H34=0,"",'Ark1'!AG1777)</f>
        <v>1.361987942675233</v>
      </c>
      <c r="J34" s="28">
        <f>+IF(H34=0,"",'Ark1'!AH1777)</f>
        <v>0</v>
      </c>
      <c r="K34" s="93"/>
      <c r="L34" s="499">
        <f t="shared" si="10"/>
        <v>95.833333333333329</v>
      </c>
      <c r="M34" s="93"/>
      <c r="N34" s="31">
        <f>+IF(H34=0,"",'Ark1'!U1777)</f>
        <v>4.8666666666666654</v>
      </c>
      <c r="O34" s="216"/>
      <c r="P34" s="226">
        <f>+IF(I34=0,"",'Ark1'!AI1777)</f>
        <v>23</v>
      </c>
      <c r="Q34" s="218"/>
      <c r="R34" s="435">
        <f>+IF(P34=0,"",'Ark1'!AJ1777)</f>
        <v>75.982608695652175</v>
      </c>
      <c r="S34" s="419"/>
      <c r="T34" s="436">
        <f>+IF(P34=0,"",'Ark1'!AK1777)</f>
        <v>10.79708713294468</v>
      </c>
      <c r="U34" s="218"/>
      <c r="V34" s="26">
        <f>+IF(H34=0,"",'Ark1'!T1777)</f>
        <v>2.0833333333333339</v>
      </c>
      <c r="W34" s="33">
        <f>+IF(H34=0,"",'Ark1'!X1777)</f>
        <v>0</v>
      </c>
      <c r="X34" s="28">
        <f>+IF(H34=0,"",'Ark1'!Z1777)</f>
        <v>1.3406051701460155</v>
      </c>
      <c r="Y34" s="26">
        <f>+IF(H34=0,"",'Ark1'!AB1777)</f>
        <v>0.64009547898904984</v>
      </c>
      <c r="Z34" s="33">
        <f>+IF(H34=0,"",'Ark1'!AD1777)</f>
        <v>38.19740476873347</v>
      </c>
      <c r="AA34" s="33">
        <f t="shared" si="8"/>
        <v>2.4333333333333327</v>
      </c>
      <c r="AB34" s="28">
        <f t="shared" si="9"/>
        <v>0.625</v>
      </c>
      <c r="AC34" s="199"/>
      <c r="AD34" s="202"/>
      <c r="AF34" s="28"/>
      <c r="AG34" s="26"/>
      <c r="AH34" s="203"/>
      <c r="AI34" s="27"/>
      <c r="AJ34" s="223"/>
      <c r="AK34" s="223"/>
      <c r="AL34" s="223"/>
      <c r="AM34" s="27"/>
    </row>
    <row r="35" spans="1:69" ht="15" customHeight="1">
      <c r="A35" s="199"/>
      <c r="B35" s="223">
        <f>+'Ark1'!C1778</f>
        <v>2024</v>
      </c>
      <c r="C35" s="27">
        <f>+'Ark1'!L1778</f>
        <v>2</v>
      </c>
      <c r="D35" s="229" t="s">
        <v>29</v>
      </c>
      <c r="E35" s="27">
        <f>+'Ark1'!D1778</f>
        <v>7</v>
      </c>
      <c r="F35" s="27" t="str">
        <f t="shared" si="7"/>
        <v>Jul</v>
      </c>
      <c r="G35" s="27">
        <f>+'Ark1'!Q1778</f>
        <v>7</v>
      </c>
      <c r="H35" s="325">
        <f>+'Ark1'!R1778</f>
        <v>27</v>
      </c>
      <c r="I35" s="28">
        <f>+IF(H35=0,"",'Ark1'!AG1778)</f>
        <v>2.1868700149005171</v>
      </c>
      <c r="J35" s="28">
        <f>+IF(H35=0,"",'Ark1'!AH1778)</f>
        <v>25.925925925925927</v>
      </c>
      <c r="K35" s="93"/>
      <c r="L35" s="499">
        <f t="shared" si="10"/>
        <v>100</v>
      </c>
      <c r="M35" s="93"/>
      <c r="N35" s="31">
        <f>+IF(H35=0,"",'Ark1'!U1778)</f>
        <v>3.6962962962962962</v>
      </c>
      <c r="O35" s="216"/>
      <c r="P35" s="226">
        <f>+IF(I35=0,"",'Ark1'!AI1778)</f>
        <v>27</v>
      </c>
      <c r="Q35" s="218"/>
      <c r="R35" s="435">
        <f>+IF(P35=0,"",'Ark1'!AJ1778)</f>
        <v>72.31851851851853</v>
      </c>
      <c r="S35" s="419"/>
      <c r="T35" s="436">
        <f>+IF(P35=0,"",'Ark1'!AK1778)</f>
        <v>9.6866235590892558</v>
      </c>
      <c r="U35" s="218"/>
      <c r="V35" s="26">
        <f>+IF(H35=0,"",'Ark1'!T1778)</f>
        <v>2.1111111111111112</v>
      </c>
      <c r="W35" s="33">
        <f>+IF(H35=0,"",'Ark1'!X1778)</f>
        <v>0</v>
      </c>
      <c r="X35" s="28">
        <f>+IF(H35=0,"",'Ark1'!Z1778)</f>
        <v>0.69946089371610565</v>
      </c>
      <c r="Y35" s="26">
        <f>+IF(H35=0,"",'Ark1'!AB1778)</f>
        <v>0.41573970964154866</v>
      </c>
      <c r="Z35" s="33">
        <f>+IF(H35=0,"",'Ark1'!AD1778)</f>
        <v>11.60439843806305</v>
      </c>
      <c r="AA35" s="33">
        <f t="shared" si="8"/>
        <v>1.8481481481481481</v>
      </c>
      <c r="AB35" s="28">
        <f t="shared" si="9"/>
        <v>0.25925925925925924</v>
      </c>
      <c r="AC35" s="199"/>
      <c r="AD35" s="202"/>
      <c r="AF35" s="28"/>
      <c r="AG35" s="26"/>
      <c r="AH35" s="203"/>
      <c r="AI35" s="27"/>
      <c r="AJ35" s="223"/>
      <c r="AK35" s="223"/>
      <c r="AL35" s="223"/>
      <c r="AM35" s="27"/>
    </row>
    <row r="36" spans="1:69" ht="15" customHeight="1">
      <c r="A36" s="199"/>
      <c r="B36" s="223">
        <f>+'Ark1'!C1779</f>
        <v>2024</v>
      </c>
      <c r="C36" s="27">
        <f>+'Ark1'!L1779</f>
        <v>2</v>
      </c>
      <c r="D36" s="229" t="s">
        <v>29</v>
      </c>
      <c r="E36" s="27">
        <f>+'Ark1'!D1779</f>
        <v>8</v>
      </c>
      <c r="F36" s="27" t="str">
        <f t="shared" si="7"/>
        <v>Aug</v>
      </c>
      <c r="G36" s="27">
        <f>+'Ark1'!Q1779</f>
        <v>7</v>
      </c>
      <c r="H36" s="325">
        <f>+'Ark1'!R1779</f>
        <v>15</v>
      </c>
      <c r="I36" s="28">
        <f>+IF(H36=0,"",'Ark1'!AG1779)</f>
        <v>0.9747051085761107</v>
      </c>
      <c r="J36" s="28">
        <f>+IF(H36=0,"",'Ark1'!AH1779)</f>
        <v>0</v>
      </c>
      <c r="K36" s="93"/>
      <c r="L36" s="499">
        <f t="shared" si="10"/>
        <v>100</v>
      </c>
      <c r="M36" s="93"/>
      <c r="N36" s="31">
        <f>+IF(H36=0,"",'Ark1'!U1779)</f>
        <v>6.0266666666666673</v>
      </c>
      <c r="O36" s="216"/>
      <c r="P36" s="226">
        <f>+IF(I36=0,"",'Ark1'!AI1779)</f>
        <v>15</v>
      </c>
      <c r="Q36" s="218"/>
      <c r="R36" s="435">
        <f>+IF(P36=0,"",'Ark1'!AJ1779)</f>
        <v>85.02</v>
      </c>
      <c r="S36" s="419"/>
      <c r="T36" s="436">
        <f>+IF(P36=0,"",'Ark1'!AK1779)</f>
        <v>9.5495716738445982</v>
      </c>
      <c r="U36" s="218"/>
      <c r="V36" s="26">
        <f>+IF(H36=0,"",'Ark1'!T1779)</f>
        <v>2.4</v>
      </c>
      <c r="W36" s="33">
        <f>+IF(H36=0,"",'Ark1'!X1779)</f>
        <v>0</v>
      </c>
      <c r="X36" s="28">
        <f>+IF(H36=0,"",'Ark1'!Z1779)</f>
        <v>2.0999894179627558</v>
      </c>
      <c r="Y36" s="26">
        <f>+IF(H36=0,"",'Ark1'!AB1779)</f>
        <v>0.80000000000000016</v>
      </c>
      <c r="Z36" s="33">
        <f>+IF(H36=0,"",'Ark1'!AD1779)</f>
        <v>50.158982913123218</v>
      </c>
      <c r="AA36" s="33">
        <f t="shared" si="8"/>
        <v>3.0133333333333336</v>
      </c>
      <c r="AB36" s="28">
        <f t="shared" si="9"/>
        <v>0.46666666666666667</v>
      </c>
      <c r="AC36" s="199"/>
      <c r="AD36" s="202"/>
      <c r="AF36" s="28"/>
      <c r="AG36" s="26"/>
      <c r="AH36" s="203"/>
      <c r="AI36" s="27"/>
      <c r="AJ36" s="223"/>
      <c r="AK36" s="223"/>
      <c r="AL36" s="202"/>
      <c r="AM36" s="202"/>
      <c r="AN36" s="202"/>
    </row>
    <row r="37" spans="1:69" ht="15" customHeight="1">
      <c r="A37" s="199"/>
      <c r="B37" s="223">
        <f>+'Ark1'!C1780</f>
        <v>2024</v>
      </c>
      <c r="C37" s="27">
        <f>+'Ark1'!L1780</f>
        <v>2</v>
      </c>
      <c r="D37" s="229" t="s">
        <v>29</v>
      </c>
      <c r="E37" s="27">
        <f>+'Ark1'!D1780</f>
        <v>9</v>
      </c>
      <c r="F37" s="27" t="str">
        <f t="shared" si="7"/>
        <v>Sep</v>
      </c>
      <c r="G37" s="27">
        <f>+'Ark1'!Q1780</f>
        <v>7</v>
      </c>
      <c r="H37" s="325">
        <f>+'Ark1'!R1780</f>
        <v>10</v>
      </c>
      <c r="I37" s="28">
        <f>+IF(H37=0,"",'Ark1'!AG1780)</f>
        <v>0.29429667232015699</v>
      </c>
      <c r="J37" s="28">
        <f>+IF(H37=0,"",'Ark1'!AH1780)</f>
        <v>0</v>
      </c>
      <c r="K37" s="93"/>
      <c r="L37" s="499">
        <f t="shared" si="10"/>
        <v>90</v>
      </c>
      <c r="M37" s="93"/>
      <c r="N37" s="31">
        <f>+IF(H37=0,"",'Ark1'!U1780)</f>
        <v>4.9800000000000004</v>
      </c>
      <c r="O37" s="216"/>
      <c r="P37" s="226">
        <f>+IF(I37=0,"",'Ark1'!AI1780)</f>
        <v>9</v>
      </c>
      <c r="Q37" s="218"/>
      <c r="R37" s="435">
        <f>+IF(P37=0,"",'Ark1'!AJ1780)</f>
        <v>79.90000000000002</v>
      </c>
      <c r="S37" s="419"/>
      <c r="T37" s="436">
        <f>+IF(P37=0,"",'Ark1'!AK1780)</f>
        <v>9.217576399622212</v>
      </c>
      <c r="U37" s="218"/>
      <c r="V37" s="26">
        <f>+IF(H37=0,"",'Ark1'!T1780)</f>
        <v>2.2000000000000002</v>
      </c>
      <c r="W37" s="33">
        <f>+IF(H37=0,"",'Ark1'!X1780)</f>
        <v>0</v>
      </c>
      <c r="X37" s="28">
        <f>+IF(H37=0,"",'Ark1'!Z1780)</f>
        <v>0.97241966249145861</v>
      </c>
      <c r="Y37" s="26">
        <f>+IF(H37=0,"",'Ark1'!AB1780)</f>
        <v>0.3999999999999993</v>
      </c>
      <c r="Z37" s="33">
        <f>+IF(H37=0,"",'Ark1'!AD1780)</f>
        <v>39.59195960863044</v>
      </c>
      <c r="AA37" s="33">
        <f t="shared" si="8"/>
        <v>2.4900000000000002</v>
      </c>
      <c r="AB37" s="28">
        <f t="shared" si="9"/>
        <v>0.7</v>
      </c>
      <c r="AC37" s="199"/>
      <c r="AD37" s="202"/>
      <c r="AF37" s="28"/>
      <c r="AG37" s="26"/>
      <c r="AH37" s="203"/>
      <c r="AI37" s="27"/>
      <c r="AJ37" s="26"/>
      <c r="AK37" s="26"/>
      <c r="AL37" s="33"/>
      <c r="AM37" s="33"/>
      <c r="AN37" s="33"/>
    </row>
    <row r="38" spans="1:69" ht="15" customHeight="1">
      <c r="A38" s="199"/>
      <c r="B38" s="223">
        <f>+'Ark1'!C1781</f>
        <v>2024</v>
      </c>
      <c r="C38" s="27">
        <f>+'Ark1'!L1781</f>
        <v>2</v>
      </c>
      <c r="D38" s="229" t="s">
        <v>29</v>
      </c>
      <c r="E38" s="27">
        <f>+'Ark1'!D1781</f>
        <v>10</v>
      </c>
      <c r="F38" s="27" t="str">
        <f t="shared" si="7"/>
        <v>Okt</v>
      </c>
      <c r="G38" s="27">
        <f>+'Ark1'!Q1781</f>
        <v>9</v>
      </c>
      <c r="H38" s="325">
        <f>+'Ark1'!R1781</f>
        <v>14</v>
      </c>
      <c r="I38" s="28">
        <f>+IF(H38=0,"",'Ark1'!AG1781)</f>
        <v>0.26423156293333433</v>
      </c>
      <c r="J38" s="28">
        <f>+IF(H38=0,"",'Ark1'!AH1781)</f>
        <v>0</v>
      </c>
      <c r="K38" s="93"/>
      <c r="L38" s="499">
        <f t="shared" si="10"/>
        <v>100</v>
      </c>
      <c r="M38" s="93"/>
      <c r="N38" s="31">
        <f>+IF(H38=0,"",'Ark1'!U1781)</f>
        <v>5.1857142857142877</v>
      </c>
      <c r="O38" s="216"/>
      <c r="P38" s="226">
        <f>+IF(I38=0,"",'Ark1'!AI1781)</f>
        <v>14</v>
      </c>
      <c r="Q38" s="218"/>
      <c r="R38" s="435">
        <f>+IF(P38=0,"",'Ark1'!AJ1781)</f>
        <v>81.971428571428518</v>
      </c>
      <c r="S38" s="419"/>
      <c r="T38" s="436">
        <f>+IF(P38=0,"",'Ark1'!AK1781)</f>
        <v>9.3906299388638246</v>
      </c>
      <c r="U38" s="218"/>
      <c r="V38" s="26">
        <f>+IF(H38=0,"",'Ark1'!T1781)</f>
        <v>2.5</v>
      </c>
      <c r="W38" s="33">
        <f>+IF(H38=0,"",'Ark1'!X1781)</f>
        <v>0</v>
      </c>
      <c r="X38" s="28">
        <f>+IF(H38=0,"",'Ark1'!Z1781)</f>
        <v>1.1394592344348162</v>
      </c>
      <c r="Y38" s="26">
        <f>+IF(H38=0,"",'Ark1'!AB1781)</f>
        <v>0.62678317052800869</v>
      </c>
      <c r="Z38" s="33">
        <f>+IF(H38=0,"",'Ark1'!AD1781)</f>
        <v>76.009773313464734</v>
      </c>
      <c r="AA38" s="33">
        <f t="shared" si="8"/>
        <v>2.5928571428571439</v>
      </c>
      <c r="AB38" s="28">
        <f t="shared" si="9"/>
        <v>0.6428571428571429</v>
      </c>
      <c r="AC38" s="199"/>
      <c r="AD38" s="202"/>
      <c r="AF38" s="28"/>
      <c r="AG38" s="26"/>
      <c r="AH38" s="203"/>
      <c r="AI38" s="27"/>
      <c r="AJ38" s="26"/>
      <c r="AK38" s="26"/>
      <c r="AL38" s="33"/>
      <c r="AM38" s="33"/>
      <c r="AN38" s="33"/>
    </row>
    <row r="39" spans="1:69" ht="15" customHeight="1">
      <c r="A39" s="199"/>
      <c r="B39" s="223">
        <f>+'Ark1'!C1782</f>
        <v>2024</v>
      </c>
      <c r="C39" s="27">
        <f>+'Ark1'!L1782</f>
        <v>2</v>
      </c>
      <c r="D39" s="229" t="s">
        <v>29</v>
      </c>
      <c r="E39" s="27">
        <f>+'Ark1'!D1782</f>
        <v>11</v>
      </c>
      <c r="F39" s="27" t="str">
        <f t="shared" si="7"/>
        <v>Nov</v>
      </c>
      <c r="G39" s="27">
        <f>+'Ark1'!Q1782</f>
        <v>5</v>
      </c>
      <c r="H39" s="325">
        <f>+'Ark1'!R1782</f>
        <v>9</v>
      </c>
      <c r="I39" s="28">
        <f>+IF(H39=0,"",'Ark1'!AG1782)</f>
        <v>0.64675471461163347</v>
      </c>
      <c r="J39" s="28">
        <f>+IF(H39=0,"",'Ark1'!AH1782)</f>
        <v>0</v>
      </c>
      <c r="K39" s="93"/>
      <c r="L39" s="499">
        <f t="shared" si="10"/>
        <v>88.888888888888886</v>
      </c>
      <c r="M39" s="93"/>
      <c r="N39" s="31">
        <f>+IF(H39=0,"",'Ark1'!U1782)</f>
        <v>6.8666666666666645</v>
      </c>
      <c r="O39" s="216"/>
      <c r="P39" s="226">
        <f>+IF(I39=0,"",'Ark1'!AI1782)</f>
        <v>8</v>
      </c>
      <c r="Q39" s="218"/>
      <c r="R39" s="435">
        <f>+IF(P39=0,"",'Ark1'!AJ1782)</f>
        <v>87.05</v>
      </c>
      <c r="S39" s="419"/>
      <c r="T39" s="436">
        <f>+IF(P39=0,"",'Ark1'!AK1782)</f>
        <v>9.9969646489100761</v>
      </c>
      <c r="U39" s="218"/>
      <c r="V39" s="26">
        <f>+IF(H39=0,"",'Ark1'!T1782)</f>
        <v>2.2222222222222223</v>
      </c>
      <c r="W39" s="33">
        <f>+IF(H39=0,"",'Ark1'!X1782)</f>
        <v>11.111111111111112</v>
      </c>
      <c r="X39" s="28">
        <f>+IF(H39=0,"",'Ark1'!Z1782)</f>
        <v>3.7844711945293263</v>
      </c>
      <c r="Y39" s="26">
        <f>+IF(H39=0,"",'Ark1'!AB1782)</f>
        <v>0.41573970964154838</v>
      </c>
      <c r="Z39" s="33">
        <f>+IF(H39=0,"",'Ark1'!AD1782)</f>
        <v>70.385096731903786</v>
      </c>
      <c r="AA39" s="33">
        <f t="shared" si="8"/>
        <v>3.4333333333333322</v>
      </c>
      <c r="AB39" s="28">
        <f t="shared" si="9"/>
        <v>0.55555555555555558</v>
      </c>
      <c r="AC39" s="199"/>
      <c r="AD39" s="202"/>
      <c r="AF39" s="28"/>
      <c r="AG39" s="26"/>
      <c r="AH39" s="203"/>
      <c r="AI39" s="27"/>
      <c r="AJ39" s="26"/>
      <c r="AK39" s="26"/>
      <c r="AL39" s="33"/>
      <c r="AM39" s="33"/>
      <c r="AN39" s="33"/>
    </row>
    <row r="40" spans="1:69" ht="15" customHeight="1">
      <c r="A40" s="199"/>
      <c r="B40" s="223">
        <f>+'Ark1'!C1783</f>
        <v>2024</v>
      </c>
      <c r="C40" s="27">
        <f>+'Ark1'!L1783</f>
        <v>2</v>
      </c>
      <c r="D40" s="229" t="s">
        <v>29</v>
      </c>
      <c r="E40" s="27">
        <f>+'Ark1'!D1783</f>
        <v>12</v>
      </c>
      <c r="F40" s="27" t="str">
        <f t="shared" si="7"/>
        <v>Des</v>
      </c>
      <c r="G40" s="27">
        <f>+'Ark1'!Q1783</f>
        <v>1</v>
      </c>
      <c r="H40" s="325">
        <f>+'Ark1'!R1783</f>
        <v>1</v>
      </c>
      <c r="I40" s="28">
        <f>+IF(H40=0,"",'Ark1'!AG1783)</f>
        <v>0.74772098740141379</v>
      </c>
      <c r="J40" s="28">
        <f>+IF(H40=0,"",'Ark1'!AH1783)</f>
        <v>0</v>
      </c>
      <c r="K40" s="93"/>
      <c r="L40" s="499">
        <f t="shared" si="10"/>
        <v>100</v>
      </c>
      <c r="M40" s="93"/>
      <c r="N40" s="31">
        <f>+IF(H40=0,"",'Ark1'!U1783)</f>
        <v>7.3</v>
      </c>
      <c r="O40" s="216"/>
      <c r="P40" s="226">
        <f>+IF(I40=0,"",'Ark1'!AI1783)</f>
        <v>1</v>
      </c>
      <c r="Q40" s="218"/>
      <c r="R40" s="437">
        <f>+IF(P40=0,"",'Ark1'!AJ1783)</f>
        <v>84.4</v>
      </c>
      <c r="S40" s="419"/>
      <c r="T40" s="438">
        <f>+IF(P40=0,"",'Ark1'!AK1783)</f>
        <v>12.142147946370908</v>
      </c>
      <c r="U40" s="218"/>
      <c r="V40" s="26">
        <f>+IF(H40=0,"",'Ark1'!T1783)</f>
        <v>3</v>
      </c>
      <c r="W40" s="33">
        <f>+IF(H40=0,"",'Ark1'!X1783)</f>
        <v>0</v>
      </c>
      <c r="X40" s="28">
        <f>+IF(H40=0,"",'Ark1'!Z1783)</f>
        <v>0</v>
      </c>
      <c r="Y40" s="26">
        <f>+IF(H40=0,"",'Ark1'!AB1783)</f>
        <v>0</v>
      </c>
      <c r="Z40" s="33">
        <f>+IF(H40=0,"",'Ark1'!AD1783)</f>
        <v>0</v>
      </c>
      <c r="AA40" s="33">
        <f t="shared" si="8"/>
        <v>3.65</v>
      </c>
      <c r="AB40" s="28">
        <f t="shared" si="9"/>
        <v>1</v>
      </c>
      <c r="AC40" s="199"/>
      <c r="AD40" s="202"/>
      <c r="AF40" s="28"/>
      <c r="AG40" s="26"/>
      <c r="AH40" s="203"/>
      <c r="AI40" s="27"/>
      <c r="AJ40" s="26"/>
      <c r="AK40" s="26"/>
      <c r="AL40" s="33"/>
      <c r="AM40" s="33"/>
      <c r="AN40" s="33"/>
    </row>
    <row r="41" spans="1:69" ht="15" customHeight="1">
      <c r="A41" s="199"/>
      <c r="B41" s="199"/>
      <c r="C41" s="199"/>
      <c r="D41" s="199"/>
      <c r="E41" s="199"/>
      <c r="F41" s="199"/>
      <c r="G41" s="199"/>
      <c r="H41" s="320"/>
      <c r="I41" s="200"/>
      <c r="J41" s="200"/>
      <c r="K41" s="93"/>
      <c r="L41" s="93"/>
      <c r="M41" s="93"/>
      <c r="N41" s="199"/>
      <c r="O41" s="216"/>
      <c r="P41" s="218"/>
      <c r="Q41" s="218"/>
      <c r="R41" s="216"/>
      <c r="S41" s="419"/>
      <c r="T41" s="216"/>
      <c r="U41" s="218"/>
      <c r="V41" s="199"/>
      <c r="W41" s="201"/>
      <c r="X41" s="200"/>
      <c r="Y41" s="199"/>
      <c r="Z41" s="201"/>
      <c r="AA41" s="201"/>
      <c r="AB41" s="200"/>
      <c r="AC41" s="199"/>
      <c r="AD41" s="202"/>
      <c r="AF41" s="28"/>
      <c r="AG41" s="26"/>
      <c r="AH41" s="203"/>
      <c r="AI41" s="27"/>
      <c r="AM41" s="27"/>
      <c r="BE41" s="215"/>
    </row>
    <row r="42" spans="1:69" ht="19.8">
      <c r="A42" s="199"/>
      <c r="B42" s="199"/>
      <c r="C42" s="217" t="s">
        <v>0</v>
      </c>
      <c r="D42" s="199"/>
      <c r="E42" s="257" t="str">
        <f>+D44</f>
        <v>P+</v>
      </c>
      <c r="F42" s="217" t="s">
        <v>547</v>
      </c>
      <c r="G42" s="199"/>
      <c r="H42" s="313">
        <f>+Klasse!G12</f>
        <v>742</v>
      </c>
      <c r="I42" s="200"/>
      <c r="J42" s="200"/>
      <c r="K42" s="93"/>
      <c r="L42" s="494">
        <f>100*P42/H42</f>
        <v>90.700808625336933</v>
      </c>
      <c r="M42" s="93"/>
      <c r="N42" s="250">
        <f>+Klasse!P12</f>
        <v>5.6602425876010782</v>
      </c>
      <c r="O42" s="216"/>
      <c r="P42" s="487">
        <f>+Klasse!L12</f>
        <v>673</v>
      </c>
      <c r="Q42" s="72"/>
      <c r="R42" s="493">
        <f>+Klasse!S12</f>
        <v>78.621991084695438</v>
      </c>
      <c r="S42" s="419"/>
      <c r="T42" s="493">
        <f>+Klasse!U12</f>
        <v>11.558942081415957</v>
      </c>
      <c r="U42" s="218"/>
      <c r="V42" s="199"/>
      <c r="W42" s="201"/>
      <c r="X42" s="200"/>
      <c r="Y42" s="199"/>
      <c r="Z42" s="201"/>
      <c r="AA42" s="250">
        <f>+N42/C44</f>
        <v>1.8867475292003595</v>
      </c>
      <c r="AB42" s="200"/>
      <c r="AC42" s="199"/>
      <c r="AD42" s="202"/>
      <c r="AF42" s="28"/>
      <c r="AG42" s="26"/>
      <c r="AH42" s="203"/>
      <c r="AI42" s="27"/>
      <c r="AM42" s="27"/>
      <c r="BE42" s="215"/>
    </row>
    <row r="43" spans="1:69" ht="19.8">
      <c r="A43" s="199"/>
      <c r="B43" s="199"/>
      <c r="C43" s="199"/>
      <c r="D43" s="199"/>
      <c r="E43" s="199"/>
      <c r="F43" s="199"/>
      <c r="G43" s="199"/>
      <c r="H43" s="320"/>
      <c r="I43" s="200"/>
      <c r="J43" s="200"/>
      <c r="K43" s="93"/>
      <c r="L43" s="93"/>
      <c r="M43" s="93"/>
      <c r="N43" s="199"/>
      <c r="O43" s="216"/>
      <c r="P43" s="218"/>
      <c r="Q43" s="218"/>
      <c r="R43" s="216"/>
      <c r="S43" s="216"/>
      <c r="T43" s="216"/>
      <c r="U43" s="218"/>
      <c r="V43" s="199"/>
      <c r="W43" s="201"/>
      <c r="X43" s="200"/>
      <c r="Y43" s="199"/>
      <c r="Z43" s="201"/>
      <c r="AA43" s="201"/>
      <c r="AB43" s="201"/>
      <c r="AC43" s="201"/>
      <c r="AD43" s="202"/>
      <c r="AF43" s="28"/>
      <c r="AG43" s="26"/>
      <c r="AH43" s="203"/>
      <c r="AI43" s="27"/>
      <c r="AM43" s="27"/>
      <c r="BE43" s="215">
        <f>1+BE40</f>
        <v>1</v>
      </c>
      <c r="BF43" s="27">
        <v>20.659867330016564</v>
      </c>
      <c r="BG43" s="27">
        <f t="shared" ref="BG43:BQ43" si="11">+BF43</f>
        <v>20.659867330016564</v>
      </c>
      <c r="BH43" s="27">
        <f t="shared" si="11"/>
        <v>20.659867330016564</v>
      </c>
      <c r="BI43" s="27">
        <f t="shared" si="11"/>
        <v>20.659867330016564</v>
      </c>
      <c r="BJ43" s="27">
        <f t="shared" si="11"/>
        <v>20.659867330016564</v>
      </c>
      <c r="BK43" s="27">
        <f t="shared" si="11"/>
        <v>20.659867330016564</v>
      </c>
      <c r="BL43" s="27">
        <f t="shared" si="11"/>
        <v>20.659867330016564</v>
      </c>
      <c r="BM43" s="27">
        <f t="shared" si="11"/>
        <v>20.659867330016564</v>
      </c>
      <c r="BN43" s="27">
        <f t="shared" si="11"/>
        <v>20.659867330016564</v>
      </c>
      <c r="BO43" s="27">
        <f t="shared" si="11"/>
        <v>20.659867330016564</v>
      </c>
      <c r="BP43" s="27">
        <f t="shared" si="11"/>
        <v>20.659867330016564</v>
      </c>
      <c r="BQ43" s="27">
        <f t="shared" si="11"/>
        <v>20.659867330016564</v>
      </c>
    </row>
    <row r="44" spans="1:69">
      <c r="A44" s="199"/>
      <c r="B44" s="223">
        <f>+'Ark1'!C1784</f>
        <v>2024</v>
      </c>
      <c r="C44" s="219">
        <f>+'Ark1'!L1784</f>
        <v>3</v>
      </c>
      <c r="D44" s="219" t="s">
        <v>30</v>
      </c>
      <c r="E44" s="219">
        <f>+'Ark1'!D1784</f>
        <v>1</v>
      </c>
      <c r="F44" s="219" t="str">
        <f t="shared" ref="F44:F55" si="12">+F29</f>
        <v>Jan</v>
      </c>
      <c r="G44" s="219">
        <f>+'Ark1'!Q1784</f>
        <v>4</v>
      </c>
      <c r="H44" s="324">
        <f>+'Ark1'!R1784</f>
        <v>5</v>
      </c>
      <c r="I44" s="220">
        <f>+IF(H44=0,"",'Ark1'!AG1784)</f>
        <v>1.6645859342488549</v>
      </c>
      <c r="J44" s="220">
        <f>+IF(H44=0,"",'Ark1'!AH1784)</f>
        <v>0</v>
      </c>
      <c r="K44" s="93"/>
      <c r="L44" s="499">
        <f>IF(H44=0,"",100*P44/H44)</f>
        <v>0</v>
      </c>
      <c r="M44" s="93"/>
      <c r="N44" s="31">
        <f>+IF(H44=0,"",'Ark1'!U1784)</f>
        <v>6.4</v>
      </c>
      <c r="O44" s="216"/>
      <c r="P44" s="414">
        <f>+IF(I44=0,"",'Ark1'!AI1784)</f>
        <v>0</v>
      </c>
      <c r="Q44" s="414"/>
      <c r="R44" s="437" t="str">
        <f>+IF(P44=0,"",'Ark1'!AJ1784)</f>
        <v/>
      </c>
      <c r="S44" s="216"/>
      <c r="T44" s="438" t="str">
        <f>+IF(P44=0,"",'Ark1'!AK1784)</f>
        <v/>
      </c>
      <c r="U44" s="218"/>
      <c r="V44" s="221">
        <f>+IF(H44=0,"",'Ark1'!T1784)</f>
        <v>2</v>
      </c>
      <c r="W44" s="222">
        <f>+IF(H44=0,"",'Ark1'!X1784)</f>
        <v>0</v>
      </c>
      <c r="X44" s="220">
        <f>+IF(H44=0,"",'Ark1'!Z1784)</f>
        <v>1.9110206696945984</v>
      </c>
      <c r="Y44" s="220">
        <f>+IF(H44=0,"",'Ark1'!AB1784)</f>
        <v>0</v>
      </c>
      <c r="Z44" s="222">
        <f>+IF(H44=0,"",'Ark1'!AD1784)</f>
        <v>0</v>
      </c>
      <c r="AA44" s="222">
        <f t="shared" ref="AA44:AA55" si="13">+IF(H44=0,"",+N44/C44)</f>
        <v>2.1333333333333333</v>
      </c>
      <c r="AB44" s="220">
        <f t="shared" ref="AB44:AB55" si="14">+IF(H44=0,"",G44/H44)</f>
        <v>0.8</v>
      </c>
      <c r="AC44" s="199"/>
      <c r="AD44" s="202"/>
      <c r="AF44" s="28"/>
      <c r="AG44" s="26"/>
      <c r="AH44" s="203"/>
      <c r="AI44" s="27"/>
      <c r="AJ44" s="26"/>
      <c r="AK44" s="26"/>
      <c r="AL44" s="33"/>
      <c r="AM44" s="33"/>
      <c r="AN44" s="33"/>
    </row>
    <row r="45" spans="1:69">
      <c r="A45" s="199"/>
      <c r="B45" s="223">
        <f>+'Ark1'!C1785</f>
        <v>2024</v>
      </c>
      <c r="C45" s="219">
        <f>+'Ark1'!L1785</f>
        <v>3</v>
      </c>
      <c r="D45" s="219" t="s">
        <v>30</v>
      </c>
      <c r="E45" s="219">
        <f>+'Ark1'!D1785</f>
        <v>2</v>
      </c>
      <c r="F45" s="219" t="str">
        <f t="shared" si="12"/>
        <v>Feb</v>
      </c>
      <c r="G45" s="219">
        <f>+'Ark1'!Q1785</f>
        <v>7</v>
      </c>
      <c r="H45" s="324">
        <f>+'Ark1'!R1785</f>
        <v>17</v>
      </c>
      <c r="I45" s="220">
        <f>+IF(H45=0,"",'Ark1'!AG1785)</f>
        <v>1.0685521384333221</v>
      </c>
      <c r="J45" s="220">
        <f>+IF(H45=0,"",'Ark1'!AH1785)</f>
        <v>0</v>
      </c>
      <c r="K45" s="93"/>
      <c r="L45" s="499">
        <f t="shared" ref="L45:L55" si="15">IF(H45=0,"",100*P45/H45)</f>
        <v>82.352941176470594</v>
      </c>
      <c r="M45" s="93"/>
      <c r="N45" s="31">
        <f>+IF(H45=0,"",'Ark1'!U1785)</f>
        <v>4.7294117647058815</v>
      </c>
      <c r="O45" s="216"/>
      <c r="P45" s="414">
        <f>+IF(I45=0,"",'Ark1'!AI1785)</f>
        <v>14</v>
      </c>
      <c r="Q45" s="414"/>
      <c r="R45" s="437">
        <f>+IF(P45=0,"",'Ark1'!AJ1785)</f>
        <v>72.850000000000023</v>
      </c>
      <c r="S45" s="216"/>
      <c r="T45" s="438">
        <f>+IF(P45=0,"",'Ark1'!AK1785)</f>
        <v>12.310646072796985</v>
      </c>
      <c r="U45" s="218"/>
      <c r="V45" s="221">
        <f>+IF(H45=0,"",'Ark1'!T1785)</f>
        <v>2.1176470588235294</v>
      </c>
      <c r="W45" s="222">
        <f>+IF(H45=0,"",'Ark1'!X1785)</f>
        <v>0</v>
      </c>
      <c r="X45" s="220">
        <f>+IF(H45=0,"",'Ark1'!Z1785)</f>
        <v>0.85251510656434304</v>
      </c>
      <c r="Y45" s="220">
        <f>+IF(H45=0,"",'Ark1'!AB1785)</f>
        <v>0.3221897397089214</v>
      </c>
      <c r="Z45" s="222">
        <f>+IF(H45=0,"",'Ark1'!AD1785)</f>
        <v>30.864159325301177</v>
      </c>
      <c r="AA45" s="222">
        <f t="shared" si="13"/>
        <v>1.5764705882352938</v>
      </c>
      <c r="AB45" s="220">
        <f t="shared" si="14"/>
        <v>0.41176470588235292</v>
      </c>
      <c r="AC45" s="199"/>
      <c r="AD45" s="202"/>
      <c r="AF45" s="28"/>
      <c r="AG45" s="26"/>
      <c r="AH45" s="203"/>
      <c r="AI45" s="27"/>
      <c r="AJ45" s="26"/>
      <c r="AK45" s="26"/>
      <c r="AL45" s="33"/>
      <c r="AM45" s="33"/>
      <c r="AN45" s="33"/>
    </row>
    <row r="46" spans="1:69">
      <c r="A46" s="199"/>
      <c r="B46" s="223">
        <f>+'Ark1'!C1786</f>
        <v>2024</v>
      </c>
      <c r="C46" s="219">
        <f>+'Ark1'!L1786</f>
        <v>3</v>
      </c>
      <c r="D46" s="219" t="s">
        <v>30</v>
      </c>
      <c r="E46" s="219">
        <f>+'Ark1'!D1786</f>
        <v>3</v>
      </c>
      <c r="F46" s="219" t="str">
        <f t="shared" si="12"/>
        <v>Mar</v>
      </c>
      <c r="G46" s="219">
        <f>+'Ark1'!Q1786</f>
        <v>22</v>
      </c>
      <c r="H46" s="324">
        <f>+'Ark1'!R1786</f>
        <v>39</v>
      </c>
      <c r="I46" s="220">
        <f>+IF(H46=0,"",'Ark1'!AG1786)</f>
        <v>1.0678399222968675</v>
      </c>
      <c r="J46" s="220">
        <f>+IF(H46=0,"",'Ark1'!AH1786)</f>
        <v>0</v>
      </c>
      <c r="K46" s="93"/>
      <c r="L46" s="499">
        <f t="shared" si="15"/>
        <v>48.717948717948715</v>
      </c>
      <c r="M46" s="93"/>
      <c r="N46" s="31">
        <f>+IF(H46=0,"",'Ark1'!U1786)</f>
        <v>4.7358974358974368</v>
      </c>
      <c r="O46" s="216"/>
      <c r="P46" s="414">
        <f>+IF(I46=0,"",'Ark1'!AI1786)</f>
        <v>19</v>
      </c>
      <c r="Q46" s="414"/>
      <c r="R46" s="437">
        <f>+IF(P46=0,"",'Ark1'!AJ1786)</f>
        <v>75.336842105263131</v>
      </c>
      <c r="S46" s="216"/>
      <c r="T46" s="438">
        <f>+IF(P46=0,"",'Ark1'!AK1786)</f>
        <v>11.553128149603564</v>
      </c>
      <c r="U46" s="218"/>
      <c r="V46" s="221">
        <f>+IF(H46=0,"",'Ark1'!T1786)</f>
        <v>3.1282051282051277</v>
      </c>
      <c r="W46" s="222">
        <f>+IF(H46=0,"",'Ark1'!X1786)</f>
        <v>0</v>
      </c>
      <c r="X46" s="220">
        <f>+IF(H46=0,"",'Ark1'!Z1786)</f>
        <v>1.7402456619223559</v>
      </c>
      <c r="Y46" s="220">
        <f>+IF(H46=0,"",'Ark1'!AB1786)</f>
        <v>1.3431590619188511</v>
      </c>
      <c r="Z46" s="222">
        <f>+IF(H46=0,"",'Ark1'!AD1786)</f>
        <v>25.252965225753556</v>
      </c>
      <c r="AA46" s="222">
        <f t="shared" si="13"/>
        <v>1.578632478632479</v>
      </c>
      <c r="AB46" s="220">
        <f t="shared" si="14"/>
        <v>0.5641025641025641</v>
      </c>
      <c r="AC46" s="199"/>
      <c r="AD46" s="202"/>
      <c r="AF46" s="28"/>
      <c r="AG46" s="26"/>
      <c r="AH46" s="203"/>
      <c r="AI46" s="27"/>
      <c r="AJ46" s="26"/>
      <c r="AK46" s="26"/>
      <c r="AL46" s="33"/>
      <c r="AM46" s="33"/>
      <c r="AN46" s="33"/>
    </row>
    <row r="47" spans="1:69">
      <c r="A47" s="199"/>
      <c r="B47" s="223">
        <f>+'Ark1'!C1787</f>
        <v>2024</v>
      </c>
      <c r="C47" s="219">
        <f>+'Ark1'!L1787</f>
        <v>3</v>
      </c>
      <c r="D47" s="219" t="s">
        <v>30</v>
      </c>
      <c r="E47" s="219">
        <f>+'Ark1'!D1787</f>
        <v>4</v>
      </c>
      <c r="F47" s="219" t="str">
        <f t="shared" si="12"/>
        <v>Apr</v>
      </c>
      <c r="G47" s="219">
        <f>+'Ark1'!Q1787</f>
        <v>33</v>
      </c>
      <c r="H47" s="324">
        <f>+'Ark1'!R1787</f>
        <v>147</v>
      </c>
      <c r="I47" s="220">
        <f>+IF(H47=0,"",'Ark1'!AG1787)</f>
        <v>3.7056394961327666</v>
      </c>
      <c r="J47" s="220">
        <f>+IF(H47=0,"",'Ark1'!AH1787)</f>
        <v>4.0816326530612246</v>
      </c>
      <c r="K47" s="93"/>
      <c r="L47" s="499">
        <f t="shared" si="15"/>
        <v>84.353741496598644</v>
      </c>
      <c r="M47" s="93"/>
      <c r="N47" s="31">
        <f>+IF(H47=0,"",'Ark1'!U1787)</f>
        <v>5.2571428571428562</v>
      </c>
      <c r="O47" s="216"/>
      <c r="P47" s="414">
        <f>+IF(I47=0,"",'Ark1'!AI1787)</f>
        <v>124</v>
      </c>
      <c r="Q47" s="414"/>
      <c r="R47" s="437">
        <f>+IF(P47=0,"",'Ark1'!AJ1787)</f>
        <v>74.649193548387061</v>
      </c>
      <c r="S47" s="216"/>
      <c r="T47" s="438">
        <f>+IF(P47=0,"",'Ark1'!AK1787)</f>
        <v>12.643506726684356</v>
      </c>
      <c r="U47" s="218"/>
      <c r="V47" s="221">
        <f>+IF(H47=0,"",'Ark1'!T1787)</f>
        <v>2.7278911564625856</v>
      </c>
      <c r="W47" s="222">
        <f>+IF(H47=0,"",'Ark1'!X1787)</f>
        <v>0</v>
      </c>
      <c r="X47" s="220">
        <f>+IF(H47=0,"",'Ark1'!Z1787)</f>
        <v>1.1454731963417659</v>
      </c>
      <c r="Y47" s="220">
        <f>+IF(H47=0,"",'Ark1'!AB1787)</f>
        <v>0.77860701648024355</v>
      </c>
      <c r="Z47" s="222">
        <f>+IF(H47=0,"",'Ark1'!AD1787)</f>
        <v>15.396554467056138</v>
      </c>
      <c r="AA47" s="222">
        <f t="shared" si="13"/>
        <v>1.7523809523809522</v>
      </c>
      <c r="AB47" s="220">
        <f t="shared" si="14"/>
        <v>0.22448979591836735</v>
      </c>
      <c r="AC47" s="199"/>
      <c r="AD47" s="202"/>
      <c r="AF47" s="28"/>
      <c r="AG47" s="26"/>
      <c r="AH47" s="203"/>
      <c r="AI47" s="27"/>
      <c r="AJ47" s="26"/>
      <c r="AK47" s="26"/>
      <c r="AL47" s="33"/>
      <c r="AM47" s="33"/>
      <c r="AN47" s="33"/>
    </row>
    <row r="48" spans="1:69">
      <c r="A48" s="199"/>
      <c r="B48" s="223">
        <f>+'Ark1'!C1788</f>
        <v>2024</v>
      </c>
      <c r="C48" s="219">
        <f>+'Ark1'!L1788</f>
        <v>3</v>
      </c>
      <c r="D48" s="219" t="s">
        <v>30</v>
      </c>
      <c r="E48" s="219">
        <f>+'Ark1'!D1788</f>
        <v>5</v>
      </c>
      <c r="F48" s="219" t="str">
        <f t="shared" si="12"/>
        <v>Mai</v>
      </c>
      <c r="G48" s="219">
        <f>+'Ark1'!Q1788</f>
        <v>16</v>
      </c>
      <c r="H48" s="324">
        <f>+'Ark1'!R1788</f>
        <v>74</v>
      </c>
      <c r="I48" s="220">
        <f>+IF(H48=0,"",'Ark1'!AG1788)</f>
        <v>2.9817962423522522</v>
      </c>
      <c r="J48" s="220">
        <f>+IF(H48=0,"",'Ark1'!AH1788)</f>
        <v>1.3513513513513515</v>
      </c>
      <c r="K48" s="93"/>
      <c r="L48" s="499">
        <f t="shared" si="15"/>
        <v>85.13513513513513</v>
      </c>
      <c r="M48" s="93"/>
      <c r="N48" s="31">
        <f>+IF(H48=0,"",'Ark1'!U1788)</f>
        <v>4.2743243243243212</v>
      </c>
      <c r="O48" s="216"/>
      <c r="P48" s="414">
        <f>+IF(I48=0,"",'Ark1'!AI1788)</f>
        <v>63</v>
      </c>
      <c r="Q48" s="414"/>
      <c r="R48" s="437">
        <f>+IF(P48=0,"",'Ark1'!AJ1788)</f>
        <v>71.895238095238071</v>
      </c>
      <c r="S48" s="216"/>
      <c r="T48" s="438">
        <f>+IF(P48=0,"",'Ark1'!AK1788)</f>
        <v>11.309239740844715</v>
      </c>
      <c r="U48" s="218"/>
      <c r="V48" s="221">
        <f>+IF(H48=0,"",'Ark1'!T1788)</f>
        <v>2.6621621621621623</v>
      </c>
      <c r="W48" s="222">
        <f>+IF(H48=0,"",'Ark1'!X1788)</f>
        <v>0</v>
      </c>
      <c r="X48" s="220">
        <f>+IF(H48=0,"",'Ark1'!Z1788)</f>
        <v>0.81341137008029918</v>
      </c>
      <c r="Y48" s="220">
        <f>+IF(H48=0,"",'Ark1'!AB1788)</f>
        <v>0.90459826871240867</v>
      </c>
      <c r="Z48" s="222">
        <f>+IF(H48=0,"",'Ark1'!AD1788)</f>
        <v>-7.6936471280279695E-2</v>
      </c>
      <c r="AA48" s="222">
        <f t="shared" si="13"/>
        <v>1.4247747747747737</v>
      </c>
      <c r="AB48" s="220">
        <f t="shared" si="14"/>
        <v>0.21621621621621623</v>
      </c>
      <c r="AC48" s="199"/>
      <c r="AD48" s="202"/>
      <c r="AF48" s="28"/>
      <c r="AG48" s="26"/>
      <c r="AH48" s="203"/>
      <c r="AI48" s="27"/>
      <c r="AJ48" s="26"/>
      <c r="AK48" s="26"/>
      <c r="AL48" s="33"/>
      <c r="AM48" s="33"/>
      <c r="AN48" s="33"/>
    </row>
    <row r="49" spans="1:69">
      <c r="A49" s="199"/>
      <c r="B49" s="223">
        <f>+'Ark1'!C1789</f>
        <v>2024</v>
      </c>
      <c r="C49" s="219">
        <f>+'Ark1'!L1789</f>
        <v>3</v>
      </c>
      <c r="D49" s="219" t="s">
        <v>30</v>
      </c>
      <c r="E49" s="219">
        <f>+'Ark1'!D1789</f>
        <v>6</v>
      </c>
      <c r="F49" s="219" t="str">
        <f t="shared" si="12"/>
        <v>Jun</v>
      </c>
      <c r="G49" s="219">
        <f>+'Ark1'!Q1789</f>
        <v>20</v>
      </c>
      <c r="H49" s="324">
        <f>+'Ark1'!R1789</f>
        <v>79</v>
      </c>
      <c r="I49" s="220">
        <f>+IF(H49=0,"",'Ark1'!AG1789)</f>
        <v>5.11445129843628</v>
      </c>
      <c r="J49" s="220">
        <f>+IF(H49=0,"",'Ark1'!AH1789)</f>
        <v>0</v>
      </c>
      <c r="K49" s="93"/>
      <c r="L49" s="499">
        <f t="shared" si="15"/>
        <v>93.670886075949369</v>
      </c>
      <c r="M49" s="93"/>
      <c r="N49" s="31">
        <f>+IF(H49=0,"",'Ark1'!U1789)</f>
        <v>5.5518987341772119</v>
      </c>
      <c r="O49" s="216"/>
      <c r="P49" s="414">
        <f>+IF(I49=0,"",'Ark1'!AI1789)</f>
        <v>74</v>
      </c>
      <c r="Q49" s="414"/>
      <c r="R49" s="437">
        <f>+IF(P49=0,"",'Ark1'!AJ1789)</f>
        <v>77.113513513513524</v>
      </c>
      <c r="S49" s="216"/>
      <c r="T49" s="438">
        <f>+IF(P49=0,"",'Ark1'!AK1789)</f>
        <v>11.71395684277306</v>
      </c>
      <c r="U49" s="218"/>
      <c r="V49" s="221">
        <f>+IF(H49=0,"",'Ark1'!T1789)</f>
        <v>2.3797468354430382</v>
      </c>
      <c r="W49" s="222">
        <f>+IF(H49=0,"",'Ark1'!X1789)</f>
        <v>0</v>
      </c>
      <c r="X49" s="220">
        <f>+IF(H49=0,"",'Ark1'!Z1789)</f>
        <v>1.3194610291580295</v>
      </c>
      <c r="Y49" s="220">
        <f>+IF(H49=0,"",'Ark1'!AB1789)</f>
        <v>0.55811158696325636</v>
      </c>
      <c r="Z49" s="222">
        <f>+IF(H49=0,"",'Ark1'!AD1789)</f>
        <v>27.232892092504905</v>
      </c>
      <c r="AA49" s="222">
        <f t="shared" si="13"/>
        <v>1.850632911392404</v>
      </c>
      <c r="AB49" s="220">
        <f t="shared" si="14"/>
        <v>0.25316455696202533</v>
      </c>
      <c r="AC49" s="199"/>
      <c r="AD49" s="202"/>
      <c r="AF49" s="28"/>
      <c r="AG49" s="26"/>
      <c r="AH49" s="203"/>
      <c r="AI49" s="27"/>
      <c r="AJ49" s="26"/>
      <c r="AK49" s="26"/>
      <c r="AL49" s="33"/>
      <c r="AM49" s="33"/>
      <c r="AN49" s="33"/>
    </row>
    <row r="50" spans="1:69">
      <c r="A50" s="199"/>
      <c r="B50" s="223">
        <f>+'Ark1'!C1790</f>
        <v>2024</v>
      </c>
      <c r="C50" s="219">
        <f>+'Ark1'!L1790</f>
        <v>3</v>
      </c>
      <c r="D50" s="219" t="s">
        <v>30</v>
      </c>
      <c r="E50" s="219">
        <f>+'Ark1'!D1790</f>
        <v>7</v>
      </c>
      <c r="F50" s="219" t="str">
        <f t="shared" si="12"/>
        <v>Jul</v>
      </c>
      <c r="G50" s="219">
        <f>+'Ark1'!Q1790</f>
        <v>13</v>
      </c>
      <c r="H50" s="324">
        <f>+'Ark1'!R1790</f>
        <v>61</v>
      </c>
      <c r="I50" s="220">
        <f>+IF(H50=0,"",'Ark1'!AG1790)</f>
        <v>7.603646244193178</v>
      </c>
      <c r="J50" s="220">
        <f>+IF(H50=0,"",'Ark1'!AH1790)</f>
        <v>6.5573770491803289</v>
      </c>
      <c r="K50" s="93"/>
      <c r="L50" s="499">
        <f t="shared" si="15"/>
        <v>100</v>
      </c>
      <c r="M50" s="93"/>
      <c r="N50" s="31">
        <f>+IF(H50=0,"",'Ark1'!U1790)</f>
        <v>5.6885245901639356</v>
      </c>
      <c r="O50" s="216"/>
      <c r="P50" s="414">
        <f>+IF(I50=0,"",'Ark1'!AI1790)</f>
        <v>61</v>
      </c>
      <c r="Q50" s="414"/>
      <c r="R50" s="437">
        <f>+IF(P50=0,"",'Ark1'!AJ1790)</f>
        <v>79.667213114754091</v>
      </c>
      <c r="S50" s="216"/>
      <c r="T50" s="438">
        <f>+IF(P50=0,"",'Ark1'!AK1790)</f>
        <v>11.113008682523768</v>
      </c>
      <c r="U50" s="218"/>
      <c r="V50" s="221">
        <f>+IF(H50=0,"",'Ark1'!T1790)</f>
        <v>2.442622950819672</v>
      </c>
      <c r="W50" s="222">
        <f>+IF(H50=0,"",'Ark1'!X1790)</f>
        <v>0</v>
      </c>
      <c r="X50" s="220">
        <f>+IF(H50=0,"",'Ark1'!Z1790)</f>
        <v>1.2001500398899223</v>
      </c>
      <c r="Y50" s="220">
        <f>+IF(H50=0,"",'Ark1'!AB1790)</f>
        <v>0.61469945112303892</v>
      </c>
      <c r="Z50" s="222">
        <f>+IF(H50=0,"",'Ark1'!AD1790)</f>
        <v>36.687199107811743</v>
      </c>
      <c r="AA50" s="222">
        <f t="shared" si="13"/>
        <v>1.8961748633879785</v>
      </c>
      <c r="AB50" s="220">
        <f t="shared" si="14"/>
        <v>0.21311475409836064</v>
      </c>
      <c r="AC50" s="199"/>
      <c r="AD50" s="202"/>
      <c r="AF50" s="28"/>
      <c r="AG50" s="26"/>
      <c r="AH50" s="203"/>
      <c r="AI50" s="27"/>
      <c r="AJ50" s="26"/>
      <c r="AK50" s="26"/>
      <c r="AL50" s="33"/>
      <c r="AM50" s="33"/>
      <c r="AN50" s="33"/>
    </row>
    <row r="51" spans="1:69">
      <c r="A51" s="199"/>
      <c r="B51" s="223">
        <f>+'Ark1'!C1791</f>
        <v>2024</v>
      </c>
      <c r="C51" s="219">
        <f>+'Ark1'!L1791</f>
        <v>3</v>
      </c>
      <c r="D51" s="219" t="s">
        <v>30</v>
      </c>
      <c r="E51" s="219">
        <f>+'Ark1'!D1791</f>
        <v>8</v>
      </c>
      <c r="F51" s="219" t="str">
        <f t="shared" si="12"/>
        <v>Aug</v>
      </c>
      <c r="G51" s="219">
        <f>+'Ark1'!Q1791</f>
        <v>17</v>
      </c>
      <c r="H51" s="324">
        <f>+'Ark1'!R1791</f>
        <v>74</v>
      </c>
      <c r="I51" s="220">
        <f>+IF(H51=0,"",'Ark1'!AG1791)</f>
        <v>5.2185538998986489</v>
      </c>
      <c r="J51" s="220">
        <f>+IF(H51=0,"",'Ark1'!AH1791)</f>
        <v>1.3513513513513515</v>
      </c>
      <c r="K51" s="93"/>
      <c r="L51" s="499">
        <f t="shared" si="15"/>
        <v>100</v>
      </c>
      <c r="M51" s="93"/>
      <c r="N51" s="31">
        <f>+IF(H51=0,"",'Ark1'!U1791)</f>
        <v>6.5405405405405421</v>
      </c>
      <c r="O51" s="216"/>
      <c r="P51" s="414">
        <f>+IF(I51=0,"",'Ark1'!AI1791)</f>
        <v>74</v>
      </c>
      <c r="Q51" s="414"/>
      <c r="R51" s="437">
        <f>+IF(P51=0,"",'Ark1'!AJ1791)</f>
        <v>83.6216216216216</v>
      </c>
      <c r="S51" s="216"/>
      <c r="T51" s="438">
        <f>+IF(P51=0,"",'Ark1'!AK1791)</f>
        <v>11.05607072993886</v>
      </c>
      <c r="U51" s="218"/>
      <c r="V51" s="221">
        <f>+IF(H51=0,"",'Ark1'!T1791)</f>
        <v>2.3513513513513518</v>
      </c>
      <c r="W51" s="222">
        <f>+IF(H51=0,"",'Ark1'!X1791)</f>
        <v>0</v>
      </c>
      <c r="X51" s="220">
        <f>+IF(H51=0,"",'Ark1'!Z1791)</f>
        <v>1.2683164963221687</v>
      </c>
      <c r="Y51" s="220">
        <f>+IF(H51=0,"",'Ark1'!AB1791)</f>
        <v>0.50490653222349724</v>
      </c>
      <c r="Z51" s="222">
        <f>+IF(H51=0,"",'Ark1'!AD1791)</f>
        <v>26.896868648116719</v>
      </c>
      <c r="AA51" s="222">
        <f t="shared" si="13"/>
        <v>2.1801801801801806</v>
      </c>
      <c r="AB51" s="220">
        <f t="shared" si="14"/>
        <v>0.22972972972972974</v>
      </c>
      <c r="AC51" s="199"/>
      <c r="AD51" s="202"/>
      <c r="AF51" s="28"/>
      <c r="AG51" s="26"/>
      <c r="AH51" s="203"/>
      <c r="AI51" s="27"/>
      <c r="AJ51" s="26"/>
      <c r="AK51" s="26"/>
      <c r="AL51" s="33"/>
      <c r="AM51" s="33"/>
      <c r="AN51" s="33"/>
    </row>
    <row r="52" spans="1:69">
      <c r="A52" s="199"/>
      <c r="B52" s="223">
        <f>+'Ark1'!C1792</f>
        <v>2024</v>
      </c>
      <c r="C52" s="219">
        <f>+'Ark1'!L1792</f>
        <v>3</v>
      </c>
      <c r="D52" s="219" t="s">
        <v>30</v>
      </c>
      <c r="E52" s="219">
        <f>+'Ark1'!D1792</f>
        <v>9</v>
      </c>
      <c r="F52" s="219" t="str">
        <f t="shared" si="12"/>
        <v>Sep</v>
      </c>
      <c r="G52" s="219">
        <f>+'Ark1'!Q1792</f>
        <v>28</v>
      </c>
      <c r="H52" s="324">
        <f>+'Ark1'!R1792</f>
        <v>74</v>
      </c>
      <c r="I52" s="220">
        <f>+IF(H52=0,"",'Ark1'!AG1792)</f>
        <v>2.6451243078414111</v>
      </c>
      <c r="J52" s="220">
        <f>+IF(H52=0,"",'Ark1'!AH1792)</f>
        <v>6.7567567567567588</v>
      </c>
      <c r="K52" s="93"/>
      <c r="L52" s="499">
        <f t="shared" si="15"/>
        <v>98.648648648648646</v>
      </c>
      <c r="M52" s="93"/>
      <c r="N52" s="31">
        <f>+IF(H52=0,"",'Ark1'!U1792)</f>
        <v>6.0486486486486504</v>
      </c>
      <c r="O52" s="216"/>
      <c r="P52" s="414">
        <f>+IF(I52=0,"",'Ark1'!AI1792)</f>
        <v>73</v>
      </c>
      <c r="Q52" s="414"/>
      <c r="R52" s="437">
        <f>+IF(P52=0,"",'Ark1'!AJ1792)</f>
        <v>81.095890410958873</v>
      </c>
      <c r="S52" s="216"/>
      <c r="T52" s="438">
        <f>+IF(P52=0,"",'Ark1'!AK1792)</f>
        <v>11.069075090033524</v>
      </c>
      <c r="U52" s="218"/>
      <c r="V52" s="221">
        <f>+IF(H52=0,"",'Ark1'!T1792)</f>
        <v>2.6081081081081088</v>
      </c>
      <c r="W52" s="222">
        <f>+IF(H52=0,"",'Ark1'!X1792)</f>
        <v>0</v>
      </c>
      <c r="X52" s="220">
        <f>+IF(H52=0,"",'Ark1'!Z1792)</f>
        <v>1.4629887257553813</v>
      </c>
      <c r="Y52" s="220">
        <f>+IF(H52=0,"",'Ark1'!AB1792)</f>
        <v>0.4881727531942841</v>
      </c>
      <c r="Z52" s="222">
        <f>+IF(H52=0,"",'Ark1'!AD1792)</f>
        <v>20.834019457677982</v>
      </c>
      <c r="AA52" s="222">
        <f t="shared" si="13"/>
        <v>2.0162162162162169</v>
      </c>
      <c r="AB52" s="220">
        <f t="shared" si="14"/>
        <v>0.3783783783783784</v>
      </c>
      <c r="AC52" s="199"/>
      <c r="AD52" s="202"/>
      <c r="AF52" s="28"/>
      <c r="AG52" s="26"/>
      <c r="AH52" s="203"/>
      <c r="AI52" s="27"/>
      <c r="AJ52" s="26"/>
      <c r="AK52" s="26"/>
      <c r="AL52" s="33"/>
      <c r="AM52" s="33"/>
      <c r="AN52" s="33"/>
    </row>
    <row r="53" spans="1:69">
      <c r="A53" s="199"/>
      <c r="B53" s="223">
        <f>+'Ark1'!C1793</f>
        <v>2024</v>
      </c>
      <c r="C53" s="219">
        <f>+'Ark1'!L1793</f>
        <v>3</v>
      </c>
      <c r="D53" s="219" t="s">
        <v>30</v>
      </c>
      <c r="E53" s="219">
        <f>+'Ark1'!D1793</f>
        <v>10</v>
      </c>
      <c r="F53" s="219" t="str">
        <f t="shared" si="12"/>
        <v>Okt</v>
      </c>
      <c r="G53" s="219">
        <f>+'Ark1'!Q1793</f>
        <v>46</v>
      </c>
      <c r="H53" s="324">
        <f>+'Ark1'!R1793</f>
        <v>105</v>
      </c>
      <c r="I53" s="220">
        <f>+IF(H53=0,"",'Ark1'!AG1793)</f>
        <v>2.3376850257862318</v>
      </c>
      <c r="J53" s="220">
        <f>+IF(H53=0,"",'Ark1'!AH1793)</f>
        <v>0</v>
      </c>
      <c r="K53" s="93"/>
      <c r="L53" s="499">
        <f t="shared" si="15"/>
        <v>100</v>
      </c>
      <c r="M53" s="93"/>
      <c r="N53" s="31">
        <f>+IF(H53=0,"",'Ark1'!U1793)</f>
        <v>6.1171428571428521</v>
      </c>
      <c r="O53" s="216"/>
      <c r="P53" s="414">
        <f>+IF(I53=0,"",'Ark1'!AI1793)</f>
        <v>105</v>
      </c>
      <c r="Q53" s="414"/>
      <c r="R53" s="437">
        <f>+IF(P53=0,"",'Ark1'!AJ1793)</f>
        <v>80.80857142857144</v>
      </c>
      <c r="S53" s="216"/>
      <c r="T53" s="438">
        <f>+IF(P53=0,"",'Ark1'!AK1793)</f>
        <v>11.275895327357848</v>
      </c>
      <c r="U53" s="218"/>
      <c r="V53" s="221">
        <f>+IF(H53=0,"",'Ark1'!T1793)</f>
        <v>2.5809523809523807</v>
      </c>
      <c r="W53" s="222">
        <f>+IF(H53=0,"",'Ark1'!X1793)</f>
        <v>0.95238095238095277</v>
      </c>
      <c r="X53" s="220">
        <f>+IF(H53=0,"",'Ark1'!Z1793)</f>
        <v>1.9901881769299781</v>
      </c>
      <c r="Y53" s="220">
        <f>+IF(H53=0,"",'Ark1'!AB1793)</f>
        <v>0.56536465065355457</v>
      </c>
      <c r="Z53" s="222">
        <f>+IF(H53=0,"",'Ark1'!AD1793)</f>
        <v>35.511109353322666</v>
      </c>
      <c r="AA53" s="222">
        <f t="shared" si="13"/>
        <v>2.0390476190476172</v>
      </c>
      <c r="AB53" s="220">
        <f t="shared" si="14"/>
        <v>0.43809523809523809</v>
      </c>
      <c r="AC53" s="199"/>
      <c r="AD53" s="202"/>
      <c r="AF53" s="28"/>
      <c r="AG53" s="26"/>
      <c r="AH53" s="203"/>
      <c r="AI53" s="27"/>
      <c r="AJ53" s="26"/>
      <c r="AK53" s="26"/>
      <c r="AL53" s="33"/>
      <c r="AM53" s="33"/>
      <c r="AN53" s="33"/>
    </row>
    <row r="54" spans="1:69">
      <c r="A54" s="199"/>
      <c r="B54" s="223">
        <f>+'Ark1'!C1794</f>
        <v>2024</v>
      </c>
      <c r="C54" s="219">
        <f>+'Ark1'!L1794</f>
        <v>3</v>
      </c>
      <c r="D54" s="219" t="s">
        <v>30</v>
      </c>
      <c r="E54" s="219">
        <f>+'Ark1'!D1794</f>
        <v>11</v>
      </c>
      <c r="F54" s="219" t="str">
        <f t="shared" si="12"/>
        <v>Nov</v>
      </c>
      <c r="G54" s="219">
        <f>+'Ark1'!Q1794</f>
        <v>17</v>
      </c>
      <c r="H54" s="324">
        <f>+'Ark1'!R1794</f>
        <v>65</v>
      </c>
      <c r="I54" s="220">
        <f>+IF(H54=0,"",'Ark1'!AG1794)</f>
        <v>4.6329823973878677</v>
      </c>
      <c r="J54" s="220">
        <f>+IF(H54=0,"",'Ark1'!AH1794)</f>
        <v>1.5384615384615381</v>
      </c>
      <c r="K54" s="93"/>
      <c r="L54" s="499">
        <f t="shared" si="15"/>
        <v>98.461538461538467</v>
      </c>
      <c r="M54" s="93"/>
      <c r="N54" s="31">
        <f>+IF(H54=0,"",'Ark1'!U1794)</f>
        <v>6.81076923076923</v>
      </c>
      <c r="O54" s="216"/>
      <c r="P54" s="414">
        <f>+IF(I54=0,"",'Ark1'!AI1794)</f>
        <v>64</v>
      </c>
      <c r="Q54" s="414"/>
      <c r="R54" s="437">
        <f>+IF(P54=0,"",'Ark1'!AJ1794)</f>
        <v>83.659375000000011</v>
      </c>
      <c r="S54" s="216"/>
      <c r="T54" s="438">
        <f>+IF(P54=0,"",'Ark1'!AK1794)</f>
        <v>11.419658642872561</v>
      </c>
      <c r="U54" s="218"/>
      <c r="V54" s="221">
        <f>+IF(H54=0,"",'Ark1'!T1794)</f>
        <v>2.4615384615384608</v>
      </c>
      <c r="W54" s="222">
        <f>+IF(H54=0,"",'Ark1'!X1794)</f>
        <v>0</v>
      </c>
      <c r="X54" s="220">
        <f>+IF(H54=0,"",'Ark1'!Z1794)</f>
        <v>1.700146878444335</v>
      </c>
      <c r="Y54" s="220">
        <f>+IF(H54=0,"",'Ark1'!AB1794)</f>
        <v>0.49851851526214258</v>
      </c>
      <c r="Z54" s="222">
        <f>+IF(H54=0,"",'Ark1'!AD1794)</f>
        <v>4.4960530553381073</v>
      </c>
      <c r="AA54" s="222">
        <f t="shared" si="13"/>
        <v>2.27025641025641</v>
      </c>
      <c r="AB54" s="220">
        <f t="shared" si="14"/>
        <v>0.26153846153846155</v>
      </c>
      <c r="AC54" s="199"/>
      <c r="AD54" s="202"/>
      <c r="AF54" s="28"/>
      <c r="AG54" s="26"/>
      <c r="AH54" s="203"/>
      <c r="AI54" s="27"/>
      <c r="AJ54" s="26"/>
      <c r="AK54" s="26"/>
      <c r="AL54" s="33"/>
      <c r="AM54" s="33"/>
      <c r="AN54" s="33"/>
    </row>
    <row r="55" spans="1:69" ht="16.5" customHeight="1">
      <c r="A55" s="199"/>
      <c r="B55" s="223">
        <f>+'Ark1'!C1795</f>
        <v>2024</v>
      </c>
      <c r="C55" s="219">
        <f>+'Ark1'!L1795</f>
        <v>3</v>
      </c>
      <c r="D55" s="219" t="s">
        <v>30</v>
      </c>
      <c r="E55" s="219">
        <f>+'Ark1'!D1795</f>
        <v>12</v>
      </c>
      <c r="F55" s="219" t="str">
        <f t="shared" si="12"/>
        <v>Des</v>
      </c>
      <c r="G55" s="219">
        <f>+'Ark1'!Q1795</f>
        <v>1</v>
      </c>
      <c r="H55" s="324">
        <f>+'Ark1'!R1795</f>
        <v>2</v>
      </c>
      <c r="I55" s="220">
        <f>+IF(H55=0,"",'Ark1'!AG1795)</f>
        <v>1.1779166239885281</v>
      </c>
      <c r="J55" s="220">
        <f>+IF(H55=0,"",'Ark1'!AH1795)</f>
        <v>0</v>
      </c>
      <c r="K55" s="93"/>
      <c r="L55" s="499">
        <f t="shared" si="15"/>
        <v>100</v>
      </c>
      <c r="M55" s="93"/>
      <c r="N55" s="31">
        <f>+IF(H55=0,"",'Ark1'!U1795)</f>
        <v>5.75</v>
      </c>
      <c r="O55" s="216"/>
      <c r="P55" s="414">
        <f>+IF(I55=0,"",'Ark1'!AI1795)</f>
        <v>2</v>
      </c>
      <c r="Q55" s="414"/>
      <c r="R55" s="437">
        <f>+IF(P55=0,"",'Ark1'!AJ1795)</f>
        <v>81.099999999999994</v>
      </c>
      <c r="S55" s="216"/>
      <c r="T55" s="438">
        <f>+IF(P55=0,"",'Ark1'!AK1795)</f>
        <v>10.643694522867984</v>
      </c>
      <c r="U55" s="218"/>
      <c r="V55" s="221">
        <f>+IF(H55=0,"",'Ark1'!T1795)</f>
        <v>2.5</v>
      </c>
      <c r="W55" s="222">
        <f>+IF(H55=0,"",'Ark1'!X1795)</f>
        <v>0</v>
      </c>
      <c r="X55" s="220">
        <f>+IF(H55=0,"",'Ark1'!Z1795)</f>
        <v>1.0499999999999998</v>
      </c>
      <c r="Y55" s="220">
        <f>+IF(H55=0,"",'Ark1'!AB1795)</f>
        <v>0.5</v>
      </c>
      <c r="Z55" s="222">
        <f>+IF(H55=0,"",'Ark1'!AD1795)</f>
        <v>-99.999999999999758</v>
      </c>
      <c r="AA55" s="222">
        <f t="shared" si="13"/>
        <v>1.9166666666666667</v>
      </c>
      <c r="AB55" s="220">
        <f t="shared" si="14"/>
        <v>0.5</v>
      </c>
      <c r="AC55" s="199"/>
      <c r="AD55" s="202"/>
      <c r="AF55" s="28"/>
      <c r="AG55" s="26"/>
      <c r="AH55" s="203"/>
      <c r="AI55" s="27"/>
      <c r="AJ55" s="26"/>
      <c r="AK55" s="26"/>
      <c r="AL55" s="33"/>
      <c r="AM55" s="33"/>
      <c r="AN55" s="33"/>
    </row>
    <row r="56" spans="1:69" ht="15" customHeight="1">
      <c r="A56" s="199"/>
      <c r="B56" s="199"/>
      <c r="C56" s="199"/>
      <c r="D56" s="199"/>
      <c r="E56" s="199"/>
      <c r="F56" s="199"/>
      <c r="G56" s="199"/>
      <c r="H56" s="320"/>
      <c r="I56" s="200"/>
      <c r="J56" s="200"/>
      <c r="K56" s="93"/>
      <c r="L56" s="93"/>
      <c r="M56" s="93"/>
      <c r="N56" s="199"/>
      <c r="O56" s="216"/>
      <c r="P56" s="218"/>
      <c r="Q56" s="218"/>
      <c r="R56" s="216"/>
      <c r="S56" s="216"/>
      <c r="T56" s="216"/>
      <c r="U56" s="218"/>
      <c r="V56" s="199"/>
      <c r="W56" s="201"/>
      <c r="X56" s="200"/>
      <c r="Y56" s="199"/>
      <c r="Z56" s="201"/>
      <c r="AA56" s="201"/>
      <c r="AB56" s="200"/>
      <c r="AC56" s="199"/>
      <c r="AD56" s="202"/>
      <c r="AF56" s="28"/>
      <c r="AG56" s="26"/>
      <c r="AH56" s="203"/>
      <c r="AI56" s="27"/>
      <c r="AM56" s="27"/>
      <c r="BE56" s="215"/>
    </row>
    <row r="57" spans="1:69" ht="15" customHeight="1">
      <c r="A57" s="199"/>
      <c r="B57" s="199"/>
      <c r="C57" s="217" t="s">
        <v>0</v>
      </c>
      <c r="D57" s="199"/>
      <c r="E57" s="257" t="str">
        <f>+D59</f>
        <v>O-</v>
      </c>
      <c r="F57" s="217" t="s">
        <v>547</v>
      </c>
      <c r="G57" s="199"/>
      <c r="H57" s="313">
        <f>SUM(H59:H70)</f>
        <v>2042</v>
      </c>
      <c r="I57" s="200"/>
      <c r="J57" s="200"/>
      <c r="K57" s="93"/>
      <c r="L57" s="494">
        <f>100*P57/H57</f>
        <v>91.576885406464257</v>
      </c>
      <c r="M57" s="93"/>
      <c r="N57" s="250">
        <f>+Klasse!P33</f>
        <v>8.6541144414169118</v>
      </c>
      <c r="O57" s="216"/>
      <c r="P57" s="487">
        <f>+Klasse!L13</f>
        <v>1870</v>
      </c>
      <c r="Q57" s="218"/>
      <c r="R57" s="250">
        <f>+Klasse!S13</f>
        <v>81.331176470588403</v>
      </c>
      <c r="T57" s="250">
        <f>+Klasse!U13</f>
        <v>12.870743155201367</v>
      </c>
      <c r="U57" s="218"/>
      <c r="V57" s="199"/>
      <c r="W57" s="201"/>
      <c r="X57" s="200"/>
      <c r="Y57" s="199"/>
      <c r="Z57" s="201"/>
      <c r="AA57" s="250">
        <f>+N57/C59</f>
        <v>2.1635286103542279</v>
      </c>
      <c r="AB57" s="200"/>
      <c r="AC57" s="199"/>
      <c r="AD57" s="202"/>
      <c r="AF57" s="28"/>
      <c r="AG57" s="26"/>
      <c r="AH57" s="203"/>
      <c r="AI57" s="27"/>
      <c r="AM57" s="27"/>
      <c r="BE57" s="215"/>
    </row>
    <row r="58" spans="1:69" ht="15" customHeight="1">
      <c r="A58" s="199"/>
      <c r="B58" s="199"/>
      <c r="C58" s="199"/>
      <c r="D58" s="199"/>
      <c r="E58" s="199"/>
      <c r="F58" s="199"/>
      <c r="G58" s="199"/>
      <c r="H58" s="320"/>
      <c r="I58" s="200"/>
      <c r="J58" s="200"/>
      <c r="K58" s="93"/>
      <c r="L58" s="93"/>
      <c r="M58" s="93"/>
      <c r="N58" s="199"/>
      <c r="O58" s="216"/>
      <c r="P58" s="218"/>
      <c r="Q58" s="218"/>
      <c r="R58" s="216"/>
      <c r="S58" s="216"/>
      <c r="T58" s="216"/>
      <c r="U58" s="218"/>
      <c r="V58" s="199"/>
      <c r="W58" s="201"/>
      <c r="X58" s="200"/>
      <c r="Y58" s="199"/>
      <c r="Z58" s="201"/>
      <c r="AA58" s="201"/>
      <c r="AB58" s="201"/>
      <c r="AC58" s="201"/>
      <c r="AD58" s="202"/>
      <c r="AF58" s="28"/>
      <c r="AG58" s="26"/>
      <c r="AH58" s="203"/>
      <c r="AI58" s="27"/>
      <c r="AM58" s="27"/>
      <c r="BE58" s="215">
        <f>1+BE55</f>
        <v>1</v>
      </c>
      <c r="BF58" s="27">
        <v>20.659867330016564</v>
      </c>
      <c r="BG58" s="27">
        <f t="shared" ref="BG58:BQ58" si="16">+BF58</f>
        <v>20.659867330016564</v>
      </c>
      <c r="BH58" s="27">
        <f t="shared" si="16"/>
        <v>20.659867330016564</v>
      </c>
      <c r="BI58" s="27">
        <f t="shared" si="16"/>
        <v>20.659867330016564</v>
      </c>
      <c r="BJ58" s="27">
        <f t="shared" si="16"/>
        <v>20.659867330016564</v>
      </c>
      <c r="BK58" s="27">
        <f t="shared" si="16"/>
        <v>20.659867330016564</v>
      </c>
      <c r="BL58" s="27">
        <f t="shared" si="16"/>
        <v>20.659867330016564</v>
      </c>
      <c r="BM58" s="27">
        <f t="shared" si="16"/>
        <v>20.659867330016564</v>
      </c>
      <c r="BN58" s="27">
        <f t="shared" si="16"/>
        <v>20.659867330016564</v>
      </c>
      <c r="BO58" s="27">
        <f t="shared" si="16"/>
        <v>20.659867330016564</v>
      </c>
      <c r="BP58" s="27">
        <f t="shared" si="16"/>
        <v>20.659867330016564</v>
      </c>
      <c r="BQ58" s="27">
        <f t="shared" si="16"/>
        <v>20.659867330016564</v>
      </c>
    </row>
    <row r="59" spans="1:69" ht="16.5" customHeight="1">
      <c r="A59" s="199"/>
      <c r="B59" s="223">
        <f>+'Ark1'!C1796</f>
        <v>2024</v>
      </c>
      <c r="C59" s="27">
        <f>+'Ark1'!L1796</f>
        <v>4</v>
      </c>
      <c r="D59" s="229" t="s">
        <v>31</v>
      </c>
      <c r="E59" s="27">
        <f>+'Ark1'!D1796</f>
        <v>1</v>
      </c>
      <c r="F59" s="27" t="str">
        <f t="shared" ref="F59:F70" si="17">+F44</f>
        <v>Jan</v>
      </c>
      <c r="G59" s="27">
        <f>+'Ark1'!Q1796</f>
        <v>3</v>
      </c>
      <c r="H59" s="325">
        <f>+'Ark1'!R1796</f>
        <v>17</v>
      </c>
      <c r="I59" s="28">
        <f>+IF(H59=0,"",'Ark1'!AG1796)</f>
        <v>5.3162713275072804</v>
      </c>
      <c r="J59" s="28">
        <f>+IF(H59=0,"",'Ark1'!AH1796)</f>
        <v>0</v>
      </c>
      <c r="K59" s="93"/>
      <c r="L59" s="499">
        <f>IF(H59=0,"",100*P59/H59)</f>
        <v>5.882352941176471</v>
      </c>
      <c r="M59" s="93"/>
      <c r="N59" s="31">
        <f>+IF(H59=0,"",'Ark1'!U1796)</f>
        <v>6.0117647058823511</v>
      </c>
      <c r="O59" s="216"/>
      <c r="P59" s="226">
        <f>+IF(I59=0,"",'Ark1'!AI1796)</f>
        <v>1</v>
      </c>
      <c r="Q59" s="218"/>
      <c r="R59" s="437">
        <f>+IF(P59=0,"",'Ark1'!AJ1796)</f>
        <v>99.2</v>
      </c>
      <c r="S59" s="216"/>
      <c r="T59" s="438">
        <f>+IF(P59=0,"",'Ark1'!AK1796)</f>
        <v>8.8097469663656796</v>
      </c>
      <c r="U59" s="218"/>
      <c r="V59" s="26">
        <f>+IF(H59=0,"",'Ark1'!T1796)</f>
        <v>3.8823529411764697</v>
      </c>
      <c r="W59" s="33">
        <f>+IF(H59=0,"",'Ark1'!X1796)</f>
        <v>0</v>
      </c>
      <c r="X59" s="28">
        <f>+IF(H59=0,"",'Ark1'!Z1796)</f>
        <v>1.3685038429489724</v>
      </c>
      <c r="Y59" s="26">
        <f>+IF(H59=0,"",'Ark1'!AB1796)</f>
        <v>1.4093115942012862</v>
      </c>
      <c r="Z59" s="33">
        <f>+IF(H59=0,"",'Ark1'!AD1796)</f>
        <v>-32.868098548326827</v>
      </c>
      <c r="AA59" s="33">
        <f t="shared" ref="AA59:AA70" si="18">+IF(H59=0,"",+N59/C59)</f>
        <v>1.5029411764705878</v>
      </c>
      <c r="AB59" s="28">
        <f t="shared" ref="AB59:AB70" si="19">+IF(H59=0,"",G59/H59)</f>
        <v>0.17647058823529413</v>
      </c>
      <c r="AC59" s="199"/>
      <c r="AD59" s="202"/>
      <c r="AF59" s="28"/>
      <c r="AG59" s="26"/>
      <c r="AH59" s="203"/>
      <c r="AI59" s="27"/>
      <c r="AJ59" s="26"/>
      <c r="AK59" s="26"/>
      <c r="AL59" s="33"/>
      <c r="AM59" s="33"/>
      <c r="AN59" s="33"/>
    </row>
    <row r="60" spans="1:69">
      <c r="A60" s="199"/>
      <c r="B60" s="223">
        <f>+'Ark1'!C1797</f>
        <v>2024</v>
      </c>
      <c r="C60" s="27">
        <f>+'Ark1'!L1797</f>
        <v>4</v>
      </c>
      <c r="D60" s="229" t="s">
        <v>31</v>
      </c>
      <c r="E60" s="27">
        <f>+'Ark1'!D1797</f>
        <v>2</v>
      </c>
      <c r="F60" s="27" t="str">
        <f t="shared" si="17"/>
        <v>Feb</v>
      </c>
      <c r="G60" s="27">
        <f>+'Ark1'!Q1797</f>
        <v>14</v>
      </c>
      <c r="H60" s="325">
        <f>+'Ark1'!R1797</f>
        <v>88</v>
      </c>
      <c r="I60" s="28">
        <f>+IF(H60=0,"",'Ark1'!AG1797)</f>
        <v>6.4299194598761318</v>
      </c>
      <c r="J60" s="28">
        <f>+IF(H60=0,"",'Ark1'!AH1797)</f>
        <v>1.1363636363636365</v>
      </c>
      <c r="K60" s="93"/>
      <c r="L60" s="499">
        <f t="shared" ref="L60:L70" si="20">IF(H60=0,"",100*P60/H60)</f>
        <v>90.909090909090907</v>
      </c>
      <c r="M60" s="93"/>
      <c r="N60" s="31">
        <f>+IF(H60=0,"",'Ark1'!U1797)</f>
        <v>5.4977272727272721</v>
      </c>
      <c r="O60" s="216"/>
      <c r="P60" s="226">
        <f>+IF(I60=0,"",'Ark1'!AI1797)</f>
        <v>80</v>
      </c>
      <c r="Q60" s="218"/>
      <c r="R60" s="437">
        <f>+IF(P60=0,"",'Ark1'!AJ1797)</f>
        <v>74.870000000000019</v>
      </c>
      <c r="S60" s="216"/>
      <c r="T60" s="438">
        <f>+IF(P60=0,"",'Ark1'!AK1797)</f>
        <v>13.010330714281578</v>
      </c>
      <c r="U60" s="218"/>
      <c r="V60" s="26">
        <f>+IF(H60=0,"",'Ark1'!T1797)</f>
        <v>3.4318181818181812</v>
      </c>
      <c r="W60" s="33">
        <f>+IF(H60=0,"",'Ark1'!X1797)</f>
        <v>0</v>
      </c>
      <c r="X60" s="28">
        <f>+IF(H60=0,"",'Ark1'!Z1797)</f>
        <v>1.6187100133865973</v>
      </c>
      <c r="Y60" s="26">
        <f>+IF(H60=0,"",'Ark1'!AB1797)</f>
        <v>1.295055759991671</v>
      </c>
      <c r="Z60" s="33">
        <f>+IF(H60=0,"",'Ark1'!AD1797)</f>
        <v>2.5945706266948285</v>
      </c>
      <c r="AA60" s="33">
        <f t="shared" si="18"/>
        <v>1.374431818181818</v>
      </c>
      <c r="AB60" s="28">
        <f t="shared" si="19"/>
        <v>0.15909090909090909</v>
      </c>
      <c r="AC60" s="199"/>
      <c r="AD60" s="27"/>
      <c r="AF60" s="28"/>
      <c r="AG60" s="26"/>
      <c r="AH60" s="27"/>
      <c r="AI60" s="27"/>
      <c r="AJ60" s="26"/>
      <c r="AK60" s="26"/>
      <c r="AL60" s="33"/>
      <c r="AM60" s="33"/>
      <c r="AN60" s="33"/>
    </row>
    <row r="61" spans="1:69" ht="17.25" customHeight="1">
      <c r="A61" s="199"/>
      <c r="B61" s="223">
        <f>+'Ark1'!C1798</f>
        <v>2024</v>
      </c>
      <c r="C61" s="27">
        <f>+'Ark1'!L1798</f>
        <v>4</v>
      </c>
      <c r="D61" s="229" t="s">
        <v>31</v>
      </c>
      <c r="E61" s="27">
        <f>+'Ark1'!D1798</f>
        <v>3</v>
      </c>
      <c r="F61" s="27" t="str">
        <f t="shared" si="17"/>
        <v>Mar</v>
      </c>
      <c r="G61" s="27">
        <f>+'Ark1'!Q1798</f>
        <v>41</v>
      </c>
      <c r="H61" s="325">
        <f>+'Ark1'!R1798</f>
        <v>176</v>
      </c>
      <c r="I61" s="28">
        <f>+IF(H61=0,"",'Ark1'!AG1798)</f>
        <v>5.7317623116681915</v>
      </c>
      <c r="J61" s="28">
        <f>+IF(H61=0,"",'Ark1'!AH1798)</f>
        <v>0</v>
      </c>
      <c r="K61" s="93"/>
      <c r="L61" s="499">
        <f t="shared" si="20"/>
        <v>63.06818181818182</v>
      </c>
      <c r="M61" s="93"/>
      <c r="N61" s="31">
        <f>+IF(H61=0,"",'Ark1'!U1798)</f>
        <v>5.6329545454545453</v>
      </c>
      <c r="O61" s="216"/>
      <c r="P61" s="226">
        <f>+IF(I61=0,"",'Ark1'!AI1798)</f>
        <v>111</v>
      </c>
      <c r="Q61" s="218"/>
      <c r="R61" s="437">
        <f>+IF(P61=0,"",'Ark1'!AJ1798)</f>
        <v>76.481081081081058</v>
      </c>
      <c r="S61" s="216"/>
      <c r="T61" s="438">
        <f>+IF(P61=0,"",'Ark1'!AK1798)</f>
        <v>12.78039035740818</v>
      </c>
      <c r="U61" s="218"/>
      <c r="V61" s="26">
        <f>+IF(H61=0,"",'Ark1'!T1798)</f>
        <v>3.8806818181818192</v>
      </c>
      <c r="W61" s="33">
        <f>+IF(H61=0,"",'Ark1'!X1798)</f>
        <v>0</v>
      </c>
      <c r="X61" s="28">
        <f>+IF(H61=0,"",'Ark1'!Z1798)</f>
        <v>1.7266771550970048</v>
      </c>
      <c r="Y61" s="26">
        <f>+IF(H61=0,"",'Ark1'!AB1798)</f>
        <v>1.2212473089712097</v>
      </c>
      <c r="Z61" s="33">
        <f>+IF(H61=0,"",'Ark1'!AD1798)</f>
        <v>-9.2172141058073187</v>
      </c>
      <c r="AA61" s="33">
        <f t="shared" si="18"/>
        <v>1.4082386363636363</v>
      </c>
      <c r="AB61" s="28">
        <f t="shared" si="19"/>
        <v>0.23295454545454544</v>
      </c>
      <c r="AC61" s="199"/>
      <c r="AD61" s="223"/>
      <c r="AF61" s="28"/>
      <c r="AG61" s="26"/>
      <c r="AH61" s="203"/>
      <c r="AI61" s="27"/>
      <c r="AJ61" s="26"/>
      <c r="AK61" s="26"/>
      <c r="AL61" s="33"/>
      <c r="AM61" s="33"/>
      <c r="AN61" s="33"/>
    </row>
    <row r="62" spans="1:69">
      <c r="A62" s="199"/>
      <c r="B62" s="223">
        <f>+'Ark1'!C1799</f>
        <v>2024</v>
      </c>
      <c r="C62" s="27">
        <f>+'Ark1'!L1799</f>
        <v>4</v>
      </c>
      <c r="D62" s="229" t="s">
        <v>31</v>
      </c>
      <c r="E62" s="27">
        <f>+'Ark1'!D1799</f>
        <v>4</v>
      </c>
      <c r="F62" s="27" t="str">
        <f t="shared" si="17"/>
        <v>Apr</v>
      </c>
      <c r="G62" s="27">
        <f>+'Ark1'!Q1799</f>
        <v>57</v>
      </c>
      <c r="H62" s="325">
        <f>+'Ark1'!R1799</f>
        <v>433</v>
      </c>
      <c r="I62" s="28">
        <f>+IF(H62=0,"",'Ark1'!AG1799)</f>
        <v>12.190057876641719</v>
      </c>
      <c r="J62" s="28">
        <f>+IF(H62=0,"",'Ark1'!AH1799)</f>
        <v>1.1547344110854503</v>
      </c>
      <c r="K62" s="93"/>
      <c r="L62" s="499">
        <f t="shared" si="20"/>
        <v>88.683602771362587</v>
      </c>
      <c r="M62" s="93"/>
      <c r="N62" s="31">
        <f>+IF(H62=0,"",'Ark1'!U1799)</f>
        <v>5.871131639722865</v>
      </c>
      <c r="O62" s="216"/>
      <c r="P62" s="226">
        <f>+IF(I62=0,"",'Ark1'!AI1799)</f>
        <v>384</v>
      </c>
      <c r="Q62" s="218"/>
      <c r="R62" s="437">
        <f>+IF(P62=0,"",'Ark1'!AJ1799)</f>
        <v>76.328125</v>
      </c>
      <c r="S62" s="216"/>
      <c r="T62" s="438">
        <f>+IF(P62=0,"",'Ark1'!AK1799)</f>
        <v>13.308481887938639</v>
      </c>
      <c r="U62" s="218"/>
      <c r="V62" s="26">
        <f>+IF(H62=0,"",'Ark1'!T1799)</f>
        <v>3.3787528868360281</v>
      </c>
      <c r="W62" s="33">
        <f>+IF(H62=0,"",'Ark1'!X1799)</f>
        <v>0</v>
      </c>
      <c r="X62" s="28">
        <f>+IF(H62=0,"",'Ark1'!Z1799)</f>
        <v>1.2244517512813713</v>
      </c>
      <c r="Y62" s="26">
        <f>+IF(H62=0,"",'Ark1'!AB1799)</f>
        <v>0.98473865720796561</v>
      </c>
      <c r="Z62" s="33">
        <f>+IF(H62=0,"",'Ark1'!AD1799)</f>
        <v>17.723631229892479</v>
      </c>
      <c r="AA62" s="33">
        <f t="shared" si="18"/>
        <v>1.4677829099307163</v>
      </c>
      <c r="AB62" s="28">
        <f t="shared" si="19"/>
        <v>0.13163972286374134</v>
      </c>
      <c r="AC62" s="199"/>
      <c r="AD62" s="223"/>
      <c r="AF62" s="28"/>
      <c r="AG62" s="26"/>
      <c r="AH62" s="27"/>
      <c r="AI62" s="27"/>
      <c r="AJ62" s="26"/>
      <c r="AK62" s="26"/>
      <c r="AL62" s="33"/>
      <c r="AM62" s="33"/>
      <c r="AN62" s="33"/>
    </row>
    <row r="63" spans="1:69">
      <c r="A63" s="199"/>
      <c r="B63" s="223">
        <f>+'Ark1'!C1800</f>
        <v>2024</v>
      </c>
      <c r="C63" s="27">
        <f>+'Ark1'!L1800</f>
        <v>4</v>
      </c>
      <c r="D63" s="229" t="s">
        <v>31</v>
      </c>
      <c r="E63" s="27">
        <f>+'Ark1'!D1800</f>
        <v>5</v>
      </c>
      <c r="F63" s="27" t="str">
        <f t="shared" si="17"/>
        <v>Mai</v>
      </c>
      <c r="G63" s="27">
        <f>+'Ark1'!Q1800</f>
        <v>36</v>
      </c>
      <c r="H63" s="325">
        <f>+'Ark1'!R1800</f>
        <v>139</v>
      </c>
      <c r="I63" s="28">
        <f>+IF(H63=0,"",'Ark1'!AG1800)</f>
        <v>7.4568473844471503</v>
      </c>
      <c r="J63" s="28">
        <f>+IF(H63=0,"",'Ark1'!AH1800)</f>
        <v>1.4388489208633091</v>
      </c>
      <c r="K63" s="93"/>
      <c r="L63" s="499">
        <f t="shared" si="20"/>
        <v>93.525179856115102</v>
      </c>
      <c r="M63" s="93"/>
      <c r="N63" s="31">
        <f>+IF(H63=0,"",'Ark1'!U1800)</f>
        <v>5.6906474820143904</v>
      </c>
      <c r="O63" s="216"/>
      <c r="P63" s="226">
        <f>+IF(I63=0,"",'Ark1'!AI1800)</f>
        <v>130</v>
      </c>
      <c r="Q63" s="218"/>
      <c r="R63" s="437">
        <f>+IF(P63=0,"",'Ark1'!AJ1800)</f>
        <v>76.187692307692359</v>
      </c>
      <c r="S63" s="216"/>
      <c r="T63" s="438">
        <f>+IF(P63=0,"",'Ark1'!AK1800)</f>
        <v>12.541694388579931</v>
      </c>
      <c r="U63" s="218"/>
      <c r="V63" s="26">
        <f>+IF(H63=0,"",'Ark1'!T1800)</f>
        <v>3.7050359712230225</v>
      </c>
      <c r="W63" s="33">
        <f>+IF(H63=0,"",'Ark1'!X1800)</f>
        <v>0</v>
      </c>
      <c r="X63" s="28">
        <f>+IF(H63=0,"",'Ark1'!Z1800)</f>
        <v>1.7123290582678861</v>
      </c>
      <c r="Y63" s="26">
        <f>+IF(H63=0,"",'Ark1'!AB1800)</f>
        <v>1.1281438081838155</v>
      </c>
      <c r="Z63" s="33">
        <f>+IF(H63=0,"",'Ark1'!AD1800)</f>
        <v>25.219026142320235</v>
      </c>
      <c r="AA63" s="33">
        <f t="shared" si="18"/>
        <v>1.4226618705035976</v>
      </c>
      <c r="AB63" s="28">
        <f t="shared" si="19"/>
        <v>0.25899280575539568</v>
      </c>
      <c r="AC63" s="199"/>
      <c r="AD63" s="224"/>
      <c r="AF63" s="28"/>
      <c r="AG63" s="26"/>
      <c r="AH63" s="27"/>
      <c r="AI63" s="27"/>
      <c r="AJ63" s="26"/>
      <c r="AK63" s="26"/>
      <c r="AL63" s="33"/>
      <c r="AM63" s="33"/>
      <c r="AN63" s="33"/>
    </row>
    <row r="64" spans="1:69" ht="16.5" customHeight="1">
      <c r="A64" s="199"/>
      <c r="B64" s="223">
        <f>+'Ark1'!C1801</f>
        <v>2024</v>
      </c>
      <c r="C64" s="27">
        <f>+'Ark1'!L1801</f>
        <v>4</v>
      </c>
      <c r="D64" s="229" t="s">
        <v>31</v>
      </c>
      <c r="E64" s="27">
        <f>+'Ark1'!D1801</f>
        <v>6</v>
      </c>
      <c r="F64" s="27" t="str">
        <f t="shared" si="17"/>
        <v>Jun</v>
      </c>
      <c r="G64" s="27">
        <f>+'Ark1'!Q1801</f>
        <v>30</v>
      </c>
      <c r="H64" s="325">
        <f>+'Ark1'!R1801</f>
        <v>173</v>
      </c>
      <c r="I64" s="28">
        <f>+IF(H64=0,"",'Ark1'!AG1801)</f>
        <v>13.791294005154098</v>
      </c>
      <c r="J64" s="28">
        <f>+IF(H64=0,"",'Ark1'!AH1801)</f>
        <v>1.1560693641618498</v>
      </c>
      <c r="K64" s="93"/>
      <c r="L64" s="499">
        <f t="shared" si="20"/>
        <v>95.95375722543352</v>
      </c>
      <c r="M64" s="93"/>
      <c r="N64" s="31">
        <f>+IF(H64=0,"",'Ark1'!U1801)</f>
        <v>6.8364161849710952</v>
      </c>
      <c r="O64" s="216"/>
      <c r="P64" s="226">
        <f>+IF(I64=0,"",'Ark1'!AI1801)</f>
        <v>166</v>
      </c>
      <c r="Q64" s="218"/>
      <c r="R64" s="437">
        <f>+IF(P64=0,"",'Ark1'!AJ1801)</f>
        <v>79.351807228915675</v>
      </c>
      <c r="S64" s="216"/>
      <c r="T64" s="438">
        <f>+IF(P64=0,"",'Ark1'!AK1801)</f>
        <v>12.719543895017564</v>
      </c>
      <c r="U64" s="218"/>
      <c r="V64" s="26">
        <f>+IF(H64=0,"",'Ark1'!T1801)</f>
        <v>2.8381502890173396</v>
      </c>
      <c r="W64" s="33">
        <f>+IF(H64=0,"",'Ark1'!X1801)</f>
        <v>0</v>
      </c>
      <c r="X64" s="28">
        <f>+IF(H64=0,"",'Ark1'!Z1801)</f>
        <v>1.6740808504496156</v>
      </c>
      <c r="Y64" s="26">
        <f>+IF(H64=0,"",'Ark1'!AB1801)</f>
        <v>0.9169823848778218</v>
      </c>
      <c r="Z64" s="33">
        <f>+IF(H64=0,"",'Ark1'!AD1801)</f>
        <v>20.604392360408923</v>
      </c>
      <c r="AA64" s="33">
        <f t="shared" si="18"/>
        <v>1.7091040462427738</v>
      </c>
      <c r="AB64" s="28">
        <f t="shared" si="19"/>
        <v>0.17341040462427745</v>
      </c>
      <c r="AC64" s="199"/>
      <c r="AD64" s="223"/>
      <c r="AF64" s="28"/>
      <c r="AG64" s="26"/>
      <c r="AH64" s="27"/>
      <c r="AI64" s="27"/>
      <c r="AJ64" s="225"/>
      <c r="AK64" s="225"/>
      <c r="AL64" s="33"/>
      <c r="AM64" s="33"/>
      <c r="AN64" s="33"/>
    </row>
    <row r="65" spans="1:69">
      <c r="A65" s="199"/>
      <c r="B65" s="223">
        <f>+'Ark1'!C1802</f>
        <v>2024</v>
      </c>
      <c r="C65" s="27">
        <f>+'Ark1'!L1802</f>
        <v>4</v>
      </c>
      <c r="D65" s="229" t="s">
        <v>31</v>
      </c>
      <c r="E65" s="27">
        <f>+'Ark1'!D1802</f>
        <v>7</v>
      </c>
      <c r="F65" s="27" t="str">
        <f t="shared" si="17"/>
        <v>Jul</v>
      </c>
      <c r="G65" s="27">
        <f>+'Ark1'!Q1802</f>
        <v>20</v>
      </c>
      <c r="H65" s="325">
        <f>+'Ark1'!R1802</f>
        <v>87</v>
      </c>
      <c r="I65" s="28">
        <f>+IF(H65=0,"",'Ark1'!AG1802)</f>
        <v>13.051100008765003</v>
      </c>
      <c r="J65" s="28">
        <f>+IF(H65=0,"",'Ark1'!AH1802)</f>
        <v>5.7471264367816097</v>
      </c>
      <c r="K65" s="93"/>
      <c r="L65" s="499">
        <f t="shared" si="20"/>
        <v>100</v>
      </c>
      <c r="M65" s="93"/>
      <c r="N65" s="31">
        <f>+IF(H65=0,"",'Ark1'!U1802)</f>
        <v>6.8459770114942513</v>
      </c>
      <c r="O65" s="216"/>
      <c r="P65" s="226">
        <f>+IF(I65=0,"",'Ark1'!AI1802)</f>
        <v>87</v>
      </c>
      <c r="Q65" s="218"/>
      <c r="R65" s="437">
        <f>+IF(P65=0,"",'Ark1'!AJ1802)</f>
        <v>81.790804597701154</v>
      </c>
      <c r="S65" s="216"/>
      <c r="T65" s="438">
        <f>+IF(P65=0,"",'Ark1'!AK1802)</f>
        <v>12.404429564759296</v>
      </c>
      <c r="U65" s="218"/>
      <c r="V65" s="26">
        <f>+IF(H65=0,"",'Ark1'!T1802)</f>
        <v>2.8735632183908049</v>
      </c>
      <c r="W65" s="33">
        <f>+IF(H65=0,"",'Ark1'!X1802)</f>
        <v>0</v>
      </c>
      <c r="X65" s="28">
        <f>+IF(H65=0,"",'Ark1'!Z1802)</f>
        <v>1.1783296767279241</v>
      </c>
      <c r="Y65" s="26">
        <f>+IF(H65=0,"",'Ark1'!AB1802)</f>
        <v>0.77020071575866444</v>
      </c>
      <c r="Z65" s="33">
        <f>+IF(H65=0,"",'Ark1'!AD1802)</f>
        <v>11.279253908555129</v>
      </c>
      <c r="AA65" s="33">
        <f t="shared" si="18"/>
        <v>1.7114942528735628</v>
      </c>
      <c r="AB65" s="28">
        <f t="shared" si="19"/>
        <v>0.22988505747126436</v>
      </c>
      <c r="AC65" s="199"/>
      <c r="AD65" s="202"/>
      <c r="AF65" s="28"/>
      <c r="AG65" s="26"/>
      <c r="AH65" s="202"/>
      <c r="AI65" s="27"/>
      <c r="AM65" s="27"/>
    </row>
    <row r="66" spans="1:69">
      <c r="A66" s="199"/>
      <c r="B66" s="223">
        <f>+'Ark1'!C1803</f>
        <v>2024</v>
      </c>
      <c r="C66" s="27">
        <f>+'Ark1'!L1803</f>
        <v>4</v>
      </c>
      <c r="D66" s="229" t="s">
        <v>31</v>
      </c>
      <c r="E66" s="27">
        <f>+'Ark1'!D1803</f>
        <v>8</v>
      </c>
      <c r="F66" s="27" t="str">
        <f t="shared" si="17"/>
        <v>Aug</v>
      </c>
      <c r="G66" s="27">
        <f>+'Ark1'!Q1803</f>
        <v>43</v>
      </c>
      <c r="H66" s="325">
        <f>+'Ark1'!R1803</f>
        <v>205</v>
      </c>
      <c r="I66" s="28">
        <f>+IF(H66=0,"",'Ark1'!AG1803)</f>
        <v>17.439027020033205</v>
      </c>
      <c r="J66" s="28">
        <f>+IF(H66=0,"",'Ark1'!AH1803)</f>
        <v>1.4634146341463412</v>
      </c>
      <c r="K66" s="93"/>
      <c r="L66" s="499">
        <f t="shared" si="20"/>
        <v>99.512195121951223</v>
      </c>
      <c r="M66" s="93"/>
      <c r="N66" s="31">
        <f>+IF(H66=0,"",'Ark1'!U1803)</f>
        <v>7.8897560975609746</v>
      </c>
      <c r="O66" s="216"/>
      <c r="P66" s="226">
        <f>+IF(I66=0,"",'Ark1'!AI1803)</f>
        <v>204</v>
      </c>
      <c r="Q66" s="218"/>
      <c r="R66" s="437">
        <f>+IF(P66=0,"",'Ark1'!AJ1803)</f>
        <v>85.047549019607828</v>
      </c>
      <c r="S66" s="216"/>
      <c r="T66" s="438">
        <f>+IF(P66=0,"",'Ark1'!AK1803)</f>
        <v>12.719165400922147</v>
      </c>
      <c r="U66" s="218"/>
      <c r="V66" s="26">
        <f>+IF(H66=0,"",'Ark1'!T1803)</f>
        <v>2.6926829268292689</v>
      </c>
      <c r="W66" s="33">
        <f>+IF(H66=0,"",'Ark1'!X1803)</f>
        <v>0</v>
      </c>
      <c r="X66" s="28">
        <f>+IF(H66=0,"",'Ark1'!Z1803)</f>
        <v>1.3501011485230685</v>
      </c>
      <c r="Y66" s="26">
        <f>+IF(H66=0,"",'Ark1'!AB1803)</f>
        <v>0.53025085821272888</v>
      </c>
      <c r="Z66" s="33">
        <f>+IF(H66=0,"",'Ark1'!AD1803)</f>
        <v>11.280232199018029</v>
      </c>
      <c r="AA66" s="33">
        <f t="shared" si="18"/>
        <v>1.9724390243902437</v>
      </c>
      <c r="AB66" s="28">
        <f t="shared" si="19"/>
        <v>0.2097560975609756</v>
      </c>
      <c r="AC66" s="199"/>
      <c r="AD66" s="202"/>
      <c r="AF66" s="28"/>
      <c r="AG66" s="26"/>
      <c r="AH66" s="226"/>
      <c r="AI66" s="27"/>
      <c r="AJ66" s="26"/>
      <c r="AK66" s="203"/>
      <c r="AM66" s="27"/>
    </row>
    <row r="67" spans="1:69">
      <c r="A67" s="199"/>
      <c r="B67" s="223">
        <f>+'Ark1'!C1804</f>
        <v>2024</v>
      </c>
      <c r="C67" s="27">
        <f>+'Ark1'!L1804</f>
        <v>4</v>
      </c>
      <c r="D67" s="229" t="s">
        <v>31</v>
      </c>
      <c r="E67" s="27">
        <f>+'Ark1'!D1804</f>
        <v>9</v>
      </c>
      <c r="F67" s="27" t="str">
        <f t="shared" si="17"/>
        <v>Sep</v>
      </c>
      <c r="G67" s="27">
        <f>+'Ark1'!Q1804</f>
        <v>53</v>
      </c>
      <c r="H67" s="325">
        <f>+'Ark1'!R1804</f>
        <v>165</v>
      </c>
      <c r="I67" s="28">
        <f>+IF(H67=0,"",'Ark1'!AG1804)</f>
        <v>8.0748388164309723</v>
      </c>
      <c r="J67" s="28">
        <f>+IF(H67=0,"",'Ark1'!AH1804)</f>
        <v>3.6363636363636358</v>
      </c>
      <c r="K67" s="93"/>
      <c r="L67" s="499">
        <f t="shared" si="20"/>
        <v>96.36363636363636</v>
      </c>
      <c r="M67" s="93"/>
      <c r="N67" s="31">
        <f>+IF(H67=0,"",'Ark1'!U1804)</f>
        <v>8.2812121212121212</v>
      </c>
      <c r="O67" s="216"/>
      <c r="P67" s="226">
        <f>+IF(I67=0,"",'Ark1'!AI1804)</f>
        <v>159</v>
      </c>
      <c r="Q67" s="218"/>
      <c r="R67" s="437">
        <f>+IF(P67=0,"",'Ark1'!AJ1804)</f>
        <v>86.268553459119502</v>
      </c>
      <c r="S67" s="216"/>
      <c r="T67" s="438">
        <f>+IF(P67=0,"",'Ark1'!AK1804)</f>
        <v>12.761593509849128</v>
      </c>
      <c r="U67" s="218"/>
      <c r="V67" s="26">
        <f>+IF(H67=0,"",'Ark1'!T1804)</f>
        <v>2.8727272727272726</v>
      </c>
      <c r="W67" s="33">
        <f>+IF(H67=0,"",'Ark1'!X1804)</f>
        <v>0</v>
      </c>
      <c r="X67" s="28">
        <f>+IF(H67=0,"",'Ark1'!Z1804)</f>
        <v>1.9588675726362432</v>
      </c>
      <c r="Y67" s="26">
        <f>+IF(H67=0,"",'Ark1'!AB1804)</f>
        <v>0.62438950900312895</v>
      </c>
      <c r="Z67" s="33">
        <f>+IF(H67=0,"",'Ark1'!AD1804)</f>
        <v>2.9262317119307784</v>
      </c>
      <c r="AA67" s="33">
        <f t="shared" si="18"/>
        <v>2.0703030303030303</v>
      </c>
      <c r="AB67" s="28">
        <f t="shared" si="19"/>
        <v>0.32121212121212123</v>
      </c>
      <c r="AC67" s="199"/>
      <c r="AD67" s="202"/>
      <c r="AF67" s="28"/>
      <c r="AG67" s="26"/>
      <c r="AH67" s="226"/>
      <c r="AI67" s="27"/>
      <c r="AM67" s="27"/>
    </row>
    <row r="68" spans="1:69">
      <c r="A68" s="199"/>
      <c r="B68" s="223">
        <f>+'Ark1'!C1805</f>
        <v>2024</v>
      </c>
      <c r="C68" s="27">
        <f>+'Ark1'!L1805</f>
        <v>4</v>
      </c>
      <c r="D68" s="229" t="s">
        <v>31</v>
      </c>
      <c r="E68" s="27">
        <f>+'Ark1'!D1805</f>
        <v>10</v>
      </c>
      <c r="F68" s="27" t="str">
        <f t="shared" si="17"/>
        <v>Okt</v>
      </c>
      <c r="G68" s="27">
        <f>+'Ark1'!Q1805</f>
        <v>101</v>
      </c>
      <c r="H68" s="325">
        <f>+'Ark1'!R1805</f>
        <v>408</v>
      </c>
      <c r="I68" s="28">
        <f>+IF(H68=0,"",'Ark1'!AG1805)</f>
        <v>12.401777557787</v>
      </c>
      <c r="J68" s="28">
        <f>+IF(H68=0,"",'Ark1'!AH1805)</f>
        <v>0.98039215686274495</v>
      </c>
      <c r="K68" s="93"/>
      <c r="L68" s="499">
        <f t="shared" si="20"/>
        <v>98.529411764705884</v>
      </c>
      <c r="M68" s="93"/>
      <c r="N68" s="31">
        <f>+IF(H68=0,"",'Ark1'!U1805)</f>
        <v>8.3517156862745061</v>
      </c>
      <c r="O68" s="216"/>
      <c r="P68" s="226">
        <f>+IF(I68=0,"",'Ark1'!AI1805)</f>
        <v>402</v>
      </c>
      <c r="Q68" s="218"/>
      <c r="R68" s="437">
        <f>+IF(P68=0,"",'Ark1'!AJ1805)</f>
        <v>85.829104477611935</v>
      </c>
      <c r="S68" s="216"/>
      <c r="T68" s="438">
        <f>+IF(P68=0,"",'Ark1'!AK1805)</f>
        <v>12.90548217769377</v>
      </c>
      <c r="U68" s="218"/>
      <c r="V68" s="26">
        <f>+IF(H68=0,"",'Ark1'!T1805)</f>
        <v>3.0514705882352939</v>
      </c>
      <c r="W68" s="33">
        <f>+IF(H68=0,"",'Ark1'!X1805)</f>
        <v>0.49019607843137247</v>
      </c>
      <c r="X68" s="28">
        <f>+IF(H68=0,"",'Ark1'!Z1805)</f>
        <v>2.6939378199931139</v>
      </c>
      <c r="Y68" s="26">
        <f>+IF(H68=0,"",'Ark1'!AB1805)</f>
        <v>0.84586525726540795</v>
      </c>
      <c r="Z68" s="33">
        <f>+IF(H68=0,"",'Ark1'!AD1805)</f>
        <v>56.728684389651555</v>
      </c>
      <c r="AA68" s="33">
        <f t="shared" si="18"/>
        <v>2.0879289215686265</v>
      </c>
      <c r="AB68" s="28">
        <f t="shared" si="19"/>
        <v>0.24754901960784315</v>
      </c>
      <c r="AC68" s="199"/>
      <c r="AD68" s="202"/>
      <c r="AF68" s="28"/>
      <c r="AG68" s="26"/>
      <c r="AH68" s="226"/>
      <c r="AI68" s="27"/>
      <c r="AM68" s="27"/>
    </row>
    <row r="69" spans="1:69">
      <c r="A69" s="199"/>
      <c r="B69" s="223">
        <f>+'Ark1'!C1806</f>
        <v>2024</v>
      </c>
      <c r="C69" s="27">
        <f>+'Ark1'!L1806</f>
        <v>4</v>
      </c>
      <c r="D69" s="229" t="s">
        <v>31</v>
      </c>
      <c r="E69" s="27">
        <f>+'Ark1'!D1806</f>
        <v>11</v>
      </c>
      <c r="F69" s="27" t="str">
        <f t="shared" si="17"/>
        <v>Nov</v>
      </c>
      <c r="G69" s="27">
        <f>+'Ark1'!Q1806</f>
        <v>38</v>
      </c>
      <c r="H69" s="325">
        <f>+'Ark1'!R1806</f>
        <v>143</v>
      </c>
      <c r="I69" s="28">
        <f>+IF(H69=0,"",'Ark1'!AG1806)</f>
        <v>12.20357075580301</v>
      </c>
      <c r="J69" s="28">
        <f>+IF(H69=0,"",'Ark1'!AH1806)</f>
        <v>2.0979020979020975</v>
      </c>
      <c r="K69" s="93"/>
      <c r="L69" s="499">
        <f t="shared" si="20"/>
        <v>96.503496503496507</v>
      </c>
      <c r="M69" s="93"/>
      <c r="N69" s="31">
        <f>+IF(H69=0,"",'Ark1'!U1806)</f>
        <v>8.1545454545454561</v>
      </c>
      <c r="O69" s="216"/>
      <c r="P69" s="226">
        <f>+IF(I69=0,"",'Ark1'!AI1806)</f>
        <v>138</v>
      </c>
      <c r="Q69" s="218"/>
      <c r="R69" s="437">
        <f>+IF(P69=0,"",'Ark1'!AJ1806)</f>
        <v>85.170289855072497</v>
      </c>
      <c r="S69" s="216"/>
      <c r="T69" s="438">
        <f>+IF(P69=0,"",'Ark1'!AK1806)</f>
        <v>12.714808650613232</v>
      </c>
      <c r="U69" s="218"/>
      <c r="V69" s="26">
        <f>+IF(H69=0,"",'Ark1'!T1806)</f>
        <v>2.7692307692307705</v>
      </c>
      <c r="W69" s="33">
        <f>+IF(H69=0,"",'Ark1'!X1806)</f>
        <v>1.3986013986013983</v>
      </c>
      <c r="X69" s="28">
        <f>+IF(H69=0,"",'Ark1'!Z1806)</f>
        <v>2.3855839552139901</v>
      </c>
      <c r="Y69" s="26">
        <f>+IF(H69=0,"",'Ark1'!AB1806)</f>
        <v>0.73562976865796625</v>
      </c>
      <c r="Z69" s="33">
        <f>+IF(H69=0,"",'Ark1'!AD1806)</f>
        <v>9.9222304364293432</v>
      </c>
      <c r="AA69" s="33">
        <f t="shared" si="18"/>
        <v>2.038636363636364</v>
      </c>
      <c r="AB69" s="28">
        <f t="shared" si="19"/>
        <v>0.26573426573426573</v>
      </c>
      <c r="AC69" s="199"/>
      <c r="AD69" s="202"/>
      <c r="AF69" s="28"/>
      <c r="AG69" s="26"/>
      <c r="AH69" s="226"/>
      <c r="AI69" s="27"/>
      <c r="AM69" s="27"/>
    </row>
    <row r="70" spans="1:69">
      <c r="A70" s="199"/>
      <c r="B70" s="223">
        <f>+'Ark1'!C1807</f>
        <v>2024</v>
      </c>
      <c r="C70" s="27">
        <f>+'Ark1'!L1807</f>
        <v>4</v>
      </c>
      <c r="D70" s="229" t="s">
        <v>31</v>
      </c>
      <c r="E70" s="27">
        <f>+'Ark1'!D1807</f>
        <v>12</v>
      </c>
      <c r="F70" s="27" t="str">
        <f t="shared" si="17"/>
        <v>Des</v>
      </c>
      <c r="G70" s="27">
        <f>+'Ark1'!Q1807</f>
        <v>5</v>
      </c>
      <c r="H70" s="325">
        <f>+'Ark1'!R1807</f>
        <v>8</v>
      </c>
      <c r="I70" s="28">
        <f>+IF(H70=0,"",'Ark1'!AG1807)</f>
        <v>6.6680323671002775</v>
      </c>
      <c r="J70" s="28">
        <f>+IF(H70=0,"",'Ark1'!AH1807)</f>
        <v>0</v>
      </c>
      <c r="K70" s="93"/>
      <c r="L70" s="499">
        <f t="shared" si="20"/>
        <v>100</v>
      </c>
      <c r="M70" s="93"/>
      <c r="N70" s="31">
        <f>+IF(H70=0,"",'Ark1'!U1807)</f>
        <v>8.1375000000000011</v>
      </c>
      <c r="O70" s="216"/>
      <c r="P70" s="226">
        <f>+IF(I70=0,"",'Ark1'!AI1807)</f>
        <v>8</v>
      </c>
      <c r="Q70" s="218"/>
      <c r="R70" s="437">
        <f>+IF(P70=0,"",'Ark1'!AJ1807)</f>
        <v>85.662499999999994</v>
      </c>
      <c r="S70" s="216"/>
      <c r="T70" s="438">
        <f>+IF(P70=0,"",'Ark1'!AK1807)</f>
        <v>12.759081647870291</v>
      </c>
      <c r="U70" s="218"/>
      <c r="V70" s="26">
        <f>+IF(H70=0,"",'Ark1'!T1807)</f>
        <v>2.75</v>
      </c>
      <c r="W70" s="33">
        <f>+IF(H70=0,"",'Ark1'!X1807)</f>
        <v>0</v>
      </c>
      <c r="X70" s="28">
        <f>+IF(H70=0,"",'Ark1'!Z1807)</f>
        <v>1.6354949556632672</v>
      </c>
      <c r="Y70" s="26">
        <f>+IF(H70=0,"",'Ark1'!AB1807)</f>
        <v>0.4330127018922193</v>
      </c>
      <c r="Z70" s="33">
        <f>+IF(H70=0,"",'Ark1'!AD1807)</f>
        <v>-28.682270898618512</v>
      </c>
      <c r="AA70" s="33">
        <f t="shared" si="18"/>
        <v>2.0343750000000003</v>
      </c>
      <c r="AB70" s="28">
        <f t="shared" si="19"/>
        <v>0.625</v>
      </c>
      <c r="AC70" s="199"/>
      <c r="AD70" s="202"/>
      <c r="AF70" s="28"/>
      <c r="AG70" s="26"/>
      <c r="AH70" s="226"/>
      <c r="AI70" s="27"/>
      <c r="AM70" s="27"/>
    </row>
    <row r="71" spans="1:69" ht="15" customHeight="1">
      <c r="A71" s="199"/>
      <c r="B71" s="199"/>
      <c r="C71" s="199"/>
      <c r="D71" s="199"/>
      <c r="E71" s="199"/>
      <c r="F71" s="199"/>
      <c r="G71" s="199"/>
      <c r="H71" s="320"/>
      <c r="I71" s="200"/>
      <c r="J71" s="200"/>
      <c r="K71" s="93"/>
      <c r="L71" s="93"/>
      <c r="M71" s="93"/>
      <c r="N71" s="199"/>
      <c r="O71" s="216"/>
      <c r="P71" s="218"/>
      <c r="Q71" s="218"/>
      <c r="R71" s="216"/>
      <c r="S71" s="216"/>
      <c r="T71" s="216"/>
      <c r="U71" s="218"/>
      <c r="V71" s="199"/>
      <c r="W71" s="201"/>
      <c r="X71" s="200"/>
      <c r="Y71" s="199"/>
      <c r="Z71" s="201"/>
      <c r="AA71" s="201"/>
      <c r="AB71" s="200"/>
      <c r="AC71" s="199"/>
      <c r="AD71" s="202"/>
      <c r="AF71" s="28"/>
      <c r="AG71" s="26"/>
      <c r="AH71" s="203"/>
      <c r="AI71" s="27"/>
      <c r="AM71" s="27"/>
      <c r="BE71" s="215"/>
    </row>
    <row r="72" spans="1:69" ht="15" customHeight="1">
      <c r="A72" s="199"/>
      <c r="B72" s="199"/>
      <c r="C72" s="217" t="s">
        <v>0</v>
      </c>
      <c r="D72" s="199"/>
      <c r="E72" s="257" t="str">
        <f>+D74</f>
        <v>O</v>
      </c>
      <c r="F72" s="217" t="s">
        <v>547</v>
      </c>
      <c r="G72" s="199"/>
      <c r="H72" s="313">
        <f>SUM(H74:H85)</f>
        <v>4351</v>
      </c>
      <c r="I72" s="200"/>
      <c r="J72" s="200"/>
      <c r="K72" s="93"/>
      <c r="L72" s="494">
        <f>100*P72/H72</f>
        <v>82.188002757986666</v>
      </c>
      <c r="M72" s="93"/>
      <c r="N72" s="250">
        <f>+Klasse!P53</f>
        <v>9.494259927797831</v>
      </c>
      <c r="O72" s="216"/>
      <c r="P72" s="487">
        <f>+Klasse!L14</f>
        <v>3576</v>
      </c>
      <c r="Q72" s="218"/>
      <c r="R72" s="250">
        <f>+Klasse!S15</f>
        <v>81.47485977564088</v>
      </c>
      <c r="S72" s="216"/>
      <c r="T72" s="250">
        <f>+Klasse!U15</f>
        <v>15.204845127368641</v>
      </c>
      <c r="U72" s="218"/>
      <c r="V72" s="199"/>
      <c r="W72" s="201"/>
      <c r="X72" s="200"/>
      <c r="Y72" s="199"/>
      <c r="Z72" s="201"/>
      <c r="AA72" s="250">
        <f>+N72/C74</f>
        <v>1.8988519855595662</v>
      </c>
      <c r="AB72" s="200"/>
      <c r="AC72" s="199"/>
      <c r="AD72" s="202"/>
      <c r="AF72" s="28"/>
      <c r="AG72" s="26"/>
      <c r="AH72" s="203"/>
      <c r="AI72" s="27"/>
      <c r="AM72" s="27"/>
      <c r="BE72" s="215"/>
    </row>
    <row r="73" spans="1:69" ht="15" customHeight="1">
      <c r="A73" s="199"/>
      <c r="B73" s="199"/>
      <c r="C73" s="199"/>
      <c r="D73" s="199"/>
      <c r="E73" s="199"/>
      <c r="F73" s="199"/>
      <c r="G73" s="199"/>
      <c r="H73" s="320"/>
      <c r="I73" s="200"/>
      <c r="J73" s="200"/>
      <c r="K73" s="93"/>
      <c r="L73" s="93"/>
      <c r="M73" s="93"/>
      <c r="N73" s="199"/>
      <c r="O73" s="216"/>
      <c r="P73" s="218"/>
      <c r="Q73" s="218"/>
      <c r="R73" s="216"/>
      <c r="S73" s="216"/>
      <c r="T73" s="216"/>
      <c r="U73" s="218"/>
      <c r="V73" s="199"/>
      <c r="W73" s="201"/>
      <c r="X73" s="200"/>
      <c r="Y73" s="199"/>
      <c r="Z73" s="201"/>
      <c r="AA73" s="201"/>
      <c r="AB73" s="201"/>
      <c r="AC73" s="201"/>
      <c r="AD73" s="202"/>
      <c r="AF73" s="28"/>
      <c r="AG73" s="26"/>
      <c r="AH73" s="203"/>
      <c r="AI73" s="27"/>
      <c r="AM73" s="27"/>
      <c r="BE73" s="215">
        <f>1+BE70</f>
        <v>1</v>
      </c>
      <c r="BF73" s="27">
        <v>20.659867330016564</v>
      </c>
      <c r="BG73" s="27">
        <f t="shared" ref="BG73" si="21">+BF73</f>
        <v>20.659867330016564</v>
      </c>
      <c r="BH73" s="27">
        <f t="shared" ref="BH73" si="22">+BG73</f>
        <v>20.659867330016564</v>
      </c>
      <c r="BI73" s="27">
        <f t="shared" ref="BI73" si="23">+BH73</f>
        <v>20.659867330016564</v>
      </c>
      <c r="BJ73" s="27">
        <f t="shared" ref="BJ73" si="24">+BI73</f>
        <v>20.659867330016564</v>
      </c>
      <c r="BK73" s="27">
        <f t="shared" ref="BK73" si="25">+BJ73</f>
        <v>20.659867330016564</v>
      </c>
      <c r="BL73" s="27">
        <f t="shared" ref="BL73" si="26">+BK73</f>
        <v>20.659867330016564</v>
      </c>
      <c r="BM73" s="27">
        <f t="shared" ref="BM73" si="27">+BL73</f>
        <v>20.659867330016564</v>
      </c>
      <c r="BN73" s="27">
        <f t="shared" ref="BN73" si="28">+BM73</f>
        <v>20.659867330016564</v>
      </c>
      <c r="BO73" s="27">
        <f t="shared" ref="BO73" si="29">+BN73</f>
        <v>20.659867330016564</v>
      </c>
      <c r="BP73" s="27">
        <f t="shared" ref="BP73" si="30">+BO73</f>
        <v>20.659867330016564</v>
      </c>
      <c r="BQ73" s="27">
        <f t="shared" ref="BQ73" si="31">+BP73</f>
        <v>20.659867330016564</v>
      </c>
    </row>
    <row r="74" spans="1:69">
      <c r="A74" s="199"/>
      <c r="B74" s="223">
        <f>+'Ark1'!C1808</f>
        <v>2024</v>
      </c>
      <c r="C74" s="219">
        <f>+'Ark1'!L1808</f>
        <v>5</v>
      </c>
      <c r="D74" s="230" t="s">
        <v>396</v>
      </c>
      <c r="E74" s="219">
        <f>+'Ark1'!D1808</f>
        <v>1</v>
      </c>
      <c r="F74" s="219" t="str">
        <f t="shared" ref="F74:F85" si="32">+F59</f>
        <v>Jan</v>
      </c>
      <c r="G74" s="219">
        <f>+'Ark1'!Q1808</f>
        <v>15</v>
      </c>
      <c r="H74" s="324">
        <f>+'Ark1'!R1808</f>
        <v>80</v>
      </c>
      <c r="I74" s="220">
        <f>+IF(H74=0,"",'Ark1'!AG1808)</f>
        <v>36.376404494382022</v>
      </c>
      <c r="J74" s="220">
        <f>+IF(H74=0,"",'Ark1'!AH1808)</f>
        <v>1.25</v>
      </c>
      <c r="K74" s="93"/>
      <c r="L74" s="499">
        <f>IF(H74=0,"",100*P74/H74)</f>
        <v>18.75</v>
      </c>
      <c r="M74" s="93"/>
      <c r="N74" s="31">
        <f>+IF(H74=0,"",'Ark1'!U1808)</f>
        <v>8.7412500000000009</v>
      </c>
      <c r="O74" s="216"/>
      <c r="P74" s="414">
        <f>+IF(I74=0,"",'Ark1'!AI1808)</f>
        <v>15</v>
      </c>
      <c r="Q74" s="218"/>
      <c r="R74" s="437">
        <f>+IF(P74=0,"",'Ark1'!AJ1808)</f>
        <v>81.686666666666682</v>
      </c>
      <c r="S74" s="216"/>
      <c r="T74" s="438">
        <f>+IF(P74=0,"",'Ark1'!AK1808)</f>
        <v>16.292499789319482</v>
      </c>
      <c r="U74" s="218"/>
      <c r="V74" s="221">
        <f>+IF(H74=0,"",'Ark1'!T1808)</f>
        <v>4.9249999999999998</v>
      </c>
      <c r="W74" s="222">
        <f>+IF(H74=0,"",'Ark1'!X1808)</f>
        <v>1.25</v>
      </c>
      <c r="X74" s="220">
        <f>+IF(H74=0,"",'Ark1'!Z1808)</f>
        <v>1.8405633478639103</v>
      </c>
      <c r="Y74" s="221">
        <f>+IF(H74=0,"",'Ark1'!AB1808)</f>
        <v>0.93240280994857727</v>
      </c>
      <c r="Z74" s="222">
        <f>+IF(H74=0,"",'Ark1'!AD1808)</f>
        <v>10.013350041192801</v>
      </c>
      <c r="AA74" s="220">
        <f t="shared" ref="AA74:AA85" si="33">+IF(H74=0,"",+N74/C74)</f>
        <v>1.7482500000000001</v>
      </c>
      <c r="AB74" s="220">
        <f t="shared" ref="AB74:AB85" si="34">+IF(H74=0,"",G74/H74)</f>
        <v>0.1875</v>
      </c>
      <c r="AC74" s="199"/>
      <c r="AD74" s="202"/>
      <c r="AF74" s="28"/>
      <c r="AG74" s="26"/>
      <c r="AH74" s="226"/>
      <c r="AI74" s="27"/>
      <c r="AM74" s="27"/>
    </row>
    <row r="75" spans="1:69">
      <c r="A75" s="199"/>
      <c r="B75" s="223">
        <f>+'Ark1'!C1809</f>
        <v>2024</v>
      </c>
      <c r="C75" s="219">
        <f>+'Ark1'!L1809</f>
        <v>5</v>
      </c>
      <c r="D75" s="230" t="s">
        <v>396</v>
      </c>
      <c r="E75" s="219">
        <f>+'Ark1'!D1809</f>
        <v>2</v>
      </c>
      <c r="F75" s="219" t="str">
        <f t="shared" si="32"/>
        <v>Feb</v>
      </c>
      <c r="G75" s="219">
        <f>+'Ark1'!Q1809</f>
        <v>35</v>
      </c>
      <c r="H75" s="324">
        <f>+'Ark1'!R1809</f>
        <v>340</v>
      </c>
      <c r="I75" s="220">
        <f>+IF(H75=0,"",'Ark1'!AG1809)</f>
        <v>27.44610722734642</v>
      </c>
      <c r="J75" s="220">
        <f>+IF(H75=0,"",'Ark1'!AH1809)</f>
        <v>0.58823529411764708</v>
      </c>
      <c r="K75" s="93"/>
      <c r="L75" s="499">
        <f t="shared" ref="L75:L85" si="35">IF(H75=0,"",100*P75/H75)</f>
        <v>90.294117647058826</v>
      </c>
      <c r="M75" s="93"/>
      <c r="N75" s="31">
        <f>+IF(H75=0,"",'Ark1'!U1809)</f>
        <v>6.0738235294117651</v>
      </c>
      <c r="O75" s="216"/>
      <c r="P75" s="414">
        <f>+IF(I75=0,"",'Ark1'!AI1809)</f>
        <v>307</v>
      </c>
      <c r="Q75" s="218"/>
      <c r="R75" s="437">
        <f>+IF(P75=0,"",'Ark1'!AJ1809)</f>
        <v>74.511400651465806</v>
      </c>
      <c r="S75" s="216"/>
      <c r="T75" s="438">
        <f>+IF(P75=0,"",'Ark1'!AK1809)</f>
        <v>13.936719663633449</v>
      </c>
      <c r="U75" s="218"/>
      <c r="V75" s="221">
        <f>+IF(H75=0,"",'Ark1'!T1809)</f>
        <v>4.3176470588235292</v>
      </c>
      <c r="W75" s="222">
        <f>+IF(H75=0,"",'Ark1'!X1809)</f>
        <v>0</v>
      </c>
      <c r="X75" s="220">
        <f>+IF(H75=0,"",'Ark1'!Z1809)</f>
        <v>2.2527871818050569</v>
      </c>
      <c r="Y75" s="221">
        <f>+IF(H75=0,"",'Ark1'!AB1809)</f>
        <v>1.2074451852703416</v>
      </c>
      <c r="Z75" s="222">
        <f>+IF(H75=0,"",'Ark1'!AD1809)</f>
        <v>18.546678057741818</v>
      </c>
      <c r="AA75" s="220">
        <f t="shared" si="33"/>
        <v>1.214764705882353</v>
      </c>
      <c r="AB75" s="220">
        <f t="shared" si="34"/>
        <v>0.10294117647058823</v>
      </c>
      <c r="AC75" s="199"/>
      <c r="AD75" s="202"/>
      <c r="AF75" s="28"/>
      <c r="AG75" s="26"/>
      <c r="AH75" s="226"/>
      <c r="AI75" s="27"/>
      <c r="AM75" s="27"/>
    </row>
    <row r="76" spans="1:69">
      <c r="A76" s="199"/>
      <c r="B76" s="223">
        <f>+'Ark1'!C1810</f>
        <v>2024</v>
      </c>
      <c r="C76" s="219">
        <f>+'Ark1'!L1810</f>
        <v>5</v>
      </c>
      <c r="D76" s="230" t="s">
        <v>396</v>
      </c>
      <c r="E76" s="219">
        <f>+'Ark1'!D1810</f>
        <v>3</v>
      </c>
      <c r="F76" s="219" t="str">
        <f t="shared" si="32"/>
        <v>Mar</v>
      </c>
      <c r="G76" s="219">
        <f>+'Ark1'!Q1810</f>
        <v>58</v>
      </c>
      <c r="H76" s="324">
        <f>+'Ark1'!R1810</f>
        <v>913</v>
      </c>
      <c r="I76" s="220">
        <f>+IF(H76=0,"",'Ark1'!AG1810)</f>
        <v>32.866574933802035</v>
      </c>
      <c r="J76" s="220">
        <f>+IF(H76=0,"",'Ark1'!AH1810)</f>
        <v>0</v>
      </c>
      <c r="K76" s="93"/>
      <c r="L76" s="499">
        <f t="shared" si="35"/>
        <v>59.036144578313255</v>
      </c>
      <c r="M76" s="93"/>
      <c r="N76" s="31">
        <f>+IF(H76=0,"",'Ark1'!U1810)</f>
        <v>6.2265060240963859</v>
      </c>
      <c r="O76" s="216"/>
      <c r="P76" s="414">
        <f>+IF(I76=0,"",'Ark1'!AI1810)</f>
        <v>539</v>
      </c>
      <c r="Q76" s="218"/>
      <c r="R76" s="437">
        <f>+IF(P76=0,"",'Ark1'!AJ1810)</f>
        <v>76.255102040816283</v>
      </c>
      <c r="S76" s="216"/>
      <c r="T76" s="438">
        <f>+IF(P76=0,"",'Ark1'!AK1810)</f>
        <v>14.230281261174444</v>
      </c>
      <c r="U76" s="218"/>
      <c r="V76" s="221">
        <f>+IF(H76=0,"",'Ark1'!T1810)</f>
        <v>4.8028477546549837</v>
      </c>
      <c r="W76" s="222">
        <f>+IF(H76=0,"",'Ark1'!X1810)</f>
        <v>0.32858707557502725</v>
      </c>
      <c r="X76" s="220">
        <f>+IF(H76=0,"",'Ark1'!Z1810)</f>
        <v>1.6724815315580939</v>
      </c>
      <c r="Y76" s="221">
        <f>+IF(H76=0,"",'Ark1'!AB1810)</f>
        <v>1.084851681928465</v>
      </c>
      <c r="Z76" s="222">
        <f>+IF(H76=0,"",'Ark1'!AD1810)</f>
        <v>12.506237278973998</v>
      </c>
      <c r="AA76" s="220">
        <f t="shared" si="33"/>
        <v>1.2453012048192771</v>
      </c>
      <c r="AB76" s="220">
        <f t="shared" si="34"/>
        <v>6.3526834611171965E-2</v>
      </c>
      <c r="AC76" s="199"/>
      <c r="AD76" s="202"/>
      <c r="AF76" s="28"/>
      <c r="AG76" s="26"/>
      <c r="AH76" s="226"/>
      <c r="AI76" s="27"/>
      <c r="AM76" s="27"/>
    </row>
    <row r="77" spans="1:69">
      <c r="A77" s="199"/>
      <c r="B77" s="223">
        <f>+'Ark1'!C1811</f>
        <v>2024</v>
      </c>
      <c r="C77" s="219">
        <f>+'Ark1'!L1811</f>
        <v>5</v>
      </c>
      <c r="D77" s="230" t="s">
        <v>396</v>
      </c>
      <c r="E77" s="219">
        <f>+'Ark1'!D1811</f>
        <v>4</v>
      </c>
      <c r="F77" s="219" t="str">
        <f t="shared" si="32"/>
        <v>Apr</v>
      </c>
      <c r="G77" s="219">
        <f>+'Ark1'!Q1811</f>
        <v>74</v>
      </c>
      <c r="H77" s="324">
        <f>+'Ark1'!R1811</f>
        <v>1121</v>
      </c>
      <c r="I77" s="220">
        <f>+IF(H77=0,"",'Ark1'!AG1811)</f>
        <v>34.233530091538121</v>
      </c>
      <c r="J77" s="220">
        <f>+IF(H77=0,"",'Ark1'!AH1811)</f>
        <v>0.62444246208742193</v>
      </c>
      <c r="K77" s="93"/>
      <c r="L77" s="499">
        <f t="shared" si="35"/>
        <v>85.459411239964311</v>
      </c>
      <c r="M77" s="93"/>
      <c r="N77" s="31">
        <f>+IF(H77=0,"",'Ark1'!U1811)</f>
        <v>6.3686886708296173</v>
      </c>
      <c r="O77" s="216"/>
      <c r="P77" s="414">
        <f>+IF(I77=0,"",'Ark1'!AI1811)</f>
        <v>958</v>
      </c>
      <c r="Q77" s="218"/>
      <c r="R77" s="437">
        <f>+IF(P77=0,"",'Ark1'!AJ1811)</f>
        <v>76.464926931106476</v>
      </c>
      <c r="S77" s="216"/>
      <c r="T77" s="438">
        <f>+IF(P77=0,"",'Ark1'!AK1811)</f>
        <v>14.289049648020271</v>
      </c>
      <c r="U77" s="218"/>
      <c r="V77" s="221">
        <f>+IF(H77=0,"",'Ark1'!T1811)</f>
        <v>4.5352363960749322</v>
      </c>
      <c r="W77" s="222">
        <f>+IF(H77=0,"",'Ark1'!X1811)</f>
        <v>0</v>
      </c>
      <c r="X77" s="220">
        <f>+IF(H77=0,"",'Ark1'!Z1811)</f>
        <v>1.4660995156477077</v>
      </c>
      <c r="Y77" s="221">
        <f>+IF(H77=0,"",'Ark1'!AB1811)</f>
        <v>0.94678109172200997</v>
      </c>
      <c r="Z77" s="222">
        <f>+IF(H77=0,"",'Ark1'!AD1811)</f>
        <v>13.520720775138136</v>
      </c>
      <c r="AA77" s="220">
        <f t="shared" si="33"/>
        <v>1.2737377341659235</v>
      </c>
      <c r="AB77" s="220">
        <f t="shared" si="34"/>
        <v>6.6012488849241754E-2</v>
      </c>
      <c r="AC77" s="199"/>
      <c r="AD77" s="202"/>
      <c r="AF77" s="28"/>
      <c r="AG77" s="26"/>
      <c r="AH77" s="226"/>
      <c r="AI77" s="27"/>
      <c r="AM77" s="27"/>
    </row>
    <row r="78" spans="1:69">
      <c r="A78" s="199"/>
      <c r="B78" s="223">
        <f>+'Ark1'!C1812</f>
        <v>2024</v>
      </c>
      <c r="C78" s="219">
        <f>+'Ark1'!L1812</f>
        <v>5</v>
      </c>
      <c r="D78" s="230" t="s">
        <v>396</v>
      </c>
      <c r="E78" s="219">
        <f>+'Ark1'!D1812</f>
        <v>5</v>
      </c>
      <c r="F78" s="219" t="str">
        <f t="shared" si="32"/>
        <v>Mai</v>
      </c>
      <c r="G78" s="219">
        <f>+'Ark1'!Q1812</f>
        <v>56</v>
      </c>
      <c r="H78" s="324">
        <f>+'Ark1'!R1812</f>
        <v>478</v>
      </c>
      <c r="I78" s="220">
        <f>+IF(H78=0,"",'Ark1'!AG1812)</f>
        <v>28.316223120940474</v>
      </c>
      <c r="J78" s="220">
        <f>+IF(H78=0,"",'Ark1'!AH1812)</f>
        <v>2.9288702928870296</v>
      </c>
      <c r="K78" s="93"/>
      <c r="L78" s="499">
        <f t="shared" si="35"/>
        <v>83.472803347280333</v>
      </c>
      <c r="M78" s="93"/>
      <c r="N78" s="31">
        <f>+IF(H78=0,"",'Ark1'!U1812)</f>
        <v>6.2838912133891238</v>
      </c>
      <c r="O78" s="216"/>
      <c r="P78" s="414">
        <f>+IF(I78=0,"",'Ark1'!AI1812)</f>
        <v>399</v>
      </c>
      <c r="Q78" s="218"/>
      <c r="R78" s="437">
        <f>+IF(P78=0,"",'Ark1'!AJ1812)</f>
        <v>76.406015037593988</v>
      </c>
      <c r="S78" s="216"/>
      <c r="T78" s="438">
        <f>+IF(P78=0,"",'Ark1'!AK1812)</f>
        <v>13.784513922115252</v>
      </c>
      <c r="U78" s="218"/>
      <c r="V78" s="221">
        <f>+IF(H78=0,"",'Ark1'!T1812)</f>
        <v>4.4853556485355659</v>
      </c>
      <c r="W78" s="222">
        <f>+IF(H78=0,"",'Ark1'!X1812)</f>
        <v>0</v>
      </c>
      <c r="X78" s="220">
        <f>+IF(H78=0,"",'Ark1'!Z1812)</f>
        <v>1.6825500933456028</v>
      </c>
      <c r="Y78" s="221">
        <f>+IF(H78=0,"",'Ark1'!AB1812)</f>
        <v>1.1123098676695062</v>
      </c>
      <c r="Z78" s="222">
        <f>+IF(H78=0,"",'Ark1'!AD1812)</f>
        <v>15.005529317576999</v>
      </c>
      <c r="AA78" s="220">
        <f t="shared" si="33"/>
        <v>1.2567782426778247</v>
      </c>
      <c r="AB78" s="220">
        <f t="shared" si="34"/>
        <v>0.11715481171548117</v>
      </c>
      <c r="AC78" s="199"/>
      <c r="AD78" s="202"/>
      <c r="AF78" s="28"/>
      <c r="AG78" s="26"/>
      <c r="AH78" s="226"/>
      <c r="AI78" s="27"/>
      <c r="AM78" s="27"/>
    </row>
    <row r="79" spans="1:69">
      <c r="A79" s="199"/>
      <c r="B79" s="223">
        <f>+'Ark1'!C1813</f>
        <v>2024</v>
      </c>
      <c r="C79" s="219">
        <f>+'Ark1'!L1813</f>
        <v>5</v>
      </c>
      <c r="D79" s="230" t="s">
        <v>396</v>
      </c>
      <c r="E79" s="219">
        <f>+'Ark1'!D1813</f>
        <v>6</v>
      </c>
      <c r="F79" s="219" t="str">
        <f t="shared" si="32"/>
        <v>Jun</v>
      </c>
      <c r="G79" s="219">
        <f>+'Ark1'!Q1813</f>
        <v>48</v>
      </c>
      <c r="H79" s="324">
        <f>+'Ark1'!R1813</f>
        <v>280</v>
      </c>
      <c r="I79" s="220">
        <f>+IF(H79=0,"",'Ark1'!AG1813)</f>
        <v>25.249250790022984</v>
      </c>
      <c r="J79" s="220">
        <f>+IF(H79=0,"",'Ark1'!AH1813)</f>
        <v>0.71428571428571441</v>
      </c>
      <c r="K79" s="93"/>
      <c r="L79" s="499">
        <f t="shared" si="35"/>
        <v>89.642857142857139</v>
      </c>
      <c r="M79" s="93"/>
      <c r="N79" s="31">
        <f>+IF(H79=0,"",'Ark1'!U1813)</f>
        <v>7.7332142857142916</v>
      </c>
      <c r="O79" s="216"/>
      <c r="P79" s="414">
        <f>+IF(I79=0,"",'Ark1'!AI1813)</f>
        <v>251</v>
      </c>
      <c r="Q79" s="218"/>
      <c r="R79" s="437">
        <f>+IF(P79=0,"",'Ark1'!AJ1813)</f>
        <v>80.840637450199196</v>
      </c>
      <c r="S79" s="216"/>
      <c r="T79" s="438">
        <f>+IF(P79=0,"",'Ark1'!AK1813)</f>
        <v>14.120368010408161</v>
      </c>
      <c r="U79" s="218"/>
      <c r="V79" s="221">
        <f>+IF(H79=0,"",'Ark1'!T1813)</f>
        <v>3.9607142857142872</v>
      </c>
      <c r="W79" s="222">
        <f>+IF(H79=0,"",'Ark1'!X1813)</f>
        <v>0</v>
      </c>
      <c r="X79" s="220">
        <f>+IF(H79=0,"",'Ark1'!Z1813)</f>
        <v>1.9215889139151276</v>
      </c>
      <c r="Y79" s="221">
        <f>+IF(H79=0,"",'Ark1'!AB1813)</f>
        <v>1.1780247649938329</v>
      </c>
      <c r="Z79" s="222">
        <f>+IF(H79=0,"",'Ark1'!AD1813)</f>
        <v>20.930740539326781</v>
      </c>
      <c r="AA79" s="220">
        <f t="shared" si="33"/>
        <v>1.5466428571428583</v>
      </c>
      <c r="AB79" s="220">
        <f t="shared" si="34"/>
        <v>0.17142857142857143</v>
      </c>
      <c r="AC79" s="199"/>
      <c r="AD79" s="202"/>
      <c r="AF79" s="28"/>
      <c r="AG79" s="26"/>
      <c r="AH79" s="226"/>
      <c r="AI79" s="27"/>
      <c r="AM79" s="27"/>
    </row>
    <row r="80" spans="1:69">
      <c r="A80" s="199"/>
      <c r="B80" s="223">
        <f>+'Ark1'!C1814</f>
        <v>2024</v>
      </c>
      <c r="C80" s="219">
        <f>+'Ark1'!L1814</f>
        <v>5</v>
      </c>
      <c r="D80" s="230" t="s">
        <v>396</v>
      </c>
      <c r="E80" s="219">
        <f>+'Ark1'!D1814</f>
        <v>7</v>
      </c>
      <c r="F80" s="219" t="str">
        <f t="shared" si="32"/>
        <v>Jul</v>
      </c>
      <c r="G80" s="219">
        <f>+'Ark1'!Q1814</f>
        <v>22</v>
      </c>
      <c r="H80" s="324">
        <f>+'Ark1'!R1814</f>
        <v>116</v>
      </c>
      <c r="I80" s="220">
        <f>+IF(H80=0,"",'Ark1'!AG1814)</f>
        <v>18.840389166447554</v>
      </c>
      <c r="J80" s="220">
        <f>+IF(H80=0,"",'Ark1'!AH1814)</f>
        <v>6.0344827586206886</v>
      </c>
      <c r="K80" s="93"/>
      <c r="L80" s="499">
        <f t="shared" si="35"/>
        <v>100</v>
      </c>
      <c r="M80" s="93"/>
      <c r="N80" s="31">
        <f>+IF(H80=0,"",'Ark1'!U1814)</f>
        <v>7.412068965517248</v>
      </c>
      <c r="O80" s="216"/>
      <c r="P80" s="414">
        <f>+IF(I80=0,"",'Ark1'!AI1814)</f>
        <v>116</v>
      </c>
      <c r="Q80" s="218"/>
      <c r="R80" s="437">
        <f>+IF(P80=0,"",'Ark1'!AJ1814)</f>
        <v>81.257758620689629</v>
      </c>
      <c r="S80" s="216"/>
      <c r="T80" s="438">
        <f>+IF(P80=0,"",'Ark1'!AK1814)</f>
        <v>13.415828695849259</v>
      </c>
      <c r="U80" s="218"/>
      <c r="V80" s="221">
        <f>+IF(H80=0,"",'Ark1'!T1814)</f>
        <v>3.8189655172413799</v>
      </c>
      <c r="W80" s="222">
        <f>+IF(H80=0,"",'Ark1'!X1814)</f>
        <v>0</v>
      </c>
      <c r="X80" s="220">
        <f>+IF(H80=0,"",'Ark1'!Z1814)</f>
        <v>2.3123788010145798</v>
      </c>
      <c r="Y80" s="221">
        <f>+IF(H80=0,"",'Ark1'!AB1814)</f>
        <v>1.0634940618078661</v>
      </c>
      <c r="Z80" s="222">
        <f>+IF(H80=0,"",'Ark1'!AD1814)</f>
        <v>-21.224495512410737</v>
      </c>
      <c r="AA80" s="220">
        <f t="shared" si="33"/>
        <v>1.4824137931034496</v>
      </c>
      <c r="AB80" s="220">
        <f t="shared" si="34"/>
        <v>0.18965517241379309</v>
      </c>
      <c r="AC80" s="199"/>
      <c r="AD80" s="202"/>
      <c r="AF80" s="28"/>
      <c r="AG80" s="26"/>
      <c r="AH80" s="226"/>
      <c r="AI80" s="27"/>
      <c r="AM80" s="27"/>
    </row>
    <row r="81" spans="1:69">
      <c r="A81" s="199"/>
      <c r="B81" s="223">
        <f>+'Ark1'!C1815</f>
        <v>2024</v>
      </c>
      <c r="C81" s="219">
        <f>+'Ark1'!L1815</f>
        <v>5</v>
      </c>
      <c r="D81" s="230" t="s">
        <v>396</v>
      </c>
      <c r="E81" s="219">
        <f>+'Ark1'!D1815</f>
        <v>8</v>
      </c>
      <c r="F81" s="219" t="str">
        <f t="shared" si="32"/>
        <v>Aug</v>
      </c>
      <c r="G81" s="219">
        <f>+'Ark1'!Q1815</f>
        <v>47</v>
      </c>
      <c r="H81" s="324">
        <f>+'Ark1'!R1815</f>
        <v>191</v>
      </c>
      <c r="I81" s="220">
        <f>+IF(H81=0,"",'Ark1'!AG1815)</f>
        <v>18.813749380027176</v>
      </c>
      <c r="J81" s="220">
        <f>+IF(H81=0,"",'Ark1'!AH1815)</f>
        <v>2.6178010471204192</v>
      </c>
      <c r="K81" s="93"/>
      <c r="L81" s="499">
        <f t="shared" si="35"/>
        <v>98.429319371727743</v>
      </c>
      <c r="M81" s="93"/>
      <c r="N81" s="31">
        <f>+IF(H81=0,"",'Ark1'!U1815)</f>
        <v>9.1356020942408449</v>
      </c>
      <c r="O81" s="216"/>
      <c r="P81" s="414">
        <f>+IF(I81=0,"",'Ark1'!AI1815)</f>
        <v>188</v>
      </c>
      <c r="Q81" s="218"/>
      <c r="R81" s="437">
        <f>+IF(P81=0,"",'Ark1'!AJ1815)</f>
        <v>86.751063829787213</v>
      </c>
      <c r="S81" s="216"/>
      <c r="T81" s="438">
        <f>+IF(P81=0,"",'Ark1'!AK1815)</f>
        <v>13.758263455027484</v>
      </c>
      <c r="U81" s="218"/>
      <c r="V81" s="221">
        <f>+IF(H81=0,"",'Ark1'!T1815)</f>
        <v>3.3089005235602098</v>
      </c>
      <c r="W81" s="222">
        <f>+IF(H81=0,"",'Ark1'!X1815)</f>
        <v>0.52356020942408388</v>
      </c>
      <c r="X81" s="220">
        <f>+IF(H81=0,"",'Ark1'!Z1815)</f>
        <v>1.9075461962651343</v>
      </c>
      <c r="Y81" s="221">
        <f>+IF(H81=0,"",'Ark1'!AB1815)</f>
        <v>0.97286447324288483</v>
      </c>
      <c r="Z81" s="222">
        <f>+IF(H81=0,"",'Ark1'!AD1815)</f>
        <v>-11.651847215813879</v>
      </c>
      <c r="AA81" s="220">
        <f t="shared" si="33"/>
        <v>1.8271204188481689</v>
      </c>
      <c r="AB81" s="220">
        <f t="shared" si="34"/>
        <v>0.24607329842931938</v>
      </c>
      <c r="AC81" s="199"/>
      <c r="AD81" s="202"/>
      <c r="AF81" s="28"/>
      <c r="AG81" s="26"/>
      <c r="AH81" s="226"/>
      <c r="AI81" s="27"/>
      <c r="AM81" s="27"/>
    </row>
    <row r="82" spans="1:69">
      <c r="A82" s="199"/>
      <c r="B82" s="223">
        <f>+'Ark1'!C1816</f>
        <v>2024</v>
      </c>
      <c r="C82" s="219">
        <f>+'Ark1'!L1816</f>
        <v>5</v>
      </c>
      <c r="D82" s="230" t="s">
        <v>396</v>
      </c>
      <c r="E82" s="219">
        <f>+'Ark1'!D1816</f>
        <v>9</v>
      </c>
      <c r="F82" s="219" t="str">
        <f t="shared" si="32"/>
        <v>Sep</v>
      </c>
      <c r="G82" s="219">
        <f>+'Ark1'!Q1816</f>
        <v>68</v>
      </c>
      <c r="H82" s="324">
        <f>+'Ark1'!R1816</f>
        <v>263</v>
      </c>
      <c r="I82" s="220">
        <f>+IF(H82=0,"",'Ark1'!AG1816)</f>
        <v>15.005584545288013</v>
      </c>
      <c r="J82" s="220">
        <f>+IF(H82=0,"",'Ark1'!AH1816)</f>
        <v>3.8022813688212929</v>
      </c>
      <c r="K82" s="93"/>
      <c r="L82" s="499">
        <f t="shared" si="35"/>
        <v>96.577946768060841</v>
      </c>
      <c r="M82" s="93"/>
      <c r="N82" s="31">
        <f>+IF(H82=0,"",'Ark1'!U1816)</f>
        <v>9.6547528517110361</v>
      </c>
      <c r="O82" s="216"/>
      <c r="P82" s="414">
        <f>+IF(I82=0,"",'Ark1'!AI1816)</f>
        <v>254</v>
      </c>
      <c r="Q82" s="218"/>
      <c r="R82" s="437">
        <f>+IF(P82=0,"",'Ark1'!AJ1816)</f>
        <v>89.52125984251974</v>
      </c>
      <c r="S82" s="216"/>
      <c r="T82" s="438">
        <f>+IF(P82=0,"",'Ark1'!AK1816)</f>
        <v>13.289657542905251</v>
      </c>
      <c r="U82" s="218"/>
      <c r="V82" s="221">
        <f>+IF(H82=0,"",'Ark1'!T1816)</f>
        <v>3.7946768060836487</v>
      </c>
      <c r="W82" s="222">
        <f>+IF(H82=0,"",'Ark1'!X1816)</f>
        <v>2.6615969581749055</v>
      </c>
      <c r="X82" s="220">
        <f>+IF(H82=0,"",'Ark1'!Z1816)</f>
        <v>2.5094585777347049</v>
      </c>
      <c r="Y82" s="221">
        <f>+IF(H82=0,"",'Ark1'!AB1816)</f>
        <v>1.1451875625155779</v>
      </c>
      <c r="Z82" s="222">
        <f>+IF(H82=0,"",'Ark1'!AD1816)</f>
        <v>-8.0103965586695374</v>
      </c>
      <c r="AA82" s="220">
        <f t="shared" si="33"/>
        <v>1.9309505703422072</v>
      </c>
      <c r="AB82" s="220">
        <f t="shared" si="34"/>
        <v>0.2585551330798479</v>
      </c>
      <c r="AC82" s="199"/>
      <c r="AD82" s="202"/>
      <c r="AF82" s="28"/>
      <c r="AG82" s="26"/>
      <c r="AH82" s="226"/>
      <c r="AI82" s="27"/>
      <c r="AM82" s="27"/>
    </row>
    <row r="83" spans="1:69">
      <c r="A83" s="199"/>
      <c r="B83" s="223">
        <f>+'Ark1'!C1817</f>
        <v>2024</v>
      </c>
      <c r="C83" s="219">
        <f>+'Ark1'!L1817</f>
        <v>5</v>
      </c>
      <c r="D83" s="230" t="s">
        <v>396</v>
      </c>
      <c r="E83" s="219">
        <f>+'Ark1'!D1817</f>
        <v>10</v>
      </c>
      <c r="F83" s="219" t="str">
        <f t="shared" si="32"/>
        <v>Okt</v>
      </c>
      <c r="G83" s="219">
        <f>+'Ark1'!Q1817</f>
        <v>133</v>
      </c>
      <c r="H83" s="324">
        <f>+'Ark1'!R1817</f>
        <v>403</v>
      </c>
      <c r="I83" s="220">
        <f>+IF(H83=0,"",'Ark1'!AG1817)</f>
        <v>13.59627892079968</v>
      </c>
      <c r="J83" s="220">
        <f>+IF(H83=0,"",'Ark1'!AH1817)</f>
        <v>1.4888337468982629</v>
      </c>
      <c r="K83" s="93"/>
      <c r="L83" s="499">
        <f t="shared" si="35"/>
        <v>96.774193548387103</v>
      </c>
      <c r="M83" s="93"/>
      <c r="N83" s="31">
        <f>+IF(H83=0,"",'Ark1'!U1817)</f>
        <v>9.2697270471464019</v>
      </c>
      <c r="O83" s="216"/>
      <c r="P83" s="414">
        <f>+IF(I83=0,"",'Ark1'!AI1817)</f>
        <v>390</v>
      </c>
      <c r="Q83" s="218"/>
      <c r="R83" s="437">
        <f>+IF(P83=0,"",'Ark1'!AJ1817)</f>
        <v>86.89230769230771</v>
      </c>
      <c r="S83" s="216"/>
      <c r="T83" s="438">
        <f>+IF(P83=0,"",'Ark1'!AK1817)</f>
        <v>13.816377962193584</v>
      </c>
      <c r="U83" s="218"/>
      <c r="V83" s="221">
        <f>+IF(H83=0,"",'Ark1'!T1817)</f>
        <v>3.6575682382134</v>
      </c>
      <c r="W83" s="222">
        <f>+IF(H83=0,"",'Ark1'!X1817)</f>
        <v>3.9702233250620358</v>
      </c>
      <c r="X83" s="220">
        <f>+IF(H83=0,"",'Ark1'!Z1817)</f>
        <v>2.9262272011401911</v>
      </c>
      <c r="Y83" s="221">
        <f>+IF(H83=0,"",'Ark1'!AB1817)</f>
        <v>1.0021619519068501</v>
      </c>
      <c r="Z83" s="222">
        <f>+IF(H83=0,"",'Ark1'!AD1817)</f>
        <v>15.164954992552122</v>
      </c>
      <c r="AA83" s="220">
        <f t="shared" si="33"/>
        <v>1.8539454094292804</v>
      </c>
      <c r="AB83" s="220">
        <f t="shared" si="34"/>
        <v>0.33002481389578164</v>
      </c>
      <c r="AC83" s="199"/>
      <c r="AD83" s="202"/>
      <c r="AF83" s="28"/>
      <c r="AG83" s="26"/>
      <c r="AH83" s="226"/>
      <c r="AI83" s="27"/>
      <c r="AM83" s="27"/>
    </row>
    <row r="84" spans="1:69">
      <c r="A84" s="199"/>
      <c r="B84" s="223">
        <f>+'Ark1'!C1818</f>
        <v>2024</v>
      </c>
      <c r="C84" s="219">
        <f>+'Ark1'!L1818</f>
        <v>5</v>
      </c>
      <c r="D84" s="230" t="s">
        <v>396</v>
      </c>
      <c r="E84" s="219">
        <f>+'Ark1'!D1818</f>
        <v>11</v>
      </c>
      <c r="F84" s="219" t="str">
        <f t="shared" si="32"/>
        <v>Nov</v>
      </c>
      <c r="G84" s="219">
        <f>+'Ark1'!Q1818</f>
        <v>53</v>
      </c>
      <c r="H84" s="324">
        <f>+'Ark1'!R1818</f>
        <v>156</v>
      </c>
      <c r="I84" s="220">
        <f>+IF(H84=0,"",'Ark1'!AG1818)</f>
        <v>14.189882160872388</v>
      </c>
      <c r="J84" s="220">
        <f>+IF(H84=0,"",'Ark1'!AH1818)</f>
        <v>10.256410256410255</v>
      </c>
      <c r="K84" s="93"/>
      <c r="L84" s="499">
        <f t="shared" si="35"/>
        <v>95.512820512820511</v>
      </c>
      <c r="M84" s="93"/>
      <c r="N84" s="31">
        <f>+IF(H84=0,"",'Ark1'!U1818)</f>
        <v>8.6916666666666629</v>
      </c>
      <c r="O84" s="216"/>
      <c r="P84" s="414">
        <f>+IF(I84=0,"",'Ark1'!AI1818)</f>
        <v>149</v>
      </c>
      <c r="Q84" s="218"/>
      <c r="R84" s="437">
        <f>+IF(P84=0,"",'Ark1'!AJ1818)</f>
        <v>85.535570469798685</v>
      </c>
      <c r="S84" s="216"/>
      <c r="T84" s="438">
        <f>+IF(P84=0,"",'Ark1'!AK1818)</f>
        <v>13.24229585582666</v>
      </c>
      <c r="U84" s="218"/>
      <c r="V84" s="221">
        <f>+IF(H84=0,"",'Ark1'!T1818)</f>
        <v>3.9935897435897441</v>
      </c>
      <c r="W84" s="222">
        <f>+IF(H84=0,"",'Ark1'!X1818)</f>
        <v>4.4871794871794881</v>
      </c>
      <c r="X84" s="220">
        <f>+IF(H84=0,"",'Ark1'!Z1818)</f>
        <v>2.8433223239033105</v>
      </c>
      <c r="Y84" s="221">
        <f>+IF(H84=0,"",'Ark1'!AB1818)</f>
        <v>0.94391977923889092</v>
      </c>
      <c r="Z84" s="222">
        <f>+IF(H84=0,"",'Ark1'!AD1818)</f>
        <v>-11.514268101836228</v>
      </c>
      <c r="AA84" s="220">
        <f t="shared" si="33"/>
        <v>1.7383333333333326</v>
      </c>
      <c r="AB84" s="220">
        <f t="shared" si="34"/>
        <v>0.33974358974358976</v>
      </c>
      <c r="AC84" s="199"/>
      <c r="AD84" s="202"/>
      <c r="AF84" s="28"/>
      <c r="AG84" s="26"/>
      <c r="AH84" s="226"/>
      <c r="AI84" s="27"/>
      <c r="AM84" s="27"/>
    </row>
    <row r="85" spans="1:69">
      <c r="A85" s="199"/>
      <c r="B85" s="223">
        <f>+'Ark1'!C1819</f>
        <v>2024</v>
      </c>
      <c r="C85" s="219">
        <f>+'Ark1'!L1819</f>
        <v>5</v>
      </c>
      <c r="D85" s="230" t="s">
        <v>396</v>
      </c>
      <c r="E85" s="219">
        <f>+'Ark1'!D1819</f>
        <v>12</v>
      </c>
      <c r="F85" s="219" t="str">
        <f t="shared" si="32"/>
        <v>Des</v>
      </c>
      <c r="G85" s="219">
        <f>+'Ark1'!Q1819</f>
        <v>7</v>
      </c>
      <c r="H85" s="324">
        <f>+'Ark1'!R1819</f>
        <v>10</v>
      </c>
      <c r="I85" s="220">
        <f>+IF(H85=0,"",'Ark1'!AG1819)</f>
        <v>8.9521663423128128</v>
      </c>
      <c r="J85" s="220">
        <f>+IF(H85=0,"",'Ark1'!AH1819)</f>
        <v>0</v>
      </c>
      <c r="K85" s="93"/>
      <c r="L85" s="499">
        <f t="shared" si="35"/>
        <v>100</v>
      </c>
      <c r="M85" s="93"/>
      <c r="N85" s="31">
        <f>+IF(H85=0,"",'Ark1'!U1819)</f>
        <v>8.74</v>
      </c>
      <c r="O85" s="216"/>
      <c r="P85" s="414">
        <f>+IF(I85=0,"",'Ark1'!AI1819)</f>
        <v>10</v>
      </c>
      <c r="Q85" s="218"/>
      <c r="R85" s="437">
        <f>+IF(P85=0,"",'Ark1'!AJ1819)</f>
        <v>85.65</v>
      </c>
      <c r="S85" s="216"/>
      <c r="T85" s="438">
        <f>+IF(P85=0,"",'Ark1'!AK1819)</f>
        <v>13.445537243933824</v>
      </c>
      <c r="U85" s="218"/>
      <c r="V85" s="221">
        <f>+IF(H85=0,"",'Ark1'!T1819)</f>
        <v>3.8</v>
      </c>
      <c r="W85" s="222">
        <f>+IF(H85=0,"",'Ark1'!X1819)</f>
        <v>0</v>
      </c>
      <c r="X85" s="220">
        <f>+IF(H85=0,"",'Ark1'!Z1819)</f>
        <v>2.8249601767104608</v>
      </c>
      <c r="Y85" s="221">
        <f>+IF(H85=0,"",'Ark1'!AB1819)</f>
        <v>0.97979589711327109</v>
      </c>
      <c r="Z85" s="222">
        <f>+IF(H85=0,"",'Ark1'!AD1819)</f>
        <v>-65.465161988754005</v>
      </c>
      <c r="AA85" s="220">
        <f t="shared" si="33"/>
        <v>1.748</v>
      </c>
      <c r="AB85" s="220">
        <f t="shared" si="34"/>
        <v>0.7</v>
      </c>
      <c r="AC85" s="199"/>
      <c r="AD85" s="202"/>
      <c r="AF85" s="28"/>
      <c r="AG85" s="26"/>
      <c r="AH85" s="226"/>
      <c r="AI85" s="27"/>
      <c r="AM85" s="27"/>
    </row>
    <row r="86" spans="1:69" ht="15" customHeight="1">
      <c r="A86" s="199"/>
      <c r="B86" s="199"/>
      <c r="C86" s="199"/>
      <c r="D86" s="199"/>
      <c r="E86" s="199"/>
      <c r="F86" s="199"/>
      <c r="G86" s="199"/>
      <c r="H86" s="320"/>
      <c r="I86" s="200"/>
      <c r="J86" s="200"/>
      <c r="K86" s="93"/>
      <c r="L86" s="93"/>
      <c r="M86" s="93"/>
      <c r="N86" s="199"/>
      <c r="O86" s="216"/>
      <c r="P86" s="218"/>
      <c r="Q86" s="218"/>
      <c r="R86" s="216"/>
      <c r="S86" s="216"/>
      <c r="T86" s="216"/>
      <c r="U86" s="218"/>
      <c r="V86" s="199"/>
      <c r="W86" s="201"/>
      <c r="X86" s="200"/>
      <c r="Y86" s="199"/>
      <c r="Z86" s="201"/>
      <c r="AA86" s="201"/>
      <c r="AB86" s="200"/>
      <c r="AC86" s="199"/>
      <c r="AD86" s="202"/>
      <c r="AF86" s="28"/>
      <c r="AG86" s="26"/>
      <c r="AH86" s="203"/>
      <c r="AI86" s="27"/>
      <c r="AM86" s="27"/>
      <c r="BE86" s="215"/>
    </row>
    <row r="87" spans="1:69" ht="15" customHeight="1">
      <c r="A87" s="199"/>
      <c r="B87" s="199"/>
      <c r="C87" s="217" t="s">
        <v>0</v>
      </c>
      <c r="D87" s="199"/>
      <c r="E87" s="257" t="str">
        <f>+D89</f>
        <v>O+</v>
      </c>
      <c r="F87" s="217" t="s">
        <v>547</v>
      </c>
      <c r="G87" s="199"/>
      <c r="H87" s="313">
        <f>SUM(H89:H100)</f>
        <v>5574</v>
      </c>
      <c r="I87" s="200"/>
      <c r="J87" s="200"/>
      <c r="K87" s="93"/>
      <c r="L87" s="494">
        <f>100*P87/H87</f>
        <v>89.558665231431647</v>
      </c>
      <c r="M87" s="93"/>
      <c r="N87" s="250">
        <f>+Klasse!P15</f>
        <v>8.3737172587011344</v>
      </c>
      <c r="O87" s="216"/>
      <c r="P87" s="487">
        <f>+Klasse!L15</f>
        <v>4992</v>
      </c>
      <c r="Q87" s="218"/>
      <c r="R87" s="250">
        <f>+Klasse!S15</f>
        <v>81.47485977564088</v>
      </c>
      <c r="S87" s="216"/>
      <c r="T87" s="250">
        <f>+Klasse!U15</f>
        <v>15.204845127368641</v>
      </c>
      <c r="U87" s="218"/>
      <c r="V87" s="199"/>
      <c r="W87" s="201"/>
      <c r="X87" s="200"/>
      <c r="Y87" s="199"/>
      <c r="Z87" s="201"/>
      <c r="AA87" s="250">
        <f>+N87/C89</f>
        <v>1.3956195431168557</v>
      </c>
      <c r="AB87" s="200"/>
      <c r="AC87" s="199"/>
      <c r="AD87" s="202"/>
      <c r="AF87" s="28"/>
      <c r="AG87" s="26"/>
      <c r="AH87" s="203"/>
      <c r="AI87" s="27"/>
      <c r="AM87" s="27"/>
      <c r="BE87" s="215"/>
    </row>
    <row r="88" spans="1:69" ht="15" customHeight="1">
      <c r="A88" s="199"/>
      <c r="B88" s="199"/>
      <c r="C88" s="199"/>
      <c r="D88" s="199"/>
      <c r="E88" s="199"/>
      <c r="F88" s="199"/>
      <c r="G88" s="199"/>
      <c r="H88" s="320"/>
      <c r="I88" s="200"/>
      <c r="J88" s="200"/>
      <c r="K88" s="93"/>
      <c r="L88" s="93"/>
      <c r="M88" s="93"/>
      <c r="N88" s="199"/>
      <c r="O88" s="486"/>
      <c r="P88" s="218"/>
      <c r="Q88" s="218"/>
      <c r="R88" s="216"/>
      <c r="S88" s="216"/>
      <c r="T88" s="216"/>
      <c r="U88" s="218"/>
      <c r="V88" s="199"/>
      <c r="W88" s="201"/>
      <c r="X88" s="200"/>
      <c r="Y88" s="199"/>
      <c r="Z88" s="201"/>
      <c r="AA88" s="201"/>
      <c r="AB88" s="201"/>
      <c r="AC88" s="201"/>
      <c r="AD88" s="202"/>
      <c r="AF88" s="28"/>
      <c r="AG88" s="26"/>
      <c r="AH88" s="203"/>
      <c r="AI88" s="27"/>
      <c r="AM88" s="27"/>
      <c r="BE88" s="215">
        <f>1+BE85</f>
        <v>1</v>
      </c>
      <c r="BF88" s="27">
        <v>20.659867330016564</v>
      </c>
      <c r="BG88" s="27">
        <f t="shared" ref="BG88" si="36">+BF88</f>
        <v>20.659867330016564</v>
      </c>
      <c r="BH88" s="27">
        <f t="shared" ref="BH88" si="37">+BG88</f>
        <v>20.659867330016564</v>
      </c>
      <c r="BI88" s="27">
        <f t="shared" ref="BI88" si="38">+BH88</f>
        <v>20.659867330016564</v>
      </c>
      <c r="BJ88" s="27">
        <f t="shared" ref="BJ88" si="39">+BI88</f>
        <v>20.659867330016564</v>
      </c>
      <c r="BK88" s="27">
        <f t="shared" ref="BK88" si="40">+BJ88</f>
        <v>20.659867330016564</v>
      </c>
      <c r="BL88" s="27">
        <f t="shared" ref="BL88" si="41">+BK88</f>
        <v>20.659867330016564</v>
      </c>
      <c r="BM88" s="27">
        <f t="shared" ref="BM88" si="42">+BL88</f>
        <v>20.659867330016564</v>
      </c>
      <c r="BN88" s="27">
        <f t="shared" ref="BN88" si="43">+BM88</f>
        <v>20.659867330016564</v>
      </c>
      <c r="BO88" s="27">
        <f t="shared" ref="BO88" si="44">+BN88</f>
        <v>20.659867330016564</v>
      </c>
      <c r="BP88" s="27">
        <f t="shared" ref="BP88" si="45">+BO88</f>
        <v>20.659867330016564</v>
      </c>
      <c r="BQ88" s="27">
        <f t="shared" ref="BQ88" si="46">+BP88</f>
        <v>20.659867330016564</v>
      </c>
    </row>
    <row r="89" spans="1:69">
      <c r="A89" s="199"/>
      <c r="B89" s="223">
        <f>+'Ark1'!C1820</f>
        <v>2024</v>
      </c>
      <c r="C89" s="27">
        <f>+'Ark1'!L1820</f>
        <v>6</v>
      </c>
      <c r="D89" s="27" t="s">
        <v>32</v>
      </c>
      <c r="E89" s="27">
        <f>+'Ark1'!D1820</f>
        <v>1</v>
      </c>
      <c r="F89" s="27" t="str">
        <f t="shared" ref="F89:F100" si="47">+F74</f>
        <v>Jan</v>
      </c>
      <c r="G89" s="27">
        <f>+'Ark1'!Q1820</f>
        <v>17</v>
      </c>
      <c r="H89" s="325">
        <f>+'Ark1'!R1820</f>
        <v>76</v>
      </c>
      <c r="I89" s="28">
        <f>+IF(H89=0,"",'Ark1'!AG1820)</f>
        <v>42.103620474406995</v>
      </c>
      <c r="J89" s="28">
        <f>+IF(H89=0,"",'Ark1'!AH1820)</f>
        <v>2.6315789473684221</v>
      </c>
      <c r="K89" s="93"/>
      <c r="L89" s="499">
        <f>IF(H89=0,"",100*P89/H89)</f>
        <v>18.421052631578949</v>
      </c>
      <c r="M89" s="93"/>
      <c r="N89" s="31">
        <f>+IF(H89=0,"",'Ark1'!U1820)</f>
        <v>10.65</v>
      </c>
      <c r="O89" s="31"/>
      <c r="P89" s="226">
        <f>+IF(I89=0,"",'Ark1'!AI1820)</f>
        <v>14</v>
      </c>
      <c r="Q89" s="218"/>
      <c r="R89" s="437">
        <f>+IF(P89=0,"",'Ark1'!AJ1820)</f>
        <v>87.535714285714306</v>
      </c>
      <c r="S89" s="216"/>
      <c r="T89" s="438">
        <f>+IF(P89=0,"",'Ark1'!AK1820)</f>
        <v>15.553572059299221</v>
      </c>
      <c r="U89" s="218"/>
      <c r="V89" s="26">
        <f>+IF(H89=0,"",'Ark1'!T1820)</f>
        <v>4.8421052631578947</v>
      </c>
      <c r="W89" s="33">
        <f>+IF(H89=0,"",'Ark1'!X1820)</f>
        <v>6.5789473684210513</v>
      </c>
      <c r="X89" s="28">
        <f>+IF(H89=0,"",'Ark1'!Z1820)</f>
        <v>2.9708008843974718</v>
      </c>
      <c r="Y89" s="26">
        <f>+IF(H89=0,"",'Ark1'!AB1820)</f>
        <v>1.136159639206469</v>
      </c>
      <c r="Z89" s="33">
        <f>+IF(H89=0,"",'Ark1'!AD1820)</f>
        <v>25.33884777327674</v>
      </c>
      <c r="AA89" s="28">
        <f t="shared" ref="AA89:AA100" si="48">+IF(H89=0,"",+N89/C89)</f>
        <v>1.7750000000000001</v>
      </c>
      <c r="AB89" s="28">
        <f t="shared" ref="AB89:AB100" si="49">+IF(H89=0,"",G89/H89)</f>
        <v>0.22368421052631579</v>
      </c>
      <c r="AC89" s="199"/>
      <c r="AD89" s="202"/>
      <c r="AF89" s="28"/>
      <c r="AG89" s="26"/>
      <c r="AH89" s="226"/>
      <c r="AI89" s="27"/>
      <c r="AM89" s="27"/>
    </row>
    <row r="90" spans="1:69">
      <c r="A90" s="199"/>
      <c r="B90" s="223">
        <f>+'Ark1'!C1821</f>
        <v>2024</v>
      </c>
      <c r="C90" s="27">
        <f>+'Ark1'!L1821</f>
        <v>6</v>
      </c>
      <c r="D90" s="27" t="s">
        <v>32</v>
      </c>
      <c r="E90" s="27">
        <f>+'Ark1'!D1821</f>
        <v>2</v>
      </c>
      <c r="F90" s="27" t="str">
        <f t="shared" si="47"/>
        <v>Feb</v>
      </c>
      <c r="G90" s="27">
        <f>+'Ark1'!Q1821</f>
        <v>36</v>
      </c>
      <c r="H90" s="325">
        <f>+'Ark1'!R1821</f>
        <v>494</v>
      </c>
      <c r="I90" s="28">
        <f>+IF(H90=0,"",'Ark1'!AG1821)</f>
        <v>44.907099758113823</v>
      </c>
      <c r="J90" s="28">
        <f>+IF(H90=0,"",'Ark1'!AH1821)</f>
        <v>0</v>
      </c>
      <c r="K90" s="93"/>
      <c r="L90" s="499">
        <f t="shared" ref="L90:L100" si="50">IF(H90=0,"",100*P90/H90)</f>
        <v>88.461538461538467</v>
      </c>
      <c r="M90" s="93"/>
      <c r="N90" s="31">
        <f>+IF(H90=0,"",'Ark1'!U1821)</f>
        <v>6.839878542510121</v>
      </c>
      <c r="O90" s="31"/>
      <c r="P90" s="226">
        <f>+IF(I90=0,"",'Ark1'!AI1821)</f>
        <v>437</v>
      </c>
      <c r="Q90" s="218"/>
      <c r="R90" s="437">
        <f>+IF(P90=0,"",'Ark1'!AJ1821)</f>
        <v>74.001144164759694</v>
      </c>
      <c r="S90" s="216"/>
      <c r="T90" s="438">
        <f>+IF(P90=0,"",'Ark1'!AK1821)</f>
        <v>15.834189387053812</v>
      </c>
      <c r="U90" s="218"/>
      <c r="V90" s="26">
        <f>+IF(H90=0,"",'Ark1'!T1821)</f>
        <v>5.0182186234817809</v>
      </c>
      <c r="W90" s="33">
        <f>+IF(H90=0,"",'Ark1'!X1821)</f>
        <v>0.20242914979757079</v>
      </c>
      <c r="X90" s="28">
        <f>+IF(H90=0,"",'Ark1'!Z1821)</f>
        <v>2.3523630950593168</v>
      </c>
      <c r="Y90" s="26">
        <f>+IF(H90=0,"",'Ark1'!AB1821)</f>
        <v>1.1825622634177229</v>
      </c>
      <c r="Z90" s="33">
        <f>+IF(H90=0,"",'Ark1'!AD1821)</f>
        <v>6.4066367945574294</v>
      </c>
      <c r="AA90" s="28">
        <f t="shared" si="48"/>
        <v>1.1399797570850201</v>
      </c>
      <c r="AB90" s="28">
        <f t="shared" si="49"/>
        <v>7.28744939271255E-2</v>
      </c>
      <c r="AC90" s="199"/>
      <c r="AD90" s="202"/>
      <c r="AF90" s="28"/>
      <c r="AG90" s="26"/>
      <c r="AH90" s="226"/>
      <c r="AI90" s="27"/>
      <c r="AM90" s="27"/>
    </row>
    <row r="91" spans="1:69">
      <c r="A91" s="199"/>
      <c r="B91" s="223">
        <f>+'Ark1'!C1822</f>
        <v>2024</v>
      </c>
      <c r="C91" s="27">
        <f>+'Ark1'!L1822</f>
        <v>6</v>
      </c>
      <c r="D91" s="27" t="s">
        <v>32</v>
      </c>
      <c r="E91" s="27">
        <f>+'Ark1'!D1822</f>
        <v>3</v>
      </c>
      <c r="F91" s="27" t="str">
        <f t="shared" si="47"/>
        <v>Mar</v>
      </c>
      <c r="G91" s="27">
        <f>+'Ark1'!Q1822</f>
        <v>67</v>
      </c>
      <c r="H91" s="325">
        <f>+'Ark1'!R1822</f>
        <v>1039</v>
      </c>
      <c r="I91" s="28">
        <f>+IF(H91=0,"",'Ark1'!AG1822)</f>
        <v>42.870275082964255</v>
      </c>
      <c r="J91" s="28">
        <f>+IF(H91=0,"",'Ark1'!AH1822)</f>
        <v>0</v>
      </c>
      <c r="K91" s="93"/>
      <c r="L91" s="499">
        <f t="shared" si="50"/>
        <v>79.692011549566885</v>
      </c>
      <c r="M91" s="93"/>
      <c r="N91" s="31">
        <f>+IF(H91=0,"",'Ark1'!U1822)</f>
        <v>7.1367661212704485</v>
      </c>
      <c r="O91" s="31"/>
      <c r="P91" s="226">
        <f>+IF(I91=0,"",'Ark1'!AI1822)</f>
        <v>828</v>
      </c>
      <c r="Q91" s="218"/>
      <c r="R91" s="437">
        <f>+IF(P91=0,"",'Ark1'!AJ1822)</f>
        <v>76.148067632850257</v>
      </c>
      <c r="S91" s="216"/>
      <c r="T91" s="438">
        <f>+IF(P91=0,"",'Ark1'!AK1822)</f>
        <v>15.880856075041301</v>
      </c>
      <c r="U91" s="218"/>
      <c r="V91" s="26">
        <f>+IF(H91=0,"",'Ark1'!T1822)</f>
        <v>5.5428296438883553</v>
      </c>
      <c r="W91" s="33">
        <f>+IF(H91=0,"",'Ark1'!X1822)</f>
        <v>0.19249278152069299</v>
      </c>
      <c r="X91" s="28">
        <f>+IF(H91=0,"",'Ark1'!Z1822)</f>
        <v>1.6499819272109348</v>
      </c>
      <c r="Y91" s="26">
        <f>+IF(H91=0,"",'Ark1'!AB1822)</f>
        <v>1.0474057418740117</v>
      </c>
      <c r="Z91" s="33">
        <f>+IF(H91=0,"",'Ark1'!AD1822)</f>
        <v>4.4143401345762978</v>
      </c>
      <c r="AA91" s="28">
        <f t="shared" si="48"/>
        <v>1.1894610202117415</v>
      </c>
      <c r="AB91" s="28">
        <f t="shared" si="49"/>
        <v>6.4485081809432146E-2</v>
      </c>
      <c r="AC91" s="199"/>
      <c r="AD91" s="202"/>
      <c r="AF91" s="28"/>
      <c r="AG91" s="26"/>
      <c r="AH91" s="226"/>
      <c r="AI91" s="27"/>
      <c r="AM91" s="27"/>
    </row>
    <row r="92" spans="1:69">
      <c r="A92" s="199"/>
      <c r="B92" s="223">
        <f>+'Ark1'!C1823</f>
        <v>2024</v>
      </c>
      <c r="C92" s="27">
        <f>+'Ark1'!L1823</f>
        <v>6</v>
      </c>
      <c r="D92" s="27" t="s">
        <v>32</v>
      </c>
      <c r="E92" s="27">
        <f>+'Ark1'!D1823</f>
        <v>4</v>
      </c>
      <c r="F92" s="27" t="str">
        <f t="shared" si="47"/>
        <v>Apr</v>
      </c>
      <c r="G92" s="27">
        <f>+'Ark1'!Q1823</f>
        <v>80</v>
      </c>
      <c r="H92" s="325">
        <f>+'Ark1'!R1823</f>
        <v>1015</v>
      </c>
      <c r="I92" s="28">
        <f>+IF(H92=0,"",'Ark1'!AG1823)</f>
        <v>34.25079238732755</v>
      </c>
      <c r="J92" s="28">
        <f>+IF(H92=0,"",'Ark1'!AH1823)</f>
        <v>0.68965517241379304</v>
      </c>
      <c r="K92" s="93"/>
      <c r="L92" s="499">
        <f t="shared" si="50"/>
        <v>85.714285714285708</v>
      </c>
      <c r="M92" s="93"/>
      <c r="N92" s="31">
        <f>+IF(H92=0,"",'Ark1'!U1823)</f>
        <v>7.0373399014778322</v>
      </c>
      <c r="O92" s="31"/>
      <c r="P92" s="226">
        <f>+IF(I92=0,"",'Ark1'!AI1823)</f>
        <v>870</v>
      </c>
      <c r="Q92" s="218"/>
      <c r="R92" s="437">
        <f>+IF(P92=0,"",'Ark1'!AJ1823)</f>
        <v>76.411264367816145</v>
      </c>
      <c r="S92" s="216"/>
      <c r="T92" s="438">
        <f>+IF(P92=0,"",'Ark1'!AK1823)</f>
        <v>15.657114496728804</v>
      </c>
      <c r="U92" s="218"/>
      <c r="V92" s="26">
        <f>+IF(H92=0,"",'Ark1'!T1823)</f>
        <v>5.1783251231527103</v>
      </c>
      <c r="W92" s="33">
        <f>+IF(H92=0,"",'Ark1'!X1823)</f>
        <v>9.852216748768472E-2</v>
      </c>
      <c r="X92" s="28">
        <f>+IF(H92=0,"",'Ark1'!Z1823)</f>
        <v>1.5838454226630421</v>
      </c>
      <c r="Y92" s="26">
        <f>+IF(H92=0,"",'Ark1'!AB1823)</f>
        <v>0.99194944289041376</v>
      </c>
      <c r="Z92" s="33">
        <f>+IF(H92=0,"",'Ark1'!AD1823)</f>
        <v>3.9971804475321391</v>
      </c>
      <c r="AA92" s="28">
        <f t="shared" si="48"/>
        <v>1.1728899835796387</v>
      </c>
      <c r="AB92" s="28">
        <f t="shared" si="49"/>
        <v>7.8817733990147784E-2</v>
      </c>
      <c r="AC92" s="199"/>
      <c r="AD92" s="202"/>
      <c r="AF92" s="28"/>
      <c r="AG92" s="26"/>
      <c r="AH92" s="226"/>
      <c r="AI92" s="27"/>
      <c r="AM92" s="27"/>
    </row>
    <row r="93" spans="1:69">
      <c r="A93" s="199"/>
      <c r="B93" s="223">
        <f>+'Ark1'!C1824</f>
        <v>2024</v>
      </c>
      <c r="C93" s="27">
        <f>+'Ark1'!L1824</f>
        <v>6</v>
      </c>
      <c r="D93" s="27" t="s">
        <v>32</v>
      </c>
      <c r="E93" s="27">
        <f>+'Ark1'!D1824</f>
        <v>5</v>
      </c>
      <c r="F93" s="27" t="str">
        <f t="shared" si="47"/>
        <v>Mai</v>
      </c>
      <c r="G93" s="27">
        <f>+'Ark1'!Q1824</f>
        <v>62</v>
      </c>
      <c r="H93" s="325">
        <f>+'Ark1'!R1824</f>
        <v>543</v>
      </c>
      <c r="I93" s="28">
        <f>+IF(H93=0,"",'Ark1'!AG1824)</f>
        <v>37.380393487749458</v>
      </c>
      <c r="J93" s="28">
        <f>+IF(H93=0,"",'Ark1'!AH1824)</f>
        <v>2.2099447513812156</v>
      </c>
      <c r="K93" s="93"/>
      <c r="L93" s="499">
        <f t="shared" si="50"/>
        <v>92.633517495395949</v>
      </c>
      <c r="M93" s="93"/>
      <c r="N93" s="31">
        <f>+IF(H93=0,"",'Ark1'!U1824)</f>
        <v>7.3023941068139955</v>
      </c>
      <c r="O93" s="31"/>
      <c r="P93" s="226">
        <f>+IF(I93=0,"",'Ark1'!AI1824)</f>
        <v>503</v>
      </c>
      <c r="Q93" s="218"/>
      <c r="R93" s="437">
        <f>+IF(P93=0,"",'Ark1'!AJ1824)</f>
        <v>77.672166998011932</v>
      </c>
      <c r="S93" s="216"/>
      <c r="T93" s="438">
        <f>+IF(P93=0,"",'Ark1'!AK1824)</f>
        <v>15.241143709399028</v>
      </c>
      <c r="U93" s="218"/>
      <c r="V93" s="26">
        <f>+IF(H93=0,"",'Ark1'!T1824)</f>
        <v>4.8821362799263364</v>
      </c>
      <c r="W93" s="33">
        <f>+IF(H93=0,"",'Ark1'!X1824)</f>
        <v>0.18416206261510129</v>
      </c>
      <c r="X93" s="28">
        <f>+IF(H93=0,"",'Ark1'!Z1824)</f>
        <v>2.1823698776755442</v>
      </c>
      <c r="Y93" s="26">
        <f>+IF(H93=0,"",'Ark1'!AB1824)</f>
        <v>1.101193661672174</v>
      </c>
      <c r="Z93" s="33">
        <f>+IF(H93=0,"",'Ark1'!AD1824)</f>
        <v>8.0657268725034381</v>
      </c>
      <c r="AA93" s="28">
        <f t="shared" si="48"/>
        <v>1.2170656844689993</v>
      </c>
      <c r="AB93" s="28">
        <f t="shared" si="49"/>
        <v>0.1141804788213628</v>
      </c>
      <c r="AC93" s="199"/>
      <c r="AD93" s="202"/>
      <c r="AF93" s="28"/>
      <c r="AG93" s="26"/>
      <c r="AH93" s="226"/>
      <c r="AI93" s="27"/>
      <c r="AM93" s="27"/>
    </row>
    <row r="94" spans="1:69">
      <c r="A94" s="199"/>
      <c r="B94" s="223">
        <f>+'Ark1'!C1825</f>
        <v>2024</v>
      </c>
      <c r="C94" s="27">
        <f>+'Ark1'!L1825</f>
        <v>6</v>
      </c>
      <c r="D94" s="27" t="s">
        <v>32</v>
      </c>
      <c r="E94" s="27">
        <f>+'Ark1'!D1825</f>
        <v>6</v>
      </c>
      <c r="F94" s="27" t="str">
        <f t="shared" si="47"/>
        <v>Jun</v>
      </c>
      <c r="G94" s="27">
        <f>+'Ark1'!Q1825</f>
        <v>52</v>
      </c>
      <c r="H94" s="325">
        <f>+'Ark1'!R1825</f>
        <v>359</v>
      </c>
      <c r="I94" s="28">
        <f>+IF(H94=0,"",'Ark1'!AG1825)</f>
        <v>36.20695686649487</v>
      </c>
      <c r="J94" s="28">
        <f>+IF(H94=0,"",'Ark1'!AH1825)</f>
        <v>0.27855153203342625</v>
      </c>
      <c r="K94" s="93"/>
      <c r="L94" s="499">
        <f t="shared" si="50"/>
        <v>93.871866295264624</v>
      </c>
      <c r="M94" s="93"/>
      <c r="N94" s="31">
        <f>+IF(H94=0,"",'Ark1'!U1825)</f>
        <v>8.6490250696378865</v>
      </c>
      <c r="O94" s="31"/>
      <c r="P94" s="226">
        <f>+IF(I94=0,"",'Ark1'!AI1825)</f>
        <v>337</v>
      </c>
      <c r="Q94" s="218"/>
      <c r="R94" s="437">
        <f>+IF(P94=0,"",'Ark1'!AJ1825)</f>
        <v>81.883086053412413</v>
      </c>
      <c r="S94" s="216"/>
      <c r="T94" s="438">
        <f>+IF(P94=0,"",'Ark1'!AK1825)</f>
        <v>15.353469433197098</v>
      </c>
      <c r="U94" s="218"/>
      <c r="V94" s="26">
        <f>+IF(H94=0,"",'Ark1'!T1825)</f>
        <v>4.6350974930362119</v>
      </c>
      <c r="W94" s="33">
        <f>+IF(H94=0,"",'Ark1'!X1825)</f>
        <v>0</v>
      </c>
      <c r="X94" s="28">
        <f>+IF(H94=0,"",'Ark1'!Z1825)</f>
        <v>1.9576698379342556</v>
      </c>
      <c r="Y94" s="26">
        <f>+IF(H94=0,"",'Ark1'!AB1825)</f>
        <v>1.1456564108252623</v>
      </c>
      <c r="Z94" s="33">
        <f>+IF(H94=0,"",'Ark1'!AD1825)</f>
        <v>7.9886458794279811</v>
      </c>
      <c r="AA94" s="28">
        <f t="shared" si="48"/>
        <v>1.4415041782729812</v>
      </c>
      <c r="AB94" s="28">
        <f t="shared" si="49"/>
        <v>0.14484679665738162</v>
      </c>
      <c r="AC94" s="199"/>
      <c r="AD94" s="202"/>
      <c r="AF94" s="28"/>
      <c r="AG94" s="26"/>
      <c r="AH94" s="226"/>
      <c r="AI94" s="27"/>
      <c r="AM94" s="27"/>
    </row>
    <row r="95" spans="1:69">
      <c r="A95" s="199"/>
      <c r="B95" s="223">
        <f>+'Ark1'!C1826</f>
        <v>2024</v>
      </c>
      <c r="C95" s="27">
        <f>+'Ark1'!L1826</f>
        <v>6</v>
      </c>
      <c r="D95" s="27" t="s">
        <v>32</v>
      </c>
      <c r="E95" s="27">
        <f>+'Ark1'!D1826</f>
        <v>7</v>
      </c>
      <c r="F95" s="27" t="str">
        <f t="shared" si="47"/>
        <v>Jul</v>
      </c>
      <c r="G95" s="27">
        <f>+'Ark1'!Q1826</f>
        <v>26</v>
      </c>
      <c r="H95" s="325">
        <f>+'Ark1'!R1826</f>
        <v>144</v>
      </c>
      <c r="I95" s="28">
        <f>+IF(H95=0,"",'Ark1'!AG1826)</f>
        <v>28.144447366114449</v>
      </c>
      <c r="J95" s="28">
        <f>+IF(H95=0,"",'Ark1'!AH1826)</f>
        <v>1.3888888888888891</v>
      </c>
      <c r="K95" s="93"/>
      <c r="L95" s="499">
        <f t="shared" si="50"/>
        <v>100</v>
      </c>
      <c r="M95" s="93"/>
      <c r="N95" s="31">
        <f>+IF(H95=0,"",'Ark1'!U1826)</f>
        <v>8.919444444444439</v>
      </c>
      <c r="O95" s="31"/>
      <c r="P95" s="226">
        <f>+IF(I95=0,"",'Ark1'!AI1826)</f>
        <v>144</v>
      </c>
      <c r="Q95" s="218"/>
      <c r="R95" s="437">
        <f>+IF(P95=0,"",'Ark1'!AJ1826)</f>
        <v>83.672916666666652</v>
      </c>
      <c r="S95" s="216"/>
      <c r="T95" s="438">
        <f>+IF(P95=0,"",'Ark1'!AK1826)</f>
        <v>14.926282530092443</v>
      </c>
      <c r="U95" s="218"/>
      <c r="V95" s="26">
        <f>+IF(H95=0,"",'Ark1'!T1826)</f>
        <v>4.5972222222222223</v>
      </c>
      <c r="W95" s="33">
        <f>+IF(H95=0,"",'Ark1'!X1826)</f>
        <v>2.0833333333333339</v>
      </c>
      <c r="X95" s="28">
        <f>+IF(H95=0,"",'Ark1'!Z1826)</f>
        <v>2.4093359440638591</v>
      </c>
      <c r="Y95" s="26">
        <f>+IF(H95=0,"",'Ark1'!AB1826)</f>
        <v>1.1744942436619521</v>
      </c>
      <c r="Z95" s="33">
        <f>+IF(H95=0,"",'Ark1'!AD1826)</f>
        <v>-6.790993146550492</v>
      </c>
      <c r="AA95" s="28">
        <f t="shared" si="48"/>
        <v>1.4865740740740732</v>
      </c>
      <c r="AB95" s="28">
        <f t="shared" si="49"/>
        <v>0.18055555555555555</v>
      </c>
      <c r="AC95" s="199"/>
      <c r="AD95" s="202"/>
      <c r="AF95" s="28"/>
      <c r="AG95" s="26"/>
      <c r="AH95" s="226"/>
      <c r="AI95" s="27"/>
      <c r="AM95" s="27"/>
    </row>
    <row r="96" spans="1:69">
      <c r="A96" s="199"/>
      <c r="B96" s="223">
        <f>+'Ark1'!C1827</f>
        <v>2024</v>
      </c>
      <c r="C96" s="27">
        <f>+'Ark1'!L1827</f>
        <v>6</v>
      </c>
      <c r="D96" s="27" t="s">
        <v>32</v>
      </c>
      <c r="E96" s="27">
        <f>+'Ark1'!D1827</f>
        <v>8</v>
      </c>
      <c r="F96" s="27" t="str">
        <f t="shared" si="47"/>
        <v>Aug</v>
      </c>
      <c r="G96" s="27">
        <f>+'Ark1'!Q1827</f>
        <v>68</v>
      </c>
      <c r="H96" s="325">
        <f>+'Ark1'!R1827</f>
        <v>300</v>
      </c>
      <c r="I96" s="28">
        <f>+IF(H96=0,"",'Ark1'!AG1827)</f>
        <v>31.663899251719755</v>
      </c>
      <c r="J96" s="28">
        <f>+IF(H96=0,"",'Ark1'!AH1827)</f>
        <v>3.3333333333333344</v>
      </c>
      <c r="K96" s="93"/>
      <c r="L96" s="499">
        <f t="shared" si="50"/>
        <v>97.666666666666671</v>
      </c>
      <c r="M96" s="93"/>
      <c r="N96" s="31">
        <f>+IF(H96=0,"",'Ark1'!U1827)</f>
        <v>9.7890000000000015</v>
      </c>
      <c r="O96" s="31"/>
      <c r="P96" s="226">
        <f>+IF(I96=0,"",'Ark1'!AI1827)</f>
        <v>293</v>
      </c>
      <c r="Q96" s="218"/>
      <c r="R96" s="437">
        <f>+IF(P96=0,"",'Ark1'!AJ1827)</f>
        <v>87.389419795221883</v>
      </c>
      <c r="S96" s="216"/>
      <c r="T96" s="438">
        <f>+IF(P96=0,"",'Ark1'!AK1827)</f>
        <v>14.561850032502464</v>
      </c>
      <c r="U96" s="218"/>
      <c r="V96" s="26">
        <f>+IF(H96=0,"",'Ark1'!T1827)</f>
        <v>4.2199999999999989</v>
      </c>
      <c r="W96" s="33">
        <f>+IF(H96=0,"",'Ark1'!X1827)</f>
        <v>0.33333333333333326</v>
      </c>
      <c r="X96" s="28">
        <f>+IF(H96=0,"",'Ark1'!Z1827)</f>
        <v>1.8997488430491276</v>
      </c>
      <c r="Y96" s="26">
        <f>+IF(H96=0,"",'Ark1'!AB1827)</f>
        <v>0.92642682747568783</v>
      </c>
      <c r="Z96" s="33">
        <f>+IF(H96=0,"",'Ark1'!AD1827)</f>
        <v>-8.1201759048749089</v>
      </c>
      <c r="AA96" s="28">
        <f t="shared" si="48"/>
        <v>1.6315000000000002</v>
      </c>
      <c r="AB96" s="28">
        <f t="shared" si="49"/>
        <v>0.22666666666666666</v>
      </c>
      <c r="AC96" s="199"/>
      <c r="AD96" s="202"/>
      <c r="AF96" s="28"/>
      <c r="AG96" s="26"/>
      <c r="AH96" s="226"/>
      <c r="AI96" s="27"/>
      <c r="AM96" s="27"/>
    </row>
    <row r="97" spans="1:69">
      <c r="A97" s="199"/>
      <c r="B97" s="223">
        <f>+'Ark1'!C1828</f>
        <v>2024</v>
      </c>
      <c r="C97" s="27">
        <f>+'Ark1'!L1828</f>
        <v>6</v>
      </c>
      <c r="D97" s="27" t="s">
        <v>32</v>
      </c>
      <c r="E97" s="27">
        <f>+'Ark1'!D1828</f>
        <v>9</v>
      </c>
      <c r="F97" s="27" t="str">
        <f t="shared" si="47"/>
        <v>Sep</v>
      </c>
      <c r="G97" s="27">
        <f>+'Ark1'!Q1828</f>
        <v>103</v>
      </c>
      <c r="H97" s="325">
        <f>+'Ark1'!R1828</f>
        <v>542</v>
      </c>
      <c r="I97" s="28">
        <f>+IF(H97=0,"",'Ark1'!AG1828)</f>
        <v>35.77595631644575</v>
      </c>
      <c r="J97" s="28">
        <f>+IF(H97=0,"",'Ark1'!AH1828)</f>
        <v>0.73800738007380062</v>
      </c>
      <c r="K97" s="93"/>
      <c r="L97" s="499">
        <f t="shared" si="50"/>
        <v>97.047970479704802</v>
      </c>
      <c r="M97" s="93"/>
      <c r="N97" s="31">
        <f>+IF(H97=0,"",'Ark1'!U1828)</f>
        <v>11.169557195571953</v>
      </c>
      <c r="O97" s="31"/>
      <c r="P97" s="226">
        <f>+IF(I97=0,"",'Ark1'!AI1828)</f>
        <v>526</v>
      </c>
      <c r="Q97" s="218"/>
      <c r="R97" s="437">
        <f>+IF(P97=0,"",'Ark1'!AJ1828)</f>
        <v>91.673574144486707</v>
      </c>
      <c r="S97" s="216"/>
      <c r="T97" s="438">
        <f>+IF(P97=0,"",'Ark1'!AK1828)</f>
        <v>14.423242718491419</v>
      </c>
      <c r="U97" s="218"/>
      <c r="V97" s="26">
        <f>+IF(H97=0,"",'Ark1'!T1828)</f>
        <v>4.4926199261992625</v>
      </c>
      <c r="W97" s="33">
        <f>+IF(H97=0,"",'Ark1'!X1828)</f>
        <v>5.904059040590405</v>
      </c>
      <c r="X97" s="28">
        <f>+IF(H97=0,"",'Ark1'!Z1828)</f>
        <v>2.9098660567336809</v>
      </c>
      <c r="Y97" s="26">
        <f>+IF(H97=0,"",'Ark1'!AB1828)</f>
        <v>0.94641533803889355</v>
      </c>
      <c r="Z97" s="33">
        <f>+IF(H97=0,"",'Ark1'!AD1828)</f>
        <v>-3.2272942183773781</v>
      </c>
      <c r="AA97" s="28">
        <f t="shared" si="48"/>
        <v>1.8615928659286587</v>
      </c>
      <c r="AB97" s="28">
        <f t="shared" si="49"/>
        <v>0.1900369003690037</v>
      </c>
      <c r="AC97" s="199"/>
      <c r="AD97" s="202"/>
      <c r="AF97" s="28"/>
      <c r="AG97" s="26"/>
      <c r="AH97" s="226"/>
      <c r="AI97" s="27"/>
      <c r="AM97" s="27"/>
    </row>
    <row r="98" spans="1:69">
      <c r="A98" s="199"/>
      <c r="B98" s="223">
        <f>+'Ark1'!C1829</f>
        <v>2024</v>
      </c>
      <c r="C98" s="27">
        <f>+'Ark1'!L1829</f>
        <v>6</v>
      </c>
      <c r="D98" s="27" t="s">
        <v>32</v>
      </c>
      <c r="E98" s="27">
        <f>+'Ark1'!D1829</f>
        <v>10</v>
      </c>
      <c r="F98" s="27" t="str">
        <f t="shared" si="47"/>
        <v>Okt</v>
      </c>
      <c r="G98" s="27">
        <f>+'Ark1'!Q1829</f>
        <v>172</v>
      </c>
      <c r="H98" s="325">
        <f>+'Ark1'!R1829</f>
        <v>707</v>
      </c>
      <c r="I98" s="28">
        <f>+IF(H98=0,"",'Ark1'!AG1829)</f>
        <v>25.849198752361161</v>
      </c>
      <c r="J98" s="28">
        <f>+IF(H98=0,"",'Ark1'!AH1829)</f>
        <v>1.8387553041018387</v>
      </c>
      <c r="K98" s="93"/>
      <c r="L98" s="499">
        <f t="shared" si="50"/>
        <v>97.5954738330976</v>
      </c>
      <c r="M98" s="93"/>
      <c r="N98" s="31">
        <f>+IF(H98=0,"",'Ark1'!U1829)</f>
        <v>10.045685997171152</v>
      </c>
      <c r="O98" s="31"/>
      <c r="P98" s="226">
        <f>+IF(I98=0,"",'Ark1'!AI1829)</f>
        <v>690</v>
      </c>
      <c r="Q98" s="218"/>
      <c r="R98" s="437">
        <f>+IF(P98=0,"",'Ark1'!AJ1829)</f>
        <v>87.847826086956502</v>
      </c>
      <c r="S98" s="216"/>
      <c r="T98" s="438">
        <f>+IF(P98=0,"",'Ark1'!AK1829)</f>
        <v>14.635030633599637</v>
      </c>
      <c r="U98" s="218"/>
      <c r="V98" s="26">
        <f>+IF(H98=0,"",'Ark1'!T1829)</f>
        <v>4.3804809052333802</v>
      </c>
      <c r="W98" s="33">
        <f>+IF(H98=0,"",'Ark1'!X1829)</f>
        <v>2.1216407355021216</v>
      </c>
      <c r="X98" s="28">
        <f>+IF(H98=0,"",'Ark1'!Z1829)</f>
        <v>2.3963061927845546</v>
      </c>
      <c r="Y98" s="26">
        <f>+IF(H98=0,"",'Ark1'!AB1829)</f>
        <v>0.94146252087208626</v>
      </c>
      <c r="Z98" s="33">
        <f>+IF(H98=0,"",'Ark1'!AD1829)</f>
        <v>-3.5478998513427382</v>
      </c>
      <c r="AA98" s="28">
        <f t="shared" si="48"/>
        <v>1.6742809995285253</v>
      </c>
      <c r="AB98" s="28">
        <f t="shared" si="49"/>
        <v>0.24328147100424327</v>
      </c>
      <c r="AC98" s="199"/>
      <c r="AD98" s="202"/>
      <c r="AF98" s="28"/>
      <c r="AG98" s="26"/>
      <c r="AH98" s="226"/>
      <c r="AI98" s="27"/>
      <c r="AM98" s="27"/>
    </row>
    <row r="99" spans="1:69">
      <c r="A99" s="199"/>
      <c r="B99" s="223">
        <f>+'Ark1'!C1830</f>
        <v>2024</v>
      </c>
      <c r="C99" s="27">
        <f>+'Ark1'!L1830</f>
        <v>6</v>
      </c>
      <c r="D99" s="27" t="s">
        <v>32</v>
      </c>
      <c r="E99" s="27">
        <f>+'Ark1'!D1830</f>
        <v>11</v>
      </c>
      <c r="F99" s="27" t="str">
        <f t="shared" si="47"/>
        <v>Nov</v>
      </c>
      <c r="G99" s="27">
        <f>+'Ark1'!Q1830</f>
        <v>74</v>
      </c>
      <c r="H99" s="325">
        <f>+'Ark1'!R1830</f>
        <v>328</v>
      </c>
      <c r="I99" s="28">
        <f>+IF(H99=0,"",'Ark1'!AG1830)</f>
        <v>33.782991816145845</v>
      </c>
      <c r="J99" s="28">
        <f>+IF(H99=0,"",'Ark1'!AH1830)</f>
        <v>7.926829268292682</v>
      </c>
      <c r="K99" s="93"/>
      <c r="L99" s="499">
        <f t="shared" si="50"/>
        <v>98.475609756097555</v>
      </c>
      <c r="M99" s="93"/>
      <c r="N99" s="31">
        <f>+IF(H99=0,"",'Ark1'!U1830)</f>
        <v>9.8417682926829215</v>
      </c>
      <c r="O99" s="31"/>
      <c r="P99" s="226">
        <f>+IF(I99=0,"",'Ark1'!AI1830)</f>
        <v>323</v>
      </c>
      <c r="Q99" s="218"/>
      <c r="R99" s="437">
        <f>+IF(P99=0,"",'Ark1'!AJ1830)</f>
        <v>87.152631578947378</v>
      </c>
      <c r="S99" s="216"/>
      <c r="T99" s="438">
        <f>+IF(P99=0,"",'Ark1'!AK1830)</f>
        <v>14.439779099705124</v>
      </c>
      <c r="U99" s="218"/>
      <c r="V99" s="26">
        <f>+IF(H99=0,"",'Ark1'!T1830)</f>
        <v>4.7682926829268304</v>
      </c>
      <c r="W99" s="33">
        <f>+IF(H99=0,"",'Ark1'!X1830)</f>
        <v>3.3536585365853644</v>
      </c>
      <c r="X99" s="28">
        <f>+IF(H99=0,"",'Ark1'!Z1830)</f>
        <v>2.8111807336141723</v>
      </c>
      <c r="Y99" s="26">
        <f>+IF(H99=0,"",'Ark1'!AB1830)</f>
        <v>0.87371899941941245</v>
      </c>
      <c r="Z99" s="33">
        <f>+IF(H99=0,"",'Ark1'!AD1830)</f>
        <v>-8.2700246782882516</v>
      </c>
      <c r="AA99" s="28">
        <f t="shared" si="48"/>
        <v>1.6402947154471537</v>
      </c>
      <c r="AB99" s="28">
        <f t="shared" si="49"/>
        <v>0.22560975609756098</v>
      </c>
      <c r="AC99" s="199"/>
      <c r="AD99" s="202"/>
      <c r="AF99" s="28"/>
      <c r="AG99" s="26"/>
      <c r="AH99" s="226"/>
      <c r="AI99" s="27"/>
      <c r="AM99" s="27"/>
    </row>
    <row r="100" spans="1:69">
      <c r="A100" s="199"/>
      <c r="B100" s="223">
        <f>+'Ark1'!C1831</f>
        <v>2024</v>
      </c>
      <c r="C100" s="27">
        <f>+'Ark1'!L1831</f>
        <v>6</v>
      </c>
      <c r="D100" s="27" t="s">
        <v>32</v>
      </c>
      <c r="E100" s="27">
        <f>+'Ark1'!D1831</f>
        <v>12</v>
      </c>
      <c r="F100" s="27" t="str">
        <f t="shared" si="47"/>
        <v>Des</v>
      </c>
      <c r="G100" s="27">
        <f>+'Ark1'!Q1831</f>
        <v>15</v>
      </c>
      <c r="H100" s="325">
        <f>+'Ark1'!R1831</f>
        <v>27</v>
      </c>
      <c r="I100" s="28">
        <f>+IF(H100=0,"",'Ark1'!AG1831)</f>
        <v>25.934651234251763</v>
      </c>
      <c r="J100" s="28">
        <f>+IF(H100=0,"",'Ark1'!AH1831)</f>
        <v>0</v>
      </c>
      <c r="K100" s="93"/>
      <c r="L100" s="499">
        <f t="shared" si="50"/>
        <v>100</v>
      </c>
      <c r="M100" s="93"/>
      <c r="N100" s="31">
        <f>+IF(H100=0,"",'Ark1'!U1831)</f>
        <v>9.3777777777777782</v>
      </c>
      <c r="O100" s="31"/>
      <c r="P100" s="226">
        <f>+IF(I100=0,"",'Ark1'!AI1831)</f>
        <v>27</v>
      </c>
      <c r="Q100" s="218"/>
      <c r="R100" s="437">
        <f>+IF(P100=0,"",'Ark1'!AJ1831)</f>
        <v>86.177777777777777</v>
      </c>
      <c r="S100" s="216"/>
      <c r="T100" s="438">
        <f>+IF(P100=0,"",'Ark1'!AK1831)</f>
        <v>14.407073243583904</v>
      </c>
      <c r="U100" s="218"/>
      <c r="V100" s="26">
        <f>+IF(H100=0,"",'Ark1'!T1831)</f>
        <v>4.8888888888888884</v>
      </c>
      <c r="W100" s="33">
        <f>+IF(H100=0,"",'Ark1'!X1831)</f>
        <v>0</v>
      </c>
      <c r="X100" s="28">
        <f>+IF(H100=0,"",'Ark1'!Z1831)</f>
        <v>2.0554053999210735</v>
      </c>
      <c r="Y100" s="26">
        <f>+IF(H100=0,"",'Ark1'!AB1831)</f>
        <v>0.73702773119008802</v>
      </c>
      <c r="Z100" s="33">
        <f>+IF(H100=0,"",'Ark1'!AD1831)</f>
        <v>13.28376743370953</v>
      </c>
      <c r="AA100" s="28">
        <f t="shared" si="48"/>
        <v>1.5629629629629631</v>
      </c>
      <c r="AB100" s="28">
        <f t="shared" si="49"/>
        <v>0.55555555555555558</v>
      </c>
      <c r="AC100" s="199"/>
      <c r="AD100" s="202"/>
      <c r="AF100" s="28"/>
      <c r="AG100" s="26"/>
      <c r="AH100" s="226"/>
      <c r="AI100" s="27"/>
      <c r="AM100" s="27"/>
    </row>
    <row r="101" spans="1:69" ht="15" customHeight="1">
      <c r="A101" s="199"/>
      <c r="B101" s="199"/>
      <c r="C101" s="199"/>
      <c r="D101" s="199"/>
      <c r="E101" s="199"/>
      <c r="F101" s="199"/>
      <c r="G101" s="199"/>
      <c r="H101" s="320"/>
      <c r="I101" s="200"/>
      <c r="J101" s="200"/>
      <c r="K101" s="93"/>
      <c r="L101" s="93"/>
      <c r="M101" s="93"/>
      <c r="N101" s="199"/>
      <c r="O101" s="486"/>
      <c r="P101" s="218"/>
      <c r="Q101" s="218"/>
      <c r="R101" s="216"/>
      <c r="S101" s="216"/>
      <c r="T101" s="216"/>
      <c r="U101" s="218"/>
      <c r="V101" s="199"/>
      <c r="W101" s="201"/>
      <c r="X101" s="200"/>
      <c r="Y101" s="199"/>
      <c r="Z101" s="201"/>
      <c r="AA101" s="201"/>
      <c r="AB101" s="200"/>
      <c r="AC101" s="199"/>
      <c r="AD101" s="202"/>
      <c r="AF101" s="28"/>
      <c r="AG101" s="26"/>
      <c r="AH101" s="203"/>
      <c r="AI101" s="27"/>
      <c r="AM101" s="27"/>
      <c r="BE101" s="215"/>
    </row>
    <row r="102" spans="1:69" ht="15" customHeight="1">
      <c r="A102" s="199"/>
      <c r="B102" s="199"/>
      <c r="C102" s="217" t="s">
        <v>0</v>
      </c>
      <c r="D102" s="199"/>
      <c r="E102" s="257" t="str">
        <f>+D104</f>
        <v>R-</v>
      </c>
      <c r="F102" s="217" t="s">
        <v>547</v>
      </c>
      <c r="G102" s="199"/>
      <c r="H102" s="313">
        <f>SUM(H104:H115)</f>
        <v>1792</v>
      </c>
      <c r="I102" s="200"/>
      <c r="J102" s="200"/>
      <c r="K102" s="93"/>
      <c r="L102" s="93"/>
      <c r="M102" s="93"/>
      <c r="N102" s="199"/>
      <c r="O102" s="486"/>
      <c r="P102" s="218"/>
      <c r="Q102" s="218"/>
      <c r="R102" s="216"/>
      <c r="S102" s="216"/>
      <c r="T102" s="216"/>
      <c r="U102" s="218"/>
      <c r="V102" s="199"/>
      <c r="W102" s="201"/>
      <c r="X102" s="200"/>
      <c r="Y102" s="199"/>
      <c r="Z102" s="201"/>
      <c r="AA102" s="250">
        <f>+N102/C104</f>
        <v>0</v>
      </c>
      <c r="AB102" s="200"/>
      <c r="AC102" s="199"/>
      <c r="AD102" s="202"/>
      <c r="AF102" s="28"/>
      <c r="AG102" s="26"/>
      <c r="AH102" s="203"/>
      <c r="AI102" s="27"/>
      <c r="AM102" s="27"/>
      <c r="BE102" s="215"/>
    </row>
    <row r="103" spans="1:69" ht="15" customHeight="1">
      <c r="A103" s="199"/>
      <c r="B103" s="199"/>
      <c r="C103" s="199"/>
      <c r="D103" s="199"/>
      <c r="E103" s="199"/>
      <c r="F103" s="199"/>
      <c r="G103" s="199"/>
      <c r="H103" s="320"/>
      <c r="I103" s="200"/>
      <c r="J103" s="200"/>
      <c r="K103" s="93"/>
      <c r="L103" s="93"/>
      <c r="M103" s="93"/>
      <c r="N103" s="199"/>
      <c r="O103" s="486"/>
      <c r="P103" s="218"/>
      <c r="Q103" s="218"/>
      <c r="R103" s="216"/>
      <c r="S103" s="216"/>
      <c r="T103" s="216"/>
      <c r="U103" s="218"/>
      <c r="V103" s="199"/>
      <c r="W103" s="201"/>
      <c r="X103" s="200"/>
      <c r="Y103" s="199"/>
      <c r="Z103" s="201"/>
      <c r="AA103" s="201"/>
      <c r="AB103" s="201"/>
      <c r="AC103" s="201"/>
      <c r="AD103" s="202"/>
      <c r="AF103" s="28"/>
      <c r="AG103" s="26"/>
      <c r="AH103" s="203"/>
      <c r="AI103" s="27"/>
      <c r="AM103" s="27"/>
      <c r="BE103" s="215">
        <f>1+BE100</f>
        <v>1</v>
      </c>
      <c r="BF103" s="27">
        <v>20.659867330016564</v>
      </c>
      <c r="BG103" s="27">
        <f t="shared" ref="BG103" si="51">+BF103</f>
        <v>20.659867330016564</v>
      </c>
      <c r="BH103" s="27">
        <f t="shared" ref="BH103" si="52">+BG103</f>
        <v>20.659867330016564</v>
      </c>
      <c r="BI103" s="27">
        <f t="shared" ref="BI103" si="53">+BH103</f>
        <v>20.659867330016564</v>
      </c>
      <c r="BJ103" s="27">
        <f t="shared" ref="BJ103" si="54">+BI103</f>
        <v>20.659867330016564</v>
      </c>
      <c r="BK103" s="27">
        <f t="shared" ref="BK103" si="55">+BJ103</f>
        <v>20.659867330016564</v>
      </c>
      <c r="BL103" s="27">
        <f t="shared" ref="BL103" si="56">+BK103</f>
        <v>20.659867330016564</v>
      </c>
      <c r="BM103" s="27">
        <f t="shared" ref="BM103" si="57">+BL103</f>
        <v>20.659867330016564</v>
      </c>
      <c r="BN103" s="27">
        <f t="shared" ref="BN103" si="58">+BM103</f>
        <v>20.659867330016564</v>
      </c>
      <c r="BO103" s="27">
        <f t="shared" ref="BO103" si="59">+BN103</f>
        <v>20.659867330016564</v>
      </c>
      <c r="BP103" s="27">
        <f t="shared" ref="BP103" si="60">+BO103</f>
        <v>20.659867330016564</v>
      </c>
      <c r="BQ103" s="27">
        <f t="shared" ref="BQ103" si="61">+BP103</f>
        <v>20.659867330016564</v>
      </c>
    </row>
    <row r="104" spans="1:69">
      <c r="A104" s="199"/>
      <c r="B104" s="223">
        <f>+'Ark1'!C1832</f>
        <v>2024</v>
      </c>
      <c r="C104" s="219">
        <f>+'Ark1'!L1832</f>
        <v>7</v>
      </c>
      <c r="D104" s="219" t="s">
        <v>33</v>
      </c>
      <c r="E104" s="219">
        <f>+'Ark1'!D1832</f>
        <v>1</v>
      </c>
      <c r="F104" s="219" t="str">
        <f t="shared" ref="F104:F115" si="62">+F89</f>
        <v>Jan</v>
      </c>
      <c r="G104" s="219">
        <f>+'Ark1'!Q1832</f>
        <v>0</v>
      </c>
      <c r="H104" s="324">
        <f>+'Ark1'!R1832</f>
        <v>0</v>
      </c>
      <c r="I104" s="220" t="str">
        <f>+IF(H104=0,"",'Ark1'!AG1832)</f>
        <v/>
      </c>
      <c r="J104" s="220" t="str">
        <f>+IF(H104=0,"",'Ark1'!AH1832)</f>
        <v/>
      </c>
      <c r="K104" s="93"/>
      <c r="L104" s="93"/>
      <c r="M104" s="93"/>
      <c r="N104" s="220" t="str">
        <f>+IF(H104=0,"",'Ark1'!U1832)</f>
        <v/>
      </c>
      <c r="O104" s="220"/>
      <c r="P104" s="414">
        <f>+IF(I104=0,"",'Ark1'!AI1832)</f>
        <v>0</v>
      </c>
      <c r="Q104" s="414"/>
      <c r="R104" s="249"/>
      <c r="S104" s="249"/>
      <c r="T104" s="249"/>
      <c r="U104" s="218"/>
      <c r="V104" s="221" t="str">
        <f>+IF(H104=0,"",'Ark1'!T1832)</f>
        <v/>
      </c>
      <c r="W104" s="222" t="str">
        <f>+IF(H104=0,"",'Ark1'!X1832)</f>
        <v/>
      </c>
      <c r="X104" s="220" t="str">
        <f>+IF(H104=0,"",'Ark1'!AA1832)</f>
        <v/>
      </c>
      <c r="Y104" s="221" t="str">
        <f>+IF(H104=0,"",'Ark1'!AC1832)</f>
        <v/>
      </c>
      <c r="Z104" s="222" t="str">
        <f>+IF(H104=0,"",'Ark1'!AE1832)</f>
        <v/>
      </c>
      <c r="AA104" s="222" t="str">
        <f t="shared" ref="AA104:AA115" si="63">+IF(H104=0,"",+N104/C104)</f>
        <v/>
      </c>
      <c r="AB104" s="220" t="str">
        <f t="shared" ref="AB104:AB115" si="64">+IF(H104=0,"",G104/H104)</f>
        <v/>
      </c>
      <c r="AC104" s="199"/>
      <c r="AD104" s="202"/>
      <c r="AF104" s="28"/>
      <c r="AG104" s="26"/>
      <c r="AH104" s="226"/>
      <c r="AI104" s="27"/>
      <c r="AM104" s="27"/>
    </row>
    <row r="105" spans="1:69">
      <c r="A105" s="199"/>
      <c r="B105" s="223">
        <f>+'Ark1'!C1833</f>
        <v>2024</v>
      </c>
      <c r="C105" s="219">
        <f>+'Ark1'!L1833</f>
        <v>7</v>
      </c>
      <c r="D105" s="219" t="s">
        <v>33</v>
      </c>
      <c r="E105" s="219">
        <f>+'Ark1'!D1833</f>
        <v>2</v>
      </c>
      <c r="F105" s="219" t="str">
        <f t="shared" si="62"/>
        <v>Feb</v>
      </c>
      <c r="G105" s="219">
        <f>+'Ark1'!Q1833</f>
        <v>0</v>
      </c>
      <c r="H105" s="324">
        <f>+'Ark1'!R1833</f>
        <v>0</v>
      </c>
      <c r="I105" s="220" t="str">
        <f>+IF(H105=0,"",'Ark1'!AG1833)</f>
        <v/>
      </c>
      <c r="J105" s="220" t="str">
        <f>+IF(H105=0,"",'Ark1'!AH1833)</f>
        <v/>
      </c>
      <c r="K105" s="93"/>
      <c r="L105" s="93"/>
      <c r="M105" s="93"/>
      <c r="N105" s="220" t="str">
        <f>+IF(H105=0,"",'Ark1'!U1833)</f>
        <v/>
      </c>
      <c r="O105" s="220"/>
      <c r="P105" s="414">
        <f>+IF(I105=0,"",'Ark1'!AI1833)</f>
        <v>0</v>
      </c>
      <c r="Q105" s="414"/>
      <c r="R105" s="249"/>
      <c r="S105" s="249"/>
      <c r="T105" s="249"/>
      <c r="U105" s="218"/>
      <c r="V105" s="221" t="str">
        <f>+IF(H105=0,"",'Ark1'!T1833)</f>
        <v/>
      </c>
      <c r="W105" s="222" t="str">
        <f>+IF(H105=0,"",'Ark1'!X1833)</f>
        <v/>
      </c>
      <c r="X105" s="220" t="str">
        <f>+IF(H105=0,"",'Ark1'!AA1833)</f>
        <v/>
      </c>
      <c r="Y105" s="221" t="str">
        <f>+IF(H105=0,"",'Ark1'!AC1833)</f>
        <v/>
      </c>
      <c r="Z105" s="222" t="str">
        <f>+IF(H105=0,"",'Ark1'!AE1833)</f>
        <v/>
      </c>
      <c r="AA105" s="222" t="str">
        <f t="shared" si="63"/>
        <v/>
      </c>
      <c r="AB105" s="220" t="str">
        <f t="shared" si="64"/>
        <v/>
      </c>
      <c r="AC105" s="199"/>
      <c r="AD105" s="202"/>
      <c r="AF105" s="28"/>
      <c r="AG105" s="26"/>
      <c r="AH105" s="226"/>
      <c r="AI105" s="27"/>
      <c r="AM105" s="27"/>
    </row>
    <row r="106" spans="1:69">
      <c r="A106" s="199"/>
      <c r="B106" s="223">
        <f>+'Ark1'!C1834</f>
        <v>2024</v>
      </c>
      <c r="C106" s="219">
        <f>+'Ark1'!L1834</f>
        <v>7</v>
      </c>
      <c r="D106" s="219" t="s">
        <v>33</v>
      </c>
      <c r="E106" s="219">
        <f>+'Ark1'!D1834</f>
        <v>3</v>
      </c>
      <c r="F106" s="219" t="str">
        <f t="shared" si="62"/>
        <v>Mar</v>
      </c>
      <c r="G106" s="219">
        <f>+'Ark1'!Q1834</f>
        <v>0</v>
      </c>
      <c r="H106" s="324">
        <f>+'Ark1'!R1834</f>
        <v>0</v>
      </c>
      <c r="I106" s="220" t="str">
        <f>+IF(H106=0,"",'Ark1'!AG1834)</f>
        <v/>
      </c>
      <c r="J106" s="220" t="str">
        <f>+IF(H106=0,"",'Ark1'!AH1834)</f>
        <v/>
      </c>
      <c r="K106" s="93"/>
      <c r="L106" s="93"/>
      <c r="M106" s="93"/>
      <c r="N106" s="220" t="str">
        <f>+IF(H106=0,"",'Ark1'!U1834)</f>
        <v/>
      </c>
      <c r="O106" s="220"/>
      <c r="P106" s="414">
        <f>+IF(I106=0,"",'Ark1'!AI1834)</f>
        <v>0</v>
      </c>
      <c r="Q106" s="414"/>
      <c r="R106" s="249"/>
      <c r="S106" s="249"/>
      <c r="T106" s="249"/>
      <c r="U106" s="218"/>
      <c r="V106" s="221" t="str">
        <f>+IF(H106=0,"",'Ark1'!T1834)</f>
        <v/>
      </c>
      <c r="W106" s="222" t="str">
        <f>+IF(H106=0,"",'Ark1'!X1834)</f>
        <v/>
      </c>
      <c r="X106" s="220" t="str">
        <f>+IF(H106=0,"",'Ark1'!AA1834)</f>
        <v/>
      </c>
      <c r="Y106" s="221" t="str">
        <f>+IF(H106=0,"",'Ark1'!AC1834)</f>
        <v/>
      </c>
      <c r="Z106" s="222" t="str">
        <f>+IF(H106=0,"",'Ark1'!AE1834)</f>
        <v/>
      </c>
      <c r="AA106" s="222" t="str">
        <f t="shared" si="63"/>
        <v/>
      </c>
      <c r="AB106" s="220" t="str">
        <f t="shared" si="64"/>
        <v/>
      </c>
      <c r="AC106" s="199"/>
      <c r="AD106" s="202"/>
      <c r="AF106" s="28"/>
      <c r="AG106" s="26"/>
      <c r="AH106" s="226"/>
      <c r="AI106" s="27"/>
      <c r="AM106" s="27"/>
    </row>
    <row r="107" spans="1:69">
      <c r="A107" s="199"/>
      <c r="B107" s="223">
        <f>+'Ark1'!C1835</f>
        <v>2024</v>
      </c>
      <c r="C107" s="219">
        <f>+'Ark1'!L1835</f>
        <v>7</v>
      </c>
      <c r="D107" s="219" t="s">
        <v>33</v>
      </c>
      <c r="E107" s="219">
        <f>+'Ark1'!D1835</f>
        <v>4</v>
      </c>
      <c r="F107" s="219" t="str">
        <f t="shared" si="62"/>
        <v>Apr</v>
      </c>
      <c r="G107" s="219">
        <f>+'Ark1'!Q1835</f>
        <v>36</v>
      </c>
      <c r="H107" s="324">
        <f>+'Ark1'!R1835</f>
        <v>212</v>
      </c>
      <c r="I107" s="220">
        <f>+IF(H107=0,"",'Ark1'!AG1835)</f>
        <v>8.0456683625273921</v>
      </c>
      <c r="J107" s="220">
        <f>+IF(H107=0,"",'Ark1'!AH1835)</f>
        <v>0</v>
      </c>
      <c r="K107" s="93"/>
      <c r="L107" s="93"/>
      <c r="M107" s="93"/>
      <c r="N107" s="220">
        <f>+IF(H107=0,"",'Ark1'!U1835)</f>
        <v>7.9146226415094372</v>
      </c>
      <c r="O107" s="220"/>
      <c r="P107" s="414">
        <f>+IF(I107=0,"",'Ark1'!AI1835)</f>
        <v>208</v>
      </c>
      <c r="Q107" s="414"/>
      <c r="R107" s="249"/>
      <c r="S107" s="249"/>
      <c r="T107" s="249"/>
      <c r="U107" s="218"/>
      <c r="V107" s="221">
        <f>+IF(H107=0,"",'Ark1'!T1835)</f>
        <v>5.5424528301886804</v>
      </c>
      <c r="W107" s="222">
        <f>+IF(H107=0,"",'Ark1'!X1835)</f>
        <v>0</v>
      </c>
      <c r="X107" s="220">
        <f>+IF(H107=0,"",'Ark1'!AA1835)</f>
        <v>0</v>
      </c>
      <c r="Y107" s="221">
        <f>+IF(H107=0,"",'Ark1'!AC1835)</f>
        <v>0</v>
      </c>
      <c r="Z107" s="222">
        <f>+IF(H107=0,"",'Ark1'!AE1835)</f>
        <v>0</v>
      </c>
      <c r="AA107" s="222">
        <f t="shared" si="63"/>
        <v>1.1306603773584911</v>
      </c>
      <c r="AB107" s="220">
        <f t="shared" si="64"/>
        <v>0.16981132075471697</v>
      </c>
      <c r="AC107" s="199"/>
      <c r="AD107" s="26"/>
      <c r="AF107" s="28"/>
      <c r="AG107" s="26"/>
      <c r="AH107" s="27"/>
      <c r="AI107" s="27"/>
      <c r="AM107" s="27"/>
    </row>
    <row r="108" spans="1:69">
      <c r="A108" s="199"/>
      <c r="B108" s="223">
        <f>+'Ark1'!C1836</f>
        <v>2024</v>
      </c>
      <c r="C108" s="219">
        <f>+'Ark1'!L1836</f>
        <v>7</v>
      </c>
      <c r="D108" s="219" t="s">
        <v>33</v>
      </c>
      <c r="E108" s="219">
        <f>+'Ark1'!D1836</f>
        <v>5</v>
      </c>
      <c r="F108" s="219" t="str">
        <f t="shared" si="62"/>
        <v>Mai</v>
      </c>
      <c r="G108" s="219">
        <f>+'Ark1'!Q1836</f>
        <v>31</v>
      </c>
      <c r="H108" s="324">
        <f>+'Ark1'!R1836</f>
        <v>108</v>
      </c>
      <c r="I108" s="220">
        <f>+IF(H108=0,"",'Ark1'!AG1836)</f>
        <v>9.1631550666025614</v>
      </c>
      <c r="J108" s="220">
        <f>+IF(H108=0,"",'Ark1'!AH1836)</f>
        <v>1.8518518518518521</v>
      </c>
      <c r="K108" s="93"/>
      <c r="L108" s="93"/>
      <c r="M108" s="93"/>
      <c r="N108" s="220">
        <f>+IF(H108=0,"",'Ark1'!U1836)</f>
        <v>9.0000000000000018</v>
      </c>
      <c r="O108" s="220"/>
      <c r="P108" s="414">
        <f>+IF(I108=0,"",'Ark1'!AI1836)</f>
        <v>108</v>
      </c>
      <c r="Q108" s="414"/>
      <c r="R108" s="249"/>
      <c r="S108" s="249"/>
      <c r="T108" s="249"/>
      <c r="U108" s="218"/>
      <c r="V108" s="221">
        <f>+IF(H108=0,"",'Ark1'!T1836)</f>
        <v>5.2592592592592595</v>
      </c>
      <c r="W108" s="222">
        <f>+IF(H108=0,"",'Ark1'!X1836)</f>
        <v>2.7777777777777781</v>
      </c>
      <c r="X108" s="220">
        <f>+IF(H108=0,"",'Ark1'!AA1836)</f>
        <v>0</v>
      </c>
      <c r="Y108" s="221">
        <f>+IF(H108=0,"",'Ark1'!AC1836)</f>
        <v>0</v>
      </c>
      <c r="Z108" s="222">
        <f>+IF(H108=0,"",'Ark1'!AE1836)</f>
        <v>0</v>
      </c>
      <c r="AA108" s="222">
        <f t="shared" si="63"/>
        <v>1.285714285714286</v>
      </c>
      <c r="AB108" s="220">
        <f t="shared" si="64"/>
        <v>0.28703703703703703</v>
      </c>
      <c r="AC108" s="199"/>
      <c r="AD108" s="203"/>
      <c r="AF108" s="28"/>
      <c r="AG108" s="26"/>
      <c r="AH108" s="226"/>
      <c r="AI108" s="27"/>
      <c r="AM108" s="27"/>
    </row>
    <row r="109" spans="1:69">
      <c r="A109" s="199"/>
      <c r="B109" s="223">
        <f>+'Ark1'!C1837</f>
        <v>2024</v>
      </c>
      <c r="C109" s="219">
        <f>+'Ark1'!L1837</f>
        <v>7</v>
      </c>
      <c r="D109" s="219" t="s">
        <v>33</v>
      </c>
      <c r="E109" s="219">
        <f>+'Ark1'!D1837</f>
        <v>6</v>
      </c>
      <c r="F109" s="219" t="str">
        <f t="shared" si="62"/>
        <v>Jun</v>
      </c>
      <c r="G109" s="219">
        <f>+'Ark1'!Q1837</f>
        <v>35</v>
      </c>
      <c r="H109" s="324">
        <f>+'Ark1'!R1837</f>
        <v>108</v>
      </c>
      <c r="I109" s="220">
        <f>+IF(H109=0,"",'Ark1'!AG1837)</f>
        <v>12.510932052193992</v>
      </c>
      <c r="J109" s="220">
        <f>+IF(H109=0,"",'Ark1'!AH1837)</f>
        <v>0</v>
      </c>
      <c r="K109" s="93"/>
      <c r="L109" s="93"/>
      <c r="M109" s="93"/>
      <c r="N109" s="220">
        <f>+IF(H109=0,"",'Ark1'!U1837)</f>
        <v>9.9342592592592602</v>
      </c>
      <c r="O109" s="220"/>
      <c r="P109" s="414">
        <f>+IF(I109=0,"",'Ark1'!AI1837)</f>
        <v>97</v>
      </c>
      <c r="Q109" s="414"/>
      <c r="R109" s="249"/>
      <c r="S109" s="249"/>
      <c r="T109" s="249"/>
      <c r="U109" s="218"/>
      <c r="V109" s="221">
        <f>+IF(H109=0,"",'Ark1'!T1837)</f>
        <v>5.1296296296296306</v>
      </c>
      <c r="W109" s="222">
        <f>+IF(H109=0,"",'Ark1'!X1837)</f>
        <v>1.8518518518518521</v>
      </c>
      <c r="X109" s="220">
        <f>+IF(H109=0,"",'Ark1'!AA1837)</f>
        <v>0</v>
      </c>
      <c r="Y109" s="221">
        <f>+IF(H109=0,"",'Ark1'!AC1837)</f>
        <v>0</v>
      </c>
      <c r="Z109" s="222">
        <f>+IF(H109=0,"",'Ark1'!AE1837)</f>
        <v>0</v>
      </c>
      <c r="AA109" s="222">
        <f t="shared" si="63"/>
        <v>1.4191798941798943</v>
      </c>
      <c r="AB109" s="220">
        <f t="shared" si="64"/>
        <v>0.32407407407407407</v>
      </c>
      <c r="AC109" s="199"/>
      <c r="AD109" s="26"/>
      <c r="AF109" s="28"/>
      <c r="AG109" s="26"/>
      <c r="AH109" s="27"/>
      <c r="AI109" s="27"/>
      <c r="AM109" s="27"/>
    </row>
    <row r="110" spans="1:69">
      <c r="A110" s="199"/>
      <c r="B110" s="223">
        <f>+'Ark1'!C1838</f>
        <v>2024</v>
      </c>
      <c r="C110" s="219">
        <f>+'Ark1'!L1838</f>
        <v>7</v>
      </c>
      <c r="D110" s="219" t="s">
        <v>33</v>
      </c>
      <c r="E110" s="219">
        <f>+'Ark1'!D1838</f>
        <v>7</v>
      </c>
      <c r="F110" s="219" t="str">
        <f t="shared" si="62"/>
        <v>Jul</v>
      </c>
      <c r="G110" s="219">
        <f>+'Ark1'!Q1838</f>
        <v>16</v>
      </c>
      <c r="H110" s="324">
        <f>+'Ark1'!R1838</f>
        <v>79</v>
      </c>
      <c r="I110" s="220">
        <f>+IF(H110=0,"",'Ark1'!AG1838)</f>
        <v>18.507318783416597</v>
      </c>
      <c r="J110" s="220">
        <f>+IF(H110=0,"",'Ark1'!AH1838)</f>
        <v>0</v>
      </c>
      <c r="K110" s="93"/>
      <c r="L110" s="93"/>
      <c r="M110" s="93"/>
      <c r="N110" s="220">
        <f>+IF(H110=0,"",'Ark1'!U1838)</f>
        <v>10.691139240506324</v>
      </c>
      <c r="O110" s="220"/>
      <c r="P110" s="414">
        <f>+IF(I110=0,"",'Ark1'!AI1838)</f>
        <v>79</v>
      </c>
      <c r="Q110" s="414"/>
      <c r="R110" s="249"/>
      <c r="S110" s="249"/>
      <c r="T110" s="249"/>
      <c r="U110" s="218"/>
      <c r="V110" s="221">
        <f>+IF(H110=0,"",'Ark1'!T1838)</f>
        <v>5.1392405063291129</v>
      </c>
      <c r="W110" s="222">
        <f>+IF(H110=0,"",'Ark1'!X1838)</f>
        <v>6.329113924050632</v>
      </c>
      <c r="X110" s="220">
        <f>+IF(H110=0,"",'Ark1'!AA1838)</f>
        <v>0</v>
      </c>
      <c r="Y110" s="221">
        <f>+IF(H110=0,"",'Ark1'!AC1838)</f>
        <v>0</v>
      </c>
      <c r="Z110" s="222">
        <f>+IF(H110=0,"",'Ark1'!AE1838)</f>
        <v>0</v>
      </c>
      <c r="AA110" s="222">
        <f t="shared" si="63"/>
        <v>1.5273056057866177</v>
      </c>
      <c r="AB110" s="220">
        <f t="shared" si="64"/>
        <v>0.20253164556962025</v>
      </c>
      <c r="AC110" s="199"/>
      <c r="AD110" s="26"/>
      <c r="AF110" s="28"/>
      <c r="AG110" s="26"/>
      <c r="AH110" s="27"/>
      <c r="AI110" s="27"/>
      <c r="AM110" s="27"/>
    </row>
    <row r="111" spans="1:69">
      <c r="A111" s="199"/>
      <c r="B111" s="223">
        <f>+'Ark1'!C1839</f>
        <v>2024</v>
      </c>
      <c r="C111" s="219">
        <f>+'Ark1'!L1839</f>
        <v>7</v>
      </c>
      <c r="D111" s="219" t="s">
        <v>33</v>
      </c>
      <c r="E111" s="219">
        <f>+'Ark1'!D1839</f>
        <v>8</v>
      </c>
      <c r="F111" s="219" t="str">
        <f t="shared" si="62"/>
        <v>Aug</v>
      </c>
      <c r="G111" s="219">
        <f>+'Ark1'!Q1839</f>
        <v>49</v>
      </c>
      <c r="H111" s="324">
        <f>+'Ark1'!R1839</f>
        <v>139</v>
      </c>
      <c r="I111" s="220">
        <f>+IF(H111=0,"",'Ark1'!AG1839)</f>
        <v>16.852478813102437</v>
      </c>
      <c r="J111" s="220">
        <f>+IF(H111=0,"",'Ark1'!AH1839)</f>
        <v>2.8776978417266181</v>
      </c>
      <c r="K111" s="93"/>
      <c r="L111" s="93"/>
      <c r="M111" s="93"/>
      <c r="N111" s="220">
        <f>+IF(H111=0,"",'Ark1'!U1839)</f>
        <v>11.244604316546756</v>
      </c>
      <c r="O111" s="220"/>
      <c r="P111" s="414">
        <f>+IF(I111=0,"",'Ark1'!AI1839)</f>
        <v>138</v>
      </c>
      <c r="Q111" s="414"/>
      <c r="R111" s="249"/>
      <c r="S111" s="249"/>
      <c r="T111" s="249"/>
      <c r="U111" s="218"/>
      <c r="V111" s="221">
        <f>+IF(H111=0,"",'Ark1'!T1839)</f>
        <v>4.9208633093525185</v>
      </c>
      <c r="W111" s="222">
        <f>+IF(H111=0,"",'Ark1'!X1839)</f>
        <v>3.5971223021582728</v>
      </c>
      <c r="X111" s="220">
        <f>+IF(H111=0,"",'Ark1'!AA1839)</f>
        <v>0</v>
      </c>
      <c r="Y111" s="221">
        <f>+IF(H111=0,"",'Ark1'!AC1839)</f>
        <v>0</v>
      </c>
      <c r="Z111" s="222">
        <f>+IF(H111=0,"",'Ark1'!AE1839)</f>
        <v>0</v>
      </c>
      <c r="AA111" s="222">
        <f t="shared" si="63"/>
        <v>1.6063720452209651</v>
      </c>
      <c r="AB111" s="220">
        <f t="shared" si="64"/>
        <v>0.35251798561151076</v>
      </c>
      <c r="AC111" s="199"/>
      <c r="AD111" s="26"/>
      <c r="AF111" s="28"/>
      <c r="AG111" s="26"/>
      <c r="AH111" s="27"/>
      <c r="AI111" s="27"/>
      <c r="AM111" s="27"/>
    </row>
    <row r="112" spans="1:69">
      <c r="A112" s="199"/>
      <c r="B112" s="223">
        <f>+'Ark1'!C1840</f>
        <v>2024</v>
      </c>
      <c r="C112" s="219">
        <f>+'Ark1'!L1840</f>
        <v>7</v>
      </c>
      <c r="D112" s="219" t="s">
        <v>33</v>
      </c>
      <c r="E112" s="219">
        <f>+'Ark1'!D1840</f>
        <v>9</v>
      </c>
      <c r="F112" s="219" t="str">
        <f t="shared" si="62"/>
        <v>Sep</v>
      </c>
      <c r="G112" s="219">
        <f>+'Ark1'!Q1840</f>
        <v>70</v>
      </c>
      <c r="H112" s="324">
        <f>+'Ark1'!R1840</f>
        <v>304</v>
      </c>
      <c r="I112" s="220">
        <f>+IF(H112=0,"",'Ark1'!AG1840)</f>
        <v>22.482374702305314</v>
      </c>
      <c r="J112" s="220">
        <f>+IF(H112=0,"",'Ark1'!AH1840)</f>
        <v>0</v>
      </c>
      <c r="K112" s="93"/>
      <c r="L112" s="93"/>
      <c r="M112" s="93"/>
      <c r="N112" s="220">
        <f>+IF(H112=0,"",'Ark1'!U1840)</f>
        <v>12.514473684210524</v>
      </c>
      <c r="O112" s="220"/>
      <c r="P112" s="414">
        <f>+IF(I112=0,"",'Ark1'!AI1840)</f>
        <v>304</v>
      </c>
      <c r="Q112" s="414"/>
      <c r="R112" s="249"/>
      <c r="S112" s="249"/>
      <c r="T112" s="249"/>
      <c r="U112" s="218"/>
      <c r="V112" s="221">
        <f>+IF(H112=0,"",'Ark1'!T1840)</f>
        <v>5.0559210526315779</v>
      </c>
      <c r="W112" s="222">
        <f>+IF(H112=0,"",'Ark1'!X1840)</f>
        <v>12.171052631578943</v>
      </c>
      <c r="X112" s="220">
        <f>+IF(H112=0,"",'Ark1'!AA1840)</f>
        <v>0</v>
      </c>
      <c r="Y112" s="221">
        <f>+IF(H112=0,"",'Ark1'!AC1840)</f>
        <v>0</v>
      </c>
      <c r="Z112" s="222">
        <f>+IF(H112=0,"",'Ark1'!AE1840)</f>
        <v>0</v>
      </c>
      <c r="AA112" s="222">
        <f t="shared" si="63"/>
        <v>1.7877819548872176</v>
      </c>
      <c r="AB112" s="220">
        <f t="shared" si="64"/>
        <v>0.23026315789473684</v>
      </c>
      <c r="AC112" s="199"/>
      <c r="AD112" s="26"/>
      <c r="AF112" s="28"/>
      <c r="AG112" s="26"/>
      <c r="AH112" s="27"/>
      <c r="AI112" s="27"/>
      <c r="AM112" s="27"/>
    </row>
    <row r="113" spans="1:69">
      <c r="A113" s="199"/>
      <c r="B113" s="223">
        <f>+'Ark1'!C1841</f>
        <v>2024</v>
      </c>
      <c r="C113" s="219">
        <f>+'Ark1'!L1841</f>
        <v>7</v>
      </c>
      <c r="D113" s="219" t="s">
        <v>33</v>
      </c>
      <c r="E113" s="219">
        <f>+'Ark1'!D1841</f>
        <v>10</v>
      </c>
      <c r="F113" s="219" t="str">
        <f t="shared" si="62"/>
        <v>Okt</v>
      </c>
      <c r="G113" s="219">
        <f>+'Ark1'!Q1841</f>
        <v>160</v>
      </c>
      <c r="H113" s="324">
        <f>+'Ark1'!R1841</f>
        <v>644</v>
      </c>
      <c r="I113" s="220">
        <f>+IF(H113=0,"",'Ark1'!AG1841)</f>
        <v>28.374684723703311</v>
      </c>
      <c r="J113" s="220">
        <f>+IF(H113=0,"",'Ark1'!AH1841)</f>
        <v>0</v>
      </c>
      <c r="K113" s="93"/>
      <c r="L113" s="93"/>
      <c r="M113" s="93"/>
      <c r="N113" s="220">
        <f>+IF(H113=0,"",'Ark1'!U1841)</f>
        <v>12.105900621118016</v>
      </c>
      <c r="O113" s="220"/>
      <c r="P113" s="414">
        <f>+IF(I113=0,"",'Ark1'!AI1841)</f>
        <v>641</v>
      </c>
      <c r="Q113" s="414"/>
      <c r="R113" s="249"/>
      <c r="S113" s="249"/>
      <c r="T113" s="249"/>
      <c r="U113" s="218"/>
      <c r="V113" s="221">
        <f>+IF(H113=0,"",'Ark1'!T1841)</f>
        <v>5.1149068322981366</v>
      </c>
      <c r="W113" s="222">
        <f>+IF(H113=0,"",'Ark1'!X1841)</f>
        <v>5.4347826086956523</v>
      </c>
      <c r="X113" s="220">
        <f>+IF(H113=0,"",'Ark1'!AA1841)</f>
        <v>0</v>
      </c>
      <c r="Y113" s="221">
        <f>+IF(H113=0,"",'Ark1'!AC1841)</f>
        <v>0</v>
      </c>
      <c r="Z113" s="222">
        <f>+IF(H113=0,"",'Ark1'!AE1841)</f>
        <v>0</v>
      </c>
      <c r="AA113" s="222">
        <f t="shared" si="63"/>
        <v>1.7294143744454309</v>
      </c>
      <c r="AB113" s="220">
        <f t="shared" si="64"/>
        <v>0.2484472049689441</v>
      </c>
      <c r="AC113" s="199"/>
      <c r="AD113" s="26"/>
      <c r="AF113" s="28"/>
      <c r="AG113" s="26"/>
      <c r="AH113" s="27"/>
      <c r="AI113" s="27"/>
      <c r="AM113" s="27"/>
    </row>
    <row r="114" spans="1:69">
      <c r="A114" s="199"/>
      <c r="B114" s="223">
        <f>+'Ark1'!C1842</f>
        <v>2024</v>
      </c>
      <c r="C114" s="219">
        <f>+'Ark1'!L1842</f>
        <v>7</v>
      </c>
      <c r="D114" s="219" t="s">
        <v>33</v>
      </c>
      <c r="E114" s="219">
        <f>+'Ark1'!D1842</f>
        <v>11</v>
      </c>
      <c r="F114" s="219" t="str">
        <f t="shared" si="62"/>
        <v>Nov</v>
      </c>
      <c r="G114" s="219">
        <f>+'Ark1'!Q1842</f>
        <v>63</v>
      </c>
      <c r="H114" s="324">
        <f>+'Ark1'!R1842</f>
        <v>171</v>
      </c>
      <c r="I114" s="220">
        <f>+IF(H114=0,"",'Ark1'!AG1842)</f>
        <v>22.556878832911249</v>
      </c>
      <c r="J114" s="220">
        <f>+IF(H114=0,"",'Ark1'!AH1842)</f>
        <v>0</v>
      </c>
      <c r="K114" s="93"/>
      <c r="L114" s="93"/>
      <c r="M114" s="93"/>
      <c r="N114" s="220">
        <f>+IF(H114=0,"",'Ark1'!U1842)</f>
        <v>12.604678362573098</v>
      </c>
      <c r="O114" s="220"/>
      <c r="P114" s="414">
        <f>+IF(I114=0,"",'Ark1'!AI1842)</f>
        <v>168</v>
      </c>
      <c r="Q114" s="414"/>
      <c r="R114" s="249"/>
      <c r="S114" s="249"/>
      <c r="T114" s="249"/>
      <c r="U114" s="218"/>
      <c r="V114" s="221">
        <f>+IF(H114=0,"",'Ark1'!T1842)</f>
        <v>5.3040935672514626</v>
      </c>
      <c r="W114" s="222">
        <f>+IF(H114=0,"",'Ark1'!X1842)</f>
        <v>8.1871345029239766</v>
      </c>
      <c r="X114" s="220">
        <f>+IF(H114=0,"",'Ark1'!AA1842)</f>
        <v>0</v>
      </c>
      <c r="Y114" s="221">
        <f>+IF(H114=0,"",'Ark1'!AC1842)</f>
        <v>0</v>
      </c>
      <c r="Z114" s="222">
        <f>+IF(H114=0,"",'Ark1'!AE1842)</f>
        <v>0</v>
      </c>
      <c r="AA114" s="222">
        <f t="shared" si="63"/>
        <v>1.8006683375104426</v>
      </c>
      <c r="AB114" s="220">
        <f t="shared" si="64"/>
        <v>0.36842105263157893</v>
      </c>
      <c r="AC114" s="199"/>
      <c r="AD114" s="223"/>
      <c r="AF114" s="28"/>
      <c r="AG114" s="26"/>
      <c r="AH114" s="27"/>
      <c r="AI114" s="27"/>
      <c r="AM114" s="27"/>
    </row>
    <row r="115" spans="1:69">
      <c r="A115" s="199"/>
      <c r="B115" s="223">
        <f>+'Ark1'!C1843</f>
        <v>2024</v>
      </c>
      <c r="C115" s="219">
        <f>+'Ark1'!L1843</f>
        <v>7</v>
      </c>
      <c r="D115" s="219" t="s">
        <v>33</v>
      </c>
      <c r="E115" s="219">
        <f>+'Ark1'!D1843</f>
        <v>12</v>
      </c>
      <c r="F115" s="219" t="str">
        <f t="shared" si="62"/>
        <v>Des</v>
      </c>
      <c r="G115" s="219">
        <f>+'Ark1'!Q1843</f>
        <v>9</v>
      </c>
      <c r="H115" s="324">
        <f>+'Ark1'!R1843</f>
        <v>27</v>
      </c>
      <c r="I115" s="220">
        <f>+IF(H115=0,"",'Ark1'!AG1843)</f>
        <v>30.513161937928906</v>
      </c>
      <c r="J115" s="220">
        <f>+IF(H115=0,"",'Ark1'!AH1843)</f>
        <v>0</v>
      </c>
      <c r="K115" s="93"/>
      <c r="L115" s="93"/>
      <c r="M115" s="93"/>
      <c r="N115" s="220">
        <f>+IF(H115=0,"",'Ark1'!U1843)</f>
        <v>11.033333333333337</v>
      </c>
      <c r="O115" s="220"/>
      <c r="P115" s="414">
        <f>+IF(I115=0,"",'Ark1'!AI1843)</f>
        <v>27</v>
      </c>
      <c r="Q115" s="414"/>
      <c r="R115" s="249"/>
      <c r="S115" s="249"/>
      <c r="T115" s="249"/>
      <c r="U115" s="218"/>
      <c r="V115" s="221">
        <f>+IF(H115=0,"",'Ark1'!T1843)</f>
        <v>4.8518518518518521</v>
      </c>
      <c r="W115" s="222">
        <f>+IF(H115=0,"",'Ark1'!X1843)</f>
        <v>3.7037037037037042</v>
      </c>
      <c r="X115" s="220">
        <f>+IF(H115=0,"",'Ark1'!AA1843)</f>
        <v>0</v>
      </c>
      <c r="Y115" s="221">
        <f>+IF(H115=0,"",'Ark1'!AC1843)</f>
        <v>0</v>
      </c>
      <c r="Z115" s="222">
        <f>+IF(H115=0,"",'Ark1'!AE1843)</f>
        <v>0</v>
      </c>
      <c r="AA115" s="222">
        <f t="shared" si="63"/>
        <v>1.5761904761904766</v>
      </c>
      <c r="AB115" s="220">
        <f t="shared" si="64"/>
        <v>0.33333333333333331</v>
      </c>
      <c r="AC115" s="199"/>
      <c r="AD115" s="202"/>
      <c r="AF115" s="28"/>
      <c r="AG115" s="26"/>
      <c r="AH115" s="202"/>
      <c r="AI115" s="27"/>
      <c r="AM115" s="27"/>
    </row>
    <row r="116" spans="1:69" ht="15" customHeight="1">
      <c r="A116" s="199"/>
      <c r="B116" s="199"/>
      <c r="C116" s="199"/>
      <c r="D116" s="199"/>
      <c r="E116" s="199"/>
      <c r="F116" s="199"/>
      <c r="G116" s="199"/>
      <c r="H116" s="320"/>
      <c r="I116" s="200"/>
      <c r="J116" s="200"/>
      <c r="K116" s="93"/>
      <c r="L116" s="93"/>
      <c r="M116" s="93"/>
      <c r="N116" s="199"/>
      <c r="O116" s="486"/>
      <c r="P116" s="218"/>
      <c r="Q116" s="218"/>
      <c r="R116" s="216"/>
      <c r="S116" s="216"/>
      <c r="T116" s="216"/>
      <c r="U116" s="218"/>
      <c r="V116" s="199"/>
      <c r="W116" s="201"/>
      <c r="X116" s="200"/>
      <c r="Y116" s="199"/>
      <c r="Z116" s="201"/>
      <c r="AA116" s="201"/>
      <c r="AB116" s="200"/>
      <c r="AC116" s="199"/>
      <c r="AD116" s="202"/>
      <c r="AF116" s="28"/>
      <c r="AG116" s="26"/>
      <c r="AH116" s="203"/>
      <c r="AI116" s="27"/>
      <c r="AM116" s="27"/>
      <c r="BE116" s="215"/>
    </row>
    <row r="117" spans="1:69" ht="15" customHeight="1">
      <c r="A117" s="199"/>
      <c r="B117" s="199"/>
      <c r="C117" s="217" t="s">
        <v>0</v>
      </c>
      <c r="D117" s="199"/>
      <c r="E117" s="257" t="str">
        <f>+D119</f>
        <v>R</v>
      </c>
      <c r="F117" s="217" t="s">
        <v>547</v>
      </c>
      <c r="G117" s="199"/>
      <c r="H117" s="313">
        <f>SUM(H119:H130)</f>
        <v>1414</v>
      </c>
      <c r="I117" s="200"/>
      <c r="J117" s="200"/>
      <c r="K117" s="93"/>
      <c r="L117" s="494">
        <f>100*P117/H117</f>
        <v>96.3932107496464</v>
      </c>
      <c r="M117" s="93"/>
      <c r="N117" s="250">
        <f>+Klasse!P17</f>
        <v>10.603465346534644</v>
      </c>
      <c r="O117" s="216"/>
      <c r="P117" s="487">
        <f>+Klasse!L17</f>
        <v>1363</v>
      </c>
      <c r="Q117" s="218"/>
      <c r="R117" s="250">
        <f>+Klasse!S17</f>
        <v>82.920322817314684</v>
      </c>
      <c r="S117" s="216"/>
      <c r="T117" s="250">
        <f>+Klasse!U17</f>
        <v>17.811104694235642</v>
      </c>
      <c r="U117" s="218"/>
      <c r="V117" s="199"/>
      <c r="W117" s="201"/>
      <c r="X117" s="200"/>
      <c r="Y117" s="199"/>
      <c r="Z117" s="201"/>
      <c r="AA117" s="250">
        <f>+Klasse!C17/Klasse!P17</f>
        <v>0.75447033008077002</v>
      </c>
      <c r="AB117" s="200"/>
      <c r="AC117" s="199"/>
      <c r="AD117" s="202"/>
      <c r="AF117" s="28"/>
      <c r="AG117" s="26"/>
      <c r="AH117" s="203"/>
      <c r="AI117" s="27"/>
      <c r="AM117" s="27"/>
      <c r="BE117" s="215"/>
    </row>
    <row r="118" spans="1:69" ht="15" customHeight="1">
      <c r="A118" s="199"/>
      <c r="B118" s="199"/>
      <c r="C118" s="199"/>
      <c r="D118" s="199"/>
      <c r="E118" s="199"/>
      <c r="F118" s="199"/>
      <c r="G118" s="199"/>
      <c r="H118" s="320"/>
      <c r="I118" s="200"/>
      <c r="J118" s="200"/>
      <c r="K118" s="93"/>
      <c r="L118" s="93"/>
      <c r="M118" s="93"/>
      <c r="N118" s="199"/>
      <c r="O118" s="216"/>
      <c r="P118" s="218"/>
      <c r="Q118" s="218"/>
      <c r="R118" s="216"/>
      <c r="S118" s="216"/>
      <c r="T118" s="216"/>
      <c r="U118" s="218"/>
      <c r="V118" s="199"/>
      <c r="W118" s="201"/>
      <c r="X118" s="200"/>
      <c r="Y118" s="199"/>
      <c r="Z118" s="201"/>
      <c r="AA118" s="201"/>
      <c r="AB118" s="201"/>
      <c r="AC118" s="201"/>
      <c r="AD118" s="202"/>
      <c r="AF118" s="28"/>
      <c r="AG118" s="26"/>
      <c r="AH118" s="203"/>
      <c r="AI118" s="27"/>
      <c r="AM118" s="27"/>
      <c r="BE118" s="215">
        <f>1+BE115</f>
        <v>1</v>
      </c>
      <c r="BF118" s="27">
        <v>20.659867330016564</v>
      </c>
      <c r="BG118" s="27">
        <f t="shared" ref="BG118" si="65">+BF118</f>
        <v>20.659867330016564</v>
      </c>
      <c r="BH118" s="27">
        <f t="shared" ref="BH118" si="66">+BG118</f>
        <v>20.659867330016564</v>
      </c>
      <c r="BI118" s="27">
        <f t="shared" ref="BI118" si="67">+BH118</f>
        <v>20.659867330016564</v>
      </c>
      <c r="BJ118" s="27">
        <f t="shared" ref="BJ118" si="68">+BI118</f>
        <v>20.659867330016564</v>
      </c>
      <c r="BK118" s="27">
        <f t="shared" ref="BK118" si="69">+BJ118</f>
        <v>20.659867330016564</v>
      </c>
      <c r="BL118" s="27">
        <f t="shared" ref="BL118" si="70">+BK118</f>
        <v>20.659867330016564</v>
      </c>
      <c r="BM118" s="27">
        <f t="shared" ref="BM118" si="71">+BL118</f>
        <v>20.659867330016564</v>
      </c>
      <c r="BN118" s="27">
        <f t="shared" ref="BN118" si="72">+BM118</f>
        <v>20.659867330016564</v>
      </c>
      <c r="BO118" s="27">
        <f t="shared" ref="BO118" si="73">+BN118</f>
        <v>20.659867330016564</v>
      </c>
      <c r="BP118" s="27">
        <f t="shared" ref="BP118" si="74">+BO118</f>
        <v>20.659867330016564</v>
      </c>
      <c r="BQ118" s="27">
        <f t="shared" ref="BQ118" si="75">+BP118</f>
        <v>20.659867330016564</v>
      </c>
    </row>
    <row r="119" spans="1:69">
      <c r="A119" s="199"/>
      <c r="B119" s="223">
        <f>+'Ark1'!C1844</f>
        <v>2024</v>
      </c>
      <c r="C119" s="27">
        <f>+'Ark1'!L1844</f>
        <v>8</v>
      </c>
      <c r="D119" s="27" t="s">
        <v>34</v>
      </c>
      <c r="E119" s="27">
        <f>+'Ark1'!D1844</f>
        <v>1</v>
      </c>
      <c r="F119" s="27" t="str">
        <f t="shared" ref="F119:F130" si="76">+F104</f>
        <v>Jan</v>
      </c>
      <c r="G119" s="27">
        <f>+'Ark1'!Q1844</f>
        <v>8</v>
      </c>
      <c r="H119" s="325">
        <f>+'Ark1'!R1844</f>
        <v>18</v>
      </c>
      <c r="I119" s="28">
        <f>+IF(H119=0,"",'Ark1'!AG1844)</f>
        <v>10.492093216812316</v>
      </c>
      <c r="J119" s="28">
        <f>+IF(H119=0,"",'Ark1'!AH1844)</f>
        <v>11.111111111111112</v>
      </c>
      <c r="K119" s="93"/>
      <c r="L119" s="499">
        <f>IF(H119=0,"",100*P119/H119)</f>
        <v>55.555555555555557</v>
      </c>
      <c r="M119" s="93"/>
      <c r="N119" s="31">
        <f>+IF(H119=0,"",'Ark1'!U1844)</f>
        <v>11.205555555555556</v>
      </c>
      <c r="O119" s="216"/>
      <c r="P119" s="226">
        <f>+IF(I119=0,"",'Ark1'!AI1844)</f>
        <v>10</v>
      </c>
      <c r="Q119" s="218"/>
      <c r="R119" s="437">
        <f>+IF(P119=0,"",'Ark1'!AJ1844)</f>
        <v>86.49</v>
      </c>
      <c r="S119" s="216"/>
      <c r="T119" s="438">
        <f>+IF(P119=0,"",'Ark1'!AK1844)</f>
        <v>17.59225465713978</v>
      </c>
      <c r="U119" s="218"/>
      <c r="V119" s="26">
        <f>+IF(H119=0,"",'Ark1'!T1844)</f>
        <v>5.6111111111111116</v>
      </c>
      <c r="W119" s="33">
        <f>+IF(H119=0,"",'Ark1'!X1844)</f>
        <v>5.5555555555555562</v>
      </c>
      <c r="X119" s="28">
        <f>+IF(H119=0,"",'Ark1'!AA1844)</f>
        <v>0</v>
      </c>
      <c r="Y119" s="26">
        <f>+IF(H119=0,"",'Ark1'!AC1844)</f>
        <v>0</v>
      </c>
      <c r="Z119" s="33">
        <f>+IF(H119=0,"",'Ark1'!AE1844)</f>
        <v>0</v>
      </c>
      <c r="AA119" s="33">
        <f t="shared" ref="AA119:AA130" si="77">+IF(H119=0,"",+N119/C119)</f>
        <v>1.4006944444444445</v>
      </c>
      <c r="AB119" s="28">
        <f t="shared" ref="AB119:AB130" si="78">+IF(H119=0,"",G119/H119)</f>
        <v>0.44444444444444442</v>
      </c>
      <c r="AC119" s="199"/>
      <c r="AD119" s="202"/>
      <c r="AF119" s="28"/>
      <c r="AG119" s="26"/>
      <c r="AH119" s="203"/>
      <c r="AI119" s="27"/>
      <c r="AM119" s="27"/>
    </row>
    <row r="120" spans="1:69">
      <c r="A120" s="199"/>
      <c r="B120" s="223">
        <f>+'Ark1'!C1845</f>
        <v>2024</v>
      </c>
      <c r="C120" s="27">
        <f>+'Ark1'!L1845</f>
        <v>8</v>
      </c>
      <c r="D120" s="27" t="s">
        <v>34</v>
      </c>
      <c r="E120" s="27">
        <f>+'Ark1'!D1845</f>
        <v>2</v>
      </c>
      <c r="F120" s="27" t="str">
        <f t="shared" si="76"/>
        <v>Feb</v>
      </c>
      <c r="G120" s="27">
        <f>+'Ark1'!Q1845</f>
        <v>26</v>
      </c>
      <c r="H120" s="325">
        <f>+'Ark1'!R1845</f>
        <v>197</v>
      </c>
      <c r="I120" s="28">
        <f>+IF(H120=0,"",'Ark1'!AG1845)</f>
        <v>18.146779724090273</v>
      </c>
      <c r="J120" s="28">
        <f>+IF(H120=0,"",'Ark1'!AH1845)</f>
        <v>0.50761421319796951</v>
      </c>
      <c r="K120" s="93"/>
      <c r="L120" s="499">
        <f t="shared" ref="L120:L130" si="79">IF(H120=0,"",100*P120/H120)</f>
        <v>96.954314720812178</v>
      </c>
      <c r="M120" s="93"/>
      <c r="N120" s="31">
        <f>+IF(H120=0,"",'Ark1'!U1845)</f>
        <v>6.9309644670050794</v>
      </c>
      <c r="O120" s="216"/>
      <c r="P120" s="226">
        <f>+IF(I120=0,"",'Ark1'!AI1845)</f>
        <v>191</v>
      </c>
      <c r="Q120" s="218"/>
      <c r="R120" s="437">
        <f>+IF(P120=0,"",'Ark1'!AJ1845)</f>
        <v>73.09424083769639</v>
      </c>
      <c r="S120" s="216"/>
      <c r="T120" s="438">
        <f>+IF(P120=0,"",'Ark1'!AK1845)</f>
        <v>17.300331228477322</v>
      </c>
      <c r="U120" s="218"/>
      <c r="V120" s="26">
        <f>+IF(H120=0,"",'Ark1'!T1845)</f>
        <v>5.680203045685281</v>
      </c>
      <c r="W120" s="33">
        <f>+IF(H120=0,"",'Ark1'!X1845)</f>
        <v>0.50761421319796951</v>
      </c>
      <c r="X120" s="28">
        <f>+IF(H120=0,"",'Ark1'!AA1845)</f>
        <v>0</v>
      </c>
      <c r="Y120" s="26">
        <f>+IF(H120=0,"",'Ark1'!AC1845)</f>
        <v>0</v>
      </c>
      <c r="Z120" s="33">
        <f>+IF(H120=0,"",'Ark1'!AE1845)</f>
        <v>0</v>
      </c>
      <c r="AA120" s="33">
        <f t="shared" si="77"/>
        <v>0.86637055837563492</v>
      </c>
      <c r="AB120" s="28">
        <f t="shared" si="78"/>
        <v>0.13197969543147209</v>
      </c>
      <c r="AC120" s="199"/>
      <c r="AD120" s="202"/>
      <c r="AF120" s="28"/>
      <c r="AG120" s="26"/>
      <c r="AH120" s="203"/>
      <c r="AI120" s="27"/>
      <c r="AM120" s="27"/>
    </row>
    <row r="121" spans="1:69">
      <c r="A121" s="199"/>
      <c r="B121" s="223">
        <f>+'Ark1'!C1846</f>
        <v>2024</v>
      </c>
      <c r="C121" s="27">
        <f>+'Ark1'!L1846</f>
        <v>8</v>
      </c>
      <c r="D121" s="27" t="s">
        <v>34</v>
      </c>
      <c r="E121" s="27">
        <f>+'Ark1'!D1846</f>
        <v>3</v>
      </c>
      <c r="F121" s="27" t="str">
        <f t="shared" si="76"/>
        <v>Mar</v>
      </c>
      <c r="G121" s="27">
        <f>+'Ark1'!Q1846</f>
        <v>41</v>
      </c>
      <c r="H121" s="325">
        <f>+'Ark1'!R1846</f>
        <v>339</v>
      </c>
      <c r="I121" s="28">
        <f>+IF(H121=0,"",'Ark1'!AG1846)</f>
        <v>16.259264826613318</v>
      </c>
      <c r="J121" s="28">
        <f>+IF(H121=0,"",'Ark1'!AH1846)</f>
        <v>0</v>
      </c>
      <c r="K121" s="93"/>
      <c r="L121" s="499">
        <f t="shared" si="79"/>
        <v>96.755162241887902</v>
      </c>
      <c r="M121" s="93"/>
      <c r="N121" s="31">
        <f>+IF(H121=0,"",'Ark1'!U1846)</f>
        <v>8.2958702064896741</v>
      </c>
      <c r="O121" s="216"/>
      <c r="P121" s="226">
        <f>+IF(I121=0,"",'Ark1'!AI1846)</f>
        <v>328</v>
      </c>
      <c r="Q121" s="218"/>
      <c r="R121" s="437">
        <f>+IF(P121=0,"",'Ark1'!AJ1846)</f>
        <v>76.970426829268291</v>
      </c>
      <c r="S121" s="216"/>
      <c r="T121" s="438">
        <f>+IF(P121=0,"",'Ark1'!AK1846)</f>
        <v>17.548175741863577</v>
      </c>
      <c r="U121" s="218"/>
      <c r="V121" s="26">
        <f>+IF(H121=0,"",'Ark1'!T1846)</f>
        <v>5.6991150442477885</v>
      </c>
      <c r="W121" s="33">
        <f>+IF(H121=0,"",'Ark1'!X1846)</f>
        <v>2.0648967551622426</v>
      </c>
      <c r="X121" s="28">
        <f>+IF(H121=0,"",'Ark1'!AA1846)</f>
        <v>0</v>
      </c>
      <c r="Y121" s="26">
        <f>+IF(H121=0,"",'Ark1'!AC1846)</f>
        <v>0</v>
      </c>
      <c r="Z121" s="33">
        <f>+IF(H121=0,"",'Ark1'!AE1846)</f>
        <v>0</v>
      </c>
      <c r="AA121" s="33">
        <f t="shared" si="77"/>
        <v>1.0369837758112093</v>
      </c>
      <c r="AB121" s="28">
        <f t="shared" si="78"/>
        <v>0.12094395280235988</v>
      </c>
      <c r="AC121" s="199"/>
      <c r="AD121" s="202"/>
      <c r="AF121" s="28"/>
      <c r="AG121" s="26"/>
      <c r="AH121" s="203"/>
      <c r="AI121" s="27"/>
      <c r="AM121" s="27"/>
    </row>
    <row r="122" spans="1:69">
      <c r="A122" s="199"/>
      <c r="B122" s="223">
        <f>+'Ark1'!C1847</f>
        <v>2024</v>
      </c>
      <c r="C122" s="27">
        <f>+'Ark1'!L1847</f>
        <v>8</v>
      </c>
      <c r="D122" s="27" t="s">
        <v>34</v>
      </c>
      <c r="E122" s="27">
        <f>+'Ark1'!D1847</f>
        <v>4</v>
      </c>
      <c r="F122" s="27" t="str">
        <f t="shared" si="76"/>
        <v>Apr</v>
      </c>
      <c r="G122" s="27">
        <f>+'Ark1'!Q1847</f>
        <v>30</v>
      </c>
      <c r="H122" s="325">
        <f>+'Ark1'!R1847</f>
        <v>129</v>
      </c>
      <c r="I122" s="28">
        <f>+IF(H122=0,"",'Ark1'!AG1847)</f>
        <v>4.9935985653114177</v>
      </c>
      <c r="J122" s="28">
        <f>+IF(H122=0,"",'Ark1'!AH1847)</f>
        <v>0</v>
      </c>
      <c r="K122" s="93"/>
      <c r="L122" s="499">
        <f t="shared" si="79"/>
        <v>99.224806201550393</v>
      </c>
      <c r="M122" s="93"/>
      <c r="N122" s="31">
        <f>+IF(H122=0,"",'Ark1'!U1847)</f>
        <v>8.0728682170542623</v>
      </c>
      <c r="O122" s="216"/>
      <c r="P122" s="226">
        <f>+IF(I122=0,"",'Ark1'!AI1847)</f>
        <v>128</v>
      </c>
      <c r="Q122" s="218"/>
      <c r="R122" s="437">
        <f>+IF(P122=0,"",'Ark1'!AJ1847)</f>
        <v>76.198437500000011</v>
      </c>
      <c r="S122" s="216"/>
      <c r="T122" s="438">
        <f>+IF(P122=0,"",'Ark1'!AK1847)</f>
        <v>17.968922511554958</v>
      </c>
      <c r="U122" s="218"/>
      <c r="V122" s="26">
        <f>+IF(H122=0,"",'Ark1'!T1847)</f>
        <v>5.6666666666666679</v>
      </c>
      <c r="W122" s="33">
        <f>+IF(H122=0,"",'Ark1'!X1847)</f>
        <v>0</v>
      </c>
      <c r="X122" s="28">
        <f>+IF(H122=0,"",'Ark1'!AA1847)</f>
        <v>0</v>
      </c>
      <c r="Y122" s="26">
        <f>+IF(H122=0,"",'Ark1'!AC1847)</f>
        <v>0</v>
      </c>
      <c r="Z122" s="33">
        <f>+IF(H122=0,"",'Ark1'!AE1847)</f>
        <v>0</v>
      </c>
      <c r="AA122" s="33">
        <f t="shared" si="77"/>
        <v>1.0091085271317828</v>
      </c>
      <c r="AB122" s="28">
        <f t="shared" si="78"/>
        <v>0.23255813953488372</v>
      </c>
      <c r="AC122" s="199"/>
      <c r="AD122" s="202"/>
      <c r="AF122" s="28"/>
      <c r="AG122" s="26"/>
      <c r="AH122" s="203"/>
      <c r="AI122" s="27"/>
      <c r="AM122" s="27"/>
    </row>
    <row r="123" spans="1:69">
      <c r="A123" s="199"/>
      <c r="B123" s="223">
        <f>+'Ark1'!C1848</f>
        <v>2024</v>
      </c>
      <c r="C123" s="27">
        <f>+'Ark1'!L1848</f>
        <v>8</v>
      </c>
      <c r="D123" s="27" t="s">
        <v>34</v>
      </c>
      <c r="E123" s="27">
        <f>+'Ark1'!D1848</f>
        <v>5</v>
      </c>
      <c r="F123" s="27" t="str">
        <f t="shared" si="76"/>
        <v>Mai</v>
      </c>
      <c r="G123" s="27">
        <f>+'Ark1'!Q1848</f>
        <v>25</v>
      </c>
      <c r="H123" s="325">
        <f>+'Ark1'!R1848</f>
        <v>122</v>
      </c>
      <c r="I123" s="28">
        <f>+IF(H123=0,"",'Ark1'!AG1848)</f>
        <v>11.246547319400062</v>
      </c>
      <c r="J123" s="28">
        <f>+IF(H123=0,"",'Ark1'!AH1848)</f>
        <v>1.6393442622950822</v>
      </c>
      <c r="K123" s="93"/>
      <c r="L123" s="499">
        <f t="shared" si="79"/>
        <v>100</v>
      </c>
      <c r="M123" s="93"/>
      <c r="N123" s="31">
        <f>+IF(H123=0,"",'Ark1'!U1848)</f>
        <v>9.778688524590164</v>
      </c>
      <c r="O123" s="216"/>
      <c r="P123" s="226">
        <f>+IF(I123=0,"",'Ark1'!AI1848)</f>
        <v>122</v>
      </c>
      <c r="Q123" s="218"/>
      <c r="R123" s="437">
        <f>+IF(P123=0,"",'Ark1'!AJ1848)</f>
        <v>81.143442622950801</v>
      </c>
      <c r="S123" s="216"/>
      <c r="T123" s="438">
        <f>+IF(P123=0,"",'Ark1'!AK1848)</f>
        <v>17.845043321581723</v>
      </c>
      <c r="U123" s="218"/>
      <c r="V123" s="26">
        <f>+IF(H123=0,"",'Ark1'!T1848)</f>
        <v>5.360655737704918</v>
      </c>
      <c r="W123" s="33">
        <f>+IF(H123=0,"",'Ark1'!X1848)</f>
        <v>2.459016393442623</v>
      </c>
      <c r="X123" s="28">
        <f>+IF(H123=0,"",'Ark1'!AA1848)</f>
        <v>0</v>
      </c>
      <c r="Y123" s="26">
        <f>+IF(H123=0,"",'Ark1'!AC1848)</f>
        <v>0</v>
      </c>
      <c r="Z123" s="33">
        <f>+IF(H123=0,"",'Ark1'!AE1848)</f>
        <v>0</v>
      </c>
      <c r="AA123" s="33">
        <f t="shared" si="77"/>
        <v>1.2223360655737705</v>
      </c>
      <c r="AB123" s="28">
        <f t="shared" si="78"/>
        <v>0.20491803278688525</v>
      </c>
      <c r="AC123" s="199"/>
      <c r="AD123" s="202"/>
      <c r="AF123" s="28"/>
      <c r="AG123" s="26"/>
      <c r="AH123" s="203"/>
      <c r="AI123" s="27"/>
      <c r="AM123" s="27"/>
    </row>
    <row r="124" spans="1:69">
      <c r="A124" s="199"/>
      <c r="B124" s="223">
        <f>+'Ark1'!C1849</f>
        <v>2024</v>
      </c>
      <c r="C124" s="27">
        <f>+'Ark1'!L1849</f>
        <v>8</v>
      </c>
      <c r="D124" s="27" t="s">
        <v>34</v>
      </c>
      <c r="E124" s="27">
        <f>+'Ark1'!D1849</f>
        <v>6</v>
      </c>
      <c r="F124" s="27" t="str">
        <f t="shared" si="76"/>
        <v>Jun</v>
      </c>
      <c r="G124" s="27">
        <f>+'Ark1'!Q1849</f>
        <v>16</v>
      </c>
      <c r="H124" s="325">
        <f>+'Ark1'!R1849</f>
        <v>38</v>
      </c>
      <c r="I124" s="28">
        <f>+IF(H124=0,"",'Ark1'!AG1849)</f>
        <v>4.7611273715265199</v>
      </c>
      <c r="J124" s="28">
        <f>+IF(H124=0,"",'Ark1'!AH1849)</f>
        <v>0</v>
      </c>
      <c r="K124" s="93"/>
      <c r="L124" s="499">
        <f t="shared" si="79"/>
        <v>92.10526315789474</v>
      </c>
      <c r="M124" s="93"/>
      <c r="N124" s="31">
        <f>+IF(H124=0,"",'Ark1'!U1849)</f>
        <v>10.744736842105262</v>
      </c>
      <c r="O124" s="216"/>
      <c r="P124" s="226">
        <f>+IF(I124=0,"",'Ark1'!AI1849)</f>
        <v>35</v>
      </c>
      <c r="Q124" s="218"/>
      <c r="R124" s="437">
        <f>+IF(P124=0,"",'Ark1'!AJ1849)</f>
        <v>83.519999999999982</v>
      </c>
      <c r="S124" s="216"/>
      <c r="T124" s="438">
        <f>+IF(P124=0,"",'Ark1'!AK1849)</f>
        <v>17.690659685202245</v>
      </c>
      <c r="U124" s="218"/>
      <c r="V124" s="26">
        <f>+IF(H124=0,"",'Ark1'!T1849)</f>
        <v>5.2368421052631557</v>
      </c>
      <c r="W124" s="33">
        <f>+IF(H124=0,"",'Ark1'!X1849)</f>
        <v>5.2631578947368443</v>
      </c>
      <c r="X124" s="28">
        <f>+IF(H124=0,"",'Ark1'!AA1849)</f>
        <v>0</v>
      </c>
      <c r="Y124" s="26">
        <f>+IF(H124=0,"",'Ark1'!AC1849)</f>
        <v>0</v>
      </c>
      <c r="Z124" s="33">
        <f>+IF(H124=0,"",'Ark1'!AE1849)</f>
        <v>0</v>
      </c>
      <c r="AA124" s="33">
        <f t="shared" si="77"/>
        <v>1.3430921052631577</v>
      </c>
      <c r="AB124" s="28">
        <f t="shared" si="78"/>
        <v>0.42105263157894735</v>
      </c>
      <c r="AC124" s="199"/>
      <c r="AD124" s="202"/>
      <c r="AF124" s="28"/>
      <c r="AG124" s="26"/>
      <c r="AH124" s="203"/>
      <c r="AI124" s="27"/>
      <c r="AM124" s="27"/>
    </row>
    <row r="125" spans="1:69">
      <c r="A125" s="199"/>
      <c r="B125" s="223">
        <f>+'Ark1'!C1850</f>
        <v>2024</v>
      </c>
      <c r="C125" s="27">
        <f>+'Ark1'!L1850</f>
        <v>8</v>
      </c>
      <c r="D125" s="27" t="s">
        <v>34</v>
      </c>
      <c r="E125" s="27">
        <f>+'Ark1'!D1850</f>
        <v>7</v>
      </c>
      <c r="F125" s="27" t="str">
        <f t="shared" si="76"/>
        <v>Jul</v>
      </c>
      <c r="G125" s="27">
        <f>+'Ark1'!Q1850</f>
        <v>11</v>
      </c>
      <c r="H125" s="325">
        <f>+'Ark1'!R1850</f>
        <v>34</v>
      </c>
      <c r="I125" s="28">
        <f>+IF(H125=0,"",'Ark1'!AG1850)</f>
        <v>9.5144184415812063</v>
      </c>
      <c r="J125" s="28">
        <f>+IF(H125=0,"",'Ark1'!AH1850)</f>
        <v>0</v>
      </c>
      <c r="K125" s="93"/>
      <c r="L125" s="499">
        <f t="shared" si="79"/>
        <v>100</v>
      </c>
      <c r="M125" s="93"/>
      <c r="N125" s="31">
        <f>+IF(H125=0,"",'Ark1'!U1850)</f>
        <v>12.770588235294118</v>
      </c>
      <c r="O125" s="216"/>
      <c r="P125" s="226">
        <f>+IF(I125=0,"",'Ark1'!AI1850)</f>
        <v>34</v>
      </c>
      <c r="Q125" s="218"/>
      <c r="R125" s="437">
        <f>+IF(P125=0,"",'Ark1'!AJ1850)</f>
        <v>88.367647058823522</v>
      </c>
      <c r="S125" s="216"/>
      <c r="T125" s="438">
        <f>+IF(P125=0,"",'Ark1'!AK1850)</f>
        <v>18.235809126898189</v>
      </c>
      <c r="U125" s="218"/>
      <c r="V125" s="26">
        <f>+IF(H125=0,"",'Ark1'!T1850)</f>
        <v>5.5</v>
      </c>
      <c r="W125" s="33">
        <f>+IF(H125=0,"",'Ark1'!X1850)</f>
        <v>17.647058823529413</v>
      </c>
      <c r="X125" s="28">
        <f>+IF(H125=0,"",'Ark1'!AA1850)</f>
        <v>0</v>
      </c>
      <c r="Y125" s="26">
        <f>+IF(H125=0,"",'Ark1'!AC1850)</f>
        <v>0</v>
      </c>
      <c r="Z125" s="33">
        <f>+IF(H125=0,"",'Ark1'!AE1850)</f>
        <v>0</v>
      </c>
      <c r="AA125" s="33">
        <f t="shared" si="77"/>
        <v>1.5963235294117648</v>
      </c>
      <c r="AB125" s="28">
        <f t="shared" si="78"/>
        <v>0.3235294117647059</v>
      </c>
      <c r="AC125" s="199"/>
      <c r="AD125" s="202"/>
      <c r="AF125" s="28"/>
      <c r="AG125" s="26"/>
      <c r="AH125" s="203"/>
      <c r="AI125" s="27"/>
      <c r="AM125" s="27"/>
    </row>
    <row r="126" spans="1:69">
      <c r="A126" s="199"/>
      <c r="B126" s="223">
        <f>+'Ark1'!C1851</f>
        <v>2024</v>
      </c>
      <c r="C126" s="27">
        <f>+'Ark1'!L1851</f>
        <v>8</v>
      </c>
      <c r="D126" s="27" t="s">
        <v>34</v>
      </c>
      <c r="E126" s="27">
        <f>+'Ark1'!D1851</f>
        <v>8</v>
      </c>
      <c r="F126" s="27" t="str">
        <f t="shared" si="76"/>
        <v>Aug</v>
      </c>
      <c r="G126" s="27">
        <f>+'Ark1'!Q1851</f>
        <v>16</v>
      </c>
      <c r="H126" s="325">
        <f>+'Ark1'!R1851</f>
        <v>54</v>
      </c>
      <c r="I126" s="28">
        <f>+IF(H126=0,"",'Ark1'!AG1851)</f>
        <v>7.3836068401871744</v>
      </c>
      <c r="J126" s="28">
        <f>+IF(H126=0,"",'Ark1'!AH1851)</f>
        <v>0</v>
      </c>
      <c r="K126" s="93"/>
      <c r="L126" s="499">
        <f t="shared" si="79"/>
        <v>100</v>
      </c>
      <c r="M126" s="93"/>
      <c r="N126" s="31">
        <f>+IF(H126=0,"",'Ark1'!U1851)</f>
        <v>12.681481481481478</v>
      </c>
      <c r="O126" s="216"/>
      <c r="P126" s="226">
        <f>+IF(I126=0,"",'Ark1'!AI1851)</f>
        <v>54</v>
      </c>
      <c r="Q126" s="218"/>
      <c r="R126" s="437">
        <f>+IF(P126=0,"",'Ark1'!AJ1851)</f>
        <v>88.337037037037049</v>
      </c>
      <c r="S126" s="216"/>
      <c r="T126" s="438">
        <f>+IF(P126=0,"",'Ark1'!AK1851)</f>
        <v>18.209538600238439</v>
      </c>
      <c r="U126" s="218"/>
      <c r="V126" s="26">
        <f>+IF(H126=0,"",'Ark1'!T1851)</f>
        <v>5.2962962962962967</v>
      </c>
      <c r="W126" s="33">
        <f>+IF(H126=0,"",'Ark1'!X1851)</f>
        <v>12.962962962962964</v>
      </c>
      <c r="X126" s="28">
        <f>+IF(H126=0,"",'Ark1'!AA1851)</f>
        <v>0</v>
      </c>
      <c r="Y126" s="26">
        <f>+IF(H126=0,"",'Ark1'!AC1851)</f>
        <v>0</v>
      </c>
      <c r="Z126" s="33">
        <f>+IF(H126=0,"",'Ark1'!AE1851)</f>
        <v>0</v>
      </c>
      <c r="AA126" s="33">
        <f t="shared" si="77"/>
        <v>1.5851851851851848</v>
      </c>
      <c r="AB126" s="28">
        <f t="shared" si="78"/>
        <v>0.29629629629629628</v>
      </c>
      <c r="AC126" s="199"/>
      <c r="AD126" s="202"/>
      <c r="AF126" s="28"/>
      <c r="AG126" s="26"/>
      <c r="AH126" s="203"/>
      <c r="AI126" s="27"/>
      <c r="AM126" s="27"/>
    </row>
    <row r="127" spans="1:69">
      <c r="A127" s="199"/>
      <c r="B127" s="223">
        <f>+'Ark1'!C1852</f>
        <v>2024</v>
      </c>
      <c r="C127" s="27">
        <f>+'Ark1'!L1852</f>
        <v>8</v>
      </c>
      <c r="D127" s="27" t="s">
        <v>34</v>
      </c>
      <c r="E127" s="27">
        <f>+'Ark1'!D1852</f>
        <v>9</v>
      </c>
      <c r="F127" s="27" t="str">
        <f t="shared" si="76"/>
        <v>Sep</v>
      </c>
      <c r="G127" s="27">
        <f>+'Ark1'!Q1852</f>
        <v>56</v>
      </c>
      <c r="H127" s="325">
        <f>+'Ark1'!R1852</f>
        <v>166</v>
      </c>
      <c r="I127" s="28">
        <f>+IF(H127=0,"",'Ark1'!AG1852)</f>
        <v>13.330220958887111</v>
      </c>
      <c r="J127" s="28">
        <f>+IF(H127=0,"",'Ark1'!AH1852)</f>
        <v>0</v>
      </c>
      <c r="K127" s="93"/>
      <c r="L127" s="499">
        <f t="shared" si="79"/>
        <v>90.963855421686745</v>
      </c>
      <c r="M127" s="93"/>
      <c r="N127" s="31">
        <f>+IF(H127=0,"",'Ark1'!U1852)</f>
        <v>13.58855421686747</v>
      </c>
      <c r="O127" s="216"/>
      <c r="P127" s="226">
        <f>+IF(I127=0,"",'Ark1'!AI1852)</f>
        <v>151</v>
      </c>
      <c r="Q127" s="218"/>
      <c r="R127" s="437">
        <f>+IF(P127=0,"",'Ark1'!AJ1852)</f>
        <v>91.658940397351003</v>
      </c>
      <c r="S127" s="216"/>
      <c r="T127" s="438">
        <f>+IF(P127=0,"",'Ark1'!AK1852)</f>
        <v>18.249649027630142</v>
      </c>
      <c r="U127" s="218"/>
      <c r="V127" s="26">
        <f>+IF(H127=0,"",'Ark1'!T1852)</f>
        <v>5.6686746987951802</v>
      </c>
      <c r="W127" s="33">
        <f>+IF(H127=0,"",'Ark1'!X1852)</f>
        <v>26.506024096385541</v>
      </c>
      <c r="X127" s="28">
        <f>+IF(H127=0,"",'Ark1'!AA1852)</f>
        <v>0</v>
      </c>
      <c r="Y127" s="26">
        <f>+IF(H127=0,"",'Ark1'!AC1852)</f>
        <v>0</v>
      </c>
      <c r="Z127" s="33">
        <f>+IF(H127=0,"",'Ark1'!AE1852)</f>
        <v>0</v>
      </c>
      <c r="AA127" s="33">
        <f t="shared" si="77"/>
        <v>1.6985692771084338</v>
      </c>
      <c r="AB127" s="28">
        <f t="shared" si="78"/>
        <v>0.33734939759036142</v>
      </c>
      <c r="AC127" s="199"/>
      <c r="AD127" s="202"/>
      <c r="AF127" s="28"/>
      <c r="AG127" s="26"/>
      <c r="AH127" s="203"/>
      <c r="AI127" s="27"/>
      <c r="AM127" s="27"/>
    </row>
    <row r="128" spans="1:69">
      <c r="A128" s="199"/>
      <c r="B128" s="223">
        <f>+'Ark1'!C1853</f>
        <v>2024</v>
      </c>
      <c r="C128" s="27">
        <f>+'Ark1'!L1853</f>
        <v>8</v>
      </c>
      <c r="D128" s="27" t="s">
        <v>34</v>
      </c>
      <c r="E128" s="27">
        <f>+'Ark1'!D1853</f>
        <v>10</v>
      </c>
      <c r="F128" s="27" t="str">
        <f t="shared" si="76"/>
        <v>Okt</v>
      </c>
      <c r="G128" s="27">
        <f>+'Ark1'!Q1853</f>
        <v>94</v>
      </c>
      <c r="H128" s="325">
        <f>+'Ark1'!R1853</f>
        <v>252</v>
      </c>
      <c r="I128" s="28">
        <f>+IF(H128=0,"",'Ark1'!AG1853)</f>
        <v>13.20539090621236</v>
      </c>
      <c r="J128" s="28">
        <f>+IF(H128=0,"",'Ark1'!AH1853)</f>
        <v>0.39682539682539669</v>
      </c>
      <c r="K128" s="93"/>
      <c r="L128" s="499">
        <f t="shared" si="79"/>
        <v>97.222222222222229</v>
      </c>
      <c r="M128" s="93"/>
      <c r="N128" s="31">
        <f>+IF(H128=0,"",'Ark1'!U1853)</f>
        <v>14.398015873015879</v>
      </c>
      <c r="O128" s="216"/>
      <c r="P128" s="226">
        <f>+IF(I128=0,"",'Ark1'!AI1853)</f>
        <v>245</v>
      </c>
      <c r="Q128" s="218"/>
      <c r="R128" s="437">
        <f>+IF(P128=0,"",'Ark1'!AJ1853)</f>
        <v>92.500408163265305</v>
      </c>
      <c r="S128" s="216"/>
      <c r="T128" s="438">
        <f>+IF(P128=0,"",'Ark1'!AK1853)</f>
        <v>18.037737384100154</v>
      </c>
      <c r="U128" s="218"/>
      <c r="V128" s="26">
        <f>+IF(H128=0,"",'Ark1'!T1853)</f>
        <v>6</v>
      </c>
      <c r="W128" s="33">
        <f>+IF(H128=0,"",'Ark1'!X1853)</f>
        <v>26.587301587301596</v>
      </c>
      <c r="X128" s="28">
        <f>+IF(H128=0,"",'Ark1'!AA1853)</f>
        <v>0</v>
      </c>
      <c r="Y128" s="26">
        <f>+IF(H128=0,"",'Ark1'!AC1853)</f>
        <v>0</v>
      </c>
      <c r="Z128" s="33">
        <f>+IF(H128=0,"",'Ark1'!AE1853)</f>
        <v>0</v>
      </c>
      <c r="AA128" s="33">
        <f t="shared" si="77"/>
        <v>1.7997519841269849</v>
      </c>
      <c r="AB128" s="28">
        <f t="shared" si="78"/>
        <v>0.37301587301587302</v>
      </c>
      <c r="AC128" s="199"/>
      <c r="AD128" s="202"/>
      <c r="AF128" s="28"/>
      <c r="AG128" s="26"/>
      <c r="AH128" s="203"/>
      <c r="AI128" s="27"/>
      <c r="AM128" s="27"/>
    </row>
    <row r="129" spans="1:69">
      <c r="A129" s="199"/>
      <c r="B129" s="223">
        <f>+'Ark1'!C1854</f>
        <v>2024</v>
      </c>
      <c r="C129" s="27">
        <f>+'Ark1'!L1854</f>
        <v>8</v>
      </c>
      <c r="D129" s="27" t="s">
        <v>34</v>
      </c>
      <c r="E129" s="27">
        <f>+'Ark1'!D1854</f>
        <v>11</v>
      </c>
      <c r="F129" s="27" t="str">
        <f t="shared" si="76"/>
        <v>Nov</v>
      </c>
      <c r="G129" s="27">
        <f>+'Ark1'!Q1854</f>
        <v>33</v>
      </c>
      <c r="H129" s="325">
        <f>+'Ark1'!R1854</f>
        <v>55</v>
      </c>
      <c r="I129" s="28">
        <f>+IF(H129=0,"",'Ark1'!AG1854)</f>
        <v>8.8463068003432639</v>
      </c>
      <c r="J129" s="28">
        <f>+IF(H129=0,"",'Ark1'!AH1854)</f>
        <v>3.6363636363636358</v>
      </c>
      <c r="K129" s="93"/>
      <c r="L129" s="499">
        <f t="shared" si="79"/>
        <v>100</v>
      </c>
      <c r="M129" s="93"/>
      <c r="N129" s="31">
        <f>+IF(H129=0,"",'Ark1'!U1854)</f>
        <v>15.369090909090902</v>
      </c>
      <c r="O129" s="216"/>
      <c r="P129" s="226">
        <f>+IF(I129=0,"",'Ark1'!AI1854)</f>
        <v>55</v>
      </c>
      <c r="Q129" s="218"/>
      <c r="R129" s="437">
        <f>+IF(P129=0,"",'Ark1'!AJ1854)</f>
        <v>95.096363636363648</v>
      </c>
      <c r="S129" s="216"/>
      <c r="T129" s="438">
        <f>+IF(P129=0,"",'Ark1'!AK1854)</f>
        <v>17.775434541813002</v>
      </c>
      <c r="U129" s="218"/>
      <c r="V129" s="26">
        <f>+IF(H129=0,"",'Ark1'!T1854)</f>
        <v>5.8909090909090898</v>
      </c>
      <c r="W129" s="33">
        <f>+IF(H129=0,"",'Ark1'!X1854)</f>
        <v>40</v>
      </c>
      <c r="X129" s="28">
        <f>+IF(H129=0,"",'Ark1'!AA1854)</f>
        <v>0</v>
      </c>
      <c r="Y129" s="26">
        <f>+IF(H129=0,"",'Ark1'!AC1854)</f>
        <v>0</v>
      </c>
      <c r="Z129" s="33">
        <f>+IF(H129=0,"",'Ark1'!AE1854)</f>
        <v>0</v>
      </c>
      <c r="AA129" s="33">
        <f t="shared" si="77"/>
        <v>1.9211363636363628</v>
      </c>
      <c r="AB129" s="28">
        <f t="shared" si="78"/>
        <v>0.6</v>
      </c>
      <c r="AC129" s="199"/>
      <c r="AD129" s="202"/>
      <c r="AF129" s="28"/>
      <c r="AG129" s="26"/>
      <c r="AH129" s="203"/>
      <c r="AI129" s="27"/>
      <c r="AM129" s="27"/>
    </row>
    <row r="130" spans="1:69">
      <c r="A130" s="199"/>
      <c r="B130" s="223">
        <f>+'Ark1'!C1855</f>
        <v>2024</v>
      </c>
      <c r="C130" s="27">
        <f>+'Ark1'!L1855</f>
        <v>8</v>
      </c>
      <c r="D130" s="27" t="s">
        <v>34</v>
      </c>
      <c r="E130" s="27">
        <f>+'Ark1'!D1855</f>
        <v>12</v>
      </c>
      <c r="F130" s="27" t="str">
        <f t="shared" si="76"/>
        <v>Des</v>
      </c>
      <c r="G130" s="27">
        <f>+'Ark1'!Q1855</f>
        <v>4</v>
      </c>
      <c r="H130" s="325">
        <f>+'Ark1'!R1855</f>
        <v>10</v>
      </c>
      <c r="I130" s="28">
        <f>+IF(H130=0,"",'Ark1'!AG1855)</f>
        <v>12.58834374679914</v>
      </c>
      <c r="J130" s="28">
        <f>+IF(H130=0,"",'Ark1'!AH1855)</f>
        <v>0</v>
      </c>
      <c r="K130" s="93"/>
      <c r="L130" s="499">
        <f t="shared" si="79"/>
        <v>100</v>
      </c>
      <c r="M130" s="93"/>
      <c r="N130" s="31">
        <f>+IF(H130=0,"",'Ark1'!U1855)</f>
        <v>12.290000000000003</v>
      </c>
      <c r="O130" s="216"/>
      <c r="P130" s="226">
        <f>+IF(I130=0,"",'Ark1'!AI1855)</f>
        <v>10</v>
      </c>
      <c r="Q130" s="218"/>
      <c r="R130" s="437">
        <f>+IF(P130=0,"",'Ark1'!AJ1855)</f>
        <v>86.399999999999977</v>
      </c>
      <c r="S130" s="216"/>
      <c r="T130" s="438">
        <f>+IF(P130=0,"",'Ark1'!AK1855)</f>
        <v>18.823363120346048</v>
      </c>
      <c r="U130" s="218"/>
      <c r="V130" s="26">
        <f>+IF(H130=0,"",'Ark1'!T1855)</f>
        <v>5.4</v>
      </c>
      <c r="W130" s="33">
        <f>+IF(H130=0,"",'Ark1'!X1855)</f>
        <v>10</v>
      </c>
      <c r="X130" s="28">
        <f>+IF(H130=0,"",'Ark1'!AA1855)</f>
        <v>0</v>
      </c>
      <c r="Y130" s="26">
        <f>+IF(H130=0,"",'Ark1'!AC1855)</f>
        <v>0</v>
      </c>
      <c r="Z130" s="33">
        <f>+IF(H130=0,"",'Ark1'!AE1855)</f>
        <v>0</v>
      </c>
      <c r="AA130" s="33">
        <f t="shared" si="77"/>
        <v>1.5362500000000003</v>
      </c>
      <c r="AB130" s="28">
        <f t="shared" si="78"/>
        <v>0.4</v>
      </c>
      <c r="AC130" s="199"/>
      <c r="AD130" s="202"/>
      <c r="AF130" s="28"/>
      <c r="AG130" s="26"/>
      <c r="AH130" s="203"/>
      <c r="AI130" s="27"/>
      <c r="AM130" s="27"/>
    </row>
    <row r="131" spans="1:69" ht="15" customHeight="1">
      <c r="A131" s="199"/>
      <c r="B131" s="199"/>
      <c r="C131" s="199"/>
      <c r="D131" s="199"/>
      <c r="E131" s="199"/>
      <c r="F131" s="199"/>
      <c r="G131" s="199"/>
      <c r="H131" s="320"/>
      <c r="I131" s="200"/>
      <c r="J131" s="200"/>
      <c r="K131" s="93"/>
      <c r="L131" s="93"/>
      <c r="M131" s="93"/>
      <c r="N131" s="199"/>
      <c r="O131" s="486"/>
      <c r="P131" s="218"/>
      <c r="Q131" s="218"/>
      <c r="R131" s="216"/>
      <c r="S131" s="216"/>
      <c r="T131" s="216"/>
      <c r="U131" s="218"/>
      <c r="V131" s="199"/>
      <c r="W131" s="201"/>
      <c r="X131" s="200"/>
      <c r="Y131" s="199"/>
      <c r="Z131" s="201"/>
      <c r="AA131" s="201"/>
      <c r="AB131" s="200"/>
      <c r="AC131" s="199"/>
      <c r="AD131" s="202"/>
      <c r="AF131" s="28"/>
      <c r="AG131" s="26"/>
      <c r="AH131" s="203"/>
      <c r="AI131" s="27"/>
      <c r="AM131" s="27"/>
      <c r="BE131" s="215"/>
    </row>
    <row r="132" spans="1:69" ht="15" customHeight="1">
      <c r="A132" s="199"/>
      <c r="B132" s="199"/>
      <c r="C132" s="217" t="s">
        <v>0</v>
      </c>
      <c r="D132" s="199"/>
      <c r="E132" s="257" t="str">
        <f>+D134</f>
        <v>R+</v>
      </c>
      <c r="F132" s="217" t="s">
        <v>547</v>
      </c>
      <c r="G132" s="199"/>
      <c r="H132" s="313">
        <f>SUM(H134:H145)</f>
        <v>106</v>
      </c>
      <c r="I132" s="200"/>
      <c r="J132" s="200"/>
      <c r="K132" s="93"/>
      <c r="L132" s="93"/>
      <c r="M132" s="93"/>
      <c r="N132" s="250">
        <f>+Klasse!P125</f>
        <v>0</v>
      </c>
      <c r="O132" s="250"/>
      <c r="P132" s="218"/>
      <c r="Q132" s="218"/>
      <c r="R132" s="216"/>
      <c r="S132" s="216"/>
      <c r="T132" s="216"/>
      <c r="U132" s="218"/>
      <c r="V132" s="199"/>
      <c r="W132" s="201"/>
      <c r="X132" s="200"/>
      <c r="Y132" s="199"/>
      <c r="Z132" s="201"/>
      <c r="AA132" s="250">
        <f>+N132/C134</f>
        <v>0</v>
      </c>
      <c r="AB132" s="200"/>
      <c r="AC132" s="199"/>
      <c r="AD132" s="202"/>
      <c r="AF132" s="28"/>
      <c r="AG132" s="26"/>
      <c r="AH132" s="203"/>
      <c r="AI132" s="27"/>
      <c r="AM132" s="27"/>
      <c r="BE132" s="215"/>
    </row>
    <row r="133" spans="1:69" ht="15" customHeight="1">
      <c r="A133" s="199"/>
      <c r="B133" s="199"/>
      <c r="C133" s="199"/>
      <c r="D133" s="199"/>
      <c r="E133" s="199"/>
      <c r="F133" s="199"/>
      <c r="G133" s="199"/>
      <c r="H133" s="320"/>
      <c r="I133" s="200"/>
      <c r="J133" s="200"/>
      <c r="K133" s="93"/>
      <c r="L133" s="93"/>
      <c r="M133" s="93"/>
      <c r="N133" s="199"/>
      <c r="O133" s="486"/>
      <c r="P133" s="218"/>
      <c r="Q133" s="218"/>
      <c r="R133" s="216"/>
      <c r="S133" s="216"/>
      <c r="T133" s="216"/>
      <c r="U133" s="218"/>
      <c r="V133" s="199"/>
      <c r="W133" s="201"/>
      <c r="X133" s="200"/>
      <c r="Y133" s="199"/>
      <c r="Z133" s="201"/>
      <c r="AA133" s="201"/>
      <c r="AB133" s="201"/>
      <c r="AC133" s="201"/>
      <c r="AD133" s="202"/>
      <c r="AF133" s="28"/>
      <c r="AG133" s="26"/>
      <c r="AH133" s="203"/>
      <c r="AI133" s="27"/>
      <c r="AM133" s="27"/>
      <c r="BE133" s="215">
        <f>1+BE130</f>
        <v>1</v>
      </c>
      <c r="BF133" s="27">
        <v>20.659867330016564</v>
      </c>
      <c r="BG133" s="27">
        <f t="shared" ref="BG133" si="80">+BF133</f>
        <v>20.659867330016564</v>
      </c>
      <c r="BH133" s="27">
        <f t="shared" ref="BH133" si="81">+BG133</f>
        <v>20.659867330016564</v>
      </c>
      <c r="BI133" s="27">
        <f t="shared" ref="BI133" si="82">+BH133</f>
        <v>20.659867330016564</v>
      </c>
      <c r="BJ133" s="27">
        <f t="shared" ref="BJ133" si="83">+BI133</f>
        <v>20.659867330016564</v>
      </c>
      <c r="BK133" s="27">
        <f t="shared" ref="BK133" si="84">+BJ133</f>
        <v>20.659867330016564</v>
      </c>
      <c r="BL133" s="27">
        <f t="shared" ref="BL133" si="85">+BK133</f>
        <v>20.659867330016564</v>
      </c>
      <c r="BM133" s="27">
        <f t="shared" ref="BM133" si="86">+BL133</f>
        <v>20.659867330016564</v>
      </c>
      <c r="BN133" s="27">
        <f t="shared" ref="BN133" si="87">+BM133</f>
        <v>20.659867330016564</v>
      </c>
      <c r="BO133" s="27">
        <f t="shared" ref="BO133" si="88">+BN133</f>
        <v>20.659867330016564</v>
      </c>
      <c r="BP133" s="27">
        <f t="shared" ref="BP133" si="89">+BO133</f>
        <v>20.659867330016564</v>
      </c>
      <c r="BQ133" s="27">
        <f t="shared" ref="BQ133" si="90">+BP133</f>
        <v>20.659867330016564</v>
      </c>
    </row>
    <row r="134" spans="1:69" ht="15" customHeight="1">
      <c r="A134" s="199"/>
      <c r="B134" s="223">
        <f>+'Ark1'!C1856</f>
        <v>2024</v>
      </c>
      <c r="C134" s="219">
        <f>+'Ark1'!L1856</f>
        <v>9</v>
      </c>
      <c r="D134" s="219" t="s">
        <v>35</v>
      </c>
      <c r="E134" s="219">
        <f>+'Ark1'!D1856</f>
        <v>1</v>
      </c>
      <c r="F134" s="219" t="str">
        <f t="shared" ref="F134:F145" si="91">+F119</f>
        <v>Jan</v>
      </c>
      <c r="G134" s="219">
        <f>+'Ark1'!Q1856</f>
        <v>0</v>
      </c>
      <c r="H134" s="324">
        <f>+'Ark1'!R1856</f>
        <v>0</v>
      </c>
      <c r="I134" s="220" t="str">
        <f>+IF(H134=0,"",'Ark1'!AG1856)</f>
        <v/>
      </c>
      <c r="J134" s="220" t="str">
        <f>+IF(H134=0,"",'Ark1'!AH1856)</f>
        <v/>
      </c>
      <c r="K134" s="93"/>
      <c r="L134" s="93"/>
      <c r="M134" s="93"/>
      <c r="N134" s="220" t="str">
        <f>+IF(H134=0,"",'Ark1'!U1856)</f>
        <v/>
      </c>
      <c r="O134" s="220"/>
      <c r="P134" s="414">
        <f>+IF(I134=0,"",'Ark1'!AI1856)</f>
        <v>0</v>
      </c>
      <c r="Q134" s="414"/>
      <c r="R134" s="249"/>
      <c r="S134" s="249"/>
      <c r="T134" s="249"/>
      <c r="U134" s="218"/>
      <c r="V134" s="221" t="str">
        <f>+IF(H134=0,"",'Ark1'!T1856)</f>
        <v/>
      </c>
      <c r="W134" s="222" t="str">
        <f>+IF(H134=0,"",'Ark1'!X1856)</f>
        <v/>
      </c>
      <c r="X134" s="220" t="str">
        <f>+IF(H134=0,"",'Ark1'!AA1856)</f>
        <v/>
      </c>
      <c r="Y134" s="221" t="str">
        <f>+IF(H134=0,"",'Ark1'!AC1856)</f>
        <v/>
      </c>
      <c r="Z134" s="222" t="str">
        <f>+IF(H134=0,"",'Ark1'!AE1856)</f>
        <v/>
      </c>
      <c r="AA134" s="222" t="str">
        <f t="shared" ref="AA134:AA145" si="92">+IF(H134=0,"",+N134/C134)</f>
        <v/>
      </c>
      <c r="AB134" s="220" t="str">
        <f t="shared" ref="AB134:AB145" si="93">+IF(H134=0,"",G134/H134)</f>
        <v/>
      </c>
      <c r="AC134" s="199"/>
      <c r="AD134" s="202"/>
      <c r="AF134" s="28"/>
      <c r="AG134" s="26"/>
      <c r="AH134" s="203"/>
      <c r="AI134" s="27"/>
      <c r="AM134" s="27"/>
    </row>
    <row r="135" spans="1:69" ht="15" customHeight="1">
      <c r="A135" s="199"/>
      <c r="B135" s="223">
        <f>+'Ark1'!C1857</f>
        <v>2024</v>
      </c>
      <c r="C135" s="219">
        <f>+'Ark1'!L1857</f>
        <v>9</v>
      </c>
      <c r="D135" s="219" t="s">
        <v>35</v>
      </c>
      <c r="E135" s="219">
        <f>+'Ark1'!D1857</f>
        <v>2</v>
      </c>
      <c r="F135" s="219" t="str">
        <f t="shared" si="91"/>
        <v>Feb</v>
      </c>
      <c r="G135" s="219">
        <f>+'Ark1'!Q1857</f>
        <v>0</v>
      </c>
      <c r="H135" s="324">
        <f>+'Ark1'!R1857</f>
        <v>0</v>
      </c>
      <c r="I135" s="220" t="str">
        <f>+IF(H135=0,"",'Ark1'!AG1857)</f>
        <v/>
      </c>
      <c r="J135" s="220" t="str">
        <f>+IF(H135=0,"",'Ark1'!AH1857)</f>
        <v/>
      </c>
      <c r="K135" s="93"/>
      <c r="L135" s="93"/>
      <c r="M135" s="93"/>
      <c r="N135" s="220" t="str">
        <f>+IF(H135=0,"",'Ark1'!U1857)</f>
        <v/>
      </c>
      <c r="O135" s="220"/>
      <c r="P135" s="414">
        <f>+IF(I135=0,"",'Ark1'!AI1857)</f>
        <v>0</v>
      </c>
      <c r="Q135" s="414"/>
      <c r="R135" s="249"/>
      <c r="S135" s="249"/>
      <c r="T135" s="249"/>
      <c r="U135" s="218"/>
      <c r="V135" s="221" t="str">
        <f>+IF(H135=0,"",'Ark1'!T1857)</f>
        <v/>
      </c>
      <c r="W135" s="222" t="str">
        <f>+IF(H135=0,"",'Ark1'!X1857)</f>
        <v/>
      </c>
      <c r="X135" s="220" t="str">
        <f>+IF(H135=0,"",'Ark1'!AA1857)</f>
        <v/>
      </c>
      <c r="Y135" s="221" t="str">
        <f>+IF(H135=0,"",'Ark1'!AC1857)</f>
        <v/>
      </c>
      <c r="Z135" s="222" t="str">
        <f>+IF(H135=0,"",'Ark1'!AE1857)</f>
        <v/>
      </c>
      <c r="AA135" s="222" t="str">
        <f t="shared" si="92"/>
        <v/>
      </c>
      <c r="AB135" s="220" t="str">
        <f t="shared" si="93"/>
        <v/>
      </c>
      <c r="AC135" s="199"/>
      <c r="AD135" s="202"/>
      <c r="AF135" s="28"/>
      <c r="AG135" s="26"/>
      <c r="AH135" s="203"/>
      <c r="AI135" s="27"/>
      <c r="AM135" s="27"/>
    </row>
    <row r="136" spans="1:69" ht="15" customHeight="1">
      <c r="A136" s="199"/>
      <c r="B136" s="223">
        <f>+'Ark1'!C1858</f>
        <v>2024</v>
      </c>
      <c r="C136" s="219">
        <f>+'Ark1'!L1858</f>
        <v>9</v>
      </c>
      <c r="D136" s="219" t="s">
        <v>35</v>
      </c>
      <c r="E136" s="219">
        <f>+'Ark1'!D1858</f>
        <v>3</v>
      </c>
      <c r="F136" s="219" t="str">
        <f t="shared" si="91"/>
        <v>Mar</v>
      </c>
      <c r="G136" s="219">
        <f>+'Ark1'!Q1858</f>
        <v>0</v>
      </c>
      <c r="H136" s="324">
        <f>+'Ark1'!R1858</f>
        <v>0</v>
      </c>
      <c r="I136" s="220" t="str">
        <f>+IF(H136=0,"",'Ark1'!AG1858)</f>
        <v/>
      </c>
      <c r="J136" s="220" t="str">
        <f>+IF(H136=0,"",'Ark1'!AH1858)</f>
        <v/>
      </c>
      <c r="K136" s="93"/>
      <c r="L136" s="93"/>
      <c r="M136" s="93"/>
      <c r="N136" s="220" t="str">
        <f>+IF(H136=0,"",'Ark1'!U1858)</f>
        <v/>
      </c>
      <c r="O136" s="220"/>
      <c r="P136" s="414">
        <f>+IF(I136=0,"",'Ark1'!AI1858)</f>
        <v>0</v>
      </c>
      <c r="Q136" s="414"/>
      <c r="R136" s="249"/>
      <c r="S136" s="249"/>
      <c r="T136" s="249"/>
      <c r="U136" s="218"/>
      <c r="V136" s="221" t="str">
        <f>+IF(H136=0,"",'Ark1'!T1858)</f>
        <v/>
      </c>
      <c r="W136" s="222" t="str">
        <f>+IF(H136=0,"",'Ark1'!X1858)</f>
        <v/>
      </c>
      <c r="X136" s="220" t="str">
        <f>+IF(H136=0,"",'Ark1'!AA1858)</f>
        <v/>
      </c>
      <c r="Y136" s="221" t="str">
        <f>+IF(H136=0,"",'Ark1'!AC1858)</f>
        <v/>
      </c>
      <c r="Z136" s="222" t="str">
        <f>+IF(H136=0,"",'Ark1'!AE1858)</f>
        <v/>
      </c>
      <c r="AA136" s="222" t="str">
        <f t="shared" si="92"/>
        <v/>
      </c>
      <c r="AB136" s="220" t="str">
        <f t="shared" si="93"/>
        <v/>
      </c>
      <c r="AC136" s="199"/>
      <c r="AD136" s="202"/>
      <c r="AF136" s="28"/>
      <c r="AG136" s="26"/>
      <c r="AH136" s="203"/>
      <c r="AI136" s="27"/>
      <c r="AM136" s="27"/>
    </row>
    <row r="137" spans="1:69" ht="15" customHeight="1">
      <c r="A137" s="199"/>
      <c r="B137" s="223">
        <f>+'Ark1'!C1859</f>
        <v>2024</v>
      </c>
      <c r="C137" s="219">
        <f>+'Ark1'!L1859</f>
        <v>9</v>
      </c>
      <c r="D137" s="219" t="s">
        <v>35</v>
      </c>
      <c r="E137" s="219">
        <f>+'Ark1'!D1859</f>
        <v>4</v>
      </c>
      <c r="F137" s="219" t="str">
        <f t="shared" si="91"/>
        <v>Apr</v>
      </c>
      <c r="G137" s="219">
        <f>+'Ark1'!Q1859</f>
        <v>3</v>
      </c>
      <c r="H137" s="324">
        <f>+'Ark1'!R1859</f>
        <v>10</v>
      </c>
      <c r="I137" s="220">
        <f>+IF(H137=0,"",'Ark1'!AG1859)</f>
        <v>0.39847132780620192</v>
      </c>
      <c r="J137" s="220">
        <f>+IF(H137=0,"",'Ark1'!AH1859)</f>
        <v>0</v>
      </c>
      <c r="K137" s="93"/>
      <c r="L137" s="93"/>
      <c r="M137" s="93"/>
      <c r="N137" s="220">
        <f>+IF(H137=0,"",'Ark1'!U1859)</f>
        <v>8.31</v>
      </c>
      <c r="O137" s="220"/>
      <c r="P137" s="414">
        <f>+IF(I137=0,"",'Ark1'!AI1859)</f>
        <v>10</v>
      </c>
      <c r="Q137" s="414"/>
      <c r="R137" s="249"/>
      <c r="S137" s="249"/>
      <c r="T137" s="249"/>
      <c r="U137" s="218"/>
      <c r="V137" s="221">
        <f>+IF(H137=0,"",'Ark1'!T1859)</f>
        <v>5.0999999999999996</v>
      </c>
      <c r="W137" s="222">
        <f>+IF(H137=0,"",'Ark1'!X1859)</f>
        <v>0</v>
      </c>
      <c r="X137" s="220">
        <f>+IF(H137=0,"",'Ark1'!AA1859)</f>
        <v>0</v>
      </c>
      <c r="Y137" s="221">
        <f>+IF(H137=0,"",'Ark1'!AC1859)</f>
        <v>0</v>
      </c>
      <c r="Z137" s="222">
        <f>+IF(H137=0,"",'Ark1'!AE1859)</f>
        <v>0</v>
      </c>
      <c r="AA137" s="222">
        <f t="shared" si="92"/>
        <v>0.92333333333333334</v>
      </c>
      <c r="AB137" s="220">
        <f t="shared" si="93"/>
        <v>0.3</v>
      </c>
      <c r="AC137" s="199"/>
      <c r="AD137" s="202"/>
      <c r="AF137" s="28"/>
      <c r="AG137" s="26"/>
      <c r="AH137" s="203"/>
      <c r="AI137" s="27"/>
      <c r="AM137" s="27"/>
    </row>
    <row r="138" spans="1:69" ht="15" customHeight="1">
      <c r="A138" s="199"/>
      <c r="B138" s="223">
        <f>+'Ark1'!C1860</f>
        <v>2024</v>
      </c>
      <c r="C138" s="219">
        <f>+'Ark1'!L1860</f>
        <v>9</v>
      </c>
      <c r="D138" s="219" t="s">
        <v>35</v>
      </c>
      <c r="E138" s="219">
        <f>+'Ark1'!D1860</f>
        <v>5</v>
      </c>
      <c r="F138" s="219" t="str">
        <f t="shared" si="91"/>
        <v>Mai</v>
      </c>
      <c r="G138" s="219">
        <f>+'Ark1'!Q1860</f>
        <v>4</v>
      </c>
      <c r="H138" s="324">
        <f>+'Ark1'!R1860</f>
        <v>8</v>
      </c>
      <c r="I138" s="220">
        <f>+IF(H138=0,"",'Ark1'!AG1860)</f>
        <v>0.95968023228409571</v>
      </c>
      <c r="J138" s="220">
        <f>+IF(H138=0,"",'Ark1'!AH1860)</f>
        <v>0</v>
      </c>
      <c r="K138" s="93"/>
      <c r="L138" s="93"/>
      <c r="M138" s="93"/>
      <c r="N138" s="220">
        <f>+IF(H138=0,"",'Ark1'!U1860)</f>
        <v>12.725</v>
      </c>
      <c r="O138" s="220"/>
      <c r="P138" s="414">
        <f>+IF(I138=0,"",'Ark1'!AI1860)</f>
        <v>8</v>
      </c>
      <c r="Q138" s="414"/>
      <c r="R138" s="249"/>
      <c r="S138" s="249"/>
      <c r="T138" s="249"/>
      <c r="U138" s="218"/>
      <c r="V138" s="221">
        <f>+IF(H138=0,"",'Ark1'!T1860)</f>
        <v>6.875</v>
      </c>
      <c r="W138" s="222">
        <f>+IF(H138=0,"",'Ark1'!X1860)</f>
        <v>25</v>
      </c>
      <c r="X138" s="220">
        <f>+IF(H138=0,"",'Ark1'!AA1860)</f>
        <v>0</v>
      </c>
      <c r="Y138" s="221">
        <f>+IF(H138=0,"",'Ark1'!AC1860)</f>
        <v>0</v>
      </c>
      <c r="Z138" s="222">
        <f>+IF(H138=0,"",'Ark1'!AE1860)</f>
        <v>0</v>
      </c>
      <c r="AA138" s="222">
        <f t="shared" si="92"/>
        <v>1.4138888888888888</v>
      </c>
      <c r="AB138" s="220">
        <f t="shared" si="93"/>
        <v>0.5</v>
      </c>
      <c r="AC138" s="199"/>
      <c r="AD138" s="202"/>
      <c r="AF138" s="28"/>
      <c r="AG138" s="26"/>
      <c r="AH138" s="203"/>
      <c r="AI138" s="27"/>
      <c r="AM138" s="27"/>
    </row>
    <row r="139" spans="1:69" ht="15" customHeight="1">
      <c r="A139" s="199"/>
      <c r="B139" s="223">
        <f>+'Ark1'!C1861</f>
        <v>2024</v>
      </c>
      <c r="C139" s="219">
        <f>+'Ark1'!L1861</f>
        <v>9</v>
      </c>
      <c r="D139" s="219" t="s">
        <v>35</v>
      </c>
      <c r="E139" s="219">
        <f>+'Ark1'!D1861</f>
        <v>6</v>
      </c>
      <c r="F139" s="219" t="str">
        <f t="shared" si="91"/>
        <v>Jun</v>
      </c>
      <c r="G139" s="219">
        <f>+'Ark1'!Q1861</f>
        <v>1</v>
      </c>
      <c r="H139" s="324">
        <f>+'Ark1'!R1861</f>
        <v>1</v>
      </c>
      <c r="I139" s="220">
        <f>+IF(H139=0,"",'Ark1'!AG1861)</f>
        <v>0.17841109180591677</v>
      </c>
      <c r="J139" s="220">
        <f>+IF(H139=0,"",'Ark1'!AH1861)</f>
        <v>0</v>
      </c>
      <c r="K139" s="93"/>
      <c r="L139" s="93"/>
      <c r="M139" s="93"/>
      <c r="N139" s="220">
        <f>+IF(H139=0,"",'Ark1'!U1861)</f>
        <v>15.3</v>
      </c>
      <c r="O139" s="220"/>
      <c r="P139" s="414">
        <f>+IF(I139=0,"",'Ark1'!AI1861)</f>
        <v>1</v>
      </c>
      <c r="Q139" s="414"/>
      <c r="R139" s="249"/>
      <c r="S139" s="249"/>
      <c r="T139" s="249"/>
      <c r="U139" s="218"/>
      <c r="V139" s="221">
        <f>+IF(H139=0,"",'Ark1'!T1861)</f>
        <v>5</v>
      </c>
      <c r="W139" s="222">
        <f>+IF(H139=0,"",'Ark1'!X1861)</f>
        <v>0</v>
      </c>
      <c r="X139" s="220">
        <f>+IF(H139=0,"",'Ark1'!AA1861)</f>
        <v>0</v>
      </c>
      <c r="Y139" s="221">
        <f>+IF(H139=0,"",'Ark1'!AC1861)</f>
        <v>0</v>
      </c>
      <c r="Z139" s="222">
        <f>+IF(H139=0,"",'Ark1'!AE1861)</f>
        <v>0</v>
      </c>
      <c r="AA139" s="222">
        <f t="shared" si="92"/>
        <v>1.7000000000000002</v>
      </c>
      <c r="AB139" s="220">
        <f t="shared" si="93"/>
        <v>1</v>
      </c>
      <c r="AC139" s="199"/>
      <c r="AD139" s="202"/>
      <c r="AF139" s="28"/>
      <c r="AG139" s="26"/>
      <c r="AH139" s="203"/>
      <c r="AI139" s="27"/>
      <c r="AM139" s="27"/>
    </row>
    <row r="140" spans="1:69" ht="15" customHeight="1">
      <c r="A140" s="199"/>
      <c r="B140" s="223">
        <f>+'Ark1'!C1862</f>
        <v>2024</v>
      </c>
      <c r="C140" s="219">
        <f>+'Ark1'!L1862</f>
        <v>9</v>
      </c>
      <c r="D140" s="219" t="s">
        <v>35</v>
      </c>
      <c r="E140" s="219">
        <f>+'Ark1'!D1862</f>
        <v>7</v>
      </c>
      <c r="F140" s="219" t="str">
        <f t="shared" si="91"/>
        <v>Jul</v>
      </c>
      <c r="G140" s="219">
        <f>+'Ark1'!Q1862</f>
        <v>1</v>
      </c>
      <c r="H140" s="324">
        <f>+'Ark1'!R1862</f>
        <v>7</v>
      </c>
      <c r="I140" s="220">
        <f>+IF(H140=0,"",'Ark1'!AG1862)</f>
        <v>1.8099745814707688</v>
      </c>
      <c r="J140" s="220">
        <f>+IF(H140=0,"",'Ark1'!AH1862)</f>
        <v>0</v>
      </c>
      <c r="K140" s="93"/>
      <c r="L140" s="93"/>
      <c r="M140" s="93"/>
      <c r="N140" s="220">
        <f>+IF(H140=0,"",'Ark1'!U1862)</f>
        <v>11.799999999999997</v>
      </c>
      <c r="O140" s="220"/>
      <c r="P140" s="414">
        <f>+IF(I140=0,"",'Ark1'!AI1862)</f>
        <v>7</v>
      </c>
      <c r="Q140" s="414"/>
      <c r="R140" s="249"/>
      <c r="S140" s="249"/>
      <c r="T140" s="249"/>
      <c r="U140" s="218"/>
      <c r="V140" s="221">
        <f>+IF(H140=0,"",'Ark1'!T1862)</f>
        <v>5.7142857142857153</v>
      </c>
      <c r="W140" s="222">
        <f>+IF(H140=0,"",'Ark1'!X1862)</f>
        <v>0</v>
      </c>
      <c r="X140" s="220">
        <f>+IF(H140=0,"",'Ark1'!AA1862)</f>
        <v>0</v>
      </c>
      <c r="Y140" s="221">
        <f>+IF(H140=0,"",'Ark1'!AC1862)</f>
        <v>0</v>
      </c>
      <c r="Z140" s="222">
        <f>+IF(H140=0,"",'Ark1'!AE1862)</f>
        <v>0</v>
      </c>
      <c r="AA140" s="222">
        <f t="shared" si="92"/>
        <v>1.3111111111111109</v>
      </c>
      <c r="AB140" s="220">
        <f t="shared" si="93"/>
        <v>0.14285714285714285</v>
      </c>
      <c r="AC140" s="199"/>
      <c r="AD140" s="202"/>
      <c r="AF140" s="28"/>
      <c r="AG140" s="26"/>
      <c r="AH140" s="203"/>
      <c r="AI140" s="27"/>
      <c r="AM140" s="27"/>
    </row>
    <row r="141" spans="1:69" ht="15" customHeight="1">
      <c r="A141" s="199"/>
      <c r="B141" s="223">
        <f>+'Ark1'!C1863</f>
        <v>2024</v>
      </c>
      <c r="C141" s="219">
        <f>+'Ark1'!L1863</f>
        <v>9</v>
      </c>
      <c r="D141" s="219" t="s">
        <v>35</v>
      </c>
      <c r="E141" s="219">
        <f>+'Ark1'!D1863</f>
        <v>8</v>
      </c>
      <c r="F141" s="219" t="str">
        <f t="shared" si="91"/>
        <v>Aug</v>
      </c>
      <c r="G141" s="219">
        <f>+'Ark1'!Q1863</f>
        <v>5</v>
      </c>
      <c r="H141" s="324">
        <f>+'Ark1'!R1863</f>
        <v>7</v>
      </c>
      <c r="I141" s="220">
        <f>+IF(H141=0,"",'Ark1'!AG1863)</f>
        <v>1.02322472128178</v>
      </c>
      <c r="J141" s="220">
        <f>+IF(H141=0,"",'Ark1'!AH1863)</f>
        <v>0</v>
      </c>
      <c r="K141" s="93"/>
      <c r="L141" s="93"/>
      <c r="M141" s="93"/>
      <c r="N141" s="220">
        <f>+IF(H141=0,"",'Ark1'!U1863)</f>
        <v>13.55714285714286</v>
      </c>
      <c r="O141" s="220"/>
      <c r="P141" s="414">
        <f>+IF(I141=0,"",'Ark1'!AI1863)</f>
        <v>7</v>
      </c>
      <c r="Q141" s="414"/>
      <c r="R141" s="249"/>
      <c r="S141" s="249"/>
      <c r="T141" s="249"/>
      <c r="U141" s="218"/>
      <c r="V141" s="221">
        <f>+IF(H141=0,"",'Ark1'!T1863)</f>
        <v>5.4285714285714306</v>
      </c>
      <c r="W141" s="222">
        <f>+IF(H141=0,"",'Ark1'!X1863)</f>
        <v>0</v>
      </c>
      <c r="X141" s="220">
        <f>+IF(H141=0,"",'Ark1'!AA1863)</f>
        <v>0</v>
      </c>
      <c r="Y141" s="221">
        <f>+IF(H141=0,"",'Ark1'!AC1863)</f>
        <v>0</v>
      </c>
      <c r="Z141" s="222">
        <f>+IF(H141=0,"",'Ark1'!AE1863)</f>
        <v>0</v>
      </c>
      <c r="AA141" s="222">
        <f t="shared" si="92"/>
        <v>1.5063492063492068</v>
      </c>
      <c r="AB141" s="220">
        <f t="shared" si="93"/>
        <v>0.7142857142857143</v>
      </c>
      <c r="AC141" s="199"/>
      <c r="AD141" s="202"/>
      <c r="AF141" s="28"/>
      <c r="AG141" s="26"/>
      <c r="AH141" s="203"/>
      <c r="AI141" s="27"/>
      <c r="AM141" s="27"/>
    </row>
    <row r="142" spans="1:69" ht="15" customHeight="1">
      <c r="A142" s="199"/>
      <c r="B142" s="223">
        <f>+'Ark1'!C1864</f>
        <v>2024</v>
      </c>
      <c r="C142" s="219">
        <f>+'Ark1'!L1864</f>
        <v>9</v>
      </c>
      <c r="D142" s="219" t="s">
        <v>35</v>
      </c>
      <c r="E142" s="219">
        <f>+'Ark1'!D1864</f>
        <v>9</v>
      </c>
      <c r="F142" s="219" t="str">
        <f t="shared" si="91"/>
        <v>Sep</v>
      </c>
      <c r="G142" s="219">
        <f>+'Ark1'!Q1864</f>
        <v>8</v>
      </c>
      <c r="H142" s="324">
        <f>+'Ark1'!R1864</f>
        <v>11</v>
      </c>
      <c r="I142" s="220">
        <f>+IF(H142=0,"",'Ark1'!AG1864)</f>
        <v>1.0743601411205732</v>
      </c>
      <c r="J142" s="220">
        <f>+IF(H142=0,"",'Ark1'!AH1864)</f>
        <v>0</v>
      </c>
      <c r="K142" s="93"/>
      <c r="L142" s="93"/>
      <c r="M142" s="93"/>
      <c r="N142" s="220">
        <f>+IF(H142=0,"",'Ark1'!U1864)</f>
        <v>16.527272727272731</v>
      </c>
      <c r="O142" s="220"/>
      <c r="P142" s="414">
        <f>+IF(I142=0,"",'Ark1'!AI1864)</f>
        <v>11</v>
      </c>
      <c r="Q142" s="414"/>
      <c r="R142" s="249"/>
      <c r="S142" s="249"/>
      <c r="T142" s="249"/>
      <c r="U142" s="218"/>
      <c r="V142" s="221">
        <f>+IF(H142=0,"",'Ark1'!T1864)</f>
        <v>7.1818181818181808</v>
      </c>
      <c r="W142" s="222">
        <f>+IF(H142=0,"",'Ark1'!X1864)</f>
        <v>54.545454545454554</v>
      </c>
      <c r="X142" s="220">
        <f>+IF(H142=0,"",'Ark1'!AA1864)</f>
        <v>0</v>
      </c>
      <c r="Y142" s="221">
        <f>+IF(H142=0,"",'Ark1'!AC1864)</f>
        <v>0</v>
      </c>
      <c r="Z142" s="222">
        <f>+IF(H142=0,"",'Ark1'!AE1864)</f>
        <v>0</v>
      </c>
      <c r="AA142" s="222">
        <f t="shared" si="92"/>
        <v>1.8363636363636369</v>
      </c>
      <c r="AB142" s="220">
        <f t="shared" si="93"/>
        <v>0.72727272727272729</v>
      </c>
      <c r="AC142" s="199"/>
      <c r="AD142" s="202"/>
      <c r="AF142" s="28"/>
      <c r="AG142" s="26"/>
      <c r="AH142" s="203"/>
      <c r="AI142" s="27"/>
      <c r="AM142" s="27"/>
    </row>
    <row r="143" spans="1:69" ht="15" customHeight="1">
      <c r="A143" s="199"/>
      <c r="B143" s="223">
        <f>+'Ark1'!C1865</f>
        <v>2024</v>
      </c>
      <c r="C143" s="219">
        <f>+'Ark1'!L1865</f>
        <v>9</v>
      </c>
      <c r="D143" s="219" t="s">
        <v>35</v>
      </c>
      <c r="E143" s="219">
        <f>+'Ark1'!D1865</f>
        <v>10</v>
      </c>
      <c r="F143" s="219" t="str">
        <f t="shared" si="91"/>
        <v>Okt</v>
      </c>
      <c r="G143" s="219">
        <f>+'Ark1'!Q1865</f>
        <v>28</v>
      </c>
      <c r="H143" s="324">
        <f>+'Ark1'!R1865</f>
        <v>49</v>
      </c>
      <c r="I143" s="220">
        <f>+IF(H143=0,"",'Ark1'!AG1865)</f>
        <v>2.9549532499390367</v>
      </c>
      <c r="J143" s="220">
        <f>+IF(H143=0,"",'Ark1'!AH1865)</f>
        <v>0</v>
      </c>
      <c r="K143" s="93"/>
      <c r="L143" s="93"/>
      <c r="M143" s="93"/>
      <c r="N143" s="220">
        <f>+IF(H143=0,"",'Ark1'!U1865)</f>
        <v>16.569387755102042</v>
      </c>
      <c r="O143" s="220"/>
      <c r="P143" s="414">
        <f>+IF(I143=0,"",'Ark1'!AI1865)</f>
        <v>49</v>
      </c>
      <c r="Q143" s="414"/>
      <c r="R143" s="249"/>
      <c r="S143" s="249"/>
      <c r="T143" s="249"/>
      <c r="U143" s="218"/>
      <c r="V143" s="221">
        <f>+IF(H143=0,"",'Ark1'!T1865)</f>
        <v>6.4897959183673484</v>
      </c>
      <c r="W143" s="222">
        <f>+IF(H143=0,"",'Ark1'!X1865)</f>
        <v>63.265306122448976</v>
      </c>
      <c r="X143" s="220">
        <f>+IF(H143=0,"",'Ark1'!AA1865)</f>
        <v>0</v>
      </c>
      <c r="Y143" s="221">
        <f>+IF(H143=0,"",'Ark1'!AC1865)</f>
        <v>0</v>
      </c>
      <c r="Z143" s="222">
        <f>+IF(H143=0,"",'Ark1'!AE1865)</f>
        <v>0</v>
      </c>
      <c r="AA143" s="222">
        <f t="shared" si="92"/>
        <v>1.841043083900227</v>
      </c>
      <c r="AB143" s="220">
        <f t="shared" si="93"/>
        <v>0.5714285714285714</v>
      </c>
      <c r="AC143" s="199"/>
      <c r="AD143" s="202"/>
      <c r="AF143" s="28"/>
      <c r="AG143" s="26"/>
      <c r="AH143" s="203"/>
      <c r="AI143" s="27"/>
      <c r="AM143" s="27"/>
    </row>
    <row r="144" spans="1:69" ht="15" customHeight="1">
      <c r="A144" s="199"/>
      <c r="B144" s="223">
        <f>+'Ark1'!C1866</f>
        <v>2024</v>
      </c>
      <c r="C144" s="219">
        <f>+'Ark1'!L1866</f>
        <v>9</v>
      </c>
      <c r="D144" s="219" t="s">
        <v>35</v>
      </c>
      <c r="E144" s="219">
        <f>+'Ark1'!D1866</f>
        <v>11</v>
      </c>
      <c r="F144" s="219" t="str">
        <f t="shared" si="91"/>
        <v>Nov</v>
      </c>
      <c r="G144" s="219">
        <f>+'Ark1'!Q1866</f>
        <v>7</v>
      </c>
      <c r="H144" s="324">
        <f>+'Ark1'!R1866</f>
        <v>11</v>
      </c>
      <c r="I144" s="220">
        <f>+IF(H144=0,"",'Ark1'!AG1866)</f>
        <v>2.1275927747661023</v>
      </c>
      <c r="J144" s="220">
        <f>+IF(H144=0,"",'Ark1'!AH1866)</f>
        <v>18.181818181818183</v>
      </c>
      <c r="K144" s="93"/>
      <c r="L144" s="93"/>
      <c r="M144" s="93"/>
      <c r="N144" s="220">
        <f>+IF(H144=0,"",'Ark1'!U1866)</f>
        <v>18.481818181818181</v>
      </c>
      <c r="O144" s="220"/>
      <c r="P144" s="414">
        <f>+IF(I144=0,"",'Ark1'!AI1866)</f>
        <v>11</v>
      </c>
      <c r="Q144" s="414"/>
      <c r="R144" s="249"/>
      <c r="S144" s="249"/>
      <c r="T144" s="249"/>
      <c r="U144" s="218"/>
      <c r="V144" s="221">
        <f>+IF(H144=0,"",'Ark1'!T1866)</f>
        <v>7</v>
      </c>
      <c r="W144" s="222">
        <f>+IF(H144=0,"",'Ark1'!X1866)</f>
        <v>81.818181818181813</v>
      </c>
      <c r="X144" s="220">
        <f>+IF(H144=0,"",'Ark1'!AA1866)</f>
        <v>0</v>
      </c>
      <c r="Y144" s="221">
        <f>+IF(H144=0,"",'Ark1'!AC1866)</f>
        <v>0</v>
      </c>
      <c r="Z144" s="222">
        <f>+IF(H144=0,"",'Ark1'!AE1866)</f>
        <v>0</v>
      </c>
      <c r="AA144" s="222">
        <f t="shared" si="92"/>
        <v>2.0535353535353535</v>
      </c>
      <c r="AB144" s="220">
        <f t="shared" si="93"/>
        <v>0.63636363636363635</v>
      </c>
      <c r="AC144" s="199"/>
      <c r="AD144" s="202"/>
      <c r="AF144" s="28"/>
      <c r="AG144" s="26"/>
      <c r="AH144" s="203"/>
      <c r="AI144" s="27"/>
      <c r="AM144" s="27"/>
    </row>
    <row r="145" spans="1:69" ht="15" customHeight="1">
      <c r="A145" s="199"/>
      <c r="B145" s="223">
        <f>+'Ark1'!C1867</f>
        <v>2024</v>
      </c>
      <c r="C145" s="219">
        <f>+'Ark1'!L1867</f>
        <v>9</v>
      </c>
      <c r="D145" s="219" t="s">
        <v>35</v>
      </c>
      <c r="E145" s="219">
        <f>+'Ark1'!D1867</f>
        <v>12</v>
      </c>
      <c r="F145" s="219" t="str">
        <f t="shared" si="91"/>
        <v>Des</v>
      </c>
      <c r="G145" s="219">
        <f>+'Ark1'!Q1867</f>
        <v>1</v>
      </c>
      <c r="H145" s="324">
        <f>+'Ark1'!R1867</f>
        <v>2</v>
      </c>
      <c r="I145" s="220">
        <f>+IF(H145=0,"",'Ark1'!AG1867)</f>
        <v>3.3698658199323979</v>
      </c>
      <c r="J145" s="220">
        <f>+IF(H145=0,"",'Ark1'!AH1867)</f>
        <v>0</v>
      </c>
      <c r="K145" s="93"/>
      <c r="L145" s="93"/>
      <c r="M145" s="93"/>
      <c r="N145" s="220">
        <f>+IF(H145=0,"",'Ark1'!U1867)</f>
        <v>16.45</v>
      </c>
      <c r="O145" s="220"/>
      <c r="P145" s="414">
        <f>+IF(I145=0,"",'Ark1'!AI1867)</f>
        <v>2</v>
      </c>
      <c r="Q145" s="414"/>
      <c r="R145" s="249"/>
      <c r="S145" s="249"/>
      <c r="T145" s="249"/>
      <c r="U145" s="218"/>
      <c r="V145" s="221">
        <f>+IF(H145=0,"",'Ark1'!T1867)</f>
        <v>7</v>
      </c>
      <c r="W145" s="222">
        <f>+IF(H145=0,"",'Ark1'!X1867)</f>
        <v>50</v>
      </c>
      <c r="X145" s="220">
        <f>+IF(H145=0,"",'Ark1'!AA1867)</f>
        <v>0</v>
      </c>
      <c r="Y145" s="221">
        <f>+IF(H145=0,"",'Ark1'!AC1867)</f>
        <v>0</v>
      </c>
      <c r="Z145" s="222">
        <f>+IF(H145=0,"",'Ark1'!AE1867)</f>
        <v>0</v>
      </c>
      <c r="AA145" s="222">
        <f t="shared" si="92"/>
        <v>1.8277777777777777</v>
      </c>
      <c r="AB145" s="220">
        <f t="shared" si="93"/>
        <v>0.5</v>
      </c>
      <c r="AC145" s="199"/>
      <c r="AD145" s="202"/>
      <c r="AF145" s="28"/>
      <c r="AG145" s="26"/>
      <c r="AH145" s="203"/>
      <c r="AI145" s="27"/>
      <c r="AM145" s="27"/>
    </row>
    <row r="146" spans="1:69" ht="15" customHeight="1">
      <c r="A146" s="199"/>
      <c r="B146" s="199"/>
      <c r="C146" s="199"/>
      <c r="D146" s="199"/>
      <c r="E146" s="199"/>
      <c r="F146" s="199"/>
      <c r="G146" s="199"/>
      <c r="H146" s="320"/>
      <c r="I146" s="200"/>
      <c r="J146" s="200"/>
      <c r="K146" s="93"/>
      <c r="L146" s="93"/>
      <c r="M146" s="93"/>
      <c r="N146" s="199"/>
      <c r="O146" s="486"/>
      <c r="P146" s="218"/>
      <c r="Q146" s="218"/>
      <c r="R146" s="216"/>
      <c r="S146" s="216"/>
      <c r="T146" s="216"/>
      <c r="U146" s="218"/>
      <c r="V146" s="199"/>
      <c r="W146" s="201"/>
      <c r="X146" s="200"/>
      <c r="Y146" s="199"/>
      <c r="Z146" s="201"/>
      <c r="AA146" s="201"/>
      <c r="AB146" s="200"/>
      <c r="AC146" s="199"/>
      <c r="AD146" s="202"/>
      <c r="AF146" s="28"/>
      <c r="AG146" s="26"/>
      <c r="AH146" s="203"/>
      <c r="AI146" s="27"/>
      <c r="AM146" s="27"/>
      <c r="BE146" s="215"/>
    </row>
    <row r="147" spans="1:69" ht="15" customHeight="1">
      <c r="A147" s="199"/>
      <c r="B147" s="199"/>
      <c r="C147" s="217" t="s">
        <v>0</v>
      </c>
      <c r="D147" s="199"/>
      <c r="E147" s="257" t="str">
        <f>+D149</f>
        <v>U-</v>
      </c>
      <c r="F147" s="217" t="s">
        <v>547</v>
      </c>
      <c r="G147" s="199"/>
      <c r="H147" s="313">
        <f>SUM(H149:H160)</f>
        <v>7</v>
      </c>
      <c r="I147" s="200"/>
      <c r="J147" s="200"/>
      <c r="K147" s="93"/>
      <c r="L147" s="93"/>
      <c r="M147" s="93"/>
      <c r="N147" s="250">
        <f>+Klasse!P143</f>
        <v>5.2716049382716079</v>
      </c>
      <c r="O147" s="250"/>
      <c r="P147" s="218"/>
      <c r="Q147" s="218"/>
      <c r="R147" s="216"/>
      <c r="S147" s="216"/>
      <c r="T147" s="216"/>
      <c r="U147" s="218"/>
      <c r="V147" s="199"/>
      <c r="W147" s="201"/>
      <c r="X147" s="200"/>
      <c r="Y147" s="199"/>
      <c r="Z147" s="201"/>
      <c r="AA147" s="250">
        <f>+N147/C149</f>
        <v>0.52716049382716079</v>
      </c>
      <c r="AB147" s="200"/>
      <c r="AC147" s="199"/>
      <c r="AD147" s="202"/>
      <c r="AF147" s="28"/>
      <c r="AG147" s="26"/>
      <c r="AH147" s="203"/>
      <c r="AI147" s="27"/>
      <c r="AM147" s="27"/>
      <c r="BE147" s="215"/>
    </row>
    <row r="148" spans="1:69" ht="15" customHeight="1">
      <c r="A148" s="199"/>
      <c r="B148" s="199"/>
      <c r="C148" s="199"/>
      <c r="D148" s="199"/>
      <c r="E148" s="199"/>
      <c r="F148" s="199"/>
      <c r="G148" s="199"/>
      <c r="H148" s="320"/>
      <c r="I148" s="200"/>
      <c r="J148" s="200"/>
      <c r="K148" s="93"/>
      <c r="L148" s="93"/>
      <c r="M148" s="93"/>
      <c r="N148" s="199"/>
      <c r="O148" s="486"/>
      <c r="P148" s="218"/>
      <c r="Q148" s="218"/>
      <c r="R148" s="216"/>
      <c r="S148" s="216"/>
      <c r="T148" s="216"/>
      <c r="U148" s="218"/>
      <c r="V148" s="199"/>
      <c r="W148" s="201"/>
      <c r="X148" s="200"/>
      <c r="Y148" s="199"/>
      <c r="Z148" s="201"/>
      <c r="AA148" s="201"/>
      <c r="AB148" s="201"/>
      <c r="AC148" s="201"/>
      <c r="AD148" s="202"/>
      <c r="AF148" s="28"/>
      <c r="AG148" s="26"/>
      <c r="AH148" s="203"/>
      <c r="AI148" s="27"/>
      <c r="AM148" s="27"/>
      <c r="BE148" s="215">
        <f>1+BE145</f>
        <v>1</v>
      </c>
      <c r="BF148" s="27">
        <v>20.659867330016564</v>
      </c>
      <c r="BG148" s="27">
        <f t="shared" ref="BG148" si="94">+BF148</f>
        <v>20.659867330016564</v>
      </c>
      <c r="BH148" s="27">
        <f t="shared" ref="BH148" si="95">+BG148</f>
        <v>20.659867330016564</v>
      </c>
      <c r="BI148" s="27">
        <f t="shared" ref="BI148" si="96">+BH148</f>
        <v>20.659867330016564</v>
      </c>
      <c r="BJ148" s="27">
        <f t="shared" ref="BJ148" si="97">+BI148</f>
        <v>20.659867330016564</v>
      </c>
      <c r="BK148" s="27">
        <f t="shared" ref="BK148" si="98">+BJ148</f>
        <v>20.659867330016564</v>
      </c>
      <c r="BL148" s="27">
        <f t="shared" ref="BL148" si="99">+BK148</f>
        <v>20.659867330016564</v>
      </c>
      <c r="BM148" s="27">
        <f t="shared" ref="BM148" si="100">+BL148</f>
        <v>20.659867330016564</v>
      </c>
      <c r="BN148" s="27">
        <f t="shared" ref="BN148" si="101">+BM148</f>
        <v>20.659867330016564</v>
      </c>
      <c r="BO148" s="27">
        <f t="shared" ref="BO148" si="102">+BN148</f>
        <v>20.659867330016564</v>
      </c>
      <c r="BP148" s="27">
        <f t="shared" ref="BP148" si="103">+BO148</f>
        <v>20.659867330016564</v>
      </c>
      <c r="BQ148" s="27">
        <f t="shared" ref="BQ148" si="104">+BP148</f>
        <v>20.659867330016564</v>
      </c>
    </row>
    <row r="149" spans="1:69">
      <c r="A149" s="199"/>
      <c r="B149" s="223">
        <f>+'Ark1'!C1868</f>
        <v>2024</v>
      </c>
      <c r="C149" s="27">
        <f>+'Ark1'!L1868</f>
        <v>10</v>
      </c>
      <c r="D149" s="27" t="s">
        <v>36</v>
      </c>
      <c r="E149" s="27">
        <f>+'Ark1'!D1868</f>
        <v>1</v>
      </c>
      <c r="F149" s="27" t="str">
        <f t="shared" ref="F149:F160" si="105">+F134</f>
        <v>Jan</v>
      </c>
      <c r="G149" s="27">
        <f>+'Ark1'!Q1868</f>
        <v>0</v>
      </c>
      <c r="H149" s="325">
        <f>+'Ark1'!R1868</f>
        <v>0</v>
      </c>
      <c r="I149" s="28" t="str">
        <f>+IF(H149=0,"",'Ark1'!AG1868)</f>
        <v/>
      </c>
      <c r="J149" s="28" t="str">
        <f>+IF(H149=0,"",'Ark1'!AH1868)</f>
        <v/>
      </c>
      <c r="K149" s="93"/>
      <c r="L149" s="93"/>
      <c r="M149" s="93"/>
      <c r="N149" s="28" t="str">
        <f>+IF(H149=0,"",'Ark1'!U1868)</f>
        <v/>
      </c>
      <c r="O149" s="28"/>
      <c r="P149" s="226">
        <f>+IF(I149=0,"",'Ark1'!AI1868)</f>
        <v>0</v>
      </c>
      <c r="U149" s="218"/>
      <c r="V149" s="26" t="str">
        <f>+IF(H149=0,"",'Ark1'!T1868)</f>
        <v/>
      </c>
      <c r="W149" s="33" t="str">
        <f>+IF(H149=0,"",'Ark1'!X1868)</f>
        <v/>
      </c>
      <c r="X149" s="28" t="str">
        <f>+IF(H149=0,"",'Ark1'!AA1868)</f>
        <v/>
      </c>
      <c r="Y149" s="26" t="str">
        <f>+IF(H149=0,"",'Ark1'!AC1868)</f>
        <v/>
      </c>
      <c r="Z149" s="33" t="str">
        <f>+IF(H149=0,"",'Ark1'!AE1868)</f>
        <v/>
      </c>
      <c r="AA149" s="33" t="str">
        <f t="shared" ref="AA149:AA160" si="106">+IF(H149=0,"",+N149/C149)</f>
        <v/>
      </c>
      <c r="AB149" s="28" t="str">
        <f t="shared" ref="AB149:AB160" si="107">+IF(H149=0,"",G149/H149)</f>
        <v/>
      </c>
      <c r="AC149" s="199"/>
      <c r="AD149" s="202"/>
      <c r="AF149" s="28"/>
      <c r="AG149" s="26"/>
      <c r="AH149" s="203"/>
      <c r="AI149" s="27"/>
      <c r="AM149" s="27"/>
    </row>
    <row r="150" spans="1:69">
      <c r="A150" s="199"/>
      <c r="B150" s="223">
        <f>+'Ark1'!C1869</f>
        <v>2024</v>
      </c>
      <c r="C150" s="27">
        <f>+'Ark1'!L1869</f>
        <v>10</v>
      </c>
      <c r="D150" s="27" t="s">
        <v>36</v>
      </c>
      <c r="E150" s="27">
        <f>+'Ark1'!D1869</f>
        <v>2</v>
      </c>
      <c r="F150" s="27" t="str">
        <f t="shared" si="105"/>
        <v>Feb</v>
      </c>
      <c r="G150" s="27">
        <f>+'Ark1'!Q1869</f>
        <v>0</v>
      </c>
      <c r="H150" s="325">
        <f>+'Ark1'!R1869</f>
        <v>0</v>
      </c>
      <c r="I150" s="28" t="str">
        <f>+IF(H150=0,"",'Ark1'!AG1869)</f>
        <v/>
      </c>
      <c r="J150" s="28" t="str">
        <f>+IF(H150=0,"",'Ark1'!AH1869)</f>
        <v/>
      </c>
      <c r="K150" s="93"/>
      <c r="L150" s="93"/>
      <c r="M150" s="93"/>
      <c r="N150" s="28" t="str">
        <f>+IF(H150=0,"",'Ark1'!U1869)</f>
        <v/>
      </c>
      <c r="O150" s="28"/>
      <c r="P150" s="226">
        <f>+IF(I150=0,"",'Ark1'!AI1869)</f>
        <v>0</v>
      </c>
      <c r="U150" s="218"/>
      <c r="V150" s="26" t="str">
        <f>+IF(H150=0,"",'Ark1'!T1869)</f>
        <v/>
      </c>
      <c r="W150" s="33" t="str">
        <f>+IF(H150=0,"",'Ark1'!X1869)</f>
        <v/>
      </c>
      <c r="X150" s="28" t="str">
        <f>+IF(H150=0,"",'Ark1'!AA1869)</f>
        <v/>
      </c>
      <c r="Y150" s="26" t="str">
        <f>+IF(H150=0,"",'Ark1'!AC1869)</f>
        <v/>
      </c>
      <c r="Z150" s="33" t="str">
        <f>+IF(H150=0,"",'Ark1'!AE1869)</f>
        <v/>
      </c>
      <c r="AA150" s="33" t="str">
        <f t="shared" si="106"/>
        <v/>
      </c>
      <c r="AB150" s="28" t="str">
        <f t="shared" si="107"/>
        <v/>
      </c>
      <c r="AC150" s="199"/>
      <c r="AD150" s="26"/>
      <c r="AF150" s="28"/>
      <c r="AG150" s="26"/>
      <c r="AH150" s="27"/>
      <c r="AI150" s="27"/>
      <c r="AM150" s="27"/>
    </row>
    <row r="151" spans="1:69">
      <c r="A151" s="199"/>
      <c r="B151" s="223">
        <f>+'Ark1'!C1870</f>
        <v>2024</v>
      </c>
      <c r="C151" s="27">
        <f>+'Ark1'!L1870</f>
        <v>10</v>
      </c>
      <c r="D151" s="27" t="s">
        <v>36</v>
      </c>
      <c r="E151" s="27">
        <f>+'Ark1'!D1870</f>
        <v>3</v>
      </c>
      <c r="F151" s="27" t="str">
        <f t="shared" si="105"/>
        <v>Mar</v>
      </c>
      <c r="G151" s="27">
        <f>+'Ark1'!Q1870</f>
        <v>0</v>
      </c>
      <c r="H151" s="325">
        <f>+'Ark1'!R1870</f>
        <v>0</v>
      </c>
      <c r="I151" s="28" t="str">
        <f>+IF(H151=0,"",'Ark1'!AG1870)</f>
        <v/>
      </c>
      <c r="J151" s="28" t="str">
        <f>+IF(H151=0,"",'Ark1'!AH1870)</f>
        <v/>
      </c>
      <c r="K151" s="93"/>
      <c r="L151" s="93"/>
      <c r="M151" s="93"/>
      <c r="N151" s="28" t="str">
        <f>+IF(H151=0,"",'Ark1'!U1870)</f>
        <v/>
      </c>
      <c r="O151" s="28"/>
      <c r="P151" s="226">
        <f>+IF(I151=0,"",'Ark1'!AI1870)</f>
        <v>0</v>
      </c>
      <c r="U151" s="218"/>
      <c r="V151" s="26" t="str">
        <f>+IF(H151=0,"",'Ark1'!T1870)</f>
        <v/>
      </c>
      <c r="W151" s="33" t="str">
        <f>+IF(H151=0,"",'Ark1'!X1870)</f>
        <v/>
      </c>
      <c r="X151" s="28" t="str">
        <f>+IF(H151=0,"",'Ark1'!AA1870)</f>
        <v/>
      </c>
      <c r="Y151" s="26" t="str">
        <f>+IF(H151=0,"",'Ark1'!AC1870)</f>
        <v/>
      </c>
      <c r="Z151" s="33" t="str">
        <f>+IF(H151=0,"",'Ark1'!AE1870)</f>
        <v/>
      </c>
      <c r="AA151" s="33" t="str">
        <f t="shared" si="106"/>
        <v/>
      </c>
      <c r="AB151" s="28" t="str">
        <f t="shared" si="107"/>
        <v/>
      </c>
      <c r="AC151" s="199"/>
      <c r="AD151" s="203"/>
      <c r="AF151" s="28"/>
      <c r="AG151" s="26"/>
      <c r="AH151" s="203"/>
      <c r="AI151" s="27"/>
      <c r="AM151" s="27"/>
    </row>
    <row r="152" spans="1:69">
      <c r="A152" s="199"/>
      <c r="B152" s="223">
        <f>+'Ark1'!C1871</f>
        <v>2024</v>
      </c>
      <c r="C152" s="27">
        <f>+'Ark1'!L1871</f>
        <v>10</v>
      </c>
      <c r="D152" s="27" t="s">
        <v>36</v>
      </c>
      <c r="E152" s="27">
        <f>+'Ark1'!D1871</f>
        <v>4</v>
      </c>
      <c r="F152" s="27" t="str">
        <f t="shared" si="105"/>
        <v>Apr</v>
      </c>
      <c r="G152" s="27">
        <f>+'Ark1'!Q1871</f>
        <v>0</v>
      </c>
      <c r="H152" s="325">
        <f>+'Ark1'!R1871</f>
        <v>0</v>
      </c>
      <c r="I152" s="28" t="str">
        <f>+IF(H152=0,"",'Ark1'!AG1871)</f>
        <v/>
      </c>
      <c r="J152" s="28" t="str">
        <f>+IF(H152=0,"",'Ark1'!AH1871)</f>
        <v/>
      </c>
      <c r="K152" s="93"/>
      <c r="L152" s="93"/>
      <c r="M152" s="93"/>
      <c r="N152" s="28" t="str">
        <f>+IF(H152=0,"",'Ark1'!U1871)</f>
        <v/>
      </c>
      <c r="O152" s="28"/>
      <c r="P152" s="226">
        <f>+IF(I152=0,"",'Ark1'!AI1871)</f>
        <v>0</v>
      </c>
      <c r="U152" s="218"/>
      <c r="V152" s="26" t="str">
        <f>+IF(H152=0,"",'Ark1'!T1871)</f>
        <v/>
      </c>
      <c r="W152" s="33" t="str">
        <f>+IF(H152=0,"",'Ark1'!X1871)</f>
        <v/>
      </c>
      <c r="X152" s="28" t="str">
        <f>+IF(H152=0,"",'Ark1'!AA1871)</f>
        <v/>
      </c>
      <c r="Y152" s="26" t="str">
        <f>+IF(H152=0,"",'Ark1'!AC1871)</f>
        <v/>
      </c>
      <c r="Z152" s="33" t="str">
        <f>+IF(H152=0,"",'Ark1'!AE1871)</f>
        <v/>
      </c>
      <c r="AA152" s="33" t="str">
        <f t="shared" si="106"/>
        <v/>
      </c>
      <c r="AB152" s="28" t="str">
        <f t="shared" si="107"/>
        <v/>
      </c>
      <c r="AC152" s="199"/>
      <c r="AD152" s="26"/>
      <c r="AF152" s="28"/>
      <c r="AG152" s="26"/>
      <c r="AH152" s="27"/>
      <c r="AI152" s="27"/>
      <c r="AM152" s="27"/>
    </row>
    <row r="153" spans="1:69">
      <c r="A153" s="199"/>
      <c r="B153" s="223">
        <f>+'Ark1'!C1872</f>
        <v>2024</v>
      </c>
      <c r="C153" s="27">
        <f>+'Ark1'!L1872</f>
        <v>10</v>
      </c>
      <c r="D153" s="27" t="s">
        <v>36</v>
      </c>
      <c r="E153" s="27">
        <f>+'Ark1'!D1872</f>
        <v>5</v>
      </c>
      <c r="F153" s="27" t="str">
        <f t="shared" si="105"/>
        <v>Mai</v>
      </c>
      <c r="G153" s="27">
        <f>+'Ark1'!Q1872</f>
        <v>0</v>
      </c>
      <c r="H153" s="325">
        <f>+'Ark1'!R1872</f>
        <v>0</v>
      </c>
      <c r="I153" s="28" t="str">
        <f>+IF(H153=0,"",'Ark1'!AG1872)</f>
        <v/>
      </c>
      <c r="J153" s="28" t="str">
        <f>+IF(H153=0,"",'Ark1'!AH1872)</f>
        <v/>
      </c>
      <c r="K153" s="93"/>
      <c r="L153" s="93"/>
      <c r="M153" s="93"/>
      <c r="N153" s="28" t="str">
        <f>+IF(H153=0,"",'Ark1'!U1872)</f>
        <v/>
      </c>
      <c r="O153" s="28"/>
      <c r="P153" s="226">
        <f>+IF(I153=0,"",'Ark1'!AI1872)</f>
        <v>0</v>
      </c>
      <c r="U153" s="218"/>
      <c r="V153" s="26" t="str">
        <f>+IF(H153=0,"",'Ark1'!T1872)</f>
        <v/>
      </c>
      <c r="W153" s="33" t="str">
        <f>+IF(H153=0,"",'Ark1'!X1872)</f>
        <v/>
      </c>
      <c r="X153" s="28" t="str">
        <f>+IF(H153=0,"",'Ark1'!AA1872)</f>
        <v/>
      </c>
      <c r="Y153" s="26" t="str">
        <f>+IF(H153=0,"",'Ark1'!AC1872)</f>
        <v/>
      </c>
      <c r="Z153" s="33" t="str">
        <f>+IF(H153=0,"",'Ark1'!AE1872)</f>
        <v/>
      </c>
      <c r="AA153" s="33" t="str">
        <f t="shared" si="106"/>
        <v/>
      </c>
      <c r="AB153" s="28" t="str">
        <f t="shared" si="107"/>
        <v/>
      </c>
      <c r="AC153" s="199"/>
      <c r="AD153" s="26"/>
      <c r="AF153" s="28"/>
      <c r="AG153" s="26"/>
      <c r="AH153" s="27"/>
      <c r="AI153" s="27"/>
      <c r="AM153" s="27"/>
    </row>
    <row r="154" spans="1:69">
      <c r="A154" s="199"/>
      <c r="B154" s="223">
        <f>+'Ark1'!C1873</f>
        <v>2024</v>
      </c>
      <c r="C154" s="27">
        <f>+'Ark1'!L1873</f>
        <v>10</v>
      </c>
      <c r="D154" s="27" t="s">
        <v>36</v>
      </c>
      <c r="E154" s="27">
        <f>+'Ark1'!D1873</f>
        <v>6</v>
      </c>
      <c r="F154" s="27" t="str">
        <f t="shared" si="105"/>
        <v>Jun</v>
      </c>
      <c r="G154" s="27">
        <f>+'Ark1'!Q1873</f>
        <v>0</v>
      </c>
      <c r="H154" s="325">
        <f>+'Ark1'!R1873</f>
        <v>0</v>
      </c>
      <c r="I154" s="28" t="str">
        <f>+IF(H154=0,"",'Ark1'!AG1873)</f>
        <v/>
      </c>
      <c r="J154" s="28" t="str">
        <f>+IF(H154=0,"",'Ark1'!AH1873)</f>
        <v/>
      </c>
      <c r="K154" s="93"/>
      <c r="L154" s="93"/>
      <c r="M154" s="93"/>
      <c r="N154" s="28" t="str">
        <f>+IF(H154=0,"",'Ark1'!U1873)</f>
        <v/>
      </c>
      <c r="O154" s="28"/>
      <c r="P154" s="226">
        <f>+IF(I154=0,"",'Ark1'!AI1873)</f>
        <v>0</v>
      </c>
      <c r="U154" s="218"/>
      <c r="V154" s="26" t="str">
        <f>+IF(H154=0,"",'Ark1'!T1873)</f>
        <v/>
      </c>
      <c r="W154" s="33" t="str">
        <f>+IF(H154=0,"",'Ark1'!X1873)</f>
        <v/>
      </c>
      <c r="X154" s="28" t="str">
        <f>+IF(H154=0,"",'Ark1'!AA1873)</f>
        <v/>
      </c>
      <c r="Y154" s="26" t="str">
        <f>+IF(H154=0,"",'Ark1'!AC1873)</f>
        <v/>
      </c>
      <c r="Z154" s="33" t="str">
        <f>+IF(H154=0,"",'Ark1'!AE1873)</f>
        <v/>
      </c>
      <c r="AA154" s="33" t="str">
        <f t="shared" si="106"/>
        <v/>
      </c>
      <c r="AB154" s="28" t="str">
        <f t="shared" si="107"/>
        <v/>
      </c>
      <c r="AC154" s="199"/>
      <c r="AD154" s="223"/>
      <c r="AF154" s="28"/>
      <c r="AG154" s="26"/>
      <c r="AH154" s="223"/>
      <c r="AI154" s="27"/>
      <c r="AM154" s="27"/>
    </row>
    <row r="155" spans="1:69">
      <c r="A155" s="199"/>
      <c r="B155" s="223">
        <f>+'Ark1'!C1874</f>
        <v>2024</v>
      </c>
      <c r="C155" s="27">
        <f>+'Ark1'!L1874</f>
        <v>10</v>
      </c>
      <c r="D155" s="27" t="s">
        <v>36</v>
      </c>
      <c r="E155" s="27">
        <f>+'Ark1'!D1874</f>
        <v>7</v>
      </c>
      <c r="F155" s="27" t="str">
        <f t="shared" si="105"/>
        <v>Jul</v>
      </c>
      <c r="G155" s="27">
        <f>+'Ark1'!Q1874</f>
        <v>0</v>
      </c>
      <c r="H155" s="325">
        <f>+'Ark1'!R1874</f>
        <v>0</v>
      </c>
      <c r="I155" s="28" t="str">
        <f>+IF(H155=0,"",'Ark1'!AG1874)</f>
        <v/>
      </c>
      <c r="J155" s="28" t="str">
        <f>+IF(H155=0,"",'Ark1'!AH1874)</f>
        <v/>
      </c>
      <c r="K155" s="93"/>
      <c r="L155" s="93"/>
      <c r="M155" s="93"/>
      <c r="N155" s="28" t="str">
        <f>+IF(H155=0,"",'Ark1'!U1874)</f>
        <v/>
      </c>
      <c r="O155" s="28"/>
      <c r="P155" s="226">
        <f>+IF(I155=0,"",'Ark1'!AI1874)</f>
        <v>0</v>
      </c>
      <c r="U155" s="218"/>
      <c r="V155" s="26" t="str">
        <f>+IF(H155=0,"",'Ark1'!T1874)</f>
        <v/>
      </c>
      <c r="W155" s="33" t="str">
        <f>+IF(H155=0,"",'Ark1'!X1874)</f>
        <v/>
      </c>
      <c r="X155" s="28" t="str">
        <f>+IF(H155=0,"",'Ark1'!AA1874)</f>
        <v/>
      </c>
      <c r="Y155" s="26" t="str">
        <f>+IF(H155=0,"",'Ark1'!AC1874)</f>
        <v/>
      </c>
      <c r="Z155" s="33" t="str">
        <f>+IF(H155=0,"",'Ark1'!AE1874)</f>
        <v/>
      </c>
      <c r="AA155" s="33" t="str">
        <f t="shared" si="106"/>
        <v/>
      </c>
      <c r="AB155" s="28" t="str">
        <f t="shared" si="107"/>
        <v/>
      </c>
      <c r="AC155" s="199"/>
      <c r="AD155" s="202"/>
      <c r="AF155" s="28"/>
      <c r="AG155" s="26"/>
      <c r="AH155" s="202"/>
      <c r="AI155" s="27"/>
      <c r="AM155" s="27"/>
    </row>
    <row r="156" spans="1:69">
      <c r="A156" s="199"/>
      <c r="B156" s="223">
        <f>+'Ark1'!C1875</f>
        <v>2024</v>
      </c>
      <c r="C156" s="27">
        <f>+'Ark1'!L1875</f>
        <v>10</v>
      </c>
      <c r="D156" s="27" t="s">
        <v>36</v>
      </c>
      <c r="E156" s="27">
        <f>+'Ark1'!D1875</f>
        <v>8</v>
      </c>
      <c r="F156" s="27" t="str">
        <f t="shared" si="105"/>
        <v>Aug</v>
      </c>
      <c r="G156" s="27">
        <f>+'Ark1'!Q1875</f>
        <v>0</v>
      </c>
      <c r="H156" s="325">
        <f>+'Ark1'!R1875</f>
        <v>0</v>
      </c>
      <c r="I156" s="28" t="str">
        <f>+IF(H156=0,"",'Ark1'!AG1875)</f>
        <v/>
      </c>
      <c r="J156" s="28" t="str">
        <f>+IF(H156=0,"",'Ark1'!AH1875)</f>
        <v/>
      </c>
      <c r="K156" s="93"/>
      <c r="L156" s="93"/>
      <c r="M156" s="93"/>
      <c r="N156" s="28" t="str">
        <f>+IF(H156=0,"",'Ark1'!U1875)</f>
        <v/>
      </c>
      <c r="O156" s="28"/>
      <c r="P156" s="226">
        <f>+IF(I156=0,"",'Ark1'!AI1875)</f>
        <v>0</v>
      </c>
      <c r="U156" s="218"/>
      <c r="V156" s="26" t="str">
        <f>+IF(H156=0,"",'Ark1'!T1875)</f>
        <v/>
      </c>
      <c r="W156" s="33" t="str">
        <f>+IF(H156=0,"",'Ark1'!X1875)</f>
        <v/>
      </c>
      <c r="X156" s="28" t="str">
        <f>+IF(H156=0,"",'Ark1'!AA1875)</f>
        <v/>
      </c>
      <c r="Y156" s="26" t="str">
        <f>+IF(H156=0,"",'Ark1'!AC1875)</f>
        <v/>
      </c>
      <c r="Z156" s="33" t="str">
        <f>+IF(H156=0,"",'Ark1'!AE1875)</f>
        <v/>
      </c>
      <c r="AA156" s="33" t="str">
        <f t="shared" si="106"/>
        <v/>
      </c>
      <c r="AB156" s="28" t="str">
        <f t="shared" si="107"/>
        <v/>
      </c>
      <c r="AC156" s="199"/>
      <c r="AD156" s="202"/>
      <c r="AF156" s="28"/>
      <c r="AG156" s="26"/>
      <c r="AH156" s="203"/>
      <c r="AI156" s="27"/>
      <c r="AM156" s="27"/>
    </row>
    <row r="157" spans="1:69">
      <c r="A157" s="199"/>
      <c r="B157" s="223">
        <f>+'Ark1'!C1876</f>
        <v>2024</v>
      </c>
      <c r="C157" s="27">
        <f>+'Ark1'!L1876</f>
        <v>10</v>
      </c>
      <c r="D157" s="27" t="s">
        <v>36</v>
      </c>
      <c r="E157" s="27">
        <f>+'Ark1'!D1876</f>
        <v>9</v>
      </c>
      <c r="F157" s="27" t="str">
        <f t="shared" si="105"/>
        <v>Sep</v>
      </c>
      <c r="G157" s="27">
        <f>+'Ark1'!Q1876</f>
        <v>1</v>
      </c>
      <c r="H157" s="325">
        <f>+'Ark1'!R1876</f>
        <v>1</v>
      </c>
      <c r="I157" s="28">
        <f>+IF(H157=0,"",'Ark1'!AG1876)</f>
        <v>0.13178344965340361</v>
      </c>
      <c r="J157" s="28">
        <f>+IF(H157=0,"",'Ark1'!AH1876)</f>
        <v>0</v>
      </c>
      <c r="K157" s="93"/>
      <c r="L157" s="93"/>
      <c r="M157" s="93"/>
      <c r="N157" s="28">
        <f>+IF(H157=0,"",'Ark1'!U1876)</f>
        <v>22.3</v>
      </c>
      <c r="O157" s="28"/>
      <c r="P157" s="226">
        <f>+IF(I157=0,"",'Ark1'!AI1876)</f>
        <v>1</v>
      </c>
      <c r="U157" s="218"/>
      <c r="V157" s="26">
        <f>+IF(H157=0,"",'Ark1'!T1876)</f>
        <v>8</v>
      </c>
      <c r="W157" s="33">
        <f>+IF(H157=0,"",'Ark1'!X1876)</f>
        <v>100</v>
      </c>
      <c r="X157" s="28">
        <f>+IF(H157=0,"",'Ark1'!AA1876)</f>
        <v>0</v>
      </c>
      <c r="Y157" s="26">
        <f>+IF(H157=0,"",'Ark1'!AC1876)</f>
        <v>0</v>
      </c>
      <c r="Z157" s="33">
        <f>+IF(H157=0,"",'Ark1'!AE1876)</f>
        <v>0</v>
      </c>
      <c r="AA157" s="33">
        <f t="shared" si="106"/>
        <v>2.23</v>
      </c>
      <c r="AB157" s="28">
        <f t="shared" si="107"/>
        <v>1</v>
      </c>
      <c r="AC157" s="199"/>
      <c r="AD157" s="202"/>
      <c r="AF157" s="28"/>
      <c r="AG157" s="26"/>
      <c r="AH157" s="203"/>
      <c r="AI157" s="27"/>
      <c r="AM157" s="27"/>
    </row>
    <row r="158" spans="1:69">
      <c r="A158" s="199"/>
      <c r="B158" s="223">
        <f>+'Ark1'!C1877</f>
        <v>2024</v>
      </c>
      <c r="C158" s="27">
        <f>+'Ark1'!L1877</f>
        <v>10</v>
      </c>
      <c r="D158" s="27" t="s">
        <v>36</v>
      </c>
      <c r="E158" s="27">
        <f>+'Ark1'!D1877</f>
        <v>10</v>
      </c>
      <c r="F158" s="27" t="str">
        <f t="shared" si="105"/>
        <v>Okt</v>
      </c>
      <c r="G158" s="27">
        <f>+'Ark1'!Q1877</f>
        <v>2</v>
      </c>
      <c r="H158" s="325">
        <f>+'Ark1'!R1877</f>
        <v>4</v>
      </c>
      <c r="I158" s="28">
        <f>+IF(H158=0,"",'Ark1'!AG1877)</f>
        <v>0.3188248610600562</v>
      </c>
      <c r="J158" s="28">
        <f>+IF(H158=0,"",'Ark1'!AH1877)</f>
        <v>0</v>
      </c>
      <c r="K158" s="93"/>
      <c r="L158" s="93"/>
      <c r="M158" s="93"/>
      <c r="N158" s="28">
        <f>+IF(H158=0,"",'Ark1'!U1877)</f>
        <v>21.9</v>
      </c>
      <c r="O158" s="28"/>
      <c r="P158" s="226">
        <f>+IF(I158=0,"",'Ark1'!AI1877)</f>
        <v>4</v>
      </c>
      <c r="U158" s="218"/>
      <c r="V158" s="26">
        <f>+IF(H158=0,"",'Ark1'!T1877)</f>
        <v>5.5</v>
      </c>
      <c r="W158" s="33">
        <f>+IF(H158=0,"",'Ark1'!X1877)</f>
        <v>100</v>
      </c>
      <c r="X158" s="28">
        <f>+IF(H158=0,"",'Ark1'!AA1877)</f>
        <v>0</v>
      </c>
      <c r="Y158" s="26">
        <f>+IF(H158=0,"",'Ark1'!AC1877)</f>
        <v>0</v>
      </c>
      <c r="Z158" s="33">
        <f>+IF(H158=0,"",'Ark1'!AE1877)</f>
        <v>0</v>
      </c>
      <c r="AA158" s="33">
        <f t="shared" si="106"/>
        <v>2.19</v>
      </c>
      <c r="AB158" s="28">
        <f t="shared" si="107"/>
        <v>0.5</v>
      </c>
      <c r="AC158" s="199"/>
      <c r="AD158" s="202"/>
      <c r="AF158" s="28"/>
      <c r="AG158" s="26"/>
      <c r="AH158" s="203"/>
      <c r="AI158" s="27"/>
      <c r="AM158" s="27"/>
    </row>
    <row r="159" spans="1:69">
      <c r="A159" s="199"/>
      <c r="B159" s="223">
        <f>+'Ark1'!C1878</f>
        <v>2024</v>
      </c>
      <c r="C159" s="27">
        <f>+'Ark1'!L1878</f>
        <v>10</v>
      </c>
      <c r="D159" s="27" t="s">
        <v>36</v>
      </c>
      <c r="E159" s="27">
        <f>+'Ark1'!D1878</f>
        <v>11</v>
      </c>
      <c r="F159" s="27" t="str">
        <f t="shared" si="105"/>
        <v>Nov</v>
      </c>
      <c r="G159" s="27">
        <f>+'Ark1'!Q1878</f>
        <v>2</v>
      </c>
      <c r="H159" s="325">
        <f>+'Ark1'!R1878</f>
        <v>2</v>
      </c>
      <c r="I159" s="28">
        <f>+IF(H159=0,"",'Ark1'!AG1878)</f>
        <v>0.45105385436507123</v>
      </c>
      <c r="J159" s="28">
        <f>+IF(H159=0,"",'Ark1'!AH1878)</f>
        <v>0</v>
      </c>
      <c r="K159" s="93"/>
      <c r="L159" s="93"/>
      <c r="M159" s="93"/>
      <c r="N159" s="28">
        <f>+IF(H159=0,"",'Ark1'!U1878)</f>
        <v>21.55</v>
      </c>
      <c r="O159" s="28"/>
      <c r="P159" s="226">
        <f>+IF(I159=0,"",'Ark1'!AI1878)</f>
        <v>2</v>
      </c>
      <c r="U159" s="218"/>
      <c r="V159" s="26">
        <f>+IF(H159=0,"",'Ark1'!T1878)</f>
        <v>7.5</v>
      </c>
      <c r="W159" s="33">
        <f>+IF(H159=0,"",'Ark1'!X1878)</f>
        <v>100</v>
      </c>
      <c r="X159" s="28">
        <f>+IF(H159=0,"",'Ark1'!AA1878)</f>
        <v>0</v>
      </c>
      <c r="Y159" s="26">
        <f>+IF(H159=0,"",'Ark1'!AC1878)</f>
        <v>0</v>
      </c>
      <c r="Z159" s="33">
        <f>+IF(H159=0,"",'Ark1'!AE1878)</f>
        <v>0</v>
      </c>
      <c r="AA159" s="33">
        <f t="shared" si="106"/>
        <v>2.1550000000000002</v>
      </c>
      <c r="AB159" s="28">
        <f t="shared" si="107"/>
        <v>1</v>
      </c>
      <c r="AC159" s="199"/>
      <c r="AD159" s="202"/>
      <c r="AF159" s="28"/>
      <c r="AG159" s="26"/>
      <c r="AH159" s="203"/>
      <c r="AI159" s="27"/>
      <c r="AM159" s="27"/>
    </row>
    <row r="160" spans="1:69">
      <c r="A160" s="199"/>
      <c r="B160" s="223">
        <f>+'Ark1'!C1879</f>
        <v>2024</v>
      </c>
      <c r="C160" s="27">
        <f>+'Ark1'!L1879</f>
        <v>10</v>
      </c>
      <c r="D160" s="27" t="s">
        <v>36</v>
      </c>
      <c r="E160" s="27">
        <f>+'Ark1'!D1879</f>
        <v>12</v>
      </c>
      <c r="F160" s="27" t="str">
        <f t="shared" si="105"/>
        <v>Des</v>
      </c>
      <c r="G160" s="27">
        <f>+'Ark1'!Q1879</f>
        <v>0</v>
      </c>
      <c r="H160" s="325">
        <f>+'Ark1'!R1879</f>
        <v>0</v>
      </c>
      <c r="I160" s="28" t="str">
        <f>+IF(H160=0,"",'Ark1'!AG1879)</f>
        <v/>
      </c>
      <c r="J160" s="28" t="str">
        <f>+IF(H160=0,"",'Ark1'!AH1879)</f>
        <v/>
      </c>
      <c r="K160" s="93"/>
      <c r="L160" s="93"/>
      <c r="M160" s="93"/>
      <c r="N160" s="28" t="str">
        <f>+IF(H160=0,"",'Ark1'!U1879)</f>
        <v/>
      </c>
      <c r="O160" s="28"/>
      <c r="P160" s="226">
        <f>+IF(I160=0,"",'Ark1'!AI1879)</f>
        <v>0</v>
      </c>
      <c r="U160" s="218"/>
      <c r="V160" s="26" t="str">
        <f>+IF(H160=0,"",'Ark1'!T1879)</f>
        <v/>
      </c>
      <c r="W160" s="33" t="str">
        <f>+IF(H160=0,"",'Ark1'!X1879)</f>
        <v/>
      </c>
      <c r="X160" s="28" t="str">
        <f>+IF(H160=0,"",'Ark1'!AA1879)</f>
        <v/>
      </c>
      <c r="Y160" s="26" t="str">
        <f>+IF(H160=0,"",'Ark1'!AC1879)</f>
        <v/>
      </c>
      <c r="Z160" s="33" t="str">
        <f>+IF(H160=0,"",'Ark1'!AE1879)</f>
        <v/>
      </c>
      <c r="AA160" s="33" t="str">
        <f t="shared" si="106"/>
        <v/>
      </c>
      <c r="AB160" s="28" t="str">
        <f t="shared" si="107"/>
        <v/>
      </c>
      <c r="AC160" s="199"/>
      <c r="AD160" s="202"/>
      <c r="AF160" s="28"/>
      <c r="AG160" s="26"/>
      <c r="AH160" s="203"/>
      <c r="AI160" s="27"/>
      <c r="AM160" s="27"/>
    </row>
    <row r="161" spans="1:69" ht="15" customHeight="1">
      <c r="A161" s="199"/>
      <c r="B161" s="199"/>
      <c r="C161" s="199"/>
      <c r="D161" s="199"/>
      <c r="E161" s="199"/>
      <c r="F161" s="199"/>
      <c r="G161" s="199"/>
      <c r="H161" s="320"/>
      <c r="I161" s="200"/>
      <c r="J161" s="200"/>
      <c r="K161" s="93"/>
      <c r="L161" s="93"/>
      <c r="M161" s="93"/>
      <c r="N161" s="199"/>
      <c r="O161" s="486"/>
      <c r="P161" s="218"/>
      <c r="Q161" s="218"/>
      <c r="R161" s="216"/>
      <c r="S161" s="216"/>
      <c r="T161" s="216"/>
      <c r="U161" s="218"/>
      <c r="V161" s="199"/>
      <c r="W161" s="201"/>
      <c r="X161" s="200"/>
      <c r="Y161" s="199"/>
      <c r="Z161" s="201"/>
      <c r="AA161" s="201"/>
      <c r="AB161" s="200"/>
      <c r="AC161" s="199"/>
      <c r="AD161" s="202"/>
      <c r="AF161" s="28"/>
      <c r="AG161" s="26"/>
      <c r="AH161" s="203"/>
      <c r="AI161" s="27"/>
      <c r="AM161" s="27"/>
      <c r="BE161" s="215"/>
    </row>
    <row r="162" spans="1:69" ht="15" customHeight="1">
      <c r="A162" s="199"/>
      <c r="B162" s="199"/>
      <c r="C162" s="217" t="s">
        <v>0</v>
      </c>
      <c r="D162" s="199"/>
      <c r="E162" s="257" t="str">
        <f>+D164</f>
        <v>U</v>
      </c>
      <c r="F162" s="217" t="s">
        <v>547</v>
      </c>
      <c r="G162" s="199"/>
      <c r="H162" s="313">
        <f>SUM(H164:H175)</f>
        <v>8</v>
      </c>
      <c r="I162" s="200"/>
      <c r="J162" s="200"/>
      <c r="K162" s="93"/>
      <c r="L162" s="93"/>
      <c r="M162" s="93"/>
      <c r="N162" s="250" t="e">
        <f>+Klasse!#REF!</f>
        <v>#REF!</v>
      </c>
      <c r="O162" s="250"/>
      <c r="P162" s="218"/>
      <c r="Q162" s="218"/>
      <c r="R162" s="216"/>
      <c r="S162" s="216"/>
      <c r="T162" s="216"/>
      <c r="U162" s="218"/>
      <c r="V162" s="199"/>
      <c r="W162" s="201"/>
      <c r="X162" s="200"/>
      <c r="Y162" s="199"/>
      <c r="Z162" s="201"/>
      <c r="AA162" s="250" t="e">
        <f>+N162/C164</f>
        <v>#REF!</v>
      </c>
      <c r="AB162" s="200"/>
      <c r="AC162" s="199"/>
      <c r="AD162" s="202"/>
      <c r="AF162" s="28"/>
      <c r="AG162" s="26"/>
      <c r="AH162" s="203"/>
      <c r="AI162" s="27"/>
      <c r="AM162" s="27"/>
      <c r="BE162" s="215"/>
    </row>
    <row r="163" spans="1:69" ht="15" customHeight="1">
      <c r="A163" s="199"/>
      <c r="B163" s="199"/>
      <c r="C163" s="199"/>
      <c r="D163" s="199"/>
      <c r="E163" s="199"/>
      <c r="F163" s="199"/>
      <c r="G163" s="199"/>
      <c r="H163" s="320"/>
      <c r="I163" s="200"/>
      <c r="J163" s="200"/>
      <c r="K163" s="93"/>
      <c r="L163" s="93"/>
      <c r="M163" s="93"/>
      <c r="N163" s="199"/>
      <c r="O163" s="486"/>
      <c r="P163" s="218"/>
      <c r="Q163" s="218"/>
      <c r="R163" s="216"/>
      <c r="S163" s="216"/>
      <c r="T163" s="216"/>
      <c r="U163" s="218"/>
      <c r="V163" s="199"/>
      <c r="W163" s="201"/>
      <c r="X163" s="200"/>
      <c r="Y163" s="199"/>
      <c r="Z163" s="201"/>
      <c r="AA163" s="201"/>
      <c r="AB163" s="201"/>
      <c r="AC163" s="199"/>
      <c r="AD163" s="202"/>
      <c r="AF163" s="28"/>
      <c r="AG163" s="26"/>
      <c r="AH163" s="203"/>
      <c r="AI163" s="27"/>
      <c r="AM163" s="27"/>
      <c r="BE163" s="215">
        <f>1+BE160</f>
        <v>1</v>
      </c>
      <c r="BF163" s="27">
        <v>20.659867330016564</v>
      </c>
      <c r="BG163" s="27">
        <f t="shared" ref="BG163" si="108">+BF163</f>
        <v>20.659867330016564</v>
      </c>
      <c r="BH163" s="27">
        <f t="shared" ref="BH163" si="109">+BG163</f>
        <v>20.659867330016564</v>
      </c>
      <c r="BI163" s="27">
        <f t="shared" ref="BI163" si="110">+BH163</f>
        <v>20.659867330016564</v>
      </c>
      <c r="BJ163" s="27">
        <f t="shared" ref="BJ163" si="111">+BI163</f>
        <v>20.659867330016564</v>
      </c>
      <c r="BK163" s="27">
        <f t="shared" ref="BK163" si="112">+BJ163</f>
        <v>20.659867330016564</v>
      </c>
      <c r="BL163" s="27">
        <f t="shared" ref="BL163" si="113">+BK163</f>
        <v>20.659867330016564</v>
      </c>
      <c r="BM163" s="27">
        <f t="shared" ref="BM163" si="114">+BL163</f>
        <v>20.659867330016564</v>
      </c>
      <c r="BN163" s="27">
        <f t="shared" ref="BN163" si="115">+BM163</f>
        <v>20.659867330016564</v>
      </c>
      <c r="BO163" s="27">
        <f t="shared" ref="BO163" si="116">+BN163</f>
        <v>20.659867330016564</v>
      </c>
      <c r="BP163" s="27">
        <f t="shared" ref="BP163" si="117">+BO163</f>
        <v>20.659867330016564</v>
      </c>
      <c r="BQ163" s="27">
        <f t="shared" ref="BQ163" si="118">+BP163</f>
        <v>20.659867330016564</v>
      </c>
    </row>
    <row r="164" spans="1:69">
      <c r="A164" s="199"/>
      <c r="B164" s="223">
        <f>+'Ark1'!C1880</f>
        <v>2024</v>
      </c>
      <c r="C164" s="219">
        <f>+'Ark1'!L1880</f>
        <v>11</v>
      </c>
      <c r="D164" s="230" t="s">
        <v>37</v>
      </c>
      <c r="E164" s="219">
        <f>+'Ark1'!D1880</f>
        <v>1</v>
      </c>
      <c r="F164" s="219" t="str">
        <f t="shared" ref="F164:F175" si="119">+F149</f>
        <v>Jan</v>
      </c>
      <c r="G164" s="219">
        <f>+'Ark1'!Q1880</f>
        <v>0</v>
      </c>
      <c r="H164" s="324">
        <f>+'Ark1'!R1880</f>
        <v>0</v>
      </c>
      <c r="I164" s="220" t="str">
        <f>+IF(H164=0,"",'Ark1'!AG1880)</f>
        <v/>
      </c>
      <c r="J164" s="220" t="str">
        <f>+IF(H164=0,"",'Ark1'!AH1880)</f>
        <v/>
      </c>
      <c r="K164" s="93"/>
      <c r="L164" s="93"/>
      <c r="M164" s="93"/>
      <c r="N164" s="31" t="str">
        <f>+IF(H164=0,"",'Ark1'!U1880)</f>
        <v/>
      </c>
      <c r="O164" s="31"/>
      <c r="P164" s="414">
        <f>+IF(I164=0,"",'Ark1'!AI1880)</f>
        <v>0</v>
      </c>
      <c r="Q164" s="414"/>
      <c r="R164" s="249"/>
      <c r="S164" s="249"/>
      <c r="T164" s="249"/>
      <c r="U164" s="218"/>
      <c r="V164" s="221" t="str">
        <f>+IF(H164=0,"",'Ark1'!T1880)</f>
        <v/>
      </c>
      <c r="W164" s="222" t="str">
        <f>+IF(H164=0,"",'Ark1'!X1880)</f>
        <v/>
      </c>
      <c r="X164" s="220" t="str">
        <f>+IF(H164=0,"",'Ark1'!AA1880)</f>
        <v/>
      </c>
      <c r="Y164" s="221" t="str">
        <f>+IF(H164=0,"",'Ark1'!AC1880)</f>
        <v/>
      </c>
      <c r="Z164" s="222" t="str">
        <f>+IF(H164=0,"",'Ark1'!AE1880)</f>
        <v/>
      </c>
      <c r="AA164" s="222" t="str">
        <f t="shared" ref="AA164:AA175" si="120">+IF(H164=0,"",+N164/C164)</f>
        <v/>
      </c>
      <c r="AB164" s="220" t="str">
        <f t="shared" ref="AB164:AB175" si="121">+IF(H164=0,"",G164/H164)</f>
        <v/>
      </c>
      <c r="AC164" s="199"/>
      <c r="AD164" s="202"/>
      <c r="AF164" s="28"/>
      <c r="AG164" s="26"/>
      <c r="AH164" s="203"/>
      <c r="AI164" s="27"/>
      <c r="AM164" s="27"/>
    </row>
    <row r="165" spans="1:69">
      <c r="A165" s="199"/>
      <c r="B165" s="223">
        <f>+'Ark1'!C1881</f>
        <v>2024</v>
      </c>
      <c r="C165" s="219">
        <f>+'Ark1'!L1881</f>
        <v>11</v>
      </c>
      <c r="D165" s="230" t="s">
        <v>37</v>
      </c>
      <c r="E165" s="219">
        <f>+'Ark1'!D1881</f>
        <v>2</v>
      </c>
      <c r="F165" s="219" t="str">
        <f t="shared" si="119"/>
        <v>Feb</v>
      </c>
      <c r="G165" s="219">
        <f>+'Ark1'!Q1881</f>
        <v>2</v>
      </c>
      <c r="H165" s="324">
        <f>+'Ark1'!R1881</f>
        <v>3</v>
      </c>
      <c r="I165" s="220">
        <f>+IF(H165=0,"",'Ark1'!AG1881)</f>
        <v>0.27245421440153106</v>
      </c>
      <c r="J165" s="220">
        <f>+IF(H165=0,"",'Ark1'!AH1881)</f>
        <v>0</v>
      </c>
      <c r="K165" s="93"/>
      <c r="L165" s="93"/>
      <c r="M165" s="93"/>
      <c r="N165" s="31">
        <f>+IF(H165=0,"",'Ark1'!U1881)</f>
        <v>6.8333333333333313</v>
      </c>
      <c r="O165" s="31"/>
      <c r="P165" s="414">
        <f>+IF(I165=0,"",'Ark1'!AI1881)</f>
        <v>3</v>
      </c>
      <c r="Q165" s="414"/>
      <c r="R165" s="249"/>
      <c r="S165" s="249"/>
      <c r="T165" s="249"/>
      <c r="U165" s="218"/>
      <c r="V165" s="221">
        <f>+IF(H165=0,"",'Ark1'!T1881)</f>
        <v>5.3333333333333321</v>
      </c>
      <c r="W165" s="222">
        <f>+IF(H165=0,"",'Ark1'!X1881)</f>
        <v>0</v>
      </c>
      <c r="X165" s="220">
        <f>+IF(H165=0,"",'Ark1'!AA1881)</f>
        <v>0</v>
      </c>
      <c r="Y165" s="221">
        <f>+IF(H165=0,"",'Ark1'!AC1881)</f>
        <v>0</v>
      </c>
      <c r="Z165" s="222">
        <f>+IF(H165=0,"",'Ark1'!AE1881)</f>
        <v>0</v>
      </c>
      <c r="AA165" s="222">
        <f t="shared" si="120"/>
        <v>0.62121212121212099</v>
      </c>
      <c r="AB165" s="220">
        <f t="shared" si="121"/>
        <v>0.66666666666666663</v>
      </c>
      <c r="AC165" s="199"/>
      <c r="AD165" s="202"/>
      <c r="AF165" s="28"/>
      <c r="AG165" s="26"/>
      <c r="AH165" s="203"/>
      <c r="AI165" s="27"/>
      <c r="AM165" s="27"/>
    </row>
    <row r="166" spans="1:69">
      <c r="A166" s="199"/>
      <c r="B166" s="223">
        <f>+'Ark1'!C1882</f>
        <v>2024</v>
      </c>
      <c r="C166" s="219">
        <f>+'Ark1'!L1882</f>
        <v>11</v>
      </c>
      <c r="D166" s="230" t="s">
        <v>37</v>
      </c>
      <c r="E166" s="219">
        <f>+'Ark1'!D1882</f>
        <v>3</v>
      </c>
      <c r="F166" s="219" t="str">
        <f t="shared" si="119"/>
        <v>Mar</v>
      </c>
      <c r="G166" s="219">
        <f>+'Ark1'!Q1882</f>
        <v>0</v>
      </c>
      <c r="H166" s="324">
        <f>+'Ark1'!R1882</f>
        <v>0</v>
      </c>
      <c r="I166" s="220" t="str">
        <f>+IF(H166=0,"",'Ark1'!AG1882)</f>
        <v/>
      </c>
      <c r="J166" s="220" t="str">
        <f>+IF(H166=0,"",'Ark1'!AH1882)</f>
        <v/>
      </c>
      <c r="K166" s="93"/>
      <c r="L166" s="93"/>
      <c r="M166" s="93"/>
      <c r="N166" s="31" t="str">
        <f>+IF(H166=0,"",'Ark1'!U1882)</f>
        <v/>
      </c>
      <c r="O166" s="31"/>
      <c r="P166" s="414">
        <f>+IF(I166=0,"",'Ark1'!AI1882)</f>
        <v>0</v>
      </c>
      <c r="Q166" s="414"/>
      <c r="R166" s="249"/>
      <c r="S166" s="249"/>
      <c r="T166" s="249"/>
      <c r="U166" s="218"/>
      <c r="V166" s="221" t="str">
        <f>+IF(H166=0,"",'Ark1'!T1882)</f>
        <v/>
      </c>
      <c r="W166" s="222" t="str">
        <f>+IF(H166=0,"",'Ark1'!X1882)</f>
        <v/>
      </c>
      <c r="X166" s="220" t="str">
        <f>+IF(H166=0,"",'Ark1'!AA1882)</f>
        <v/>
      </c>
      <c r="Y166" s="221" t="str">
        <f>+IF(H166=0,"",'Ark1'!AC1882)</f>
        <v/>
      </c>
      <c r="Z166" s="222" t="str">
        <f>+IF(H166=0,"",'Ark1'!AE1882)</f>
        <v/>
      </c>
      <c r="AA166" s="222" t="str">
        <f t="shared" si="120"/>
        <v/>
      </c>
      <c r="AB166" s="220" t="str">
        <f t="shared" si="121"/>
        <v/>
      </c>
      <c r="AC166" s="199"/>
      <c r="AD166" s="202"/>
      <c r="AF166" s="28"/>
      <c r="AG166" s="26"/>
      <c r="AH166" s="203"/>
      <c r="AI166" s="27"/>
      <c r="AM166" s="27"/>
    </row>
    <row r="167" spans="1:69">
      <c r="A167" s="199"/>
      <c r="B167" s="223">
        <f>+'Ark1'!C1883</f>
        <v>2024</v>
      </c>
      <c r="C167" s="219">
        <f>+'Ark1'!L1883</f>
        <v>11</v>
      </c>
      <c r="D167" s="230" t="s">
        <v>37</v>
      </c>
      <c r="E167" s="219">
        <f>+'Ark1'!D1883</f>
        <v>4</v>
      </c>
      <c r="F167" s="219" t="str">
        <f t="shared" si="119"/>
        <v>Apr</v>
      </c>
      <c r="G167" s="219">
        <f>+'Ark1'!Q1883</f>
        <v>2</v>
      </c>
      <c r="H167" s="324">
        <f>+'Ark1'!R1883</f>
        <v>3</v>
      </c>
      <c r="I167" s="220">
        <f>+IF(H167=0,"",'Ark1'!AG1883)</f>
        <v>0.22393033704632523</v>
      </c>
      <c r="J167" s="220">
        <f>+IF(H167=0,"",'Ark1'!AH1883)</f>
        <v>0</v>
      </c>
      <c r="K167" s="93"/>
      <c r="L167" s="93"/>
      <c r="M167" s="93"/>
      <c r="N167" s="31">
        <f>+IF(H167=0,"",'Ark1'!U1883)</f>
        <v>15.566666666666668</v>
      </c>
      <c r="O167" s="31"/>
      <c r="P167" s="414">
        <f>+IF(I167=0,"",'Ark1'!AI1883)</f>
        <v>3</v>
      </c>
      <c r="Q167" s="414"/>
      <c r="R167" s="249"/>
      <c r="S167" s="249"/>
      <c r="T167" s="249"/>
      <c r="U167" s="218"/>
      <c r="V167" s="221">
        <f>+IF(H167=0,"",'Ark1'!T1883)</f>
        <v>7</v>
      </c>
      <c r="W167" s="222">
        <f>+IF(H167=0,"",'Ark1'!X1883)</f>
        <v>66.666666666666686</v>
      </c>
      <c r="X167" s="220">
        <f>+IF(H167=0,"",'Ark1'!AA1883)</f>
        <v>0</v>
      </c>
      <c r="Y167" s="221">
        <f>+IF(H167=0,"",'Ark1'!AC1883)</f>
        <v>0</v>
      </c>
      <c r="Z167" s="222">
        <f>+IF(H167=0,"",'Ark1'!AE1883)</f>
        <v>0</v>
      </c>
      <c r="AA167" s="222">
        <f t="shared" si="120"/>
        <v>1.4151515151515153</v>
      </c>
      <c r="AB167" s="220">
        <f t="shared" si="121"/>
        <v>0.66666666666666663</v>
      </c>
      <c r="AC167" s="199"/>
      <c r="AD167" s="202"/>
      <c r="AF167" s="28"/>
      <c r="AG167" s="26"/>
      <c r="AH167" s="203"/>
      <c r="AI167" s="27"/>
      <c r="AM167" s="27"/>
    </row>
    <row r="168" spans="1:69">
      <c r="A168" s="199"/>
      <c r="B168" s="223">
        <f>+'Ark1'!C1884</f>
        <v>2024</v>
      </c>
      <c r="C168" s="219">
        <f>+'Ark1'!L1884</f>
        <v>11</v>
      </c>
      <c r="D168" s="230" t="s">
        <v>37</v>
      </c>
      <c r="E168" s="219">
        <f>+'Ark1'!D1884</f>
        <v>5</v>
      </c>
      <c r="F168" s="219" t="str">
        <f t="shared" si="119"/>
        <v>Mai</v>
      </c>
      <c r="G168" s="219">
        <f>+'Ark1'!Q1884</f>
        <v>0</v>
      </c>
      <c r="H168" s="324">
        <f>+'Ark1'!R1884</f>
        <v>0</v>
      </c>
      <c r="I168" s="220" t="str">
        <f>+IF(H168=0,"",'Ark1'!AG1884)</f>
        <v/>
      </c>
      <c r="J168" s="220" t="str">
        <f>+IF(H168=0,"",'Ark1'!AH1884)</f>
        <v/>
      </c>
      <c r="K168" s="93"/>
      <c r="L168" s="93"/>
      <c r="M168" s="93"/>
      <c r="N168" s="31" t="str">
        <f>+IF(H168=0,"",'Ark1'!U1884)</f>
        <v/>
      </c>
      <c r="O168" s="31"/>
      <c r="P168" s="414">
        <f>+IF(I168=0,"",'Ark1'!AI1884)</f>
        <v>0</v>
      </c>
      <c r="Q168" s="414"/>
      <c r="R168" s="249"/>
      <c r="S168" s="249"/>
      <c r="T168" s="249"/>
      <c r="U168" s="218"/>
      <c r="V168" s="221" t="str">
        <f>+IF(H168=0,"",'Ark1'!T1884)</f>
        <v/>
      </c>
      <c r="W168" s="222" t="str">
        <f>+IF(H168=0,"",'Ark1'!X1884)</f>
        <v/>
      </c>
      <c r="X168" s="220" t="str">
        <f>+IF(H168=0,"",'Ark1'!AA1884)</f>
        <v/>
      </c>
      <c r="Y168" s="221" t="str">
        <f>+IF(H168=0,"",'Ark1'!AC1884)</f>
        <v/>
      </c>
      <c r="Z168" s="222" t="str">
        <f>+IF(H168=0,"",'Ark1'!AE1884)</f>
        <v/>
      </c>
      <c r="AA168" s="222" t="str">
        <f t="shared" si="120"/>
        <v/>
      </c>
      <c r="AB168" s="220" t="str">
        <f t="shared" si="121"/>
        <v/>
      </c>
      <c r="AC168" s="199"/>
      <c r="AD168" s="202"/>
      <c r="AF168" s="28"/>
      <c r="AG168" s="26"/>
      <c r="AH168" s="203"/>
      <c r="AI168" s="27"/>
      <c r="AM168" s="27"/>
    </row>
    <row r="169" spans="1:69">
      <c r="A169" s="199"/>
      <c r="B169" s="223">
        <f>+'Ark1'!C1885</f>
        <v>2024</v>
      </c>
      <c r="C169" s="219">
        <f>+'Ark1'!L1885</f>
        <v>11</v>
      </c>
      <c r="D169" s="230" t="s">
        <v>37</v>
      </c>
      <c r="E169" s="219">
        <f>+'Ark1'!D1885</f>
        <v>6</v>
      </c>
      <c r="F169" s="219" t="str">
        <f t="shared" si="119"/>
        <v>Jun</v>
      </c>
      <c r="G169" s="219">
        <f>+'Ark1'!Q1885</f>
        <v>0</v>
      </c>
      <c r="H169" s="324">
        <f>+'Ark1'!R1885</f>
        <v>0</v>
      </c>
      <c r="I169" s="220" t="str">
        <f>+IF(H169=0,"",'Ark1'!AG1885)</f>
        <v/>
      </c>
      <c r="J169" s="220" t="str">
        <f>+IF(H169=0,"",'Ark1'!AH1885)</f>
        <v/>
      </c>
      <c r="K169" s="93"/>
      <c r="L169" s="93"/>
      <c r="M169" s="93"/>
      <c r="N169" s="31" t="str">
        <f>+IF(H169=0,"",'Ark1'!U1885)</f>
        <v/>
      </c>
      <c r="O169" s="31"/>
      <c r="P169" s="414">
        <f>+IF(I169=0,"",'Ark1'!AI1885)</f>
        <v>0</v>
      </c>
      <c r="Q169" s="414"/>
      <c r="R169" s="249"/>
      <c r="S169" s="249"/>
      <c r="T169" s="249"/>
      <c r="U169" s="218"/>
      <c r="V169" s="221" t="str">
        <f>+IF(H169=0,"",'Ark1'!T1885)</f>
        <v/>
      </c>
      <c r="W169" s="222" t="str">
        <f>+IF(H169=0,"",'Ark1'!X1885)</f>
        <v/>
      </c>
      <c r="X169" s="220" t="str">
        <f>+IF(H169=0,"",'Ark1'!AA1885)</f>
        <v/>
      </c>
      <c r="Y169" s="221" t="str">
        <f>+IF(H169=0,"",'Ark1'!AC1885)</f>
        <v/>
      </c>
      <c r="Z169" s="222" t="str">
        <f>+IF(H169=0,"",'Ark1'!AE1885)</f>
        <v/>
      </c>
      <c r="AA169" s="222" t="str">
        <f t="shared" si="120"/>
        <v/>
      </c>
      <c r="AB169" s="220" t="str">
        <f t="shared" si="121"/>
        <v/>
      </c>
      <c r="AC169" s="199"/>
      <c r="AD169" s="202"/>
      <c r="AF169" s="28"/>
      <c r="AG169" s="26"/>
      <c r="AH169" s="203"/>
      <c r="AI169" s="27"/>
      <c r="AM169" s="27"/>
    </row>
    <row r="170" spans="1:69">
      <c r="A170" s="199"/>
      <c r="B170" s="223">
        <f>+'Ark1'!C1886</f>
        <v>2024</v>
      </c>
      <c r="C170" s="219">
        <f>+'Ark1'!L1886</f>
        <v>11</v>
      </c>
      <c r="D170" s="230" t="s">
        <v>37</v>
      </c>
      <c r="E170" s="219">
        <f>+'Ark1'!D1886</f>
        <v>7</v>
      </c>
      <c r="F170" s="219" t="str">
        <f t="shared" si="119"/>
        <v>Jul</v>
      </c>
      <c r="G170" s="219">
        <f>+'Ark1'!Q1886</f>
        <v>0</v>
      </c>
      <c r="H170" s="324">
        <f>+'Ark1'!R1886</f>
        <v>0</v>
      </c>
      <c r="I170" s="220" t="str">
        <f>+IF(H170=0,"",'Ark1'!AG1886)</f>
        <v/>
      </c>
      <c r="J170" s="220" t="str">
        <f>+IF(H170=0,"",'Ark1'!AH1886)</f>
        <v/>
      </c>
      <c r="K170" s="93"/>
      <c r="L170" s="93"/>
      <c r="M170" s="93"/>
      <c r="N170" s="31" t="str">
        <f>+IF(H170=0,"",'Ark1'!U1886)</f>
        <v/>
      </c>
      <c r="O170" s="31"/>
      <c r="P170" s="414">
        <f>+IF(I170=0,"",'Ark1'!AI1886)</f>
        <v>0</v>
      </c>
      <c r="Q170" s="414"/>
      <c r="R170" s="249"/>
      <c r="S170" s="249"/>
      <c r="T170" s="249"/>
      <c r="U170" s="218"/>
      <c r="V170" s="221" t="str">
        <f>+IF(H170=0,"",'Ark1'!T1886)</f>
        <v/>
      </c>
      <c r="W170" s="222" t="str">
        <f>+IF(H170=0,"",'Ark1'!X1886)</f>
        <v/>
      </c>
      <c r="X170" s="220" t="str">
        <f>+IF(H170=0,"",'Ark1'!AA1886)</f>
        <v/>
      </c>
      <c r="Y170" s="221" t="str">
        <f>+IF(H170=0,"",'Ark1'!AC1886)</f>
        <v/>
      </c>
      <c r="Z170" s="222" t="str">
        <f>+IF(H170=0,"",'Ark1'!AE1886)</f>
        <v/>
      </c>
      <c r="AA170" s="222" t="str">
        <f t="shared" si="120"/>
        <v/>
      </c>
      <c r="AB170" s="220" t="str">
        <f t="shared" si="121"/>
        <v/>
      </c>
      <c r="AC170" s="199"/>
      <c r="AD170" s="202"/>
      <c r="AF170" s="28"/>
      <c r="AG170" s="26"/>
      <c r="AH170" s="203"/>
      <c r="AI170" s="27"/>
      <c r="AM170" s="27"/>
    </row>
    <row r="171" spans="1:69">
      <c r="A171" s="199"/>
      <c r="B171" s="223">
        <f>+'Ark1'!C1887</f>
        <v>2024</v>
      </c>
      <c r="C171" s="219">
        <f>+'Ark1'!L1887</f>
        <v>11</v>
      </c>
      <c r="D171" s="230" t="s">
        <v>37</v>
      </c>
      <c r="E171" s="219">
        <f>+'Ark1'!D1887</f>
        <v>8</v>
      </c>
      <c r="F171" s="219" t="str">
        <f t="shared" si="119"/>
        <v>Aug</v>
      </c>
      <c r="G171" s="219">
        <f>+'Ark1'!Q1887</f>
        <v>0</v>
      </c>
      <c r="H171" s="324">
        <f>+'Ark1'!R1887</f>
        <v>0</v>
      </c>
      <c r="I171" s="220" t="str">
        <f>+IF(H171=0,"",'Ark1'!AG1887)</f>
        <v/>
      </c>
      <c r="J171" s="220" t="str">
        <f>+IF(H171=0,"",'Ark1'!AH1887)</f>
        <v/>
      </c>
      <c r="K171" s="93"/>
      <c r="L171" s="93"/>
      <c r="M171" s="93"/>
      <c r="N171" s="31" t="str">
        <f>+IF(H171=0,"",'Ark1'!U1887)</f>
        <v/>
      </c>
      <c r="O171" s="31"/>
      <c r="P171" s="414">
        <f>+IF(I171=0,"",'Ark1'!AI1887)</f>
        <v>0</v>
      </c>
      <c r="Q171" s="414"/>
      <c r="R171" s="249"/>
      <c r="S171" s="249"/>
      <c r="T171" s="249"/>
      <c r="U171" s="218"/>
      <c r="V171" s="221" t="str">
        <f>+IF(H171=0,"",'Ark1'!T1887)</f>
        <v/>
      </c>
      <c r="W171" s="222" t="str">
        <f>+IF(H171=0,"",'Ark1'!X1887)</f>
        <v/>
      </c>
      <c r="X171" s="220" t="str">
        <f>+IF(H171=0,"",'Ark1'!AA1887)</f>
        <v/>
      </c>
      <c r="Y171" s="221" t="str">
        <f>+IF(H171=0,"",'Ark1'!AC1887)</f>
        <v/>
      </c>
      <c r="Z171" s="222" t="str">
        <f>+IF(H171=0,"",'Ark1'!AE1887)</f>
        <v/>
      </c>
      <c r="AA171" s="222" t="str">
        <f t="shared" si="120"/>
        <v/>
      </c>
      <c r="AB171" s="220" t="str">
        <f t="shared" si="121"/>
        <v/>
      </c>
      <c r="AC171" s="199"/>
      <c r="AD171" s="202"/>
      <c r="AF171" s="28"/>
      <c r="AG171" s="26"/>
      <c r="AH171" s="203"/>
      <c r="AI171" s="27"/>
      <c r="AM171" s="27"/>
    </row>
    <row r="172" spans="1:69">
      <c r="A172" s="199"/>
      <c r="B172" s="223">
        <f>+'Ark1'!C1888</f>
        <v>2024</v>
      </c>
      <c r="C172" s="219">
        <f>+'Ark1'!L1888</f>
        <v>11</v>
      </c>
      <c r="D172" s="230" t="s">
        <v>37</v>
      </c>
      <c r="E172" s="219">
        <f>+'Ark1'!D1888</f>
        <v>9</v>
      </c>
      <c r="F172" s="219" t="str">
        <f t="shared" si="119"/>
        <v>Sep</v>
      </c>
      <c r="G172" s="219">
        <f>+'Ark1'!Q1888</f>
        <v>1</v>
      </c>
      <c r="H172" s="324">
        <f>+'Ark1'!R1888</f>
        <v>1</v>
      </c>
      <c r="I172" s="220">
        <f>+IF(H172=0,"",'Ark1'!AG1888)</f>
        <v>0.11464569162672777</v>
      </c>
      <c r="J172" s="220">
        <f>+IF(H172=0,"",'Ark1'!AH1888)</f>
        <v>0</v>
      </c>
      <c r="K172" s="93"/>
      <c r="L172" s="93"/>
      <c r="M172" s="93"/>
      <c r="N172" s="31">
        <f>+IF(H172=0,"",'Ark1'!U1888)</f>
        <v>19.400000000000006</v>
      </c>
      <c r="O172" s="31"/>
      <c r="P172" s="414">
        <f>+IF(I172=0,"",'Ark1'!AI1888)</f>
        <v>0</v>
      </c>
      <c r="Q172" s="414"/>
      <c r="R172" s="249"/>
      <c r="S172" s="249"/>
      <c r="T172" s="249"/>
      <c r="U172" s="218"/>
      <c r="V172" s="221">
        <f>+IF(H172=0,"",'Ark1'!T1888)</f>
        <v>5</v>
      </c>
      <c r="W172" s="222">
        <f>+IF(H172=0,"",'Ark1'!X1888)</f>
        <v>100</v>
      </c>
      <c r="X172" s="220">
        <f>+IF(H172=0,"",'Ark1'!AA1888)</f>
        <v>0</v>
      </c>
      <c r="Y172" s="221">
        <f>+IF(H172=0,"",'Ark1'!AC1888)</f>
        <v>0</v>
      </c>
      <c r="Z172" s="222">
        <f>+IF(H172=0,"",'Ark1'!AE1888)</f>
        <v>0</v>
      </c>
      <c r="AA172" s="222">
        <f t="shared" si="120"/>
        <v>1.7636363636363641</v>
      </c>
      <c r="AB172" s="220">
        <f t="shared" si="121"/>
        <v>1</v>
      </c>
      <c r="AC172" s="199"/>
      <c r="AD172" s="202"/>
      <c r="AF172" s="28"/>
      <c r="AG172" s="26"/>
      <c r="AH172" s="203"/>
      <c r="AI172" s="27"/>
      <c r="AM172" s="27"/>
    </row>
    <row r="173" spans="1:69">
      <c r="A173" s="199"/>
      <c r="B173" s="223">
        <f>+'Ark1'!C1889</f>
        <v>2024</v>
      </c>
      <c r="C173" s="219">
        <f>+'Ark1'!L1889</f>
        <v>11</v>
      </c>
      <c r="D173" s="230" t="s">
        <v>37</v>
      </c>
      <c r="E173" s="219">
        <f>+'Ark1'!D1889</f>
        <v>10</v>
      </c>
      <c r="F173" s="219" t="str">
        <f t="shared" si="119"/>
        <v>Okt</v>
      </c>
      <c r="G173" s="219">
        <f>+'Ark1'!Q1889</f>
        <v>1</v>
      </c>
      <c r="H173" s="324">
        <f>+'Ark1'!R1889</f>
        <v>1</v>
      </c>
      <c r="I173" s="220">
        <f>+IF(H173=0,"",'Ark1'!AG1889)</f>
        <v>4.1854861897153497E-2</v>
      </c>
      <c r="J173" s="220">
        <f>+IF(H173=0,"",'Ark1'!AH1889)</f>
        <v>0</v>
      </c>
      <c r="K173" s="93"/>
      <c r="L173" s="93"/>
      <c r="M173" s="93"/>
      <c r="N173" s="31">
        <f>+IF(H173=0,"",'Ark1'!U1889)</f>
        <v>11.5</v>
      </c>
      <c r="O173" s="31"/>
      <c r="P173" s="414">
        <f>+IF(I173=0,"",'Ark1'!AI1889)</f>
        <v>1</v>
      </c>
      <c r="Q173" s="414"/>
      <c r="R173" s="249"/>
      <c r="S173" s="249"/>
      <c r="T173" s="249"/>
      <c r="U173" s="218"/>
      <c r="V173" s="221">
        <f>+IF(H173=0,"",'Ark1'!T1889)</f>
        <v>4</v>
      </c>
      <c r="W173" s="222">
        <f>+IF(H173=0,"",'Ark1'!X1889)</f>
        <v>0</v>
      </c>
      <c r="X173" s="220">
        <f>+IF(H173=0,"",'Ark1'!AA1889)</f>
        <v>0</v>
      </c>
      <c r="Y173" s="221">
        <f>+IF(H173=0,"",'Ark1'!AC1889)</f>
        <v>0</v>
      </c>
      <c r="Z173" s="222">
        <f>+IF(H173=0,"",'Ark1'!AE1889)</f>
        <v>0</v>
      </c>
      <c r="AA173" s="222">
        <f t="shared" si="120"/>
        <v>1.0454545454545454</v>
      </c>
      <c r="AB173" s="220">
        <f t="shared" si="121"/>
        <v>1</v>
      </c>
      <c r="AC173" s="199"/>
      <c r="AD173" s="202"/>
      <c r="AF173" s="28"/>
      <c r="AG173" s="26"/>
      <c r="AH173" s="203"/>
      <c r="AI173" s="27"/>
      <c r="AM173" s="27"/>
    </row>
    <row r="174" spans="1:69">
      <c r="A174" s="199"/>
      <c r="B174" s="223">
        <f>+'Ark1'!C1890</f>
        <v>2024</v>
      </c>
      <c r="C174" s="219">
        <f>+'Ark1'!L1890</f>
        <v>11</v>
      </c>
      <c r="D174" s="230" t="s">
        <v>37</v>
      </c>
      <c r="E174" s="219">
        <f>+'Ark1'!D1890</f>
        <v>11</v>
      </c>
      <c r="F174" s="219" t="str">
        <f t="shared" si="119"/>
        <v>Nov</v>
      </c>
      <c r="G174" s="219">
        <f>+'Ark1'!Q1890</f>
        <v>0</v>
      </c>
      <c r="H174" s="324">
        <f>+'Ark1'!R1890</f>
        <v>0</v>
      </c>
      <c r="I174" s="220" t="str">
        <f>+IF(H174=0,"",'Ark1'!AG1890)</f>
        <v/>
      </c>
      <c r="J174" s="220" t="str">
        <f>+IF(H174=0,"",'Ark1'!AH1890)</f>
        <v/>
      </c>
      <c r="K174" s="93"/>
      <c r="L174" s="93"/>
      <c r="M174" s="93"/>
      <c r="N174" s="31" t="str">
        <f>+IF(H174=0,"",'Ark1'!U1890)</f>
        <v/>
      </c>
      <c r="O174" s="31"/>
      <c r="P174" s="414">
        <f>+IF(I174=0,"",'Ark1'!AI1890)</f>
        <v>0</v>
      </c>
      <c r="Q174" s="414"/>
      <c r="R174" s="249"/>
      <c r="S174" s="249"/>
      <c r="T174" s="249"/>
      <c r="U174" s="218"/>
      <c r="V174" s="221" t="str">
        <f>+IF(H174=0,"",'Ark1'!T1890)</f>
        <v/>
      </c>
      <c r="W174" s="222" t="str">
        <f>+IF(H174=0,"",'Ark1'!X1890)</f>
        <v/>
      </c>
      <c r="X174" s="220" t="str">
        <f>+IF(H174=0,"",'Ark1'!AA1890)</f>
        <v/>
      </c>
      <c r="Y174" s="221" t="str">
        <f>+IF(H174=0,"",'Ark1'!AC1890)</f>
        <v/>
      </c>
      <c r="Z174" s="222" t="str">
        <f>+IF(H174=0,"",'Ark1'!AE1890)</f>
        <v/>
      </c>
      <c r="AA174" s="222" t="str">
        <f t="shared" si="120"/>
        <v/>
      </c>
      <c r="AB174" s="220" t="str">
        <f t="shared" si="121"/>
        <v/>
      </c>
      <c r="AC174" s="199"/>
      <c r="AD174" s="202"/>
      <c r="AF174" s="28"/>
      <c r="AG174" s="26"/>
      <c r="AH174" s="203"/>
      <c r="AI174" s="27"/>
      <c r="AM174" s="27"/>
    </row>
    <row r="175" spans="1:69">
      <c r="A175" s="199"/>
      <c r="B175" s="223">
        <f>+'Ark1'!C1891</f>
        <v>2024</v>
      </c>
      <c r="C175" s="219">
        <f>+'Ark1'!L1891</f>
        <v>11</v>
      </c>
      <c r="D175" s="230" t="s">
        <v>37</v>
      </c>
      <c r="E175" s="219">
        <f>+'Ark1'!D1891</f>
        <v>12</v>
      </c>
      <c r="F175" s="219" t="str">
        <f t="shared" si="119"/>
        <v>Des</v>
      </c>
      <c r="G175" s="219">
        <f>+'Ark1'!Q1891</f>
        <v>0</v>
      </c>
      <c r="H175" s="324">
        <f>+'Ark1'!R1891</f>
        <v>0</v>
      </c>
      <c r="I175" s="220" t="str">
        <f>+IF(H175=0,"",'Ark1'!AG1891)</f>
        <v/>
      </c>
      <c r="J175" s="220" t="str">
        <f>+IF(H175=0,"",'Ark1'!AH1891)</f>
        <v/>
      </c>
      <c r="K175" s="93"/>
      <c r="L175" s="93"/>
      <c r="M175" s="93"/>
      <c r="N175" s="31" t="str">
        <f>+IF(H175=0,"",'Ark1'!U1891)</f>
        <v/>
      </c>
      <c r="O175" s="31"/>
      <c r="P175" s="414">
        <f>+IF(I175=0,"",'Ark1'!AI1891)</f>
        <v>0</v>
      </c>
      <c r="Q175" s="414"/>
      <c r="R175" s="249"/>
      <c r="S175" s="249"/>
      <c r="T175" s="249"/>
      <c r="U175" s="218"/>
      <c r="V175" s="221" t="str">
        <f>+IF(H175=0,"",'Ark1'!T1891)</f>
        <v/>
      </c>
      <c r="W175" s="222" t="str">
        <f>+IF(H175=0,"",'Ark1'!X1891)</f>
        <v/>
      </c>
      <c r="X175" s="220" t="str">
        <f>+IF(H175=0,"",'Ark1'!AA1891)</f>
        <v/>
      </c>
      <c r="Y175" s="221" t="str">
        <f>+IF(H175=0,"",'Ark1'!AC1891)</f>
        <v/>
      </c>
      <c r="Z175" s="222" t="str">
        <f>+IF(H175=0,"",'Ark1'!AE1891)</f>
        <v/>
      </c>
      <c r="AA175" s="222" t="str">
        <f t="shared" si="120"/>
        <v/>
      </c>
      <c r="AB175" s="220" t="str">
        <f t="shared" si="121"/>
        <v/>
      </c>
      <c r="AC175" s="199"/>
      <c r="AD175" s="202"/>
      <c r="AF175" s="28"/>
      <c r="AG175" s="26"/>
      <c r="AH175" s="203"/>
      <c r="AI175" s="27"/>
      <c r="AM175" s="27"/>
    </row>
    <row r="176" spans="1:69" ht="15" customHeight="1">
      <c r="A176" s="199"/>
      <c r="B176" s="199"/>
      <c r="C176" s="199"/>
      <c r="D176" s="199"/>
      <c r="E176" s="199"/>
      <c r="F176" s="199"/>
      <c r="G176" s="199"/>
      <c r="H176" s="320"/>
      <c r="I176" s="200"/>
      <c r="J176" s="200"/>
      <c r="K176" s="93"/>
      <c r="L176" s="93"/>
      <c r="M176" s="93"/>
      <c r="N176" s="199"/>
      <c r="O176" s="486"/>
      <c r="P176" s="218"/>
      <c r="Q176" s="218"/>
      <c r="R176" s="216"/>
      <c r="S176" s="216"/>
      <c r="T176" s="216"/>
      <c r="U176" s="218"/>
      <c r="V176" s="199"/>
      <c r="W176" s="201"/>
      <c r="X176" s="200"/>
      <c r="Y176" s="199"/>
      <c r="Z176" s="201"/>
      <c r="AA176" s="201"/>
      <c r="AB176" s="200"/>
      <c r="AC176" s="199"/>
      <c r="AD176" s="202"/>
      <c r="AF176" s="28"/>
      <c r="AG176" s="26"/>
      <c r="AH176" s="203"/>
      <c r="AI176" s="27"/>
      <c r="AM176" s="27"/>
      <c r="BE176" s="215"/>
    </row>
    <row r="177" spans="1:69" ht="15" customHeight="1">
      <c r="A177" s="199"/>
      <c r="B177" s="199"/>
      <c r="C177" s="217" t="s">
        <v>0</v>
      </c>
      <c r="D177" s="199"/>
      <c r="E177" s="257" t="str">
        <f>+D179</f>
        <v>U+</v>
      </c>
      <c r="F177" s="217" t="s">
        <v>547</v>
      </c>
      <c r="G177" s="199"/>
      <c r="H177" s="313">
        <f>SUM(H179:H190)</f>
        <v>0</v>
      </c>
      <c r="I177" s="200"/>
      <c r="J177" s="200"/>
      <c r="K177" s="93"/>
      <c r="L177" s="93"/>
      <c r="M177" s="93"/>
      <c r="N177" s="250" t="e">
        <f>+Klasse!#REF!</f>
        <v>#REF!</v>
      </c>
      <c r="O177" s="250"/>
      <c r="P177" s="218"/>
      <c r="Q177" s="218"/>
      <c r="R177" s="216"/>
      <c r="S177" s="216"/>
      <c r="T177" s="216"/>
      <c r="U177" s="218"/>
      <c r="V177" s="199"/>
      <c r="W177" s="201"/>
      <c r="X177" s="200"/>
      <c r="Y177" s="199"/>
      <c r="Z177" s="201"/>
      <c r="AA177" s="250" t="e">
        <f>+N177/C179</f>
        <v>#REF!</v>
      </c>
      <c r="AB177" s="200"/>
      <c r="AC177" s="199"/>
      <c r="AD177" s="202"/>
      <c r="AF177" s="28"/>
      <c r="AG177" s="26"/>
      <c r="AH177" s="203"/>
      <c r="AI177" s="27"/>
      <c r="AM177" s="27"/>
      <c r="BE177" s="215"/>
    </row>
    <row r="178" spans="1:69" ht="15" customHeight="1">
      <c r="A178" s="199"/>
      <c r="B178" s="199"/>
      <c r="C178" s="199"/>
      <c r="D178" s="199"/>
      <c r="E178" s="199"/>
      <c r="F178" s="199"/>
      <c r="G178" s="199"/>
      <c r="H178" s="320"/>
      <c r="I178" s="200"/>
      <c r="J178" s="200"/>
      <c r="K178" s="93"/>
      <c r="L178" s="93"/>
      <c r="M178" s="93"/>
      <c r="N178" s="199"/>
      <c r="O178" s="486"/>
      <c r="P178" s="218"/>
      <c r="Q178" s="218"/>
      <c r="R178" s="216"/>
      <c r="S178" s="216"/>
      <c r="T178" s="216"/>
      <c r="U178" s="218"/>
      <c r="V178" s="199"/>
      <c r="W178" s="201"/>
      <c r="X178" s="200"/>
      <c r="Y178" s="199"/>
      <c r="Z178" s="201"/>
      <c r="AA178" s="201"/>
      <c r="AB178" s="201"/>
      <c r="AC178" s="201"/>
      <c r="AD178" s="202"/>
      <c r="AF178" s="28"/>
      <c r="AG178" s="26"/>
      <c r="AH178" s="203"/>
      <c r="AI178" s="27"/>
      <c r="AM178" s="27"/>
      <c r="BE178" s="215">
        <f>1+BE175</f>
        <v>1</v>
      </c>
      <c r="BF178" s="27">
        <v>20.659867330016564</v>
      </c>
      <c r="BG178" s="27">
        <f t="shared" ref="BG178" si="122">+BF178</f>
        <v>20.659867330016564</v>
      </c>
      <c r="BH178" s="27">
        <f t="shared" ref="BH178" si="123">+BG178</f>
        <v>20.659867330016564</v>
      </c>
      <c r="BI178" s="27">
        <f t="shared" ref="BI178" si="124">+BH178</f>
        <v>20.659867330016564</v>
      </c>
      <c r="BJ178" s="27">
        <f t="shared" ref="BJ178" si="125">+BI178</f>
        <v>20.659867330016564</v>
      </c>
      <c r="BK178" s="27">
        <f t="shared" ref="BK178" si="126">+BJ178</f>
        <v>20.659867330016564</v>
      </c>
      <c r="BL178" s="27">
        <f t="shared" ref="BL178" si="127">+BK178</f>
        <v>20.659867330016564</v>
      </c>
      <c r="BM178" s="27">
        <f t="shared" ref="BM178" si="128">+BL178</f>
        <v>20.659867330016564</v>
      </c>
      <c r="BN178" s="27">
        <f t="shared" ref="BN178" si="129">+BM178</f>
        <v>20.659867330016564</v>
      </c>
      <c r="BO178" s="27">
        <f t="shared" ref="BO178" si="130">+BN178</f>
        <v>20.659867330016564</v>
      </c>
      <c r="BP178" s="27">
        <f t="shared" ref="BP178" si="131">+BO178</f>
        <v>20.659867330016564</v>
      </c>
      <c r="BQ178" s="27">
        <f t="shared" ref="BQ178" si="132">+BP178</f>
        <v>20.659867330016564</v>
      </c>
    </row>
    <row r="179" spans="1:69">
      <c r="A179" s="199"/>
      <c r="B179" s="223">
        <f>+'Ark1'!C1892</f>
        <v>2024</v>
      </c>
      <c r="C179" s="27">
        <f>+'Ark1'!L1892</f>
        <v>12</v>
      </c>
      <c r="D179" s="27" t="s">
        <v>38</v>
      </c>
      <c r="E179" s="27">
        <f>+'Ark1'!D1892</f>
        <v>1</v>
      </c>
      <c r="F179" s="27" t="str">
        <f t="shared" ref="F179:F190" si="133">+F164</f>
        <v>Jan</v>
      </c>
      <c r="G179" s="27">
        <f>+'Ark1'!Q1892</f>
        <v>0</v>
      </c>
      <c r="H179" s="325">
        <f>+'Ark1'!R1892</f>
        <v>0</v>
      </c>
      <c r="I179" s="28" t="str">
        <f>+IF(H179=0,"",'Ark1'!AG1892)</f>
        <v/>
      </c>
      <c r="J179" s="28" t="str">
        <f>+IF(H179=0,"",'Ark1'!AH1892)</f>
        <v/>
      </c>
      <c r="K179" s="93"/>
      <c r="L179" s="93"/>
      <c r="M179" s="93"/>
      <c r="N179" s="28" t="str">
        <f>+IF(H179=0,"",'Ark1'!U1892)</f>
        <v/>
      </c>
      <c r="O179" s="28"/>
      <c r="P179" s="226">
        <f>+IF(I179=0,"",'Ark1'!AI1892)</f>
        <v>0</v>
      </c>
      <c r="U179" s="218"/>
      <c r="V179" s="26" t="str">
        <f>+IF(H179=0,"",'Ark1'!T1892)</f>
        <v/>
      </c>
      <c r="W179" s="33" t="str">
        <f>+IF(H179=0,"",'Ark1'!X1892)</f>
        <v/>
      </c>
      <c r="X179" s="28" t="str">
        <f>+IF(H179=0,"",'Ark1'!AA1892)</f>
        <v/>
      </c>
      <c r="Y179" s="26" t="str">
        <f>+IF(H179=0,"",'Ark1'!AC1892)</f>
        <v/>
      </c>
      <c r="Z179" s="33" t="str">
        <f>+IF(H179=0,"",'Ark1'!AE1892)</f>
        <v/>
      </c>
      <c r="AA179" s="33" t="str">
        <f t="shared" ref="AA179:AA190" si="134">+IF(H179=0,"",+N179/C179)</f>
        <v/>
      </c>
      <c r="AB179" s="28" t="str">
        <f t="shared" ref="AB179:AB190" si="135">+IF(H179=0,"",G179/H179)</f>
        <v/>
      </c>
      <c r="AC179" s="199"/>
      <c r="AD179" s="202"/>
      <c r="AF179" s="28"/>
      <c r="AG179" s="26"/>
      <c r="AH179" s="203"/>
      <c r="AI179" s="27"/>
      <c r="AM179" s="27"/>
    </row>
    <row r="180" spans="1:69">
      <c r="A180" s="199"/>
      <c r="B180" s="223">
        <f>+'Ark1'!C1893</f>
        <v>2024</v>
      </c>
      <c r="C180" s="27">
        <f>+'Ark1'!L1893</f>
        <v>12</v>
      </c>
      <c r="D180" s="27" t="s">
        <v>38</v>
      </c>
      <c r="E180" s="27">
        <f>+'Ark1'!D1893</f>
        <v>2</v>
      </c>
      <c r="F180" s="27" t="str">
        <f t="shared" si="133"/>
        <v>Feb</v>
      </c>
      <c r="G180" s="27">
        <f>+'Ark1'!Q1893</f>
        <v>0</v>
      </c>
      <c r="H180" s="325">
        <f>+'Ark1'!R1893</f>
        <v>0</v>
      </c>
      <c r="I180" s="28" t="str">
        <f>+IF(H180=0,"",'Ark1'!AG1893)</f>
        <v/>
      </c>
      <c r="J180" s="28" t="str">
        <f>+IF(H180=0,"",'Ark1'!AH1893)</f>
        <v/>
      </c>
      <c r="K180" s="93"/>
      <c r="L180" s="93"/>
      <c r="M180" s="93"/>
      <c r="N180" s="28" t="str">
        <f>+IF(H180=0,"",'Ark1'!U1893)</f>
        <v/>
      </c>
      <c r="O180" s="28"/>
      <c r="P180" s="226">
        <f>+IF(I180=0,"",'Ark1'!AI1893)</f>
        <v>0</v>
      </c>
      <c r="U180" s="218"/>
      <c r="V180" s="26" t="str">
        <f>+IF(H180=0,"",'Ark1'!T1893)</f>
        <v/>
      </c>
      <c r="W180" s="33" t="str">
        <f>+IF(H180=0,"",'Ark1'!X1893)</f>
        <v/>
      </c>
      <c r="X180" s="28" t="str">
        <f>+IF(H180=0,"",'Ark1'!AA1893)</f>
        <v/>
      </c>
      <c r="Y180" s="26" t="str">
        <f>+IF(H180=0,"",'Ark1'!AC1893)</f>
        <v/>
      </c>
      <c r="Z180" s="33" t="str">
        <f>+IF(H180=0,"",'Ark1'!AE1893)</f>
        <v/>
      </c>
      <c r="AA180" s="33" t="str">
        <f t="shared" si="134"/>
        <v/>
      </c>
      <c r="AB180" s="28" t="str">
        <f t="shared" si="135"/>
        <v/>
      </c>
      <c r="AC180" s="199"/>
      <c r="AD180" s="202"/>
      <c r="AF180" s="28"/>
      <c r="AG180" s="26"/>
      <c r="AH180" s="203"/>
      <c r="AI180" s="27"/>
      <c r="AM180" s="27"/>
    </row>
    <row r="181" spans="1:69">
      <c r="A181" s="199"/>
      <c r="B181" s="223">
        <f>+'Ark1'!C1894</f>
        <v>2024</v>
      </c>
      <c r="C181" s="27">
        <f>+'Ark1'!L1894</f>
        <v>12</v>
      </c>
      <c r="D181" s="27" t="s">
        <v>38</v>
      </c>
      <c r="E181" s="27">
        <f>+'Ark1'!D1894</f>
        <v>3</v>
      </c>
      <c r="F181" s="27" t="str">
        <f t="shared" si="133"/>
        <v>Mar</v>
      </c>
      <c r="G181" s="27">
        <f>+'Ark1'!Q1894</f>
        <v>0</v>
      </c>
      <c r="H181" s="325">
        <f>+'Ark1'!R1894</f>
        <v>0</v>
      </c>
      <c r="I181" s="28" t="str">
        <f>+IF(H181=0,"",'Ark1'!AG1894)</f>
        <v/>
      </c>
      <c r="J181" s="28" t="str">
        <f>+IF(H181=0,"",'Ark1'!AH1894)</f>
        <v/>
      </c>
      <c r="K181" s="93"/>
      <c r="L181" s="93"/>
      <c r="M181" s="93"/>
      <c r="N181" s="28" t="str">
        <f>+IF(H181=0,"",'Ark1'!U1894)</f>
        <v/>
      </c>
      <c r="O181" s="28"/>
      <c r="P181" s="226">
        <f>+IF(I181=0,"",'Ark1'!AI1894)</f>
        <v>0</v>
      </c>
      <c r="U181" s="218"/>
      <c r="V181" s="26" t="str">
        <f>+IF(H181=0,"",'Ark1'!T1894)</f>
        <v/>
      </c>
      <c r="W181" s="33" t="str">
        <f>+IF(H181=0,"",'Ark1'!X1894)</f>
        <v/>
      </c>
      <c r="X181" s="28" t="str">
        <f>+IF(H181=0,"",'Ark1'!AA1894)</f>
        <v/>
      </c>
      <c r="Y181" s="26" t="str">
        <f>+IF(H181=0,"",'Ark1'!AC1894)</f>
        <v/>
      </c>
      <c r="Z181" s="33" t="str">
        <f>+IF(H181=0,"",'Ark1'!AE1894)</f>
        <v/>
      </c>
      <c r="AA181" s="33" t="str">
        <f t="shared" si="134"/>
        <v/>
      </c>
      <c r="AB181" s="28" t="str">
        <f t="shared" si="135"/>
        <v/>
      </c>
      <c r="AC181" s="199"/>
      <c r="AD181" s="202"/>
      <c r="AF181" s="28"/>
      <c r="AG181" s="26"/>
      <c r="AH181" s="203"/>
      <c r="AI181" s="27"/>
      <c r="AM181" s="27"/>
    </row>
    <row r="182" spans="1:69">
      <c r="A182" s="199"/>
      <c r="B182" s="223">
        <f>+'Ark1'!C1895</f>
        <v>2024</v>
      </c>
      <c r="C182" s="27">
        <f>+'Ark1'!L1895</f>
        <v>12</v>
      </c>
      <c r="D182" s="27" t="s">
        <v>38</v>
      </c>
      <c r="E182" s="27">
        <f>+'Ark1'!D1895</f>
        <v>4</v>
      </c>
      <c r="F182" s="27" t="str">
        <f t="shared" si="133"/>
        <v>Apr</v>
      </c>
      <c r="G182" s="27">
        <f>+'Ark1'!Q1895</f>
        <v>0</v>
      </c>
      <c r="H182" s="325">
        <f>+'Ark1'!R1895</f>
        <v>0</v>
      </c>
      <c r="I182" s="28" t="str">
        <f>+IF(H182=0,"",'Ark1'!AG1895)</f>
        <v/>
      </c>
      <c r="J182" s="28" t="str">
        <f>+IF(H182=0,"",'Ark1'!AH1895)</f>
        <v/>
      </c>
      <c r="K182" s="93"/>
      <c r="L182" s="93"/>
      <c r="M182" s="93"/>
      <c r="N182" s="28" t="str">
        <f>+IF(H182=0,"",'Ark1'!U1895)</f>
        <v/>
      </c>
      <c r="O182" s="28"/>
      <c r="P182" s="226">
        <f>+IF(I182=0,"",'Ark1'!AI1895)</f>
        <v>0</v>
      </c>
      <c r="U182" s="218"/>
      <c r="V182" s="26" t="str">
        <f>+IF(H182=0,"",'Ark1'!T1895)</f>
        <v/>
      </c>
      <c r="W182" s="33" t="str">
        <f>+IF(H182=0,"",'Ark1'!X1895)</f>
        <v/>
      </c>
      <c r="X182" s="28" t="str">
        <f>+IF(H182=0,"",'Ark1'!AA1895)</f>
        <v/>
      </c>
      <c r="Y182" s="26" t="str">
        <f>+IF(H182=0,"",'Ark1'!AC1895)</f>
        <v/>
      </c>
      <c r="Z182" s="33" t="str">
        <f>+IF(H182=0,"",'Ark1'!AE1895)</f>
        <v/>
      </c>
      <c r="AA182" s="33" t="str">
        <f t="shared" si="134"/>
        <v/>
      </c>
      <c r="AB182" s="28" t="str">
        <f t="shared" si="135"/>
        <v/>
      </c>
      <c r="AC182" s="199"/>
      <c r="AD182" s="202"/>
      <c r="AF182" s="28"/>
      <c r="AG182" s="26"/>
      <c r="AH182" s="203"/>
      <c r="AI182" s="27"/>
      <c r="AM182" s="27"/>
    </row>
    <row r="183" spans="1:69">
      <c r="A183" s="199"/>
      <c r="B183" s="223">
        <f>+'Ark1'!C1896</f>
        <v>2024</v>
      </c>
      <c r="C183" s="27">
        <f>+'Ark1'!L1896</f>
        <v>12</v>
      </c>
      <c r="D183" s="27" t="s">
        <v>38</v>
      </c>
      <c r="E183" s="27">
        <f>+'Ark1'!D1896</f>
        <v>5</v>
      </c>
      <c r="F183" s="27" t="str">
        <f t="shared" si="133"/>
        <v>Mai</v>
      </c>
      <c r="G183" s="27">
        <f>+'Ark1'!Q1896</f>
        <v>0</v>
      </c>
      <c r="H183" s="325">
        <f>+'Ark1'!R1896</f>
        <v>0</v>
      </c>
      <c r="I183" s="28" t="str">
        <f>+IF(H183=0,"",'Ark1'!AG1896)</f>
        <v/>
      </c>
      <c r="J183" s="28" t="str">
        <f>+IF(H183=0,"",'Ark1'!AH1896)</f>
        <v/>
      </c>
      <c r="K183" s="93"/>
      <c r="L183" s="93"/>
      <c r="M183" s="93"/>
      <c r="N183" s="28" t="str">
        <f>+IF(H183=0,"",'Ark1'!U1896)</f>
        <v/>
      </c>
      <c r="O183" s="28"/>
      <c r="P183" s="226">
        <f>+IF(I183=0,"",'Ark1'!AI1896)</f>
        <v>0</v>
      </c>
      <c r="U183" s="218"/>
      <c r="V183" s="26" t="str">
        <f>+IF(H183=0,"",'Ark1'!T1896)</f>
        <v/>
      </c>
      <c r="W183" s="33" t="str">
        <f>+IF(H183=0,"",'Ark1'!X1896)</f>
        <v/>
      </c>
      <c r="X183" s="28" t="str">
        <f>+IF(H183=0,"",'Ark1'!AA1896)</f>
        <v/>
      </c>
      <c r="Y183" s="26" t="str">
        <f>+IF(H183=0,"",'Ark1'!AC1896)</f>
        <v/>
      </c>
      <c r="Z183" s="33" t="str">
        <f>+IF(H183=0,"",'Ark1'!AE1896)</f>
        <v/>
      </c>
      <c r="AA183" s="33" t="str">
        <f t="shared" si="134"/>
        <v/>
      </c>
      <c r="AB183" s="28" t="str">
        <f t="shared" si="135"/>
        <v/>
      </c>
      <c r="AC183" s="199"/>
      <c r="AD183" s="202"/>
      <c r="AF183" s="28"/>
      <c r="AG183" s="26"/>
      <c r="AH183" s="203"/>
      <c r="AI183" s="27"/>
      <c r="AM183" s="27"/>
    </row>
    <row r="184" spans="1:69">
      <c r="A184" s="199"/>
      <c r="B184" s="223">
        <f>+'Ark1'!C1897</f>
        <v>2024</v>
      </c>
      <c r="C184" s="27">
        <f>+'Ark1'!L1897</f>
        <v>12</v>
      </c>
      <c r="D184" s="27" t="s">
        <v>38</v>
      </c>
      <c r="E184" s="27">
        <f>+'Ark1'!D1897</f>
        <v>6</v>
      </c>
      <c r="F184" s="27" t="str">
        <f t="shared" si="133"/>
        <v>Jun</v>
      </c>
      <c r="G184" s="27">
        <f>+'Ark1'!Q1897</f>
        <v>0</v>
      </c>
      <c r="H184" s="325">
        <f>+'Ark1'!R1897</f>
        <v>0</v>
      </c>
      <c r="I184" s="28" t="str">
        <f>+IF(H184=0,"",'Ark1'!AG1897)</f>
        <v/>
      </c>
      <c r="J184" s="28" t="str">
        <f>+IF(H184=0,"",'Ark1'!AH1897)</f>
        <v/>
      </c>
      <c r="K184" s="93"/>
      <c r="L184" s="93"/>
      <c r="M184" s="93"/>
      <c r="N184" s="28" t="str">
        <f>+IF(H184=0,"",'Ark1'!U1897)</f>
        <v/>
      </c>
      <c r="O184" s="28"/>
      <c r="P184" s="226">
        <f>+IF(I184=0,"",'Ark1'!AI1897)</f>
        <v>0</v>
      </c>
      <c r="U184" s="218"/>
      <c r="V184" s="26" t="str">
        <f>+IF(H184=0,"",'Ark1'!T1897)</f>
        <v/>
      </c>
      <c r="W184" s="33" t="str">
        <f>+IF(H184=0,"",'Ark1'!X1897)</f>
        <v/>
      </c>
      <c r="X184" s="28" t="str">
        <f>+IF(H184=0,"",'Ark1'!AA1897)</f>
        <v/>
      </c>
      <c r="Y184" s="26" t="str">
        <f>+IF(H184=0,"",'Ark1'!AC1897)</f>
        <v/>
      </c>
      <c r="Z184" s="33" t="str">
        <f>+IF(H184=0,"",'Ark1'!AE1897)</f>
        <v/>
      </c>
      <c r="AA184" s="33" t="str">
        <f t="shared" si="134"/>
        <v/>
      </c>
      <c r="AB184" s="28" t="str">
        <f t="shared" si="135"/>
        <v/>
      </c>
      <c r="AC184" s="199"/>
      <c r="AD184" s="202"/>
      <c r="AF184" s="28"/>
      <c r="AG184" s="26"/>
      <c r="AH184" s="203"/>
      <c r="AI184" s="27"/>
      <c r="AM184" s="27"/>
    </row>
    <row r="185" spans="1:69">
      <c r="A185" s="199"/>
      <c r="B185" s="223">
        <f>+'Ark1'!C1898</f>
        <v>2024</v>
      </c>
      <c r="C185" s="27">
        <f>+'Ark1'!L1898</f>
        <v>12</v>
      </c>
      <c r="D185" s="27" t="s">
        <v>38</v>
      </c>
      <c r="E185" s="27">
        <f>+'Ark1'!D1898</f>
        <v>7</v>
      </c>
      <c r="F185" s="27" t="str">
        <f t="shared" si="133"/>
        <v>Jul</v>
      </c>
      <c r="G185" s="27">
        <f>+'Ark1'!Q1898</f>
        <v>0</v>
      </c>
      <c r="H185" s="325">
        <f>+'Ark1'!R1898</f>
        <v>0</v>
      </c>
      <c r="I185" s="28" t="str">
        <f>+IF(H185=0,"",'Ark1'!AG1898)</f>
        <v/>
      </c>
      <c r="J185" s="28" t="str">
        <f>+IF(H185=0,"",'Ark1'!AH1898)</f>
        <v/>
      </c>
      <c r="K185" s="93"/>
      <c r="L185" s="93"/>
      <c r="M185" s="93"/>
      <c r="N185" s="28" t="str">
        <f>+IF(H185=0,"",'Ark1'!U1898)</f>
        <v/>
      </c>
      <c r="O185" s="28"/>
      <c r="P185" s="226">
        <f>+IF(I185=0,"",'Ark1'!AI1898)</f>
        <v>0</v>
      </c>
      <c r="U185" s="218"/>
      <c r="V185" s="26" t="str">
        <f>+IF(H185=0,"",'Ark1'!T1898)</f>
        <v/>
      </c>
      <c r="W185" s="33" t="str">
        <f>+IF(H185=0,"",'Ark1'!X1898)</f>
        <v/>
      </c>
      <c r="X185" s="28" t="str">
        <f>+IF(H185=0,"",'Ark1'!AA1898)</f>
        <v/>
      </c>
      <c r="Y185" s="26" t="str">
        <f>+IF(H185=0,"",'Ark1'!AC1898)</f>
        <v/>
      </c>
      <c r="Z185" s="33" t="str">
        <f>+IF(H185=0,"",'Ark1'!AE1898)</f>
        <v/>
      </c>
      <c r="AA185" s="33" t="str">
        <f t="shared" si="134"/>
        <v/>
      </c>
      <c r="AB185" s="28" t="str">
        <f t="shared" si="135"/>
        <v/>
      </c>
      <c r="AC185" s="199"/>
      <c r="AD185" s="202"/>
      <c r="AF185" s="28"/>
      <c r="AG185" s="26"/>
      <c r="AH185" s="203"/>
      <c r="AI185" s="27"/>
      <c r="AM185" s="27"/>
    </row>
    <row r="186" spans="1:69">
      <c r="A186" s="199"/>
      <c r="B186" s="223">
        <f>+'Ark1'!C1899</f>
        <v>2024</v>
      </c>
      <c r="C186" s="27">
        <f>+'Ark1'!L1899</f>
        <v>12</v>
      </c>
      <c r="D186" s="27" t="s">
        <v>38</v>
      </c>
      <c r="E186" s="27">
        <f>+'Ark1'!D1899</f>
        <v>8</v>
      </c>
      <c r="F186" s="27" t="str">
        <f t="shared" si="133"/>
        <v>Aug</v>
      </c>
      <c r="G186" s="27">
        <f>+'Ark1'!Q1899</f>
        <v>0</v>
      </c>
      <c r="H186" s="325">
        <f>+'Ark1'!R1899</f>
        <v>0</v>
      </c>
      <c r="I186" s="28" t="str">
        <f>+IF(H186=0,"",'Ark1'!AG1899)</f>
        <v/>
      </c>
      <c r="J186" s="28" t="str">
        <f>+IF(H186=0,"",'Ark1'!AH1899)</f>
        <v/>
      </c>
      <c r="K186" s="93"/>
      <c r="L186" s="93"/>
      <c r="M186" s="93"/>
      <c r="N186" s="28" t="str">
        <f>+IF(H186=0,"",'Ark1'!U1899)</f>
        <v/>
      </c>
      <c r="O186" s="28"/>
      <c r="P186" s="226">
        <f>+IF(I186=0,"",'Ark1'!AI1899)</f>
        <v>0</v>
      </c>
      <c r="U186" s="218"/>
      <c r="V186" s="26" t="str">
        <f>+IF(H186=0,"",'Ark1'!T1899)</f>
        <v/>
      </c>
      <c r="W186" s="33" t="str">
        <f>+IF(H186=0,"",'Ark1'!X1899)</f>
        <v/>
      </c>
      <c r="X186" s="28" t="str">
        <f>+IF(H186=0,"",'Ark1'!AA1899)</f>
        <v/>
      </c>
      <c r="Y186" s="26" t="str">
        <f>+IF(H186=0,"",'Ark1'!AC1899)</f>
        <v/>
      </c>
      <c r="Z186" s="33" t="str">
        <f>+IF(H186=0,"",'Ark1'!AE1899)</f>
        <v/>
      </c>
      <c r="AA186" s="33" t="str">
        <f t="shared" si="134"/>
        <v/>
      </c>
      <c r="AB186" s="28" t="str">
        <f t="shared" si="135"/>
        <v/>
      </c>
      <c r="AC186" s="199"/>
      <c r="AD186" s="202"/>
      <c r="AF186" s="28"/>
      <c r="AG186" s="26"/>
      <c r="AH186" s="203"/>
      <c r="AI186" s="27"/>
      <c r="AM186" s="27"/>
    </row>
    <row r="187" spans="1:69">
      <c r="A187" s="199"/>
      <c r="B187" s="223">
        <f>+'Ark1'!C1900</f>
        <v>2024</v>
      </c>
      <c r="C187" s="27">
        <f>+'Ark1'!L1900</f>
        <v>12</v>
      </c>
      <c r="D187" s="27" t="s">
        <v>38</v>
      </c>
      <c r="E187" s="27">
        <f>+'Ark1'!D1900</f>
        <v>9</v>
      </c>
      <c r="F187" s="27" t="str">
        <f t="shared" si="133"/>
        <v>Sep</v>
      </c>
      <c r="G187" s="27">
        <f>+'Ark1'!Q1900</f>
        <v>0</v>
      </c>
      <c r="H187" s="325">
        <f>+'Ark1'!R1900</f>
        <v>0</v>
      </c>
      <c r="I187" s="28" t="str">
        <f>+IF(H187=0,"",'Ark1'!AG1900)</f>
        <v/>
      </c>
      <c r="J187" s="28" t="str">
        <f>+IF(H187=0,"",'Ark1'!AH1900)</f>
        <v/>
      </c>
      <c r="K187" s="93"/>
      <c r="L187" s="93"/>
      <c r="M187" s="93"/>
      <c r="N187" s="28" t="str">
        <f>+IF(H187=0,"",'Ark1'!U1900)</f>
        <v/>
      </c>
      <c r="O187" s="28"/>
      <c r="P187" s="226">
        <f>+IF(I187=0,"",'Ark1'!AI1900)</f>
        <v>0</v>
      </c>
      <c r="U187" s="218"/>
      <c r="V187" s="26" t="str">
        <f>+IF(H187=0,"",'Ark1'!T1900)</f>
        <v/>
      </c>
      <c r="W187" s="33" t="str">
        <f>+IF(H187=0,"",'Ark1'!X1900)</f>
        <v/>
      </c>
      <c r="X187" s="28" t="str">
        <f>+IF(H187=0,"",'Ark1'!AA1900)</f>
        <v/>
      </c>
      <c r="Y187" s="26" t="str">
        <f>+IF(H187=0,"",'Ark1'!AC1900)</f>
        <v/>
      </c>
      <c r="Z187" s="33" t="str">
        <f>+IF(H187=0,"",'Ark1'!AE1900)</f>
        <v/>
      </c>
      <c r="AA187" s="33" t="str">
        <f t="shared" si="134"/>
        <v/>
      </c>
      <c r="AB187" s="28" t="str">
        <f t="shared" si="135"/>
        <v/>
      </c>
      <c r="AC187" s="199"/>
      <c r="AD187" s="202"/>
      <c r="AF187" s="28"/>
      <c r="AG187" s="26"/>
      <c r="AH187" s="203"/>
      <c r="AI187" s="27"/>
      <c r="AM187" s="27"/>
    </row>
    <row r="188" spans="1:69">
      <c r="A188" s="199"/>
      <c r="B188" s="223">
        <f>+'Ark1'!C1901</f>
        <v>2024</v>
      </c>
      <c r="C188" s="27">
        <f>+'Ark1'!L1901</f>
        <v>12</v>
      </c>
      <c r="D188" s="27" t="s">
        <v>38</v>
      </c>
      <c r="E188" s="27">
        <f>+'Ark1'!D1901</f>
        <v>10</v>
      </c>
      <c r="F188" s="27" t="str">
        <f t="shared" si="133"/>
        <v>Okt</v>
      </c>
      <c r="G188" s="27">
        <f>+'Ark1'!Q1901</f>
        <v>0</v>
      </c>
      <c r="H188" s="325">
        <f>+'Ark1'!R1901</f>
        <v>0</v>
      </c>
      <c r="I188" s="28" t="str">
        <f>+IF(H188=0,"",'Ark1'!AG1901)</f>
        <v/>
      </c>
      <c r="J188" s="28" t="str">
        <f>+IF(H188=0,"",'Ark1'!AH1901)</f>
        <v/>
      </c>
      <c r="K188" s="93"/>
      <c r="L188" s="93"/>
      <c r="M188" s="93"/>
      <c r="N188" s="28" t="str">
        <f>+IF(H188=0,"",'Ark1'!U1901)</f>
        <v/>
      </c>
      <c r="O188" s="28"/>
      <c r="P188" s="226">
        <f>+IF(I188=0,"",'Ark1'!AI1901)</f>
        <v>0</v>
      </c>
      <c r="U188" s="218"/>
      <c r="V188" s="26" t="str">
        <f>+IF(H188=0,"",'Ark1'!T1901)</f>
        <v/>
      </c>
      <c r="W188" s="33" t="str">
        <f>+IF(H188=0,"",'Ark1'!X1901)</f>
        <v/>
      </c>
      <c r="X188" s="28" t="str">
        <f>+IF(H188=0,"",'Ark1'!AA1901)</f>
        <v/>
      </c>
      <c r="Y188" s="26" t="str">
        <f>+IF(H188=0,"",'Ark1'!AC1901)</f>
        <v/>
      </c>
      <c r="Z188" s="33" t="str">
        <f>+IF(H188=0,"",'Ark1'!AE1901)</f>
        <v/>
      </c>
      <c r="AA188" s="33" t="str">
        <f t="shared" si="134"/>
        <v/>
      </c>
      <c r="AB188" s="28" t="str">
        <f t="shared" si="135"/>
        <v/>
      </c>
      <c r="AC188" s="199"/>
      <c r="AD188" s="202"/>
      <c r="AF188" s="28"/>
      <c r="AG188" s="26"/>
      <c r="AH188" s="203"/>
      <c r="AI188" s="27"/>
      <c r="AM188" s="27"/>
    </row>
    <row r="189" spans="1:69">
      <c r="A189" s="199"/>
      <c r="B189" s="223">
        <f>+'Ark1'!C1902</f>
        <v>2024</v>
      </c>
      <c r="C189" s="27">
        <f>+'Ark1'!L1902</f>
        <v>12</v>
      </c>
      <c r="D189" s="27" t="s">
        <v>38</v>
      </c>
      <c r="E189" s="27">
        <f>+'Ark1'!D1902</f>
        <v>11</v>
      </c>
      <c r="F189" s="27" t="str">
        <f t="shared" si="133"/>
        <v>Nov</v>
      </c>
      <c r="G189" s="27">
        <f>+'Ark1'!Q1902</f>
        <v>0</v>
      </c>
      <c r="H189" s="325">
        <f>+'Ark1'!R1902</f>
        <v>0</v>
      </c>
      <c r="I189" s="28" t="str">
        <f>+IF(H189=0,"",'Ark1'!AG1902)</f>
        <v/>
      </c>
      <c r="J189" s="28" t="str">
        <f>+IF(H189=0,"",'Ark1'!AH1902)</f>
        <v/>
      </c>
      <c r="K189" s="93"/>
      <c r="L189" s="93"/>
      <c r="M189" s="93"/>
      <c r="N189" s="28" t="str">
        <f>+IF(H189=0,"",'Ark1'!U1902)</f>
        <v/>
      </c>
      <c r="O189" s="28"/>
      <c r="P189" s="226">
        <f>+IF(I189=0,"",'Ark1'!AI1902)</f>
        <v>0</v>
      </c>
      <c r="U189" s="218"/>
      <c r="V189" s="26" t="str">
        <f>+IF(H189=0,"",'Ark1'!T1902)</f>
        <v/>
      </c>
      <c r="W189" s="33" t="str">
        <f>+IF(H189=0,"",'Ark1'!X1902)</f>
        <v/>
      </c>
      <c r="X189" s="28" t="str">
        <f>+IF(H189=0,"",'Ark1'!AA1902)</f>
        <v/>
      </c>
      <c r="Y189" s="26" t="str">
        <f>+IF(H189=0,"",'Ark1'!AC1902)</f>
        <v/>
      </c>
      <c r="Z189" s="33" t="str">
        <f>+IF(H189=0,"",'Ark1'!AE1902)</f>
        <v/>
      </c>
      <c r="AA189" s="33" t="str">
        <f t="shared" si="134"/>
        <v/>
      </c>
      <c r="AB189" s="28" t="str">
        <f t="shared" si="135"/>
        <v/>
      </c>
      <c r="AC189" s="199"/>
      <c r="AD189" s="202"/>
      <c r="AF189" s="28"/>
      <c r="AG189" s="26"/>
      <c r="AH189" s="203"/>
      <c r="AI189" s="27"/>
      <c r="AM189" s="27"/>
    </row>
    <row r="190" spans="1:69">
      <c r="A190" s="199"/>
      <c r="B190" s="223">
        <f>+'Ark1'!C1903</f>
        <v>2024</v>
      </c>
      <c r="C190" s="27">
        <f>+'Ark1'!L1903</f>
        <v>12</v>
      </c>
      <c r="D190" s="27" t="s">
        <v>38</v>
      </c>
      <c r="E190" s="27">
        <f>+'Ark1'!D1903</f>
        <v>12</v>
      </c>
      <c r="F190" s="27" t="str">
        <f t="shared" si="133"/>
        <v>Des</v>
      </c>
      <c r="G190" s="27">
        <f>+'Ark1'!Q1903</f>
        <v>0</v>
      </c>
      <c r="H190" s="325">
        <f>+'Ark1'!R1903</f>
        <v>0</v>
      </c>
      <c r="I190" s="28" t="str">
        <f>+IF(H190=0,"",'Ark1'!AG1903)</f>
        <v/>
      </c>
      <c r="J190" s="28" t="str">
        <f>+IF(H190=0,"",'Ark1'!AH1903)</f>
        <v/>
      </c>
      <c r="K190" s="93"/>
      <c r="L190" s="93"/>
      <c r="M190" s="93"/>
      <c r="N190" s="28" t="str">
        <f>+IF(H190=0,"",'Ark1'!U1903)</f>
        <v/>
      </c>
      <c r="O190" s="28"/>
      <c r="P190" s="226">
        <f>+IF(I190=0,"",'Ark1'!AI1903)</f>
        <v>0</v>
      </c>
      <c r="U190" s="218"/>
      <c r="V190" s="26" t="str">
        <f>+IF(H190=0,"",'Ark1'!T1903)</f>
        <v/>
      </c>
      <c r="W190" s="33" t="str">
        <f>+IF(H190=0,"",'Ark1'!X1903)</f>
        <v/>
      </c>
      <c r="X190" s="28" t="str">
        <f>+IF(H190=0,"",'Ark1'!AA1903)</f>
        <v/>
      </c>
      <c r="Y190" s="26" t="str">
        <f>+IF(H190=0,"",'Ark1'!AC1903)</f>
        <v/>
      </c>
      <c r="Z190" s="33" t="str">
        <f>+IF(H190=0,"",'Ark1'!AE1903)</f>
        <v/>
      </c>
      <c r="AA190" s="33" t="str">
        <f t="shared" si="134"/>
        <v/>
      </c>
      <c r="AB190" s="28" t="str">
        <f t="shared" si="135"/>
        <v/>
      </c>
      <c r="AC190" s="199"/>
      <c r="AD190" s="202"/>
      <c r="AF190" s="28"/>
      <c r="AG190" s="26"/>
      <c r="AH190" s="203"/>
      <c r="AI190" s="27"/>
      <c r="AM190" s="27"/>
    </row>
    <row r="191" spans="1:69" ht="19.8">
      <c r="A191" s="199"/>
      <c r="B191" s="199"/>
      <c r="C191" s="199"/>
      <c r="D191" s="199"/>
      <c r="E191" s="199"/>
      <c r="F191" s="199"/>
      <c r="G191" s="199"/>
      <c r="H191" s="320"/>
      <c r="I191" s="200"/>
      <c r="J191" s="200"/>
      <c r="K191" s="93"/>
      <c r="L191" s="93"/>
      <c r="M191" s="93"/>
      <c r="N191" s="199"/>
      <c r="O191" s="486"/>
      <c r="P191" s="218"/>
      <c r="Q191" s="218"/>
      <c r="R191" s="216"/>
      <c r="S191" s="216"/>
      <c r="T191" s="216"/>
      <c r="U191" s="218"/>
      <c r="V191" s="199"/>
      <c r="W191" s="201"/>
      <c r="X191" s="200"/>
      <c r="Y191" s="199"/>
      <c r="Z191" s="201"/>
      <c r="AA191" s="201"/>
      <c r="AB191" s="200"/>
      <c r="AC191" s="199"/>
      <c r="AD191" s="202"/>
      <c r="AF191" s="28"/>
      <c r="AG191" s="26"/>
      <c r="AH191" s="203"/>
      <c r="AI191" s="27"/>
      <c r="AM191" s="27"/>
      <c r="BE191" s="215"/>
    </row>
    <row r="192" spans="1:69" ht="19.8">
      <c r="A192" s="199"/>
      <c r="B192" s="199"/>
      <c r="C192" s="217" t="s">
        <v>0</v>
      </c>
      <c r="D192" s="199"/>
      <c r="E192" s="257" t="str">
        <f>+D194</f>
        <v>E-</v>
      </c>
      <c r="F192" s="217" t="s">
        <v>547</v>
      </c>
      <c r="G192" s="199"/>
      <c r="H192" s="313">
        <f>SUM(H194:H205)</f>
        <v>0</v>
      </c>
      <c r="I192" s="200"/>
      <c r="J192" s="200"/>
      <c r="K192" s="93"/>
      <c r="L192" s="93"/>
      <c r="M192" s="93"/>
      <c r="N192" s="250" t="e">
        <f>+Klasse!#REF!</f>
        <v>#REF!</v>
      </c>
      <c r="O192" s="250"/>
      <c r="P192" s="218"/>
      <c r="Q192" s="218"/>
      <c r="R192" s="216"/>
      <c r="S192" s="216"/>
      <c r="T192" s="216"/>
      <c r="U192" s="218"/>
      <c r="V192" s="199"/>
      <c r="W192" s="201"/>
      <c r="X192" s="200"/>
      <c r="Y192" s="199"/>
      <c r="Z192" s="201"/>
      <c r="AA192" s="250" t="e">
        <f>+N192/C194</f>
        <v>#REF!</v>
      </c>
      <c r="AB192" s="200"/>
      <c r="AC192" s="199"/>
      <c r="AD192" s="202"/>
      <c r="AF192" s="28"/>
      <c r="AG192" s="26"/>
      <c r="AH192" s="203"/>
      <c r="AI192" s="27"/>
      <c r="AM192" s="27"/>
      <c r="BE192" s="215"/>
    </row>
    <row r="193" spans="1:69" ht="19.8">
      <c r="A193" s="199"/>
      <c r="B193" s="199"/>
      <c r="C193" s="199"/>
      <c r="D193" s="199"/>
      <c r="E193" s="199"/>
      <c r="F193" s="199"/>
      <c r="G193" s="199"/>
      <c r="H193" s="320"/>
      <c r="I193" s="200"/>
      <c r="J193" s="200"/>
      <c r="K193" s="93"/>
      <c r="L193" s="93"/>
      <c r="M193" s="93"/>
      <c r="N193" s="199"/>
      <c r="O193" s="486"/>
      <c r="P193" s="218"/>
      <c r="Q193" s="218"/>
      <c r="R193" s="216"/>
      <c r="S193" s="216"/>
      <c r="T193" s="216"/>
      <c r="U193" s="218"/>
      <c r="V193" s="199"/>
      <c r="W193" s="201"/>
      <c r="X193" s="200"/>
      <c r="Y193" s="199"/>
      <c r="Z193" s="201"/>
      <c r="AA193" s="218"/>
      <c r="AB193" s="216"/>
      <c r="AC193" s="199"/>
      <c r="AD193" s="202"/>
      <c r="AF193" s="28"/>
      <c r="AG193" s="26"/>
      <c r="AH193" s="203"/>
      <c r="AI193" s="27"/>
      <c r="AM193" s="27"/>
      <c r="BE193" s="215"/>
    </row>
    <row r="194" spans="1:69">
      <c r="A194" s="199"/>
      <c r="B194" s="223">
        <f>+'Ark1'!C1904</f>
        <v>2024</v>
      </c>
      <c r="C194" s="219">
        <f>+'Ark1'!L1904</f>
        <v>13</v>
      </c>
      <c r="D194" s="219" t="s">
        <v>39</v>
      </c>
      <c r="E194" s="219">
        <f>+'Ark1'!D1904</f>
        <v>1</v>
      </c>
      <c r="F194" s="219" t="str">
        <f t="shared" ref="F194:F205" si="136">+F179</f>
        <v>Jan</v>
      </c>
      <c r="G194" s="219">
        <f>+'Ark1'!Q1904</f>
        <v>0</v>
      </c>
      <c r="H194" s="324">
        <f>+'Ark1'!R1904</f>
        <v>0</v>
      </c>
      <c r="I194" s="220" t="str">
        <f>+IF(H194=0,"",'Ark1'!AG1904)</f>
        <v/>
      </c>
      <c r="J194" s="220" t="str">
        <f>+IF(H194=0,"",'Ark1'!AH1904)</f>
        <v/>
      </c>
      <c r="K194" s="93"/>
      <c r="L194" s="93"/>
      <c r="M194" s="93"/>
      <c r="N194" s="220" t="str">
        <f>+IF(H194=0,"",'Ark1'!U1904)</f>
        <v/>
      </c>
      <c r="O194" s="220"/>
      <c r="P194" s="414">
        <f>+IF(I194=0,"",'Ark1'!AI1904)</f>
        <v>0</v>
      </c>
      <c r="Q194" s="414"/>
      <c r="R194" s="249"/>
      <c r="S194" s="249"/>
      <c r="T194" s="249"/>
      <c r="U194" s="218"/>
      <c r="V194" s="221" t="str">
        <f>+IF(H194=0,"",'Ark1'!T1904)</f>
        <v/>
      </c>
      <c r="W194" s="222" t="str">
        <f>+IF(H194=0,"",'Ark1'!X1904)</f>
        <v/>
      </c>
      <c r="X194" s="220" t="str">
        <f>+IF(H194=0,"",'Ark1'!AA1904)</f>
        <v/>
      </c>
      <c r="Y194" s="221" t="str">
        <f>+IF(H194=0,"",'Ark1'!AC1904)</f>
        <v/>
      </c>
      <c r="Z194" s="222" t="str">
        <f>+IF(H194=0,"",'Ark1'!AE1904)</f>
        <v/>
      </c>
      <c r="AA194" s="222" t="str">
        <f t="shared" ref="AA194:AA205" si="137">+IF(H194=0,"",+N194/C194)</f>
        <v/>
      </c>
      <c r="AB194" s="220" t="str">
        <f t="shared" ref="AB194:AB205" si="138">+IF(H194=0,"",G194/H194)</f>
        <v/>
      </c>
      <c r="AC194" s="199"/>
      <c r="AD194" s="202"/>
      <c r="AF194" s="28"/>
      <c r="AG194" s="26"/>
      <c r="AH194" s="203"/>
      <c r="AI194" s="27"/>
      <c r="AM194" s="27"/>
    </row>
    <row r="195" spans="1:69">
      <c r="A195" s="199"/>
      <c r="B195" s="223">
        <f>+'Ark1'!C1905</f>
        <v>2024</v>
      </c>
      <c r="C195" s="219">
        <f>+'Ark1'!L1905</f>
        <v>13</v>
      </c>
      <c r="D195" s="219" t="s">
        <v>39</v>
      </c>
      <c r="E195" s="219">
        <f>+'Ark1'!D1905</f>
        <v>2</v>
      </c>
      <c r="F195" s="219" t="str">
        <f t="shared" si="136"/>
        <v>Feb</v>
      </c>
      <c r="G195" s="219">
        <f>+'Ark1'!Q1905</f>
        <v>0</v>
      </c>
      <c r="H195" s="324">
        <f>+'Ark1'!R1905</f>
        <v>0</v>
      </c>
      <c r="I195" s="220" t="str">
        <f>+IF(H195=0,"",'Ark1'!AG1905)</f>
        <v/>
      </c>
      <c r="J195" s="220" t="str">
        <f>+IF(H195=0,"",'Ark1'!AH1905)</f>
        <v/>
      </c>
      <c r="K195" s="93"/>
      <c r="L195" s="93"/>
      <c r="M195" s="93"/>
      <c r="N195" s="220" t="str">
        <f>+IF(H195=0,"",'Ark1'!U1905)</f>
        <v/>
      </c>
      <c r="O195" s="220"/>
      <c r="P195" s="414">
        <f>+IF(I195=0,"",'Ark1'!AI1905)</f>
        <v>0</v>
      </c>
      <c r="Q195" s="414"/>
      <c r="R195" s="249"/>
      <c r="S195" s="249"/>
      <c r="T195" s="249"/>
      <c r="U195" s="218"/>
      <c r="V195" s="221" t="str">
        <f>+IF(H195=0,"",'Ark1'!T1905)</f>
        <v/>
      </c>
      <c r="W195" s="222" t="str">
        <f>+IF(H195=0,"",'Ark1'!X1905)</f>
        <v/>
      </c>
      <c r="X195" s="220" t="str">
        <f>+IF(H195=0,"",'Ark1'!AA1905)</f>
        <v/>
      </c>
      <c r="Y195" s="221" t="str">
        <f>+IF(H195=0,"",'Ark1'!AC1905)</f>
        <v/>
      </c>
      <c r="Z195" s="222" t="str">
        <f>+IF(H195=0,"",'Ark1'!AE1905)</f>
        <v/>
      </c>
      <c r="AA195" s="222" t="str">
        <f t="shared" si="137"/>
        <v/>
      </c>
      <c r="AB195" s="220" t="str">
        <f t="shared" si="138"/>
        <v/>
      </c>
      <c r="AC195" s="199"/>
      <c r="AD195" s="26"/>
      <c r="AF195" s="28"/>
      <c r="AG195" s="26"/>
      <c r="AH195" s="27"/>
      <c r="AI195" s="27"/>
      <c r="AM195" s="27"/>
    </row>
    <row r="196" spans="1:69">
      <c r="A196" s="199"/>
      <c r="B196" s="223">
        <f>+'Ark1'!C1906</f>
        <v>2024</v>
      </c>
      <c r="C196" s="219">
        <f>+'Ark1'!L1906</f>
        <v>13</v>
      </c>
      <c r="D196" s="219" t="s">
        <v>39</v>
      </c>
      <c r="E196" s="219">
        <f>+'Ark1'!D1906</f>
        <v>3</v>
      </c>
      <c r="F196" s="219" t="str">
        <f t="shared" si="136"/>
        <v>Mar</v>
      </c>
      <c r="G196" s="219">
        <f>+'Ark1'!Q1906</f>
        <v>0</v>
      </c>
      <c r="H196" s="324">
        <f>+'Ark1'!R1906</f>
        <v>0</v>
      </c>
      <c r="I196" s="220" t="str">
        <f>+IF(H196=0,"",'Ark1'!AG1906)</f>
        <v/>
      </c>
      <c r="J196" s="220" t="str">
        <f>+IF(H196=0,"",'Ark1'!AH1906)</f>
        <v/>
      </c>
      <c r="K196" s="93"/>
      <c r="L196" s="93"/>
      <c r="M196" s="93"/>
      <c r="N196" s="220" t="str">
        <f>+IF(H196=0,"",'Ark1'!U1906)</f>
        <v/>
      </c>
      <c r="O196" s="220"/>
      <c r="P196" s="414">
        <f>+IF(I196=0,"",'Ark1'!AI1906)</f>
        <v>0</v>
      </c>
      <c r="Q196" s="414"/>
      <c r="R196" s="249"/>
      <c r="S196" s="249"/>
      <c r="T196" s="249"/>
      <c r="U196" s="218"/>
      <c r="V196" s="221" t="str">
        <f>+IF(H196=0,"",'Ark1'!T1906)</f>
        <v/>
      </c>
      <c r="W196" s="222" t="str">
        <f>+IF(H196=0,"",'Ark1'!X1906)</f>
        <v/>
      </c>
      <c r="X196" s="220" t="str">
        <f>+IF(H196=0,"",'Ark1'!AA1906)</f>
        <v/>
      </c>
      <c r="Y196" s="221" t="str">
        <f>+IF(H196=0,"",'Ark1'!AC1906)</f>
        <v/>
      </c>
      <c r="Z196" s="222" t="str">
        <f>+IF(H196=0,"",'Ark1'!AE1906)</f>
        <v/>
      </c>
      <c r="AA196" s="222" t="str">
        <f t="shared" si="137"/>
        <v/>
      </c>
      <c r="AB196" s="220" t="str">
        <f t="shared" si="138"/>
        <v/>
      </c>
      <c r="AC196" s="199"/>
      <c r="AD196" s="26"/>
      <c r="AF196" s="28"/>
      <c r="AG196" s="26"/>
      <c r="AH196" s="27"/>
      <c r="AI196" s="27"/>
      <c r="AM196" s="27"/>
    </row>
    <row r="197" spans="1:69">
      <c r="A197" s="199"/>
      <c r="B197" s="223">
        <f>+'Ark1'!C1907</f>
        <v>2024</v>
      </c>
      <c r="C197" s="219">
        <f>+'Ark1'!L1907</f>
        <v>13</v>
      </c>
      <c r="D197" s="219" t="s">
        <v>39</v>
      </c>
      <c r="E197" s="219">
        <f>+'Ark1'!D1907</f>
        <v>4</v>
      </c>
      <c r="F197" s="219" t="str">
        <f t="shared" si="136"/>
        <v>Apr</v>
      </c>
      <c r="G197" s="219">
        <f>+'Ark1'!Q1907</f>
        <v>0</v>
      </c>
      <c r="H197" s="324">
        <f>+'Ark1'!R1907</f>
        <v>0</v>
      </c>
      <c r="I197" s="220" t="str">
        <f>+IF(H197=0,"",'Ark1'!AG1907)</f>
        <v/>
      </c>
      <c r="J197" s="220" t="str">
        <f>+IF(H197=0,"",'Ark1'!AH1907)</f>
        <v/>
      </c>
      <c r="K197" s="93"/>
      <c r="L197" s="93"/>
      <c r="M197" s="93"/>
      <c r="N197" s="220" t="str">
        <f>+IF(H197=0,"",'Ark1'!U1907)</f>
        <v/>
      </c>
      <c r="O197" s="220"/>
      <c r="P197" s="414">
        <f>+IF(I197=0,"",'Ark1'!AI1907)</f>
        <v>0</v>
      </c>
      <c r="Q197" s="414"/>
      <c r="R197" s="249"/>
      <c r="S197" s="249"/>
      <c r="T197" s="249"/>
      <c r="U197" s="218"/>
      <c r="V197" s="221" t="str">
        <f>+IF(H197=0,"",'Ark1'!T1907)</f>
        <v/>
      </c>
      <c r="W197" s="222" t="str">
        <f>+IF(H197=0,"",'Ark1'!X1907)</f>
        <v/>
      </c>
      <c r="X197" s="220" t="str">
        <f>+IF(H197=0,"",'Ark1'!AA1907)</f>
        <v/>
      </c>
      <c r="Y197" s="221" t="str">
        <f>+IF(H197=0,"",'Ark1'!AC1907)</f>
        <v/>
      </c>
      <c r="Z197" s="222" t="str">
        <f>+IF(H197=0,"",'Ark1'!AE1907)</f>
        <v/>
      </c>
      <c r="AA197" s="222" t="str">
        <f t="shared" si="137"/>
        <v/>
      </c>
      <c r="AB197" s="220" t="str">
        <f t="shared" si="138"/>
        <v/>
      </c>
      <c r="AC197" s="199"/>
      <c r="AD197" s="26"/>
      <c r="AF197" s="28"/>
      <c r="AG197" s="26"/>
      <c r="AH197" s="27"/>
      <c r="AI197" s="27"/>
      <c r="AM197" s="27"/>
    </row>
    <row r="198" spans="1:69">
      <c r="A198" s="199"/>
      <c r="B198" s="223">
        <f>+'Ark1'!C1908</f>
        <v>2024</v>
      </c>
      <c r="C198" s="219">
        <f>+'Ark1'!L1908</f>
        <v>13</v>
      </c>
      <c r="D198" s="219" t="s">
        <v>39</v>
      </c>
      <c r="E198" s="219">
        <f>+'Ark1'!D1908</f>
        <v>5</v>
      </c>
      <c r="F198" s="219" t="str">
        <f t="shared" si="136"/>
        <v>Mai</v>
      </c>
      <c r="G198" s="219">
        <f>+'Ark1'!Q1908</f>
        <v>0</v>
      </c>
      <c r="H198" s="324">
        <f>+'Ark1'!R1908</f>
        <v>0</v>
      </c>
      <c r="I198" s="220" t="str">
        <f>+IF(H198=0,"",'Ark1'!AG1908)</f>
        <v/>
      </c>
      <c r="J198" s="220" t="str">
        <f>+IF(H198=0,"",'Ark1'!AH1908)</f>
        <v/>
      </c>
      <c r="K198" s="93"/>
      <c r="L198" s="93"/>
      <c r="M198" s="93"/>
      <c r="N198" s="220" t="str">
        <f>+IF(H198=0,"",'Ark1'!U1908)</f>
        <v/>
      </c>
      <c r="O198" s="220"/>
      <c r="P198" s="414">
        <f>+IF(I198=0,"",'Ark1'!AI1908)</f>
        <v>0</v>
      </c>
      <c r="Q198" s="414"/>
      <c r="R198" s="249"/>
      <c r="S198" s="249"/>
      <c r="T198" s="249"/>
      <c r="U198" s="218"/>
      <c r="V198" s="221" t="str">
        <f>+IF(H198=0,"",'Ark1'!T1908)</f>
        <v/>
      </c>
      <c r="W198" s="222" t="str">
        <f>+IF(H198=0,"",'Ark1'!X1908)</f>
        <v/>
      </c>
      <c r="X198" s="220" t="str">
        <f>+IF(H198=0,"",'Ark1'!AA1908)</f>
        <v/>
      </c>
      <c r="Y198" s="221" t="str">
        <f>+IF(H198=0,"",'Ark1'!AC1908)</f>
        <v/>
      </c>
      <c r="Z198" s="222" t="str">
        <f>+IF(H198=0,"",'Ark1'!AE1908)</f>
        <v/>
      </c>
      <c r="AA198" s="222" t="str">
        <f t="shared" si="137"/>
        <v/>
      </c>
      <c r="AB198" s="220" t="str">
        <f t="shared" si="138"/>
        <v/>
      </c>
      <c r="AC198" s="199"/>
      <c r="AD198" s="203"/>
      <c r="AF198" s="28"/>
      <c r="AG198" s="26"/>
      <c r="AH198" s="203"/>
      <c r="AI198" s="27"/>
      <c r="AM198" s="27"/>
    </row>
    <row r="199" spans="1:69">
      <c r="A199" s="199"/>
      <c r="B199" s="223">
        <f>+'Ark1'!C1909</f>
        <v>2024</v>
      </c>
      <c r="C199" s="219">
        <f>+'Ark1'!L1909</f>
        <v>13</v>
      </c>
      <c r="D199" s="219" t="s">
        <v>39</v>
      </c>
      <c r="E199" s="219">
        <f>+'Ark1'!D1909</f>
        <v>6</v>
      </c>
      <c r="F199" s="219" t="str">
        <f t="shared" si="136"/>
        <v>Jun</v>
      </c>
      <c r="G199" s="219">
        <f>+'Ark1'!Q1909</f>
        <v>0</v>
      </c>
      <c r="H199" s="324">
        <f>+'Ark1'!R1909</f>
        <v>0</v>
      </c>
      <c r="I199" s="220" t="str">
        <f>+IF(H199=0,"",'Ark1'!AG1909)</f>
        <v/>
      </c>
      <c r="J199" s="220" t="str">
        <f>+IF(H199=0,"",'Ark1'!AH1909)</f>
        <v/>
      </c>
      <c r="K199" s="93"/>
      <c r="L199" s="93"/>
      <c r="M199" s="93"/>
      <c r="N199" s="220" t="str">
        <f>+IF(H199=0,"",'Ark1'!U1909)</f>
        <v/>
      </c>
      <c r="O199" s="220"/>
      <c r="P199" s="414">
        <f>+IF(I199=0,"",'Ark1'!AI1909)</f>
        <v>0</v>
      </c>
      <c r="Q199" s="414"/>
      <c r="R199" s="249"/>
      <c r="S199" s="249"/>
      <c r="T199" s="249"/>
      <c r="U199" s="218"/>
      <c r="V199" s="221" t="str">
        <f>+IF(H199=0,"",'Ark1'!T1909)</f>
        <v/>
      </c>
      <c r="W199" s="222" t="str">
        <f>+IF(H199=0,"",'Ark1'!X1909)</f>
        <v/>
      </c>
      <c r="X199" s="220" t="str">
        <f>+IF(H199=0,"",'Ark1'!AA1909)</f>
        <v/>
      </c>
      <c r="Y199" s="221" t="str">
        <f>+IF(H199=0,"",'Ark1'!AC1909)</f>
        <v/>
      </c>
      <c r="Z199" s="222" t="str">
        <f>+IF(H199=0,"",'Ark1'!AE1909)</f>
        <v/>
      </c>
      <c r="AA199" s="222" t="str">
        <f t="shared" si="137"/>
        <v/>
      </c>
      <c r="AB199" s="220" t="str">
        <f t="shared" si="138"/>
        <v/>
      </c>
      <c r="AC199" s="199"/>
      <c r="AD199" s="203"/>
      <c r="AF199" s="28"/>
      <c r="AG199" s="26"/>
      <c r="AH199" s="203"/>
      <c r="AI199" s="27"/>
      <c r="AM199" s="27"/>
    </row>
    <row r="200" spans="1:69">
      <c r="A200" s="199"/>
      <c r="B200" s="223">
        <f>+'Ark1'!C1910</f>
        <v>2024</v>
      </c>
      <c r="C200" s="219">
        <f>+'Ark1'!L1910</f>
        <v>13</v>
      </c>
      <c r="D200" s="219" t="s">
        <v>39</v>
      </c>
      <c r="E200" s="219">
        <f>+'Ark1'!D1910</f>
        <v>7</v>
      </c>
      <c r="F200" s="219" t="str">
        <f t="shared" si="136"/>
        <v>Jul</v>
      </c>
      <c r="G200" s="219">
        <f>+'Ark1'!Q1910</f>
        <v>0</v>
      </c>
      <c r="H200" s="324">
        <f>+'Ark1'!R1910</f>
        <v>0</v>
      </c>
      <c r="I200" s="220" t="str">
        <f>+IF(H200=0,"",'Ark1'!AG1910)</f>
        <v/>
      </c>
      <c r="J200" s="220" t="str">
        <f>+IF(H200=0,"",'Ark1'!AH1910)</f>
        <v/>
      </c>
      <c r="K200" s="93"/>
      <c r="L200" s="93"/>
      <c r="M200" s="93"/>
      <c r="N200" s="220" t="str">
        <f>+IF(H200=0,"",'Ark1'!U1910)</f>
        <v/>
      </c>
      <c r="O200" s="220"/>
      <c r="P200" s="414">
        <f>+IF(I200=0,"",'Ark1'!AI1910)</f>
        <v>0</v>
      </c>
      <c r="Q200" s="414"/>
      <c r="R200" s="249"/>
      <c r="S200" s="249"/>
      <c r="T200" s="249"/>
      <c r="U200" s="218"/>
      <c r="V200" s="221" t="str">
        <f>+IF(H200=0,"",'Ark1'!T1910)</f>
        <v/>
      </c>
      <c r="W200" s="222" t="str">
        <f>+IF(H200=0,"",'Ark1'!X1910)</f>
        <v/>
      </c>
      <c r="X200" s="220" t="str">
        <f>+IF(H200=0,"",'Ark1'!AA1910)</f>
        <v/>
      </c>
      <c r="Y200" s="221" t="str">
        <f>+IF(H200=0,"",'Ark1'!AC1910)</f>
        <v/>
      </c>
      <c r="Z200" s="222" t="str">
        <f>+IF(H200=0,"",'Ark1'!AE1910)</f>
        <v/>
      </c>
      <c r="AA200" s="222" t="str">
        <f t="shared" si="137"/>
        <v/>
      </c>
      <c r="AB200" s="220" t="str">
        <f t="shared" si="138"/>
        <v/>
      </c>
      <c r="AC200" s="199"/>
      <c r="AD200" s="26"/>
      <c r="AF200" s="28"/>
      <c r="AG200" s="26"/>
      <c r="AH200" s="27"/>
      <c r="AI200" s="27"/>
      <c r="AM200" s="27"/>
    </row>
    <row r="201" spans="1:69">
      <c r="A201" s="199"/>
      <c r="B201" s="223">
        <f>+'Ark1'!C1911</f>
        <v>2024</v>
      </c>
      <c r="C201" s="219">
        <f>+'Ark1'!L1911</f>
        <v>13</v>
      </c>
      <c r="D201" s="219" t="s">
        <v>39</v>
      </c>
      <c r="E201" s="219">
        <f>+'Ark1'!D1911</f>
        <v>8</v>
      </c>
      <c r="F201" s="219" t="str">
        <f t="shared" si="136"/>
        <v>Aug</v>
      </c>
      <c r="G201" s="219">
        <f>+'Ark1'!Q1911</f>
        <v>0</v>
      </c>
      <c r="H201" s="324">
        <f>+'Ark1'!R1911</f>
        <v>0</v>
      </c>
      <c r="I201" s="220" t="str">
        <f>+IF(H201=0,"",'Ark1'!AG1911)</f>
        <v/>
      </c>
      <c r="J201" s="220" t="str">
        <f>+IF(H201=0,"",'Ark1'!AH1911)</f>
        <v/>
      </c>
      <c r="K201" s="93"/>
      <c r="L201" s="93"/>
      <c r="M201" s="93"/>
      <c r="N201" s="220" t="str">
        <f>+IF(H201=0,"",'Ark1'!U1911)</f>
        <v/>
      </c>
      <c r="O201" s="220"/>
      <c r="P201" s="414">
        <f>+IF(I201=0,"",'Ark1'!AI1911)</f>
        <v>0</v>
      </c>
      <c r="Q201" s="414"/>
      <c r="R201" s="249"/>
      <c r="S201" s="249"/>
      <c r="T201" s="249"/>
      <c r="U201" s="218"/>
      <c r="V201" s="221" t="str">
        <f>+IF(H201=0,"",'Ark1'!T1911)</f>
        <v/>
      </c>
      <c r="W201" s="222" t="str">
        <f>+IF(H201=0,"",'Ark1'!X1911)</f>
        <v/>
      </c>
      <c r="X201" s="220" t="str">
        <f>+IF(H201=0,"",'Ark1'!AA1911)</f>
        <v/>
      </c>
      <c r="Y201" s="221" t="str">
        <f>+IF(H201=0,"",'Ark1'!AC1911)</f>
        <v/>
      </c>
      <c r="Z201" s="222" t="str">
        <f>+IF(H201=0,"",'Ark1'!AE1911)</f>
        <v/>
      </c>
      <c r="AA201" s="222" t="str">
        <f t="shared" si="137"/>
        <v/>
      </c>
      <c r="AB201" s="220" t="str">
        <f t="shared" si="138"/>
        <v/>
      </c>
      <c r="AC201" s="199"/>
      <c r="AD201" s="26"/>
      <c r="AF201" s="28"/>
      <c r="AG201" s="26"/>
      <c r="AH201" s="27"/>
      <c r="AI201" s="27"/>
      <c r="AM201" s="27"/>
    </row>
    <row r="202" spans="1:69">
      <c r="A202" s="199"/>
      <c r="B202" s="223">
        <f>+'Ark1'!C1912</f>
        <v>2024</v>
      </c>
      <c r="C202" s="219">
        <f>+'Ark1'!L1912</f>
        <v>13</v>
      </c>
      <c r="D202" s="219" t="s">
        <v>39</v>
      </c>
      <c r="E202" s="219">
        <f>+'Ark1'!D1912</f>
        <v>9</v>
      </c>
      <c r="F202" s="219" t="str">
        <f t="shared" si="136"/>
        <v>Sep</v>
      </c>
      <c r="G202" s="219">
        <f>+'Ark1'!Q1912</f>
        <v>0</v>
      </c>
      <c r="H202" s="324">
        <f>+'Ark1'!R1912</f>
        <v>0</v>
      </c>
      <c r="I202" s="220" t="str">
        <f>+IF(H202=0,"",'Ark1'!AG1912)</f>
        <v/>
      </c>
      <c r="J202" s="220" t="str">
        <f>+IF(H202=0,"",'Ark1'!AH1912)</f>
        <v/>
      </c>
      <c r="K202" s="93"/>
      <c r="L202" s="93"/>
      <c r="M202" s="93"/>
      <c r="N202" s="220" t="str">
        <f>+IF(H202=0,"",'Ark1'!U1912)</f>
        <v/>
      </c>
      <c r="O202" s="220"/>
      <c r="P202" s="414">
        <f>+IF(I202=0,"",'Ark1'!AI1912)</f>
        <v>0</v>
      </c>
      <c r="Q202" s="414"/>
      <c r="R202" s="249"/>
      <c r="S202" s="249"/>
      <c r="T202" s="249"/>
      <c r="U202" s="218"/>
      <c r="V202" s="221" t="str">
        <f>+IF(H202=0,"",'Ark1'!T1912)</f>
        <v/>
      </c>
      <c r="W202" s="222" t="str">
        <f>+IF(H202=0,"",'Ark1'!X1912)</f>
        <v/>
      </c>
      <c r="X202" s="220" t="str">
        <f>+IF(H202=0,"",'Ark1'!AA1912)</f>
        <v/>
      </c>
      <c r="Y202" s="221" t="str">
        <f>+IF(H202=0,"",'Ark1'!AC1912)</f>
        <v/>
      </c>
      <c r="Z202" s="222" t="str">
        <f>+IF(H202=0,"",'Ark1'!AE1912)</f>
        <v/>
      </c>
      <c r="AA202" s="222" t="str">
        <f t="shared" si="137"/>
        <v/>
      </c>
      <c r="AB202" s="220" t="str">
        <f t="shared" si="138"/>
        <v/>
      </c>
      <c r="AC202" s="199"/>
      <c r="AD202" s="26"/>
      <c r="AF202" s="28"/>
      <c r="AG202" s="26"/>
      <c r="AH202" s="27"/>
      <c r="AI202" s="27"/>
      <c r="AM202" s="27"/>
    </row>
    <row r="203" spans="1:69">
      <c r="A203" s="199"/>
      <c r="B203" s="223">
        <f>+'Ark1'!C1913</f>
        <v>2024</v>
      </c>
      <c r="C203" s="219">
        <f>+'Ark1'!L1913</f>
        <v>13</v>
      </c>
      <c r="D203" s="219" t="s">
        <v>39</v>
      </c>
      <c r="E203" s="219">
        <f>+'Ark1'!D1913</f>
        <v>10</v>
      </c>
      <c r="F203" s="219" t="str">
        <f t="shared" si="136"/>
        <v>Okt</v>
      </c>
      <c r="G203" s="219">
        <f>+'Ark1'!Q1913</f>
        <v>0</v>
      </c>
      <c r="H203" s="324">
        <f>+'Ark1'!R1913</f>
        <v>0</v>
      </c>
      <c r="I203" s="220" t="str">
        <f>+IF(H203=0,"",'Ark1'!AG1913)</f>
        <v/>
      </c>
      <c r="J203" s="220" t="str">
        <f>+IF(H203=0,"",'Ark1'!AH1913)</f>
        <v/>
      </c>
      <c r="K203" s="93"/>
      <c r="L203" s="93"/>
      <c r="M203" s="93"/>
      <c r="N203" s="220" t="str">
        <f>+IF(H203=0,"",'Ark1'!U1913)</f>
        <v/>
      </c>
      <c r="O203" s="220"/>
      <c r="P203" s="414">
        <f>+IF(I203=0,"",'Ark1'!AI1913)</f>
        <v>0</v>
      </c>
      <c r="Q203" s="414"/>
      <c r="R203" s="249"/>
      <c r="S203" s="249"/>
      <c r="T203" s="249"/>
      <c r="U203" s="218"/>
      <c r="V203" s="221" t="str">
        <f>+IF(H203=0,"",'Ark1'!T1913)</f>
        <v/>
      </c>
      <c r="W203" s="222" t="str">
        <f>+IF(H203=0,"",'Ark1'!X1913)</f>
        <v/>
      </c>
      <c r="X203" s="220" t="str">
        <f>+IF(H203=0,"",'Ark1'!AA1913)</f>
        <v/>
      </c>
      <c r="Y203" s="221" t="str">
        <f>+IF(H203=0,"",'Ark1'!AC1913)</f>
        <v/>
      </c>
      <c r="Z203" s="222" t="str">
        <f>+IF(H203=0,"",'Ark1'!AE1913)</f>
        <v/>
      </c>
      <c r="AA203" s="222" t="str">
        <f t="shared" si="137"/>
        <v/>
      </c>
      <c r="AB203" s="220" t="str">
        <f t="shared" si="138"/>
        <v/>
      </c>
      <c r="AC203" s="199"/>
      <c r="AD203" s="26"/>
      <c r="AF203" s="28"/>
      <c r="AG203" s="26"/>
      <c r="AH203" s="27"/>
      <c r="AI203" s="27"/>
      <c r="AM203" s="27"/>
    </row>
    <row r="204" spans="1:69">
      <c r="A204" s="199"/>
      <c r="B204" s="223">
        <f>+'Ark1'!C1914</f>
        <v>2024</v>
      </c>
      <c r="C204" s="219">
        <f>+'Ark1'!L1914</f>
        <v>13</v>
      </c>
      <c r="D204" s="219" t="s">
        <v>39</v>
      </c>
      <c r="E204" s="219">
        <f>+'Ark1'!D1914</f>
        <v>11</v>
      </c>
      <c r="F204" s="219" t="str">
        <f t="shared" si="136"/>
        <v>Nov</v>
      </c>
      <c r="G204" s="219">
        <f>+'Ark1'!Q1914</f>
        <v>0</v>
      </c>
      <c r="H204" s="324">
        <f>+'Ark1'!R1914</f>
        <v>0</v>
      </c>
      <c r="I204" s="220" t="str">
        <f>+IF(H204=0,"",'Ark1'!AG1914)</f>
        <v/>
      </c>
      <c r="J204" s="220" t="str">
        <f>+IF(H204=0,"",'Ark1'!AH1914)</f>
        <v/>
      </c>
      <c r="K204" s="93"/>
      <c r="L204" s="93"/>
      <c r="M204" s="93"/>
      <c r="N204" s="220" t="str">
        <f>+IF(H204=0,"",'Ark1'!U1914)</f>
        <v/>
      </c>
      <c r="O204" s="220"/>
      <c r="P204" s="414">
        <f>+IF(I204=0,"",'Ark1'!AI1914)</f>
        <v>0</v>
      </c>
      <c r="Q204" s="414"/>
      <c r="R204" s="249"/>
      <c r="S204" s="249"/>
      <c r="T204" s="249"/>
      <c r="U204" s="218"/>
      <c r="V204" s="221" t="str">
        <f>+IF(H204=0,"",'Ark1'!T1914)</f>
        <v/>
      </c>
      <c r="W204" s="222" t="str">
        <f>+IF(H204=0,"",'Ark1'!X1914)</f>
        <v/>
      </c>
      <c r="X204" s="220" t="str">
        <f>+IF(H204=0,"",'Ark1'!AA1914)</f>
        <v/>
      </c>
      <c r="Y204" s="221" t="str">
        <f>+IF(H204=0,"",'Ark1'!AC1914)</f>
        <v/>
      </c>
      <c r="Z204" s="222" t="str">
        <f>+IF(H204=0,"",'Ark1'!AE1914)</f>
        <v/>
      </c>
      <c r="AA204" s="222" t="str">
        <f t="shared" si="137"/>
        <v/>
      </c>
      <c r="AB204" s="220" t="str">
        <f t="shared" si="138"/>
        <v/>
      </c>
      <c r="AC204" s="199"/>
      <c r="AD204" s="26"/>
      <c r="AF204" s="28"/>
      <c r="AG204" s="26"/>
      <c r="AH204" s="27"/>
      <c r="AI204" s="27"/>
      <c r="AM204" s="27"/>
    </row>
    <row r="205" spans="1:69">
      <c r="A205" s="199"/>
      <c r="B205" s="223">
        <f>+'Ark1'!C1915</f>
        <v>2024</v>
      </c>
      <c r="C205" s="219">
        <f>+'Ark1'!L1915</f>
        <v>13</v>
      </c>
      <c r="D205" s="219" t="s">
        <v>39</v>
      </c>
      <c r="E205" s="219">
        <f>+'Ark1'!D1915</f>
        <v>12</v>
      </c>
      <c r="F205" s="219" t="str">
        <f t="shared" si="136"/>
        <v>Des</v>
      </c>
      <c r="G205" s="219">
        <f>+'Ark1'!Q1915</f>
        <v>0</v>
      </c>
      <c r="H205" s="324">
        <f>+'Ark1'!R1915</f>
        <v>0</v>
      </c>
      <c r="I205" s="220" t="str">
        <f>+IF(H205=0,"",'Ark1'!AG1915)</f>
        <v/>
      </c>
      <c r="J205" s="220" t="str">
        <f>+IF(H205=0,"",'Ark1'!AH1915)</f>
        <v/>
      </c>
      <c r="K205" s="93"/>
      <c r="L205" s="93"/>
      <c r="M205" s="93"/>
      <c r="N205" s="220" t="str">
        <f>+IF(H205=0,"",'Ark1'!U1915)</f>
        <v/>
      </c>
      <c r="O205" s="220"/>
      <c r="P205" s="414">
        <f>+IF(I205=0,"",'Ark1'!AI1915)</f>
        <v>0</v>
      </c>
      <c r="Q205" s="414"/>
      <c r="R205" s="249"/>
      <c r="S205" s="249"/>
      <c r="T205" s="249"/>
      <c r="U205" s="218"/>
      <c r="V205" s="221" t="str">
        <f>+IF(H205=0,"",'Ark1'!T1915)</f>
        <v/>
      </c>
      <c r="W205" s="222" t="str">
        <f>+IF(H205=0,"",'Ark1'!X1915)</f>
        <v/>
      </c>
      <c r="X205" s="220" t="str">
        <f>+IF(H205=0,"",'Ark1'!AA1915)</f>
        <v/>
      </c>
      <c r="Y205" s="221" t="str">
        <f>+IF(H205=0,"",'Ark1'!AC1915)</f>
        <v/>
      </c>
      <c r="Z205" s="222" t="str">
        <f>+IF(H205=0,"",'Ark1'!AE1915)</f>
        <v/>
      </c>
      <c r="AA205" s="222" t="str">
        <f t="shared" si="137"/>
        <v/>
      </c>
      <c r="AB205" s="220" t="str">
        <f t="shared" si="138"/>
        <v/>
      </c>
      <c r="AC205" s="199"/>
      <c r="AD205" s="26"/>
      <c r="AF205" s="28"/>
      <c r="AG205" s="26"/>
      <c r="AH205" s="27"/>
      <c r="AI205" s="27"/>
      <c r="AM205" s="27"/>
    </row>
    <row r="206" spans="1:69" ht="15" customHeight="1">
      <c r="A206" s="199"/>
      <c r="B206" s="199"/>
      <c r="C206" s="199"/>
      <c r="D206" s="199"/>
      <c r="E206" s="199"/>
      <c r="F206" s="199"/>
      <c r="G206" s="199"/>
      <c r="H206" s="320"/>
      <c r="I206" s="200"/>
      <c r="J206" s="200"/>
      <c r="K206" s="93"/>
      <c r="L206" s="93"/>
      <c r="M206" s="93"/>
      <c r="N206" s="199"/>
      <c r="O206" s="486"/>
      <c r="P206" s="218"/>
      <c r="Q206" s="218"/>
      <c r="R206" s="216"/>
      <c r="S206" s="216"/>
      <c r="T206" s="216"/>
      <c r="U206" s="218"/>
      <c r="V206" s="199"/>
      <c r="W206" s="201"/>
      <c r="X206" s="200"/>
      <c r="Y206" s="199"/>
      <c r="Z206" s="201"/>
      <c r="AA206" s="201"/>
      <c r="AB206" s="200"/>
      <c r="AC206" s="199"/>
      <c r="AD206" s="202"/>
      <c r="AF206" s="28"/>
      <c r="AG206" s="26"/>
      <c r="AH206" s="203"/>
      <c r="AI206" s="27"/>
      <c r="AM206" s="27"/>
      <c r="BE206" s="215"/>
    </row>
    <row r="207" spans="1:69" ht="15" customHeight="1">
      <c r="A207" s="199"/>
      <c r="B207" s="199"/>
      <c r="C207" s="217" t="s">
        <v>0</v>
      </c>
      <c r="D207" s="199"/>
      <c r="E207" s="257" t="str">
        <f>+D209</f>
        <v>E</v>
      </c>
      <c r="F207" s="217" t="s">
        <v>547</v>
      </c>
      <c r="G207" s="199"/>
      <c r="H207" s="313">
        <f>SUM(H209:H220)</f>
        <v>0</v>
      </c>
      <c r="I207" s="200"/>
      <c r="J207" s="200"/>
      <c r="K207" s="93"/>
      <c r="L207" s="93"/>
      <c r="M207" s="93"/>
      <c r="N207" s="250" t="e">
        <f>+Klasse!#REF!</f>
        <v>#REF!</v>
      </c>
      <c r="O207" s="250"/>
      <c r="P207" s="218"/>
      <c r="Q207" s="218"/>
      <c r="R207" s="216"/>
      <c r="S207" s="216"/>
      <c r="T207" s="216"/>
      <c r="U207" s="218"/>
      <c r="V207" s="199"/>
      <c r="W207" s="201"/>
      <c r="X207" s="200"/>
      <c r="Y207" s="199"/>
      <c r="Z207" s="201"/>
      <c r="AA207" s="250" t="e">
        <f>+N207/C209</f>
        <v>#REF!</v>
      </c>
      <c r="AB207" s="200"/>
      <c r="AC207" s="199"/>
      <c r="AD207" s="202"/>
      <c r="AF207" s="28"/>
      <c r="AG207" s="26"/>
      <c r="AH207" s="203"/>
      <c r="AI207" s="27"/>
      <c r="AM207" s="27"/>
      <c r="BE207" s="215"/>
    </row>
    <row r="208" spans="1:69" ht="15" customHeight="1">
      <c r="A208" s="199"/>
      <c r="B208" s="199"/>
      <c r="C208" s="199"/>
      <c r="D208" s="199"/>
      <c r="E208" s="199"/>
      <c r="F208" s="199"/>
      <c r="G208" s="199"/>
      <c r="H208" s="320"/>
      <c r="I208" s="200"/>
      <c r="J208" s="200"/>
      <c r="K208" s="93"/>
      <c r="L208" s="93"/>
      <c r="M208" s="93"/>
      <c r="N208" s="199"/>
      <c r="O208" s="486"/>
      <c r="P208" s="218"/>
      <c r="Q208" s="218"/>
      <c r="R208" s="216"/>
      <c r="S208" s="216"/>
      <c r="T208" s="216"/>
      <c r="U208" s="218"/>
      <c r="V208" s="199"/>
      <c r="W208" s="201"/>
      <c r="X208" s="200"/>
      <c r="Y208" s="199"/>
      <c r="Z208" s="201"/>
      <c r="AA208" s="201"/>
      <c r="AB208" s="201"/>
      <c r="AC208" s="201"/>
      <c r="AD208" s="202"/>
      <c r="AF208" s="28"/>
      <c r="AG208" s="26"/>
      <c r="AH208" s="203"/>
      <c r="AI208" s="27"/>
      <c r="AM208" s="27"/>
      <c r="BE208" s="215">
        <f>1+BE205</f>
        <v>1</v>
      </c>
      <c r="BF208" s="27">
        <v>20.659867330016564</v>
      </c>
      <c r="BG208" s="27">
        <f t="shared" ref="BG208" si="139">+BF208</f>
        <v>20.659867330016564</v>
      </c>
      <c r="BH208" s="27">
        <f t="shared" ref="BH208" si="140">+BG208</f>
        <v>20.659867330016564</v>
      </c>
      <c r="BI208" s="27">
        <f t="shared" ref="BI208" si="141">+BH208</f>
        <v>20.659867330016564</v>
      </c>
      <c r="BJ208" s="27">
        <f t="shared" ref="BJ208" si="142">+BI208</f>
        <v>20.659867330016564</v>
      </c>
      <c r="BK208" s="27">
        <f t="shared" ref="BK208" si="143">+BJ208</f>
        <v>20.659867330016564</v>
      </c>
      <c r="BL208" s="27">
        <f t="shared" ref="BL208" si="144">+BK208</f>
        <v>20.659867330016564</v>
      </c>
      <c r="BM208" s="27">
        <f t="shared" ref="BM208" si="145">+BL208</f>
        <v>20.659867330016564</v>
      </c>
      <c r="BN208" s="27">
        <f t="shared" ref="BN208" si="146">+BM208</f>
        <v>20.659867330016564</v>
      </c>
      <c r="BO208" s="27">
        <f t="shared" ref="BO208" si="147">+BN208</f>
        <v>20.659867330016564</v>
      </c>
      <c r="BP208" s="27">
        <f t="shared" ref="BP208" si="148">+BO208</f>
        <v>20.659867330016564</v>
      </c>
      <c r="BQ208" s="27">
        <f t="shared" ref="BQ208" si="149">+BP208</f>
        <v>20.659867330016564</v>
      </c>
    </row>
    <row r="209" spans="1:69">
      <c r="A209" s="199"/>
      <c r="B209" s="223">
        <f>+'Ark1'!C1916</f>
        <v>2024</v>
      </c>
      <c r="C209" s="27">
        <f>+'Ark1'!L1916</f>
        <v>14</v>
      </c>
      <c r="D209" s="229" t="s">
        <v>397</v>
      </c>
      <c r="E209" s="27">
        <f>+'Ark1'!D1916</f>
        <v>1</v>
      </c>
      <c r="F209" s="27" t="str">
        <f t="shared" ref="F209:F220" si="150">+F194</f>
        <v>Jan</v>
      </c>
      <c r="G209" s="27">
        <f>+'Ark1'!Q1916</f>
        <v>0</v>
      </c>
      <c r="H209" s="325">
        <f>+'Ark1'!R1916</f>
        <v>0</v>
      </c>
      <c r="I209" s="28" t="str">
        <f>+IF(H209=0,"",'Ark1'!AG1916)</f>
        <v/>
      </c>
      <c r="J209" s="28" t="str">
        <f>+IF(H209=0,"",'Ark1'!AH1916)</f>
        <v/>
      </c>
      <c r="K209" s="93"/>
      <c r="L209" s="93"/>
      <c r="M209" s="93"/>
      <c r="N209" s="28" t="str">
        <f>+IF(H209=0,"",'Ark1'!U1916)</f>
        <v/>
      </c>
      <c r="O209" s="28"/>
      <c r="P209" s="226">
        <f>+IF(I209=0,"",'Ark1'!AI1916)</f>
        <v>0</v>
      </c>
      <c r="U209" s="218"/>
      <c r="V209" s="26" t="str">
        <f>+IF(H209=0,"",'Ark1'!T1916)</f>
        <v/>
      </c>
      <c r="W209" s="33" t="str">
        <f>+IF(H209=0,"",'Ark1'!X1916)</f>
        <v/>
      </c>
      <c r="X209" s="28" t="str">
        <f>+IF(H209=0,"",'Ark1'!AA1916)</f>
        <v/>
      </c>
      <c r="Y209" s="26" t="str">
        <f>+IF(H209=0,"",'Ark1'!AC1916)</f>
        <v/>
      </c>
      <c r="Z209" s="33" t="str">
        <f>+IF(H209=0,"",'Ark1'!AE1916)</f>
        <v/>
      </c>
      <c r="AA209" s="33" t="str">
        <f t="shared" ref="AA209:AA220" si="151">+IF(H209=0,"",+N209/C209)</f>
        <v/>
      </c>
      <c r="AB209" s="28" t="str">
        <f t="shared" ref="AB209:AB220" si="152">+IF(H209=0,"",G209/H209)</f>
        <v/>
      </c>
      <c r="AC209" s="199"/>
      <c r="AD209" s="26"/>
      <c r="AF209" s="28"/>
      <c r="AG209" s="26"/>
      <c r="AH209" s="27"/>
      <c r="AI209" s="27"/>
      <c r="AM209" s="27"/>
    </row>
    <row r="210" spans="1:69">
      <c r="A210" s="199"/>
      <c r="B210" s="223">
        <f>+'Ark1'!C1917</f>
        <v>2024</v>
      </c>
      <c r="C210" s="27">
        <f>+'Ark1'!L1917</f>
        <v>14</v>
      </c>
      <c r="D210" s="229" t="s">
        <v>397</v>
      </c>
      <c r="E210" s="27">
        <f>+'Ark1'!D1917</f>
        <v>2</v>
      </c>
      <c r="F210" s="27" t="str">
        <f t="shared" si="150"/>
        <v>Feb</v>
      </c>
      <c r="G210" s="27">
        <f>+'Ark1'!Q1917</f>
        <v>0</v>
      </c>
      <c r="H210" s="325">
        <f>+'Ark1'!R1917</f>
        <v>0</v>
      </c>
      <c r="I210" s="28" t="str">
        <f>+IF(H210=0,"",'Ark1'!AG1917)</f>
        <v/>
      </c>
      <c r="J210" s="28" t="str">
        <f>+IF(H210=0,"",'Ark1'!AH1917)</f>
        <v/>
      </c>
      <c r="K210" s="93"/>
      <c r="L210" s="93"/>
      <c r="M210" s="93"/>
      <c r="N210" s="28" t="str">
        <f>+IF(H210=0,"",'Ark1'!U1917)</f>
        <v/>
      </c>
      <c r="O210" s="28"/>
      <c r="P210" s="226">
        <f>+IF(I210=0,"",'Ark1'!AI1917)</f>
        <v>0</v>
      </c>
      <c r="U210" s="218"/>
      <c r="V210" s="26" t="str">
        <f>+IF(H210=0,"",'Ark1'!T1917)</f>
        <v/>
      </c>
      <c r="W210" s="33" t="str">
        <f>+IF(H210=0,"",'Ark1'!X1917)</f>
        <v/>
      </c>
      <c r="X210" s="28" t="str">
        <f>+IF(H210=0,"",'Ark1'!AA1917)</f>
        <v/>
      </c>
      <c r="Y210" s="26" t="str">
        <f>+IF(H210=0,"",'Ark1'!AC1917)</f>
        <v/>
      </c>
      <c r="Z210" s="33" t="str">
        <f>+IF(H210=0,"",'Ark1'!AE1917)</f>
        <v/>
      </c>
      <c r="AA210" s="33" t="str">
        <f t="shared" si="151"/>
        <v/>
      </c>
      <c r="AB210" s="28" t="str">
        <f t="shared" si="152"/>
        <v/>
      </c>
      <c r="AC210" s="199"/>
      <c r="AD210" s="26"/>
      <c r="AF210" s="28"/>
      <c r="AG210" s="26"/>
      <c r="AH210" s="27"/>
      <c r="AI210" s="27"/>
      <c r="AM210" s="27"/>
    </row>
    <row r="211" spans="1:69">
      <c r="A211" s="199"/>
      <c r="B211" s="223">
        <f>+'Ark1'!C1918</f>
        <v>2024</v>
      </c>
      <c r="C211" s="27">
        <f>+'Ark1'!L1918</f>
        <v>14</v>
      </c>
      <c r="D211" s="229" t="s">
        <v>397</v>
      </c>
      <c r="E211" s="27">
        <f>+'Ark1'!D1918</f>
        <v>3</v>
      </c>
      <c r="F211" s="27" t="str">
        <f t="shared" si="150"/>
        <v>Mar</v>
      </c>
      <c r="G211" s="27">
        <f>+'Ark1'!Q1918</f>
        <v>0</v>
      </c>
      <c r="H211" s="325">
        <f>+'Ark1'!R1918</f>
        <v>0</v>
      </c>
      <c r="I211" s="28" t="str">
        <f>+IF(H211=0,"",'Ark1'!AG1918)</f>
        <v/>
      </c>
      <c r="J211" s="28" t="str">
        <f>+IF(H211=0,"",'Ark1'!AH1918)</f>
        <v/>
      </c>
      <c r="K211" s="93"/>
      <c r="L211" s="93"/>
      <c r="M211" s="93"/>
      <c r="N211" s="28" t="str">
        <f>+IF(H211=0,"",'Ark1'!U1918)</f>
        <v/>
      </c>
      <c r="O211" s="28"/>
      <c r="P211" s="226">
        <f>+IF(I211=0,"",'Ark1'!AI1918)</f>
        <v>0</v>
      </c>
      <c r="U211" s="218"/>
      <c r="V211" s="26" t="str">
        <f>+IF(H211=0,"",'Ark1'!T1918)</f>
        <v/>
      </c>
      <c r="W211" s="33" t="str">
        <f>+IF(H211=0,"",'Ark1'!X1918)</f>
        <v/>
      </c>
      <c r="X211" s="28" t="str">
        <f>+IF(H211=0,"",'Ark1'!AA1918)</f>
        <v/>
      </c>
      <c r="Y211" s="26" t="str">
        <f>+IF(H211=0,"",'Ark1'!AC1918)</f>
        <v/>
      </c>
      <c r="Z211" s="33" t="str">
        <f>+IF(H211=0,"",'Ark1'!AE1918)</f>
        <v/>
      </c>
      <c r="AA211" s="33" t="str">
        <f t="shared" si="151"/>
        <v/>
      </c>
      <c r="AB211" s="28" t="str">
        <f t="shared" si="152"/>
        <v/>
      </c>
      <c r="AC211" s="199"/>
      <c r="AD211" s="26"/>
      <c r="AF211" s="28"/>
      <c r="AG211" s="26"/>
      <c r="AH211" s="27"/>
      <c r="AI211" s="27"/>
      <c r="AM211" s="27"/>
    </row>
    <row r="212" spans="1:69">
      <c r="A212" s="199"/>
      <c r="B212" s="223">
        <f>+'Ark1'!C1919</f>
        <v>2024</v>
      </c>
      <c r="C212" s="27">
        <f>+'Ark1'!L1919</f>
        <v>14</v>
      </c>
      <c r="D212" s="229" t="s">
        <v>397</v>
      </c>
      <c r="E212" s="27">
        <f>+'Ark1'!D1919</f>
        <v>4</v>
      </c>
      <c r="F212" s="27" t="str">
        <f t="shared" si="150"/>
        <v>Apr</v>
      </c>
      <c r="G212" s="27">
        <f>+'Ark1'!Q1919</f>
        <v>0</v>
      </c>
      <c r="H212" s="325">
        <f>+'Ark1'!R1919</f>
        <v>0</v>
      </c>
      <c r="I212" s="28" t="str">
        <f>+IF(H212=0,"",'Ark1'!AG1919)</f>
        <v/>
      </c>
      <c r="J212" s="28" t="str">
        <f>+IF(H212=0,"",'Ark1'!AH1919)</f>
        <v/>
      </c>
      <c r="K212" s="93"/>
      <c r="L212" s="93"/>
      <c r="M212" s="93"/>
      <c r="N212" s="28" t="str">
        <f>+IF(H212=0,"",'Ark1'!U1919)</f>
        <v/>
      </c>
      <c r="O212" s="28"/>
      <c r="P212" s="226">
        <f>+IF(I212=0,"",'Ark1'!AI1919)</f>
        <v>0</v>
      </c>
      <c r="U212" s="218"/>
      <c r="V212" s="26" t="str">
        <f>+IF(H212=0,"",'Ark1'!T1919)</f>
        <v/>
      </c>
      <c r="W212" s="33" t="str">
        <f>+IF(H212=0,"",'Ark1'!X1919)</f>
        <v/>
      </c>
      <c r="X212" s="28" t="str">
        <f>+IF(H212=0,"",'Ark1'!AA1919)</f>
        <v/>
      </c>
      <c r="Y212" s="26" t="str">
        <f>+IF(H212=0,"",'Ark1'!AC1919)</f>
        <v/>
      </c>
      <c r="Z212" s="33" t="str">
        <f>+IF(H212=0,"",'Ark1'!AE1919)</f>
        <v/>
      </c>
      <c r="AA212" s="33" t="str">
        <f t="shared" si="151"/>
        <v/>
      </c>
      <c r="AB212" s="28" t="str">
        <f t="shared" si="152"/>
        <v/>
      </c>
      <c r="AC212" s="199"/>
      <c r="AD212" s="26"/>
      <c r="AF212" s="28"/>
      <c r="AG212" s="26"/>
      <c r="AH212" s="27"/>
      <c r="AI212" s="27"/>
      <c r="AM212" s="27"/>
    </row>
    <row r="213" spans="1:69">
      <c r="A213" s="199"/>
      <c r="B213" s="223">
        <f>+'Ark1'!C1920</f>
        <v>2024</v>
      </c>
      <c r="C213" s="27">
        <f>+'Ark1'!L1920</f>
        <v>14</v>
      </c>
      <c r="D213" s="229" t="s">
        <v>397</v>
      </c>
      <c r="E213" s="27">
        <f>+'Ark1'!D1920</f>
        <v>5</v>
      </c>
      <c r="F213" s="27" t="str">
        <f t="shared" si="150"/>
        <v>Mai</v>
      </c>
      <c r="G213" s="27">
        <f>+'Ark1'!Q1920</f>
        <v>0</v>
      </c>
      <c r="H213" s="325">
        <f>+'Ark1'!R1920</f>
        <v>0</v>
      </c>
      <c r="I213" s="28" t="str">
        <f>+IF(H213=0,"",'Ark1'!AG1920)</f>
        <v/>
      </c>
      <c r="J213" s="28" t="str">
        <f>+IF(H213=0,"",'Ark1'!AH1920)</f>
        <v/>
      </c>
      <c r="K213" s="93"/>
      <c r="L213" s="93"/>
      <c r="M213" s="93"/>
      <c r="N213" s="28" t="str">
        <f>+IF(H213=0,"",'Ark1'!U1920)</f>
        <v/>
      </c>
      <c r="O213" s="28"/>
      <c r="P213" s="226">
        <f>+IF(I213=0,"",'Ark1'!AI1920)</f>
        <v>0</v>
      </c>
      <c r="U213" s="218"/>
      <c r="V213" s="26" t="str">
        <f>+IF(H213=0,"",'Ark1'!T1920)</f>
        <v/>
      </c>
      <c r="W213" s="33" t="str">
        <f>+IF(H213=0,"",'Ark1'!X1920)</f>
        <v/>
      </c>
      <c r="X213" s="28" t="str">
        <f>+IF(H213=0,"",'Ark1'!AA1920)</f>
        <v/>
      </c>
      <c r="Y213" s="26" t="str">
        <f>+IF(H213=0,"",'Ark1'!AC1920)</f>
        <v/>
      </c>
      <c r="Z213" s="33" t="str">
        <f>+IF(H213=0,"",'Ark1'!AE1920)</f>
        <v/>
      </c>
      <c r="AA213" s="33" t="str">
        <f t="shared" si="151"/>
        <v/>
      </c>
      <c r="AB213" s="28" t="str">
        <f t="shared" si="152"/>
        <v/>
      </c>
      <c r="AC213" s="199"/>
      <c r="AD213" s="26"/>
      <c r="AF213" s="28"/>
      <c r="AG213" s="26"/>
      <c r="AH213" s="27"/>
      <c r="AI213" s="27"/>
      <c r="AM213" s="27"/>
    </row>
    <row r="214" spans="1:69">
      <c r="A214" s="199"/>
      <c r="B214" s="223">
        <f>+'Ark1'!C1921</f>
        <v>2024</v>
      </c>
      <c r="C214" s="27">
        <f>+'Ark1'!L1921</f>
        <v>14</v>
      </c>
      <c r="D214" s="229" t="s">
        <v>397</v>
      </c>
      <c r="E214" s="27">
        <f>+'Ark1'!D1921</f>
        <v>6</v>
      </c>
      <c r="F214" s="27" t="str">
        <f t="shared" si="150"/>
        <v>Jun</v>
      </c>
      <c r="G214" s="27">
        <f>+'Ark1'!Q1921</f>
        <v>0</v>
      </c>
      <c r="H214" s="325">
        <f>+'Ark1'!R1921</f>
        <v>0</v>
      </c>
      <c r="I214" s="28" t="str">
        <f>+IF(H214=0,"",'Ark1'!AG1921)</f>
        <v/>
      </c>
      <c r="J214" s="28" t="str">
        <f>+IF(H214=0,"",'Ark1'!AH1921)</f>
        <v/>
      </c>
      <c r="K214" s="93"/>
      <c r="L214" s="93"/>
      <c r="M214" s="93"/>
      <c r="N214" s="28" t="str">
        <f>+IF(H214=0,"",'Ark1'!U1921)</f>
        <v/>
      </c>
      <c r="O214" s="28"/>
      <c r="P214" s="226">
        <f>+IF(I214=0,"",'Ark1'!AI1921)</f>
        <v>0</v>
      </c>
      <c r="U214" s="218"/>
      <c r="V214" s="26" t="str">
        <f>+IF(H214=0,"",'Ark1'!T1921)</f>
        <v/>
      </c>
      <c r="W214" s="33" t="str">
        <f>+IF(H214=0,"",'Ark1'!X1921)</f>
        <v/>
      </c>
      <c r="X214" s="28" t="str">
        <f>+IF(H214=0,"",'Ark1'!AA1921)</f>
        <v/>
      </c>
      <c r="Y214" s="26" t="str">
        <f>+IF(H214=0,"",'Ark1'!AC1921)</f>
        <v/>
      </c>
      <c r="Z214" s="33" t="str">
        <f>+IF(H214=0,"",'Ark1'!AE1921)</f>
        <v/>
      </c>
      <c r="AA214" s="33" t="str">
        <f t="shared" si="151"/>
        <v/>
      </c>
      <c r="AB214" s="28" t="str">
        <f t="shared" si="152"/>
        <v/>
      </c>
      <c r="AC214" s="199"/>
      <c r="AD214" s="26"/>
      <c r="AF214" s="28"/>
      <c r="AG214" s="26"/>
      <c r="AH214" s="27"/>
      <c r="AI214" s="27"/>
      <c r="AM214" s="27"/>
    </row>
    <row r="215" spans="1:69">
      <c r="A215" s="199"/>
      <c r="B215" s="223">
        <f>+'Ark1'!C1922</f>
        <v>2024</v>
      </c>
      <c r="C215" s="27">
        <f>+'Ark1'!L1922</f>
        <v>14</v>
      </c>
      <c r="D215" s="229" t="s">
        <v>397</v>
      </c>
      <c r="E215" s="27">
        <f>+'Ark1'!D1922</f>
        <v>7</v>
      </c>
      <c r="F215" s="27" t="str">
        <f t="shared" si="150"/>
        <v>Jul</v>
      </c>
      <c r="G215" s="27">
        <f>+'Ark1'!Q1922</f>
        <v>0</v>
      </c>
      <c r="H215" s="325">
        <f>+'Ark1'!R1922</f>
        <v>0</v>
      </c>
      <c r="I215" s="28" t="str">
        <f>+IF(H215=0,"",'Ark1'!AG1922)</f>
        <v/>
      </c>
      <c r="J215" s="28" t="str">
        <f>+IF(H215=0,"",'Ark1'!AH1922)</f>
        <v/>
      </c>
      <c r="K215" s="93"/>
      <c r="L215" s="93"/>
      <c r="M215" s="93"/>
      <c r="N215" s="28" t="str">
        <f>+IF(H215=0,"",'Ark1'!U1922)</f>
        <v/>
      </c>
      <c r="O215" s="28"/>
      <c r="P215" s="226">
        <f>+IF(I215=0,"",'Ark1'!AI1922)</f>
        <v>0</v>
      </c>
      <c r="U215" s="218"/>
      <c r="V215" s="26" t="str">
        <f>+IF(H215=0,"",'Ark1'!T1922)</f>
        <v/>
      </c>
      <c r="W215" s="33" t="str">
        <f>+IF(H215=0,"",'Ark1'!X1922)</f>
        <v/>
      </c>
      <c r="X215" s="28" t="str">
        <f>+IF(H215=0,"",'Ark1'!AA1922)</f>
        <v/>
      </c>
      <c r="Y215" s="26" t="str">
        <f>+IF(H215=0,"",'Ark1'!AC1922)</f>
        <v/>
      </c>
      <c r="Z215" s="33" t="str">
        <f>+IF(H215=0,"",'Ark1'!AE1922)</f>
        <v/>
      </c>
      <c r="AA215" s="33" t="str">
        <f t="shared" si="151"/>
        <v/>
      </c>
      <c r="AB215" s="28" t="str">
        <f t="shared" si="152"/>
        <v/>
      </c>
      <c r="AC215" s="199"/>
      <c r="AD215" s="26"/>
      <c r="AF215" s="28"/>
      <c r="AG215" s="26"/>
      <c r="AH215" s="27"/>
      <c r="AI215" s="27"/>
      <c r="AM215" s="27"/>
    </row>
    <row r="216" spans="1:69">
      <c r="A216" s="199"/>
      <c r="B216" s="223">
        <f>+'Ark1'!C1923</f>
        <v>2024</v>
      </c>
      <c r="C216" s="27">
        <f>+'Ark1'!L1923</f>
        <v>14</v>
      </c>
      <c r="D216" s="229" t="s">
        <v>397</v>
      </c>
      <c r="E216" s="27">
        <f>+'Ark1'!D1923</f>
        <v>8</v>
      </c>
      <c r="F216" s="27" t="str">
        <f t="shared" si="150"/>
        <v>Aug</v>
      </c>
      <c r="G216" s="27">
        <f>+'Ark1'!Q1923</f>
        <v>0</v>
      </c>
      <c r="H216" s="325">
        <f>+'Ark1'!R1923</f>
        <v>0</v>
      </c>
      <c r="I216" s="28" t="str">
        <f>+IF(H216=0,"",'Ark1'!AG1923)</f>
        <v/>
      </c>
      <c r="J216" s="28" t="str">
        <f>+IF(H216=0,"",'Ark1'!AH1923)</f>
        <v/>
      </c>
      <c r="K216" s="93"/>
      <c r="L216" s="93"/>
      <c r="M216" s="93"/>
      <c r="N216" s="28" t="str">
        <f>+IF(H216=0,"",'Ark1'!U1923)</f>
        <v/>
      </c>
      <c r="O216" s="28"/>
      <c r="P216" s="226">
        <f>+IF(I216=0,"",'Ark1'!AI1923)</f>
        <v>0</v>
      </c>
      <c r="U216" s="218"/>
      <c r="V216" s="26" t="str">
        <f>+IF(H216=0,"",'Ark1'!T1923)</f>
        <v/>
      </c>
      <c r="W216" s="33" t="str">
        <f>+IF(H216=0,"",'Ark1'!X1923)</f>
        <v/>
      </c>
      <c r="X216" s="28" t="str">
        <f>+IF(H216=0,"",'Ark1'!AA1923)</f>
        <v/>
      </c>
      <c r="Y216" s="26" t="str">
        <f>+IF(H216=0,"",'Ark1'!AC1923)</f>
        <v/>
      </c>
      <c r="Z216" s="33" t="str">
        <f>+IF(H216=0,"",'Ark1'!AE1923)</f>
        <v/>
      </c>
      <c r="AA216" s="33" t="str">
        <f t="shared" si="151"/>
        <v/>
      </c>
      <c r="AB216" s="28" t="str">
        <f t="shared" si="152"/>
        <v/>
      </c>
      <c r="AC216" s="199"/>
      <c r="AD216" s="26"/>
      <c r="AF216" s="28"/>
      <c r="AG216" s="26"/>
      <c r="AH216" s="27"/>
      <c r="AI216" s="27"/>
      <c r="AM216" s="27"/>
    </row>
    <row r="217" spans="1:69">
      <c r="A217" s="199"/>
      <c r="B217" s="223">
        <f>+'Ark1'!C1924</f>
        <v>2024</v>
      </c>
      <c r="C217" s="27">
        <f>+'Ark1'!L1924</f>
        <v>14</v>
      </c>
      <c r="D217" s="229" t="s">
        <v>397</v>
      </c>
      <c r="E217" s="27">
        <f>+'Ark1'!D1924</f>
        <v>9</v>
      </c>
      <c r="F217" s="27" t="str">
        <f t="shared" si="150"/>
        <v>Sep</v>
      </c>
      <c r="G217" s="27">
        <f>+'Ark1'!Q1924</f>
        <v>0</v>
      </c>
      <c r="H217" s="325">
        <f>+'Ark1'!R1924</f>
        <v>0</v>
      </c>
      <c r="I217" s="28" t="str">
        <f>+IF(H217=0,"",'Ark1'!AG1924)</f>
        <v/>
      </c>
      <c r="J217" s="28" t="str">
        <f>+IF(H217=0,"",'Ark1'!AH1924)</f>
        <v/>
      </c>
      <c r="K217" s="93"/>
      <c r="L217" s="93"/>
      <c r="M217" s="93"/>
      <c r="N217" s="28" t="str">
        <f>+IF(H217=0,"",'Ark1'!U1924)</f>
        <v/>
      </c>
      <c r="O217" s="28"/>
      <c r="P217" s="226">
        <f>+IF(I217=0,"",'Ark1'!AI1924)</f>
        <v>0</v>
      </c>
      <c r="U217" s="218"/>
      <c r="V217" s="26" t="str">
        <f>+IF(H217=0,"",'Ark1'!T1924)</f>
        <v/>
      </c>
      <c r="W217" s="33" t="str">
        <f>+IF(H217=0,"",'Ark1'!X1924)</f>
        <v/>
      </c>
      <c r="X217" s="28" t="str">
        <f>+IF(H217=0,"",'Ark1'!AA1924)</f>
        <v/>
      </c>
      <c r="Y217" s="26" t="str">
        <f>+IF(H217=0,"",'Ark1'!AC1924)</f>
        <v/>
      </c>
      <c r="Z217" s="33" t="str">
        <f>+IF(H217=0,"",'Ark1'!AE1924)</f>
        <v/>
      </c>
      <c r="AA217" s="33" t="str">
        <f t="shared" si="151"/>
        <v/>
      </c>
      <c r="AB217" s="28" t="str">
        <f t="shared" si="152"/>
        <v/>
      </c>
      <c r="AC217" s="199"/>
      <c r="AD217" s="26"/>
      <c r="AF217" s="28"/>
      <c r="AG217" s="26"/>
      <c r="AH217" s="27"/>
      <c r="AI217" s="27"/>
      <c r="AM217" s="27"/>
    </row>
    <row r="218" spans="1:69">
      <c r="A218" s="199"/>
      <c r="B218" s="223">
        <f>+'Ark1'!C1925</f>
        <v>2024</v>
      </c>
      <c r="C218" s="27">
        <f>+'Ark1'!L1925</f>
        <v>14</v>
      </c>
      <c r="D218" s="229" t="s">
        <v>397</v>
      </c>
      <c r="E218" s="27">
        <f>+'Ark1'!D1925</f>
        <v>10</v>
      </c>
      <c r="F218" s="27" t="str">
        <f t="shared" si="150"/>
        <v>Okt</v>
      </c>
      <c r="G218" s="27">
        <f>+'Ark1'!Q1925</f>
        <v>0</v>
      </c>
      <c r="H218" s="325">
        <f>+'Ark1'!R1925</f>
        <v>0</v>
      </c>
      <c r="I218" s="28" t="str">
        <f>+IF(H218=0,"",'Ark1'!AG1925)</f>
        <v/>
      </c>
      <c r="J218" s="28" t="str">
        <f>+IF(H218=0,"",'Ark1'!AH1925)</f>
        <v/>
      </c>
      <c r="K218" s="93"/>
      <c r="L218" s="93"/>
      <c r="M218" s="93"/>
      <c r="N218" s="28" t="str">
        <f>+IF(H218=0,"",'Ark1'!U1925)</f>
        <v/>
      </c>
      <c r="O218" s="28"/>
      <c r="P218" s="226">
        <f>+IF(I218=0,"",'Ark1'!AI1925)</f>
        <v>0</v>
      </c>
      <c r="U218" s="218"/>
      <c r="V218" s="26" t="str">
        <f>+IF(H218=0,"",'Ark1'!T1925)</f>
        <v/>
      </c>
      <c r="W218" s="33" t="str">
        <f>+IF(H218=0,"",'Ark1'!X1925)</f>
        <v/>
      </c>
      <c r="X218" s="28" t="str">
        <f>+IF(H218=0,"",'Ark1'!AA1925)</f>
        <v/>
      </c>
      <c r="Y218" s="26" t="str">
        <f>+IF(H218=0,"",'Ark1'!AC1925)</f>
        <v/>
      </c>
      <c r="Z218" s="33" t="str">
        <f>+IF(H218=0,"",'Ark1'!AE1925)</f>
        <v/>
      </c>
      <c r="AA218" s="33" t="str">
        <f t="shared" si="151"/>
        <v/>
      </c>
      <c r="AB218" s="28" t="str">
        <f t="shared" si="152"/>
        <v/>
      </c>
      <c r="AC218" s="199"/>
      <c r="AD218" s="26"/>
      <c r="AF218" s="28"/>
      <c r="AG218" s="26"/>
      <c r="AH218" s="27"/>
      <c r="AI218" s="27"/>
      <c r="AM218" s="27"/>
    </row>
    <row r="219" spans="1:69">
      <c r="A219" s="199"/>
      <c r="B219" s="223">
        <f>+'Ark1'!C1926</f>
        <v>2024</v>
      </c>
      <c r="C219" s="27">
        <f>+'Ark1'!L1926</f>
        <v>14</v>
      </c>
      <c r="D219" s="229" t="s">
        <v>397</v>
      </c>
      <c r="E219" s="27">
        <f>+'Ark1'!D1926</f>
        <v>11</v>
      </c>
      <c r="F219" s="27" t="str">
        <f t="shared" si="150"/>
        <v>Nov</v>
      </c>
      <c r="G219" s="27">
        <f>+'Ark1'!Q1926</f>
        <v>0</v>
      </c>
      <c r="H219" s="325">
        <f>+'Ark1'!R1926</f>
        <v>0</v>
      </c>
      <c r="I219" s="28" t="str">
        <f>+IF(H219=0,"",'Ark1'!AG1926)</f>
        <v/>
      </c>
      <c r="J219" s="28" t="str">
        <f>+IF(H219=0,"",'Ark1'!AH1926)</f>
        <v/>
      </c>
      <c r="K219" s="93"/>
      <c r="L219" s="93"/>
      <c r="M219" s="93"/>
      <c r="N219" s="28" t="str">
        <f>+IF(H219=0,"",'Ark1'!U1926)</f>
        <v/>
      </c>
      <c r="O219" s="28"/>
      <c r="P219" s="226">
        <f>+IF(I219=0,"",'Ark1'!AI1926)</f>
        <v>0</v>
      </c>
      <c r="U219" s="218"/>
      <c r="V219" s="26" t="str">
        <f>+IF(H219=0,"",'Ark1'!T1926)</f>
        <v/>
      </c>
      <c r="W219" s="33" t="str">
        <f>+IF(H219=0,"",'Ark1'!X1926)</f>
        <v/>
      </c>
      <c r="X219" s="28" t="str">
        <f>+IF(H219=0,"",'Ark1'!AA1926)</f>
        <v/>
      </c>
      <c r="Y219" s="26" t="str">
        <f>+IF(H219=0,"",'Ark1'!AC1926)</f>
        <v/>
      </c>
      <c r="Z219" s="33" t="str">
        <f>+IF(H219=0,"",'Ark1'!AE1926)</f>
        <v/>
      </c>
      <c r="AA219" s="33" t="str">
        <f t="shared" si="151"/>
        <v/>
      </c>
      <c r="AB219" s="28" t="str">
        <f t="shared" si="152"/>
        <v/>
      </c>
      <c r="AC219" s="199"/>
      <c r="AD219" s="26"/>
      <c r="AF219" s="28"/>
      <c r="AG219" s="26"/>
      <c r="AH219" s="27"/>
      <c r="AI219" s="27"/>
      <c r="AM219" s="27"/>
    </row>
    <row r="220" spans="1:69">
      <c r="A220" s="199"/>
      <c r="B220" s="223">
        <f>+'Ark1'!C1927</f>
        <v>2024</v>
      </c>
      <c r="C220" s="27">
        <f>+'Ark1'!L1927</f>
        <v>14</v>
      </c>
      <c r="D220" s="229" t="s">
        <v>397</v>
      </c>
      <c r="E220" s="27">
        <f>+'Ark1'!D1927</f>
        <v>12</v>
      </c>
      <c r="F220" s="27" t="str">
        <f t="shared" si="150"/>
        <v>Des</v>
      </c>
      <c r="G220" s="27">
        <f>+'Ark1'!Q1927</f>
        <v>0</v>
      </c>
      <c r="H220" s="325">
        <f>+'Ark1'!R1927</f>
        <v>0</v>
      </c>
      <c r="I220" s="28" t="str">
        <f>+IF(H220=0,"",'Ark1'!AG1927)</f>
        <v/>
      </c>
      <c r="J220" s="28" t="str">
        <f>+IF(H220=0,"",'Ark1'!AH1927)</f>
        <v/>
      </c>
      <c r="K220" s="93"/>
      <c r="L220" s="93"/>
      <c r="M220" s="93"/>
      <c r="N220" s="28" t="str">
        <f>+IF(H220=0,"",'Ark1'!U1927)</f>
        <v/>
      </c>
      <c r="O220" s="28"/>
      <c r="P220" s="226">
        <f>+IF(I220=0,"",'Ark1'!AI1927)</f>
        <v>0</v>
      </c>
      <c r="U220" s="218"/>
      <c r="V220" s="26" t="str">
        <f>+IF(H220=0,"",'Ark1'!T1927)</f>
        <v/>
      </c>
      <c r="W220" s="33" t="str">
        <f>+IF(H220=0,"",'Ark1'!X1927)</f>
        <v/>
      </c>
      <c r="X220" s="28" t="str">
        <f>+IF(H220=0,"",'Ark1'!AA1927)</f>
        <v/>
      </c>
      <c r="Y220" s="26" t="str">
        <f>+IF(H220=0,"",'Ark1'!AC1927)</f>
        <v/>
      </c>
      <c r="Z220" s="33" t="str">
        <f>+IF(H220=0,"",'Ark1'!AE1927)</f>
        <v/>
      </c>
      <c r="AA220" s="33" t="str">
        <f t="shared" si="151"/>
        <v/>
      </c>
      <c r="AB220" s="28" t="str">
        <f t="shared" si="152"/>
        <v/>
      </c>
      <c r="AC220" s="199"/>
      <c r="AD220" s="26"/>
      <c r="AF220" s="28"/>
      <c r="AG220" s="26"/>
      <c r="AH220" s="27"/>
      <c r="AI220" s="27"/>
      <c r="AM220" s="27"/>
    </row>
    <row r="221" spans="1:69" ht="15" customHeight="1">
      <c r="A221" s="199"/>
      <c r="B221" s="199"/>
      <c r="C221" s="199"/>
      <c r="D221" s="199"/>
      <c r="E221" s="199"/>
      <c r="F221" s="199"/>
      <c r="G221" s="199"/>
      <c r="H221" s="320"/>
      <c r="I221" s="200"/>
      <c r="J221" s="200"/>
      <c r="K221" s="93"/>
      <c r="L221" s="93"/>
      <c r="M221" s="93"/>
      <c r="N221" s="199"/>
      <c r="O221" s="486"/>
      <c r="P221" s="218"/>
      <c r="Q221" s="218"/>
      <c r="R221" s="216"/>
      <c r="S221" s="216"/>
      <c r="T221" s="216"/>
      <c r="U221" s="218"/>
      <c r="V221" s="199"/>
      <c r="W221" s="201"/>
      <c r="X221" s="200"/>
      <c r="Y221" s="199"/>
      <c r="Z221" s="201"/>
      <c r="AA221" s="201"/>
      <c r="AB221" s="200"/>
      <c r="AC221" s="199"/>
      <c r="AD221" s="202"/>
      <c r="AF221" s="28"/>
      <c r="AG221" s="26"/>
      <c r="AH221" s="203"/>
      <c r="AI221" s="27"/>
      <c r="AM221" s="27"/>
      <c r="BE221" s="215"/>
    </row>
    <row r="222" spans="1:69" ht="15" customHeight="1">
      <c r="A222" s="199"/>
      <c r="B222" s="199"/>
      <c r="C222" s="217" t="s">
        <v>0</v>
      </c>
      <c r="D222" s="199"/>
      <c r="E222" s="257" t="str">
        <f>+D224</f>
        <v>E+</v>
      </c>
      <c r="F222" s="217" t="s">
        <v>547</v>
      </c>
      <c r="G222" s="199"/>
      <c r="H222" s="313">
        <f>SUM(H224:H235)</f>
        <v>0</v>
      </c>
      <c r="I222" s="200"/>
      <c r="J222" s="200"/>
      <c r="K222" s="93"/>
      <c r="L222" s="93"/>
      <c r="M222" s="93"/>
      <c r="N222" s="250" t="e">
        <f>+Klasse!#REF!</f>
        <v>#REF!</v>
      </c>
      <c r="O222" s="250"/>
      <c r="P222" s="218"/>
      <c r="Q222" s="218"/>
      <c r="R222" s="216"/>
      <c r="S222" s="216"/>
      <c r="T222" s="216"/>
      <c r="U222" s="218"/>
      <c r="V222" s="199"/>
      <c r="W222" s="201"/>
      <c r="X222" s="200"/>
      <c r="Y222" s="199"/>
      <c r="Z222" s="201"/>
      <c r="AA222" s="250" t="e">
        <f>+N222/C224</f>
        <v>#REF!</v>
      </c>
      <c r="AB222" s="200"/>
      <c r="AC222" s="199"/>
      <c r="AD222" s="202"/>
      <c r="AF222" s="28"/>
      <c r="AG222" s="26"/>
      <c r="AH222" s="203"/>
      <c r="AI222" s="27"/>
      <c r="AM222" s="27"/>
      <c r="BE222" s="215"/>
    </row>
    <row r="223" spans="1:69" ht="15" customHeight="1">
      <c r="A223" s="199"/>
      <c r="B223" s="199"/>
      <c r="C223" s="199"/>
      <c r="D223" s="199"/>
      <c r="E223" s="199"/>
      <c r="F223" s="199"/>
      <c r="G223" s="199"/>
      <c r="H223" s="320"/>
      <c r="I223" s="200"/>
      <c r="J223" s="200"/>
      <c r="K223" s="93"/>
      <c r="L223" s="93"/>
      <c r="M223" s="93"/>
      <c r="N223" s="199"/>
      <c r="O223" s="486"/>
      <c r="P223" s="218"/>
      <c r="Q223" s="218"/>
      <c r="R223" s="216"/>
      <c r="S223" s="216"/>
      <c r="T223" s="216"/>
      <c r="U223" s="218"/>
      <c r="V223" s="199"/>
      <c r="W223" s="201"/>
      <c r="X223" s="200"/>
      <c r="Y223" s="199"/>
      <c r="Z223" s="201"/>
      <c r="AA223" s="201"/>
      <c r="AB223" s="201"/>
      <c r="AC223" s="199"/>
      <c r="AD223" s="202"/>
      <c r="AF223" s="28"/>
      <c r="AG223" s="26"/>
      <c r="AH223" s="203"/>
      <c r="AI223" s="27"/>
      <c r="AM223" s="27"/>
      <c r="BE223" s="215">
        <f>1+BE220</f>
        <v>1</v>
      </c>
      <c r="BF223" s="27">
        <v>20.659867330016564</v>
      </c>
      <c r="BG223" s="27">
        <f t="shared" ref="BG223" si="153">+BF223</f>
        <v>20.659867330016564</v>
      </c>
      <c r="BH223" s="27">
        <f t="shared" ref="BH223" si="154">+BG223</f>
        <v>20.659867330016564</v>
      </c>
      <c r="BI223" s="27">
        <f t="shared" ref="BI223" si="155">+BH223</f>
        <v>20.659867330016564</v>
      </c>
      <c r="BJ223" s="27">
        <f t="shared" ref="BJ223" si="156">+BI223</f>
        <v>20.659867330016564</v>
      </c>
      <c r="BK223" s="27">
        <f t="shared" ref="BK223" si="157">+BJ223</f>
        <v>20.659867330016564</v>
      </c>
      <c r="BL223" s="27">
        <f t="shared" ref="BL223" si="158">+BK223</f>
        <v>20.659867330016564</v>
      </c>
      <c r="BM223" s="27">
        <f t="shared" ref="BM223" si="159">+BL223</f>
        <v>20.659867330016564</v>
      </c>
      <c r="BN223" s="27">
        <f t="shared" ref="BN223" si="160">+BM223</f>
        <v>20.659867330016564</v>
      </c>
      <c r="BO223" s="27">
        <f t="shared" ref="BO223" si="161">+BN223</f>
        <v>20.659867330016564</v>
      </c>
      <c r="BP223" s="27">
        <f t="shared" ref="BP223" si="162">+BO223</f>
        <v>20.659867330016564</v>
      </c>
      <c r="BQ223" s="27">
        <f t="shared" ref="BQ223" si="163">+BP223</f>
        <v>20.659867330016564</v>
      </c>
    </row>
    <row r="224" spans="1:69">
      <c r="A224" s="199"/>
      <c r="B224" s="223">
        <f>+'Ark1'!C1928</f>
        <v>2024</v>
      </c>
      <c r="C224" s="219">
        <f>+'Ark1'!L1928</f>
        <v>15</v>
      </c>
      <c r="D224" s="219" t="s">
        <v>40</v>
      </c>
      <c r="E224" s="219">
        <f>+'Ark1'!D1928</f>
        <v>1</v>
      </c>
      <c r="F224" s="219" t="str">
        <f t="shared" ref="F224:F235" si="164">+F209</f>
        <v>Jan</v>
      </c>
      <c r="G224" s="219">
        <f>+'Ark1'!Q1928</f>
        <v>0</v>
      </c>
      <c r="H224" s="324">
        <f>+'Ark1'!R1928</f>
        <v>0</v>
      </c>
      <c r="I224" s="221" t="str">
        <f>+IF(H224=0,"",'Ark1'!AG1928)</f>
        <v/>
      </c>
      <c r="J224" s="221" t="str">
        <f>+IF(H224=0,"",'Ark1'!AH1928)</f>
        <v/>
      </c>
      <c r="K224" s="93"/>
      <c r="L224" s="93"/>
      <c r="M224" s="93"/>
      <c r="N224" s="220" t="str">
        <f>+IF(H224=0,"",'Ark1'!U1928)</f>
        <v/>
      </c>
      <c r="O224" s="220"/>
      <c r="P224" s="414">
        <f>+IF(I224=0,"",'Ark1'!AI1928)</f>
        <v>0</v>
      </c>
      <c r="Q224" s="414"/>
      <c r="R224" s="249"/>
      <c r="S224" s="249"/>
      <c r="T224" s="249"/>
      <c r="U224" s="218"/>
      <c r="V224" s="221" t="str">
        <f>+IF(H224=0,"",'Ark1'!T1928)</f>
        <v/>
      </c>
      <c r="W224" s="222" t="str">
        <f>+IF(H224=0,"",'Ark1'!X1928)</f>
        <v/>
      </c>
      <c r="X224" s="220" t="str">
        <f>+IF(H224=0,"",'Ark1'!AA1928)</f>
        <v/>
      </c>
      <c r="Y224" s="221" t="str">
        <f>+IF(H224=0,"",'Ark1'!AC1928)</f>
        <v/>
      </c>
      <c r="Z224" s="222" t="str">
        <f>+IF(H224=0,"",'Ark1'!AE1928)</f>
        <v/>
      </c>
      <c r="AA224" s="222" t="str">
        <f t="shared" ref="AA224:AA235" si="165">+IF(H224=0,"",+N224/C224)</f>
        <v/>
      </c>
      <c r="AB224" s="220" t="str">
        <f t="shared" ref="AB224:AB235" si="166">+IF(H224=0,"",G224/H224)</f>
        <v/>
      </c>
      <c r="AC224" s="199"/>
      <c r="AD224" s="26"/>
      <c r="AF224" s="28"/>
      <c r="AG224" s="26"/>
      <c r="AH224" s="27"/>
      <c r="AI224" s="27"/>
      <c r="AM224" s="27"/>
    </row>
    <row r="225" spans="1:69">
      <c r="A225" s="199"/>
      <c r="B225" s="223">
        <f>+'Ark1'!C1929</f>
        <v>2024</v>
      </c>
      <c r="C225" s="219">
        <f>+'Ark1'!L1929</f>
        <v>15</v>
      </c>
      <c r="D225" s="219" t="s">
        <v>40</v>
      </c>
      <c r="E225" s="219">
        <f>+'Ark1'!D1929</f>
        <v>2</v>
      </c>
      <c r="F225" s="219" t="str">
        <f t="shared" si="164"/>
        <v>Feb</v>
      </c>
      <c r="G225" s="219">
        <f>+'Ark1'!Q1929</f>
        <v>0</v>
      </c>
      <c r="H225" s="324">
        <f>+'Ark1'!R1929</f>
        <v>0</v>
      </c>
      <c r="I225" s="221" t="str">
        <f>+IF(H225=0,"",'Ark1'!AG1929)</f>
        <v/>
      </c>
      <c r="J225" s="221" t="str">
        <f>+IF(H225=0,"",'Ark1'!AH1929)</f>
        <v/>
      </c>
      <c r="K225" s="93"/>
      <c r="L225" s="93"/>
      <c r="M225" s="93"/>
      <c r="N225" s="220" t="str">
        <f>+IF(H225=0,"",'Ark1'!U1929)</f>
        <v/>
      </c>
      <c r="O225" s="220"/>
      <c r="P225" s="414">
        <f>+IF(I225=0,"",'Ark1'!AI1929)</f>
        <v>0</v>
      </c>
      <c r="Q225" s="414"/>
      <c r="R225" s="249"/>
      <c r="S225" s="249"/>
      <c r="T225" s="249"/>
      <c r="U225" s="218"/>
      <c r="V225" s="221" t="str">
        <f>+IF(H225=0,"",'Ark1'!T1929)</f>
        <v/>
      </c>
      <c r="W225" s="222" t="str">
        <f>+IF(H225=0,"",'Ark1'!X1929)</f>
        <v/>
      </c>
      <c r="X225" s="220" t="str">
        <f>+IF(H225=0,"",'Ark1'!AA1929)</f>
        <v/>
      </c>
      <c r="Y225" s="221" t="str">
        <f>+IF(H225=0,"",'Ark1'!AC1929)</f>
        <v/>
      </c>
      <c r="Z225" s="222" t="str">
        <f>+IF(H225=0,"",'Ark1'!AE1929)</f>
        <v/>
      </c>
      <c r="AA225" s="222" t="str">
        <f t="shared" si="165"/>
        <v/>
      </c>
      <c r="AB225" s="220" t="str">
        <f t="shared" si="166"/>
        <v/>
      </c>
      <c r="AC225" s="199"/>
      <c r="AD225" s="26"/>
      <c r="AF225" s="28"/>
      <c r="AG225" s="26"/>
      <c r="AH225" s="27"/>
      <c r="AI225" s="27"/>
      <c r="AM225" s="27"/>
    </row>
    <row r="226" spans="1:69">
      <c r="A226" s="199"/>
      <c r="B226" s="223">
        <f>+'Ark1'!C1930</f>
        <v>2024</v>
      </c>
      <c r="C226" s="219">
        <f>+'Ark1'!L1930</f>
        <v>15</v>
      </c>
      <c r="D226" s="219" t="s">
        <v>40</v>
      </c>
      <c r="E226" s="219">
        <f>+'Ark1'!D1930</f>
        <v>3</v>
      </c>
      <c r="F226" s="219" t="str">
        <f t="shared" si="164"/>
        <v>Mar</v>
      </c>
      <c r="G226" s="219">
        <f>+'Ark1'!Q1930</f>
        <v>0</v>
      </c>
      <c r="H226" s="324">
        <f>+'Ark1'!R1930</f>
        <v>0</v>
      </c>
      <c r="I226" s="221" t="str">
        <f>+IF(H226=0,"",'Ark1'!AG1930)</f>
        <v/>
      </c>
      <c r="J226" s="221" t="str">
        <f>+IF(H226=0,"",'Ark1'!AH1930)</f>
        <v/>
      </c>
      <c r="K226" s="93"/>
      <c r="L226" s="93"/>
      <c r="M226" s="93"/>
      <c r="N226" s="220" t="str">
        <f>+IF(H226=0,"",'Ark1'!U1930)</f>
        <v/>
      </c>
      <c r="O226" s="220"/>
      <c r="P226" s="414">
        <f>+IF(I226=0,"",'Ark1'!AI1930)</f>
        <v>0</v>
      </c>
      <c r="Q226" s="414"/>
      <c r="R226" s="249"/>
      <c r="S226" s="249"/>
      <c r="T226" s="249"/>
      <c r="U226" s="218"/>
      <c r="V226" s="221" t="str">
        <f>+IF(H226=0,"",'Ark1'!T1930)</f>
        <v/>
      </c>
      <c r="W226" s="222" t="str">
        <f>+IF(H226=0,"",'Ark1'!X1930)</f>
        <v/>
      </c>
      <c r="X226" s="220" t="str">
        <f>+IF(H226=0,"",'Ark1'!AA1930)</f>
        <v/>
      </c>
      <c r="Y226" s="221" t="str">
        <f>+IF(H226=0,"",'Ark1'!AC1930)</f>
        <v/>
      </c>
      <c r="Z226" s="222" t="str">
        <f>+IF(H226=0,"",'Ark1'!AE1930)</f>
        <v/>
      </c>
      <c r="AA226" s="222" t="str">
        <f t="shared" si="165"/>
        <v/>
      </c>
      <c r="AB226" s="220" t="str">
        <f t="shared" si="166"/>
        <v/>
      </c>
      <c r="AC226" s="199"/>
      <c r="AD226" s="26"/>
      <c r="AF226" s="28"/>
      <c r="AG226" s="26"/>
      <c r="AH226" s="27"/>
      <c r="AI226" s="27"/>
      <c r="AM226" s="27"/>
    </row>
    <row r="227" spans="1:69">
      <c r="A227" s="199"/>
      <c r="B227" s="223">
        <f>+'Ark1'!C1931</f>
        <v>2024</v>
      </c>
      <c r="C227" s="219">
        <f>+'Ark1'!L1931</f>
        <v>15</v>
      </c>
      <c r="D227" s="219" t="s">
        <v>40</v>
      </c>
      <c r="E227" s="219">
        <f>+'Ark1'!D1931</f>
        <v>4</v>
      </c>
      <c r="F227" s="219" t="str">
        <f t="shared" si="164"/>
        <v>Apr</v>
      </c>
      <c r="G227" s="219">
        <f>+'Ark1'!Q1931</f>
        <v>0</v>
      </c>
      <c r="H227" s="324">
        <f>+'Ark1'!R1931</f>
        <v>0</v>
      </c>
      <c r="I227" s="221" t="str">
        <f>+IF(H227=0,"",'Ark1'!AG1931)</f>
        <v/>
      </c>
      <c r="J227" s="221" t="str">
        <f>+IF(H227=0,"",'Ark1'!AH1931)</f>
        <v/>
      </c>
      <c r="K227" s="93"/>
      <c r="L227" s="93"/>
      <c r="M227" s="93"/>
      <c r="N227" s="220" t="str">
        <f>+IF(H227=0,"",'Ark1'!U1931)</f>
        <v/>
      </c>
      <c r="O227" s="220"/>
      <c r="P227" s="414">
        <f>+IF(I227=0,"",'Ark1'!AI1931)</f>
        <v>0</v>
      </c>
      <c r="Q227" s="414"/>
      <c r="R227" s="249"/>
      <c r="S227" s="249"/>
      <c r="T227" s="249"/>
      <c r="U227" s="218"/>
      <c r="V227" s="221" t="str">
        <f>+IF(H227=0,"",'Ark1'!T1931)</f>
        <v/>
      </c>
      <c r="W227" s="222" t="str">
        <f>+IF(H227=0,"",'Ark1'!X1931)</f>
        <v/>
      </c>
      <c r="X227" s="220" t="str">
        <f>+IF(H227=0,"",'Ark1'!AA1931)</f>
        <v/>
      </c>
      <c r="Y227" s="221" t="str">
        <f>+IF(H227=0,"",'Ark1'!AC1931)</f>
        <v/>
      </c>
      <c r="Z227" s="222" t="str">
        <f>+IF(H227=0,"",'Ark1'!AE1931)</f>
        <v/>
      </c>
      <c r="AA227" s="222" t="str">
        <f t="shared" si="165"/>
        <v/>
      </c>
      <c r="AB227" s="220" t="str">
        <f t="shared" si="166"/>
        <v/>
      </c>
      <c r="AC227" s="199"/>
      <c r="AD227" s="26"/>
      <c r="AF227" s="28"/>
      <c r="AG227" s="26"/>
      <c r="AH227" s="27"/>
      <c r="AI227" s="27"/>
      <c r="AM227" s="27"/>
    </row>
    <row r="228" spans="1:69">
      <c r="A228" s="199"/>
      <c r="B228" s="223">
        <f>+'Ark1'!C1932</f>
        <v>2024</v>
      </c>
      <c r="C228" s="219">
        <f>+'Ark1'!L1932</f>
        <v>15</v>
      </c>
      <c r="D228" s="219" t="s">
        <v>40</v>
      </c>
      <c r="E228" s="219">
        <f>+'Ark1'!D1932</f>
        <v>5</v>
      </c>
      <c r="F228" s="219" t="str">
        <f t="shared" si="164"/>
        <v>Mai</v>
      </c>
      <c r="G228" s="219">
        <f>+'Ark1'!Q1932</f>
        <v>0</v>
      </c>
      <c r="H228" s="324">
        <f>+'Ark1'!R1932</f>
        <v>0</v>
      </c>
      <c r="I228" s="221" t="str">
        <f>+IF(H228=0,"",'Ark1'!AG1932)</f>
        <v/>
      </c>
      <c r="J228" s="221" t="str">
        <f>+IF(H228=0,"",'Ark1'!AH1932)</f>
        <v/>
      </c>
      <c r="K228" s="93"/>
      <c r="L228" s="93"/>
      <c r="M228" s="93"/>
      <c r="N228" s="220" t="str">
        <f>+IF(H228=0,"",'Ark1'!U1932)</f>
        <v/>
      </c>
      <c r="O228" s="220"/>
      <c r="P228" s="414">
        <f>+IF(I228=0,"",'Ark1'!AI1932)</f>
        <v>0</v>
      </c>
      <c r="Q228" s="414"/>
      <c r="R228" s="249"/>
      <c r="S228" s="249"/>
      <c r="T228" s="249"/>
      <c r="U228" s="218"/>
      <c r="V228" s="221" t="str">
        <f>+IF(H228=0,"",'Ark1'!T1932)</f>
        <v/>
      </c>
      <c r="W228" s="222" t="str">
        <f>+IF(H228=0,"",'Ark1'!X1932)</f>
        <v/>
      </c>
      <c r="X228" s="220" t="str">
        <f>+IF(H228=0,"",'Ark1'!AA1932)</f>
        <v/>
      </c>
      <c r="Y228" s="221" t="str">
        <f>+IF(H228=0,"",'Ark1'!AC1932)</f>
        <v/>
      </c>
      <c r="Z228" s="222" t="str">
        <f>+IF(H228=0,"",'Ark1'!AE1932)</f>
        <v/>
      </c>
      <c r="AA228" s="222" t="str">
        <f t="shared" si="165"/>
        <v/>
      </c>
      <c r="AB228" s="220" t="str">
        <f t="shared" si="166"/>
        <v/>
      </c>
      <c r="AC228" s="199"/>
      <c r="AD228" s="26"/>
      <c r="AF228" s="28"/>
      <c r="AG228" s="26"/>
      <c r="AH228" s="27"/>
      <c r="AI228" s="27"/>
      <c r="AM228" s="27"/>
    </row>
    <row r="229" spans="1:69">
      <c r="A229" s="199"/>
      <c r="B229" s="223">
        <f>+'Ark1'!C1933</f>
        <v>2024</v>
      </c>
      <c r="C229" s="219">
        <f>+'Ark1'!L1933</f>
        <v>15</v>
      </c>
      <c r="D229" s="219" t="s">
        <v>40</v>
      </c>
      <c r="E229" s="219">
        <f>+'Ark1'!D1933</f>
        <v>6</v>
      </c>
      <c r="F229" s="219" t="str">
        <f t="shared" si="164"/>
        <v>Jun</v>
      </c>
      <c r="G229" s="219">
        <f>+'Ark1'!Q1933</f>
        <v>0</v>
      </c>
      <c r="H229" s="324">
        <f>+'Ark1'!R1933</f>
        <v>0</v>
      </c>
      <c r="I229" s="221" t="str">
        <f>+IF(H229=0,"",'Ark1'!AG1933)</f>
        <v/>
      </c>
      <c r="J229" s="221" t="str">
        <f>+IF(H229=0,"",'Ark1'!AH1933)</f>
        <v/>
      </c>
      <c r="K229" s="93"/>
      <c r="L229" s="93"/>
      <c r="M229" s="93"/>
      <c r="N229" s="220" t="str">
        <f>+IF(H229=0,"",'Ark1'!U1933)</f>
        <v/>
      </c>
      <c r="O229" s="220"/>
      <c r="P229" s="414">
        <f>+IF(I229=0,"",'Ark1'!AI1933)</f>
        <v>0</v>
      </c>
      <c r="Q229" s="414"/>
      <c r="R229" s="249"/>
      <c r="S229" s="249"/>
      <c r="T229" s="249"/>
      <c r="U229" s="218"/>
      <c r="V229" s="221" t="str">
        <f>+IF(H229=0,"",'Ark1'!T1933)</f>
        <v/>
      </c>
      <c r="W229" s="222" t="str">
        <f>+IF(H229=0,"",'Ark1'!X1933)</f>
        <v/>
      </c>
      <c r="X229" s="220" t="str">
        <f>+IF(H229=0,"",'Ark1'!AA1933)</f>
        <v/>
      </c>
      <c r="Y229" s="221" t="str">
        <f>+IF(H229=0,"",'Ark1'!AC1933)</f>
        <v/>
      </c>
      <c r="Z229" s="222" t="str">
        <f>+IF(H229=0,"",'Ark1'!AE1933)</f>
        <v/>
      </c>
      <c r="AA229" s="222" t="str">
        <f t="shared" si="165"/>
        <v/>
      </c>
      <c r="AB229" s="220" t="str">
        <f t="shared" si="166"/>
        <v/>
      </c>
      <c r="AC229" s="199"/>
      <c r="AD229" s="26"/>
      <c r="AF229" s="28"/>
      <c r="AG229" s="26"/>
      <c r="AH229" s="27"/>
      <c r="AI229" s="27"/>
      <c r="AM229" s="27"/>
    </row>
    <row r="230" spans="1:69">
      <c r="A230" s="199"/>
      <c r="B230" s="223">
        <f>+'Ark1'!C1934</f>
        <v>2024</v>
      </c>
      <c r="C230" s="219">
        <f>+'Ark1'!L1934</f>
        <v>15</v>
      </c>
      <c r="D230" s="219" t="s">
        <v>40</v>
      </c>
      <c r="E230" s="219">
        <f>+'Ark1'!D1934</f>
        <v>7</v>
      </c>
      <c r="F230" s="219" t="str">
        <f t="shared" si="164"/>
        <v>Jul</v>
      </c>
      <c r="G230" s="219">
        <f>+'Ark1'!Q1934</f>
        <v>0</v>
      </c>
      <c r="H230" s="324">
        <f>+'Ark1'!R1934</f>
        <v>0</v>
      </c>
      <c r="I230" s="221" t="str">
        <f>+IF(H230=0,"",'Ark1'!AG1934)</f>
        <v/>
      </c>
      <c r="J230" s="221" t="str">
        <f>+IF(H230=0,"",'Ark1'!AH1934)</f>
        <v/>
      </c>
      <c r="K230" s="93"/>
      <c r="L230" s="93"/>
      <c r="M230" s="93"/>
      <c r="N230" s="220" t="str">
        <f>+IF(H230=0,"",'Ark1'!U1934)</f>
        <v/>
      </c>
      <c r="O230" s="220"/>
      <c r="P230" s="414">
        <f>+IF(I230=0,"",'Ark1'!AI1934)</f>
        <v>0</v>
      </c>
      <c r="Q230" s="414"/>
      <c r="R230" s="249"/>
      <c r="S230" s="249"/>
      <c r="T230" s="249"/>
      <c r="U230" s="218"/>
      <c r="V230" s="221" t="str">
        <f>+IF(H230=0,"",'Ark1'!T1934)</f>
        <v/>
      </c>
      <c r="W230" s="222" t="str">
        <f>+IF(H230=0,"",'Ark1'!X1934)</f>
        <v/>
      </c>
      <c r="X230" s="220" t="str">
        <f>+IF(H230=0,"",'Ark1'!AA1934)</f>
        <v/>
      </c>
      <c r="Y230" s="221" t="str">
        <f>+IF(H230=0,"",'Ark1'!AC1934)</f>
        <v/>
      </c>
      <c r="Z230" s="222" t="str">
        <f>+IF(H230=0,"",'Ark1'!AE1934)</f>
        <v/>
      </c>
      <c r="AA230" s="222" t="str">
        <f t="shared" si="165"/>
        <v/>
      </c>
      <c r="AB230" s="220" t="str">
        <f t="shared" si="166"/>
        <v/>
      </c>
      <c r="AC230" s="199"/>
      <c r="AD230" s="26"/>
      <c r="AF230" s="28"/>
      <c r="AG230" s="26"/>
      <c r="AH230" s="27"/>
      <c r="AI230" s="27"/>
      <c r="AM230" s="27"/>
    </row>
    <row r="231" spans="1:69">
      <c r="A231" s="199"/>
      <c r="B231" s="223">
        <f>+'Ark1'!C1935</f>
        <v>2024</v>
      </c>
      <c r="C231" s="219">
        <f>+'Ark1'!L1935</f>
        <v>15</v>
      </c>
      <c r="D231" s="219" t="s">
        <v>40</v>
      </c>
      <c r="E231" s="219">
        <f>+'Ark1'!D1935</f>
        <v>8</v>
      </c>
      <c r="F231" s="219" t="str">
        <f t="shared" si="164"/>
        <v>Aug</v>
      </c>
      <c r="G231" s="219">
        <f>+'Ark1'!Q1935</f>
        <v>0</v>
      </c>
      <c r="H231" s="324">
        <f>+'Ark1'!R1935</f>
        <v>0</v>
      </c>
      <c r="I231" s="221" t="str">
        <f>+IF(H231=0,"",'Ark1'!AG1935)</f>
        <v/>
      </c>
      <c r="J231" s="221" t="str">
        <f>+IF(H231=0,"",'Ark1'!AH1935)</f>
        <v/>
      </c>
      <c r="K231" s="93"/>
      <c r="L231" s="93"/>
      <c r="M231" s="93"/>
      <c r="N231" s="220" t="str">
        <f>+IF(H231=0,"",'Ark1'!U1935)</f>
        <v/>
      </c>
      <c r="O231" s="220"/>
      <c r="P231" s="414">
        <f>+IF(I231=0,"",'Ark1'!AI1935)</f>
        <v>0</v>
      </c>
      <c r="Q231" s="414"/>
      <c r="R231" s="249"/>
      <c r="S231" s="249"/>
      <c r="T231" s="249"/>
      <c r="U231" s="218"/>
      <c r="V231" s="221" t="str">
        <f>+IF(H231=0,"",'Ark1'!T1935)</f>
        <v/>
      </c>
      <c r="W231" s="222" t="str">
        <f>+IF(H231=0,"",'Ark1'!X1935)</f>
        <v/>
      </c>
      <c r="X231" s="220" t="str">
        <f>+IF(H231=0,"",'Ark1'!AA1935)</f>
        <v/>
      </c>
      <c r="Y231" s="221" t="str">
        <f>+IF(H231=0,"",'Ark1'!AC1935)</f>
        <v/>
      </c>
      <c r="Z231" s="222" t="str">
        <f>+IF(H231=0,"",'Ark1'!AE1935)</f>
        <v/>
      </c>
      <c r="AA231" s="222" t="str">
        <f t="shared" si="165"/>
        <v/>
      </c>
      <c r="AB231" s="220" t="str">
        <f t="shared" si="166"/>
        <v/>
      </c>
      <c r="AC231" s="199"/>
      <c r="AD231" s="26"/>
      <c r="AF231" s="28"/>
      <c r="AG231" s="26"/>
      <c r="AH231" s="27"/>
      <c r="AI231" s="27"/>
      <c r="AM231" s="27"/>
    </row>
    <row r="232" spans="1:69">
      <c r="A232" s="199"/>
      <c r="B232" s="223">
        <f>+'Ark1'!C1936</f>
        <v>2024</v>
      </c>
      <c r="C232" s="219">
        <f>+'Ark1'!L1936</f>
        <v>15</v>
      </c>
      <c r="D232" s="219" t="s">
        <v>40</v>
      </c>
      <c r="E232" s="219">
        <f>+'Ark1'!D1936</f>
        <v>9</v>
      </c>
      <c r="F232" s="219" t="str">
        <f t="shared" si="164"/>
        <v>Sep</v>
      </c>
      <c r="G232" s="219">
        <f>+'Ark1'!Q1936</f>
        <v>0</v>
      </c>
      <c r="H232" s="324">
        <f>+'Ark1'!R1936</f>
        <v>0</v>
      </c>
      <c r="I232" s="221" t="str">
        <f>+IF(H232=0,"",'Ark1'!AG1936)</f>
        <v/>
      </c>
      <c r="J232" s="221" t="str">
        <f>+IF(H232=0,"",'Ark1'!AH1936)</f>
        <v/>
      </c>
      <c r="K232" s="93"/>
      <c r="L232" s="93"/>
      <c r="M232" s="93"/>
      <c r="N232" s="220" t="str">
        <f>+IF(H232=0,"",'Ark1'!U1936)</f>
        <v/>
      </c>
      <c r="O232" s="220"/>
      <c r="P232" s="414">
        <f>+IF(I232=0,"",'Ark1'!AI1936)</f>
        <v>0</v>
      </c>
      <c r="Q232" s="414"/>
      <c r="R232" s="249"/>
      <c r="S232" s="249"/>
      <c r="T232" s="249"/>
      <c r="U232" s="218"/>
      <c r="V232" s="221" t="str">
        <f>+IF(H232=0,"",'Ark1'!T1936)</f>
        <v/>
      </c>
      <c r="W232" s="222" t="str">
        <f>+IF(H232=0,"",'Ark1'!X1936)</f>
        <v/>
      </c>
      <c r="X232" s="220" t="str">
        <f>+IF(H232=0,"",'Ark1'!AA1936)</f>
        <v/>
      </c>
      <c r="Y232" s="221" t="str">
        <f>+IF(H232=0,"",'Ark1'!AC1936)</f>
        <v/>
      </c>
      <c r="Z232" s="222" t="str">
        <f>+IF(H232=0,"",'Ark1'!AE1936)</f>
        <v/>
      </c>
      <c r="AA232" s="222" t="str">
        <f t="shared" si="165"/>
        <v/>
      </c>
      <c r="AB232" s="220" t="str">
        <f t="shared" si="166"/>
        <v/>
      </c>
      <c r="AC232" s="199"/>
      <c r="AD232" s="26"/>
      <c r="AF232" s="28"/>
      <c r="AG232" s="26"/>
      <c r="AH232" s="27"/>
      <c r="AI232" s="27"/>
      <c r="AM232" s="27"/>
    </row>
    <row r="233" spans="1:69">
      <c r="A233" s="199"/>
      <c r="B233" s="223">
        <f>+'Ark1'!C1937</f>
        <v>2024</v>
      </c>
      <c r="C233" s="219">
        <f>+'Ark1'!L1937</f>
        <v>15</v>
      </c>
      <c r="D233" s="219" t="s">
        <v>40</v>
      </c>
      <c r="E233" s="219">
        <f>+'Ark1'!D1937</f>
        <v>10</v>
      </c>
      <c r="F233" s="219" t="str">
        <f t="shared" si="164"/>
        <v>Okt</v>
      </c>
      <c r="G233" s="219">
        <f>+'Ark1'!Q1937</f>
        <v>0</v>
      </c>
      <c r="H233" s="324">
        <f>+'Ark1'!R1937</f>
        <v>0</v>
      </c>
      <c r="I233" s="221" t="str">
        <f>+IF(H233=0,"",'Ark1'!AG1937)</f>
        <v/>
      </c>
      <c r="J233" s="221" t="str">
        <f>+IF(H233=0,"",'Ark1'!AH1937)</f>
        <v/>
      </c>
      <c r="K233" s="93"/>
      <c r="L233" s="93"/>
      <c r="M233" s="93"/>
      <c r="N233" s="220" t="str">
        <f>+IF(H233=0,"",'Ark1'!U1937)</f>
        <v/>
      </c>
      <c r="O233" s="220"/>
      <c r="P233" s="414">
        <f>+IF(I233=0,"",'Ark1'!AI1937)</f>
        <v>0</v>
      </c>
      <c r="Q233" s="414"/>
      <c r="R233" s="249"/>
      <c r="S233" s="249"/>
      <c r="T233" s="249"/>
      <c r="U233" s="218"/>
      <c r="V233" s="221" t="str">
        <f>+IF(H233=0,"",'Ark1'!T1937)</f>
        <v/>
      </c>
      <c r="W233" s="222" t="str">
        <f>+IF(H233=0,"",'Ark1'!X1937)</f>
        <v/>
      </c>
      <c r="X233" s="220" t="str">
        <f>+IF(H233=0,"",'Ark1'!AA1937)</f>
        <v/>
      </c>
      <c r="Y233" s="221" t="str">
        <f>+IF(H233=0,"",'Ark1'!AC1937)</f>
        <v/>
      </c>
      <c r="Z233" s="222" t="str">
        <f>+IF(H233=0,"",'Ark1'!AE1937)</f>
        <v/>
      </c>
      <c r="AA233" s="222" t="str">
        <f t="shared" si="165"/>
        <v/>
      </c>
      <c r="AB233" s="220" t="str">
        <f t="shared" si="166"/>
        <v/>
      </c>
      <c r="AC233" s="199"/>
      <c r="AD233" s="26"/>
      <c r="AF233" s="28"/>
      <c r="AG233" s="26"/>
      <c r="AH233" s="27"/>
      <c r="AI233" s="27"/>
      <c r="AM233" s="27"/>
    </row>
    <row r="234" spans="1:69">
      <c r="A234" s="199"/>
      <c r="B234" s="223">
        <f>+'Ark1'!C1938</f>
        <v>2024</v>
      </c>
      <c r="C234" s="219">
        <f>+'Ark1'!L1938</f>
        <v>15</v>
      </c>
      <c r="D234" s="219" t="s">
        <v>40</v>
      </c>
      <c r="E234" s="219">
        <f>+'Ark1'!D1938</f>
        <v>11</v>
      </c>
      <c r="F234" s="219" t="str">
        <f t="shared" si="164"/>
        <v>Nov</v>
      </c>
      <c r="G234" s="219">
        <f>+'Ark1'!Q1938</f>
        <v>0</v>
      </c>
      <c r="H234" s="324">
        <f>+'Ark1'!R1938</f>
        <v>0</v>
      </c>
      <c r="I234" s="221" t="str">
        <f>+IF(H234=0,"",'Ark1'!AG1938)</f>
        <v/>
      </c>
      <c r="J234" s="221" t="str">
        <f>+IF(H234=0,"",'Ark1'!AH1938)</f>
        <v/>
      </c>
      <c r="K234" s="93"/>
      <c r="L234" s="93"/>
      <c r="M234" s="93"/>
      <c r="N234" s="220" t="str">
        <f>+IF(H234=0,"",'Ark1'!U1938)</f>
        <v/>
      </c>
      <c r="O234" s="220"/>
      <c r="P234" s="414">
        <f>+IF(I234=0,"",'Ark1'!AI1938)</f>
        <v>0</v>
      </c>
      <c r="Q234" s="414"/>
      <c r="R234" s="249"/>
      <c r="S234" s="249"/>
      <c r="T234" s="249"/>
      <c r="U234" s="218"/>
      <c r="V234" s="221" t="str">
        <f>+IF(H234=0,"",'Ark1'!T1938)</f>
        <v/>
      </c>
      <c r="W234" s="222" t="str">
        <f>+IF(H234=0,"",'Ark1'!X1938)</f>
        <v/>
      </c>
      <c r="X234" s="220" t="str">
        <f>+IF(H234=0,"",'Ark1'!AA1938)</f>
        <v/>
      </c>
      <c r="Y234" s="221" t="str">
        <f>+IF(H234=0,"",'Ark1'!AC1938)</f>
        <v/>
      </c>
      <c r="Z234" s="222" t="str">
        <f>+IF(H234=0,"",'Ark1'!AE1938)</f>
        <v/>
      </c>
      <c r="AA234" s="222" t="str">
        <f t="shared" si="165"/>
        <v/>
      </c>
      <c r="AB234" s="220" t="str">
        <f t="shared" si="166"/>
        <v/>
      </c>
      <c r="AC234" s="199"/>
      <c r="AD234" s="26"/>
      <c r="AF234" s="28"/>
      <c r="AG234" s="26"/>
      <c r="AH234" s="27"/>
      <c r="AI234" s="27"/>
      <c r="AM234" s="27"/>
    </row>
    <row r="235" spans="1:69">
      <c r="A235" s="199"/>
      <c r="B235" s="223">
        <f>+'Ark1'!C1939</f>
        <v>2024</v>
      </c>
      <c r="C235" s="219">
        <f>+'Ark1'!L1939</f>
        <v>15</v>
      </c>
      <c r="D235" s="219" t="s">
        <v>40</v>
      </c>
      <c r="E235" s="219">
        <f>+'Ark1'!D1939</f>
        <v>12</v>
      </c>
      <c r="F235" s="219" t="str">
        <f t="shared" si="164"/>
        <v>Des</v>
      </c>
      <c r="G235" s="219">
        <f>+'Ark1'!Q1939</f>
        <v>0</v>
      </c>
      <c r="H235" s="324">
        <f>+'Ark1'!R1939</f>
        <v>0</v>
      </c>
      <c r="I235" s="221" t="str">
        <f>+IF(H235=0,"",'Ark1'!AG1939)</f>
        <v/>
      </c>
      <c r="J235" s="221" t="str">
        <f>+IF(H235=0,"",'Ark1'!AH1939)</f>
        <v/>
      </c>
      <c r="K235" s="93"/>
      <c r="L235" s="93"/>
      <c r="M235" s="93"/>
      <c r="N235" s="220" t="str">
        <f>+IF(H235=0,"",'Ark1'!U1939)</f>
        <v/>
      </c>
      <c r="O235" s="220"/>
      <c r="P235" s="414">
        <f>+IF(I235=0,"",'Ark1'!AI1939)</f>
        <v>0</v>
      </c>
      <c r="Q235" s="414"/>
      <c r="R235" s="249"/>
      <c r="S235" s="249"/>
      <c r="T235" s="249"/>
      <c r="U235" s="218"/>
      <c r="V235" s="221" t="str">
        <f>+IF(H235=0,"",'Ark1'!T1939)</f>
        <v/>
      </c>
      <c r="W235" s="222" t="str">
        <f>+IF(H235=0,"",'Ark1'!X1939)</f>
        <v/>
      </c>
      <c r="X235" s="220" t="str">
        <f>+IF(H235=0,"",'Ark1'!AA1939)</f>
        <v/>
      </c>
      <c r="Y235" s="221" t="str">
        <f>+IF(H235=0,"",'Ark1'!AC1939)</f>
        <v/>
      </c>
      <c r="Z235" s="222" t="str">
        <f>+IF(H235=0,"",'Ark1'!AE1939)</f>
        <v/>
      </c>
      <c r="AA235" s="222" t="str">
        <f t="shared" si="165"/>
        <v/>
      </c>
      <c r="AB235" s="220" t="str">
        <f t="shared" si="166"/>
        <v/>
      </c>
      <c r="AC235" s="199"/>
      <c r="AD235" s="26"/>
      <c r="AF235" s="28"/>
      <c r="AG235" s="26"/>
      <c r="AH235" s="27"/>
      <c r="AI235" s="27"/>
      <c r="AM235" s="27"/>
    </row>
    <row r="236" spans="1:69">
      <c r="A236" s="199"/>
      <c r="B236" s="199"/>
      <c r="C236" s="199"/>
      <c r="D236" s="199"/>
      <c r="E236" s="199"/>
      <c r="F236" s="199"/>
      <c r="G236" s="199"/>
      <c r="H236" s="320"/>
      <c r="I236" s="199"/>
      <c r="J236" s="199"/>
      <c r="K236" s="93"/>
      <c r="L236" s="93"/>
      <c r="M236" s="93"/>
      <c r="N236" s="199"/>
      <c r="O236" s="486"/>
      <c r="P236" s="218"/>
      <c r="Q236" s="218"/>
      <c r="R236" s="216"/>
      <c r="S236" s="216"/>
      <c r="T236" s="216"/>
      <c r="U236" s="218"/>
      <c r="V236" s="199"/>
      <c r="W236" s="199"/>
      <c r="X236" s="200"/>
      <c r="Y236" s="199"/>
      <c r="Z236" s="199"/>
      <c r="AA236" s="199"/>
      <c r="AB236" s="199"/>
      <c r="AC236" s="199"/>
      <c r="AD236" s="26"/>
      <c r="AF236" s="28"/>
      <c r="AG236" s="26"/>
      <c r="AH236" s="27"/>
      <c r="AI236" s="27"/>
      <c r="AM236" s="27"/>
    </row>
    <row r="237" spans="1:69" ht="15" customHeight="1">
      <c r="A237" s="273"/>
      <c r="B237" s="273"/>
      <c r="C237" s="273"/>
      <c r="D237" s="273"/>
      <c r="E237" s="273"/>
      <c r="F237" s="273"/>
      <c r="G237" s="273"/>
      <c r="H237" s="326"/>
      <c r="I237" s="274"/>
      <c r="J237" s="274"/>
      <c r="K237" s="274"/>
      <c r="L237" s="274"/>
      <c r="M237" s="274"/>
      <c r="N237" s="275"/>
      <c r="O237" s="275"/>
      <c r="P237" s="274"/>
      <c r="Q237" s="274"/>
      <c r="R237" s="274"/>
      <c r="S237" s="274"/>
      <c r="T237" s="274"/>
      <c r="U237" s="274"/>
      <c r="V237" s="274"/>
      <c r="W237" s="276"/>
      <c r="X237" s="275"/>
      <c r="Y237" s="274"/>
      <c r="Z237" s="276"/>
      <c r="AA237" s="276"/>
      <c r="AB237" s="275"/>
      <c r="AC237" s="273"/>
      <c r="AD237" s="26"/>
      <c r="AF237" s="28"/>
      <c r="AG237" s="26"/>
      <c r="AH237" s="27"/>
      <c r="AI237" s="27"/>
      <c r="AM237" s="27"/>
    </row>
    <row r="238" spans="1:69" s="305" customFormat="1" ht="15" customHeight="1">
      <c r="A238" s="273"/>
      <c r="B238" s="273"/>
      <c r="C238" s="309" t="s">
        <v>0</v>
      </c>
      <c r="D238" s="273"/>
      <c r="E238" s="310" t="str">
        <f>+D240</f>
        <v>P-</v>
      </c>
      <c r="F238" s="309" t="s">
        <v>547</v>
      </c>
      <c r="G238" s="273"/>
      <c r="H238" s="313">
        <f>SUM(H240:H251)</f>
        <v>126</v>
      </c>
      <c r="I238" s="275"/>
      <c r="J238" s="275"/>
      <c r="K238" s="275"/>
      <c r="L238" s="275"/>
      <c r="M238" s="275"/>
      <c r="N238" s="311" t="e">
        <f>+Klasse!#REF!</f>
        <v>#REF!</v>
      </c>
      <c r="O238" s="311"/>
      <c r="P238" s="275"/>
      <c r="Q238" s="275"/>
      <c r="R238" s="275"/>
      <c r="S238" s="275"/>
      <c r="T238" s="275"/>
      <c r="U238" s="275"/>
      <c r="V238" s="273"/>
      <c r="W238" s="276"/>
      <c r="X238" s="275"/>
      <c r="Y238" s="273"/>
      <c r="Z238" s="276"/>
      <c r="AA238" s="311" t="e">
        <f>+N238/C240</f>
        <v>#REF!</v>
      </c>
      <c r="AB238" s="275"/>
      <c r="AC238" s="273"/>
      <c r="AD238" s="26"/>
      <c r="AE238" s="304"/>
      <c r="AF238" s="304"/>
      <c r="AG238" s="306"/>
      <c r="AH238" s="307"/>
      <c r="BE238" s="308"/>
    </row>
    <row r="239" spans="1:69" s="305" customFormat="1" ht="15" customHeight="1">
      <c r="A239" s="273"/>
      <c r="B239" s="273"/>
      <c r="C239" s="273"/>
      <c r="D239" s="273"/>
      <c r="E239" s="273"/>
      <c r="F239" s="273"/>
      <c r="G239" s="273"/>
      <c r="H239" s="326"/>
      <c r="I239" s="275"/>
      <c r="J239" s="275"/>
      <c r="K239" s="275"/>
      <c r="L239" s="275"/>
      <c r="M239" s="275"/>
      <c r="N239" s="273"/>
      <c r="O239" s="273"/>
      <c r="P239" s="275"/>
      <c r="Q239" s="275"/>
      <c r="R239" s="275"/>
      <c r="S239" s="275"/>
      <c r="T239" s="275"/>
      <c r="U239" s="275"/>
      <c r="V239" s="273"/>
      <c r="W239" s="276"/>
      <c r="X239" s="275"/>
      <c r="Y239" s="273"/>
      <c r="Z239" s="276"/>
      <c r="AA239" s="276"/>
      <c r="AB239" s="276"/>
      <c r="AC239" s="276"/>
      <c r="AD239" s="26"/>
      <c r="AE239" s="304"/>
      <c r="AF239" s="304"/>
      <c r="AG239" s="306"/>
      <c r="AH239" s="307"/>
      <c r="BE239" s="308" t="e">
        <f>1+#REF!</f>
        <v>#REF!</v>
      </c>
      <c r="BF239" s="305">
        <v>20.659867330016564</v>
      </c>
      <c r="BG239" s="305">
        <f t="shared" ref="BG239" si="167">+BF239</f>
        <v>20.659867330016564</v>
      </c>
      <c r="BH239" s="305">
        <f t="shared" ref="BH239" si="168">+BG239</f>
        <v>20.659867330016564</v>
      </c>
      <c r="BI239" s="305">
        <f t="shared" ref="BI239" si="169">+BH239</f>
        <v>20.659867330016564</v>
      </c>
      <c r="BJ239" s="305">
        <f t="shared" ref="BJ239" si="170">+BI239</f>
        <v>20.659867330016564</v>
      </c>
      <c r="BK239" s="305">
        <f t="shared" ref="BK239" si="171">+BJ239</f>
        <v>20.659867330016564</v>
      </c>
      <c r="BL239" s="305">
        <f t="shared" ref="BL239" si="172">+BK239</f>
        <v>20.659867330016564</v>
      </c>
      <c r="BM239" s="305">
        <f t="shared" ref="BM239" si="173">+BL239</f>
        <v>20.659867330016564</v>
      </c>
      <c r="BN239" s="305">
        <f t="shared" ref="BN239" si="174">+BM239</f>
        <v>20.659867330016564</v>
      </c>
      <c r="BO239" s="305">
        <f t="shared" ref="BO239" si="175">+BN239</f>
        <v>20.659867330016564</v>
      </c>
      <c r="BP239" s="305">
        <f t="shared" ref="BP239" si="176">+BO239</f>
        <v>20.659867330016564</v>
      </c>
      <c r="BQ239" s="305">
        <f t="shared" ref="BQ239" si="177">+BP239</f>
        <v>20.659867330016564</v>
      </c>
    </row>
    <row r="240" spans="1:69">
      <c r="A240" s="273"/>
      <c r="B240" s="273">
        <f>+'Ark1'!C1940</f>
        <v>2023</v>
      </c>
      <c r="C240" s="219">
        <f>+'Ark1'!L1940</f>
        <v>1</v>
      </c>
      <c r="D240" s="219" t="str">
        <f t="shared" ref="D240:D251" si="178">+D14</f>
        <v>P-</v>
      </c>
      <c r="E240" s="219">
        <f>+'Ark1'!D1940</f>
        <v>1</v>
      </c>
      <c r="F240" s="219" t="str">
        <f t="shared" ref="F240:F251" si="179">+F224</f>
        <v>Jan</v>
      </c>
      <c r="G240" s="219">
        <f>+'Ark1'!Q1940</f>
        <v>0</v>
      </c>
      <c r="H240" s="324">
        <f>+'Ark1'!R1940</f>
        <v>0</v>
      </c>
      <c r="I240" s="221" t="str">
        <f>+IF(H240=0,"",'Ark1'!AG1940)</f>
        <v/>
      </c>
      <c r="J240" s="221" t="str">
        <f>+IF(H240=0,"",'Ark1'!AH1940)</f>
        <v/>
      </c>
      <c r="K240" s="275"/>
      <c r="L240" s="275"/>
      <c r="M240" s="275"/>
      <c r="N240" s="220" t="str">
        <f>+IF(H240=0,"",'Ark1'!U1940)</f>
        <v/>
      </c>
      <c r="O240" s="220"/>
      <c r="P240" s="226">
        <f>+IF(I240=0,"",'Ark1'!AI1940)</f>
        <v>0</v>
      </c>
      <c r="R240" s="437" t="str">
        <f>+IF(P240=0,"",'Ark1'!AJ1940)</f>
        <v/>
      </c>
      <c r="S240" s="438"/>
      <c r="T240" s="438" t="str">
        <f>+IF(P240=0,"",'Ark1'!AK1940)</f>
        <v/>
      </c>
      <c r="U240" s="275"/>
      <c r="V240" s="221" t="str">
        <f>+IF(H240=0,"",'Ark1'!T1940)</f>
        <v/>
      </c>
      <c r="W240" s="222" t="str">
        <f>+IF(H240=0,"",'Ark1'!X1940)</f>
        <v/>
      </c>
      <c r="X240" s="220" t="str">
        <f>+IF(H240=0,"",'Ark1'!AA1940)</f>
        <v/>
      </c>
      <c r="Y240" s="221" t="str">
        <f>+IF(H240=0,"",'Ark1'!AC1940)</f>
        <v/>
      </c>
      <c r="Z240" s="222" t="str">
        <f>+IF(H240=0,"",'Ark1'!AE1940)</f>
        <v/>
      </c>
      <c r="AA240" s="222" t="str">
        <f t="shared" ref="AA240:AA251" si="180">+IF(H240=0,"",+N240/C240)</f>
        <v/>
      </c>
      <c r="AB240" s="220" t="str">
        <f>+IF(H240=0,"",G240/H240)</f>
        <v/>
      </c>
      <c r="AC240" s="273"/>
      <c r="AD240" s="26"/>
      <c r="AF240" s="28"/>
      <c r="AG240" s="26"/>
      <c r="AH240" s="27"/>
      <c r="AI240" s="27"/>
      <c r="AM240" s="27"/>
    </row>
    <row r="241" spans="1:57">
      <c r="A241" s="273"/>
      <c r="B241" s="273">
        <f>+'Ark1'!C1941</f>
        <v>2023</v>
      </c>
      <c r="C241" s="219">
        <f>+'Ark1'!L1941</f>
        <v>1</v>
      </c>
      <c r="D241" s="219" t="str">
        <f t="shared" si="178"/>
        <v>P-</v>
      </c>
      <c r="E241" s="219">
        <f>+'Ark1'!D1941</f>
        <v>2</v>
      </c>
      <c r="F241" s="219" t="str">
        <f t="shared" si="179"/>
        <v>Feb</v>
      </c>
      <c r="G241" s="219">
        <f>+'Ark1'!Q1941</f>
        <v>2</v>
      </c>
      <c r="H241" s="324">
        <f>+'Ark1'!R1941</f>
        <v>3</v>
      </c>
      <c r="I241" s="221">
        <f>+IF(H241=0,"",'Ark1'!AG1941)</f>
        <v>0.1151605473513074</v>
      </c>
      <c r="J241" s="221">
        <f>+IF(H241=0,"",'Ark1'!AH1941)</f>
        <v>0</v>
      </c>
      <c r="K241" s="275"/>
      <c r="L241" s="275"/>
      <c r="M241" s="275"/>
      <c r="N241" s="220">
        <f>+IF(H241=0,"",'Ark1'!U1941)</f>
        <v>3.4</v>
      </c>
      <c r="O241" s="220"/>
      <c r="P241" s="226">
        <f>+IF(I241=0,"",'Ark1'!AI1941)</f>
        <v>0</v>
      </c>
      <c r="R241" s="437" t="str">
        <f>+IF(P241=0,"",'Ark1'!AJ1941)</f>
        <v/>
      </c>
      <c r="S241" s="438"/>
      <c r="T241" s="438" t="str">
        <f>+IF(P241=0,"",'Ark1'!AK1941)</f>
        <v/>
      </c>
      <c r="U241" s="275"/>
      <c r="V241" s="221">
        <f>+IF(H241=0,"",'Ark1'!T1941)</f>
        <v>2</v>
      </c>
      <c r="W241" s="222">
        <f>+IF(H241=0,"",'Ark1'!X1941)</f>
        <v>0</v>
      </c>
      <c r="X241" s="220">
        <f>+IF(H241=0,"",'Ark1'!AA1941)</f>
        <v>0</v>
      </c>
      <c r="Y241" s="221">
        <f>+IF(H241=0,"",'Ark1'!AC1941)</f>
        <v>0</v>
      </c>
      <c r="Z241" s="222">
        <f>+IF(H241=0,"",'Ark1'!AE1941)</f>
        <v>0</v>
      </c>
      <c r="AA241" s="222">
        <f t="shared" si="180"/>
        <v>3.4</v>
      </c>
      <c r="AB241" s="220">
        <f t="shared" ref="AB241:AB251" si="181">+IF(H241=0,"",G241/H241)</f>
        <v>0.66666666666666663</v>
      </c>
      <c r="AC241" s="273"/>
      <c r="AD241" s="26"/>
      <c r="AF241" s="28"/>
      <c r="AG241" s="26"/>
      <c r="AH241" s="27"/>
      <c r="AI241" s="27"/>
      <c r="AM241" s="27"/>
    </row>
    <row r="242" spans="1:57">
      <c r="A242" s="273"/>
      <c r="B242" s="273">
        <f>+'Ark1'!C1942</f>
        <v>2023</v>
      </c>
      <c r="C242" s="219">
        <f>+'Ark1'!L1942</f>
        <v>1</v>
      </c>
      <c r="D242" s="219" t="str">
        <f t="shared" si="178"/>
        <v>P-</v>
      </c>
      <c r="E242" s="219">
        <f>+'Ark1'!D1942</f>
        <v>3</v>
      </c>
      <c r="F242" s="219" t="str">
        <f t="shared" si="179"/>
        <v>Mar</v>
      </c>
      <c r="G242" s="219">
        <f>+'Ark1'!Q1942</f>
        <v>10</v>
      </c>
      <c r="H242" s="324">
        <f>+'Ark1'!R1942</f>
        <v>20</v>
      </c>
      <c r="I242" s="221">
        <f>+IF(H242=0,"",'Ark1'!AG1942)</f>
        <v>0.32727571745744599</v>
      </c>
      <c r="J242" s="221">
        <f>+IF(H242=0,"",'Ark1'!AH1942)</f>
        <v>0</v>
      </c>
      <c r="K242" s="275"/>
      <c r="L242" s="275"/>
      <c r="M242" s="275"/>
      <c r="N242" s="220">
        <f>+IF(H242=0,"",'Ark1'!U1942)</f>
        <v>3.9800000000000009</v>
      </c>
      <c r="O242" s="220"/>
      <c r="P242" s="226">
        <f>+IF(I242=0,"",'Ark1'!AI1942)</f>
        <v>0</v>
      </c>
      <c r="R242" s="437" t="str">
        <f>+IF(P242=0,"",'Ark1'!AJ1942)</f>
        <v/>
      </c>
      <c r="S242" s="438"/>
      <c r="T242" s="438" t="str">
        <f>+IF(P242=0,"",'Ark1'!AK1942)</f>
        <v/>
      </c>
      <c r="U242" s="275"/>
      <c r="V242" s="221">
        <f>+IF(H242=0,"",'Ark1'!T1942)</f>
        <v>2.15</v>
      </c>
      <c r="W242" s="222">
        <f>+IF(H242=0,"",'Ark1'!X1942)</f>
        <v>0</v>
      </c>
      <c r="X242" s="220">
        <f>+IF(H242=0,"",'Ark1'!AA1942)</f>
        <v>0</v>
      </c>
      <c r="Y242" s="221">
        <f>+IF(H242=0,"",'Ark1'!AC1942)</f>
        <v>0</v>
      </c>
      <c r="Z242" s="222">
        <f>+IF(H242=0,"",'Ark1'!AE1942)</f>
        <v>0</v>
      </c>
      <c r="AA242" s="222">
        <f t="shared" si="180"/>
        <v>3.9800000000000009</v>
      </c>
      <c r="AB242" s="220">
        <f t="shared" si="181"/>
        <v>0.5</v>
      </c>
      <c r="AC242" s="273"/>
      <c r="AF242" s="28"/>
      <c r="AG242" s="26"/>
      <c r="AJ242" s="26"/>
      <c r="AK242" s="26"/>
      <c r="AL242" s="26"/>
      <c r="AN242" s="26"/>
      <c r="AO242" s="224"/>
      <c r="AP242" s="26"/>
      <c r="AQ242" s="26"/>
    </row>
    <row r="243" spans="1:57">
      <c r="A243" s="273"/>
      <c r="B243" s="273">
        <f>+'Ark1'!C1943</f>
        <v>2023</v>
      </c>
      <c r="C243" s="219">
        <f>+'Ark1'!L1943</f>
        <v>1</v>
      </c>
      <c r="D243" s="219" t="str">
        <f t="shared" si="178"/>
        <v>P-</v>
      </c>
      <c r="E243" s="219">
        <f>+'Ark1'!D1943</f>
        <v>4</v>
      </c>
      <c r="F243" s="219" t="str">
        <f t="shared" si="179"/>
        <v>Apr</v>
      </c>
      <c r="G243" s="219">
        <f>+'Ark1'!Q1943</f>
        <v>4</v>
      </c>
      <c r="H243" s="324">
        <f>+'Ark1'!R1943</f>
        <v>6</v>
      </c>
      <c r="I243" s="221">
        <f>+IF(H243=0,"",'Ark1'!AG1943)</f>
        <v>0.21143198655856399</v>
      </c>
      <c r="J243" s="221">
        <f>+IF(H243=0,"",'Ark1'!AH1943)</f>
        <v>0</v>
      </c>
      <c r="K243" s="275"/>
      <c r="L243" s="275"/>
      <c r="M243" s="275"/>
      <c r="N243" s="220">
        <f>+IF(H243=0,"",'Ark1'!U1943)</f>
        <v>6.2500000000000018</v>
      </c>
      <c r="O243" s="220"/>
      <c r="P243" s="226">
        <f>+IF(I243=0,"",'Ark1'!AI1943)</f>
        <v>0</v>
      </c>
      <c r="R243" s="437" t="str">
        <f>+IF(P243=0,"",'Ark1'!AJ1943)</f>
        <v/>
      </c>
      <c r="S243" s="438"/>
      <c r="T243" s="438" t="str">
        <f>+IF(P243=0,"",'Ark1'!AK1943)</f>
        <v/>
      </c>
      <c r="U243" s="275"/>
      <c r="V243" s="221">
        <f>+IF(H243=0,"",'Ark1'!T1943)</f>
        <v>2</v>
      </c>
      <c r="W243" s="222">
        <f>+IF(H243=0,"",'Ark1'!X1943)</f>
        <v>0</v>
      </c>
      <c r="X243" s="220">
        <f>+IF(H243=0,"",'Ark1'!AA1943)</f>
        <v>0</v>
      </c>
      <c r="Y243" s="221">
        <f>+IF(H243=0,"",'Ark1'!AC1943)</f>
        <v>0</v>
      </c>
      <c r="Z243" s="222">
        <f>+IF(H243=0,"",'Ark1'!AE1943)</f>
        <v>0</v>
      </c>
      <c r="AA243" s="222">
        <f t="shared" si="180"/>
        <v>6.2500000000000018</v>
      </c>
      <c r="AB243" s="220">
        <f t="shared" si="181"/>
        <v>0.66666666666666663</v>
      </c>
      <c r="AC243" s="273"/>
      <c r="AF243" s="28"/>
      <c r="AG243" s="26"/>
      <c r="AJ243" s="26"/>
      <c r="AK243" s="26"/>
      <c r="AL243" s="26"/>
      <c r="AN243" s="26"/>
      <c r="AO243" s="224"/>
      <c r="AP243" s="26"/>
      <c r="AQ243" s="26"/>
    </row>
    <row r="244" spans="1:57">
      <c r="A244" s="273"/>
      <c r="B244" s="273">
        <f>+'Ark1'!C1944</f>
        <v>2023</v>
      </c>
      <c r="C244" s="219">
        <f>+'Ark1'!L1944</f>
        <v>1</v>
      </c>
      <c r="D244" s="219" t="str">
        <f t="shared" si="178"/>
        <v>P-</v>
      </c>
      <c r="E244" s="219">
        <f>+'Ark1'!D1944</f>
        <v>5</v>
      </c>
      <c r="F244" s="219" t="str">
        <f t="shared" si="179"/>
        <v>Mai</v>
      </c>
      <c r="G244" s="219">
        <f>+'Ark1'!Q1944</f>
        <v>3</v>
      </c>
      <c r="H244" s="324">
        <f>+'Ark1'!R1944</f>
        <v>12</v>
      </c>
      <c r="I244" s="221">
        <f>+IF(H244=0,"",'Ark1'!AG1944)</f>
        <v>0.48854641715154362</v>
      </c>
      <c r="J244" s="221">
        <f>+IF(H244=0,"",'Ark1'!AH1944)</f>
        <v>0</v>
      </c>
      <c r="K244" s="275"/>
      <c r="L244" s="275"/>
      <c r="M244" s="275"/>
      <c r="N244" s="220">
        <f>+IF(H244=0,"",'Ark1'!U1944)</f>
        <v>3.8833333333333342</v>
      </c>
      <c r="O244" s="220"/>
      <c r="P244" s="226">
        <f>+IF(I244=0,"",'Ark1'!AI1944)</f>
        <v>0</v>
      </c>
      <c r="R244" s="437" t="str">
        <f>+IF(P244=0,"",'Ark1'!AJ1944)</f>
        <v/>
      </c>
      <c r="S244" s="438"/>
      <c r="T244" s="438" t="str">
        <f>+IF(P244=0,"",'Ark1'!AK1944)</f>
        <v/>
      </c>
      <c r="U244" s="275"/>
      <c r="V244" s="221">
        <f>+IF(H244=0,"",'Ark1'!T1944)</f>
        <v>2</v>
      </c>
      <c r="W244" s="222">
        <f>+IF(H244=0,"",'Ark1'!X1944)</f>
        <v>0</v>
      </c>
      <c r="X244" s="220">
        <f>+IF(H244=0,"",'Ark1'!AA1944)</f>
        <v>0</v>
      </c>
      <c r="Y244" s="221">
        <f>+IF(H244=0,"",'Ark1'!AC1944)</f>
        <v>0</v>
      </c>
      <c r="Z244" s="222">
        <f>+IF(H244=0,"",'Ark1'!AE1944)</f>
        <v>0</v>
      </c>
      <c r="AA244" s="222">
        <f t="shared" si="180"/>
        <v>3.8833333333333342</v>
      </c>
      <c r="AB244" s="220">
        <f t="shared" si="181"/>
        <v>0.25</v>
      </c>
      <c r="AC244" s="273"/>
      <c r="AF244" s="28"/>
      <c r="AG244" s="26"/>
      <c r="AJ244" s="26"/>
      <c r="AK244" s="26"/>
      <c r="AL244" s="26"/>
      <c r="AN244" s="26"/>
      <c r="AO244" s="224"/>
      <c r="AP244" s="26"/>
      <c r="AQ244" s="26"/>
    </row>
    <row r="245" spans="1:57">
      <c r="A245" s="273"/>
      <c r="B245" s="273">
        <f>+'Ark1'!C1945</f>
        <v>2023</v>
      </c>
      <c r="C245" s="219">
        <f>+'Ark1'!L1945</f>
        <v>1</v>
      </c>
      <c r="D245" s="219" t="str">
        <f t="shared" si="178"/>
        <v>P-</v>
      </c>
      <c r="E245" s="219">
        <f>+'Ark1'!D1945</f>
        <v>6</v>
      </c>
      <c r="F245" s="219" t="str">
        <f t="shared" si="179"/>
        <v>Jun</v>
      </c>
      <c r="G245" s="219">
        <f>+'Ark1'!Q1945</f>
        <v>5</v>
      </c>
      <c r="H245" s="324">
        <f>+'Ark1'!R1945</f>
        <v>10</v>
      </c>
      <c r="I245" s="221">
        <f>+IF(H245=0,"",'Ark1'!AG1945)</f>
        <v>0.35481856280379082</v>
      </c>
      <c r="J245" s="221">
        <f>+IF(H245=0,"",'Ark1'!AH1945)</f>
        <v>0</v>
      </c>
      <c r="K245" s="275"/>
      <c r="L245" s="275"/>
      <c r="M245" s="275"/>
      <c r="N245" s="220">
        <f>+IF(H245=0,"",'Ark1'!U1945)</f>
        <v>3.92</v>
      </c>
      <c r="O245" s="220"/>
      <c r="P245" s="226">
        <f>+IF(I245=0,"",'Ark1'!AI1945)</f>
        <v>0</v>
      </c>
      <c r="R245" s="437" t="str">
        <f>+IF(P245=0,"",'Ark1'!AJ1945)</f>
        <v/>
      </c>
      <c r="S245" s="438"/>
      <c r="T245" s="438" t="str">
        <f>+IF(P245=0,"",'Ark1'!AK1945)</f>
        <v/>
      </c>
      <c r="U245" s="275"/>
      <c r="V245" s="221">
        <f>+IF(H245=0,"",'Ark1'!T1945)</f>
        <v>2</v>
      </c>
      <c r="W245" s="222">
        <f>+IF(H245=0,"",'Ark1'!X1945)</f>
        <v>0</v>
      </c>
      <c r="X245" s="220">
        <f>+IF(H245=0,"",'Ark1'!AA1945)</f>
        <v>0</v>
      </c>
      <c r="Y245" s="221">
        <f>+IF(H245=0,"",'Ark1'!AC1945)</f>
        <v>0</v>
      </c>
      <c r="Z245" s="222">
        <f>+IF(H245=0,"",'Ark1'!AE1945)</f>
        <v>0</v>
      </c>
      <c r="AA245" s="222">
        <f t="shared" si="180"/>
        <v>3.92</v>
      </c>
      <c r="AB245" s="220">
        <f t="shared" si="181"/>
        <v>0.5</v>
      </c>
      <c r="AC245" s="273"/>
      <c r="AF245" s="28"/>
      <c r="AG245" s="26"/>
      <c r="AJ245" s="26"/>
      <c r="AK245" s="26"/>
      <c r="AL245" s="26"/>
      <c r="AN245" s="26"/>
      <c r="AO245" s="224"/>
      <c r="AP245" s="26"/>
      <c r="AQ245" s="26"/>
    </row>
    <row r="246" spans="1:57">
      <c r="A246" s="273"/>
      <c r="B246" s="273">
        <f>+'Ark1'!C1946</f>
        <v>2023</v>
      </c>
      <c r="C246" s="219">
        <f>+'Ark1'!L1946</f>
        <v>1</v>
      </c>
      <c r="D246" s="219" t="str">
        <f t="shared" si="178"/>
        <v>P-</v>
      </c>
      <c r="E246" s="219">
        <f>+'Ark1'!D1946</f>
        <v>7</v>
      </c>
      <c r="F246" s="219" t="str">
        <f t="shared" si="179"/>
        <v>Jul</v>
      </c>
      <c r="G246" s="219">
        <f>+'Ark1'!Q1946</f>
        <v>0</v>
      </c>
      <c r="H246" s="324">
        <f>+'Ark1'!R1946</f>
        <v>0</v>
      </c>
      <c r="I246" s="221" t="str">
        <f>+IF(H246=0,"",'Ark1'!AG1946)</f>
        <v/>
      </c>
      <c r="J246" s="221" t="str">
        <f>+IF(H246=0,"",'Ark1'!AH1946)</f>
        <v/>
      </c>
      <c r="K246" s="275"/>
      <c r="L246" s="275"/>
      <c r="M246" s="275"/>
      <c r="N246" s="220" t="str">
        <f>+IF(H246=0,"",'Ark1'!U1946)</f>
        <v/>
      </c>
      <c r="O246" s="220"/>
      <c r="P246" s="226">
        <f>+IF(I246=0,"",'Ark1'!AI1946)</f>
        <v>0</v>
      </c>
      <c r="R246" s="437" t="str">
        <f>+IF(P246=0,"",'Ark1'!AJ1946)</f>
        <v/>
      </c>
      <c r="S246" s="438"/>
      <c r="T246" s="438" t="str">
        <f>+IF(P246=0,"",'Ark1'!AK1946)</f>
        <v/>
      </c>
      <c r="U246" s="275"/>
      <c r="V246" s="221" t="str">
        <f>+IF(H246=0,"",'Ark1'!T1946)</f>
        <v/>
      </c>
      <c r="W246" s="222" t="str">
        <f>+IF(H246=0,"",'Ark1'!X1946)</f>
        <v/>
      </c>
      <c r="X246" s="220" t="str">
        <f>+IF(H246=0,"",'Ark1'!AA1946)</f>
        <v/>
      </c>
      <c r="Y246" s="221" t="str">
        <f>+IF(H246=0,"",'Ark1'!AC1946)</f>
        <v/>
      </c>
      <c r="Z246" s="222" t="str">
        <f>+IF(H246=0,"",'Ark1'!AE1946)</f>
        <v/>
      </c>
      <c r="AA246" s="222" t="str">
        <f t="shared" si="180"/>
        <v/>
      </c>
      <c r="AB246" s="220" t="str">
        <f t="shared" si="181"/>
        <v/>
      </c>
      <c r="AC246" s="273"/>
      <c r="AF246" s="28"/>
      <c r="AG246" s="26"/>
      <c r="AJ246" s="26"/>
      <c r="AK246" s="26"/>
      <c r="AL246" s="26"/>
      <c r="AN246" s="26"/>
      <c r="AO246" s="224"/>
      <c r="AP246" s="26"/>
      <c r="AQ246" s="26"/>
    </row>
    <row r="247" spans="1:57">
      <c r="A247" s="273"/>
      <c r="B247" s="273">
        <f>+'Ark1'!C1947</f>
        <v>2023</v>
      </c>
      <c r="C247" s="219">
        <f>+'Ark1'!L1947</f>
        <v>1</v>
      </c>
      <c r="D247" s="219" t="str">
        <f t="shared" si="178"/>
        <v>P-</v>
      </c>
      <c r="E247" s="219">
        <f>+'Ark1'!D1947</f>
        <v>8</v>
      </c>
      <c r="F247" s="219" t="str">
        <f t="shared" si="179"/>
        <v>Aug</v>
      </c>
      <c r="G247" s="219">
        <f>+'Ark1'!Q1947</f>
        <v>6</v>
      </c>
      <c r="H247" s="324">
        <f>+'Ark1'!R1947</f>
        <v>26</v>
      </c>
      <c r="I247" s="221">
        <f>+IF(H247=0,"",'Ark1'!AG1947)</f>
        <v>1.2163524501352021</v>
      </c>
      <c r="J247" s="221">
        <f>+IF(H247=0,"",'Ark1'!AH1947)</f>
        <v>0</v>
      </c>
      <c r="K247" s="275"/>
      <c r="L247" s="275"/>
      <c r="M247" s="275"/>
      <c r="N247" s="220">
        <f>+IF(H247=0,"",'Ark1'!U1947)</f>
        <v>4.9653846153846164</v>
      </c>
      <c r="O247" s="220"/>
      <c r="P247" s="226">
        <f>+IF(I247=0,"",'Ark1'!AI1947)</f>
        <v>1</v>
      </c>
      <c r="R247" s="437">
        <f>+IF(P247=0,"",'Ark1'!AJ1947)</f>
        <v>77.900000000000006</v>
      </c>
      <c r="S247" s="438"/>
      <c r="T247" s="438">
        <f>+IF(P247=0,"",'Ark1'!AK1947)</f>
        <v>10.365343694203712</v>
      </c>
      <c r="U247" s="275"/>
      <c r="V247" s="221">
        <f>+IF(H247=0,"",'Ark1'!T1947)</f>
        <v>2</v>
      </c>
      <c r="W247" s="222">
        <f>+IF(H247=0,"",'Ark1'!X1947)</f>
        <v>0</v>
      </c>
      <c r="X247" s="220">
        <f>+IF(H247=0,"",'Ark1'!AA1947)</f>
        <v>0</v>
      </c>
      <c r="Y247" s="221">
        <f>+IF(H247=0,"",'Ark1'!AC1947)</f>
        <v>0</v>
      </c>
      <c r="Z247" s="222">
        <f>+IF(H247=0,"",'Ark1'!AE1947)</f>
        <v>0</v>
      </c>
      <c r="AA247" s="222">
        <f t="shared" si="180"/>
        <v>4.9653846153846164</v>
      </c>
      <c r="AB247" s="220">
        <f t="shared" si="181"/>
        <v>0.23076923076923078</v>
      </c>
      <c r="AC247" s="273"/>
      <c r="AF247" s="28"/>
      <c r="AG247" s="26"/>
      <c r="AJ247" s="26"/>
      <c r="AK247" s="26"/>
      <c r="AL247" s="26"/>
      <c r="AN247" s="26"/>
      <c r="AO247" s="224"/>
      <c r="AP247" s="26"/>
      <c r="AQ247" s="26"/>
    </row>
    <row r="248" spans="1:57">
      <c r="A248" s="273"/>
      <c r="B248" s="273">
        <f>+'Ark1'!C1948</f>
        <v>2023</v>
      </c>
      <c r="C248" s="219">
        <f>+'Ark1'!L1948</f>
        <v>1</v>
      </c>
      <c r="D248" s="219" t="str">
        <f t="shared" si="178"/>
        <v>P-</v>
      </c>
      <c r="E248" s="219">
        <f>+'Ark1'!D1948</f>
        <v>9</v>
      </c>
      <c r="F248" s="219" t="str">
        <f t="shared" si="179"/>
        <v>Sep</v>
      </c>
      <c r="G248" s="219">
        <f>+'Ark1'!Q1948</f>
        <v>7</v>
      </c>
      <c r="H248" s="324">
        <f>+'Ark1'!R1948</f>
        <v>27</v>
      </c>
      <c r="I248" s="221">
        <f>+IF(H248=0,"",'Ark1'!AG1948)</f>
        <v>0.66834536289026025</v>
      </c>
      <c r="J248" s="221">
        <f>+IF(H248=0,"",'Ark1'!AH1948)</f>
        <v>0</v>
      </c>
      <c r="K248" s="275"/>
      <c r="L248" s="275"/>
      <c r="M248" s="275"/>
      <c r="N248" s="220">
        <f>+IF(H248=0,"",'Ark1'!U1948)</f>
        <v>5.0037037037037049</v>
      </c>
      <c r="O248" s="220"/>
      <c r="P248" s="226">
        <f>+IF(I248=0,"",'Ark1'!AI1948)</f>
        <v>2</v>
      </c>
      <c r="R248" s="437">
        <f>+IF(P248=0,"",'Ark1'!AJ1948)</f>
        <v>82</v>
      </c>
      <c r="S248" s="438"/>
      <c r="T248" s="438">
        <f>+IF(P248=0,"",'Ark1'!AK1948)</f>
        <v>10.75768017131746</v>
      </c>
      <c r="U248" s="275"/>
      <c r="V248" s="221">
        <f>+IF(H248=0,"",'Ark1'!T1948)</f>
        <v>2.2222222222222223</v>
      </c>
      <c r="W248" s="222">
        <f>+IF(H248=0,"",'Ark1'!X1948)</f>
        <v>0</v>
      </c>
      <c r="X248" s="220">
        <f>+IF(H248=0,"",'Ark1'!AA1948)</f>
        <v>0</v>
      </c>
      <c r="Y248" s="221">
        <f>+IF(H248=0,"",'Ark1'!AC1948)</f>
        <v>0</v>
      </c>
      <c r="Z248" s="222">
        <f>+IF(H248=0,"",'Ark1'!AE1948)</f>
        <v>0</v>
      </c>
      <c r="AA248" s="222">
        <f t="shared" si="180"/>
        <v>5.0037037037037049</v>
      </c>
      <c r="AB248" s="220">
        <f t="shared" si="181"/>
        <v>0.25925925925925924</v>
      </c>
      <c r="AC248" s="273"/>
      <c r="AF248" s="28"/>
      <c r="AG248" s="26"/>
      <c r="AJ248" s="26"/>
      <c r="AK248" s="26"/>
      <c r="AL248" s="26"/>
      <c r="AN248" s="26"/>
      <c r="AO248" s="224"/>
      <c r="AP248" s="26"/>
      <c r="AQ248" s="26"/>
    </row>
    <row r="249" spans="1:57">
      <c r="A249" s="273"/>
      <c r="B249" s="273">
        <f>+'Ark1'!C1949</f>
        <v>2023</v>
      </c>
      <c r="C249" s="219">
        <f>+'Ark1'!L1949</f>
        <v>1</v>
      </c>
      <c r="D249" s="219" t="str">
        <f t="shared" si="178"/>
        <v>P-</v>
      </c>
      <c r="E249" s="219">
        <f>+'Ark1'!D1949</f>
        <v>10</v>
      </c>
      <c r="F249" s="219" t="str">
        <f t="shared" si="179"/>
        <v>Okt</v>
      </c>
      <c r="G249" s="219">
        <f>+'Ark1'!Q1949</f>
        <v>7</v>
      </c>
      <c r="H249" s="324">
        <f>+'Ark1'!R1949</f>
        <v>12</v>
      </c>
      <c r="I249" s="221">
        <f>+IF(H249=0,"",'Ark1'!AG1949)</f>
        <v>0.28965543269049321</v>
      </c>
      <c r="J249" s="221">
        <f>+IF(H249=0,"",'Ark1'!AH1949)</f>
        <v>0</v>
      </c>
      <c r="K249" s="275"/>
      <c r="L249" s="275"/>
      <c r="M249" s="275"/>
      <c r="N249" s="220">
        <f>+IF(H249=0,"",'Ark1'!U1949)</f>
        <v>5.1166666666666654</v>
      </c>
      <c r="O249" s="220"/>
      <c r="P249" s="226">
        <f>+IF(I249=0,"",'Ark1'!AI1949)</f>
        <v>0</v>
      </c>
      <c r="R249" s="437" t="str">
        <f>+IF(P249=0,"",'Ark1'!AJ1949)</f>
        <v/>
      </c>
      <c r="S249" s="438"/>
      <c r="T249" s="438" t="str">
        <f>+IF(P249=0,"",'Ark1'!AK1949)</f>
        <v/>
      </c>
      <c r="U249" s="275"/>
      <c r="V249" s="221">
        <f>+IF(H249=0,"",'Ark1'!T1949)</f>
        <v>2</v>
      </c>
      <c r="W249" s="222">
        <f>+IF(H249=0,"",'Ark1'!X1949)</f>
        <v>0</v>
      </c>
      <c r="X249" s="220">
        <f>+IF(H249=0,"",'Ark1'!AA1949)</f>
        <v>0</v>
      </c>
      <c r="Y249" s="221">
        <f>+IF(H249=0,"",'Ark1'!AC1949)</f>
        <v>0</v>
      </c>
      <c r="Z249" s="222">
        <f>+IF(H249=0,"",'Ark1'!AE1949)</f>
        <v>0</v>
      </c>
      <c r="AA249" s="222">
        <f t="shared" si="180"/>
        <v>5.1166666666666654</v>
      </c>
      <c r="AB249" s="220">
        <f t="shared" si="181"/>
        <v>0.58333333333333337</v>
      </c>
      <c r="AC249" s="273"/>
      <c r="AF249" s="28"/>
      <c r="AG249" s="26"/>
      <c r="AJ249" s="26"/>
      <c r="AK249" s="26"/>
      <c r="AL249" s="26"/>
      <c r="AN249" s="26"/>
      <c r="AO249" s="224"/>
      <c r="AP249" s="26"/>
      <c r="AQ249" s="26"/>
    </row>
    <row r="250" spans="1:57">
      <c r="A250" s="273"/>
      <c r="B250" s="273">
        <f>+'Ark1'!C1950</f>
        <v>2023</v>
      </c>
      <c r="C250" s="219">
        <f>+'Ark1'!L1950</f>
        <v>1</v>
      </c>
      <c r="D250" s="219" t="str">
        <f t="shared" si="178"/>
        <v>P-</v>
      </c>
      <c r="E250" s="219">
        <f>+'Ark1'!D1950</f>
        <v>11</v>
      </c>
      <c r="F250" s="219" t="str">
        <f t="shared" si="179"/>
        <v>Nov</v>
      </c>
      <c r="G250" s="219">
        <f>+'Ark1'!Q1950</f>
        <v>3</v>
      </c>
      <c r="H250" s="324">
        <f>+'Ark1'!R1950</f>
        <v>10</v>
      </c>
      <c r="I250" s="221">
        <f>+IF(H250=0,"",'Ark1'!AG1950)</f>
        <v>0.4280291292221875</v>
      </c>
      <c r="J250" s="221">
        <f>+IF(H250=0,"",'Ark1'!AH1950)</f>
        <v>0</v>
      </c>
      <c r="K250" s="275"/>
      <c r="L250" s="275"/>
      <c r="M250" s="275"/>
      <c r="N250" s="220">
        <f>+IF(H250=0,"",'Ark1'!U1950)</f>
        <v>4.42</v>
      </c>
      <c r="O250" s="220"/>
      <c r="P250" s="226">
        <f>+IF(I250=0,"",'Ark1'!AI1950)</f>
        <v>2</v>
      </c>
      <c r="R250" s="437">
        <f>+IF(P250=0,"",'Ark1'!AJ1950)</f>
        <v>82.550000000000011</v>
      </c>
      <c r="S250" s="438"/>
      <c r="T250" s="438">
        <f>+IF(P250=0,"",'Ark1'!AK1950)</f>
        <v>9.3285405746981418</v>
      </c>
      <c r="U250" s="275"/>
      <c r="V250" s="221">
        <f>+IF(H250=0,"",'Ark1'!T1950)</f>
        <v>1.9</v>
      </c>
      <c r="W250" s="222">
        <f>+IF(H250=0,"",'Ark1'!X1950)</f>
        <v>0</v>
      </c>
      <c r="X250" s="220">
        <f>+IF(H250=0,"",'Ark1'!AA1950)</f>
        <v>0</v>
      </c>
      <c r="Y250" s="221">
        <f>+IF(H250=0,"",'Ark1'!AC1950)</f>
        <v>0</v>
      </c>
      <c r="Z250" s="222">
        <f>+IF(H250=0,"",'Ark1'!AE1950)</f>
        <v>0</v>
      </c>
      <c r="AA250" s="222">
        <f t="shared" si="180"/>
        <v>4.42</v>
      </c>
      <c r="AB250" s="220">
        <f t="shared" si="181"/>
        <v>0.3</v>
      </c>
      <c r="AC250" s="273"/>
      <c r="AF250" s="28"/>
      <c r="AG250" s="26"/>
      <c r="AJ250" s="26"/>
      <c r="AK250" s="26"/>
      <c r="AL250" s="26"/>
      <c r="AN250" s="26"/>
      <c r="AO250" s="224"/>
      <c r="AP250" s="26"/>
      <c r="AQ250" s="26"/>
    </row>
    <row r="251" spans="1:57">
      <c r="A251" s="273"/>
      <c r="B251" s="273">
        <f>+'Ark1'!C1951</f>
        <v>2023</v>
      </c>
      <c r="C251" s="219">
        <f>+'Ark1'!L1951</f>
        <v>1</v>
      </c>
      <c r="D251" s="219" t="str">
        <f t="shared" si="178"/>
        <v>P-</v>
      </c>
      <c r="E251" s="219">
        <f>+'Ark1'!D1951</f>
        <v>12</v>
      </c>
      <c r="F251" s="219" t="str">
        <f t="shared" si="179"/>
        <v>Des</v>
      </c>
      <c r="G251" s="219">
        <f>+'Ark1'!Q1951</f>
        <v>0</v>
      </c>
      <c r="H251" s="324">
        <f>+'Ark1'!R1951</f>
        <v>0</v>
      </c>
      <c r="I251" s="221" t="str">
        <f>+IF(H251=0,"",'Ark1'!AG1951)</f>
        <v/>
      </c>
      <c r="J251" s="221" t="str">
        <f>+IF(H251=0,"",'Ark1'!AH1951)</f>
        <v/>
      </c>
      <c r="K251" s="275"/>
      <c r="L251" s="275"/>
      <c r="M251" s="275"/>
      <c r="N251" s="220" t="str">
        <f>+IF(H251=0,"",'Ark1'!U1951)</f>
        <v/>
      </c>
      <c r="O251" s="220"/>
      <c r="P251" s="226">
        <f>+IF(I251=0,"",'Ark1'!AI1951)</f>
        <v>0</v>
      </c>
      <c r="R251" s="437" t="str">
        <f>+IF(P251=0,"",'Ark1'!AJ1951)</f>
        <v/>
      </c>
      <c r="S251" s="438"/>
      <c r="T251" s="438" t="str">
        <f>+IF(P251=0,"",'Ark1'!AK1951)</f>
        <v/>
      </c>
      <c r="U251" s="275"/>
      <c r="V251" s="221" t="str">
        <f>+IF(H251=0,"",'Ark1'!T1951)</f>
        <v/>
      </c>
      <c r="W251" s="222" t="str">
        <f>+IF(H251=0,"",'Ark1'!X1951)</f>
        <v/>
      </c>
      <c r="X251" s="220" t="str">
        <f>+IF(H251=0,"",'Ark1'!AA1951)</f>
        <v/>
      </c>
      <c r="Y251" s="221" t="str">
        <f>+IF(H251=0,"",'Ark1'!AC1951)</f>
        <v/>
      </c>
      <c r="Z251" s="222" t="str">
        <f>+IF(H251=0,"",'Ark1'!AE1951)</f>
        <v/>
      </c>
      <c r="AA251" s="222" t="str">
        <f t="shared" si="180"/>
        <v/>
      </c>
      <c r="AB251" s="220" t="str">
        <f t="shared" si="181"/>
        <v/>
      </c>
      <c r="AC251" s="273"/>
      <c r="AF251" s="28"/>
      <c r="AG251" s="26"/>
      <c r="AJ251" s="26"/>
      <c r="AK251" s="26"/>
      <c r="AL251" s="26"/>
      <c r="AN251" s="26"/>
      <c r="AO251" s="224"/>
      <c r="AP251" s="26"/>
      <c r="AQ251" s="26"/>
    </row>
    <row r="252" spans="1:57">
      <c r="A252" s="273"/>
      <c r="B252" s="273"/>
      <c r="C252" s="273"/>
      <c r="D252" s="273"/>
      <c r="E252" s="273"/>
      <c r="F252" s="273"/>
      <c r="G252" s="273"/>
      <c r="H252" s="326"/>
      <c r="I252" s="274"/>
      <c r="J252" s="274"/>
      <c r="K252" s="275"/>
      <c r="L252" s="275"/>
      <c r="M252" s="275"/>
      <c r="N252" s="275"/>
      <c r="O252" s="275"/>
      <c r="P252" s="312"/>
      <c r="Q252" s="312"/>
      <c r="R252" s="311"/>
      <c r="S252" s="311"/>
      <c r="T252" s="311"/>
      <c r="U252" s="275"/>
      <c r="V252" s="274"/>
      <c r="W252" s="276"/>
      <c r="X252" s="275"/>
      <c r="Y252" s="274"/>
      <c r="Z252" s="276"/>
      <c r="AA252" s="276"/>
      <c r="AB252" s="275"/>
      <c r="AC252" s="273"/>
      <c r="AD252" s="26"/>
      <c r="AF252" s="28"/>
      <c r="AG252" s="26"/>
      <c r="AH252" s="27"/>
      <c r="AI252" s="27"/>
      <c r="AM252" s="27"/>
    </row>
    <row r="253" spans="1:57">
      <c r="A253" s="273"/>
      <c r="B253" s="273"/>
      <c r="C253" s="273"/>
      <c r="D253" s="273"/>
      <c r="E253" s="273"/>
      <c r="F253" s="273"/>
      <c r="G253" s="273"/>
      <c r="H253" s="326"/>
      <c r="I253" s="274"/>
      <c r="J253" s="274"/>
      <c r="K253" s="275"/>
      <c r="L253" s="275"/>
      <c r="M253" s="275"/>
      <c r="N253" s="275"/>
      <c r="O253" s="275"/>
      <c r="P253" s="312"/>
      <c r="Q253" s="312"/>
      <c r="R253" s="311"/>
      <c r="S253" s="311"/>
      <c r="T253" s="311"/>
      <c r="U253" s="312"/>
      <c r="V253" s="274"/>
      <c r="W253" s="276"/>
      <c r="X253" s="275"/>
      <c r="Y253" s="274"/>
      <c r="Z253" s="276"/>
      <c r="AA253" s="276"/>
      <c r="AB253" s="275"/>
      <c r="AC253" s="273"/>
      <c r="AD253" s="26"/>
      <c r="AF253" s="28"/>
      <c r="AG253" s="26"/>
      <c r="AH253" s="27"/>
      <c r="AI253" s="27"/>
      <c r="AM253" s="27"/>
    </row>
    <row r="254" spans="1:57" s="305" customFormat="1" ht="19.8">
      <c r="A254" s="273"/>
      <c r="B254" s="273"/>
      <c r="C254" s="309" t="s">
        <v>0</v>
      </c>
      <c r="D254" s="273"/>
      <c r="E254" s="310" t="str">
        <f>+D256</f>
        <v>P</v>
      </c>
      <c r="F254" s="309" t="s">
        <v>547</v>
      </c>
      <c r="G254" s="273"/>
      <c r="H254" s="313">
        <f>SUM(H256:H267)</f>
        <v>548</v>
      </c>
      <c r="I254" s="275"/>
      <c r="J254" s="275"/>
      <c r="K254" s="275"/>
      <c r="L254" s="275"/>
      <c r="M254" s="275"/>
      <c r="N254" s="311" t="e">
        <f>+Klasse!#REF!</f>
        <v>#REF!</v>
      </c>
      <c r="O254" s="311"/>
      <c r="P254" s="312"/>
      <c r="Q254" s="312"/>
      <c r="R254" s="311"/>
      <c r="S254" s="311"/>
      <c r="T254" s="311"/>
      <c r="U254" s="312"/>
      <c r="V254" s="273"/>
      <c r="W254" s="276"/>
      <c r="X254" s="275"/>
      <c r="Y254" s="273"/>
      <c r="Z254" s="276"/>
      <c r="AA254" s="311" t="e">
        <f>+N254/C256</f>
        <v>#REF!</v>
      </c>
      <c r="AB254" s="275"/>
      <c r="AC254" s="273"/>
      <c r="AD254" s="26"/>
      <c r="AE254" s="304"/>
      <c r="AF254" s="304"/>
      <c r="AG254" s="306"/>
      <c r="AH254" s="307"/>
      <c r="BE254" s="308"/>
    </row>
    <row r="255" spans="1:57" s="305" customFormat="1" ht="19.8">
      <c r="A255" s="273"/>
      <c r="B255" s="273"/>
      <c r="C255" s="273"/>
      <c r="D255" s="273"/>
      <c r="E255" s="273"/>
      <c r="F255" s="273"/>
      <c r="G255" s="273"/>
      <c r="H255" s="326"/>
      <c r="I255" s="275"/>
      <c r="J255" s="275"/>
      <c r="K255" s="275"/>
      <c r="L255" s="275"/>
      <c r="M255" s="275"/>
      <c r="N255" s="273"/>
      <c r="O255" s="273"/>
      <c r="P255" s="312"/>
      <c r="Q255" s="312"/>
      <c r="R255" s="311"/>
      <c r="S255" s="311"/>
      <c r="T255" s="311"/>
      <c r="U255" s="312"/>
      <c r="V255" s="273"/>
      <c r="W255" s="276"/>
      <c r="X255" s="275"/>
      <c r="Y255" s="273"/>
      <c r="Z255" s="276"/>
      <c r="AA255" s="312"/>
      <c r="AB255" s="311"/>
      <c r="AC255" s="273"/>
      <c r="AD255" s="26"/>
      <c r="AE255" s="304"/>
      <c r="AF255" s="304"/>
      <c r="AG255" s="306"/>
      <c r="AH255" s="307"/>
      <c r="BE255" s="308"/>
    </row>
    <row r="256" spans="1:57">
      <c r="A256" s="273"/>
      <c r="B256" s="273">
        <f>+'Ark1'!C1952</f>
        <v>2023</v>
      </c>
      <c r="C256" s="219">
        <f>+'Ark1'!L1952</f>
        <v>2</v>
      </c>
      <c r="D256" s="219" t="str">
        <f t="shared" ref="D256:D267" si="182">+D29</f>
        <v>P</v>
      </c>
      <c r="E256" s="219">
        <f>+'Ark1'!D1952</f>
        <v>1</v>
      </c>
      <c r="F256" s="219" t="str">
        <f t="shared" ref="F256:F267" si="183">+F240</f>
        <v>Jan</v>
      </c>
      <c r="G256" s="219">
        <f>+'Ark1'!Q1952</f>
        <v>2</v>
      </c>
      <c r="H256" s="324">
        <f>+'Ark1'!R1952</f>
        <v>4</v>
      </c>
      <c r="I256" s="221">
        <f>+IF(H256=0,"",'Ark1'!AG1952)</f>
        <v>1.3224281693132935</v>
      </c>
      <c r="J256" s="221">
        <f>+IF(H256=0,"",'Ark1'!AH1952)</f>
        <v>0</v>
      </c>
      <c r="K256" s="275"/>
      <c r="L256" s="275"/>
      <c r="M256" s="275"/>
      <c r="N256" s="220">
        <f>+IF(H256=0,"",'Ark1'!U1952)</f>
        <v>6.2250000000000014</v>
      </c>
      <c r="O256" s="220"/>
      <c r="P256" s="226">
        <f>+IF(I256=0,"",'Ark1'!AI1952)</f>
        <v>0</v>
      </c>
      <c r="R256" s="437" t="str">
        <f>+IF(P256=0,"",'Ark1'!AJ1952)</f>
        <v/>
      </c>
      <c r="S256" s="438"/>
      <c r="T256" s="438" t="str">
        <f>+IF(P256=0,"",'Ark1'!AK1952)</f>
        <v/>
      </c>
      <c r="U256" s="275"/>
      <c r="V256" s="221">
        <f>+IF(H256=0,"",'Ark1'!T1952)</f>
        <v>2</v>
      </c>
      <c r="W256" s="222">
        <f>+IF(H256=0,"",'Ark1'!X1952)</f>
        <v>0</v>
      </c>
      <c r="X256" s="220">
        <f>+IF(H256=0,"",'Ark1'!AA1952)</f>
        <v>0</v>
      </c>
      <c r="Y256" s="221">
        <f>+IF(H256=0,"",'Ark1'!AC1952)</f>
        <v>0</v>
      </c>
      <c r="Z256" s="222">
        <f>+IF(H256=0,"",'Ark1'!AE1952)</f>
        <v>0</v>
      </c>
      <c r="AA256" s="222">
        <f t="shared" ref="AA256:AA267" si="184">+IF(H256=0,"",+N256/C256)</f>
        <v>3.1125000000000007</v>
      </c>
      <c r="AB256" s="220">
        <f t="shared" ref="AB256:AB316" si="185">+IF(H256=0,"",G256/H256)</f>
        <v>0.5</v>
      </c>
      <c r="AC256" s="273"/>
      <c r="AF256" s="28"/>
      <c r="AG256" s="26"/>
      <c r="AJ256" s="26"/>
      <c r="AK256" s="26"/>
      <c r="AL256" s="26"/>
      <c r="AN256" s="26"/>
      <c r="AO256" s="224"/>
      <c r="AP256" s="26"/>
      <c r="AQ256" s="26"/>
    </row>
    <row r="257" spans="1:115">
      <c r="A257" s="273"/>
      <c r="B257" s="273">
        <f>+'Ark1'!C1953</f>
        <v>2023</v>
      </c>
      <c r="C257" s="219">
        <f>+'Ark1'!L1953</f>
        <v>2</v>
      </c>
      <c r="D257" s="219" t="str">
        <f t="shared" si="182"/>
        <v>P</v>
      </c>
      <c r="E257" s="219">
        <f>+'Ark1'!D1953</f>
        <v>2</v>
      </c>
      <c r="F257" s="219" t="str">
        <f t="shared" si="183"/>
        <v>Feb</v>
      </c>
      <c r="G257" s="219">
        <f>+'Ark1'!Q1953</f>
        <v>6</v>
      </c>
      <c r="H257" s="324">
        <f>+'Ark1'!R1953</f>
        <v>30</v>
      </c>
      <c r="I257" s="221">
        <f>+IF(H257=0,"",'Ark1'!AG1953)</f>
        <v>1.4643453913200557</v>
      </c>
      <c r="J257" s="221">
        <f>+IF(H257=0,"",'Ark1'!AH1953)</f>
        <v>0</v>
      </c>
      <c r="K257" s="275"/>
      <c r="L257" s="275"/>
      <c r="M257" s="275"/>
      <c r="N257" s="220">
        <f>+IF(H257=0,"",'Ark1'!U1953)</f>
        <v>4.3233333333333341</v>
      </c>
      <c r="O257" s="220"/>
      <c r="P257" s="226">
        <f>+IF(I257=0,"",'Ark1'!AI1953)</f>
        <v>4</v>
      </c>
      <c r="R257" s="437">
        <f>+IF(P257=0,"",'Ark1'!AJ1953)</f>
        <v>87.625</v>
      </c>
      <c r="S257" s="438"/>
      <c r="T257" s="438">
        <f>+IF(P257=0,"",'Ark1'!AK1953)</f>
        <v>9.5210813072294247</v>
      </c>
      <c r="U257" s="275"/>
      <c r="V257" s="221">
        <f>+IF(H257=0,"",'Ark1'!T1953)</f>
        <v>2.8</v>
      </c>
      <c r="W257" s="222">
        <f>+IF(H257=0,"",'Ark1'!X1953)</f>
        <v>0</v>
      </c>
      <c r="X257" s="220">
        <f>+IF(H257=0,"",'Ark1'!AA1953)</f>
        <v>0</v>
      </c>
      <c r="Y257" s="221">
        <f>+IF(H257=0,"",'Ark1'!AC1953)</f>
        <v>0</v>
      </c>
      <c r="Z257" s="222">
        <f>+IF(H257=0,"",'Ark1'!AE1953)</f>
        <v>0</v>
      </c>
      <c r="AA257" s="222">
        <f t="shared" si="184"/>
        <v>2.1616666666666671</v>
      </c>
      <c r="AB257" s="220">
        <f t="shared" ref="AB257:AB267" si="186">+IF(H257=0,"",G257/H257)</f>
        <v>0.2</v>
      </c>
      <c r="AC257" s="273"/>
      <c r="AF257" s="28"/>
      <c r="AG257" s="26"/>
      <c r="AJ257" s="26"/>
      <c r="AK257" s="26"/>
      <c r="AL257" s="26"/>
      <c r="AN257" s="26"/>
      <c r="AO257" s="224"/>
      <c r="AP257" s="26"/>
      <c r="AQ257" s="26"/>
    </row>
    <row r="258" spans="1:115">
      <c r="A258" s="273"/>
      <c r="B258" s="273">
        <f>+'Ark1'!C1954</f>
        <v>2023</v>
      </c>
      <c r="C258" s="219">
        <f>+'Ark1'!L1954</f>
        <v>2</v>
      </c>
      <c r="D258" s="219" t="str">
        <f t="shared" si="182"/>
        <v>P</v>
      </c>
      <c r="E258" s="219">
        <f>+'Ark1'!D1954</f>
        <v>3</v>
      </c>
      <c r="F258" s="219" t="str">
        <f t="shared" si="183"/>
        <v>Mar</v>
      </c>
      <c r="G258" s="219">
        <f>+'Ark1'!Q1954</f>
        <v>23</v>
      </c>
      <c r="H258" s="324">
        <f>+'Ark1'!R1954</f>
        <v>78</v>
      </c>
      <c r="I258" s="221">
        <f>+IF(H258=0,"",'Ark1'!AG1954)</f>
        <v>1.4994655044815397</v>
      </c>
      <c r="J258" s="221">
        <f>+IF(H258=0,"",'Ark1'!AH1954)</f>
        <v>0</v>
      </c>
      <c r="K258" s="275"/>
      <c r="L258" s="275"/>
      <c r="M258" s="275"/>
      <c r="N258" s="220">
        <f>+IF(H258=0,"",'Ark1'!U1954)</f>
        <v>4.675641025641025</v>
      </c>
      <c r="O258" s="220"/>
      <c r="P258" s="226">
        <f>+IF(I258=0,"",'Ark1'!AI1954)</f>
        <v>0</v>
      </c>
      <c r="R258" s="437" t="str">
        <f>+IF(P258=0,"",'Ark1'!AJ1954)</f>
        <v/>
      </c>
      <c r="S258" s="438"/>
      <c r="T258" s="438" t="str">
        <f>+IF(P258=0,"",'Ark1'!AK1954)</f>
        <v/>
      </c>
      <c r="U258" s="275"/>
      <c r="V258" s="221">
        <f>+IF(H258=0,"",'Ark1'!T1954)</f>
        <v>2.2820512820512806</v>
      </c>
      <c r="W258" s="222">
        <f>+IF(H258=0,"",'Ark1'!X1954)</f>
        <v>0</v>
      </c>
      <c r="X258" s="220">
        <f>+IF(H258=0,"",'Ark1'!AA1954)</f>
        <v>0</v>
      </c>
      <c r="Y258" s="221">
        <f>+IF(H258=0,"",'Ark1'!AC1954)</f>
        <v>0</v>
      </c>
      <c r="Z258" s="222">
        <f>+IF(H258=0,"",'Ark1'!AE1954)</f>
        <v>0</v>
      </c>
      <c r="AA258" s="222">
        <f t="shared" si="184"/>
        <v>2.3378205128205125</v>
      </c>
      <c r="AB258" s="220">
        <f t="shared" si="186"/>
        <v>0.29487179487179488</v>
      </c>
      <c r="AC258" s="273"/>
      <c r="AF258" s="28"/>
      <c r="AG258" s="26"/>
      <c r="AJ258" s="26"/>
      <c r="AK258" s="26"/>
      <c r="AL258" s="26"/>
      <c r="AN258" s="26"/>
      <c r="AO258" s="224"/>
      <c r="AP258" s="26"/>
      <c r="AQ258" s="26"/>
    </row>
    <row r="259" spans="1:115">
      <c r="A259" s="273"/>
      <c r="B259" s="273">
        <f>+'Ark1'!C1955</f>
        <v>2023</v>
      </c>
      <c r="C259" s="219">
        <f>+'Ark1'!L1955</f>
        <v>2</v>
      </c>
      <c r="D259" s="219" t="str">
        <f t="shared" si="182"/>
        <v>P</v>
      </c>
      <c r="E259" s="219">
        <f>+'Ark1'!D1955</f>
        <v>4</v>
      </c>
      <c r="F259" s="219" t="str">
        <f t="shared" si="183"/>
        <v>Apr</v>
      </c>
      <c r="G259" s="219">
        <f>+'Ark1'!Q1955</f>
        <v>11</v>
      </c>
      <c r="H259" s="324">
        <f>+'Ark1'!R1955</f>
        <v>46</v>
      </c>
      <c r="I259" s="221">
        <f>+IF(H259=0,"",'Ark1'!AG1955)</f>
        <v>1.269155737982206</v>
      </c>
      <c r="J259" s="221">
        <f>+IF(H259=0,"",'Ark1'!AH1955)</f>
        <v>0</v>
      </c>
      <c r="K259" s="275"/>
      <c r="L259" s="275"/>
      <c r="M259" s="275"/>
      <c r="N259" s="220">
        <f>+IF(H259=0,"",'Ark1'!U1955)</f>
        <v>4.8934782608695642</v>
      </c>
      <c r="O259" s="220"/>
      <c r="P259" s="226">
        <f>+IF(I259=0,"",'Ark1'!AI1955)</f>
        <v>0</v>
      </c>
      <c r="R259" s="437" t="str">
        <f>+IF(P259=0,"",'Ark1'!AJ1955)</f>
        <v/>
      </c>
      <c r="S259" s="438"/>
      <c r="T259" s="438" t="str">
        <f>+IF(P259=0,"",'Ark1'!AK1955)</f>
        <v/>
      </c>
      <c r="U259" s="275"/>
      <c r="V259" s="221">
        <f>+IF(H259=0,"",'Ark1'!T1955)</f>
        <v>2.1304347826086958</v>
      </c>
      <c r="W259" s="222">
        <f>+IF(H259=0,"",'Ark1'!X1955)</f>
        <v>0</v>
      </c>
      <c r="X259" s="220">
        <f>+IF(H259=0,"",'Ark1'!AA1955)</f>
        <v>0</v>
      </c>
      <c r="Y259" s="221">
        <f>+IF(H259=0,"",'Ark1'!AC1955)</f>
        <v>0</v>
      </c>
      <c r="Z259" s="222">
        <f>+IF(H259=0,"",'Ark1'!AE1955)</f>
        <v>0</v>
      </c>
      <c r="AA259" s="222">
        <f t="shared" si="184"/>
        <v>2.4467391304347821</v>
      </c>
      <c r="AB259" s="220">
        <f t="shared" si="186"/>
        <v>0.2391304347826087</v>
      </c>
      <c r="AC259" s="273"/>
      <c r="AF259" s="28"/>
      <c r="AG259" s="26"/>
      <c r="AJ259" s="26"/>
      <c r="AK259" s="26"/>
      <c r="AL259" s="26"/>
      <c r="AN259" s="26"/>
      <c r="AO259" s="224"/>
      <c r="AP259" s="26"/>
      <c r="AQ259" s="26"/>
    </row>
    <row r="260" spans="1:115">
      <c r="A260" s="273"/>
      <c r="B260" s="273">
        <f>+'Ark1'!C1956</f>
        <v>2023</v>
      </c>
      <c r="C260" s="219">
        <f>+'Ark1'!L1956</f>
        <v>2</v>
      </c>
      <c r="D260" s="219" t="str">
        <f t="shared" si="182"/>
        <v>P</v>
      </c>
      <c r="E260" s="219">
        <f>+'Ark1'!D1956</f>
        <v>5</v>
      </c>
      <c r="F260" s="219" t="str">
        <f t="shared" si="183"/>
        <v>Mai</v>
      </c>
      <c r="G260" s="219">
        <f>+'Ark1'!Q1956</f>
        <v>12</v>
      </c>
      <c r="H260" s="324">
        <f>+'Ark1'!R1956</f>
        <v>59</v>
      </c>
      <c r="I260" s="221">
        <f>+IF(H260=0,"",'Ark1'!AG1956)</f>
        <v>2.91450437699848</v>
      </c>
      <c r="J260" s="221">
        <f>+IF(H260=0,"",'Ark1'!AH1956)</f>
        <v>1.6949152542372876</v>
      </c>
      <c r="K260" s="275"/>
      <c r="L260" s="275"/>
      <c r="M260" s="275"/>
      <c r="N260" s="220">
        <f>+IF(H260=0,"",'Ark1'!U1956)</f>
        <v>4.7118644067796627</v>
      </c>
      <c r="O260" s="220"/>
      <c r="P260" s="226">
        <f>+IF(I260=0,"",'Ark1'!AI1956)</f>
        <v>11</v>
      </c>
      <c r="R260" s="437">
        <f>+IF(P260=0,"",'Ark1'!AJ1956)</f>
        <v>81.290909090909111</v>
      </c>
      <c r="S260" s="438"/>
      <c r="T260" s="438">
        <f>+IF(P260=0,"",'Ark1'!AK1956)</f>
        <v>9.2280556520785151</v>
      </c>
      <c r="U260" s="275"/>
      <c r="V260" s="221">
        <f>+IF(H260=0,"",'Ark1'!T1956)</f>
        <v>2.35593220338983</v>
      </c>
      <c r="W260" s="222">
        <f>+IF(H260=0,"",'Ark1'!X1956)</f>
        <v>0</v>
      </c>
      <c r="X260" s="220">
        <f>+IF(H260=0,"",'Ark1'!AA1956)</f>
        <v>0</v>
      </c>
      <c r="Y260" s="221">
        <f>+IF(H260=0,"",'Ark1'!AC1956)</f>
        <v>0</v>
      </c>
      <c r="Z260" s="222">
        <f>+IF(H260=0,"",'Ark1'!AE1956)</f>
        <v>0</v>
      </c>
      <c r="AA260" s="222">
        <f t="shared" si="184"/>
        <v>2.3559322033898313</v>
      </c>
      <c r="AB260" s="220">
        <f t="shared" si="186"/>
        <v>0.20338983050847459</v>
      </c>
      <c r="AC260" s="273"/>
      <c r="AF260" s="28"/>
      <c r="AG260" s="26"/>
      <c r="AJ260" s="26"/>
      <c r="AK260" s="26"/>
      <c r="AL260" s="26"/>
      <c r="AN260" s="26"/>
      <c r="AO260" s="224"/>
      <c r="AP260" s="26"/>
      <c r="AQ260" s="26"/>
    </row>
    <row r="261" spans="1:115">
      <c r="A261" s="273"/>
      <c r="B261" s="273">
        <f>+'Ark1'!C1957</f>
        <v>2023</v>
      </c>
      <c r="C261" s="219">
        <f>+'Ark1'!L1957</f>
        <v>2</v>
      </c>
      <c r="D261" s="219" t="str">
        <f t="shared" si="182"/>
        <v>P</v>
      </c>
      <c r="E261" s="219">
        <f>+'Ark1'!D1957</f>
        <v>6</v>
      </c>
      <c r="F261" s="219" t="str">
        <f t="shared" si="183"/>
        <v>Jun</v>
      </c>
      <c r="G261" s="219">
        <f>+'Ark1'!Q1957</f>
        <v>11</v>
      </c>
      <c r="H261" s="324">
        <f>+'Ark1'!R1957</f>
        <v>68</v>
      </c>
      <c r="I261" s="221">
        <f>+IF(H261=0,"",'Ark1'!AG1957)</f>
        <v>3.1924619158392087</v>
      </c>
      <c r="J261" s="221">
        <f>+IF(H261=0,"",'Ark1'!AH1957)</f>
        <v>0</v>
      </c>
      <c r="K261" s="275"/>
      <c r="L261" s="275"/>
      <c r="M261" s="275"/>
      <c r="N261" s="220">
        <f>+IF(H261=0,"",'Ark1'!U1957)</f>
        <v>5.1867647058823527</v>
      </c>
      <c r="O261" s="220"/>
      <c r="P261" s="226">
        <f>+IF(I261=0,"",'Ark1'!AI1957)</f>
        <v>8</v>
      </c>
      <c r="R261" s="437">
        <f>+IF(P261=0,"",'Ark1'!AJ1957)</f>
        <v>68.537499999999994</v>
      </c>
      <c r="S261" s="438"/>
      <c r="T261" s="438">
        <f>+IF(P261=0,"",'Ark1'!AK1957)</f>
        <v>11.375538532577361</v>
      </c>
      <c r="U261" s="275"/>
      <c r="V261" s="221">
        <f>+IF(H261=0,"",'Ark1'!T1957)</f>
        <v>2.0588235294117654</v>
      </c>
      <c r="W261" s="222">
        <f>+IF(H261=0,"",'Ark1'!X1957)</f>
        <v>0</v>
      </c>
      <c r="X261" s="220">
        <f>+IF(H261=0,"",'Ark1'!AA1957)</f>
        <v>0</v>
      </c>
      <c r="Y261" s="221">
        <f>+IF(H261=0,"",'Ark1'!AC1957)</f>
        <v>0</v>
      </c>
      <c r="Z261" s="222">
        <f>+IF(H261=0,"",'Ark1'!AE1957)</f>
        <v>0</v>
      </c>
      <c r="AA261" s="222">
        <f t="shared" si="184"/>
        <v>2.5933823529411764</v>
      </c>
      <c r="AB261" s="220">
        <f t="shared" si="186"/>
        <v>0.16176470588235295</v>
      </c>
      <c r="AC261" s="273"/>
      <c r="AF261" s="28"/>
      <c r="AG261" s="26"/>
      <c r="AJ261" s="26"/>
      <c r="AK261" s="26"/>
      <c r="AL261" s="26"/>
      <c r="AN261" s="26"/>
      <c r="AO261" s="224"/>
      <c r="AP261" s="26"/>
      <c r="AQ261" s="26"/>
    </row>
    <row r="262" spans="1:115">
      <c r="A262" s="273"/>
      <c r="B262" s="273">
        <f>+'Ark1'!C1958</f>
        <v>2023</v>
      </c>
      <c r="C262" s="219">
        <f>+'Ark1'!L1958</f>
        <v>2</v>
      </c>
      <c r="D262" s="219" t="str">
        <f t="shared" si="182"/>
        <v>P</v>
      </c>
      <c r="E262" s="219">
        <f>+'Ark1'!D1958</f>
        <v>7</v>
      </c>
      <c r="F262" s="219" t="str">
        <f t="shared" si="183"/>
        <v>Jul</v>
      </c>
      <c r="G262" s="219">
        <f>+'Ark1'!Q1958</f>
        <v>5</v>
      </c>
      <c r="H262" s="324">
        <f>+'Ark1'!R1958</f>
        <v>22</v>
      </c>
      <c r="I262" s="221">
        <f>+IF(H262=0,"",'Ark1'!AG1958)</f>
        <v>4.7604917337855044</v>
      </c>
      <c r="J262" s="221">
        <f>+IF(H262=0,"",'Ark1'!AH1958)</f>
        <v>0</v>
      </c>
      <c r="K262" s="275"/>
      <c r="L262" s="275"/>
      <c r="M262" s="275"/>
      <c r="N262" s="220">
        <f>+IF(H262=0,"",'Ark1'!U1958)</f>
        <v>5.1045454545454554</v>
      </c>
      <c r="O262" s="220"/>
      <c r="P262" s="226">
        <f>+IF(I262=0,"",'Ark1'!AI1958)</f>
        <v>1</v>
      </c>
      <c r="R262" s="437">
        <f>+IF(P262=0,"",'Ark1'!AJ1958)</f>
        <v>91.8</v>
      </c>
      <c r="S262" s="438"/>
      <c r="T262" s="438">
        <f>+IF(P262=0,"",'Ark1'!AK1958)</f>
        <v>5.9460668572241513</v>
      </c>
      <c r="U262" s="275"/>
      <c r="V262" s="221">
        <f>+IF(H262=0,"",'Ark1'!T1958)</f>
        <v>2.1363636363636358</v>
      </c>
      <c r="W262" s="222">
        <f>+IF(H262=0,"",'Ark1'!X1958)</f>
        <v>0</v>
      </c>
      <c r="X262" s="220">
        <f>+IF(H262=0,"",'Ark1'!AA1958)</f>
        <v>0</v>
      </c>
      <c r="Y262" s="221">
        <f>+IF(H262=0,"",'Ark1'!AC1958)</f>
        <v>0</v>
      </c>
      <c r="Z262" s="222">
        <f>+IF(H262=0,"",'Ark1'!AE1958)</f>
        <v>0</v>
      </c>
      <c r="AA262" s="222">
        <f t="shared" si="184"/>
        <v>2.5522727272727277</v>
      </c>
      <c r="AB262" s="220">
        <f t="shared" si="186"/>
        <v>0.22727272727272727</v>
      </c>
      <c r="AC262" s="273"/>
      <c r="AF262" s="28"/>
      <c r="AG262" s="26"/>
      <c r="AJ262" s="26"/>
      <c r="AK262" s="26"/>
      <c r="AL262" s="26"/>
      <c r="AN262" s="26"/>
      <c r="AO262" s="224"/>
      <c r="AP262" s="26"/>
      <c r="AQ262" s="26"/>
    </row>
    <row r="263" spans="1:115">
      <c r="A263" s="273"/>
      <c r="B263" s="273">
        <f>+'Ark1'!C1959</f>
        <v>2023</v>
      </c>
      <c r="C263" s="219">
        <f>+'Ark1'!L1959</f>
        <v>2</v>
      </c>
      <c r="D263" s="219" t="str">
        <f t="shared" si="182"/>
        <v>P</v>
      </c>
      <c r="E263" s="219">
        <f>+'Ark1'!D1959</f>
        <v>8</v>
      </c>
      <c r="F263" s="219" t="str">
        <f t="shared" si="183"/>
        <v>Aug</v>
      </c>
      <c r="G263" s="219">
        <f>+'Ark1'!Q1959</f>
        <v>16</v>
      </c>
      <c r="H263" s="324">
        <f>+'Ark1'!R1959</f>
        <v>80</v>
      </c>
      <c r="I263" s="221">
        <f>+IF(H263=0,"",'Ark1'!AG1959)</f>
        <v>4.2124800964790774</v>
      </c>
      <c r="J263" s="221">
        <f>+IF(H263=0,"",'Ark1'!AH1959)</f>
        <v>0</v>
      </c>
      <c r="K263" s="275"/>
      <c r="L263" s="275"/>
      <c r="M263" s="275"/>
      <c r="N263" s="220">
        <f>+IF(H263=0,"",'Ark1'!U1959)</f>
        <v>5.5887499999999992</v>
      </c>
      <c r="O263" s="220"/>
      <c r="P263" s="226">
        <f>+IF(I263=0,"",'Ark1'!AI1959)</f>
        <v>7</v>
      </c>
      <c r="R263" s="437">
        <f>+IF(P263=0,"",'Ark1'!AJ1959)</f>
        <v>87.399999999999977</v>
      </c>
      <c r="S263" s="438"/>
      <c r="T263" s="438">
        <f>+IF(P263=0,"",'Ark1'!AK1959)</f>
        <v>10.186516863187812</v>
      </c>
      <c r="U263" s="275"/>
      <c r="V263" s="221">
        <f>+IF(H263=0,"",'Ark1'!T1959)</f>
        <v>2.0874999999999999</v>
      </c>
      <c r="W263" s="222">
        <f>+IF(H263=0,"",'Ark1'!X1959)</f>
        <v>0</v>
      </c>
      <c r="X263" s="220">
        <f>+IF(H263=0,"",'Ark1'!AA1959)</f>
        <v>0</v>
      </c>
      <c r="Y263" s="221">
        <f>+IF(H263=0,"",'Ark1'!AC1959)</f>
        <v>0</v>
      </c>
      <c r="Z263" s="222">
        <f>+IF(H263=0,"",'Ark1'!AE1959)</f>
        <v>0</v>
      </c>
      <c r="AA263" s="222">
        <f t="shared" si="184"/>
        <v>2.7943749999999996</v>
      </c>
      <c r="AB263" s="220">
        <f t="shared" si="186"/>
        <v>0.2</v>
      </c>
      <c r="AC263" s="273"/>
      <c r="AF263" s="28"/>
      <c r="AG263" s="26"/>
      <c r="AJ263" s="26"/>
      <c r="AK263" s="26"/>
      <c r="AL263" s="26"/>
      <c r="AN263" s="26"/>
      <c r="AO263" s="224"/>
      <c r="AP263" s="26"/>
      <c r="AQ263" s="26"/>
    </row>
    <row r="264" spans="1:115">
      <c r="A264" s="273"/>
      <c r="B264" s="273">
        <f>+'Ark1'!C1960</f>
        <v>2023</v>
      </c>
      <c r="C264" s="219">
        <f>+'Ark1'!L1960</f>
        <v>2</v>
      </c>
      <c r="D264" s="219" t="str">
        <f t="shared" si="182"/>
        <v>P</v>
      </c>
      <c r="E264" s="219">
        <f>+'Ark1'!D1960</f>
        <v>9</v>
      </c>
      <c r="F264" s="219" t="str">
        <f t="shared" si="183"/>
        <v>Sep</v>
      </c>
      <c r="G264" s="219">
        <f>+'Ark1'!Q1960</f>
        <v>23</v>
      </c>
      <c r="H264" s="324">
        <f>+'Ark1'!R1960</f>
        <v>84</v>
      </c>
      <c r="I264" s="221">
        <f>+IF(H264=0,"",'Ark1'!AG1960)</f>
        <v>2.4022835545485592</v>
      </c>
      <c r="J264" s="221">
        <f>+IF(H264=0,"",'Ark1'!AH1960)</f>
        <v>3.5714285714285721</v>
      </c>
      <c r="K264" s="275"/>
      <c r="L264" s="275"/>
      <c r="M264" s="275"/>
      <c r="N264" s="220">
        <f>+IF(H264=0,"",'Ark1'!U1960)</f>
        <v>5.7809523809523826</v>
      </c>
      <c r="O264" s="220"/>
      <c r="P264" s="226">
        <f>+IF(I264=0,"",'Ark1'!AI1960)</f>
        <v>14</v>
      </c>
      <c r="R264" s="437">
        <f>+IF(P264=0,"",'Ark1'!AJ1960)</f>
        <v>83.242857142857119</v>
      </c>
      <c r="S264" s="438"/>
      <c r="T264" s="438">
        <f>+IF(P264=0,"",'Ark1'!AK1960)</f>
        <v>10.260268684099255</v>
      </c>
      <c r="U264" s="275"/>
      <c r="V264" s="221">
        <f>+IF(H264=0,"",'Ark1'!T1960)</f>
        <v>2.3571428571428577</v>
      </c>
      <c r="W264" s="222">
        <f>+IF(H264=0,"",'Ark1'!X1960)</f>
        <v>0</v>
      </c>
      <c r="X264" s="220">
        <f>+IF(H264=0,"",'Ark1'!AA1960)</f>
        <v>0</v>
      </c>
      <c r="Y264" s="221">
        <f>+IF(H264=0,"",'Ark1'!AC1960)</f>
        <v>0</v>
      </c>
      <c r="Z264" s="222">
        <f>+IF(H264=0,"",'Ark1'!AE1960)</f>
        <v>0</v>
      </c>
      <c r="AA264" s="222">
        <f t="shared" si="184"/>
        <v>2.8904761904761913</v>
      </c>
      <c r="AB264" s="220">
        <f t="shared" si="186"/>
        <v>0.27380952380952384</v>
      </c>
      <c r="AC264" s="273"/>
      <c r="AF264" s="28"/>
      <c r="AG264" s="26"/>
      <c r="AJ264" s="26"/>
      <c r="AK264" s="26"/>
      <c r="AL264" s="26"/>
      <c r="AN264" s="26"/>
      <c r="AO264" s="224"/>
      <c r="AP264" s="26"/>
      <c r="AQ264" s="26"/>
    </row>
    <row r="265" spans="1:115">
      <c r="A265" s="273"/>
      <c r="B265" s="273">
        <f>+'Ark1'!C1961</f>
        <v>2023</v>
      </c>
      <c r="C265" s="219">
        <f>+'Ark1'!L1961</f>
        <v>2</v>
      </c>
      <c r="D265" s="219" t="str">
        <f t="shared" si="182"/>
        <v>P</v>
      </c>
      <c r="E265" s="219">
        <f>+'Ark1'!D1961</f>
        <v>10</v>
      </c>
      <c r="F265" s="219" t="str">
        <f t="shared" si="183"/>
        <v>Okt</v>
      </c>
      <c r="G265" s="219">
        <f>+'Ark1'!Q1961</f>
        <v>32</v>
      </c>
      <c r="H265" s="324">
        <f>+'Ark1'!R1961</f>
        <v>60</v>
      </c>
      <c r="I265" s="221">
        <f>+IF(H265=0,"",'Ark1'!AG1961)</f>
        <v>1.8270936332414975</v>
      </c>
      <c r="J265" s="221">
        <f>+IF(H265=0,"",'Ark1'!AH1961)</f>
        <v>0</v>
      </c>
      <c r="K265" s="275"/>
      <c r="L265" s="275"/>
      <c r="M265" s="275"/>
      <c r="N265" s="220">
        <f>+IF(H265=0,"",'Ark1'!U1961)</f>
        <v>6.4550000000000001</v>
      </c>
      <c r="O265" s="220"/>
      <c r="P265" s="226">
        <f>+IF(I265=0,"",'Ark1'!AI1961)</f>
        <v>3</v>
      </c>
      <c r="R265" s="437">
        <f>+IF(P265=0,"",'Ark1'!AJ1961)</f>
        <v>75.633333333333312</v>
      </c>
      <c r="S265" s="438"/>
      <c r="T265" s="438">
        <f>+IF(P265=0,"",'Ark1'!AK1961)</f>
        <v>9.6543104611349406</v>
      </c>
      <c r="U265" s="275"/>
      <c r="V265" s="221">
        <f>+IF(H265=0,"",'Ark1'!T1961)</f>
        <v>2.2333333333333338</v>
      </c>
      <c r="W265" s="222">
        <f>+IF(H265=0,"",'Ark1'!X1961)</f>
        <v>0</v>
      </c>
      <c r="X265" s="220">
        <f>+IF(H265=0,"",'Ark1'!AA1961)</f>
        <v>0</v>
      </c>
      <c r="Y265" s="221">
        <f>+IF(H265=0,"",'Ark1'!AC1961)</f>
        <v>0</v>
      </c>
      <c r="Z265" s="222">
        <f>+IF(H265=0,"",'Ark1'!AE1961)</f>
        <v>0</v>
      </c>
      <c r="AA265" s="222">
        <f t="shared" si="184"/>
        <v>3.2275</v>
      </c>
      <c r="AB265" s="220">
        <f t="shared" si="186"/>
        <v>0.53333333333333333</v>
      </c>
      <c r="AC265" s="273"/>
      <c r="AF265" s="28"/>
      <c r="AG265" s="26"/>
      <c r="AJ265" s="26"/>
      <c r="AK265" s="26"/>
      <c r="AL265" s="26"/>
      <c r="AN265" s="26"/>
      <c r="AP265" s="26"/>
      <c r="AQ265" s="26"/>
    </row>
    <row r="266" spans="1:115">
      <c r="A266" s="273"/>
      <c r="B266" s="273">
        <f>+'Ark1'!C1962</f>
        <v>2023</v>
      </c>
      <c r="C266" s="219">
        <f>+'Ark1'!L1962</f>
        <v>2</v>
      </c>
      <c r="D266" s="219" t="str">
        <f t="shared" si="182"/>
        <v>P</v>
      </c>
      <c r="E266" s="219">
        <f>+'Ark1'!D1962</f>
        <v>11</v>
      </c>
      <c r="F266" s="219" t="str">
        <f t="shared" si="183"/>
        <v>Nov</v>
      </c>
      <c r="G266" s="219">
        <f>+'Ark1'!Q1962</f>
        <v>8</v>
      </c>
      <c r="H266" s="324">
        <f>+'Ark1'!R1962</f>
        <v>14</v>
      </c>
      <c r="I266" s="221">
        <f>+IF(H266=0,"",'Ark1'!AG1962)</f>
        <v>0.81635419894638972</v>
      </c>
      <c r="J266" s="221">
        <f>+IF(H266=0,"",'Ark1'!AH1962)</f>
        <v>0</v>
      </c>
      <c r="K266" s="275"/>
      <c r="L266" s="275"/>
      <c r="M266" s="275"/>
      <c r="N266" s="220">
        <f>+IF(H266=0,"",'Ark1'!U1962)</f>
        <v>6.0214285714285696</v>
      </c>
      <c r="O266" s="220"/>
      <c r="P266" s="226">
        <f>+IF(I266=0,"",'Ark1'!AI1962)</f>
        <v>1</v>
      </c>
      <c r="R266" s="437">
        <f>+IF(P266=0,"",'Ark1'!AJ1962)</f>
        <v>76.2</v>
      </c>
      <c r="S266" s="438"/>
      <c r="T266" s="438">
        <f>+IF(P266=0,"",'Ark1'!AK1962)</f>
        <v>9.7185962817536602</v>
      </c>
      <c r="U266" s="275"/>
      <c r="V266" s="221">
        <f>+IF(H266=0,"",'Ark1'!T1962)</f>
        <v>2.2142857142857153</v>
      </c>
      <c r="W266" s="222">
        <f>+IF(H266=0,"",'Ark1'!X1962)</f>
        <v>0</v>
      </c>
      <c r="X266" s="220">
        <f>+IF(H266=0,"",'Ark1'!AA1962)</f>
        <v>0</v>
      </c>
      <c r="Y266" s="221">
        <f>+IF(H266=0,"",'Ark1'!AC1962)</f>
        <v>0</v>
      </c>
      <c r="Z266" s="222">
        <f>+IF(H266=0,"",'Ark1'!AE1962)</f>
        <v>0</v>
      </c>
      <c r="AA266" s="222">
        <f t="shared" si="184"/>
        <v>3.0107142857142848</v>
      </c>
      <c r="AB266" s="220">
        <f t="shared" si="186"/>
        <v>0.5714285714285714</v>
      </c>
      <c r="AC266" s="273"/>
      <c r="AF266" s="28"/>
      <c r="AG266" s="26"/>
      <c r="AJ266" s="26"/>
      <c r="AK266" s="26"/>
      <c r="AL266" s="26"/>
      <c r="AN266" s="26"/>
      <c r="AP266" s="26"/>
      <c r="AQ266" s="26"/>
    </row>
    <row r="267" spans="1:115">
      <c r="A267" s="273"/>
      <c r="B267" s="273">
        <f>+'Ark1'!C1963</f>
        <v>2023</v>
      </c>
      <c r="C267" s="219">
        <f>+'Ark1'!L1963</f>
        <v>2</v>
      </c>
      <c r="D267" s="219" t="str">
        <f t="shared" si="182"/>
        <v>P</v>
      </c>
      <c r="E267" s="219">
        <f>+'Ark1'!D1963</f>
        <v>12</v>
      </c>
      <c r="F267" s="219" t="str">
        <f t="shared" si="183"/>
        <v>Des</v>
      </c>
      <c r="G267" s="219">
        <f>+'Ark1'!Q1963</f>
        <v>1</v>
      </c>
      <c r="H267" s="324">
        <f>+'Ark1'!R1963</f>
        <v>3</v>
      </c>
      <c r="I267" s="221">
        <f>+IF(H267=0,"",'Ark1'!AG1963)</f>
        <v>2.0277920741121971</v>
      </c>
      <c r="J267" s="221">
        <f>+IF(H267=0,"",'Ark1'!AH1963)</f>
        <v>0</v>
      </c>
      <c r="K267" s="275"/>
      <c r="L267" s="275"/>
      <c r="M267" s="275"/>
      <c r="N267" s="220">
        <f>+IF(H267=0,"",'Ark1'!U1963)</f>
        <v>6.5666666666666647</v>
      </c>
      <c r="O267" s="220"/>
      <c r="P267" s="226">
        <f>+IF(I267=0,"",'Ark1'!AI1963)</f>
        <v>0</v>
      </c>
      <c r="R267" s="437" t="str">
        <f>+IF(P267=0,"",'Ark1'!AJ1963)</f>
        <v/>
      </c>
      <c r="S267" s="438"/>
      <c r="T267" s="438" t="str">
        <f>+IF(P267=0,"",'Ark1'!AK1963)</f>
        <v/>
      </c>
      <c r="U267" s="275"/>
      <c r="V267" s="221">
        <f>+IF(H267=0,"",'Ark1'!T1963)</f>
        <v>3</v>
      </c>
      <c r="W267" s="222">
        <f>+IF(H267=0,"",'Ark1'!X1963)</f>
        <v>0</v>
      </c>
      <c r="X267" s="220">
        <f>+IF(H267=0,"",'Ark1'!AA1963)</f>
        <v>0</v>
      </c>
      <c r="Y267" s="221">
        <f>+IF(H267=0,"",'Ark1'!AC1963)</f>
        <v>0</v>
      </c>
      <c r="Z267" s="222">
        <f>+IF(H267=0,"",'Ark1'!AE1963)</f>
        <v>0</v>
      </c>
      <c r="AA267" s="222">
        <f t="shared" si="184"/>
        <v>3.2833333333333323</v>
      </c>
      <c r="AB267" s="220">
        <f t="shared" si="186"/>
        <v>0.33333333333333331</v>
      </c>
      <c r="AC267" s="273"/>
      <c r="AF267" s="28"/>
      <c r="AG267" s="26"/>
      <c r="AJ267" s="26"/>
      <c r="AK267" s="26"/>
      <c r="AL267" s="26"/>
      <c r="AN267" s="26"/>
      <c r="AP267" s="26"/>
      <c r="AQ267" s="26"/>
    </row>
    <row r="268" spans="1:115">
      <c r="A268" s="273"/>
      <c r="B268" s="273"/>
      <c r="C268" s="273"/>
      <c r="D268" s="273"/>
      <c r="E268" s="273"/>
      <c r="F268" s="273"/>
      <c r="G268" s="273"/>
      <c r="H268" s="326"/>
      <c r="I268" s="274"/>
      <c r="J268" s="274"/>
      <c r="K268" s="275"/>
      <c r="L268" s="275"/>
      <c r="M268" s="275"/>
      <c r="N268" s="275"/>
      <c r="O268" s="275"/>
      <c r="P268" s="312"/>
      <c r="Q268" s="312"/>
      <c r="R268" s="311"/>
      <c r="S268" s="311"/>
      <c r="T268" s="311"/>
      <c r="U268" s="312"/>
      <c r="V268" s="274"/>
      <c r="W268" s="276"/>
      <c r="X268" s="275"/>
      <c r="Y268" s="274"/>
      <c r="Z268" s="276"/>
      <c r="AA268" s="276"/>
      <c r="AB268" s="275"/>
      <c r="AC268" s="273"/>
      <c r="AD268" s="26"/>
      <c r="AF268" s="28"/>
      <c r="AG268" s="26"/>
      <c r="AH268" s="27"/>
      <c r="AI268" s="27"/>
      <c r="AM268" s="27"/>
    </row>
    <row r="269" spans="1:115" s="305" customFormat="1" ht="17.399999999999999">
      <c r="A269" s="273"/>
      <c r="B269" s="273"/>
      <c r="C269" s="309" t="s">
        <v>0</v>
      </c>
      <c r="D269" s="273"/>
      <c r="E269" s="310" t="str">
        <f>+D271</f>
        <v>P+</v>
      </c>
      <c r="F269" s="309" t="s">
        <v>547</v>
      </c>
      <c r="G269" s="273"/>
      <c r="H269" s="313">
        <f>SUM(H271:H282)</f>
        <v>977</v>
      </c>
      <c r="I269" s="275"/>
      <c r="J269" s="275"/>
      <c r="K269" s="275"/>
      <c r="L269" s="275"/>
      <c r="M269" s="275"/>
      <c r="N269" s="311" t="e">
        <f>+Klasse!#REF!</f>
        <v>#REF!</v>
      </c>
      <c r="O269" s="311"/>
      <c r="P269" s="312"/>
      <c r="Q269" s="312"/>
      <c r="R269" s="311"/>
      <c r="S269" s="311"/>
      <c r="T269" s="311"/>
      <c r="U269" s="312"/>
      <c r="V269" s="273"/>
      <c r="W269" s="276"/>
      <c r="X269" s="275"/>
      <c r="Y269" s="273"/>
      <c r="Z269" s="276"/>
      <c r="AA269" s="311" t="e">
        <f>+N269/C271</f>
        <v>#REF!</v>
      </c>
      <c r="AB269" s="275"/>
      <c r="AC269" s="273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</row>
    <row r="270" spans="1:115" s="305" customFormat="1">
      <c r="A270" s="273"/>
      <c r="B270" s="273"/>
      <c r="C270" s="273"/>
      <c r="D270" s="273"/>
      <c r="E270" s="273"/>
      <c r="F270" s="273"/>
      <c r="G270" s="273"/>
      <c r="H270" s="326"/>
      <c r="I270" s="275"/>
      <c r="J270" s="275"/>
      <c r="K270" s="275"/>
      <c r="L270" s="275"/>
      <c r="M270" s="275"/>
      <c r="N270" s="273"/>
      <c r="O270" s="273"/>
      <c r="P270" s="312"/>
      <c r="Q270" s="312"/>
      <c r="R270" s="311"/>
      <c r="S270" s="311"/>
      <c r="T270" s="311"/>
      <c r="U270" s="312"/>
      <c r="V270" s="273"/>
      <c r="W270" s="276"/>
      <c r="X270" s="275"/>
      <c r="Y270" s="273"/>
      <c r="Z270" s="276"/>
      <c r="AA270" s="276"/>
      <c r="AB270" s="276"/>
      <c r="AC270" s="27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</row>
    <row r="271" spans="1:115">
      <c r="A271" s="273"/>
      <c r="B271" s="273">
        <f>+'Ark1'!C1964</f>
        <v>2023</v>
      </c>
      <c r="C271" s="219">
        <f>+'Ark1'!L1964</f>
        <v>3</v>
      </c>
      <c r="D271" s="219" t="str">
        <f t="shared" ref="D271:D282" si="187">+D44</f>
        <v>P+</v>
      </c>
      <c r="E271" s="219">
        <f>+'Ark1'!D1964</f>
        <v>1</v>
      </c>
      <c r="F271" s="219" t="str">
        <f t="shared" ref="F271:F282" si="188">+F256</f>
        <v>Jan</v>
      </c>
      <c r="G271" s="219">
        <f>+'Ark1'!Q1964</f>
        <v>3</v>
      </c>
      <c r="H271" s="324">
        <f>+'Ark1'!R1964</f>
        <v>4</v>
      </c>
      <c r="I271" s="221">
        <f>+IF(H271=0,"",'Ark1'!AG1964)</f>
        <v>1.6517074725158003</v>
      </c>
      <c r="J271" s="221">
        <f>+IF(H271=0,"",'Ark1'!AH1964)</f>
        <v>0</v>
      </c>
      <c r="K271" s="275"/>
      <c r="L271" s="275"/>
      <c r="M271" s="275"/>
      <c r="N271" s="220">
        <f>+IF(H271=0,"",'Ark1'!U1964)</f>
        <v>7.7750000000000004</v>
      </c>
      <c r="O271" s="220"/>
      <c r="P271" s="226">
        <f>+IF(I271=0,"",'Ark1'!AI1964)</f>
        <v>0</v>
      </c>
      <c r="R271" s="437" t="str">
        <f>+IF(P271=0,"",'Ark1'!AJ1964)</f>
        <v/>
      </c>
      <c r="S271" s="438"/>
      <c r="T271" s="438" t="str">
        <f>+IF(P271=0,"",'Ark1'!AK1964)</f>
        <v/>
      </c>
      <c r="U271" s="275"/>
      <c r="V271" s="221">
        <f>+IF(H271=0,"",'Ark1'!T1964)</f>
        <v>2.75</v>
      </c>
      <c r="W271" s="222">
        <f>+IF(H271=0,"",'Ark1'!X1964)</f>
        <v>0</v>
      </c>
      <c r="X271" s="220">
        <f>+IF(H271=0,"",'Ark1'!AA1964)</f>
        <v>0</v>
      </c>
      <c r="Y271" s="221">
        <f>+IF(H271=0,"",'Ark1'!AC1964)</f>
        <v>0</v>
      </c>
      <c r="Z271" s="222">
        <f>+IF(H271=0,"",'Ark1'!AE1964)</f>
        <v>0</v>
      </c>
      <c r="AA271" s="222">
        <f t="shared" ref="AA271:AA282" si="189">+IF(H271=0,"",+N271/C271)</f>
        <v>2.5916666666666668</v>
      </c>
      <c r="AB271" s="220">
        <f t="shared" si="185"/>
        <v>0.75</v>
      </c>
      <c r="AC271" s="273"/>
      <c r="AF271" s="28"/>
      <c r="AG271" s="26"/>
      <c r="AJ271" s="26"/>
      <c r="AK271" s="26"/>
      <c r="AL271" s="26"/>
      <c r="AN271" s="26"/>
      <c r="AP271" s="26"/>
      <c r="AQ271" s="26"/>
    </row>
    <row r="272" spans="1:115">
      <c r="A272" s="273"/>
      <c r="B272" s="273">
        <f>+'Ark1'!C1965</f>
        <v>2023</v>
      </c>
      <c r="C272" s="219">
        <f>+'Ark1'!L1965</f>
        <v>3</v>
      </c>
      <c r="D272" s="219" t="str">
        <f t="shared" si="187"/>
        <v>P+</v>
      </c>
      <c r="E272" s="219">
        <f>+'Ark1'!D1965</f>
        <v>2</v>
      </c>
      <c r="F272" s="219" t="str">
        <f t="shared" si="188"/>
        <v>Feb</v>
      </c>
      <c r="G272" s="219">
        <f>+'Ark1'!Q1965</f>
        <v>7</v>
      </c>
      <c r="H272" s="324">
        <f>+'Ark1'!R1965</f>
        <v>60</v>
      </c>
      <c r="I272" s="221">
        <f>+IF(H272=0,"",'Ark1'!AG1965)</f>
        <v>3.2414307004470935</v>
      </c>
      <c r="J272" s="221">
        <f>+IF(H272=0,"",'Ark1'!AH1965)</f>
        <v>0</v>
      </c>
      <c r="K272" s="275"/>
      <c r="L272" s="275"/>
      <c r="M272" s="275"/>
      <c r="N272" s="220">
        <f>+IF(H272=0,"",'Ark1'!U1965)</f>
        <v>4.7850000000000001</v>
      </c>
      <c r="O272" s="220"/>
      <c r="P272" s="226">
        <f>+IF(I272=0,"",'Ark1'!AI1965)</f>
        <v>0</v>
      </c>
      <c r="R272" s="437" t="str">
        <f>+IF(P272=0,"",'Ark1'!AJ1965)</f>
        <v/>
      </c>
      <c r="S272" s="438"/>
      <c r="T272" s="438" t="str">
        <f>+IF(P272=0,"",'Ark1'!AK1965)</f>
        <v/>
      </c>
      <c r="U272" s="275"/>
      <c r="V272" s="221">
        <f>+IF(H272=0,"",'Ark1'!T1965)</f>
        <v>3.8</v>
      </c>
      <c r="W272" s="222">
        <f>+IF(H272=0,"",'Ark1'!X1965)</f>
        <v>0</v>
      </c>
      <c r="X272" s="220">
        <f>+IF(H272=0,"",'Ark1'!AA1965)</f>
        <v>0</v>
      </c>
      <c r="Y272" s="221">
        <f>+IF(H272=0,"",'Ark1'!AC1965)</f>
        <v>0</v>
      </c>
      <c r="Z272" s="222">
        <f>+IF(H272=0,"",'Ark1'!AE1965)</f>
        <v>0</v>
      </c>
      <c r="AA272" s="222">
        <f t="shared" si="189"/>
        <v>1.595</v>
      </c>
      <c r="AB272" s="220">
        <f t="shared" ref="AB272:AB282" si="190">+IF(H272=0,"",G272/H272)</f>
        <v>0.11666666666666667</v>
      </c>
      <c r="AC272" s="273"/>
      <c r="AF272" s="28"/>
      <c r="AG272" s="26"/>
      <c r="AJ272" s="26"/>
      <c r="AK272" s="26"/>
      <c r="AL272" s="26"/>
      <c r="AN272" s="26"/>
      <c r="AP272" s="26"/>
      <c r="AQ272" s="26"/>
    </row>
    <row r="273" spans="1:115">
      <c r="A273" s="273"/>
      <c r="B273" s="273">
        <f>+'Ark1'!C1966</f>
        <v>2023</v>
      </c>
      <c r="C273" s="219">
        <f>+'Ark1'!L1966</f>
        <v>3</v>
      </c>
      <c r="D273" s="219" t="str">
        <f t="shared" si="187"/>
        <v>P+</v>
      </c>
      <c r="E273" s="219">
        <f>+'Ark1'!D1966</f>
        <v>3</v>
      </c>
      <c r="F273" s="219" t="str">
        <f t="shared" si="188"/>
        <v>Mar</v>
      </c>
      <c r="G273" s="219">
        <f>+'Ark1'!Q1966</f>
        <v>38</v>
      </c>
      <c r="H273" s="324">
        <f>+'Ark1'!R1966</f>
        <v>158</v>
      </c>
      <c r="I273" s="221">
        <f>+IF(H273=0,"",'Ark1'!AG1966)</f>
        <v>3.213551517144972</v>
      </c>
      <c r="J273" s="221">
        <f>+IF(H273=0,"",'Ark1'!AH1966)</f>
        <v>0</v>
      </c>
      <c r="K273" s="275"/>
      <c r="L273" s="275"/>
      <c r="M273" s="275"/>
      <c r="N273" s="220">
        <f>+IF(H273=0,"",'Ark1'!U1966)</f>
        <v>4.9468354430379762</v>
      </c>
      <c r="O273" s="220"/>
      <c r="P273" s="226">
        <f>+IF(I273=0,"",'Ark1'!AI1966)</f>
        <v>0</v>
      </c>
      <c r="R273" s="437" t="str">
        <f>+IF(P273=0,"",'Ark1'!AJ1966)</f>
        <v/>
      </c>
      <c r="S273" s="438"/>
      <c r="T273" s="438" t="str">
        <f>+IF(P273=0,"",'Ark1'!AK1966)</f>
        <v/>
      </c>
      <c r="U273" s="275"/>
      <c r="V273" s="221">
        <f>+IF(H273=0,"",'Ark1'!T1966)</f>
        <v>2.9556962025316462</v>
      </c>
      <c r="W273" s="222">
        <f>+IF(H273=0,"",'Ark1'!X1966)</f>
        <v>0</v>
      </c>
      <c r="X273" s="220">
        <f>+IF(H273=0,"",'Ark1'!AA1966)</f>
        <v>0</v>
      </c>
      <c r="Y273" s="221">
        <f>+IF(H273=0,"",'Ark1'!AC1966)</f>
        <v>0</v>
      </c>
      <c r="Z273" s="222">
        <f>+IF(H273=0,"",'Ark1'!AE1966)</f>
        <v>0</v>
      </c>
      <c r="AA273" s="222">
        <f t="shared" si="189"/>
        <v>1.6489451476793253</v>
      </c>
      <c r="AB273" s="220">
        <f t="shared" si="190"/>
        <v>0.24050632911392406</v>
      </c>
      <c r="AC273" s="273"/>
      <c r="AF273" s="28"/>
      <c r="AG273" s="26"/>
      <c r="AJ273" s="26"/>
      <c r="AK273" s="26"/>
      <c r="AL273" s="26"/>
      <c r="AN273" s="26"/>
      <c r="AP273" s="26"/>
      <c r="AQ273" s="26"/>
    </row>
    <row r="274" spans="1:115">
      <c r="A274" s="273"/>
      <c r="B274" s="273">
        <f>+'Ark1'!C1967</f>
        <v>2023</v>
      </c>
      <c r="C274" s="219">
        <f>+'Ark1'!L1967</f>
        <v>3</v>
      </c>
      <c r="D274" s="219" t="str">
        <f t="shared" si="187"/>
        <v>P+</v>
      </c>
      <c r="E274" s="219">
        <f>+'Ark1'!D1967</f>
        <v>4</v>
      </c>
      <c r="F274" s="219" t="str">
        <f t="shared" si="188"/>
        <v>Apr</v>
      </c>
      <c r="G274" s="219">
        <f>+'Ark1'!Q1967</f>
        <v>26</v>
      </c>
      <c r="H274" s="324">
        <f>+'Ark1'!R1967</f>
        <v>100</v>
      </c>
      <c r="I274" s="221">
        <f>+IF(H274=0,"",'Ark1'!AG1967)</f>
        <v>2.7847002176339912</v>
      </c>
      <c r="J274" s="221">
        <f>+IF(H274=0,"",'Ark1'!AH1967)</f>
        <v>0</v>
      </c>
      <c r="K274" s="275"/>
      <c r="L274" s="275"/>
      <c r="M274" s="275"/>
      <c r="N274" s="220">
        <f>+IF(H274=0,"",'Ark1'!U1967)</f>
        <v>4.9389999999999992</v>
      </c>
      <c r="O274" s="220"/>
      <c r="P274" s="226">
        <f>+IF(I274=0,"",'Ark1'!AI1967)</f>
        <v>1</v>
      </c>
      <c r="R274" s="437">
        <f>+IF(P274=0,"",'Ark1'!AJ1967)</f>
        <v>71.8</v>
      </c>
      <c r="S274" s="438"/>
      <c r="T274" s="438">
        <f>+IF(P274=0,"",'Ark1'!AK1967)</f>
        <v>13.508174790767562</v>
      </c>
      <c r="U274" s="275"/>
      <c r="V274" s="221">
        <f>+IF(H274=0,"",'Ark1'!T1967)</f>
        <v>2.5099999999999998</v>
      </c>
      <c r="W274" s="222">
        <f>+IF(H274=0,"",'Ark1'!X1967)</f>
        <v>0</v>
      </c>
      <c r="X274" s="220">
        <f>+IF(H274=0,"",'Ark1'!AA1967)</f>
        <v>0</v>
      </c>
      <c r="Y274" s="221">
        <f>+IF(H274=0,"",'Ark1'!AC1967)</f>
        <v>0</v>
      </c>
      <c r="Z274" s="222">
        <f>+IF(H274=0,"",'Ark1'!AE1967)</f>
        <v>0</v>
      </c>
      <c r="AA274" s="222">
        <f t="shared" si="189"/>
        <v>1.646333333333333</v>
      </c>
      <c r="AB274" s="220">
        <f t="shared" si="190"/>
        <v>0.26</v>
      </c>
      <c r="AC274" s="273"/>
      <c r="AF274" s="28"/>
      <c r="AG274" s="26"/>
      <c r="AJ274" s="26"/>
      <c r="AK274" s="26"/>
      <c r="AL274" s="26"/>
      <c r="AN274" s="26"/>
      <c r="AP274" s="26"/>
      <c r="AQ274" s="26"/>
    </row>
    <row r="275" spans="1:115">
      <c r="A275" s="273"/>
      <c r="B275" s="273">
        <f>+'Ark1'!C1968</f>
        <v>2023</v>
      </c>
      <c r="C275" s="219">
        <f>+'Ark1'!L1968</f>
        <v>3</v>
      </c>
      <c r="D275" s="219" t="str">
        <f t="shared" si="187"/>
        <v>P+</v>
      </c>
      <c r="E275" s="219">
        <f>+'Ark1'!D1968</f>
        <v>5</v>
      </c>
      <c r="F275" s="219" t="str">
        <f t="shared" si="188"/>
        <v>Mai</v>
      </c>
      <c r="G275" s="219">
        <f>+'Ark1'!Q1968</f>
        <v>18</v>
      </c>
      <c r="H275" s="324">
        <f>+'Ark1'!R1968</f>
        <v>68</v>
      </c>
      <c r="I275" s="221">
        <f>+IF(H275=0,"",'Ark1'!AG1968)</f>
        <v>4.3130471248099811</v>
      </c>
      <c r="J275" s="221">
        <f>+IF(H275=0,"",'Ark1'!AH1968)</f>
        <v>1.4705882352941178</v>
      </c>
      <c r="K275" s="275"/>
      <c r="L275" s="275"/>
      <c r="M275" s="275"/>
      <c r="N275" s="220">
        <f>+IF(H275=0,"",'Ark1'!U1968)</f>
        <v>6.0500000000000016</v>
      </c>
      <c r="O275" s="220"/>
      <c r="P275" s="226">
        <f>+IF(I275=0,"",'Ark1'!AI1968)</f>
        <v>6</v>
      </c>
      <c r="R275" s="437">
        <f>+IF(P275=0,"",'Ark1'!AJ1968)</f>
        <v>76.233333333333348</v>
      </c>
      <c r="S275" s="438"/>
      <c r="T275" s="438">
        <f>+IF(P275=0,"",'Ark1'!AK1968)</f>
        <v>11.851786332060376</v>
      </c>
      <c r="U275" s="275"/>
      <c r="V275" s="221">
        <f>+IF(H275=0,"",'Ark1'!T1968)</f>
        <v>3.0735294117647061</v>
      </c>
      <c r="W275" s="222">
        <f>+IF(H275=0,"",'Ark1'!X1968)</f>
        <v>0</v>
      </c>
      <c r="X275" s="220">
        <f>+IF(H275=0,"",'Ark1'!AA1968)</f>
        <v>0</v>
      </c>
      <c r="Y275" s="221">
        <f>+IF(H275=0,"",'Ark1'!AC1968)</f>
        <v>0</v>
      </c>
      <c r="Z275" s="222">
        <f>+IF(H275=0,"",'Ark1'!AE1968)</f>
        <v>0</v>
      </c>
      <c r="AA275" s="222">
        <f t="shared" si="189"/>
        <v>2.0166666666666671</v>
      </c>
      <c r="AB275" s="220">
        <f t="shared" si="190"/>
        <v>0.26470588235294118</v>
      </c>
      <c r="AC275" s="273"/>
      <c r="AF275" s="28"/>
      <c r="AG275" s="26"/>
      <c r="AJ275" s="26"/>
      <c r="AK275" s="26"/>
      <c r="AL275" s="26"/>
      <c r="AN275" s="26"/>
      <c r="AP275" s="26"/>
      <c r="AQ275" s="26"/>
    </row>
    <row r="276" spans="1:115">
      <c r="A276" s="273"/>
      <c r="B276" s="273">
        <f>+'Ark1'!C1969</f>
        <v>2023</v>
      </c>
      <c r="C276" s="219">
        <f>+'Ark1'!L1969</f>
        <v>3</v>
      </c>
      <c r="D276" s="219" t="str">
        <f t="shared" si="187"/>
        <v>P+</v>
      </c>
      <c r="E276" s="219">
        <f>+'Ark1'!D1969</f>
        <v>6</v>
      </c>
      <c r="F276" s="219" t="str">
        <f t="shared" si="188"/>
        <v>Jun</v>
      </c>
      <c r="G276" s="219">
        <f>+'Ark1'!Q1969</f>
        <v>23</v>
      </c>
      <c r="H276" s="324">
        <f>+'Ark1'!R1969</f>
        <v>113</v>
      </c>
      <c r="I276" s="221">
        <f>+IF(H276=0,"",'Ark1'!AG1969)</f>
        <v>6.0554494519320397</v>
      </c>
      <c r="J276" s="221">
        <f>+IF(H276=0,"",'Ark1'!AH1969)</f>
        <v>0</v>
      </c>
      <c r="K276" s="275"/>
      <c r="L276" s="275"/>
      <c r="M276" s="275"/>
      <c r="N276" s="220">
        <f>+IF(H276=0,"",'Ark1'!U1969)</f>
        <v>5.9203539823008882</v>
      </c>
      <c r="O276" s="220"/>
      <c r="P276" s="226">
        <f>+IF(I276=0,"",'Ark1'!AI1969)</f>
        <v>13</v>
      </c>
      <c r="R276" s="437">
        <f>+IF(P276=0,"",'Ark1'!AJ1969)</f>
        <v>77.346153846153825</v>
      </c>
      <c r="S276" s="438"/>
      <c r="T276" s="438">
        <f>+IF(P276=0,"",'Ark1'!AK1969)</f>
        <v>11.599850527212547</v>
      </c>
      <c r="U276" s="275"/>
      <c r="V276" s="221">
        <f>+IF(H276=0,"",'Ark1'!T1969)</f>
        <v>2.7964601769911499</v>
      </c>
      <c r="W276" s="222">
        <f>+IF(H276=0,"",'Ark1'!X1969)</f>
        <v>0</v>
      </c>
      <c r="X276" s="220">
        <f>+IF(H276=0,"",'Ark1'!AA1969)</f>
        <v>0</v>
      </c>
      <c r="Y276" s="221">
        <f>+IF(H276=0,"",'Ark1'!AC1969)</f>
        <v>0</v>
      </c>
      <c r="Z276" s="222">
        <f>+IF(H276=0,"",'Ark1'!AE1969)</f>
        <v>0</v>
      </c>
      <c r="AA276" s="222">
        <f t="shared" si="189"/>
        <v>1.9734513274336294</v>
      </c>
      <c r="AB276" s="220">
        <f t="shared" si="190"/>
        <v>0.20353982300884957</v>
      </c>
      <c r="AC276" s="273"/>
      <c r="AF276" s="28"/>
      <c r="AG276" s="26"/>
      <c r="AJ276" s="26"/>
      <c r="AK276" s="26"/>
      <c r="AL276" s="26"/>
      <c r="AN276" s="26"/>
      <c r="AP276" s="26"/>
      <c r="AQ276" s="26"/>
    </row>
    <row r="277" spans="1:115">
      <c r="A277" s="273"/>
      <c r="B277" s="273">
        <f>+'Ark1'!C1970</f>
        <v>2023</v>
      </c>
      <c r="C277" s="219">
        <f>+'Ark1'!L1970</f>
        <v>3</v>
      </c>
      <c r="D277" s="219" t="str">
        <f t="shared" si="187"/>
        <v>P+</v>
      </c>
      <c r="E277" s="219">
        <f>+'Ark1'!D1970</f>
        <v>7</v>
      </c>
      <c r="F277" s="219" t="str">
        <f t="shared" si="188"/>
        <v>Jul</v>
      </c>
      <c r="G277" s="219">
        <f>+'Ark1'!Q1970</f>
        <v>7</v>
      </c>
      <c r="H277" s="324">
        <f>+'Ark1'!R1970</f>
        <v>54</v>
      </c>
      <c r="I277" s="221">
        <f>+IF(H277=0,"",'Ark1'!AG1970)</f>
        <v>14.798643493005516</v>
      </c>
      <c r="J277" s="221">
        <f>+IF(H277=0,"",'Ark1'!AH1970)</f>
        <v>0</v>
      </c>
      <c r="K277" s="275"/>
      <c r="L277" s="275"/>
      <c r="M277" s="275"/>
      <c r="N277" s="220">
        <f>+IF(H277=0,"",'Ark1'!U1970)</f>
        <v>6.4648148148148161</v>
      </c>
      <c r="O277" s="220"/>
      <c r="P277" s="226">
        <f>+IF(I277=0,"",'Ark1'!AI1970)</f>
        <v>11</v>
      </c>
      <c r="R277" s="437">
        <f>+IF(P277=0,"",'Ark1'!AJ1970)</f>
        <v>107.8181818181818</v>
      </c>
      <c r="S277" s="438"/>
      <c r="T277" s="438">
        <f>+IF(P277=0,"",'Ark1'!AK1970)</f>
        <v>6.0240750017359472</v>
      </c>
      <c r="U277" s="275"/>
      <c r="V277" s="221">
        <f>+IF(H277=0,"",'Ark1'!T1970)</f>
        <v>2.7962962962962958</v>
      </c>
      <c r="W277" s="222">
        <f>+IF(H277=0,"",'Ark1'!X1970)</f>
        <v>0</v>
      </c>
      <c r="X277" s="220">
        <f>+IF(H277=0,"",'Ark1'!AA1970)</f>
        <v>0</v>
      </c>
      <c r="Y277" s="221">
        <f>+IF(H277=0,"",'Ark1'!AC1970)</f>
        <v>0</v>
      </c>
      <c r="Z277" s="222">
        <f>+IF(H277=0,"",'Ark1'!AE1970)</f>
        <v>0</v>
      </c>
      <c r="AA277" s="222">
        <f t="shared" si="189"/>
        <v>2.1549382716049386</v>
      </c>
      <c r="AB277" s="220">
        <f t="shared" si="190"/>
        <v>0.12962962962962962</v>
      </c>
      <c r="AC277" s="273"/>
      <c r="AF277" s="28"/>
      <c r="AG277" s="26"/>
      <c r="AJ277" s="26"/>
      <c r="AK277" s="26"/>
      <c r="AL277" s="26"/>
      <c r="AN277" s="26"/>
      <c r="AP277" s="26"/>
      <c r="AQ277" s="26"/>
    </row>
    <row r="278" spans="1:115">
      <c r="A278" s="273"/>
      <c r="B278" s="273">
        <f>+'Ark1'!C1971</f>
        <v>2023</v>
      </c>
      <c r="C278" s="219">
        <f>+'Ark1'!L1971</f>
        <v>3</v>
      </c>
      <c r="D278" s="219" t="str">
        <f t="shared" si="187"/>
        <v>P+</v>
      </c>
      <c r="E278" s="219">
        <f>+'Ark1'!D1971</f>
        <v>8</v>
      </c>
      <c r="F278" s="219" t="str">
        <f t="shared" si="188"/>
        <v>Aug</v>
      </c>
      <c r="G278" s="219">
        <f>+'Ark1'!Q1971</f>
        <v>27</v>
      </c>
      <c r="H278" s="324">
        <f>+'Ark1'!R1971</f>
        <v>126</v>
      </c>
      <c r="I278" s="221">
        <f>+IF(H278=0,"",'Ark1'!AG1971)</f>
        <v>8.5399059705851847</v>
      </c>
      <c r="J278" s="221">
        <f>+IF(H278=0,"",'Ark1'!AH1971)</f>
        <v>0</v>
      </c>
      <c r="K278" s="275"/>
      <c r="L278" s="275"/>
      <c r="M278" s="275"/>
      <c r="N278" s="220">
        <f>+IF(H278=0,"",'Ark1'!U1971)</f>
        <v>7.193650793650793</v>
      </c>
      <c r="O278" s="220"/>
      <c r="P278" s="226">
        <f>+IF(I278=0,"",'Ark1'!AI1971)</f>
        <v>12</v>
      </c>
      <c r="R278" s="437">
        <f>+IF(P278=0,"",'Ark1'!AJ1971)</f>
        <v>85.258333333333354</v>
      </c>
      <c r="S278" s="438"/>
      <c r="T278" s="438">
        <f>+IF(P278=0,"",'Ark1'!AK1971)</f>
        <v>10.84012811585089</v>
      </c>
      <c r="U278" s="275"/>
      <c r="V278" s="221">
        <f>+IF(H278=0,"",'Ark1'!T1971)</f>
        <v>2.3095238095238098</v>
      </c>
      <c r="W278" s="222">
        <f>+IF(H278=0,"",'Ark1'!X1971)</f>
        <v>0</v>
      </c>
      <c r="X278" s="220">
        <f>+IF(H278=0,"",'Ark1'!AA1971)</f>
        <v>0</v>
      </c>
      <c r="Y278" s="221">
        <f>+IF(H278=0,"",'Ark1'!AC1971)</f>
        <v>0</v>
      </c>
      <c r="Z278" s="222">
        <f>+IF(H278=0,"",'Ark1'!AE1971)</f>
        <v>0</v>
      </c>
      <c r="AA278" s="222">
        <f t="shared" si="189"/>
        <v>2.3978835978835975</v>
      </c>
      <c r="AB278" s="220">
        <f t="shared" si="190"/>
        <v>0.21428571428571427</v>
      </c>
      <c r="AC278" s="273"/>
      <c r="AF278" s="28"/>
      <c r="AG278" s="26"/>
      <c r="AJ278" s="26"/>
      <c r="AK278" s="26"/>
      <c r="AL278" s="26"/>
      <c r="AN278" s="26"/>
      <c r="AP278" s="26"/>
      <c r="AQ278" s="26"/>
    </row>
    <row r="279" spans="1:115">
      <c r="A279" s="273"/>
      <c r="B279" s="273">
        <f>+'Ark1'!C1972</f>
        <v>2023</v>
      </c>
      <c r="C279" s="219">
        <f>+'Ark1'!L1972</f>
        <v>3</v>
      </c>
      <c r="D279" s="219" t="str">
        <f t="shared" si="187"/>
        <v>P+</v>
      </c>
      <c r="E279" s="219">
        <f>+'Ark1'!D1972</f>
        <v>9</v>
      </c>
      <c r="F279" s="219" t="str">
        <f t="shared" si="188"/>
        <v>Sep</v>
      </c>
      <c r="G279" s="219">
        <f>+'Ark1'!Q1972</f>
        <v>33</v>
      </c>
      <c r="H279" s="324">
        <f>+'Ark1'!R1972</f>
        <v>136</v>
      </c>
      <c r="I279" s="221">
        <f>+IF(H279=0,"",'Ark1'!AG1972)</f>
        <v>4.6635764144829599</v>
      </c>
      <c r="J279" s="221">
        <f>+IF(H279=0,"",'Ark1'!AH1972)</f>
        <v>0.73529411764705888</v>
      </c>
      <c r="K279" s="275"/>
      <c r="L279" s="275"/>
      <c r="M279" s="275"/>
      <c r="N279" s="220">
        <f>+IF(H279=0,"",'Ark1'!U1972)</f>
        <v>6.93161764705882</v>
      </c>
      <c r="O279" s="220"/>
      <c r="P279" s="226">
        <f>+IF(I279=0,"",'Ark1'!AI1972)</f>
        <v>30</v>
      </c>
      <c r="R279" s="437">
        <f>+IF(P279=0,"",'Ark1'!AJ1972)</f>
        <v>82.223333333333343</v>
      </c>
      <c r="S279" s="438"/>
      <c r="T279" s="438">
        <f>+IF(P279=0,"",'Ark1'!AK1972)</f>
        <v>12.325454497355013</v>
      </c>
      <c r="U279" s="275"/>
      <c r="V279" s="221">
        <f>+IF(H279=0,"",'Ark1'!T1972)</f>
        <v>2.8161764705882351</v>
      </c>
      <c r="W279" s="222">
        <f>+IF(H279=0,"",'Ark1'!X1972)</f>
        <v>0.73529411764705888</v>
      </c>
      <c r="X279" s="220">
        <f>+IF(H279=0,"",'Ark1'!AA1972)</f>
        <v>0</v>
      </c>
      <c r="Y279" s="221">
        <f>+IF(H279=0,"",'Ark1'!AC1972)</f>
        <v>0</v>
      </c>
      <c r="Z279" s="222">
        <f>+IF(H279=0,"",'Ark1'!AE1972)</f>
        <v>0</v>
      </c>
      <c r="AA279" s="222">
        <f t="shared" si="189"/>
        <v>2.3105392156862732</v>
      </c>
      <c r="AB279" s="220">
        <f t="shared" si="190"/>
        <v>0.24264705882352941</v>
      </c>
      <c r="AC279" s="273"/>
      <c r="AF279" s="28"/>
      <c r="AG279" s="26"/>
      <c r="AJ279" s="26"/>
      <c r="AK279" s="26"/>
      <c r="AL279" s="26"/>
      <c r="AN279" s="26"/>
      <c r="AP279" s="26"/>
      <c r="AQ279" s="26"/>
    </row>
    <row r="280" spans="1:115">
      <c r="A280" s="273"/>
      <c r="B280" s="273">
        <f>+'Ark1'!C1973</f>
        <v>2023</v>
      </c>
      <c r="C280" s="219">
        <f>+'Ark1'!L1973</f>
        <v>3</v>
      </c>
      <c r="D280" s="219" t="str">
        <f t="shared" si="187"/>
        <v>P+</v>
      </c>
      <c r="E280" s="219">
        <f>+'Ark1'!D1973</f>
        <v>10</v>
      </c>
      <c r="F280" s="219" t="str">
        <f t="shared" si="188"/>
        <v>Okt</v>
      </c>
      <c r="G280" s="219">
        <f>+'Ark1'!Q1973</f>
        <v>42</v>
      </c>
      <c r="H280" s="324">
        <f>+'Ark1'!R1973</f>
        <v>119</v>
      </c>
      <c r="I280" s="221">
        <f>+IF(H280=0,"",'Ark1'!AG1973)</f>
        <v>4.2580292108540574</v>
      </c>
      <c r="J280" s="221">
        <f>+IF(H280=0,"",'Ark1'!AH1973)</f>
        <v>0</v>
      </c>
      <c r="K280" s="275"/>
      <c r="L280" s="275"/>
      <c r="M280" s="275"/>
      <c r="N280" s="220">
        <f>+IF(H280=0,"",'Ark1'!U1973)</f>
        <v>7.5848739495798307</v>
      </c>
      <c r="O280" s="220"/>
      <c r="P280" s="226">
        <f>+IF(I280=0,"",'Ark1'!AI1973)</f>
        <v>9</v>
      </c>
      <c r="R280" s="437">
        <f>+IF(P280=0,"",'Ark1'!AJ1973)</f>
        <v>87.488888888888894</v>
      </c>
      <c r="S280" s="438"/>
      <c r="T280" s="438">
        <f>+IF(P280=0,"",'Ark1'!AK1973)</f>
        <v>11.41051186405368</v>
      </c>
      <c r="U280" s="275"/>
      <c r="V280" s="221">
        <f>+IF(H280=0,"",'Ark1'!T1973)</f>
        <v>2.8151260504201687</v>
      </c>
      <c r="W280" s="222">
        <f>+IF(H280=0,"",'Ark1'!X1973)</f>
        <v>0</v>
      </c>
      <c r="X280" s="220">
        <f>+IF(H280=0,"",'Ark1'!AA1973)</f>
        <v>0</v>
      </c>
      <c r="Y280" s="221">
        <f>+IF(H280=0,"",'Ark1'!AC1973)</f>
        <v>0</v>
      </c>
      <c r="Z280" s="222">
        <f>+IF(H280=0,"",'Ark1'!AE1973)</f>
        <v>0</v>
      </c>
      <c r="AA280" s="222">
        <f t="shared" si="189"/>
        <v>2.5282913165266101</v>
      </c>
      <c r="AB280" s="220">
        <f t="shared" si="190"/>
        <v>0.35294117647058826</v>
      </c>
      <c r="AC280" s="273"/>
      <c r="AF280" s="28"/>
      <c r="AG280" s="26"/>
      <c r="AJ280" s="26"/>
      <c r="AK280" s="26"/>
      <c r="AL280" s="26"/>
      <c r="AN280" s="26"/>
      <c r="AP280" s="26"/>
      <c r="AQ280" s="26"/>
    </row>
    <row r="281" spans="1:115">
      <c r="A281" s="273"/>
      <c r="B281" s="273">
        <f>+'Ark1'!C1974</f>
        <v>2023</v>
      </c>
      <c r="C281" s="219">
        <f>+'Ark1'!L1974</f>
        <v>3</v>
      </c>
      <c r="D281" s="219" t="str">
        <f t="shared" si="187"/>
        <v>P+</v>
      </c>
      <c r="E281" s="219">
        <f>+'Ark1'!D1974</f>
        <v>11</v>
      </c>
      <c r="F281" s="219" t="str">
        <f t="shared" si="188"/>
        <v>Nov</v>
      </c>
      <c r="G281" s="219">
        <f>+'Ark1'!Q1974</f>
        <v>23</v>
      </c>
      <c r="H281" s="324">
        <f>+'Ark1'!R1974</f>
        <v>34</v>
      </c>
      <c r="I281" s="221">
        <f>+IF(H281=0,"",'Ark1'!AG1974)</f>
        <v>2.3406027269910128</v>
      </c>
      <c r="J281" s="221">
        <f>+IF(H281=0,"",'Ark1'!AH1974)</f>
        <v>0</v>
      </c>
      <c r="K281" s="275"/>
      <c r="L281" s="275"/>
      <c r="M281" s="275"/>
      <c r="N281" s="220">
        <f>+IF(H281=0,"",'Ark1'!U1974)</f>
        <v>7.1088235294117679</v>
      </c>
      <c r="O281" s="220"/>
      <c r="P281" s="226">
        <f>+IF(I281=0,"",'Ark1'!AI1974)</f>
        <v>5</v>
      </c>
      <c r="R281" s="437">
        <f>+IF(P281=0,"",'Ark1'!AJ1974)</f>
        <v>83.14</v>
      </c>
      <c r="S281" s="438"/>
      <c r="T281" s="438">
        <f>+IF(P281=0,"",'Ark1'!AK1974)</f>
        <v>12.002445824461372</v>
      </c>
      <c r="U281" s="275"/>
      <c r="V281" s="221">
        <f>+IF(H281=0,"",'Ark1'!T1974)</f>
        <v>3.0882352941176472</v>
      </c>
      <c r="W281" s="222">
        <f>+IF(H281=0,"",'Ark1'!X1974)</f>
        <v>0</v>
      </c>
      <c r="X281" s="220">
        <f>+IF(H281=0,"",'Ark1'!AA1974)</f>
        <v>0</v>
      </c>
      <c r="Y281" s="221">
        <f>+IF(H281=0,"",'Ark1'!AC1974)</f>
        <v>0</v>
      </c>
      <c r="Z281" s="222">
        <f>+IF(H281=0,"",'Ark1'!AE1974)</f>
        <v>0</v>
      </c>
      <c r="AA281" s="222">
        <f t="shared" si="189"/>
        <v>2.3696078431372558</v>
      </c>
      <c r="AB281" s="220">
        <f t="shared" si="190"/>
        <v>0.67647058823529416</v>
      </c>
      <c r="AC281" s="273"/>
      <c r="AF281" s="28"/>
      <c r="AG281" s="26"/>
      <c r="AJ281" s="26"/>
      <c r="AK281" s="26"/>
      <c r="AL281" s="26"/>
      <c r="AN281" s="26"/>
      <c r="AP281" s="26"/>
      <c r="AQ281" s="26"/>
    </row>
    <row r="282" spans="1:115">
      <c r="A282" s="273"/>
      <c r="B282" s="273">
        <f>+'Ark1'!C1975</f>
        <v>2023</v>
      </c>
      <c r="C282" s="219">
        <f>+'Ark1'!L1975</f>
        <v>3</v>
      </c>
      <c r="D282" s="219" t="str">
        <f t="shared" si="187"/>
        <v>P+</v>
      </c>
      <c r="E282" s="219">
        <f>+'Ark1'!D1975</f>
        <v>12</v>
      </c>
      <c r="F282" s="219" t="str">
        <f t="shared" si="188"/>
        <v>Des</v>
      </c>
      <c r="G282" s="219">
        <f>+'Ark1'!Q1975</f>
        <v>2</v>
      </c>
      <c r="H282" s="324">
        <f>+'Ark1'!R1975</f>
        <v>5</v>
      </c>
      <c r="I282" s="221">
        <f>+IF(H282=0,"",'Ark1'!AG1975)</f>
        <v>3.8703036541430778</v>
      </c>
      <c r="J282" s="221">
        <f>+IF(H282=0,"",'Ark1'!AH1975)</f>
        <v>0</v>
      </c>
      <c r="K282" s="275"/>
      <c r="L282" s="275"/>
      <c r="M282" s="275"/>
      <c r="N282" s="220">
        <f>+IF(H282=0,"",'Ark1'!U1975)</f>
        <v>7.52</v>
      </c>
      <c r="O282" s="220"/>
      <c r="P282" s="226">
        <f>+IF(I282=0,"",'Ark1'!AI1975)</f>
        <v>0</v>
      </c>
      <c r="R282" s="437" t="str">
        <f>+IF(P282=0,"",'Ark1'!AJ1975)</f>
        <v/>
      </c>
      <c r="S282" s="438"/>
      <c r="T282" s="438" t="str">
        <f>+IF(P282=0,"",'Ark1'!AK1975)</f>
        <v/>
      </c>
      <c r="U282" s="275"/>
      <c r="V282" s="221">
        <f>+IF(H282=0,"",'Ark1'!T1975)</f>
        <v>2.6</v>
      </c>
      <c r="W282" s="222">
        <f>+IF(H282=0,"",'Ark1'!X1975)</f>
        <v>0</v>
      </c>
      <c r="X282" s="220">
        <f>+IF(H282=0,"",'Ark1'!AA1975)</f>
        <v>0</v>
      </c>
      <c r="Y282" s="221">
        <f>+IF(H282=0,"",'Ark1'!AC1975)</f>
        <v>0</v>
      </c>
      <c r="Z282" s="222">
        <f>+IF(H282=0,"",'Ark1'!AE1975)</f>
        <v>0</v>
      </c>
      <c r="AA282" s="222">
        <f t="shared" si="189"/>
        <v>2.5066666666666664</v>
      </c>
      <c r="AB282" s="220">
        <f t="shared" si="190"/>
        <v>0.4</v>
      </c>
      <c r="AC282" s="273"/>
      <c r="AF282" s="28"/>
      <c r="AG282" s="26"/>
      <c r="AJ282" s="26"/>
      <c r="AK282" s="26"/>
      <c r="AL282" s="26"/>
      <c r="AN282" s="26"/>
      <c r="AP282" s="26"/>
      <c r="AQ282" s="26"/>
    </row>
    <row r="283" spans="1:115" s="305" customFormat="1">
      <c r="A283" s="273"/>
      <c r="B283" s="273"/>
      <c r="C283" s="273"/>
      <c r="D283" s="273"/>
      <c r="E283" s="273"/>
      <c r="F283" s="273"/>
      <c r="G283" s="273"/>
      <c r="H283" s="326"/>
      <c r="I283" s="275"/>
      <c r="J283" s="275"/>
      <c r="K283" s="275"/>
      <c r="L283" s="275"/>
      <c r="M283" s="275"/>
      <c r="N283" s="273"/>
      <c r="O283" s="273"/>
      <c r="P283" s="312"/>
      <c r="Q283" s="312"/>
      <c r="R283" s="311"/>
      <c r="S283" s="311"/>
      <c r="T283" s="311"/>
      <c r="U283" s="312"/>
      <c r="V283" s="273"/>
      <c r="W283" s="276"/>
      <c r="X283" s="275"/>
      <c r="Y283" s="273"/>
      <c r="Z283" s="276"/>
      <c r="AA283" s="276"/>
      <c r="AB283" s="275"/>
      <c r="AC283" s="273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</row>
    <row r="284" spans="1:115" s="305" customFormat="1" ht="17.399999999999999">
      <c r="A284" s="273"/>
      <c r="B284" s="273"/>
      <c r="C284" s="309" t="s">
        <v>0</v>
      </c>
      <c r="D284" s="273"/>
      <c r="E284" s="310" t="str">
        <f>+D286</f>
        <v>O-</v>
      </c>
      <c r="F284" s="309" t="s">
        <v>547</v>
      </c>
      <c r="G284" s="273"/>
      <c r="H284" s="313">
        <f>SUM(H286:H297)</f>
        <v>2046</v>
      </c>
      <c r="I284" s="275"/>
      <c r="J284" s="275"/>
      <c r="K284" s="275"/>
      <c r="L284" s="275"/>
      <c r="M284" s="275"/>
      <c r="N284" s="311" t="e">
        <f>+Klasse!#REF!</f>
        <v>#REF!</v>
      </c>
      <c r="O284" s="311"/>
      <c r="P284" s="312"/>
      <c r="Q284" s="312"/>
      <c r="R284" s="311"/>
      <c r="S284" s="311"/>
      <c r="T284" s="311"/>
      <c r="U284" s="312"/>
      <c r="V284" s="273"/>
      <c r="W284" s="276"/>
      <c r="X284" s="275"/>
      <c r="Y284" s="273"/>
      <c r="Z284" s="276"/>
      <c r="AA284" s="311" t="e">
        <f>+N284/C286</f>
        <v>#REF!</v>
      </c>
      <c r="AB284" s="275"/>
      <c r="AC284" s="273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</row>
    <row r="285" spans="1:115" s="305" customFormat="1">
      <c r="A285" s="273"/>
      <c r="B285" s="273"/>
      <c r="C285" s="273"/>
      <c r="D285" s="273"/>
      <c r="E285" s="273"/>
      <c r="F285" s="273"/>
      <c r="G285" s="273"/>
      <c r="H285" s="326"/>
      <c r="I285" s="275"/>
      <c r="J285" s="275"/>
      <c r="K285" s="275"/>
      <c r="L285" s="275"/>
      <c r="M285" s="275"/>
      <c r="N285" s="273"/>
      <c r="O285" s="273"/>
      <c r="P285" s="312"/>
      <c r="Q285" s="312"/>
      <c r="R285" s="311"/>
      <c r="S285" s="311"/>
      <c r="T285" s="311"/>
      <c r="U285" s="312"/>
      <c r="V285" s="273"/>
      <c r="W285" s="276"/>
      <c r="X285" s="275"/>
      <c r="Y285" s="273"/>
      <c r="Z285" s="276"/>
      <c r="AA285" s="276"/>
      <c r="AB285" s="276"/>
      <c r="AC285" s="27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</row>
    <row r="286" spans="1:115">
      <c r="A286" s="273"/>
      <c r="B286" s="273">
        <f>+'Ark1'!C1976</f>
        <v>2023</v>
      </c>
      <c r="C286" s="219">
        <f>+'Ark1'!L1976</f>
        <v>4</v>
      </c>
      <c r="D286" s="219" t="str">
        <f t="shared" ref="D286:D297" si="191">+D59</f>
        <v>O-</v>
      </c>
      <c r="E286" s="219">
        <f>+'Ark1'!D1976</f>
        <v>1</v>
      </c>
      <c r="F286" s="219" t="str">
        <f t="shared" ref="F286:F297" si="192">+F271</f>
        <v>Jan</v>
      </c>
      <c r="G286" s="219">
        <f>+'Ark1'!Q1976</f>
        <v>7</v>
      </c>
      <c r="H286" s="324">
        <f>+'Ark1'!R1976</f>
        <v>48</v>
      </c>
      <c r="I286" s="221">
        <f>+IF(H286=0,"",'Ark1'!AG1976)</f>
        <v>19.061022890222528</v>
      </c>
      <c r="J286" s="221">
        <f>+IF(H286=0,"",'Ark1'!AH1976)</f>
        <v>0</v>
      </c>
      <c r="K286" s="275"/>
      <c r="L286" s="275"/>
      <c r="M286" s="275"/>
      <c r="N286" s="220">
        <f>+IF(H286=0,"",'Ark1'!U1976)</f>
        <v>7.4770833333333311</v>
      </c>
      <c r="O286" s="220"/>
      <c r="P286" s="226">
        <f>+IF(I286=0,"",'Ark1'!AI1976)</f>
        <v>0</v>
      </c>
      <c r="R286" s="437" t="str">
        <f>+IF(P286=0,"",'Ark1'!AJ1976)</f>
        <v/>
      </c>
      <c r="S286" s="438"/>
      <c r="T286" s="438" t="str">
        <f>+IF(P286=0,"",'Ark1'!AK1976)</f>
        <v/>
      </c>
      <c r="U286" s="312"/>
      <c r="V286" s="221">
        <f>+IF(H286=0,"",'Ark1'!T1976)</f>
        <v>4.5</v>
      </c>
      <c r="W286" s="222">
        <f>+IF(H286=0,"",'Ark1'!X1976)</f>
        <v>0</v>
      </c>
      <c r="X286" s="220">
        <f>+IF(H286=0,"",'Ark1'!AA1976)</f>
        <v>0</v>
      </c>
      <c r="Y286" s="221">
        <f>+IF(H286=0,"",'Ark1'!AC1976)</f>
        <v>0</v>
      </c>
      <c r="Z286" s="222">
        <f>+IF(H286=0,"",'Ark1'!AE1976)</f>
        <v>0</v>
      </c>
      <c r="AA286" s="222">
        <f t="shared" ref="AA286:AA297" si="193">+IF(H286=0,"",+N286/C286)</f>
        <v>1.8692708333333328</v>
      </c>
      <c r="AB286" s="220">
        <f t="shared" si="185"/>
        <v>0.14583333333333334</v>
      </c>
      <c r="AC286" s="273"/>
      <c r="AF286" s="28"/>
      <c r="AG286" s="26"/>
      <c r="AJ286" s="26"/>
      <c r="AK286" s="26"/>
      <c r="AL286" s="26"/>
      <c r="AN286" s="26"/>
      <c r="AP286" s="26"/>
      <c r="AQ286" s="26"/>
    </row>
    <row r="287" spans="1:115">
      <c r="A287" s="273"/>
      <c r="B287" s="273">
        <f>+'Ark1'!C1977</f>
        <v>2023</v>
      </c>
      <c r="C287" s="219">
        <f>+'Ark1'!L1977</f>
        <v>4</v>
      </c>
      <c r="D287" s="219" t="str">
        <f t="shared" si="191"/>
        <v>O-</v>
      </c>
      <c r="E287" s="219">
        <f>+'Ark1'!D1977</f>
        <v>2</v>
      </c>
      <c r="F287" s="219" t="str">
        <f t="shared" si="192"/>
        <v>Feb</v>
      </c>
      <c r="G287" s="219">
        <f>+'Ark1'!Q1977</f>
        <v>21</v>
      </c>
      <c r="H287" s="324">
        <f>+'Ark1'!R1977</f>
        <v>115</v>
      </c>
      <c r="I287" s="221">
        <f>+IF(H287=0,"",'Ark1'!AG1977)</f>
        <v>7.601725150160318</v>
      </c>
      <c r="J287" s="221">
        <f>+IF(H287=0,"",'Ark1'!AH1977)</f>
        <v>1.7391304347826086</v>
      </c>
      <c r="K287" s="275"/>
      <c r="L287" s="275"/>
      <c r="M287" s="275"/>
      <c r="N287" s="220">
        <f>+IF(H287=0,"",'Ark1'!U1977)</f>
        <v>5.8547826086956558</v>
      </c>
      <c r="O287" s="220"/>
      <c r="P287" s="226">
        <f>+IF(I287=0,"",'Ark1'!AI1977)</f>
        <v>0</v>
      </c>
      <c r="R287" s="437" t="str">
        <f>+IF(P287=0,"",'Ark1'!AJ1977)</f>
        <v/>
      </c>
      <c r="S287" s="438"/>
      <c r="T287" s="438" t="str">
        <f>+IF(P287=0,"",'Ark1'!AK1977)</f>
        <v/>
      </c>
      <c r="U287" s="312"/>
      <c r="V287" s="221">
        <f>+IF(H287=0,"",'Ark1'!T1977)</f>
        <v>4.0956521739130443</v>
      </c>
      <c r="W287" s="222">
        <f>+IF(H287=0,"",'Ark1'!X1977)</f>
        <v>0</v>
      </c>
      <c r="X287" s="220">
        <f>+IF(H287=0,"",'Ark1'!AA1977)</f>
        <v>0</v>
      </c>
      <c r="Y287" s="221">
        <f>+IF(H287=0,"",'Ark1'!AC1977)</f>
        <v>0</v>
      </c>
      <c r="Z287" s="222">
        <f>+IF(H287=0,"",'Ark1'!AE1977)</f>
        <v>0</v>
      </c>
      <c r="AA287" s="222">
        <f t="shared" si="193"/>
        <v>1.463695652173914</v>
      </c>
      <c r="AB287" s="220">
        <f t="shared" ref="AB287:AB297" si="194">+IF(H287=0,"",G287/H287)</f>
        <v>0.18260869565217391</v>
      </c>
      <c r="AC287" s="273"/>
      <c r="AF287" s="28"/>
      <c r="AG287" s="26"/>
      <c r="AJ287" s="26"/>
      <c r="AK287" s="26"/>
      <c r="AL287" s="26"/>
      <c r="AN287" s="26"/>
      <c r="AP287" s="26"/>
      <c r="AQ287" s="26"/>
    </row>
    <row r="288" spans="1:115">
      <c r="A288" s="273"/>
      <c r="B288" s="273">
        <f>+'Ark1'!C1978</f>
        <v>2023</v>
      </c>
      <c r="C288" s="219">
        <f>+'Ark1'!L1978</f>
        <v>4</v>
      </c>
      <c r="D288" s="219" t="str">
        <f t="shared" si="191"/>
        <v>O-</v>
      </c>
      <c r="E288" s="219">
        <f>+'Ark1'!D1978</f>
        <v>3</v>
      </c>
      <c r="F288" s="219" t="str">
        <f t="shared" si="192"/>
        <v>Mar</v>
      </c>
      <c r="G288" s="219">
        <f>+'Ark1'!Q1978</f>
        <v>61</v>
      </c>
      <c r="H288" s="324">
        <f>+'Ark1'!R1978</f>
        <v>476</v>
      </c>
      <c r="I288" s="221">
        <f>+IF(H288=0,"",'Ark1'!AG1978)</f>
        <v>10.932900254913243</v>
      </c>
      <c r="J288" s="221">
        <f>+IF(H288=0,"",'Ark1'!AH1978)</f>
        <v>0</v>
      </c>
      <c r="K288" s="275"/>
      <c r="L288" s="275"/>
      <c r="M288" s="275"/>
      <c r="N288" s="220">
        <f>+IF(H288=0,"",'Ark1'!U1978)</f>
        <v>5.5863445378151244</v>
      </c>
      <c r="O288" s="220"/>
      <c r="P288" s="226">
        <f>+IF(I288=0,"",'Ark1'!AI1978)</f>
        <v>0</v>
      </c>
      <c r="R288" s="437" t="str">
        <f>+IF(P288=0,"",'Ark1'!AJ1978)</f>
        <v/>
      </c>
      <c r="S288" s="438"/>
      <c r="T288" s="438" t="str">
        <f>+IF(P288=0,"",'Ark1'!AK1978)</f>
        <v/>
      </c>
      <c r="U288" s="312"/>
      <c r="V288" s="221">
        <f>+IF(H288=0,"",'Ark1'!T1978)</f>
        <v>4.1638655462184868</v>
      </c>
      <c r="W288" s="222">
        <f>+IF(H288=0,"",'Ark1'!X1978)</f>
        <v>0.42016806722689054</v>
      </c>
      <c r="X288" s="220">
        <f>+IF(H288=0,"",'Ark1'!AA1978)</f>
        <v>0</v>
      </c>
      <c r="Y288" s="221">
        <f>+IF(H288=0,"",'Ark1'!AC1978)</f>
        <v>0</v>
      </c>
      <c r="Z288" s="222">
        <f>+IF(H288=0,"",'Ark1'!AE1978)</f>
        <v>0</v>
      </c>
      <c r="AA288" s="222">
        <f t="shared" si="193"/>
        <v>1.3965861344537811</v>
      </c>
      <c r="AB288" s="220">
        <f t="shared" si="194"/>
        <v>0.12815126050420167</v>
      </c>
      <c r="AC288" s="273"/>
      <c r="AF288" s="28"/>
      <c r="AG288" s="26"/>
      <c r="AJ288" s="26"/>
      <c r="AK288" s="26"/>
      <c r="AL288" s="26"/>
      <c r="AN288" s="26"/>
      <c r="AP288" s="26"/>
      <c r="AQ288" s="26"/>
    </row>
    <row r="289" spans="1:115">
      <c r="A289" s="273"/>
      <c r="B289" s="273">
        <f>+'Ark1'!C1979</f>
        <v>2023</v>
      </c>
      <c r="C289" s="219">
        <f>+'Ark1'!L1979</f>
        <v>4</v>
      </c>
      <c r="D289" s="219" t="str">
        <f t="shared" si="191"/>
        <v>O-</v>
      </c>
      <c r="E289" s="219">
        <f>+'Ark1'!D1979</f>
        <v>4</v>
      </c>
      <c r="F289" s="219" t="str">
        <f t="shared" si="192"/>
        <v>Apr</v>
      </c>
      <c r="G289" s="219">
        <f>+'Ark1'!Q1979</f>
        <v>48</v>
      </c>
      <c r="H289" s="324">
        <f>+'Ark1'!R1979</f>
        <v>361</v>
      </c>
      <c r="I289" s="221">
        <f>+IF(H289=0,"",'Ark1'!AG1979)</f>
        <v>11.390827798513779</v>
      </c>
      <c r="J289" s="221">
        <f>+IF(H289=0,"",'Ark1'!AH1979)</f>
        <v>0</v>
      </c>
      <c r="K289" s="275"/>
      <c r="L289" s="275"/>
      <c r="M289" s="275"/>
      <c r="N289" s="220">
        <f>+IF(H289=0,"",'Ark1'!U1979)</f>
        <v>5.5963988919667615</v>
      </c>
      <c r="O289" s="220"/>
      <c r="P289" s="226">
        <f>+IF(I289=0,"",'Ark1'!AI1979)</f>
        <v>5</v>
      </c>
      <c r="R289" s="437">
        <f>+IF(P289=0,"",'Ark1'!AJ1979)</f>
        <v>75.159999999999982</v>
      </c>
      <c r="S289" s="438"/>
      <c r="T289" s="438">
        <f>+IF(P289=0,"",'Ark1'!AK1979)</f>
        <v>13.725270291107664</v>
      </c>
      <c r="U289" s="312"/>
      <c r="V289" s="221">
        <f>+IF(H289=0,"",'Ark1'!T1979)</f>
        <v>3.5373961218836576</v>
      </c>
      <c r="W289" s="222">
        <f>+IF(H289=0,"",'Ark1'!X1979)</f>
        <v>0</v>
      </c>
      <c r="X289" s="220">
        <f>+IF(H289=0,"",'Ark1'!AA1979)</f>
        <v>0</v>
      </c>
      <c r="Y289" s="221">
        <f>+IF(H289=0,"",'Ark1'!AC1979)</f>
        <v>0</v>
      </c>
      <c r="Z289" s="222">
        <f>+IF(H289=0,"",'Ark1'!AE1979)</f>
        <v>0</v>
      </c>
      <c r="AA289" s="222">
        <f t="shared" si="193"/>
        <v>1.3990997229916904</v>
      </c>
      <c r="AB289" s="220">
        <f t="shared" si="194"/>
        <v>0.1329639889196676</v>
      </c>
      <c r="AC289" s="273"/>
      <c r="AF289" s="28"/>
      <c r="AG289" s="26"/>
      <c r="AJ289" s="26"/>
      <c r="AK289" s="26"/>
      <c r="AL289" s="26"/>
      <c r="AN289" s="26"/>
      <c r="AP289" s="26"/>
      <c r="AQ289" s="26"/>
    </row>
    <row r="290" spans="1:115">
      <c r="A290" s="273"/>
      <c r="B290" s="273">
        <f>+'Ark1'!C1980</f>
        <v>2023</v>
      </c>
      <c r="C290" s="219">
        <f>+'Ark1'!L1980</f>
        <v>4</v>
      </c>
      <c r="D290" s="219" t="str">
        <f t="shared" si="191"/>
        <v>O-</v>
      </c>
      <c r="E290" s="219">
        <f>+'Ark1'!D1980</f>
        <v>5</v>
      </c>
      <c r="F290" s="219" t="str">
        <f t="shared" si="192"/>
        <v>Mai</v>
      </c>
      <c r="G290" s="219">
        <f>+'Ark1'!Q1980</f>
        <v>32</v>
      </c>
      <c r="H290" s="324">
        <f>+'Ark1'!R1980</f>
        <v>113</v>
      </c>
      <c r="I290" s="221">
        <f>+IF(H290=0,"",'Ark1'!AG1980)</f>
        <v>7.3680348063112628</v>
      </c>
      <c r="J290" s="221">
        <f>+IF(H290=0,"",'Ark1'!AH1980)</f>
        <v>1.7699115044247788</v>
      </c>
      <c r="K290" s="275"/>
      <c r="L290" s="275"/>
      <c r="M290" s="275"/>
      <c r="N290" s="220">
        <f>+IF(H290=0,"",'Ark1'!U1980)</f>
        <v>6.2194690265486718</v>
      </c>
      <c r="O290" s="220"/>
      <c r="P290" s="226">
        <f>+IF(I290=0,"",'Ark1'!AI1980)</f>
        <v>19</v>
      </c>
      <c r="R290" s="437">
        <f>+IF(P290=0,"",'Ark1'!AJ1980)</f>
        <v>73.31578947368422</v>
      </c>
      <c r="S290" s="438"/>
      <c r="T290" s="438">
        <f>+IF(P290=0,"",'Ark1'!AK1980)</f>
        <v>12.347228835848632</v>
      </c>
      <c r="U290" s="312"/>
      <c r="V290" s="221">
        <f>+IF(H290=0,"",'Ark1'!T1980)</f>
        <v>3.3628318584070795</v>
      </c>
      <c r="W290" s="222">
        <f>+IF(H290=0,"",'Ark1'!X1980)</f>
        <v>0</v>
      </c>
      <c r="X290" s="220">
        <f>+IF(H290=0,"",'Ark1'!AA1980)</f>
        <v>0</v>
      </c>
      <c r="Y290" s="221">
        <f>+IF(H290=0,"",'Ark1'!AC1980)</f>
        <v>0</v>
      </c>
      <c r="Z290" s="222">
        <f>+IF(H290=0,"",'Ark1'!AE1980)</f>
        <v>0</v>
      </c>
      <c r="AA290" s="222">
        <f t="shared" si="193"/>
        <v>1.554867256637168</v>
      </c>
      <c r="AB290" s="220">
        <f t="shared" si="194"/>
        <v>0.2831858407079646</v>
      </c>
      <c r="AC290" s="273"/>
      <c r="AF290" s="28"/>
      <c r="AG290" s="26"/>
      <c r="AJ290" s="26"/>
      <c r="AK290" s="26"/>
      <c r="AL290" s="26"/>
      <c r="AN290" s="26"/>
      <c r="AP290" s="26"/>
      <c r="AQ290" s="26"/>
    </row>
    <row r="291" spans="1:115">
      <c r="A291" s="273"/>
      <c r="B291" s="273">
        <f>+'Ark1'!C1981</f>
        <v>2023</v>
      </c>
      <c r="C291" s="219">
        <f>+'Ark1'!L1981</f>
        <v>4</v>
      </c>
      <c r="D291" s="219" t="str">
        <f t="shared" si="191"/>
        <v>O-</v>
      </c>
      <c r="E291" s="219">
        <f>+'Ark1'!D1981</f>
        <v>6</v>
      </c>
      <c r="F291" s="219" t="str">
        <f t="shared" si="192"/>
        <v>Jun</v>
      </c>
      <c r="G291" s="219">
        <f>+'Ark1'!Q1981</f>
        <v>38</v>
      </c>
      <c r="H291" s="324">
        <f>+'Ark1'!R1981</f>
        <v>156</v>
      </c>
      <c r="I291" s="221">
        <f>+IF(H291=0,"",'Ark1'!AG1981)</f>
        <v>9.6090659763393909</v>
      </c>
      <c r="J291" s="221">
        <f>+IF(H291=0,"",'Ark1'!AH1981)</f>
        <v>0</v>
      </c>
      <c r="K291" s="275"/>
      <c r="L291" s="275"/>
      <c r="M291" s="275"/>
      <c r="N291" s="220">
        <f>+IF(H291=0,"",'Ark1'!U1981)</f>
        <v>6.8051282051282023</v>
      </c>
      <c r="O291" s="220"/>
      <c r="P291" s="226">
        <f>+IF(I291=0,"",'Ark1'!AI1981)</f>
        <v>23</v>
      </c>
      <c r="R291" s="437">
        <f>+IF(P291=0,"",'Ark1'!AJ1981)</f>
        <v>76.03478260869565</v>
      </c>
      <c r="S291" s="438"/>
      <c r="T291" s="438">
        <f>+IF(P291=0,"",'Ark1'!AK1981)</f>
        <v>12.538408865593151</v>
      </c>
      <c r="U291" s="312"/>
      <c r="V291" s="221">
        <f>+IF(H291=0,"",'Ark1'!T1981)</f>
        <v>3.4358974358974361</v>
      </c>
      <c r="W291" s="222">
        <f>+IF(H291=0,"",'Ark1'!X1981)</f>
        <v>0</v>
      </c>
      <c r="X291" s="220">
        <f>+IF(H291=0,"",'Ark1'!AA1981)</f>
        <v>0</v>
      </c>
      <c r="Y291" s="221">
        <f>+IF(H291=0,"",'Ark1'!AC1981)</f>
        <v>0</v>
      </c>
      <c r="Z291" s="222">
        <f>+IF(H291=0,"",'Ark1'!AE1981)</f>
        <v>0</v>
      </c>
      <c r="AA291" s="222">
        <f t="shared" si="193"/>
        <v>1.7012820512820506</v>
      </c>
      <c r="AB291" s="220">
        <f t="shared" si="194"/>
        <v>0.24358974358974358</v>
      </c>
      <c r="AC291" s="273"/>
      <c r="AF291" s="28"/>
      <c r="AG291" s="26"/>
      <c r="AJ291" s="26"/>
      <c r="AK291" s="26"/>
      <c r="AL291" s="26"/>
      <c r="AN291" s="26"/>
      <c r="AP291" s="26"/>
      <c r="AQ291" s="26"/>
    </row>
    <row r="292" spans="1:115">
      <c r="A292" s="273"/>
      <c r="B292" s="273">
        <f>+'Ark1'!C1982</f>
        <v>2023</v>
      </c>
      <c r="C292" s="219">
        <f>+'Ark1'!L1982</f>
        <v>4</v>
      </c>
      <c r="D292" s="219" t="str">
        <f t="shared" si="191"/>
        <v>O-</v>
      </c>
      <c r="E292" s="219">
        <f>+'Ark1'!D1982</f>
        <v>7</v>
      </c>
      <c r="F292" s="219" t="str">
        <f t="shared" si="192"/>
        <v>Jul</v>
      </c>
      <c r="G292" s="219">
        <f>+'Ark1'!Q1982</f>
        <v>11</v>
      </c>
      <c r="H292" s="324">
        <f>+'Ark1'!R1982</f>
        <v>38</v>
      </c>
      <c r="I292" s="221">
        <f>+IF(H292=0,"",'Ark1'!AG1982)</f>
        <v>11.314116150911405</v>
      </c>
      <c r="J292" s="221">
        <f>+IF(H292=0,"",'Ark1'!AH1982)</f>
        <v>0</v>
      </c>
      <c r="K292" s="275"/>
      <c r="L292" s="275"/>
      <c r="M292" s="275"/>
      <c r="N292" s="220">
        <f>+IF(H292=0,"",'Ark1'!U1982)</f>
        <v>7.0236842105263193</v>
      </c>
      <c r="O292" s="220"/>
      <c r="P292" s="226">
        <f>+IF(I292=0,"",'Ark1'!AI1982)</f>
        <v>16</v>
      </c>
      <c r="R292" s="437">
        <f>+IF(P292=0,"",'Ark1'!AJ1982)</f>
        <v>106.26874999999998</v>
      </c>
      <c r="S292" s="438"/>
      <c r="T292" s="438">
        <f>+IF(P292=0,"",'Ark1'!AK1982)</f>
        <v>7.752838762931443</v>
      </c>
      <c r="U292" s="312"/>
      <c r="V292" s="221">
        <f>+IF(H292=0,"",'Ark1'!T1982)</f>
        <v>3.8684210526315774</v>
      </c>
      <c r="W292" s="222">
        <f>+IF(H292=0,"",'Ark1'!X1982)</f>
        <v>0</v>
      </c>
      <c r="X292" s="220">
        <f>+IF(H292=0,"",'Ark1'!AA1982)</f>
        <v>0</v>
      </c>
      <c r="Y292" s="221">
        <f>+IF(H292=0,"",'Ark1'!AC1982)</f>
        <v>0</v>
      </c>
      <c r="Z292" s="222">
        <f>+IF(H292=0,"",'Ark1'!AE1982)</f>
        <v>0</v>
      </c>
      <c r="AA292" s="222">
        <f t="shared" si="193"/>
        <v>1.7559210526315798</v>
      </c>
      <c r="AB292" s="220">
        <f t="shared" si="194"/>
        <v>0.28947368421052633</v>
      </c>
      <c r="AC292" s="273"/>
      <c r="AF292" s="28"/>
      <c r="AG292" s="26"/>
      <c r="AJ292" s="26"/>
      <c r="AK292" s="26"/>
      <c r="AL292" s="26"/>
      <c r="AN292" s="26"/>
      <c r="AP292" s="26"/>
      <c r="AQ292" s="26"/>
    </row>
    <row r="293" spans="1:115">
      <c r="A293" s="273"/>
      <c r="B293" s="273">
        <f>+'Ark1'!C1983</f>
        <v>2023</v>
      </c>
      <c r="C293" s="219">
        <f>+'Ark1'!L1983</f>
        <v>4</v>
      </c>
      <c r="D293" s="219" t="str">
        <f t="shared" si="191"/>
        <v>O-</v>
      </c>
      <c r="E293" s="219">
        <f>+'Ark1'!D1983</f>
        <v>8</v>
      </c>
      <c r="F293" s="219" t="str">
        <f t="shared" si="192"/>
        <v>Aug</v>
      </c>
      <c r="G293" s="219">
        <f>+'Ark1'!Q1983</f>
        <v>37</v>
      </c>
      <c r="H293" s="324">
        <f>+'Ark1'!R1983</f>
        <v>174</v>
      </c>
      <c r="I293" s="221">
        <f>+IF(H293=0,"",'Ark1'!AG1983)</f>
        <v>13.422274984218502</v>
      </c>
      <c r="J293" s="221">
        <f>+IF(H293=0,"",'Ark1'!AH1983)</f>
        <v>0</v>
      </c>
      <c r="K293" s="275"/>
      <c r="L293" s="275"/>
      <c r="M293" s="275"/>
      <c r="N293" s="220">
        <f>+IF(H293=0,"",'Ark1'!U1983)</f>
        <v>8.187356321839081</v>
      </c>
      <c r="O293" s="220"/>
      <c r="P293" s="226">
        <f>+IF(I293=0,"",'Ark1'!AI1983)</f>
        <v>11</v>
      </c>
      <c r="R293" s="437">
        <f>+IF(P293=0,"",'Ark1'!AJ1983)</f>
        <v>88.327272727272714</v>
      </c>
      <c r="S293" s="438"/>
      <c r="T293" s="438">
        <f>+IF(P293=0,"",'Ark1'!AK1983)</f>
        <v>12.120241597165428</v>
      </c>
      <c r="U293" s="312"/>
      <c r="V293" s="221">
        <f>+IF(H293=0,"",'Ark1'!T1983)</f>
        <v>2.735632183908046</v>
      </c>
      <c r="W293" s="222">
        <f>+IF(H293=0,"",'Ark1'!X1983)</f>
        <v>0.57471264367816099</v>
      </c>
      <c r="X293" s="220">
        <f>+IF(H293=0,"",'Ark1'!AA1983)</f>
        <v>0</v>
      </c>
      <c r="Y293" s="221">
        <f>+IF(H293=0,"",'Ark1'!AC1983)</f>
        <v>0</v>
      </c>
      <c r="Z293" s="222">
        <f>+IF(H293=0,"",'Ark1'!AE1983)</f>
        <v>0</v>
      </c>
      <c r="AA293" s="222">
        <f t="shared" si="193"/>
        <v>2.0468390804597703</v>
      </c>
      <c r="AB293" s="220">
        <f t="shared" si="194"/>
        <v>0.21264367816091953</v>
      </c>
      <c r="AC293" s="273"/>
      <c r="AF293" s="28"/>
      <c r="AG293" s="26"/>
      <c r="AJ293" s="26"/>
      <c r="AK293" s="26"/>
      <c r="AL293" s="26"/>
      <c r="AN293" s="26"/>
      <c r="AP293" s="26"/>
      <c r="AQ293" s="26"/>
    </row>
    <row r="294" spans="1:115">
      <c r="A294" s="273"/>
      <c r="B294" s="273">
        <f>+'Ark1'!C1984</f>
        <v>2023</v>
      </c>
      <c r="C294" s="219">
        <f>+'Ark1'!L1984</f>
        <v>4</v>
      </c>
      <c r="D294" s="219" t="str">
        <f t="shared" si="191"/>
        <v>O-</v>
      </c>
      <c r="E294" s="219">
        <f>+'Ark1'!D1984</f>
        <v>9</v>
      </c>
      <c r="F294" s="219" t="str">
        <f t="shared" si="192"/>
        <v>Sep</v>
      </c>
      <c r="G294" s="219">
        <f>+'Ark1'!Q1984</f>
        <v>58</v>
      </c>
      <c r="H294" s="324">
        <f>+'Ark1'!R1984</f>
        <v>233</v>
      </c>
      <c r="I294" s="221">
        <f>+IF(H294=0,"",'Ark1'!AG1984)</f>
        <v>10.164687025393173</v>
      </c>
      <c r="J294" s="221">
        <f>+IF(H294=0,"",'Ark1'!AH1984)</f>
        <v>0.85836909871244638</v>
      </c>
      <c r="K294" s="275"/>
      <c r="L294" s="275"/>
      <c r="M294" s="275"/>
      <c r="N294" s="220">
        <f>+IF(H294=0,"",'Ark1'!U1984)</f>
        <v>8.8184549356223112</v>
      </c>
      <c r="O294" s="220"/>
      <c r="P294" s="226">
        <f>+IF(I294=0,"",'Ark1'!AI1984)</f>
        <v>54</v>
      </c>
      <c r="R294" s="437">
        <f>+IF(P294=0,"",'Ark1'!AJ1984)</f>
        <v>83.816666666666691</v>
      </c>
      <c r="S294" s="438"/>
      <c r="T294" s="438">
        <f>+IF(P294=0,"",'Ark1'!AK1984)</f>
        <v>12.892936241606938</v>
      </c>
      <c r="U294" s="312"/>
      <c r="V294" s="221">
        <f>+IF(H294=0,"",'Ark1'!T1984)</f>
        <v>3.3648068669527897</v>
      </c>
      <c r="W294" s="222">
        <f>+IF(H294=0,"",'Ark1'!X1984)</f>
        <v>3.8626609442060089</v>
      </c>
      <c r="X294" s="220">
        <f>+IF(H294=0,"",'Ark1'!AA1984)</f>
        <v>0</v>
      </c>
      <c r="Y294" s="221">
        <f>+IF(H294=0,"",'Ark1'!AC1984)</f>
        <v>0</v>
      </c>
      <c r="Z294" s="222">
        <f>+IF(H294=0,"",'Ark1'!AE1984)</f>
        <v>0</v>
      </c>
      <c r="AA294" s="222">
        <f t="shared" si="193"/>
        <v>2.2046137339055778</v>
      </c>
      <c r="AB294" s="220">
        <f t="shared" si="194"/>
        <v>0.24892703862660945</v>
      </c>
      <c r="AC294" s="273"/>
      <c r="AF294" s="28"/>
      <c r="AG294" s="26"/>
      <c r="AJ294" s="26"/>
      <c r="AK294" s="26"/>
      <c r="AL294" s="26"/>
      <c r="AN294" s="26"/>
      <c r="AP294" s="26"/>
      <c r="AQ294" s="26"/>
    </row>
    <row r="295" spans="1:115">
      <c r="A295" s="273"/>
      <c r="B295" s="273">
        <f>+'Ark1'!C1985</f>
        <v>2023</v>
      </c>
      <c r="C295" s="219">
        <f>+'Ark1'!L1985</f>
        <v>4</v>
      </c>
      <c r="D295" s="219" t="str">
        <f t="shared" si="191"/>
        <v>O-</v>
      </c>
      <c r="E295" s="219">
        <f>+'Ark1'!D1985</f>
        <v>10</v>
      </c>
      <c r="F295" s="219" t="str">
        <f t="shared" si="192"/>
        <v>Okt</v>
      </c>
      <c r="G295" s="219">
        <f>+'Ark1'!Q1985</f>
        <v>77</v>
      </c>
      <c r="H295" s="324">
        <f>+'Ark1'!R1985</f>
        <v>223</v>
      </c>
      <c r="I295" s="221">
        <f>+IF(H295=0,"",'Ark1'!AG1985)</f>
        <v>8.8882703702305914</v>
      </c>
      <c r="J295" s="221">
        <f>+IF(H295=0,"",'Ark1'!AH1985)</f>
        <v>0.89686098654708513</v>
      </c>
      <c r="K295" s="275"/>
      <c r="L295" s="275"/>
      <c r="M295" s="275"/>
      <c r="N295" s="220">
        <f>+IF(H295=0,"",'Ark1'!U1985)</f>
        <v>8.44887892376682</v>
      </c>
      <c r="O295" s="220"/>
      <c r="P295" s="226">
        <f>+IF(I295=0,"",'Ark1'!AI1985)</f>
        <v>28</v>
      </c>
      <c r="R295" s="437">
        <f>+IF(P295=0,"",'Ark1'!AJ1985)</f>
        <v>83.353571428571485</v>
      </c>
      <c r="S295" s="438"/>
      <c r="T295" s="438">
        <f>+IF(P295=0,"",'Ark1'!AK1985)</f>
        <v>12.79757063336279</v>
      </c>
      <c r="U295" s="312"/>
      <c r="V295" s="221">
        <f>+IF(H295=0,"",'Ark1'!T1985)</f>
        <v>3.4529147982062778</v>
      </c>
      <c r="W295" s="222">
        <f>+IF(H295=0,"",'Ark1'!X1985)</f>
        <v>0.89686098654708513</v>
      </c>
      <c r="X295" s="220">
        <f>+IF(H295=0,"",'Ark1'!AA1985)</f>
        <v>0</v>
      </c>
      <c r="Y295" s="221">
        <f>+IF(H295=0,"",'Ark1'!AC1985)</f>
        <v>0</v>
      </c>
      <c r="Z295" s="222">
        <f>+IF(H295=0,"",'Ark1'!AE1985)</f>
        <v>0</v>
      </c>
      <c r="AA295" s="222">
        <f t="shared" si="193"/>
        <v>2.112219730941705</v>
      </c>
      <c r="AB295" s="220">
        <f t="shared" si="194"/>
        <v>0.3452914798206278</v>
      </c>
      <c r="AC295" s="273"/>
      <c r="AF295" s="28"/>
      <c r="AG295" s="26"/>
      <c r="AJ295" s="26"/>
      <c r="AK295" s="26"/>
      <c r="AL295" s="26"/>
      <c r="AN295" s="26"/>
      <c r="AP295" s="26"/>
      <c r="AQ295" s="26"/>
    </row>
    <row r="296" spans="1:115">
      <c r="A296" s="273"/>
      <c r="B296" s="273">
        <f>+'Ark1'!C1986</f>
        <v>2023</v>
      </c>
      <c r="C296" s="219">
        <f>+'Ark1'!L1986</f>
        <v>4</v>
      </c>
      <c r="D296" s="219" t="str">
        <f t="shared" si="191"/>
        <v>O-</v>
      </c>
      <c r="E296" s="219">
        <f>+'Ark1'!D1986</f>
        <v>11</v>
      </c>
      <c r="F296" s="219" t="str">
        <f t="shared" si="192"/>
        <v>Nov</v>
      </c>
      <c r="G296" s="219">
        <f>+'Ark1'!Q1986</f>
        <v>39</v>
      </c>
      <c r="H296" s="324">
        <f>+'Ark1'!R1986</f>
        <v>92</v>
      </c>
      <c r="I296" s="221">
        <f>+IF(H296=0,"",'Ark1'!AG1986)</f>
        <v>7.5689494886891859</v>
      </c>
      <c r="J296" s="221">
        <f>+IF(H296=0,"",'Ark1'!AH1986)</f>
        <v>2.1739130434782608</v>
      </c>
      <c r="K296" s="275"/>
      <c r="L296" s="275"/>
      <c r="M296" s="275"/>
      <c r="N296" s="220">
        <f>+IF(H296=0,"",'Ark1'!U1986)</f>
        <v>8.4956521739130437</v>
      </c>
      <c r="O296" s="220"/>
      <c r="P296" s="226">
        <f>+IF(I296=0,"",'Ark1'!AI1986)</f>
        <v>17</v>
      </c>
      <c r="R296" s="437">
        <f>+IF(P296=0,"",'Ark1'!AJ1986)</f>
        <v>82.047058823529397</v>
      </c>
      <c r="S296" s="438"/>
      <c r="T296" s="438">
        <f>+IF(P296=0,"",'Ark1'!AK1986)</f>
        <v>12.527135467043264</v>
      </c>
      <c r="U296" s="312"/>
      <c r="V296" s="221">
        <f>+IF(H296=0,"",'Ark1'!T1986)</f>
        <v>3.6630434782608696</v>
      </c>
      <c r="W296" s="222">
        <f>+IF(H296=0,"",'Ark1'!X1986)</f>
        <v>2.1739130434782608</v>
      </c>
      <c r="X296" s="220">
        <f>+IF(H296=0,"",'Ark1'!AA1986)</f>
        <v>0</v>
      </c>
      <c r="Y296" s="221">
        <f>+IF(H296=0,"",'Ark1'!AC1986)</f>
        <v>0</v>
      </c>
      <c r="Z296" s="222">
        <f>+IF(H296=0,"",'Ark1'!AE1986)</f>
        <v>0</v>
      </c>
      <c r="AA296" s="222">
        <f t="shared" si="193"/>
        <v>2.1239130434782609</v>
      </c>
      <c r="AB296" s="220">
        <f t="shared" si="194"/>
        <v>0.42391304347826086</v>
      </c>
      <c r="AC296" s="273"/>
      <c r="AF296" s="28"/>
      <c r="AG296" s="26"/>
      <c r="AJ296" s="26"/>
      <c r="AK296" s="26"/>
      <c r="AL296" s="26"/>
      <c r="AN296" s="26"/>
      <c r="AP296" s="26"/>
      <c r="AQ296" s="26"/>
    </row>
    <row r="297" spans="1:115">
      <c r="A297" s="273"/>
      <c r="B297" s="273">
        <f>+'Ark1'!C1987</f>
        <v>2023</v>
      </c>
      <c r="C297" s="219">
        <f>+'Ark1'!L1987</f>
        <v>4</v>
      </c>
      <c r="D297" s="219" t="str">
        <f t="shared" si="191"/>
        <v>O-</v>
      </c>
      <c r="E297" s="219">
        <f>+'Ark1'!D1987</f>
        <v>12</v>
      </c>
      <c r="F297" s="219" t="str">
        <f t="shared" si="192"/>
        <v>Des</v>
      </c>
      <c r="G297" s="219">
        <f>+'Ark1'!Q1987</f>
        <v>5</v>
      </c>
      <c r="H297" s="324">
        <f>+'Ark1'!R1987</f>
        <v>17</v>
      </c>
      <c r="I297" s="221">
        <f>+IF(H297=0,"",'Ark1'!AG1987)</f>
        <v>13.988677303139475</v>
      </c>
      <c r="J297" s="221">
        <f>+IF(H297=0,"",'Ark1'!AH1987)</f>
        <v>0</v>
      </c>
      <c r="K297" s="275"/>
      <c r="L297" s="275"/>
      <c r="M297" s="275"/>
      <c r="N297" s="220">
        <f>+IF(H297=0,"",'Ark1'!U1987)</f>
        <v>7.9941176470588253</v>
      </c>
      <c r="O297" s="220"/>
      <c r="P297" s="226">
        <f>+IF(I297=0,"",'Ark1'!AI1987)</f>
        <v>6</v>
      </c>
      <c r="R297" s="437">
        <f>+IF(P297=0,"",'Ark1'!AJ1987)</f>
        <v>84.283333333333317</v>
      </c>
      <c r="S297" s="438"/>
      <c r="T297" s="438">
        <f>+IF(P297=0,"",'Ark1'!AK1987)</f>
        <v>13.000811006432343</v>
      </c>
      <c r="U297" s="312"/>
      <c r="V297" s="221">
        <f>+IF(H297=0,"",'Ark1'!T1987)</f>
        <v>2.8823529411764706</v>
      </c>
      <c r="W297" s="222">
        <f>+IF(H297=0,"",'Ark1'!X1987)</f>
        <v>0</v>
      </c>
      <c r="X297" s="220">
        <f>+IF(H297=0,"",'Ark1'!AA1987)</f>
        <v>0</v>
      </c>
      <c r="Y297" s="221">
        <f>+IF(H297=0,"",'Ark1'!AC1987)</f>
        <v>0</v>
      </c>
      <c r="Z297" s="222">
        <f>+IF(H297=0,"",'Ark1'!AE1987)</f>
        <v>0</v>
      </c>
      <c r="AA297" s="222">
        <f t="shared" si="193"/>
        <v>1.9985294117647063</v>
      </c>
      <c r="AB297" s="220">
        <f t="shared" si="194"/>
        <v>0.29411764705882354</v>
      </c>
      <c r="AC297" s="273"/>
      <c r="AF297" s="28"/>
      <c r="AG297" s="26"/>
      <c r="AJ297" s="26"/>
      <c r="AK297" s="26"/>
      <c r="AL297" s="26"/>
      <c r="AN297" s="26"/>
      <c r="AP297" s="26"/>
      <c r="AQ297" s="26"/>
    </row>
    <row r="298" spans="1:115">
      <c r="A298" s="273"/>
      <c r="B298" s="273"/>
      <c r="C298" s="273"/>
      <c r="D298" s="273"/>
      <c r="E298" s="273"/>
      <c r="F298" s="273"/>
      <c r="G298" s="273"/>
      <c r="H298" s="326"/>
      <c r="I298" s="273"/>
      <c r="J298" s="273"/>
      <c r="K298" s="275"/>
      <c r="L298" s="275"/>
      <c r="M298" s="275"/>
      <c r="N298" s="273"/>
      <c r="O298" s="273"/>
      <c r="P298" s="312"/>
      <c r="Q298" s="312"/>
      <c r="R298" s="311"/>
      <c r="S298" s="311"/>
      <c r="T298" s="311"/>
      <c r="U298" s="312"/>
      <c r="V298" s="273"/>
      <c r="W298" s="273"/>
      <c r="X298" s="275"/>
      <c r="Y298" s="273"/>
      <c r="Z298" s="273"/>
      <c r="AA298" s="273"/>
      <c r="AB298" s="273"/>
      <c r="AC298" s="273"/>
      <c r="AF298" s="28"/>
      <c r="AG298" s="26"/>
      <c r="AJ298" s="26"/>
      <c r="AK298" s="26"/>
      <c r="AL298" s="26"/>
      <c r="AN298" s="26"/>
      <c r="AP298" s="26"/>
      <c r="AQ298" s="26"/>
    </row>
    <row r="299" spans="1:115" s="305" customFormat="1" ht="17.399999999999999">
      <c r="A299" s="273"/>
      <c r="B299" s="273"/>
      <c r="C299" s="309" t="s">
        <v>0</v>
      </c>
      <c r="D299" s="273"/>
      <c r="E299" s="310" t="str">
        <f>+D301</f>
        <v>O</v>
      </c>
      <c r="F299" s="309" t="s">
        <v>547</v>
      </c>
      <c r="G299" s="273"/>
      <c r="H299" s="313">
        <f>SUM(H301:H312)</f>
        <v>6167</v>
      </c>
      <c r="I299" s="275"/>
      <c r="J299" s="275"/>
      <c r="K299" s="275"/>
      <c r="L299" s="275"/>
      <c r="M299" s="275"/>
      <c r="N299" s="311" t="e">
        <f>+Klasse!#REF!</f>
        <v>#REF!</v>
      </c>
      <c r="O299" s="311"/>
      <c r="P299" s="312"/>
      <c r="Q299" s="312"/>
      <c r="R299" s="311"/>
      <c r="S299" s="311"/>
      <c r="T299" s="311"/>
      <c r="U299" s="312"/>
      <c r="V299" s="273"/>
      <c r="W299" s="276"/>
      <c r="X299" s="275"/>
      <c r="Y299" s="273"/>
      <c r="Z299" s="276"/>
      <c r="AA299" s="311" t="e">
        <f>+N299/C301</f>
        <v>#REF!</v>
      </c>
      <c r="AB299" s="275"/>
      <c r="AC299" s="273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</row>
    <row r="300" spans="1:115" s="305" customFormat="1">
      <c r="A300" s="273"/>
      <c r="B300" s="273"/>
      <c r="C300" s="273"/>
      <c r="D300" s="273"/>
      <c r="E300" s="273"/>
      <c r="F300" s="273"/>
      <c r="G300" s="273"/>
      <c r="H300" s="326"/>
      <c r="I300" s="275"/>
      <c r="J300" s="275"/>
      <c r="K300" s="275"/>
      <c r="L300" s="275"/>
      <c r="M300" s="275"/>
      <c r="N300" s="273"/>
      <c r="O300" s="273"/>
      <c r="P300" s="312"/>
      <c r="Q300" s="312"/>
      <c r="R300" s="311"/>
      <c r="S300" s="311"/>
      <c r="T300" s="311"/>
      <c r="U300" s="312"/>
      <c r="V300" s="273"/>
      <c r="W300" s="276"/>
      <c r="X300" s="275"/>
      <c r="Y300" s="273"/>
      <c r="Z300" s="273"/>
      <c r="AA300" s="273"/>
      <c r="AB300" s="273"/>
      <c r="AC300" s="273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</row>
    <row r="301" spans="1:115">
      <c r="A301" s="273"/>
      <c r="B301" s="273">
        <f>+'Ark1'!C1988</f>
        <v>2023</v>
      </c>
      <c r="C301" s="219">
        <f>+'Ark1'!L1988</f>
        <v>5</v>
      </c>
      <c r="D301" s="219" t="str">
        <f t="shared" ref="D301:D312" si="195">+D74</f>
        <v>O</v>
      </c>
      <c r="E301" s="219">
        <f>+'Ark1'!D1988</f>
        <v>1</v>
      </c>
      <c r="F301" s="219" t="str">
        <f t="shared" ref="F301:F312" si="196">+F286</f>
        <v>Jan</v>
      </c>
      <c r="G301" s="219">
        <f>+'Ark1'!Q1988</f>
        <v>19</v>
      </c>
      <c r="H301" s="324">
        <f>+'Ark1'!R1988</f>
        <v>78</v>
      </c>
      <c r="I301" s="221">
        <f>+IF(H301=0,"",'Ark1'!AG1988)</f>
        <v>35.243507355674751</v>
      </c>
      <c r="J301" s="221">
        <f>+IF(H301=0,"",'Ark1'!AH1988)</f>
        <v>3.8461538461538449</v>
      </c>
      <c r="K301" s="275"/>
      <c r="L301" s="275"/>
      <c r="M301" s="275"/>
      <c r="N301" s="220">
        <f>+IF(H301=0,"",'Ark1'!U1988)</f>
        <v>8.5076923076923059</v>
      </c>
      <c r="O301" s="220"/>
      <c r="P301" s="226">
        <f>+IF(I301=0,"",'Ark1'!AI1988)</f>
        <v>0</v>
      </c>
      <c r="R301" s="437" t="str">
        <f>+IF(P301=0,"",'Ark1'!AJ1988)</f>
        <v/>
      </c>
      <c r="S301" s="438"/>
      <c r="T301" s="438" t="str">
        <f>+IF(P301=0,"",'Ark1'!AK1988)</f>
        <v/>
      </c>
      <c r="U301" s="312"/>
      <c r="V301" s="221">
        <f>+IF(H301=0,"",'Ark1'!T1988)</f>
        <v>4.5</v>
      </c>
      <c r="W301" s="222">
        <f>+IF(H301=0,"",'Ark1'!X1988)</f>
        <v>0</v>
      </c>
      <c r="X301" s="220">
        <f>+IF(H301=0,"",'Ark1'!AA1988)</f>
        <v>0</v>
      </c>
      <c r="Y301" s="221">
        <f>+IF(H301=0,"",'Ark1'!AC1988)</f>
        <v>0</v>
      </c>
      <c r="Z301" s="222">
        <f>+IF(H301=0,"",'Ark1'!AE1988)</f>
        <v>0</v>
      </c>
      <c r="AA301" s="222">
        <f t="shared" ref="AA301:AA312" si="197">+IF(H301=0,"",+N301/C301)</f>
        <v>1.7015384615384612</v>
      </c>
      <c r="AB301" s="220">
        <f t="shared" si="185"/>
        <v>0.24358974358974358</v>
      </c>
      <c r="AC301" s="273"/>
      <c r="AF301" s="28"/>
      <c r="AG301" s="26"/>
      <c r="AJ301" s="26"/>
      <c r="AK301" s="26"/>
      <c r="AL301" s="26"/>
      <c r="AN301" s="26"/>
      <c r="AP301" s="26"/>
      <c r="AQ301" s="26"/>
    </row>
    <row r="302" spans="1:115">
      <c r="A302" s="273"/>
      <c r="B302" s="273">
        <f>+'Ark1'!C1989</f>
        <v>2023</v>
      </c>
      <c r="C302" s="219">
        <f>+'Ark1'!L1989</f>
        <v>5</v>
      </c>
      <c r="D302" s="219" t="str">
        <f t="shared" si="195"/>
        <v>O</v>
      </c>
      <c r="E302" s="219">
        <f>+'Ark1'!D1989</f>
        <v>2</v>
      </c>
      <c r="F302" s="219" t="str">
        <f t="shared" si="196"/>
        <v>Feb</v>
      </c>
      <c r="G302" s="219">
        <f>+'Ark1'!Q1989</f>
        <v>41</v>
      </c>
      <c r="H302" s="324">
        <f>+'Ark1'!R1989</f>
        <v>490</v>
      </c>
      <c r="I302" s="221">
        <f>+IF(H302=0,"",'Ark1'!AG1989)</f>
        <v>39.25732737208147</v>
      </c>
      <c r="J302" s="221">
        <f>+IF(H302=0,"",'Ark1'!AH1989)</f>
        <v>2.4489795918367343</v>
      </c>
      <c r="K302" s="275"/>
      <c r="L302" s="275"/>
      <c r="M302" s="275"/>
      <c r="N302" s="220">
        <f>+IF(H302=0,"",'Ark1'!U1989)</f>
        <v>7.0961224489795987</v>
      </c>
      <c r="O302" s="220"/>
      <c r="P302" s="226">
        <f>+IF(I302=0,"",'Ark1'!AI1989)</f>
        <v>22</v>
      </c>
      <c r="R302" s="437">
        <f>+IF(P302=0,"",'Ark1'!AJ1989)</f>
        <v>88.722727272727283</v>
      </c>
      <c r="S302" s="438"/>
      <c r="T302" s="438">
        <f>+IF(P302=0,"",'Ark1'!AK1989)</f>
        <v>11.116829409661879</v>
      </c>
      <c r="U302" s="312"/>
      <c r="V302" s="221">
        <f>+IF(H302=0,"",'Ark1'!T1989)</f>
        <v>4.6346938775510198</v>
      </c>
      <c r="W302" s="222">
        <f>+IF(H302=0,"",'Ark1'!X1989)</f>
        <v>0.81632653061224492</v>
      </c>
      <c r="X302" s="220">
        <f>+IF(H302=0,"",'Ark1'!AA1989)</f>
        <v>0</v>
      </c>
      <c r="Y302" s="221">
        <f>+IF(H302=0,"",'Ark1'!AC1989)</f>
        <v>0</v>
      </c>
      <c r="Z302" s="222">
        <f>+IF(H302=0,"",'Ark1'!AE1989)</f>
        <v>0</v>
      </c>
      <c r="AA302" s="222">
        <f t="shared" si="197"/>
        <v>1.4192244897959196</v>
      </c>
      <c r="AB302" s="220">
        <f t="shared" ref="AB302:AB312" si="198">+IF(H302=0,"",G302/H302)</f>
        <v>8.3673469387755106E-2</v>
      </c>
      <c r="AC302" s="273"/>
      <c r="AF302" s="28"/>
      <c r="AG302" s="26"/>
      <c r="AJ302" s="26"/>
      <c r="AK302" s="26"/>
      <c r="AL302" s="26"/>
      <c r="AN302" s="26"/>
    </row>
    <row r="303" spans="1:115">
      <c r="A303" s="273"/>
      <c r="B303" s="273">
        <f>+'Ark1'!C1990</f>
        <v>2023</v>
      </c>
      <c r="C303" s="219">
        <f>+'Ark1'!L1990</f>
        <v>5</v>
      </c>
      <c r="D303" s="219" t="str">
        <f t="shared" si="195"/>
        <v>O</v>
      </c>
      <c r="E303" s="219">
        <f>+'Ark1'!D1990</f>
        <v>3</v>
      </c>
      <c r="F303" s="219" t="str">
        <f t="shared" si="196"/>
        <v>Mar</v>
      </c>
      <c r="G303" s="219">
        <f>+'Ark1'!Q1990</f>
        <v>91</v>
      </c>
      <c r="H303" s="324">
        <f>+'Ark1'!R1990</f>
        <v>1428</v>
      </c>
      <c r="I303" s="221">
        <f>+IF(H303=0,"",'Ark1'!AG1990)</f>
        <v>37.941781103527667</v>
      </c>
      <c r="J303" s="221">
        <f>+IF(H303=0,"",'Ark1'!AH1990)</f>
        <v>0.21008403361344527</v>
      </c>
      <c r="K303" s="275"/>
      <c r="L303" s="275"/>
      <c r="M303" s="275"/>
      <c r="N303" s="220">
        <f>+IF(H303=0,"",'Ark1'!U1990)</f>
        <v>6.4623249299719854</v>
      </c>
      <c r="O303" s="220"/>
      <c r="P303" s="226">
        <f>+IF(I303=0,"",'Ark1'!AI1990)</f>
        <v>1</v>
      </c>
      <c r="R303" s="437">
        <f>+IF(P303=0,"",'Ark1'!AJ1990)</f>
        <v>80.900000000000006</v>
      </c>
      <c r="S303" s="438"/>
      <c r="T303" s="438">
        <f>+IF(P303=0,"",'Ark1'!AK1990)</f>
        <v>14.164971288009257</v>
      </c>
      <c r="U303" s="312"/>
      <c r="V303" s="221">
        <f>+IF(H303=0,"",'Ark1'!T1990)</f>
        <v>4.8774509803921564</v>
      </c>
      <c r="W303" s="222">
        <f>+IF(H303=0,"",'Ark1'!X1990)</f>
        <v>0.21008403361344527</v>
      </c>
      <c r="X303" s="220">
        <f>+IF(H303=0,"",'Ark1'!AA1990)</f>
        <v>0</v>
      </c>
      <c r="Y303" s="221">
        <f>+IF(H303=0,"",'Ark1'!AC1990)</f>
        <v>0</v>
      </c>
      <c r="Z303" s="222">
        <f>+IF(H303=0,"",'Ark1'!AE1990)</f>
        <v>0</v>
      </c>
      <c r="AA303" s="222">
        <f t="shared" si="197"/>
        <v>1.2924649859943971</v>
      </c>
      <c r="AB303" s="220">
        <f t="shared" si="198"/>
        <v>6.3725490196078427E-2</v>
      </c>
      <c r="AC303" s="273"/>
      <c r="AF303" s="28"/>
      <c r="AG303" s="26"/>
      <c r="AJ303" s="26"/>
      <c r="AK303" s="26"/>
      <c r="AL303" s="26"/>
      <c r="AN303" s="26"/>
    </row>
    <row r="304" spans="1:115">
      <c r="A304" s="273"/>
      <c r="B304" s="273">
        <f>+'Ark1'!C1991</f>
        <v>2023</v>
      </c>
      <c r="C304" s="219">
        <f>+'Ark1'!L1991</f>
        <v>5</v>
      </c>
      <c r="D304" s="219" t="str">
        <f t="shared" si="195"/>
        <v>O</v>
      </c>
      <c r="E304" s="219">
        <f>+'Ark1'!D1991</f>
        <v>4</v>
      </c>
      <c r="F304" s="219" t="str">
        <f t="shared" si="196"/>
        <v>Apr</v>
      </c>
      <c r="G304" s="219">
        <f>+'Ark1'!Q1991</f>
        <v>70</v>
      </c>
      <c r="H304" s="324">
        <f>+'Ark1'!R1991</f>
        <v>1045</v>
      </c>
      <c r="I304" s="221">
        <f>+IF(H304=0,"",'Ark1'!AG1991)</f>
        <v>37.491683675195375</v>
      </c>
      <c r="J304" s="221">
        <f>+IF(H304=0,"",'Ark1'!AH1991)</f>
        <v>0</v>
      </c>
      <c r="K304" s="275"/>
      <c r="L304" s="275"/>
      <c r="M304" s="275"/>
      <c r="N304" s="220">
        <f>+IF(H304=0,"",'Ark1'!U1991)</f>
        <v>6.3632535885167485</v>
      </c>
      <c r="O304" s="220"/>
      <c r="P304" s="226">
        <f>+IF(I304=0,"",'Ark1'!AI1991)</f>
        <v>14</v>
      </c>
      <c r="R304" s="437">
        <f>+IF(P304=0,"",'Ark1'!AJ1991)</f>
        <v>78.042857142857116</v>
      </c>
      <c r="S304" s="438"/>
      <c r="T304" s="438">
        <f>+IF(P304=0,"",'Ark1'!AK1991)</f>
        <v>15.408896440237283</v>
      </c>
      <c r="U304" s="312"/>
      <c r="V304" s="221">
        <f>+IF(H304=0,"",'Ark1'!T1991)</f>
        <v>4.5224880382775119</v>
      </c>
      <c r="W304" s="222">
        <f>+IF(H304=0,"",'Ark1'!X1991)</f>
        <v>0.19138755980861247</v>
      </c>
      <c r="X304" s="220">
        <f>+IF(H304=0,"",'Ark1'!AA1991)</f>
        <v>0</v>
      </c>
      <c r="Y304" s="221">
        <f>+IF(H304=0,"",'Ark1'!AC1991)</f>
        <v>0</v>
      </c>
      <c r="Z304" s="222">
        <f>+IF(H304=0,"",'Ark1'!AE1991)</f>
        <v>0</v>
      </c>
      <c r="AA304" s="222">
        <f t="shared" si="197"/>
        <v>1.2726507177033497</v>
      </c>
      <c r="AB304" s="220">
        <f t="shared" si="198"/>
        <v>6.6985645933014357E-2</v>
      </c>
      <c r="AC304" s="273"/>
      <c r="AF304" s="28"/>
      <c r="AG304" s="26"/>
      <c r="AJ304" s="26"/>
      <c r="AK304" s="26"/>
      <c r="AL304" s="26"/>
      <c r="AN304" s="26"/>
    </row>
    <row r="305" spans="1:115">
      <c r="A305" s="273"/>
      <c r="B305" s="273">
        <f>+'Ark1'!C1992</f>
        <v>2023</v>
      </c>
      <c r="C305" s="219">
        <f>+'Ark1'!L1992</f>
        <v>5</v>
      </c>
      <c r="D305" s="219" t="str">
        <f t="shared" si="195"/>
        <v>O</v>
      </c>
      <c r="E305" s="219">
        <f>+'Ark1'!D1992</f>
        <v>5</v>
      </c>
      <c r="F305" s="219" t="str">
        <f t="shared" si="196"/>
        <v>Mai</v>
      </c>
      <c r="G305" s="219">
        <f>+'Ark1'!Q1992</f>
        <v>48</v>
      </c>
      <c r="H305" s="324">
        <f>+'Ark1'!R1992</f>
        <v>482</v>
      </c>
      <c r="I305" s="221">
        <f>+IF(H305=0,"",'Ark1'!AG1992)</f>
        <v>32.795512921318888</v>
      </c>
      <c r="J305" s="221">
        <f>+IF(H305=0,"",'Ark1'!AH1992)</f>
        <v>1.0373443983402488</v>
      </c>
      <c r="K305" s="275"/>
      <c r="L305" s="275"/>
      <c r="M305" s="275"/>
      <c r="N305" s="220">
        <f>+IF(H305=0,"",'Ark1'!U1992)</f>
        <v>6.4900414937759408</v>
      </c>
      <c r="O305" s="220"/>
      <c r="P305" s="226">
        <f>+IF(I305=0,"",'Ark1'!AI1992)</f>
        <v>197</v>
      </c>
      <c r="R305" s="437">
        <f>+IF(P305=0,"",'Ark1'!AJ1992)</f>
        <v>76.821827411167504</v>
      </c>
      <c r="S305" s="438"/>
      <c r="T305" s="438">
        <f>+IF(P305=0,"",'Ark1'!AK1992)</f>
        <v>13.124822786923556</v>
      </c>
      <c r="U305" s="312"/>
      <c r="V305" s="221">
        <f>+IF(H305=0,"",'Ark1'!T1992)</f>
        <v>4.3298755186721989</v>
      </c>
      <c r="W305" s="222">
        <f>+IF(H305=0,"",'Ark1'!X1992)</f>
        <v>0.4149377593360995</v>
      </c>
      <c r="X305" s="220">
        <f>+IF(H305=0,"",'Ark1'!AA1992)</f>
        <v>0</v>
      </c>
      <c r="Y305" s="221">
        <f>+IF(H305=0,"",'Ark1'!AC1992)</f>
        <v>0</v>
      </c>
      <c r="Z305" s="222">
        <f>+IF(H305=0,"",'Ark1'!AE1992)</f>
        <v>0</v>
      </c>
      <c r="AA305" s="222">
        <f t="shared" si="197"/>
        <v>1.2980082987551882</v>
      </c>
      <c r="AB305" s="220">
        <f t="shared" si="198"/>
        <v>9.9585062240663894E-2</v>
      </c>
      <c r="AC305" s="273"/>
      <c r="AF305" s="28"/>
      <c r="AG305" s="26"/>
      <c r="AJ305" s="26"/>
      <c r="AK305" s="26"/>
      <c r="AL305" s="26"/>
      <c r="AN305" s="26"/>
    </row>
    <row r="306" spans="1:115">
      <c r="A306" s="273"/>
      <c r="B306" s="273">
        <f>+'Ark1'!C1993</f>
        <v>2023</v>
      </c>
      <c r="C306" s="219">
        <f>+'Ark1'!L1993</f>
        <v>5</v>
      </c>
      <c r="D306" s="219" t="str">
        <f t="shared" si="195"/>
        <v>O</v>
      </c>
      <c r="E306" s="219">
        <f>+'Ark1'!D1993</f>
        <v>6</v>
      </c>
      <c r="F306" s="219" t="str">
        <f t="shared" si="196"/>
        <v>Jun</v>
      </c>
      <c r="G306" s="219">
        <f>+'Ark1'!Q1993</f>
        <v>67</v>
      </c>
      <c r="H306" s="324">
        <f>+'Ark1'!R1993</f>
        <v>471</v>
      </c>
      <c r="I306" s="221">
        <f>+IF(H306=0,"",'Ark1'!AG1993)</f>
        <v>32.382624752215349</v>
      </c>
      <c r="J306" s="221">
        <f>+IF(H306=0,"",'Ark1'!AH1993)</f>
        <v>0.21231422505307856</v>
      </c>
      <c r="K306" s="275"/>
      <c r="L306" s="275"/>
      <c r="M306" s="275"/>
      <c r="N306" s="220">
        <f>+IF(H306=0,"",'Ark1'!U1993)</f>
        <v>7.5957537154989376</v>
      </c>
      <c r="O306" s="220"/>
      <c r="P306" s="226">
        <f>+IF(I306=0,"",'Ark1'!AI1993)</f>
        <v>170</v>
      </c>
      <c r="R306" s="437">
        <f>+IF(P306=0,"",'Ark1'!AJ1993)</f>
        <v>78.554705882352948</v>
      </c>
      <c r="S306" s="438"/>
      <c r="T306" s="438">
        <f>+IF(P306=0,"",'Ark1'!AK1993)</f>
        <v>13.790987922359898</v>
      </c>
      <c r="U306" s="312"/>
      <c r="V306" s="221">
        <f>+IF(H306=0,"",'Ark1'!T1993)</f>
        <v>4.1401273885350323</v>
      </c>
      <c r="W306" s="222">
        <f>+IF(H306=0,"",'Ark1'!X1993)</f>
        <v>0.63694267515923564</v>
      </c>
      <c r="X306" s="220">
        <f>+IF(H306=0,"",'Ark1'!AA1993)</f>
        <v>0</v>
      </c>
      <c r="Y306" s="221">
        <f>+IF(H306=0,"",'Ark1'!AC1993)</f>
        <v>0</v>
      </c>
      <c r="Z306" s="222">
        <f>+IF(H306=0,"",'Ark1'!AE1993)</f>
        <v>0</v>
      </c>
      <c r="AA306" s="222">
        <f t="shared" si="197"/>
        <v>1.5191507430997875</v>
      </c>
      <c r="AB306" s="220">
        <f t="shared" si="198"/>
        <v>0.14225053078556263</v>
      </c>
      <c r="AC306" s="273"/>
      <c r="AF306" s="28"/>
      <c r="AG306" s="26"/>
      <c r="AJ306" s="26"/>
      <c r="AK306" s="26"/>
      <c r="AL306" s="26"/>
      <c r="AN306" s="26"/>
    </row>
    <row r="307" spans="1:115">
      <c r="A307" s="273"/>
      <c r="B307" s="273">
        <f>+'Ark1'!C1994</f>
        <v>2023</v>
      </c>
      <c r="C307" s="219">
        <f>+'Ark1'!L1994</f>
        <v>5</v>
      </c>
      <c r="D307" s="219" t="str">
        <f t="shared" si="195"/>
        <v>O</v>
      </c>
      <c r="E307" s="219">
        <f>+'Ark1'!D1994</f>
        <v>7</v>
      </c>
      <c r="F307" s="219" t="str">
        <f t="shared" si="196"/>
        <v>Jul</v>
      </c>
      <c r="G307" s="219">
        <f>+'Ark1'!Q1994</f>
        <v>15</v>
      </c>
      <c r="H307" s="324">
        <f>+'Ark1'!R1994</f>
        <v>91</v>
      </c>
      <c r="I307" s="221">
        <f>+IF(H307=0,"",'Ark1'!AG1994)</f>
        <v>28.808817295464177</v>
      </c>
      <c r="J307" s="221">
        <f>+IF(H307=0,"",'Ark1'!AH1994)</f>
        <v>0</v>
      </c>
      <c r="K307" s="275"/>
      <c r="L307" s="275"/>
      <c r="M307" s="275"/>
      <c r="N307" s="220">
        <f>+IF(H307=0,"",'Ark1'!U1994)</f>
        <v>7.4681318681318656</v>
      </c>
      <c r="O307" s="220"/>
      <c r="P307" s="226">
        <f>+IF(I307=0,"",'Ark1'!AI1994)</f>
        <v>46</v>
      </c>
      <c r="R307" s="437">
        <f>+IF(P307=0,"",'Ark1'!AJ1994)</f>
        <v>114.52173913043478</v>
      </c>
      <c r="S307" s="438"/>
      <c r="T307" s="438">
        <f>+IF(P307=0,"",'Ark1'!AK1994)</f>
        <v>5.1275917856391597</v>
      </c>
      <c r="U307" s="312"/>
      <c r="V307" s="221">
        <f>+IF(H307=0,"",'Ark1'!T1994)</f>
        <v>4.6813186813186807</v>
      </c>
      <c r="W307" s="222">
        <f>+IF(H307=0,"",'Ark1'!X1994)</f>
        <v>0</v>
      </c>
      <c r="X307" s="220">
        <f>+IF(H307=0,"",'Ark1'!AA1994)</f>
        <v>0</v>
      </c>
      <c r="Y307" s="221">
        <f>+IF(H307=0,"",'Ark1'!AC1994)</f>
        <v>0</v>
      </c>
      <c r="Z307" s="222">
        <f>+IF(H307=0,"",'Ark1'!AE1994)</f>
        <v>0</v>
      </c>
      <c r="AA307" s="222">
        <f t="shared" si="197"/>
        <v>1.4936263736263731</v>
      </c>
      <c r="AB307" s="220">
        <f t="shared" si="198"/>
        <v>0.16483516483516483</v>
      </c>
      <c r="AC307" s="273"/>
      <c r="AF307" s="28"/>
      <c r="AG307" s="26"/>
      <c r="AJ307" s="26"/>
      <c r="AK307" s="26"/>
      <c r="AL307" s="26"/>
      <c r="AN307" s="26"/>
    </row>
    <row r="308" spans="1:115">
      <c r="A308" s="273"/>
      <c r="B308" s="273">
        <f>+'Ark1'!C1995</f>
        <v>2023</v>
      </c>
      <c r="C308" s="219">
        <f>+'Ark1'!L1995</f>
        <v>5</v>
      </c>
      <c r="D308" s="219" t="str">
        <f t="shared" si="195"/>
        <v>O</v>
      </c>
      <c r="E308" s="219">
        <f>+'Ark1'!D1995</f>
        <v>8</v>
      </c>
      <c r="F308" s="219" t="str">
        <f t="shared" si="196"/>
        <v>Aug</v>
      </c>
      <c r="G308" s="219">
        <f>+'Ark1'!Q1995</f>
        <v>59</v>
      </c>
      <c r="H308" s="324">
        <f>+'Ark1'!R1995</f>
        <v>417</v>
      </c>
      <c r="I308" s="221">
        <f>+IF(H308=0,"",'Ark1'!AG1995)</f>
        <v>38.444651723715573</v>
      </c>
      <c r="J308" s="221">
        <f>+IF(H308=0,"",'Ark1'!AH1995)</f>
        <v>0.47961630695443641</v>
      </c>
      <c r="K308" s="275"/>
      <c r="L308" s="275"/>
      <c r="M308" s="275"/>
      <c r="N308" s="220">
        <f>+IF(H308=0,"",'Ark1'!U1995)</f>
        <v>9.7851318944844152</v>
      </c>
      <c r="O308" s="220"/>
      <c r="P308" s="226">
        <f>+IF(I308=0,"",'Ark1'!AI1995)</f>
        <v>50</v>
      </c>
      <c r="R308" s="437">
        <f>+IF(P308=0,"",'Ark1'!AJ1995)</f>
        <v>87.811999999999998</v>
      </c>
      <c r="S308" s="438"/>
      <c r="T308" s="438">
        <f>+IF(P308=0,"",'Ark1'!AK1995)</f>
        <v>14.375483278666824</v>
      </c>
      <c r="U308" s="312"/>
      <c r="V308" s="221">
        <f>+IF(H308=0,"",'Ark1'!T1995)</f>
        <v>3.5683453237410072</v>
      </c>
      <c r="W308" s="222">
        <f>+IF(H308=0,"",'Ark1'!X1995)</f>
        <v>2.8776978417266181</v>
      </c>
      <c r="X308" s="220">
        <f>+IF(H308=0,"",'Ark1'!AA1995)</f>
        <v>0</v>
      </c>
      <c r="Y308" s="221">
        <f>+IF(H308=0,"",'Ark1'!AC1995)</f>
        <v>0</v>
      </c>
      <c r="Z308" s="222">
        <f>+IF(H308=0,"",'Ark1'!AE1995)</f>
        <v>0</v>
      </c>
      <c r="AA308" s="222">
        <f t="shared" si="197"/>
        <v>1.9570263788968831</v>
      </c>
      <c r="AB308" s="220">
        <f t="shared" si="198"/>
        <v>0.14148681055155876</v>
      </c>
      <c r="AC308" s="273"/>
      <c r="AF308" s="28"/>
      <c r="AG308" s="26"/>
      <c r="AJ308" s="26"/>
      <c r="AK308" s="26"/>
      <c r="AL308" s="26"/>
      <c r="AN308" s="26"/>
    </row>
    <row r="309" spans="1:115">
      <c r="A309" s="273"/>
      <c r="B309" s="273">
        <f>+'Ark1'!C1996</f>
        <v>2023</v>
      </c>
      <c r="C309" s="219">
        <f>+'Ark1'!L1996</f>
        <v>5</v>
      </c>
      <c r="D309" s="219" t="str">
        <f t="shared" si="195"/>
        <v>O</v>
      </c>
      <c r="E309" s="219">
        <f>+'Ark1'!D1996</f>
        <v>9</v>
      </c>
      <c r="F309" s="219" t="str">
        <f t="shared" si="196"/>
        <v>Sep</v>
      </c>
      <c r="G309" s="219">
        <f>+'Ark1'!Q1996</f>
        <v>103</v>
      </c>
      <c r="H309" s="324">
        <f>+'Ark1'!R1996</f>
        <v>709</v>
      </c>
      <c r="I309" s="221">
        <f>+IF(H309=0,"",'Ark1'!AG1996)</f>
        <v>37.438223814070376</v>
      </c>
      <c r="J309" s="221">
        <f>+IF(H309=0,"",'Ark1'!AH1996)</f>
        <v>0.14104372355430181</v>
      </c>
      <c r="K309" s="275"/>
      <c r="L309" s="275"/>
      <c r="M309" s="275"/>
      <c r="N309" s="220">
        <f>+IF(H309=0,"",'Ark1'!U1996)</f>
        <v>10.673906911142444</v>
      </c>
      <c r="O309" s="220"/>
      <c r="P309" s="226">
        <f>+IF(I309=0,"",'Ark1'!AI1996)</f>
        <v>116</v>
      </c>
      <c r="R309" s="437">
        <f>+IF(P309=0,"",'Ark1'!AJ1996)</f>
        <v>85.361206896551693</v>
      </c>
      <c r="S309" s="438"/>
      <c r="T309" s="438">
        <f>+IF(P309=0,"",'Ark1'!AK1996)</f>
        <v>13.84112733783123</v>
      </c>
      <c r="U309" s="312"/>
      <c r="V309" s="221">
        <f>+IF(H309=0,"",'Ark1'!T1996)</f>
        <v>3.891396332863188</v>
      </c>
      <c r="W309" s="222">
        <f>+IF(H309=0,"",'Ark1'!X1996)</f>
        <v>7.475317348377998</v>
      </c>
      <c r="X309" s="220">
        <f>+IF(H309=0,"",'Ark1'!AA1996)</f>
        <v>0</v>
      </c>
      <c r="Y309" s="221">
        <f>+IF(H309=0,"",'Ark1'!AC1996)</f>
        <v>0</v>
      </c>
      <c r="Z309" s="222">
        <f>+IF(H309=0,"",'Ark1'!AE1996)</f>
        <v>0</v>
      </c>
      <c r="AA309" s="222">
        <f t="shared" si="197"/>
        <v>2.1347813822284887</v>
      </c>
      <c r="AB309" s="220">
        <f t="shared" si="198"/>
        <v>0.14527503526093088</v>
      </c>
      <c r="AC309" s="273"/>
      <c r="AF309" s="28"/>
      <c r="AG309" s="26"/>
      <c r="AJ309" s="26"/>
      <c r="AK309" s="26"/>
      <c r="AL309" s="26"/>
      <c r="AN309" s="26"/>
    </row>
    <row r="310" spans="1:115">
      <c r="A310" s="273"/>
      <c r="B310" s="273">
        <f>+'Ark1'!C1997</f>
        <v>2023</v>
      </c>
      <c r="C310" s="219">
        <f>+'Ark1'!L1997</f>
        <v>5</v>
      </c>
      <c r="D310" s="219" t="str">
        <f t="shared" si="195"/>
        <v>O</v>
      </c>
      <c r="E310" s="219">
        <f>+'Ark1'!D1997</f>
        <v>10</v>
      </c>
      <c r="F310" s="219" t="str">
        <f t="shared" si="196"/>
        <v>Okt</v>
      </c>
      <c r="G310" s="219">
        <f>+'Ark1'!Q1997</f>
        <v>149</v>
      </c>
      <c r="H310" s="324">
        <f>+'Ark1'!R1997</f>
        <v>617</v>
      </c>
      <c r="I310" s="221">
        <f>+IF(H310=0,"",'Ark1'!AG1997)</f>
        <v>28.095633467939777</v>
      </c>
      <c r="J310" s="221">
        <f>+IF(H310=0,"",'Ark1'!AH1997)</f>
        <v>3.2414910858995123</v>
      </c>
      <c r="K310" s="275"/>
      <c r="L310" s="275"/>
      <c r="M310" s="275"/>
      <c r="N310" s="220">
        <f>+IF(H310=0,"",'Ark1'!U1997)</f>
        <v>9.6525121555915767</v>
      </c>
      <c r="O310" s="220"/>
      <c r="P310" s="226">
        <f>+IF(I310=0,"",'Ark1'!AI1997)</f>
        <v>198</v>
      </c>
      <c r="R310" s="437">
        <f>+IF(P310=0,"",'Ark1'!AJ1997)</f>
        <v>85.498484848484821</v>
      </c>
      <c r="S310" s="438"/>
      <c r="T310" s="438">
        <f>+IF(P310=0,"",'Ark1'!AK1997)</f>
        <v>13.826276533244364</v>
      </c>
      <c r="U310" s="312"/>
      <c r="V310" s="221">
        <f>+IF(H310=0,"",'Ark1'!T1997)</f>
        <v>4.236628849270665</v>
      </c>
      <c r="W310" s="222">
        <f>+IF(H310=0,"",'Ark1'!X1997)</f>
        <v>2.1069692058346843</v>
      </c>
      <c r="X310" s="220">
        <f>+IF(H310=0,"",'Ark1'!AA1997)</f>
        <v>0</v>
      </c>
      <c r="Y310" s="221">
        <f>+IF(H310=0,"",'Ark1'!AC1997)</f>
        <v>0</v>
      </c>
      <c r="Z310" s="222">
        <f>+IF(H310=0,"",'Ark1'!AE1997)</f>
        <v>0</v>
      </c>
      <c r="AA310" s="222">
        <f t="shared" si="197"/>
        <v>1.9305024311183154</v>
      </c>
      <c r="AB310" s="220">
        <f t="shared" si="198"/>
        <v>0.24149108589951376</v>
      </c>
      <c r="AC310" s="273"/>
      <c r="AF310" s="28"/>
      <c r="AG310" s="26"/>
      <c r="AJ310" s="26"/>
      <c r="AK310" s="26"/>
      <c r="AL310" s="26"/>
      <c r="AN310" s="26"/>
    </row>
    <row r="311" spans="1:115">
      <c r="A311" s="273"/>
      <c r="B311" s="273">
        <f>+'Ark1'!C1998</f>
        <v>2023</v>
      </c>
      <c r="C311" s="219">
        <f>+'Ark1'!L1998</f>
        <v>5</v>
      </c>
      <c r="D311" s="219" t="str">
        <f t="shared" si="195"/>
        <v>O</v>
      </c>
      <c r="E311" s="219">
        <f>+'Ark1'!D1998</f>
        <v>11</v>
      </c>
      <c r="F311" s="219" t="str">
        <f t="shared" si="196"/>
        <v>Nov</v>
      </c>
      <c r="G311" s="219">
        <f>+'Ark1'!Q1998</f>
        <v>80</v>
      </c>
      <c r="H311" s="324">
        <f>+'Ark1'!R1998</f>
        <v>304</v>
      </c>
      <c r="I311" s="221">
        <f>+IF(H311=0,"",'Ark1'!AG1998)</f>
        <v>28.316741555624422</v>
      </c>
      <c r="J311" s="221">
        <f>+IF(H311=0,"",'Ark1'!AH1998)</f>
        <v>1.9736842105263159</v>
      </c>
      <c r="K311" s="275"/>
      <c r="L311" s="275"/>
      <c r="M311" s="275"/>
      <c r="N311" s="220">
        <f>+IF(H311=0,"",'Ark1'!U1998)</f>
        <v>9.6187500000000004</v>
      </c>
      <c r="O311" s="220"/>
      <c r="P311" s="226">
        <f>+IF(I311=0,"",'Ark1'!AI1998)</f>
        <v>46</v>
      </c>
      <c r="R311" s="437">
        <f>+IF(P311=0,"",'Ark1'!AJ1998)</f>
        <v>86.639130434782629</v>
      </c>
      <c r="S311" s="438"/>
      <c r="T311" s="438">
        <f>+IF(P311=0,"",'Ark1'!AK1998)</f>
        <v>13.724433939314842</v>
      </c>
      <c r="U311" s="312"/>
      <c r="V311" s="221">
        <f>+IF(H311=0,"",'Ark1'!T1998)</f>
        <v>4.2302631578947363</v>
      </c>
      <c r="W311" s="222">
        <f>+IF(H311=0,"",'Ark1'!X1998)</f>
        <v>3.6184210526315774</v>
      </c>
      <c r="X311" s="220">
        <f>+IF(H311=0,"",'Ark1'!AA1998)</f>
        <v>0</v>
      </c>
      <c r="Y311" s="221">
        <f>+IF(H311=0,"",'Ark1'!AC1998)</f>
        <v>0</v>
      </c>
      <c r="Z311" s="222">
        <f>+IF(H311=0,"",'Ark1'!AE1998)</f>
        <v>0</v>
      </c>
      <c r="AA311" s="222">
        <f t="shared" si="197"/>
        <v>1.9237500000000001</v>
      </c>
      <c r="AB311" s="220">
        <f t="shared" si="198"/>
        <v>0.26315789473684209</v>
      </c>
      <c r="AC311" s="273"/>
      <c r="AF311" s="28"/>
      <c r="AG311" s="26"/>
      <c r="AJ311" s="26"/>
      <c r="AK311" s="26"/>
      <c r="AL311" s="26"/>
      <c r="AN311" s="26"/>
    </row>
    <row r="312" spans="1:115">
      <c r="A312" s="273"/>
      <c r="B312" s="273">
        <f>+'Ark1'!C1999</f>
        <v>2023</v>
      </c>
      <c r="C312" s="219">
        <f>+'Ark1'!L1999</f>
        <v>5</v>
      </c>
      <c r="D312" s="219" t="str">
        <f t="shared" si="195"/>
        <v>O</v>
      </c>
      <c r="E312" s="219">
        <f>+'Ark1'!D1999</f>
        <v>12</v>
      </c>
      <c r="F312" s="219" t="str">
        <f t="shared" si="196"/>
        <v>Des</v>
      </c>
      <c r="G312" s="219">
        <f>+'Ark1'!Q1999</f>
        <v>12</v>
      </c>
      <c r="H312" s="324">
        <f>+'Ark1'!R1999</f>
        <v>35</v>
      </c>
      <c r="I312" s="221">
        <f>+IF(H312=0,"",'Ark1'!AG1999)</f>
        <v>35.110653628409672</v>
      </c>
      <c r="J312" s="221">
        <f>+IF(H312=0,"",'Ark1'!AH1999)</f>
        <v>0</v>
      </c>
      <c r="K312" s="275"/>
      <c r="L312" s="275"/>
      <c r="M312" s="275"/>
      <c r="N312" s="220">
        <f>+IF(H312=0,"",'Ark1'!U1999)</f>
        <v>9.7457142857142873</v>
      </c>
      <c r="O312" s="220"/>
      <c r="P312" s="226">
        <f>+IF(I312=0,"",'Ark1'!AI1999)</f>
        <v>9</v>
      </c>
      <c r="R312" s="437">
        <f>+IF(P312=0,"",'Ark1'!AJ1999)</f>
        <v>85.288888888888891</v>
      </c>
      <c r="S312" s="438"/>
      <c r="T312" s="438">
        <f>+IF(P312=0,"",'Ark1'!AK1999)</f>
        <v>14.259817204594331</v>
      </c>
      <c r="U312" s="312"/>
      <c r="V312" s="221">
        <f>+IF(H312=0,"",'Ark1'!T1999)</f>
        <v>3.7142857142857153</v>
      </c>
      <c r="W312" s="222">
        <f>+IF(H312=0,"",'Ark1'!X1999)</f>
        <v>0</v>
      </c>
      <c r="X312" s="220">
        <f>+IF(H312=0,"",'Ark1'!AA1999)</f>
        <v>0</v>
      </c>
      <c r="Y312" s="221">
        <f>+IF(H312=0,"",'Ark1'!AC1999)</f>
        <v>0</v>
      </c>
      <c r="Z312" s="222">
        <f>+IF(H312=0,"",'Ark1'!AE1999)</f>
        <v>0</v>
      </c>
      <c r="AA312" s="222">
        <f t="shared" si="197"/>
        <v>1.9491428571428575</v>
      </c>
      <c r="AB312" s="220">
        <f t="shared" si="198"/>
        <v>0.34285714285714286</v>
      </c>
      <c r="AC312" s="273"/>
      <c r="AF312" s="28"/>
      <c r="AG312" s="26"/>
      <c r="AJ312" s="26"/>
      <c r="AK312" s="26"/>
      <c r="AL312" s="26"/>
      <c r="AN312" s="26"/>
    </row>
    <row r="313" spans="1:115" s="305" customFormat="1">
      <c r="A313" s="273"/>
      <c r="B313" s="273"/>
      <c r="C313" s="273"/>
      <c r="D313" s="273"/>
      <c r="E313" s="273"/>
      <c r="F313" s="273"/>
      <c r="G313" s="273"/>
      <c r="H313" s="326"/>
      <c r="I313" s="275"/>
      <c r="J313" s="275"/>
      <c r="K313" s="275"/>
      <c r="L313" s="275"/>
      <c r="M313" s="275"/>
      <c r="N313" s="273"/>
      <c r="O313" s="273"/>
      <c r="P313" s="312"/>
      <c r="Q313" s="312"/>
      <c r="R313" s="311"/>
      <c r="S313" s="311"/>
      <c r="T313" s="311"/>
      <c r="U313" s="312"/>
      <c r="V313" s="273"/>
      <c r="W313" s="276"/>
      <c r="X313" s="275"/>
      <c r="Y313" s="273"/>
      <c r="Z313" s="276"/>
      <c r="AA313" s="276"/>
      <c r="AB313" s="275"/>
      <c r="AC313" s="273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</row>
    <row r="314" spans="1:115" s="305" customFormat="1" ht="17.399999999999999">
      <c r="A314" s="273"/>
      <c r="B314" s="273"/>
      <c r="C314" s="309" t="s">
        <v>0</v>
      </c>
      <c r="D314" s="273"/>
      <c r="E314" s="310" t="str">
        <f>+D316</f>
        <v>O+</v>
      </c>
      <c r="F314" s="309" t="s">
        <v>547</v>
      </c>
      <c r="G314" s="273"/>
      <c r="H314" s="313">
        <f>SUM(H316:H327)</f>
        <v>5505</v>
      </c>
      <c r="I314" s="275"/>
      <c r="J314" s="275"/>
      <c r="K314" s="275"/>
      <c r="L314" s="275"/>
      <c r="M314" s="275"/>
      <c r="N314" s="311">
        <f>+Klasse!P15</f>
        <v>8.3737172587011344</v>
      </c>
      <c r="O314" s="311"/>
      <c r="P314" s="312"/>
      <c r="Q314" s="312"/>
      <c r="R314" s="311"/>
      <c r="S314" s="311"/>
      <c r="T314" s="311"/>
      <c r="U314" s="312"/>
      <c r="V314" s="273"/>
      <c r="W314" s="276"/>
      <c r="X314" s="275"/>
      <c r="Y314" s="273"/>
      <c r="Z314" s="276"/>
      <c r="AA314" s="311">
        <f>+N314/C316</f>
        <v>1.3956195431168557</v>
      </c>
      <c r="AB314" s="275"/>
      <c r="AC314" s="273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</row>
    <row r="315" spans="1:115" s="305" customFormat="1">
      <c r="A315" s="273"/>
      <c r="B315" s="273"/>
      <c r="C315" s="273"/>
      <c r="D315" s="273"/>
      <c r="E315" s="273"/>
      <c r="F315" s="273"/>
      <c r="G315" s="273"/>
      <c r="H315" s="326"/>
      <c r="I315" s="275"/>
      <c r="J315" s="275"/>
      <c r="K315" s="275"/>
      <c r="L315" s="275"/>
      <c r="M315" s="275"/>
      <c r="N315" s="273"/>
      <c r="O315" s="273"/>
      <c r="P315" s="312"/>
      <c r="Q315" s="312"/>
      <c r="R315" s="311"/>
      <c r="S315" s="311"/>
      <c r="T315" s="311"/>
      <c r="U315" s="312"/>
      <c r="V315" s="273"/>
      <c r="W315" s="276"/>
      <c r="X315" s="275"/>
      <c r="Y315" s="273"/>
      <c r="Z315" s="276"/>
      <c r="AA315" s="276"/>
      <c r="AB315" s="276"/>
      <c r="AC315" s="273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</row>
    <row r="316" spans="1:115">
      <c r="A316" s="273"/>
      <c r="B316" s="273">
        <f>+'Ark1'!C2000</f>
        <v>2023</v>
      </c>
      <c r="C316" s="219">
        <f>+'Ark1'!L2000</f>
        <v>6</v>
      </c>
      <c r="D316" s="219" t="str">
        <f t="shared" ref="D316:D327" si="199">+D89</f>
        <v>O+</v>
      </c>
      <c r="E316" s="219">
        <f>+'Ark1'!D2000</f>
        <v>1</v>
      </c>
      <c r="F316" s="219" t="str">
        <f t="shared" ref="F316:F327" si="200">+F301</f>
        <v>Jan</v>
      </c>
      <c r="G316" s="219">
        <f>+'Ark1'!Q2000</f>
        <v>18</v>
      </c>
      <c r="H316" s="324">
        <f>+'Ark1'!R2000</f>
        <v>51</v>
      </c>
      <c r="I316" s="221">
        <f>+IF(H316=0,"",'Ark1'!AG2000)</f>
        <v>30.479579372244952</v>
      </c>
      <c r="J316" s="221">
        <f>+IF(H316=0,"",'Ark1'!AH2000)</f>
        <v>5.882352941176471</v>
      </c>
      <c r="K316" s="275"/>
      <c r="L316" s="275"/>
      <c r="M316" s="275"/>
      <c r="N316" s="220">
        <f>+IF(H316=0,"",'Ark1'!U2000)</f>
        <v>11.252941176470594</v>
      </c>
      <c r="O316" s="220"/>
      <c r="P316" s="226">
        <f>+IF(I316=0,"",'Ark1'!AI2000)</f>
        <v>0</v>
      </c>
      <c r="R316" s="437" t="str">
        <f>+IF(P316=0,"",'Ark1'!AJ2000)</f>
        <v/>
      </c>
      <c r="S316" s="438"/>
      <c r="T316" s="438" t="str">
        <f>+IF(P316=0,"",'Ark1'!AK2000)</f>
        <v/>
      </c>
      <c r="U316" s="312"/>
      <c r="V316" s="221">
        <f>+IF(H316=0,"",'Ark1'!T2000)</f>
        <v>4.9411764705882355</v>
      </c>
      <c r="W316" s="222">
        <f>+IF(H316=0,"",'Ark1'!X2000)</f>
        <v>9.8039215686274535</v>
      </c>
      <c r="X316" s="220">
        <f>+IF(H316=0,"",'Ark1'!AA2000)</f>
        <v>0</v>
      </c>
      <c r="Y316" s="221">
        <f>+IF(H316=0,"",'Ark1'!AC2000)</f>
        <v>0</v>
      </c>
      <c r="Z316" s="222">
        <f>+IF(H316=0,"",'Ark1'!AE2000)</f>
        <v>0</v>
      </c>
      <c r="AA316" s="222">
        <f t="shared" ref="AA316:AA327" si="201">+IF(H316=0,"",+N316/C316)</f>
        <v>1.8754901960784325</v>
      </c>
      <c r="AB316" s="220">
        <f t="shared" si="185"/>
        <v>0.35294117647058826</v>
      </c>
      <c r="AC316" s="273"/>
      <c r="AF316" s="28"/>
      <c r="AG316" s="26"/>
      <c r="AJ316" s="26"/>
      <c r="AK316" s="26"/>
      <c r="AL316" s="26"/>
      <c r="AN316" s="26"/>
    </row>
    <row r="317" spans="1:115">
      <c r="A317" s="273"/>
      <c r="B317" s="273">
        <f>+'Ark1'!C2001</f>
        <v>2023</v>
      </c>
      <c r="C317" s="219">
        <f>+'Ark1'!L2001</f>
        <v>6</v>
      </c>
      <c r="D317" s="219" t="str">
        <f t="shared" si="199"/>
        <v>O+</v>
      </c>
      <c r="E317" s="219">
        <f>+'Ark1'!D2001</f>
        <v>2</v>
      </c>
      <c r="F317" s="219" t="str">
        <f t="shared" si="200"/>
        <v>Feb</v>
      </c>
      <c r="G317" s="219">
        <f>+'Ark1'!Q2001</f>
        <v>31</v>
      </c>
      <c r="H317" s="324">
        <f>+'Ark1'!R2001</f>
        <v>445</v>
      </c>
      <c r="I317" s="221">
        <f>+IF(H317=0,"",'Ark1'!AG2001)</f>
        <v>36.220250191934241</v>
      </c>
      <c r="J317" s="221">
        <f>+IF(H317=0,"",'Ark1'!AH2001)</f>
        <v>2.2471910112359552</v>
      </c>
      <c r="K317" s="275"/>
      <c r="L317" s="275"/>
      <c r="M317" s="275"/>
      <c r="N317" s="220">
        <f>+IF(H317=0,"",'Ark1'!U2001)</f>
        <v>7.2092134831460708</v>
      </c>
      <c r="O317" s="220"/>
      <c r="P317" s="226">
        <f>+IF(I317=0,"",'Ark1'!AI2001)</f>
        <v>0</v>
      </c>
      <c r="R317" s="437" t="str">
        <f>+IF(P317=0,"",'Ark1'!AJ2001)</f>
        <v/>
      </c>
      <c r="S317" s="438"/>
      <c r="T317" s="438" t="str">
        <f>+IF(P317=0,"",'Ark1'!AK2001)</f>
        <v/>
      </c>
      <c r="U317" s="312"/>
      <c r="V317" s="221">
        <f>+IF(H317=0,"",'Ark1'!T2001)</f>
        <v>5.249438202247191</v>
      </c>
      <c r="W317" s="222">
        <f>+IF(H317=0,"",'Ark1'!X2001)</f>
        <v>2.6966292134831447</v>
      </c>
      <c r="X317" s="220">
        <f>+IF(H317=0,"",'Ark1'!AA2001)</f>
        <v>0</v>
      </c>
      <c r="Y317" s="221">
        <f>+IF(H317=0,"",'Ark1'!AC2001)</f>
        <v>0</v>
      </c>
      <c r="Z317" s="222">
        <f>+IF(H317=0,"",'Ark1'!AE2001)</f>
        <v>0</v>
      </c>
      <c r="AA317" s="222">
        <f t="shared" si="201"/>
        <v>1.2015355805243451</v>
      </c>
      <c r="AB317" s="220">
        <f t="shared" ref="AB317:AB327" si="202">+IF(H317=0,"",G317/H317)</f>
        <v>6.9662921348314602E-2</v>
      </c>
      <c r="AC317" s="273"/>
      <c r="AF317" s="28"/>
      <c r="AG317" s="26"/>
      <c r="AJ317" s="26"/>
      <c r="AK317" s="26"/>
      <c r="AL317" s="26"/>
      <c r="AN317" s="26"/>
    </row>
    <row r="318" spans="1:115">
      <c r="A318" s="273"/>
      <c r="B318" s="273">
        <f>+'Ark1'!C2002</f>
        <v>2023</v>
      </c>
      <c r="C318" s="219">
        <f>+'Ark1'!L2002</f>
        <v>6</v>
      </c>
      <c r="D318" s="219" t="str">
        <f t="shared" si="199"/>
        <v>O+</v>
      </c>
      <c r="E318" s="219">
        <f>+'Ark1'!D2002</f>
        <v>3</v>
      </c>
      <c r="F318" s="219" t="str">
        <f t="shared" si="200"/>
        <v>Mar</v>
      </c>
      <c r="G318" s="219">
        <f>+'Ark1'!Q2002</f>
        <v>85</v>
      </c>
      <c r="H318" s="324">
        <f>+'Ark1'!R2002</f>
        <v>1175</v>
      </c>
      <c r="I318" s="221">
        <f>+IF(H318=0,"",'Ark1'!AG2002)</f>
        <v>34.623797385083442</v>
      </c>
      <c r="J318" s="221">
        <f>+IF(H318=0,"",'Ark1'!AH2002)</f>
        <v>8.510638297872343E-2</v>
      </c>
      <c r="K318" s="275"/>
      <c r="L318" s="275"/>
      <c r="M318" s="275"/>
      <c r="N318" s="220">
        <f>+IF(H318=0,"",'Ark1'!U2002)</f>
        <v>7.1669787234042523</v>
      </c>
      <c r="O318" s="220"/>
      <c r="P318" s="226">
        <f>+IF(I318=0,"",'Ark1'!AI2002)</f>
        <v>1</v>
      </c>
      <c r="R318" s="437">
        <f>+IF(P318=0,"",'Ark1'!AJ2002)</f>
        <v>92.3</v>
      </c>
      <c r="S318" s="438"/>
      <c r="T318" s="438">
        <f>+IF(P318=0,"",'Ark1'!AK2002)</f>
        <v>18.058565191014029</v>
      </c>
      <c r="U318" s="312"/>
      <c r="V318" s="221">
        <f>+IF(H318=0,"",'Ark1'!T2002)</f>
        <v>5.1446808510638311</v>
      </c>
      <c r="W318" s="222">
        <f>+IF(H318=0,"",'Ark1'!X2002)</f>
        <v>0.85106382978723427</v>
      </c>
      <c r="X318" s="220">
        <f>+IF(H318=0,"",'Ark1'!AA2002)</f>
        <v>0</v>
      </c>
      <c r="Y318" s="221">
        <f>+IF(H318=0,"",'Ark1'!AC2002)</f>
        <v>0</v>
      </c>
      <c r="Z318" s="222">
        <f>+IF(H318=0,"",'Ark1'!AE2002)</f>
        <v>0</v>
      </c>
      <c r="AA318" s="222">
        <f t="shared" si="201"/>
        <v>1.1944964539007088</v>
      </c>
      <c r="AB318" s="220">
        <f t="shared" si="202"/>
        <v>7.2340425531914887E-2</v>
      </c>
      <c r="AC318" s="273"/>
      <c r="AF318" s="28"/>
      <c r="AG318" s="26"/>
      <c r="AJ318" s="26"/>
      <c r="AK318" s="26"/>
      <c r="AL318" s="26"/>
      <c r="AN318" s="26"/>
    </row>
    <row r="319" spans="1:115">
      <c r="A319" s="273"/>
      <c r="B319" s="273">
        <f>+'Ark1'!C2003</f>
        <v>2023</v>
      </c>
      <c r="C319" s="219">
        <f>+'Ark1'!L2003</f>
        <v>6</v>
      </c>
      <c r="D319" s="219" t="str">
        <f t="shared" si="199"/>
        <v>O+</v>
      </c>
      <c r="E319" s="219">
        <f>+'Ark1'!D2003</f>
        <v>4</v>
      </c>
      <c r="F319" s="219" t="str">
        <f t="shared" si="200"/>
        <v>Apr</v>
      </c>
      <c r="G319" s="219">
        <f>+'Ark1'!Q2003</f>
        <v>65</v>
      </c>
      <c r="H319" s="324">
        <f>+'Ark1'!R2003</f>
        <v>899</v>
      </c>
      <c r="I319" s="221">
        <f>+IF(H319=0,"",'Ark1'!AG2003)</f>
        <v>34.408723401856086</v>
      </c>
      <c r="J319" s="221">
        <f>+IF(H319=0,"",'Ark1'!AH2003)</f>
        <v>0</v>
      </c>
      <c r="K319" s="275"/>
      <c r="L319" s="275"/>
      <c r="M319" s="275"/>
      <c r="N319" s="220">
        <f>+IF(H319=0,"",'Ark1'!U2003)</f>
        <v>6.7884315906562804</v>
      </c>
      <c r="O319" s="220"/>
      <c r="P319" s="226">
        <f>+IF(I319=0,"",'Ark1'!AI2003)</f>
        <v>19</v>
      </c>
      <c r="R319" s="437">
        <f>+IF(P319=0,"",'Ark1'!AJ2003)</f>
        <v>79.184210526315738</v>
      </c>
      <c r="S319" s="438"/>
      <c r="T319" s="438">
        <f>+IF(P319=0,"",'Ark1'!AK2003)</f>
        <v>15.865048579171487</v>
      </c>
      <c r="U319" s="312"/>
      <c r="V319" s="221">
        <f>+IF(H319=0,"",'Ark1'!T2003)</f>
        <v>5.0756395995550605</v>
      </c>
      <c r="W319" s="222">
        <f>+IF(H319=0,"",'Ark1'!X2003)</f>
        <v>0.11123470522803117</v>
      </c>
      <c r="X319" s="220">
        <f>+IF(H319=0,"",'Ark1'!AA2003)</f>
        <v>0</v>
      </c>
      <c r="Y319" s="221">
        <f>+IF(H319=0,"",'Ark1'!AC2003)</f>
        <v>0</v>
      </c>
      <c r="Z319" s="222">
        <f>+IF(H319=0,"",'Ark1'!AE2003)</f>
        <v>0</v>
      </c>
      <c r="AA319" s="222">
        <f t="shared" si="201"/>
        <v>1.13140526510938</v>
      </c>
      <c r="AB319" s="220">
        <f t="shared" si="202"/>
        <v>7.2302558398220251E-2</v>
      </c>
      <c r="AC319" s="273"/>
      <c r="AF319" s="28"/>
      <c r="AG319" s="26"/>
      <c r="AJ319" s="26"/>
      <c r="AK319" s="26"/>
      <c r="AL319" s="26"/>
      <c r="AN319" s="26"/>
    </row>
    <row r="320" spans="1:115">
      <c r="A320" s="273"/>
      <c r="B320" s="273">
        <f>+'Ark1'!C2004</f>
        <v>2023</v>
      </c>
      <c r="C320" s="219">
        <f>+'Ark1'!L2004</f>
        <v>6</v>
      </c>
      <c r="D320" s="219" t="str">
        <f t="shared" si="199"/>
        <v>O+</v>
      </c>
      <c r="E320" s="219">
        <f>+'Ark1'!D2004</f>
        <v>5</v>
      </c>
      <c r="F320" s="219" t="str">
        <f t="shared" si="200"/>
        <v>Mai</v>
      </c>
      <c r="G320" s="219">
        <f>+'Ark1'!Q2004</f>
        <v>41</v>
      </c>
      <c r="H320" s="324">
        <f>+'Ark1'!R2004</f>
        <v>479</v>
      </c>
      <c r="I320" s="221">
        <f>+IF(H320=0,"",'Ark1'!AG2004)</f>
        <v>33.751638098233457</v>
      </c>
      <c r="J320" s="221">
        <f>+IF(H320=0,"",'Ark1'!AH2004)</f>
        <v>0.41753653444676425</v>
      </c>
      <c r="K320" s="275"/>
      <c r="L320" s="275"/>
      <c r="M320" s="275"/>
      <c r="N320" s="220">
        <f>+IF(H320=0,"",'Ark1'!U2004)</f>
        <v>6.7210855949895603</v>
      </c>
      <c r="O320" s="220"/>
      <c r="P320" s="226">
        <f>+IF(I320=0,"",'Ark1'!AI2004)</f>
        <v>180</v>
      </c>
      <c r="R320" s="437">
        <f>+IF(P320=0,"",'Ark1'!AJ2004)</f>
        <v>75.832777777777778</v>
      </c>
      <c r="S320" s="438"/>
      <c r="T320" s="438">
        <f>+IF(P320=0,"",'Ark1'!AK2004)</f>
        <v>15.657343237201836</v>
      </c>
      <c r="U320" s="312"/>
      <c r="V320" s="221">
        <f>+IF(H320=0,"",'Ark1'!T2004)</f>
        <v>5.1586638830897691</v>
      </c>
      <c r="W320" s="222">
        <f>+IF(H320=0,"",'Ark1'!X2004)</f>
        <v>0.20876826722338213</v>
      </c>
      <c r="X320" s="220">
        <f>+IF(H320=0,"",'Ark1'!AA2004)</f>
        <v>0</v>
      </c>
      <c r="Y320" s="221">
        <f>+IF(H320=0,"",'Ark1'!AC2004)</f>
        <v>0</v>
      </c>
      <c r="Z320" s="222">
        <f>+IF(H320=0,"",'Ark1'!AE2004)</f>
        <v>0</v>
      </c>
      <c r="AA320" s="222">
        <f t="shared" si="201"/>
        <v>1.1201809324982601</v>
      </c>
      <c r="AB320" s="220">
        <f t="shared" si="202"/>
        <v>8.5594989561586635E-2</v>
      </c>
      <c r="AC320" s="273"/>
      <c r="AF320" s="28"/>
      <c r="AG320" s="26"/>
      <c r="AJ320" s="26"/>
      <c r="AK320" s="26"/>
      <c r="AL320" s="26"/>
      <c r="AN320" s="26"/>
    </row>
    <row r="321" spans="1:115">
      <c r="A321" s="273"/>
      <c r="B321" s="273">
        <f>+'Ark1'!C2005</f>
        <v>2023</v>
      </c>
      <c r="C321" s="219">
        <f>+'Ark1'!L2005</f>
        <v>6</v>
      </c>
      <c r="D321" s="219" t="str">
        <f t="shared" si="199"/>
        <v>O+</v>
      </c>
      <c r="E321" s="219">
        <f>+'Ark1'!D2005</f>
        <v>6</v>
      </c>
      <c r="F321" s="219" t="str">
        <f t="shared" si="200"/>
        <v>Jun</v>
      </c>
      <c r="G321" s="219">
        <f>+'Ark1'!Q2005</f>
        <v>65</v>
      </c>
      <c r="H321" s="324">
        <f>+'Ark1'!R2005</f>
        <v>476</v>
      </c>
      <c r="I321" s="221">
        <f>+IF(H321=0,"",'Ark1'!AG2005)</f>
        <v>37.910372106916249</v>
      </c>
      <c r="J321" s="221">
        <f>+IF(H321=0,"",'Ark1'!AH2005)</f>
        <v>0.42016806722689054</v>
      </c>
      <c r="K321" s="275"/>
      <c r="L321" s="275"/>
      <c r="M321" s="275"/>
      <c r="N321" s="220">
        <f>+IF(H321=0,"",'Ark1'!U2005)</f>
        <v>8.7989495798319357</v>
      </c>
      <c r="O321" s="220"/>
      <c r="P321" s="226">
        <f>+IF(I321=0,"",'Ark1'!AI2005)</f>
        <v>186</v>
      </c>
      <c r="R321" s="437">
        <f>+IF(P321=0,"",'Ark1'!AJ2005)</f>
        <v>78.861290322580629</v>
      </c>
      <c r="S321" s="438"/>
      <c r="T321" s="438">
        <f>+IF(P321=0,"",'Ark1'!AK2005)</f>
        <v>15.628952393825799</v>
      </c>
      <c r="U321" s="312"/>
      <c r="V321" s="221">
        <f>+IF(H321=0,"",'Ark1'!T2005)</f>
        <v>4.9642857142857153</v>
      </c>
      <c r="W321" s="222">
        <f>+IF(H321=0,"",'Ark1'!X2005)</f>
        <v>0.630252100840336</v>
      </c>
      <c r="X321" s="220">
        <f>+IF(H321=0,"",'Ark1'!AA2005)</f>
        <v>0</v>
      </c>
      <c r="Y321" s="221">
        <f>+IF(H321=0,"",'Ark1'!AC2005)</f>
        <v>0</v>
      </c>
      <c r="Z321" s="222">
        <f>+IF(H321=0,"",'Ark1'!AE2005)</f>
        <v>0</v>
      </c>
      <c r="AA321" s="222">
        <f t="shared" si="201"/>
        <v>1.466491596638656</v>
      </c>
      <c r="AB321" s="220">
        <f t="shared" si="202"/>
        <v>0.13655462184873948</v>
      </c>
      <c r="AC321" s="273"/>
      <c r="AF321" s="28"/>
      <c r="AG321" s="26"/>
      <c r="AJ321" s="26"/>
      <c r="AK321" s="26"/>
      <c r="AL321" s="26"/>
      <c r="AN321" s="26"/>
    </row>
    <row r="322" spans="1:115">
      <c r="A322" s="273"/>
      <c r="B322" s="273">
        <f>+'Ark1'!C2006</f>
        <v>2023</v>
      </c>
      <c r="C322" s="219">
        <f>+'Ark1'!L2006</f>
        <v>6</v>
      </c>
      <c r="D322" s="219" t="str">
        <f t="shared" si="199"/>
        <v>O+</v>
      </c>
      <c r="E322" s="219">
        <f>+'Ark1'!D2006</f>
        <v>7</v>
      </c>
      <c r="F322" s="219" t="str">
        <f t="shared" si="200"/>
        <v>Jul</v>
      </c>
      <c r="G322" s="219">
        <f>+'Ark1'!Q2006</f>
        <v>12</v>
      </c>
      <c r="H322" s="324">
        <f>+'Ark1'!R2006</f>
        <v>73</v>
      </c>
      <c r="I322" s="221">
        <f>+IF(H322=0,"",'Ark1'!AG2006)</f>
        <v>27.011445527765996</v>
      </c>
      <c r="J322" s="221">
        <f>+IF(H322=0,"",'Ark1'!AH2006)</f>
        <v>0</v>
      </c>
      <c r="K322" s="275"/>
      <c r="L322" s="275"/>
      <c r="M322" s="275"/>
      <c r="N322" s="220">
        <f>+IF(H322=0,"",'Ark1'!U2006)</f>
        <v>8.7287671232876711</v>
      </c>
      <c r="O322" s="220"/>
      <c r="P322" s="226">
        <f>+IF(I322=0,"",'Ark1'!AI2006)</f>
        <v>20</v>
      </c>
      <c r="R322" s="437">
        <f>+IF(P322=0,"",'Ark1'!AJ2006)</f>
        <v>115.88000000000002</v>
      </c>
      <c r="S322" s="438"/>
      <c r="T322" s="438">
        <f>+IF(P322=0,"",'Ark1'!AK2006)</f>
        <v>6.0724269322293809</v>
      </c>
      <c r="U322" s="312"/>
      <c r="V322" s="221">
        <f>+IF(H322=0,"",'Ark1'!T2006)</f>
        <v>5.1369863013698627</v>
      </c>
      <c r="W322" s="222">
        <f>+IF(H322=0,"",'Ark1'!X2006)</f>
        <v>0</v>
      </c>
      <c r="X322" s="220">
        <f>+IF(H322=0,"",'Ark1'!AA2006)</f>
        <v>0</v>
      </c>
      <c r="Y322" s="221">
        <f>+IF(H322=0,"",'Ark1'!AC2006)</f>
        <v>0</v>
      </c>
      <c r="Z322" s="222">
        <f>+IF(H322=0,"",'Ark1'!AE2006)</f>
        <v>0</v>
      </c>
      <c r="AA322" s="222">
        <f t="shared" si="201"/>
        <v>1.4547945205479451</v>
      </c>
      <c r="AB322" s="220">
        <f t="shared" si="202"/>
        <v>0.16438356164383561</v>
      </c>
      <c r="AC322" s="273"/>
      <c r="AF322" s="28"/>
      <c r="AG322" s="26"/>
      <c r="AJ322" s="26"/>
      <c r="AK322" s="26"/>
      <c r="AL322" s="26"/>
      <c r="AN322" s="26"/>
    </row>
    <row r="323" spans="1:115">
      <c r="A323" s="273"/>
      <c r="B323" s="273">
        <f>+'Ark1'!C2007</f>
        <v>2023</v>
      </c>
      <c r="C323" s="219">
        <f>+'Ark1'!L2007</f>
        <v>6</v>
      </c>
      <c r="D323" s="219" t="str">
        <f t="shared" si="199"/>
        <v>O+</v>
      </c>
      <c r="E323" s="219">
        <f>+'Ark1'!D2007</f>
        <v>8</v>
      </c>
      <c r="F323" s="219" t="str">
        <f t="shared" si="200"/>
        <v>Aug</v>
      </c>
      <c r="G323" s="219">
        <f>+'Ark1'!Q2007</f>
        <v>63</v>
      </c>
      <c r="H323" s="324">
        <f>+'Ark1'!R2007</f>
        <v>281</v>
      </c>
      <c r="I323" s="221">
        <f>+IF(H323=0,"",'Ark1'!AG2007)</f>
        <v>28.577216239388726</v>
      </c>
      <c r="J323" s="221">
        <f>+IF(H323=0,"",'Ark1'!AH2007)</f>
        <v>1.0676156583629892</v>
      </c>
      <c r="K323" s="275"/>
      <c r="L323" s="275"/>
      <c r="M323" s="275"/>
      <c r="N323" s="220">
        <f>+IF(H323=0,"",'Ark1'!U2007)</f>
        <v>10.793950177935956</v>
      </c>
      <c r="O323" s="220"/>
      <c r="P323" s="226">
        <f>+IF(I323=0,"",'Ark1'!AI2007)</f>
        <v>61</v>
      </c>
      <c r="R323" s="437">
        <f>+IF(P323=0,"",'Ark1'!AJ2007)</f>
        <v>88.795081967213122</v>
      </c>
      <c r="S323" s="438"/>
      <c r="T323" s="438">
        <f>+IF(P323=0,"",'Ark1'!AK2007)</f>
        <v>15.809357741368348</v>
      </c>
      <c r="U323" s="312"/>
      <c r="V323" s="221">
        <f>+IF(H323=0,"",'Ark1'!T2007)</f>
        <v>4</v>
      </c>
      <c r="W323" s="222">
        <f>+IF(H323=0,"",'Ark1'!X2007)</f>
        <v>6.4056939501779375</v>
      </c>
      <c r="X323" s="220">
        <f>+IF(H323=0,"",'Ark1'!AA2007)</f>
        <v>0</v>
      </c>
      <c r="Y323" s="221">
        <f>+IF(H323=0,"",'Ark1'!AC2007)</f>
        <v>0</v>
      </c>
      <c r="Z323" s="222">
        <f>+IF(H323=0,"",'Ark1'!AE2007)</f>
        <v>0</v>
      </c>
      <c r="AA323" s="222">
        <f t="shared" si="201"/>
        <v>1.7989916963226593</v>
      </c>
      <c r="AB323" s="220">
        <f t="shared" si="202"/>
        <v>0.22419928825622776</v>
      </c>
      <c r="AC323" s="273"/>
      <c r="AF323" s="28"/>
      <c r="AG323" s="26"/>
      <c r="AJ323" s="26"/>
      <c r="AK323" s="26"/>
      <c r="AL323" s="26"/>
      <c r="AN323" s="26"/>
    </row>
    <row r="324" spans="1:115">
      <c r="A324" s="273"/>
      <c r="B324" s="273">
        <f>+'Ark1'!C2008</f>
        <v>2023</v>
      </c>
      <c r="C324" s="219">
        <f>+'Ark1'!L2008</f>
        <v>6</v>
      </c>
      <c r="D324" s="219" t="str">
        <f t="shared" si="199"/>
        <v>O+</v>
      </c>
      <c r="E324" s="219">
        <f>+'Ark1'!D2008</f>
        <v>9</v>
      </c>
      <c r="F324" s="219" t="str">
        <f t="shared" si="200"/>
        <v>Sep</v>
      </c>
      <c r="G324" s="219">
        <f>+'Ark1'!Q2008</f>
        <v>97</v>
      </c>
      <c r="H324" s="324">
        <f>+'Ark1'!R2008</f>
        <v>519</v>
      </c>
      <c r="I324" s="221">
        <f>+IF(H324=0,"",'Ark1'!AG2008)</f>
        <v>30.034975586348153</v>
      </c>
      <c r="J324" s="221">
        <f>+IF(H324=0,"",'Ark1'!AH2008)</f>
        <v>0</v>
      </c>
      <c r="K324" s="275"/>
      <c r="L324" s="275"/>
      <c r="M324" s="275"/>
      <c r="N324" s="220">
        <f>+IF(H324=0,"",'Ark1'!U2008)</f>
        <v>11.698073217726396</v>
      </c>
      <c r="O324" s="220"/>
      <c r="P324" s="226">
        <f>+IF(I324=0,"",'Ark1'!AI2008)</f>
        <v>136</v>
      </c>
      <c r="R324" s="437">
        <f>+IF(P324=0,"",'Ark1'!AJ2008)</f>
        <v>88.932352941176447</v>
      </c>
      <c r="S324" s="438"/>
      <c r="T324" s="438">
        <f>+IF(P324=0,"",'Ark1'!AK2008)</f>
        <v>15.371791895577894</v>
      </c>
      <c r="U324" s="312"/>
      <c r="V324" s="221">
        <f>+IF(H324=0,"",'Ark1'!T2008)</f>
        <v>4.3121387283236992</v>
      </c>
      <c r="W324" s="222">
        <f>+IF(H324=0,"",'Ark1'!X2008)</f>
        <v>10.019267822736031</v>
      </c>
      <c r="X324" s="220">
        <f>+IF(H324=0,"",'Ark1'!AA2008)</f>
        <v>0</v>
      </c>
      <c r="Y324" s="221">
        <f>+IF(H324=0,"",'Ark1'!AC2008)</f>
        <v>0</v>
      </c>
      <c r="Z324" s="222">
        <f>+IF(H324=0,"",'Ark1'!AE2008)</f>
        <v>0</v>
      </c>
      <c r="AA324" s="222">
        <f t="shared" si="201"/>
        <v>1.9496788696210661</v>
      </c>
      <c r="AB324" s="220">
        <f t="shared" si="202"/>
        <v>0.18689788053949905</v>
      </c>
      <c r="AC324" s="273"/>
      <c r="AF324" s="28"/>
      <c r="AG324" s="26"/>
      <c r="AJ324" s="26"/>
      <c r="AK324" s="26"/>
      <c r="AL324" s="26"/>
      <c r="AN324" s="26"/>
    </row>
    <row r="325" spans="1:115">
      <c r="A325" s="273"/>
      <c r="B325" s="273">
        <f>+'Ark1'!C2009</f>
        <v>2023</v>
      </c>
      <c r="C325" s="219">
        <f>+'Ark1'!L2009</f>
        <v>6</v>
      </c>
      <c r="D325" s="219" t="str">
        <f t="shared" si="199"/>
        <v>O+</v>
      </c>
      <c r="E325" s="219">
        <f>+'Ark1'!D2009</f>
        <v>10</v>
      </c>
      <c r="F325" s="219" t="str">
        <f t="shared" si="200"/>
        <v>Okt</v>
      </c>
      <c r="G325" s="219">
        <f>+'Ark1'!Q2009</f>
        <v>153</v>
      </c>
      <c r="H325" s="324">
        <f>+'Ark1'!R2009</f>
        <v>702</v>
      </c>
      <c r="I325" s="221">
        <f>+IF(H325=0,"",'Ark1'!AG2009)</f>
        <v>36.56215798014869</v>
      </c>
      <c r="J325" s="221">
        <f>+IF(H325=0,"",'Ark1'!AH2009)</f>
        <v>1.8518518518518521</v>
      </c>
      <c r="K325" s="275"/>
      <c r="L325" s="275"/>
      <c r="M325" s="275"/>
      <c r="N325" s="220">
        <f>+IF(H325=0,"",'Ark1'!U2009)</f>
        <v>11.040313390313388</v>
      </c>
      <c r="O325" s="220"/>
      <c r="P325" s="226">
        <f>+IF(I325=0,"",'Ark1'!AI2009)</f>
        <v>252</v>
      </c>
      <c r="R325" s="437">
        <f>+IF(P325=0,"",'Ark1'!AJ2009)</f>
        <v>88.288888888888891</v>
      </c>
      <c r="S325" s="438"/>
      <c r="T325" s="438">
        <f>+IF(P325=0,"",'Ark1'!AK2009)</f>
        <v>15.470387089614244</v>
      </c>
      <c r="U325" s="312"/>
      <c r="V325" s="221">
        <f>+IF(H325=0,"",'Ark1'!T2009)</f>
        <v>4.9586894586894594</v>
      </c>
      <c r="W325" s="222">
        <f>+IF(H325=0,"",'Ark1'!X2009)</f>
        <v>3.4188034188034186</v>
      </c>
      <c r="X325" s="220">
        <f>+IF(H325=0,"",'Ark1'!AA2009)</f>
        <v>0</v>
      </c>
      <c r="Y325" s="221">
        <f>+IF(H325=0,"",'Ark1'!AC2009)</f>
        <v>0</v>
      </c>
      <c r="Z325" s="222">
        <f>+IF(H325=0,"",'Ark1'!AE2009)</f>
        <v>0</v>
      </c>
      <c r="AA325" s="222">
        <f t="shared" si="201"/>
        <v>1.8400522317188981</v>
      </c>
      <c r="AB325" s="220">
        <f t="shared" si="202"/>
        <v>0.21794871794871795</v>
      </c>
      <c r="AC325" s="273"/>
      <c r="AF325" s="28"/>
      <c r="AG325" s="26"/>
      <c r="AJ325" s="26"/>
      <c r="AK325" s="26"/>
      <c r="AL325" s="26"/>
      <c r="AN325" s="26"/>
    </row>
    <row r="326" spans="1:115">
      <c r="A326" s="273"/>
      <c r="B326" s="273">
        <f>+'Ark1'!C2010</f>
        <v>2023</v>
      </c>
      <c r="C326" s="219">
        <f>+'Ark1'!L2010</f>
        <v>6</v>
      </c>
      <c r="D326" s="219" t="str">
        <f t="shared" si="199"/>
        <v>O+</v>
      </c>
      <c r="E326" s="219">
        <f>+'Ark1'!D2010</f>
        <v>11</v>
      </c>
      <c r="F326" s="219" t="str">
        <f t="shared" si="200"/>
        <v>Nov</v>
      </c>
      <c r="G326" s="219">
        <f>+'Ark1'!Q2010</f>
        <v>85</v>
      </c>
      <c r="H326" s="324">
        <f>+'Ark1'!R2010</f>
        <v>387</v>
      </c>
      <c r="I326" s="221">
        <f>+IF(H326=0,"",'Ark1'!AG2010)</f>
        <v>41.050123954136971</v>
      </c>
      <c r="J326" s="221">
        <f>+IF(H326=0,"",'Ark1'!AH2010)</f>
        <v>3.1007751937984498</v>
      </c>
      <c r="K326" s="275"/>
      <c r="L326" s="275"/>
      <c r="M326" s="275"/>
      <c r="N326" s="220">
        <f>+IF(H326=0,"",'Ark1'!U2010)</f>
        <v>10.953488372093023</v>
      </c>
      <c r="O326" s="220"/>
      <c r="P326" s="226">
        <f>+IF(I326=0,"",'Ark1'!AI2010)</f>
        <v>65</v>
      </c>
      <c r="R326" s="437">
        <f>+IF(P326=0,"",'Ark1'!AJ2010)</f>
        <v>89.026153846153889</v>
      </c>
      <c r="S326" s="438"/>
      <c r="T326" s="438">
        <f>+IF(P326=0,"",'Ark1'!AK2010)</f>
        <v>15.18027069001209</v>
      </c>
      <c r="U326" s="312"/>
      <c r="V326" s="221">
        <f>+IF(H326=0,"",'Ark1'!T2010)</f>
        <v>4.8397932816537468</v>
      </c>
      <c r="W326" s="222">
        <f>+IF(H326=0,"",'Ark1'!X2010)</f>
        <v>5.1679586563307502</v>
      </c>
      <c r="X326" s="220">
        <f>+IF(H326=0,"",'Ark1'!AA2010)</f>
        <v>0</v>
      </c>
      <c r="Y326" s="221">
        <f>+IF(H326=0,"",'Ark1'!AC2010)</f>
        <v>0</v>
      </c>
      <c r="Z326" s="222">
        <f>+IF(H326=0,"",'Ark1'!AE2010)</f>
        <v>0</v>
      </c>
      <c r="AA326" s="222">
        <f t="shared" si="201"/>
        <v>1.8255813953488371</v>
      </c>
      <c r="AB326" s="220">
        <f t="shared" si="202"/>
        <v>0.21963824289405684</v>
      </c>
      <c r="AC326" s="273"/>
      <c r="AF326" s="28"/>
      <c r="AG326" s="26"/>
      <c r="AJ326" s="26"/>
      <c r="AK326" s="26"/>
      <c r="AL326" s="26"/>
      <c r="AN326" s="26"/>
    </row>
    <row r="327" spans="1:115">
      <c r="A327" s="273"/>
      <c r="B327" s="273">
        <f>+'Ark1'!C2011</f>
        <v>2023</v>
      </c>
      <c r="C327" s="219">
        <f>+'Ark1'!L2011</f>
        <v>6</v>
      </c>
      <c r="D327" s="219" t="str">
        <f t="shared" si="199"/>
        <v>O+</v>
      </c>
      <c r="E327" s="219">
        <f>+'Ark1'!D2011</f>
        <v>12</v>
      </c>
      <c r="F327" s="219" t="str">
        <f t="shared" si="200"/>
        <v>Des</v>
      </c>
      <c r="G327" s="219">
        <f>+'Ark1'!Q2011</f>
        <v>8</v>
      </c>
      <c r="H327" s="324">
        <f>+'Ark1'!R2011</f>
        <v>18</v>
      </c>
      <c r="I327" s="221">
        <f>+IF(H327=0,"",'Ark1'!AG2011)</f>
        <v>20.205867215645902</v>
      </c>
      <c r="J327" s="221">
        <f>+IF(H327=0,"",'Ark1'!AH2011)</f>
        <v>0</v>
      </c>
      <c r="K327" s="275"/>
      <c r="L327" s="275"/>
      <c r="M327" s="275"/>
      <c r="N327" s="220">
        <f>+IF(H327=0,"",'Ark1'!U2011)</f>
        <v>10.905555555555562</v>
      </c>
      <c r="O327" s="220"/>
      <c r="P327" s="226">
        <f>+IF(I327=0,"",'Ark1'!AI2011)</f>
        <v>8</v>
      </c>
      <c r="R327" s="437">
        <f>+IF(P327=0,"",'Ark1'!AJ2011)</f>
        <v>89.8125</v>
      </c>
      <c r="S327" s="438"/>
      <c r="T327" s="438">
        <f>+IF(P327=0,"",'Ark1'!AK2011)</f>
        <v>14.398696365414343</v>
      </c>
      <c r="U327" s="312"/>
      <c r="V327" s="221">
        <f>+IF(H327=0,"",'Ark1'!T2011)</f>
        <v>4.3333333333333321</v>
      </c>
      <c r="W327" s="222">
        <f>+IF(H327=0,"",'Ark1'!X2011)</f>
        <v>0</v>
      </c>
      <c r="X327" s="220">
        <f>+IF(H327=0,"",'Ark1'!AA2011)</f>
        <v>0</v>
      </c>
      <c r="Y327" s="221">
        <f>+IF(H327=0,"",'Ark1'!AC2011)</f>
        <v>0</v>
      </c>
      <c r="Z327" s="222">
        <f>+IF(H327=0,"",'Ark1'!AE2011)</f>
        <v>0</v>
      </c>
      <c r="AA327" s="222">
        <f t="shared" si="201"/>
        <v>1.8175925925925938</v>
      </c>
      <c r="AB327" s="220">
        <f t="shared" si="202"/>
        <v>0.44444444444444442</v>
      </c>
      <c r="AC327" s="273"/>
      <c r="AF327" s="28"/>
      <c r="AG327" s="26"/>
      <c r="AJ327" s="26"/>
      <c r="AK327" s="26"/>
      <c r="AL327" s="26"/>
      <c r="AN327" s="26"/>
    </row>
    <row r="328" spans="1:115">
      <c r="A328" s="273"/>
      <c r="B328" s="273"/>
      <c r="C328" s="273"/>
      <c r="D328" s="273"/>
      <c r="E328" s="273"/>
      <c r="F328" s="273"/>
      <c r="G328" s="273"/>
      <c r="H328" s="326"/>
      <c r="I328" s="274"/>
      <c r="J328" s="274"/>
      <c r="K328" s="275"/>
      <c r="L328" s="275"/>
      <c r="M328" s="275"/>
      <c r="N328" s="275"/>
      <c r="O328" s="275"/>
      <c r="P328" s="312"/>
      <c r="Q328" s="312"/>
      <c r="R328" s="311"/>
      <c r="S328" s="311"/>
      <c r="T328" s="311"/>
      <c r="U328" s="312"/>
      <c r="V328" s="274"/>
      <c r="W328" s="276"/>
      <c r="X328" s="275"/>
      <c r="Y328" s="274"/>
      <c r="Z328" s="276"/>
      <c r="AA328" s="276"/>
      <c r="AB328" s="275"/>
      <c r="AC328" s="273"/>
      <c r="AD328" s="26"/>
      <c r="AF328" s="28"/>
      <c r="AG328" s="26"/>
      <c r="AH328" s="27"/>
      <c r="AI328" s="27"/>
      <c r="AM328" s="27"/>
    </row>
    <row r="329" spans="1:115" s="305" customFormat="1" ht="17.399999999999999">
      <c r="A329" s="273"/>
      <c r="B329" s="273"/>
      <c r="C329" s="309" t="s">
        <v>0</v>
      </c>
      <c r="D329" s="273"/>
      <c r="E329" s="310" t="str">
        <f>+D331</f>
        <v>R-</v>
      </c>
      <c r="F329" s="309" t="s">
        <v>547</v>
      </c>
      <c r="G329" s="273"/>
      <c r="H329" s="313">
        <f>SUM(H331:H341)</f>
        <v>0</v>
      </c>
      <c r="I329" s="275"/>
      <c r="J329" s="275"/>
      <c r="K329" s="275"/>
      <c r="L329" s="275"/>
      <c r="M329" s="275"/>
      <c r="N329" s="311" t="e">
        <f>+Klasse!#REF!</f>
        <v>#REF!</v>
      </c>
      <c r="O329" s="311"/>
      <c r="P329" s="312"/>
      <c r="Q329" s="312"/>
      <c r="R329" s="311"/>
      <c r="S329" s="311"/>
      <c r="T329" s="311"/>
      <c r="U329" s="312"/>
      <c r="V329" s="273"/>
      <c r="W329" s="276"/>
      <c r="X329" s="275"/>
      <c r="Y329" s="273"/>
      <c r="Z329" s="276"/>
      <c r="AA329" s="311" t="e">
        <f>+N329/#REF!</f>
        <v>#REF!</v>
      </c>
      <c r="AB329" s="275"/>
      <c r="AC329" s="273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</row>
    <row r="330" spans="1:115" s="305" customFormat="1">
      <c r="A330" s="273"/>
      <c r="B330" s="273"/>
      <c r="C330" s="273"/>
      <c r="D330" s="273"/>
      <c r="E330" s="273"/>
      <c r="F330" s="273"/>
      <c r="G330" s="273"/>
      <c r="H330" s="326"/>
      <c r="I330" s="275"/>
      <c r="J330" s="275"/>
      <c r="K330" s="275"/>
      <c r="L330" s="275"/>
      <c r="M330" s="275"/>
      <c r="N330" s="273"/>
      <c r="O330" s="273"/>
      <c r="P330" s="312"/>
      <c r="Q330" s="312"/>
      <c r="R330" s="311"/>
      <c r="S330" s="311"/>
      <c r="T330" s="311"/>
      <c r="U330" s="312"/>
      <c r="V330" s="273"/>
      <c r="W330" s="276"/>
      <c r="X330" s="275"/>
      <c r="Y330" s="273"/>
      <c r="Z330" s="276"/>
      <c r="AA330" s="312"/>
      <c r="AB330" s="311"/>
      <c r="AC330" s="273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</row>
    <row r="331" spans="1:115">
      <c r="A331" s="273"/>
      <c r="B331" s="273">
        <f>+'Ark1'!C2012</f>
        <v>2023</v>
      </c>
      <c r="C331" s="219">
        <f>+'Ark1'!L2012</f>
        <v>7</v>
      </c>
      <c r="D331" s="219" t="str">
        <f t="shared" ref="D331:D342" si="203">+D104</f>
        <v>R-</v>
      </c>
      <c r="E331" s="219">
        <f>+'Ark1'!D2012</f>
        <v>1</v>
      </c>
      <c r="F331" s="219" t="str">
        <f t="shared" ref="F331:F342" si="204">+F104</f>
        <v>Jan</v>
      </c>
      <c r="G331" s="219">
        <f>+'Ark1'!Q2012</f>
        <v>0</v>
      </c>
      <c r="H331" s="324">
        <f>+'Ark1'!R2012</f>
        <v>0</v>
      </c>
      <c r="I331" s="221" t="str">
        <f>+IF(H331=0,"",'Ark1'!AG2012)</f>
        <v/>
      </c>
      <c r="J331" s="221" t="str">
        <f>+IF(H331=0,"",'Ark1'!AH2012)</f>
        <v/>
      </c>
      <c r="K331" s="275"/>
      <c r="L331" s="275"/>
      <c r="M331" s="275"/>
      <c r="N331" s="220" t="str">
        <f>+IF(H331=0,"",'Ark1'!U2012)</f>
        <v/>
      </c>
      <c r="O331" s="220"/>
      <c r="P331" s="414">
        <f>+IF(I331=0,"",'Ark1'!AI2012)</f>
        <v>0</v>
      </c>
      <c r="Q331" s="414"/>
      <c r="R331" s="249"/>
      <c r="S331" s="249"/>
      <c r="T331" s="249"/>
      <c r="U331" s="312"/>
      <c r="V331" s="221" t="str">
        <f>+IF(H331=0,"",'Ark1'!T2012)</f>
        <v/>
      </c>
      <c r="W331" s="222" t="str">
        <f>+IF(H331=0,"",'Ark1'!X2012)</f>
        <v/>
      </c>
      <c r="X331" s="220" t="str">
        <f>+IF(H331=0,"",'Ark1'!AA2012)</f>
        <v/>
      </c>
      <c r="Y331" s="221" t="str">
        <f>+IF(H331=0,"",'Ark1'!AC2012)</f>
        <v/>
      </c>
      <c r="Z331" s="222" t="str">
        <f>+IF(H331=0,"",'Ark1'!AE2012)</f>
        <v/>
      </c>
      <c r="AA331" s="222" t="str">
        <f t="shared" ref="AA331:AA342" si="205">+IF(H331=0,"",+N331/C331)</f>
        <v/>
      </c>
      <c r="AB331" s="220" t="str">
        <f t="shared" ref="AB331:AB391" si="206">+IF(H331=0,"",G331/H331)</f>
        <v/>
      </c>
      <c r="AC331" s="273"/>
      <c r="AF331" s="28"/>
      <c r="AG331" s="26"/>
      <c r="AJ331" s="26"/>
      <c r="AK331" s="26"/>
      <c r="AL331" s="26"/>
      <c r="AN331" s="26"/>
    </row>
    <row r="332" spans="1:115" s="227" customFormat="1">
      <c r="A332" s="273"/>
      <c r="B332" s="273">
        <f>+'Ark1'!C2013</f>
        <v>2023</v>
      </c>
      <c r="C332" s="219">
        <f>+'Ark1'!L2013</f>
        <v>7</v>
      </c>
      <c r="D332" s="219" t="str">
        <f t="shared" si="203"/>
        <v>R-</v>
      </c>
      <c r="E332" s="219">
        <f>+'Ark1'!D2013</f>
        <v>2</v>
      </c>
      <c r="F332" s="219" t="str">
        <f t="shared" si="204"/>
        <v>Feb</v>
      </c>
      <c r="G332" s="219">
        <f>+'Ark1'!Q2013</f>
        <v>0</v>
      </c>
      <c r="H332" s="324">
        <f>+'Ark1'!R2013</f>
        <v>0</v>
      </c>
      <c r="I332" s="221" t="str">
        <f>+IF(H332=0,"",'Ark1'!AG2013)</f>
        <v/>
      </c>
      <c r="J332" s="221" t="str">
        <f>+IF(H332=0,"",'Ark1'!AH2013)</f>
        <v/>
      </c>
      <c r="K332" s="275"/>
      <c r="L332" s="275"/>
      <c r="M332" s="275"/>
      <c r="N332" s="220" t="str">
        <f>+IF(H332=0,"",'Ark1'!U2013)</f>
        <v/>
      </c>
      <c r="O332" s="220"/>
      <c r="P332" s="414">
        <f>+IF(I332=0,"",'Ark1'!AI2013)</f>
        <v>0</v>
      </c>
      <c r="Q332" s="414"/>
      <c r="R332" s="249"/>
      <c r="S332" s="249"/>
      <c r="T332" s="249"/>
      <c r="U332" s="312"/>
      <c r="V332" s="221" t="str">
        <f>+IF(H332=0,"",'Ark1'!T2013)</f>
        <v/>
      </c>
      <c r="W332" s="222" t="str">
        <f>+IF(H332=0,"",'Ark1'!X2013)</f>
        <v/>
      </c>
      <c r="X332" s="220" t="str">
        <f>+IF(H332=0,"",'Ark1'!AA2013)</f>
        <v/>
      </c>
      <c r="Y332" s="221" t="str">
        <f>+IF(H332=0,"",'Ark1'!AC2013)</f>
        <v/>
      </c>
      <c r="Z332" s="222" t="str">
        <f>+IF(H332=0,"",'Ark1'!AE2013)</f>
        <v/>
      </c>
      <c r="AA332" s="222" t="str">
        <f t="shared" si="205"/>
        <v/>
      </c>
      <c r="AB332" s="220" t="str">
        <f t="shared" ref="AB332:AB342" si="207">+IF(H332=0,"",G332/H332)</f>
        <v/>
      </c>
      <c r="AC332" s="273"/>
      <c r="AD332" s="28"/>
      <c r="AE332" s="28"/>
      <c r="AF332" s="28"/>
      <c r="AG332" s="26"/>
      <c r="AH332" s="28"/>
      <c r="AI332" s="28"/>
      <c r="AJ332" s="26"/>
      <c r="AK332" s="26"/>
      <c r="AL332" s="26"/>
      <c r="AM332" s="28"/>
      <c r="AN332" s="26"/>
      <c r="AO332" s="27"/>
    </row>
    <row r="333" spans="1:115" s="227" customFormat="1">
      <c r="A333" s="273"/>
      <c r="B333" s="273">
        <f>+'Ark1'!C2014</f>
        <v>2023</v>
      </c>
      <c r="C333" s="219">
        <f>+'Ark1'!L2014</f>
        <v>7</v>
      </c>
      <c r="D333" s="219" t="str">
        <f t="shared" si="203"/>
        <v>R-</v>
      </c>
      <c r="E333" s="219">
        <f>+'Ark1'!D2014</f>
        <v>3</v>
      </c>
      <c r="F333" s="219" t="str">
        <f t="shared" si="204"/>
        <v>Mar</v>
      </c>
      <c r="G333" s="219">
        <f>+'Ark1'!Q2014</f>
        <v>0</v>
      </c>
      <c r="H333" s="324">
        <f>+'Ark1'!R2014</f>
        <v>0</v>
      </c>
      <c r="I333" s="221" t="str">
        <f>+IF(H333=0,"",'Ark1'!AG2014)</f>
        <v/>
      </c>
      <c r="J333" s="221" t="str">
        <f>+IF(H333=0,"",'Ark1'!AH2014)</f>
        <v/>
      </c>
      <c r="K333" s="275"/>
      <c r="L333" s="275"/>
      <c r="M333" s="275"/>
      <c r="N333" s="220" t="str">
        <f>+IF(H333=0,"",'Ark1'!U2014)</f>
        <v/>
      </c>
      <c r="O333" s="220"/>
      <c r="P333" s="414">
        <f>+IF(I333=0,"",'Ark1'!AI2014)</f>
        <v>0</v>
      </c>
      <c r="Q333" s="414"/>
      <c r="R333" s="249"/>
      <c r="S333" s="249"/>
      <c r="T333" s="249"/>
      <c r="U333" s="312"/>
      <c r="V333" s="221" t="str">
        <f>+IF(H333=0,"",'Ark1'!T2014)</f>
        <v/>
      </c>
      <c r="W333" s="222" t="str">
        <f>+IF(H333=0,"",'Ark1'!X2014)</f>
        <v/>
      </c>
      <c r="X333" s="220" t="str">
        <f>+IF(H333=0,"",'Ark1'!AA2014)</f>
        <v/>
      </c>
      <c r="Y333" s="221" t="str">
        <f>+IF(H333=0,"",'Ark1'!AC2014)</f>
        <v/>
      </c>
      <c r="Z333" s="222" t="str">
        <f>+IF(H333=0,"",'Ark1'!AE2014)</f>
        <v/>
      </c>
      <c r="AA333" s="222" t="str">
        <f t="shared" si="205"/>
        <v/>
      </c>
      <c r="AB333" s="220" t="str">
        <f t="shared" si="207"/>
        <v/>
      </c>
      <c r="AC333" s="273"/>
      <c r="AD333" s="28"/>
      <c r="AE333" s="28"/>
      <c r="AF333" s="28"/>
      <c r="AG333" s="26"/>
      <c r="AH333" s="28"/>
      <c r="AI333" s="28"/>
      <c r="AJ333" s="26"/>
      <c r="AK333" s="26"/>
      <c r="AL333" s="26"/>
      <c r="AM333" s="28"/>
      <c r="AN333" s="26"/>
      <c r="AO333" s="27"/>
    </row>
    <row r="334" spans="1:115" s="227" customFormat="1">
      <c r="A334" s="273"/>
      <c r="B334" s="273">
        <f>+'Ark1'!C2015</f>
        <v>2023</v>
      </c>
      <c r="C334" s="219">
        <f>+'Ark1'!L2015</f>
        <v>7</v>
      </c>
      <c r="D334" s="219" t="str">
        <f t="shared" si="203"/>
        <v>R-</v>
      </c>
      <c r="E334" s="219">
        <f>+'Ark1'!D2015</f>
        <v>4</v>
      </c>
      <c r="F334" s="219" t="str">
        <f t="shared" si="204"/>
        <v>Apr</v>
      </c>
      <c r="G334" s="219">
        <f>+'Ark1'!Q2015</f>
        <v>0</v>
      </c>
      <c r="H334" s="324">
        <f>+'Ark1'!R2015</f>
        <v>0</v>
      </c>
      <c r="I334" s="221" t="str">
        <f>+IF(H334=0,"",'Ark1'!AG2015)</f>
        <v/>
      </c>
      <c r="J334" s="221" t="str">
        <f>+IF(H334=0,"",'Ark1'!AH2015)</f>
        <v/>
      </c>
      <c r="K334" s="275"/>
      <c r="L334" s="275"/>
      <c r="M334" s="275"/>
      <c r="N334" s="220" t="str">
        <f>+IF(H334=0,"",'Ark1'!U2015)</f>
        <v/>
      </c>
      <c r="O334" s="220"/>
      <c r="P334" s="414">
        <f>+IF(I334=0,"",'Ark1'!AI2015)</f>
        <v>0</v>
      </c>
      <c r="Q334" s="414"/>
      <c r="R334" s="249"/>
      <c r="S334" s="249"/>
      <c r="T334" s="249"/>
      <c r="U334" s="312"/>
      <c r="V334" s="221" t="str">
        <f>+IF(H334=0,"",'Ark1'!T2015)</f>
        <v/>
      </c>
      <c r="W334" s="222" t="str">
        <f>+IF(H334=0,"",'Ark1'!X2015)</f>
        <v/>
      </c>
      <c r="X334" s="220" t="str">
        <f>+IF(H334=0,"",'Ark1'!AA2015)</f>
        <v/>
      </c>
      <c r="Y334" s="221" t="str">
        <f>+IF(H334=0,"",'Ark1'!AC2015)</f>
        <v/>
      </c>
      <c r="Z334" s="222" t="str">
        <f>+IF(H334=0,"",'Ark1'!AE2015)</f>
        <v/>
      </c>
      <c r="AA334" s="222" t="str">
        <f t="shared" si="205"/>
        <v/>
      </c>
      <c r="AB334" s="220" t="str">
        <f t="shared" si="207"/>
        <v/>
      </c>
      <c r="AC334" s="273"/>
      <c r="AD334" s="28"/>
      <c r="AE334" s="28"/>
      <c r="AF334" s="28"/>
      <c r="AG334" s="26"/>
      <c r="AH334" s="28"/>
      <c r="AI334" s="28"/>
      <c r="AJ334" s="26"/>
      <c r="AK334" s="26"/>
      <c r="AL334" s="26"/>
      <c r="AM334" s="28"/>
      <c r="AN334" s="26"/>
      <c r="AO334" s="27"/>
    </row>
    <row r="335" spans="1:115" s="227" customFormat="1">
      <c r="A335" s="273"/>
      <c r="B335" s="273">
        <f>+'Ark1'!C2016</f>
        <v>2023</v>
      </c>
      <c r="C335" s="219">
        <f>+'Ark1'!L2016</f>
        <v>7</v>
      </c>
      <c r="D335" s="219" t="str">
        <f t="shared" si="203"/>
        <v>R-</v>
      </c>
      <c r="E335" s="219">
        <f>+'Ark1'!D2016</f>
        <v>5</v>
      </c>
      <c r="F335" s="219" t="str">
        <f t="shared" si="204"/>
        <v>Mai</v>
      </c>
      <c r="G335" s="219">
        <f>+'Ark1'!Q2016</f>
        <v>0</v>
      </c>
      <c r="H335" s="324">
        <f>+'Ark1'!R2016</f>
        <v>0</v>
      </c>
      <c r="I335" s="221" t="str">
        <f>+IF(H335=0,"",'Ark1'!AG2016)</f>
        <v/>
      </c>
      <c r="J335" s="221" t="str">
        <f>+IF(H335=0,"",'Ark1'!AH2016)</f>
        <v/>
      </c>
      <c r="K335" s="275"/>
      <c r="L335" s="275"/>
      <c r="M335" s="275"/>
      <c r="N335" s="220" t="str">
        <f>+IF(H335=0,"",'Ark1'!U2016)</f>
        <v/>
      </c>
      <c r="O335" s="220"/>
      <c r="P335" s="414">
        <f>+IF(I335=0,"",'Ark1'!AI2016)</f>
        <v>0</v>
      </c>
      <c r="Q335" s="414"/>
      <c r="R335" s="249"/>
      <c r="S335" s="249"/>
      <c r="T335" s="249"/>
      <c r="U335" s="312"/>
      <c r="V335" s="221" t="str">
        <f>+IF(H335=0,"",'Ark1'!T2016)</f>
        <v/>
      </c>
      <c r="W335" s="222" t="str">
        <f>+IF(H335=0,"",'Ark1'!X2016)</f>
        <v/>
      </c>
      <c r="X335" s="220" t="str">
        <f>+IF(H335=0,"",'Ark1'!AA2016)</f>
        <v/>
      </c>
      <c r="Y335" s="221" t="str">
        <f>+IF(H335=0,"",'Ark1'!AC2016)</f>
        <v/>
      </c>
      <c r="Z335" s="222" t="str">
        <f>+IF(H335=0,"",'Ark1'!AE2016)</f>
        <v/>
      </c>
      <c r="AA335" s="222" t="str">
        <f t="shared" si="205"/>
        <v/>
      </c>
      <c r="AB335" s="220" t="str">
        <f t="shared" si="207"/>
        <v/>
      </c>
      <c r="AC335" s="273"/>
      <c r="AD335" s="28"/>
      <c r="AE335" s="28"/>
      <c r="AF335" s="28"/>
      <c r="AG335" s="26"/>
      <c r="AH335" s="28"/>
      <c r="AI335" s="28"/>
      <c r="AJ335" s="26"/>
      <c r="AK335" s="26"/>
      <c r="AL335" s="26"/>
      <c r="AM335" s="28"/>
      <c r="AN335" s="26"/>
      <c r="AO335" s="27"/>
    </row>
    <row r="336" spans="1:115" s="227" customFormat="1">
      <c r="A336" s="273"/>
      <c r="B336" s="273">
        <f>+'Ark1'!C2017</f>
        <v>2023</v>
      </c>
      <c r="C336" s="219">
        <f>+'Ark1'!L2017</f>
        <v>7</v>
      </c>
      <c r="D336" s="219" t="str">
        <f t="shared" si="203"/>
        <v>R-</v>
      </c>
      <c r="E336" s="219">
        <f>+'Ark1'!D2017</f>
        <v>6</v>
      </c>
      <c r="F336" s="219" t="str">
        <f t="shared" si="204"/>
        <v>Jun</v>
      </c>
      <c r="G336" s="219">
        <f>+'Ark1'!Q2017</f>
        <v>0</v>
      </c>
      <c r="H336" s="324">
        <f>+'Ark1'!R2017</f>
        <v>0</v>
      </c>
      <c r="I336" s="221" t="str">
        <f>+IF(H336=0,"",'Ark1'!AG2017)</f>
        <v/>
      </c>
      <c r="J336" s="221" t="str">
        <f>+IF(H336=0,"",'Ark1'!AH2017)</f>
        <v/>
      </c>
      <c r="K336" s="275"/>
      <c r="L336" s="275"/>
      <c r="M336" s="275"/>
      <c r="N336" s="220" t="str">
        <f>+IF(H336=0,"",'Ark1'!U2017)</f>
        <v/>
      </c>
      <c r="O336" s="220"/>
      <c r="P336" s="414">
        <f>+IF(I336=0,"",'Ark1'!AI2017)</f>
        <v>0</v>
      </c>
      <c r="Q336" s="414"/>
      <c r="R336" s="249"/>
      <c r="S336" s="249"/>
      <c r="T336" s="249"/>
      <c r="U336" s="312"/>
      <c r="V336" s="221" t="str">
        <f>+IF(H336=0,"",'Ark1'!T2017)</f>
        <v/>
      </c>
      <c r="W336" s="222" t="str">
        <f>+IF(H336=0,"",'Ark1'!X2017)</f>
        <v/>
      </c>
      <c r="X336" s="220" t="str">
        <f>+IF(H336=0,"",'Ark1'!AA2017)</f>
        <v/>
      </c>
      <c r="Y336" s="221" t="str">
        <f>+IF(H336=0,"",'Ark1'!AC2017)</f>
        <v/>
      </c>
      <c r="Z336" s="222" t="str">
        <f>+IF(H336=0,"",'Ark1'!AE2017)</f>
        <v/>
      </c>
      <c r="AA336" s="222" t="str">
        <f t="shared" si="205"/>
        <v/>
      </c>
      <c r="AB336" s="220" t="str">
        <f t="shared" si="207"/>
        <v/>
      </c>
      <c r="AC336" s="273"/>
      <c r="AD336" s="28"/>
      <c r="AE336" s="28"/>
      <c r="AF336" s="28"/>
      <c r="AG336" s="26"/>
      <c r="AH336" s="28"/>
      <c r="AI336" s="28"/>
      <c r="AJ336" s="27"/>
      <c r="AK336" s="27"/>
      <c r="AL336" s="27"/>
      <c r="AM336" s="28"/>
      <c r="AN336" s="27"/>
      <c r="AO336" s="27"/>
    </row>
    <row r="337" spans="1:115" s="227" customFormat="1">
      <c r="A337" s="273"/>
      <c r="B337" s="273">
        <f>+'Ark1'!C2018</f>
        <v>2023</v>
      </c>
      <c r="C337" s="219">
        <f>+'Ark1'!L2018</f>
        <v>7</v>
      </c>
      <c r="D337" s="219" t="str">
        <f t="shared" si="203"/>
        <v>R-</v>
      </c>
      <c r="E337" s="219">
        <f>+'Ark1'!D2018</f>
        <v>7</v>
      </c>
      <c r="F337" s="219" t="str">
        <f t="shared" si="204"/>
        <v>Jul</v>
      </c>
      <c r="G337" s="219">
        <f>+'Ark1'!Q2018</f>
        <v>0</v>
      </c>
      <c r="H337" s="324">
        <f>+'Ark1'!R2018</f>
        <v>0</v>
      </c>
      <c r="I337" s="221" t="str">
        <f>+IF(H337=0,"",'Ark1'!AG2018)</f>
        <v/>
      </c>
      <c r="J337" s="221" t="str">
        <f>+IF(H337=0,"",'Ark1'!AH2018)</f>
        <v/>
      </c>
      <c r="K337" s="275"/>
      <c r="L337" s="275"/>
      <c r="M337" s="275"/>
      <c r="N337" s="220" t="str">
        <f>+IF(H337=0,"",'Ark1'!U2018)</f>
        <v/>
      </c>
      <c r="O337" s="220"/>
      <c r="P337" s="414">
        <f>+IF(I337=0,"",'Ark1'!AI2018)</f>
        <v>0</v>
      </c>
      <c r="Q337" s="414"/>
      <c r="R337" s="249"/>
      <c r="S337" s="249"/>
      <c r="T337" s="249"/>
      <c r="U337" s="312"/>
      <c r="V337" s="221" t="str">
        <f>+IF(H337=0,"",'Ark1'!T2018)</f>
        <v/>
      </c>
      <c r="W337" s="222" t="str">
        <f>+IF(H337=0,"",'Ark1'!X2018)</f>
        <v/>
      </c>
      <c r="X337" s="220" t="str">
        <f>+IF(H337=0,"",'Ark1'!AA2018)</f>
        <v/>
      </c>
      <c r="Y337" s="221" t="str">
        <f>+IF(H337=0,"",'Ark1'!AC2018)</f>
        <v/>
      </c>
      <c r="Z337" s="222" t="str">
        <f>+IF(H337=0,"",'Ark1'!AE2018)</f>
        <v/>
      </c>
      <c r="AA337" s="222" t="str">
        <f t="shared" si="205"/>
        <v/>
      </c>
      <c r="AB337" s="220" t="str">
        <f t="shared" si="207"/>
        <v/>
      </c>
      <c r="AC337" s="273"/>
      <c r="AD337" s="28"/>
      <c r="AE337" s="28"/>
      <c r="AF337" s="28"/>
      <c r="AG337" s="26"/>
      <c r="AH337" s="28"/>
      <c r="AI337" s="28"/>
      <c r="AJ337" s="27"/>
      <c r="AK337" s="27"/>
      <c r="AL337" s="27"/>
      <c r="AM337" s="28"/>
      <c r="AN337" s="27"/>
      <c r="AO337" s="27"/>
    </row>
    <row r="338" spans="1:115" s="227" customFormat="1">
      <c r="A338" s="273"/>
      <c r="B338" s="273">
        <f>+'Ark1'!C2019</f>
        <v>2023</v>
      </c>
      <c r="C338" s="219">
        <f>+'Ark1'!L2019</f>
        <v>7</v>
      </c>
      <c r="D338" s="219" t="str">
        <f t="shared" si="203"/>
        <v>R-</v>
      </c>
      <c r="E338" s="219">
        <f>+'Ark1'!D2019</f>
        <v>8</v>
      </c>
      <c r="F338" s="219" t="str">
        <f t="shared" si="204"/>
        <v>Aug</v>
      </c>
      <c r="G338" s="219">
        <f>+'Ark1'!Q2019</f>
        <v>0</v>
      </c>
      <c r="H338" s="324">
        <f>+'Ark1'!R2019</f>
        <v>0</v>
      </c>
      <c r="I338" s="221" t="str">
        <f>+IF(H338=0,"",'Ark1'!AG2019)</f>
        <v/>
      </c>
      <c r="J338" s="221" t="str">
        <f>+IF(H338=0,"",'Ark1'!AH2019)</f>
        <v/>
      </c>
      <c r="K338" s="275"/>
      <c r="L338" s="275"/>
      <c r="M338" s="275"/>
      <c r="N338" s="220" t="str">
        <f>+IF(H338=0,"",'Ark1'!U2019)</f>
        <v/>
      </c>
      <c r="O338" s="220"/>
      <c r="P338" s="414">
        <f>+IF(I338=0,"",'Ark1'!AI2019)</f>
        <v>0</v>
      </c>
      <c r="Q338" s="414"/>
      <c r="R338" s="249"/>
      <c r="S338" s="249"/>
      <c r="T338" s="249"/>
      <c r="U338" s="312"/>
      <c r="V338" s="221" t="str">
        <f>+IF(H338=0,"",'Ark1'!T2019)</f>
        <v/>
      </c>
      <c r="W338" s="222" t="str">
        <f>+IF(H338=0,"",'Ark1'!X2019)</f>
        <v/>
      </c>
      <c r="X338" s="220" t="str">
        <f>+IF(H338=0,"",'Ark1'!AA2019)</f>
        <v/>
      </c>
      <c r="Y338" s="221" t="str">
        <f>+IF(H338=0,"",'Ark1'!AC2019)</f>
        <v/>
      </c>
      <c r="Z338" s="222" t="str">
        <f>+IF(H338=0,"",'Ark1'!AE2019)</f>
        <v/>
      </c>
      <c r="AA338" s="222" t="str">
        <f t="shared" si="205"/>
        <v/>
      </c>
      <c r="AB338" s="220" t="str">
        <f t="shared" si="207"/>
        <v/>
      </c>
      <c r="AC338" s="273"/>
      <c r="AD338" s="28"/>
      <c r="AE338" s="28"/>
      <c r="AF338" s="28"/>
      <c r="AG338" s="26"/>
      <c r="AH338" s="28"/>
      <c r="AI338" s="28"/>
      <c r="AJ338" s="27"/>
      <c r="AK338" s="27"/>
      <c r="AL338" s="27"/>
      <c r="AM338" s="28"/>
      <c r="AN338" s="27"/>
      <c r="AO338" s="27"/>
    </row>
    <row r="339" spans="1:115" s="227" customFormat="1">
      <c r="A339" s="273"/>
      <c r="B339" s="273">
        <f>+'Ark1'!C2020</f>
        <v>2023</v>
      </c>
      <c r="C339" s="219">
        <f>+'Ark1'!L2020</f>
        <v>7</v>
      </c>
      <c r="D339" s="219" t="str">
        <f t="shared" si="203"/>
        <v>R-</v>
      </c>
      <c r="E339" s="219">
        <f>+'Ark1'!D2020</f>
        <v>9</v>
      </c>
      <c r="F339" s="219" t="str">
        <f t="shared" si="204"/>
        <v>Sep</v>
      </c>
      <c r="G339" s="219">
        <f>+'Ark1'!Q2020</f>
        <v>0</v>
      </c>
      <c r="H339" s="324">
        <f>+'Ark1'!R2020</f>
        <v>0</v>
      </c>
      <c r="I339" s="221" t="str">
        <f>+IF(H339=0,"",'Ark1'!AG2020)</f>
        <v/>
      </c>
      <c r="J339" s="221" t="str">
        <f>+IF(H339=0,"",'Ark1'!AH2020)</f>
        <v/>
      </c>
      <c r="K339" s="275"/>
      <c r="L339" s="275"/>
      <c r="M339" s="275"/>
      <c r="N339" s="220" t="str">
        <f>+IF(H339=0,"",'Ark1'!U2020)</f>
        <v/>
      </c>
      <c r="O339" s="220"/>
      <c r="P339" s="414">
        <f>+IF(I339=0,"",'Ark1'!AI2020)</f>
        <v>0</v>
      </c>
      <c r="Q339" s="414"/>
      <c r="R339" s="249"/>
      <c r="S339" s="249"/>
      <c r="T339" s="249"/>
      <c r="U339" s="312"/>
      <c r="V339" s="221" t="str">
        <f>+IF(H339=0,"",'Ark1'!T2020)</f>
        <v/>
      </c>
      <c r="W339" s="222" t="str">
        <f>+IF(H339=0,"",'Ark1'!X2020)</f>
        <v/>
      </c>
      <c r="X339" s="220" t="str">
        <f>+IF(H339=0,"",'Ark1'!AA2020)</f>
        <v/>
      </c>
      <c r="Y339" s="221" t="str">
        <f>+IF(H339=0,"",'Ark1'!AC2020)</f>
        <v/>
      </c>
      <c r="Z339" s="222" t="str">
        <f>+IF(H339=0,"",'Ark1'!AE2020)</f>
        <v/>
      </c>
      <c r="AA339" s="222" t="str">
        <f t="shared" si="205"/>
        <v/>
      </c>
      <c r="AB339" s="220" t="str">
        <f t="shared" si="207"/>
        <v/>
      </c>
      <c r="AC339" s="273"/>
      <c r="AD339" s="28"/>
      <c r="AE339" s="28"/>
      <c r="AF339" s="28"/>
      <c r="AG339" s="26"/>
      <c r="AH339" s="28"/>
      <c r="AI339" s="28"/>
      <c r="AJ339" s="27"/>
      <c r="AK339" s="27"/>
      <c r="AL339" s="27"/>
      <c r="AM339" s="28"/>
      <c r="AN339" s="27"/>
      <c r="AO339" s="27"/>
    </row>
    <row r="340" spans="1:115" s="227" customFormat="1">
      <c r="A340" s="273"/>
      <c r="B340" s="273">
        <f>+'Ark1'!C2021</f>
        <v>2023</v>
      </c>
      <c r="C340" s="219">
        <f>+'Ark1'!L2021</f>
        <v>7</v>
      </c>
      <c r="D340" s="219" t="str">
        <f t="shared" si="203"/>
        <v>R-</v>
      </c>
      <c r="E340" s="219">
        <f>+'Ark1'!D2021</f>
        <v>10</v>
      </c>
      <c r="F340" s="219" t="str">
        <f t="shared" si="204"/>
        <v>Okt</v>
      </c>
      <c r="G340" s="219">
        <f>+'Ark1'!Q2021</f>
        <v>0</v>
      </c>
      <c r="H340" s="324">
        <f>+'Ark1'!R2021</f>
        <v>0</v>
      </c>
      <c r="I340" s="221" t="str">
        <f>+IF(H340=0,"",'Ark1'!AG2021)</f>
        <v/>
      </c>
      <c r="J340" s="221" t="str">
        <f>+IF(H340=0,"",'Ark1'!AH2021)</f>
        <v/>
      </c>
      <c r="K340" s="275"/>
      <c r="L340" s="275"/>
      <c r="M340" s="275"/>
      <c r="N340" s="220" t="str">
        <f>+IF(H340=0,"",'Ark1'!U2021)</f>
        <v/>
      </c>
      <c r="O340" s="220"/>
      <c r="P340" s="414">
        <f>+IF(I340=0,"",'Ark1'!AI2021)</f>
        <v>0</v>
      </c>
      <c r="Q340" s="414"/>
      <c r="R340" s="249"/>
      <c r="S340" s="249"/>
      <c r="T340" s="249"/>
      <c r="U340" s="312"/>
      <c r="V340" s="221" t="str">
        <f>+IF(H340=0,"",'Ark1'!T2021)</f>
        <v/>
      </c>
      <c r="W340" s="222" t="str">
        <f>+IF(H340=0,"",'Ark1'!X2021)</f>
        <v/>
      </c>
      <c r="X340" s="220" t="str">
        <f>+IF(H340=0,"",'Ark1'!AA2021)</f>
        <v/>
      </c>
      <c r="Y340" s="221" t="str">
        <f>+IF(H340=0,"",'Ark1'!AC2021)</f>
        <v/>
      </c>
      <c r="Z340" s="222" t="str">
        <f>+IF(H340=0,"",'Ark1'!AE2021)</f>
        <v/>
      </c>
      <c r="AA340" s="222" t="str">
        <f t="shared" si="205"/>
        <v/>
      </c>
      <c r="AB340" s="220" t="str">
        <f t="shared" si="207"/>
        <v/>
      </c>
      <c r="AC340" s="273"/>
      <c r="AD340" s="28"/>
      <c r="AE340" s="28"/>
      <c r="AF340" s="28"/>
      <c r="AG340" s="26"/>
      <c r="AH340" s="28"/>
      <c r="AI340" s="28"/>
      <c r="AJ340" s="27"/>
      <c r="AK340" s="27"/>
      <c r="AL340" s="27"/>
      <c r="AM340" s="28"/>
      <c r="AN340" s="27"/>
      <c r="AO340" s="27"/>
    </row>
    <row r="341" spans="1:115" s="227" customFormat="1">
      <c r="A341" s="273"/>
      <c r="B341" s="273">
        <f>+'Ark1'!C2022</f>
        <v>2023</v>
      </c>
      <c r="C341" s="219">
        <f>+'Ark1'!L2022</f>
        <v>7</v>
      </c>
      <c r="D341" s="219" t="str">
        <f t="shared" si="203"/>
        <v>R-</v>
      </c>
      <c r="E341" s="219">
        <f>+'Ark1'!D2022</f>
        <v>11</v>
      </c>
      <c r="F341" s="219" t="str">
        <f t="shared" si="204"/>
        <v>Nov</v>
      </c>
      <c r="G341" s="219">
        <f>+'Ark1'!Q2022</f>
        <v>0</v>
      </c>
      <c r="H341" s="324">
        <f>+'Ark1'!R2022</f>
        <v>0</v>
      </c>
      <c r="I341" s="221" t="str">
        <f>+IF(H341=0,"",'Ark1'!AG2022)</f>
        <v/>
      </c>
      <c r="J341" s="221" t="str">
        <f>+IF(H341=0,"",'Ark1'!AH2022)</f>
        <v/>
      </c>
      <c r="K341" s="275"/>
      <c r="L341" s="275"/>
      <c r="M341" s="275"/>
      <c r="N341" s="220" t="str">
        <f>+IF(H341=0,"",'Ark1'!U2022)</f>
        <v/>
      </c>
      <c r="O341" s="220"/>
      <c r="P341" s="414">
        <f>+IF(I341=0,"",'Ark1'!AI2022)</f>
        <v>0</v>
      </c>
      <c r="Q341" s="414"/>
      <c r="R341" s="249"/>
      <c r="S341" s="249"/>
      <c r="T341" s="249"/>
      <c r="U341" s="312"/>
      <c r="V341" s="221" t="str">
        <f>+IF(H341=0,"",'Ark1'!T2022)</f>
        <v/>
      </c>
      <c r="W341" s="222" t="str">
        <f>+IF(H341=0,"",'Ark1'!X2022)</f>
        <v/>
      </c>
      <c r="X341" s="220" t="str">
        <f>+IF(H341=0,"",'Ark1'!AA2022)</f>
        <v/>
      </c>
      <c r="Y341" s="221" t="str">
        <f>+IF(H341=0,"",'Ark1'!AC2022)</f>
        <v/>
      </c>
      <c r="Z341" s="222" t="str">
        <f>+IF(H341=0,"",'Ark1'!AE2022)</f>
        <v/>
      </c>
      <c r="AA341" s="222" t="str">
        <f t="shared" si="205"/>
        <v/>
      </c>
      <c r="AB341" s="220" t="str">
        <f t="shared" si="207"/>
        <v/>
      </c>
      <c r="AC341" s="273"/>
      <c r="AD341" s="28"/>
      <c r="AE341" s="28"/>
      <c r="AF341" s="28"/>
      <c r="AG341" s="26"/>
      <c r="AH341" s="28"/>
      <c r="AI341" s="28"/>
      <c r="AJ341" s="27"/>
      <c r="AK341" s="27"/>
      <c r="AL341" s="27"/>
      <c r="AM341" s="28"/>
      <c r="AN341" s="27"/>
      <c r="AO341" s="27"/>
    </row>
    <row r="342" spans="1:115">
      <c r="A342" s="273"/>
      <c r="B342" s="273">
        <f>+'Ark1'!C2023</f>
        <v>2023</v>
      </c>
      <c r="C342" s="219">
        <f>+'Ark1'!L2023</f>
        <v>7</v>
      </c>
      <c r="D342" s="219" t="str">
        <f t="shared" si="203"/>
        <v>R-</v>
      </c>
      <c r="E342" s="219">
        <f>+'Ark1'!D2023</f>
        <v>12</v>
      </c>
      <c r="F342" s="219" t="str">
        <f t="shared" si="204"/>
        <v>Des</v>
      </c>
      <c r="G342" s="219">
        <f>+'Ark1'!Q2023</f>
        <v>0</v>
      </c>
      <c r="H342" s="324">
        <f>+'Ark1'!R2023</f>
        <v>0</v>
      </c>
      <c r="I342" s="221" t="str">
        <f>+IF(H342=0,"",'Ark1'!AG2023)</f>
        <v/>
      </c>
      <c r="J342" s="221" t="str">
        <f>+IF(H342=0,"",'Ark1'!AH2023)</f>
        <v/>
      </c>
      <c r="K342" s="275"/>
      <c r="L342" s="275"/>
      <c r="M342" s="275"/>
      <c r="N342" s="220" t="str">
        <f>+IF(H342=0,"",'Ark1'!U2023)</f>
        <v/>
      </c>
      <c r="O342" s="220"/>
      <c r="P342" s="414">
        <f>+IF(I342=0,"",'Ark1'!AI2023)</f>
        <v>0</v>
      </c>
      <c r="Q342" s="414"/>
      <c r="R342" s="249"/>
      <c r="S342" s="249"/>
      <c r="T342" s="249"/>
      <c r="U342" s="312"/>
      <c r="V342" s="221" t="str">
        <f>+IF(H342=0,"",'Ark1'!T2023)</f>
        <v/>
      </c>
      <c r="W342" s="222" t="str">
        <f>+IF(H342=0,"",'Ark1'!X2023)</f>
        <v/>
      </c>
      <c r="X342" s="220" t="str">
        <f>+IF(H342=0,"",'Ark1'!AA2023)</f>
        <v/>
      </c>
      <c r="Y342" s="221" t="str">
        <f>+IF(H342=0,"",'Ark1'!AC2023)</f>
        <v/>
      </c>
      <c r="Z342" s="222" t="str">
        <f>+IF(H342=0,"",'Ark1'!AE2023)</f>
        <v/>
      </c>
      <c r="AA342" s="222" t="str">
        <f t="shared" si="205"/>
        <v/>
      </c>
      <c r="AB342" s="220" t="str">
        <f t="shared" si="207"/>
        <v/>
      </c>
      <c r="AC342" s="273"/>
      <c r="AF342" s="28"/>
      <c r="AG342" s="26"/>
    </row>
    <row r="343" spans="1:115">
      <c r="A343" s="273"/>
      <c r="B343" s="273"/>
      <c r="C343" s="273"/>
      <c r="D343" s="273"/>
      <c r="E343" s="273"/>
      <c r="F343" s="273"/>
      <c r="G343" s="273"/>
      <c r="H343" s="326"/>
      <c r="I343" s="274"/>
      <c r="J343" s="274"/>
      <c r="K343" s="275"/>
      <c r="L343" s="275"/>
      <c r="M343" s="275"/>
      <c r="N343" s="275"/>
      <c r="O343" s="275"/>
      <c r="P343" s="312"/>
      <c r="Q343" s="312"/>
      <c r="R343" s="311"/>
      <c r="S343" s="311"/>
      <c r="T343" s="311"/>
      <c r="U343" s="312"/>
      <c r="V343" s="274"/>
      <c r="W343" s="276"/>
      <c r="X343" s="275"/>
      <c r="Y343" s="274"/>
      <c r="Z343" s="276"/>
      <c r="AA343" s="276"/>
      <c r="AB343" s="275"/>
      <c r="AC343" s="273"/>
      <c r="AD343" s="26"/>
      <c r="AF343" s="28"/>
      <c r="AG343" s="26"/>
      <c r="AH343" s="27"/>
      <c r="AI343" s="27"/>
      <c r="AM343" s="27"/>
    </row>
    <row r="344" spans="1:115" s="305" customFormat="1" ht="17.399999999999999">
      <c r="A344" s="273"/>
      <c r="B344" s="273"/>
      <c r="C344" s="309" t="s">
        <v>0</v>
      </c>
      <c r="D344" s="273"/>
      <c r="E344" s="310" t="str">
        <f>+D346</f>
        <v>R</v>
      </c>
      <c r="F344" s="309" t="s">
        <v>547</v>
      </c>
      <c r="G344" s="273"/>
      <c r="H344" s="313">
        <f>SUM(H346:H355)</f>
        <v>1775</v>
      </c>
      <c r="I344" s="275"/>
      <c r="J344" s="275"/>
      <c r="K344" s="275"/>
      <c r="L344" s="275"/>
      <c r="M344" s="275"/>
      <c r="N344" s="311">
        <f>+Klasse!P17</f>
        <v>10.603465346534644</v>
      </c>
      <c r="O344" s="311"/>
      <c r="P344" s="312"/>
      <c r="Q344" s="312"/>
      <c r="R344" s="311"/>
      <c r="S344" s="311"/>
      <c r="T344" s="311"/>
      <c r="U344" s="312"/>
      <c r="V344" s="273"/>
      <c r="W344" s="276"/>
      <c r="X344" s="275"/>
      <c r="Y344" s="273"/>
      <c r="Z344" s="276"/>
      <c r="AA344" s="311"/>
      <c r="AB344" s="275"/>
      <c r="AC344" s="273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</row>
    <row r="345" spans="1:115" s="305" customFormat="1">
      <c r="A345" s="273"/>
      <c r="B345" s="273"/>
      <c r="C345" s="273"/>
      <c r="D345" s="273"/>
      <c r="E345" s="273"/>
      <c r="F345" s="273"/>
      <c r="G345" s="273"/>
      <c r="H345" s="326"/>
      <c r="I345" s="275"/>
      <c r="J345" s="275"/>
      <c r="K345" s="275"/>
      <c r="L345" s="275"/>
      <c r="M345" s="275"/>
      <c r="N345" s="273"/>
      <c r="O345" s="273"/>
      <c r="P345" s="312"/>
      <c r="Q345" s="312"/>
      <c r="R345" s="311"/>
      <c r="S345" s="311"/>
      <c r="T345" s="311"/>
      <c r="U345" s="312"/>
      <c r="V345" s="273"/>
      <c r="W345" s="276"/>
      <c r="X345" s="275"/>
      <c r="Y345" s="273"/>
      <c r="Z345" s="276"/>
      <c r="AA345" s="276"/>
      <c r="AB345" s="276"/>
      <c r="AC345" s="27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</row>
    <row r="346" spans="1:115">
      <c r="A346" s="273"/>
      <c r="B346" s="273">
        <f>+'Ark1'!C2024</f>
        <v>2023</v>
      </c>
      <c r="C346" s="219">
        <f>+'Ark1'!L2024</f>
        <v>8</v>
      </c>
      <c r="D346" s="219" t="str">
        <f t="shared" ref="D346:D357" si="208">+D119</f>
        <v>R</v>
      </c>
      <c r="E346" s="219">
        <f>+'Ark1'!D2024</f>
        <v>1</v>
      </c>
      <c r="F346" s="219" t="str">
        <f t="shared" ref="F346:F357" si="209">+F119</f>
        <v>Jan</v>
      </c>
      <c r="G346" s="219">
        <f>+'Ark1'!Q2024</f>
        <v>4</v>
      </c>
      <c r="H346" s="324">
        <f>+'Ark1'!R2024</f>
        <v>8</v>
      </c>
      <c r="I346" s="221">
        <f>+IF(H346=0,"",'Ark1'!AG2024)</f>
        <v>5.2525359817303086</v>
      </c>
      <c r="J346" s="221">
        <f>+IF(H346=0,"",'Ark1'!AH2024)</f>
        <v>0</v>
      </c>
      <c r="K346" s="275"/>
      <c r="L346" s="275"/>
      <c r="M346" s="275"/>
      <c r="N346" s="220">
        <f>+IF(H346=0,"",'Ark1'!U2024)</f>
        <v>12.362499999999997</v>
      </c>
      <c r="O346" s="220"/>
      <c r="P346" s="226">
        <f>+IF(I346=0,"",'Ark1'!AI2024)</f>
        <v>0</v>
      </c>
      <c r="Q346" s="312"/>
      <c r="R346" s="437" t="str">
        <f>+IF(P346=0,"",'Ark1'!AJ2024)</f>
        <v/>
      </c>
      <c r="S346" s="466"/>
      <c r="T346" s="466" t="str">
        <f>+IF(P346=0,"",'Ark1'!AK2024)</f>
        <v/>
      </c>
      <c r="U346" s="312"/>
      <c r="V346" s="221">
        <f>+IF(H346=0,"",'Ark1'!T2024)</f>
        <v>5</v>
      </c>
      <c r="W346" s="222">
        <f>+IF(H346=0,"",'Ark1'!X2024)</f>
        <v>12.5</v>
      </c>
      <c r="X346" s="220">
        <f>+IF(H346=0,"",'Ark1'!AA2024)</f>
        <v>0</v>
      </c>
      <c r="Y346" s="221">
        <f>+IF(H346=0,"",'Ark1'!AC2024)</f>
        <v>0</v>
      </c>
      <c r="Z346" s="222">
        <f>+IF(H346=0,"",'Ark1'!AE2024)</f>
        <v>0</v>
      </c>
      <c r="AA346" s="221">
        <f t="shared" ref="AA346:AA357" si="210">+IF(H346=0,"",+N346/C346)</f>
        <v>1.5453124999999996</v>
      </c>
      <c r="AB346" s="220">
        <f t="shared" si="206"/>
        <v>0.5</v>
      </c>
      <c r="AC346" s="273"/>
      <c r="AF346" s="28"/>
      <c r="AG346" s="26"/>
    </row>
    <row r="347" spans="1:115">
      <c r="A347" s="273"/>
      <c r="B347" s="273">
        <f>+'Ark1'!C2025</f>
        <v>2023</v>
      </c>
      <c r="C347" s="219">
        <f>+'Ark1'!L2025</f>
        <v>8</v>
      </c>
      <c r="D347" s="219" t="str">
        <f t="shared" si="208"/>
        <v>R</v>
      </c>
      <c r="E347" s="219">
        <f>+'Ark1'!D2025</f>
        <v>2</v>
      </c>
      <c r="F347" s="219" t="str">
        <f t="shared" si="209"/>
        <v>Feb</v>
      </c>
      <c r="G347" s="219">
        <f>+'Ark1'!Q2025</f>
        <v>19</v>
      </c>
      <c r="H347" s="324">
        <f>+'Ark1'!R2025</f>
        <v>153</v>
      </c>
      <c r="I347" s="221">
        <f>+IF(H347=0,"",'Ark1'!AG2025)</f>
        <v>11.899923226301761</v>
      </c>
      <c r="J347" s="221">
        <f>+IF(H347=0,"",'Ark1'!AH2025)</f>
        <v>0</v>
      </c>
      <c r="K347" s="275"/>
      <c r="L347" s="275"/>
      <c r="M347" s="275"/>
      <c r="N347" s="220">
        <f>+IF(H347=0,"",'Ark1'!U2025)</f>
        <v>6.8888888888888884</v>
      </c>
      <c r="O347" s="220"/>
      <c r="P347" s="226">
        <f>+IF(I347=0,"",'Ark1'!AI2025)</f>
        <v>6</v>
      </c>
      <c r="Q347" s="312"/>
      <c r="R347" s="467">
        <f>+IF(P347=0,"",'Ark1'!AJ2025)</f>
        <v>91.016666666666637</v>
      </c>
      <c r="S347" s="466"/>
      <c r="T347" s="466">
        <f>+IF(P347=0,"",'Ark1'!AK2025)</f>
        <v>15.81851429719784</v>
      </c>
      <c r="U347" s="312"/>
      <c r="V347" s="221">
        <f>+IF(H347=0,"",'Ark1'!T2025)</f>
        <v>5.2352941176470589</v>
      </c>
      <c r="W347" s="222">
        <f>+IF(H347=0,"",'Ark1'!X2025)</f>
        <v>1.3071895424836597</v>
      </c>
      <c r="X347" s="220">
        <f>+IF(H347=0,"",'Ark1'!AA2025)</f>
        <v>0</v>
      </c>
      <c r="Y347" s="221">
        <f>+IF(H347=0,"",'Ark1'!AC2025)</f>
        <v>0</v>
      </c>
      <c r="Z347" s="222">
        <f>+IF(H347=0,"",'Ark1'!AE2025)</f>
        <v>0</v>
      </c>
      <c r="AA347" s="221">
        <f t="shared" si="210"/>
        <v>0.86111111111111105</v>
      </c>
      <c r="AB347" s="220">
        <f t="shared" ref="AB347:AB357" si="211">+IF(H347=0,"",G347/H347)</f>
        <v>0.12418300653594772</v>
      </c>
      <c r="AC347" s="273"/>
      <c r="AF347" s="28"/>
      <c r="AG347" s="26"/>
    </row>
    <row r="348" spans="1:115">
      <c r="A348" s="273"/>
      <c r="B348" s="273">
        <f>+'Ark1'!C2026</f>
        <v>2023</v>
      </c>
      <c r="C348" s="219">
        <f>+'Ark1'!L2026</f>
        <v>8</v>
      </c>
      <c r="D348" s="219" t="str">
        <f t="shared" si="208"/>
        <v>R</v>
      </c>
      <c r="E348" s="219">
        <f>+'Ark1'!D2026</f>
        <v>3</v>
      </c>
      <c r="F348" s="219" t="str">
        <f t="shared" si="209"/>
        <v>Mar</v>
      </c>
      <c r="G348" s="219">
        <f>+'Ark1'!Q2026</f>
        <v>45</v>
      </c>
      <c r="H348" s="324">
        <f>+'Ark1'!R2026</f>
        <v>335</v>
      </c>
      <c r="I348" s="221">
        <f>+IF(H348=0,"",'Ark1'!AG2026)</f>
        <v>10.565331798371844</v>
      </c>
      <c r="J348" s="221">
        <f>+IF(H348=0,"",'Ark1'!AH2026)</f>
        <v>0</v>
      </c>
      <c r="K348" s="275"/>
      <c r="L348" s="275"/>
      <c r="M348" s="275"/>
      <c r="N348" s="220">
        <f>+IF(H348=0,"",'Ark1'!U2026)</f>
        <v>7.6707462686567185</v>
      </c>
      <c r="O348" s="220"/>
      <c r="P348" s="226">
        <f>+IF(I348=0,"",'Ark1'!AI2026)</f>
        <v>9</v>
      </c>
      <c r="Q348" s="312"/>
      <c r="R348" s="467">
        <f>+IF(P348=0,"",'Ark1'!AJ2026)</f>
        <v>88.633333333333312</v>
      </c>
      <c r="S348" s="466"/>
      <c r="T348" s="466">
        <f>+IF(P348=0,"",'Ark1'!AK2026)</f>
        <v>14.115692103700599</v>
      </c>
      <c r="U348" s="312"/>
      <c r="V348" s="221">
        <f>+IF(H348=0,"",'Ark1'!T2026)</f>
        <v>5.2388059701492544</v>
      </c>
      <c r="W348" s="222">
        <f>+IF(H348=0,"",'Ark1'!X2026)</f>
        <v>3.5820895522388057</v>
      </c>
      <c r="X348" s="220">
        <f>+IF(H348=0,"",'Ark1'!AA2026)</f>
        <v>0</v>
      </c>
      <c r="Y348" s="221">
        <f>+IF(H348=0,"",'Ark1'!AC2026)</f>
        <v>0</v>
      </c>
      <c r="Z348" s="222">
        <f>+IF(H348=0,"",'Ark1'!AE2026)</f>
        <v>0</v>
      </c>
      <c r="AA348" s="221">
        <f t="shared" si="210"/>
        <v>0.95884328358208981</v>
      </c>
      <c r="AB348" s="220">
        <f t="shared" si="211"/>
        <v>0.13432835820895522</v>
      </c>
      <c r="AC348" s="273"/>
      <c r="AF348" s="28"/>
      <c r="AG348" s="26"/>
    </row>
    <row r="349" spans="1:115">
      <c r="A349" s="273"/>
      <c r="B349" s="273">
        <f>+'Ark1'!C2027</f>
        <v>2023</v>
      </c>
      <c r="C349" s="219">
        <f>+'Ark1'!L2027</f>
        <v>8</v>
      </c>
      <c r="D349" s="219" t="str">
        <f t="shared" si="208"/>
        <v>R</v>
      </c>
      <c r="E349" s="219">
        <f>+'Ark1'!D2027</f>
        <v>4</v>
      </c>
      <c r="F349" s="219" t="str">
        <f t="shared" si="209"/>
        <v>Apr</v>
      </c>
      <c r="G349" s="219">
        <f>+'Ark1'!Q2027</f>
        <v>31</v>
      </c>
      <c r="H349" s="324">
        <f>+'Ark1'!R2027</f>
        <v>294</v>
      </c>
      <c r="I349" s="221">
        <f>+IF(H349=0,"",'Ark1'!AG2027)</f>
        <v>12.443477182260008</v>
      </c>
      <c r="J349" s="221">
        <f>+IF(H349=0,"",'Ark1'!AH2027)</f>
        <v>0</v>
      </c>
      <c r="K349" s="275"/>
      <c r="L349" s="275"/>
      <c r="M349" s="275"/>
      <c r="N349" s="220">
        <f>+IF(H349=0,"",'Ark1'!U2027)</f>
        <v>7.5068027210884356</v>
      </c>
      <c r="O349" s="220"/>
      <c r="P349" s="226">
        <f>+IF(I349=0,"",'Ark1'!AI2027)</f>
        <v>3</v>
      </c>
      <c r="Q349" s="312"/>
      <c r="R349" s="467">
        <f>+IF(P349=0,"",'Ark1'!AJ2027)</f>
        <v>78.933333333333337</v>
      </c>
      <c r="S349" s="466"/>
      <c r="T349" s="466">
        <f>+IF(P349=0,"",'Ark1'!AK2027)</f>
        <v>17.007923794313776</v>
      </c>
      <c r="U349" s="312"/>
      <c r="V349" s="221">
        <f>+IF(H349=0,"",'Ark1'!T2027)</f>
        <v>6.0408163265306136</v>
      </c>
      <c r="W349" s="222">
        <f>+IF(H349=0,"",'Ark1'!X2027)</f>
        <v>1.0204081632653061</v>
      </c>
      <c r="X349" s="220">
        <f>+IF(H349=0,"",'Ark1'!AA2027)</f>
        <v>0</v>
      </c>
      <c r="Y349" s="221">
        <f>+IF(H349=0,"",'Ark1'!AC2027)</f>
        <v>0</v>
      </c>
      <c r="Z349" s="222">
        <f>+IF(H349=0,"",'Ark1'!AE2027)</f>
        <v>0</v>
      </c>
      <c r="AA349" s="221">
        <f t="shared" si="210"/>
        <v>0.93835034013605445</v>
      </c>
      <c r="AB349" s="220">
        <f t="shared" si="211"/>
        <v>0.10544217687074831</v>
      </c>
      <c r="AC349" s="273"/>
      <c r="AF349" s="28"/>
      <c r="AG349" s="26"/>
    </row>
    <row r="350" spans="1:115">
      <c r="A350" s="273"/>
      <c r="B350" s="273">
        <f>+'Ark1'!C2028</f>
        <v>2023</v>
      </c>
      <c r="C350" s="219">
        <f>+'Ark1'!L2028</f>
        <v>8</v>
      </c>
      <c r="D350" s="219" t="str">
        <f t="shared" si="208"/>
        <v>R</v>
      </c>
      <c r="E350" s="219">
        <f>+'Ark1'!D2028</f>
        <v>5</v>
      </c>
      <c r="F350" s="219" t="str">
        <f t="shared" si="209"/>
        <v>Mai</v>
      </c>
      <c r="G350" s="219">
        <f>+'Ark1'!Q2028</f>
        <v>27</v>
      </c>
      <c r="H350" s="324">
        <f>+'Ark1'!R2028</f>
        <v>241</v>
      </c>
      <c r="I350" s="221">
        <f>+IF(H350=0,"",'Ark1'!AG2028)</f>
        <v>18.368716255176377</v>
      </c>
      <c r="J350" s="221">
        <f>+IF(H350=0,"",'Ark1'!AH2028)</f>
        <v>0</v>
      </c>
      <c r="K350" s="275"/>
      <c r="L350" s="275"/>
      <c r="M350" s="275"/>
      <c r="N350" s="220">
        <f>+IF(H350=0,"",'Ark1'!U2028)</f>
        <v>7.2701244813278016</v>
      </c>
      <c r="O350" s="220"/>
      <c r="P350" s="226">
        <f>+IF(I350=0,"",'Ark1'!AI2028)</f>
        <v>55</v>
      </c>
      <c r="Q350" s="312"/>
      <c r="R350" s="467">
        <f>+IF(P350=0,"",'Ark1'!AJ2028)</f>
        <v>77.98</v>
      </c>
      <c r="S350" s="466"/>
      <c r="T350" s="466">
        <f>+IF(P350=0,"",'Ark1'!AK2028)</f>
        <v>16.623197742524667</v>
      </c>
      <c r="U350" s="312"/>
      <c r="V350" s="221">
        <f>+IF(H350=0,"",'Ark1'!T2028)</f>
        <v>5.3568464730290462</v>
      </c>
      <c r="W350" s="222">
        <f>+IF(H350=0,"",'Ark1'!X2028)</f>
        <v>1.2448132780082983</v>
      </c>
      <c r="X350" s="220">
        <f>+IF(H350=0,"",'Ark1'!AA2028)</f>
        <v>0</v>
      </c>
      <c r="Y350" s="221">
        <f>+IF(H350=0,"",'Ark1'!AC2028)</f>
        <v>0</v>
      </c>
      <c r="Z350" s="222">
        <f>+IF(H350=0,"",'Ark1'!AE2028)</f>
        <v>0</v>
      </c>
      <c r="AA350" s="221">
        <f t="shared" si="210"/>
        <v>0.90876556016597521</v>
      </c>
      <c r="AB350" s="220">
        <f t="shared" si="211"/>
        <v>0.11203319502074689</v>
      </c>
      <c r="AC350" s="273"/>
      <c r="AF350" s="28"/>
      <c r="AG350" s="26"/>
    </row>
    <row r="351" spans="1:115">
      <c r="A351" s="273"/>
      <c r="B351" s="273">
        <f>+'Ark1'!C2029</f>
        <v>2023</v>
      </c>
      <c r="C351" s="219">
        <f>+'Ark1'!L2029</f>
        <v>8</v>
      </c>
      <c r="D351" s="219" t="str">
        <f t="shared" si="208"/>
        <v>R</v>
      </c>
      <c r="E351" s="219">
        <f>+'Ark1'!D2029</f>
        <v>6</v>
      </c>
      <c r="F351" s="219" t="str">
        <f t="shared" si="209"/>
        <v>Jun</v>
      </c>
      <c r="G351" s="219">
        <f>+'Ark1'!Q2029</f>
        <v>32</v>
      </c>
      <c r="H351" s="324">
        <f>+'Ark1'!R2029</f>
        <v>115</v>
      </c>
      <c r="I351" s="221">
        <f>+IF(H351=0,"",'Ark1'!AG2029)</f>
        <v>10.495207233953955</v>
      </c>
      <c r="J351" s="221">
        <f>+IF(H351=0,"",'Ark1'!AH2029)</f>
        <v>6.0869565217391308</v>
      </c>
      <c r="K351" s="275"/>
      <c r="L351" s="275"/>
      <c r="M351" s="275"/>
      <c r="N351" s="220">
        <f>+IF(H351=0,"",'Ark1'!U2029)</f>
        <v>10.082608695652167</v>
      </c>
      <c r="O351" s="220"/>
      <c r="P351" s="226">
        <f>+IF(I351=0,"",'Ark1'!AI2029)</f>
        <v>48</v>
      </c>
      <c r="Q351" s="312"/>
      <c r="R351" s="467">
        <f>+IF(P351=0,"",'Ark1'!AJ2029)</f>
        <v>83.308333333333309</v>
      </c>
      <c r="S351" s="466"/>
      <c r="T351" s="466">
        <f>+IF(P351=0,"",'Ark1'!AK2029)</f>
        <v>17.791051234815502</v>
      </c>
      <c r="U351" s="312"/>
      <c r="V351" s="221">
        <f>+IF(H351=0,"",'Ark1'!T2029)</f>
        <v>5.4695652173913052</v>
      </c>
      <c r="W351" s="222">
        <f>+IF(H351=0,"",'Ark1'!X2029)</f>
        <v>0.86956521739130432</v>
      </c>
      <c r="X351" s="220">
        <f>+IF(H351=0,"",'Ark1'!AA2029)</f>
        <v>0</v>
      </c>
      <c r="Y351" s="221">
        <f>+IF(H351=0,"",'Ark1'!AC2029)</f>
        <v>0</v>
      </c>
      <c r="Z351" s="222">
        <f>+IF(H351=0,"",'Ark1'!AE2029)</f>
        <v>0</v>
      </c>
      <c r="AA351" s="221">
        <f t="shared" si="210"/>
        <v>1.2603260869565209</v>
      </c>
      <c r="AB351" s="220">
        <f t="shared" si="211"/>
        <v>0.27826086956521739</v>
      </c>
      <c r="AC351" s="273"/>
      <c r="AF351" s="28"/>
      <c r="AG351" s="26"/>
    </row>
    <row r="352" spans="1:115">
      <c r="A352" s="273"/>
      <c r="B352" s="273">
        <f>+'Ark1'!C2030</f>
        <v>2023</v>
      </c>
      <c r="C352" s="219">
        <f>+'Ark1'!L2030</f>
        <v>8</v>
      </c>
      <c r="D352" s="219" t="str">
        <f t="shared" si="208"/>
        <v>R</v>
      </c>
      <c r="E352" s="219">
        <f>+'Ark1'!D2030</f>
        <v>7</v>
      </c>
      <c r="F352" s="219" t="str">
        <f t="shared" si="209"/>
        <v>Jul</v>
      </c>
      <c r="G352" s="219">
        <f>+'Ark1'!Q2030</f>
        <v>5</v>
      </c>
      <c r="H352" s="324">
        <f>+'Ark1'!R2030</f>
        <v>28</v>
      </c>
      <c r="I352" s="221">
        <f>+IF(H352=0,"",'Ark1'!AG2030)</f>
        <v>13.306485799067397</v>
      </c>
      <c r="J352" s="221">
        <f>+IF(H352=0,"",'Ark1'!AH2030)</f>
        <v>0</v>
      </c>
      <c r="K352" s="275"/>
      <c r="L352" s="275"/>
      <c r="M352" s="275"/>
      <c r="N352" s="220">
        <f>+IF(H352=0,"",'Ark1'!U2030)</f>
        <v>11.210714285714287</v>
      </c>
      <c r="O352" s="220"/>
      <c r="P352" s="226">
        <f>+IF(I352=0,"",'Ark1'!AI2030)</f>
        <v>1</v>
      </c>
      <c r="Q352" s="312"/>
      <c r="R352" s="467">
        <f>+IF(P352=0,"",'Ark1'!AJ2030)</f>
        <v>118.4</v>
      </c>
      <c r="S352" s="466"/>
      <c r="T352" s="466">
        <f>+IF(P352=0,"",'Ark1'!AK2030)</f>
        <v>5.904334701301007</v>
      </c>
      <c r="U352" s="312"/>
      <c r="V352" s="221">
        <f>+IF(H352=0,"",'Ark1'!T2030)</f>
        <v>5.1785714285714306</v>
      </c>
      <c r="W352" s="222">
        <f>+IF(H352=0,"",'Ark1'!X2030)</f>
        <v>0</v>
      </c>
      <c r="X352" s="220">
        <f>+IF(H352=0,"",'Ark1'!AA2030)</f>
        <v>0</v>
      </c>
      <c r="Y352" s="221">
        <f>+IF(H352=0,"",'Ark1'!AC2030)</f>
        <v>0</v>
      </c>
      <c r="Z352" s="222">
        <f>+IF(H352=0,"",'Ark1'!AE2030)</f>
        <v>0</v>
      </c>
      <c r="AA352" s="221">
        <f t="shared" si="210"/>
        <v>1.4013392857142859</v>
      </c>
      <c r="AB352" s="220">
        <f t="shared" si="211"/>
        <v>0.17857142857142858</v>
      </c>
      <c r="AC352" s="273"/>
      <c r="AF352" s="28"/>
      <c r="AG352" s="26"/>
    </row>
    <row r="353" spans="1:115">
      <c r="A353" s="273"/>
      <c r="B353" s="273">
        <f>+'Ark1'!C2031</f>
        <v>2023</v>
      </c>
      <c r="C353" s="219">
        <f>+'Ark1'!L2031</f>
        <v>8</v>
      </c>
      <c r="D353" s="219" t="str">
        <f t="shared" si="208"/>
        <v>R</v>
      </c>
      <c r="E353" s="219">
        <f>+'Ark1'!D2031</f>
        <v>8</v>
      </c>
      <c r="F353" s="219" t="str">
        <f t="shared" si="209"/>
        <v>Aug</v>
      </c>
      <c r="G353" s="219">
        <f>+'Ark1'!Q2031</f>
        <v>21</v>
      </c>
      <c r="H353" s="324">
        <f>+'Ark1'!R2031</f>
        <v>46</v>
      </c>
      <c r="I353" s="221">
        <f>+IF(H353=0,"",'Ark1'!AG2031)</f>
        <v>5.4985537559946076</v>
      </c>
      <c r="J353" s="221">
        <f>+IF(H353=0,"",'Ark1'!AH2031)</f>
        <v>8.695652173913043</v>
      </c>
      <c r="K353" s="275"/>
      <c r="L353" s="275"/>
      <c r="M353" s="275"/>
      <c r="N353" s="220">
        <f>+IF(H353=0,"",'Ark1'!U2031)</f>
        <v>12.686956521739139</v>
      </c>
      <c r="O353" s="220"/>
      <c r="P353" s="226">
        <f>+IF(I353=0,"",'Ark1'!AI2031)</f>
        <v>7</v>
      </c>
      <c r="Q353" s="312"/>
      <c r="R353" s="467">
        <f>+IF(P353=0,"",'Ark1'!AJ2031)</f>
        <v>89.528571428571396</v>
      </c>
      <c r="S353" s="466"/>
      <c r="T353" s="466">
        <f>+IF(P353=0,"",'Ark1'!AK2031)</f>
        <v>17.490459235034901</v>
      </c>
      <c r="U353" s="312"/>
      <c r="V353" s="221">
        <f>+IF(H353=0,"",'Ark1'!T2031)</f>
        <v>4.5434782608695663</v>
      </c>
      <c r="W353" s="222">
        <f>+IF(H353=0,"",'Ark1'!X2031)</f>
        <v>13.043478260869565</v>
      </c>
      <c r="X353" s="220">
        <f>+IF(H353=0,"",'Ark1'!AA2031)</f>
        <v>0</v>
      </c>
      <c r="Y353" s="221">
        <f>+IF(H353=0,"",'Ark1'!AC2031)</f>
        <v>0</v>
      </c>
      <c r="Z353" s="222">
        <f>+IF(H353=0,"",'Ark1'!AE2031)</f>
        <v>0</v>
      </c>
      <c r="AA353" s="221">
        <f t="shared" si="210"/>
        <v>1.5858695652173924</v>
      </c>
      <c r="AB353" s="220">
        <f t="shared" si="211"/>
        <v>0.45652173913043476</v>
      </c>
      <c r="AC353" s="273"/>
      <c r="AF353" s="28"/>
      <c r="AG353" s="26"/>
    </row>
    <row r="354" spans="1:115">
      <c r="A354" s="273"/>
      <c r="B354" s="273">
        <f>+'Ark1'!C2032</f>
        <v>2023</v>
      </c>
      <c r="C354" s="219">
        <f>+'Ark1'!L2032</f>
        <v>8</v>
      </c>
      <c r="D354" s="219" t="str">
        <f t="shared" si="208"/>
        <v>R</v>
      </c>
      <c r="E354" s="219">
        <f>+'Ark1'!D2032</f>
        <v>9</v>
      </c>
      <c r="F354" s="219" t="str">
        <f t="shared" si="209"/>
        <v>Sep</v>
      </c>
      <c r="G354" s="219">
        <f>+'Ark1'!Q2032</f>
        <v>44</v>
      </c>
      <c r="H354" s="324">
        <f>+'Ark1'!R2032</f>
        <v>242</v>
      </c>
      <c r="I354" s="221">
        <f>+IF(H354=0,"",'Ark1'!AG2032)</f>
        <v>14.188610920100338</v>
      </c>
      <c r="J354" s="221">
        <f>+IF(H354=0,"",'Ark1'!AH2032)</f>
        <v>0.41322314049586795</v>
      </c>
      <c r="K354" s="275"/>
      <c r="L354" s="275"/>
      <c r="M354" s="275"/>
      <c r="N354" s="220">
        <f>+IF(H354=0,"",'Ark1'!U2032)</f>
        <v>11.851652892561981</v>
      </c>
      <c r="O354" s="220"/>
      <c r="P354" s="226">
        <f>+IF(I354=0,"",'Ark1'!AI2032)</f>
        <v>43</v>
      </c>
      <c r="Q354" s="312"/>
      <c r="R354" s="467">
        <f>+IF(P354=0,"",'Ark1'!AJ2032)</f>
        <v>87.551162790697703</v>
      </c>
      <c r="S354" s="466"/>
      <c r="T354" s="466">
        <f>+IF(P354=0,"",'Ark1'!AK2032)</f>
        <v>16.523510714732978</v>
      </c>
      <c r="U354" s="312"/>
      <c r="V354" s="221">
        <f>+IF(H354=0,"",'Ark1'!T2032)</f>
        <v>4.7851239669421481</v>
      </c>
      <c r="W354" s="222">
        <f>+IF(H354=0,"",'Ark1'!X2032)</f>
        <v>6.1983471074380176</v>
      </c>
      <c r="X354" s="220">
        <f>+IF(H354=0,"",'Ark1'!AA2032)</f>
        <v>0</v>
      </c>
      <c r="Y354" s="221">
        <f>+IF(H354=0,"",'Ark1'!AC2032)</f>
        <v>0</v>
      </c>
      <c r="Z354" s="222">
        <f>+IF(H354=0,"",'Ark1'!AE2032)</f>
        <v>0</v>
      </c>
      <c r="AA354" s="221">
        <f t="shared" si="210"/>
        <v>1.4814566115702477</v>
      </c>
      <c r="AB354" s="220">
        <f t="shared" si="211"/>
        <v>0.18181818181818182</v>
      </c>
      <c r="AC354" s="273"/>
      <c r="AF354" s="28"/>
      <c r="AG354" s="26"/>
    </row>
    <row r="355" spans="1:115">
      <c r="A355" s="273"/>
      <c r="B355" s="273">
        <f>+'Ark1'!C2033</f>
        <v>2023</v>
      </c>
      <c r="C355" s="219">
        <f>+'Ark1'!L2033</f>
        <v>8</v>
      </c>
      <c r="D355" s="219" t="str">
        <f t="shared" si="208"/>
        <v>R</v>
      </c>
      <c r="E355" s="219">
        <f>+'Ark1'!D2033</f>
        <v>10</v>
      </c>
      <c r="F355" s="219" t="str">
        <f t="shared" si="209"/>
        <v>Okt</v>
      </c>
      <c r="G355" s="219">
        <f>+'Ark1'!Q2033</f>
        <v>82</v>
      </c>
      <c r="H355" s="324">
        <f>+'Ark1'!R2033</f>
        <v>313</v>
      </c>
      <c r="I355" s="221">
        <f>+IF(H355=0,"",'Ark1'!AG2033)</f>
        <v>18.192153828735321</v>
      </c>
      <c r="J355" s="221">
        <f>+IF(H355=0,"",'Ark1'!AH2033)</f>
        <v>4.7923322683706067</v>
      </c>
      <c r="K355" s="275"/>
      <c r="L355" s="275"/>
      <c r="M355" s="275"/>
      <c r="N355" s="220">
        <f>+IF(H355=0,"",'Ark1'!U2033)</f>
        <v>12.320447284345049</v>
      </c>
      <c r="O355" s="220"/>
      <c r="P355" s="226">
        <f>+IF(I355=0,"",'Ark1'!AI2033)</f>
        <v>63</v>
      </c>
      <c r="Q355" s="312"/>
      <c r="R355" s="467">
        <f>+IF(P355=0,"",'Ark1'!AJ2033)</f>
        <v>89.273015873015865</v>
      </c>
      <c r="S355" s="466"/>
      <c r="T355" s="466">
        <f>+IF(P355=0,"",'Ark1'!AK2033)</f>
        <v>16.96545598626912</v>
      </c>
      <c r="U355" s="312"/>
      <c r="V355" s="221">
        <f>+IF(H355=0,"",'Ark1'!T2033)</f>
        <v>5.1118210862619806</v>
      </c>
      <c r="W355" s="222">
        <f>+IF(H355=0,"",'Ark1'!X2033)</f>
        <v>11.821086261980829</v>
      </c>
      <c r="X355" s="220">
        <f>+IF(H355=0,"",'Ark1'!AA2033)</f>
        <v>0</v>
      </c>
      <c r="Y355" s="221">
        <f>+IF(H355=0,"",'Ark1'!AC2033)</f>
        <v>0</v>
      </c>
      <c r="Z355" s="222">
        <f>+IF(H355=0,"",'Ark1'!AE2033)</f>
        <v>0</v>
      </c>
      <c r="AA355" s="221">
        <f t="shared" si="210"/>
        <v>1.5400559105431311</v>
      </c>
      <c r="AB355" s="220">
        <f t="shared" si="211"/>
        <v>0.26198083067092653</v>
      </c>
      <c r="AC355" s="273"/>
      <c r="AF355" s="28"/>
      <c r="AG355" s="26"/>
    </row>
    <row r="356" spans="1:115">
      <c r="A356" s="273"/>
      <c r="B356" s="273">
        <f>+'Ark1'!C2034</f>
        <v>2023</v>
      </c>
      <c r="C356" s="219">
        <f>+'Ark1'!L2034</f>
        <v>8</v>
      </c>
      <c r="D356" s="219" t="str">
        <f t="shared" si="208"/>
        <v>R</v>
      </c>
      <c r="E356" s="219">
        <f>+'Ark1'!D2034</f>
        <v>11</v>
      </c>
      <c r="F356" s="219" t="str">
        <f t="shared" si="209"/>
        <v>Nov</v>
      </c>
      <c r="G356" s="219">
        <f>+'Ark1'!Q2034</f>
        <v>49</v>
      </c>
      <c r="H356" s="324">
        <f>+'Ark1'!R2034</f>
        <v>155</v>
      </c>
      <c r="I356" s="221">
        <f>+IF(H356=0,"",'Ark1'!AG2034)</f>
        <v>18.62217229625039</v>
      </c>
      <c r="J356" s="221">
        <f>+IF(H356=0,"",'Ark1'!AH2034)</f>
        <v>3.8709677419354849</v>
      </c>
      <c r="K356" s="275"/>
      <c r="L356" s="275"/>
      <c r="M356" s="275"/>
      <c r="N356" s="220">
        <f>+IF(H356=0,"",'Ark1'!U2034)</f>
        <v>12.406451612903224</v>
      </c>
      <c r="O356" s="220"/>
      <c r="P356" s="226">
        <f>+IF(I356=0,"",'Ark1'!AI2034)</f>
        <v>25</v>
      </c>
      <c r="Q356" s="312"/>
      <c r="R356" s="467">
        <f>+IF(P356=0,"",'Ark1'!AJ2034)</f>
        <v>88.751999999999995</v>
      </c>
      <c r="S356" s="466"/>
      <c r="T356" s="466">
        <f>+IF(P356=0,"",'Ark1'!AK2034)</f>
        <v>17.46398407442031</v>
      </c>
      <c r="U356" s="312"/>
      <c r="V356" s="221">
        <f>+IF(H356=0,"",'Ark1'!T2034)</f>
        <v>5.5032258064516109</v>
      </c>
      <c r="W356" s="222">
        <f>+IF(H356=0,"",'Ark1'!X2034)</f>
        <v>9.6774193548387117</v>
      </c>
      <c r="X356" s="220">
        <f>+IF(H356=0,"",'Ark1'!AA2034)</f>
        <v>0</v>
      </c>
      <c r="Y356" s="221">
        <f>+IF(H356=0,"",'Ark1'!AC2034)</f>
        <v>0</v>
      </c>
      <c r="Z356" s="222">
        <f>+IF(H356=0,"",'Ark1'!AE2034)</f>
        <v>0</v>
      </c>
      <c r="AA356" s="221">
        <f t="shared" si="210"/>
        <v>1.550806451612903</v>
      </c>
      <c r="AB356" s="220">
        <f t="shared" si="211"/>
        <v>0.31612903225806449</v>
      </c>
      <c r="AC356" s="273"/>
      <c r="AF356" s="28"/>
      <c r="AG356" s="26"/>
    </row>
    <row r="357" spans="1:115">
      <c r="A357" s="273"/>
      <c r="B357" s="273">
        <f>+'Ark1'!C2035</f>
        <v>2023</v>
      </c>
      <c r="C357" s="219">
        <f>+'Ark1'!L2035</f>
        <v>8</v>
      </c>
      <c r="D357" s="219" t="str">
        <f t="shared" si="208"/>
        <v>R</v>
      </c>
      <c r="E357" s="219">
        <f>+'Ark1'!D2035</f>
        <v>12</v>
      </c>
      <c r="F357" s="219" t="str">
        <f t="shared" si="209"/>
        <v>Des</v>
      </c>
      <c r="G357" s="219">
        <f>+'Ark1'!Q2035</f>
        <v>4</v>
      </c>
      <c r="H357" s="324">
        <f>+'Ark1'!R2035</f>
        <v>21</v>
      </c>
      <c r="I357" s="221">
        <f>+IF(H357=0,"",'Ark1'!AG2035)</f>
        <v>24.796706124549655</v>
      </c>
      <c r="J357" s="221">
        <f>+IF(H357=0,"",'Ark1'!AH2035)</f>
        <v>0</v>
      </c>
      <c r="K357" s="275"/>
      <c r="L357" s="275"/>
      <c r="M357" s="275"/>
      <c r="N357" s="220">
        <f>+IF(H357=0,"",'Ark1'!U2035)</f>
        <v>11.471428571428564</v>
      </c>
      <c r="O357" s="220"/>
      <c r="P357" s="226">
        <f>+IF(I357=0,"",'Ark1'!AI2035)</f>
        <v>1</v>
      </c>
      <c r="Q357" s="312"/>
      <c r="R357" s="433">
        <f>+IF(P357=0,"",'Ark1'!AJ2035)</f>
        <v>90</v>
      </c>
      <c r="S357" s="466"/>
      <c r="T357" s="466">
        <f>+IF(P357=0,"",'Ark1'!AK2035)</f>
        <v>16.872427983539101</v>
      </c>
      <c r="U357" s="312"/>
      <c r="V357" s="221">
        <f>+IF(H357=0,"",'Ark1'!T2035)</f>
        <v>5.761904761904761</v>
      </c>
      <c r="W357" s="222">
        <f>+IF(H357=0,"",'Ark1'!X2035)</f>
        <v>0</v>
      </c>
      <c r="X357" s="220">
        <f>+IF(H357=0,"",'Ark1'!AA2035)</f>
        <v>0</v>
      </c>
      <c r="Y357" s="221">
        <f>+IF(H357=0,"",'Ark1'!AC2035)</f>
        <v>0</v>
      </c>
      <c r="Z357" s="222">
        <f>+IF(H357=0,"",'Ark1'!AE2035)</f>
        <v>0</v>
      </c>
      <c r="AA357" s="221">
        <f t="shared" si="210"/>
        <v>1.4339285714285706</v>
      </c>
      <c r="AB357" s="220">
        <f t="shared" si="211"/>
        <v>0.19047619047619047</v>
      </c>
      <c r="AC357" s="273"/>
      <c r="AF357" s="28"/>
      <c r="AG357" s="26"/>
    </row>
    <row r="358" spans="1:115">
      <c r="A358" s="273"/>
      <c r="B358" s="273"/>
      <c r="C358" s="273"/>
      <c r="D358" s="273"/>
      <c r="E358" s="273"/>
      <c r="F358" s="273"/>
      <c r="G358" s="273"/>
      <c r="H358" s="326"/>
      <c r="I358" s="274"/>
      <c r="J358" s="274"/>
      <c r="K358" s="275"/>
      <c r="L358" s="275"/>
      <c r="M358" s="275"/>
      <c r="N358" s="275"/>
      <c r="O358" s="275"/>
      <c r="P358" s="312"/>
      <c r="Q358" s="312"/>
      <c r="R358" s="311"/>
      <c r="S358" s="311"/>
      <c r="T358" s="311"/>
      <c r="U358" s="312"/>
      <c r="V358" s="274"/>
      <c r="W358" s="276"/>
      <c r="X358" s="275"/>
      <c r="Y358" s="274"/>
      <c r="Z358" s="276"/>
      <c r="AA358" s="276"/>
      <c r="AB358" s="275"/>
      <c r="AC358" s="273"/>
      <c r="AD358" s="26"/>
      <c r="AF358" s="28"/>
      <c r="AG358" s="26"/>
      <c r="AH358" s="27"/>
      <c r="AI358" s="27"/>
      <c r="AM358" s="27"/>
    </row>
    <row r="359" spans="1:115" s="305" customFormat="1" ht="17.399999999999999">
      <c r="A359" s="273"/>
      <c r="B359" s="273"/>
      <c r="C359" s="309" t="s">
        <v>0</v>
      </c>
      <c r="D359" s="273"/>
      <c r="E359" s="310" t="str">
        <f>+D361</f>
        <v>R+</v>
      </c>
      <c r="F359" s="309" t="s">
        <v>547</v>
      </c>
      <c r="G359" s="273"/>
      <c r="H359" s="313">
        <f>SUM(H361:H370)</f>
        <v>0</v>
      </c>
      <c r="I359" s="275"/>
      <c r="J359" s="275"/>
      <c r="K359" s="275"/>
      <c r="L359" s="275"/>
      <c r="M359" s="275"/>
      <c r="N359" s="311">
        <f>+Klasse!P161</f>
        <v>0</v>
      </c>
      <c r="O359" s="311"/>
      <c r="P359" s="312"/>
      <c r="Q359" s="312"/>
      <c r="R359" s="311"/>
      <c r="S359" s="311"/>
      <c r="T359" s="311"/>
      <c r="U359" s="312"/>
      <c r="V359" s="273"/>
      <c r="W359" s="276"/>
      <c r="X359" s="275"/>
      <c r="Y359" s="273"/>
      <c r="Z359" s="276"/>
      <c r="AA359" s="311" t="e">
        <f>+N359/#REF!</f>
        <v>#REF!</v>
      </c>
      <c r="AB359" s="275"/>
      <c r="AC359" s="273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</row>
    <row r="360" spans="1:115" s="305" customFormat="1">
      <c r="A360" s="273"/>
      <c r="B360" s="273"/>
      <c r="C360" s="273"/>
      <c r="D360" s="273"/>
      <c r="E360" s="273"/>
      <c r="F360" s="273"/>
      <c r="G360" s="273"/>
      <c r="H360" s="326"/>
      <c r="I360" s="275"/>
      <c r="J360" s="275"/>
      <c r="K360" s="275"/>
      <c r="L360" s="275"/>
      <c r="M360" s="275"/>
      <c r="N360" s="273"/>
      <c r="O360" s="273"/>
      <c r="P360" s="312"/>
      <c r="Q360" s="312"/>
      <c r="R360" s="311"/>
      <c r="S360" s="311"/>
      <c r="T360" s="311"/>
      <c r="U360" s="312"/>
      <c r="V360" s="273"/>
      <c r="W360" s="276"/>
      <c r="X360" s="275"/>
      <c r="Y360" s="273"/>
      <c r="Z360" s="276"/>
      <c r="AA360" s="276"/>
      <c r="AB360" s="276"/>
      <c r="AC360" s="27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</row>
    <row r="361" spans="1:115">
      <c r="A361" s="273"/>
      <c r="B361" s="273">
        <f>+'Ark1'!C2036</f>
        <v>2023</v>
      </c>
      <c r="C361" s="219">
        <f>+'Ark1'!L2036</f>
        <v>9</v>
      </c>
      <c r="D361" s="219" t="str">
        <f t="shared" ref="D361:D372" si="212">+D134</f>
        <v>R+</v>
      </c>
      <c r="E361" s="219">
        <f>+'Ark1'!D2036</f>
        <v>1</v>
      </c>
      <c r="F361" s="219" t="str">
        <f t="shared" ref="F361:F372" si="213">+F346</f>
        <v>Jan</v>
      </c>
      <c r="G361" s="219">
        <f>+'Ark1'!Q2036</f>
        <v>0</v>
      </c>
      <c r="H361" s="324">
        <f>+'Ark1'!R2036</f>
        <v>0</v>
      </c>
      <c r="I361" s="221" t="str">
        <f>+IF(H361=0,"",'Ark1'!AG2036)</f>
        <v/>
      </c>
      <c r="J361" s="221" t="str">
        <f>+IF(H361=0,"",'Ark1'!AH2036)</f>
        <v/>
      </c>
      <c r="K361" s="275"/>
      <c r="L361" s="275"/>
      <c r="M361" s="275"/>
      <c r="N361" s="220" t="str">
        <f>+IF(H361=0,"",'Ark1'!U2036)</f>
        <v/>
      </c>
      <c r="O361" s="220"/>
      <c r="P361" s="414">
        <f>+IF(I361=0,"",'Ark1'!AI2036)</f>
        <v>0</v>
      </c>
      <c r="Q361" s="414"/>
      <c r="R361" s="249"/>
      <c r="S361" s="249"/>
      <c r="T361" s="249"/>
      <c r="U361" s="312"/>
      <c r="V361" s="221" t="str">
        <f>+IF(H361=0,"",'Ark1'!T2036)</f>
        <v/>
      </c>
      <c r="W361" s="222" t="str">
        <f>+IF(H361=0,"",'Ark1'!X2036)</f>
        <v/>
      </c>
      <c r="X361" s="220" t="str">
        <f>+IF(H361=0,"",'Ark1'!AA2036)</f>
        <v/>
      </c>
      <c r="Y361" s="221" t="str">
        <f>+IF(H361=0,"",'Ark1'!AC2036)</f>
        <v/>
      </c>
      <c r="Z361" s="222" t="str">
        <f>+IF(H361=0,"",'Ark1'!AE2036)</f>
        <v/>
      </c>
      <c r="AA361" s="222" t="str">
        <f t="shared" ref="AA361:AA372" si="214">+IF(H361=0,"",+N361/C361)</f>
        <v/>
      </c>
      <c r="AB361" s="220" t="str">
        <f t="shared" si="206"/>
        <v/>
      </c>
      <c r="AC361" s="273"/>
      <c r="AF361" s="28"/>
      <c r="AG361" s="26"/>
    </row>
    <row r="362" spans="1:115">
      <c r="A362" s="273"/>
      <c r="B362" s="273">
        <f>+'Ark1'!C2037</f>
        <v>2023</v>
      </c>
      <c r="C362" s="219">
        <f>+'Ark1'!L2037</f>
        <v>9</v>
      </c>
      <c r="D362" s="219" t="str">
        <f t="shared" si="212"/>
        <v>R+</v>
      </c>
      <c r="E362" s="219">
        <f>+'Ark1'!D2037</f>
        <v>2</v>
      </c>
      <c r="F362" s="219" t="str">
        <f t="shared" si="213"/>
        <v>Feb</v>
      </c>
      <c r="G362" s="219">
        <f>+'Ark1'!Q2037</f>
        <v>0</v>
      </c>
      <c r="H362" s="324">
        <f>+'Ark1'!R2037</f>
        <v>0</v>
      </c>
      <c r="I362" s="221" t="str">
        <f>+IF(H362=0,"",'Ark1'!AG2037)</f>
        <v/>
      </c>
      <c r="J362" s="221" t="str">
        <f>+IF(H362=0,"",'Ark1'!AH2037)</f>
        <v/>
      </c>
      <c r="K362" s="275"/>
      <c r="L362" s="275"/>
      <c r="M362" s="275"/>
      <c r="N362" s="220" t="str">
        <f>+IF(H362=0,"",'Ark1'!U2037)</f>
        <v/>
      </c>
      <c r="O362" s="220"/>
      <c r="P362" s="414">
        <f>+IF(I362=0,"",'Ark1'!AI2037)</f>
        <v>0</v>
      </c>
      <c r="Q362" s="414"/>
      <c r="R362" s="249"/>
      <c r="S362" s="249"/>
      <c r="T362" s="249"/>
      <c r="U362" s="312"/>
      <c r="V362" s="221" t="str">
        <f>+IF(H362=0,"",'Ark1'!T2037)</f>
        <v/>
      </c>
      <c r="W362" s="222" t="str">
        <f>+IF(H362=0,"",'Ark1'!X2037)</f>
        <v/>
      </c>
      <c r="X362" s="220" t="str">
        <f>+IF(H362=0,"",'Ark1'!AA2037)</f>
        <v/>
      </c>
      <c r="Y362" s="221" t="str">
        <f>+IF(H362=0,"",'Ark1'!AC2037)</f>
        <v/>
      </c>
      <c r="Z362" s="222" t="str">
        <f>+IF(H362=0,"",'Ark1'!AE2037)</f>
        <v/>
      </c>
      <c r="AA362" s="222" t="str">
        <f t="shared" si="214"/>
        <v/>
      </c>
      <c r="AB362" s="220" t="str">
        <f t="shared" ref="AB362:AB372" si="215">+IF(H362=0,"",G362/H362)</f>
        <v/>
      </c>
      <c r="AC362" s="273"/>
      <c r="AF362" s="28"/>
      <c r="AG362" s="26"/>
    </row>
    <row r="363" spans="1:115">
      <c r="A363" s="273"/>
      <c r="B363" s="273">
        <f>+'Ark1'!C2038</f>
        <v>2023</v>
      </c>
      <c r="C363" s="219">
        <f>+'Ark1'!L2038</f>
        <v>9</v>
      </c>
      <c r="D363" s="219" t="str">
        <f t="shared" si="212"/>
        <v>R+</v>
      </c>
      <c r="E363" s="219">
        <f>+'Ark1'!D2038</f>
        <v>3</v>
      </c>
      <c r="F363" s="219" t="str">
        <f t="shared" si="213"/>
        <v>Mar</v>
      </c>
      <c r="G363" s="219">
        <f>+'Ark1'!Q2038</f>
        <v>0</v>
      </c>
      <c r="H363" s="324">
        <f>+'Ark1'!R2038</f>
        <v>0</v>
      </c>
      <c r="I363" s="221" t="str">
        <f>+IF(H363=0,"",'Ark1'!AG2038)</f>
        <v/>
      </c>
      <c r="J363" s="221" t="str">
        <f>+IF(H363=0,"",'Ark1'!AH2038)</f>
        <v/>
      </c>
      <c r="K363" s="275"/>
      <c r="L363" s="275"/>
      <c r="M363" s="275"/>
      <c r="N363" s="220" t="str">
        <f>+IF(H363=0,"",'Ark1'!U2038)</f>
        <v/>
      </c>
      <c r="O363" s="220"/>
      <c r="P363" s="414">
        <f>+IF(I363=0,"",'Ark1'!AI2038)</f>
        <v>0</v>
      </c>
      <c r="Q363" s="414"/>
      <c r="R363" s="249"/>
      <c r="S363" s="249"/>
      <c r="T363" s="249"/>
      <c r="U363" s="312"/>
      <c r="V363" s="221" t="str">
        <f>+IF(H363=0,"",'Ark1'!T2038)</f>
        <v/>
      </c>
      <c r="W363" s="222" t="str">
        <f>+IF(H363=0,"",'Ark1'!X2038)</f>
        <v/>
      </c>
      <c r="X363" s="220" t="str">
        <f>+IF(H363=0,"",'Ark1'!AA2038)</f>
        <v/>
      </c>
      <c r="Y363" s="221" t="str">
        <f>+IF(H363=0,"",'Ark1'!AC2038)</f>
        <v/>
      </c>
      <c r="Z363" s="222" t="str">
        <f>+IF(H363=0,"",'Ark1'!AE2038)</f>
        <v/>
      </c>
      <c r="AA363" s="222" t="str">
        <f t="shared" si="214"/>
        <v/>
      </c>
      <c r="AB363" s="220" t="str">
        <f t="shared" si="215"/>
        <v/>
      </c>
      <c r="AC363" s="273"/>
      <c r="AF363" s="28"/>
      <c r="AG363" s="26"/>
    </row>
    <row r="364" spans="1:115">
      <c r="A364" s="273"/>
      <c r="B364" s="273">
        <f>+'Ark1'!C2039</f>
        <v>2023</v>
      </c>
      <c r="C364" s="219">
        <f>+'Ark1'!L2039</f>
        <v>9</v>
      </c>
      <c r="D364" s="219" t="str">
        <f t="shared" si="212"/>
        <v>R+</v>
      </c>
      <c r="E364" s="219">
        <f>+'Ark1'!D2039</f>
        <v>4</v>
      </c>
      <c r="F364" s="219" t="str">
        <f t="shared" si="213"/>
        <v>Apr</v>
      </c>
      <c r="G364" s="219">
        <f>+'Ark1'!Q2039</f>
        <v>0</v>
      </c>
      <c r="H364" s="324">
        <f>+'Ark1'!R2039</f>
        <v>0</v>
      </c>
      <c r="I364" s="221" t="str">
        <f>+IF(H364=0,"",'Ark1'!AG2039)</f>
        <v/>
      </c>
      <c r="J364" s="221" t="str">
        <f>+IF(H364=0,"",'Ark1'!AH2039)</f>
        <v/>
      </c>
      <c r="K364" s="275"/>
      <c r="L364" s="275"/>
      <c r="M364" s="275"/>
      <c r="N364" s="220" t="str">
        <f>+IF(H364=0,"",'Ark1'!U2039)</f>
        <v/>
      </c>
      <c r="O364" s="220"/>
      <c r="P364" s="414">
        <f>+IF(I364=0,"",'Ark1'!AI2039)</f>
        <v>0</v>
      </c>
      <c r="Q364" s="414"/>
      <c r="R364" s="249"/>
      <c r="S364" s="249"/>
      <c r="T364" s="249"/>
      <c r="U364" s="312"/>
      <c r="V364" s="221" t="str">
        <f>+IF(H364=0,"",'Ark1'!T2039)</f>
        <v/>
      </c>
      <c r="W364" s="222" t="str">
        <f>+IF(H364=0,"",'Ark1'!X2039)</f>
        <v/>
      </c>
      <c r="X364" s="220" t="str">
        <f>+IF(H364=0,"",'Ark1'!AA2039)</f>
        <v/>
      </c>
      <c r="Y364" s="221" t="str">
        <f>+IF(H364=0,"",'Ark1'!AC2039)</f>
        <v/>
      </c>
      <c r="Z364" s="222" t="str">
        <f>+IF(H364=0,"",'Ark1'!AE2039)</f>
        <v/>
      </c>
      <c r="AA364" s="222" t="str">
        <f t="shared" si="214"/>
        <v/>
      </c>
      <c r="AB364" s="220" t="str">
        <f t="shared" si="215"/>
        <v/>
      </c>
      <c r="AC364" s="273"/>
      <c r="AF364" s="28"/>
      <c r="AG364" s="26"/>
    </row>
    <row r="365" spans="1:115">
      <c r="A365" s="273"/>
      <c r="B365" s="273">
        <f>+'Ark1'!C2040</f>
        <v>2023</v>
      </c>
      <c r="C365" s="219">
        <f>+'Ark1'!L2040</f>
        <v>9</v>
      </c>
      <c r="D365" s="219" t="str">
        <f t="shared" si="212"/>
        <v>R+</v>
      </c>
      <c r="E365" s="219">
        <f>+'Ark1'!D2040</f>
        <v>5</v>
      </c>
      <c r="F365" s="219" t="str">
        <f t="shared" si="213"/>
        <v>Mai</v>
      </c>
      <c r="G365" s="219">
        <f>+'Ark1'!Q2040</f>
        <v>0</v>
      </c>
      <c r="H365" s="324">
        <f>+'Ark1'!R2040</f>
        <v>0</v>
      </c>
      <c r="I365" s="221" t="str">
        <f>+IF(H365=0,"",'Ark1'!AG2040)</f>
        <v/>
      </c>
      <c r="J365" s="221" t="str">
        <f>+IF(H365=0,"",'Ark1'!AH2040)</f>
        <v/>
      </c>
      <c r="K365" s="275"/>
      <c r="L365" s="275"/>
      <c r="M365" s="275"/>
      <c r="N365" s="220" t="str">
        <f>+IF(H365=0,"",'Ark1'!U2040)</f>
        <v/>
      </c>
      <c r="O365" s="220"/>
      <c r="P365" s="414">
        <f>+IF(I365=0,"",'Ark1'!AI2040)</f>
        <v>0</v>
      </c>
      <c r="Q365" s="414"/>
      <c r="R365" s="249"/>
      <c r="S365" s="249"/>
      <c r="T365" s="249"/>
      <c r="U365" s="312"/>
      <c r="V365" s="221" t="str">
        <f>+IF(H365=0,"",'Ark1'!T2040)</f>
        <v/>
      </c>
      <c r="W365" s="222" t="str">
        <f>+IF(H365=0,"",'Ark1'!X2040)</f>
        <v/>
      </c>
      <c r="X365" s="220" t="str">
        <f>+IF(H365=0,"",'Ark1'!AA2040)</f>
        <v/>
      </c>
      <c r="Y365" s="221" t="str">
        <f>+IF(H365=0,"",'Ark1'!AC2040)</f>
        <v/>
      </c>
      <c r="Z365" s="222" t="str">
        <f>+IF(H365=0,"",'Ark1'!AE2040)</f>
        <v/>
      </c>
      <c r="AA365" s="222" t="str">
        <f t="shared" si="214"/>
        <v/>
      </c>
      <c r="AB365" s="220" t="str">
        <f t="shared" si="215"/>
        <v/>
      </c>
      <c r="AC365" s="273"/>
      <c r="AF365" s="28"/>
      <c r="AG365" s="26"/>
    </row>
    <row r="366" spans="1:115">
      <c r="A366" s="273"/>
      <c r="B366" s="273">
        <f>+'Ark1'!C2041</f>
        <v>2023</v>
      </c>
      <c r="C366" s="219">
        <f>+'Ark1'!L2041</f>
        <v>9</v>
      </c>
      <c r="D366" s="219" t="str">
        <f t="shared" si="212"/>
        <v>R+</v>
      </c>
      <c r="E366" s="219">
        <f>+'Ark1'!D2041</f>
        <v>6</v>
      </c>
      <c r="F366" s="219" t="str">
        <f t="shared" si="213"/>
        <v>Jun</v>
      </c>
      <c r="G366" s="219">
        <f>+'Ark1'!Q2041</f>
        <v>0</v>
      </c>
      <c r="H366" s="324">
        <f>+'Ark1'!R2041</f>
        <v>0</v>
      </c>
      <c r="I366" s="221" t="str">
        <f>+IF(H366=0,"",'Ark1'!AG2041)</f>
        <v/>
      </c>
      <c r="J366" s="221" t="str">
        <f>+IF(H366=0,"",'Ark1'!AH2041)</f>
        <v/>
      </c>
      <c r="K366" s="275"/>
      <c r="L366" s="275"/>
      <c r="M366" s="275"/>
      <c r="N366" s="220" t="str">
        <f>+IF(H366=0,"",'Ark1'!U2041)</f>
        <v/>
      </c>
      <c r="O366" s="220"/>
      <c r="P366" s="414">
        <f>+IF(I366=0,"",'Ark1'!AI2041)</f>
        <v>0</v>
      </c>
      <c r="Q366" s="414"/>
      <c r="R366" s="249"/>
      <c r="S366" s="249"/>
      <c r="T366" s="249"/>
      <c r="U366" s="312"/>
      <c r="V366" s="221" t="str">
        <f>+IF(H366=0,"",'Ark1'!T2041)</f>
        <v/>
      </c>
      <c r="W366" s="222" t="str">
        <f>+IF(H366=0,"",'Ark1'!X2041)</f>
        <v/>
      </c>
      <c r="X366" s="220" t="str">
        <f>+IF(H366=0,"",'Ark1'!AA2041)</f>
        <v/>
      </c>
      <c r="Y366" s="221" t="str">
        <f>+IF(H366=0,"",'Ark1'!AC2041)</f>
        <v/>
      </c>
      <c r="Z366" s="222" t="str">
        <f>+IF(H366=0,"",'Ark1'!AE2041)</f>
        <v/>
      </c>
      <c r="AA366" s="222" t="str">
        <f t="shared" si="214"/>
        <v/>
      </c>
      <c r="AB366" s="220" t="str">
        <f t="shared" si="215"/>
        <v/>
      </c>
      <c r="AC366" s="273"/>
      <c r="AF366" s="28"/>
      <c r="AG366" s="26"/>
    </row>
    <row r="367" spans="1:115">
      <c r="A367" s="273"/>
      <c r="B367" s="273">
        <f>+'Ark1'!C2042</f>
        <v>2023</v>
      </c>
      <c r="C367" s="219">
        <f>+'Ark1'!L2042</f>
        <v>9</v>
      </c>
      <c r="D367" s="219" t="str">
        <f t="shared" si="212"/>
        <v>R+</v>
      </c>
      <c r="E367" s="219">
        <f>+'Ark1'!D2042</f>
        <v>7</v>
      </c>
      <c r="F367" s="219" t="str">
        <f t="shared" si="213"/>
        <v>Jul</v>
      </c>
      <c r="G367" s="219">
        <f>+'Ark1'!Q2042</f>
        <v>0</v>
      </c>
      <c r="H367" s="324">
        <f>+'Ark1'!R2042</f>
        <v>0</v>
      </c>
      <c r="I367" s="221" t="str">
        <f>+IF(H367=0,"",'Ark1'!AG2042)</f>
        <v/>
      </c>
      <c r="J367" s="221" t="str">
        <f>+IF(H367=0,"",'Ark1'!AH2042)</f>
        <v/>
      </c>
      <c r="K367" s="275"/>
      <c r="L367" s="275"/>
      <c r="M367" s="275"/>
      <c r="N367" s="220" t="str">
        <f>+IF(H367=0,"",'Ark1'!U2042)</f>
        <v/>
      </c>
      <c r="O367" s="220"/>
      <c r="P367" s="414">
        <f>+IF(I367=0,"",'Ark1'!AI2042)</f>
        <v>0</v>
      </c>
      <c r="Q367" s="414"/>
      <c r="R367" s="249"/>
      <c r="S367" s="249"/>
      <c r="T367" s="249"/>
      <c r="U367" s="312"/>
      <c r="V367" s="221" t="str">
        <f>+IF(H367=0,"",'Ark1'!T2042)</f>
        <v/>
      </c>
      <c r="W367" s="222" t="str">
        <f>+IF(H367=0,"",'Ark1'!X2042)</f>
        <v/>
      </c>
      <c r="X367" s="220" t="str">
        <f>+IF(H367=0,"",'Ark1'!AA2042)</f>
        <v/>
      </c>
      <c r="Y367" s="221" t="str">
        <f>+IF(H367=0,"",'Ark1'!AC2042)</f>
        <v/>
      </c>
      <c r="Z367" s="222" t="str">
        <f>+IF(H367=0,"",'Ark1'!AE2042)</f>
        <v/>
      </c>
      <c r="AA367" s="222" t="str">
        <f t="shared" si="214"/>
        <v/>
      </c>
      <c r="AB367" s="220" t="str">
        <f t="shared" si="215"/>
        <v/>
      </c>
      <c r="AC367" s="273"/>
      <c r="AF367" s="28"/>
      <c r="AG367" s="26"/>
    </row>
    <row r="368" spans="1:115">
      <c r="A368" s="273"/>
      <c r="B368" s="273">
        <f>+'Ark1'!C2043</f>
        <v>2023</v>
      </c>
      <c r="C368" s="219">
        <f>+'Ark1'!L2043</f>
        <v>9</v>
      </c>
      <c r="D368" s="219" t="str">
        <f t="shared" si="212"/>
        <v>R+</v>
      </c>
      <c r="E368" s="219">
        <f>+'Ark1'!D2043</f>
        <v>8</v>
      </c>
      <c r="F368" s="219" t="str">
        <f t="shared" si="213"/>
        <v>Aug</v>
      </c>
      <c r="G368" s="219">
        <f>+'Ark1'!Q2043</f>
        <v>0</v>
      </c>
      <c r="H368" s="324">
        <f>+'Ark1'!R2043</f>
        <v>0</v>
      </c>
      <c r="I368" s="221" t="str">
        <f>+IF(H368=0,"",'Ark1'!AG2043)</f>
        <v/>
      </c>
      <c r="J368" s="221" t="str">
        <f>+IF(H368=0,"",'Ark1'!AH2043)</f>
        <v/>
      </c>
      <c r="K368" s="275"/>
      <c r="L368" s="275"/>
      <c r="M368" s="275"/>
      <c r="N368" s="220" t="str">
        <f>+IF(H368=0,"",'Ark1'!U2043)</f>
        <v/>
      </c>
      <c r="O368" s="220"/>
      <c r="P368" s="414">
        <f>+IF(I368=0,"",'Ark1'!AI2043)</f>
        <v>0</v>
      </c>
      <c r="Q368" s="414"/>
      <c r="R368" s="249"/>
      <c r="S368" s="249"/>
      <c r="T368" s="249"/>
      <c r="U368" s="312"/>
      <c r="V368" s="221" t="str">
        <f>+IF(H368=0,"",'Ark1'!T2043)</f>
        <v/>
      </c>
      <c r="W368" s="222" t="str">
        <f>+IF(H368=0,"",'Ark1'!X2043)</f>
        <v/>
      </c>
      <c r="X368" s="220" t="str">
        <f>+IF(H368=0,"",'Ark1'!AA2043)</f>
        <v/>
      </c>
      <c r="Y368" s="221" t="str">
        <f>+IF(H368=0,"",'Ark1'!AC2043)</f>
        <v/>
      </c>
      <c r="Z368" s="222" t="str">
        <f>+IF(H368=0,"",'Ark1'!AE2043)</f>
        <v/>
      </c>
      <c r="AA368" s="222" t="str">
        <f t="shared" si="214"/>
        <v/>
      </c>
      <c r="AB368" s="220" t="str">
        <f t="shared" si="215"/>
        <v/>
      </c>
      <c r="AC368" s="273"/>
      <c r="AF368" s="28"/>
      <c r="AG368" s="26"/>
    </row>
    <row r="369" spans="1:115">
      <c r="A369" s="273"/>
      <c r="B369" s="273">
        <f>+'Ark1'!C2044</f>
        <v>2023</v>
      </c>
      <c r="C369" s="219">
        <f>+'Ark1'!L2044</f>
        <v>9</v>
      </c>
      <c r="D369" s="219" t="str">
        <f t="shared" si="212"/>
        <v>R+</v>
      </c>
      <c r="E369" s="219">
        <f>+'Ark1'!D2044</f>
        <v>9</v>
      </c>
      <c r="F369" s="219" t="str">
        <f t="shared" si="213"/>
        <v>Sep</v>
      </c>
      <c r="G369" s="219">
        <f>+'Ark1'!Q2044</f>
        <v>0</v>
      </c>
      <c r="H369" s="324">
        <f>+'Ark1'!R2044</f>
        <v>0</v>
      </c>
      <c r="I369" s="221" t="str">
        <f>+IF(H369=0,"",'Ark1'!AG2044)</f>
        <v/>
      </c>
      <c r="J369" s="221" t="str">
        <f>+IF(H369=0,"",'Ark1'!AH2044)</f>
        <v/>
      </c>
      <c r="K369" s="275"/>
      <c r="L369" s="275"/>
      <c r="M369" s="275"/>
      <c r="N369" s="220" t="str">
        <f>+IF(H369=0,"",'Ark1'!U2044)</f>
        <v/>
      </c>
      <c r="O369" s="220"/>
      <c r="P369" s="414">
        <f>+IF(I369=0,"",'Ark1'!AI2044)</f>
        <v>0</v>
      </c>
      <c r="Q369" s="414"/>
      <c r="R369" s="249"/>
      <c r="S369" s="249"/>
      <c r="T369" s="249"/>
      <c r="U369" s="312"/>
      <c r="V369" s="221" t="str">
        <f>+IF(H369=0,"",'Ark1'!T2044)</f>
        <v/>
      </c>
      <c r="W369" s="222" t="str">
        <f>+IF(H369=0,"",'Ark1'!X2044)</f>
        <v/>
      </c>
      <c r="X369" s="220" t="str">
        <f>+IF(H369=0,"",'Ark1'!AA2044)</f>
        <v/>
      </c>
      <c r="Y369" s="221" t="str">
        <f>+IF(H369=0,"",'Ark1'!AC2044)</f>
        <v/>
      </c>
      <c r="Z369" s="222" t="str">
        <f>+IF(H369=0,"",'Ark1'!AE2044)</f>
        <v/>
      </c>
      <c r="AA369" s="222" t="str">
        <f t="shared" si="214"/>
        <v/>
      </c>
      <c r="AB369" s="220" t="str">
        <f t="shared" si="215"/>
        <v/>
      </c>
      <c r="AC369" s="273"/>
      <c r="AF369" s="28"/>
      <c r="AG369" s="26"/>
    </row>
    <row r="370" spans="1:115">
      <c r="A370" s="273"/>
      <c r="B370" s="273">
        <f>+'Ark1'!C2045</f>
        <v>2023</v>
      </c>
      <c r="C370" s="219">
        <f>+'Ark1'!L2045</f>
        <v>9</v>
      </c>
      <c r="D370" s="219" t="str">
        <f t="shared" si="212"/>
        <v>R+</v>
      </c>
      <c r="E370" s="219">
        <f>+'Ark1'!D2045</f>
        <v>10</v>
      </c>
      <c r="F370" s="219" t="str">
        <f t="shared" si="213"/>
        <v>Okt</v>
      </c>
      <c r="G370" s="219">
        <f>+'Ark1'!Q2045</f>
        <v>0</v>
      </c>
      <c r="H370" s="324">
        <f>+'Ark1'!R2045</f>
        <v>0</v>
      </c>
      <c r="I370" s="221" t="str">
        <f>+IF(H370=0,"",'Ark1'!AG2045)</f>
        <v/>
      </c>
      <c r="J370" s="221" t="str">
        <f>+IF(H370=0,"",'Ark1'!AH2045)</f>
        <v/>
      </c>
      <c r="K370" s="275"/>
      <c r="L370" s="275"/>
      <c r="M370" s="275"/>
      <c r="N370" s="220" t="str">
        <f>+IF(H370=0,"",'Ark1'!U2045)</f>
        <v/>
      </c>
      <c r="O370" s="220"/>
      <c r="P370" s="414">
        <f>+IF(I370=0,"",'Ark1'!AI2045)</f>
        <v>0</v>
      </c>
      <c r="Q370" s="414"/>
      <c r="R370" s="249"/>
      <c r="S370" s="249"/>
      <c r="T370" s="249"/>
      <c r="U370" s="312"/>
      <c r="V370" s="221" t="str">
        <f>+IF(H370=0,"",'Ark1'!T2045)</f>
        <v/>
      </c>
      <c r="W370" s="222" t="str">
        <f>+IF(H370=0,"",'Ark1'!X2045)</f>
        <v/>
      </c>
      <c r="X370" s="220" t="str">
        <f>+IF(H370=0,"",'Ark1'!AA2045)</f>
        <v/>
      </c>
      <c r="Y370" s="221" t="str">
        <f>+IF(H370=0,"",'Ark1'!AC2045)</f>
        <v/>
      </c>
      <c r="Z370" s="222" t="str">
        <f>+IF(H370=0,"",'Ark1'!AE2045)</f>
        <v/>
      </c>
      <c r="AA370" s="222" t="str">
        <f t="shared" si="214"/>
        <v/>
      </c>
      <c r="AB370" s="220" t="str">
        <f t="shared" si="215"/>
        <v/>
      </c>
      <c r="AC370" s="273"/>
      <c r="AF370" s="28"/>
      <c r="AG370" s="26"/>
    </row>
    <row r="371" spans="1:115">
      <c r="A371" s="273"/>
      <c r="B371" s="273">
        <f>+'Ark1'!C2046</f>
        <v>2023</v>
      </c>
      <c r="C371" s="219">
        <f>+'Ark1'!L2046</f>
        <v>9</v>
      </c>
      <c r="D371" s="219" t="str">
        <f t="shared" si="212"/>
        <v>R+</v>
      </c>
      <c r="E371" s="219">
        <f>+'Ark1'!D2046</f>
        <v>11</v>
      </c>
      <c r="F371" s="219" t="str">
        <f t="shared" si="213"/>
        <v>Nov</v>
      </c>
      <c r="G371" s="219">
        <f>+'Ark1'!Q2046</f>
        <v>0</v>
      </c>
      <c r="H371" s="324">
        <f>+'Ark1'!R2046</f>
        <v>0</v>
      </c>
      <c r="I371" s="221" t="str">
        <f>+IF(H371=0,"",'Ark1'!AG2046)</f>
        <v/>
      </c>
      <c r="J371" s="221" t="str">
        <f>+IF(H371=0,"",'Ark1'!AH2046)</f>
        <v/>
      </c>
      <c r="K371" s="275"/>
      <c r="L371" s="275"/>
      <c r="M371" s="275"/>
      <c r="N371" s="220" t="str">
        <f>+IF(H371=0,"",'Ark1'!U2046)</f>
        <v/>
      </c>
      <c r="O371" s="220"/>
      <c r="P371" s="414">
        <f>+IF(I371=0,"",'Ark1'!AI2046)</f>
        <v>0</v>
      </c>
      <c r="Q371" s="414"/>
      <c r="R371" s="249"/>
      <c r="S371" s="249"/>
      <c r="T371" s="249"/>
      <c r="U371" s="312"/>
      <c r="V371" s="221" t="str">
        <f>+IF(H371=0,"",'Ark1'!T2046)</f>
        <v/>
      </c>
      <c r="W371" s="222" t="str">
        <f>+IF(H371=0,"",'Ark1'!X2046)</f>
        <v/>
      </c>
      <c r="X371" s="220" t="str">
        <f>+IF(H371=0,"",'Ark1'!AA2046)</f>
        <v/>
      </c>
      <c r="Y371" s="221" t="str">
        <f>+IF(H371=0,"",'Ark1'!AC2046)</f>
        <v/>
      </c>
      <c r="Z371" s="222" t="str">
        <f>+IF(H371=0,"",'Ark1'!AE2046)</f>
        <v/>
      </c>
      <c r="AA371" s="222" t="str">
        <f t="shared" si="214"/>
        <v/>
      </c>
      <c r="AB371" s="220" t="str">
        <f t="shared" si="215"/>
        <v/>
      </c>
      <c r="AC371" s="273"/>
      <c r="AF371" s="28"/>
      <c r="AG371" s="26"/>
    </row>
    <row r="372" spans="1:115">
      <c r="A372" s="273"/>
      <c r="B372" s="273">
        <f>+'Ark1'!C2047</f>
        <v>2023</v>
      </c>
      <c r="C372" s="219">
        <f>+'Ark1'!L2047</f>
        <v>9</v>
      </c>
      <c r="D372" s="219" t="str">
        <f t="shared" si="212"/>
        <v>R+</v>
      </c>
      <c r="E372" s="219">
        <f>+'Ark1'!D2047</f>
        <v>12</v>
      </c>
      <c r="F372" s="219" t="str">
        <f t="shared" si="213"/>
        <v>Des</v>
      </c>
      <c r="G372" s="219">
        <f>+'Ark1'!Q2047</f>
        <v>0</v>
      </c>
      <c r="H372" s="324">
        <f>+'Ark1'!R2047</f>
        <v>0</v>
      </c>
      <c r="I372" s="221" t="str">
        <f>+IF(H372=0,"",'Ark1'!AG2047)</f>
        <v/>
      </c>
      <c r="J372" s="221" t="str">
        <f>+IF(H372=0,"",'Ark1'!AH2047)</f>
        <v/>
      </c>
      <c r="K372" s="275"/>
      <c r="L372" s="275"/>
      <c r="M372" s="275"/>
      <c r="N372" s="220" t="str">
        <f>+IF(H372=0,"",'Ark1'!U2047)</f>
        <v/>
      </c>
      <c r="O372" s="220"/>
      <c r="P372" s="414">
        <f>+IF(I372=0,"",'Ark1'!AI2047)</f>
        <v>0</v>
      </c>
      <c r="Q372" s="414"/>
      <c r="R372" s="249"/>
      <c r="S372" s="249"/>
      <c r="T372" s="249"/>
      <c r="U372" s="312"/>
      <c r="V372" s="221" t="str">
        <f>+IF(H372=0,"",'Ark1'!T2047)</f>
        <v/>
      </c>
      <c r="W372" s="222" t="str">
        <f>+IF(H372=0,"",'Ark1'!X2047)</f>
        <v/>
      </c>
      <c r="X372" s="220" t="str">
        <f>+IF(H372=0,"",'Ark1'!AA2047)</f>
        <v/>
      </c>
      <c r="Y372" s="221" t="str">
        <f>+IF(H372=0,"",'Ark1'!AC2047)</f>
        <v/>
      </c>
      <c r="Z372" s="222" t="str">
        <f>+IF(H372=0,"",'Ark1'!AE2047)</f>
        <v/>
      </c>
      <c r="AA372" s="222" t="str">
        <f t="shared" si="214"/>
        <v/>
      </c>
      <c r="AB372" s="220" t="str">
        <f t="shared" si="215"/>
        <v/>
      </c>
      <c r="AC372" s="273"/>
      <c r="AF372" s="28"/>
      <c r="AG372" s="26"/>
    </row>
    <row r="373" spans="1:115">
      <c r="A373" s="273"/>
      <c r="B373" s="273"/>
      <c r="C373" s="273"/>
      <c r="D373" s="273"/>
      <c r="E373" s="273"/>
      <c r="F373" s="273"/>
      <c r="G373" s="273"/>
      <c r="H373" s="326"/>
      <c r="I373" s="274"/>
      <c r="J373" s="274"/>
      <c r="K373" s="275"/>
      <c r="L373" s="275"/>
      <c r="M373" s="275"/>
      <c r="N373" s="275"/>
      <c r="O373" s="275"/>
      <c r="P373" s="312"/>
      <c r="Q373" s="312"/>
      <c r="R373" s="311"/>
      <c r="S373" s="311"/>
      <c r="T373" s="311"/>
      <c r="U373" s="312"/>
      <c r="V373" s="274"/>
      <c r="W373" s="276"/>
      <c r="X373" s="275"/>
      <c r="Y373" s="274"/>
      <c r="Z373" s="276"/>
      <c r="AA373" s="276"/>
      <c r="AB373" s="275"/>
      <c r="AC373" s="273"/>
      <c r="AD373" s="26"/>
      <c r="AF373" s="28"/>
      <c r="AG373" s="26"/>
      <c r="AH373" s="27"/>
      <c r="AI373" s="27"/>
      <c r="AM373" s="27"/>
    </row>
    <row r="374" spans="1:115" s="305" customFormat="1" ht="17.399999999999999">
      <c r="A374" s="273"/>
      <c r="B374" s="273"/>
      <c r="C374" s="309" t="s">
        <v>0</v>
      </c>
      <c r="D374" s="273"/>
      <c r="E374" s="310" t="str">
        <f>+D376</f>
        <v>U-</v>
      </c>
      <c r="F374" s="309" t="s">
        <v>547</v>
      </c>
      <c r="G374" s="273"/>
      <c r="H374" s="313">
        <f>SUM(H376:H385)</f>
        <v>0</v>
      </c>
      <c r="I374" s="275"/>
      <c r="J374" s="275"/>
      <c r="K374" s="275"/>
      <c r="L374" s="275"/>
      <c r="M374" s="275"/>
      <c r="N374" s="311">
        <f>+Klasse!P181</f>
        <v>0</v>
      </c>
      <c r="O374" s="311"/>
      <c r="P374" s="312"/>
      <c r="Q374" s="312"/>
      <c r="R374" s="311"/>
      <c r="S374" s="311"/>
      <c r="T374" s="311"/>
      <c r="U374" s="312"/>
      <c r="V374" s="273"/>
      <c r="W374" s="276"/>
      <c r="X374" s="275"/>
      <c r="Y374" s="273"/>
      <c r="Z374" s="276"/>
      <c r="AA374" s="311" t="e">
        <f>+N374/#REF!</f>
        <v>#REF!</v>
      </c>
      <c r="AB374" s="275"/>
      <c r="AC374" s="273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</row>
    <row r="375" spans="1:115" s="305" customFormat="1">
      <c r="A375" s="273"/>
      <c r="B375" s="273"/>
      <c r="C375" s="273"/>
      <c r="D375" s="273"/>
      <c r="E375" s="273"/>
      <c r="F375" s="273"/>
      <c r="G375" s="273"/>
      <c r="H375" s="326"/>
      <c r="I375" s="275"/>
      <c r="J375" s="275"/>
      <c r="K375" s="275"/>
      <c r="L375" s="275"/>
      <c r="M375" s="275"/>
      <c r="N375" s="273"/>
      <c r="O375" s="273"/>
      <c r="P375" s="312"/>
      <c r="Q375" s="312"/>
      <c r="R375" s="311"/>
      <c r="S375" s="311"/>
      <c r="T375" s="311"/>
      <c r="U375" s="312"/>
      <c r="V375" s="273"/>
      <c r="W375" s="276"/>
      <c r="X375" s="275"/>
      <c r="Y375" s="273"/>
      <c r="Z375" s="276"/>
      <c r="AA375" s="276"/>
      <c r="AB375" s="276"/>
      <c r="AC375" s="273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</row>
    <row r="376" spans="1:115">
      <c r="A376" s="273"/>
      <c r="B376" s="273">
        <f>+'Ark1'!C2048</f>
        <v>2023</v>
      </c>
      <c r="C376" s="219">
        <f>+'Ark1'!L2048</f>
        <v>10</v>
      </c>
      <c r="D376" s="219" t="str">
        <f t="shared" ref="D376:D387" si="216">+D149</f>
        <v>U-</v>
      </c>
      <c r="E376" s="219">
        <f>+'Ark1'!D2048</f>
        <v>1</v>
      </c>
      <c r="F376" s="219" t="str">
        <f t="shared" ref="F376:F387" si="217">+F361</f>
        <v>Jan</v>
      </c>
      <c r="G376" s="219">
        <f>+'Ark1'!Q2048</f>
        <v>0</v>
      </c>
      <c r="H376" s="324">
        <f>+'Ark1'!R2048</f>
        <v>0</v>
      </c>
      <c r="I376" s="221" t="str">
        <f>+IF(H376=0,"",'Ark1'!AG2048)</f>
        <v/>
      </c>
      <c r="J376" s="221" t="str">
        <f>+IF(H376=0,"",'Ark1'!AH2048)</f>
        <v/>
      </c>
      <c r="K376" s="275"/>
      <c r="L376" s="275"/>
      <c r="M376" s="275"/>
      <c r="N376" s="220" t="str">
        <f>+IF(H376=0,"",'Ark1'!U2048)</f>
        <v/>
      </c>
      <c r="O376" s="220"/>
      <c r="P376" s="414">
        <f>+IF(I376=0,"",'Ark1'!AI2048)</f>
        <v>0</v>
      </c>
      <c r="Q376" s="414"/>
      <c r="R376" s="249"/>
      <c r="S376" s="249"/>
      <c r="T376" s="249"/>
      <c r="U376" s="312"/>
      <c r="V376" s="221" t="str">
        <f>+IF(H376=0,"",'Ark1'!T2048)</f>
        <v/>
      </c>
      <c r="W376" s="222" t="str">
        <f>+IF(H376=0,"",'Ark1'!X2048)</f>
        <v/>
      </c>
      <c r="X376" s="220" t="str">
        <f>+IF(H376=0,"",'Ark1'!AA2048)</f>
        <v/>
      </c>
      <c r="Y376" s="221" t="str">
        <f>+IF(H376=0,"",'Ark1'!AC2048)</f>
        <v/>
      </c>
      <c r="Z376" s="222" t="str">
        <f>+IF(H376=0,"",'Ark1'!AE2048)</f>
        <v/>
      </c>
      <c r="AA376" s="222" t="str">
        <f t="shared" ref="AA376:AA387" si="218">+IF(H376=0,"",+N376/C376)</f>
        <v/>
      </c>
      <c r="AB376" s="220" t="str">
        <f t="shared" si="206"/>
        <v/>
      </c>
      <c r="AC376" s="273"/>
      <c r="AF376" s="28"/>
      <c r="AG376" s="26"/>
    </row>
    <row r="377" spans="1:115">
      <c r="A377" s="273"/>
      <c r="B377" s="273">
        <f>+'Ark1'!C2049</f>
        <v>2023</v>
      </c>
      <c r="C377" s="219">
        <f>+'Ark1'!L2049</f>
        <v>10</v>
      </c>
      <c r="D377" s="219" t="str">
        <f t="shared" si="216"/>
        <v>U-</v>
      </c>
      <c r="E377" s="219">
        <f>+'Ark1'!D2049</f>
        <v>2</v>
      </c>
      <c r="F377" s="219" t="str">
        <f t="shared" si="217"/>
        <v>Feb</v>
      </c>
      <c r="G377" s="219">
        <f>+'Ark1'!Q2049</f>
        <v>0</v>
      </c>
      <c r="H377" s="324">
        <f>+'Ark1'!R2049</f>
        <v>0</v>
      </c>
      <c r="I377" s="221" t="str">
        <f>+IF(H377=0,"",'Ark1'!AG2049)</f>
        <v/>
      </c>
      <c r="J377" s="221" t="str">
        <f>+IF(H377=0,"",'Ark1'!AH2049)</f>
        <v/>
      </c>
      <c r="K377" s="275"/>
      <c r="L377" s="275"/>
      <c r="M377" s="275"/>
      <c r="N377" s="220" t="str">
        <f>+IF(H377=0,"",'Ark1'!U2049)</f>
        <v/>
      </c>
      <c r="O377" s="220"/>
      <c r="P377" s="414">
        <f>+IF(I377=0,"",'Ark1'!AI2049)</f>
        <v>0</v>
      </c>
      <c r="Q377" s="414"/>
      <c r="R377" s="249"/>
      <c r="S377" s="249"/>
      <c r="T377" s="249"/>
      <c r="U377" s="312"/>
      <c r="V377" s="221" t="str">
        <f>+IF(H377=0,"",'Ark1'!T2049)</f>
        <v/>
      </c>
      <c r="W377" s="222" t="str">
        <f>+IF(H377=0,"",'Ark1'!X2049)</f>
        <v/>
      </c>
      <c r="X377" s="220" t="str">
        <f>+IF(H377=0,"",'Ark1'!AA2049)</f>
        <v/>
      </c>
      <c r="Y377" s="221" t="str">
        <f>+IF(H377=0,"",'Ark1'!AC2049)</f>
        <v/>
      </c>
      <c r="Z377" s="222" t="str">
        <f>+IF(H377=0,"",'Ark1'!AE2049)</f>
        <v/>
      </c>
      <c r="AA377" s="222" t="str">
        <f t="shared" si="218"/>
        <v/>
      </c>
      <c r="AB377" s="220" t="str">
        <f t="shared" ref="AB377:AB387" si="219">+IF(H377=0,"",G377/H377)</f>
        <v/>
      </c>
      <c r="AC377" s="273"/>
      <c r="AF377" s="28"/>
      <c r="AG377" s="26"/>
    </row>
    <row r="378" spans="1:115">
      <c r="A378" s="273"/>
      <c r="B378" s="273">
        <f>+'Ark1'!C2050</f>
        <v>2023</v>
      </c>
      <c r="C378" s="219">
        <f>+'Ark1'!L2050</f>
        <v>10</v>
      </c>
      <c r="D378" s="219" t="str">
        <f t="shared" si="216"/>
        <v>U-</v>
      </c>
      <c r="E378" s="219">
        <f>+'Ark1'!D2050</f>
        <v>3</v>
      </c>
      <c r="F378" s="219" t="str">
        <f t="shared" si="217"/>
        <v>Mar</v>
      </c>
      <c r="G378" s="219">
        <f>+'Ark1'!Q2050</f>
        <v>0</v>
      </c>
      <c r="H378" s="324">
        <f>+'Ark1'!R2050</f>
        <v>0</v>
      </c>
      <c r="I378" s="221" t="str">
        <f>+IF(H378=0,"",'Ark1'!AG2050)</f>
        <v/>
      </c>
      <c r="J378" s="221" t="str">
        <f>+IF(H378=0,"",'Ark1'!AH2050)</f>
        <v/>
      </c>
      <c r="K378" s="275"/>
      <c r="L378" s="275"/>
      <c r="M378" s="275"/>
      <c r="N378" s="220" t="str">
        <f>+IF(H378=0,"",'Ark1'!U2050)</f>
        <v/>
      </c>
      <c r="O378" s="220"/>
      <c r="P378" s="414">
        <f>+IF(I378=0,"",'Ark1'!AI2050)</f>
        <v>0</v>
      </c>
      <c r="Q378" s="414"/>
      <c r="R378" s="249"/>
      <c r="S378" s="249"/>
      <c r="T378" s="249"/>
      <c r="U378" s="312"/>
      <c r="V378" s="221" t="str">
        <f>+IF(H378=0,"",'Ark1'!T2050)</f>
        <v/>
      </c>
      <c r="W378" s="222" t="str">
        <f>+IF(H378=0,"",'Ark1'!X2050)</f>
        <v/>
      </c>
      <c r="X378" s="220" t="str">
        <f>+IF(H378=0,"",'Ark1'!AA2050)</f>
        <v/>
      </c>
      <c r="Y378" s="221" t="str">
        <f>+IF(H378=0,"",'Ark1'!AC2050)</f>
        <v/>
      </c>
      <c r="Z378" s="222" t="str">
        <f>+IF(H378=0,"",'Ark1'!AE2050)</f>
        <v/>
      </c>
      <c r="AA378" s="222" t="str">
        <f t="shared" si="218"/>
        <v/>
      </c>
      <c r="AB378" s="220" t="str">
        <f t="shared" si="219"/>
        <v/>
      </c>
      <c r="AC378" s="273"/>
      <c r="AF378" s="28"/>
      <c r="AG378" s="26"/>
    </row>
    <row r="379" spans="1:115">
      <c r="A379" s="273"/>
      <c r="B379" s="273">
        <f>+'Ark1'!C2051</f>
        <v>2023</v>
      </c>
      <c r="C379" s="219">
        <f>+'Ark1'!L2051</f>
        <v>10</v>
      </c>
      <c r="D379" s="219" t="str">
        <f t="shared" si="216"/>
        <v>U-</v>
      </c>
      <c r="E379" s="219">
        <f>+'Ark1'!D2051</f>
        <v>4</v>
      </c>
      <c r="F379" s="219" t="str">
        <f t="shared" si="217"/>
        <v>Apr</v>
      </c>
      <c r="G379" s="219">
        <f>+'Ark1'!Q2051</f>
        <v>0</v>
      </c>
      <c r="H379" s="324">
        <f>+'Ark1'!R2051</f>
        <v>0</v>
      </c>
      <c r="I379" s="221" t="str">
        <f>+IF(H379=0,"",'Ark1'!AG2051)</f>
        <v/>
      </c>
      <c r="J379" s="221" t="str">
        <f>+IF(H379=0,"",'Ark1'!AH2051)</f>
        <v/>
      </c>
      <c r="K379" s="275"/>
      <c r="L379" s="275"/>
      <c r="M379" s="275"/>
      <c r="N379" s="220" t="str">
        <f>+IF(H379=0,"",'Ark1'!U2051)</f>
        <v/>
      </c>
      <c r="O379" s="220"/>
      <c r="P379" s="414">
        <f>+IF(I379=0,"",'Ark1'!AI2051)</f>
        <v>0</v>
      </c>
      <c r="Q379" s="414"/>
      <c r="R379" s="249"/>
      <c r="S379" s="249"/>
      <c r="T379" s="249"/>
      <c r="U379" s="312"/>
      <c r="V379" s="221" t="str">
        <f>+IF(H379=0,"",'Ark1'!T2051)</f>
        <v/>
      </c>
      <c r="W379" s="222" t="str">
        <f>+IF(H379=0,"",'Ark1'!X2051)</f>
        <v/>
      </c>
      <c r="X379" s="220" t="str">
        <f>+IF(H379=0,"",'Ark1'!AA2051)</f>
        <v/>
      </c>
      <c r="Y379" s="221" t="str">
        <f>+IF(H379=0,"",'Ark1'!AC2051)</f>
        <v/>
      </c>
      <c r="Z379" s="222" t="str">
        <f>+IF(H379=0,"",'Ark1'!AE2051)</f>
        <v/>
      </c>
      <c r="AA379" s="222" t="str">
        <f t="shared" si="218"/>
        <v/>
      </c>
      <c r="AB379" s="220" t="str">
        <f t="shared" si="219"/>
        <v/>
      </c>
      <c r="AC379" s="273"/>
      <c r="AF379" s="28"/>
      <c r="AG379" s="26"/>
    </row>
    <row r="380" spans="1:115">
      <c r="A380" s="273"/>
      <c r="B380" s="273">
        <f>+'Ark1'!C2052</f>
        <v>2023</v>
      </c>
      <c r="C380" s="219">
        <f>+'Ark1'!L2052</f>
        <v>10</v>
      </c>
      <c r="D380" s="219" t="str">
        <f t="shared" si="216"/>
        <v>U-</v>
      </c>
      <c r="E380" s="219">
        <f>+'Ark1'!D2052</f>
        <v>5</v>
      </c>
      <c r="F380" s="219" t="str">
        <f t="shared" si="217"/>
        <v>Mai</v>
      </c>
      <c r="G380" s="219">
        <f>+'Ark1'!Q2052</f>
        <v>0</v>
      </c>
      <c r="H380" s="324">
        <f>+'Ark1'!R2052</f>
        <v>0</v>
      </c>
      <c r="I380" s="221" t="str">
        <f>+IF(H380=0,"",'Ark1'!AG2052)</f>
        <v/>
      </c>
      <c r="J380" s="221" t="str">
        <f>+IF(H380=0,"",'Ark1'!AH2052)</f>
        <v/>
      </c>
      <c r="K380" s="275"/>
      <c r="L380" s="275"/>
      <c r="M380" s="275"/>
      <c r="N380" s="220" t="str">
        <f>+IF(H380=0,"",'Ark1'!U2052)</f>
        <v/>
      </c>
      <c r="O380" s="220"/>
      <c r="P380" s="414">
        <f>+IF(I380=0,"",'Ark1'!AI2052)</f>
        <v>0</v>
      </c>
      <c r="Q380" s="414"/>
      <c r="R380" s="249"/>
      <c r="S380" s="249"/>
      <c r="T380" s="249"/>
      <c r="U380" s="312"/>
      <c r="V380" s="221" t="str">
        <f>+IF(H380=0,"",'Ark1'!T2052)</f>
        <v/>
      </c>
      <c r="W380" s="222" t="str">
        <f>+IF(H380=0,"",'Ark1'!X2052)</f>
        <v/>
      </c>
      <c r="X380" s="220" t="str">
        <f>+IF(H380=0,"",'Ark1'!AA2052)</f>
        <v/>
      </c>
      <c r="Y380" s="221" t="str">
        <f>+IF(H380=0,"",'Ark1'!AC2052)</f>
        <v/>
      </c>
      <c r="Z380" s="222" t="str">
        <f>+IF(H380=0,"",'Ark1'!AE2052)</f>
        <v/>
      </c>
      <c r="AA380" s="222" t="str">
        <f t="shared" si="218"/>
        <v/>
      </c>
      <c r="AB380" s="220" t="str">
        <f t="shared" si="219"/>
        <v/>
      </c>
      <c r="AC380" s="273"/>
      <c r="AF380" s="28"/>
      <c r="AG380" s="26"/>
    </row>
    <row r="381" spans="1:115">
      <c r="A381" s="273"/>
      <c r="B381" s="273">
        <f>+'Ark1'!C2053</f>
        <v>2023</v>
      </c>
      <c r="C381" s="219">
        <f>+'Ark1'!L2053</f>
        <v>10</v>
      </c>
      <c r="D381" s="219" t="str">
        <f t="shared" si="216"/>
        <v>U-</v>
      </c>
      <c r="E381" s="219">
        <f>+'Ark1'!D2053</f>
        <v>6</v>
      </c>
      <c r="F381" s="219" t="str">
        <f t="shared" si="217"/>
        <v>Jun</v>
      </c>
      <c r="G381" s="219">
        <f>+'Ark1'!Q2053</f>
        <v>0</v>
      </c>
      <c r="H381" s="324">
        <f>+'Ark1'!R2053</f>
        <v>0</v>
      </c>
      <c r="I381" s="221" t="str">
        <f>+IF(H381=0,"",'Ark1'!AG2053)</f>
        <v/>
      </c>
      <c r="J381" s="221" t="str">
        <f>+IF(H381=0,"",'Ark1'!AH2053)</f>
        <v/>
      </c>
      <c r="K381" s="275"/>
      <c r="L381" s="275"/>
      <c r="M381" s="275"/>
      <c r="N381" s="220" t="str">
        <f>+IF(H381=0,"",'Ark1'!U2053)</f>
        <v/>
      </c>
      <c r="O381" s="220"/>
      <c r="P381" s="414">
        <f>+IF(I381=0,"",'Ark1'!AI2053)</f>
        <v>0</v>
      </c>
      <c r="Q381" s="414"/>
      <c r="R381" s="249"/>
      <c r="S381" s="249"/>
      <c r="T381" s="249"/>
      <c r="U381" s="312"/>
      <c r="V381" s="221" t="str">
        <f>+IF(H381=0,"",'Ark1'!T2053)</f>
        <v/>
      </c>
      <c r="W381" s="222" t="str">
        <f>+IF(H381=0,"",'Ark1'!X2053)</f>
        <v/>
      </c>
      <c r="X381" s="220" t="str">
        <f>+IF(H381=0,"",'Ark1'!AA2053)</f>
        <v/>
      </c>
      <c r="Y381" s="221" t="str">
        <f>+IF(H381=0,"",'Ark1'!AC2053)</f>
        <v/>
      </c>
      <c r="Z381" s="222" t="str">
        <f>+IF(H381=0,"",'Ark1'!AE2053)</f>
        <v/>
      </c>
      <c r="AA381" s="222" t="str">
        <f t="shared" si="218"/>
        <v/>
      </c>
      <c r="AB381" s="220" t="str">
        <f t="shared" si="219"/>
        <v/>
      </c>
      <c r="AC381" s="273"/>
      <c r="AF381" s="28"/>
      <c r="AG381" s="26"/>
    </row>
    <row r="382" spans="1:115">
      <c r="A382" s="273"/>
      <c r="B382" s="273">
        <f>+'Ark1'!C2054</f>
        <v>2023</v>
      </c>
      <c r="C382" s="219">
        <f>+'Ark1'!L2054</f>
        <v>10</v>
      </c>
      <c r="D382" s="219" t="str">
        <f t="shared" si="216"/>
        <v>U-</v>
      </c>
      <c r="E382" s="219">
        <f>+'Ark1'!D2054</f>
        <v>7</v>
      </c>
      <c r="F382" s="219" t="str">
        <f t="shared" si="217"/>
        <v>Jul</v>
      </c>
      <c r="G382" s="219">
        <f>+'Ark1'!Q2054</f>
        <v>0</v>
      </c>
      <c r="H382" s="324">
        <f>+'Ark1'!R2054</f>
        <v>0</v>
      </c>
      <c r="I382" s="221" t="str">
        <f>+IF(H382=0,"",'Ark1'!AG2054)</f>
        <v/>
      </c>
      <c r="J382" s="221" t="str">
        <f>+IF(H382=0,"",'Ark1'!AH2054)</f>
        <v/>
      </c>
      <c r="K382" s="275"/>
      <c r="L382" s="275"/>
      <c r="M382" s="275"/>
      <c r="N382" s="220" t="str">
        <f>+IF(H382=0,"",'Ark1'!U2054)</f>
        <v/>
      </c>
      <c r="O382" s="220"/>
      <c r="P382" s="414">
        <f>+IF(I382=0,"",'Ark1'!AI2054)</f>
        <v>0</v>
      </c>
      <c r="Q382" s="414"/>
      <c r="R382" s="249"/>
      <c r="S382" s="249"/>
      <c r="T382" s="249"/>
      <c r="U382" s="312"/>
      <c r="V382" s="221" t="str">
        <f>+IF(H382=0,"",'Ark1'!T2054)</f>
        <v/>
      </c>
      <c r="W382" s="222" t="str">
        <f>+IF(H382=0,"",'Ark1'!X2054)</f>
        <v/>
      </c>
      <c r="X382" s="220" t="str">
        <f>+IF(H382=0,"",'Ark1'!AA2054)</f>
        <v/>
      </c>
      <c r="Y382" s="221" t="str">
        <f>+IF(H382=0,"",'Ark1'!AC2054)</f>
        <v/>
      </c>
      <c r="Z382" s="222" t="str">
        <f>+IF(H382=0,"",'Ark1'!AE2054)</f>
        <v/>
      </c>
      <c r="AA382" s="222" t="str">
        <f t="shared" si="218"/>
        <v/>
      </c>
      <c r="AB382" s="220" t="str">
        <f t="shared" si="219"/>
        <v/>
      </c>
      <c r="AC382" s="273"/>
      <c r="AF382" s="28"/>
      <c r="AG382" s="26"/>
    </row>
    <row r="383" spans="1:115">
      <c r="A383" s="273"/>
      <c r="B383" s="273">
        <f>+'Ark1'!C2055</f>
        <v>2023</v>
      </c>
      <c r="C383" s="219">
        <f>+'Ark1'!L2055</f>
        <v>10</v>
      </c>
      <c r="D383" s="219" t="str">
        <f t="shared" si="216"/>
        <v>U-</v>
      </c>
      <c r="E383" s="219">
        <f>+'Ark1'!D2055</f>
        <v>8</v>
      </c>
      <c r="F383" s="219" t="str">
        <f t="shared" si="217"/>
        <v>Aug</v>
      </c>
      <c r="G383" s="219">
        <f>+'Ark1'!Q2055</f>
        <v>0</v>
      </c>
      <c r="H383" s="324">
        <f>+'Ark1'!R2055</f>
        <v>0</v>
      </c>
      <c r="I383" s="221" t="str">
        <f>+IF(H383=0,"",'Ark1'!AG2055)</f>
        <v/>
      </c>
      <c r="J383" s="221" t="str">
        <f>+IF(H383=0,"",'Ark1'!AH2055)</f>
        <v/>
      </c>
      <c r="K383" s="275"/>
      <c r="L383" s="275"/>
      <c r="M383" s="275"/>
      <c r="N383" s="220" t="str">
        <f>+IF(H383=0,"",'Ark1'!U2055)</f>
        <v/>
      </c>
      <c r="O383" s="220"/>
      <c r="P383" s="414">
        <f>+IF(I383=0,"",'Ark1'!AI2055)</f>
        <v>0</v>
      </c>
      <c r="Q383" s="414"/>
      <c r="R383" s="249"/>
      <c r="S383" s="249"/>
      <c r="T383" s="249"/>
      <c r="U383" s="312"/>
      <c r="V383" s="221" t="str">
        <f>+IF(H383=0,"",'Ark1'!T2055)</f>
        <v/>
      </c>
      <c r="W383" s="222" t="str">
        <f>+IF(H383=0,"",'Ark1'!X2055)</f>
        <v/>
      </c>
      <c r="X383" s="220" t="str">
        <f>+IF(H383=0,"",'Ark1'!AA2055)</f>
        <v/>
      </c>
      <c r="Y383" s="221" t="str">
        <f>+IF(H383=0,"",'Ark1'!AC2055)</f>
        <v/>
      </c>
      <c r="Z383" s="222" t="str">
        <f>+IF(H383=0,"",'Ark1'!AE2055)</f>
        <v/>
      </c>
      <c r="AA383" s="222" t="str">
        <f t="shared" si="218"/>
        <v/>
      </c>
      <c r="AB383" s="220" t="str">
        <f t="shared" si="219"/>
        <v/>
      </c>
      <c r="AC383" s="273"/>
      <c r="AF383" s="28"/>
      <c r="AG383" s="26"/>
    </row>
    <row r="384" spans="1:115">
      <c r="A384" s="273"/>
      <c r="B384" s="273">
        <f>+'Ark1'!C2056</f>
        <v>2023</v>
      </c>
      <c r="C384" s="219">
        <f>+'Ark1'!L2056</f>
        <v>10</v>
      </c>
      <c r="D384" s="219" t="str">
        <f t="shared" si="216"/>
        <v>U-</v>
      </c>
      <c r="E384" s="219">
        <f>+'Ark1'!D2056</f>
        <v>9</v>
      </c>
      <c r="F384" s="219" t="str">
        <f t="shared" si="217"/>
        <v>Sep</v>
      </c>
      <c r="G384" s="219">
        <f>+'Ark1'!Q2056</f>
        <v>0</v>
      </c>
      <c r="H384" s="324">
        <f>+'Ark1'!R2056</f>
        <v>0</v>
      </c>
      <c r="I384" s="221" t="str">
        <f>+IF(H384=0,"",'Ark1'!AG2056)</f>
        <v/>
      </c>
      <c r="J384" s="221" t="str">
        <f>+IF(H384=0,"",'Ark1'!AH2056)</f>
        <v/>
      </c>
      <c r="K384" s="275"/>
      <c r="L384" s="275"/>
      <c r="M384" s="275"/>
      <c r="N384" s="220" t="str">
        <f>+IF(H384=0,"",'Ark1'!U2056)</f>
        <v/>
      </c>
      <c r="O384" s="220"/>
      <c r="P384" s="414">
        <f>+IF(I384=0,"",'Ark1'!AI2056)</f>
        <v>0</v>
      </c>
      <c r="Q384" s="414"/>
      <c r="R384" s="249"/>
      <c r="S384" s="249"/>
      <c r="T384" s="249"/>
      <c r="U384" s="312"/>
      <c r="V384" s="221" t="str">
        <f>+IF(H384=0,"",'Ark1'!T2056)</f>
        <v/>
      </c>
      <c r="W384" s="222" t="str">
        <f>+IF(H384=0,"",'Ark1'!X2056)</f>
        <v/>
      </c>
      <c r="X384" s="220" t="str">
        <f>+IF(H384=0,"",'Ark1'!AA2056)</f>
        <v/>
      </c>
      <c r="Y384" s="221" t="str">
        <f>+IF(H384=0,"",'Ark1'!AC2056)</f>
        <v/>
      </c>
      <c r="Z384" s="222" t="str">
        <f>+IF(H384=0,"",'Ark1'!AE2056)</f>
        <v/>
      </c>
      <c r="AA384" s="222" t="str">
        <f t="shared" si="218"/>
        <v/>
      </c>
      <c r="AB384" s="220" t="str">
        <f t="shared" si="219"/>
        <v/>
      </c>
      <c r="AC384" s="273"/>
      <c r="AF384" s="28"/>
      <c r="AG384" s="26"/>
    </row>
    <row r="385" spans="1:115">
      <c r="A385" s="273"/>
      <c r="B385" s="273">
        <f>+'Ark1'!C2057</f>
        <v>2023</v>
      </c>
      <c r="C385" s="219">
        <f>+'Ark1'!L2057</f>
        <v>10</v>
      </c>
      <c r="D385" s="219" t="str">
        <f t="shared" si="216"/>
        <v>U-</v>
      </c>
      <c r="E385" s="219">
        <f>+'Ark1'!D2057</f>
        <v>10</v>
      </c>
      <c r="F385" s="219" t="str">
        <f t="shared" si="217"/>
        <v>Okt</v>
      </c>
      <c r="G385" s="219">
        <f>+'Ark1'!Q2057</f>
        <v>0</v>
      </c>
      <c r="H385" s="324">
        <f>+'Ark1'!R2057</f>
        <v>0</v>
      </c>
      <c r="I385" s="221" t="str">
        <f>+IF(H385=0,"",'Ark1'!AG2057)</f>
        <v/>
      </c>
      <c r="J385" s="221" t="str">
        <f>+IF(H385=0,"",'Ark1'!AH2057)</f>
        <v/>
      </c>
      <c r="K385" s="275"/>
      <c r="L385" s="275"/>
      <c r="M385" s="275"/>
      <c r="N385" s="220" t="str">
        <f>+IF(H385=0,"",'Ark1'!U2057)</f>
        <v/>
      </c>
      <c r="O385" s="220"/>
      <c r="P385" s="414">
        <f>+IF(I385=0,"",'Ark1'!AI2057)</f>
        <v>0</v>
      </c>
      <c r="Q385" s="414"/>
      <c r="R385" s="249"/>
      <c r="S385" s="249"/>
      <c r="T385" s="249"/>
      <c r="U385" s="312"/>
      <c r="V385" s="221" t="str">
        <f>+IF(H385=0,"",'Ark1'!T2057)</f>
        <v/>
      </c>
      <c r="W385" s="222" t="str">
        <f>+IF(H385=0,"",'Ark1'!X2057)</f>
        <v/>
      </c>
      <c r="X385" s="220" t="str">
        <f>+IF(H385=0,"",'Ark1'!AA2057)</f>
        <v/>
      </c>
      <c r="Y385" s="221" t="str">
        <f>+IF(H385=0,"",'Ark1'!AC2057)</f>
        <v/>
      </c>
      <c r="Z385" s="222" t="str">
        <f>+IF(H385=0,"",'Ark1'!AE2057)</f>
        <v/>
      </c>
      <c r="AA385" s="222" t="str">
        <f t="shared" si="218"/>
        <v/>
      </c>
      <c r="AB385" s="220" t="str">
        <f t="shared" si="219"/>
        <v/>
      </c>
      <c r="AC385" s="273"/>
      <c r="AF385" s="28"/>
      <c r="AG385" s="26"/>
    </row>
    <row r="386" spans="1:115">
      <c r="A386" s="273"/>
      <c r="B386" s="273">
        <f>+'Ark1'!C2058</f>
        <v>2023</v>
      </c>
      <c r="C386" s="219">
        <f>+'Ark1'!L2058</f>
        <v>10</v>
      </c>
      <c r="D386" s="219" t="str">
        <f t="shared" si="216"/>
        <v>U-</v>
      </c>
      <c r="E386" s="219">
        <f>+'Ark1'!D2058</f>
        <v>11</v>
      </c>
      <c r="F386" s="219" t="str">
        <f t="shared" si="217"/>
        <v>Nov</v>
      </c>
      <c r="G386" s="219">
        <f>+'Ark1'!Q2058</f>
        <v>0</v>
      </c>
      <c r="H386" s="324">
        <f>+'Ark1'!R2058</f>
        <v>0</v>
      </c>
      <c r="I386" s="221" t="str">
        <f>+IF(H386=0,"",'Ark1'!AG2058)</f>
        <v/>
      </c>
      <c r="J386" s="221" t="str">
        <f>+IF(H386=0,"",'Ark1'!AH2058)</f>
        <v/>
      </c>
      <c r="K386" s="275"/>
      <c r="L386" s="275"/>
      <c r="M386" s="275"/>
      <c r="N386" s="220" t="str">
        <f>+IF(H386=0,"",'Ark1'!U2058)</f>
        <v/>
      </c>
      <c r="O386" s="220"/>
      <c r="P386" s="414">
        <f>+IF(I386=0,"",'Ark1'!AI2058)</f>
        <v>0</v>
      </c>
      <c r="Q386" s="414"/>
      <c r="R386" s="249"/>
      <c r="S386" s="249"/>
      <c r="T386" s="249"/>
      <c r="U386" s="312"/>
      <c r="V386" s="221" t="str">
        <f>+IF(H386=0,"",'Ark1'!T2058)</f>
        <v/>
      </c>
      <c r="W386" s="222" t="str">
        <f>+IF(H386=0,"",'Ark1'!X2058)</f>
        <v/>
      </c>
      <c r="X386" s="220" t="str">
        <f>+IF(H386=0,"",'Ark1'!AA2058)</f>
        <v/>
      </c>
      <c r="Y386" s="221" t="str">
        <f>+IF(H386=0,"",'Ark1'!AC2058)</f>
        <v/>
      </c>
      <c r="Z386" s="222" t="str">
        <f>+IF(H386=0,"",'Ark1'!AE2058)</f>
        <v/>
      </c>
      <c r="AA386" s="222" t="str">
        <f t="shared" si="218"/>
        <v/>
      </c>
      <c r="AB386" s="220" t="str">
        <f t="shared" si="219"/>
        <v/>
      </c>
      <c r="AC386" s="273"/>
      <c r="AF386" s="28"/>
      <c r="AG386" s="26"/>
    </row>
    <row r="387" spans="1:115">
      <c r="A387" s="273"/>
      <c r="B387" s="273">
        <f>+'Ark1'!C2059</f>
        <v>2023</v>
      </c>
      <c r="C387" s="219">
        <f>+'Ark1'!L2059</f>
        <v>10</v>
      </c>
      <c r="D387" s="219" t="str">
        <f t="shared" si="216"/>
        <v>U-</v>
      </c>
      <c r="E387" s="219">
        <f>+'Ark1'!D2059</f>
        <v>12</v>
      </c>
      <c r="F387" s="219" t="str">
        <f t="shared" si="217"/>
        <v>Des</v>
      </c>
      <c r="G387" s="219">
        <f>+'Ark1'!Q2059</f>
        <v>0</v>
      </c>
      <c r="H387" s="324">
        <f>+'Ark1'!R2059</f>
        <v>0</v>
      </c>
      <c r="I387" s="221" t="str">
        <f>+IF(H387=0,"",'Ark1'!AG2059)</f>
        <v/>
      </c>
      <c r="J387" s="221" t="str">
        <f>+IF(H387=0,"",'Ark1'!AH2059)</f>
        <v/>
      </c>
      <c r="K387" s="275"/>
      <c r="L387" s="275"/>
      <c r="M387" s="275"/>
      <c r="N387" s="220" t="str">
        <f>+IF(H387=0,"",'Ark1'!U2059)</f>
        <v/>
      </c>
      <c r="O387" s="220"/>
      <c r="P387" s="414">
        <f>+IF(I387=0,"",'Ark1'!AI2059)</f>
        <v>0</v>
      </c>
      <c r="Q387" s="414"/>
      <c r="R387" s="249"/>
      <c r="S387" s="249"/>
      <c r="T387" s="249"/>
      <c r="U387" s="312"/>
      <c r="V387" s="221" t="str">
        <f>+IF(H387=0,"",'Ark1'!T2059)</f>
        <v/>
      </c>
      <c r="W387" s="222" t="str">
        <f>+IF(H387=0,"",'Ark1'!X2059)</f>
        <v/>
      </c>
      <c r="X387" s="220" t="str">
        <f>+IF(H387=0,"",'Ark1'!AA2059)</f>
        <v/>
      </c>
      <c r="Y387" s="221" t="str">
        <f>+IF(H387=0,"",'Ark1'!AC2059)</f>
        <v/>
      </c>
      <c r="Z387" s="222" t="str">
        <f>+IF(H387=0,"",'Ark1'!AE2059)</f>
        <v/>
      </c>
      <c r="AA387" s="222" t="str">
        <f t="shared" si="218"/>
        <v/>
      </c>
      <c r="AB387" s="220" t="str">
        <f t="shared" si="219"/>
        <v/>
      </c>
      <c r="AC387" s="273"/>
      <c r="AF387" s="28"/>
      <c r="AG387" s="26"/>
    </row>
    <row r="388" spans="1:115">
      <c r="A388" s="273"/>
      <c r="B388" s="273"/>
      <c r="C388" s="273"/>
      <c r="D388" s="273"/>
      <c r="E388" s="273"/>
      <c r="F388" s="273"/>
      <c r="G388" s="273"/>
      <c r="H388" s="326"/>
      <c r="I388" s="274"/>
      <c r="J388" s="274"/>
      <c r="K388" s="275"/>
      <c r="L388" s="275"/>
      <c r="M388" s="275"/>
      <c r="N388" s="275"/>
      <c r="O388" s="275"/>
      <c r="P388" s="312"/>
      <c r="Q388" s="312"/>
      <c r="R388" s="311"/>
      <c r="S388" s="311"/>
      <c r="T388" s="311"/>
      <c r="U388" s="312"/>
      <c r="V388" s="274"/>
      <c r="W388" s="276"/>
      <c r="X388" s="275"/>
      <c r="Y388" s="274"/>
      <c r="Z388" s="276"/>
      <c r="AA388" s="276"/>
      <c r="AB388" s="275"/>
      <c r="AC388" s="273"/>
      <c r="AD388" s="26"/>
      <c r="AF388" s="28"/>
      <c r="AG388" s="26"/>
      <c r="AH388" s="27"/>
      <c r="AI388" s="27"/>
      <c r="AM388" s="27"/>
    </row>
    <row r="389" spans="1:115" s="305" customFormat="1" ht="17.399999999999999">
      <c r="A389" s="273"/>
      <c r="B389" s="273"/>
      <c r="C389" s="309" t="s">
        <v>0</v>
      </c>
      <c r="D389" s="273"/>
      <c r="E389" s="310" t="str">
        <f>+D391</f>
        <v>U</v>
      </c>
      <c r="F389" s="309" t="s">
        <v>547</v>
      </c>
      <c r="G389" s="273"/>
      <c r="H389" s="313">
        <f>SUM(H391:H400)</f>
        <v>68</v>
      </c>
      <c r="I389" s="275"/>
      <c r="J389" s="275"/>
      <c r="K389" s="275"/>
      <c r="L389" s="275"/>
      <c r="M389" s="275"/>
      <c r="N389" s="311">
        <f>+Klasse!P201</f>
        <v>0</v>
      </c>
      <c r="O389" s="311"/>
      <c r="P389" s="312"/>
      <c r="Q389" s="312"/>
      <c r="R389" s="311"/>
      <c r="S389" s="311"/>
      <c r="T389" s="311"/>
      <c r="U389" s="312"/>
      <c r="V389" s="273"/>
      <c r="W389" s="276"/>
      <c r="X389" s="275"/>
      <c r="Y389" s="273"/>
      <c r="Z389" s="276"/>
      <c r="AA389" s="311" t="e">
        <f>+N389/#REF!</f>
        <v>#REF!</v>
      </c>
      <c r="AB389" s="275"/>
      <c r="AC389" s="273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</row>
    <row r="390" spans="1:115" s="305" customFormat="1">
      <c r="A390" s="273"/>
      <c r="B390" s="273"/>
      <c r="C390" s="273"/>
      <c r="D390" s="273"/>
      <c r="E390" s="273"/>
      <c r="F390" s="273"/>
      <c r="G390" s="273"/>
      <c r="H390" s="326"/>
      <c r="I390" s="275"/>
      <c r="J390" s="275"/>
      <c r="K390" s="275"/>
      <c r="L390" s="275"/>
      <c r="M390" s="275"/>
      <c r="N390" s="273"/>
      <c r="O390" s="273"/>
      <c r="P390" s="312"/>
      <c r="Q390" s="312"/>
      <c r="R390" s="311"/>
      <c r="S390" s="311"/>
      <c r="T390" s="311"/>
      <c r="U390" s="312"/>
      <c r="V390" s="273"/>
      <c r="W390" s="276"/>
      <c r="X390" s="275"/>
      <c r="Y390" s="273"/>
      <c r="Z390" s="276"/>
      <c r="AA390" s="276"/>
      <c r="AB390" s="276"/>
      <c r="AC390" s="27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</row>
    <row r="391" spans="1:115">
      <c r="A391" s="273"/>
      <c r="B391" s="273">
        <f>+'Ark1'!C2060</f>
        <v>2023</v>
      </c>
      <c r="C391" s="219">
        <f>+'Ark1'!L2060</f>
        <v>11</v>
      </c>
      <c r="D391" s="219" t="str">
        <f t="shared" ref="D391:D402" si="220">+D164</f>
        <v>U</v>
      </c>
      <c r="E391" s="219">
        <f>+'Ark1'!D2060</f>
        <v>1</v>
      </c>
      <c r="F391" s="219" t="str">
        <f t="shared" ref="F391:F402" si="221">+F376</f>
        <v>Jan</v>
      </c>
      <c r="G391" s="219">
        <f>+'Ark1'!Q2060</f>
        <v>1</v>
      </c>
      <c r="H391" s="324">
        <f>+'Ark1'!R2060</f>
        <v>9</v>
      </c>
      <c r="I391" s="221">
        <f>+IF(H391=0,"",'Ark1'!AG2060)</f>
        <v>6.98921875829837</v>
      </c>
      <c r="J391" s="221">
        <f>+IF(H391=0,"",'Ark1'!AH2060)</f>
        <v>0</v>
      </c>
      <c r="K391" s="275"/>
      <c r="L391" s="275"/>
      <c r="M391" s="275"/>
      <c r="N391" s="220">
        <f>+IF(H391=0,"",'Ark1'!U2060)</f>
        <v>14.62222222222222</v>
      </c>
      <c r="O391" s="220"/>
      <c r="P391" s="414">
        <f>+IF(I391=0,"",'Ark1'!AI2060)</f>
        <v>0</v>
      </c>
      <c r="Q391" s="414"/>
      <c r="R391" s="249"/>
      <c r="S391" s="249"/>
      <c r="T391" s="249"/>
      <c r="U391" s="312"/>
      <c r="V391" s="221">
        <f>+IF(H391=0,"",'Ark1'!T2060)</f>
        <v>7</v>
      </c>
      <c r="W391" s="222">
        <f>+IF(H391=0,"",'Ark1'!X2060)</f>
        <v>33.333333333333343</v>
      </c>
      <c r="X391" s="220">
        <f>+IF(H391=0,"",'Ark1'!AA2060)</f>
        <v>0</v>
      </c>
      <c r="Y391" s="221">
        <f>+IF(H391=0,"",'Ark1'!AC2060)</f>
        <v>0</v>
      </c>
      <c r="Z391" s="222">
        <f>+IF(H391=0,"",'Ark1'!AE2060)</f>
        <v>0</v>
      </c>
      <c r="AA391" s="222">
        <f t="shared" ref="AA391:AA402" si="222">+IF(H391=0,"",+N391/C391)</f>
        <v>1.3292929292929292</v>
      </c>
      <c r="AB391" s="220">
        <f t="shared" si="206"/>
        <v>0.1111111111111111</v>
      </c>
      <c r="AC391" s="273"/>
      <c r="AF391" s="28"/>
      <c r="AG391" s="26"/>
    </row>
    <row r="392" spans="1:115">
      <c r="A392" s="273"/>
      <c r="B392" s="273">
        <f>+'Ark1'!C2061</f>
        <v>2023</v>
      </c>
      <c r="C392" s="219">
        <f>+'Ark1'!L2061</f>
        <v>11</v>
      </c>
      <c r="D392" s="219" t="str">
        <f t="shared" si="220"/>
        <v>U</v>
      </c>
      <c r="E392" s="219">
        <f>+'Ark1'!D2061</f>
        <v>2</v>
      </c>
      <c r="F392" s="219" t="str">
        <f t="shared" si="221"/>
        <v>Feb</v>
      </c>
      <c r="G392" s="219">
        <f>+'Ark1'!Q2061</f>
        <v>1</v>
      </c>
      <c r="H392" s="324">
        <f>+'Ark1'!R2061</f>
        <v>1</v>
      </c>
      <c r="I392" s="221">
        <f>+IF(H392=0,"",'Ark1'!AG2061)</f>
        <v>0.19983742040373925</v>
      </c>
      <c r="J392" s="221">
        <f>+IF(H392=0,"",'Ark1'!AH2061)</f>
        <v>0</v>
      </c>
      <c r="K392" s="275"/>
      <c r="L392" s="275"/>
      <c r="M392" s="275"/>
      <c r="N392" s="220">
        <f>+IF(H392=0,"",'Ark1'!U2061)</f>
        <v>17.7</v>
      </c>
      <c r="O392" s="220"/>
      <c r="P392" s="414">
        <f>+IF(I392=0,"",'Ark1'!AI2061)</f>
        <v>1</v>
      </c>
      <c r="Q392" s="414"/>
      <c r="R392" s="249"/>
      <c r="S392" s="249"/>
      <c r="T392" s="249"/>
      <c r="U392" s="312"/>
      <c r="V392" s="221">
        <f>+IF(H392=0,"",'Ark1'!T2061)</f>
        <v>5</v>
      </c>
      <c r="W392" s="222">
        <f>+IF(H392=0,"",'Ark1'!X2061)</f>
        <v>100</v>
      </c>
      <c r="X392" s="220">
        <f>+IF(H392=0,"",'Ark1'!AA2061)</f>
        <v>0</v>
      </c>
      <c r="Y392" s="221">
        <f>+IF(H392=0,"",'Ark1'!AC2061)</f>
        <v>0</v>
      </c>
      <c r="Z392" s="222">
        <f>+IF(H392=0,"",'Ark1'!AE2061)</f>
        <v>0</v>
      </c>
      <c r="AA392" s="222">
        <f t="shared" si="222"/>
        <v>1.6090909090909091</v>
      </c>
      <c r="AB392" s="220">
        <f t="shared" ref="AB392:AB402" si="223">+IF(H392=0,"",G392/H392)</f>
        <v>1</v>
      </c>
      <c r="AC392" s="273"/>
      <c r="AF392" s="28"/>
      <c r="AG392" s="26"/>
    </row>
    <row r="393" spans="1:115">
      <c r="A393" s="273"/>
      <c r="B393" s="273">
        <f>+'Ark1'!C2062</f>
        <v>2023</v>
      </c>
      <c r="C393" s="219">
        <f>+'Ark1'!L2062</f>
        <v>11</v>
      </c>
      <c r="D393" s="219" t="str">
        <f t="shared" si="220"/>
        <v>U</v>
      </c>
      <c r="E393" s="219">
        <f>+'Ark1'!D2062</f>
        <v>3</v>
      </c>
      <c r="F393" s="219" t="str">
        <f t="shared" si="221"/>
        <v>Mar</v>
      </c>
      <c r="G393" s="219">
        <f>+'Ark1'!Q2062</f>
        <v>2</v>
      </c>
      <c r="H393" s="324">
        <f>+'Ark1'!R2062</f>
        <v>25</v>
      </c>
      <c r="I393" s="221">
        <f>+IF(H393=0,"",'Ark1'!AG2062)</f>
        <v>0.89589671901981804</v>
      </c>
      <c r="J393" s="221">
        <f>+IF(H393=0,"",'Ark1'!AH2062)</f>
        <v>0</v>
      </c>
      <c r="K393" s="275"/>
      <c r="L393" s="275"/>
      <c r="M393" s="275"/>
      <c r="N393" s="220">
        <f>+IF(H393=0,"",'Ark1'!U2062)</f>
        <v>8.7160000000000011</v>
      </c>
      <c r="O393" s="220"/>
      <c r="P393" s="414">
        <f>+IF(I393=0,"",'Ark1'!AI2062)</f>
        <v>1</v>
      </c>
      <c r="Q393" s="414"/>
      <c r="R393" s="249"/>
      <c r="S393" s="249"/>
      <c r="T393" s="249"/>
      <c r="U393" s="312"/>
      <c r="V393" s="221">
        <f>+IF(H393=0,"",'Ark1'!T2062)</f>
        <v>6.08</v>
      </c>
      <c r="W393" s="222">
        <f>+IF(H393=0,"",'Ark1'!X2062)</f>
        <v>0</v>
      </c>
      <c r="X393" s="220">
        <f>+IF(H393=0,"",'Ark1'!AA2062)</f>
        <v>0</v>
      </c>
      <c r="Y393" s="221">
        <f>+IF(H393=0,"",'Ark1'!AC2062)</f>
        <v>0</v>
      </c>
      <c r="Z393" s="222">
        <f>+IF(H393=0,"",'Ark1'!AE2062)</f>
        <v>0</v>
      </c>
      <c r="AA393" s="222">
        <f t="shared" si="222"/>
        <v>0.79236363636363649</v>
      </c>
      <c r="AB393" s="220">
        <f t="shared" si="223"/>
        <v>0.08</v>
      </c>
      <c r="AC393" s="273"/>
      <c r="AF393" s="28"/>
      <c r="AG393" s="26"/>
    </row>
    <row r="394" spans="1:115">
      <c r="A394" s="273"/>
      <c r="B394" s="273">
        <f>+'Ark1'!C2063</f>
        <v>2023</v>
      </c>
      <c r="C394" s="219">
        <f>+'Ark1'!L2063</f>
        <v>11</v>
      </c>
      <c r="D394" s="219" t="str">
        <f t="shared" si="220"/>
        <v>U</v>
      </c>
      <c r="E394" s="219">
        <f>+'Ark1'!D2063</f>
        <v>4</v>
      </c>
      <c r="F394" s="219" t="str">
        <f t="shared" si="221"/>
        <v>Apr</v>
      </c>
      <c r="G394" s="219">
        <f>+'Ark1'!Q2063</f>
        <v>0</v>
      </c>
      <c r="H394" s="324">
        <f>+'Ark1'!R2063</f>
        <v>0</v>
      </c>
      <c r="I394" s="221" t="str">
        <f>+IF(H394=0,"",'Ark1'!AG2063)</f>
        <v/>
      </c>
      <c r="J394" s="221" t="str">
        <f>+IF(H394=0,"",'Ark1'!AH2063)</f>
        <v/>
      </c>
      <c r="K394" s="275"/>
      <c r="L394" s="275"/>
      <c r="M394" s="275"/>
      <c r="N394" s="220" t="str">
        <f>+IF(H394=0,"",'Ark1'!U2063)</f>
        <v/>
      </c>
      <c r="O394" s="220"/>
      <c r="P394" s="414">
        <f>+IF(I394=0,"",'Ark1'!AI2063)</f>
        <v>0</v>
      </c>
      <c r="Q394" s="414"/>
      <c r="R394" s="249"/>
      <c r="S394" s="249"/>
      <c r="T394" s="249"/>
      <c r="U394" s="312"/>
      <c r="V394" s="221" t="str">
        <f>+IF(H394=0,"",'Ark1'!T2063)</f>
        <v/>
      </c>
      <c r="W394" s="222" t="str">
        <f>+IF(H394=0,"",'Ark1'!X2063)</f>
        <v/>
      </c>
      <c r="X394" s="220" t="str">
        <f>+IF(H394=0,"",'Ark1'!AA2063)</f>
        <v/>
      </c>
      <c r="Y394" s="221" t="str">
        <f>+IF(H394=0,"",'Ark1'!AC2063)</f>
        <v/>
      </c>
      <c r="Z394" s="222" t="str">
        <f>+IF(H394=0,"",'Ark1'!AE2063)</f>
        <v/>
      </c>
      <c r="AA394" s="222" t="str">
        <f t="shared" si="222"/>
        <v/>
      </c>
      <c r="AB394" s="220" t="str">
        <f t="shared" si="223"/>
        <v/>
      </c>
      <c r="AC394" s="273"/>
      <c r="AF394" s="28"/>
      <c r="AG394" s="26"/>
    </row>
    <row r="395" spans="1:115">
      <c r="A395" s="273"/>
      <c r="B395" s="273">
        <f>+'Ark1'!C2064</f>
        <v>2023</v>
      </c>
      <c r="C395" s="219">
        <f>+'Ark1'!L2064</f>
        <v>11</v>
      </c>
      <c r="D395" s="219" t="str">
        <f t="shared" si="220"/>
        <v>U</v>
      </c>
      <c r="E395" s="219">
        <f>+'Ark1'!D2064</f>
        <v>5</v>
      </c>
      <c r="F395" s="219" t="str">
        <f t="shared" si="221"/>
        <v>Mai</v>
      </c>
      <c r="G395" s="219">
        <f>+'Ark1'!Q2064</f>
        <v>0</v>
      </c>
      <c r="H395" s="324">
        <f>+'Ark1'!R2064</f>
        <v>0</v>
      </c>
      <c r="I395" s="221" t="str">
        <f>+IF(H395=0,"",'Ark1'!AG2064)</f>
        <v/>
      </c>
      <c r="J395" s="221" t="str">
        <f>+IF(H395=0,"",'Ark1'!AH2064)</f>
        <v/>
      </c>
      <c r="K395" s="275"/>
      <c r="L395" s="275"/>
      <c r="M395" s="275"/>
      <c r="N395" s="220" t="str">
        <f>+IF(H395=0,"",'Ark1'!U2064)</f>
        <v/>
      </c>
      <c r="O395" s="220"/>
      <c r="P395" s="414">
        <f>+IF(I395=0,"",'Ark1'!AI2064)</f>
        <v>0</v>
      </c>
      <c r="Q395" s="414"/>
      <c r="R395" s="249"/>
      <c r="S395" s="249"/>
      <c r="T395" s="249"/>
      <c r="U395" s="312"/>
      <c r="V395" s="221" t="str">
        <f>+IF(H395=0,"",'Ark1'!T2064)</f>
        <v/>
      </c>
      <c r="W395" s="222" t="str">
        <f>+IF(H395=0,"",'Ark1'!X2064)</f>
        <v/>
      </c>
      <c r="X395" s="220" t="str">
        <f>+IF(H395=0,"",'Ark1'!AA2064)</f>
        <v/>
      </c>
      <c r="Y395" s="221" t="str">
        <f>+IF(H395=0,"",'Ark1'!AC2064)</f>
        <v/>
      </c>
      <c r="Z395" s="222" t="str">
        <f>+IF(H395=0,"",'Ark1'!AE2064)</f>
        <v/>
      </c>
      <c r="AA395" s="222" t="str">
        <f t="shared" si="222"/>
        <v/>
      </c>
      <c r="AB395" s="220" t="str">
        <f t="shared" si="223"/>
        <v/>
      </c>
      <c r="AC395" s="273"/>
      <c r="AF395" s="28"/>
      <c r="AG395" s="26"/>
    </row>
    <row r="396" spans="1:115">
      <c r="A396" s="273"/>
      <c r="B396" s="273">
        <f>+'Ark1'!C2065</f>
        <v>2023</v>
      </c>
      <c r="C396" s="219">
        <f>+'Ark1'!L2065</f>
        <v>11</v>
      </c>
      <c r="D396" s="219" t="str">
        <f t="shared" si="220"/>
        <v>U</v>
      </c>
      <c r="E396" s="219">
        <f>+'Ark1'!D2065</f>
        <v>6</v>
      </c>
      <c r="F396" s="219" t="str">
        <f t="shared" si="221"/>
        <v>Jun</v>
      </c>
      <c r="G396" s="219">
        <f>+'Ark1'!Q2065</f>
        <v>0</v>
      </c>
      <c r="H396" s="324">
        <f>+'Ark1'!R2065</f>
        <v>0</v>
      </c>
      <c r="I396" s="221" t="str">
        <f>+IF(H396=0,"",'Ark1'!AG2065)</f>
        <v/>
      </c>
      <c r="J396" s="221" t="str">
        <f>+IF(H396=0,"",'Ark1'!AH2065)</f>
        <v/>
      </c>
      <c r="K396" s="275"/>
      <c r="L396" s="275"/>
      <c r="M396" s="275"/>
      <c r="N396" s="220" t="str">
        <f>+IF(H396=0,"",'Ark1'!U2065)</f>
        <v/>
      </c>
      <c r="O396" s="220"/>
      <c r="P396" s="414">
        <f>+IF(I396=0,"",'Ark1'!AI2065)</f>
        <v>0</v>
      </c>
      <c r="Q396" s="414"/>
      <c r="R396" s="249"/>
      <c r="S396" s="249"/>
      <c r="T396" s="249"/>
      <c r="U396" s="312"/>
      <c r="V396" s="221" t="str">
        <f>+IF(H396=0,"",'Ark1'!T2065)</f>
        <v/>
      </c>
      <c r="W396" s="222" t="str">
        <f>+IF(H396=0,"",'Ark1'!X2065)</f>
        <v/>
      </c>
      <c r="X396" s="220" t="str">
        <f>+IF(H396=0,"",'Ark1'!AA2065)</f>
        <v/>
      </c>
      <c r="Y396" s="221" t="str">
        <f>+IF(H396=0,"",'Ark1'!AC2065)</f>
        <v/>
      </c>
      <c r="Z396" s="222" t="str">
        <f>+IF(H396=0,"",'Ark1'!AE2065)</f>
        <v/>
      </c>
      <c r="AA396" s="222" t="str">
        <f t="shared" si="222"/>
        <v/>
      </c>
      <c r="AB396" s="220" t="str">
        <f t="shared" si="223"/>
        <v/>
      </c>
      <c r="AC396" s="273"/>
      <c r="AF396" s="28"/>
      <c r="AG396" s="26"/>
    </row>
    <row r="397" spans="1:115">
      <c r="A397" s="273"/>
      <c r="B397" s="273">
        <f>+'Ark1'!C2066</f>
        <v>2023</v>
      </c>
      <c r="C397" s="219">
        <f>+'Ark1'!L2066</f>
        <v>11</v>
      </c>
      <c r="D397" s="219" t="str">
        <f t="shared" si="220"/>
        <v>U</v>
      </c>
      <c r="E397" s="219">
        <f>+'Ark1'!D2066</f>
        <v>7</v>
      </c>
      <c r="F397" s="219" t="str">
        <f t="shared" si="221"/>
        <v>Jul</v>
      </c>
      <c r="G397" s="219">
        <f>+'Ark1'!Q2066</f>
        <v>0</v>
      </c>
      <c r="H397" s="324">
        <f>+'Ark1'!R2066</f>
        <v>0</v>
      </c>
      <c r="I397" s="221" t="str">
        <f>+IF(H397=0,"",'Ark1'!AG2066)</f>
        <v/>
      </c>
      <c r="J397" s="221" t="str">
        <f>+IF(H397=0,"",'Ark1'!AH2066)</f>
        <v/>
      </c>
      <c r="K397" s="275"/>
      <c r="L397" s="275"/>
      <c r="M397" s="275"/>
      <c r="N397" s="220" t="str">
        <f>+IF(H397=0,"",'Ark1'!U2066)</f>
        <v/>
      </c>
      <c r="O397" s="220"/>
      <c r="P397" s="414">
        <f>+IF(I397=0,"",'Ark1'!AI2066)</f>
        <v>0</v>
      </c>
      <c r="Q397" s="414"/>
      <c r="R397" s="249"/>
      <c r="S397" s="249"/>
      <c r="T397" s="249"/>
      <c r="U397" s="312"/>
      <c r="V397" s="221" t="str">
        <f>+IF(H397=0,"",'Ark1'!T2066)</f>
        <v/>
      </c>
      <c r="W397" s="222" t="str">
        <f>+IF(H397=0,"",'Ark1'!X2066)</f>
        <v/>
      </c>
      <c r="X397" s="220" t="str">
        <f>+IF(H397=0,"",'Ark1'!AA2066)</f>
        <v/>
      </c>
      <c r="Y397" s="221" t="str">
        <f>+IF(H397=0,"",'Ark1'!AC2066)</f>
        <v/>
      </c>
      <c r="Z397" s="222" t="str">
        <f>+IF(H397=0,"",'Ark1'!AE2066)</f>
        <v/>
      </c>
      <c r="AA397" s="222" t="str">
        <f t="shared" si="222"/>
        <v/>
      </c>
      <c r="AB397" s="220" t="str">
        <f t="shared" si="223"/>
        <v/>
      </c>
      <c r="AC397" s="273"/>
      <c r="AF397" s="28"/>
      <c r="AG397" s="26"/>
    </row>
    <row r="398" spans="1:115">
      <c r="A398" s="273"/>
      <c r="B398" s="273">
        <f>+'Ark1'!C2067</f>
        <v>2023</v>
      </c>
      <c r="C398" s="219">
        <f>+'Ark1'!L2067</f>
        <v>11</v>
      </c>
      <c r="D398" s="219" t="str">
        <f t="shared" si="220"/>
        <v>U</v>
      </c>
      <c r="E398" s="219">
        <f>+'Ark1'!D2067</f>
        <v>8</v>
      </c>
      <c r="F398" s="219" t="str">
        <f t="shared" si="221"/>
        <v>Aug</v>
      </c>
      <c r="G398" s="219">
        <f>+'Ark1'!Q2067</f>
        <v>1</v>
      </c>
      <c r="H398" s="324">
        <f>+'Ark1'!R2067</f>
        <v>1</v>
      </c>
      <c r="I398" s="221">
        <f>+IF(H398=0,"",'Ark1'!AG2067)</f>
        <v>8.8564779483120817E-2</v>
      </c>
      <c r="J398" s="221">
        <f>+IF(H398=0,"",'Ark1'!AH2067)</f>
        <v>0</v>
      </c>
      <c r="K398" s="275"/>
      <c r="L398" s="275"/>
      <c r="M398" s="275"/>
      <c r="N398" s="220">
        <f>+IF(H398=0,"",'Ark1'!U2067)</f>
        <v>9.4</v>
      </c>
      <c r="O398" s="220"/>
      <c r="P398" s="414">
        <f>+IF(I398=0,"",'Ark1'!AI2067)</f>
        <v>1</v>
      </c>
      <c r="Q398" s="414"/>
      <c r="R398" s="249"/>
      <c r="S398" s="249"/>
      <c r="T398" s="249"/>
      <c r="U398" s="312"/>
      <c r="V398" s="221">
        <f>+IF(H398=0,"",'Ark1'!T2067)</f>
        <v>5</v>
      </c>
      <c r="W398" s="222">
        <f>+IF(H398=0,"",'Ark1'!X2067)</f>
        <v>0</v>
      </c>
      <c r="X398" s="220">
        <f>+IF(H398=0,"",'Ark1'!AA2067)</f>
        <v>0</v>
      </c>
      <c r="Y398" s="221">
        <f>+IF(H398=0,"",'Ark1'!AC2067)</f>
        <v>0</v>
      </c>
      <c r="Z398" s="222">
        <f>+IF(H398=0,"",'Ark1'!AE2067)</f>
        <v>0</v>
      </c>
      <c r="AA398" s="222">
        <f t="shared" si="222"/>
        <v>0.85454545454545461</v>
      </c>
      <c r="AB398" s="220">
        <f t="shared" si="223"/>
        <v>1</v>
      </c>
      <c r="AC398" s="273"/>
      <c r="AF398" s="28"/>
      <c r="AG398" s="26"/>
    </row>
    <row r="399" spans="1:115">
      <c r="A399" s="273"/>
      <c r="B399" s="273">
        <f>+'Ark1'!C2068</f>
        <v>2023</v>
      </c>
      <c r="C399" s="219">
        <f>+'Ark1'!L2068</f>
        <v>11</v>
      </c>
      <c r="D399" s="219" t="str">
        <f t="shared" si="220"/>
        <v>U</v>
      </c>
      <c r="E399" s="219">
        <f>+'Ark1'!D2068</f>
        <v>9</v>
      </c>
      <c r="F399" s="219" t="str">
        <f t="shared" si="221"/>
        <v>Sep</v>
      </c>
      <c r="G399" s="219">
        <f>+'Ark1'!Q2068</f>
        <v>3</v>
      </c>
      <c r="H399" s="324">
        <f>+'Ark1'!R2068</f>
        <v>8</v>
      </c>
      <c r="I399" s="221">
        <f>+IF(H399=0,"",'Ark1'!AG2068)</f>
        <v>0.43929732216621104</v>
      </c>
      <c r="J399" s="221">
        <f>+IF(H399=0,"",'Ark1'!AH2068)</f>
        <v>25</v>
      </c>
      <c r="K399" s="275"/>
      <c r="L399" s="275"/>
      <c r="M399" s="275"/>
      <c r="N399" s="220">
        <f>+IF(H399=0,"",'Ark1'!U2068)</f>
        <v>11.1</v>
      </c>
      <c r="O399" s="220"/>
      <c r="P399" s="414">
        <f>+IF(I399=0,"",'Ark1'!AI2068)</f>
        <v>1</v>
      </c>
      <c r="Q399" s="414"/>
      <c r="R399" s="249"/>
      <c r="S399" s="249"/>
      <c r="T399" s="249"/>
      <c r="U399" s="312"/>
      <c r="V399" s="221">
        <f>+IF(H399=0,"",'Ark1'!T2068)</f>
        <v>3.75</v>
      </c>
      <c r="W399" s="222">
        <f>+IF(H399=0,"",'Ark1'!X2068)</f>
        <v>0</v>
      </c>
      <c r="X399" s="220">
        <f>+IF(H399=0,"",'Ark1'!AA2068)</f>
        <v>0</v>
      </c>
      <c r="Y399" s="221">
        <f>+IF(H399=0,"",'Ark1'!AC2068)</f>
        <v>0</v>
      </c>
      <c r="Z399" s="222">
        <f>+IF(H399=0,"",'Ark1'!AE2068)</f>
        <v>0</v>
      </c>
      <c r="AA399" s="222">
        <f t="shared" si="222"/>
        <v>1.009090909090909</v>
      </c>
      <c r="AB399" s="220">
        <f t="shared" si="223"/>
        <v>0.375</v>
      </c>
      <c r="AC399" s="273"/>
      <c r="AF399" s="28"/>
      <c r="AG399" s="26"/>
    </row>
    <row r="400" spans="1:115">
      <c r="A400" s="273"/>
      <c r="B400" s="273">
        <f>+'Ark1'!C2069</f>
        <v>2023</v>
      </c>
      <c r="C400" s="219">
        <f>+'Ark1'!L2069</f>
        <v>11</v>
      </c>
      <c r="D400" s="219" t="str">
        <f t="shared" si="220"/>
        <v>U</v>
      </c>
      <c r="E400" s="219">
        <f>+'Ark1'!D2069</f>
        <v>10</v>
      </c>
      <c r="F400" s="219" t="str">
        <f t="shared" si="221"/>
        <v>Okt</v>
      </c>
      <c r="G400" s="219">
        <f>+'Ark1'!Q2069</f>
        <v>4</v>
      </c>
      <c r="H400" s="324">
        <f>+'Ark1'!R2069</f>
        <v>24</v>
      </c>
      <c r="I400" s="221">
        <f>+IF(H400=0,"",'Ark1'!AG2069)</f>
        <v>1.8870060761595655</v>
      </c>
      <c r="J400" s="221">
        <f>+IF(H400=0,"",'Ark1'!AH2069)</f>
        <v>4.1666666666666679</v>
      </c>
      <c r="K400" s="275"/>
      <c r="L400" s="275"/>
      <c r="M400" s="275"/>
      <c r="N400" s="220">
        <f>+IF(H400=0,"",'Ark1'!U2069)</f>
        <v>16.666666666666671</v>
      </c>
      <c r="O400" s="220"/>
      <c r="P400" s="414">
        <f>+IF(I400=0,"",'Ark1'!AI2069)</f>
        <v>1</v>
      </c>
      <c r="Q400" s="414"/>
      <c r="R400" s="249"/>
      <c r="S400" s="249"/>
      <c r="T400" s="249"/>
      <c r="U400" s="312"/>
      <c r="V400" s="221">
        <f>+IF(H400=0,"",'Ark1'!T2069)</f>
        <v>4.75</v>
      </c>
      <c r="W400" s="222">
        <f>+IF(H400=0,"",'Ark1'!X2069)</f>
        <v>58.33333333333335</v>
      </c>
      <c r="X400" s="220">
        <f>+IF(H400=0,"",'Ark1'!AA2069)</f>
        <v>0</v>
      </c>
      <c r="Y400" s="221">
        <f>+IF(H400=0,"",'Ark1'!AC2069)</f>
        <v>0</v>
      </c>
      <c r="Z400" s="222">
        <f>+IF(H400=0,"",'Ark1'!AE2069)</f>
        <v>0</v>
      </c>
      <c r="AA400" s="222">
        <f t="shared" si="222"/>
        <v>1.5151515151515156</v>
      </c>
      <c r="AB400" s="220">
        <f t="shared" si="223"/>
        <v>0.16666666666666666</v>
      </c>
      <c r="AC400" s="273"/>
      <c r="AF400" s="28"/>
      <c r="AG400" s="26"/>
    </row>
    <row r="401" spans="1:115">
      <c r="A401" s="273"/>
      <c r="B401" s="273">
        <f>+'Ark1'!C2070</f>
        <v>2023</v>
      </c>
      <c r="C401" s="219">
        <f>+'Ark1'!L2070</f>
        <v>11</v>
      </c>
      <c r="D401" s="219" t="str">
        <f t="shared" si="220"/>
        <v>U</v>
      </c>
      <c r="E401" s="219">
        <f>+'Ark1'!D2070</f>
        <v>11</v>
      </c>
      <c r="F401" s="219" t="str">
        <f t="shared" si="221"/>
        <v>Nov</v>
      </c>
      <c r="G401" s="219">
        <f>+'Ark1'!Q2070</f>
        <v>4</v>
      </c>
      <c r="H401" s="324">
        <f>+'Ark1'!R2070</f>
        <v>5</v>
      </c>
      <c r="I401" s="221">
        <f>+IF(H401=0,"",'Ark1'!AG2070)</f>
        <v>0.85702665013944812</v>
      </c>
      <c r="J401" s="221">
        <f>+IF(H401=0,"",'Ark1'!AH2070)</f>
        <v>0</v>
      </c>
      <c r="K401" s="275"/>
      <c r="L401" s="275"/>
      <c r="M401" s="275"/>
      <c r="N401" s="220">
        <f>+IF(H401=0,"",'Ark1'!U2070)</f>
        <v>17.7</v>
      </c>
      <c r="O401" s="220"/>
      <c r="P401" s="414">
        <f>+IF(I401=0,"",'Ark1'!AI2070)</f>
        <v>0</v>
      </c>
      <c r="Q401" s="414"/>
      <c r="R401" s="249"/>
      <c r="S401" s="249"/>
      <c r="T401" s="249"/>
      <c r="U401" s="312"/>
      <c r="V401" s="221">
        <f>+IF(H401=0,"",'Ark1'!T2070)</f>
        <v>6.2</v>
      </c>
      <c r="W401" s="222">
        <f>+IF(H401=0,"",'Ark1'!X2070)</f>
        <v>100</v>
      </c>
      <c r="X401" s="220">
        <f>+IF(H401=0,"",'Ark1'!AA2070)</f>
        <v>0</v>
      </c>
      <c r="Y401" s="221">
        <f>+IF(H401=0,"",'Ark1'!AC2070)</f>
        <v>0</v>
      </c>
      <c r="Z401" s="222">
        <f>+IF(H401=0,"",'Ark1'!AE2070)</f>
        <v>0</v>
      </c>
      <c r="AA401" s="222">
        <f t="shared" si="222"/>
        <v>1.6090909090909091</v>
      </c>
      <c r="AB401" s="220">
        <f t="shared" si="223"/>
        <v>0.8</v>
      </c>
      <c r="AC401" s="273"/>
      <c r="AF401" s="28"/>
      <c r="AG401" s="26"/>
    </row>
    <row r="402" spans="1:115">
      <c r="A402" s="273"/>
      <c r="B402" s="273">
        <f>+'Ark1'!C2071</f>
        <v>2023</v>
      </c>
      <c r="C402" s="219">
        <f>+'Ark1'!L2071</f>
        <v>11</v>
      </c>
      <c r="D402" s="219" t="str">
        <f t="shared" si="220"/>
        <v>U</v>
      </c>
      <c r="E402" s="219">
        <f>+'Ark1'!D2071</f>
        <v>12</v>
      </c>
      <c r="F402" s="219" t="str">
        <f t="shared" si="221"/>
        <v>Des</v>
      </c>
      <c r="G402" s="219">
        <f>+'Ark1'!Q2071</f>
        <v>0</v>
      </c>
      <c r="H402" s="324">
        <f>+'Ark1'!R2071</f>
        <v>0</v>
      </c>
      <c r="I402" s="221" t="str">
        <f>+IF(H402=0,"",'Ark1'!AG2071)</f>
        <v/>
      </c>
      <c r="J402" s="221" t="str">
        <f>+IF(H402=0,"",'Ark1'!AH2071)</f>
        <v/>
      </c>
      <c r="K402" s="275"/>
      <c r="L402" s="275"/>
      <c r="M402" s="275"/>
      <c r="N402" s="220" t="str">
        <f>+IF(H402=0,"",'Ark1'!U2071)</f>
        <v/>
      </c>
      <c r="O402" s="220"/>
      <c r="P402" s="414">
        <f>+IF(I402=0,"",'Ark1'!AI2071)</f>
        <v>0</v>
      </c>
      <c r="Q402" s="414"/>
      <c r="R402" s="249"/>
      <c r="S402" s="249"/>
      <c r="T402" s="249"/>
      <c r="U402" s="312"/>
      <c r="V402" s="221" t="str">
        <f>+IF(H402=0,"",'Ark1'!T2071)</f>
        <v/>
      </c>
      <c r="W402" s="222" t="str">
        <f>+IF(H402=0,"",'Ark1'!X2071)</f>
        <v/>
      </c>
      <c r="X402" s="220" t="str">
        <f>+IF(H402=0,"",'Ark1'!AA2071)</f>
        <v/>
      </c>
      <c r="Y402" s="221" t="str">
        <f>+IF(H402=0,"",'Ark1'!AC2071)</f>
        <v/>
      </c>
      <c r="Z402" s="222" t="str">
        <f>+IF(H402=0,"",'Ark1'!AE2071)</f>
        <v/>
      </c>
      <c r="AA402" s="222" t="str">
        <f t="shared" si="222"/>
        <v/>
      </c>
      <c r="AB402" s="220" t="str">
        <f t="shared" si="223"/>
        <v/>
      </c>
      <c r="AC402" s="273"/>
      <c r="AF402" s="28"/>
      <c r="AG402" s="26"/>
    </row>
    <row r="403" spans="1:115">
      <c r="A403" s="273"/>
      <c r="B403" s="273"/>
      <c r="C403" s="273"/>
      <c r="D403" s="273"/>
      <c r="E403" s="273"/>
      <c r="F403" s="273"/>
      <c r="G403" s="273"/>
      <c r="H403" s="326"/>
      <c r="I403" s="274"/>
      <c r="J403" s="274"/>
      <c r="K403" s="275"/>
      <c r="L403" s="275"/>
      <c r="M403" s="275"/>
      <c r="N403" s="275"/>
      <c r="O403" s="275"/>
      <c r="P403" s="312"/>
      <c r="Q403" s="312"/>
      <c r="R403" s="311"/>
      <c r="S403" s="311"/>
      <c r="T403" s="311"/>
      <c r="U403" s="312"/>
      <c r="V403" s="274"/>
      <c r="W403" s="276"/>
      <c r="X403" s="275"/>
      <c r="Y403" s="274"/>
      <c r="Z403" s="276"/>
      <c r="AA403" s="276"/>
      <c r="AB403" s="275"/>
      <c r="AC403" s="273"/>
      <c r="AD403" s="26"/>
      <c r="AF403" s="28"/>
      <c r="AG403" s="26"/>
      <c r="AH403" s="27"/>
      <c r="AI403" s="27"/>
      <c r="AM403" s="27"/>
    </row>
    <row r="404" spans="1:115" s="305" customFormat="1" ht="17.399999999999999">
      <c r="A404" s="273"/>
      <c r="B404" s="273"/>
      <c r="C404" s="309" t="s">
        <v>0</v>
      </c>
      <c r="D404" s="273"/>
      <c r="E404" s="310" t="str">
        <f>+D406</f>
        <v>U+</v>
      </c>
      <c r="F404" s="309" t="s">
        <v>547</v>
      </c>
      <c r="G404" s="273"/>
      <c r="H404" s="313">
        <f>SUM(H406:H415)</f>
        <v>0</v>
      </c>
      <c r="I404" s="275"/>
      <c r="J404" s="275"/>
      <c r="K404" s="275"/>
      <c r="L404" s="275"/>
      <c r="M404" s="275"/>
      <c r="N404" s="311">
        <f>+Klasse!P221</f>
        <v>0</v>
      </c>
      <c r="O404" s="311"/>
      <c r="P404" s="312"/>
      <c r="Q404" s="312"/>
      <c r="R404" s="311"/>
      <c r="S404" s="311"/>
      <c r="T404" s="311"/>
      <c r="U404" s="312"/>
      <c r="V404" s="273"/>
      <c r="W404" s="276"/>
      <c r="X404" s="275"/>
      <c r="Y404" s="273"/>
      <c r="Z404" s="276"/>
      <c r="AA404" s="311" t="e">
        <f>+N404/#REF!</f>
        <v>#REF!</v>
      </c>
      <c r="AB404" s="275"/>
      <c r="AC404" s="273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</row>
    <row r="405" spans="1:115" s="305" customFormat="1">
      <c r="A405" s="273"/>
      <c r="B405" s="273"/>
      <c r="C405" s="273"/>
      <c r="D405" s="273"/>
      <c r="E405" s="273"/>
      <c r="F405" s="273"/>
      <c r="G405" s="273"/>
      <c r="H405" s="326"/>
      <c r="I405" s="275"/>
      <c r="J405" s="275"/>
      <c r="K405" s="275"/>
      <c r="L405" s="275"/>
      <c r="M405" s="275"/>
      <c r="N405" s="273"/>
      <c r="O405" s="273"/>
      <c r="P405" s="312"/>
      <c r="Q405" s="312"/>
      <c r="R405" s="311"/>
      <c r="S405" s="311"/>
      <c r="T405" s="311"/>
      <c r="U405" s="312"/>
      <c r="V405" s="273"/>
      <c r="W405" s="276"/>
      <c r="X405" s="275"/>
      <c r="Y405" s="273"/>
      <c r="Z405" s="276"/>
      <c r="AA405" s="276"/>
      <c r="AB405" s="276"/>
      <c r="AC405" s="27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</row>
    <row r="406" spans="1:115">
      <c r="A406" s="273"/>
      <c r="B406" s="273">
        <f>+'Ark1'!C2072</f>
        <v>2023</v>
      </c>
      <c r="C406" s="219">
        <f>+'Ark1'!L2072</f>
        <v>12</v>
      </c>
      <c r="D406" s="219" t="str">
        <f t="shared" ref="D406:D417" si="224">+D179</f>
        <v>U+</v>
      </c>
      <c r="E406" s="219">
        <f>+'Ark1'!D2072</f>
        <v>1</v>
      </c>
      <c r="F406" s="219" t="str">
        <f t="shared" ref="F406:F417" si="225">+F391</f>
        <v>Jan</v>
      </c>
      <c r="G406" s="219">
        <f>+'Ark1'!Q2072</f>
        <v>0</v>
      </c>
      <c r="H406" s="324">
        <f>+'Ark1'!R2072</f>
        <v>0</v>
      </c>
      <c r="I406" s="221" t="str">
        <f>+IF(H406=0,"",'Ark1'!AG2072)</f>
        <v/>
      </c>
      <c r="J406" s="221" t="str">
        <f>+IF(H406=0,"",'Ark1'!AH2072)</f>
        <v/>
      </c>
      <c r="K406" s="275"/>
      <c r="L406" s="275"/>
      <c r="M406" s="275"/>
      <c r="N406" s="220" t="str">
        <f>+IF(H406=0,"",'Ark1'!U2072)</f>
        <v/>
      </c>
      <c r="O406" s="220"/>
      <c r="P406" s="414">
        <f>+IF(I406=0,"",'Ark1'!AI2072)</f>
        <v>0</v>
      </c>
      <c r="Q406" s="414"/>
      <c r="R406" s="249"/>
      <c r="S406" s="249"/>
      <c r="T406" s="249"/>
      <c r="U406" s="312"/>
      <c r="V406" s="221" t="str">
        <f>+IF(H406=0,"",'Ark1'!T2072)</f>
        <v/>
      </c>
      <c r="W406" s="222" t="str">
        <f>+IF(H406=0,"",'Ark1'!X2072)</f>
        <v/>
      </c>
      <c r="X406" s="220" t="str">
        <f>+IF(H406=0,"",'Ark1'!AA2072)</f>
        <v/>
      </c>
      <c r="Y406" s="221" t="str">
        <f>+IF(H406=0,"",'Ark1'!AC2072)</f>
        <v/>
      </c>
      <c r="Z406" s="222" t="str">
        <f>+IF(H406=0,"",'Ark1'!AE2072)</f>
        <v/>
      </c>
      <c r="AA406" s="222" t="str">
        <f t="shared" ref="AA406:AA417" si="226">+IF(H406=0,"",+N406/C406)</f>
        <v/>
      </c>
      <c r="AB406" s="220" t="str">
        <f t="shared" ref="AB406:AB451" si="227">+IF(H406=0,"",G406/H406)</f>
        <v/>
      </c>
      <c r="AC406" s="273"/>
      <c r="AF406" s="28"/>
      <c r="AG406" s="26"/>
    </row>
    <row r="407" spans="1:115">
      <c r="A407" s="273"/>
      <c r="B407" s="273">
        <f>+'Ark1'!C2073</f>
        <v>2023</v>
      </c>
      <c r="C407" s="219">
        <f>+'Ark1'!L2073</f>
        <v>12</v>
      </c>
      <c r="D407" s="219" t="str">
        <f t="shared" si="224"/>
        <v>U+</v>
      </c>
      <c r="E407" s="219">
        <f>+'Ark1'!D2073</f>
        <v>2</v>
      </c>
      <c r="F407" s="219" t="str">
        <f t="shared" si="225"/>
        <v>Feb</v>
      </c>
      <c r="G407" s="219">
        <f>+'Ark1'!Q2073</f>
        <v>0</v>
      </c>
      <c r="H407" s="324">
        <f>+'Ark1'!R2073</f>
        <v>0</v>
      </c>
      <c r="I407" s="221" t="str">
        <f>+IF(H407=0,"",'Ark1'!AG2073)</f>
        <v/>
      </c>
      <c r="J407" s="221" t="str">
        <f>+IF(H407=0,"",'Ark1'!AH2073)</f>
        <v/>
      </c>
      <c r="K407" s="275"/>
      <c r="L407" s="275"/>
      <c r="M407" s="275"/>
      <c r="N407" s="220" t="str">
        <f>+IF(H407=0,"",'Ark1'!U2073)</f>
        <v/>
      </c>
      <c r="O407" s="220"/>
      <c r="P407" s="414">
        <f>+IF(I407=0,"",'Ark1'!AI2073)</f>
        <v>0</v>
      </c>
      <c r="Q407" s="414"/>
      <c r="R407" s="249"/>
      <c r="S407" s="249"/>
      <c r="T407" s="249"/>
      <c r="U407" s="312"/>
      <c r="V407" s="221" t="str">
        <f>+IF(H407=0,"",'Ark1'!T2073)</f>
        <v/>
      </c>
      <c r="W407" s="222" t="str">
        <f>+IF(H407=0,"",'Ark1'!X2073)</f>
        <v/>
      </c>
      <c r="X407" s="220" t="str">
        <f>+IF(H407=0,"",'Ark1'!AA2073)</f>
        <v/>
      </c>
      <c r="Y407" s="221" t="str">
        <f>+IF(H407=0,"",'Ark1'!AC2073)</f>
        <v/>
      </c>
      <c r="Z407" s="222" t="str">
        <f>+IF(H407=0,"",'Ark1'!AE2073)</f>
        <v/>
      </c>
      <c r="AA407" s="222" t="str">
        <f t="shared" si="226"/>
        <v/>
      </c>
      <c r="AB407" s="220" t="str">
        <f t="shared" ref="AB407:AB417" si="228">+IF(H407=0,"",G407/H407)</f>
        <v/>
      </c>
      <c r="AC407" s="273"/>
      <c r="AF407" s="28"/>
      <c r="AG407" s="26"/>
    </row>
    <row r="408" spans="1:115">
      <c r="A408" s="273"/>
      <c r="B408" s="273">
        <f>+'Ark1'!C2074</f>
        <v>2023</v>
      </c>
      <c r="C408" s="219">
        <f>+'Ark1'!L2074</f>
        <v>12</v>
      </c>
      <c r="D408" s="219" t="str">
        <f t="shared" si="224"/>
        <v>U+</v>
      </c>
      <c r="E408" s="219">
        <f>+'Ark1'!D2074</f>
        <v>3</v>
      </c>
      <c r="F408" s="219" t="str">
        <f t="shared" si="225"/>
        <v>Mar</v>
      </c>
      <c r="G408" s="219">
        <f>+'Ark1'!Q2074</f>
        <v>0</v>
      </c>
      <c r="H408" s="324">
        <f>+'Ark1'!R2074</f>
        <v>0</v>
      </c>
      <c r="I408" s="221" t="str">
        <f>+IF(H408=0,"",'Ark1'!AG2074)</f>
        <v/>
      </c>
      <c r="J408" s="221" t="str">
        <f>+IF(H408=0,"",'Ark1'!AH2074)</f>
        <v/>
      </c>
      <c r="K408" s="275"/>
      <c r="L408" s="275"/>
      <c r="M408" s="275"/>
      <c r="N408" s="220" t="str">
        <f>+IF(H408=0,"",'Ark1'!U2074)</f>
        <v/>
      </c>
      <c r="O408" s="220"/>
      <c r="P408" s="414">
        <f>+IF(I408=0,"",'Ark1'!AI2074)</f>
        <v>0</v>
      </c>
      <c r="Q408" s="414"/>
      <c r="R408" s="249"/>
      <c r="S408" s="249"/>
      <c r="T408" s="249"/>
      <c r="U408" s="312"/>
      <c r="V408" s="221" t="str">
        <f>+IF(H408=0,"",'Ark1'!T2074)</f>
        <v/>
      </c>
      <c r="W408" s="222" t="str">
        <f>+IF(H408=0,"",'Ark1'!X2074)</f>
        <v/>
      </c>
      <c r="X408" s="220" t="str">
        <f>+IF(H408=0,"",'Ark1'!AA2074)</f>
        <v/>
      </c>
      <c r="Y408" s="221" t="str">
        <f>+IF(H408=0,"",'Ark1'!AC2074)</f>
        <v/>
      </c>
      <c r="Z408" s="222" t="str">
        <f>+IF(H408=0,"",'Ark1'!AE2074)</f>
        <v/>
      </c>
      <c r="AA408" s="222" t="str">
        <f t="shared" si="226"/>
        <v/>
      </c>
      <c r="AB408" s="220" t="str">
        <f t="shared" si="228"/>
        <v/>
      </c>
      <c r="AC408" s="273"/>
      <c r="AF408" s="28"/>
      <c r="AG408" s="26"/>
    </row>
    <row r="409" spans="1:115">
      <c r="A409" s="273"/>
      <c r="B409" s="273">
        <f>+'Ark1'!C2075</f>
        <v>2023</v>
      </c>
      <c r="C409" s="219">
        <f>+'Ark1'!L2075</f>
        <v>12</v>
      </c>
      <c r="D409" s="219" t="str">
        <f t="shared" si="224"/>
        <v>U+</v>
      </c>
      <c r="E409" s="219">
        <f>+'Ark1'!D2075</f>
        <v>4</v>
      </c>
      <c r="F409" s="219" t="str">
        <f t="shared" si="225"/>
        <v>Apr</v>
      </c>
      <c r="G409" s="219">
        <f>+'Ark1'!Q2075</f>
        <v>0</v>
      </c>
      <c r="H409" s="324">
        <f>+'Ark1'!R2075</f>
        <v>0</v>
      </c>
      <c r="I409" s="221" t="str">
        <f>+IF(H409=0,"",'Ark1'!AG2075)</f>
        <v/>
      </c>
      <c r="J409" s="221" t="str">
        <f>+IF(H409=0,"",'Ark1'!AH2075)</f>
        <v/>
      </c>
      <c r="K409" s="275"/>
      <c r="L409" s="275"/>
      <c r="M409" s="275"/>
      <c r="N409" s="220" t="str">
        <f>+IF(H409=0,"",'Ark1'!U2075)</f>
        <v/>
      </c>
      <c r="O409" s="220"/>
      <c r="P409" s="414">
        <f>+IF(I409=0,"",'Ark1'!AI2075)</f>
        <v>0</v>
      </c>
      <c r="Q409" s="414"/>
      <c r="R409" s="249"/>
      <c r="S409" s="249"/>
      <c r="T409" s="249"/>
      <c r="U409" s="312"/>
      <c r="V409" s="221" t="str">
        <f>+IF(H409=0,"",'Ark1'!T2075)</f>
        <v/>
      </c>
      <c r="W409" s="222" t="str">
        <f>+IF(H409=0,"",'Ark1'!X2075)</f>
        <v/>
      </c>
      <c r="X409" s="220" t="str">
        <f>+IF(H409=0,"",'Ark1'!AA2075)</f>
        <v/>
      </c>
      <c r="Y409" s="221" t="str">
        <f>+IF(H409=0,"",'Ark1'!AC2075)</f>
        <v/>
      </c>
      <c r="Z409" s="222" t="str">
        <f>+IF(H409=0,"",'Ark1'!AE2075)</f>
        <v/>
      </c>
      <c r="AA409" s="222" t="str">
        <f t="shared" si="226"/>
        <v/>
      </c>
      <c r="AB409" s="220" t="str">
        <f t="shared" si="228"/>
        <v/>
      </c>
      <c r="AC409" s="273"/>
      <c r="AF409" s="28"/>
      <c r="AG409" s="26"/>
    </row>
    <row r="410" spans="1:115">
      <c r="A410" s="273"/>
      <c r="B410" s="273">
        <f>+'Ark1'!C2076</f>
        <v>2023</v>
      </c>
      <c r="C410" s="219">
        <f>+'Ark1'!L2076</f>
        <v>12</v>
      </c>
      <c r="D410" s="219" t="str">
        <f t="shared" si="224"/>
        <v>U+</v>
      </c>
      <c r="E410" s="219">
        <f>+'Ark1'!D2076</f>
        <v>5</v>
      </c>
      <c r="F410" s="219" t="str">
        <f t="shared" si="225"/>
        <v>Mai</v>
      </c>
      <c r="G410" s="219">
        <f>+'Ark1'!Q2076</f>
        <v>0</v>
      </c>
      <c r="H410" s="324">
        <f>+'Ark1'!R2076</f>
        <v>0</v>
      </c>
      <c r="I410" s="221" t="str">
        <f>+IF(H410=0,"",'Ark1'!AG2076)</f>
        <v/>
      </c>
      <c r="J410" s="221" t="str">
        <f>+IF(H410=0,"",'Ark1'!AH2076)</f>
        <v/>
      </c>
      <c r="K410" s="275"/>
      <c r="L410" s="275"/>
      <c r="M410" s="275"/>
      <c r="N410" s="220" t="str">
        <f>+IF(H410=0,"",'Ark1'!U2076)</f>
        <v/>
      </c>
      <c r="O410" s="220"/>
      <c r="P410" s="414">
        <f>+IF(I410=0,"",'Ark1'!AI2076)</f>
        <v>0</v>
      </c>
      <c r="Q410" s="414"/>
      <c r="R410" s="249"/>
      <c r="S410" s="249"/>
      <c r="T410" s="249"/>
      <c r="U410" s="312"/>
      <c r="V410" s="221" t="str">
        <f>+IF(H410=0,"",'Ark1'!T2076)</f>
        <v/>
      </c>
      <c r="W410" s="222" t="str">
        <f>+IF(H410=0,"",'Ark1'!X2076)</f>
        <v/>
      </c>
      <c r="X410" s="220" t="str">
        <f>+IF(H410=0,"",'Ark1'!AA2076)</f>
        <v/>
      </c>
      <c r="Y410" s="221" t="str">
        <f>+IF(H410=0,"",'Ark1'!AC2076)</f>
        <v/>
      </c>
      <c r="Z410" s="222" t="str">
        <f>+IF(H410=0,"",'Ark1'!AE2076)</f>
        <v/>
      </c>
      <c r="AA410" s="222" t="str">
        <f t="shared" si="226"/>
        <v/>
      </c>
      <c r="AB410" s="220" t="str">
        <f t="shared" si="228"/>
        <v/>
      </c>
      <c r="AC410" s="273"/>
      <c r="AF410" s="28"/>
      <c r="AG410" s="26"/>
    </row>
    <row r="411" spans="1:115">
      <c r="A411" s="273"/>
      <c r="B411" s="273">
        <f>+'Ark1'!C2077</f>
        <v>2023</v>
      </c>
      <c r="C411" s="219">
        <f>+'Ark1'!L2077</f>
        <v>12</v>
      </c>
      <c r="D411" s="219" t="str">
        <f t="shared" si="224"/>
        <v>U+</v>
      </c>
      <c r="E411" s="219">
        <f>+'Ark1'!D2077</f>
        <v>6</v>
      </c>
      <c r="F411" s="219" t="str">
        <f t="shared" si="225"/>
        <v>Jun</v>
      </c>
      <c r="G411" s="219">
        <f>+'Ark1'!Q2077</f>
        <v>0</v>
      </c>
      <c r="H411" s="324">
        <f>+'Ark1'!R2077</f>
        <v>0</v>
      </c>
      <c r="I411" s="221" t="str">
        <f>+IF(H411=0,"",'Ark1'!AG2077)</f>
        <v/>
      </c>
      <c r="J411" s="221" t="str">
        <f>+IF(H411=0,"",'Ark1'!AH2077)</f>
        <v/>
      </c>
      <c r="K411" s="275"/>
      <c r="L411" s="275"/>
      <c r="M411" s="275"/>
      <c r="N411" s="220" t="str">
        <f>+IF(H411=0,"",'Ark1'!U2077)</f>
        <v/>
      </c>
      <c r="O411" s="220"/>
      <c r="P411" s="414">
        <f>+IF(I411=0,"",'Ark1'!AI2077)</f>
        <v>0</v>
      </c>
      <c r="Q411" s="414"/>
      <c r="R411" s="249"/>
      <c r="S411" s="249"/>
      <c r="T411" s="249"/>
      <c r="U411" s="312"/>
      <c r="V411" s="221" t="str">
        <f>+IF(H411=0,"",'Ark1'!T2077)</f>
        <v/>
      </c>
      <c r="W411" s="222" t="str">
        <f>+IF(H411=0,"",'Ark1'!X2077)</f>
        <v/>
      </c>
      <c r="X411" s="220" t="str">
        <f>+IF(H411=0,"",'Ark1'!AA2077)</f>
        <v/>
      </c>
      <c r="Y411" s="221" t="str">
        <f>+IF(H411=0,"",'Ark1'!AC2077)</f>
        <v/>
      </c>
      <c r="Z411" s="222" t="str">
        <f>+IF(H411=0,"",'Ark1'!AE2077)</f>
        <v/>
      </c>
      <c r="AA411" s="222" t="str">
        <f t="shared" si="226"/>
        <v/>
      </c>
      <c r="AB411" s="220" t="str">
        <f t="shared" si="228"/>
        <v/>
      </c>
      <c r="AC411" s="273"/>
      <c r="AF411" s="28"/>
      <c r="AG411" s="26"/>
    </row>
    <row r="412" spans="1:115">
      <c r="A412" s="273"/>
      <c r="B412" s="273">
        <f>+'Ark1'!C2078</f>
        <v>2023</v>
      </c>
      <c r="C412" s="219">
        <f>+'Ark1'!L2078</f>
        <v>12</v>
      </c>
      <c r="D412" s="219" t="str">
        <f t="shared" si="224"/>
        <v>U+</v>
      </c>
      <c r="E412" s="219">
        <f>+'Ark1'!D2078</f>
        <v>7</v>
      </c>
      <c r="F412" s="219" t="str">
        <f t="shared" si="225"/>
        <v>Jul</v>
      </c>
      <c r="G412" s="219">
        <f>+'Ark1'!Q2078</f>
        <v>0</v>
      </c>
      <c r="H412" s="324">
        <f>+'Ark1'!R2078</f>
        <v>0</v>
      </c>
      <c r="I412" s="221" t="str">
        <f>+IF(H412=0,"",'Ark1'!AG2078)</f>
        <v/>
      </c>
      <c r="J412" s="221" t="str">
        <f>+IF(H412=0,"",'Ark1'!AH2078)</f>
        <v/>
      </c>
      <c r="K412" s="275"/>
      <c r="L412" s="275"/>
      <c r="M412" s="275"/>
      <c r="N412" s="220" t="str">
        <f>+IF(H412=0,"",'Ark1'!U2078)</f>
        <v/>
      </c>
      <c r="O412" s="220"/>
      <c r="P412" s="414">
        <f>+IF(I412=0,"",'Ark1'!AI2078)</f>
        <v>0</v>
      </c>
      <c r="Q412" s="414"/>
      <c r="R412" s="249"/>
      <c r="S412" s="249"/>
      <c r="T412" s="249"/>
      <c r="U412" s="312"/>
      <c r="V412" s="221" t="str">
        <f>+IF(H412=0,"",'Ark1'!T2078)</f>
        <v/>
      </c>
      <c r="W412" s="222" t="str">
        <f>+IF(H412=0,"",'Ark1'!X2078)</f>
        <v/>
      </c>
      <c r="X412" s="220" t="str">
        <f>+IF(H412=0,"",'Ark1'!AA2078)</f>
        <v/>
      </c>
      <c r="Y412" s="221" t="str">
        <f>+IF(H412=0,"",'Ark1'!AC2078)</f>
        <v/>
      </c>
      <c r="Z412" s="222" t="str">
        <f>+IF(H412=0,"",'Ark1'!AE2078)</f>
        <v/>
      </c>
      <c r="AA412" s="222" t="str">
        <f t="shared" si="226"/>
        <v/>
      </c>
      <c r="AB412" s="220" t="str">
        <f t="shared" si="228"/>
        <v/>
      </c>
      <c r="AC412" s="273"/>
      <c r="AF412" s="28"/>
      <c r="AG412" s="26"/>
    </row>
    <row r="413" spans="1:115">
      <c r="A413" s="273"/>
      <c r="B413" s="273">
        <f>+'Ark1'!C2079</f>
        <v>2023</v>
      </c>
      <c r="C413" s="219">
        <f>+'Ark1'!L2079</f>
        <v>12</v>
      </c>
      <c r="D413" s="219" t="str">
        <f t="shared" si="224"/>
        <v>U+</v>
      </c>
      <c r="E413" s="219">
        <f>+'Ark1'!D2079</f>
        <v>8</v>
      </c>
      <c r="F413" s="219" t="str">
        <f t="shared" si="225"/>
        <v>Aug</v>
      </c>
      <c r="G413" s="219">
        <f>+'Ark1'!Q2079</f>
        <v>0</v>
      </c>
      <c r="H413" s="324">
        <f>+'Ark1'!R2079</f>
        <v>0</v>
      </c>
      <c r="I413" s="221" t="str">
        <f>+IF(H413=0,"",'Ark1'!AG2079)</f>
        <v/>
      </c>
      <c r="J413" s="221" t="str">
        <f>+IF(H413=0,"",'Ark1'!AH2079)</f>
        <v/>
      </c>
      <c r="K413" s="275"/>
      <c r="L413" s="275"/>
      <c r="M413" s="275"/>
      <c r="N413" s="220" t="str">
        <f>+IF(H413=0,"",'Ark1'!U2079)</f>
        <v/>
      </c>
      <c r="O413" s="220"/>
      <c r="P413" s="414">
        <f>+IF(I413=0,"",'Ark1'!AI2079)</f>
        <v>0</v>
      </c>
      <c r="Q413" s="414"/>
      <c r="R413" s="249"/>
      <c r="S413" s="249"/>
      <c r="T413" s="249"/>
      <c r="U413" s="312"/>
      <c r="V413" s="221" t="str">
        <f>+IF(H413=0,"",'Ark1'!T2079)</f>
        <v/>
      </c>
      <c r="W413" s="222" t="str">
        <f>+IF(H413=0,"",'Ark1'!X2079)</f>
        <v/>
      </c>
      <c r="X413" s="220" t="str">
        <f>+IF(H413=0,"",'Ark1'!AA2079)</f>
        <v/>
      </c>
      <c r="Y413" s="221" t="str">
        <f>+IF(H413=0,"",'Ark1'!AC2079)</f>
        <v/>
      </c>
      <c r="Z413" s="222" t="str">
        <f>+IF(H413=0,"",'Ark1'!AE2079)</f>
        <v/>
      </c>
      <c r="AA413" s="222" t="str">
        <f t="shared" si="226"/>
        <v/>
      </c>
      <c r="AB413" s="220" t="str">
        <f t="shared" si="228"/>
        <v/>
      </c>
      <c r="AC413" s="273"/>
      <c r="AF413" s="28"/>
      <c r="AG413" s="26"/>
    </row>
    <row r="414" spans="1:115">
      <c r="A414" s="273"/>
      <c r="B414" s="273">
        <f>+'Ark1'!C2080</f>
        <v>2023</v>
      </c>
      <c r="C414" s="219">
        <f>+'Ark1'!L2080</f>
        <v>12</v>
      </c>
      <c r="D414" s="219" t="str">
        <f t="shared" si="224"/>
        <v>U+</v>
      </c>
      <c r="E414" s="219">
        <f>+'Ark1'!D2080</f>
        <v>9</v>
      </c>
      <c r="F414" s="219" t="str">
        <f t="shared" si="225"/>
        <v>Sep</v>
      </c>
      <c r="G414" s="219">
        <f>+'Ark1'!Q2080</f>
        <v>0</v>
      </c>
      <c r="H414" s="324">
        <f>+'Ark1'!R2080</f>
        <v>0</v>
      </c>
      <c r="I414" s="221" t="str">
        <f>+IF(H414=0,"",'Ark1'!AG2080)</f>
        <v/>
      </c>
      <c r="J414" s="221" t="str">
        <f>+IF(H414=0,"",'Ark1'!AH2080)</f>
        <v/>
      </c>
      <c r="K414" s="275"/>
      <c r="L414" s="275"/>
      <c r="M414" s="275"/>
      <c r="N414" s="220" t="str">
        <f>+IF(H414=0,"",'Ark1'!U2080)</f>
        <v/>
      </c>
      <c r="O414" s="220"/>
      <c r="P414" s="414">
        <f>+IF(I414=0,"",'Ark1'!AI2080)</f>
        <v>0</v>
      </c>
      <c r="Q414" s="414"/>
      <c r="R414" s="249"/>
      <c r="S414" s="249"/>
      <c r="T414" s="249"/>
      <c r="U414" s="312"/>
      <c r="V414" s="221" t="str">
        <f>+IF(H414=0,"",'Ark1'!T2080)</f>
        <v/>
      </c>
      <c r="W414" s="222" t="str">
        <f>+IF(H414=0,"",'Ark1'!X2080)</f>
        <v/>
      </c>
      <c r="X414" s="220" t="str">
        <f>+IF(H414=0,"",'Ark1'!AA2080)</f>
        <v/>
      </c>
      <c r="Y414" s="221" t="str">
        <f>+IF(H414=0,"",'Ark1'!AC2080)</f>
        <v/>
      </c>
      <c r="Z414" s="222" t="str">
        <f>+IF(H414=0,"",'Ark1'!AE2080)</f>
        <v/>
      </c>
      <c r="AA414" s="222" t="str">
        <f t="shared" si="226"/>
        <v/>
      </c>
      <c r="AB414" s="220" t="str">
        <f t="shared" si="228"/>
        <v/>
      </c>
      <c r="AC414" s="273"/>
      <c r="AF414" s="28"/>
      <c r="AG414" s="26"/>
    </row>
    <row r="415" spans="1:115">
      <c r="A415" s="273"/>
      <c r="B415" s="273">
        <f>+'Ark1'!C2081</f>
        <v>2023</v>
      </c>
      <c r="C415" s="219">
        <f>+'Ark1'!L2081</f>
        <v>12</v>
      </c>
      <c r="D415" s="219" t="str">
        <f t="shared" si="224"/>
        <v>U+</v>
      </c>
      <c r="E415" s="219">
        <f>+'Ark1'!D2081</f>
        <v>10</v>
      </c>
      <c r="F415" s="219" t="str">
        <f t="shared" si="225"/>
        <v>Okt</v>
      </c>
      <c r="G415" s="219">
        <f>+'Ark1'!Q2081</f>
        <v>0</v>
      </c>
      <c r="H415" s="324">
        <f>+'Ark1'!R2081</f>
        <v>0</v>
      </c>
      <c r="I415" s="221" t="str">
        <f>+IF(H415=0,"",'Ark1'!AG2081)</f>
        <v/>
      </c>
      <c r="J415" s="221" t="str">
        <f>+IF(H415=0,"",'Ark1'!AH2081)</f>
        <v/>
      </c>
      <c r="K415" s="275"/>
      <c r="L415" s="275"/>
      <c r="M415" s="275"/>
      <c r="N415" s="220" t="str">
        <f>+IF(H415=0,"",'Ark1'!U2081)</f>
        <v/>
      </c>
      <c r="O415" s="220"/>
      <c r="P415" s="414">
        <f>+IF(I415=0,"",'Ark1'!AI2081)</f>
        <v>0</v>
      </c>
      <c r="Q415" s="414"/>
      <c r="R415" s="249"/>
      <c r="S415" s="249"/>
      <c r="T415" s="249"/>
      <c r="U415" s="312"/>
      <c r="V415" s="221" t="str">
        <f>+IF(H415=0,"",'Ark1'!T2081)</f>
        <v/>
      </c>
      <c r="W415" s="222" t="str">
        <f>+IF(H415=0,"",'Ark1'!X2081)</f>
        <v/>
      </c>
      <c r="X415" s="220" t="str">
        <f>+IF(H415=0,"",'Ark1'!AA2081)</f>
        <v/>
      </c>
      <c r="Y415" s="221" t="str">
        <f>+IF(H415=0,"",'Ark1'!AC2081)</f>
        <v/>
      </c>
      <c r="Z415" s="222" t="str">
        <f>+IF(H415=0,"",'Ark1'!AE2081)</f>
        <v/>
      </c>
      <c r="AA415" s="222" t="str">
        <f t="shared" si="226"/>
        <v/>
      </c>
      <c r="AB415" s="220" t="str">
        <f t="shared" si="228"/>
        <v/>
      </c>
      <c r="AC415" s="273"/>
      <c r="AF415" s="28"/>
      <c r="AG415" s="26"/>
    </row>
    <row r="416" spans="1:115">
      <c r="A416" s="273"/>
      <c r="B416" s="273">
        <f>+'Ark1'!C2082</f>
        <v>2023</v>
      </c>
      <c r="C416" s="219">
        <f>+'Ark1'!L2082</f>
        <v>12</v>
      </c>
      <c r="D416" s="219" t="str">
        <f t="shared" si="224"/>
        <v>U+</v>
      </c>
      <c r="E416" s="219">
        <f>+'Ark1'!D2082</f>
        <v>11</v>
      </c>
      <c r="F416" s="219" t="str">
        <f t="shared" si="225"/>
        <v>Nov</v>
      </c>
      <c r="G416" s="219">
        <f>+'Ark1'!Q2082</f>
        <v>0</v>
      </c>
      <c r="H416" s="324">
        <f>+'Ark1'!R2082</f>
        <v>0</v>
      </c>
      <c r="I416" s="221" t="str">
        <f>+IF(H416=0,"",'Ark1'!AG2082)</f>
        <v/>
      </c>
      <c r="J416" s="221" t="str">
        <f>+IF(H416=0,"",'Ark1'!AH2082)</f>
        <v/>
      </c>
      <c r="K416" s="275"/>
      <c r="L416" s="275"/>
      <c r="M416" s="275"/>
      <c r="N416" s="220" t="str">
        <f>+IF(H416=0,"",'Ark1'!U2082)</f>
        <v/>
      </c>
      <c r="O416" s="220"/>
      <c r="P416" s="414">
        <f>+IF(I416=0,"",'Ark1'!AI2082)</f>
        <v>0</v>
      </c>
      <c r="Q416" s="414"/>
      <c r="R416" s="249"/>
      <c r="S416" s="249"/>
      <c r="T416" s="249"/>
      <c r="U416" s="312"/>
      <c r="V416" s="221" t="str">
        <f>+IF(H416=0,"",'Ark1'!T2082)</f>
        <v/>
      </c>
      <c r="W416" s="222" t="str">
        <f>+IF(H416=0,"",'Ark1'!X2082)</f>
        <v/>
      </c>
      <c r="X416" s="220" t="str">
        <f>+IF(H416=0,"",'Ark1'!AA2082)</f>
        <v/>
      </c>
      <c r="Y416" s="221" t="str">
        <f>+IF(H416=0,"",'Ark1'!AC2082)</f>
        <v/>
      </c>
      <c r="Z416" s="222" t="str">
        <f>+IF(H416=0,"",'Ark1'!AE2082)</f>
        <v/>
      </c>
      <c r="AA416" s="222" t="str">
        <f t="shared" si="226"/>
        <v/>
      </c>
      <c r="AB416" s="220" t="str">
        <f t="shared" si="228"/>
        <v/>
      </c>
      <c r="AC416" s="273"/>
      <c r="AF416" s="28"/>
      <c r="AG416" s="26"/>
    </row>
    <row r="417" spans="1:115">
      <c r="A417" s="273"/>
      <c r="B417" s="273">
        <f>+'Ark1'!C2083</f>
        <v>2023</v>
      </c>
      <c r="C417" s="219">
        <f>+'Ark1'!L2083</f>
        <v>12</v>
      </c>
      <c r="D417" s="219" t="str">
        <f t="shared" si="224"/>
        <v>U+</v>
      </c>
      <c r="E417" s="219">
        <f>+'Ark1'!D2083</f>
        <v>12</v>
      </c>
      <c r="F417" s="219" t="str">
        <f t="shared" si="225"/>
        <v>Des</v>
      </c>
      <c r="G417" s="219">
        <f>+'Ark1'!Q2083</f>
        <v>0</v>
      </c>
      <c r="H417" s="324">
        <f>+'Ark1'!R2083</f>
        <v>0</v>
      </c>
      <c r="I417" s="221" t="str">
        <f>+IF(H417=0,"",'Ark1'!AG2083)</f>
        <v/>
      </c>
      <c r="J417" s="221" t="str">
        <f>+IF(H417=0,"",'Ark1'!AH2083)</f>
        <v/>
      </c>
      <c r="K417" s="275"/>
      <c r="L417" s="275"/>
      <c r="M417" s="275"/>
      <c r="N417" s="220" t="str">
        <f>+IF(H417=0,"",'Ark1'!U2083)</f>
        <v/>
      </c>
      <c r="O417" s="220"/>
      <c r="P417" s="414">
        <f>+IF(I417=0,"",'Ark1'!AI2083)</f>
        <v>0</v>
      </c>
      <c r="Q417" s="414"/>
      <c r="R417" s="249"/>
      <c r="S417" s="249"/>
      <c r="T417" s="249"/>
      <c r="U417" s="312"/>
      <c r="V417" s="221" t="str">
        <f>+IF(H417=0,"",'Ark1'!T2083)</f>
        <v/>
      </c>
      <c r="W417" s="222" t="str">
        <f>+IF(H417=0,"",'Ark1'!X2083)</f>
        <v/>
      </c>
      <c r="X417" s="220" t="str">
        <f>+IF(H417=0,"",'Ark1'!AA2083)</f>
        <v/>
      </c>
      <c r="Y417" s="221" t="str">
        <f>+IF(H417=0,"",'Ark1'!AC2083)</f>
        <v/>
      </c>
      <c r="Z417" s="222" t="str">
        <f>+IF(H417=0,"",'Ark1'!AE2083)</f>
        <v/>
      </c>
      <c r="AA417" s="222" t="str">
        <f t="shared" si="226"/>
        <v/>
      </c>
      <c r="AB417" s="220" t="str">
        <f t="shared" si="228"/>
        <v/>
      </c>
      <c r="AC417" s="273"/>
      <c r="AF417" s="28"/>
      <c r="AG417" s="26"/>
    </row>
    <row r="418" spans="1:115">
      <c r="A418" s="273"/>
      <c r="B418" s="273"/>
      <c r="C418" s="273"/>
      <c r="D418" s="273"/>
      <c r="E418" s="273"/>
      <c r="F418" s="273"/>
      <c r="G418" s="273"/>
      <c r="H418" s="326"/>
      <c r="I418" s="274"/>
      <c r="J418" s="274"/>
      <c r="K418" s="275"/>
      <c r="L418" s="275"/>
      <c r="M418" s="275"/>
      <c r="N418" s="275"/>
      <c r="O418" s="275"/>
      <c r="P418" s="312"/>
      <c r="Q418" s="312"/>
      <c r="R418" s="311"/>
      <c r="S418" s="311"/>
      <c r="T418" s="311"/>
      <c r="U418" s="312"/>
      <c r="V418" s="274"/>
      <c r="W418" s="276"/>
      <c r="X418" s="275"/>
      <c r="Y418" s="274"/>
      <c r="Z418" s="276"/>
      <c r="AA418" s="276"/>
      <c r="AB418" s="275"/>
      <c r="AC418" s="273"/>
      <c r="AD418" s="26"/>
      <c r="AF418" s="28"/>
      <c r="AG418" s="26"/>
      <c r="AH418" s="27"/>
      <c r="AI418" s="27"/>
      <c r="AM418" s="27"/>
    </row>
    <row r="419" spans="1:115" s="305" customFormat="1" ht="17.399999999999999">
      <c r="A419" s="273"/>
      <c r="B419" s="273"/>
      <c r="C419" s="309" t="s">
        <v>0</v>
      </c>
      <c r="D419" s="273"/>
      <c r="E419" s="310" t="str">
        <f>+D421</f>
        <v>E-</v>
      </c>
      <c r="F419" s="309" t="s">
        <v>547</v>
      </c>
      <c r="G419" s="273"/>
      <c r="H419" s="313">
        <f>SUM(H421:H430)</f>
        <v>0</v>
      </c>
      <c r="I419" s="275"/>
      <c r="J419" s="275"/>
      <c r="K419" s="275"/>
      <c r="L419" s="275"/>
      <c r="M419" s="275"/>
      <c r="N419" s="311">
        <f>+Klasse!P241</f>
        <v>0</v>
      </c>
      <c r="O419" s="311"/>
      <c r="P419" s="312"/>
      <c r="Q419" s="312"/>
      <c r="R419" s="311"/>
      <c r="S419" s="311"/>
      <c r="T419" s="311"/>
      <c r="U419" s="312"/>
      <c r="V419" s="273"/>
      <c r="W419" s="276"/>
      <c r="X419" s="275"/>
      <c r="Y419" s="273"/>
      <c r="Z419" s="276"/>
      <c r="AA419" s="311" t="e">
        <f>+N419/#REF!</f>
        <v>#REF!</v>
      </c>
      <c r="AB419" s="275"/>
      <c r="AC419" s="273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</row>
    <row r="420" spans="1:115" s="305" customFormat="1">
      <c r="A420" s="273"/>
      <c r="B420" s="273"/>
      <c r="C420" s="273"/>
      <c r="D420" s="273"/>
      <c r="E420" s="273"/>
      <c r="F420" s="273"/>
      <c r="G420" s="273"/>
      <c r="H420" s="326"/>
      <c r="I420" s="275"/>
      <c r="J420" s="275"/>
      <c r="K420" s="275"/>
      <c r="L420" s="275"/>
      <c r="M420" s="275"/>
      <c r="N420" s="273"/>
      <c r="O420" s="273"/>
      <c r="P420" s="312"/>
      <c r="Q420" s="312"/>
      <c r="R420" s="311"/>
      <c r="S420" s="311"/>
      <c r="T420" s="311"/>
      <c r="U420" s="312"/>
      <c r="V420" s="273"/>
      <c r="W420" s="276"/>
      <c r="X420" s="275"/>
      <c r="Y420" s="273"/>
      <c r="Z420" s="276"/>
      <c r="AA420" s="276"/>
      <c r="AB420" s="276"/>
      <c r="AC420" s="27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</row>
    <row r="421" spans="1:115">
      <c r="A421" s="273"/>
      <c r="B421" s="273">
        <f>+'Ark1'!C2084</f>
        <v>2023</v>
      </c>
      <c r="C421" s="219">
        <f>+'Ark1'!L2084</f>
        <v>13</v>
      </c>
      <c r="D421" s="219" t="str">
        <f t="shared" ref="D421:D432" si="229">+D194</f>
        <v>E-</v>
      </c>
      <c r="E421" s="219">
        <f>+'Ark1'!D2084</f>
        <v>1</v>
      </c>
      <c r="F421" s="219" t="str">
        <f t="shared" ref="F421:F432" si="230">+F406</f>
        <v>Jan</v>
      </c>
      <c r="G421" s="219">
        <f>+'Ark1'!Q2084</f>
        <v>0</v>
      </c>
      <c r="H421" s="324">
        <f>+'Ark1'!R2084</f>
        <v>0</v>
      </c>
      <c r="I421" s="221" t="str">
        <f>+IF(H421=0,"",'Ark1'!AG2084)</f>
        <v/>
      </c>
      <c r="J421" s="221" t="str">
        <f>+IF(H421=0,"",'Ark1'!AH2084)</f>
        <v/>
      </c>
      <c r="K421" s="275"/>
      <c r="L421" s="275"/>
      <c r="M421" s="275"/>
      <c r="N421" s="220" t="str">
        <f>+IF(H421=0,"",'Ark1'!U2084)</f>
        <v/>
      </c>
      <c r="O421" s="220"/>
      <c r="P421" s="414">
        <f>+IF(I421=0,"",'Ark1'!AI2084)</f>
        <v>0</v>
      </c>
      <c r="Q421" s="414"/>
      <c r="R421" s="249"/>
      <c r="S421" s="249"/>
      <c r="T421" s="249"/>
      <c r="U421" s="312"/>
      <c r="V421" s="221" t="str">
        <f>+IF(H421=0,"",'Ark1'!T2084)</f>
        <v/>
      </c>
      <c r="W421" s="222" t="str">
        <f>+IF(H421=0,"",'Ark1'!X2084)</f>
        <v/>
      </c>
      <c r="X421" s="220" t="str">
        <f>+IF(H421=0,"",'Ark1'!AA2084)</f>
        <v/>
      </c>
      <c r="Y421" s="221" t="str">
        <f>+IF(H421=0,"",'Ark1'!AC2084)</f>
        <v/>
      </c>
      <c r="Z421" s="222" t="str">
        <f>+IF(H421=0,"",'Ark1'!AE2084)</f>
        <v/>
      </c>
      <c r="AA421" s="222" t="str">
        <f t="shared" ref="AA421:AA432" si="231">+IF(H421=0,"",+N421/C421)</f>
        <v/>
      </c>
      <c r="AB421" s="220" t="str">
        <f t="shared" si="227"/>
        <v/>
      </c>
      <c r="AC421" s="273"/>
      <c r="AF421" s="28"/>
      <c r="AG421" s="26"/>
    </row>
    <row r="422" spans="1:115">
      <c r="A422" s="273"/>
      <c r="B422" s="273">
        <f>+'Ark1'!C2085</f>
        <v>2023</v>
      </c>
      <c r="C422" s="219">
        <f>+'Ark1'!L2085</f>
        <v>13</v>
      </c>
      <c r="D422" s="219" t="str">
        <f t="shared" si="229"/>
        <v>E-</v>
      </c>
      <c r="E422" s="219">
        <f>+'Ark1'!D2085</f>
        <v>2</v>
      </c>
      <c r="F422" s="219" t="str">
        <f t="shared" si="230"/>
        <v>Feb</v>
      </c>
      <c r="G422" s="219">
        <f>+'Ark1'!Q2085</f>
        <v>0</v>
      </c>
      <c r="H422" s="324">
        <f>+'Ark1'!R2085</f>
        <v>0</v>
      </c>
      <c r="I422" s="221" t="str">
        <f>+IF(H422=0,"",'Ark1'!AG2085)</f>
        <v/>
      </c>
      <c r="J422" s="221" t="str">
        <f>+IF(H422=0,"",'Ark1'!AH2085)</f>
        <v/>
      </c>
      <c r="K422" s="275"/>
      <c r="L422" s="275"/>
      <c r="M422" s="275"/>
      <c r="N422" s="220" t="str">
        <f>+IF(H422=0,"",'Ark1'!U2085)</f>
        <v/>
      </c>
      <c r="O422" s="220"/>
      <c r="P422" s="414">
        <f>+IF(I422=0,"",'Ark1'!AI2085)</f>
        <v>0</v>
      </c>
      <c r="Q422" s="414"/>
      <c r="R422" s="249"/>
      <c r="S422" s="249"/>
      <c r="T422" s="249"/>
      <c r="U422" s="312"/>
      <c r="V422" s="221" t="str">
        <f>+IF(H422=0,"",'Ark1'!T2085)</f>
        <v/>
      </c>
      <c r="W422" s="222" t="str">
        <f>+IF(H422=0,"",'Ark1'!X2085)</f>
        <v/>
      </c>
      <c r="X422" s="220" t="str">
        <f>+IF(H422=0,"",'Ark1'!AA2085)</f>
        <v/>
      </c>
      <c r="Y422" s="221" t="str">
        <f>+IF(H422=0,"",'Ark1'!AC2085)</f>
        <v/>
      </c>
      <c r="Z422" s="222" t="str">
        <f>+IF(H422=0,"",'Ark1'!AE2085)</f>
        <v/>
      </c>
      <c r="AA422" s="222" t="str">
        <f t="shared" si="231"/>
        <v/>
      </c>
      <c r="AB422" s="220" t="str">
        <f t="shared" ref="AB422:AB432" si="232">+IF(H422=0,"",G422/H422)</f>
        <v/>
      </c>
      <c r="AC422" s="273"/>
      <c r="AF422" s="28"/>
      <c r="AG422" s="26"/>
    </row>
    <row r="423" spans="1:115">
      <c r="A423" s="273"/>
      <c r="B423" s="273">
        <f>+'Ark1'!C2086</f>
        <v>2023</v>
      </c>
      <c r="C423" s="219">
        <f>+'Ark1'!L2086</f>
        <v>13</v>
      </c>
      <c r="D423" s="219" t="str">
        <f t="shared" si="229"/>
        <v>E-</v>
      </c>
      <c r="E423" s="219">
        <f>+'Ark1'!D2086</f>
        <v>3</v>
      </c>
      <c r="F423" s="219" t="str">
        <f t="shared" si="230"/>
        <v>Mar</v>
      </c>
      <c r="G423" s="219">
        <f>+'Ark1'!Q2086</f>
        <v>0</v>
      </c>
      <c r="H423" s="324">
        <f>+'Ark1'!R2086</f>
        <v>0</v>
      </c>
      <c r="I423" s="221" t="str">
        <f>+IF(H423=0,"",'Ark1'!AG2086)</f>
        <v/>
      </c>
      <c r="J423" s="221" t="str">
        <f>+IF(H423=0,"",'Ark1'!AH2086)</f>
        <v/>
      </c>
      <c r="K423" s="275"/>
      <c r="L423" s="275"/>
      <c r="M423" s="275"/>
      <c r="N423" s="220" t="str">
        <f>+IF(H423=0,"",'Ark1'!U2086)</f>
        <v/>
      </c>
      <c r="O423" s="220"/>
      <c r="P423" s="414">
        <f>+IF(I423=0,"",'Ark1'!AI2086)</f>
        <v>0</v>
      </c>
      <c r="Q423" s="414"/>
      <c r="R423" s="249"/>
      <c r="S423" s="249"/>
      <c r="T423" s="249"/>
      <c r="U423" s="312"/>
      <c r="V423" s="221" t="str">
        <f>+IF(H423=0,"",'Ark1'!T2086)</f>
        <v/>
      </c>
      <c r="W423" s="222" t="str">
        <f>+IF(H423=0,"",'Ark1'!X2086)</f>
        <v/>
      </c>
      <c r="X423" s="220" t="str">
        <f>+IF(H423=0,"",'Ark1'!AA2086)</f>
        <v/>
      </c>
      <c r="Y423" s="221" t="str">
        <f>+IF(H423=0,"",'Ark1'!AC2086)</f>
        <v/>
      </c>
      <c r="Z423" s="222" t="str">
        <f>+IF(H423=0,"",'Ark1'!AE2086)</f>
        <v/>
      </c>
      <c r="AA423" s="222" t="str">
        <f t="shared" si="231"/>
        <v/>
      </c>
      <c r="AB423" s="220" t="str">
        <f t="shared" si="232"/>
        <v/>
      </c>
      <c r="AC423" s="273"/>
      <c r="AF423" s="28"/>
      <c r="AG423" s="26"/>
    </row>
    <row r="424" spans="1:115">
      <c r="A424" s="273"/>
      <c r="B424" s="273">
        <f>+'Ark1'!C2087</f>
        <v>2023</v>
      </c>
      <c r="C424" s="219">
        <f>+'Ark1'!L2087</f>
        <v>13</v>
      </c>
      <c r="D424" s="219" t="str">
        <f t="shared" si="229"/>
        <v>E-</v>
      </c>
      <c r="E424" s="219">
        <f>+'Ark1'!D2087</f>
        <v>4</v>
      </c>
      <c r="F424" s="219" t="str">
        <f t="shared" si="230"/>
        <v>Apr</v>
      </c>
      <c r="G424" s="219">
        <f>+'Ark1'!Q2087</f>
        <v>0</v>
      </c>
      <c r="H424" s="324">
        <f>+'Ark1'!R2087</f>
        <v>0</v>
      </c>
      <c r="I424" s="221" t="str">
        <f>+IF(H424=0,"",'Ark1'!AG2087)</f>
        <v/>
      </c>
      <c r="J424" s="221" t="str">
        <f>+IF(H424=0,"",'Ark1'!AH2087)</f>
        <v/>
      </c>
      <c r="K424" s="275"/>
      <c r="L424" s="275"/>
      <c r="M424" s="275"/>
      <c r="N424" s="220" t="str">
        <f>+IF(H424=0,"",'Ark1'!U2087)</f>
        <v/>
      </c>
      <c r="O424" s="220"/>
      <c r="P424" s="414">
        <f>+IF(I424=0,"",'Ark1'!AI2087)</f>
        <v>0</v>
      </c>
      <c r="Q424" s="414"/>
      <c r="R424" s="249"/>
      <c r="S424" s="249"/>
      <c r="T424" s="249"/>
      <c r="U424" s="312"/>
      <c r="V424" s="221" t="str">
        <f>+IF(H424=0,"",'Ark1'!T2087)</f>
        <v/>
      </c>
      <c r="W424" s="222" t="str">
        <f>+IF(H424=0,"",'Ark1'!X2087)</f>
        <v/>
      </c>
      <c r="X424" s="220" t="str">
        <f>+IF(H424=0,"",'Ark1'!AA2087)</f>
        <v/>
      </c>
      <c r="Y424" s="221" t="str">
        <f>+IF(H424=0,"",'Ark1'!AC2087)</f>
        <v/>
      </c>
      <c r="Z424" s="222" t="str">
        <f>+IF(H424=0,"",'Ark1'!AE2087)</f>
        <v/>
      </c>
      <c r="AA424" s="222" t="str">
        <f t="shared" si="231"/>
        <v/>
      </c>
      <c r="AB424" s="220" t="str">
        <f t="shared" si="232"/>
        <v/>
      </c>
      <c r="AC424" s="273"/>
      <c r="AF424" s="28"/>
      <c r="AG424" s="26"/>
    </row>
    <row r="425" spans="1:115">
      <c r="A425" s="273"/>
      <c r="B425" s="273">
        <f>+'Ark1'!C2088</f>
        <v>2023</v>
      </c>
      <c r="C425" s="219">
        <f>+'Ark1'!L2088</f>
        <v>13</v>
      </c>
      <c r="D425" s="219" t="str">
        <f t="shared" si="229"/>
        <v>E-</v>
      </c>
      <c r="E425" s="219">
        <f>+'Ark1'!D2088</f>
        <v>5</v>
      </c>
      <c r="F425" s="219" t="str">
        <f t="shared" si="230"/>
        <v>Mai</v>
      </c>
      <c r="G425" s="219">
        <f>+'Ark1'!Q2088</f>
        <v>0</v>
      </c>
      <c r="H425" s="324">
        <f>+'Ark1'!R2088</f>
        <v>0</v>
      </c>
      <c r="I425" s="221" t="str">
        <f>+IF(H425=0,"",'Ark1'!AG2088)</f>
        <v/>
      </c>
      <c r="J425" s="221" t="str">
        <f>+IF(H425=0,"",'Ark1'!AH2088)</f>
        <v/>
      </c>
      <c r="K425" s="275"/>
      <c r="L425" s="275"/>
      <c r="M425" s="275"/>
      <c r="N425" s="220" t="str">
        <f>+IF(H425=0,"",'Ark1'!U2088)</f>
        <v/>
      </c>
      <c r="O425" s="220"/>
      <c r="P425" s="414">
        <f>+IF(I425=0,"",'Ark1'!AI2088)</f>
        <v>0</v>
      </c>
      <c r="Q425" s="414"/>
      <c r="R425" s="249"/>
      <c r="S425" s="249"/>
      <c r="T425" s="249"/>
      <c r="U425" s="312"/>
      <c r="V425" s="221" t="str">
        <f>+IF(H425=0,"",'Ark1'!T2088)</f>
        <v/>
      </c>
      <c r="W425" s="222" t="str">
        <f>+IF(H425=0,"",'Ark1'!X2088)</f>
        <v/>
      </c>
      <c r="X425" s="220" t="str">
        <f>+IF(H425=0,"",'Ark1'!AA2088)</f>
        <v/>
      </c>
      <c r="Y425" s="221" t="str">
        <f>+IF(H425=0,"",'Ark1'!AC2088)</f>
        <v/>
      </c>
      <c r="Z425" s="222" t="str">
        <f>+IF(H425=0,"",'Ark1'!AE2088)</f>
        <v/>
      </c>
      <c r="AA425" s="222" t="str">
        <f t="shared" si="231"/>
        <v/>
      </c>
      <c r="AB425" s="220" t="str">
        <f t="shared" si="232"/>
        <v/>
      </c>
      <c r="AC425" s="273"/>
      <c r="AF425" s="28"/>
      <c r="AG425" s="26"/>
    </row>
    <row r="426" spans="1:115">
      <c r="A426" s="273"/>
      <c r="B426" s="273">
        <f>+'Ark1'!C2089</f>
        <v>2023</v>
      </c>
      <c r="C426" s="219">
        <f>+'Ark1'!L2089</f>
        <v>13</v>
      </c>
      <c r="D426" s="219" t="str">
        <f t="shared" si="229"/>
        <v>E-</v>
      </c>
      <c r="E426" s="219">
        <f>+'Ark1'!D2089</f>
        <v>6</v>
      </c>
      <c r="F426" s="219" t="str">
        <f t="shared" si="230"/>
        <v>Jun</v>
      </c>
      <c r="G426" s="219">
        <f>+'Ark1'!Q2089</f>
        <v>0</v>
      </c>
      <c r="H426" s="324">
        <f>+'Ark1'!R2089</f>
        <v>0</v>
      </c>
      <c r="I426" s="221" t="str">
        <f>+IF(H426=0,"",'Ark1'!AG2089)</f>
        <v/>
      </c>
      <c r="J426" s="221" t="str">
        <f>+IF(H426=0,"",'Ark1'!AH2089)</f>
        <v/>
      </c>
      <c r="K426" s="275"/>
      <c r="L426" s="275"/>
      <c r="M426" s="275"/>
      <c r="N426" s="220" t="str">
        <f>+IF(H426=0,"",'Ark1'!U2089)</f>
        <v/>
      </c>
      <c r="O426" s="220"/>
      <c r="P426" s="414">
        <f>+IF(I426=0,"",'Ark1'!AI2089)</f>
        <v>0</v>
      </c>
      <c r="Q426" s="414"/>
      <c r="R426" s="249"/>
      <c r="S426" s="249"/>
      <c r="T426" s="249"/>
      <c r="U426" s="312"/>
      <c r="V426" s="221" t="str">
        <f>+IF(H426=0,"",'Ark1'!T2089)</f>
        <v/>
      </c>
      <c r="W426" s="222" t="str">
        <f>+IF(H426=0,"",'Ark1'!X2089)</f>
        <v/>
      </c>
      <c r="X426" s="220" t="str">
        <f>+IF(H426=0,"",'Ark1'!AA2089)</f>
        <v/>
      </c>
      <c r="Y426" s="221" t="str">
        <f>+IF(H426=0,"",'Ark1'!AC2089)</f>
        <v/>
      </c>
      <c r="Z426" s="222" t="str">
        <f>+IF(H426=0,"",'Ark1'!AE2089)</f>
        <v/>
      </c>
      <c r="AA426" s="222" t="str">
        <f t="shared" si="231"/>
        <v/>
      </c>
      <c r="AB426" s="220" t="str">
        <f t="shared" si="232"/>
        <v/>
      </c>
      <c r="AC426" s="273"/>
      <c r="AF426" s="28"/>
      <c r="AG426" s="26"/>
    </row>
    <row r="427" spans="1:115">
      <c r="A427" s="273"/>
      <c r="B427" s="273">
        <f>+'Ark1'!C2090</f>
        <v>2023</v>
      </c>
      <c r="C427" s="219">
        <f>+'Ark1'!L2090</f>
        <v>13</v>
      </c>
      <c r="D427" s="219" t="str">
        <f t="shared" si="229"/>
        <v>E-</v>
      </c>
      <c r="E427" s="219">
        <f>+'Ark1'!D2090</f>
        <v>7</v>
      </c>
      <c r="F427" s="219" t="str">
        <f t="shared" si="230"/>
        <v>Jul</v>
      </c>
      <c r="G427" s="219">
        <f>+'Ark1'!Q2090</f>
        <v>0</v>
      </c>
      <c r="H427" s="324">
        <f>+'Ark1'!R2090</f>
        <v>0</v>
      </c>
      <c r="I427" s="221" t="str">
        <f>+IF(H427=0,"",'Ark1'!AG2090)</f>
        <v/>
      </c>
      <c r="J427" s="221" t="str">
        <f>+IF(H427=0,"",'Ark1'!AH2090)</f>
        <v/>
      </c>
      <c r="K427" s="275"/>
      <c r="L427" s="275"/>
      <c r="M427" s="275"/>
      <c r="N427" s="220" t="str">
        <f>+IF(H427=0,"",'Ark1'!U2090)</f>
        <v/>
      </c>
      <c r="O427" s="220"/>
      <c r="P427" s="414">
        <f>+IF(I427=0,"",'Ark1'!AI2090)</f>
        <v>0</v>
      </c>
      <c r="Q427" s="414"/>
      <c r="R427" s="249"/>
      <c r="S427" s="249"/>
      <c r="T427" s="249"/>
      <c r="U427" s="312"/>
      <c r="V427" s="221" t="str">
        <f>+IF(H427=0,"",'Ark1'!T2090)</f>
        <v/>
      </c>
      <c r="W427" s="222" t="str">
        <f>+IF(H427=0,"",'Ark1'!X2090)</f>
        <v/>
      </c>
      <c r="X427" s="220" t="str">
        <f>+IF(H427=0,"",'Ark1'!AA2090)</f>
        <v/>
      </c>
      <c r="Y427" s="221" t="str">
        <f>+IF(H427=0,"",'Ark1'!AC2090)</f>
        <v/>
      </c>
      <c r="Z427" s="222" t="str">
        <f>+IF(H427=0,"",'Ark1'!AE2090)</f>
        <v/>
      </c>
      <c r="AA427" s="222" t="str">
        <f t="shared" si="231"/>
        <v/>
      </c>
      <c r="AB427" s="220" t="str">
        <f t="shared" si="232"/>
        <v/>
      </c>
      <c r="AC427" s="273"/>
      <c r="AF427" s="28"/>
      <c r="AG427" s="26"/>
    </row>
    <row r="428" spans="1:115">
      <c r="A428" s="273"/>
      <c r="B428" s="273">
        <f>+'Ark1'!C2091</f>
        <v>2023</v>
      </c>
      <c r="C428" s="219">
        <f>+'Ark1'!L2091</f>
        <v>13</v>
      </c>
      <c r="D428" s="219" t="str">
        <f t="shared" si="229"/>
        <v>E-</v>
      </c>
      <c r="E428" s="219">
        <f>+'Ark1'!D2091</f>
        <v>8</v>
      </c>
      <c r="F428" s="219" t="str">
        <f t="shared" si="230"/>
        <v>Aug</v>
      </c>
      <c r="G428" s="219">
        <f>+'Ark1'!Q2091</f>
        <v>0</v>
      </c>
      <c r="H428" s="324">
        <f>+'Ark1'!R2091</f>
        <v>0</v>
      </c>
      <c r="I428" s="221" t="str">
        <f>+IF(H428=0,"",'Ark1'!AG2091)</f>
        <v/>
      </c>
      <c r="J428" s="221" t="str">
        <f>+IF(H428=0,"",'Ark1'!AH2091)</f>
        <v/>
      </c>
      <c r="K428" s="275"/>
      <c r="L428" s="275"/>
      <c r="M428" s="275"/>
      <c r="N428" s="220" t="str">
        <f>+IF(H428=0,"",'Ark1'!U2091)</f>
        <v/>
      </c>
      <c r="O428" s="220"/>
      <c r="P428" s="414">
        <f>+IF(I428=0,"",'Ark1'!AI2091)</f>
        <v>0</v>
      </c>
      <c r="Q428" s="414"/>
      <c r="R428" s="249"/>
      <c r="S428" s="249"/>
      <c r="T428" s="249"/>
      <c r="U428" s="312"/>
      <c r="V428" s="221" t="str">
        <f>+IF(H428=0,"",'Ark1'!T2091)</f>
        <v/>
      </c>
      <c r="W428" s="222" t="str">
        <f>+IF(H428=0,"",'Ark1'!X2091)</f>
        <v/>
      </c>
      <c r="X428" s="220" t="str">
        <f>+IF(H428=0,"",'Ark1'!AA2091)</f>
        <v/>
      </c>
      <c r="Y428" s="221" t="str">
        <f>+IF(H428=0,"",'Ark1'!AC2091)</f>
        <v/>
      </c>
      <c r="Z428" s="222" t="str">
        <f>+IF(H428=0,"",'Ark1'!AE2091)</f>
        <v/>
      </c>
      <c r="AA428" s="222" t="str">
        <f t="shared" si="231"/>
        <v/>
      </c>
      <c r="AB428" s="220" t="str">
        <f t="shared" si="232"/>
        <v/>
      </c>
      <c r="AC428" s="273"/>
      <c r="AF428" s="28"/>
      <c r="AG428" s="26"/>
    </row>
    <row r="429" spans="1:115">
      <c r="A429" s="273"/>
      <c r="B429" s="273">
        <f>+'Ark1'!C2092</f>
        <v>2023</v>
      </c>
      <c r="C429" s="219">
        <f>+'Ark1'!L2092</f>
        <v>13</v>
      </c>
      <c r="D429" s="219" t="str">
        <f t="shared" si="229"/>
        <v>E-</v>
      </c>
      <c r="E429" s="219">
        <f>+'Ark1'!D2092</f>
        <v>9</v>
      </c>
      <c r="F429" s="219" t="str">
        <f t="shared" si="230"/>
        <v>Sep</v>
      </c>
      <c r="G429" s="219">
        <f>+'Ark1'!Q2092</f>
        <v>0</v>
      </c>
      <c r="H429" s="324">
        <f>+'Ark1'!R2092</f>
        <v>0</v>
      </c>
      <c r="I429" s="221" t="str">
        <f>+IF(H429=0,"",'Ark1'!AG2092)</f>
        <v/>
      </c>
      <c r="J429" s="221" t="str">
        <f>+IF(H429=0,"",'Ark1'!AH2092)</f>
        <v/>
      </c>
      <c r="K429" s="275"/>
      <c r="L429" s="275"/>
      <c r="M429" s="275"/>
      <c r="N429" s="220" t="str">
        <f>+IF(H429=0,"",'Ark1'!U2092)</f>
        <v/>
      </c>
      <c r="O429" s="220"/>
      <c r="P429" s="414">
        <f>+IF(I429=0,"",'Ark1'!AI2092)</f>
        <v>0</v>
      </c>
      <c r="Q429" s="414"/>
      <c r="R429" s="249"/>
      <c r="S429" s="249"/>
      <c r="T429" s="249"/>
      <c r="U429" s="312"/>
      <c r="V429" s="221" t="str">
        <f>+IF(H429=0,"",'Ark1'!T2092)</f>
        <v/>
      </c>
      <c r="W429" s="222" t="str">
        <f>+IF(H429=0,"",'Ark1'!X2092)</f>
        <v/>
      </c>
      <c r="X429" s="220" t="str">
        <f>+IF(H429=0,"",'Ark1'!AA2092)</f>
        <v/>
      </c>
      <c r="Y429" s="221" t="str">
        <f>+IF(H429=0,"",'Ark1'!AC2092)</f>
        <v/>
      </c>
      <c r="Z429" s="222" t="str">
        <f>+IF(H429=0,"",'Ark1'!AE2092)</f>
        <v/>
      </c>
      <c r="AA429" s="222" t="str">
        <f t="shared" si="231"/>
        <v/>
      </c>
      <c r="AB429" s="220" t="str">
        <f t="shared" si="232"/>
        <v/>
      </c>
      <c r="AC429" s="273"/>
      <c r="AF429" s="28"/>
      <c r="AG429" s="26"/>
    </row>
    <row r="430" spans="1:115">
      <c r="A430" s="273"/>
      <c r="B430" s="273">
        <f>+'Ark1'!C2093</f>
        <v>2023</v>
      </c>
      <c r="C430" s="219">
        <f>+'Ark1'!L2093</f>
        <v>13</v>
      </c>
      <c r="D430" s="219" t="str">
        <f t="shared" si="229"/>
        <v>E-</v>
      </c>
      <c r="E430" s="219">
        <f>+'Ark1'!D2093</f>
        <v>10</v>
      </c>
      <c r="F430" s="219" t="str">
        <f t="shared" si="230"/>
        <v>Okt</v>
      </c>
      <c r="G430" s="219">
        <f>+'Ark1'!Q2093</f>
        <v>0</v>
      </c>
      <c r="H430" s="324">
        <f>+'Ark1'!R2093</f>
        <v>0</v>
      </c>
      <c r="I430" s="221" t="str">
        <f>+IF(H430=0,"",'Ark1'!AG2093)</f>
        <v/>
      </c>
      <c r="J430" s="221" t="str">
        <f>+IF(H430=0,"",'Ark1'!AH2093)</f>
        <v/>
      </c>
      <c r="K430" s="275"/>
      <c r="L430" s="275"/>
      <c r="M430" s="275"/>
      <c r="N430" s="220" t="str">
        <f>+IF(H430=0,"",'Ark1'!U2093)</f>
        <v/>
      </c>
      <c r="O430" s="220"/>
      <c r="P430" s="414">
        <f>+IF(I430=0,"",'Ark1'!AI2093)</f>
        <v>0</v>
      </c>
      <c r="Q430" s="414"/>
      <c r="R430" s="249"/>
      <c r="S430" s="249"/>
      <c r="T430" s="249"/>
      <c r="U430" s="312"/>
      <c r="V430" s="221" t="str">
        <f>+IF(H430=0,"",'Ark1'!T2093)</f>
        <v/>
      </c>
      <c r="W430" s="222" t="str">
        <f>+IF(H430=0,"",'Ark1'!X2093)</f>
        <v/>
      </c>
      <c r="X430" s="220" t="str">
        <f>+IF(H430=0,"",'Ark1'!AA2093)</f>
        <v/>
      </c>
      <c r="Y430" s="221" t="str">
        <f>+IF(H430=0,"",'Ark1'!AC2093)</f>
        <v/>
      </c>
      <c r="Z430" s="222" t="str">
        <f>+IF(H430=0,"",'Ark1'!AE2093)</f>
        <v/>
      </c>
      <c r="AA430" s="222" t="str">
        <f t="shared" si="231"/>
        <v/>
      </c>
      <c r="AB430" s="220" t="str">
        <f t="shared" si="232"/>
        <v/>
      </c>
      <c r="AC430" s="273"/>
      <c r="AF430" s="28"/>
      <c r="AG430" s="26"/>
    </row>
    <row r="431" spans="1:115">
      <c r="A431" s="273"/>
      <c r="B431" s="273">
        <f>+'Ark1'!C2094</f>
        <v>2023</v>
      </c>
      <c r="C431" s="219">
        <f>+'Ark1'!L2094</f>
        <v>13</v>
      </c>
      <c r="D431" s="219" t="str">
        <f t="shared" si="229"/>
        <v>E-</v>
      </c>
      <c r="E431" s="219">
        <f>+'Ark1'!D2094</f>
        <v>11</v>
      </c>
      <c r="F431" s="219" t="str">
        <f t="shared" si="230"/>
        <v>Nov</v>
      </c>
      <c r="G431" s="219">
        <f>+'Ark1'!Q2094</f>
        <v>0</v>
      </c>
      <c r="H431" s="324">
        <f>+'Ark1'!R2094</f>
        <v>0</v>
      </c>
      <c r="I431" s="221" t="str">
        <f>+IF(H431=0,"",'Ark1'!AG2094)</f>
        <v/>
      </c>
      <c r="J431" s="221" t="str">
        <f>+IF(H431=0,"",'Ark1'!AH2094)</f>
        <v/>
      </c>
      <c r="K431" s="275"/>
      <c r="L431" s="275"/>
      <c r="M431" s="275"/>
      <c r="N431" s="220" t="str">
        <f>+IF(H431=0,"",'Ark1'!U2094)</f>
        <v/>
      </c>
      <c r="O431" s="220"/>
      <c r="P431" s="414">
        <f>+IF(I431=0,"",'Ark1'!AI2094)</f>
        <v>0</v>
      </c>
      <c r="Q431" s="414"/>
      <c r="R431" s="249"/>
      <c r="S431" s="249"/>
      <c r="T431" s="249"/>
      <c r="U431" s="312"/>
      <c r="V431" s="221" t="str">
        <f>+IF(H431=0,"",'Ark1'!T2094)</f>
        <v/>
      </c>
      <c r="W431" s="222" t="str">
        <f>+IF(H431=0,"",'Ark1'!X2094)</f>
        <v/>
      </c>
      <c r="X431" s="220" t="str">
        <f>+IF(H431=0,"",'Ark1'!AA2094)</f>
        <v/>
      </c>
      <c r="Y431" s="221" t="str">
        <f>+IF(H431=0,"",'Ark1'!AC2094)</f>
        <v/>
      </c>
      <c r="Z431" s="222" t="str">
        <f>+IF(H431=0,"",'Ark1'!AE2094)</f>
        <v/>
      </c>
      <c r="AA431" s="222" t="str">
        <f t="shared" si="231"/>
        <v/>
      </c>
      <c r="AB431" s="220" t="str">
        <f t="shared" si="232"/>
        <v/>
      </c>
      <c r="AC431" s="273"/>
      <c r="AF431" s="28"/>
      <c r="AG431" s="26"/>
    </row>
    <row r="432" spans="1:115">
      <c r="A432" s="273"/>
      <c r="B432" s="273">
        <f>+'Ark1'!C2095</f>
        <v>2023</v>
      </c>
      <c r="C432" s="219">
        <f>+'Ark1'!L2095</f>
        <v>13</v>
      </c>
      <c r="D432" s="219" t="str">
        <f t="shared" si="229"/>
        <v>E-</v>
      </c>
      <c r="E432" s="219">
        <f>+'Ark1'!D2095</f>
        <v>12</v>
      </c>
      <c r="F432" s="219" t="str">
        <f t="shared" si="230"/>
        <v>Des</v>
      </c>
      <c r="G432" s="219">
        <f>+'Ark1'!Q2095</f>
        <v>0</v>
      </c>
      <c r="H432" s="324">
        <f>+'Ark1'!R2095</f>
        <v>0</v>
      </c>
      <c r="I432" s="221" t="str">
        <f>+IF(H432=0,"",'Ark1'!AG2095)</f>
        <v/>
      </c>
      <c r="J432" s="221" t="str">
        <f>+IF(H432=0,"",'Ark1'!AH2095)</f>
        <v/>
      </c>
      <c r="K432" s="275"/>
      <c r="L432" s="275"/>
      <c r="M432" s="275"/>
      <c r="N432" s="220" t="str">
        <f>+IF(H432=0,"",'Ark1'!U2095)</f>
        <v/>
      </c>
      <c r="O432" s="220"/>
      <c r="P432" s="414">
        <f>+IF(I432=0,"",'Ark1'!AI2095)</f>
        <v>0</v>
      </c>
      <c r="Q432" s="414"/>
      <c r="R432" s="249"/>
      <c r="S432" s="249"/>
      <c r="T432" s="249"/>
      <c r="U432" s="312"/>
      <c r="V432" s="221" t="str">
        <f>+IF(H432=0,"",'Ark1'!T2095)</f>
        <v/>
      </c>
      <c r="W432" s="222" t="str">
        <f>+IF(H432=0,"",'Ark1'!X2095)</f>
        <v/>
      </c>
      <c r="X432" s="220" t="str">
        <f>+IF(H432=0,"",'Ark1'!AA2095)</f>
        <v/>
      </c>
      <c r="Y432" s="221" t="str">
        <f>+IF(H432=0,"",'Ark1'!AC2095)</f>
        <v/>
      </c>
      <c r="Z432" s="222" t="str">
        <f>+IF(H432=0,"",'Ark1'!AE2095)</f>
        <v/>
      </c>
      <c r="AA432" s="222" t="str">
        <f t="shared" si="231"/>
        <v/>
      </c>
      <c r="AB432" s="220" t="str">
        <f t="shared" si="232"/>
        <v/>
      </c>
      <c r="AC432" s="273"/>
      <c r="AF432" s="28"/>
      <c r="AG432" s="26"/>
    </row>
    <row r="433" spans="1:115">
      <c r="A433" s="273"/>
      <c r="B433" s="273"/>
      <c r="C433" s="273"/>
      <c r="D433" s="273"/>
      <c r="E433" s="273"/>
      <c r="F433" s="273"/>
      <c r="G433" s="273"/>
      <c r="H433" s="326"/>
      <c r="I433" s="274"/>
      <c r="J433" s="274"/>
      <c r="K433" s="275"/>
      <c r="L433" s="275"/>
      <c r="M433" s="275"/>
      <c r="N433" s="275"/>
      <c r="O433" s="275"/>
      <c r="P433" s="312"/>
      <c r="Q433" s="312"/>
      <c r="R433" s="311"/>
      <c r="S433" s="311"/>
      <c r="T433" s="311"/>
      <c r="U433" s="312"/>
      <c r="V433" s="274"/>
      <c r="W433" s="276"/>
      <c r="X433" s="275"/>
      <c r="Y433" s="274"/>
      <c r="Z433" s="276"/>
      <c r="AA433" s="276"/>
      <c r="AB433" s="275"/>
      <c r="AC433" s="273"/>
      <c r="AD433" s="26"/>
      <c r="AF433" s="28"/>
      <c r="AG433" s="26"/>
      <c r="AH433" s="27"/>
      <c r="AI433" s="27"/>
      <c r="AM433" s="27"/>
    </row>
    <row r="434" spans="1:115" s="305" customFormat="1" ht="17.399999999999999">
      <c r="A434" s="273"/>
      <c r="B434" s="273"/>
      <c r="C434" s="309" t="s">
        <v>0</v>
      </c>
      <c r="D434" s="273"/>
      <c r="E434" s="310" t="str">
        <f>+D436</f>
        <v>E</v>
      </c>
      <c r="F434" s="309" t="s">
        <v>547</v>
      </c>
      <c r="G434" s="273"/>
      <c r="H434" s="313">
        <f>SUM(H436:H445)</f>
        <v>0</v>
      </c>
      <c r="I434" s="275"/>
      <c r="J434" s="275"/>
      <c r="K434" s="275"/>
      <c r="L434" s="275"/>
      <c r="M434" s="275"/>
      <c r="N434" s="311">
        <f>+Klasse!P262</f>
        <v>0</v>
      </c>
      <c r="O434" s="311"/>
      <c r="P434" s="312"/>
      <c r="Q434" s="312"/>
      <c r="R434" s="311"/>
      <c r="S434" s="311"/>
      <c r="T434" s="311"/>
      <c r="U434" s="312"/>
      <c r="V434" s="273"/>
      <c r="W434" s="276"/>
      <c r="X434" s="275"/>
      <c r="Y434" s="273"/>
      <c r="Z434" s="276"/>
      <c r="AA434" s="311" t="e">
        <f>+N434/#REF!</f>
        <v>#REF!</v>
      </c>
      <c r="AB434" s="275"/>
      <c r="AC434" s="273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</row>
    <row r="435" spans="1:115" s="305" customFormat="1">
      <c r="A435" s="273"/>
      <c r="B435" s="273"/>
      <c r="C435" s="273"/>
      <c r="D435" s="273"/>
      <c r="E435" s="273"/>
      <c r="F435" s="273"/>
      <c r="G435" s="273"/>
      <c r="H435" s="326"/>
      <c r="I435" s="275"/>
      <c r="J435" s="275"/>
      <c r="K435" s="275"/>
      <c r="L435" s="275"/>
      <c r="M435" s="275"/>
      <c r="N435" s="273"/>
      <c r="O435" s="273"/>
      <c r="P435" s="312"/>
      <c r="Q435" s="312"/>
      <c r="R435" s="311"/>
      <c r="S435" s="311"/>
      <c r="T435" s="311"/>
      <c r="U435" s="312"/>
      <c r="V435" s="273"/>
      <c r="W435" s="276"/>
      <c r="X435" s="275"/>
      <c r="Y435" s="273"/>
      <c r="Z435" s="276"/>
      <c r="AA435" s="276"/>
      <c r="AB435" s="276"/>
      <c r="AC435" s="27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</row>
    <row r="436" spans="1:115">
      <c r="A436" s="273"/>
      <c r="B436" s="273">
        <f>+'Ark1'!C2096</f>
        <v>2023</v>
      </c>
      <c r="C436" s="219">
        <f>+'Ark1'!L2096</f>
        <v>14</v>
      </c>
      <c r="D436" s="219" t="str">
        <f t="shared" ref="D436:D447" si="233">+D209</f>
        <v>E</v>
      </c>
      <c r="E436" s="219">
        <f>+'Ark1'!D2096</f>
        <v>1</v>
      </c>
      <c r="F436" s="219" t="str">
        <f t="shared" ref="F436:F447" si="234">+F421</f>
        <v>Jan</v>
      </c>
      <c r="G436" s="219">
        <f>+'Ark1'!Q2096</f>
        <v>0</v>
      </c>
      <c r="H436" s="324">
        <f>+'Ark1'!R2096</f>
        <v>0</v>
      </c>
      <c r="I436" s="221" t="str">
        <f>+IF(H436=0,"",'Ark1'!AG2096)</f>
        <v/>
      </c>
      <c r="J436" s="221" t="str">
        <f>+IF(H436=0,"",'Ark1'!AH2096)</f>
        <v/>
      </c>
      <c r="K436" s="275"/>
      <c r="L436" s="275"/>
      <c r="M436" s="275"/>
      <c r="N436" s="220" t="str">
        <f>+IF(H436=0,"",'Ark1'!U2096)</f>
        <v/>
      </c>
      <c r="O436" s="220"/>
      <c r="P436" s="414">
        <f>+IF(I436=0,"",'Ark1'!AI2096)</f>
        <v>0</v>
      </c>
      <c r="Q436" s="414"/>
      <c r="R436" s="249"/>
      <c r="S436" s="249"/>
      <c r="T436" s="249"/>
      <c r="U436" s="312"/>
      <c r="V436" s="221" t="str">
        <f>+IF(H436=0,"",'Ark1'!T2096)</f>
        <v/>
      </c>
      <c r="W436" s="222" t="str">
        <f>+IF(H436=0,"",'Ark1'!X2096)</f>
        <v/>
      </c>
      <c r="X436" s="220" t="str">
        <f>+IF(H436=0,"",'Ark1'!AA2096)</f>
        <v/>
      </c>
      <c r="Y436" s="221" t="str">
        <f>+IF(H436=0,"",'Ark1'!AC2096)</f>
        <v/>
      </c>
      <c r="Z436" s="222" t="str">
        <f>+IF(H436=0,"",'Ark1'!AE2096)</f>
        <v/>
      </c>
      <c r="AA436" s="222" t="str">
        <f t="shared" ref="AA436:AA447" si="235">+IF(H436=0,"",+N436/C436)</f>
        <v/>
      </c>
      <c r="AB436" s="220" t="str">
        <f t="shared" si="227"/>
        <v/>
      </c>
      <c r="AC436" s="273"/>
      <c r="AF436" s="28"/>
      <c r="AG436" s="26"/>
    </row>
    <row r="437" spans="1:115">
      <c r="A437" s="273"/>
      <c r="B437" s="273">
        <f>+'Ark1'!C2097</f>
        <v>2023</v>
      </c>
      <c r="C437" s="219">
        <f>+'Ark1'!L2097</f>
        <v>14</v>
      </c>
      <c r="D437" s="219" t="str">
        <f t="shared" si="233"/>
        <v>E</v>
      </c>
      <c r="E437" s="219">
        <f>+'Ark1'!D2097</f>
        <v>2</v>
      </c>
      <c r="F437" s="219" t="str">
        <f t="shared" si="234"/>
        <v>Feb</v>
      </c>
      <c r="G437" s="219">
        <f>+'Ark1'!Q2097</f>
        <v>0</v>
      </c>
      <c r="H437" s="324">
        <f>+'Ark1'!R2097</f>
        <v>0</v>
      </c>
      <c r="I437" s="221" t="str">
        <f>+IF(H437=0,"",'Ark1'!AG2097)</f>
        <v/>
      </c>
      <c r="J437" s="221" t="str">
        <f>+IF(H437=0,"",'Ark1'!AH2097)</f>
        <v/>
      </c>
      <c r="K437" s="275"/>
      <c r="L437" s="275"/>
      <c r="M437" s="275"/>
      <c r="N437" s="220" t="str">
        <f>+IF(H437=0,"",'Ark1'!U2097)</f>
        <v/>
      </c>
      <c r="O437" s="220"/>
      <c r="P437" s="414">
        <f>+IF(I437=0,"",'Ark1'!AI2097)</f>
        <v>0</v>
      </c>
      <c r="Q437" s="414"/>
      <c r="R437" s="249"/>
      <c r="S437" s="249"/>
      <c r="T437" s="249"/>
      <c r="U437" s="312"/>
      <c r="V437" s="221" t="str">
        <f>+IF(H437=0,"",'Ark1'!T2097)</f>
        <v/>
      </c>
      <c r="W437" s="222" t="str">
        <f>+IF(H437=0,"",'Ark1'!X2097)</f>
        <v/>
      </c>
      <c r="X437" s="220" t="str">
        <f>+IF(H437=0,"",'Ark1'!AA2097)</f>
        <v/>
      </c>
      <c r="Y437" s="221" t="str">
        <f>+IF(H437=0,"",'Ark1'!AC2097)</f>
        <v/>
      </c>
      <c r="Z437" s="222" t="str">
        <f>+IF(H437=0,"",'Ark1'!AE2097)</f>
        <v/>
      </c>
      <c r="AA437" s="222" t="str">
        <f t="shared" si="235"/>
        <v/>
      </c>
      <c r="AB437" s="220" t="str">
        <f t="shared" ref="AB437:AB447" si="236">+IF(H437=0,"",G437/H437)</f>
        <v/>
      </c>
      <c r="AC437" s="273"/>
      <c r="AF437" s="28"/>
      <c r="AG437" s="26"/>
    </row>
    <row r="438" spans="1:115">
      <c r="A438" s="273"/>
      <c r="B438" s="273">
        <f>+'Ark1'!C2098</f>
        <v>2023</v>
      </c>
      <c r="C438" s="219">
        <f>+'Ark1'!L2098</f>
        <v>14</v>
      </c>
      <c r="D438" s="219" t="str">
        <f t="shared" si="233"/>
        <v>E</v>
      </c>
      <c r="E438" s="219">
        <f>+'Ark1'!D2098</f>
        <v>3</v>
      </c>
      <c r="F438" s="219" t="str">
        <f t="shared" si="234"/>
        <v>Mar</v>
      </c>
      <c r="G438" s="219">
        <f>+'Ark1'!Q2098</f>
        <v>0</v>
      </c>
      <c r="H438" s="324">
        <f>+'Ark1'!R2098</f>
        <v>0</v>
      </c>
      <c r="I438" s="221" t="str">
        <f>+IF(H438=0,"",'Ark1'!AG2098)</f>
        <v/>
      </c>
      <c r="J438" s="221" t="str">
        <f>+IF(H438=0,"",'Ark1'!AH2098)</f>
        <v/>
      </c>
      <c r="K438" s="275"/>
      <c r="L438" s="275"/>
      <c r="M438" s="275"/>
      <c r="N438" s="220" t="str">
        <f>+IF(H438=0,"",'Ark1'!U2098)</f>
        <v/>
      </c>
      <c r="O438" s="220"/>
      <c r="P438" s="414">
        <f>+IF(I438=0,"",'Ark1'!AI2098)</f>
        <v>0</v>
      </c>
      <c r="Q438" s="414"/>
      <c r="R438" s="249"/>
      <c r="S438" s="249"/>
      <c r="T438" s="249"/>
      <c r="U438" s="312"/>
      <c r="V438" s="221" t="str">
        <f>+IF(H438=0,"",'Ark1'!T2098)</f>
        <v/>
      </c>
      <c r="W438" s="222" t="str">
        <f>+IF(H438=0,"",'Ark1'!X2098)</f>
        <v/>
      </c>
      <c r="X438" s="220" t="str">
        <f>+IF(H438=0,"",'Ark1'!AA2098)</f>
        <v/>
      </c>
      <c r="Y438" s="221" t="str">
        <f>+IF(H438=0,"",'Ark1'!AC2098)</f>
        <v/>
      </c>
      <c r="Z438" s="222" t="str">
        <f>+IF(H438=0,"",'Ark1'!AE2098)</f>
        <v/>
      </c>
      <c r="AA438" s="222" t="str">
        <f t="shared" si="235"/>
        <v/>
      </c>
      <c r="AB438" s="220" t="str">
        <f t="shared" si="236"/>
        <v/>
      </c>
      <c r="AC438" s="273"/>
      <c r="AF438" s="28"/>
      <c r="AG438" s="26"/>
    </row>
    <row r="439" spans="1:115">
      <c r="A439" s="273"/>
      <c r="B439" s="273">
        <f>+'Ark1'!C2099</f>
        <v>2023</v>
      </c>
      <c r="C439" s="219">
        <f>+'Ark1'!L2099</f>
        <v>14</v>
      </c>
      <c r="D439" s="219" t="str">
        <f t="shared" si="233"/>
        <v>E</v>
      </c>
      <c r="E439" s="219">
        <f>+'Ark1'!D2099</f>
        <v>4</v>
      </c>
      <c r="F439" s="219" t="str">
        <f t="shared" si="234"/>
        <v>Apr</v>
      </c>
      <c r="G439" s="219">
        <f>+'Ark1'!Q2099</f>
        <v>0</v>
      </c>
      <c r="H439" s="324">
        <f>+'Ark1'!R2099</f>
        <v>0</v>
      </c>
      <c r="I439" s="221" t="str">
        <f>+IF(H439=0,"",'Ark1'!AG2099)</f>
        <v/>
      </c>
      <c r="J439" s="221" t="str">
        <f>+IF(H439=0,"",'Ark1'!AH2099)</f>
        <v/>
      </c>
      <c r="K439" s="275"/>
      <c r="L439" s="275"/>
      <c r="M439" s="275"/>
      <c r="N439" s="220" t="str">
        <f>+IF(H439=0,"",'Ark1'!U2099)</f>
        <v/>
      </c>
      <c r="O439" s="220"/>
      <c r="P439" s="414">
        <f>+IF(I439=0,"",'Ark1'!AI2099)</f>
        <v>0</v>
      </c>
      <c r="Q439" s="414"/>
      <c r="R439" s="249"/>
      <c r="S439" s="249"/>
      <c r="T439" s="249"/>
      <c r="U439" s="312"/>
      <c r="V439" s="221" t="str">
        <f>+IF(H439=0,"",'Ark1'!T2099)</f>
        <v/>
      </c>
      <c r="W439" s="222" t="str">
        <f>+IF(H439=0,"",'Ark1'!X2099)</f>
        <v/>
      </c>
      <c r="X439" s="220" t="str">
        <f>+IF(H439=0,"",'Ark1'!AA2099)</f>
        <v/>
      </c>
      <c r="Y439" s="221" t="str">
        <f>+IF(H439=0,"",'Ark1'!AC2099)</f>
        <v/>
      </c>
      <c r="Z439" s="222" t="str">
        <f>+IF(H439=0,"",'Ark1'!AE2099)</f>
        <v/>
      </c>
      <c r="AA439" s="222" t="str">
        <f t="shared" si="235"/>
        <v/>
      </c>
      <c r="AB439" s="220" t="str">
        <f t="shared" si="236"/>
        <v/>
      </c>
      <c r="AC439" s="273"/>
      <c r="AF439" s="28"/>
      <c r="AG439" s="26"/>
    </row>
    <row r="440" spans="1:115">
      <c r="A440" s="273"/>
      <c r="B440" s="273">
        <f>+'Ark1'!C2100</f>
        <v>2023</v>
      </c>
      <c r="C440" s="219">
        <f>+'Ark1'!L2100</f>
        <v>14</v>
      </c>
      <c r="D440" s="219" t="str">
        <f t="shared" si="233"/>
        <v>E</v>
      </c>
      <c r="E440" s="219">
        <f>+'Ark1'!D2100</f>
        <v>5</v>
      </c>
      <c r="F440" s="219" t="str">
        <f t="shared" si="234"/>
        <v>Mai</v>
      </c>
      <c r="G440" s="219">
        <f>+'Ark1'!Q2100</f>
        <v>0</v>
      </c>
      <c r="H440" s="324">
        <f>+'Ark1'!R2100</f>
        <v>0</v>
      </c>
      <c r="I440" s="221" t="str">
        <f>+IF(H440=0,"",'Ark1'!AG2100)</f>
        <v/>
      </c>
      <c r="J440" s="221" t="str">
        <f>+IF(H440=0,"",'Ark1'!AH2100)</f>
        <v/>
      </c>
      <c r="K440" s="275"/>
      <c r="L440" s="275"/>
      <c r="M440" s="275"/>
      <c r="N440" s="220" t="str">
        <f>+IF(H440=0,"",'Ark1'!U2100)</f>
        <v/>
      </c>
      <c r="O440" s="220"/>
      <c r="P440" s="414">
        <f>+IF(I440=0,"",'Ark1'!AI2100)</f>
        <v>0</v>
      </c>
      <c r="Q440" s="414"/>
      <c r="R440" s="249"/>
      <c r="S440" s="249"/>
      <c r="T440" s="249"/>
      <c r="U440" s="312"/>
      <c r="V440" s="221" t="str">
        <f>+IF(H440=0,"",'Ark1'!T2100)</f>
        <v/>
      </c>
      <c r="W440" s="222" t="str">
        <f>+IF(H440=0,"",'Ark1'!X2100)</f>
        <v/>
      </c>
      <c r="X440" s="220" t="str">
        <f>+IF(H440=0,"",'Ark1'!AA2100)</f>
        <v/>
      </c>
      <c r="Y440" s="221" t="str">
        <f>+IF(H440=0,"",'Ark1'!AC2100)</f>
        <v/>
      </c>
      <c r="Z440" s="222" t="str">
        <f>+IF(H440=0,"",'Ark1'!AE2100)</f>
        <v/>
      </c>
      <c r="AA440" s="222" t="str">
        <f t="shared" si="235"/>
        <v/>
      </c>
      <c r="AB440" s="220" t="str">
        <f t="shared" si="236"/>
        <v/>
      </c>
      <c r="AC440" s="273"/>
      <c r="AF440" s="28"/>
      <c r="AG440" s="26"/>
    </row>
    <row r="441" spans="1:115">
      <c r="A441" s="273"/>
      <c r="B441" s="273">
        <f>+'Ark1'!C2101</f>
        <v>2023</v>
      </c>
      <c r="C441" s="219">
        <f>+'Ark1'!L2101</f>
        <v>14</v>
      </c>
      <c r="D441" s="219" t="str">
        <f t="shared" si="233"/>
        <v>E</v>
      </c>
      <c r="E441" s="219">
        <f>+'Ark1'!D2101</f>
        <v>6</v>
      </c>
      <c r="F441" s="219" t="str">
        <f t="shared" si="234"/>
        <v>Jun</v>
      </c>
      <c r="G441" s="219">
        <f>+'Ark1'!Q2101</f>
        <v>0</v>
      </c>
      <c r="H441" s="324">
        <f>+'Ark1'!R2101</f>
        <v>0</v>
      </c>
      <c r="I441" s="221" t="str">
        <f>+IF(H441=0,"",'Ark1'!AG2101)</f>
        <v/>
      </c>
      <c r="J441" s="221" t="str">
        <f>+IF(H441=0,"",'Ark1'!AH2101)</f>
        <v/>
      </c>
      <c r="K441" s="275"/>
      <c r="L441" s="275"/>
      <c r="M441" s="275"/>
      <c r="N441" s="220" t="str">
        <f>+IF(H441=0,"",'Ark1'!U2101)</f>
        <v/>
      </c>
      <c r="O441" s="220"/>
      <c r="P441" s="414">
        <f>+IF(I441=0,"",'Ark1'!AI2101)</f>
        <v>0</v>
      </c>
      <c r="Q441" s="414"/>
      <c r="R441" s="249"/>
      <c r="S441" s="249"/>
      <c r="T441" s="249"/>
      <c r="U441" s="312"/>
      <c r="V441" s="221" t="str">
        <f>+IF(H441=0,"",'Ark1'!T2101)</f>
        <v/>
      </c>
      <c r="W441" s="222" t="str">
        <f>+IF(H441=0,"",'Ark1'!X2101)</f>
        <v/>
      </c>
      <c r="X441" s="220" t="str">
        <f>+IF(H441=0,"",'Ark1'!AA2101)</f>
        <v/>
      </c>
      <c r="Y441" s="221" t="str">
        <f>+IF(H441=0,"",'Ark1'!AC2101)</f>
        <v/>
      </c>
      <c r="Z441" s="222" t="str">
        <f>+IF(H441=0,"",'Ark1'!AE2101)</f>
        <v/>
      </c>
      <c r="AA441" s="222" t="str">
        <f t="shared" si="235"/>
        <v/>
      </c>
      <c r="AB441" s="220" t="str">
        <f t="shared" si="236"/>
        <v/>
      </c>
      <c r="AC441" s="273"/>
      <c r="AF441" s="28"/>
      <c r="AG441" s="26"/>
    </row>
    <row r="442" spans="1:115">
      <c r="A442" s="273"/>
      <c r="B442" s="273">
        <f>+'Ark1'!C2102</f>
        <v>2023</v>
      </c>
      <c r="C442" s="219">
        <f>+'Ark1'!L2102</f>
        <v>14</v>
      </c>
      <c r="D442" s="219" t="str">
        <f t="shared" si="233"/>
        <v>E</v>
      </c>
      <c r="E442" s="219">
        <f>+'Ark1'!D2102</f>
        <v>7</v>
      </c>
      <c r="F442" s="219" t="str">
        <f t="shared" si="234"/>
        <v>Jul</v>
      </c>
      <c r="G442" s="219">
        <f>+'Ark1'!Q2102</f>
        <v>0</v>
      </c>
      <c r="H442" s="324">
        <f>+'Ark1'!R2102</f>
        <v>0</v>
      </c>
      <c r="I442" s="221" t="str">
        <f>+IF(H442=0,"",'Ark1'!AG2102)</f>
        <v/>
      </c>
      <c r="J442" s="221" t="str">
        <f>+IF(H442=0,"",'Ark1'!AH2102)</f>
        <v/>
      </c>
      <c r="K442" s="275"/>
      <c r="L442" s="275"/>
      <c r="M442" s="275"/>
      <c r="N442" s="220" t="str">
        <f>+IF(H442=0,"",'Ark1'!U2102)</f>
        <v/>
      </c>
      <c r="O442" s="220"/>
      <c r="P442" s="414">
        <f>+IF(I442=0,"",'Ark1'!AI2102)</f>
        <v>0</v>
      </c>
      <c r="Q442" s="414"/>
      <c r="R442" s="249"/>
      <c r="S442" s="249"/>
      <c r="T442" s="249"/>
      <c r="U442" s="312"/>
      <c r="V442" s="221" t="str">
        <f>+IF(H442=0,"",'Ark1'!T2102)</f>
        <v/>
      </c>
      <c r="W442" s="222" t="str">
        <f>+IF(H442=0,"",'Ark1'!X2102)</f>
        <v/>
      </c>
      <c r="X442" s="220" t="str">
        <f>+IF(H442=0,"",'Ark1'!AA2102)</f>
        <v/>
      </c>
      <c r="Y442" s="221" t="str">
        <f>+IF(H442=0,"",'Ark1'!AC2102)</f>
        <v/>
      </c>
      <c r="Z442" s="222" t="str">
        <f>+IF(H442=0,"",'Ark1'!AE2102)</f>
        <v/>
      </c>
      <c r="AA442" s="222" t="str">
        <f t="shared" si="235"/>
        <v/>
      </c>
      <c r="AB442" s="220" t="str">
        <f t="shared" si="236"/>
        <v/>
      </c>
      <c r="AC442" s="273"/>
      <c r="AF442" s="28"/>
      <c r="AG442" s="26"/>
    </row>
    <row r="443" spans="1:115">
      <c r="A443" s="273"/>
      <c r="B443" s="273">
        <f>+'Ark1'!C2103</f>
        <v>2023</v>
      </c>
      <c r="C443" s="219">
        <f>+'Ark1'!L2103</f>
        <v>14</v>
      </c>
      <c r="D443" s="219" t="str">
        <f t="shared" si="233"/>
        <v>E</v>
      </c>
      <c r="E443" s="219">
        <f>+'Ark1'!D2103</f>
        <v>8</v>
      </c>
      <c r="F443" s="219" t="str">
        <f t="shared" si="234"/>
        <v>Aug</v>
      </c>
      <c r="G443" s="219">
        <f>+'Ark1'!Q2103</f>
        <v>0</v>
      </c>
      <c r="H443" s="324">
        <f>+'Ark1'!R2103</f>
        <v>0</v>
      </c>
      <c r="I443" s="221" t="str">
        <f>+IF(H443=0,"",'Ark1'!AG2103)</f>
        <v/>
      </c>
      <c r="J443" s="221" t="str">
        <f>+IF(H443=0,"",'Ark1'!AH2103)</f>
        <v/>
      </c>
      <c r="K443" s="275"/>
      <c r="L443" s="275"/>
      <c r="M443" s="275"/>
      <c r="N443" s="220" t="str">
        <f>+IF(H443=0,"",'Ark1'!U2103)</f>
        <v/>
      </c>
      <c r="O443" s="220"/>
      <c r="P443" s="414">
        <f>+IF(I443=0,"",'Ark1'!AI2103)</f>
        <v>0</v>
      </c>
      <c r="Q443" s="414"/>
      <c r="R443" s="249"/>
      <c r="S443" s="249"/>
      <c r="T443" s="249"/>
      <c r="U443" s="312"/>
      <c r="V443" s="221" t="str">
        <f>+IF(H443=0,"",'Ark1'!T2103)</f>
        <v/>
      </c>
      <c r="W443" s="222" t="str">
        <f>+IF(H443=0,"",'Ark1'!X2103)</f>
        <v/>
      </c>
      <c r="X443" s="220" t="str">
        <f>+IF(H443=0,"",'Ark1'!AA2103)</f>
        <v/>
      </c>
      <c r="Y443" s="221" t="str">
        <f>+IF(H443=0,"",'Ark1'!AC2103)</f>
        <v/>
      </c>
      <c r="Z443" s="222" t="str">
        <f>+IF(H443=0,"",'Ark1'!AE2103)</f>
        <v/>
      </c>
      <c r="AA443" s="222" t="str">
        <f t="shared" si="235"/>
        <v/>
      </c>
      <c r="AB443" s="220" t="str">
        <f t="shared" si="236"/>
        <v/>
      </c>
      <c r="AC443" s="273"/>
      <c r="AF443" s="28"/>
      <c r="AG443" s="26"/>
    </row>
    <row r="444" spans="1:115">
      <c r="A444" s="273"/>
      <c r="B444" s="273">
        <f>+'Ark1'!C2104</f>
        <v>2023</v>
      </c>
      <c r="C444" s="219">
        <f>+'Ark1'!L2104</f>
        <v>14</v>
      </c>
      <c r="D444" s="219" t="str">
        <f t="shared" si="233"/>
        <v>E</v>
      </c>
      <c r="E444" s="219">
        <f>+'Ark1'!D2104</f>
        <v>9</v>
      </c>
      <c r="F444" s="219" t="str">
        <f t="shared" si="234"/>
        <v>Sep</v>
      </c>
      <c r="G444" s="219">
        <f>+'Ark1'!Q2104</f>
        <v>0</v>
      </c>
      <c r="H444" s="324">
        <f>+'Ark1'!R2104</f>
        <v>0</v>
      </c>
      <c r="I444" s="221" t="str">
        <f>+IF(H444=0,"",'Ark1'!AG2104)</f>
        <v/>
      </c>
      <c r="J444" s="221" t="str">
        <f>+IF(H444=0,"",'Ark1'!AH2104)</f>
        <v/>
      </c>
      <c r="K444" s="275"/>
      <c r="L444" s="275"/>
      <c r="M444" s="275"/>
      <c r="N444" s="220" t="str">
        <f>+IF(H444=0,"",'Ark1'!U2104)</f>
        <v/>
      </c>
      <c r="O444" s="220"/>
      <c r="P444" s="414">
        <f>+IF(I444=0,"",'Ark1'!AI2104)</f>
        <v>0</v>
      </c>
      <c r="Q444" s="414"/>
      <c r="R444" s="249"/>
      <c r="S444" s="249"/>
      <c r="T444" s="249"/>
      <c r="U444" s="312"/>
      <c r="V444" s="221" t="str">
        <f>+IF(H444=0,"",'Ark1'!T2104)</f>
        <v/>
      </c>
      <c r="W444" s="222" t="str">
        <f>+IF(H444=0,"",'Ark1'!X2104)</f>
        <v/>
      </c>
      <c r="X444" s="220" t="str">
        <f>+IF(H444=0,"",'Ark1'!AA2104)</f>
        <v/>
      </c>
      <c r="Y444" s="221" t="str">
        <f>+IF(H444=0,"",'Ark1'!AC2104)</f>
        <v/>
      </c>
      <c r="Z444" s="222" t="str">
        <f>+IF(H444=0,"",'Ark1'!AE2104)</f>
        <v/>
      </c>
      <c r="AA444" s="222" t="str">
        <f t="shared" si="235"/>
        <v/>
      </c>
      <c r="AB444" s="220" t="str">
        <f t="shared" si="236"/>
        <v/>
      </c>
      <c r="AC444" s="273"/>
      <c r="AF444" s="28"/>
      <c r="AG444" s="26"/>
    </row>
    <row r="445" spans="1:115">
      <c r="A445" s="273"/>
      <c r="B445" s="273">
        <f>+'Ark1'!C2105</f>
        <v>2023</v>
      </c>
      <c r="C445" s="219">
        <f>+'Ark1'!L2105</f>
        <v>14</v>
      </c>
      <c r="D445" s="219" t="str">
        <f t="shared" si="233"/>
        <v>E</v>
      </c>
      <c r="E445" s="219">
        <f>+'Ark1'!D2105</f>
        <v>10</v>
      </c>
      <c r="F445" s="219" t="str">
        <f t="shared" si="234"/>
        <v>Okt</v>
      </c>
      <c r="G445" s="219">
        <f>+'Ark1'!Q2105</f>
        <v>0</v>
      </c>
      <c r="H445" s="324">
        <f>+'Ark1'!R2105</f>
        <v>0</v>
      </c>
      <c r="I445" s="221" t="str">
        <f>+IF(H445=0,"",'Ark1'!AG2105)</f>
        <v/>
      </c>
      <c r="J445" s="221" t="str">
        <f>+IF(H445=0,"",'Ark1'!AH2105)</f>
        <v/>
      </c>
      <c r="K445" s="275"/>
      <c r="L445" s="275"/>
      <c r="M445" s="275"/>
      <c r="N445" s="220" t="str">
        <f>+IF(H445=0,"",'Ark1'!U2105)</f>
        <v/>
      </c>
      <c r="O445" s="220"/>
      <c r="P445" s="414">
        <f>+IF(I445=0,"",'Ark1'!AI2105)</f>
        <v>0</v>
      </c>
      <c r="Q445" s="414"/>
      <c r="R445" s="249"/>
      <c r="S445" s="249"/>
      <c r="T445" s="249"/>
      <c r="U445" s="312"/>
      <c r="V445" s="221" t="str">
        <f>+IF(H445=0,"",'Ark1'!T2105)</f>
        <v/>
      </c>
      <c r="W445" s="222" t="str">
        <f>+IF(H445=0,"",'Ark1'!X2105)</f>
        <v/>
      </c>
      <c r="X445" s="220" t="str">
        <f>+IF(H445=0,"",'Ark1'!AA2105)</f>
        <v/>
      </c>
      <c r="Y445" s="221" t="str">
        <f>+IF(H445=0,"",'Ark1'!AC2105)</f>
        <v/>
      </c>
      <c r="Z445" s="222" t="str">
        <f>+IF(H445=0,"",'Ark1'!AE2105)</f>
        <v/>
      </c>
      <c r="AA445" s="222" t="str">
        <f t="shared" si="235"/>
        <v/>
      </c>
      <c r="AB445" s="220" t="str">
        <f t="shared" si="236"/>
        <v/>
      </c>
      <c r="AC445" s="273"/>
      <c r="AF445" s="28"/>
      <c r="AG445" s="26"/>
    </row>
    <row r="446" spans="1:115">
      <c r="A446" s="273"/>
      <c r="B446" s="273">
        <f>+'Ark1'!C2106</f>
        <v>2023</v>
      </c>
      <c r="C446" s="219">
        <f>+'Ark1'!L2106</f>
        <v>14</v>
      </c>
      <c r="D446" s="219" t="str">
        <f t="shared" si="233"/>
        <v>E</v>
      </c>
      <c r="E446" s="219">
        <f>+'Ark1'!D2106</f>
        <v>11</v>
      </c>
      <c r="F446" s="219" t="str">
        <f t="shared" si="234"/>
        <v>Nov</v>
      </c>
      <c r="G446" s="219">
        <f>+'Ark1'!Q2106</f>
        <v>0</v>
      </c>
      <c r="H446" s="324">
        <f>+'Ark1'!R2106</f>
        <v>0</v>
      </c>
      <c r="I446" s="221" t="str">
        <f>+IF(H446=0,"",'Ark1'!AG2106)</f>
        <v/>
      </c>
      <c r="J446" s="221" t="str">
        <f>+IF(H446=0,"",'Ark1'!AH2106)</f>
        <v/>
      </c>
      <c r="K446" s="275"/>
      <c r="L446" s="275"/>
      <c r="M446" s="275"/>
      <c r="N446" s="220" t="str">
        <f>+IF(H446=0,"",'Ark1'!U2106)</f>
        <v/>
      </c>
      <c r="O446" s="220"/>
      <c r="P446" s="414">
        <f>+IF(I446=0,"",'Ark1'!AI2106)</f>
        <v>0</v>
      </c>
      <c r="Q446" s="414"/>
      <c r="R446" s="249"/>
      <c r="S446" s="249"/>
      <c r="T446" s="249"/>
      <c r="U446" s="312"/>
      <c r="V446" s="221" t="str">
        <f>+IF(H446=0,"",'Ark1'!T2106)</f>
        <v/>
      </c>
      <c r="W446" s="222" t="str">
        <f>+IF(H446=0,"",'Ark1'!X2106)</f>
        <v/>
      </c>
      <c r="X446" s="220" t="str">
        <f>+IF(H446=0,"",'Ark1'!AA2106)</f>
        <v/>
      </c>
      <c r="Y446" s="221" t="str">
        <f>+IF(H446=0,"",'Ark1'!AC2106)</f>
        <v/>
      </c>
      <c r="Z446" s="222" t="str">
        <f>+IF(H446=0,"",'Ark1'!AE2106)</f>
        <v/>
      </c>
      <c r="AA446" s="222" t="str">
        <f t="shared" si="235"/>
        <v/>
      </c>
      <c r="AB446" s="220" t="str">
        <f t="shared" si="236"/>
        <v/>
      </c>
      <c r="AC446" s="273"/>
      <c r="AF446" s="28"/>
      <c r="AG446" s="26"/>
    </row>
    <row r="447" spans="1:115">
      <c r="A447" s="273"/>
      <c r="B447" s="273">
        <f>+'Ark1'!C2107</f>
        <v>2023</v>
      </c>
      <c r="C447" s="219">
        <f>+'Ark1'!L2107</f>
        <v>14</v>
      </c>
      <c r="D447" s="219" t="str">
        <f t="shared" si="233"/>
        <v>E</v>
      </c>
      <c r="E447" s="219">
        <f>+'Ark1'!D2107</f>
        <v>12</v>
      </c>
      <c r="F447" s="219" t="str">
        <f t="shared" si="234"/>
        <v>Des</v>
      </c>
      <c r="G447" s="219">
        <f>+'Ark1'!Q2107</f>
        <v>0</v>
      </c>
      <c r="H447" s="324">
        <f>+'Ark1'!R2107</f>
        <v>0</v>
      </c>
      <c r="I447" s="221" t="str">
        <f>+IF(H447=0,"",'Ark1'!AG2107)</f>
        <v/>
      </c>
      <c r="J447" s="221" t="str">
        <f>+IF(H447=0,"",'Ark1'!AH2107)</f>
        <v/>
      </c>
      <c r="K447" s="275"/>
      <c r="L447" s="275"/>
      <c r="M447" s="275"/>
      <c r="N447" s="220" t="str">
        <f>+IF(H447=0,"",'Ark1'!U2107)</f>
        <v/>
      </c>
      <c r="O447" s="220"/>
      <c r="P447" s="414">
        <f>+IF(I447=0,"",'Ark1'!AI2107)</f>
        <v>0</v>
      </c>
      <c r="Q447" s="414"/>
      <c r="R447" s="249"/>
      <c r="S447" s="249"/>
      <c r="T447" s="249"/>
      <c r="U447" s="312"/>
      <c r="V447" s="221" t="str">
        <f>+IF(H447=0,"",'Ark1'!T2107)</f>
        <v/>
      </c>
      <c r="W447" s="222" t="str">
        <f>+IF(H447=0,"",'Ark1'!X2107)</f>
        <v/>
      </c>
      <c r="X447" s="220" t="str">
        <f>+IF(H447=0,"",'Ark1'!AA2107)</f>
        <v/>
      </c>
      <c r="Y447" s="221" t="str">
        <f>+IF(H447=0,"",'Ark1'!AC2107)</f>
        <v/>
      </c>
      <c r="Z447" s="222" t="str">
        <f>+IF(H447=0,"",'Ark1'!AE2107)</f>
        <v/>
      </c>
      <c r="AA447" s="222" t="str">
        <f t="shared" si="235"/>
        <v/>
      </c>
      <c r="AB447" s="220" t="str">
        <f t="shared" si="236"/>
        <v/>
      </c>
      <c r="AC447" s="273"/>
      <c r="AF447" s="28"/>
      <c r="AG447" s="26"/>
    </row>
    <row r="448" spans="1:115">
      <c r="A448" s="273"/>
      <c r="B448" s="273"/>
      <c r="C448" s="273"/>
      <c r="D448" s="273"/>
      <c r="E448" s="273"/>
      <c r="F448" s="273"/>
      <c r="G448" s="273"/>
      <c r="H448" s="326"/>
      <c r="I448" s="274"/>
      <c r="J448" s="274"/>
      <c r="K448" s="275"/>
      <c r="L448" s="275"/>
      <c r="M448" s="275"/>
      <c r="N448" s="275"/>
      <c r="O448" s="275"/>
      <c r="P448" s="312"/>
      <c r="Q448" s="312"/>
      <c r="R448" s="311"/>
      <c r="S448" s="311"/>
      <c r="T448" s="311"/>
      <c r="U448" s="312"/>
      <c r="V448" s="274"/>
      <c r="W448" s="276"/>
      <c r="X448" s="275"/>
      <c r="Y448" s="274"/>
      <c r="Z448" s="276"/>
      <c r="AA448" s="276"/>
      <c r="AB448" s="275"/>
      <c r="AC448" s="273"/>
      <c r="AD448" s="26"/>
      <c r="AF448" s="28"/>
      <c r="AG448" s="26"/>
      <c r="AH448" s="27"/>
      <c r="AI448" s="27"/>
      <c r="AM448" s="27"/>
    </row>
    <row r="449" spans="1:115" s="305" customFormat="1" ht="17.399999999999999">
      <c r="A449" s="273"/>
      <c r="B449" s="273"/>
      <c r="C449" s="309" t="s">
        <v>0</v>
      </c>
      <c r="D449" s="273"/>
      <c r="E449" s="310" t="str">
        <f>+D451</f>
        <v>E+</v>
      </c>
      <c r="F449" s="309" t="s">
        <v>547</v>
      </c>
      <c r="G449" s="273"/>
      <c r="H449" s="313">
        <f>SUM(H451:H460)</f>
        <v>0</v>
      </c>
      <c r="I449" s="275"/>
      <c r="J449" s="275"/>
      <c r="K449" s="275"/>
      <c r="L449" s="275"/>
      <c r="M449" s="275"/>
      <c r="N449" s="311">
        <f>+Klasse!P283</f>
        <v>0</v>
      </c>
      <c r="O449" s="311"/>
      <c r="P449" s="312"/>
      <c r="Q449" s="312"/>
      <c r="R449" s="311"/>
      <c r="S449" s="311"/>
      <c r="T449" s="311"/>
      <c r="U449" s="312"/>
      <c r="V449" s="273"/>
      <c r="W449" s="276"/>
      <c r="X449" s="275"/>
      <c r="Y449" s="273"/>
      <c r="Z449" s="276"/>
      <c r="AA449" s="311" t="e">
        <f>+N449/#REF!</f>
        <v>#REF!</v>
      </c>
      <c r="AB449" s="275"/>
      <c r="AC449" s="273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</row>
    <row r="450" spans="1:115" s="305" customFormat="1">
      <c r="A450" s="273"/>
      <c r="B450" s="273"/>
      <c r="C450" s="273"/>
      <c r="D450" s="273"/>
      <c r="E450" s="273"/>
      <c r="F450" s="273"/>
      <c r="G450" s="273"/>
      <c r="H450" s="326"/>
      <c r="I450" s="275"/>
      <c r="J450" s="275"/>
      <c r="K450" s="275"/>
      <c r="L450" s="275"/>
      <c r="M450" s="275"/>
      <c r="N450" s="273"/>
      <c r="O450" s="273"/>
      <c r="P450" s="312"/>
      <c r="Q450" s="312"/>
      <c r="R450" s="311"/>
      <c r="S450" s="311"/>
      <c r="T450" s="311"/>
      <c r="U450" s="312"/>
      <c r="V450" s="273"/>
      <c r="W450" s="276"/>
      <c r="X450" s="275"/>
      <c r="Y450" s="273"/>
      <c r="Z450" s="276"/>
      <c r="AA450" s="276"/>
      <c r="AB450" s="276"/>
      <c r="AC450" s="27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</row>
    <row r="451" spans="1:115">
      <c r="A451" s="273"/>
      <c r="B451" s="273">
        <f>+'Ark1'!C2108</f>
        <v>2023</v>
      </c>
      <c r="C451" s="219">
        <f>+'Ark1'!L2108</f>
        <v>15</v>
      </c>
      <c r="D451" s="219" t="str">
        <f t="shared" ref="D451:D462" si="237">+D224</f>
        <v>E+</v>
      </c>
      <c r="E451" s="219">
        <f>+'Ark1'!D2108</f>
        <v>1</v>
      </c>
      <c r="F451" s="219" t="str">
        <f t="shared" ref="F451:F462" si="238">+F436</f>
        <v>Jan</v>
      </c>
      <c r="G451" s="219">
        <f>+'Ark1'!Q2108</f>
        <v>0</v>
      </c>
      <c r="H451" s="324">
        <f>+'Ark1'!R2108</f>
        <v>0</v>
      </c>
      <c r="I451" s="221" t="str">
        <f>+IF(H451=0,"",'Ark1'!AG2108)</f>
        <v/>
      </c>
      <c r="J451" s="221" t="str">
        <f>+IF(H451=0,"",'Ark1'!AH2108)</f>
        <v/>
      </c>
      <c r="K451" s="275"/>
      <c r="L451" s="275"/>
      <c r="M451" s="275"/>
      <c r="N451" s="220" t="str">
        <f>+IF(H451=0,"",'Ark1'!U2108)</f>
        <v/>
      </c>
      <c r="O451" s="220"/>
      <c r="P451" s="414">
        <f>+IF(I451=0,"",'Ark1'!AI2108)</f>
        <v>0</v>
      </c>
      <c r="Q451" s="414"/>
      <c r="R451" s="249"/>
      <c r="S451" s="249"/>
      <c r="T451" s="249"/>
      <c r="U451" s="312"/>
      <c r="V451" s="221" t="str">
        <f>+IF(H451=0,"",'Ark1'!T2108)</f>
        <v/>
      </c>
      <c r="W451" s="222" t="str">
        <f>+IF(H451=0,"",'Ark1'!X2108)</f>
        <v/>
      </c>
      <c r="X451" s="220" t="str">
        <f>+IF(H451=0,"",'Ark1'!AA2108)</f>
        <v/>
      </c>
      <c r="Y451" s="221" t="str">
        <f>+IF(H451=0,"",'Ark1'!AC2108)</f>
        <v/>
      </c>
      <c r="Z451" s="222" t="str">
        <f>+IF(H451=0,"",'Ark1'!AE2108)</f>
        <v/>
      </c>
      <c r="AA451" s="222" t="str">
        <f t="shared" ref="AA451:AA462" si="239">+IF(H451=0,"",+N451/C451)</f>
        <v/>
      </c>
      <c r="AB451" s="220" t="str">
        <f t="shared" si="227"/>
        <v/>
      </c>
      <c r="AC451" s="273"/>
      <c r="AF451" s="28"/>
      <c r="AG451" s="26"/>
    </row>
    <row r="452" spans="1:115">
      <c r="A452" s="273"/>
      <c r="B452" s="273">
        <f>+'Ark1'!C2109</f>
        <v>2023</v>
      </c>
      <c r="C452" s="219">
        <f>+'Ark1'!L2109</f>
        <v>15</v>
      </c>
      <c r="D452" s="219" t="str">
        <f t="shared" si="237"/>
        <v>E+</v>
      </c>
      <c r="E452" s="219">
        <f>+'Ark1'!D2109</f>
        <v>2</v>
      </c>
      <c r="F452" s="219" t="str">
        <f t="shared" si="238"/>
        <v>Feb</v>
      </c>
      <c r="G452" s="219">
        <f>+'Ark1'!Q2109</f>
        <v>0</v>
      </c>
      <c r="H452" s="324">
        <f>+'Ark1'!R2109</f>
        <v>0</v>
      </c>
      <c r="I452" s="221" t="str">
        <f>+IF(H452=0,"",'Ark1'!AG2109)</f>
        <v/>
      </c>
      <c r="J452" s="221" t="str">
        <f>+IF(H452=0,"",'Ark1'!AH2109)</f>
        <v/>
      </c>
      <c r="K452" s="275"/>
      <c r="L452" s="275"/>
      <c r="M452" s="275"/>
      <c r="N452" s="220" t="str">
        <f>+IF(H452=0,"",'Ark1'!U2109)</f>
        <v/>
      </c>
      <c r="O452" s="220"/>
      <c r="P452" s="414">
        <f>+IF(I452=0,"",'Ark1'!AI2109)</f>
        <v>0</v>
      </c>
      <c r="Q452" s="414"/>
      <c r="R452" s="249"/>
      <c r="S452" s="249"/>
      <c r="T452" s="249"/>
      <c r="U452" s="312"/>
      <c r="V452" s="221" t="str">
        <f>+IF(H452=0,"",'Ark1'!T2109)</f>
        <v/>
      </c>
      <c r="W452" s="222" t="str">
        <f>+IF(H452=0,"",'Ark1'!X2109)</f>
        <v/>
      </c>
      <c r="X452" s="220" t="str">
        <f>+IF(H452=0,"",'Ark1'!AA2109)</f>
        <v/>
      </c>
      <c r="Y452" s="221" t="str">
        <f>+IF(H452=0,"",'Ark1'!AC2109)</f>
        <v/>
      </c>
      <c r="Z452" s="222" t="str">
        <f>+IF(H452=0,"",'Ark1'!AE2109)</f>
        <v/>
      </c>
      <c r="AA452" s="222" t="str">
        <f t="shared" si="239"/>
        <v/>
      </c>
      <c r="AB452" s="220" t="str">
        <f t="shared" ref="AB452:AB462" si="240">+IF(H452=0,"",G452/H452)</f>
        <v/>
      </c>
      <c r="AC452" s="273"/>
      <c r="AF452" s="28"/>
      <c r="AG452" s="26"/>
    </row>
    <row r="453" spans="1:115">
      <c r="A453" s="273"/>
      <c r="B453" s="273">
        <f>+'Ark1'!C2110</f>
        <v>2023</v>
      </c>
      <c r="C453" s="219">
        <f>+'Ark1'!L2110</f>
        <v>15</v>
      </c>
      <c r="D453" s="219" t="str">
        <f t="shared" si="237"/>
        <v>E+</v>
      </c>
      <c r="E453" s="219">
        <f>+'Ark1'!D2110</f>
        <v>3</v>
      </c>
      <c r="F453" s="219" t="str">
        <f t="shared" si="238"/>
        <v>Mar</v>
      </c>
      <c r="G453" s="219">
        <f>+'Ark1'!Q2110</f>
        <v>0</v>
      </c>
      <c r="H453" s="324">
        <f>+'Ark1'!R2110</f>
        <v>0</v>
      </c>
      <c r="I453" s="221" t="str">
        <f>+IF(H453=0,"",'Ark1'!AG2110)</f>
        <v/>
      </c>
      <c r="J453" s="221" t="str">
        <f>+IF(H453=0,"",'Ark1'!AH2110)</f>
        <v/>
      </c>
      <c r="K453" s="275"/>
      <c r="L453" s="275"/>
      <c r="M453" s="275"/>
      <c r="N453" s="220" t="str">
        <f>+IF(H453=0,"",'Ark1'!U2110)</f>
        <v/>
      </c>
      <c r="O453" s="220"/>
      <c r="P453" s="414">
        <f>+IF(I453=0,"",'Ark1'!AI2110)</f>
        <v>0</v>
      </c>
      <c r="Q453" s="414"/>
      <c r="R453" s="249"/>
      <c r="S453" s="249"/>
      <c r="T453" s="249"/>
      <c r="U453" s="312"/>
      <c r="V453" s="221" t="str">
        <f>+IF(H453=0,"",'Ark1'!T2110)</f>
        <v/>
      </c>
      <c r="W453" s="222" t="str">
        <f>+IF(H453=0,"",'Ark1'!X2110)</f>
        <v/>
      </c>
      <c r="X453" s="220" t="str">
        <f>+IF(H453=0,"",'Ark1'!AA2110)</f>
        <v/>
      </c>
      <c r="Y453" s="221" t="str">
        <f>+IF(H453=0,"",'Ark1'!AC2110)</f>
        <v/>
      </c>
      <c r="Z453" s="222" t="str">
        <f>+IF(H453=0,"",'Ark1'!AE2110)</f>
        <v/>
      </c>
      <c r="AA453" s="222" t="str">
        <f t="shared" si="239"/>
        <v/>
      </c>
      <c r="AB453" s="220" t="str">
        <f t="shared" si="240"/>
        <v/>
      </c>
      <c r="AC453" s="273"/>
      <c r="AF453" s="28"/>
      <c r="AG453" s="26"/>
    </row>
    <row r="454" spans="1:115">
      <c r="A454" s="273"/>
      <c r="B454" s="273">
        <f>+'Ark1'!C2111</f>
        <v>2023</v>
      </c>
      <c r="C454" s="219">
        <f>+'Ark1'!L2111</f>
        <v>15</v>
      </c>
      <c r="D454" s="219" t="str">
        <f t="shared" si="237"/>
        <v>E+</v>
      </c>
      <c r="E454" s="219">
        <f>+'Ark1'!D2111</f>
        <v>4</v>
      </c>
      <c r="F454" s="219" t="str">
        <f t="shared" si="238"/>
        <v>Apr</v>
      </c>
      <c r="G454" s="219">
        <f>+'Ark1'!Q2111</f>
        <v>0</v>
      </c>
      <c r="H454" s="324">
        <f>+'Ark1'!R2111</f>
        <v>0</v>
      </c>
      <c r="I454" s="221" t="str">
        <f>+IF(H454=0,"",'Ark1'!AG2111)</f>
        <v/>
      </c>
      <c r="J454" s="221" t="str">
        <f>+IF(H454=0,"",'Ark1'!AH2111)</f>
        <v/>
      </c>
      <c r="K454" s="275"/>
      <c r="L454" s="275"/>
      <c r="M454" s="275"/>
      <c r="N454" s="220" t="str">
        <f>+IF(H454=0,"",'Ark1'!U2111)</f>
        <v/>
      </c>
      <c r="O454" s="220"/>
      <c r="P454" s="414">
        <f>+IF(I454=0,"",'Ark1'!AI2111)</f>
        <v>0</v>
      </c>
      <c r="Q454" s="414"/>
      <c r="R454" s="249"/>
      <c r="S454" s="249"/>
      <c r="T454" s="249"/>
      <c r="U454" s="312"/>
      <c r="V454" s="221" t="str">
        <f>+IF(H454=0,"",'Ark1'!T2111)</f>
        <v/>
      </c>
      <c r="W454" s="222" t="str">
        <f>+IF(H454=0,"",'Ark1'!X2111)</f>
        <v/>
      </c>
      <c r="X454" s="220" t="str">
        <f>+IF(H454=0,"",'Ark1'!AA2111)</f>
        <v/>
      </c>
      <c r="Y454" s="221" t="str">
        <f>+IF(H454=0,"",'Ark1'!AC2111)</f>
        <v/>
      </c>
      <c r="Z454" s="222" t="str">
        <f>+IF(H454=0,"",'Ark1'!AE2111)</f>
        <v/>
      </c>
      <c r="AA454" s="222" t="str">
        <f t="shared" si="239"/>
        <v/>
      </c>
      <c r="AB454" s="220" t="str">
        <f t="shared" si="240"/>
        <v/>
      </c>
      <c r="AC454" s="273"/>
      <c r="AF454" s="28"/>
      <c r="AG454" s="26"/>
    </row>
    <row r="455" spans="1:115">
      <c r="A455" s="273"/>
      <c r="B455" s="273">
        <f>+'Ark1'!C2112</f>
        <v>2023</v>
      </c>
      <c r="C455" s="219">
        <f>+'Ark1'!L2112</f>
        <v>15</v>
      </c>
      <c r="D455" s="219" t="str">
        <f t="shared" si="237"/>
        <v>E+</v>
      </c>
      <c r="E455" s="219">
        <f>+'Ark1'!D2112</f>
        <v>5</v>
      </c>
      <c r="F455" s="219" t="str">
        <f t="shared" si="238"/>
        <v>Mai</v>
      </c>
      <c r="G455" s="219">
        <f>+'Ark1'!Q2112</f>
        <v>0</v>
      </c>
      <c r="H455" s="324">
        <f>+'Ark1'!R2112</f>
        <v>0</v>
      </c>
      <c r="I455" s="221" t="str">
        <f>+IF(H455=0,"",'Ark1'!AG2112)</f>
        <v/>
      </c>
      <c r="J455" s="221" t="str">
        <f>+IF(H455=0,"",'Ark1'!AH2112)</f>
        <v/>
      </c>
      <c r="K455" s="275"/>
      <c r="L455" s="275"/>
      <c r="M455" s="275"/>
      <c r="N455" s="220" t="str">
        <f>+IF(H455=0,"",'Ark1'!U2112)</f>
        <v/>
      </c>
      <c r="O455" s="220"/>
      <c r="P455" s="414">
        <f>+IF(I455=0,"",'Ark1'!AI2112)</f>
        <v>0</v>
      </c>
      <c r="Q455" s="414"/>
      <c r="R455" s="249"/>
      <c r="S455" s="249"/>
      <c r="T455" s="249"/>
      <c r="U455" s="312"/>
      <c r="V455" s="221" t="str">
        <f>+IF(H455=0,"",'Ark1'!T2112)</f>
        <v/>
      </c>
      <c r="W455" s="222" t="str">
        <f>+IF(H455=0,"",'Ark1'!X2112)</f>
        <v/>
      </c>
      <c r="X455" s="220" t="str">
        <f>+IF(H455=0,"",'Ark1'!AA2112)</f>
        <v/>
      </c>
      <c r="Y455" s="221" t="str">
        <f>+IF(H455=0,"",'Ark1'!AC2112)</f>
        <v/>
      </c>
      <c r="Z455" s="222" t="str">
        <f>+IF(H455=0,"",'Ark1'!AE2112)</f>
        <v/>
      </c>
      <c r="AA455" s="222" t="str">
        <f t="shared" si="239"/>
        <v/>
      </c>
      <c r="AB455" s="220" t="str">
        <f t="shared" si="240"/>
        <v/>
      </c>
      <c r="AC455" s="273"/>
      <c r="AF455" s="28"/>
      <c r="AG455" s="26"/>
    </row>
    <row r="456" spans="1:115">
      <c r="A456" s="273"/>
      <c r="B456" s="273">
        <f>+'Ark1'!C2113</f>
        <v>2023</v>
      </c>
      <c r="C456" s="219">
        <f>+'Ark1'!L2113</f>
        <v>15</v>
      </c>
      <c r="D456" s="219" t="str">
        <f t="shared" si="237"/>
        <v>E+</v>
      </c>
      <c r="E456" s="219">
        <f>+'Ark1'!D2113</f>
        <v>6</v>
      </c>
      <c r="F456" s="219" t="str">
        <f t="shared" si="238"/>
        <v>Jun</v>
      </c>
      <c r="G456" s="219">
        <f>+'Ark1'!Q2113</f>
        <v>0</v>
      </c>
      <c r="H456" s="324">
        <f>+'Ark1'!R2113</f>
        <v>0</v>
      </c>
      <c r="I456" s="221" t="str">
        <f>+IF(H456=0,"",'Ark1'!AG2113)</f>
        <v/>
      </c>
      <c r="J456" s="221" t="str">
        <f>+IF(H456=0,"",'Ark1'!AH2113)</f>
        <v/>
      </c>
      <c r="K456" s="275"/>
      <c r="L456" s="275"/>
      <c r="M456" s="275"/>
      <c r="N456" s="220" t="str">
        <f>+IF(H456=0,"",'Ark1'!U2113)</f>
        <v/>
      </c>
      <c r="O456" s="220"/>
      <c r="P456" s="414">
        <f>+IF(I456=0,"",'Ark1'!AI2113)</f>
        <v>0</v>
      </c>
      <c r="Q456" s="414"/>
      <c r="R456" s="249"/>
      <c r="S456" s="249"/>
      <c r="T456" s="249"/>
      <c r="U456" s="312"/>
      <c r="V456" s="221" t="str">
        <f>+IF(H456=0,"",'Ark1'!T2113)</f>
        <v/>
      </c>
      <c r="W456" s="222" t="str">
        <f>+IF(H456=0,"",'Ark1'!X2113)</f>
        <v/>
      </c>
      <c r="X456" s="220" t="str">
        <f>+IF(H456=0,"",'Ark1'!AA2113)</f>
        <v/>
      </c>
      <c r="Y456" s="221" t="str">
        <f>+IF(H456=0,"",'Ark1'!AC2113)</f>
        <v/>
      </c>
      <c r="Z456" s="222" t="str">
        <f>+IF(H456=0,"",'Ark1'!AE2113)</f>
        <v/>
      </c>
      <c r="AA456" s="222" t="str">
        <f t="shared" si="239"/>
        <v/>
      </c>
      <c r="AB456" s="220" t="str">
        <f t="shared" si="240"/>
        <v/>
      </c>
      <c r="AC456" s="273"/>
      <c r="AF456" s="28"/>
      <c r="AG456" s="26"/>
    </row>
    <row r="457" spans="1:115">
      <c r="A457" s="273"/>
      <c r="B457" s="273">
        <f>+'Ark1'!C2114</f>
        <v>2023</v>
      </c>
      <c r="C457" s="219">
        <f>+'Ark1'!L2114</f>
        <v>15</v>
      </c>
      <c r="D457" s="219" t="str">
        <f t="shared" si="237"/>
        <v>E+</v>
      </c>
      <c r="E457" s="219">
        <f>+'Ark1'!D2114</f>
        <v>7</v>
      </c>
      <c r="F457" s="219" t="str">
        <f t="shared" si="238"/>
        <v>Jul</v>
      </c>
      <c r="G457" s="219">
        <f>+'Ark1'!Q2114</f>
        <v>0</v>
      </c>
      <c r="H457" s="324">
        <f>+'Ark1'!R2114</f>
        <v>0</v>
      </c>
      <c r="I457" s="221" t="str">
        <f>+IF(H457=0,"",'Ark1'!AG2114)</f>
        <v/>
      </c>
      <c r="J457" s="221" t="str">
        <f>+IF(H457=0,"",'Ark1'!AH2114)</f>
        <v/>
      </c>
      <c r="K457" s="275"/>
      <c r="L457" s="275"/>
      <c r="M457" s="275"/>
      <c r="N457" s="220" t="str">
        <f>+IF(H457=0,"",'Ark1'!U2114)</f>
        <v/>
      </c>
      <c r="O457" s="220"/>
      <c r="P457" s="414">
        <f>+IF(I457=0,"",'Ark1'!AI2114)</f>
        <v>0</v>
      </c>
      <c r="Q457" s="414"/>
      <c r="R457" s="249"/>
      <c r="S457" s="249"/>
      <c r="T457" s="249"/>
      <c r="U457" s="312"/>
      <c r="V457" s="221" t="str">
        <f>+IF(H457=0,"",'Ark1'!T2114)</f>
        <v/>
      </c>
      <c r="W457" s="222" t="str">
        <f>+IF(H457=0,"",'Ark1'!X2114)</f>
        <v/>
      </c>
      <c r="X457" s="220" t="str">
        <f>+IF(H457=0,"",'Ark1'!AA2114)</f>
        <v/>
      </c>
      <c r="Y457" s="221" t="str">
        <f>+IF(H457=0,"",'Ark1'!AC2114)</f>
        <v/>
      </c>
      <c r="Z457" s="222" t="str">
        <f>+IF(H457=0,"",'Ark1'!AE2114)</f>
        <v/>
      </c>
      <c r="AA457" s="222" t="str">
        <f t="shared" si="239"/>
        <v/>
      </c>
      <c r="AB457" s="220" t="str">
        <f t="shared" si="240"/>
        <v/>
      </c>
      <c r="AC457" s="273"/>
      <c r="AF457" s="28"/>
      <c r="AG457" s="26"/>
    </row>
    <row r="458" spans="1:115">
      <c r="A458" s="273"/>
      <c r="B458" s="273">
        <f>+'Ark1'!C2115</f>
        <v>2023</v>
      </c>
      <c r="C458" s="219">
        <f>+'Ark1'!L2115</f>
        <v>15</v>
      </c>
      <c r="D458" s="219" t="str">
        <f t="shared" si="237"/>
        <v>E+</v>
      </c>
      <c r="E458" s="219">
        <f>+'Ark1'!D2115</f>
        <v>8</v>
      </c>
      <c r="F458" s="219" t="str">
        <f t="shared" si="238"/>
        <v>Aug</v>
      </c>
      <c r="G458" s="219">
        <f>+'Ark1'!Q2115</f>
        <v>0</v>
      </c>
      <c r="H458" s="324">
        <f>+'Ark1'!R2115</f>
        <v>0</v>
      </c>
      <c r="I458" s="221" t="str">
        <f>+IF(H458=0,"",'Ark1'!AG2115)</f>
        <v/>
      </c>
      <c r="J458" s="221" t="str">
        <f>+IF(H458=0,"",'Ark1'!AH2115)</f>
        <v/>
      </c>
      <c r="K458" s="275"/>
      <c r="L458" s="275"/>
      <c r="M458" s="275"/>
      <c r="N458" s="220" t="str">
        <f>+IF(H458=0,"",'Ark1'!U2115)</f>
        <v/>
      </c>
      <c r="O458" s="220"/>
      <c r="P458" s="414">
        <f>+IF(I458=0,"",'Ark1'!AI2115)</f>
        <v>0</v>
      </c>
      <c r="Q458" s="414"/>
      <c r="R458" s="249"/>
      <c r="S458" s="249"/>
      <c r="T458" s="249"/>
      <c r="U458" s="312"/>
      <c r="V458" s="221" t="str">
        <f>+IF(H458=0,"",'Ark1'!T2115)</f>
        <v/>
      </c>
      <c r="W458" s="222" t="str">
        <f>+IF(H458=0,"",'Ark1'!X2115)</f>
        <v/>
      </c>
      <c r="X458" s="220" t="str">
        <f>+IF(H458=0,"",'Ark1'!AA2115)</f>
        <v/>
      </c>
      <c r="Y458" s="221" t="str">
        <f>+IF(H458=0,"",'Ark1'!AC2115)</f>
        <v/>
      </c>
      <c r="Z458" s="222" t="str">
        <f>+IF(H458=0,"",'Ark1'!AE2115)</f>
        <v/>
      </c>
      <c r="AA458" s="222" t="str">
        <f t="shared" si="239"/>
        <v/>
      </c>
      <c r="AB458" s="220" t="str">
        <f t="shared" si="240"/>
        <v/>
      </c>
      <c r="AC458" s="273"/>
      <c r="AF458" s="28"/>
      <c r="AG458" s="26"/>
    </row>
    <row r="459" spans="1:115">
      <c r="A459" s="273"/>
      <c r="B459" s="273">
        <f>+'Ark1'!C2116</f>
        <v>2023</v>
      </c>
      <c r="C459" s="219">
        <f>+'Ark1'!L2116</f>
        <v>15</v>
      </c>
      <c r="D459" s="219" t="str">
        <f t="shared" si="237"/>
        <v>E+</v>
      </c>
      <c r="E459" s="219">
        <f>+'Ark1'!D2116</f>
        <v>9</v>
      </c>
      <c r="F459" s="219" t="str">
        <f t="shared" si="238"/>
        <v>Sep</v>
      </c>
      <c r="G459" s="219">
        <f>+'Ark1'!Q2116</f>
        <v>0</v>
      </c>
      <c r="H459" s="324">
        <f>+'Ark1'!R2116</f>
        <v>0</v>
      </c>
      <c r="I459" s="221" t="str">
        <f>+IF(H459=0,"",'Ark1'!AG2116)</f>
        <v/>
      </c>
      <c r="J459" s="221" t="str">
        <f>+IF(H459=0,"",'Ark1'!AH2116)</f>
        <v/>
      </c>
      <c r="K459" s="275"/>
      <c r="L459" s="275"/>
      <c r="M459" s="275"/>
      <c r="N459" s="220" t="str">
        <f>+IF(H459=0,"",'Ark1'!U2116)</f>
        <v/>
      </c>
      <c r="O459" s="220"/>
      <c r="P459" s="414">
        <f>+IF(I459=0,"",'Ark1'!AI2116)</f>
        <v>0</v>
      </c>
      <c r="Q459" s="414"/>
      <c r="R459" s="249"/>
      <c r="S459" s="249"/>
      <c r="T459" s="249"/>
      <c r="U459" s="312"/>
      <c r="V459" s="221" t="str">
        <f>+IF(H459=0,"",'Ark1'!T2116)</f>
        <v/>
      </c>
      <c r="W459" s="222" t="str">
        <f>+IF(H459=0,"",'Ark1'!X2116)</f>
        <v/>
      </c>
      <c r="X459" s="220" t="str">
        <f>+IF(H459=0,"",'Ark1'!AA2116)</f>
        <v/>
      </c>
      <c r="Y459" s="221" t="str">
        <f>+IF(H459=0,"",'Ark1'!AC2116)</f>
        <v/>
      </c>
      <c r="Z459" s="222" t="str">
        <f>+IF(H459=0,"",'Ark1'!AE2116)</f>
        <v/>
      </c>
      <c r="AA459" s="222" t="str">
        <f t="shared" si="239"/>
        <v/>
      </c>
      <c r="AB459" s="220" t="str">
        <f t="shared" si="240"/>
        <v/>
      </c>
      <c r="AC459" s="273"/>
      <c r="AF459" s="28"/>
      <c r="AG459" s="26"/>
    </row>
    <row r="460" spans="1:115">
      <c r="A460" s="273"/>
      <c r="B460" s="273">
        <f>+'Ark1'!C2117</f>
        <v>2023</v>
      </c>
      <c r="C460" s="219">
        <f>+'Ark1'!L2117</f>
        <v>15</v>
      </c>
      <c r="D460" s="219" t="str">
        <f t="shared" si="237"/>
        <v>E+</v>
      </c>
      <c r="E460" s="219">
        <f>+'Ark1'!D2117</f>
        <v>10</v>
      </c>
      <c r="F460" s="219" t="str">
        <f t="shared" si="238"/>
        <v>Okt</v>
      </c>
      <c r="G460" s="219">
        <f>+'Ark1'!Q2117</f>
        <v>0</v>
      </c>
      <c r="H460" s="324">
        <f>+'Ark1'!R2117</f>
        <v>0</v>
      </c>
      <c r="I460" s="221" t="str">
        <f>+IF(H460=0,"",'Ark1'!AG2117)</f>
        <v/>
      </c>
      <c r="J460" s="221" t="str">
        <f>+IF(H460=0,"",'Ark1'!AH2117)</f>
        <v/>
      </c>
      <c r="K460" s="275"/>
      <c r="L460" s="275"/>
      <c r="M460" s="275"/>
      <c r="N460" s="220" t="str">
        <f>+IF(H460=0,"",'Ark1'!U2117)</f>
        <v/>
      </c>
      <c r="O460" s="220"/>
      <c r="P460" s="414">
        <f>+IF(I460=0,"",'Ark1'!AI2117)</f>
        <v>0</v>
      </c>
      <c r="Q460" s="414"/>
      <c r="R460" s="249"/>
      <c r="S460" s="249"/>
      <c r="T460" s="249"/>
      <c r="U460" s="312"/>
      <c r="V460" s="221" t="str">
        <f>+IF(H460=0,"",'Ark1'!T2117)</f>
        <v/>
      </c>
      <c r="W460" s="222" t="str">
        <f>+IF(H460=0,"",'Ark1'!X2117)</f>
        <v/>
      </c>
      <c r="X460" s="220" t="str">
        <f>+IF(H460=0,"",'Ark1'!AA2117)</f>
        <v/>
      </c>
      <c r="Y460" s="221" t="str">
        <f>+IF(H460=0,"",'Ark1'!AC2117)</f>
        <v/>
      </c>
      <c r="Z460" s="222" t="str">
        <f>+IF(H460=0,"",'Ark1'!AE2117)</f>
        <v/>
      </c>
      <c r="AA460" s="222" t="str">
        <f t="shared" si="239"/>
        <v/>
      </c>
      <c r="AB460" s="220" t="str">
        <f t="shared" si="240"/>
        <v/>
      </c>
      <c r="AC460" s="273"/>
      <c r="AF460" s="28"/>
      <c r="AG460" s="26"/>
    </row>
    <row r="461" spans="1:115">
      <c r="A461" s="273"/>
      <c r="B461" s="273">
        <f>+'Ark1'!C2118</f>
        <v>2023</v>
      </c>
      <c r="C461" s="219">
        <f>+'Ark1'!L2118</f>
        <v>15</v>
      </c>
      <c r="D461" s="219" t="str">
        <f t="shared" si="237"/>
        <v>E+</v>
      </c>
      <c r="E461" s="219">
        <f>+'Ark1'!D2118</f>
        <v>11</v>
      </c>
      <c r="F461" s="219" t="str">
        <f t="shared" si="238"/>
        <v>Nov</v>
      </c>
      <c r="G461" s="219">
        <f>+'Ark1'!Q2118</f>
        <v>0</v>
      </c>
      <c r="H461" s="324">
        <f>+'Ark1'!R2118</f>
        <v>0</v>
      </c>
      <c r="I461" s="221" t="str">
        <f>+IF(H461=0,"",'Ark1'!AG2118)</f>
        <v/>
      </c>
      <c r="J461" s="221" t="str">
        <f>+IF(H461=0,"",'Ark1'!AH2118)</f>
        <v/>
      </c>
      <c r="K461" s="275"/>
      <c r="L461" s="275"/>
      <c r="M461" s="275"/>
      <c r="N461" s="220" t="str">
        <f>+IF(H461=0,"",'Ark1'!U2118)</f>
        <v/>
      </c>
      <c r="O461" s="220"/>
      <c r="P461" s="414">
        <f>+IF(I461=0,"",'Ark1'!AI2118)</f>
        <v>0</v>
      </c>
      <c r="Q461" s="414"/>
      <c r="R461" s="249"/>
      <c r="S461" s="249"/>
      <c r="T461" s="249"/>
      <c r="U461" s="312"/>
      <c r="V461" s="221" t="str">
        <f>+IF(H461=0,"",'Ark1'!T2118)</f>
        <v/>
      </c>
      <c r="W461" s="222" t="str">
        <f>+IF(H461=0,"",'Ark1'!X2118)</f>
        <v/>
      </c>
      <c r="X461" s="220" t="str">
        <f>+IF(H461=0,"",'Ark1'!AA2118)</f>
        <v/>
      </c>
      <c r="Y461" s="221" t="str">
        <f>+IF(H461=0,"",'Ark1'!AC2118)</f>
        <v/>
      </c>
      <c r="Z461" s="222" t="str">
        <f>+IF(H461=0,"",'Ark1'!AE2118)</f>
        <v/>
      </c>
      <c r="AA461" s="222" t="str">
        <f t="shared" si="239"/>
        <v/>
      </c>
      <c r="AB461" s="220" t="str">
        <f t="shared" si="240"/>
        <v/>
      </c>
      <c r="AC461" s="273"/>
      <c r="AF461" s="28"/>
      <c r="AG461" s="26"/>
    </row>
    <row r="462" spans="1:115">
      <c r="A462" s="273"/>
      <c r="B462" s="273">
        <f>+'Ark1'!C2119</f>
        <v>2023</v>
      </c>
      <c r="C462" s="219">
        <f>+'Ark1'!L2119</f>
        <v>15</v>
      </c>
      <c r="D462" s="219" t="str">
        <f t="shared" si="237"/>
        <v>E+</v>
      </c>
      <c r="E462" s="219">
        <f>+'Ark1'!D2119</f>
        <v>12</v>
      </c>
      <c r="F462" s="219" t="str">
        <f t="shared" si="238"/>
        <v>Des</v>
      </c>
      <c r="G462" s="219">
        <f>+'Ark1'!Q2119</f>
        <v>0</v>
      </c>
      <c r="H462" s="324">
        <f>+'Ark1'!R2119</f>
        <v>0</v>
      </c>
      <c r="I462" s="221" t="str">
        <f>+IF(H462=0,"",'Ark1'!AG2119)</f>
        <v/>
      </c>
      <c r="J462" s="221" t="str">
        <f>+IF(H462=0,"",'Ark1'!AH2119)</f>
        <v/>
      </c>
      <c r="K462" s="275"/>
      <c r="L462" s="275"/>
      <c r="M462" s="275"/>
      <c r="N462" s="220" t="str">
        <f>+IF(H462=0,"",'Ark1'!U2119)</f>
        <v/>
      </c>
      <c r="O462" s="220"/>
      <c r="P462" s="414">
        <f>+IF(I462=0,"",'Ark1'!AI2119)</f>
        <v>0</v>
      </c>
      <c r="Q462" s="414"/>
      <c r="R462" s="249"/>
      <c r="S462" s="249"/>
      <c r="T462" s="249"/>
      <c r="U462" s="312"/>
      <c r="V462" s="221" t="str">
        <f>+IF(H462=0,"",'Ark1'!T2119)</f>
        <v/>
      </c>
      <c r="W462" s="222" t="str">
        <f>+IF(H462=0,"",'Ark1'!X2119)</f>
        <v/>
      </c>
      <c r="X462" s="220" t="str">
        <f>+IF(H462=0,"",'Ark1'!AA2119)</f>
        <v/>
      </c>
      <c r="Y462" s="221" t="str">
        <f>+IF(H462=0,"",'Ark1'!AC2119)</f>
        <v/>
      </c>
      <c r="Z462" s="222" t="str">
        <f>+IF(H462=0,"",'Ark1'!AE2119)</f>
        <v/>
      </c>
      <c r="AA462" s="222" t="str">
        <f t="shared" si="239"/>
        <v/>
      </c>
      <c r="AB462" s="220" t="str">
        <f t="shared" si="240"/>
        <v/>
      </c>
      <c r="AC462" s="273"/>
      <c r="AF462" s="28"/>
      <c r="AG462" s="26"/>
    </row>
    <row r="463" spans="1:115">
      <c r="A463" s="273"/>
      <c r="B463" s="273"/>
      <c r="C463" s="273"/>
      <c r="D463" s="273"/>
      <c r="E463" s="273"/>
      <c r="F463" s="273"/>
      <c r="G463" s="273"/>
      <c r="H463" s="326"/>
      <c r="I463" s="273"/>
      <c r="J463" s="273"/>
      <c r="K463" s="275"/>
      <c r="L463" s="275"/>
      <c r="M463" s="275"/>
      <c r="N463" s="273"/>
      <c r="O463" s="273"/>
      <c r="P463" s="312"/>
      <c r="Q463" s="312"/>
      <c r="R463" s="311"/>
      <c r="S463" s="311"/>
      <c r="T463" s="311"/>
      <c r="U463" s="312"/>
      <c r="V463" s="273"/>
      <c r="W463" s="273"/>
      <c r="X463" s="275"/>
      <c r="Y463" s="273"/>
      <c r="Z463" s="273"/>
      <c r="AA463" s="273"/>
      <c r="AB463" s="273"/>
      <c r="AC463" s="273"/>
      <c r="AF463" s="28"/>
      <c r="AG463" s="26"/>
    </row>
    <row r="464" spans="1:115">
      <c r="A464" s="273"/>
      <c r="B464" s="273"/>
      <c r="C464" s="273"/>
      <c r="D464" s="273"/>
      <c r="E464" s="273"/>
      <c r="F464" s="273"/>
      <c r="G464" s="273"/>
      <c r="H464" s="326"/>
      <c r="I464" s="273"/>
      <c r="J464" s="273"/>
      <c r="K464" s="275"/>
      <c r="L464" s="275"/>
      <c r="M464" s="275"/>
      <c r="N464" s="273"/>
      <c r="O464" s="273"/>
      <c r="P464" s="312"/>
      <c r="Q464" s="312"/>
      <c r="R464" s="311"/>
      <c r="S464" s="311"/>
      <c r="T464" s="311"/>
      <c r="U464" s="312"/>
      <c r="V464" s="273"/>
      <c r="W464" s="273"/>
      <c r="X464" s="275"/>
      <c r="Y464" s="273"/>
      <c r="Z464" s="273"/>
      <c r="AA464" s="273"/>
      <c r="AB464" s="273"/>
      <c r="AC464" s="273"/>
      <c r="AF464" s="28"/>
      <c r="AG464" s="26"/>
    </row>
    <row r="465" spans="1:33" ht="15">
      <c r="H465" s="465"/>
      <c r="I465" s="228"/>
      <c r="J465" s="228"/>
      <c r="K465" s="228"/>
      <c r="L465" s="228"/>
      <c r="M465" s="228"/>
      <c r="N465" s="224"/>
      <c r="O465" s="224"/>
      <c r="P465" s="415"/>
      <c r="Q465" s="415"/>
      <c r="R465" s="429"/>
      <c r="S465" s="429"/>
      <c r="T465" s="429"/>
      <c r="U465" s="415"/>
      <c r="V465" s="224"/>
      <c r="AF465" s="28"/>
      <c r="AG465" s="26"/>
    </row>
    <row r="466" spans="1:33" ht="15">
      <c r="H466" s="465"/>
      <c r="I466" s="228"/>
      <c r="J466" s="228"/>
      <c r="K466" s="228"/>
      <c r="L466" s="228"/>
      <c r="M466" s="228"/>
      <c r="N466" s="224"/>
      <c r="O466" s="224"/>
      <c r="P466" s="415"/>
      <c r="Q466" s="415"/>
      <c r="R466" s="429"/>
      <c r="S466" s="429"/>
      <c r="T466" s="429"/>
      <c r="U466" s="415"/>
      <c r="V466" s="224"/>
      <c r="AF466" s="28"/>
      <c r="AG466" s="26"/>
    </row>
    <row r="467" spans="1:33" ht="15">
      <c r="A467" s="30"/>
      <c r="B467" s="30"/>
      <c r="C467" s="30"/>
      <c r="D467" s="30"/>
      <c r="E467" s="30"/>
      <c r="F467" s="30"/>
      <c r="G467" s="30"/>
      <c r="H467" s="335"/>
      <c r="I467" s="152"/>
      <c r="J467" s="152"/>
      <c r="K467" s="152"/>
      <c r="L467" s="152"/>
      <c r="M467" s="152"/>
      <c r="N467" s="30"/>
      <c r="O467" s="30"/>
      <c r="P467" s="416"/>
      <c r="Q467" s="416"/>
      <c r="R467" s="430"/>
      <c r="S467" s="430"/>
      <c r="T467" s="430"/>
      <c r="U467" s="416"/>
      <c r="V467" s="30"/>
      <c r="AF467" s="28"/>
      <c r="AG467" s="26"/>
    </row>
    <row r="468" spans="1:33" ht="15">
      <c r="A468" s="34"/>
      <c r="B468" s="34"/>
      <c r="C468" s="34"/>
      <c r="D468" s="34"/>
      <c r="E468" s="34"/>
      <c r="F468" s="34"/>
      <c r="G468" s="34"/>
      <c r="H468" s="336"/>
      <c r="I468" s="153"/>
      <c r="J468" s="153"/>
      <c r="K468" s="153"/>
      <c r="L468" s="153"/>
      <c r="M468" s="153"/>
      <c r="N468" s="34"/>
      <c r="O468" s="34"/>
      <c r="P468" s="417"/>
      <c r="Q468" s="417"/>
      <c r="R468" s="431"/>
      <c r="S468" s="431"/>
      <c r="T468" s="431"/>
      <c r="U468" s="417"/>
      <c r="V468" s="34"/>
      <c r="AF468" s="28"/>
      <c r="AG468" s="26"/>
    </row>
    <row r="469" spans="1:33" ht="15">
      <c r="A469" s="34"/>
      <c r="B469" s="34"/>
      <c r="C469" s="34"/>
      <c r="D469" s="34"/>
      <c r="E469" s="34"/>
      <c r="F469" s="34"/>
      <c r="G469" s="34"/>
      <c r="H469" s="336"/>
      <c r="I469" s="153"/>
      <c r="J469" s="153"/>
      <c r="K469" s="153"/>
      <c r="L469" s="153"/>
      <c r="M469" s="153"/>
      <c r="N469" s="34"/>
      <c r="O469" s="34"/>
      <c r="P469" s="417"/>
      <c r="Q469" s="417"/>
      <c r="R469" s="431"/>
      <c r="S469" s="431"/>
      <c r="T469" s="431"/>
      <c r="U469" s="417"/>
      <c r="V469" s="34"/>
      <c r="AF469" s="28"/>
      <c r="AG469" s="26"/>
    </row>
    <row r="470" spans="1:33" ht="15">
      <c r="A470" s="34"/>
      <c r="B470" s="34"/>
      <c r="C470" s="34"/>
      <c r="D470" s="34"/>
      <c r="E470" s="34"/>
      <c r="F470" s="34"/>
      <c r="G470" s="34"/>
      <c r="H470" s="336"/>
      <c r="I470" s="153"/>
      <c r="J470" s="153"/>
      <c r="K470" s="153"/>
      <c r="L470" s="153"/>
      <c r="M470" s="153"/>
      <c r="N470" s="34"/>
      <c r="O470" s="34"/>
      <c r="P470" s="417"/>
      <c r="Q470" s="417"/>
      <c r="R470" s="431"/>
      <c r="S470" s="431"/>
      <c r="T470" s="431"/>
      <c r="U470" s="417"/>
      <c r="V470" s="34"/>
      <c r="AF470" s="28"/>
      <c r="AG470" s="26"/>
    </row>
    <row r="471" spans="1:33" ht="15">
      <c r="A471" s="34"/>
      <c r="B471" s="34"/>
      <c r="C471" s="34"/>
      <c r="D471" s="34"/>
      <c r="E471" s="34"/>
      <c r="F471" s="34"/>
      <c r="G471" s="34"/>
      <c r="H471" s="336"/>
      <c r="I471" s="153"/>
      <c r="J471" s="153"/>
      <c r="K471" s="153"/>
      <c r="L471" s="153"/>
      <c r="M471" s="153"/>
      <c r="N471" s="34"/>
      <c r="O471" s="34"/>
      <c r="P471" s="417"/>
      <c r="Q471" s="417"/>
      <c r="R471" s="431"/>
      <c r="S471" s="431"/>
      <c r="T471" s="431"/>
      <c r="U471" s="417"/>
      <c r="V471" s="34"/>
      <c r="AF471" s="28"/>
      <c r="AG471" s="26"/>
    </row>
    <row r="472" spans="1:33" ht="15">
      <c r="A472" s="34"/>
      <c r="B472" s="34"/>
      <c r="C472" s="34"/>
      <c r="D472" s="34"/>
      <c r="E472" s="34"/>
      <c r="F472" s="34"/>
      <c r="G472" s="34"/>
      <c r="H472" s="336"/>
      <c r="I472" s="153"/>
      <c r="J472" s="153"/>
      <c r="K472" s="153"/>
      <c r="L472" s="153"/>
      <c r="M472" s="153"/>
      <c r="N472" s="34"/>
      <c r="O472" s="34"/>
      <c r="P472" s="417"/>
      <c r="Q472" s="417"/>
      <c r="R472" s="431"/>
      <c r="S472" s="431"/>
      <c r="T472" s="431"/>
      <c r="U472" s="417"/>
      <c r="V472" s="34"/>
      <c r="AF472" s="28"/>
      <c r="AG472" s="26"/>
    </row>
    <row r="473" spans="1:33" ht="15">
      <c r="A473" s="34"/>
      <c r="B473" s="34"/>
      <c r="C473" s="34"/>
      <c r="D473" s="34"/>
      <c r="E473" s="34"/>
      <c r="F473" s="34"/>
      <c r="G473" s="34"/>
      <c r="H473" s="336"/>
      <c r="I473" s="153"/>
      <c r="J473" s="153"/>
      <c r="K473" s="153"/>
      <c r="L473" s="153"/>
      <c r="M473" s="153"/>
      <c r="N473" s="34"/>
      <c r="O473" s="34"/>
      <c r="P473" s="417"/>
      <c r="Q473" s="417"/>
      <c r="R473" s="431"/>
      <c r="S473" s="431"/>
      <c r="T473" s="431"/>
      <c r="U473" s="417"/>
      <c r="V473" s="34"/>
      <c r="AF473" s="28"/>
      <c r="AG473" s="26"/>
    </row>
    <row r="474" spans="1:33" ht="15">
      <c r="A474" s="34"/>
      <c r="B474" s="34"/>
      <c r="C474" s="34"/>
      <c r="D474" s="34"/>
      <c r="E474" s="34"/>
      <c r="F474" s="34"/>
      <c r="G474" s="34"/>
      <c r="H474" s="336"/>
      <c r="I474" s="153"/>
      <c r="J474" s="153"/>
      <c r="K474" s="153"/>
      <c r="L474" s="153"/>
      <c r="M474" s="153"/>
      <c r="N474" s="34"/>
      <c r="O474" s="34"/>
      <c r="P474" s="417"/>
      <c r="Q474" s="417"/>
      <c r="R474" s="431"/>
      <c r="S474" s="431"/>
      <c r="T474" s="431"/>
      <c r="U474" s="417"/>
      <c r="V474" s="34"/>
      <c r="AF474" s="28"/>
      <c r="AG474" s="26"/>
    </row>
    <row r="475" spans="1:33" ht="15">
      <c r="A475" s="34"/>
      <c r="B475" s="34"/>
      <c r="C475" s="34"/>
      <c r="D475" s="34"/>
      <c r="E475" s="34"/>
      <c r="F475" s="34"/>
      <c r="G475" s="34"/>
      <c r="H475" s="336"/>
      <c r="I475" s="153"/>
      <c r="J475" s="153"/>
      <c r="K475" s="153"/>
      <c r="L475" s="153"/>
      <c r="M475" s="153"/>
      <c r="N475" s="34"/>
      <c r="O475" s="34"/>
      <c r="P475" s="417"/>
      <c r="Q475" s="417"/>
      <c r="R475" s="431"/>
      <c r="S475" s="431"/>
      <c r="T475" s="431"/>
      <c r="U475" s="417"/>
      <c r="V475" s="34"/>
      <c r="AF475" s="28"/>
      <c r="AG475" s="26"/>
    </row>
    <row r="476" spans="1:33" ht="15">
      <c r="A476" s="34"/>
      <c r="B476" s="34"/>
      <c r="C476" s="34"/>
      <c r="D476" s="34"/>
      <c r="E476" s="34"/>
      <c r="F476" s="34"/>
      <c r="G476" s="34"/>
      <c r="H476" s="336"/>
      <c r="I476" s="153"/>
      <c r="J476" s="153"/>
      <c r="K476" s="153"/>
      <c r="L476" s="153"/>
      <c r="M476" s="153"/>
      <c r="N476" s="34"/>
      <c r="O476" s="34"/>
      <c r="P476" s="417"/>
      <c r="Q476" s="417"/>
      <c r="R476" s="431"/>
      <c r="S476" s="431"/>
      <c r="T476" s="431"/>
      <c r="U476" s="417"/>
      <c r="V476" s="34"/>
      <c r="AF476" s="28"/>
      <c r="AG476" s="26"/>
    </row>
    <row r="477" spans="1:33" ht="15">
      <c r="A477" s="34"/>
      <c r="B477" s="34"/>
      <c r="C477" s="34"/>
      <c r="D477" s="34"/>
      <c r="E477" s="34"/>
      <c r="F477" s="34"/>
      <c r="G477" s="34"/>
      <c r="H477" s="336"/>
      <c r="I477" s="153"/>
      <c r="J477" s="153"/>
      <c r="K477" s="153"/>
      <c r="L477" s="153"/>
      <c r="M477" s="153"/>
      <c r="N477" s="34"/>
      <c r="O477" s="34"/>
      <c r="P477" s="417"/>
      <c r="Q477" s="417"/>
      <c r="R477" s="431"/>
      <c r="S477" s="431"/>
      <c r="T477" s="431"/>
      <c r="U477" s="417"/>
      <c r="V477" s="34"/>
      <c r="AF477" s="28"/>
      <c r="AG477" s="26"/>
    </row>
    <row r="478" spans="1:33" ht="15">
      <c r="A478" s="34"/>
      <c r="B478" s="34"/>
      <c r="C478" s="34"/>
      <c r="D478" s="34"/>
      <c r="E478" s="34"/>
      <c r="F478" s="34"/>
      <c r="G478" s="34"/>
      <c r="H478" s="336"/>
      <c r="I478" s="153"/>
      <c r="J478" s="153"/>
      <c r="K478" s="153"/>
      <c r="L478" s="153"/>
      <c r="M478" s="153"/>
      <c r="N478" s="34"/>
      <c r="O478" s="34"/>
      <c r="P478" s="417"/>
      <c r="Q478" s="417"/>
      <c r="R478" s="431"/>
      <c r="S478" s="431"/>
      <c r="T478" s="431"/>
      <c r="U478" s="417"/>
      <c r="V478" s="34"/>
      <c r="AF478" s="28"/>
      <c r="AG478" s="26"/>
    </row>
    <row r="479" spans="1:33" ht="15">
      <c r="A479" s="34"/>
      <c r="B479" s="34"/>
      <c r="C479" s="34"/>
      <c r="D479" s="34"/>
      <c r="E479" s="34"/>
      <c r="F479" s="34"/>
      <c r="G479" s="34"/>
      <c r="H479" s="336"/>
      <c r="I479" s="153"/>
      <c r="J479" s="153"/>
      <c r="K479" s="153"/>
      <c r="L479" s="153"/>
      <c r="M479" s="153"/>
      <c r="N479" s="34"/>
      <c r="O479" s="34"/>
      <c r="P479" s="417"/>
      <c r="Q479" s="417"/>
      <c r="R479" s="431"/>
      <c r="S479" s="431"/>
      <c r="T479" s="431"/>
      <c r="U479" s="417"/>
      <c r="V479" s="34"/>
      <c r="AF479" s="28"/>
      <c r="AG479" s="26"/>
    </row>
    <row r="480" spans="1:33" ht="15">
      <c r="A480" s="34"/>
      <c r="B480" s="34"/>
      <c r="C480" s="34"/>
      <c r="D480" s="34"/>
      <c r="E480" s="34"/>
      <c r="F480" s="34"/>
      <c r="G480" s="34"/>
      <c r="H480" s="336"/>
      <c r="I480" s="153"/>
      <c r="J480" s="153"/>
      <c r="K480" s="153"/>
      <c r="L480" s="153"/>
      <c r="M480" s="153"/>
      <c r="N480" s="34"/>
      <c r="O480" s="34"/>
      <c r="P480" s="417"/>
      <c r="Q480" s="417"/>
      <c r="R480" s="431"/>
      <c r="S480" s="431"/>
      <c r="T480" s="431"/>
      <c r="U480" s="417"/>
      <c r="V480" s="34"/>
      <c r="AF480" s="28"/>
      <c r="AG480" s="26"/>
    </row>
    <row r="481" spans="1:22" ht="15">
      <c r="A481" s="34"/>
      <c r="B481" s="34"/>
      <c r="C481" s="34"/>
      <c r="D481" s="34"/>
      <c r="E481" s="34"/>
      <c r="F481" s="34"/>
      <c r="G481" s="34"/>
      <c r="H481" s="336"/>
      <c r="I481" s="153"/>
      <c r="J481" s="153"/>
      <c r="K481" s="153"/>
      <c r="L481" s="153"/>
      <c r="M481" s="153"/>
      <c r="N481" s="34"/>
      <c r="O481" s="34"/>
      <c r="P481" s="417"/>
      <c r="Q481" s="417"/>
      <c r="R481" s="431"/>
      <c r="S481" s="431"/>
      <c r="T481" s="431"/>
      <c r="U481" s="417"/>
      <c r="V481" s="34"/>
    </row>
    <row r="482" spans="1:22" ht="15">
      <c r="A482" s="34"/>
      <c r="B482" s="34"/>
      <c r="C482" s="34"/>
      <c r="D482" s="34"/>
      <c r="E482" s="34"/>
      <c r="F482" s="34"/>
      <c r="G482" s="34"/>
      <c r="H482" s="336"/>
      <c r="I482" s="153"/>
      <c r="J482" s="153"/>
      <c r="K482" s="153"/>
      <c r="L482" s="153"/>
      <c r="M482" s="153"/>
      <c r="N482" s="34"/>
      <c r="O482" s="34"/>
      <c r="P482" s="417"/>
      <c r="Q482" s="417"/>
      <c r="R482" s="431"/>
      <c r="S482" s="431"/>
      <c r="T482" s="431"/>
      <c r="U482" s="417"/>
      <c r="V482" s="34"/>
    </row>
    <row r="483" spans="1:22" ht="15">
      <c r="A483" s="34"/>
      <c r="B483" s="34"/>
      <c r="C483" s="34"/>
      <c r="D483" s="34"/>
      <c r="E483" s="34"/>
      <c r="F483" s="34"/>
      <c r="G483" s="34"/>
      <c r="H483" s="336"/>
      <c r="I483" s="153"/>
      <c r="J483" s="153"/>
      <c r="K483" s="153"/>
      <c r="L483" s="153"/>
      <c r="M483" s="153"/>
      <c r="N483" s="34"/>
      <c r="O483" s="34"/>
      <c r="P483" s="417"/>
      <c r="Q483" s="417"/>
      <c r="R483" s="431"/>
      <c r="S483" s="431"/>
      <c r="T483" s="431"/>
      <c r="U483" s="417"/>
      <c r="V483" s="34"/>
    </row>
    <row r="484" spans="1:22" ht="15">
      <c r="A484" s="34"/>
      <c r="B484" s="34"/>
      <c r="C484" s="34"/>
      <c r="D484" s="34"/>
      <c r="E484" s="34"/>
      <c r="F484" s="34"/>
      <c r="G484" s="34"/>
      <c r="H484" s="336"/>
      <c r="I484" s="153"/>
      <c r="J484" s="153"/>
      <c r="K484" s="153"/>
      <c r="L484" s="153"/>
      <c r="M484" s="153"/>
      <c r="N484" s="34"/>
      <c r="O484" s="34"/>
      <c r="P484" s="417"/>
      <c r="Q484" s="417"/>
      <c r="R484" s="431"/>
      <c r="S484" s="431"/>
      <c r="T484" s="431"/>
      <c r="U484" s="417"/>
      <c r="V484" s="34"/>
    </row>
    <row r="485" spans="1:22" ht="15">
      <c r="A485" s="34"/>
      <c r="B485" s="34"/>
      <c r="C485" s="34"/>
      <c r="D485" s="34"/>
      <c r="E485" s="34"/>
      <c r="F485" s="34"/>
      <c r="G485" s="34"/>
      <c r="H485" s="336"/>
      <c r="I485" s="153"/>
      <c r="J485" s="153"/>
      <c r="K485" s="153"/>
      <c r="L485" s="153"/>
      <c r="M485" s="153"/>
      <c r="N485" s="34"/>
      <c r="O485" s="34"/>
      <c r="P485" s="417"/>
      <c r="Q485" s="417"/>
      <c r="R485" s="431"/>
      <c r="S485" s="431"/>
      <c r="T485" s="431"/>
      <c r="U485" s="417"/>
      <c r="V485" s="34"/>
    </row>
    <row r="486" spans="1:22" ht="15">
      <c r="A486" s="34"/>
      <c r="B486" s="34"/>
      <c r="C486" s="34"/>
      <c r="D486" s="34"/>
      <c r="E486" s="34"/>
      <c r="F486" s="34"/>
      <c r="G486" s="34"/>
      <c r="H486" s="336"/>
      <c r="I486" s="153"/>
      <c r="J486" s="153"/>
      <c r="K486" s="153"/>
      <c r="L486" s="153"/>
      <c r="M486" s="153"/>
      <c r="N486" s="34"/>
      <c r="O486" s="34"/>
      <c r="P486" s="417"/>
      <c r="Q486" s="417"/>
      <c r="R486" s="431"/>
      <c r="S486" s="431"/>
      <c r="T486" s="431"/>
      <c r="U486" s="417"/>
      <c r="V486" s="34"/>
    </row>
    <row r="487" spans="1:22" ht="15">
      <c r="A487" s="34"/>
      <c r="B487" s="34"/>
      <c r="C487" s="34"/>
      <c r="D487" s="34"/>
      <c r="E487" s="34"/>
      <c r="F487" s="34"/>
      <c r="G487" s="34"/>
      <c r="H487" s="336"/>
      <c r="I487" s="153"/>
      <c r="J487" s="153"/>
      <c r="K487" s="153"/>
      <c r="L487" s="153"/>
      <c r="M487" s="153"/>
      <c r="N487" s="34"/>
      <c r="O487" s="34"/>
      <c r="P487" s="417"/>
      <c r="Q487" s="417"/>
      <c r="R487" s="431"/>
      <c r="S487" s="431"/>
      <c r="T487" s="431"/>
      <c r="U487" s="417"/>
      <c r="V487" s="34"/>
    </row>
    <row r="488" spans="1:22" ht="15">
      <c r="A488" s="34"/>
      <c r="B488" s="34"/>
      <c r="C488" s="34"/>
      <c r="D488" s="34"/>
      <c r="E488" s="34"/>
      <c r="F488" s="34"/>
      <c r="G488" s="34"/>
      <c r="H488" s="336"/>
      <c r="I488" s="153"/>
      <c r="J488" s="153"/>
      <c r="K488" s="153"/>
      <c r="L488" s="153"/>
      <c r="M488" s="153"/>
      <c r="N488" s="34"/>
      <c r="O488" s="34"/>
      <c r="P488" s="417"/>
      <c r="Q488" s="417"/>
      <c r="R488" s="431"/>
      <c r="S488" s="431"/>
      <c r="T488" s="431"/>
      <c r="U488" s="417"/>
      <c r="V488" s="34"/>
    </row>
    <row r="489" spans="1:22" ht="15">
      <c r="A489" s="34"/>
      <c r="B489" s="34"/>
      <c r="C489" s="34"/>
      <c r="D489" s="34"/>
      <c r="E489" s="34"/>
      <c r="F489" s="34"/>
      <c r="G489" s="34"/>
      <c r="H489" s="336"/>
      <c r="I489" s="153"/>
      <c r="J489" s="153"/>
      <c r="K489" s="153"/>
      <c r="L489" s="153"/>
      <c r="M489" s="153"/>
      <c r="N489" s="34"/>
      <c r="O489" s="34"/>
      <c r="P489" s="417"/>
      <c r="Q489" s="417"/>
      <c r="R489" s="431"/>
      <c r="S489" s="431"/>
      <c r="T489" s="431"/>
      <c r="U489" s="417"/>
      <c r="V489" s="34"/>
    </row>
    <row r="490" spans="1:22" ht="15">
      <c r="A490" s="34"/>
      <c r="B490" s="34"/>
      <c r="C490" s="34"/>
      <c r="D490" s="34"/>
      <c r="E490" s="34"/>
      <c r="F490" s="34"/>
      <c r="G490" s="34"/>
      <c r="H490" s="336"/>
      <c r="I490" s="153"/>
      <c r="J490" s="153"/>
      <c r="K490" s="153"/>
      <c r="L490" s="153"/>
      <c r="M490" s="153"/>
      <c r="N490" s="34"/>
      <c r="O490" s="34"/>
      <c r="P490" s="417"/>
      <c r="Q490" s="417"/>
      <c r="R490" s="431"/>
      <c r="S490" s="431"/>
      <c r="T490" s="431"/>
      <c r="U490" s="417"/>
      <c r="V490" s="34"/>
    </row>
    <row r="491" spans="1:22" ht="15">
      <c r="A491" s="34"/>
      <c r="B491" s="34"/>
      <c r="C491" s="34"/>
      <c r="D491" s="34"/>
      <c r="E491" s="34"/>
      <c r="F491" s="34"/>
      <c r="G491" s="34"/>
      <c r="H491" s="336"/>
      <c r="I491" s="153"/>
      <c r="J491" s="153"/>
      <c r="K491" s="153"/>
      <c r="L491" s="153"/>
      <c r="M491" s="153"/>
      <c r="N491" s="34"/>
      <c r="O491" s="34"/>
      <c r="P491" s="417"/>
      <c r="Q491" s="417"/>
      <c r="R491" s="431"/>
      <c r="S491" s="431"/>
      <c r="T491" s="431"/>
      <c r="U491" s="417"/>
      <c r="V491" s="34"/>
    </row>
    <row r="492" spans="1:22" ht="15">
      <c r="A492" s="34"/>
      <c r="B492" s="34"/>
      <c r="C492" s="34"/>
      <c r="D492" s="34"/>
      <c r="E492" s="34"/>
      <c r="F492" s="34"/>
      <c r="G492" s="34"/>
      <c r="H492" s="336"/>
      <c r="I492" s="153"/>
      <c r="J492" s="153"/>
      <c r="K492" s="153"/>
      <c r="L492" s="153"/>
      <c r="M492" s="153"/>
      <c r="N492" s="34"/>
      <c r="O492" s="34"/>
      <c r="P492" s="417"/>
      <c r="Q492" s="417"/>
      <c r="R492" s="431"/>
      <c r="S492" s="431"/>
      <c r="T492" s="431"/>
      <c r="U492" s="417"/>
      <c r="V492" s="34"/>
    </row>
    <row r="493" spans="1:22" ht="15">
      <c r="A493" s="34"/>
      <c r="B493" s="34"/>
      <c r="C493" s="34"/>
      <c r="D493" s="34"/>
      <c r="E493" s="34"/>
      <c r="F493" s="34"/>
      <c r="G493" s="34"/>
      <c r="H493" s="336"/>
      <c r="I493" s="153"/>
      <c r="J493" s="153"/>
      <c r="K493" s="153"/>
      <c r="L493" s="153"/>
      <c r="M493" s="153"/>
      <c r="N493" s="34"/>
      <c r="O493" s="34"/>
      <c r="P493" s="417"/>
      <c r="Q493" s="417"/>
      <c r="R493" s="431"/>
      <c r="S493" s="431"/>
      <c r="T493" s="431"/>
      <c r="U493" s="417"/>
      <c r="V493" s="34"/>
    </row>
    <row r="494" spans="1:22" ht="15">
      <c r="A494" s="34"/>
      <c r="B494" s="34"/>
      <c r="C494" s="34"/>
      <c r="D494" s="34"/>
      <c r="E494" s="34"/>
      <c r="F494" s="34"/>
      <c r="G494" s="34"/>
      <c r="H494" s="336"/>
      <c r="I494" s="153"/>
      <c r="J494" s="153"/>
      <c r="K494" s="153"/>
      <c r="L494" s="153"/>
      <c r="M494" s="153"/>
      <c r="N494" s="34"/>
      <c r="O494" s="34"/>
      <c r="P494" s="417"/>
      <c r="Q494" s="417"/>
      <c r="R494" s="431"/>
      <c r="S494" s="431"/>
      <c r="T494" s="431"/>
      <c r="U494" s="417"/>
      <c r="V494" s="34"/>
    </row>
    <row r="495" spans="1:22" ht="15">
      <c r="A495" s="34"/>
      <c r="B495" s="34"/>
      <c r="C495" s="34"/>
      <c r="D495" s="34"/>
      <c r="E495" s="34"/>
      <c r="F495" s="34"/>
      <c r="G495" s="34"/>
      <c r="H495" s="336"/>
      <c r="I495" s="153"/>
      <c r="J495" s="153"/>
      <c r="K495" s="153"/>
      <c r="L495" s="153"/>
      <c r="M495" s="153"/>
      <c r="N495" s="34"/>
      <c r="O495" s="34"/>
      <c r="P495" s="417"/>
      <c r="Q495" s="417"/>
      <c r="R495" s="431"/>
      <c r="S495" s="431"/>
      <c r="T495" s="431"/>
      <c r="U495" s="417"/>
      <c r="V495" s="34"/>
    </row>
    <row r="496" spans="1:22" ht="15">
      <c r="A496" s="34"/>
      <c r="B496" s="34"/>
      <c r="C496" s="34"/>
      <c r="D496" s="34"/>
      <c r="E496" s="34"/>
      <c r="F496" s="34"/>
      <c r="G496" s="34"/>
      <c r="H496" s="336"/>
      <c r="I496" s="153"/>
      <c r="J496" s="153"/>
      <c r="K496" s="153"/>
      <c r="L496" s="153"/>
      <c r="M496" s="153"/>
      <c r="N496" s="34"/>
      <c r="O496" s="34"/>
      <c r="P496" s="417"/>
      <c r="Q496" s="417"/>
      <c r="R496" s="431"/>
      <c r="S496" s="431"/>
      <c r="T496" s="431"/>
      <c r="U496" s="417"/>
      <c r="V496" s="34"/>
    </row>
    <row r="497" spans="1:22" ht="15">
      <c r="A497" s="34"/>
      <c r="B497" s="34"/>
      <c r="C497" s="34"/>
      <c r="D497" s="34"/>
      <c r="E497" s="34"/>
      <c r="F497" s="34"/>
      <c r="G497" s="34"/>
      <c r="H497" s="336"/>
      <c r="I497" s="153"/>
      <c r="J497" s="153"/>
      <c r="K497" s="153"/>
      <c r="L497" s="153"/>
      <c r="M497" s="153"/>
      <c r="N497" s="34"/>
      <c r="O497" s="34"/>
      <c r="P497" s="417"/>
      <c r="Q497" s="417"/>
      <c r="R497" s="431"/>
      <c r="S497" s="431"/>
      <c r="T497" s="431"/>
      <c r="U497" s="417"/>
      <c r="V497" s="34"/>
    </row>
    <row r="498" spans="1:22" ht="15">
      <c r="A498" s="34"/>
      <c r="B498" s="34"/>
      <c r="C498" s="34"/>
      <c r="D498" s="34"/>
      <c r="E498" s="34"/>
      <c r="F498" s="34"/>
      <c r="G498" s="34"/>
      <c r="H498" s="336"/>
      <c r="I498" s="153"/>
      <c r="J498" s="153"/>
      <c r="K498" s="153"/>
      <c r="L498" s="153"/>
      <c r="M498" s="153"/>
      <c r="N498" s="34"/>
      <c r="O498" s="34"/>
      <c r="P498" s="417"/>
      <c r="Q498" s="417"/>
      <c r="R498" s="431"/>
      <c r="S498" s="431"/>
      <c r="T498" s="431"/>
      <c r="U498" s="417"/>
      <c r="V498" s="34"/>
    </row>
    <row r="499" spans="1:22" ht="15">
      <c r="A499" s="34"/>
      <c r="B499" s="34"/>
      <c r="C499" s="34"/>
      <c r="D499" s="34"/>
      <c r="E499" s="34"/>
      <c r="F499" s="34"/>
      <c r="G499" s="34"/>
      <c r="H499" s="336"/>
      <c r="I499" s="153"/>
      <c r="J499" s="153"/>
      <c r="K499" s="153"/>
      <c r="L499" s="153"/>
      <c r="M499" s="153"/>
      <c r="N499" s="34"/>
      <c r="O499" s="34"/>
      <c r="P499" s="417"/>
      <c r="Q499" s="417"/>
      <c r="R499" s="431"/>
      <c r="S499" s="431"/>
      <c r="T499" s="431"/>
      <c r="U499" s="417"/>
      <c r="V499" s="34"/>
    </row>
    <row r="500" spans="1:22" ht="15">
      <c r="A500" s="34"/>
      <c r="B500" s="34"/>
      <c r="C500" s="34"/>
      <c r="D500" s="34"/>
      <c r="E500" s="34"/>
      <c r="F500" s="34"/>
      <c r="G500" s="34"/>
      <c r="H500" s="336"/>
      <c r="I500" s="153"/>
      <c r="J500" s="153"/>
      <c r="K500" s="153"/>
      <c r="L500" s="153"/>
      <c r="M500" s="153"/>
      <c r="N500" s="34"/>
      <c r="O500" s="34"/>
      <c r="P500" s="417"/>
      <c r="Q500" s="417"/>
      <c r="R500" s="431"/>
      <c r="S500" s="431"/>
      <c r="T500" s="431"/>
      <c r="U500" s="417"/>
      <c r="V500" s="34"/>
    </row>
    <row r="501" spans="1:22" ht="15">
      <c r="A501" s="34"/>
      <c r="B501" s="34"/>
      <c r="C501" s="34"/>
      <c r="D501" s="34"/>
      <c r="E501" s="34"/>
      <c r="F501" s="34"/>
      <c r="G501" s="34"/>
      <c r="H501" s="336"/>
      <c r="I501" s="153"/>
      <c r="J501" s="153"/>
      <c r="K501" s="153"/>
      <c r="L501" s="153"/>
      <c r="M501" s="153"/>
      <c r="N501" s="34"/>
      <c r="O501" s="34"/>
      <c r="P501" s="417"/>
      <c r="Q501" s="417"/>
      <c r="R501" s="431"/>
      <c r="S501" s="431"/>
      <c r="T501" s="431"/>
      <c r="U501" s="417"/>
      <c r="V501" s="34"/>
    </row>
  </sheetData>
  <mergeCells count="1">
    <mergeCell ref="Y5:Z5"/>
  </mergeCells>
  <phoneticPr fontId="1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K13:AR210"/>
  <sheetViews>
    <sheetView topLeftCell="A160" workbookViewId="0">
      <selection activeCell="A170" sqref="A170"/>
    </sheetView>
  </sheetViews>
  <sheetFormatPr baseColWidth="10" defaultRowHeight="15"/>
  <cols>
    <col min="43" max="43" width="6.6328125" customWidth="1"/>
  </cols>
  <sheetData>
    <row r="13" spans="43:44">
      <c r="AQ13" s="1">
        <f>+Klasse!BA10</f>
        <v>3.3613636363636359</v>
      </c>
      <c r="AR13" s="3" t="s">
        <v>619</v>
      </c>
    </row>
    <row r="46" spans="43:44">
      <c r="AQ46">
        <f>+Klasse!AP11</f>
        <v>4.6290598290598322</v>
      </c>
      <c r="AR46" s="3" t="s">
        <v>619</v>
      </c>
    </row>
    <row r="76" spans="43:44" ht="15.6">
      <c r="AQ76" s="2">
        <f>+Klasse!P12</f>
        <v>5.6602425876010782</v>
      </c>
      <c r="AR76" s="3" t="s">
        <v>633</v>
      </c>
    </row>
    <row r="176" spans="37:38" ht="15.6">
      <c r="AK176" s="5">
        <f>+Klasse!AP15</f>
        <v>8.3737172587011344</v>
      </c>
      <c r="AL176" s="3" t="s">
        <v>619</v>
      </c>
    </row>
    <row r="210" spans="43:44" ht="15.6">
      <c r="AQ210" s="5">
        <f>+Klasse!P17</f>
        <v>10.603465346534644</v>
      </c>
      <c r="AR210" s="2" t="s">
        <v>619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856"/>
  <sheetViews>
    <sheetView zoomScale="82" zoomScaleNormal="82" workbookViewId="0">
      <pane ySplit="9" topLeftCell="A11" activePane="bottomLeft" state="frozen"/>
      <selection pane="bottomLeft" activeCell="AH36" sqref="AH36"/>
    </sheetView>
  </sheetViews>
  <sheetFormatPr baseColWidth="10" defaultColWidth="11.54296875" defaultRowHeight="15"/>
  <cols>
    <col min="1" max="1" width="2.08984375" style="27" customWidth="1"/>
    <col min="2" max="2" width="6.08984375" style="27" customWidth="1"/>
    <col min="3" max="3" width="3.453125" style="27" customWidth="1"/>
    <col min="4" max="4" width="3" style="27" customWidth="1"/>
    <col min="5" max="5" width="3.54296875" style="27" customWidth="1"/>
    <col min="6" max="6" width="4" style="27" customWidth="1"/>
    <col min="7" max="7" width="10.1796875" style="27" customWidth="1"/>
    <col min="8" max="8" width="6.6328125" style="27" customWidth="1"/>
    <col min="9" max="9" width="2.1796875" style="485" customWidth="1"/>
    <col min="10" max="10" width="7" style="325" customWidth="1"/>
    <col min="11" max="13" width="6.36328125" style="28" customWidth="1"/>
    <col min="14" max="14" width="6.54296875" style="27" customWidth="1"/>
    <col min="15" max="15" width="1.54296875" style="485" customWidth="1"/>
    <col min="16" max="16" width="6.54296875" style="485" customWidth="1"/>
    <col min="17" max="17" width="1.36328125" style="485" customWidth="1"/>
    <col min="18" max="18" width="6.54296875" style="485" customWidth="1"/>
    <col min="19" max="19" width="1.36328125" style="485" customWidth="1"/>
    <col min="20" max="20" width="6.54296875" style="485" customWidth="1"/>
    <col min="21" max="21" width="2" style="485" customWidth="1"/>
    <col min="22" max="22" width="7.54296875" style="27" customWidth="1"/>
    <col min="23" max="23" width="5.08984375" style="33" customWidth="1"/>
    <col min="24" max="26" width="6.54296875" style="33" customWidth="1"/>
    <col min="27" max="27" width="5.453125" style="33" customWidth="1"/>
    <col min="28" max="28" width="7" style="26" customWidth="1"/>
    <col min="29" max="29" width="5.6328125" style="33" customWidth="1"/>
    <col min="30" max="30" width="8.08984375" style="33" customWidth="1"/>
    <col min="31" max="31" width="5.90625" style="28" customWidth="1"/>
    <col min="32" max="32" width="9.453125" style="28" customWidth="1"/>
    <col min="33" max="33" width="8.90625" style="28" customWidth="1"/>
    <col min="34" max="34" width="11.54296875" style="28"/>
    <col min="35" max="35" width="9.81640625" style="33" customWidth="1"/>
    <col min="36" max="36" width="9.1796875" style="28" customWidth="1"/>
    <col min="37" max="37" width="6.81640625" style="28" customWidth="1"/>
    <col min="38" max="38" width="9.90625" style="28" customWidth="1"/>
    <col min="39" max="39" width="10" style="27" customWidth="1"/>
    <col min="40" max="40" width="13.08984375" style="27" customWidth="1"/>
    <col min="41" max="41" width="9.36328125" style="27" customWidth="1"/>
    <col min="42" max="42" width="9.81640625" style="28" customWidth="1"/>
    <col min="43" max="43" width="9.81640625" style="27" customWidth="1"/>
    <col min="44" max="44" width="11.54296875" style="27"/>
    <col min="45" max="45" width="14" style="27" customWidth="1"/>
    <col min="46" max="46" width="12.54296875" style="27" customWidth="1"/>
    <col min="47" max="47" width="10.90625" style="27" customWidth="1"/>
    <col min="48" max="16384" width="11.54296875" style="27"/>
  </cols>
  <sheetData>
    <row r="1" spans="1:74" ht="15.6">
      <c r="A1" s="199"/>
      <c r="B1" s="199"/>
      <c r="C1" s="199"/>
      <c r="D1" s="199"/>
      <c r="E1" s="199"/>
      <c r="F1" s="199"/>
      <c r="G1" s="199"/>
      <c r="H1" s="199"/>
      <c r="I1" s="486"/>
      <c r="J1" s="320"/>
      <c r="K1" s="200"/>
      <c r="L1" s="200"/>
      <c r="M1" s="200"/>
      <c r="N1" s="199"/>
      <c r="O1" s="486"/>
      <c r="P1" s="486"/>
      <c r="Q1" s="486"/>
      <c r="R1" s="486"/>
      <c r="S1" s="486"/>
      <c r="T1" s="486"/>
      <c r="U1" s="486"/>
      <c r="V1" s="199"/>
      <c r="W1" s="201"/>
      <c r="X1" s="201"/>
      <c r="Y1" s="201"/>
      <c r="Z1" s="201"/>
      <c r="AA1" s="201"/>
      <c r="AB1" s="199"/>
      <c r="AC1" s="201"/>
      <c r="AD1" s="201"/>
      <c r="AE1" s="200"/>
      <c r="AF1" s="199"/>
      <c r="AG1" s="202"/>
      <c r="AI1" s="28"/>
      <c r="AJ1" s="26"/>
      <c r="AK1" s="203"/>
      <c r="AL1" s="27"/>
      <c r="AP1" s="27"/>
    </row>
    <row r="2" spans="1:74" s="208" customFormat="1" ht="31.8">
      <c r="A2" s="204"/>
      <c r="B2" s="204"/>
      <c r="C2" s="204"/>
      <c r="D2" s="205" t="s">
        <v>533</v>
      </c>
      <c r="E2" s="205"/>
      <c r="F2" s="204"/>
      <c r="G2" s="204"/>
      <c r="H2" s="204"/>
      <c r="I2" s="204"/>
      <c r="J2" s="321"/>
      <c r="K2" s="206"/>
      <c r="L2" s="206"/>
      <c r="M2" s="206"/>
      <c r="N2" s="204"/>
      <c r="O2" s="204"/>
      <c r="P2" s="204"/>
      <c r="Q2" s="204"/>
      <c r="R2" s="204"/>
      <c r="S2" s="204"/>
      <c r="T2" s="204"/>
      <c r="U2" s="204"/>
      <c r="V2" s="204"/>
      <c r="W2" s="207"/>
      <c r="X2" s="207"/>
      <c r="Y2" s="207"/>
      <c r="Z2" s="207"/>
      <c r="AA2" s="207"/>
      <c r="AB2" s="204"/>
      <c r="AC2" s="207"/>
      <c r="AD2" s="207"/>
      <c r="AE2" s="206"/>
      <c r="AF2" s="204"/>
      <c r="AG2" s="202"/>
      <c r="AH2" s="28"/>
      <c r="AI2" s="28"/>
      <c r="AJ2" s="26"/>
      <c r="AK2" s="203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BH2" s="215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</row>
    <row r="3" spans="1:74" ht="19.8">
      <c r="A3" s="199"/>
      <c r="B3" s="199"/>
      <c r="C3" s="199"/>
      <c r="D3" s="199"/>
      <c r="E3" s="199"/>
      <c r="F3" s="199"/>
      <c r="G3" s="199"/>
      <c r="H3" s="199"/>
      <c r="I3" s="486"/>
      <c r="J3" s="320"/>
      <c r="K3" s="200"/>
      <c r="L3" s="200"/>
      <c r="M3" s="200"/>
      <c r="N3" s="199"/>
      <c r="O3" s="486"/>
      <c r="P3" s="486"/>
      <c r="Q3" s="486"/>
      <c r="R3" s="486"/>
      <c r="S3" s="486"/>
      <c r="T3" s="486"/>
      <c r="U3" s="486"/>
      <c r="V3" s="199"/>
      <c r="W3" s="201"/>
      <c r="X3" s="201"/>
      <c r="Y3" s="201"/>
      <c r="Z3" s="201"/>
      <c r="AA3" s="201"/>
      <c r="AB3" s="199"/>
      <c r="AC3" s="201"/>
      <c r="AD3" s="201"/>
      <c r="AE3" s="200"/>
      <c r="AF3" s="199"/>
      <c r="AG3" s="202"/>
      <c r="AI3" s="28"/>
      <c r="AJ3" s="26"/>
      <c r="AK3" s="203"/>
      <c r="AL3" s="27"/>
      <c r="AP3" s="27"/>
      <c r="BH3" s="215"/>
    </row>
    <row r="4" spans="1:74" s="215" customFormat="1" ht="19.8">
      <c r="A4" s="209"/>
      <c r="B4" s="209"/>
      <c r="C4" s="209"/>
      <c r="D4" s="209"/>
      <c r="E4" s="209"/>
      <c r="F4" s="209"/>
      <c r="G4" s="210" t="s">
        <v>5</v>
      </c>
      <c r="H4" s="210"/>
      <c r="I4" s="210"/>
      <c r="J4" s="322">
        <f>+År!P2</f>
        <v>49</v>
      </c>
      <c r="K4" s="212"/>
      <c r="L4" s="212"/>
      <c r="M4" s="212"/>
      <c r="N4" s="209"/>
      <c r="O4" s="209"/>
      <c r="P4" s="209"/>
      <c r="Q4" s="209"/>
      <c r="R4" s="209"/>
      <c r="S4" s="209"/>
      <c r="T4" s="209"/>
      <c r="U4" s="209"/>
      <c r="V4" s="210" t="s">
        <v>422</v>
      </c>
      <c r="W4" s="213"/>
      <c r="X4" s="213"/>
      <c r="Y4" s="213"/>
      <c r="Z4" s="213"/>
      <c r="AA4" s="529">
        <f>+J11+J38+J65+J92+J119+J146+J173+J200+J227+J254+J281+J308+J335+J362+J389</f>
        <v>16314</v>
      </c>
      <c r="AB4" s="530"/>
      <c r="AC4" s="213"/>
      <c r="AD4" s="213"/>
      <c r="AE4" s="213"/>
      <c r="AF4" s="213"/>
      <c r="AG4" s="202"/>
      <c r="AH4" s="28"/>
      <c r="AI4" s="28"/>
      <c r="AJ4" s="26"/>
      <c r="AK4" s="202"/>
      <c r="AL4" s="28"/>
      <c r="AM4" s="28"/>
      <c r="AN4" s="26"/>
      <c r="AO4" s="203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14"/>
      <c r="BE4" s="214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</row>
    <row r="5" spans="1:74" ht="19.8">
      <c r="A5" s="199"/>
      <c r="B5" s="199"/>
      <c r="C5" s="199"/>
      <c r="D5" s="199"/>
      <c r="E5" s="199"/>
      <c r="F5" s="199"/>
      <c r="G5" s="199"/>
      <c r="H5" s="199"/>
      <c r="I5" s="486"/>
      <c r="J5" s="320"/>
      <c r="K5" s="200" t="s">
        <v>449</v>
      </c>
      <c r="L5" s="200"/>
      <c r="M5" s="200"/>
      <c r="N5" s="199"/>
      <c r="O5" s="486"/>
      <c r="P5" s="486"/>
      <c r="Q5" s="486"/>
      <c r="R5" s="486"/>
      <c r="S5" s="486"/>
      <c r="T5" s="486"/>
      <c r="U5" s="486"/>
      <c r="V5" s="199"/>
      <c r="W5" s="201"/>
      <c r="X5" s="201"/>
      <c r="Y5" s="201"/>
      <c r="Z5" s="201"/>
      <c r="AA5" s="201"/>
      <c r="AB5" s="199"/>
      <c r="AC5" s="201"/>
      <c r="AD5" s="201"/>
      <c r="AE5" s="200"/>
      <c r="AF5" s="199"/>
      <c r="AG5" s="202"/>
      <c r="AI5" s="28"/>
      <c r="AJ5" s="26"/>
      <c r="AK5" s="203"/>
      <c r="AL5" s="27"/>
      <c r="AP5" s="27"/>
      <c r="BH5" s="215"/>
    </row>
    <row r="6" spans="1:74" s="223" customFormat="1" ht="19.8">
      <c r="A6" s="217"/>
      <c r="B6" s="217"/>
      <c r="C6" s="217"/>
      <c r="D6" s="217"/>
      <c r="E6" s="217"/>
      <c r="F6" s="217"/>
      <c r="G6" s="217"/>
      <c r="H6" s="217"/>
      <c r="I6" s="217"/>
      <c r="J6" s="323"/>
      <c r="K6" s="216"/>
      <c r="L6" s="216"/>
      <c r="M6" s="216"/>
      <c r="N6" s="217"/>
      <c r="O6" s="217"/>
      <c r="P6" s="217"/>
      <c r="Q6" s="217"/>
      <c r="R6" s="217"/>
      <c r="S6" s="217"/>
      <c r="T6" s="217"/>
      <c r="U6" s="217"/>
      <c r="V6" s="217"/>
      <c r="W6" s="218"/>
      <c r="X6" s="218"/>
      <c r="Y6" s="218"/>
      <c r="Z6" s="218"/>
      <c r="AA6" s="218"/>
      <c r="AB6" s="217"/>
      <c r="AC6" s="218"/>
      <c r="AD6" s="218" t="s">
        <v>76</v>
      </c>
      <c r="AE6" s="216" t="s">
        <v>2</v>
      </c>
      <c r="AF6" s="217"/>
      <c r="AG6" s="202"/>
      <c r="AH6" s="250"/>
      <c r="AI6" s="250"/>
      <c r="AJ6" s="203"/>
      <c r="AK6" s="203"/>
      <c r="BH6" s="211"/>
    </row>
    <row r="7" spans="1:74" ht="19.8">
      <c r="A7" s="199"/>
      <c r="B7" s="199"/>
      <c r="C7" s="199"/>
      <c r="D7" s="199"/>
      <c r="E7" s="199"/>
      <c r="F7" s="199"/>
      <c r="G7" s="199"/>
      <c r="H7" s="217" t="s">
        <v>2</v>
      </c>
      <c r="I7" s="217"/>
      <c r="J7" s="320"/>
      <c r="K7" s="200"/>
      <c r="L7" s="216" t="s">
        <v>544</v>
      </c>
      <c r="M7" s="200"/>
      <c r="N7" s="200"/>
      <c r="O7" s="200"/>
      <c r="P7" s="200"/>
      <c r="Q7" s="200"/>
      <c r="R7" s="200"/>
      <c r="S7" s="200"/>
      <c r="T7" s="216" t="s">
        <v>22</v>
      </c>
      <c r="U7" s="200"/>
      <c r="V7" s="217" t="s">
        <v>22</v>
      </c>
      <c r="W7" s="201" t="s">
        <v>400</v>
      </c>
      <c r="X7" s="201" t="s">
        <v>400</v>
      </c>
      <c r="Y7" s="201" t="s">
        <v>400</v>
      </c>
      <c r="Z7" s="201" t="s">
        <v>400</v>
      </c>
      <c r="AA7" s="218" t="s">
        <v>423</v>
      </c>
      <c r="AB7" s="199"/>
      <c r="AC7" s="218" t="s">
        <v>514</v>
      </c>
      <c r="AD7" s="218" t="s">
        <v>43</v>
      </c>
      <c r="AE7" s="216" t="s">
        <v>8</v>
      </c>
      <c r="AF7" s="199"/>
      <c r="AG7" s="202"/>
      <c r="AI7" s="28"/>
      <c r="AJ7" s="26"/>
      <c r="AK7" s="203"/>
      <c r="AL7" s="27"/>
      <c r="AP7" s="27"/>
      <c r="BH7" s="215"/>
    </row>
    <row r="8" spans="1:74" ht="19.8">
      <c r="A8" s="199"/>
      <c r="B8" s="199"/>
      <c r="C8" s="199"/>
      <c r="D8" s="199"/>
      <c r="E8" s="199"/>
      <c r="F8" s="217"/>
      <c r="G8" s="217"/>
      <c r="H8" s="217" t="s">
        <v>462</v>
      </c>
      <c r="I8" s="217"/>
      <c r="J8" s="323" t="s">
        <v>2</v>
      </c>
      <c r="K8" s="216" t="s">
        <v>2</v>
      </c>
      <c r="L8" s="216" t="s">
        <v>545</v>
      </c>
      <c r="M8" s="216" t="s">
        <v>1</v>
      </c>
      <c r="N8" s="216" t="s">
        <v>22</v>
      </c>
      <c r="O8" s="216"/>
      <c r="P8" s="216" t="s">
        <v>2</v>
      </c>
      <c r="Q8" s="216"/>
      <c r="R8" s="216" t="s">
        <v>22</v>
      </c>
      <c r="S8" s="216"/>
      <c r="T8" s="216" t="s">
        <v>686</v>
      </c>
      <c r="U8" s="216"/>
      <c r="V8" s="217" t="s">
        <v>464</v>
      </c>
      <c r="W8" s="218" t="s">
        <v>466</v>
      </c>
      <c r="X8" s="218" t="s">
        <v>455</v>
      </c>
      <c r="Y8" s="218" t="s">
        <v>455</v>
      </c>
      <c r="Z8" s="218" t="s">
        <v>455</v>
      </c>
      <c r="AA8" s="218"/>
      <c r="AB8" s="217" t="s">
        <v>410</v>
      </c>
      <c r="AC8" s="218" t="s">
        <v>1</v>
      </c>
      <c r="AD8" s="218" t="s">
        <v>534</v>
      </c>
      <c r="AE8" s="216" t="s">
        <v>65</v>
      </c>
      <c r="AF8" s="199"/>
      <c r="AG8" s="202"/>
      <c r="AI8" s="28"/>
      <c r="AJ8" s="26"/>
      <c r="AK8" s="203"/>
      <c r="AL8" s="27"/>
      <c r="AP8" s="27"/>
      <c r="BH8" s="215"/>
    </row>
    <row r="9" spans="1:74" ht="19.8">
      <c r="A9" s="199"/>
      <c r="B9" s="199"/>
      <c r="C9" s="217" t="s">
        <v>0</v>
      </c>
      <c r="D9" s="217"/>
      <c r="E9" s="217" t="s">
        <v>434</v>
      </c>
      <c r="F9" s="217"/>
      <c r="G9" s="217"/>
      <c r="H9" s="51" t="s">
        <v>463</v>
      </c>
      <c r="I9" s="51"/>
      <c r="J9" s="318" t="s">
        <v>8</v>
      </c>
      <c r="K9" s="93" t="s">
        <v>400</v>
      </c>
      <c r="L9" s="93" t="s">
        <v>546</v>
      </c>
      <c r="M9" s="93" t="s">
        <v>400</v>
      </c>
      <c r="N9" s="93" t="s">
        <v>44</v>
      </c>
      <c r="O9" s="93"/>
      <c r="P9" s="93" t="s">
        <v>637</v>
      </c>
      <c r="Q9" s="93"/>
      <c r="R9" s="93" t="s">
        <v>637</v>
      </c>
      <c r="S9" s="93"/>
      <c r="T9" s="93" t="s">
        <v>687</v>
      </c>
      <c r="U9" s="93"/>
      <c r="V9" s="51" t="s">
        <v>411</v>
      </c>
      <c r="W9" s="72" t="s">
        <v>467</v>
      </c>
      <c r="X9" s="72" t="s">
        <v>535</v>
      </c>
      <c r="Y9" s="72" t="s">
        <v>536</v>
      </c>
      <c r="Z9" s="72" t="s">
        <v>537</v>
      </c>
      <c r="AA9" s="72" t="s">
        <v>1</v>
      </c>
      <c r="AB9" s="51" t="s">
        <v>411</v>
      </c>
      <c r="AC9" s="72" t="s">
        <v>487</v>
      </c>
      <c r="AD9" s="72" t="s">
        <v>44</v>
      </c>
      <c r="AE9" s="93" t="s">
        <v>516</v>
      </c>
      <c r="AF9" s="199"/>
      <c r="AG9" s="202"/>
      <c r="AI9" s="28"/>
      <c r="AJ9" s="26"/>
      <c r="AK9" s="203"/>
      <c r="AL9" s="27"/>
      <c r="AP9" s="27"/>
      <c r="BH9" s="215"/>
    </row>
    <row r="10" spans="1:74" ht="15" customHeight="1">
      <c r="A10" s="199"/>
      <c r="B10" s="199"/>
      <c r="C10" s="217"/>
      <c r="D10" s="217"/>
      <c r="E10" s="217"/>
      <c r="F10" s="217"/>
      <c r="G10" s="217"/>
      <c r="H10" s="51"/>
      <c r="I10" s="51"/>
      <c r="J10" s="318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51"/>
      <c r="W10" s="72"/>
      <c r="X10" s="72"/>
      <c r="Y10" s="72"/>
      <c r="Z10" s="72"/>
      <c r="AA10" s="72"/>
      <c r="AB10" s="51"/>
      <c r="AC10" s="72"/>
      <c r="AD10" s="72"/>
      <c r="AE10" s="93"/>
      <c r="AF10" s="199"/>
      <c r="AG10" s="202"/>
      <c r="AI10" s="28"/>
      <c r="AJ10" s="26"/>
      <c r="AK10" s="203"/>
      <c r="AL10" s="27"/>
      <c r="AP10" s="27"/>
      <c r="BH10" s="215"/>
    </row>
    <row r="11" spans="1:74" ht="19.05" customHeight="1">
      <c r="A11" s="199"/>
      <c r="B11" s="199"/>
      <c r="C11" s="199"/>
      <c r="D11" s="244" t="str">
        <f>+D13</f>
        <v>P-</v>
      </c>
      <c r="E11" s="199"/>
      <c r="F11" s="199"/>
      <c r="G11" s="199"/>
      <c r="H11" s="199"/>
      <c r="I11" s="486"/>
      <c r="J11" s="445">
        <f>SUM(J13:J36)</f>
        <v>44</v>
      </c>
      <c r="K11" s="245"/>
      <c r="L11" s="245"/>
      <c r="M11" s="245"/>
      <c r="N11" s="247">
        <f>+Klasse!P10</f>
        <v>3.3613636363636359</v>
      </c>
      <c r="O11" s="93"/>
      <c r="P11" s="494">
        <f>+Klasse!L10</f>
        <v>42</v>
      </c>
      <c r="Q11" s="93"/>
      <c r="R11" s="494">
        <f>+Klasse!S10</f>
        <v>76.747619047619068</v>
      </c>
      <c r="S11" s="93"/>
      <c r="T11" s="494">
        <f>+Klasse!U10</f>
        <v>7.6558533141206384</v>
      </c>
      <c r="U11" s="93"/>
      <c r="V11" s="246"/>
      <c r="W11" s="201"/>
      <c r="X11" s="201"/>
      <c r="Y11" s="201"/>
      <c r="Z11" s="201"/>
      <c r="AA11" s="201"/>
      <c r="AB11" s="199"/>
      <c r="AC11" s="201"/>
      <c r="AD11" s="201"/>
      <c r="AE11" s="201"/>
      <c r="AF11" s="201"/>
      <c r="AG11" s="202"/>
      <c r="AI11" s="28"/>
      <c r="AJ11" s="26"/>
      <c r="AK11" s="203"/>
      <c r="AL11" s="27"/>
      <c r="AP11" s="27"/>
      <c r="BH11" s="215"/>
    </row>
    <row r="12" spans="1:74" ht="15" customHeight="1">
      <c r="A12" s="199"/>
      <c r="B12" s="199"/>
      <c r="C12" s="199"/>
      <c r="D12" s="199"/>
      <c r="E12" s="199"/>
      <c r="F12" s="199"/>
      <c r="G12" s="199"/>
      <c r="H12" s="217"/>
      <c r="I12" s="217"/>
      <c r="J12" s="320"/>
      <c r="K12" s="200"/>
      <c r="L12" s="216"/>
      <c r="M12" s="200"/>
      <c r="N12" s="200"/>
      <c r="O12" s="93"/>
      <c r="P12" s="200"/>
      <c r="Q12" s="93"/>
      <c r="R12" s="200"/>
      <c r="S12" s="93"/>
      <c r="T12" s="200"/>
      <c r="U12" s="93"/>
      <c r="V12" s="217"/>
      <c r="W12" s="201"/>
      <c r="X12" s="201"/>
      <c r="Y12" s="201"/>
      <c r="Z12" s="201"/>
      <c r="AA12" s="218"/>
      <c r="AB12" s="199"/>
      <c r="AC12" s="218"/>
      <c r="AD12" s="218"/>
      <c r="AE12" s="216"/>
      <c r="AF12" s="199"/>
      <c r="AG12" s="202"/>
      <c r="AI12" s="28"/>
      <c r="AJ12" s="26"/>
      <c r="AK12" s="203"/>
      <c r="AL12" s="27"/>
      <c r="AP12" s="27"/>
      <c r="BH12" s="215"/>
    </row>
    <row r="13" spans="1:74" ht="15.6" customHeight="1">
      <c r="A13" s="199"/>
      <c r="B13" s="270">
        <f>+'Ark1'!C2840</f>
        <v>2024</v>
      </c>
      <c r="C13" s="219">
        <f>+'Ark1'!L2840</f>
        <v>1</v>
      </c>
      <c r="D13" s="219" t="s">
        <v>28</v>
      </c>
      <c r="E13" s="219">
        <f>+'Ark1'!H2840</f>
        <v>1</v>
      </c>
      <c r="F13" s="219">
        <f>+'Ark1'!J2840</f>
        <v>103</v>
      </c>
      <c r="G13" s="219" t="str">
        <f>VLOOKUP(F13,RNR!$A$1:$B$26,2)</f>
        <v>Rudshøgda</v>
      </c>
      <c r="H13" s="219" t="str">
        <f>+IF(J13=0,"",'Ark1'!Q2840)</f>
        <v/>
      </c>
      <c r="I13" s="219"/>
      <c r="J13" s="324">
        <f>+'Ark1'!R2840</f>
        <v>0</v>
      </c>
      <c r="K13" s="220" t="str">
        <f>+IF(J13=0,"",'Ark1'!AG2840)</f>
        <v/>
      </c>
      <c r="L13" s="249">
        <f t="shared" ref="L13:L36" si="0">100*J13/$J$11</f>
        <v>0</v>
      </c>
      <c r="M13" s="220" t="str">
        <f>+IF(J13=0,"",'Ark1'!AH2840)</f>
        <v/>
      </c>
      <c r="N13" s="31" t="str">
        <f>+IF(J13=0,"",'Ark1'!U2840)</f>
        <v/>
      </c>
      <c r="O13" s="93"/>
      <c r="P13" s="487">
        <f>+'Ark1'!AI2840</f>
        <v>0</v>
      </c>
      <c r="Q13" s="93"/>
      <c r="R13" s="31" t="str">
        <f>+IF(P13=0,"",'Ark1'!AJ2840)</f>
        <v/>
      </c>
      <c r="S13" s="93"/>
      <c r="T13" s="31" t="str">
        <f>+IF(P13=0,"",'Ark1'!AK2840)</f>
        <v/>
      </c>
      <c r="U13" s="93"/>
      <c r="V13" s="221" t="str">
        <f>+IF(J13=0,"",'Ark1'!T2840)</f>
        <v/>
      </c>
      <c r="W13" s="222" t="str">
        <f>+IF(J13=0,"",'Ark1'!W2840)</f>
        <v/>
      </c>
      <c r="X13" s="222" t="str">
        <f>+IF(J13=0,"",'Ark1'!X2840)</f>
        <v/>
      </c>
      <c r="Y13" s="222" t="str">
        <f>+IF(J13=0,"",'Ark1'!Y2840)</f>
        <v/>
      </c>
      <c r="Z13" s="222" t="str">
        <f>+IF(J13=0,"",'Ark1'!Z2840)</f>
        <v/>
      </c>
      <c r="AA13" s="220" t="str">
        <f>+IF(J13=0,"",'Ark1'!AA2840)</f>
        <v/>
      </c>
      <c r="AB13" s="221" t="str">
        <f>+IF(J13=0,"",'Ark1'!AC2840)</f>
        <v/>
      </c>
      <c r="AC13" s="222" t="str">
        <f>+IF(J13=0,"",'Ark1'!AE2840)</f>
        <v/>
      </c>
      <c r="AD13" s="222" t="str">
        <f t="shared" ref="AD13:AD36" si="1">IF(J13=0,"",N13/C13)</f>
        <v/>
      </c>
      <c r="AE13" s="220" t="str">
        <f t="shared" ref="AE13" si="2">IF(J13=0,"",J13/H13)</f>
        <v/>
      </c>
      <c r="AF13" s="199"/>
      <c r="AG13" s="202"/>
      <c r="AI13" s="28"/>
      <c r="AJ13" s="26"/>
      <c r="AK13" s="203"/>
      <c r="AL13" s="27"/>
      <c r="AP13" s="27"/>
      <c r="BH13" s="215"/>
    </row>
    <row r="14" spans="1:74" ht="15.6" customHeight="1">
      <c r="A14" s="199"/>
      <c r="B14" s="270">
        <f>+'Ark1'!C2841</f>
        <v>2024</v>
      </c>
      <c r="C14" s="219">
        <f>+'Ark1'!L2841</f>
        <v>1</v>
      </c>
      <c r="D14" s="219" t="s">
        <v>28</v>
      </c>
      <c r="E14" s="219">
        <f>+'Ark1'!H2841</f>
        <v>2</v>
      </c>
      <c r="F14" s="219">
        <f>+'Ark1'!J2841</f>
        <v>106</v>
      </c>
      <c r="G14" s="219" t="str">
        <f>VLOOKUP(F14,RNR!$A$1:$B$26,2)</f>
        <v>Furuseth</v>
      </c>
      <c r="H14" s="219" t="str">
        <f>+IF(J14=0,"",'Ark1'!Q2841)</f>
        <v/>
      </c>
      <c r="I14" s="219"/>
      <c r="J14" s="324">
        <f>+'Ark1'!R2841</f>
        <v>0</v>
      </c>
      <c r="K14" s="220" t="str">
        <f>+IF(J14=0,"",'Ark1'!AG2841)</f>
        <v/>
      </c>
      <c r="L14" s="249">
        <f t="shared" si="0"/>
        <v>0</v>
      </c>
      <c r="M14" s="220" t="str">
        <f>+IF(J14=0,"",'Ark1'!AH2841)</f>
        <v/>
      </c>
      <c r="N14" s="31" t="str">
        <f>+IF(J14=0,"",'Ark1'!U2841)</f>
        <v/>
      </c>
      <c r="O14" s="93"/>
      <c r="P14" s="487">
        <f>+'Ark1'!AI2841</f>
        <v>0</v>
      </c>
      <c r="Q14" s="93"/>
      <c r="R14" s="31" t="str">
        <f>+IF(P14=0,"",'Ark1'!AJ2841)</f>
        <v/>
      </c>
      <c r="S14" s="93"/>
      <c r="T14" s="31" t="str">
        <f>+IF(P14=0,"",'Ark1'!AK2841)</f>
        <v/>
      </c>
      <c r="U14" s="93"/>
      <c r="V14" s="221" t="str">
        <f>+IF(J14=0,"",'Ark1'!T2841)</f>
        <v/>
      </c>
      <c r="W14" s="222" t="str">
        <f>+IF(J14=0,"",'Ark1'!W2841)</f>
        <v/>
      </c>
      <c r="X14" s="222" t="str">
        <f>+IF(J14=0,"",'Ark1'!X2841)</f>
        <v/>
      </c>
      <c r="Y14" s="222" t="str">
        <f>+IF(J14=0,"",'Ark1'!Y2841)</f>
        <v/>
      </c>
      <c r="Z14" s="222" t="str">
        <f>+IF(J14=0,"",'Ark1'!Z2841)</f>
        <v/>
      </c>
      <c r="AA14" s="220" t="str">
        <f>+IF(J14=0,"",'Ark1'!AA2841)</f>
        <v/>
      </c>
      <c r="AB14" s="221" t="str">
        <f>+IF(J14=0,"",'Ark1'!AC2841)</f>
        <v/>
      </c>
      <c r="AC14" s="222" t="str">
        <f>+IF(J14=0,"",'Ark1'!AE2841)</f>
        <v/>
      </c>
      <c r="AD14" s="222" t="str">
        <f t="shared" si="1"/>
        <v/>
      </c>
      <c r="AE14" s="220" t="str">
        <f t="shared" ref="AE14:AE36" si="3">IF(J14=0,"",J14/H14)</f>
        <v/>
      </c>
      <c r="AF14" s="199"/>
      <c r="AG14" s="202"/>
      <c r="AI14" s="28"/>
      <c r="AJ14" s="26"/>
      <c r="AK14" s="203"/>
      <c r="AL14" s="27"/>
      <c r="AP14" s="27"/>
      <c r="BH14" s="215"/>
    </row>
    <row r="15" spans="1:74" ht="15.6" customHeight="1">
      <c r="A15" s="199"/>
      <c r="B15" s="270">
        <f>+'Ark1'!C2842</f>
        <v>2024</v>
      </c>
      <c r="C15" s="219">
        <f>+'Ark1'!L2842</f>
        <v>1</v>
      </c>
      <c r="D15" s="219" t="s">
        <v>28</v>
      </c>
      <c r="E15" s="219">
        <f>+'Ark1'!H2842</f>
        <v>1</v>
      </c>
      <c r="F15" s="219">
        <f>+'Ark1'!J2842</f>
        <v>110</v>
      </c>
      <c r="G15" s="219" t="str">
        <f>VLOOKUP(F15,RNR!$A$1:$B$26,2)</f>
        <v>Gol</v>
      </c>
      <c r="H15" s="219">
        <f>+IF(J15=0,"",'Ark1'!Q2842)</f>
        <v>3</v>
      </c>
      <c r="I15" s="219"/>
      <c r="J15" s="324">
        <f>+'Ark1'!R2842</f>
        <v>6</v>
      </c>
      <c r="K15" s="220">
        <f>+IF(J15=0,"",'Ark1'!AG2842)</f>
        <v>5.4232965096978385E-2</v>
      </c>
      <c r="L15" s="249">
        <f t="shared" si="0"/>
        <v>13.636363636363637</v>
      </c>
      <c r="M15" s="220">
        <f>+IF(J15=0,"",'Ark1'!AH2842)</f>
        <v>50</v>
      </c>
      <c r="N15" s="31">
        <f>+IF(J15=0,"",'Ark1'!U2842)</f>
        <v>2.75</v>
      </c>
      <c r="O15" s="93"/>
      <c r="P15" s="487">
        <f>+'Ark1'!AI2842</f>
        <v>6</v>
      </c>
      <c r="Q15" s="93"/>
      <c r="R15" s="31">
        <f>+IF(P15=0,"",'Ark1'!AJ2842)</f>
        <v>67.5</v>
      </c>
      <c r="S15" s="93"/>
      <c r="T15" s="31">
        <f>+IF(P15=0,"",'Ark1'!AK2842)</f>
        <v>8.7997975994453892</v>
      </c>
      <c r="U15" s="93"/>
      <c r="V15" s="221">
        <f>+IF(J15=0,"",'Ark1'!T2842)</f>
        <v>1.6666666666666672</v>
      </c>
      <c r="W15" s="222">
        <f>+IF(J15=0,"",'Ark1'!W2842)</f>
        <v>0</v>
      </c>
      <c r="X15" s="222">
        <f>+IF(J15=0,"",'Ark1'!X2842)</f>
        <v>0</v>
      </c>
      <c r="Y15" s="222">
        <f>+IF(J15=0,"",'Ark1'!Y2842)</f>
        <v>0</v>
      </c>
      <c r="Z15" s="222">
        <f>+IF(J15=0,"",'Ark1'!Z2842)</f>
        <v>0.56199051000291245</v>
      </c>
      <c r="AA15" s="220">
        <f>+IF(J15=0,"",'Ark1'!AA2842)</f>
        <v>0</v>
      </c>
      <c r="AB15" s="221">
        <f>+IF(J15=0,"",'Ark1'!AC2842)</f>
        <v>0</v>
      </c>
      <c r="AC15" s="222">
        <f>+IF(J15=0,"",'Ark1'!AE2842)</f>
        <v>0</v>
      </c>
      <c r="AD15" s="222">
        <f t="shared" si="1"/>
        <v>2.75</v>
      </c>
      <c r="AE15" s="220">
        <f t="shared" si="3"/>
        <v>2</v>
      </c>
      <c r="AF15" s="199"/>
      <c r="AG15" s="202"/>
      <c r="AI15" s="28"/>
      <c r="AJ15" s="26"/>
      <c r="AK15" s="203"/>
      <c r="AL15" s="27"/>
      <c r="AP15" s="27"/>
      <c r="BH15" s="215"/>
    </row>
    <row r="16" spans="1:74" ht="15.6" customHeight="1">
      <c r="A16" s="199"/>
      <c r="B16" s="270">
        <f>+'Ark1'!C2843</f>
        <v>2024</v>
      </c>
      <c r="C16" s="219">
        <f>+'Ark1'!L2843</f>
        <v>1</v>
      </c>
      <c r="D16" s="219" t="s">
        <v>28</v>
      </c>
      <c r="E16" s="219">
        <f>+'Ark1'!H2843</f>
        <v>1</v>
      </c>
      <c r="F16" s="219">
        <f>+'Ark1'!J2843</f>
        <v>111</v>
      </c>
      <c r="G16" s="219" t="str">
        <f>VLOOKUP(F16,RNR!$A$1:$B$26,2)</f>
        <v>Forus</v>
      </c>
      <c r="H16" s="219" t="str">
        <f>+IF(J16=0,"",'Ark1'!Q2843)</f>
        <v/>
      </c>
      <c r="I16" s="219"/>
      <c r="J16" s="324">
        <f>+'Ark1'!R2843</f>
        <v>0</v>
      </c>
      <c r="K16" s="220" t="str">
        <f>+IF(J16=0,"",'Ark1'!AG2843)</f>
        <v/>
      </c>
      <c r="L16" s="249">
        <f t="shared" si="0"/>
        <v>0</v>
      </c>
      <c r="M16" s="220" t="str">
        <f>+IF(J16=0,"",'Ark1'!AH2843)</f>
        <v/>
      </c>
      <c r="N16" s="31" t="str">
        <f>+IF(J16=0,"",'Ark1'!U2843)</f>
        <v/>
      </c>
      <c r="O16" s="93"/>
      <c r="P16" s="487">
        <f>+'Ark1'!AI2843</f>
        <v>0</v>
      </c>
      <c r="Q16" s="93"/>
      <c r="R16" s="31" t="str">
        <f>+IF(P16=0,"",'Ark1'!AJ2843)</f>
        <v/>
      </c>
      <c r="S16" s="93"/>
      <c r="T16" s="31" t="str">
        <f>+IF(P16=0,"",'Ark1'!AK2843)</f>
        <v/>
      </c>
      <c r="U16" s="93"/>
      <c r="V16" s="221" t="str">
        <f>+IF(J16=0,"",'Ark1'!T2843)</f>
        <v/>
      </c>
      <c r="W16" s="222" t="str">
        <f>+IF(J16=0,"",'Ark1'!W2843)</f>
        <v/>
      </c>
      <c r="X16" s="222" t="str">
        <f>+IF(J16=0,"",'Ark1'!X2843)</f>
        <v/>
      </c>
      <c r="Y16" s="222" t="str">
        <f>+IF(J16=0,"",'Ark1'!Y2843)</f>
        <v/>
      </c>
      <c r="Z16" s="222" t="str">
        <f>+IF(J16=0,"",'Ark1'!Z2843)</f>
        <v/>
      </c>
      <c r="AA16" s="220" t="str">
        <f>+IF(J16=0,"",'Ark1'!AA2843)</f>
        <v/>
      </c>
      <c r="AB16" s="221" t="str">
        <f>+IF(J16=0,"",'Ark1'!AC2843)</f>
        <v/>
      </c>
      <c r="AC16" s="222" t="str">
        <f>+IF(J16=0,"",'Ark1'!AE2843)</f>
        <v/>
      </c>
      <c r="AD16" s="222" t="str">
        <f t="shared" si="1"/>
        <v/>
      </c>
      <c r="AE16" s="220" t="str">
        <f t="shared" si="3"/>
        <v/>
      </c>
      <c r="AF16" s="199"/>
      <c r="AG16" s="202"/>
      <c r="AI16" s="28"/>
      <c r="AJ16" s="26"/>
      <c r="AK16" s="203"/>
      <c r="AL16" s="27"/>
      <c r="AP16" s="27"/>
      <c r="BH16" s="215"/>
    </row>
    <row r="17" spans="1:60" ht="15.6" customHeight="1">
      <c r="A17" s="199"/>
      <c r="B17" s="270">
        <f>+'Ark1'!C2844</f>
        <v>2024</v>
      </c>
      <c r="C17" s="219">
        <f>+'Ark1'!L2844</f>
        <v>1</v>
      </c>
      <c r="D17" s="219" t="s">
        <v>28</v>
      </c>
      <c r="E17" s="219">
        <f>+'Ark1'!H2844</f>
        <v>1</v>
      </c>
      <c r="F17" s="219">
        <f>+'Ark1'!J2844</f>
        <v>116</v>
      </c>
      <c r="G17" s="219" t="str">
        <f>VLOOKUP(F17,RNR!$A$1:$B$26,2)</f>
        <v>Sandeid</v>
      </c>
      <c r="H17" s="219">
        <f>+IF(J17=0,"",'Ark1'!Q2844)</f>
        <v>2</v>
      </c>
      <c r="I17" s="219"/>
      <c r="J17" s="324">
        <f>+'Ark1'!R2844</f>
        <v>2</v>
      </c>
      <c r="K17" s="220">
        <f>+IF(J17=0,"",'Ark1'!AG2844)</f>
        <v>0.15033711960153068</v>
      </c>
      <c r="L17" s="249">
        <f t="shared" si="0"/>
        <v>4.5454545454545459</v>
      </c>
      <c r="M17" s="220">
        <f>+IF(J17=0,"",'Ark1'!AH2844)</f>
        <v>0</v>
      </c>
      <c r="N17" s="31">
        <f>+IF(J17=0,"",'Ark1'!U2844)</f>
        <v>4.9499999999999993</v>
      </c>
      <c r="O17" s="93"/>
      <c r="P17" s="487">
        <f>+'Ark1'!AI2844</f>
        <v>2</v>
      </c>
      <c r="Q17" s="93"/>
      <c r="R17" s="31">
        <f>+IF(P17=0,"",'Ark1'!AJ2844)</f>
        <v>74.25</v>
      </c>
      <c r="S17" s="93"/>
      <c r="T17" s="31">
        <f>+IF(P17=0,"",'Ark1'!AK2844)</f>
        <v>11.963537382933264</v>
      </c>
      <c r="U17" s="93"/>
      <c r="V17" s="221">
        <f>+IF(J17=0,"",'Ark1'!T2844)</f>
        <v>2</v>
      </c>
      <c r="W17" s="222">
        <f>+IF(J17=0,"",'Ark1'!W2844)</f>
        <v>0</v>
      </c>
      <c r="X17" s="222">
        <f>+IF(J17=0,"",'Ark1'!X2844)</f>
        <v>0</v>
      </c>
      <c r="Y17" s="222">
        <f>+IF(J17=0,"",'Ark1'!Y2844)</f>
        <v>0</v>
      </c>
      <c r="Z17" s="222">
        <f>+IF(J17=0,"",'Ark1'!Z2844)</f>
        <v>0.85000000000000475</v>
      </c>
      <c r="AA17" s="220">
        <f>+IF(J17=0,"",'Ark1'!AA2844)</f>
        <v>0</v>
      </c>
      <c r="AB17" s="221">
        <f>+IF(J17=0,"",'Ark1'!AC2844)</f>
        <v>0</v>
      </c>
      <c r="AC17" s="222">
        <f>+IF(J17=0,"",'Ark1'!AE2844)</f>
        <v>0</v>
      </c>
      <c r="AD17" s="222">
        <f t="shared" si="1"/>
        <v>4.9499999999999993</v>
      </c>
      <c r="AE17" s="220">
        <f t="shared" si="3"/>
        <v>1</v>
      </c>
      <c r="AF17" s="199"/>
      <c r="AG17" s="202"/>
      <c r="AI17" s="28"/>
      <c r="AJ17" s="26"/>
      <c r="AK17" s="203"/>
      <c r="AL17" s="27"/>
      <c r="AP17" s="27"/>
      <c r="BH17" s="215"/>
    </row>
    <row r="18" spans="1:60" ht="15.6" customHeight="1">
      <c r="A18" s="199"/>
      <c r="B18" s="270">
        <f>+'Ark1'!C2845</f>
        <v>2024</v>
      </c>
      <c r="C18" s="219">
        <f>+'Ark1'!L2845</f>
        <v>1</v>
      </c>
      <c r="D18" s="219" t="s">
        <v>28</v>
      </c>
      <c r="E18" s="219">
        <f>+'Ark1'!H2845</f>
        <v>2</v>
      </c>
      <c r="F18" s="219">
        <f>+'Ark1'!J2845</f>
        <v>117</v>
      </c>
      <c r="G18" s="219" t="str">
        <f>VLOOKUP(F18,RNR!$A$1:$B$26,2)</f>
        <v>Jæren</v>
      </c>
      <c r="H18" s="219" t="str">
        <f>+IF(J18=0,"",'Ark1'!Q2845)</f>
        <v/>
      </c>
      <c r="I18" s="219"/>
      <c r="J18" s="324">
        <f>+'Ark1'!R2845</f>
        <v>0</v>
      </c>
      <c r="K18" s="220" t="str">
        <f>+IF(J18=0,"",'Ark1'!AG2845)</f>
        <v/>
      </c>
      <c r="L18" s="249">
        <f t="shared" si="0"/>
        <v>0</v>
      </c>
      <c r="M18" s="220" t="str">
        <f>+IF(J18=0,"",'Ark1'!AH2845)</f>
        <v/>
      </c>
      <c r="N18" s="31" t="str">
        <f>+IF(J18=0,"",'Ark1'!U2845)</f>
        <v/>
      </c>
      <c r="O18" s="93"/>
      <c r="P18" s="487">
        <f>+'Ark1'!AI2845</f>
        <v>0</v>
      </c>
      <c r="Q18" s="93"/>
      <c r="R18" s="31" t="str">
        <f>+IF(P18=0,"",'Ark1'!AJ2845)</f>
        <v/>
      </c>
      <c r="S18" s="93"/>
      <c r="T18" s="31" t="str">
        <f>+IF(P18=0,"",'Ark1'!AK2845)</f>
        <v/>
      </c>
      <c r="U18" s="93"/>
      <c r="V18" s="221" t="str">
        <f>+IF(J18=0,"",'Ark1'!T2845)</f>
        <v/>
      </c>
      <c r="W18" s="222" t="str">
        <f>+IF(J18=0,"",'Ark1'!W2845)</f>
        <v/>
      </c>
      <c r="X18" s="222" t="str">
        <f>+IF(J18=0,"",'Ark1'!X2845)</f>
        <v/>
      </c>
      <c r="Y18" s="222" t="str">
        <f>+IF(J18=0,"",'Ark1'!Y2845)</f>
        <v/>
      </c>
      <c r="Z18" s="222" t="str">
        <f>+IF(J18=0,"",'Ark1'!Z2845)</f>
        <v/>
      </c>
      <c r="AA18" s="220" t="str">
        <f>+IF(J18=0,"",'Ark1'!AA2845)</f>
        <v/>
      </c>
      <c r="AB18" s="221" t="str">
        <f>+IF(J18=0,"",'Ark1'!AC2845)</f>
        <v/>
      </c>
      <c r="AC18" s="222" t="str">
        <f>+IF(J18=0,"",'Ark1'!AE2845)</f>
        <v/>
      </c>
      <c r="AD18" s="222" t="str">
        <f t="shared" si="1"/>
        <v/>
      </c>
      <c r="AE18" s="220" t="str">
        <f t="shared" si="3"/>
        <v/>
      </c>
      <c r="AF18" s="199"/>
      <c r="AG18" s="202"/>
      <c r="AI18" s="28"/>
      <c r="AJ18" s="26"/>
      <c r="AK18" s="203"/>
      <c r="AL18" s="27"/>
      <c r="AP18" s="27"/>
      <c r="BH18" s="215"/>
    </row>
    <row r="19" spans="1:60" ht="15.6" customHeight="1">
      <c r="A19" s="199"/>
      <c r="B19" s="270">
        <f>+'Ark1'!C2846</f>
        <v>2024</v>
      </c>
      <c r="C19" s="219">
        <f>+'Ark1'!L2846</f>
        <v>1</v>
      </c>
      <c r="D19" s="219" t="s">
        <v>28</v>
      </c>
      <c r="E19" s="219">
        <f>+'Ark1'!H2846</f>
        <v>1</v>
      </c>
      <c r="F19" s="219">
        <f>+'Ark1'!J2846</f>
        <v>134</v>
      </c>
      <c r="G19" s="219" t="str">
        <f>VLOOKUP(F19,RNR!$A$1:$B$26,2)</f>
        <v>Førde</v>
      </c>
      <c r="H19" s="219">
        <f>+IF(J19=0,"",'Ark1'!Q2846)</f>
        <v>2</v>
      </c>
      <c r="I19" s="219"/>
      <c r="J19" s="324">
        <f>+'Ark1'!R2846</f>
        <v>2</v>
      </c>
      <c r="K19" s="220">
        <f>+IF(J19=0,"",'Ark1'!AG2846)</f>
        <v>2.3672780419522844E-2</v>
      </c>
      <c r="L19" s="249">
        <f t="shared" si="0"/>
        <v>4.5454545454545459</v>
      </c>
      <c r="M19" s="220">
        <f>+IF(J19=0,"",'Ark1'!AH2846)</f>
        <v>0</v>
      </c>
      <c r="N19" s="31">
        <f>+IF(J19=0,"",'Ark1'!U2846)</f>
        <v>3.45</v>
      </c>
      <c r="O19" s="93"/>
      <c r="P19" s="487">
        <f>+'Ark1'!AI2846</f>
        <v>2</v>
      </c>
      <c r="Q19" s="93"/>
      <c r="R19" s="31">
        <f>+IF(P19=0,"",'Ark1'!AJ2846)</f>
        <v>70.400000000000006</v>
      </c>
      <c r="S19" s="93"/>
      <c r="T19" s="31">
        <f>+IF(P19=0,"",'Ark1'!AK2846)</f>
        <v>9.8726479284782105</v>
      </c>
      <c r="U19" s="93"/>
      <c r="V19" s="221">
        <f>+IF(J19=0,"",'Ark1'!T2846)</f>
        <v>1.5</v>
      </c>
      <c r="W19" s="222">
        <f>+IF(J19=0,"",'Ark1'!W2846)</f>
        <v>0</v>
      </c>
      <c r="X19" s="222">
        <f>+IF(J19=0,"",'Ark1'!X2846)</f>
        <v>0</v>
      </c>
      <c r="Y19" s="222">
        <f>+IF(J19=0,"",'Ark1'!Y2846)</f>
        <v>0</v>
      </c>
      <c r="Z19" s="222">
        <f>+IF(J19=0,"",'Ark1'!Z2846)</f>
        <v>0.3500000000000007</v>
      </c>
      <c r="AA19" s="220">
        <f>+IF(J19=0,"",'Ark1'!AA2846)</f>
        <v>0</v>
      </c>
      <c r="AB19" s="221">
        <f>+IF(J19=0,"",'Ark1'!AC2846)</f>
        <v>0</v>
      </c>
      <c r="AC19" s="222">
        <f>+IF(J19=0,"",'Ark1'!AE2846)</f>
        <v>0</v>
      </c>
      <c r="AD19" s="222">
        <f t="shared" si="1"/>
        <v>3.45</v>
      </c>
      <c r="AE19" s="220">
        <f t="shared" si="3"/>
        <v>1</v>
      </c>
      <c r="AF19" s="199"/>
      <c r="AG19" s="202"/>
      <c r="AI19" s="28"/>
      <c r="AJ19" s="26"/>
      <c r="AK19" s="203"/>
      <c r="AL19" s="27"/>
      <c r="AP19" s="27"/>
      <c r="BH19" s="215"/>
    </row>
    <row r="20" spans="1:60" ht="15.6" customHeight="1">
      <c r="A20" s="199"/>
      <c r="B20" s="270">
        <f>+'Ark1'!C2847</f>
        <v>2024</v>
      </c>
      <c r="C20" s="219">
        <f>+'Ark1'!L2847</f>
        <v>1</v>
      </c>
      <c r="D20" s="219" t="s">
        <v>28</v>
      </c>
      <c r="E20" s="219">
        <f>+'Ark1'!H2847</f>
        <v>2</v>
      </c>
      <c r="F20" s="219">
        <f>+'Ark1'!J2847</f>
        <v>141</v>
      </c>
      <c r="G20" s="219" t="str">
        <f>VLOOKUP(F20,RNR!$A$1:$B$26,2)</f>
        <v>Ølen</v>
      </c>
      <c r="H20" s="219">
        <f>+IF(J20=0,"",'Ark1'!Q2847)</f>
        <v>4</v>
      </c>
      <c r="I20" s="219"/>
      <c r="J20" s="324">
        <f>+'Ark1'!R2847</f>
        <v>6</v>
      </c>
      <c r="K20" s="220">
        <f>+IF(J20=0,"",'Ark1'!AG2847)</f>
        <v>0.28523204542778258</v>
      </c>
      <c r="L20" s="249">
        <f t="shared" si="0"/>
        <v>13.636363636363637</v>
      </c>
      <c r="M20" s="220">
        <f>+IF(J20=0,"",'Ark1'!AH2847)</f>
        <v>0</v>
      </c>
      <c r="N20" s="31">
        <f>+IF(J20=0,"",'Ark1'!U2847)</f>
        <v>3.6333333333333342</v>
      </c>
      <c r="O20" s="93"/>
      <c r="P20" s="487">
        <f>+'Ark1'!AI2847</f>
        <v>6</v>
      </c>
      <c r="Q20" s="93"/>
      <c r="R20" s="31">
        <f>+IF(P20=0,"",'Ark1'!AJ2847)</f>
        <v>71.3</v>
      </c>
      <c r="S20" s="93"/>
      <c r="T20" s="31">
        <f>+IF(P20=0,"",'Ark1'!AK2847)</f>
        <v>9.2639546828098105</v>
      </c>
      <c r="U20" s="93"/>
      <c r="V20" s="221">
        <f>+IF(J20=0,"",'Ark1'!T2847)</f>
        <v>1.8333333333333328</v>
      </c>
      <c r="W20" s="222">
        <f>+IF(J20=0,"",'Ark1'!W2847)</f>
        <v>0</v>
      </c>
      <c r="X20" s="222">
        <f>+IF(J20=0,"",'Ark1'!X2847)</f>
        <v>0</v>
      </c>
      <c r="Y20" s="222">
        <f>+IF(J20=0,"",'Ark1'!Y2847)</f>
        <v>0</v>
      </c>
      <c r="Z20" s="222">
        <f>+IF(J20=0,"",'Ark1'!Z2847)</f>
        <v>1.9049642749639404</v>
      </c>
      <c r="AA20" s="220">
        <f>+IF(J20=0,"",'Ark1'!AA2847)</f>
        <v>0</v>
      </c>
      <c r="AB20" s="221">
        <f>+IF(J20=0,"",'Ark1'!AC2847)</f>
        <v>0</v>
      </c>
      <c r="AC20" s="222">
        <f>+IF(J20=0,"",'Ark1'!AE2847)</f>
        <v>0</v>
      </c>
      <c r="AD20" s="222">
        <f t="shared" si="1"/>
        <v>3.6333333333333342</v>
      </c>
      <c r="AE20" s="220">
        <f t="shared" si="3"/>
        <v>1.5</v>
      </c>
      <c r="AF20" s="199"/>
      <c r="AG20" s="202"/>
      <c r="AI20" s="28"/>
      <c r="AJ20" s="26"/>
      <c r="AK20" s="203"/>
      <c r="AL20" s="27"/>
      <c r="AP20" s="27"/>
      <c r="BH20" s="215"/>
    </row>
    <row r="21" spans="1:60" ht="15.6" customHeight="1">
      <c r="A21" s="199"/>
      <c r="B21" s="270">
        <f>+'Ark1'!C2848</f>
        <v>2024</v>
      </c>
      <c r="C21" s="219">
        <f>+'Ark1'!L2848</f>
        <v>1</v>
      </c>
      <c r="D21" s="219" t="s">
        <v>28</v>
      </c>
      <c r="E21" s="219">
        <f>+'Ark1'!H2848</f>
        <v>2</v>
      </c>
      <c r="F21" s="219">
        <f>+'Ark1'!J2848</f>
        <v>143</v>
      </c>
      <c r="G21" s="219" t="str">
        <f>VLOOKUP(F21,RNR!$A$1:$B$26,2)</f>
        <v>Nordfjord</v>
      </c>
      <c r="H21" s="219" t="str">
        <f>+IF(J21=0,"",'Ark1'!Q2848)</f>
        <v/>
      </c>
      <c r="I21" s="219"/>
      <c r="J21" s="324">
        <f>+'Ark1'!R2848</f>
        <v>0</v>
      </c>
      <c r="K21" s="220" t="str">
        <f>+IF(J21=0,"",'Ark1'!AG2848)</f>
        <v/>
      </c>
      <c r="L21" s="249">
        <f t="shared" si="0"/>
        <v>0</v>
      </c>
      <c r="M21" s="220" t="str">
        <f>+IF(J21=0,"",'Ark1'!AH2848)</f>
        <v/>
      </c>
      <c r="N21" s="31" t="str">
        <f>+IF(J21=0,"",'Ark1'!U2848)</f>
        <v/>
      </c>
      <c r="O21" s="93"/>
      <c r="P21" s="487">
        <f>+'Ark1'!AI2848</f>
        <v>0</v>
      </c>
      <c r="Q21" s="93"/>
      <c r="R21" s="31" t="str">
        <f>+IF(P21=0,"",'Ark1'!AJ2848)</f>
        <v/>
      </c>
      <c r="S21" s="93"/>
      <c r="T21" s="31" t="str">
        <f>+IF(P21=0,"",'Ark1'!AK2848)</f>
        <v/>
      </c>
      <c r="U21" s="93"/>
      <c r="V21" s="221" t="str">
        <f>+IF(J21=0,"",'Ark1'!T2848)</f>
        <v/>
      </c>
      <c r="W21" s="222" t="str">
        <f>+IF(J21=0,"",'Ark1'!W2848)</f>
        <v/>
      </c>
      <c r="X21" s="222" t="str">
        <f>+IF(J21=0,"",'Ark1'!X2848)</f>
        <v/>
      </c>
      <c r="Y21" s="222" t="str">
        <f>+IF(J21=0,"",'Ark1'!Y2848)</f>
        <v/>
      </c>
      <c r="Z21" s="222" t="str">
        <f>+IF(J21=0,"",'Ark1'!Z2848)</f>
        <v/>
      </c>
      <c r="AA21" s="220" t="str">
        <f>+IF(J21=0,"",'Ark1'!AA2848)</f>
        <v/>
      </c>
      <c r="AB21" s="221" t="str">
        <f>+IF(J21=0,"",'Ark1'!AC2848)</f>
        <v/>
      </c>
      <c r="AC21" s="222" t="str">
        <f>+IF(J21=0,"",'Ark1'!AE2848)</f>
        <v/>
      </c>
      <c r="AD21" s="222" t="str">
        <f t="shared" si="1"/>
        <v/>
      </c>
      <c r="AE21" s="220" t="str">
        <f t="shared" si="3"/>
        <v/>
      </c>
      <c r="AF21" s="199"/>
      <c r="AG21" s="202"/>
      <c r="AI21" s="28"/>
      <c r="AJ21" s="26"/>
      <c r="AK21" s="203"/>
      <c r="AL21" s="27"/>
      <c r="AP21" s="27"/>
      <c r="BH21" s="215"/>
    </row>
    <row r="22" spans="1:60" ht="15.6" customHeight="1">
      <c r="A22" s="199"/>
      <c r="B22" s="270">
        <f>+'Ark1'!C2849</f>
        <v>2024</v>
      </c>
      <c r="C22" s="219">
        <f>+'Ark1'!L2849</f>
        <v>1</v>
      </c>
      <c r="D22" s="219" t="s">
        <v>28</v>
      </c>
      <c r="E22" s="219">
        <f>+'Ark1'!H2849</f>
        <v>2</v>
      </c>
      <c r="F22" s="219">
        <f>+'Ark1'!J2849</f>
        <v>147</v>
      </c>
      <c r="G22" s="219" t="str">
        <f>VLOOKUP(F22,RNR!$A$1:$B$26,2)</f>
        <v>Midt-Norge</v>
      </c>
      <c r="H22" s="219">
        <f>+IF(J22=0,"",'Ark1'!Q2849)</f>
        <v>1</v>
      </c>
      <c r="I22" s="219"/>
      <c r="J22" s="324">
        <f>+'Ark1'!R2849</f>
        <v>1</v>
      </c>
      <c r="K22" s="220">
        <f>+IF(J22=0,"",'Ark1'!AG2849)</f>
        <v>0.32314193388018903</v>
      </c>
      <c r="L22" s="249">
        <f t="shared" si="0"/>
        <v>2.2727272727272729</v>
      </c>
      <c r="M22" s="220">
        <f>+IF(J22=0,"",'Ark1'!AH2849)</f>
        <v>0</v>
      </c>
      <c r="N22" s="31">
        <f>+IF(J22=0,"",'Ark1'!U2849)</f>
        <v>2.6</v>
      </c>
      <c r="O22" s="93"/>
      <c r="P22" s="487">
        <f>+'Ark1'!AI2849</f>
        <v>1</v>
      </c>
      <c r="Q22" s="93"/>
      <c r="R22" s="31">
        <f>+IF(P22=0,"",'Ark1'!AJ2849)</f>
        <v>68.3</v>
      </c>
      <c r="S22" s="93"/>
      <c r="T22" s="31">
        <f>+IF(P22=0,"",'Ark1'!AK2849)</f>
        <v>8.1603960493802781</v>
      </c>
      <c r="U22" s="93"/>
      <c r="V22" s="221">
        <f>+IF(J22=0,"",'Ark1'!T2849)</f>
        <v>2</v>
      </c>
      <c r="W22" s="222">
        <f>+IF(J22=0,"",'Ark1'!W2849)</f>
        <v>0</v>
      </c>
      <c r="X22" s="222">
        <f>+IF(J22=0,"",'Ark1'!X2849)</f>
        <v>0</v>
      </c>
      <c r="Y22" s="222">
        <f>+IF(J22=0,"",'Ark1'!Y2849)</f>
        <v>0</v>
      </c>
      <c r="Z22" s="222">
        <f>+IF(J22=0,"",'Ark1'!Z2849)</f>
        <v>0</v>
      </c>
      <c r="AA22" s="220">
        <f>+IF(J22=0,"",'Ark1'!AA2849)</f>
        <v>0</v>
      </c>
      <c r="AB22" s="221">
        <f>+IF(J22=0,"",'Ark1'!AC2849)</f>
        <v>0</v>
      </c>
      <c r="AC22" s="222">
        <f>+IF(J22=0,"",'Ark1'!AE2849)</f>
        <v>0</v>
      </c>
      <c r="AD22" s="222">
        <f t="shared" si="1"/>
        <v>2.6</v>
      </c>
      <c r="AE22" s="220">
        <f t="shared" si="3"/>
        <v>1</v>
      </c>
      <c r="AF22" s="199"/>
      <c r="AG22" s="202"/>
      <c r="AI22" s="28"/>
      <c r="AJ22" s="26"/>
      <c r="AK22" s="203"/>
      <c r="AL22" s="27"/>
      <c r="AP22" s="27"/>
      <c r="BH22" s="215"/>
    </row>
    <row r="23" spans="1:60" ht="15.6" customHeight="1">
      <c r="A23" s="199"/>
      <c r="B23" s="270">
        <f>+'Ark1'!C2850</f>
        <v>2024</v>
      </c>
      <c r="C23" s="219">
        <f>+'Ark1'!L2850</f>
        <v>1</v>
      </c>
      <c r="D23" s="219" t="s">
        <v>28</v>
      </c>
      <c r="E23" s="219">
        <f>+'Ark1'!H2850</f>
        <v>1</v>
      </c>
      <c r="F23" s="219">
        <f>+'Ark1'!J2850</f>
        <v>155</v>
      </c>
      <c r="G23" s="219" t="str">
        <f>VLOOKUP(F23,RNR!$A$1:$B$26,2)</f>
        <v>Målselv</v>
      </c>
      <c r="H23" s="219">
        <f>+IF(J23=0,"",'Ark1'!Q2850)</f>
        <v>1</v>
      </c>
      <c r="I23" s="219"/>
      <c r="J23" s="324">
        <f>+'Ark1'!R2850</f>
        <v>6</v>
      </c>
      <c r="K23" s="220">
        <f>+IF(J23=0,"",'Ark1'!AG2850)</f>
        <v>0.31672108189967518</v>
      </c>
      <c r="L23" s="249">
        <f t="shared" si="0"/>
        <v>13.636363636363637</v>
      </c>
      <c r="M23" s="220">
        <f>+IF(J23=0,"",'Ark1'!AH2850)</f>
        <v>0</v>
      </c>
      <c r="N23" s="31">
        <f>+IF(J23=0,"",'Ark1'!U2850)</f>
        <v>6.4833333333333352</v>
      </c>
      <c r="O23" s="93"/>
      <c r="P23" s="487">
        <f>+'Ark1'!AI2850</f>
        <v>6</v>
      </c>
      <c r="Q23" s="93"/>
      <c r="R23" s="31">
        <f>+IF(P23=0,"",'Ark1'!AJ2850)</f>
        <v>122.0833333333333</v>
      </c>
      <c r="S23" s="93"/>
      <c r="T23" s="31">
        <f>+IF(P23=0,"",'Ark1'!AK2850)</f>
        <v>3.5429977297544992</v>
      </c>
      <c r="U23" s="93"/>
      <c r="V23" s="221">
        <f>+IF(J23=0,"",'Ark1'!T2850)</f>
        <v>2.1666666666666661</v>
      </c>
      <c r="W23" s="222">
        <f>+IF(J23=0,"",'Ark1'!W2850)</f>
        <v>0</v>
      </c>
      <c r="X23" s="222">
        <f>+IF(J23=0,"",'Ark1'!X2850)</f>
        <v>0</v>
      </c>
      <c r="Y23" s="222">
        <f>+IF(J23=0,"",'Ark1'!Y2850)</f>
        <v>0</v>
      </c>
      <c r="Z23" s="222">
        <f>+IF(J23=0,"",'Ark1'!Z2850)</f>
        <v>1.8169724513291003</v>
      </c>
      <c r="AA23" s="220">
        <f>+IF(J23=0,"",'Ark1'!AA2850)</f>
        <v>0</v>
      </c>
      <c r="AB23" s="221">
        <f>+IF(J23=0,"",'Ark1'!AC2850)</f>
        <v>0</v>
      </c>
      <c r="AC23" s="222">
        <f>+IF(J23=0,"",'Ark1'!AE2850)</f>
        <v>0</v>
      </c>
      <c r="AD23" s="222">
        <f t="shared" si="1"/>
        <v>6.4833333333333352</v>
      </c>
      <c r="AE23" s="220">
        <f t="shared" si="3"/>
        <v>6</v>
      </c>
      <c r="AF23" s="199"/>
      <c r="AG23" s="202"/>
      <c r="AI23" s="28"/>
      <c r="AJ23" s="26"/>
      <c r="AK23" s="203"/>
      <c r="AL23" s="27"/>
      <c r="AP23" s="27"/>
      <c r="BH23" s="215"/>
    </row>
    <row r="24" spans="1:60" ht="15.6" customHeight="1">
      <c r="A24" s="199"/>
      <c r="B24" s="270">
        <f>+'Ark1'!C2851</f>
        <v>2024</v>
      </c>
      <c r="C24" s="219">
        <f>+'Ark1'!L2851</f>
        <v>1</v>
      </c>
      <c r="D24" s="219" t="s">
        <v>28</v>
      </c>
      <c r="E24" s="219">
        <f>+'Ark1'!H2851</f>
        <v>2</v>
      </c>
      <c r="F24" s="219">
        <f>+'Ark1'!J2851</f>
        <v>160</v>
      </c>
      <c r="G24" s="219" t="str">
        <f>VLOOKUP(F24,RNR!$A$1:$B$26,2)</f>
        <v>Oslo</v>
      </c>
      <c r="H24" s="219" t="str">
        <f>+IF(J24=0,"",'Ark1'!Q2851)</f>
        <v/>
      </c>
      <c r="I24" s="219"/>
      <c r="J24" s="324">
        <f>+'Ark1'!R2851</f>
        <v>0</v>
      </c>
      <c r="K24" s="220" t="str">
        <f>+IF(J24=0,"",'Ark1'!AG2851)</f>
        <v/>
      </c>
      <c r="L24" s="249">
        <f t="shared" si="0"/>
        <v>0</v>
      </c>
      <c r="M24" s="220" t="str">
        <f>+IF(J24=0,"",'Ark1'!AH2851)</f>
        <v/>
      </c>
      <c r="N24" s="31" t="str">
        <f>+IF(J24=0,"",'Ark1'!U2851)</f>
        <v/>
      </c>
      <c r="O24" s="93"/>
      <c r="P24" s="487">
        <f>+'Ark1'!AI2851</f>
        <v>0</v>
      </c>
      <c r="Q24" s="93"/>
      <c r="R24" s="31" t="str">
        <f>+IF(P24=0,"",'Ark1'!AJ2851)</f>
        <v/>
      </c>
      <c r="S24" s="93"/>
      <c r="T24" s="31" t="str">
        <f>+IF(P24=0,"",'Ark1'!AK2851)</f>
        <v/>
      </c>
      <c r="U24" s="93"/>
      <c r="V24" s="221" t="str">
        <f>+IF(J24=0,"",'Ark1'!T2851)</f>
        <v/>
      </c>
      <c r="W24" s="222" t="str">
        <f>+IF(J24=0,"",'Ark1'!W2851)</f>
        <v/>
      </c>
      <c r="X24" s="222" t="str">
        <f>+IF(J24=0,"",'Ark1'!X2851)</f>
        <v/>
      </c>
      <c r="Y24" s="222" t="str">
        <f>+IF(J24=0,"",'Ark1'!Y2851)</f>
        <v/>
      </c>
      <c r="Z24" s="222" t="str">
        <f>+IF(J24=0,"",'Ark1'!Z2851)</f>
        <v/>
      </c>
      <c r="AA24" s="220" t="str">
        <f>+IF(J24=0,"",'Ark1'!AA2851)</f>
        <v/>
      </c>
      <c r="AB24" s="221" t="str">
        <f>+IF(J24=0,"",'Ark1'!AC2851)</f>
        <v/>
      </c>
      <c r="AC24" s="222" t="str">
        <f>+IF(J24=0,"",'Ark1'!AE2851)</f>
        <v/>
      </c>
      <c r="AD24" s="222" t="str">
        <f t="shared" si="1"/>
        <v/>
      </c>
      <c r="AE24" s="220" t="str">
        <f t="shared" si="3"/>
        <v/>
      </c>
      <c r="AF24" s="199"/>
      <c r="AG24" s="202"/>
      <c r="AI24" s="28"/>
      <c r="AJ24" s="26"/>
      <c r="AK24" s="203"/>
      <c r="AL24" s="27"/>
      <c r="AP24" s="27"/>
      <c r="BH24" s="215"/>
    </row>
    <row r="25" spans="1:60" ht="15.6" customHeight="1">
      <c r="A25" s="199"/>
      <c r="B25" s="270">
        <f>+'Ark1'!C2852</f>
        <v>2024</v>
      </c>
      <c r="C25" s="219">
        <f>+'Ark1'!L2852</f>
        <v>1</v>
      </c>
      <c r="D25" s="219" t="s">
        <v>28</v>
      </c>
      <c r="E25" s="219">
        <f>+'Ark1'!H2852</f>
        <v>1</v>
      </c>
      <c r="F25" s="219">
        <f>+'Ark1'!J2852</f>
        <v>171</v>
      </c>
      <c r="G25" s="219" t="str">
        <f>VLOOKUP(F25,RNR!$A$1:$B$26,2)</f>
        <v>Prima</v>
      </c>
      <c r="H25" s="219" t="str">
        <f>+IF(J25=0,"",'Ark1'!Q2852)</f>
        <v/>
      </c>
      <c r="I25" s="219"/>
      <c r="J25" s="324">
        <f>+'Ark1'!R2852</f>
        <v>0</v>
      </c>
      <c r="K25" s="220" t="str">
        <f>+IF(J25=0,"",'Ark1'!AG2852)</f>
        <v/>
      </c>
      <c r="L25" s="249">
        <f t="shared" si="0"/>
        <v>0</v>
      </c>
      <c r="M25" s="220" t="str">
        <f>+IF(J25=0,"",'Ark1'!AH2852)</f>
        <v/>
      </c>
      <c r="N25" s="31" t="str">
        <f>+IF(J25=0,"",'Ark1'!U2852)</f>
        <v/>
      </c>
      <c r="O25" s="93"/>
      <c r="P25" s="487">
        <f>+'Ark1'!AI2852</f>
        <v>0</v>
      </c>
      <c r="Q25" s="93"/>
      <c r="R25" s="31" t="str">
        <f>+IF(P25=0,"",'Ark1'!AJ2852)</f>
        <v/>
      </c>
      <c r="S25" s="93"/>
      <c r="T25" s="31" t="str">
        <f>+IF(P25=0,"",'Ark1'!AK2852)</f>
        <v/>
      </c>
      <c r="U25" s="93"/>
      <c r="V25" s="221" t="str">
        <f>+IF(J25=0,"",'Ark1'!T2852)</f>
        <v/>
      </c>
      <c r="W25" s="222" t="str">
        <f>+IF(J25=0,"",'Ark1'!W2852)</f>
        <v/>
      </c>
      <c r="X25" s="222" t="str">
        <f>+IF(J25=0,"",'Ark1'!X2852)</f>
        <v/>
      </c>
      <c r="Y25" s="222" t="str">
        <f>+IF(J25=0,"",'Ark1'!Y2852)</f>
        <v/>
      </c>
      <c r="Z25" s="222" t="str">
        <f>+IF(J25=0,"",'Ark1'!Z2852)</f>
        <v/>
      </c>
      <c r="AA25" s="220" t="str">
        <f>+IF(J25=0,"",'Ark1'!AA2852)</f>
        <v/>
      </c>
      <c r="AB25" s="221" t="str">
        <f>+IF(J25=0,"",'Ark1'!AC2852)</f>
        <v/>
      </c>
      <c r="AC25" s="222" t="str">
        <f>+IF(J25=0,"",'Ark1'!AE2852)</f>
        <v/>
      </c>
      <c r="AD25" s="222" t="str">
        <f t="shared" si="1"/>
        <v/>
      </c>
      <c r="AE25" s="220" t="str">
        <f t="shared" si="3"/>
        <v/>
      </c>
      <c r="AF25" s="199"/>
      <c r="AG25" s="202"/>
      <c r="AI25" s="28"/>
      <c r="AJ25" s="26"/>
      <c r="AK25" s="203"/>
      <c r="AL25" s="27"/>
      <c r="AP25" s="27"/>
      <c r="BH25" s="215"/>
    </row>
    <row r="26" spans="1:60" ht="15.6" customHeight="1">
      <c r="A26" s="199"/>
      <c r="B26" s="270">
        <f>+'Ark1'!C2853</f>
        <v>2024</v>
      </c>
      <c r="C26" s="219">
        <f>+'Ark1'!L2853</f>
        <v>1</v>
      </c>
      <c r="D26" s="219" t="s">
        <v>28</v>
      </c>
      <c r="E26" s="219">
        <f>+'Ark1'!H2853</f>
        <v>2</v>
      </c>
      <c r="F26" s="219">
        <f>+'Ark1'!J2853</f>
        <v>175</v>
      </c>
      <c r="G26" s="219" t="str">
        <f>VLOOKUP(F26,RNR!$A$1:$B$26,2)</f>
        <v>Ole Ringdal</v>
      </c>
      <c r="H26" s="219">
        <f>+IF(J26=0,"",'Ark1'!Q2853)</f>
        <v>3</v>
      </c>
      <c r="I26" s="219"/>
      <c r="J26" s="324">
        <f>+'Ark1'!R2853</f>
        <v>4</v>
      </c>
      <c r="K26" s="220">
        <f>+IF(J26=0,"",'Ark1'!AG2853)</f>
        <v>0.13621361088311829</v>
      </c>
      <c r="L26" s="249">
        <f t="shared" si="0"/>
        <v>9.0909090909090917</v>
      </c>
      <c r="M26" s="220">
        <f>+IF(J26=0,"",'Ark1'!AH2853)</f>
        <v>0</v>
      </c>
      <c r="N26" s="31">
        <f>+IF(J26=0,"",'Ark1'!U2853)</f>
        <v>3.9</v>
      </c>
      <c r="O26" s="93"/>
      <c r="P26" s="487">
        <f>+'Ark1'!AI2853</f>
        <v>2</v>
      </c>
      <c r="Q26" s="93"/>
      <c r="R26" s="31">
        <f>+IF(P26=0,"",'Ark1'!AJ2853)</f>
        <v>71.05</v>
      </c>
      <c r="S26" s="93"/>
      <c r="T26" s="31">
        <f>+IF(P26=0,"",'Ark1'!AK2853)</f>
        <v>11.002034948738311</v>
      </c>
      <c r="U26" s="93"/>
      <c r="V26" s="221">
        <f>+IF(J26=0,"",'Ark1'!T2853)</f>
        <v>2.25</v>
      </c>
      <c r="W26" s="222">
        <f>+IF(J26=0,"",'Ark1'!W2853)</f>
        <v>0</v>
      </c>
      <c r="X26" s="222">
        <f>+IF(J26=0,"",'Ark1'!X2853)</f>
        <v>0</v>
      </c>
      <c r="Y26" s="222">
        <f>+IF(J26=0,"",'Ark1'!Y2853)</f>
        <v>0</v>
      </c>
      <c r="Z26" s="222">
        <f>+IF(J26=0,"",'Ark1'!Z2853)</f>
        <v>0.82158383625774867</v>
      </c>
      <c r="AA26" s="220">
        <f>+IF(J26=0,"",'Ark1'!AA2853)</f>
        <v>0</v>
      </c>
      <c r="AB26" s="221">
        <f>+IF(J26=0,"",'Ark1'!AC2853)</f>
        <v>0</v>
      </c>
      <c r="AC26" s="222">
        <f>+IF(J26=0,"",'Ark1'!AE2853)</f>
        <v>0</v>
      </c>
      <c r="AD26" s="222">
        <f t="shared" si="1"/>
        <v>3.9</v>
      </c>
      <c r="AE26" s="220">
        <f t="shared" si="3"/>
        <v>1.3333333333333333</v>
      </c>
      <c r="AF26" s="199"/>
      <c r="AG26" s="202"/>
      <c r="AI26" s="28"/>
      <c r="AJ26" s="26"/>
      <c r="AK26" s="203"/>
      <c r="AL26" s="27"/>
      <c r="AP26" s="27"/>
      <c r="BH26" s="215"/>
    </row>
    <row r="27" spans="1:60" ht="15.6" customHeight="1">
      <c r="A27" s="199"/>
      <c r="B27" s="270">
        <f>+'Ark1'!C2854</f>
        <v>2024</v>
      </c>
      <c r="C27" s="219">
        <f>+'Ark1'!L2854</f>
        <v>1</v>
      </c>
      <c r="D27" s="219" t="s">
        <v>28</v>
      </c>
      <c r="E27" s="219">
        <f>+'Ark1'!H2854</f>
        <v>2</v>
      </c>
      <c r="F27" s="219">
        <f>+'Ark1'!J2854</f>
        <v>177</v>
      </c>
      <c r="G27" s="219" t="str">
        <f>VLOOKUP(F27,RNR!$A$1:$B$26,2)</f>
        <v>Slakthuset</v>
      </c>
      <c r="H27" s="219" t="str">
        <f>+IF(J27=0,"",'Ark1'!Q2854)</f>
        <v/>
      </c>
      <c r="I27" s="219"/>
      <c r="J27" s="324">
        <f>+'Ark1'!R2854</f>
        <v>0</v>
      </c>
      <c r="K27" s="220" t="str">
        <f>+IF(J27=0,"",'Ark1'!AG2854)</f>
        <v/>
      </c>
      <c r="L27" s="249">
        <f t="shared" si="0"/>
        <v>0</v>
      </c>
      <c r="M27" s="220" t="str">
        <f>+IF(J27=0,"",'Ark1'!AH2854)</f>
        <v/>
      </c>
      <c r="N27" s="31" t="str">
        <f>+IF(J27=0,"",'Ark1'!U2854)</f>
        <v/>
      </c>
      <c r="O27" s="93"/>
      <c r="P27" s="487">
        <f>+'Ark1'!AI2854</f>
        <v>0</v>
      </c>
      <c r="Q27" s="93"/>
      <c r="R27" s="31" t="str">
        <f>+IF(P27=0,"",'Ark1'!AJ2854)</f>
        <v/>
      </c>
      <c r="S27" s="93"/>
      <c r="T27" s="31" t="str">
        <f>+IF(P27=0,"",'Ark1'!AK2854)</f>
        <v/>
      </c>
      <c r="U27" s="93"/>
      <c r="V27" s="221" t="str">
        <f>+IF(J27=0,"",'Ark1'!T2854)</f>
        <v/>
      </c>
      <c r="W27" s="222" t="str">
        <f>+IF(J27=0,"",'Ark1'!W2854)</f>
        <v/>
      </c>
      <c r="X27" s="222" t="str">
        <f>+IF(J27=0,"",'Ark1'!X2854)</f>
        <v/>
      </c>
      <c r="Y27" s="222" t="str">
        <f>+IF(J27=0,"",'Ark1'!Y2854)</f>
        <v/>
      </c>
      <c r="Z27" s="222" t="str">
        <f>+IF(J27=0,"",'Ark1'!Z2854)</f>
        <v/>
      </c>
      <c r="AA27" s="220" t="str">
        <f>+IF(J27=0,"",'Ark1'!AA2854)</f>
        <v/>
      </c>
      <c r="AB27" s="221" t="str">
        <f>+IF(J27=0,"",'Ark1'!AC2854)</f>
        <v/>
      </c>
      <c r="AC27" s="222" t="str">
        <f>+IF(J27=0,"",'Ark1'!AE2854)</f>
        <v/>
      </c>
      <c r="AD27" s="222" t="str">
        <f t="shared" si="1"/>
        <v/>
      </c>
      <c r="AE27" s="220" t="str">
        <f t="shared" si="3"/>
        <v/>
      </c>
      <c r="AF27" s="199"/>
      <c r="AG27" s="202"/>
      <c r="AI27" s="28"/>
      <c r="AJ27" s="26"/>
      <c r="AL27" s="27"/>
      <c r="AP27" s="27"/>
      <c r="BH27" s="215"/>
    </row>
    <row r="28" spans="1:60" ht="15.6" customHeight="1">
      <c r="A28" s="199"/>
      <c r="B28" s="270">
        <f>+'Ark1'!C2855</f>
        <v>2024</v>
      </c>
      <c r="C28" s="219">
        <f>+'Ark1'!L2855</f>
        <v>1</v>
      </c>
      <c r="D28" s="219" t="s">
        <v>28</v>
      </c>
      <c r="E28" s="219">
        <f>+'Ark1'!H2855</f>
        <v>2</v>
      </c>
      <c r="F28" s="219">
        <f>+'Ark1'!J2855</f>
        <v>178</v>
      </c>
      <c r="G28" s="219" t="str">
        <f>VLOOKUP(F28,RNR!$A$1:$B$26,2)</f>
        <v>Røros</v>
      </c>
      <c r="H28" s="219" t="str">
        <f>+IF(J28=0,"",'Ark1'!Q2855)</f>
        <v/>
      </c>
      <c r="I28" s="219"/>
      <c r="J28" s="324">
        <f>+'Ark1'!R2855</f>
        <v>0</v>
      </c>
      <c r="K28" s="220" t="str">
        <f>+IF(J28=0,"",'Ark1'!AG2855)</f>
        <v/>
      </c>
      <c r="L28" s="249">
        <f t="shared" si="0"/>
        <v>0</v>
      </c>
      <c r="M28" s="220" t="str">
        <f>+IF(J28=0,"",'Ark1'!AH2855)</f>
        <v/>
      </c>
      <c r="N28" s="31" t="str">
        <f>+IF(J28=0,"",'Ark1'!U2855)</f>
        <v/>
      </c>
      <c r="O28" s="93"/>
      <c r="P28" s="487">
        <f>+'Ark1'!AI2855</f>
        <v>0</v>
      </c>
      <c r="Q28" s="93"/>
      <c r="R28" s="31" t="str">
        <f>+IF(P28=0,"",'Ark1'!AJ2855)</f>
        <v/>
      </c>
      <c r="S28" s="93"/>
      <c r="T28" s="31" t="str">
        <f>+IF(P28=0,"",'Ark1'!AK2855)</f>
        <v/>
      </c>
      <c r="U28" s="93"/>
      <c r="V28" s="221" t="str">
        <f>+IF(J28=0,"",'Ark1'!T2855)</f>
        <v/>
      </c>
      <c r="W28" s="222" t="str">
        <f>+IF(J28=0,"",'Ark1'!W2855)</f>
        <v/>
      </c>
      <c r="X28" s="222" t="str">
        <f>+IF(J28=0,"",'Ark1'!X2855)</f>
        <v/>
      </c>
      <c r="Y28" s="222" t="str">
        <f>+IF(J28=0,"",'Ark1'!Y2855)</f>
        <v/>
      </c>
      <c r="Z28" s="222" t="str">
        <f>+IF(J28=0,"",'Ark1'!Z2855)</f>
        <v/>
      </c>
      <c r="AA28" s="220" t="str">
        <f>+IF(J28=0,"",'Ark1'!AA2855)</f>
        <v/>
      </c>
      <c r="AB28" s="221" t="str">
        <f>+IF(J28=0,"",'Ark1'!AC2855)</f>
        <v/>
      </c>
      <c r="AC28" s="222" t="str">
        <f>+IF(J28=0,"",'Ark1'!AE2855)</f>
        <v/>
      </c>
      <c r="AD28" s="222" t="str">
        <f t="shared" si="1"/>
        <v/>
      </c>
      <c r="AE28" s="220" t="str">
        <f t="shared" si="3"/>
        <v/>
      </c>
      <c r="AF28" s="199"/>
      <c r="AG28" s="202"/>
      <c r="AI28" s="28"/>
      <c r="AJ28" s="26"/>
      <c r="AK28" s="203"/>
      <c r="AL28" s="27"/>
      <c r="AP28" s="27"/>
      <c r="BH28" s="215"/>
    </row>
    <row r="29" spans="1:60" ht="15.6" customHeight="1">
      <c r="A29" s="199"/>
      <c r="B29" s="270">
        <f>+'Ark1'!C2856</f>
        <v>2024</v>
      </c>
      <c r="C29" s="219">
        <f>+'Ark1'!L2856</f>
        <v>1</v>
      </c>
      <c r="D29" s="219" t="s">
        <v>28</v>
      </c>
      <c r="E29" s="219">
        <f>+'Ark1'!H2856</f>
        <v>2</v>
      </c>
      <c r="F29" s="219">
        <f>+'Ark1'!J2856</f>
        <v>181</v>
      </c>
      <c r="G29" s="219" t="str">
        <f>VLOOKUP(F29,RNR!$A$1:$B$26,2)</f>
        <v>Horns</v>
      </c>
      <c r="H29" s="219">
        <f>+IF(J29=0,"",'Ark1'!Q2856)</f>
        <v>1</v>
      </c>
      <c r="I29" s="219"/>
      <c r="J29" s="324">
        <f>+'Ark1'!R2856</f>
        <v>1</v>
      </c>
      <c r="K29" s="220">
        <f>+IF(J29=0,"",'Ark1'!AG2856)</f>
        <v>0.13310655919544481</v>
      </c>
      <c r="L29" s="249">
        <f t="shared" si="0"/>
        <v>2.2727272727272729</v>
      </c>
      <c r="M29" s="220">
        <f>+IF(J29=0,"",'Ark1'!AH2856)</f>
        <v>0</v>
      </c>
      <c r="N29" s="31">
        <f>+IF(J29=0,"",'Ark1'!U2856)</f>
        <v>3.6</v>
      </c>
      <c r="O29" s="93"/>
      <c r="P29" s="487">
        <f>+'Ark1'!AI2856</f>
        <v>1</v>
      </c>
      <c r="Q29" s="93"/>
      <c r="R29" s="31">
        <f>+IF(P29=0,"",'Ark1'!AJ2856)</f>
        <v>76.2</v>
      </c>
      <c r="S29" s="93"/>
      <c r="T29" s="31">
        <f>+IF(P29=0,"",'Ark1'!AK2856)</f>
        <v>8.1364992126309694</v>
      </c>
      <c r="U29" s="93"/>
      <c r="V29" s="221">
        <f>+IF(J29=0,"",'Ark1'!T2856)</f>
        <v>2</v>
      </c>
      <c r="W29" s="222">
        <f>+IF(J29=0,"",'Ark1'!W2856)</f>
        <v>0</v>
      </c>
      <c r="X29" s="222">
        <f>+IF(J29=0,"",'Ark1'!X2856)</f>
        <v>0</v>
      </c>
      <c r="Y29" s="222">
        <f>+IF(J29=0,"",'Ark1'!Y2856)</f>
        <v>0</v>
      </c>
      <c r="Z29" s="222">
        <f>+IF(J29=0,"",'Ark1'!Z2856)</f>
        <v>0</v>
      </c>
      <c r="AA29" s="220">
        <f>+IF(J29=0,"",'Ark1'!AA2856)</f>
        <v>0</v>
      </c>
      <c r="AB29" s="221">
        <f>+IF(J29=0,"",'Ark1'!AC2856)</f>
        <v>0</v>
      </c>
      <c r="AC29" s="222">
        <f>+IF(J29=0,"",'Ark1'!AE2856)</f>
        <v>0</v>
      </c>
      <c r="AD29" s="222">
        <f t="shared" si="1"/>
        <v>3.6</v>
      </c>
      <c r="AE29" s="220">
        <f t="shared" si="3"/>
        <v>1</v>
      </c>
      <c r="AF29" s="199"/>
      <c r="AG29" s="202"/>
      <c r="AI29" s="28"/>
      <c r="AJ29" s="26"/>
      <c r="AK29" s="203"/>
      <c r="AL29" s="27"/>
      <c r="AP29" s="27"/>
      <c r="BH29" s="215"/>
    </row>
    <row r="30" spans="1:60" ht="15.6" customHeight="1">
      <c r="A30" s="199"/>
      <c r="B30" s="270">
        <f>+'Ark1'!C2857</f>
        <v>2024</v>
      </c>
      <c r="C30" s="219">
        <f>+'Ark1'!L2857</f>
        <v>1</v>
      </c>
      <c r="D30" s="219" t="s">
        <v>28</v>
      </c>
      <c r="E30" s="219">
        <f>+'Ark1'!H2857</f>
        <v>1</v>
      </c>
      <c r="F30" s="219">
        <f>+'Ark1'!J2857</f>
        <v>262</v>
      </c>
      <c r="G30" s="219" t="str">
        <f>VLOOKUP(F30,RNR!$A$1:$B$26,2)</f>
        <v>Strilalam</v>
      </c>
      <c r="H30" s="219" t="str">
        <f>+IF(J30=0,"",'Ark1'!Q2857)</f>
        <v/>
      </c>
      <c r="I30" s="219"/>
      <c r="J30" s="324">
        <f>+'Ark1'!R2857</f>
        <v>0</v>
      </c>
      <c r="K30" s="220" t="str">
        <f>+IF(J30=0,"",'Ark1'!AG2857)</f>
        <v/>
      </c>
      <c r="L30" s="249">
        <f t="shared" si="0"/>
        <v>0</v>
      </c>
      <c r="M30" s="220" t="str">
        <f>+IF(J30=0,"",'Ark1'!AH2857)</f>
        <v/>
      </c>
      <c r="N30" s="31" t="str">
        <f>+IF(J30=0,"",'Ark1'!U2857)</f>
        <v/>
      </c>
      <c r="O30" s="93"/>
      <c r="P30" s="487">
        <f>+'Ark1'!AI2857</f>
        <v>0</v>
      </c>
      <c r="Q30" s="93"/>
      <c r="R30" s="31" t="str">
        <f>+IF(P30=0,"",'Ark1'!AJ2857)</f>
        <v/>
      </c>
      <c r="S30" s="93"/>
      <c r="T30" s="31" t="str">
        <f>+IF(P30=0,"",'Ark1'!AK2857)</f>
        <v/>
      </c>
      <c r="U30" s="93"/>
      <c r="V30" s="221" t="str">
        <f>+IF(J30=0,"",'Ark1'!T2857)</f>
        <v/>
      </c>
      <c r="W30" s="222" t="str">
        <f>+IF(J30=0,"",'Ark1'!W2857)</f>
        <v/>
      </c>
      <c r="X30" s="222" t="str">
        <f>+IF(J30=0,"",'Ark1'!X2857)</f>
        <v/>
      </c>
      <c r="Y30" s="222" t="str">
        <f>+IF(J30=0,"",'Ark1'!Y2857)</f>
        <v/>
      </c>
      <c r="Z30" s="222" t="str">
        <f>+IF(J30=0,"",'Ark1'!Z2857)</f>
        <v/>
      </c>
      <c r="AA30" s="220" t="str">
        <f>+IF(J30=0,"",'Ark1'!AA2857)</f>
        <v/>
      </c>
      <c r="AB30" s="221" t="str">
        <f>+IF(J30=0,"",'Ark1'!AC2857)</f>
        <v/>
      </c>
      <c r="AC30" s="222" t="str">
        <f>+IF(J30=0,"",'Ark1'!AE2857)</f>
        <v/>
      </c>
      <c r="AD30" s="222" t="str">
        <f t="shared" si="1"/>
        <v/>
      </c>
      <c r="AE30" s="220" t="str">
        <f t="shared" si="3"/>
        <v/>
      </c>
      <c r="AF30" s="199"/>
      <c r="AG30" s="202"/>
      <c r="AI30" s="28"/>
      <c r="AJ30" s="26"/>
      <c r="AK30" s="203"/>
      <c r="AL30" s="27"/>
      <c r="AP30" s="27"/>
      <c r="BH30" s="215"/>
    </row>
    <row r="31" spans="1:60" ht="15.6" customHeight="1">
      <c r="A31" s="199"/>
      <c r="B31" s="270">
        <f>+'Ark1'!C2858</f>
        <v>2024</v>
      </c>
      <c r="C31" s="219">
        <f>+'Ark1'!L2858</f>
        <v>1</v>
      </c>
      <c r="D31" s="219" t="s">
        <v>28</v>
      </c>
      <c r="E31" s="219">
        <f>+'Ark1'!H2858</f>
        <v>1</v>
      </c>
      <c r="F31" s="219">
        <f>+'Ark1'!J2858</f>
        <v>309</v>
      </c>
      <c r="G31" s="219" t="str">
        <f>VLOOKUP(F31,RNR!$A$1:$B$26,2)</f>
        <v>Malvik</v>
      </c>
      <c r="H31" s="219">
        <f>+IF(J31=0,"",'Ark1'!Q2858)</f>
        <v>2</v>
      </c>
      <c r="I31" s="219"/>
      <c r="J31" s="324">
        <f>+'Ark1'!R2858</f>
        <v>2</v>
      </c>
      <c r="K31" s="220">
        <f>+IF(J31=0,"",'Ark1'!AG2858)</f>
        <v>8.3680914213987809E-2</v>
      </c>
      <c r="L31" s="249">
        <f t="shared" si="0"/>
        <v>4.5454545454545459</v>
      </c>
      <c r="M31" s="220">
        <f>+IF(J31=0,"",'Ark1'!AH2858)</f>
        <v>0</v>
      </c>
      <c r="N31" s="31">
        <f>+IF(J31=0,"",'Ark1'!U2858)</f>
        <v>3.2</v>
      </c>
      <c r="O31" s="93"/>
      <c r="P31" s="487">
        <f>+'Ark1'!AI2858</f>
        <v>2</v>
      </c>
      <c r="Q31" s="93"/>
      <c r="R31" s="31">
        <f>+IF(P31=0,"",'Ark1'!AJ2858)</f>
        <v>71.25</v>
      </c>
      <c r="S31" s="93"/>
      <c r="T31" s="31">
        <f>+IF(P31=0,"",'Ark1'!AK2858)</f>
        <v>11.919449117562047</v>
      </c>
      <c r="U31" s="93"/>
      <c r="V31" s="221">
        <f>+IF(J31=0,"",'Ark1'!T2858)</f>
        <v>2</v>
      </c>
      <c r="W31" s="222">
        <f>+IF(J31=0,"",'Ark1'!W2858)</f>
        <v>0</v>
      </c>
      <c r="X31" s="222">
        <f>+IF(J31=0,"",'Ark1'!X2858)</f>
        <v>0</v>
      </c>
      <c r="Y31" s="222">
        <f>+IF(J31=0,"",'Ark1'!Y2858)</f>
        <v>0</v>
      </c>
      <c r="Z31" s="222">
        <f>+IF(J31=0,"",'Ark1'!Z2858)</f>
        <v>1.1999999999999997</v>
      </c>
      <c r="AA31" s="220">
        <f>+IF(J31=0,"",'Ark1'!AA2858)</f>
        <v>0</v>
      </c>
      <c r="AB31" s="221">
        <f>+IF(J31=0,"",'Ark1'!AC2858)</f>
        <v>0</v>
      </c>
      <c r="AC31" s="222">
        <f>+IF(J31=0,"",'Ark1'!AE2858)</f>
        <v>0</v>
      </c>
      <c r="AD31" s="222">
        <f t="shared" si="1"/>
        <v>3.2</v>
      </c>
      <c r="AE31" s="220">
        <f t="shared" si="3"/>
        <v>1</v>
      </c>
      <c r="AF31" s="199"/>
      <c r="AG31" s="202"/>
      <c r="AI31" s="28"/>
      <c r="AJ31" s="26"/>
      <c r="AK31" s="203"/>
      <c r="AL31" s="27"/>
      <c r="AP31" s="27"/>
      <c r="BH31" s="215"/>
    </row>
    <row r="32" spans="1:60" ht="15.6" customHeight="1">
      <c r="A32" s="199"/>
      <c r="B32" s="270">
        <f>+'Ark1'!C2859</f>
        <v>2024</v>
      </c>
      <c r="C32" s="219">
        <f>+'Ark1'!L2859</f>
        <v>1</v>
      </c>
      <c r="D32" s="219" t="s">
        <v>28</v>
      </c>
      <c r="E32" s="219">
        <f>+'Ark1'!H2859</f>
        <v>2</v>
      </c>
      <c r="F32" s="219">
        <f>+'Ark1'!J2859</f>
        <v>470</v>
      </c>
      <c r="G32" s="219" t="str">
        <f>VLOOKUP(F32,RNR!$A$1:$B$26,2)</f>
        <v>Jens Eide</v>
      </c>
      <c r="H32" s="219">
        <f>+IF(J32=0,"",'Ark1'!Q2859)</f>
        <v>3</v>
      </c>
      <c r="I32" s="219"/>
      <c r="J32" s="324">
        <f>+'Ark1'!R2859</f>
        <v>14</v>
      </c>
      <c r="K32" s="220">
        <f>+IF(J32=0,"",'Ark1'!AG2859)</f>
        <v>0.55068675137671685</v>
      </c>
      <c r="L32" s="249">
        <f t="shared" si="0"/>
        <v>31.818181818181817</v>
      </c>
      <c r="M32" s="220">
        <f>+IF(J32=0,"",'Ark1'!AH2859)</f>
        <v>7.1428571428571441</v>
      </c>
      <c r="N32" s="31">
        <f>+IF(J32=0,"",'Ark1'!U2859)</f>
        <v>1.8357142857142861</v>
      </c>
      <c r="O32" s="93"/>
      <c r="P32" s="487">
        <f>+'Ark1'!AI2859</f>
        <v>14</v>
      </c>
      <c r="Q32" s="93"/>
      <c r="R32" s="31">
        <f>+IF(P32=0,"",'Ark1'!AJ2859)</f>
        <v>67.121428571428595</v>
      </c>
      <c r="S32" s="93"/>
      <c r="T32" s="31">
        <f>+IF(P32=0,"",'Ark1'!AK2859)</f>
        <v>6.1495075073981207</v>
      </c>
      <c r="U32" s="93"/>
      <c r="V32" s="221">
        <f>+IF(J32=0,"",'Ark1'!T2859)</f>
        <v>2</v>
      </c>
      <c r="W32" s="222">
        <f>+IF(J32=0,"",'Ark1'!W2859)</f>
        <v>0</v>
      </c>
      <c r="X32" s="222">
        <f>+IF(J32=0,"",'Ark1'!X2859)</f>
        <v>0</v>
      </c>
      <c r="Y32" s="222">
        <f>+IF(J32=0,"",'Ark1'!Y2859)</f>
        <v>0</v>
      </c>
      <c r="Z32" s="222">
        <f>+IF(J32=0,"",'Ark1'!Z2859)</f>
        <v>0.4401414429429687</v>
      </c>
      <c r="AA32" s="220">
        <f>+IF(J32=0,"",'Ark1'!AA2859)</f>
        <v>0</v>
      </c>
      <c r="AB32" s="221">
        <f>+IF(J32=0,"",'Ark1'!AC2859)</f>
        <v>0</v>
      </c>
      <c r="AC32" s="222">
        <f>+IF(J32=0,"",'Ark1'!AE2859)</f>
        <v>0</v>
      </c>
      <c r="AD32" s="222">
        <f t="shared" si="1"/>
        <v>1.8357142857142861</v>
      </c>
      <c r="AE32" s="220">
        <f t="shared" si="3"/>
        <v>4.666666666666667</v>
      </c>
      <c r="AF32" s="199"/>
      <c r="AG32" s="202"/>
      <c r="AI32" s="28"/>
      <c r="AJ32" s="26"/>
      <c r="AK32" s="203"/>
      <c r="AL32" s="27"/>
      <c r="AP32" s="27"/>
      <c r="BH32" s="215"/>
    </row>
    <row r="33" spans="1:60" ht="15.6" customHeight="1">
      <c r="A33" s="199"/>
      <c r="B33" s="270">
        <f>+'Ark1'!C2860</f>
        <v>2024</v>
      </c>
      <c r="C33" s="219">
        <f>+'Ark1'!L2860</f>
        <v>1</v>
      </c>
      <c r="D33" s="219" t="s">
        <v>28</v>
      </c>
      <c r="E33" s="219">
        <f>+'Ark1'!H2860</f>
        <v>2</v>
      </c>
      <c r="F33" s="219">
        <f>+'Ark1'!J2860</f>
        <v>629</v>
      </c>
      <c r="G33" s="219" t="str">
        <f>VLOOKUP(F33,RNR!$A$1:$B$26,2)</f>
        <v>Bø</v>
      </c>
      <c r="H33" s="219" t="str">
        <f>+IF(J33=0,"",'Ark1'!Q2860)</f>
        <v/>
      </c>
      <c r="I33" s="219"/>
      <c r="J33" s="324">
        <f>+'Ark1'!R2860</f>
        <v>0</v>
      </c>
      <c r="K33" s="220" t="str">
        <f>+IF(J33=0,"",'Ark1'!AG2860)</f>
        <v/>
      </c>
      <c r="L33" s="249">
        <f t="shared" si="0"/>
        <v>0</v>
      </c>
      <c r="M33" s="220" t="str">
        <f>+IF(J33=0,"",'Ark1'!AH2860)</f>
        <v/>
      </c>
      <c r="N33" s="31" t="str">
        <f>+IF(J33=0,"",'Ark1'!U2860)</f>
        <v/>
      </c>
      <c r="O33" s="93"/>
      <c r="P33" s="487">
        <f>+'Ark1'!AI2860</f>
        <v>0</v>
      </c>
      <c r="Q33" s="93"/>
      <c r="R33" s="31" t="str">
        <f>+IF(P33=0,"",'Ark1'!AJ2860)</f>
        <v/>
      </c>
      <c r="S33" s="93"/>
      <c r="T33" s="31" t="str">
        <f>+IF(P33=0,"",'Ark1'!AK2860)</f>
        <v/>
      </c>
      <c r="U33" s="93"/>
      <c r="V33" s="221" t="str">
        <f>+IF(J33=0,"",'Ark1'!T2860)</f>
        <v/>
      </c>
      <c r="W33" s="222" t="str">
        <f>+IF(J33=0,"",'Ark1'!W2860)</f>
        <v/>
      </c>
      <c r="X33" s="222" t="str">
        <f>+IF(J33=0,"",'Ark1'!X2860)</f>
        <v/>
      </c>
      <c r="Y33" s="222" t="str">
        <f>+IF(J33=0,"",'Ark1'!Y2860)</f>
        <v/>
      </c>
      <c r="Z33" s="222" t="str">
        <f>+IF(J33=0,"",'Ark1'!Z2860)</f>
        <v/>
      </c>
      <c r="AA33" s="220" t="str">
        <f>+IF(J33=0,"",'Ark1'!AA2860)</f>
        <v/>
      </c>
      <c r="AB33" s="221" t="str">
        <f>+IF(J33=0,"",'Ark1'!AC2860)</f>
        <v/>
      </c>
      <c r="AC33" s="222" t="str">
        <f>+IF(J33=0,"",'Ark1'!AE2860)</f>
        <v/>
      </c>
      <c r="AD33" s="222" t="str">
        <f t="shared" si="1"/>
        <v/>
      </c>
      <c r="AE33" s="220" t="str">
        <f t="shared" si="3"/>
        <v/>
      </c>
      <c r="AF33" s="199"/>
      <c r="AG33" s="202"/>
      <c r="AI33" s="28"/>
      <c r="AJ33" s="26"/>
      <c r="AK33" s="203"/>
      <c r="AL33" s="27"/>
      <c r="AP33" s="27"/>
      <c r="BH33" s="215"/>
    </row>
    <row r="34" spans="1:60" ht="15.6" customHeight="1">
      <c r="A34" s="199"/>
      <c r="B34" s="270">
        <f>+'Ark1'!C2861</f>
        <v>2024</v>
      </c>
      <c r="C34" s="219">
        <f>+'Ark1'!L2861</f>
        <v>1</v>
      </c>
      <c r="D34" s="219" t="s">
        <v>28</v>
      </c>
      <c r="E34" s="219">
        <f>+'Ark1'!H2861</f>
        <v>1</v>
      </c>
      <c r="F34" s="219">
        <f>+'Ark1'!J2861</f>
        <v>643</v>
      </c>
      <c r="G34" s="219" t="str">
        <f>VLOOKUP(F34,RNR!$A$1:$B$26,2)</f>
        <v>Bjerka</v>
      </c>
      <c r="H34" s="219" t="str">
        <f>+IF(J34=0,"",'Ark1'!Q2861)</f>
        <v/>
      </c>
      <c r="I34" s="219"/>
      <c r="J34" s="324">
        <f>+'Ark1'!R2861</f>
        <v>0</v>
      </c>
      <c r="K34" s="220" t="str">
        <f>+IF(J34=0,"",'Ark1'!AG2861)</f>
        <v/>
      </c>
      <c r="L34" s="249">
        <f t="shared" si="0"/>
        <v>0</v>
      </c>
      <c r="M34" s="220" t="str">
        <f>+IF(J34=0,"",'Ark1'!AH2861)</f>
        <v/>
      </c>
      <c r="N34" s="31" t="str">
        <f>+IF(J34=0,"",'Ark1'!U2861)</f>
        <v/>
      </c>
      <c r="O34" s="93"/>
      <c r="P34" s="487">
        <f>+'Ark1'!AI2861</f>
        <v>0</v>
      </c>
      <c r="Q34" s="93"/>
      <c r="R34" s="31" t="str">
        <f>+IF(P34=0,"",'Ark1'!AJ2861)</f>
        <v/>
      </c>
      <c r="S34" s="93"/>
      <c r="T34" s="31" t="str">
        <f>+IF(P34=0,"",'Ark1'!AK2861)</f>
        <v/>
      </c>
      <c r="U34" s="93"/>
      <c r="V34" s="221" t="str">
        <f>+IF(J34=0,"",'Ark1'!T2861)</f>
        <v/>
      </c>
      <c r="W34" s="222" t="str">
        <f>+IF(J34=0,"",'Ark1'!W2861)</f>
        <v/>
      </c>
      <c r="X34" s="222" t="str">
        <f>+IF(J34=0,"",'Ark1'!X2861)</f>
        <v/>
      </c>
      <c r="Y34" s="222" t="str">
        <f>+IF(J34=0,"",'Ark1'!Y2861)</f>
        <v/>
      </c>
      <c r="Z34" s="222" t="str">
        <f>+IF(J34=0,"",'Ark1'!Z2861)</f>
        <v/>
      </c>
      <c r="AA34" s="220" t="str">
        <f>+IF(J34=0,"",'Ark1'!AA2861)</f>
        <v/>
      </c>
      <c r="AB34" s="221" t="str">
        <f>+IF(J34=0,"",'Ark1'!AC2861)</f>
        <v/>
      </c>
      <c r="AC34" s="222" t="str">
        <f>+IF(J34=0,"",'Ark1'!AE2861)</f>
        <v/>
      </c>
      <c r="AD34" s="222" t="str">
        <f t="shared" si="1"/>
        <v/>
      </c>
      <c r="AE34" s="220" t="str">
        <f t="shared" si="3"/>
        <v/>
      </c>
      <c r="AF34" s="199"/>
      <c r="AG34" s="202"/>
      <c r="AI34" s="28"/>
      <c r="AJ34" s="26"/>
      <c r="AK34" s="203"/>
      <c r="AL34" s="27"/>
      <c r="AP34" s="27"/>
      <c r="BH34" s="215"/>
    </row>
    <row r="35" spans="1:60" ht="15.6" customHeight="1">
      <c r="A35" s="199"/>
      <c r="B35" s="270">
        <f>+'Ark1'!C2862</f>
        <v>2024</v>
      </c>
      <c r="C35" s="219">
        <f>+'Ark1'!L2862</f>
        <v>1</v>
      </c>
      <c r="D35" s="219" t="s">
        <v>28</v>
      </c>
      <c r="E35" s="219">
        <f>+'Ark1'!H2862</f>
        <v>2</v>
      </c>
      <c r="F35" s="219">
        <f>+'Ark1'!J2862</f>
        <v>704</v>
      </c>
      <c r="G35" s="219" t="str">
        <f>VLOOKUP(F35,RNR!$A$1:$B$26,2)</f>
        <v>Øre Vilt</v>
      </c>
      <c r="H35" s="219" t="str">
        <f>+IF(J35=0,"",'Ark1'!Q2862)</f>
        <v/>
      </c>
      <c r="I35" s="219"/>
      <c r="J35" s="324">
        <f>+'Ark1'!R2862</f>
        <v>0</v>
      </c>
      <c r="K35" s="220" t="str">
        <f>+IF(J35=0,"",'Ark1'!AG2862)</f>
        <v/>
      </c>
      <c r="L35" s="249">
        <f t="shared" si="0"/>
        <v>0</v>
      </c>
      <c r="M35" s="220" t="str">
        <f>+IF(J35=0,"",'Ark1'!AH2862)</f>
        <v/>
      </c>
      <c r="N35" s="31" t="str">
        <f>+IF(J35=0,"",'Ark1'!U2862)</f>
        <v/>
      </c>
      <c r="O35" s="93"/>
      <c r="P35" s="487">
        <f>+'Ark1'!AI2862</f>
        <v>0</v>
      </c>
      <c r="Q35" s="93"/>
      <c r="R35" s="31" t="str">
        <f>+IF(P35=0,"",'Ark1'!AJ2862)</f>
        <v/>
      </c>
      <c r="S35" s="93"/>
      <c r="T35" s="31" t="str">
        <f>+IF(P35=0,"",'Ark1'!AK2862)</f>
        <v/>
      </c>
      <c r="U35" s="93"/>
      <c r="V35" s="221" t="str">
        <f>+IF(J35=0,"",'Ark1'!T2862)</f>
        <v/>
      </c>
      <c r="W35" s="222" t="str">
        <f>+IF(J35=0,"",'Ark1'!W2862)</f>
        <v/>
      </c>
      <c r="X35" s="222" t="str">
        <f>+IF(J35=0,"",'Ark1'!X2862)</f>
        <v/>
      </c>
      <c r="Y35" s="222" t="str">
        <f>+IF(J35=0,"",'Ark1'!Y2862)</f>
        <v/>
      </c>
      <c r="Z35" s="222" t="str">
        <f>+IF(J35=0,"",'Ark1'!Z2862)</f>
        <v/>
      </c>
      <c r="AA35" s="220" t="str">
        <f>+IF(J35=0,"",'Ark1'!AA2862)</f>
        <v/>
      </c>
      <c r="AB35" s="221" t="str">
        <f>+IF(J35=0,"",'Ark1'!AC2862)</f>
        <v/>
      </c>
      <c r="AC35" s="222" t="str">
        <f>+IF(J35=0,"",'Ark1'!AE2862)</f>
        <v/>
      </c>
      <c r="AD35" s="222" t="str">
        <f t="shared" si="1"/>
        <v/>
      </c>
      <c r="AE35" s="220" t="str">
        <f t="shared" si="3"/>
        <v/>
      </c>
      <c r="AF35" s="199"/>
      <c r="AG35" s="202"/>
      <c r="AI35" s="28"/>
      <c r="AJ35" s="26"/>
      <c r="AK35" s="203"/>
      <c r="AL35" s="27"/>
      <c r="AP35" s="27"/>
      <c r="BH35" s="215"/>
    </row>
    <row r="36" spans="1:60" ht="15.6" customHeight="1">
      <c r="A36" s="199"/>
      <c r="B36" s="270">
        <f>+'Ark1'!C2863</f>
        <v>2024</v>
      </c>
      <c r="C36" s="219">
        <f>+'Ark1'!L2863</f>
        <v>1</v>
      </c>
      <c r="D36" s="219" t="s">
        <v>28</v>
      </c>
      <c r="E36" s="219">
        <f>+'Ark1'!H2863</f>
        <v>1</v>
      </c>
      <c r="F36" s="219">
        <f>+'Ark1'!J2863</f>
        <v>802</v>
      </c>
      <c r="G36" s="219" t="str">
        <f>VLOOKUP(F36,RNR!$A$1:$B$26,2)</f>
        <v>Karasjok</v>
      </c>
      <c r="H36" s="219" t="str">
        <f>+IF(J36=0,"",'Ark1'!Q2863)</f>
        <v/>
      </c>
      <c r="I36" s="219"/>
      <c r="J36" s="324">
        <f>+'Ark1'!R2863</f>
        <v>0</v>
      </c>
      <c r="K36" s="220" t="str">
        <f>+IF(J36=0,"",'Ark1'!AG2863)</f>
        <v/>
      </c>
      <c r="L36" s="249">
        <f t="shared" si="0"/>
        <v>0</v>
      </c>
      <c r="M36" s="220" t="str">
        <f>+IF(J36=0,"",'Ark1'!AH2863)</f>
        <v/>
      </c>
      <c r="N36" s="31" t="str">
        <f>+IF(J36=0,"",'Ark1'!U2863)</f>
        <v/>
      </c>
      <c r="O36" s="93"/>
      <c r="P36" s="487">
        <f>+'Ark1'!AI2863</f>
        <v>0</v>
      </c>
      <c r="Q36" s="93"/>
      <c r="R36" s="31" t="str">
        <f>+IF(P36=0,"",'Ark1'!AJ2863)</f>
        <v/>
      </c>
      <c r="S36" s="93"/>
      <c r="T36" s="31" t="str">
        <f>+IF(P36=0,"",'Ark1'!AK2863)</f>
        <v/>
      </c>
      <c r="U36" s="93"/>
      <c r="V36" s="221" t="str">
        <f>+IF(J36=0,"",'Ark1'!T2863)</f>
        <v/>
      </c>
      <c r="W36" s="222" t="str">
        <f>+IF(J36=0,"",'Ark1'!W2863)</f>
        <v/>
      </c>
      <c r="X36" s="222" t="str">
        <f>+IF(J36=0,"",'Ark1'!X2863)</f>
        <v/>
      </c>
      <c r="Y36" s="222" t="str">
        <f>+IF(J36=0,"",'Ark1'!Y2863)</f>
        <v/>
      </c>
      <c r="Z36" s="222" t="str">
        <f>+IF(J36=0,"",'Ark1'!Z2863)</f>
        <v/>
      </c>
      <c r="AA36" s="220" t="str">
        <f>+IF(J36=0,"",'Ark1'!AA2863)</f>
        <v/>
      </c>
      <c r="AB36" s="221" t="str">
        <f>+IF(J36=0,"",'Ark1'!AC2863)</f>
        <v/>
      </c>
      <c r="AC36" s="222" t="str">
        <f>+IF(J36=0,"",'Ark1'!AE2863)</f>
        <v/>
      </c>
      <c r="AD36" s="222" t="str">
        <f t="shared" si="1"/>
        <v/>
      </c>
      <c r="AE36" s="220" t="str">
        <f t="shared" si="3"/>
        <v/>
      </c>
      <c r="AF36" s="199"/>
      <c r="AG36" s="202"/>
      <c r="AI36" s="28"/>
      <c r="AJ36" s="26"/>
      <c r="AK36" s="203"/>
      <c r="AL36" s="27"/>
      <c r="AP36" s="27"/>
      <c r="BH36" s="215"/>
    </row>
    <row r="37" spans="1:60" ht="15" customHeight="1">
      <c r="A37" s="199"/>
      <c r="B37" s="199"/>
      <c r="C37" s="199"/>
      <c r="D37" s="199"/>
      <c r="E37" s="199"/>
      <c r="F37" s="199"/>
      <c r="G37" s="199"/>
      <c r="H37" s="199"/>
      <c r="I37" s="486"/>
      <c r="J37" s="320"/>
      <c r="K37" s="200"/>
      <c r="L37" s="200"/>
      <c r="M37" s="200"/>
      <c r="N37" s="199"/>
      <c r="O37" s="486"/>
      <c r="P37" s="486"/>
      <c r="Q37" s="93"/>
      <c r="R37" s="486"/>
      <c r="S37" s="93"/>
      <c r="T37" s="486"/>
      <c r="U37" s="93"/>
      <c r="V37" s="199"/>
      <c r="W37" s="201"/>
      <c r="X37" s="201"/>
      <c r="Y37" s="201"/>
      <c r="Z37" s="201"/>
      <c r="AA37" s="201"/>
      <c r="AB37" s="199"/>
      <c r="AC37" s="201"/>
      <c r="AD37" s="201"/>
      <c r="AE37" s="201"/>
      <c r="AF37" s="199"/>
      <c r="AG37" s="202"/>
      <c r="AI37" s="28"/>
      <c r="AJ37" s="26"/>
      <c r="AK37" s="203"/>
      <c r="AL37" s="27"/>
      <c r="AP37" s="27"/>
      <c r="BH37" s="215"/>
    </row>
    <row r="38" spans="1:60" ht="19.05" customHeight="1">
      <c r="A38" s="199"/>
      <c r="B38" s="199"/>
      <c r="C38" s="199"/>
      <c r="D38" s="244" t="str">
        <f>+D40</f>
        <v>P</v>
      </c>
      <c r="E38" s="199"/>
      <c r="F38" s="199"/>
      <c r="G38" s="199"/>
      <c r="H38" s="199"/>
      <c r="I38" s="486"/>
      <c r="J38" s="445">
        <f>SUM(J40:J63)</f>
        <v>234</v>
      </c>
      <c r="K38" s="200"/>
      <c r="L38" s="200"/>
      <c r="M38" s="200"/>
      <c r="N38" s="247">
        <f>+Klasse!P11</f>
        <v>4.6290598290598322</v>
      </c>
      <c r="O38" s="486"/>
      <c r="P38" s="492">
        <f>+Klasse!L11</f>
        <v>213</v>
      </c>
      <c r="Q38" s="93"/>
      <c r="R38" s="247">
        <f>+Klasse!S11</f>
        <v>75.422065727699504</v>
      </c>
      <c r="S38" s="93"/>
      <c r="T38" s="491">
        <f>+Klasse!U11</f>
        <v>10.48319398550011</v>
      </c>
      <c r="U38" s="93"/>
      <c r="V38" s="199"/>
      <c r="W38" s="201"/>
      <c r="X38" s="201"/>
      <c r="Y38" s="201"/>
      <c r="Z38" s="201"/>
      <c r="AA38" s="201"/>
      <c r="AB38" s="199"/>
      <c r="AC38" s="201"/>
      <c r="AD38" s="201"/>
      <c r="AE38" s="201"/>
      <c r="AF38" s="201"/>
      <c r="AG38" s="202"/>
      <c r="AI38" s="28"/>
      <c r="AJ38" s="26"/>
      <c r="AK38" s="203"/>
      <c r="AL38" s="27"/>
      <c r="AP38" s="27"/>
      <c r="BH38" s="215"/>
    </row>
    <row r="39" spans="1:60" ht="15" customHeight="1">
      <c r="A39" s="199"/>
      <c r="B39" s="199"/>
      <c r="C39" s="199"/>
      <c r="D39" s="199"/>
      <c r="E39" s="199"/>
      <c r="F39" s="199"/>
      <c r="G39" s="199"/>
      <c r="H39" s="199"/>
      <c r="I39" s="486"/>
      <c r="J39" s="320"/>
      <c r="K39" s="199"/>
      <c r="L39" s="199"/>
      <c r="M39" s="199"/>
      <c r="N39" s="199"/>
      <c r="O39" s="486"/>
      <c r="P39" s="486"/>
      <c r="Q39" s="93"/>
      <c r="R39" s="486"/>
      <c r="S39" s="93"/>
      <c r="T39" s="486"/>
      <c r="U39" s="93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202"/>
      <c r="AI39" s="28"/>
      <c r="AJ39" s="26"/>
      <c r="AK39" s="203"/>
      <c r="AL39" s="27"/>
      <c r="AP39" s="27"/>
      <c r="BH39" s="215"/>
    </row>
    <row r="40" spans="1:60" ht="15.6" customHeight="1">
      <c r="A40" s="199"/>
      <c r="B40" s="270">
        <f>+'Ark1'!C2864</f>
        <v>2024</v>
      </c>
      <c r="C40" s="27">
        <f>+'Ark1'!L2864</f>
        <v>2</v>
      </c>
      <c r="D40" s="27" t="s">
        <v>29</v>
      </c>
      <c r="E40" s="27">
        <f>+'Ark1'!H2864</f>
        <v>1</v>
      </c>
      <c r="F40" s="27">
        <f>+'Ark1'!J2864</f>
        <v>103</v>
      </c>
      <c r="G40" s="27" t="str">
        <f>VLOOKUP(F40,RNR!$A$1:$B$26,2)</f>
        <v>Rudshøgda</v>
      </c>
      <c r="H40" s="27" t="str">
        <f>+IF(J40=0,"",'Ark1'!Q2864)</f>
        <v/>
      </c>
      <c r="I40" s="486"/>
      <c r="J40" s="325">
        <f>+'Ark1'!R2864</f>
        <v>0</v>
      </c>
      <c r="K40" s="28" t="str">
        <f>+IF(J40=0,"",'Ark1'!AG2864)</f>
        <v/>
      </c>
      <c r="L40" s="250">
        <f>100*J40/$J$38</f>
        <v>0</v>
      </c>
      <c r="M40" s="28" t="str">
        <f>+IF(J40=0,"",'Ark1'!AH2864)</f>
        <v/>
      </c>
      <c r="N40" s="31" t="str">
        <f>+IF(J40=0,"",'Ark1'!U2864)</f>
        <v/>
      </c>
      <c r="O40" s="486"/>
      <c r="P40" s="487">
        <f>+'Ark1'!AI2864</f>
        <v>0</v>
      </c>
      <c r="Q40" s="93"/>
      <c r="R40" s="31" t="str">
        <f>+IF(P40=0,"",'Ark1'!AJ2864)</f>
        <v/>
      </c>
      <c r="S40" s="93"/>
      <c r="T40" s="31" t="str">
        <f>+IF(P40=0,"",'Ark1'!AK2864)</f>
        <v/>
      </c>
      <c r="U40" s="93"/>
      <c r="V40" s="26" t="str">
        <f>+IF(J40=0,"",'Ark1'!T2864)</f>
        <v/>
      </c>
      <c r="W40" s="33" t="str">
        <f>+IF(J40=0,"",'Ark1'!W2864)</f>
        <v/>
      </c>
      <c r="X40" s="33" t="str">
        <f>+IF(J40=0,"",'Ark1'!X2864)</f>
        <v/>
      </c>
      <c r="Y40" s="33" t="str">
        <f>+IF(J40=0,"",'Ark1'!Y2864)</f>
        <v/>
      </c>
      <c r="Z40" s="33" t="str">
        <f>+IF(J40=0,"",'Ark1'!Z2864)</f>
        <v/>
      </c>
      <c r="AA40" s="28" t="str">
        <f>+IF(J40=0,"",'Ark1'!AA2864)</f>
        <v/>
      </c>
      <c r="AB40" s="26" t="str">
        <f>+IF(J40=0,"",'Ark1'!AC2864)</f>
        <v/>
      </c>
      <c r="AC40" s="33" t="str">
        <f>+IF(J40=0,"",'Ark1'!AE2864)</f>
        <v/>
      </c>
      <c r="AD40" s="33" t="str">
        <f t="shared" ref="AD40:AD63" si="4">IF(J40=0,"",N40/C40)</f>
        <v/>
      </c>
      <c r="AE40" s="28" t="str">
        <f t="shared" ref="AE40" si="5">IF(J40=0,"",J40/H40)</f>
        <v/>
      </c>
      <c r="AF40" s="199"/>
      <c r="AG40" s="202"/>
      <c r="AI40" s="28"/>
      <c r="AJ40" s="26"/>
      <c r="AK40" s="203"/>
      <c r="AL40" s="27"/>
      <c r="AP40" s="27"/>
    </row>
    <row r="41" spans="1:60" ht="15.6" customHeight="1">
      <c r="A41" s="199"/>
      <c r="B41" s="270">
        <f>+'Ark1'!C2865</f>
        <v>2024</v>
      </c>
      <c r="C41" s="27">
        <f>+'Ark1'!L2865</f>
        <v>2</v>
      </c>
      <c r="D41" s="27" t="s">
        <v>29</v>
      </c>
      <c r="E41" s="27">
        <f>+'Ark1'!H2865</f>
        <v>2</v>
      </c>
      <c r="F41" s="27">
        <f>+'Ark1'!J2865</f>
        <v>106</v>
      </c>
      <c r="G41" s="27" t="str">
        <f>VLOOKUP(F41,RNR!$A$1:$B$26,2)</f>
        <v>Furuseth</v>
      </c>
      <c r="H41" s="27">
        <f>+IF(J41=0,"",'Ark1'!Q2865)</f>
        <v>1</v>
      </c>
      <c r="I41" s="486"/>
      <c r="J41" s="325">
        <f>+'Ark1'!R2865</f>
        <v>1</v>
      </c>
      <c r="K41" s="28">
        <f>+IF(J41=0,"",'Ark1'!AG2865)</f>
        <v>0.22143011449557129</v>
      </c>
      <c r="L41" s="250">
        <f>100*J41/$J$38</f>
        <v>0.42735042735042733</v>
      </c>
      <c r="M41" s="28">
        <f>+IF(J41=0,"",'Ark1'!AH2865)</f>
        <v>0</v>
      </c>
      <c r="N41" s="31">
        <f>+IF(J41=0,"",'Ark1'!U2865)</f>
        <v>4.0999999999999996</v>
      </c>
      <c r="O41" s="486"/>
      <c r="P41" s="487">
        <f>+'Ark1'!AI2865</f>
        <v>1</v>
      </c>
      <c r="Q41" s="93"/>
      <c r="R41" s="31">
        <f>+IF(P41=0,"",'Ark1'!AJ2865)</f>
        <v>62.6</v>
      </c>
      <c r="S41" s="93"/>
      <c r="T41" s="31">
        <f>+IF(P41=0,"",'Ark1'!AK2865)</f>
        <v>16.713247983477324</v>
      </c>
      <c r="U41" s="93"/>
      <c r="V41" s="26">
        <f>+IF(J41=0,"",'Ark1'!T2865)</f>
        <v>2</v>
      </c>
      <c r="W41" s="33">
        <f>+IF(J41=0,"",'Ark1'!W2865)</f>
        <v>0</v>
      </c>
      <c r="X41" s="33">
        <f>+IF(J41=0,"",'Ark1'!X2865)</f>
        <v>0</v>
      </c>
      <c r="Y41" s="33">
        <f>+IF(J41=0,"",'Ark1'!Y2865)</f>
        <v>0</v>
      </c>
      <c r="Z41" s="33">
        <f>+IF(J41=0,"",'Ark1'!Z2865)</f>
        <v>0</v>
      </c>
      <c r="AA41" s="28">
        <f>+IF(J41=0,"",'Ark1'!AA2865)</f>
        <v>0</v>
      </c>
      <c r="AB41" s="26">
        <f>+IF(J41=0,"",'Ark1'!AC2865)</f>
        <v>0</v>
      </c>
      <c r="AC41" s="33">
        <f>+IF(J41=0,"",'Ark1'!AE2865)</f>
        <v>0</v>
      </c>
      <c r="AD41" s="33">
        <f t="shared" si="4"/>
        <v>2.0499999999999998</v>
      </c>
      <c r="AE41" s="28">
        <f t="shared" ref="AE41" si="6">IF(J41=0,"",J41/H41)</f>
        <v>1</v>
      </c>
      <c r="AF41" s="199"/>
      <c r="AG41" s="202"/>
      <c r="AI41" s="28"/>
      <c r="AJ41" s="26"/>
      <c r="AK41" s="203"/>
      <c r="AL41" s="27"/>
      <c r="AP41" s="27"/>
    </row>
    <row r="42" spans="1:60" ht="15.6" customHeight="1">
      <c r="A42" s="199"/>
      <c r="B42" s="270">
        <f>+'Ark1'!C2866</f>
        <v>2024</v>
      </c>
      <c r="C42" s="27">
        <f>+'Ark1'!L2866</f>
        <v>2</v>
      </c>
      <c r="D42" s="27" t="s">
        <v>29</v>
      </c>
      <c r="E42" s="27">
        <f>+'Ark1'!H2866</f>
        <v>1</v>
      </c>
      <c r="F42" s="27">
        <f>+'Ark1'!J2866</f>
        <v>110</v>
      </c>
      <c r="G42" s="27" t="str">
        <f>VLOOKUP(F42,RNR!$A$1:$B$26,2)</f>
        <v>Gol</v>
      </c>
      <c r="H42" s="27">
        <f>+IF(J42=0,"",'Ark1'!Q2866)</f>
        <v>11</v>
      </c>
      <c r="I42" s="486"/>
      <c r="J42" s="325">
        <f>+'Ark1'!R2866</f>
        <v>32</v>
      </c>
      <c r="K42" s="28">
        <f>+IF(J42=0,"",'Ark1'!AG2866)</f>
        <v>0.40921237300447322</v>
      </c>
      <c r="L42" s="250">
        <f>100*J42/$J$38</f>
        <v>13.675213675213675</v>
      </c>
      <c r="M42" s="28">
        <f>+IF(J42=0,"",'Ark1'!AH2866)</f>
        <v>25</v>
      </c>
      <c r="N42" s="31">
        <f>+IF(J42=0,"",'Ark1'!U2866)</f>
        <v>3.8906249999999991</v>
      </c>
      <c r="O42" s="486"/>
      <c r="P42" s="487">
        <f>+'Ark1'!AI2866</f>
        <v>32</v>
      </c>
      <c r="Q42" s="93"/>
      <c r="R42" s="31">
        <f>+IF(P42=0,"",'Ark1'!AJ2866)</f>
        <v>72.024999999999977</v>
      </c>
      <c r="S42" s="93"/>
      <c r="T42" s="31">
        <f>+IF(P42=0,"",'Ark1'!AK2866)</f>
        <v>10.291503799618987</v>
      </c>
      <c r="U42" s="93"/>
      <c r="V42" s="26">
        <f>+IF(J42=0,"",'Ark1'!T2866)</f>
        <v>2.1875</v>
      </c>
      <c r="W42" s="33">
        <f>+IF(J42=0,"",'Ark1'!W2866)</f>
        <v>0</v>
      </c>
      <c r="X42" s="33">
        <f>+IF(J42=0,"",'Ark1'!X2866)</f>
        <v>0</v>
      </c>
      <c r="Y42" s="33">
        <f>+IF(J42=0,"",'Ark1'!Y2866)</f>
        <v>0</v>
      </c>
      <c r="Z42" s="33">
        <f>+IF(J42=0,"",'Ark1'!Z2866)</f>
        <v>0.79974971670829986</v>
      </c>
      <c r="AA42" s="28">
        <f>+IF(J42=0,"",'Ark1'!AA2866)</f>
        <v>0</v>
      </c>
      <c r="AB42" s="26">
        <f>+IF(J42=0,"",'Ark1'!AC2866)</f>
        <v>0</v>
      </c>
      <c r="AC42" s="33">
        <f>+IF(J42=0,"",'Ark1'!AE2866)</f>
        <v>0</v>
      </c>
      <c r="AD42" s="33">
        <f t="shared" si="4"/>
        <v>1.9453124999999996</v>
      </c>
      <c r="AE42" s="28">
        <f t="shared" ref="AE42" si="7">IF(J42=0,"",J42/H42)</f>
        <v>2.9090909090909092</v>
      </c>
      <c r="AF42" s="199"/>
      <c r="AG42" s="202"/>
      <c r="AI42" s="28"/>
      <c r="AJ42" s="26"/>
      <c r="AK42" s="203"/>
      <c r="AL42" s="27"/>
      <c r="AP42" s="27"/>
    </row>
    <row r="43" spans="1:60" ht="15.6">
      <c r="A43" s="199"/>
      <c r="B43" s="270">
        <f>+'Ark1'!C2867</f>
        <v>2024</v>
      </c>
      <c r="C43" s="27">
        <f>+'Ark1'!L2867</f>
        <v>2</v>
      </c>
      <c r="D43" s="27" t="s">
        <v>29</v>
      </c>
      <c r="E43" s="27">
        <f>+'Ark1'!H2867</f>
        <v>1</v>
      </c>
      <c r="F43" s="27">
        <f>+'Ark1'!J2867</f>
        <v>111</v>
      </c>
      <c r="G43" s="27" t="str">
        <f>VLOOKUP(F43,RNR!$A$1:$B$26,2)</f>
        <v>Forus</v>
      </c>
      <c r="H43" s="27" t="str">
        <f>+IF(J43=0,"",'Ark1'!Q2867)</f>
        <v/>
      </c>
      <c r="I43" s="486"/>
      <c r="J43" s="325">
        <f>+'Ark1'!R2867</f>
        <v>0</v>
      </c>
      <c r="K43" s="28" t="str">
        <f>+IF(J43=0,"",'Ark1'!AG2867)</f>
        <v/>
      </c>
      <c r="L43" s="250">
        <f t="shared" ref="L43:L63" si="8">100*J43/$J$38</f>
        <v>0</v>
      </c>
      <c r="M43" s="28" t="str">
        <f>+IF(J43=0,"",'Ark1'!AH2867)</f>
        <v/>
      </c>
      <c r="N43" s="31" t="str">
        <f>+IF(J43=0,"",'Ark1'!U2867)</f>
        <v/>
      </c>
      <c r="O43" s="486"/>
      <c r="P43" s="487">
        <f>+'Ark1'!AI2867</f>
        <v>0</v>
      </c>
      <c r="Q43" s="93"/>
      <c r="R43" s="31" t="str">
        <f>+IF(P43=0,"",'Ark1'!AJ2867)</f>
        <v/>
      </c>
      <c r="S43" s="93"/>
      <c r="T43" s="31" t="str">
        <f>+IF(P43=0,"",'Ark1'!AK2867)</f>
        <v/>
      </c>
      <c r="U43" s="93"/>
      <c r="V43" s="26" t="str">
        <f>+IF(J43=0,"",'Ark1'!T2867)</f>
        <v/>
      </c>
      <c r="W43" s="33" t="str">
        <f>+IF(J43=0,"",'Ark1'!W2867)</f>
        <v/>
      </c>
      <c r="X43" s="33" t="str">
        <f>+IF(J43=0,"",'Ark1'!X2867)</f>
        <v/>
      </c>
      <c r="Y43" s="33" t="str">
        <f>+IF(J43=0,"",'Ark1'!Y2867)</f>
        <v/>
      </c>
      <c r="Z43" s="33" t="str">
        <f>+IF(J43=0,"",'Ark1'!Z2867)</f>
        <v/>
      </c>
      <c r="AA43" s="28" t="str">
        <f>+IF(J43=0,"",'Ark1'!AA2867)</f>
        <v/>
      </c>
      <c r="AB43" s="26" t="str">
        <f>+IF(J43=0,"",'Ark1'!AC2867)</f>
        <v/>
      </c>
      <c r="AC43" s="33" t="str">
        <f>+IF(J43=0,"",'Ark1'!AE2867)</f>
        <v/>
      </c>
      <c r="AD43" s="33" t="str">
        <f t="shared" si="4"/>
        <v/>
      </c>
      <c r="AE43" s="28" t="str">
        <f t="shared" ref="AE43:AE63" si="9">IF(J43=0,"",J43/H43)</f>
        <v/>
      </c>
      <c r="AF43" s="199"/>
      <c r="AG43" s="202"/>
      <c r="AI43" s="28"/>
      <c r="AJ43" s="26"/>
      <c r="AK43" s="203"/>
      <c r="AL43" s="27"/>
      <c r="AP43" s="27"/>
    </row>
    <row r="44" spans="1:60" ht="15.6">
      <c r="A44" s="199"/>
      <c r="B44" s="270">
        <f>+'Ark1'!C2868</f>
        <v>2024</v>
      </c>
      <c r="C44" s="27">
        <f>+'Ark1'!L2868</f>
        <v>2</v>
      </c>
      <c r="D44" s="27" t="s">
        <v>29</v>
      </c>
      <c r="E44" s="27">
        <f>+'Ark1'!H2868</f>
        <v>1</v>
      </c>
      <c r="F44" s="27">
        <f>+'Ark1'!J2868</f>
        <v>116</v>
      </c>
      <c r="G44" s="27" t="str">
        <f>VLOOKUP(F44,RNR!$A$1:$B$26,2)</f>
        <v>Sandeid</v>
      </c>
      <c r="H44" s="27">
        <f>+IF(J44=0,"",'Ark1'!Q2868)</f>
        <v>4</v>
      </c>
      <c r="I44" s="486"/>
      <c r="J44" s="325">
        <f>+'Ark1'!R2868</f>
        <v>41</v>
      </c>
      <c r="K44" s="28">
        <f>+IF(J44=0,"",'Ark1'!AG2868)</f>
        <v>3.4440867399623398</v>
      </c>
      <c r="L44" s="250">
        <f t="shared" si="8"/>
        <v>17.521367521367523</v>
      </c>
      <c r="M44" s="28">
        <f>+IF(J44=0,"",'Ark1'!AH2868)</f>
        <v>0</v>
      </c>
      <c r="N44" s="31">
        <f>+IF(J44=0,"",'Ark1'!U2868)</f>
        <v>5.5317073170731694</v>
      </c>
      <c r="O44" s="486"/>
      <c r="P44" s="487">
        <f>+'Ark1'!AI2868</f>
        <v>38</v>
      </c>
      <c r="Q44" s="93"/>
      <c r="R44" s="31">
        <f>+IF(P44=0,"",'Ark1'!AJ2868)</f>
        <v>76.105263157894754</v>
      </c>
      <c r="S44" s="93"/>
      <c r="T44" s="31">
        <f>+IF(P44=0,"",'Ark1'!AK2868)</f>
        <v>12.471315085374956</v>
      </c>
      <c r="U44" s="93"/>
      <c r="V44" s="26">
        <f>+IF(J44=0,"",'Ark1'!T2868)</f>
        <v>2.2195121951219514</v>
      </c>
      <c r="W44" s="33">
        <f>+IF(J44=0,"",'Ark1'!W2868)</f>
        <v>0</v>
      </c>
      <c r="X44" s="33">
        <f>+IF(J44=0,"",'Ark1'!X2868)</f>
        <v>0</v>
      </c>
      <c r="Y44" s="33">
        <f>+IF(J44=0,"",'Ark1'!Y2868)</f>
        <v>0</v>
      </c>
      <c r="Z44" s="33">
        <f>+IF(J44=0,"",'Ark1'!Z2868)</f>
        <v>1.2734510484794022</v>
      </c>
      <c r="AA44" s="28">
        <f>+IF(J44=0,"",'Ark1'!AA2868)</f>
        <v>0</v>
      </c>
      <c r="AB44" s="26">
        <f>+IF(J44=0,"",'Ark1'!AC2868)</f>
        <v>0</v>
      </c>
      <c r="AC44" s="33">
        <f>+IF(J44=0,"",'Ark1'!AE2868)</f>
        <v>0</v>
      </c>
      <c r="AD44" s="33">
        <f t="shared" si="4"/>
        <v>2.7658536585365847</v>
      </c>
      <c r="AE44" s="28">
        <f t="shared" si="9"/>
        <v>10.25</v>
      </c>
      <c r="AF44" s="199"/>
      <c r="AG44" s="202"/>
      <c r="AI44" s="28"/>
      <c r="AJ44" s="26"/>
      <c r="AK44" s="203"/>
      <c r="AL44" s="27"/>
      <c r="AP44" s="27"/>
    </row>
    <row r="45" spans="1:60" ht="15.6">
      <c r="A45" s="199"/>
      <c r="B45" s="270">
        <f>+'Ark1'!C2869</f>
        <v>2024</v>
      </c>
      <c r="C45" s="27">
        <f>+'Ark1'!L2869</f>
        <v>2</v>
      </c>
      <c r="D45" s="27" t="s">
        <v>29</v>
      </c>
      <c r="E45" s="27">
        <f>+'Ark1'!H2869</f>
        <v>2</v>
      </c>
      <c r="F45" s="27">
        <f>+'Ark1'!J2869</f>
        <v>117</v>
      </c>
      <c r="G45" s="27" t="str">
        <f>VLOOKUP(F45,RNR!$A$1:$B$26,2)</f>
        <v>Jæren</v>
      </c>
      <c r="H45" s="27" t="str">
        <f>+IF(J45=0,"",'Ark1'!Q2869)</f>
        <v/>
      </c>
      <c r="I45" s="486"/>
      <c r="J45" s="325">
        <f>+'Ark1'!R2869</f>
        <v>0</v>
      </c>
      <c r="K45" s="28" t="str">
        <f>+IF(J45=0,"",'Ark1'!AG2869)</f>
        <v/>
      </c>
      <c r="L45" s="250">
        <f t="shared" si="8"/>
        <v>0</v>
      </c>
      <c r="M45" s="28" t="str">
        <f>+IF(J45=0,"",'Ark1'!AH2869)</f>
        <v/>
      </c>
      <c r="N45" s="31" t="str">
        <f>+IF(J45=0,"",'Ark1'!U2869)</f>
        <v/>
      </c>
      <c r="O45" s="486"/>
      <c r="P45" s="487">
        <f>+'Ark1'!AI2869</f>
        <v>0</v>
      </c>
      <c r="Q45" s="93"/>
      <c r="R45" s="31" t="str">
        <f>+IF(P45=0,"",'Ark1'!AJ2869)</f>
        <v/>
      </c>
      <c r="S45" s="93"/>
      <c r="T45" s="31" t="str">
        <f>+IF(P45=0,"",'Ark1'!AK2869)</f>
        <v/>
      </c>
      <c r="U45" s="93"/>
      <c r="V45" s="26" t="str">
        <f>+IF(J45=0,"",'Ark1'!T2869)</f>
        <v/>
      </c>
      <c r="W45" s="33" t="str">
        <f>+IF(J45=0,"",'Ark1'!W2869)</f>
        <v/>
      </c>
      <c r="X45" s="33" t="str">
        <f>+IF(J45=0,"",'Ark1'!X2869)</f>
        <v/>
      </c>
      <c r="Y45" s="33" t="str">
        <f>+IF(J45=0,"",'Ark1'!Y2869)</f>
        <v/>
      </c>
      <c r="Z45" s="33" t="str">
        <f>+IF(J45=0,"",'Ark1'!Z2869)</f>
        <v/>
      </c>
      <c r="AA45" s="28" t="str">
        <f>+IF(J45=0,"",'Ark1'!AA2869)</f>
        <v/>
      </c>
      <c r="AB45" s="26" t="str">
        <f>+IF(J45=0,"",'Ark1'!AC2869)</f>
        <v/>
      </c>
      <c r="AC45" s="33" t="str">
        <f>+IF(J45=0,"",'Ark1'!AE2869)</f>
        <v/>
      </c>
      <c r="AD45" s="33" t="str">
        <f t="shared" si="4"/>
        <v/>
      </c>
      <c r="AE45" s="28" t="str">
        <f t="shared" si="9"/>
        <v/>
      </c>
      <c r="AF45" s="199"/>
      <c r="AG45" s="202"/>
      <c r="AI45" s="28"/>
      <c r="AJ45" s="26"/>
      <c r="AK45" s="203"/>
      <c r="AL45" s="27"/>
      <c r="AP45" s="27"/>
    </row>
    <row r="46" spans="1:60" ht="15.6">
      <c r="A46" s="199"/>
      <c r="B46" s="270">
        <f>+'Ark1'!C2870</f>
        <v>2024</v>
      </c>
      <c r="C46" s="27">
        <f>+'Ark1'!L2870</f>
        <v>2</v>
      </c>
      <c r="D46" s="27" t="s">
        <v>29</v>
      </c>
      <c r="E46" s="27">
        <f>+'Ark1'!H2870</f>
        <v>1</v>
      </c>
      <c r="F46" s="27">
        <f>+'Ark1'!J2870</f>
        <v>134</v>
      </c>
      <c r="G46" s="27" t="str">
        <f>VLOOKUP(F46,RNR!$A$1:$B$26,2)</f>
        <v>Førde</v>
      </c>
      <c r="H46" s="27">
        <f>+IF(J46=0,"",'Ark1'!Q2870)</f>
        <v>12</v>
      </c>
      <c r="I46" s="486"/>
      <c r="J46" s="325">
        <f>+'Ark1'!R2870</f>
        <v>23</v>
      </c>
      <c r="K46" s="28">
        <f>+IF(J46=0,"",'Ark1'!AG2870)</f>
        <v>0.35166086855088274</v>
      </c>
      <c r="L46" s="250">
        <f t="shared" si="8"/>
        <v>9.8290598290598297</v>
      </c>
      <c r="M46" s="28">
        <f>+IF(J46=0,"",'Ark1'!AH2870)</f>
        <v>0</v>
      </c>
      <c r="N46" s="31">
        <f>+IF(J46=0,"",'Ark1'!U2870)</f>
        <v>4.4565217391304337</v>
      </c>
      <c r="O46" s="486"/>
      <c r="P46" s="487">
        <f>+'Ark1'!AI2870</f>
        <v>23</v>
      </c>
      <c r="Q46" s="93"/>
      <c r="R46" s="31">
        <f>+IF(P46=0,"",'Ark1'!AJ2870)</f>
        <v>75.77391304347826</v>
      </c>
      <c r="S46" s="93"/>
      <c r="T46" s="31">
        <f>+IF(P46=0,"",'Ark1'!AK2870)</f>
        <v>10.026768984831598</v>
      </c>
      <c r="U46" s="93"/>
      <c r="V46" s="26">
        <f>+IF(J46=0,"",'Ark1'!T2870)</f>
        <v>2.1304347826086958</v>
      </c>
      <c r="W46" s="33">
        <f>+IF(J46=0,"",'Ark1'!W2870)</f>
        <v>0</v>
      </c>
      <c r="X46" s="33">
        <f>+IF(J46=0,"",'Ark1'!X2870)</f>
        <v>0</v>
      </c>
      <c r="Y46" s="33">
        <f>+IF(J46=0,"",'Ark1'!Y2870)</f>
        <v>0</v>
      </c>
      <c r="Z46" s="33">
        <f>+IF(J46=0,"",'Ark1'!Z2870)</f>
        <v>1.4631193855881812</v>
      </c>
      <c r="AA46" s="28">
        <f>+IF(J46=0,"",'Ark1'!AA2870)</f>
        <v>0</v>
      </c>
      <c r="AB46" s="26">
        <f>+IF(J46=0,"",'Ark1'!AC2870)</f>
        <v>0</v>
      </c>
      <c r="AC46" s="33">
        <f>+IF(J46=0,"",'Ark1'!AE2870)</f>
        <v>0</v>
      </c>
      <c r="AD46" s="33">
        <f t="shared" si="4"/>
        <v>2.2282608695652169</v>
      </c>
      <c r="AE46" s="28">
        <f t="shared" si="9"/>
        <v>1.9166666666666667</v>
      </c>
      <c r="AF46" s="199"/>
      <c r="AG46" s="202"/>
      <c r="AI46" s="28"/>
      <c r="AJ46" s="26"/>
      <c r="AK46" s="203"/>
      <c r="AL46" s="27"/>
      <c r="AP46" s="27"/>
    </row>
    <row r="47" spans="1:60" ht="15.6">
      <c r="A47" s="199"/>
      <c r="B47" s="270">
        <f>+'Ark1'!C2871</f>
        <v>2024</v>
      </c>
      <c r="C47" s="27">
        <f>+'Ark1'!L2871</f>
        <v>2</v>
      </c>
      <c r="D47" s="27" t="s">
        <v>29</v>
      </c>
      <c r="E47" s="27">
        <f>+'Ark1'!H2871</f>
        <v>2</v>
      </c>
      <c r="F47" s="27">
        <f>+'Ark1'!J2871</f>
        <v>141</v>
      </c>
      <c r="G47" s="27" t="str">
        <f>VLOOKUP(F47,RNR!$A$1:$B$26,2)</f>
        <v>Ølen</v>
      </c>
      <c r="H47" s="27">
        <f>+IF(J47=0,"",'Ark1'!Q2871)</f>
        <v>16</v>
      </c>
      <c r="I47" s="486"/>
      <c r="J47" s="325">
        <f>+'Ark1'!R2871</f>
        <v>31</v>
      </c>
      <c r="K47" s="28">
        <f>+IF(J47=0,"",'Ark1'!AG2871)</f>
        <v>2.1340067251959329</v>
      </c>
      <c r="L47" s="250">
        <f t="shared" si="8"/>
        <v>13.247863247863247</v>
      </c>
      <c r="M47" s="28">
        <f>+IF(J47=0,"",'Ark1'!AH2871)</f>
        <v>0</v>
      </c>
      <c r="N47" s="31">
        <f>+IF(J47=0,"",'Ark1'!U2871)</f>
        <v>5.2612903225806438</v>
      </c>
      <c r="O47" s="486"/>
      <c r="P47" s="487">
        <f>+'Ark1'!AI2871</f>
        <v>31</v>
      </c>
      <c r="Q47" s="93"/>
      <c r="R47" s="31">
        <f>+IF(P47=0,"",'Ark1'!AJ2871)</f>
        <v>77.270967741935493</v>
      </c>
      <c r="S47" s="93"/>
      <c r="T47" s="31">
        <f>+IF(P47=0,"",'Ark1'!AK2871)</f>
        <v>10.739800836486353</v>
      </c>
      <c r="U47" s="93"/>
      <c r="V47" s="26">
        <f>+IF(J47=0,"",'Ark1'!T2871)</f>
        <v>2.32258064516129</v>
      </c>
      <c r="W47" s="33">
        <f>+IF(J47=0,"",'Ark1'!W2871)</f>
        <v>0</v>
      </c>
      <c r="X47" s="33">
        <f>+IF(J47=0,"",'Ark1'!X2871)</f>
        <v>3.2258064516129026</v>
      </c>
      <c r="Y47" s="33">
        <f>+IF(J47=0,"",'Ark1'!Y2871)</f>
        <v>0</v>
      </c>
      <c r="Z47" s="33">
        <f>+IF(J47=0,"",'Ark1'!Z2871)</f>
        <v>2.7568890156741994</v>
      </c>
      <c r="AA47" s="28">
        <f>+IF(J47=0,"",'Ark1'!AA2871)</f>
        <v>0</v>
      </c>
      <c r="AB47" s="26">
        <f>+IF(J47=0,"",'Ark1'!AC2871)</f>
        <v>0</v>
      </c>
      <c r="AC47" s="33">
        <f>+IF(J47=0,"",'Ark1'!AE2871)</f>
        <v>0</v>
      </c>
      <c r="AD47" s="33">
        <f t="shared" si="4"/>
        <v>2.6306451612903219</v>
      </c>
      <c r="AE47" s="28">
        <f t="shared" si="9"/>
        <v>1.9375</v>
      </c>
      <c r="AF47" s="199"/>
      <c r="AG47" s="202"/>
      <c r="AI47" s="28"/>
      <c r="AJ47" s="26"/>
      <c r="AK47" s="203"/>
      <c r="AL47" s="27"/>
      <c r="AP47" s="27"/>
    </row>
    <row r="48" spans="1:60" ht="15.6">
      <c r="A48" s="199"/>
      <c r="B48" s="270">
        <f>+'Ark1'!C2872</f>
        <v>2024</v>
      </c>
      <c r="C48" s="27">
        <f>+'Ark1'!L2872</f>
        <v>2</v>
      </c>
      <c r="D48" s="27" t="s">
        <v>29</v>
      </c>
      <c r="E48" s="27">
        <f>+'Ark1'!H2872</f>
        <v>2</v>
      </c>
      <c r="F48" s="27">
        <f>+'Ark1'!J2872</f>
        <v>143</v>
      </c>
      <c r="G48" s="27" t="str">
        <f>VLOOKUP(F48,RNR!$A$1:$B$26,2)</f>
        <v>Nordfjord</v>
      </c>
      <c r="H48" s="27" t="str">
        <f>+IF(J48=0,"",'Ark1'!Q2872)</f>
        <v/>
      </c>
      <c r="I48" s="486"/>
      <c r="J48" s="325">
        <f>+'Ark1'!R2872</f>
        <v>0</v>
      </c>
      <c r="K48" s="28" t="str">
        <f>+IF(J48=0,"",'Ark1'!AG2872)</f>
        <v/>
      </c>
      <c r="L48" s="250">
        <f t="shared" si="8"/>
        <v>0</v>
      </c>
      <c r="M48" s="28" t="str">
        <f>+IF(J48=0,"",'Ark1'!AH2872)</f>
        <v/>
      </c>
      <c r="N48" s="31" t="str">
        <f>+IF(J48=0,"",'Ark1'!U2872)</f>
        <v/>
      </c>
      <c r="O48" s="486"/>
      <c r="P48" s="487">
        <f>+'Ark1'!AI2872</f>
        <v>0</v>
      </c>
      <c r="Q48" s="93"/>
      <c r="R48" s="31" t="str">
        <f>+IF(P48=0,"",'Ark1'!AJ2872)</f>
        <v/>
      </c>
      <c r="S48" s="93"/>
      <c r="T48" s="31" t="str">
        <f>+IF(P48=0,"",'Ark1'!AK2872)</f>
        <v/>
      </c>
      <c r="U48" s="93"/>
      <c r="V48" s="26" t="str">
        <f>+IF(J48=0,"",'Ark1'!T2872)</f>
        <v/>
      </c>
      <c r="W48" s="33" t="str">
        <f>+IF(J48=0,"",'Ark1'!W2872)</f>
        <v/>
      </c>
      <c r="X48" s="33" t="str">
        <f>+IF(J48=0,"",'Ark1'!X2872)</f>
        <v/>
      </c>
      <c r="Y48" s="33" t="str">
        <f>+IF(J48=0,"",'Ark1'!Y2872)</f>
        <v/>
      </c>
      <c r="Z48" s="33" t="str">
        <f>+IF(J48=0,"",'Ark1'!Z2872)</f>
        <v/>
      </c>
      <c r="AA48" s="28" t="str">
        <f>+IF(J48=0,"",'Ark1'!AA2872)</f>
        <v/>
      </c>
      <c r="AB48" s="26" t="str">
        <f>+IF(J48=0,"",'Ark1'!AC2872)</f>
        <v/>
      </c>
      <c r="AC48" s="33" t="str">
        <f>+IF(J48=0,"",'Ark1'!AE2872)</f>
        <v/>
      </c>
      <c r="AD48" s="33" t="str">
        <f t="shared" si="4"/>
        <v/>
      </c>
      <c r="AE48" s="28" t="str">
        <f t="shared" si="9"/>
        <v/>
      </c>
      <c r="AF48" s="199"/>
      <c r="AG48" s="202"/>
      <c r="AI48" s="28"/>
      <c r="AJ48" s="26"/>
      <c r="AK48" s="203"/>
      <c r="AL48" s="27"/>
      <c r="AP48" s="27"/>
    </row>
    <row r="49" spans="1:60" ht="15.6">
      <c r="A49" s="199"/>
      <c r="B49" s="270">
        <f>+'Ark1'!C2873</f>
        <v>2024</v>
      </c>
      <c r="C49" s="27">
        <f>+'Ark1'!L2873</f>
        <v>2</v>
      </c>
      <c r="D49" s="27" t="s">
        <v>29</v>
      </c>
      <c r="E49" s="27">
        <f>+'Ark1'!H2873</f>
        <v>2</v>
      </c>
      <c r="F49" s="27">
        <f>+'Ark1'!J2873</f>
        <v>147</v>
      </c>
      <c r="G49" s="27" t="str">
        <f>VLOOKUP(F49,RNR!$A$1:$B$26,2)</f>
        <v>Midt-Norge</v>
      </c>
      <c r="H49" s="27">
        <f>+IF(J49=0,"",'Ark1'!Q2873)</f>
        <v>1</v>
      </c>
      <c r="I49" s="486"/>
      <c r="J49" s="325">
        <f>+'Ark1'!R2873</f>
        <v>2</v>
      </c>
      <c r="K49" s="28">
        <f>+IF(J49=0,"",'Ark1'!AG2873)</f>
        <v>1.0067114093959733</v>
      </c>
      <c r="L49" s="250">
        <f t="shared" si="8"/>
        <v>0.85470085470085466</v>
      </c>
      <c r="M49" s="28">
        <f>+IF(J49=0,"",'Ark1'!AH2873)</f>
        <v>0</v>
      </c>
      <c r="N49" s="31">
        <f>+IF(J49=0,"",'Ark1'!U2873)</f>
        <v>4.05</v>
      </c>
      <c r="O49" s="486"/>
      <c r="P49" s="487">
        <f>+'Ark1'!AI2873</f>
        <v>2</v>
      </c>
      <c r="Q49" s="93"/>
      <c r="R49" s="31">
        <f>+IF(P49=0,"",'Ark1'!AJ2873)</f>
        <v>74.900000000000006</v>
      </c>
      <c r="S49" s="93"/>
      <c r="T49" s="31">
        <f>+IF(P49=0,"",'Ark1'!AK2873)</f>
        <v>9.5183502435775029</v>
      </c>
      <c r="U49" s="93"/>
      <c r="V49" s="26">
        <f>+IF(J49=0,"",'Ark1'!T2873)</f>
        <v>2</v>
      </c>
      <c r="W49" s="33">
        <f>+IF(J49=0,"",'Ark1'!W2873)</f>
        <v>0</v>
      </c>
      <c r="X49" s="33">
        <f>+IF(J49=0,"",'Ark1'!X2873)</f>
        <v>0</v>
      </c>
      <c r="Y49" s="33">
        <f>+IF(J49=0,"",'Ark1'!Y2873)</f>
        <v>0</v>
      </c>
      <c r="Z49" s="33">
        <f>+IF(J49=0,"",'Ark1'!Z2873)</f>
        <v>0.75</v>
      </c>
      <c r="AA49" s="28">
        <f>+IF(J49=0,"",'Ark1'!AA2873)</f>
        <v>0</v>
      </c>
      <c r="AB49" s="26">
        <f>+IF(J49=0,"",'Ark1'!AC2873)</f>
        <v>0</v>
      </c>
      <c r="AC49" s="33">
        <f>+IF(J49=0,"",'Ark1'!AE2873)</f>
        <v>0</v>
      </c>
      <c r="AD49" s="33">
        <f t="shared" si="4"/>
        <v>2.0249999999999999</v>
      </c>
      <c r="AE49" s="28">
        <f t="shared" si="9"/>
        <v>2</v>
      </c>
      <c r="AF49" s="199"/>
      <c r="AG49" s="202"/>
      <c r="AI49" s="28"/>
      <c r="AJ49" s="26"/>
      <c r="AK49" s="203"/>
      <c r="AL49" s="27"/>
      <c r="AP49" s="27"/>
    </row>
    <row r="50" spans="1:60" ht="15.6">
      <c r="A50" s="199"/>
      <c r="B50" s="270">
        <f>+'Ark1'!C2874</f>
        <v>2024</v>
      </c>
      <c r="C50" s="27">
        <f>+'Ark1'!L2874</f>
        <v>2</v>
      </c>
      <c r="D50" s="27" t="s">
        <v>29</v>
      </c>
      <c r="E50" s="27">
        <f>+'Ark1'!H2874</f>
        <v>1</v>
      </c>
      <c r="F50" s="27">
        <f>+'Ark1'!J2874</f>
        <v>155</v>
      </c>
      <c r="G50" s="27" t="str">
        <f>VLOOKUP(F50,RNR!$A$1:$B$26,2)</f>
        <v>Målselv</v>
      </c>
      <c r="H50" s="27">
        <f>+IF(J50=0,"",'Ark1'!Q2874)</f>
        <v>7</v>
      </c>
      <c r="I50" s="486"/>
      <c r="J50" s="325">
        <f>+'Ark1'!R2874</f>
        <v>13</v>
      </c>
      <c r="K50" s="28">
        <f>+IF(J50=0,"",'Ark1'!AG2874)</f>
        <v>0.60901637342148329</v>
      </c>
      <c r="L50" s="250">
        <f t="shared" si="8"/>
        <v>5.5555555555555554</v>
      </c>
      <c r="M50" s="28">
        <f>+IF(J50=0,"",'Ark1'!AH2874)</f>
        <v>0</v>
      </c>
      <c r="N50" s="31">
        <f>+IF(J50=0,"",'Ark1'!U2874)</f>
        <v>5.7538461538461521</v>
      </c>
      <c r="O50" s="486"/>
      <c r="P50" s="487">
        <f>+'Ark1'!AI2874</f>
        <v>13</v>
      </c>
      <c r="Q50" s="93"/>
      <c r="R50" s="31">
        <f>+IF(P50=0,"",'Ark1'!AJ2874)</f>
        <v>82.792307692307716</v>
      </c>
      <c r="S50" s="93"/>
      <c r="T50" s="31">
        <f>+IF(P50=0,"",'Ark1'!AK2874)</f>
        <v>9.9347304284508642</v>
      </c>
      <c r="U50" s="93"/>
      <c r="V50" s="26">
        <f>+IF(J50=0,"",'Ark1'!T2874)</f>
        <v>2.307692307692307</v>
      </c>
      <c r="W50" s="33">
        <f>+IF(J50=0,"",'Ark1'!W2874)</f>
        <v>0</v>
      </c>
      <c r="X50" s="33">
        <f>+IF(J50=0,"",'Ark1'!X2874)</f>
        <v>0</v>
      </c>
      <c r="Y50" s="33">
        <f>+IF(J50=0,"",'Ark1'!Y2874)</f>
        <v>0</v>
      </c>
      <c r="Z50" s="33">
        <f>+IF(J50=0,"",'Ark1'!Z2874)</f>
        <v>1.5804650652530121</v>
      </c>
      <c r="AA50" s="28">
        <f>+IF(J50=0,"",'Ark1'!AA2874)</f>
        <v>0</v>
      </c>
      <c r="AB50" s="26">
        <f>+IF(J50=0,"",'Ark1'!AC2874)</f>
        <v>0</v>
      </c>
      <c r="AC50" s="33">
        <f>+IF(J50=0,"",'Ark1'!AE2874)</f>
        <v>0</v>
      </c>
      <c r="AD50" s="33">
        <f t="shared" si="4"/>
        <v>2.876923076923076</v>
      </c>
      <c r="AE50" s="28">
        <f t="shared" si="9"/>
        <v>1.8571428571428572</v>
      </c>
      <c r="AF50" s="199"/>
      <c r="AG50" s="202"/>
      <c r="AI50" s="28"/>
      <c r="AJ50" s="26"/>
      <c r="AK50" s="203"/>
      <c r="AL50" s="27"/>
      <c r="AP50" s="27"/>
    </row>
    <row r="51" spans="1:60" ht="15.6">
      <c r="A51" s="199"/>
      <c r="B51" s="270">
        <f>+'Ark1'!C2875</f>
        <v>2024</v>
      </c>
      <c r="C51" s="27">
        <f>+'Ark1'!L2875</f>
        <v>2</v>
      </c>
      <c r="D51" s="27" t="s">
        <v>29</v>
      </c>
      <c r="E51" s="27">
        <f>+'Ark1'!H2875</f>
        <v>2</v>
      </c>
      <c r="F51" s="27">
        <f>+'Ark1'!J2875</f>
        <v>160</v>
      </c>
      <c r="G51" s="27" t="str">
        <f>VLOOKUP(F51,RNR!$A$1:$B$26,2)</f>
        <v>Oslo</v>
      </c>
      <c r="H51" s="27">
        <f>+IF(J51=0,"",'Ark1'!Q2875)</f>
        <v>3</v>
      </c>
      <c r="I51" s="486"/>
      <c r="J51" s="325">
        <f>+'Ark1'!R2875</f>
        <v>3</v>
      </c>
      <c r="K51" s="28">
        <f>+IF(J51=0,"",'Ark1'!AG2875)</f>
        <v>0.71792599157988046</v>
      </c>
      <c r="L51" s="250">
        <f t="shared" si="8"/>
        <v>1.2820512820512822</v>
      </c>
      <c r="M51" s="28">
        <f>+IF(J51=0,"",'Ark1'!AH2875)</f>
        <v>0</v>
      </c>
      <c r="N51" s="31">
        <f>+IF(J51=0,"",'Ark1'!U2875)</f>
        <v>5.4000000000000012</v>
      </c>
      <c r="O51" s="486"/>
      <c r="P51" s="487">
        <f>+'Ark1'!AI2875</f>
        <v>3</v>
      </c>
      <c r="Q51" s="93"/>
      <c r="R51" s="31">
        <f>+IF(P51=0,"",'Ark1'!AJ2875)</f>
        <v>85.633333333333312</v>
      </c>
      <c r="S51" s="93"/>
      <c r="T51" s="31">
        <f>+IF(P51=0,"",'Ark1'!AK2875)</f>
        <v>8.8297064941166106</v>
      </c>
      <c r="U51" s="93"/>
      <c r="V51" s="26">
        <f>+IF(J51=0,"",'Ark1'!T2875)</f>
        <v>3</v>
      </c>
      <c r="W51" s="33">
        <f>+IF(J51=0,"",'Ark1'!W2875)</f>
        <v>0</v>
      </c>
      <c r="X51" s="33">
        <f>+IF(J51=0,"",'Ark1'!X2875)</f>
        <v>0</v>
      </c>
      <c r="Y51" s="33">
        <f>+IF(J51=0,"",'Ark1'!Y2875)</f>
        <v>0</v>
      </c>
      <c r="Z51" s="33">
        <f>+IF(J51=0,"",'Ark1'!Z2875)</f>
        <v>1.4988884770611357</v>
      </c>
      <c r="AA51" s="28">
        <f>+IF(J51=0,"",'Ark1'!AA2875)</f>
        <v>0</v>
      </c>
      <c r="AB51" s="26">
        <f>+IF(J51=0,"",'Ark1'!AC2875)</f>
        <v>0</v>
      </c>
      <c r="AC51" s="33">
        <f>+IF(J51=0,"",'Ark1'!AE2875)</f>
        <v>0</v>
      </c>
      <c r="AD51" s="33">
        <f t="shared" si="4"/>
        <v>2.7000000000000006</v>
      </c>
      <c r="AE51" s="28">
        <f t="shared" si="9"/>
        <v>1</v>
      </c>
      <c r="AF51" s="199"/>
      <c r="AG51" s="202"/>
      <c r="AI51" s="28"/>
      <c r="AJ51" s="26"/>
      <c r="AK51" s="203"/>
      <c r="AL51" s="27"/>
      <c r="AP51" s="27"/>
    </row>
    <row r="52" spans="1:60" ht="15.6">
      <c r="A52" s="199"/>
      <c r="B52" s="270">
        <f>+'Ark1'!C2876</f>
        <v>2024</v>
      </c>
      <c r="C52" s="27">
        <f>+'Ark1'!L2876</f>
        <v>2</v>
      </c>
      <c r="D52" s="27" t="s">
        <v>29</v>
      </c>
      <c r="E52" s="27">
        <f>+'Ark1'!H2876</f>
        <v>1</v>
      </c>
      <c r="F52" s="27">
        <f>+'Ark1'!J2876</f>
        <v>171</v>
      </c>
      <c r="G52" s="27" t="str">
        <f>VLOOKUP(F52,RNR!$A$1:$B$26,2)</f>
        <v>Prima</v>
      </c>
      <c r="H52" s="27" t="str">
        <f>+IF(J52=0,"",'Ark1'!Q2876)</f>
        <v/>
      </c>
      <c r="I52" s="486"/>
      <c r="J52" s="325">
        <f>+'Ark1'!R2876</f>
        <v>0</v>
      </c>
      <c r="K52" s="28" t="str">
        <f>+IF(J52=0,"",'Ark1'!AG2876)</f>
        <v/>
      </c>
      <c r="L52" s="250">
        <f t="shared" si="8"/>
        <v>0</v>
      </c>
      <c r="M52" s="28" t="str">
        <f>+IF(J52=0,"",'Ark1'!AH2876)</f>
        <v/>
      </c>
      <c r="N52" s="31" t="str">
        <f>+IF(J52=0,"",'Ark1'!U2876)</f>
        <v/>
      </c>
      <c r="O52" s="486"/>
      <c r="P52" s="487">
        <f>+'Ark1'!AI2876</f>
        <v>0</v>
      </c>
      <c r="Q52" s="93"/>
      <c r="R52" s="31" t="str">
        <f>+IF(P52=0,"",'Ark1'!AJ2876)</f>
        <v/>
      </c>
      <c r="S52" s="93"/>
      <c r="T52" s="31" t="str">
        <f>+IF(P52=0,"",'Ark1'!AK2876)</f>
        <v/>
      </c>
      <c r="U52" s="93"/>
      <c r="V52" s="26" t="str">
        <f>+IF(J52=0,"",'Ark1'!T2876)</f>
        <v/>
      </c>
      <c r="W52" s="33" t="str">
        <f>+IF(J52=0,"",'Ark1'!W2876)</f>
        <v/>
      </c>
      <c r="X52" s="33" t="str">
        <f>+IF(J52=0,"",'Ark1'!X2876)</f>
        <v/>
      </c>
      <c r="Y52" s="33" t="str">
        <f>+IF(J52=0,"",'Ark1'!Y2876)</f>
        <v/>
      </c>
      <c r="Z52" s="33" t="str">
        <f>+IF(J52=0,"",'Ark1'!Z2876)</f>
        <v/>
      </c>
      <c r="AA52" s="28" t="str">
        <f>+IF(J52=0,"",'Ark1'!AA2876)</f>
        <v/>
      </c>
      <c r="AB52" s="26" t="str">
        <f>+IF(J52=0,"",'Ark1'!AC2876)</f>
        <v/>
      </c>
      <c r="AC52" s="33" t="str">
        <f>+IF(J52=0,"",'Ark1'!AE2876)</f>
        <v/>
      </c>
      <c r="AD52" s="33" t="str">
        <f t="shared" si="4"/>
        <v/>
      </c>
      <c r="AE52" s="28" t="str">
        <f t="shared" si="9"/>
        <v/>
      </c>
      <c r="AF52" s="199"/>
      <c r="AG52" s="202"/>
      <c r="AI52" s="28"/>
      <c r="AJ52" s="26"/>
      <c r="AK52" s="203"/>
      <c r="AL52" s="27"/>
      <c r="AP52" s="27"/>
    </row>
    <row r="53" spans="1:60" ht="15.6">
      <c r="A53" s="199"/>
      <c r="B53" s="270">
        <f>+'Ark1'!C2877</f>
        <v>2024</v>
      </c>
      <c r="C53" s="27">
        <f>+'Ark1'!L2877</f>
        <v>2</v>
      </c>
      <c r="D53" s="27" t="s">
        <v>29</v>
      </c>
      <c r="E53" s="27">
        <f>+'Ark1'!H2877</f>
        <v>2</v>
      </c>
      <c r="F53" s="27">
        <f>+'Ark1'!J2877</f>
        <v>175</v>
      </c>
      <c r="G53" s="27" t="str">
        <f>VLOOKUP(F53,RNR!$A$1:$B$26,2)</f>
        <v>Ole Ringdal</v>
      </c>
      <c r="H53" s="27">
        <f>+IF(J53=0,"",'Ark1'!Q2877)</f>
        <v>8</v>
      </c>
      <c r="I53" s="486"/>
      <c r="J53" s="325">
        <f>+'Ark1'!R2877</f>
        <v>22</v>
      </c>
      <c r="K53" s="28">
        <f>+IF(J53=0,"",'Ark1'!AG2877)</f>
        <v>0.84347659046853996</v>
      </c>
      <c r="L53" s="250">
        <f t="shared" si="8"/>
        <v>9.4017094017094021</v>
      </c>
      <c r="M53" s="28">
        <f>+IF(J53=0,"",'Ark1'!AH2877)</f>
        <v>0</v>
      </c>
      <c r="N53" s="31">
        <f>+IF(J53=0,"",'Ark1'!U2877)</f>
        <v>4.3909090909090915</v>
      </c>
      <c r="O53" s="486"/>
      <c r="P53" s="487">
        <f>+'Ark1'!AI2877</f>
        <v>11</v>
      </c>
      <c r="Q53" s="93"/>
      <c r="R53" s="31">
        <f>+IF(P53=0,"",'Ark1'!AJ2877)</f>
        <v>77.954545454545467</v>
      </c>
      <c r="S53" s="93"/>
      <c r="T53" s="31">
        <f>+IF(P53=0,"",'Ark1'!AK2877)</f>
        <v>10.090672046106169</v>
      </c>
      <c r="U53" s="93"/>
      <c r="V53" s="26">
        <f>+IF(J53=0,"",'Ark1'!T2877)</f>
        <v>2.1363636363636358</v>
      </c>
      <c r="W53" s="33">
        <f>+IF(J53=0,"",'Ark1'!W2877)</f>
        <v>0</v>
      </c>
      <c r="X53" s="33">
        <f>+IF(J53=0,"",'Ark1'!X2877)</f>
        <v>0</v>
      </c>
      <c r="Y53" s="33">
        <f>+IF(J53=0,"",'Ark1'!Y2877)</f>
        <v>0</v>
      </c>
      <c r="Z53" s="33">
        <f>+IF(J53=0,"",'Ark1'!Z2877)</f>
        <v>0.67211274142815858</v>
      </c>
      <c r="AA53" s="28">
        <f>+IF(J53=0,"",'Ark1'!AA2877)</f>
        <v>0</v>
      </c>
      <c r="AB53" s="26">
        <f>+IF(J53=0,"",'Ark1'!AC2877)</f>
        <v>0</v>
      </c>
      <c r="AC53" s="33">
        <f>+IF(J53=0,"",'Ark1'!AE2877)</f>
        <v>0</v>
      </c>
      <c r="AD53" s="33">
        <f t="shared" si="4"/>
        <v>2.1954545454545458</v>
      </c>
      <c r="AE53" s="28">
        <f t="shared" si="9"/>
        <v>2.75</v>
      </c>
      <c r="AF53" s="199"/>
      <c r="AG53" s="202"/>
      <c r="AI53" s="28"/>
      <c r="AJ53" s="26"/>
      <c r="AK53" s="203"/>
      <c r="AL53" s="27"/>
      <c r="AP53" s="27"/>
    </row>
    <row r="54" spans="1:60" ht="15.6">
      <c r="A54" s="199"/>
      <c r="B54" s="270">
        <f>+'Ark1'!C2878</f>
        <v>2024</v>
      </c>
      <c r="C54" s="27">
        <f>+'Ark1'!L2878</f>
        <v>2</v>
      </c>
      <c r="D54" s="27" t="s">
        <v>29</v>
      </c>
      <c r="E54" s="27">
        <f>+'Ark1'!H2878</f>
        <v>2</v>
      </c>
      <c r="F54" s="27">
        <f>+'Ark1'!J2878</f>
        <v>177</v>
      </c>
      <c r="G54" s="27" t="str">
        <f>VLOOKUP(F54,RNR!$A$1:$B$26,2)</f>
        <v>Slakthuset</v>
      </c>
      <c r="H54" s="27">
        <f>+IF(J54=0,"",'Ark1'!Q2878)</f>
        <v>3</v>
      </c>
      <c r="I54" s="486"/>
      <c r="J54" s="325">
        <f>+'Ark1'!R2878</f>
        <v>6</v>
      </c>
      <c r="K54" s="28">
        <f>+IF(J54=0,"",'Ark1'!AG2878)</f>
        <v>0.40513092241798038</v>
      </c>
      <c r="L54" s="250">
        <f t="shared" si="8"/>
        <v>2.5641025641025643</v>
      </c>
      <c r="M54" s="28">
        <f>+IF(J54=0,"",'Ark1'!AH2878)</f>
        <v>0</v>
      </c>
      <c r="N54" s="31">
        <f>+IF(J54=0,"",'Ark1'!U2878)</f>
        <v>6.1166666666666671</v>
      </c>
      <c r="O54" s="486"/>
      <c r="P54" s="487">
        <f>+'Ark1'!AI2878</f>
        <v>5</v>
      </c>
      <c r="Q54" s="93"/>
      <c r="R54" s="31">
        <f>+IF(P54=0,"",'Ark1'!AJ2878)</f>
        <v>89.68</v>
      </c>
      <c r="S54" s="93"/>
      <c r="T54" s="31">
        <f>+IF(P54=0,"",'Ark1'!AK2878)</f>
        <v>8.8983899055309603</v>
      </c>
      <c r="U54" s="93"/>
      <c r="V54" s="26">
        <f>+IF(J54=0,"",'Ark1'!T2878)</f>
        <v>2.6666666666666661</v>
      </c>
      <c r="W54" s="33">
        <f>+IF(J54=0,"",'Ark1'!W2878)</f>
        <v>0</v>
      </c>
      <c r="X54" s="33">
        <f>+IF(J54=0,"",'Ark1'!X2878)</f>
        <v>0</v>
      </c>
      <c r="Y54" s="33">
        <f>+IF(J54=0,"",'Ark1'!Y2878)</f>
        <v>0</v>
      </c>
      <c r="Z54" s="33">
        <f>+IF(J54=0,"",'Ark1'!Z2878)</f>
        <v>1.6004339689249572</v>
      </c>
      <c r="AA54" s="28">
        <f>+IF(J54=0,"",'Ark1'!AA2878)</f>
        <v>0</v>
      </c>
      <c r="AB54" s="26">
        <f>+IF(J54=0,"",'Ark1'!AC2878)</f>
        <v>0</v>
      </c>
      <c r="AC54" s="33">
        <f>+IF(J54=0,"",'Ark1'!AE2878)</f>
        <v>0</v>
      </c>
      <c r="AD54" s="33">
        <f t="shared" si="4"/>
        <v>3.0583333333333336</v>
      </c>
      <c r="AE54" s="28">
        <f t="shared" si="9"/>
        <v>2</v>
      </c>
      <c r="AF54" s="199"/>
      <c r="AG54" s="202"/>
      <c r="AI54" s="28"/>
      <c r="AJ54" s="26"/>
      <c r="AK54" s="203"/>
      <c r="AL54" s="27"/>
      <c r="AP54" s="27"/>
    </row>
    <row r="55" spans="1:60" ht="15.6">
      <c r="A55" s="199"/>
      <c r="B55" s="270">
        <f>+'Ark1'!C2879</f>
        <v>2024</v>
      </c>
      <c r="C55" s="27">
        <f>+'Ark1'!L2879</f>
        <v>2</v>
      </c>
      <c r="D55" s="27" t="s">
        <v>29</v>
      </c>
      <c r="E55" s="27">
        <f>+'Ark1'!H2879</f>
        <v>2</v>
      </c>
      <c r="F55" s="27">
        <f>+'Ark1'!J2879</f>
        <v>178</v>
      </c>
      <c r="G55" s="27" t="str">
        <f>VLOOKUP(F55,RNR!$A$1:$B$26,2)</f>
        <v>Røros</v>
      </c>
      <c r="H55" s="27">
        <f>+IF(J55=0,"",'Ark1'!Q2879)</f>
        <v>4</v>
      </c>
      <c r="I55" s="486"/>
      <c r="J55" s="325">
        <f>+'Ark1'!R2879</f>
        <v>8</v>
      </c>
      <c r="K55" s="28">
        <f>+IF(J55=0,"",'Ark1'!AG2879)</f>
        <v>1.228070175438597</v>
      </c>
      <c r="L55" s="250">
        <f t="shared" si="8"/>
        <v>3.4188034188034186</v>
      </c>
      <c r="M55" s="28">
        <f>+IF(J55=0,"",'Ark1'!AH2879)</f>
        <v>0</v>
      </c>
      <c r="N55" s="31">
        <f>+IF(J55=0,"",'Ark1'!U2879)</f>
        <v>4.5500000000000007</v>
      </c>
      <c r="O55" s="486"/>
      <c r="P55" s="487">
        <f>+'Ark1'!AI2879</f>
        <v>7</v>
      </c>
      <c r="Q55" s="93"/>
      <c r="R55" s="31">
        <f>+IF(P55=0,"",'Ark1'!AJ2879)</f>
        <v>76.971428571428518</v>
      </c>
      <c r="S55" s="93"/>
      <c r="T55" s="31">
        <f>+IF(P55=0,"",'Ark1'!AK2879)</f>
        <v>9.3658713695406561</v>
      </c>
      <c r="U55" s="93"/>
      <c r="V55" s="26">
        <f>+IF(J55=0,"",'Ark1'!T2879)</f>
        <v>2.375</v>
      </c>
      <c r="W55" s="33">
        <f>+IF(J55=0,"",'Ark1'!W2879)</f>
        <v>0</v>
      </c>
      <c r="X55" s="33">
        <f>+IF(J55=0,"",'Ark1'!X2879)</f>
        <v>0</v>
      </c>
      <c r="Y55" s="33">
        <f>+IF(J55=0,"",'Ark1'!Y2879)</f>
        <v>0</v>
      </c>
      <c r="Z55" s="33">
        <f>+IF(J55=0,"",'Ark1'!Z2879)</f>
        <v>1.0758717395674988</v>
      </c>
      <c r="AA55" s="28">
        <f>+IF(J55=0,"",'Ark1'!AA2879)</f>
        <v>0</v>
      </c>
      <c r="AB55" s="26">
        <f>+IF(J55=0,"",'Ark1'!AC2879)</f>
        <v>0</v>
      </c>
      <c r="AC55" s="33">
        <f>+IF(J55=0,"",'Ark1'!AE2879)</f>
        <v>0</v>
      </c>
      <c r="AD55" s="33">
        <f t="shared" si="4"/>
        <v>2.2750000000000004</v>
      </c>
      <c r="AE55" s="28">
        <f t="shared" si="9"/>
        <v>2</v>
      </c>
      <c r="AF55" s="199"/>
      <c r="AG55" s="202"/>
      <c r="AI55" s="28"/>
      <c r="AJ55" s="26"/>
      <c r="AK55" s="203"/>
      <c r="AL55" s="27"/>
      <c r="AP55" s="27"/>
    </row>
    <row r="56" spans="1:60" ht="15.6">
      <c r="A56" s="199"/>
      <c r="B56" s="270">
        <f>+'Ark1'!C2880</f>
        <v>2024</v>
      </c>
      <c r="C56" s="27">
        <f>+'Ark1'!L2880</f>
        <v>2</v>
      </c>
      <c r="D56" s="27" t="s">
        <v>29</v>
      </c>
      <c r="E56" s="27">
        <f>+'Ark1'!H2880</f>
        <v>2</v>
      </c>
      <c r="F56" s="27">
        <f>+'Ark1'!J2880</f>
        <v>181</v>
      </c>
      <c r="G56" s="27" t="str">
        <f>VLOOKUP(F56,RNR!$A$1:$B$26,2)</f>
        <v>Horns</v>
      </c>
      <c r="H56" s="27" t="str">
        <f>+IF(J56=0,"",'Ark1'!Q2880)</f>
        <v/>
      </c>
      <c r="I56" s="486"/>
      <c r="J56" s="325">
        <f>+'Ark1'!R2880</f>
        <v>0</v>
      </c>
      <c r="K56" s="28" t="str">
        <f>+IF(J56=0,"",'Ark1'!AG2880)</f>
        <v/>
      </c>
      <c r="L56" s="250">
        <f t="shared" si="8"/>
        <v>0</v>
      </c>
      <c r="M56" s="28" t="str">
        <f>+IF(J56=0,"",'Ark1'!AH2880)</f>
        <v/>
      </c>
      <c r="N56" s="31" t="str">
        <f>+IF(J56=0,"",'Ark1'!U2880)</f>
        <v/>
      </c>
      <c r="O56" s="486"/>
      <c r="P56" s="487">
        <f>+'Ark1'!AI2880</f>
        <v>0</v>
      </c>
      <c r="Q56" s="93"/>
      <c r="R56" s="31" t="str">
        <f>+IF(P56=0,"",'Ark1'!AJ2880)</f>
        <v/>
      </c>
      <c r="S56" s="93"/>
      <c r="T56" s="31" t="str">
        <f>+IF(P56=0,"",'Ark1'!AK2880)</f>
        <v/>
      </c>
      <c r="U56" s="93"/>
      <c r="V56" s="26" t="str">
        <f>+IF(J56=0,"",'Ark1'!T2880)</f>
        <v/>
      </c>
      <c r="W56" s="33" t="str">
        <f>+IF(J56=0,"",'Ark1'!W2880)</f>
        <v/>
      </c>
      <c r="X56" s="33" t="str">
        <f>+IF(J56=0,"",'Ark1'!X2880)</f>
        <v/>
      </c>
      <c r="Y56" s="33" t="str">
        <f>+IF(J56=0,"",'Ark1'!Y2880)</f>
        <v/>
      </c>
      <c r="Z56" s="33" t="str">
        <f>+IF(J56=0,"",'Ark1'!Z2880)</f>
        <v/>
      </c>
      <c r="AA56" s="28" t="str">
        <f>+IF(J56=0,"",'Ark1'!AA2880)</f>
        <v/>
      </c>
      <c r="AB56" s="26" t="str">
        <f>+IF(J56=0,"",'Ark1'!AC2880)</f>
        <v/>
      </c>
      <c r="AC56" s="33" t="str">
        <f>+IF(J56=0,"",'Ark1'!AE2880)</f>
        <v/>
      </c>
      <c r="AD56" s="33" t="str">
        <f t="shared" si="4"/>
        <v/>
      </c>
      <c r="AE56" s="28" t="str">
        <f t="shared" si="9"/>
        <v/>
      </c>
      <c r="AF56" s="199"/>
      <c r="AG56" s="202"/>
      <c r="AI56" s="28"/>
      <c r="AJ56" s="26"/>
      <c r="AK56" s="203"/>
      <c r="AL56" s="27"/>
      <c r="AP56" s="27"/>
    </row>
    <row r="57" spans="1:60" ht="15.6">
      <c r="A57" s="199"/>
      <c r="B57" s="270">
        <f>+'Ark1'!C2881</f>
        <v>2024</v>
      </c>
      <c r="C57" s="27">
        <f>+'Ark1'!L2881</f>
        <v>2</v>
      </c>
      <c r="D57" s="27" t="s">
        <v>29</v>
      </c>
      <c r="E57" s="27">
        <f>+'Ark1'!H2881</f>
        <v>1</v>
      </c>
      <c r="F57" s="27">
        <f>+'Ark1'!J2881</f>
        <v>262</v>
      </c>
      <c r="G57" s="27" t="str">
        <f>VLOOKUP(F57,RNR!$A$1:$B$26,2)</f>
        <v>Strilalam</v>
      </c>
      <c r="H57" s="27" t="str">
        <f>+IF(J57=0,"",'Ark1'!Q2881)</f>
        <v/>
      </c>
      <c r="I57" s="486"/>
      <c r="J57" s="325">
        <f>+'Ark1'!R2881</f>
        <v>0</v>
      </c>
      <c r="K57" s="28" t="str">
        <f>+IF(J57=0,"",'Ark1'!AG2881)</f>
        <v/>
      </c>
      <c r="L57" s="250">
        <f t="shared" si="8"/>
        <v>0</v>
      </c>
      <c r="M57" s="28" t="str">
        <f>+IF(J57=0,"",'Ark1'!AH2881)</f>
        <v/>
      </c>
      <c r="N57" s="31" t="str">
        <f>+IF(J57=0,"",'Ark1'!U2881)</f>
        <v/>
      </c>
      <c r="O57" s="486"/>
      <c r="P57" s="487">
        <f>+'Ark1'!AI2881</f>
        <v>0</v>
      </c>
      <c r="Q57" s="93"/>
      <c r="R57" s="31" t="str">
        <f>+IF(P57=0,"",'Ark1'!AJ2881)</f>
        <v/>
      </c>
      <c r="S57" s="93"/>
      <c r="T57" s="31" t="str">
        <f>+IF(P57=0,"",'Ark1'!AK2881)</f>
        <v/>
      </c>
      <c r="U57" s="93"/>
      <c r="V57" s="26" t="str">
        <f>+IF(J57=0,"",'Ark1'!T2881)</f>
        <v/>
      </c>
      <c r="W57" s="33" t="str">
        <f>+IF(J57=0,"",'Ark1'!W2881)</f>
        <v/>
      </c>
      <c r="X57" s="33" t="str">
        <f>+IF(J57=0,"",'Ark1'!X2881)</f>
        <v/>
      </c>
      <c r="Y57" s="33" t="str">
        <f>+IF(J57=0,"",'Ark1'!Y2881)</f>
        <v/>
      </c>
      <c r="Z57" s="33" t="str">
        <f>+IF(J57=0,"",'Ark1'!Z2881)</f>
        <v/>
      </c>
      <c r="AA57" s="28" t="str">
        <f>+IF(J57=0,"",'Ark1'!AA2881)</f>
        <v/>
      </c>
      <c r="AB57" s="26" t="str">
        <f>+IF(J57=0,"",'Ark1'!AC2881)</f>
        <v/>
      </c>
      <c r="AC57" s="33" t="str">
        <f>+IF(J57=0,"",'Ark1'!AE2881)</f>
        <v/>
      </c>
      <c r="AD57" s="33" t="str">
        <f t="shared" si="4"/>
        <v/>
      </c>
      <c r="AE57" s="28" t="str">
        <f t="shared" si="9"/>
        <v/>
      </c>
      <c r="AF57" s="199"/>
      <c r="AG57" s="202"/>
      <c r="AI57" s="28"/>
      <c r="AJ57" s="26"/>
      <c r="AK57" s="203"/>
      <c r="AL57" s="27"/>
      <c r="AP57" s="27"/>
    </row>
    <row r="58" spans="1:60" ht="15.6">
      <c r="A58" s="199"/>
      <c r="B58" s="270">
        <f>+'Ark1'!C2882</f>
        <v>2024</v>
      </c>
      <c r="C58" s="27">
        <f>+'Ark1'!L2882</f>
        <v>2</v>
      </c>
      <c r="D58" s="27" t="s">
        <v>29</v>
      </c>
      <c r="E58" s="27">
        <f>+'Ark1'!H2882</f>
        <v>1</v>
      </c>
      <c r="F58" s="27">
        <f>+'Ark1'!J2882</f>
        <v>309</v>
      </c>
      <c r="G58" s="27" t="str">
        <f>VLOOKUP(F58,RNR!$A$1:$B$26,2)</f>
        <v>Malvik</v>
      </c>
      <c r="H58" s="27">
        <f>+IF(J58=0,"",'Ark1'!Q2882)</f>
        <v>7</v>
      </c>
      <c r="I58" s="486"/>
      <c r="J58" s="325">
        <f>+'Ark1'!R2882</f>
        <v>18</v>
      </c>
      <c r="K58" s="28">
        <f>+IF(J58=0,"",'Ark1'!AG2882)</f>
        <v>1.1153096847583055</v>
      </c>
      <c r="L58" s="250">
        <f t="shared" si="8"/>
        <v>7.6923076923076925</v>
      </c>
      <c r="M58" s="28">
        <f>+IF(J58=0,"",'Ark1'!AH2882)</f>
        <v>0</v>
      </c>
      <c r="N58" s="31">
        <f>+IF(J58=0,"",'Ark1'!U2882)</f>
        <v>4.7388888888888889</v>
      </c>
      <c r="O58" s="486"/>
      <c r="P58" s="487">
        <f>+'Ark1'!AI2882</f>
        <v>18</v>
      </c>
      <c r="Q58" s="93"/>
      <c r="R58" s="31">
        <f>+IF(P58=0,"",'Ark1'!AJ2882)</f>
        <v>74.988888888888894</v>
      </c>
      <c r="S58" s="93"/>
      <c r="T58" s="31">
        <f>+IF(P58=0,"",'Ark1'!AK2882)</f>
        <v>10.911509103090545</v>
      </c>
      <c r="U58" s="93"/>
      <c r="V58" s="26">
        <f>+IF(J58=0,"",'Ark1'!T2882)</f>
        <v>2.0555555555555558</v>
      </c>
      <c r="W58" s="33">
        <f>+IF(J58=0,"",'Ark1'!W2882)</f>
        <v>0</v>
      </c>
      <c r="X58" s="33">
        <f>+IF(J58=0,"",'Ark1'!X2882)</f>
        <v>0</v>
      </c>
      <c r="Y58" s="33">
        <f>+IF(J58=0,"",'Ark1'!Y2882)</f>
        <v>0</v>
      </c>
      <c r="Z58" s="33">
        <f>+IF(J58=0,"",'Ark1'!Z2882)</f>
        <v>1.50227194197799</v>
      </c>
      <c r="AA58" s="28">
        <f>+IF(J58=0,"",'Ark1'!AA2882)</f>
        <v>0</v>
      </c>
      <c r="AB58" s="26">
        <f>+IF(J58=0,"",'Ark1'!AC2882)</f>
        <v>0</v>
      </c>
      <c r="AC58" s="33">
        <f>+IF(J58=0,"",'Ark1'!AE2882)</f>
        <v>0</v>
      </c>
      <c r="AD58" s="33">
        <f t="shared" si="4"/>
        <v>2.3694444444444445</v>
      </c>
      <c r="AE58" s="28">
        <f t="shared" si="9"/>
        <v>2.5714285714285716</v>
      </c>
      <c r="AF58" s="199"/>
      <c r="AG58" s="202"/>
      <c r="AI58" s="28"/>
      <c r="AJ58" s="26"/>
      <c r="AK58" s="203"/>
      <c r="AL58" s="27"/>
      <c r="AP58" s="27"/>
    </row>
    <row r="59" spans="1:60" ht="15.6">
      <c r="A59" s="199"/>
      <c r="B59" s="270">
        <f>+'Ark1'!C2883</f>
        <v>2024</v>
      </c>
      <c r="C59" s="27">
        <f>+'Ark1'!L2883</f>
        <v>2</v>
      </c>
      <c r="D59" s="27" t="s">
        <v>29</v>
      </c>
      <c r="E59" s="27">
        <f>+'Ark1'!H2883</f>
        <v>2</v>
      </c>
      <c r="F59" s="27">
        <f>+'Ark1'!J2883</f>
        <v>470</v>
      </c>
      <c r="G59" s="27" t="str">
        <f>VLOOKUP(F59,RNR!$A$1:$B$26,2)</f>
        <v>Jens Eide</v>
      </c>
      <c r="H59" s="27">
        <f>+IF(J59=0,"",'Ark1'!Q2883)</f>
        <v>6</v>
      </c>
      <c r="I59" s="486"/>
      <c r="J59" s="325">
        <f>+'Ark1'!R2883</f>
        <v>28</v>
      </c>
      <c r="K59" s="28">
        <f>+IF(J59=0,"",'Ark1'!AG2883)</f>
        <v>1.7270565043176416</v>
      </c>
      <c r="L59" s="250">
        <f t="shared" si="8"/>
        <v>11.965811965811966</v>
      </c>
      <c r="M59" s="28">
        <f>+IF(J59=0,"",'Ark1'!AH2883)</f>
        <v>7.1428571428571441</v>
      </c>
      <c r="N59" s="31">
        <f>+IF(J59=0,"",'Ark1'!U2883)</f>
        <v>2.8785714285714299</v>
      </c>
      <c r="O59" s="486"/>
      <c r="P59" s="487">
        <f>+'Ark1'!AI2883</f>
        <v>28</v>
      </c>
      <c r="Q59" s="93"/>
      <c r="R59" s="31">
        <f>+IF(P59=0,"",'Ark1'!AJ2883)</f>
        <v>68.321428571428527</v>
      </c>
      <c r="S59" s="93"/>
      <c r="T59" s="31">
        <f>+IF(P59=0,"",'Ark1'!AK2883)</f>
        <v>8.8575967451947957</v>
      </c>
      <c r="U59" s="93"/>
      <c r="V59" s="26">
        <f>+IF(J59=0,"",'Ark1'!T2883)</f>
        <v>2.75</v>
      </c>
      <c r="W59" s="33">
        <f>+IF(J59=0,"",'Ark1'!W2883)</f>
        <v>0</v>
      </c>
      <c r="X59" s="33">
        <f>+IF(J59=0,"",'Ark1'!X2883)</f>
        <v>0</v>
      </c>
      <c r="Y59" s="33">
        <f>+IF(J59=0,"",'Ark1'!Y2883)</f>
        <v>0</v>
      </c>
      <c r="Z59" s="33">
        <f>+IF(J59=0,"",'Ark1'!Z2883)</f>
        <v>0.99367900208451232</v>
      </c>
      <c r="AA59" s="28">
        <f>+IF(J59=0,"",'Ark1'!AA2883)</f>
        <v>0</v>
      </c>
      <c r="AB59" s="26">
        <f>+IF(J59=0,"",'Ark1'!AC2883)</f>
        <v>0</v>
      </c>
      <c r="AC59" s="33">
        <f>+IF(J59=0,"",'Ark1'!AE2883)</f>
        <v>0</v>
      </c>
      <c r="AD59" s="33">
        <f t="shared" si="4"/>
        <v>1.4392857142857149</v>
      </c>
      <c r="AE59" s="28">
        <f t="shared" si="9"/>
        <v>4.666666666666667</v>
      </c>
      <c r="AF59" s="199"/>
      <c r="AG59" s="202"/>
      <c r="AI59" s="28"/>
      <c r="AJ59" s="26"/>
      <c r="AK59" s="203"/>
      <c r="AL59" s="27"/>
      <c r="AP59" s="27"/>
    </row>
    <row r="60" spans="1:60" ht="15.6">
      <c r="A60" s="199"/>
      <c r="B60" s="270">
        <f>+'Ark1'!C2884</f>
        <v>2024</v>
      </c>
      <c r="C60" s="27">
        <f>+'Ark1'!L2884</f>
        <v>2</v>
      </c>
      <c r="D60" s="27" t="s">
        <v>29</v>
      </c>
      <c r="E60" s="27">
        <f>+'Ark1'!H2884</f>
        <v>2</v>
      </c>
      <c r="F60" s="27">
        <f>+'Ark1'!J2884</f>
        <v>629</v>
      </c>
      <c r="G60" s="27" t="str">
        <f>VLOOKUP(F60,RNR!$A$1:$B$26,2)</f>
        <v>Bø</v>
      </c>
      <c r="H60" s="27">
        <f>+IF(J60=0,"",'Ark1'!Q2884)</f>
        <v>1</v>
      </c>
      <c r="I60" s="486"/>
      <c r="J60" s="325">
        <f>+'Ark1'!R2884</f>
        <v>1</v>
      </c>
      <c r="K60" s="28">
        <f>+IF(J60=0,"",'Ark1'!AG2884)</f>
        <v>1.44812537195001</v>
      </c>
      <c r="L60" s="250">
        <f t="shared" si="8"/>
        <v>0.42735042735042733</v>
      </c>
      <c r="M60" s="28">
        <f>+IF(J60=0,"",'Ark1'!AH2884)</f>
        <v>0</v>
      </c>
      <c r="N60" s="31">
        <f>+IF(J60=0,"",'Ark1'!U2884)</f>
        <v>7.3</v>
      </c>
      <c r="O60" s="486"/>
      <c r="P60" s="487">
        <f>+'Ark1'!AI2884</f>
        <v>0</v>
      </c>
      <c r="Q60" s="93"/>
      <c r="R60" s="31" t="str">
        <f>+IF(P60=0,"",'Ark1'!AJ2884)</f>
        <v/>
      </c>
      <c r="S60" s="93"/>
      <c r="T60" s="31" t="str">
        <f>+IF(P60=0,"",'Ark1'!AK2884)</f>
        <v/>
      </c>
      <c r="U60" s="93"/>
      <c r="V60" s="26">
        <f>+IF(J60=0,"",'Ark1'!T2884)</f>
        <v>3</v>
      </c>
      <c r="W60" s="33">
        <f>+IF(J60=0,"",'Ark1'!W2884)</f>
        <v>0</v>
      </c>
      <c r="X60" s="33">
        <f>+IF(J60=0,"",'Ark1'!X2884)</f>
        <v>0</v>
      </c>
      <c r="Y60" s="33">
        <f>+IF(J60=0,"",'Ark1'!Y2884)</f>
        <v>0</v>
      </c>
      <c r="Z60" s="33">
        <f>+IF(J60=0,"",'Ark1'!Z2884)</f>
        <v>0</v>
      </c>
      <c r="AA60" s="28">
        <f>+IF(J60=0,"",'Ark1'!AA2884)</f>
        <v>0</v>
      </c>
      <c r="AB60" s="26">
        <f>+IF(J60=0,"",'Ark1'!AC2884)</f>
        <v>0</v>
      </c>
      <c r="AC60" s="33">
        <f>+IF(J60=0,"",'Ark1'!AE2884)</f>
        <v>0</v>
      </c>
      <c r="AD60" s="33">
        <f t="shared" si="4"/>
        <v>3.65</v>
      </c>
      <c r="AE60" s="28">
        <f t="shared" si="9"/>
        <v>1</v>
      </c>
      <c r="AF60" s="199"/>
      <c r="AG60" s="202"/>
      <c r="AI60" s="28"/>
      <c r="AJ60" s="26"/>
      <c r="AK60" s="203"/>
      <c r="AL60" s="27"/>
      <c r="AM60" s="223"/>
      <c r="AN60" s="223"/>
      <c r="AO60" s="223"/>
      <c r="AP60" s="27"/>
    </row>
    <row r="61" spans="1:60" ht="15.6">
      <c r="A61" s="199"/>
      <c r="B61" s="270">
        <f>+'Ark1'!C2885</f>
        <v>2024</v>
      </c>
      <c r="C61" s="27">
        <f>+'Ark1'!L2885</f>
        <v>2</v>
      </c>
      <c r="D61" s="27" t="s">
        <v>29</v>
      </c>
      <c r="E61" s="27">
        <f>+'Ark1'!H2885</f>
        <v>1</v>
      </c>
      <c r="F61" s="27">
        <f>+'Ark1'!J2885</f>
        <v>643</v>
      </c>
      <c r="G61" s="27" t="str">
        <f>VLOOKUP(F61,RNR!$A$1:$B$26,2)</f>
        <v>Bjerka</v>
      </c>
      <c r="H61" s="27">
        <f>+IF(J61=0,"",'Ark1'!Q2885)</f>
        <v>3</v>
      </c>
      <c r="I61" s="486"/>
      <c r="J61" s="325">
        <f>+'Ark1'!R2885</f>
        <v>5</v>
      </c>
      <c r="K61" s="28">
        <f>+IF(J61=0,"",'Ark1'!AG2885)</f>
        <v>0.50663389430914685</v>
      </c>
      <c r="L61" s="250">
        <f t="shared" si="8"/>
        <v>2.1367521367521367</v>
      </c>
      <c r="M61" s="28">
        <f>+IF(J61=0,"",'Ark1'!AH2885)</f>
        <v>0</v>
      </c>
      <c r="N61" s="31">
        <f>+IF(J61=0,"",'Ark1'!U2885)</f>
        <v>4.04</v>
      </c>
      <c r="O61" s="486"/>
      <c r="P61" s="487">
        <f>+'Ark1'!AI2885</f>
        <v>1</v>
      </c>
      <c r="Q61" s="93"/>
      <c r="R61" s="31">
        <f>+IF(P61=0,"",'Ark1'!AJ2885)</f>
        <v>76.8</v>
      </c>
      <c r="S61" s="93"/>
      <c r="T61" s="31">
        <f>+IF(P61=0,"",'Ark1'!AK2885)</f>
        <v>9.2718336317274304</v>
      </c>
      <c r="U61" s="93"/>
      <c r="V61" s="26">
        <f>+IF(J61=0,"",'Ark1'!T2885)</f>
        <v>2.2000000000000002</v>
      </c>
      <c r="W61" s="33">
        <f>+IF(J61=0,"",'Ark1'!W2885)</f>
        <v>0</v>
      </c>
      <c r="X61" s="33">
        <f>+IF(J61=0,"",'Ark1'!X2885)</f>
        <v>0</v>
      </c>
      <c r="Y61" s="33">
        <f>+IF(J61=0,"",'Ark1'!Y2885)</f>
        <v>0</v>
      </c>
      <c r="Z61" s="33">
        <f>+IF(J61=0,"",'Ark1'!Z2885)</f>
        <v>0.7761443164772901</v>
      </c>
      <c r="AA61" s="28">
        <f>+IF(J61=0,"",'Ark1'!AA2885)</f>
        <v>0</v>
      </c>
      <c r="AB61" s="26">
        <f>+IF(J61=0,"",'Ark1'!AC2885)</f>
        <v>0</v>
      </c>
      <c r="AC61" s="33">
        <f>+IF(J61=0,"",'Ark1'!AE2885)</f>
        <v>0</v>
      </c>
      <c r="AD61" s="33">
        <f t="shared" si="4"/>
        <v>2.02</v>
      </c>
      <c r="AE61" s="28">
        <f t="shared" si="9"/>
        <v>1.6666666666666667</v>
      </c>
      <c r="AF61" s="199"/>
      <c r="AG61" s="202"/>
      <c r="AI61" s="28"/>
      <c r="AJ61" s="26"/>
      <c r="AK61" s="203"/>
      <c r="AL61" s="27"/>
      <c r="AM61" s="223"/>
      <c r="AN61" s="223"/>
      <c r="AO61" s="223"/>
      <c r="AP61" s="27"/>
    </row>
    <row r="62" spans="1:60" ht="15.6">
      <c r="A62" s="199"/>
      <c r="B62" s="270">
        <f>+'Ark1'!C2886</f>
        <v>2024</v>
      </c>
      <c r="C62" s="27">
        <f>+'Ark1'!L2886</f>
        <v>2</v>
      </c>
      <c r="D62" s="27" t="s">
        <v>29</v>
      </c>
      <c r="E62" s="27">
        <f>+'Ark1'!H2886</f>
        <v>2</v>
      </c>
      <c r="F62" s="27">
        <f>+'Ark1'!J2886</f>
        <v>704</v>
      </c>
      <c r="G62" s="27" t="str">
        <f>VLOOKUP(F62,RNR!$A$1:$B$26,2)</f>
        <v>Øre Vilt</v>
      </c>
      <c r="H62" s="27" t="str">
        <f>+IF(J62=0,"",'Ark1'!Q2886)</f>
        <v/>
      </c>
      <c r="I62" s="486"/>
      <c r="J62" s="325">
        <f>+'Ark1'!R2886</f>
        <v>0</v>
      </c>
      <c r="K62" s="28" t="str">
        <f>+IF(J62=0,"",'Ark1'!AG2886)</f>
        <v/>
      </c>
      <c r="L62" s="250">
        <f t="shared" si="8"/>
        <v>0</v>
      </c>
      <c r="M62" s="28" t="str">
        <f>+IF(J62=0,"",'Ark1'!AH2886)</f>
        <v/>
      </c>
      <c r="N62" s="31" t="str">
        <f>+IF(J62=0,"",'Ark1'!U2886)</f>
        <v/>
      </c>
      <c r="O62" s="486"/>
      <c r="P62" s="487">
        <f>+'Ark1'!AI2886</f>
        <v>0</v>
      </c>
      <c r="Q62" s="93"/>
      <c r="R62" s="31" t="str">
        <f>+IF(P62=0,"",'Ark1'!AJ2886)</f>
        <v/>
      </c>
      <c r="S62" s="93"/>
      <c r="T62" s="31" t="str">
        <f>+IF(P62=0,"",'Ark1'!AK2886)</f>
        <v/>
      </c>
      <c r="U62" s="93"/>
      <c r="V62" s="26" t="str">
        <f>+IF(J62=0,"",'Ark1'!T2886)</f>
        <v/>
      </c>
      <c r="W62" s="33" t="str">
        <f>+IF(J62=0,"",'Ark1'!W2886)</f>
        <v/>
      </c>
      <c r="X62" s="33" t="str">
        <f>+IF(J62=0,"",'Ark1'!X2886)</f>
        <v/>
      </c>
      <c r="Y62" s="33" t="str">
        <f>+IF(J62=0,"",'Ark1'!Y2886)</f>
        <v/>
      </c>
      <c r="Z62" s="33" t="str">
        <f>+IF(J62=0,"",'Ark1'!Z2886)</f>
        <v/>
      </c>
      <c r="AA62" s="28" t="str">
        <f>+IF(J62=0,"",'Ark1'!AA2886)</f>
        <v/>
      </c>
      <c r="AB62" s="26" t="str">
        <f>+IF(J62=0,"",'Ark1'!AC2886)</f>
        <v/>
      </c>
      <c r="AC62" s="33" t="str">
        <f>+IF(J62=0,"",'Ark1'!AE2886)</f>
        <v/>
      </c>
      <c r="AD62" s="33" t="str">
        <f t="shared" si="4"/>
        <v/>
      </c>
      <c r="AE62" s="28" t="str">
        <f t="shared" si="9"/>
        <v/>
      </c>
      <c r="AF62" s="199"/>
      <c r="AG62" s="202"/>
      <c r="AI62" s="28"/>
      <c r="AJ62" s="26"/>
      <c r="AK62" s="203"/>
      <c r="AL62" s="27"/>
      <c r="AM62" s="223"/>
      <c r="AN62" s="223"/>
      <c r="AO62" s="223"/>
      <c r="AP62" s="27"/>
    </row>
    <row r="63" spans="1:60" ht="15.6">
      <c r="A63" s="199"/>
      <c r="B63" s="270">
        <f>+'Ark1'!C2887</f>
        <v>2024</v>
      </c>
      <c r="C63" s="27">
        <f>+'Ark1'!L2887</f>
        <v>2</v>
      </c>
      <c r="D63" s="27" t="s">
        <v>29</v>
      </c>
      <c r="E63" s="27">
        <f>+'Ark1'!H2887</f>
        <v>1</v>
      </c>
      <c r="F63" s="27">
        <f>+'Ark1'!J2887</f>
        <v>802</v>
      </c>
      <c r="G63" s="27" t="str">
        <f>VLOOKUP(F63,RNR!$A$1:$B$26,2)</f>
        <v>Karasjok</v>
      </c>
      <c r="H63" s="27" t="str">
        <f>+IF(J63=0,"",'Ark1'!Q2887)</f>
        <v/>
      </c>
      <c r="I63" s="486"/>
      <c r="J63" s="325">
        <f>+'Ark1'!R2887</f>
        <v>0</v>
      </c>
      <c r="K63" s="28" t="str">
        <f>+IF(J63=0,"",'Ark1'!AG2887)</f>
        <v/>
      </c>
      <c r="L63" s="250">
        <f t="shared" si="8"/>
        <v>0</v>
      </c>
      <c r="M63" s="28" t="str">
        <f>+IF(J63=0,"",'Ark1'!AH2887)</f>
        <v/>
      </c>
      <c r="N63" s="31" t="str">
        <f>+IF(J63=0,"",'Ark1'!U2887)</f>
        <v/>
      </c>
      <c r="O63" s="486"/>
      <c r="P63" s="487">
        <f>+'Ark1'!AI2887</f>
        <v>0</v>
      </c>
      <c r="Q63" s="93"/>
      <c r="R63" s="31" t="str">
        <f>+IF(P63=0,"",'Ark1'!AJ2887)</f>
        <v/>
      </c>
      <c r="S63" s="93"/>
      <c r="T63" s="31" t="str">
        <f>+IF(P63=0,"",'Ark1'!AK2887)</f>
        <v/>
      </c>
      <c r="U63" s="93"/>
      <c r="V63" s="26" t="str">
        <f>+IF(J63=0,"",'Ark1'!T2887)</f>
        <v/>
      </c>
      <c r="W63" s="33" t="str">
        <f>+IF(J63=0,"",'Ark1'!W2887)</f>
        <v/>
      </c>
      <c r="X63" s="33" t="str">
        <f>+IF(J63=0,"",'Ark1'!X2887)</f>
        <v/>
      </c>
      <c r="Y63" s="33" t="str">
        <f>+IF(J63=0,"",'Ark1'!Y2887)</f>
        <v/>
      </c>
      <c r="Z63" s="33" t="str">
        <f>+IF(J63=0,"",'Ark1'!Z2887)</f>
        <v/>
      </c>
      <c r="AA63" s="28" t="str">
        <f>+IF(J63=0,"",'Ark1'!AA2887)</f>
        <v/>
      </c>
      <c r="AB63" s="26" t="str">
        <f>+IF(J63=0,"",'Ark1'!AC2887)</f>
        <v/>
      </c>
      <c r="AC63" s="33" t="str">
        <f>+IF(J63=0,"",'Ark1'!AE2887)</f>
        <v/>
      </c>
      <c r="AD63" s="33" t="str">
        <f t="shared" si="4"/>
        <v/>
      </c>
      <c r="AE63" s="28" t="str">
        <f t="shared" si="9"/>
        <v/>
      </c>
      <c r="AF63" s="199"/>
      <c r="AG63" s="202"/>
      <c r="AI63" s="28"/>
      <c r="AJ63" s="26"/>
      <c r="AK63" s="203"/>
      <c r="AL63" s="27"/>
      <c r="AM63" s="223"/>
      <c r="AN63" s="223"/>
      <c r="AO63" s="223"/>
      <c r="AP63" s="27"/>
    </row>
    <row r="64" spans="1:60" ht="15" customHeight="1">
      <c r="A64" s="199"/>
      <c r="B64" s="199"/>
      <c r="C64" s="199"/>
      <c r="D64" s="199"/>
      <c r="E64" s="199"/>
      <c r="F64" s="199"/>
      <c r="G64" s="199"/>
      <c r="H64" s="199"/>
      <c r="I64" s="486"/>
      <c r="J64" s="320"/>
      <c r="K64" s="200"/>
      <c r="L64" s="200"/>
      <c r="M64" s="200"/>
      <c r="N64" s="199"/>
      <c r="O64" s="486"/>
      <c r="P64" s="486"/>
      <c r="Q64" s="93"/>
      <c r="R64" s="486"/>
      <c r="S64" s="93"/>
      <c r="T64" s="486"/>
      <c r="U64" s="93"/>
      <c r="V64" s="199"/>
      <c r="W64" s="201"/>
      <c r="X64" s="201"/>
      <c r="Y64" s="201"/>
      <c r="Z64" s="201"/>
      <c r="AA64" s="201"/>
      <c r="AB64" s="199"/>
      <c r="AC64" s="201"/>
      <c r="AD64" s="201"/>
      <c r="AE64" s="201"/>
      <c r="AF64" s="216"/>
      <c r="AG64" s="202"/>
      <c r="AI64" s="28"/>
      <c r="AJ64" s="26"/>
      <c r="AK64" s="203"/>
      <c r="AL64" s="27"/>
      <c r="AP64" s="27"/>
      <c r="BH64" s="215"/>
    </row>
    <row r="65" spans="1:60" ht="21">
      <c r="A65" s="199"/>
      <c r="B65" s="199"/>
      <c r="C65" s="199"/>
      <c r="D65" s="248" t="str">
        <f>+D67</f>
        <v>P+</v>
      </c>
      <c r="E65" s="199"/>
      <c r="F65" s="199"/>
      <c r="G65" s="199"/>
      <c r="H65" s="199"/>
      <c r="I65" s="486"/>
      <c r="J65" s="445">
        <f>SUM(J67:J90)</f>
        <v>742</v>
      </c>
      <c r="K65" s="245"/>
      <c r="L65" s="245"/>
      <c r="M65" s="245"/>
      <c r="N65" s="247">
        <f>+Klasse!P12</f>
        <v>5.6602425876010782</v>
      </c>
      <c r="O65" s="246"/>
      <c r="P65" s="490">
        <f>+Klasse!L12</f>
        <v>673</v>
      </c>
      <c r="Q65" s="93"/>
      <c r="R65" s="489">
        <f>+Klasse!S12</f>
        <v>78.621991084695438</v>
      </c>
      <c r="S65" s="93"/>
      <c r="T65" s="488">
        <f>+Klasse!U12</f>
        <v>11.558942081415957</v>
      </c>
      <c r="U65" s="93"/>
      <c r="V65" s="246"/>
      <c r="W65" s="201"/>
      <c r="X65" s="201"/>
      <c r="Y65" s="201"/>
      <c r="Z65" s="201"/>
      <c r="AA65" s="201"/>
      <c r="AB65" s="199"/>
      <c r="AC65" s="201"/>
      <c r="AD65" s="201"/>
      <c r="AE65" s="201"/>
      <c r="AF65" s="216"/>
      <c r="AG65" s="202"/>
      <c r="AI65" s="28"/>
      <c r="AJ65" s="26"/>
      <c r="AK65" s="203"/>
      <c r="AL65" s="27"/>
      <c r="AP65" s="27"/>
      <c r="BH65" s="215"/>
    </row>
    <row r="66" spans="1:60" ht="15" customHeight="1">
      <c r="A66" s="199"/>
      <c r="B66" s="199"/>
      <c r="C66" s="199"/>
      <c r="D66" s="199"/>
      <c r="E66" s="199"/>
      <c r="F66" s="199"/>
      <c r="G66" s="199"/>
      <c r="H66" s="217"/>
      <c r="I66" s="217"/>
      <c r="J66" s="320"/>
      <c r="K66" s="200"/>
      <c r="L66" s="200"/>
      <c r="M66" s="200"/>
      <c r="N66" s="200"/>
      <c r="O66" s="200"/>
      <c r="P66" s="200"/>
      <c r="Q66" s="93"/>
      <c r="R66" s="200"/>
      <c r="S66" s="93"/>
      <c r="T66" s="200"/>
      <c r="U66" s="93"/>
      <c r="V66" s="217"/>
      <c r="W66" s="201"/>
      <c r="X66" s="201"/>
      <c r="Y66" s="201"/>
      <c r="Z66" s="201"/>
      <c r="AA66" s="218"/>
      <c r="AB66" s="199"/>
      <c r="AC66" s="218"/>
      <c r="AD66" s="218"/>
      <c r="AE66" s="216"/>
      <c r="AF66" s="216"/>
      <c r="AG66" s="202"/>
      <c r="AI66" s="28"/>
      <c r="AJ66" s="26"/>
      <c r="AK66" s="203"/>
      <c r="AL66" s="27"/>
      <c r="AP66" s="27"/>
      <c r="BH66" s="215"/>
    </row>
    <row r="67" spans="1:60" ht="15.6">
      <c r="A67" s="199"/>
      <c r="B67" s="270">
        <f>+'Ark1'!C2888</f>
        <v>2024</v>
      </c>
      <c r="C67" s="219">
        <f>+'Ark1'!L2888</f>
        <v>3</v>
      </c>
      <c r="D67" s="219" t="s">
        <v>30</v>
      </c>
      <c r="E67" s="219">
        <f>+'Ark1'!H2888</f>
        <v>1</v>
      </c>
      <c r="F67" s="219">
        <f>+'Ark1'!J2888</f>
        <v>103</v>
      </c>
      <c r="G67" s="219" t="str">
        <f>VLOOKUP(F67,RNR!$A$1:$B$26,2)</f>
        <v>Rudshøgda</v>
      </c>
      <c r="H67" s="219" t="str">
        <f>+IF(J67=0,"",'Ark1'!Q2888)</f>
        <v/>
      </c>
      <c r="I67" s="219"/>
      <c r="J67" s="324">
        <f>+'Ark1'!R2888</f>
        <v>0</v>
      </c>
      <c r="K67" s="220" t="str">
        <f>+IF(J67=0,"",'Ark1'!AG2888)</f>
        <v/>
      </c>
      <c r="L67" s="220"/>
      <c r="M67" s="220" t="str">
        <f>+IF(J67=0,"",'Ark1'!AH2888)</f>
        <v/>
      </c>
      <c r="N67" s="31" t="str">
        <f>+IF(J67=0,"",'Ark1'!U2888)</f>
        <v/>
      </c>
      <c r="O67" s="200"/>
      <c r="P67" s="487">
        <f>+'Ark1'!AI2888</f>
        <v>0</v>
      </c>
      <c r="Q67" s="93"/>
      <c r="R67" s="31" t="str">
        <f>+IF(P67=0,"",'Ark1'!AJ2888)</f>
        <v/>
      </c>
      <c r="S67" s="93"/>
      <c r="T67" s="31" t="str">
        <f>+IF(P67=0,"",'Ark1'!AK2888)</f>
        <v/>
      </c>
      <c r="U67" s="93"/>
      <c r="V67" s="221" t="str">
        <f>+IF(J67=0,"",'Ark1'!T2888)</f>
        <v/>
      </c>
      <c r="W67" s="222" t="str">
        <f>+IF(J67=0,"",'Ark1'!W2888)</f>
        <v/>
      </c>
      <c r="X67" s="222" t="str">
        <f>+IF(J67=0,"",'Ark1'!X2888)</f>
        <v/>
      </c>
      <c r="Y67" s="222" t="str">
        <f>+IF(J67=0,"",'Ark1'!Y2888)</f>
        <v/>
      </c>
      <c r="Z67" s="222" t="str">
        <f>+IF(J67=0,"",'Ark1'!Z2888)</f>
        <v/>
      </c>
      <c r="AA67" s="220" t="str">
        <f>+IF(J67=0,"",'Ark1'!AA2888)</f>
        <v/>
      </c>
      <c r="AB67" s="221" t="str">
        <f>+IF(J67=0,"",'Ark1'!AC2888)</f>
        <v/>
      </c>
      <c r="AC67" s="222" t="str">
        <f>+IF(J67=0,"",'Ark1'!AE2888)</f>
        <v/>
      </c>
      <c r="AD67" s="222" t="str">
        <f t="shared" ref="AD67:AD90" si="10">IF(J67=0,"",N67/C67)</f>
        <v/>
      </c>
      <c r="AE67" s="220" t="str">
        <f t="shared" ref="AE67" si="11">IF(J67=0,"",J67/H67)</f>
        <v/>
      </c>
      <c r="AF67" s="199"/>
      <c r="AG67" s="202"/>
      <c r="AI67" s="28"/>
      <c r="AJ67" s="26"/>
      <c r="AK67" s="203"/>
      <c r="AL67" s="27"/>
      <c r="AM67" s="26"/>
      <c r="AN67" s="26"/>
      <c r="AO67" s="33"/>
      <c r="AP67" s="33"/>
      <c r="AQ67" s="33"/>
    </row>
    <row r="68" spans="1:60" ht="15.6">
      <c r="A68" s="199"/>
      <c r="B68" s="270">
        <f>+'Ark1'!C2889</f>
        <v>2024</v>
      </c>
      <c r="C68" s="219">
        <f>+'Ark1'!L2889</f>
        <v>3</v>
      </c>
      <c r="D68" s="219" t="s">
        <v>30</v>
      </c>
      <c r="E68" s="219">
        <f>+'Ark1'!H2889</f>
        <v>2</v>
      </c>
      <c r="F68" s="219">
        <f>+'Ark1'!J2889</f>
        <v>106</v>
      </c>
      <c r="G68" s="219" t="str">
        <f>VLOOKUP(F68,RNR!$A$1:$B$26,2)</f>
        <v>Furuseth</v>
      </c>
      <c r="H68" s="219">
        <f>+IF(J68=0,"",'Ark1'!Q2889)</f>
        <v>3</v>
      </c>
      <c r="I68" s="219"/>
      <c r="J68" s="324">
        <f>+'Ark1'!R2889</f>
        <v>7</v>
      </c>
      <c r="K68" s="220">
        <f>+IF(J68=0,"",'Ark1'!AG2889)</f>
        <v>2.9758047094404838</v>
      </c>
      <c r="L68" s="220"/>
      <c r="M68" s="220">
        <f>+IF(J68=0,"",'Ark1'!AH2889)</f>
        <v>0</v>
      </c>
      <c r="N68" s="31">
        <f>+IF(J68=0,"",'Ark1'!U2889)</f>
        <v>7.8714285714285745</v>
      </c>
      <c r="O68" s="200"/>
      <c r="P68" s="487">
        <f>+'Ark1'!AI2889</f>
        <v>7</v>
      </c>
      <c r="Q68" s="93"/>
      <c r="R68" s="31">
        <f>+IF(P68=0,"",'Ark1'!AJ2889)</f>
        <v>84.357142857142875</v>
      </c>
      <c r="S68" s="93"/>
      <c r="T68" s="31">
        <f>+IF(P68=0,"",'Ark1'!AK2889)</f>
        <v>11.493422995555104</v>
      </c>
      <c r="U68" s="93"/>
      <c r="V68" s="221">
        <f>+IF(J68=0,"",'Ark1'!T2889)</f>
        <v>2.4285714285714279</v>
      </c>
      <c r="W68" s="222">
        <f>+IF(J68=0,"",'Ark1'!W2889)</f>
        <v>0</v>
      </c>
      <c r="X68" s="222">
        <f>+IF(J68=0,"",'Ark1'!X2889)</f>
        <v>0</v>
      </c>
      <c r="Y68" s="222">
        <f>+IF(J68=0,"",'Ark1'!Y2889)</f>
        <v>0</v>
      </c>
      <c r="Z68" s="222">
        <f>+IF(J68=0,"",'Ark1'!Z2889)</f>
        <v>4.4726835299609196</v>
      </c>
      <c r="AA68" s="220">
        <f>+IF(J68=0,"",'Ark1'!AA2889)</f>
        <v>0</v>
      </c>
      <c r="AB68" s="221">
        <f>+IF(J68=0,"",'Ark1'!AC2889)</f>
        <v>0</v>
      </c>
      <c r="AC68" s="222">
        <f>+IF(J68=0,"",'Ark1'!AE2889)</f>
        <v>0</v>
      </c>
      <c r="AD68" s="222">
        <f t="shared" si="10"/>
        <v>2.6238095238095247</v>
      </c>
      <c r="AE68" s="220">
        <f t="shared" ref="AE68:AE82" si="12">IF(J68=0,"",J68/H68)</f>
        <v>2.3333333333333335</v>
      </c>
      <c r="AF68" s="199"/>
      <c r="AG68" s="202"/>
      <c r="AI68" s="28"/>
      <c r="AJ68" s="26"/>
      <c r="AK68" s="203"/>
      <c r="AL68" s="27"/>
      <c r="AM68" s="26"/>
      <c r="AN68" s="26"/>
      <c r="AO68" s="33"/>
      <c r="AP68" s="33"/>
      <c r="AQ68" s="33"/>
    </row>
    <row r="69" spans="1:60" ht="15.6">
      <c r="A69" s="199"/>
      <c r="B69" s="270">
        <f>+'Ark1'!C2890</f>
        <v>2024</v>
      </c>
      <c r="C69" s="219">
        <f>+'Ark1'!L2890</f>
        <v>3</v>
      </c>
      <c r="D69" s="219" t="s">
        <v>30</v>
      </c>
      <c r="E69" s="219">
        <f>+'Ark1'!H2890</f>
        <v>1</v>
      </c>
      <c r="F69" s="219">
        <f>+'Ark1'!J2890</f>
        <v>110</v>
      </c>
      <c r="G69" s="219" t="str">
        <f>VLOOKUP(F69,RNR!$A$1:$B$26,2)</f>
        <v>Gol</v>
      </c>
      <c r="H69" s="219">
        <f>+IF(J69=0,"",'Ark1'!Q2890)</f>
        <v>29</v>
      </c>
      <c r="I69" s="219"/>
      <c r="J69" s="324">
        <f>+'Ark1'!R2890</f>
        <v>82</v>
      </c>
      <c r="K69" s="220">
        <f>+IF(J69=0,"",'Ark1'!AG2890)</f>
        <v>1.2785832377408839</v>
      </c>
      <c r="L69" s="220"/>
      <c r="M69" s="220">
        <f>+IF(J69=0,"",'Ark1'!AH2890)</f>
        <v>10.975609756097562</v>
      </c>
      <c r="N69" s="31">
        <f>+IF(J69=0,"",'Ark1'!U2890)</f>
        <v>4.7439024390243913</v>
      </c>
      <c r="O69" s="200"/>
      <c r="P69" s="487">
        <f>+'Ark1'!AI2890</f>
        <v>82</v>
      </c>
      <c r="Q69" s="93"/>
      <c r="R69" s="31">
        <f>+IF(P69=0,"",'Ark1'!AJ2890)</f>
        <v>74.424390243902451</v>
      </c>
      <c r="S69" s="93"/>
      <c r="T69" s="31">
        <f>+IF(P69=0,"",'Ark1'!AK2890)</f>
        <v>11.281247921693955</v>
      </c>
      <c r="U69" s="93"/>
      <c r="V69" s="221">
        <f>+IF(J69=0,"",'Ark1'!T2890)</f>
        <v>2.8414634146341449</v>
      </c>
      <c r="W69" s="222">
        <f>+IF(J69=0,"",'Ark1'!W2890)</f>
        <v>0</v>
      </c>
      <c r="X69" s="222">
        <f>+IF(J69=0,"",'Ark1'!X2890)</f>
        <v>0</v>
      </c>
      <c r="Y69" s="222">
        <f>+IF(J69=0,"",'Ark1'!Y2890)</f>
        <v>0</v>
      </c>
      <c r="Z69" s="222">
        <f>+IF(J69=0,"",'Ark1'!Z2890)</f>
        <v>1.2133502863192931</v>
      </c>
      <c r="AA69" s="220">
        <f>+IF(J69=0,"",'Ark1'!AA2890)</f>
        <v>0</v>
      </c>
      <c r="AB69" s="221">
        <f>+IF(J69=0,"",'Ark1'!AC2890)</f>
        <v>0</v>
      </c>
      <c r="AC69" s="222">
        <f>+IF(J69=0,"",'Ark1'!AE2890)</f>
        <v>0</v>
      </c>
      <c r="AD69" s="222">
        <f t="shared" si="10"/>
        <v>1.5813008130081305</v>
      </c>
      <c r="AE69" s="220">
        <f t="shared" si="12"/>
        <v>2.8275862068965516</v>
      </c>
      <c r="AF69" s="199"/>
      <c r="AG69" s="202"/>
      <c r="AI69" s="28"/>
      <c r="AJ69" s="26"/>
      <c r="AK69" s="203"/>
      <c r="AL69" s="27"/>
      <c r="AM69" s="26"/>
      <c r="AN69" s="26"/>
      <c r="AO69" s="33"/>
      <c r="AP69" s="33"/>
      <c r="AQ69" s="33"/>
    </row>
    <row r="70" spans="1:60" ht="15.6">
      <c r="A70" s="199"/>
      <c r="B70" s="270">
        <f>+'Ark1'!C2891</f>
        <v>2024</v>
      </c>
      <c r="C70" s="219">
        <f>+'Ark1'!L2891</f>
        <v>3</v>
      </c>
      <c r="D70" s="219" t="s">
        <v>30</v>
      </c>
      <c r="E70" s="219">
        <f>+'Ark1'!H2891</f>
        <v>1</v>
      </c>
      <c r="F70" s="219">
        <f>+'Ark1'!J2891</f>
        <v>111</v>
      </c>
      <c r="G70" s="219" t="str">
        <f>VLOOKUP(F70,RNR!$A$1:$B$26,2)</f>
        <v>Forus</v>
      </c>
      <c r="H70" s="219" t="str">
        <f>+IF(J70=0,"",'Ark1'!Q2891)</f>
        <v/>
      </c>
      <c r="I70" s="219"/>
      <c r="J70" s="324">
        <f>+'Ark1'!R2891</f>
        <v>0</v>
      </c>
      <c r="K70" s="220" t="str">
        <f>+IF(J70=0,"",'Ark1'!AG2891)</f>
        <v/>
      </c>
      <c r="L70" s="220"/>
      <c r="M70" s="220" t="str">
        <f>+IF(J70=0,"",'Ark1'!AH2891)</f>
        <v/>
      </c>
      <c r="N70" s="31" t="str">
        <f>+IF(J70=0,"",'Ark1'!U2891)</f>
        <v/>
      </c>
      <c r="O70" s="200"/>
      <c r="P70" s="487">
        <f>+'Ark1'!AI2891</f>
        <v>0</v>
      </c>
      <c r="Q70" s="93"/>
      <c r="R70" s="31" t="str">
        <f>+IF(P70=0,"",'Ark1'!AJ2891)</f>
        <v/>
      </c>
      <c r="S70" s="93"/>
      <c r="T70" s="31" t="str">
        <f>+IF(P70=0,"",'Ark1'!AK2891)</f>
        <v/>
      </c>
      <c r="U70" s="93"/>
      <c r="V70" s="221" t="str">
        <f>+IF(J70=0,"",'Ark1'!T2891)</f>
        <v/>
      </c>
      <c r="W70" s="222" t="str">
        <f>+IF(J70=0,"",'Ark1'!W2891)</f>
        <v/>
      </c>
      <c r="X70" s="222" t="str">
        <f>+IF(J70=0,"",'Ark1'!X2891)</f>
        <v/>
      </c>
      <c r="Y70" s="222" t="str">
        <f>+IF(J70=0,"",'Ark1'!Y2891)</f>
        <v/>
      </c>
      <c r="Z70" s="222" t="str">
        <f>+IF(J70=0,"",'Ark1'!Z2891)</f>
        <v/>
      </c>
      <c r="AA70" s="220" t="str">
        <f>+IF(J70=0,"",'Ark1'!AA2891)</f>
        <v/>
      </c>
      <c r="AB70" s="221" t="str">
        <f>+IF(J70=0,"",'Ark1'!AC2891)</f>
        <v/>
      </c>
      <c r="AC70" s="222" t="str">
        <f>+IF(J70=0,"",'Ark1'!AE2891)</f>
        <v/>
      </c>
      <c r="AD70" s="222" t="str">
        <f t="shared" si="10"/>
        <v/>
      </c>
      <c r="AE70" s="220" t="str">
        <f t="shared" si="12"/>
        <v/>
      </c>
      <c r="AF70" s="199"/>
      <c r="AG70" s="202"/>
      <c r="AI70" s="28"/>
      <c r="AJ70" s="26"/>
      <c r="AK70" s="203"/>
      <c r="AL70" s="27"/>
      <c r="AM70" s="26"/>
      <c r="AN70" s="26"/>
      <c r="AO70" s="33"/>
      <c r="AP70" s="33"/>
      <c r="AQ70" s="33"/>
    </row>
    <row r="71" spans="1:60" ht="15.6">
      <c r="A71" s="199"/>
      <c r="B71" s="270">
        <f>+'Ark1'!C2892</f>
        <v>2024</v>
      </c>
      <c r="C71" s="219">
        <f>+'Ark1'!L2892</f>
        <v>3</v>
      </c>
      <c r="D71" s="219" t="s">
        <v>30</v>
      </c>
      <c r="E71" s="219">
        <f>+'Ark1'!H2892</f>
        <v>1</v>
      </c>
      <c r="F71" s="219">
        <f>+'Ark1'!J2892</f>
        <v>116</v>
      </c>
      <c r="G71" s="219" t="str">
        <f>VLOOKUP(F71,RNR!$A$1:$B$26,2)</f>
        <v>Sandeid</v>
      </c>
      <c r="H71" s="219">
        <f>+IF(J71=0,"",'Ark1'!Q2892)</f>
        <v>9</v>
      </c>
      <c r="I71" s="219"/>
      <c r="J71" s="324">
        <f>+'Ark1'!R2892</f>
        <v>67</v>
      </c>
      <c r="K71" s="220">
        <f>+IF(J71=0,"",'Ark1'!AG2892)</f>
        <v>6.3749012938103613</v>
      </c>
      <c r="L71" s="220"/>
      <c r="M71" s="220">
        <f>+IF(J71=0,"",'Ark1'!AH2892)</f>
        <v>0</v>
      </c>
      <c r="N71" s="31">
        <f>+IF(J71=0,"",'Ark1'!U2892)</f>
        <v>6.2656716417910419</v>
      </c>
      <c r="O71" s="200"/>
      <c r="P71" s="487">
        <f>+'Ark1'!AI2892</f>
        <v>65</v>
      </c>
      <c r="Q71" s="93"/>
      <c r="R71" s="31">
        <f>+IF(P71=0,"",'Ark1'!AJ2892)</f>
        <v>77.910769230769247</v>
      </c>
      <c r="S71" s="93"/>
      <c r="T71" s="31">
        <f>+IF(P71=0,"",'Ark1'!AK2892)</f>
        <v>13.252208851484397</v>
      </c>
      <c r="U71" s="93"/>
      <c r="V71" s="221">
        <f>+IF(J71=0,"",'Ark1'!T2892)</f>
        <v>2.7910447761194042</v>
      </c>
      <c r="W71" s="222">
        <f>+IF(J71=0,"",'Ark1'!W2892)</f>
        <v>0</v>
      </c>
      <c r="X71" s="222">
        <f>+IF(J71=0,"",'Ark1'!X2892)</f>
        <v>0</v>
      </c>
      <c r="Y71" s="222">
        <f>+IF(J71=0,"",'Ark1'!Y2892)</f>
        <v>0</v>
      </c>
      <c r="Z71" s="222">
        <f>+IF(J71=0,"",'Ark1'!Z2892)</f>
        <v>0.95956337066926389</v>
      </c>
      <c r="AA71" s="220">
        <f>+IF(J71=0,"",'Ark1'!AA2892)</f>
        <v>0</v>
      </c>
      <c r="AB71" s="221">
        <f>+IF(J71=0,"",'Ark1'!AC2892)</f>
        <v>0</v>
      </c>
      <c r="AC71" s="222">
        <f>+IF(J71=0,"",'Ark1'!AE2892)</f>
        <v>0</v>
      </c>
      <c r="AD71" s="222">
        <f t="shared" si="10"/>
        <v>2.0885572139303474</v>
      </c>
      <c r="AE71" s="220">
        <f t="shared" si="12"/>
        <v>7.4444444444444446</v>
      </c>
      <c r="AF71" s="199"/>
      <c r="AG71" s="202"/>
      <c r="AI71" s="28"/>
      <c r="AJ71" s="26"/>
      <c r="AK71" s="203"/>
      <c r="AL71" s="27"/>
      <c r="AM71" s="26"/>
      <c r="AN71" s="26"/>
      <c r="AO71" s="33"/>
      <c r="AP71" s="33"/>
      <c r="AQ71" s="33"/>
    </row>
    <row r="72" spans="1:60" ht="15.6">
      <c r="A72" s="199"/>
      <c r="B72" s="270">
        <f>+'Ark1'!C2893</f>
        <v>2024</v>
      </c>
      <c r="C72" s="219">
        <f>+'Ark1'!L2893</f>
        <v>3</v>
      </c>
      <c r="D72" s="219" t="s">
        <v>30</v>
      </c>
      <c r="E72" s="219">
        <f>+'Ark1'!H2893</f>
        <v>2</v>
      </c>
      <c r="F72" s="219">
        <f>+'Ark1'!J2893</f>
        <v>117</v>
      </c>
      <c r="G72" s="219" t="str">
        <f>VLOOKUP(F72,RNR!$A$1:$B$26,2)</f>
        <v>Jæren</v>
      </c>
      <c r="H72" s="219">
        <f>+IF(J72=0,"",'Ark1'!Q2893)</f>
        <v>2</v>
      </c>
      <c r="I72" s="219"/>
      <c r="J72" s="324">
        <f>+'Ark1'!R2893</f>
        <v>6</v>
      </c>
      <c r="K72" s="220">
        <f>+IF(J72=0,"",'Ark1'!AG2893)</f>
        <v>3.6354823073194384</v>
      </c>
      <c r="L72" s="220"/>
      <c r="M72" s="220">
        <f>+IF(J72=0,"",'Ark1'!AH2893)</f>
        <v>0</v>
      </c>
      <c r="N72" s="31">
        <f>+IF(J72=0,"",'Ark1'!U2893)</f>
        <v>7.5</v>
      </c>
      <c r="O72" s="200"/>
      <c r="P72" s="487">
        <f>+'Ark1'!AI2893</f>
        <v>6</v>
      </c>
      <c r="Q72" s="93"/>
      <c r="R72" s="31">
        <f>+IF(P72=0,"",'Ark1'!AJ2893)</f>
        <v>86.899999999999977</v>
      </c>
      <c r="S72" s="93"/>
      <c r="T72" s="31">
        <f>+IF(P72=0,"",'Ark1'!AK2893)</f>
        <v>11.43293496267167</v>
      </c>
      <c r="U72" s="93"/>
      <c r="V72" s="221">
        <f>+IF(J72=0,"",'Ark1'!T2893)</f>
        <v>2.3333333333333339</v>
      </c>
      <c r="W72" s="222">
        <f>+IF(J72=0,"",'Ark1'!W2893)</f>
        <v>0</v>
      </c>
      <c r="X72" s="222">
        <f>+IF(J72=0,"",'Ark1'!X2893)</f>
        <v>0</v>
      </c>
      <c r="Y72" s="222">
        <f>+IF(J72=0,"",'Ark1'!Y2893)</f>
        <v>0</v>
      </c>
      <c r="Z72" s="222">
        <f>+IF(J72=0,"",'Ark1'!Z2893)</f>
        <v>0.637704215656966</v>
      </c>
      <c r="AA72" s="220">
        <f>+IF(J72=0,"",'Ark1'!AA2893)</f>
        <v>0</v>
      </c>
      <c r="AB72" s="221">
        <f>+IF(J72=0,"",'Ark1'!AC2893)</f>
        <v>0</v>
      </c>
      <c r="AC72" s="222">
        <f>+IF(J72=0,"",'Ark1'!AE2893)</f>
        <v>0</v>
      </c>
      <c r="AD72" s="222">
        <f t="shared" si="10"/>
        <v>2.5</v>
      </c>
      <c r="AE72" s="220">
        <f t="shared" si="12"/>
        <v>3</v>
      </c>
      <c r="AF72" s="199"/>
      <c r="AG72" s="202"/>
      <c r="AI72" s="28"/>
      <c r="AJ72" s="26"/>
      <c r="AK72" s="203"/>
      <c r="AL72" s="27"/>
      <c r="AM72" s="26"/>
      <c r="AN72" s="26"/>
      <c r="AO72" s="33"/>
      <c r="AP72" s="33"/>
      <c r="AQ72" s="33"/>
    </row>
    <row r="73" spans="1:60" ht="15.6">
      <c r="A73" s="199"/>
      <c r="B73" s="270">
        <f>+'Ark1'!C2894</f>
        <v>2024</v>
      </c>
      <c r="C73" s="219">
        <f>+'Ark1'!L2894</f>
        <v>3</v>
      </c>
      <c r="D73" s="219" t="s">
        <v>30</v>
      </c>
      <c r="E73" s="219">
        <f>+'Ark1'!H2894</f>
        <v>1</v>
      </c>
      <c r="F73" s="219">
        <f>+'Ark1'!J2894</f>
        <v>134</v>
      </c>
      <c r="G73" s="219" t="str">
        <f>VLOOKUP(F73,RNR!$A$1:$B$26,2)</f>
        <v>Førde</v>
      </c>
      <c r="H73" s="219">
        <f>+IF(J73=0,"",'Ark1'!Q2894)</f>
        <v>33</v>
      </c>
      <c r="I73" s="219"/>
      <c r="J73" s="324">
        <f>+'Ark1'!R2894</f>
        <v>140</v>
      </c>
      <c r="K73" s="220">
        <f>+IF(J73=0,"",'Ark1'!AG2894)</f>
        <v>2.7927019219553042</v>
      </c>
      <c r="L73" s="220"/>
      <c r="M73" s="220">
        <f>+IF(J73=0,"",'Ark1'!AH2894)</f>
        <v>0</v>
      </c>
      <c r="N73" s="31">
        <f>+IF(J73=0,"",'Ark1'!U2894)</f>
        <v>5.8142857142857194</v>
      </c>
      <c r="O73" s="200"/>
      <c r="P73" s="487">
        <f>+'Ark1'!AI2894</f>
        <v>140</v>
      </c>
      <c r="Q73" s="93"/>
      <c r="R73" s="31">
        <f>+IF(P73=0,"",'Ark1'!AJ2894)</f>
        <v>79.365000000000009</v>
      </c>
      <c r="S73" s="93"/>
      <c r="T73" s="31">
        <f>+IF(P73=0,"",'Ark1'!AK2894)</f>
        <v>11.433542222190518</v>
      </c>
      <c r="U73" s="93"/>
      <c r="V73" s="221">
        <f>+IF(J73=0,"",'Ark1'!T2894)</f>
        <v>2.4928571428571442</v>
      </c>
      <c r="W73" s="222">
        <f>+IF(J73=0,"",'Ark1'!W2894)</f>
        <v>0</v>
      </c>
      <c r="X73" s="222">
        <f>+IF(J73=0,"",'Ark1'!X2894)</f>
        <v>0.71428571428571441</v>
      </c>
      <c r="Y73" s="222">
        <f>+IF(J73=0,"",'Ark1'!Y2894)</f>
        <v>0</v>
      </c>
      <c r="Z73" s="222">
        <f>+IF(J73=0,"",'Ark1'!Z2894)</f>
        <v>1.570694633801561</v>
      </c>
      <c r="AA73" s="220">
        <f>+IF(J73=0,"",'Ark1'!AA2894)</f>
        <v>0</v>
      </c>
      <c r="AB73" s="221">
        <f>+IF(J73=0,"",'Ark1'!AC2894)</f>
        <v>0</v>
      </c>
      <c r="AC73" s="222">
        <f>+IF(J73=0,"",'Ark1'!AE2894)</f>
        <v>0</v>
      </c>
      <c r="AD73" s="222">
        <f t="shared" si="10"/>
        <v>1.9380952380952399</v>
      </c>
      <c r="AE73" s="220">
        <f t="shared" si="12"/>
        <v>4.2424242424242422</v>
      </c>
      <c r="AF73" s="199"/>
      <c r="AG73" s="202"/>
      <c r="AI73" s="28"/>
      <c r="AJ73" s="26"/>
      <c r="AK73" s="203"/>
      <c r="AL73" s="27"/>
      <c r="AM73" s="26"/>
      <c r="AN73" s="26"/>
      <c r="AO73" s="33"/>
      <c r="AP73" s="33"/>
      <c r="AQ73" s="33"/>
    </row>
    <row r="74" spans="1:60" ht="15.6">
      <c r="A74" s="199"/>
      <c r="B74" s="270">
        <f>+'Ark1'!C2895</f>
        <v>2024</v>
      </c>
      <c r="C74" s="219">
        <f>+'Ark1'!L2895</f>
        <v>3</v>
      </c>
      <c r="D74" s="219" t="s">
        <v>30</v>
      </c>
      <c r="E74" s="219">
        <f>+'Ark1'!H2895</f>
        <v>2</v>
      </c>
      <c r="F74" s="219">
        <f>+'Ark1'!J2895</f>
        <v>141</v>
      </c>
      <c r="G74" s="219" t="str">
        <f>VLOOKUP(F74,RNR!$A$1:$B$26,2)</f>
        <v>Ølen</v>
      </c>
      <c r="H74" s="219">
        <f>+IF(J74=0,"",'Ark1'!Q2895)</f>
        <v>20</v>
      </c>
      <c r="I74" s="219"/>
      <c r="J74" s="324">
        <f>+'Ark1'!R2895</f>
        <v>82</v>
      </c>
      <c r="K74" s="220">
        <f>+IF(J74=0,"",'Ark1'!AG2895)</f>
        <v>5.8852006437347084</v>
      </c>
      <c r="L74" s="220"/>
      <c r="M74" s="220">
        <f>+IF(J74=0,"",'Ark1'!AH2895)</f>
        <v>0</v>
      </c>
      <c r="N74" s="31">
        <f>+IF(J74=0,"",'Ark1'!U2895)</f>
        <v>5.4853658536585348</v>
      </c>
      <c r="O74" s="200"/>
      <c r="P74" s="487">
        <f>+'Ark1'!AI2895</f>
        <v>82</v>
      </c>
      <c r="Q74" s="93"/>
      <c r="R74" s="31">
        <f>+IF(P74=0,"",'Ark1'!AJ2895)</f>
        <v>77.367073170731715</v>
      </c>
      <c r="S74" s="93"/>
      <c r="T74" s="31">
        <f>+IF(P74=0,"",'Ark1'!AK2895)</f>
        <v>11.72517360532307</v>
      </c>
      <c r="U74" s="93"/>
      <c r="V74" s="221">
        <f>+IF(J74=0,"",'Ark1'!T2895)</f>
        <v>2.2926829268292681</v>
      </c>
      <c r="W74" s="222">
        <f>+IF(J74=0,"",'Ark1'!W2895)</f>
        <v>0</v>
      </c>
      <c r="X74" s="222">
        <f>+IF(J74=0,"",'Ark1'!X2895)</f>
        <v>0</v>
      </c>
      <c r="Y74" s="222">
        <f>+IF(J74=0,"",'Ark1'!Y2895)</f>
        <v>0</v>
      </c>
      <c r="Z74" s="222">
        <f>+IF(J74=0,"",'Ark1'!Z2895)</f>
        <v>1.1918546677669812</v>
      </c>
      <c r="AA74" s="220">
        <f>+IF(J74=0,"",'Ark1'!AA2895)</f>
        <v>0</v>
      </c>
      <c r="AB74" s="221">
        <f>+IF(J74=0,"",'Ark1'!AC2895)</f>
        <v>0</v>
      </c>
      <c r="AC74" s="222">
        <f>+IF(J74=0,"",'Ark1'!AE2895)</f>
        <v>0</v>
      </c>
      <c r="AD74" s="222">
        <f t="shared" si="10"/>
        <v>1.828455284552845</v>
      </c>
      <c r="AE74" s="220">
        <f t="shared" si="12"/>
        <v>4.0999999999999996</v>
      </c>
      <c r="AF74" s="199"/>
      <c r="AG74" s="202"/>
      <c r="AI74" s="28"/>
      <c r="AJ74" s="26"/>
      <c r="AK74" s="203"/>
      <c r="AL74" s="27"/>
      <c r="AM74" s="26"/>
      <c r="AN74" s="26"/>
      <c r="AO74" s="33"/>
      <c r="AP74" s="33"/>
      <c r="AQ74" s="33"/>
    </row>
    <row r="75" spans="1:60" ht="15.6">
      <c r="A75" s="199"/>
      <c r="B75" s="270">
        <f>+'Ark1'!C2896</f>
        <v>2024</v>
      </c>
      <c r="C75" s="219">
        <f>+'Ark1'!L2896</f>
        <v>3</v>
      </c>
      <c r="D75" s="219" t="s">
        <v>30</v>
      </c>
      <c r="E75" s="219">
        <f>+'Ark1'!H2896</f>
        <v>2</v>
      </c>
      <c r="F75" s="219">
        <f>+'Ark1'!J2896</f>
        <v>143</v>
      </c>
      <c r="G75" s="219" t="str">
        <f>VLOOKUP(F75,RNR!$A$1:$B$26,2)</f>
        <v>Nordfjord</v>
      </c>
      <c r="H75" s="219" t="str">
        <f>+IF(J75=0,"",'Ark1'!Q2896)</f>
        <v/>
      </c>
      <c r="I75" s="219"/>
      <c r="J75" s="324">
        <f>+'Ark1'!R2896</f>
        <v>0</v>
      </c>
      <c r="K75" s="220" t="str">
        <f>+IF(J75=0,"",'Ark1'!AG2896)</f>
        <v/>
      </c>
      <c r="L75" s="220"/>
      <c r="M75" s="220" t="str">
        <f>+IF(J75=0,"",'Ark1'!AH2896)</f>
        <v/>
      </c>
      <c r="N75" s="31" t="str">
        <f>+IF(J75=0,"",'Ark1'!U2896)</f>
        <v/>
      </c>
      <c r="O75" s="200"/>
      <c r="P75" s="487">
        <f>+'Ark1'!AI2896</f>
        <v>0</v>
      </c>
      <c r="Q75" s="93"/>
      <c r="R75" s="31" t="str">
        <f>+IF(P75=0,"",'Ark1'!AJ2896)</f>
        <v/>
      </c>
      <c r="S75" s="93"/>
      <c r="T75" s="31" t="str">
        <f>+IF(P75=0,"",'Ark1'!AK2896)</f>
        <v/>
      </c>
      <c r="U75" s="93"/>
      <c r="V75" s="221" t="str">
        <f>+IF(J75=0,"",'Ark1'!T2896)</f>
        <v/>
      </c>
      <c r="W75" s="222" t="str">
        <f>+IF(J75=0,"",'Ark1'!W2896)</f>
        <v/>
      </c>
      <c r="X75" s="222" t="str">
        <f>+IF(J75=0,"",'Ark1'!X2896)</f>
        <v/>
      </c>
      <c r="Y75" s="222" t="str">
        <f>+IF(J75=0,"",'Ark1'!Y2896)</f>
        <v/>
      </c>
      <c r="Z75" s="222" t="str">
        <f>+IF(J75=0,"",'Ark1'!Z2896)</f>
        <v/>
      </c>
      <c r="AA75" s="220" t="str">
        <f>+IF(J75=0,"",'Ark1'!AA2896)</f>
        <v/>
      </c>
      <c r="AB75" s="221" t="str">
        <f>+IF(J75=0,"",'Ark1'!AC2896)</f>
        <v/>
      </c>
      <c r="AC75" s="222" t="str">
        <f>+IF(J75=0,"",'Ark1'!AE2896)</f>
        <v/>
      </c>
      <c r="AD75" s="222" t="str">
        <f t="shared" si="10"/>
        <v/>
      </c>
      <c r="AE75" s="220" t="str">
        <f t="shared" si="12"/>
        <v/>
      </c>
      <c r="AF75" s="199"/>
      <c r="AG75" s="202"/>
      <c r="AI75" s="28"/>
      <c r="AJ75" s="26"/>
      <c r="AK75" s="203"/>
      <c r="AL75" s="27"/>
      <c r="AM75" s="26"/>
      <c r="AN75" s="26"/>
      <c r="AO75" s="33"/>
      <c r="AP75" s="33"/>
      <c r="AQ75" s="33"/>
    </row>
    <row r="76" spans="1:60" ht="15.6">
      <c r="A76" s="199"/>
      <c r="B76" s="270">
        <f>+'Ark1'!C2897</f>
        <v>2024</v>
      </c>
      <c r="C76" s="219">
        <f>+'Ark1'!L2897</f>
        <v>3</v>
      </c>
      <c r="D76" s="219" t="s">
        <v>30</v>
      </c>
      <c r="E76" s="219">
        <f>+'Ark1'!H2897</f>
        <v>2</v>
      </c>
      <c r="F76" s="219">
        <f>+'Ark1'!J2897</f>
        <v>147</v>
      </c>
      <c r="G76" s="219" t="str">
        <f>VLOOKUP(F76,RNR!$A$1:$B$26,2)</f>
        <v>Midt-Norge</v>
      </c>
      <c r="H76" s="219">
        <f>+IF(J76=0,"",'Ark1'!Q2897)</f>
        <v>2</v>
      </c>
      <c r="I76" s="219"/>
      <c r="J76" s="324">
        <f>+'Ark1'!R2897</f>
        <v>3</v>
      </c>
      <c r="K76" s="220">
        <f>+IF(J76=0,"",'Ark1'!AG2897)</f>
        <v>2.1749937857320401</v>
      </c>
      <c r="L76" s="220"/>
      <c r="M76" s="220">
        <f>+IF(J76=0,"",'Ark1'!AH2897)</f>
        <v>0</v>
      </c>
      <c r="N76" s="31">
        <f>+IF(J76=0,"",'Ark1'!U2897)</f>
        <v>5.833333333333333</v>
      </c>
      <c r="O76" s="200"/>
      <c r="P76" s="487">
        <f>+'Ark1'!AI2897</f>
        <v>3</v>
      </c>
      <c r="Q76" s="93"/>
      <c r="R76" s="31">
        <f>+IF(P76=0,"",'Ark1'!AJ2897)</f>
        <v>79.433333333333309</v>
      </c>
      <c r="S76" s="93"/>
      <c r="T76" s="31">
        <f>+IF(P76=0,"",'Ark1'!AK2897)</f>
        <v>11.581806824068423</v>
      </c>
      <c r="U76" s="93"/>
      <c r="V76" s="221">
        <f>+IF(J76=0,"",'Ark1'!T2897)</f>
        <v>2.3333333333333339</v>
      </c>
      <c r="W76" s="222">
        <f>+IF(J76=0,"",'Ark1'!W2897)</f>
        <v>0</v>
      </c>
      <c r="X76" s="222">
        <f>+IF(J76=0,"",'Ark1'!X2897)</f>
        <v>0</v>
      </c>
      <c r="Y76" s="222">
        <f>+IF(J76=0,"",'Ark1'!Y2897)</f>
        <v>0</v>
      </c>
      <c r="Z76" s="222">
        <f>+IF(J76=0,"",'Ark1'!Z2897)</f>
        <v>0.84983658559880126</v>
      </c>
      <c r="AA76" s="220">
        <f>+IF(J76=0,"",'Ark1'!AA2897)</f>
        <v>0</v>
      </c>
      <c r="AB76" s="221">
        <f>+IF(J76=0,"",'Ark1'!AC2897)</f>
        <v>0</v>
      </c>
      <c r="AC76" s="222">
        <f>+IF(J76=0,"",'Ark1'!AE2897)</f>
        <v>0</v>
      </c>
      <c r="AD76" s="222">
        <f t="shared" si="10"/>
        <v>1.9444444444444444</v>
      </c>
      <c r="AE76" s="220">
        <f t="shared" si="12"/>
        <v>1.5</v>
      </c>
      <c r="AF76" s="199"/>
      <c r="AG76" s="202"/>
      <c r="AI76" s="28"/>
      <c r="AJ76" s="26"/>
      <c r="AK76" s="203"/>
      <c r="AL76" s="27"/>
      <c r="AM76" s="26"/>
      <c r="AN76" s="26"/>
      <c r="AO76" s="33"/>
      <c r="AP76" s="33"/>
      <c r="AQ76" s="33"/>
    </row>
    <row r="77" spans="1:60" ht="15.6">
      <c r="A77" s="199"/>
      <c r="B77" s="270">
        <f>+'Ark1'!C2898</f>
        <v>2024</v>
      </c>
      <c r="C77" s="219">
        <f>+'Ark1'!L2898</f>
        <v>3</v>
      </c>
      <c r="D77" s="219" t="s">
        <v>30</v>
      </c>
      <c r="E77" s="219">
        <f>+'Ark1'!H2898</f>
        <v>1</v>
      </c>
      <c r="F77" s="219">
        <f>+'Ark1'!J2898</f>
        <v>155</v>
      </c>
      <c r="G77" s="219" t="str">
        <f>VLOOKUP(F77,RNR!$A$1:$B$26,2)</f>
        <v>Målselv</v>
      </c>
      <c r="H77" s="219">
        <f>+IF(J77=0,"",'Ark1'!Q2898)</f>
        <v>13</v>
      </c>
      <c r="I77" s="219"/>
      <c r="J77" s="324">
        <f>+'Ark1'!R2898</f>
        <v>72</v>
      </c>
      <c r="K77" s="220">
        <f>+IF(J77=0,"",'Ark1'!AG2898)</f>
        <v>3.8242645801613722</v>
      </c>
      <c r="L77" s="220"/>
      <c r="M77" s="220">
        <f>+IF(J77=0,"",'Ark1'!AH2898)</f>
        <v>0</v>
      </c>
      <c r="N77" s="31">
        <f>+IF(J77=0,"",'Ark1'!U2898)</f>
        <v>6.5236111111111121</v>
      </c>
      <c r="O77" s="200"/>
      <c r="P77" s="487">
        <f>+'Ark1'!AI2898</f>
        <v>72</v>
      </c>
      <c r="Q77" s="93"/>
      <c r="R77" s="31">
        <f>+IF(P77=0,"",'Ark1'!AJ2898)</f>
        <v>83.316666666666663</v>
      </c>
      <c r="S77" s="93"/>
      <c r="T77" s="31">
        <f>+IF(P77=0,"",'Ark1'!AK2898)</f>
        <v>11.158189343297638</v>
      </c>
      <c r="U77" s="93"/>
      <c r="V77" s="221">
        <f>+IF(J77=0,"",'Ark1'!T2898)</f>
        <v>2.375</v>
      </c>
      <c r="W77" s="222">
        <f>+IF(J77=0,"",'Ark1'!W2898)</f>
        <v>0</v>
      </c>
      <c r="X77" s="222">
        <f>+IF(J77=0,"",'Ark1'!X2898)</f>
        <v>0</v>
      </c>
      <c r="Y77" s="222">
        <f>+IF(J77=0,"",'Ark1'!Y2898)</f>
        <v>0</v>
      </c>
      <c r="Z77" s="222">
        <f>+IF(J77=0,"",'Ark1'!Z2898)</f>
        <v>1.2496102787531156</v>
      </c>
      <c r="AA77" s="220">
        <f>+IF(J77=0,"",'Ark1'!AA2898)</f>
        <v>0</v>
      </c>
      <c r="AB77" s="221">
        <f>+IF(J77=0,"",'Ark1'!AC2898)</f>
        <v>0</v>
      </c>
      <c r="AC77" s="222">
        <f>+IF(J77=0,"",'Ark1'!AE2898)</f>
        <v>0</v>
      </c>
      <c r="AD77" s="222">
        <f t="shared" si="10"/>
        <v>2.1745370370370374</v>
      </c>
      <c r="AE77" s="220">
        <f t="shared" si="12"/>
        <v>5.5384615384615383</v>
      </c>
      <c r="AF77" s="199"/>
      <c r="AG77" s="202"/>
      <c r="AI77" s="28"/>
      <c r="AJ77" s="26"/>
      <c r="AK77" s="203"/>
      <c r="AL77" s="27"/>
      <c r="AM77" s="26"/>
      <c r="AN77" s="26"/>
      <c r="AO77" s="33"/>
      <c r="AP77" s="33"/>
      <c r="AQ77" s="33"/>
    </row>
    <row r="78" spans="1:60" ht="15.6">
      <c r="A78" s="199"/>
      <c r="B78" s="270">
        <f>+'Ark1'!C2899</f>
        <v>2024</v>
      </c>
      <c r="C78" s="219">
        <f>+'Ark1'!L2899</f>
        <v>3</v>
      </c>
      <c r="D78" s="219" t="s">
        <v>30</v>
      </c>
      <c r="E78" s="219">
        <f>+'Ark1'!H2899</f>
        <v>2</v>
      </c>
      <c r="F78" s="219">
        <f>+'Ark1'!J2899</f>
        <v>160</v>
      </c>
      <c r="G78" s="219" t="str">
        <f>VLOOKUP(F78,RNR!$A$1:$B$26,2)</f>
        <v>Oslo</v>
      </c>
      <c r="H78" s="219">
        <f>+IF(J78=0,"",'Ark1'!Q2899)</f>
        <v>8</v>
      </c>
      <c r="I78" s="219"/>
      <c r="J78" s="324">
        <f>+'Ark1'!R2899</f>
        <v>22</v>
      </c>
      <c r="K78" s="220">
        <f>+IF(J78=0,"",'Ark1'!AG2899)</f>
        <v>5.5705738976290711</v>
      </c>
      <c r="L78" s="220"/>
      <c r="M78" s="220">
        <f>+IF(J78=0,"",'Ark1'!AH2899)</f>
        <v>4.5454545454545459</v>
      </c>
      <c r="N78" s="31">
        <f>+IF(J78=0,"",'Ark1'!U2899)</f>
        <v>5.7136363636363612</v>
      </c>
      <c r="O78" s="200"/>
      <c r="P78" s="487">
        <f>+'Ark1'!AI2899</f>
        <v>22</v>
      </c>
      <c r="Q78" s="93"/>
      <c r="R78" s="31">
        <f>+IF(P78=0,"",'Ark1'!AJ2899)</f>
        <v>79.227272727272734</v>
      </c>
      <c r="S78" s="93"/>
      <c r="T78" s="31">
        <f>+IF(P78=0,"",'Ark1'!AK2899)</f>
        <v>11.246182609949814</v>
      </c>
      <c r="U78" s="93"/>
      <c r="V78" s="221">
        <f>+IF(J78=0,"",'Ark1'!T2899)</f>
        <v>2.7727272727272729</v>
      </c>
      <c r="W78" s="222">
        <f>+IF(J78=0,"",'Ark1'!W2899)</f>
        <v>0</v>
      </c>
      <c r="X78" s="222">
        <f>+IF(J78=0,"",'Ark1'!X2899)</f>
        <v>0</v>
      </c>
      <c r="Y78" s="222">
        <f>+IF(J78=0,"",'Ark1'!Y2899)</f>
        <v>0</v>
      </c>
      <c r="Z78" s="222">
        <f>+IF(J78=0,"",'Ark1'!Z2899)</f>
        <v>1.644908246831986</v>
      </c>
      <c r="AA78" s="220">
        <f>+IF(J78=0,"",'Ark1'!AA2899)</f>
        <v>0</v>
      </c>
      <c r="AB78" s="221">
        <f>+IF(J78=0,"",'Ark1'!AC2899)</f>
        <v>0</v>
      </c>
      <c r="AC78" s="222">
        <f>+IF(J78=0,"",'Ark1'!AE2899)</f>
        <v>0</v>
      </c>
      <c r="AD78" s="222">
        <f t="shared" si="10"/>
        <v>1.9045454545454537</v>
      </c>
      <c r="AE78" s="220">
        <f t="shared" si="12"/>
        <v>2.75</v>
      </c>
      <c r="AF78" s="199"/>
      <c r="AG78" s="202"/>
      <c r="AI78" s="28"/>
      <c r="AJ78" s="26"/>
      <c r="AK78" s="203"/>
      <c r="AL78" s="27"/>
      <c r="AM78" s="26"/>
      <c r="AN78" s="26"/>
      <c r="AO78" s="33"/>
      <c r="AP78" s="33"/>
      <c r="AQ78" s="33"/>
    </row>
    <row r="79" spans="1:60" ht="15.6">
      <c r="A79" s="199"/>
      <c r="B79" s="270">
        <f>+'Ark1'!C2900</f>
        <v>2024</v>
      </c>
      <c r="C79" s="219">
        <f>+'Ark1'!L2900</f>
        <v>3</v>
      </c>
      <c r="D79" s="219" t="s">
        <v>30</v>
      </c>
      <c r="E79" s="219">
        <f>+'Ark1'!H2900</f>
        <v>1</v>
      </c>
      <c r="F79" s="219">
        <f>+'Ark1'!J2900</f>
        <v>171</v>
      </c>
      <c r="G79" s="219" t="str">
        <f>VLOOKUP(F79,RNR!$A$1:$B$26,2)</f>
        <v>Prima</v>
      </c>
      <c r="H79" s="219" t="str">
        <f>+IF(J79=0,"",'Ark1'!Q2900)</f>
        <v/>
      </c>
      <c r="I79" s="219"/>
      <c r="J79" s="324">
        <f>+'Ark1'!R2900</f>
        <v>0</v>
      </c>
      <c r="K79" s="220" t="str">
        <f>+IF(J79=0,"",'Ark1'!AG2900)</f>
        <v/>
      </c>
      <c r="L79" s="220"/>
      <c r="M79" s="220" t="str">
        <f>+IF(J79=0,"",'Ark1'!AH2900)</f>
        <v/>
      </c>
      <c r="N79" s="31" t="str">
        <f>+IF(J79=0,"",'Ark1'!U2900)</f>
        <v/>
      </c>
      <c r="O79" s="200"/>
      <c r="P79" s="487">
        <f>+'Ark1'!AI2900</f>
        <v>0</v>
      </c>
      <c r="Q79" s="93"/>
      <c r="R79" s="31" t="str">
        <f>+IF(P79=0,"",'Ark1'!AJ2900)</f>
        <v/>
      </c>
      <c r="S79" s="93"/>
      <c r="T79" s="31" t="str">
        <f>+IF(P79=0,"",'Ark1'!AK2900)</f>
        <v/>
      </c>
      <c r="U79" s="93"/>
      <c r="V79" s="221" t="str">
        <f>+IF(J79=0,"",'Ark1'!T2900)</f>
        <v/>
      </c>
      <c r="W79" s="222" t="str">
        <f>+IF(J79=0,"",'Ark1'!W2900)</f>
        <v/>
      </c>
      <c r="X79" s="222" t="str">
        <f>+IF(J79=0,"",'Ark1'!X2900)</f>
        <v/>
      </c>
      <c r="Y79" s="222" t="str">
        <f>+IF(J79=0,"",'Ark1'!Y2900)</f>
        <v/>
      </c>
      <c r="Z79" s="222" t="str">
        <f>+IF(J79=0,"",'Ark1'!Z2900)</f>
        <v/>
      </c>
      <c r="AA79" s="220" t="str">
        <f>+IF(J79=0,"",'Ark1'!AA2900)</f>
        <v/>
      </c>
      <c r="AB79" s="221" t="str">
        <f>+IF(J79=0,"",'Ark1'!AC2900)</f>
        <v/>
      </c>
      <c r="AC79" s="222" t="str">
        <f>+IF(J79=0,"",'Ark1'!AE2900)</f>
        <v/>
      </c>
      <c r="AD79" s="222" t="str">
        <f t="shared" si="10"/>
        <v/>
      </c>
      <c r="AE79" s="220" t="str">
        <f t="shared" si="12"/>
        <v/>
      </c>
      <c r="AF79" s="199"/>
      <c r="AG79" s="202"/>
      <c r="AI79" s="28"/>
      <c r="AJ79" s="26"/>
      <c r="AK79" s="203"/>
      <c r="AL79" s="27"/>
      <c r="AM79" s="26"/>
      <c r="AN79" s="26"/>
      <c r="AO79" s="33"/>
      <c r="AP79" s="33"/>
      <c r="AQ79" s="33"/>
    </row>
    <row r="80" spans="1:60" ht="15.6">
      <c r="A80" s="199"/>
      <c r="B80" s="270">
        <f>+'Ark1'!C2901</f>
        <v>2024</v>
      </c>
      <c r="C80" s="219">
        <f>+'Ark1'!L2901</f>
        <v>3</v>
      </c>
      <c r="D80" s="219" t="s">
        <v>30</v>
      </c>
      <c r="E80" s="219">
        <f>+'Ark1'!H2901</f>
        <v>2</v>
      </c>
      <c r="F80" s="219">
        <f>+'Ark1'!J2901</f>
        <v>175</v>
      </c>
      <c r="G80" s="219" t="str">
        <f>VLOOKUP(F80,RNR!$A$1:$B$26,2)</f>
        <v>Ole Ringdal</v>
      </c>
      <c r="H80" s="219">
        <f>+IF(J80=0,"",'Ark1'!Q2901)</f>
        <v>15</v>
      </c>
      <c r="I80" s="219"/>
      <c r="J80" s="324">
        <f>+'Ark1'!R2901</f>
        <v>119</v>
      </c>
      <c r="K80" s="220">
        <f>+IF(J80=0,"",'Ark1'!AG2901)</f>
        <v>5.4013935700190352</v>
      </c>
      <c r="L80" s="220"/>
      <c r="M80" s="220">
        <f>+IF(J80=0,"",'Ark1'!AH2901)</f>
        <v>0</v>
      </c>
      <c r="N80" s="31">
        <f>+IF(J80=0,"",'Ark1'!U2901)</f>
        <v>5.1983193277310926</v>
      </c>
      <c r="O80" s="200"/>
      <c r="P80" s="487">
        <f>+'Ark1'!AI2901</f>
        <v>68</v>
      </c>
      <c r="Q80" s="93"/>
      <c r="R80" s="31">
        <f>+IF(P80=0,"",'Ark1'!AJ2901)</f>
        <v>78.770588235294142</v>
      </c>
      <c r="S80" s="93"/>
      <c r="T80" s="31">
        <f>+IF(P80=0,"",'Ark1'!AK2901)</f>
        <v>11.353674407091232</v>
      </c>
      <c r="U80" s="93"/>
      <c r="V80" s="221">
        <f>+IF(J80=0,"",'Ark1'!T2901)</f>
        <v>2.6134453781512601</v>
      </c>
      <c r="W80" s="222">
        <f>+IF(J80=0,"",'Ark1'!W2901)</f>
        <v>0</v>
      </c>
      <c r="X80" s="222">
        <f>+IF(J80=0,"",'Ark1'!X2901)</f>
        <v>0</v>
      </c>
      <c r="Y80" s="222">
        <f>+IF(J80=0,"",'Ark1'!Y2901)</f>
        <v>0</v>
      </c>
      <c r="Z80" s="222">
        <f>+IF(J80=0,"",'Ark1'!Z2901)</f>
        <v>1.2475174132448561</v>
      </c>
      <c r="AA80" s="220">
        <f>+IF(J80=0,"",'Ark1'!AA2901)</f>
        <v>0</v>
      </c>
      <c r="AB80" s="221">
        <f>+IF(J80=0,"",'Ark1'!AC2901)</f>
        <v>0</v>
      </c>
      <c r="AC80" s="222">
        <f>+IF(J80=0,"",'Ark1'!AE2901)</f>
        <v>0</v>
      </c>
      <c r="AD80" s="222">
        <f t="shared" si="10"/>
        <v>1.7327731092436975</v>
      </c>
      <c r="AE80" s="220">
        <f t="shared" si="12"/>
        <v>7.9333333333333336</v>
      </c>
      <c r="AF80" s="199"/>
      <c r="AG80" s="202"/>
      <c r="AI80" s="28"/>
      <c r="AJ80" s="26"/>
      <c r="AK80" s="203"/>
      <c r="AL80" s="27"/>
      <c r="AM80" s="26"/>
      <c r="AN80" s="26"/>
      <c r="AO80" s="33"/>
      <c r="AP80" s="33"/>
      <c r="AQ80" s="33"/>
    </row>
    <row r="81" spans="1:60" ht="15.6">
      <c r="A81" s="199"/>
      <c r="B81" s="270">
        <f>+'Ark1'!C2902</f>
        <v>2024</v>
      </c>
      <c r="C81" s="219">
        <f>+'Ark1'!L2902</f>
        <v>3</v>
      </c>
      <c r="D81" s="219" t="s">
        <v>30</v>
      </c>
      <c r="E81" s="219">
        <f>+'Ark1'!H2902</f>
        <v>2</v>
      </c>
      <c r="F81" s="219">
        <f>+'Ark1'!J2902</f>
        <v>177</v>
      </c>
      <c r="G81" s="219" t="str">
        <f>VLOOKUP(F81,RNR!$A$1:$B$26,2)</f>
        <v>Slakthuset</v>
      </c>
      <c r="H81" s="219">
        <f>+IF(J81=0,"",'Ark1'!Q2902)</f>
        <v>8</v>
      </c>
      <c r="I81" s="219"/>
      <c r="J81" s="324">
        <f>+'Ark1'!R2902</f>
        <v>26</v>
      </c>
      <c r="K81" s="220">
        <f>+IF(J81=0,"",'Ark1'!AG2902)</f>
        <v>2.0433169956285608</v>
      </c>
      <c r="L81" s="220"/>
      <c r="M81" s="220">
        <f>+IF(J81=0,"",'Ark1'!AH2902)</f>
        <v>0</v>
      </c>
      <c r="N81" s="31">
        <f>+IF(J81=0,"",'Ark1'!U2902)</f>
        <v>7.1192307692307724</v>
      </c>
      <c r="O81" s="200"/>
      <c r="P81" s="487">
        <f>+'Ark1'!AI2902</f>
        <v>25</v>
      </c>
      <c r="Q81" s="93"/>
      <c r="R81" s="31">
        <f>+IF(P81=0,"",'Ark1'!AJ2902)</f>
        <v>83.823999999999998</v>
      </c>
      <c r="S81" s="93"/>
      <c r="T81" s="31">
        <f>+IF(P81=0,"",'Ark1'!AK2902)</f>
        <v>11.586273769300778</v>
      </c>
      <c r="U81" s="93"/>
      <c r="V81" s="221">
        <f>+IF(J81=0,"",'Ark1'!T2902)</f>
        <v>2.5</v>
      </c>
      <c r="W81" s="222">
        <f>+IF(J81=0,"",'Ark1'!W2902)</f>
        <v>0</v>
      </c>
      <c r="X81" s="222">
        <f>+IF(J81=0,"",'Ark1'!X2902)</f>
        <v>0</v>
      </c>
      <c r="Y81" s="222">
        <f>+IF(J81=0,"",'Ark1'!Y2902)</f>
        <v>0</v>
      </c>
      <c r="Z81" s="222">
        <f>+IF(J81=0,"",'Ark1'!Z2902)</f>
        <v>2.4822476214990878</v>
      </c>
      <c r="AA81" s="220">
        <f>+IF(J81=0,"",'Ark1'!AA2902)</f>
        <v>0</v>
      </c>
      <c r="AB81" s="221">
        <f>+IF(J81=0,"",'Ark1'!AC2902)</f>
        <v>0</v>
      </c>
      <c r="AC81" s="222">
        <f>+IF(J81=0,"",'Ark1'!AE2902)</f>
        <v>0</v>
      </c>
      <c r="AD81" s="222">
        <f t="shared" si="10"/>
        <v>2.373076923076924</v>
      </c>
      <c r="AE81" s="220">
        <f t="shared" si="12"/>
        <v>3.25</v>
      </c>
      <c r="AF81" s="199"/>
      <c r="AG81" s="202"/>
      <c r="AI81" s="28"/>
      <c r="AJ81" s="26"/>
      <c r="AK81" s="203"/>
      <c r="AL81" s="27"/>
      <c r="AM81" s="26"/>
      <c r="AN81" s="26"/>
      <c r="AO81" s="33"/>
      <c r="AP81" s="33"/>
      <c r="AQ81" s="33"/>
    </row>
    <row r="82" spans="1:60" ht="15.6">
      <c r="A82" s="199"/>
      <c r="B82" s="270">
        <f>+'Ark1'!C2903</f>
        <v>2024</v>
      </c>
      <c r="C82" s="219">
        <f>+'Ark1'!L2903</f>
        <v>3</v>
      </c>
      <c r="D82" s="219" t="s">
        <v>30</v>
      </c>
      <c r="E82" s="219">
        <f>+'Ark1'!H2903</f>
        <v>2</v>
      </c>
      <c r="F82" s="219">
        <f>+'Ark1'!J2903</f>
        <v>178</v>
      </c>
      <c r="G82" s="219" t="str">
        <f>VLOOKUP(F82,RNR!$A$1:$B$26,2)</f>
        <v>Røros</v>
      </c>
      <c r="H82" s="219">
        <f>+IF(J82=0,"",'Ark1'!Q2903)</f>
        <v>5</v>
      </c>
      <c r="I82" s="219"/>
      <c r="J82" s="324">
        <f>+'Ark1'!R2903</f>
        <v>16</v>
      </c>
      <c r="K82" s="220">
        <f>+IF(J82=0,"",'Ark1'!AG2903)</f>
        <v>2.7496626180836712</v>
      </c>
      <c r="L82" s="220"/>
      <c r="M82" s="220">
        <f>+IF(J82=0,"",'Ark1'!AH2903)</f>
        <v>6.25</v>
      </c>
      <c r="N82" s="31">
        <f>+IF(J82=0,"",'Ark1'!U2903)</f>
        <v>5.09375</v>
      </c>
      <c r="O82" s="200"/>
      <c r="P82" s="487">
        <f>+'Ark1'!AI2903</f>
        <v>15</v>
      </c>
      <c r="Q82" s="93"/>
      <c r="R82" s="31">
        <f>+IF(P82=0,"",'Ark1'!AJ2903)</f>
        <v>76.659999999999982</v>
      </c>
      <c r="S82" s="93"/>
      <c r="T82" s="31">
        <f>+IF(P82=0,"",'Ark1'!AK2903)</f>
        <v>10.748052905623789</v>
      </c>
      <c r="U82" s="93"/>
      <c r="V82" s="221">
        <f>+IF(J82=0,"",'Ark1'!T2903)</f>
        <v>2.5</v>
      </c>
      <c r="W82" s="222">
        <f>+IF(J82=0,"",'Ark1'!W2903)</f>
        <v>0</v>
      </c>
      <c r="X82" s="222">
        <f>+IF(J82=0,"",'Ark1'!X2903)</f>
        <v>0</v>
      </c>
      <c r="Y82" s="222">
        <f>+IF(J82=0,"",'Ark1'!Y2903)</f>
        <v>0</v>
      </c>
      <c r="Z82" s="222">
        <f>+IF(J82=0,"",'Ark1'!Z2903)</f>
        <v>1.5421043860582213</v>
      </c>
      <c r="AA82" s="220">
        <f>+IF(J82=0,"",'Ark1'!AA2903)</f>
        <v>0</v>
      </c>
      <c r="AB82" s="221">
        <f>+IF(J82=0,"",'Ark1'!AC2903)</f>
        <v>0</v>
      </c>
      <c r="AC82" s="222">
        <f>+IF(J82=0,"",'Ark1'!AE2903)</f>
        <v>0</v>
      </c>
      <c r="AD82" s="222">
        <f t="shared" si="10"/>
        <v>1.6979166666666667</v>
      </c>
      <c r="AE82" s="220">
        <f t="shared" si="12"/>
        <v>3.2</v>
      </c>
      <c r="AF82" s="199"/>
      <c r="AG82" s="202"/>
      <c r="AI82" s="28"/>
      <c r="AJ82" s="26"/>
      <c r="AK82" s="203"/>
      <c r="AL82" s="27"/>
      <c r="AM82" s="26"/>
      <c r="AN82" s="26"/>
      <c r="AO82" s="33"/>
      <c r="AP82" s="33"/>
      <c r="AQ82" s="33"/>
    </row>
    <row r="83" spans="1:60" ht="15.6">
      <c r="A83" s="199"/>
      <c r="B83" s="270">
        <f>+'Ark1'!C2904</f>
        <v>2024</v>
      </c>
      <c r="C83" s="219">
        <f>+'Ark1'!L2904</f>
        <v>3</v>
      </c>
      <c r="D83" s="219" t="s">
        <v>30</v>
      </c>
      <c r="E83" s="219">
        <f>+'Ark1'!H2904</f>
        <v>2</v>
      </c>
      <c r="F83" s="219">
        <f>+'Ark1'!J2904</f>
        <v>181</v>
      </c>
      <c r="G83" s="219" t="str">
        <f>VLOOKUP(F83,RNR!$A$1:$B$26,2)</f>
        <v>Horns</v>
      </c>
      <c r="H83" s="219">
        <f>+IF(J83=0,"",'Ark1'!Q2904)</f>
        <v>3</v>
      </c>
      <c r="I83" s="219"/>
      <c r="J83" s="324">
        <f>+'Ark1'!R2904</f>
        <v>3</v>
      </c>
      <c r="K83" s="220">
        <f>+IF(J83=0,"",'Ark1'!AG2904)</f>
        <v>0.84300820823781697</v>
      </c>
      <c r="L83" s="220"/>
      <c r="M83" s="220">
        <f>+IF(J83=0,"",'Ark1'!AH2904)</f>
        <v>0</v>
      </c>
      <c r="N83" s="31">
        <f>+IF(J83=0,"",'Ark1'!U2904)</f>
        <v>7.5999999999999988</v>
      </c>
      <c r="O83" s="200"/>
      <c r="P83" s="487">
        <f>+'Ark1'!AI2904</f>
        <v>2</v>
      </c>
      <c r="Q83" s="93"/>
      <c r="R83" s="31">
        <f>+IF(P83=0,"",'Ark1'!AJ2904)</f>
        <v>84.55</v>
      </c>
      <c r="S83" s="93"/>
      <c r="T83" s="31">
        <f>+IF(P83=0,"",'Ark1'!AK2904)</f>
        <v>11.412546660889872</v>
      </c>
      <c r="U83" s="93"/>
      <c r="V83" s="221">
        <f>+IF(J83=0,"",'Ark1'!T2904)</f>
        <v>2</v>
      </c>
      <c r="W83" s="222">
        <f>+IF(J83=0,"",'Ark1'!W2904)</f>
        <v>0</v>
      </c>
      <c r="X83" s="222">
        <f>+IF(J83=0,"",'Ark1'!X2904)</f>
        <v>0</v>
      </c>
      <c r="Y83" s="222">
        <f>+IF(J83=0,"",'Ark1'!Y2904)</f>
        <v>0</v>
      </c>
      <c r="Z83" s="222">
        <f>+IF(J83=0,"",'Ark1'!Z2904)</f>
        <v>1.070825226947276</v>
      </c>
      <c r="AA83" s="220">
        <f>+IF(J83=0,"",'Ark1'!AA2904)</f>
        <v>0</v>
      </c>
      <c r="AB83" s="221">
        <f>+IF(J83=0,"",'Ark1'!AC2904)</f>
        <v>0</v>
      </c>
      <c r="AC83" s="222">
        <f>+IF(J83=0,"",'Ark1'!AE2904)</f>
        <v>0</v>
      </c>
      <c r="AD83" s="222">
        <f t="shared" si="10"/>
        <v>2.5333333333333328</v>
      </c>
      <c r="AE83" s="220">
        <f t="shared" ref="AE83:AE90" si="13">IF(J83=0,"",J83/H83)</f>
        <v>1</v>
      </c>
      <c r="AF83" s="199"/>
      <c r="AG83" s="202"/>
      <c r="AI83" s="28"/>
      <c r="AJ83" s="26"/>
      <c r="AK83" s="203"/>
      <c r="AL83" s="27"/>
      <c r="AM83" s="26"/>
      <c r="AN83" s="26"/>
      <c r="AO83" s="33"/>
      <c r="AP83" s="33"/>
      <c r="AQ83" s="33"/>
    </row>
    <row r="84" spans="1:60" ht="15.6">
      <c r="A84" s="199"/>
      <c r="B84" s="270">
        <f>+'Ark1'!C2905</f>
        <v>2024</v>
      </c>
      <c r="C84" s="219">
        <f>+'Ark1'!L2905</f>
        <v>3</v>
      </c>
      <c r="D84" s="219" t="s">
        <v>30</v>
      </c>
      <c r="E84" s="219">
        <f>+'Ark1'!H2905</f>
        <v>1</v>
      </c>
      <c r="F84" s="219">
        <f>+'Ark1'!J2905</f>
        <v>262</v>
      </c>
      <c r="G84" s="219" t="str">
        <f>VLOOKUP(F84,RNR!$A$1:$B$26,2)</f>
        <v>Strilalam</v>
      </c>
      <c r="H84" s="219" t="str">
        <f>+IF(J84=0,"",'Ark1'!Q2905)</f>
        <v/>
      </c>
      <c r="I84" s="219"/>
      <c r="J84" s="324">
        <f>+'Ark1'!R2905</f>
        <v>0</v>
      </c>
      <c r="K84" s="220" t="str">
        <f>+IF(J84=0,"",'Ark1'!AG2905)</f>
        <v/>
      </c>
      <c r="L84" s="220"/>
      <c r="M84" s="220" t="str">
        <f>+IF(J84=0,"",'Ark1'!AH2905)</f>
        <v/>
      </c>
      <c r="N84" s="31" t="str">
        <f>+IF(J84=0,"",'Ark1'!U2905)</f>
        <v/>
      </c>
      <c r="O84" s="200"/>
      <c r="P84" s="487">
        <f>+'Ark1'!AI2905</f>
        <v>0</v>
      </c>
      <c r="Q84" s="93"/>
      <c r="R84" s="31" t="str">
        <f>+IF(P84=0,"",'Ark1'!AJ2905)</f>
        <v/>
      </c>
      <c r="S84" s="93"/>
      <c r="T84" s="31" t="str">
        <f>+IF(P84=0,"",'Ark1'!AK2905)</f>
        <v/>
      </c>
      <c r="U84" s="93"/>
      <c r="V84" s="221" t="str">
        <f>+IF(J84=0,"",'Ark1'!T2905)</f>
        <v/>
      </c>
      <c r="W84" s="222" t="str">
        <f>+IF(J84=0,"",'Ark1'!W2905)</f>
        <v/>
      </c>
      <c r="X84" s="222" t="str">
        <f>+IF(J84=0,"",'Ark1'!X2905)</f>
        <v/>
      </c>
      <c r="Y84" s="222" t="str">
        <f>+IF(J84=0,"",'Ark1'!Y2905)</f>
        <v/>
      </c>
      <c r="Z84" s="222" t="str">
        <f>+IF(J84=0,"",'Ark1'!Z2905)</f>
        <v/>
      </c>
      <c r="AA84" s="220" t="str">
        <f>+IF(J84=0,"",'Ark1'!AA2905)</f>
        <v/>
      </c>
      <c r="AB84" s="221" t="str">
        <f>+IF(J84=0,"",'Ark1'!AC2905)</f>
        <v/>
      </c>
      <c r="AC84" s="222" t="str">
        <f>+IF(J84=0,"",'Ark1'!AE2905)</f>
        <v/>
      </c>
      <c r="AD84" s="222" t="str">
        <f t="shared" si="10"/>
        <v/>
      </c>
      <c r="AE84" s="220" t="str">
        <f t="shared" si="13"/>
        <v/>
      </c>
      <c r="AF84" s="199"/>
      <c r="AG84" s="202"/>
      <c r="AI84" s="28"/>
      <c r="AJ84" s="26"/>
      <c r="AK84" s="203"/>
      <c r="AL84" s="27"/>
      <c r="AM84" s="26"/>
      <c r="AN84" s="26"/>
      <c r="AO84" s="33"/>
      <c r="AP84" s="33"/>
      <c r="AQ84" s="33"/>
    </row>
    <row r="85" spans="1:60" ht="15.6">
      <c r="A85" s="199"/>
      <c r="B85" s="270">
        <f>+'Ark1'!C2906</f>
        <v>2024</v>
      </c>
      <c r="C85" s="219">
        <f>+'Ark1'!L2906</f>
        <v>3</v>
      </c>
      <c r="D85" s="219" t="s">
        <v>30</v>
      </c>
      <c r="E85" s="219">
        <f>+'Ark1'!H2906</f>
        <v>1</v>
      </c>
      <c r="F85" s="219">
        <f>+'Ark1'!J2906</f>
        <v>309</v>
      </c>
      <c r="G85" s="219" t="str">
        <f>VLOOKUP(F85,RNR!$A$1:$B$26,2)</f>
        <v>Malvik</v>
      </c>
      <c r="H85" s="219">
        <f>+IF(J85=0,"",'Ark1'!Q2906)</f>
        <v>13</v>
      </c>
      <c r="I85" s="219"/>
      <c r="J85" s="324">
        <f>+'Ark1'!R2906</f>
        <v>43</v>
      </c>
      <c r="K85" s="220">
        <f>+IF(J85=0,"",'Ark1'!AG2906)</f>
        <v>2.8739163975366431</v>
      </c>
      <c r="L85" s="220"/>
      <c r="M85" s="220">
        <f>+IF(J85=0,"",'Ark1'!AH2906)</f>
        <v>0</v>
      </c>
      <c r="N85" s="31">
        <f>+IF(J85=0,"",'Ark1'!U2906)</f>
        <v>5.1116279069767447</v>
      </c>
      <c r="O85" s="200"/>
      <c r="P85" s="487">
        <f>+'Ark1'!AI2906</f>
        <v>43</v>
      </c>
      <c r="Q85" s="93"/>
      <c r="R85" s="31">
        <f>+IF(P85=0,"",'Ark1'!AJ2906)</f>
        <v>76.137209302325601</v>
      </c>
      <c r="S85" s="93"/>
      <c r="T85" s="31">
        <f>+IF(P85=0,"",'Ark1'!AK2906)</f>
        <v>11.415212933943783</v>
      </c>
      <c r="U85" s="93"/>
      <c r="V85" s="221">
        <f>+IF(J85=0,"",'Ark1'!T2906)</f>
        <v>2.5581395348837219</v>
      </c>
      <c r="W85" s="222">
        <f>+IF(J85=0,"",'Ark1'!W2906)</f>
        <v>0</v>
      </c>
      <c r="X85" s="222">
        <f>+IF(J85=0,"",'Ark1'!X2906)</f>
        <v>0</v>
      </c>
      <c r="Y85" s="222">
        <f>+IF(J85=0,"",'Ark1'!Y2906)</f>
        <v>0</v>
      </c>
      <c r="Z85" s="222">
        <f>+IF(J85=0,"",'Ark1'!Z2906)</f>
        <v>1.1965472230111189</v>
      </c>
      <c r="AA85" s="220">
        <f>+IF(J85=0,"",'Ark1'!AA2906)</f>
        <v>0</v>
      </c>
      <c r="AB85" s="221">
        <f>+IF(J85=0,"",'Ark1'!AC2906)</f>
        <v>0</v>
      </c>
      <c r="AC85" s="222">
        <f>+IF(J85=0,"",'Ark1'!AE2906)</f>
        <v>0</v>
      </c>
      <c r="AD85" s="222">
        <f t="shared" si="10"/>
        <v>1.7038759689922482</v>
      </c>
      <c r="AE85" s="220">
        <f t="shared" si="13"/>
        <v>3.3076923076923075</v>
      </c>
      <c r="AF85" s="199"/>
      <c r="AG85" s="202"/>
      <c r="AI85" s="28"/>
      <c r="AJ85" s="26"/>
      <c r="AK85" s="203"/>
      <c r="AL85" s="27"/>
      <c r="AM85" s="26"/>
      <c r="AN85" s="26"/>
      <c r="AO85" s="33"/>
      <c r="AP85" s="33"/>
      <c r="AQ85" s="33"/>
    </row>
    <row r="86" spans="1:60" ht="15.6">
      <c r="A86" s="199"/>
      <c r="B86" s="270">
        <f>+'Ark1'!C2907</f>
        <v>2024</v>
      </c>
      <c r="C86" s="219">
        <f>+'Ark1'!L2907</f>
        <v>3</v>
      </c>
      <c r="D86" s="219" t="s">
        <v>30</v>
      </c>
      <c r="E86" s="219">
        <f>+'Ark1'!H2907</f>
        <v>2</v>
      </c>
      <c r="F86" s="219">
        <f>+'Ark1'!J2907</f>
        <v>470</v>
      </c>
      <c r="G86" s="219" t="str">
        <f>VLOOKUP(F86,RNR!$A$1:$B$26,2)</f>
        <v>Jens Eide</v>
      </c>
      <c r="H86" s="219">
        <f>+IF(J86=0,"",'Ark1'!Q2907)</f>
        <v>8</v>
      </c>
      <c r="I86" s="219"/>
      <c r="J86" s="324">
        <f>+'Ark1'!R2907</f>
        <v>29</v>
      </c>
      <c r="K86" s="220">
        <f>+IF(J86=0,"",'Ark1'!AG2907)</f>
        <v>3.1969830079924577</v>
      </c>
      <c r="L86" s="220"/>
      <c r="M86" s="220">
        <f>+IF(J86=0,"",'Ark1'!AH2907)</f>
        <v>24.137931034482754</v>
      </c>
      <c r="N86" s="31">
        <f>+IF(J86=0,"",'Ark1'!U2907)</f>
        <v>5.1448275862068975</v>
      </c>
      <c r="O86" s="200"/>
      <c r="P86" s="487">
        <f>+'Ark1'!AI2907</f>
        <v>29</v>
      </c>
      <c r="Q86" s="93"/>
      <c r="R86" s="31">
        <f>+IF(P86=0,"",'Ark1'!AJ2907)</f>
        <v>76.348275862068945</v>
      </c>
      <c r="S86" s="93"/>
      <c r="T86" s="31">
        <f>+IF(P86=0,"",'Ark1'!AK2907)</f>
        <v>11.085992346312681</v>
      </c>
      <c r="U86" s="93"/>
      <c r="V86" s="221">
        <f>+IF(J86=0,"",'Ark1'!T2907)</f>
        <v>2.9655172413793114</v>
      </c>
      <c r="W86" s="222">
        <f>+IF(J86=0,"",'Ark1'!W2907)</f>
        <v>0</v>
      </c>
      <c r="X86" s="222">
        <f>+IF(J86=0,"",'Ark1'!X2907)</f>
        <v>0</v>
      </c>
      <c r="Y86" s="222">
        <f>+IF(J86=0,"",'Ark1'!Y2907)</f>
        <v>0</v>
      </c>
      <c r="Z86" s="222">
        <f>+IF(J86=0,"",'Ark1'!Z2907)</f>
        <v>1.9272253070325152</v>
      </c>
      <c r="AA86" s="220">
        <f>+IF(J86=0,"",'Ark1'!AA2907)</f>
        <v>0</v>
      </c>
      <c r="AB86" s="221">
        <f>+IF(J86=0,"",'Ark1'!AC2907)</f>
        <v>0</v>
      </c>
      <c r="AC86" s="222">
        <f>+IF(J86=0,"",'Ark1'!AE2907)</f>
        <v>0</v>
      </c>
      <c r="AD86" s="222">
        <f t="shared" si="10"/>
        <v>1.7149425287356326</v>
      </c>
      <c r="AE86" s="220">
        <f t="shared" si="13"/>
        <v>3.625</v>
      </c>
      <c r="AF86" s="199"/>
      <c r="AG86" s="202"/>
      <c r="AI86" s="28"/>
      <c r="AJ86" s="26"/>
      <c r="AK86" s="203"/>
      <c r="AL86" s="27"/>
      <c r="AM86" s="26"/>
      <c r="AN86" s="26"/>
      <c r="AO86" s="33"/>
      <c r="AP86" s="33"/>
      <c r="AQ86" s="33"/>
    </row>
    <row r="87" spans="1:60" ht="15.6">
      <c r="A87" s="199"/>
      <c r="B87" s="270">
        <f>+'Ark1'!C2908</f>
        <v>2024</v>
      </c>
      <c r="C87" s="219">
        <f>+'Ark1'!L2908</f>
        <v>3</v>
      </c>
      <c r="D87" s="219" t="s">
        <v>30</v>
      </c>
      <c r="E87" s="219">
        <f>+'Ark1'!H2908</f>
        <v>2</v>
      </c>
      <c r="F87" s="219">
        <f>+'Ark1'!J2908</f>
        <v>629</v>
      </c>
      <c r="G87" s="219" t="str">
        <f>VLOOKUP(F87,RNR!$A$1:$B$26,2)</f>
        <v>Bø</v>
      </c>
      <c r="H87" s="219">
        <f>+IF(J87=0,"",'Ark1'!Q2908)</f>
        <v>1</v>
      </c>
      <c r="I87" s="219"/>
      <c r="J87" s="324">
        <f>+'Ark1'!R2908</f>
        <v>1</v>
      </c>
      <c r="K87" s="220">
        <f>+IF(J87=0,"",'Ark1'!AG2908)</f>
        <v>1.9043840507835743</v>
      </c>
      <c r="L87" s="220"/>
      <c r="M87" s="220">
        <f>+IF(J87=0,"",'Ark1'!AH2908)</f>
        <v>0</v>
      </c>
      <c r="N87" s="31">
        <f>+IF(J87=0,"",'Ark1'!U2908)</f>
        <v>9.6</v>
      </c>
      <c r="O87" s="200"/>
      <c r="P87" s="487">
        <f>+'Ark1'!AI2908</f>
        <v>0</v>
      </c>
      <c r="Q87" s="93"/>
      <c r="R87" s="31" t="str">
        <f>+IF(P87=0,"",'Ark1'!AJ2908)</f>
        <v/>
      </c>
      <c r="S87" s="93"/>
      <c r="T87" s="31" t="str">
        <f>+IF(P87=0,"",'Ark1'!AK2908)</f>
        <v/>
      </c>
      <c r="U87" s="93"/>
      <c r="V87" s="221">
        <f>+IF(J87=0,"",'Ark1'!T2908)</f>
        <v>3</v>
      </c>
      <c r="W87" s="222">
        <f>+IF(J87=0,"",'Ark1'!W2908)</f>
        <v>0</v>
      </c>
      <c r="X87" s="222">
        <f>+IF(J87=0,"",'Ark1'!X2908)</f>
        <v>0</v>
      </c>
      <c r="Y87" s="222">
        <f>+IF(J87=0,"",'Ark1'!Y2908)</f>
        <v>0</v>
      </c>
      <c r="Z87" s="222">
        <f>+IF(J87=0,"",'Ark1'!Z2908)</f>
        <v>0</v>
      </c>
      <c r="AA87" s="220">
        <f>+IF(J87=0,"",'Ark1'!AA2908)</f>
        <v>0</v>
      </c>
      <c r="AB87" s="221">
        <f>+IF(J87=0,"",'Ark1'!AC2908)</f>
        <v>0</v>
      </c>
      <c r="AC87" s="222">
        <f>+IF(J87=0,"",'Ark1'!AE2908)</f>
        <v>0</v>
      </c>
      <c r="AD87" s="222">
        <f t="shared" si="10"/>
        <v>3.1999999999999997</v>
      </c>
      <c r="AE87" s="220">
        <f t="shared" si="13"/>
        <v>1</v>
      </c>
      <c r="AF87" s="199"/>
      <c r="AG87" s="202"/>
      <c r="AI87" s="28"/>
      <c r="AJ87" s="26"/>
      <c r="AK87" s="203"/>
      <c r="AL87" s="27"/>
      <c r="AM87" s="26"/>
      <c r="AN87" s="26"/>
      <c r="AO87" s="33"/>
      <c r="AP87" s="33"/>
      <c r="AQ87" s="33"/>
    </row>
    <row r="88" spans="1:60" ht="15.6">
      <c r="A88" s="199"/>
      <c r="B88" s="270">
        <f>+'Ark1'!C2909</f>
        <v>2024</v>
      </c>
      <c r="C88" s="219">
        <f>+'Ark1'!L2909</f>
        <v>3</v>
      </c>
      <c r="D88" s="219" t="s">
        <v>30</v>
      </c>
      <c r="E88" s="219">
        <f>+'Ark1'!H2909</f>
        <v>1</v>
      </c>
      <c r="F88" s="219">
        <f>+'Ark1'!J2909</f>
        <v>643</v>
      </c>
      <c r="G88" s="219" t="str">
        <f>VLOOKUP(F88,RNR!$A$1:$B$26,2)</f>
        <v>Bjerka</v>
      </c>
      <c r="H88" s="219">
        <f>+IF(J88=0,"",'Ark1'!Q2909)</f>
        <v>5</v>
      </c>
      <c r="I88" s="219"/>
      <c r="J88" s="324">
        <f>+'Ark1'!R2909</f>
        <v>24</v>
      </c>
      <c r="K88" s="220">
        <f>+IF(J88=0,"",'Ark1'!AG2909)</f>
        <v>3.202829123924658</v>
      </c>
      <c r="L88" s="220"/>
      <c r="M88" s="220">
        <f>+IF(J88=0,"",'Ark1'!AH2909)</f>
        <v>0</v>
      </c>
      <c r="N88" s="31">
        <f>+IF(J88=0,"",'Ark1'!U2909)</f>
        <v>5.320833333333332</v>
      </c>
      <c r="O88" s="200"/>
      <c r="P88" s="487">
        <f>+'Ark1'!AI2909</f>
        <v>12</v>
      </c>
      <c r="Q88" s="93"/>
      <c r="R88" s="31">
        <f>+IF(P88=0,"",'Ark1'!AJ2909)</f>
        <v>78.283333333333317</v>
      </c>
      <c r="S88" s="93"/>
      <c r="T88" s="31">
        <f>+IF(P88=0,"",'Ark1'!AK2909)</f>
        <v>11.487400228952076</v>
      </c>
      <c r="U88" s="93"/>
      <c r="V88" s="221">
        <f>+IF(J88=0,"",'Ark1'!T2909)</f>
        <v>2.4166666666666661</v>
      </c>
      <c r="W88" s="222">
        <f>+IF(J88=0,"",'Ark1'!W2909)</f>
        <v>0</v>
      </c>
      <c r="X88" s="222">
        <f>+IF(J88=0,"",'Ark1'!X2909)</f>
        <v>0</v>
      </c>
      <c r="Y88" s="222">
        <f>+IF(J88=0,"",'Ark1'!Y2909)</f>
        <v>0</v>
      </c>
      <c r="Z88" s="222">
        <f>+IF(J88=0,"",'Ark1'!Z2909)</f>
        <v>1.1708185052441868</v>
      </c>
      <c r="AA88" s="220">
        <f>+IF(J88=0,"",'Ark1'!AA2909)</f>
        <v>0</v>
      </c>
      <c r="AB88" s="221">
        <f>+IF(J88=0,"",'Ark1'!AC2909)</f>
        <v>0</v>
      </c>
      <c r="AC88" s="222">
        <f>+IF(J88=0,"",'Ark1'!AE2909)</f>
        <v>0</v>
      </c>
      <c r="AD88" s="222">
        <f t="shared" si="10"/>
        <v>1.7736111111111106</v>
      </c>
      <c r="AE88" s="220">
        <f t="shared" si="13"/>
        <v>4.8</v>
      </c>
      <c r="AF88" s="199"/>
      <c r="AG88" s="202"/>
      <c r="AI88" s="28"/>
      <c r="AJ88" s="26"/>
      <c r="AK88" s="203"/>
      <c r="AL88" s="27"/>
      <c r="AM88" s="26"/>
      <c r="AN88" s="26"/>
      <c r="AO88" s="33"/>
      <c r="AP88" s="33"/>
      <c r="AQ88" s="33"/>
    </row>
    <row r="89" spans="1:60" ht="15.6">
      <c r="A89" s="199"/>
      <c r="B89" s="270">
        <f>+'Ark1'!C2910</f>
        <v>2024</v>
      </c>
      <c r="C89" s="219">
        <f>+'Ark1'!L2910</f>
        <v>3</v>
      </c>
      <c r="D89" s="219" t="s">
        <v>30</v>
      </c>
      <c r="E89" s="219">
        <f>+'Ark1'!H2910</f>
        <v>2</v>
      </c>
      <c r="F89" s="219">
        <f>+'Ark1'!J2910</f>
        <v>704</v>
      </c>
      <c r="G89" s="219" t="str">
        <f>VLOOKUP(F89,RNR!$A$1:$B$26,2)</f>
        <v>Øre Vilt</v>
      </c>
      <c r="H89" s="219" t="str">
        <f>+IF(J89=0,"",'Ark1'!Q2910)</f>
        <v/>
      </c>
      <c r="I89" s="219"/>
      <c r="J89" s="324">
        <f>+'Ark1'!R2910</f>
        <v>0</v>
      </c>
      <c r="K89" s="220" t="str">
        <f>+IF(J89=0,"",'Ark1'!AG2910)</f>
        <v/>
      </c>
      <c r="L89" s="220"/>
      <c r="M89" s="220" t="str">
        <f>+IF(J89=0,"",'Ark1'!AH2910)</f>
        <v/>
      </c>
      <c r="N89" s="31" t="str">
        <f>+IF(J89=0,"",'Ark1'!U2910)</f>
        <v/>
      </c>
      <c r="O89" s="200"/>
      <c r="P89" s="487">
        <f>+'Ark1'!AI2910</f>
        <v>0</v>
      </c>
      <c r="Q89" s="93"/>
      <c r="R89" s="31" t="str">
        <f>+IF(P89=0,"",'Ark1'!AJ2910)</f>
        <v/>
      </c>
      <c r="S89" s="93"/>
      <c r="T89" s="31" t="str">
        <f>+IF(P89=0,"",'Ark1'!AK2910)</f>
        <v/>
      </c>
      <c r="U89" s="93"/>
      <c r="V89" s="221" t="str">
        <f>+IF(J89=0,"",'Ark1'!T2910)</f>
        <v/>
      </c>
      <c r="W89" s="222" t="str">
        <f>+IF(J89=0,"",'Ark1'!W2910)</f>
        <v/>
      </c>
      <c r="X89" s="222" t="str">
        <f>+IF(J89=0,"",'Ark1'!X2910)</f>
        <v/>
      </c>
      <c r="Y89" s="222" t="str">
        <f>+IF(J89=0,"",'Ark1'!Y2910)</f>
        <v/>
      </c>
      <c r="Z89" s="222" t="str">
        <f>+IF(J89=0,"",'Ark1'!Z2910)</f>
        <v/>
      </c>
      <c r="AA89" s="220" t="str">
        <f>+IF(J89=0,"",'Ark1'!AA2910)</f>
        <v/>
      </c>
      <c r="AB89" s="221" t="str">
        <f>+IF(J89=0,"",'Ark1'!AC2910)</f>
        <v/>
      </c>
      <c r="AC89" s="222" t="str">
        <f>+IF(J89=0,"",'Ark1'!AE2910)</f>
        <v/>
      </c>
      <c r="AD89" s="222" t="str">
        <f t="shared" si="10"/>
        <v/>
      </c>
      <c r="AE89" s="220" t="str">
        <f t="shared" si="13"/>
        <v/>
      </c>
      <c r="AF89" s="199"/>
      <c r="AG89" s="202"/>
      <c r="AI89" s="28"/>
      <c r="AJ89" s="26"/>
      <c r="AK89" s="203"/>
      <c r="AL89" s="27"/>
      <c r="AM89" s="26"/>
      <c r="AN89" s="26"/>
      <c r="AO89" s="33"/>
      <c r="AP89" s="33"/>
      <c r="AQ89" s="33"/>
    </row>
    <row r="90" spans="1:60" ht="15.6">
      <c r="A90" s="199"/>
      <c r="B90" s="270">
        <f>+'Ark1'!C2911</f>
        <v>2024</v>
      </c>
      <c r="C90" s="219">
        <f>+'Ark1'!L2911</f>
        <v>3</v>
      </c>
      <c r="D90" s="219" t="s">
        <v>30</v>
      </c>
      <c r="E90" s="219">
        <f>+'Ark1'!H2911</f>
        <v>1</v>
      </c>
      <c r="F90" s="219">
        <f>+'Ark1'!J2911</f>
        <v>802</v>
      </c>
      <c r="G90" s="219" t="str">
        <f>VLOOKUP(F90,RNR!$A$1:$B$26,2)</f>
        <v>Karasjok</v>
      </c>
      <c r="H90" s="219" t="str">
        <f>+IF(J90=0,"",'Ark1'!Q2911)</f>
        <v/>
      </c>
      <c r="I90" s="219"/>
      <c r="J90" s="324">
        <f>+'Ark1'!R2911</f>
        <v>0</v>
      </c>
      <c r="K90" s="220" t="str">
        <f>+IF(J90=0,"",'Ark1'!AG2911)</f>
        <v/>
      </c>
      <c r="L90" s="220"/>
      <c r="M90" s="220" t="str">
        <f>+IF(J90=0,"",'Ark1'!AH2911)</f>
        <v/>
      </c>
      <c r="N90" s="31" t="str">
        <f>+IF(J90=0,"",'Ark1'!U2911)</f>
        <v/>
      </c>
      <c r="O90" s="200"/>
      <c r="P90" s="487">
        <f>+'Ark1'!AI2911</f>
        <v>0</v>
      </c>
      <c r="Q90" s="93"/>
      <c r="R90" s="31" t="str">
        <f>+IF(P90=0,"",'Ark1'!AJ2911)</f>
        <v/>
      </c>
      <c r="S90" s="93"/>
      <c r="T90" s="31" t="str">
        <f>+IF(P90=0,"",'Ark1'!AK2911)</f>
        <v/>
      </c>
      <c r="U90" s="93"/>
      <c r="V90" s="221" t="str">
        <f>+IF(J90=0,"",'Ark1'!T2911)</f>
        <v/>
      </c>
      <c r="W90" s="222" t="str">
        <f>+IF(J90=0,"",'Ark1'!W2911)</f>
        <v/>
      </c>
      <c r="X90" s="222" t="str">
        <f>+IF(J90=0,"",'Ark1'!X2911)</f>
        <v/>
      </c>
      <c r="Y90" s="222" t="str">
        <f>+IF(J90=0,"",'Ark1'!Y2911)</f>
        <v/>
      </c>
      <c r="Z90" s="222" t="str">
        <f>+IF(J90=0,"",'Ark1'!Z2911)</f>
        <v/>
      </c>
      <c r="AA90" s="220" t="str">
        <f>+IF(J90=0,"",'Ark1'!AA2911)</f>
        <v/>
      </c>
      <c r="AB90" s="221" t="str">
        <f>+IF(J90=0,"",'Ark1'!AC2911)</f>
        <v/>
      </c>
      <c r="AC90" s="222" t="str">
        <f>+IF(J90=0,"",'Ark1'!AE2911)</f>
        <v/>
      </c>
      <c r="AD90" s="222" t="str">
        <f t="shared" si="10"/>
        <v/>
      </c>
      <c r="AE90" s="220" t="str">
        <f t="shared" si="13"/>
        <v/>
      </c>
      <c r="AF90" s="199"/>
      <c r="AG90" s="202"/>
      <c r="AI90" s="28"/>
      <c r="AJ90" s="26"/>
      <c r="AK90" s="203"/>
      <c r="AL90" s="27"/>
      <c r="AM90" s="26"/>
      <c r="AN90" s="26"/>
      <c r="AO90" s="33"/>
      <c r="AP90" s="33"/>
      <c r="AQ90" s="33"/>
    </row>
    <row r="91" spans="1:60" ht="15" customHeight="1">
      <c r="A91" s="199"/>
      <c r="B91" s="199"/>
      <c r="C91" s="199"/>
      <c r="D91" s="199"/>
      <c r="E91" s="199"/>
      <c r="F91" s="199"/>
      <c r="G91" s="199"/>
      <c r="H91" s="199"/>
      <c r="I91" s="486"/>
      <c r="J91" s="320"/>
      <c r="K91" s="200"/>
      <c r="L91" s="200"/>
      <c r="M91" s="200"/>
      <c r="N91" s="199"/>
      <c r="O91" s="200"/>
      <c r="P91" s="486"/>
      <c r="Q91" s="93"/>
      <c r="R91" s="486"/>
      <c r="S91" s="93"/>
      <c r="T91" s="486"/>
      <c r="U91" s="93"/>
      <c r="V91" s="199"/>
      <c r="W91" s="201"/>
      <c r="X91" s="201"/>
      <c r="Y91" s="201"/>
      <c r="Z91" s="201"/>
      <c r="AA91" s="201"/>
      <c r="AB91" s="199"/>
      <c r="AC91" s="201"/>
      <c r="AD91" s="201"/>
      <c r="AE91" s="201"/>
      <c r="AF91" s="199"/>
      <c r="AG91" s="202"/>
      <c r="AI91" s="28"/>
      <c r="AJ91" s="26"/>
      <c r="AK91" s="203"/>
      <c r="AL91" s="27"/>
      <c r="AP91" s="27"/>
      <c r="BH91" s="215"/>
    </row>
    <row r="92" spans="1:60" ht="22.8">
      <c r="A92" s="199"/>
      <c r="B92" s="199"/>
      <c r="C92" s="199"/>
      <c r="D92" s="244" t="str">
        <f>+D94</f>
        <v>O-</v>
      </c>
      <c r="E92" s="199"/>
      <c r="F92" s="199"/>
      <c r="G92" s="199"/>
      <c r="H92" s="199"/>
      <c r="I92" s="486"/>
      <c r="J92" s="445">
        <f>SUM(J94:J117)</f>
        <v>2042</v>
      </c>
      <c r="K92" s="245"/>
      <c r="L92" s="245"/>
      <c r="M92" s="245"/>
      <c r="N92" s="247">
        <f>+Klasse!P13</f>
        <v>7.0085210577864849</v>
      </c>
      <c r="O92" s="200"/>
      <c r="P92" s="492">
        <f>+Klasse!L13</f>
        <v>1870</v>
      </c>
      <c r="Q92" s="93"/>
      <c r="R92" s="247">
        <f>+Klasse!S13</f>
        <v>81.331176470588403</v>
      </c>
      <c r="S92" s="93"/>
      <c r="T92" s="491">
        <f>+Klasse!U13</f>
        <v>12.870743155201367</v>
      </c>
      <c r="U92" s="93"/>
      <c r="V92" s="246"/>
      <c r="W92" s="201"/>
      <c r="X92" s="201"/>
      <c r="Y92" s="201"/>
      <c r="Z92" s="201"/>
      <c r="AA92" s="201"/>
      <c r="AB92" s="199"/>
      <c r="AC92" s="201"/>
      <c r="AD92" s="201"/>
      <c r="AE92" s="201"/>
      <c r="AF92" s="199"/>
      <c r="AG92" s="202"/>
      <c r="AI92" s="28"/>
      <c r="AJ92" s="26"/>
      <c r="AK92" s="203"/>
      <c r="AL92" s="27"/>
      <c r="AP92" s="27"/>
      <c r="BH92" s="215"/>
    </row>
    <row r="93" spans="1:60" ht="15" customHeight="1">
      <c r="A93" s="199"/>
      <c r="B93" s="199"/>
      <c r="C93" s="199"/>
      <c r="D93" s="199"/>
      <c r="E93" s="199"/>
      <c r="F93" s="199"/>
      <c r="G93" s="199"/>
      <c r="H93" s="199"/>
      <c r="I93" s="486"/>
      <c r="J93" s="320"/>
      <c r="K93" s="199"/>
      <c r="L93" s="199"/>
      <c r="M93" s="199"/>
      <c r="N93" s="199"/>
      <c r="O93" s="486"/>
      <c r="P93" s="486"/>
      <c r="Q93" s="93"/>
      <c r="R93" s="486"/>
      <c r="S93" s="93"/>
      <c r="T93" s="486"/>
      <c r="U93" s="93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202"/>
      <c r="AI93" s="28"/>
      <c r="AJ93" s="26"/>
      <c r="AK93" s="203"/>
      <c r="AL93" s="27"/>
      <c r="AP93" s="27"/>
      <c r="BH93" s="215"/>
    </row>
    <row r="94" spans="1:60" ht="16.5" customHeight="1">
      <c r="A94" s="199"/>
      <c r="B94" s="270">
        <f>+'Ark1'!C2912</f>
        <v>2024</v>
      </c>
      <c r="C94" s="219">
        <f>+'Ark1'!L2912</f>
        <v>4</v>
      </c>
      <c r="D94" s="219" t="s">
        <v>31</v>
      </c>
      <c r="E94" s="27">
        <f>+'Ark1'!H2912</f>
        <v>1</v>
      </c>
      <c r="F94" s="27">
        <f>+'Ark1'!J2912</f>
        <v>103</v>
      </c>
      <c r="G94" s="27" t="str">
        <f>VLOOKUP(F94,RNR!$A$1:$B$26,2)</f>
        <v>Rudshøgda</v>
      </c>
      <c r="H94" s="27" t="str">
        <f>+IF(J94=0,"",'Ark1'!Q2912)</f>
        <v/>
      </c>
      <c r="J94" s="325">
        <f>+'Ark1'!R2912</f>
        <v>0</v>
      </c>
      <c r="K94" s="28" t="str">
        <f>+IF(J94=0,"",'Ark1'!AG2912)</f>
        <v/>
      </c>
      <c r="M94" s="28" t="str">
        <f>+IF(J94=0,"",'Ark1'!AH2912)</f>
        <v/>
      </c>
      <c r="N94" s="31" t="str">
        <f>+IF(J94=0,"",'Ark1'!U2912)</f>
        <v/>
      </c>
      <c r="O94" s="486"/>
      <c r="P94" s="487">
        <f>+'Ark1'!AI2912</f>
        <v>0</v>
      </c>
      <c r="Q94" s="93"/>
      <c r="R94" s="31" t="str">
        <f>+IF(P94=0,"",'Ark1'!AJ2912)</f>
        <v/>
      </c>
      <c r="S94" s="93"/>
      <c r="T94" s="31" t="str">
        <f>+IF(P94=0,"",'Ark1'!AK2912)</f>
        <v/>
      </c>
      <c r="U94" s="93"/>
      <c r="V94" s="26" t="str">
        <f>+IF(J94=0,"",'Ark1'!T2912)</f>
        <v/>
      </c>
      <c r="W94" s="33" t="str">
        <f>+IF(J94=0,"",'Ark1'!W2912)</f>
        <v/>
      </c>
      <c r="X94" s="33" t="str">
        <f>+IF(J94=0,"",'Ark1'!X2912)</f>
        <v/>
      </c>
      <c r="Y94" s="33" t="str">
        <f>+IF(J94=0,"",'Ark1'!Y2912)</f>
        <v/>
      </c>
      <c r="Z94" s="33" t="str">
        <f>+IF(J94=0,"",'Ark1'!Z2912)</f>
        <v/>
      </c>
      <c r="AA94" s="28" t="str">
        <f>+IF(J94=0,"",'Ark1'!AA2912)</f>
        <v/>
      </c>
      <c r="AB94" s="26" t="str">
        <f>+IF(J94=0,"",'Ark1'!AC2912)</f>
        <v/>
      </c>
      <c r="AC94" s="33" t="str">
        <f>+IF(J94=0,"",'Ark1'!AE2912)</f>
        <v/>
      </c>
      <c r="AD94" s="28" t="str">
        <f t="shared" ref="AD94:AD117" si="14">IF(J94=0,"",N94/C94)</f>
        <v/>
      </c>
      <c r="AE94" s="28" t="str">
        <f t="shared" ref="AE94" si="15">IF(J94=0,"",J94/H94)</f>
        <v/>
      </c>
      <c r="AF94" s="199"/>
      <c r="AG94" s="202"/>
      <c r="AI94" s="28"/>
      <c r="AJ94" s="26"/>
      <c r="AK94" s="203"/>
      <c r="AL94" s="27"/>
      <c r="AM94" s="26"/>
      <c r="AN94" s="26"/>
      <c r="AO94" s="33"/>
      <c r="AP94" s="33"/>
      <c r="AQ94" s="33"/>
    </row>
    <row r="95" spans="1:60" ht="16.5" customHeight="1">
      <c r="A95" s="199"/>
      <c r="B95" s="270">
        <f>+'Ark1'!C2913</f>
        <v>2024</v>
      </c>
      <c r="C95" s="219">
        <f>+'Ark1'!L2913</f>
        <v>4</v>
      </c>
      <c r="D95" s="219" t="s">
        <v>31</v>
      </c>
      <c r="E95" s="27">
        <f>+'Ark1'!H2913</f>
        <v>2</v>
      </c>
      <c r="F95" s="27">
        <f>+'Ark1'!J2913</f>
        <v>106</v>
      </c>
      <c r="G95" s="27" t="str">
        <f>VLOOKUP(F95,RNR!$A$1:$B$26,2)</f>
        <v>Furuseth</v>
      </c>
      <c r="H95" s="27">
        <f>+IF(J95=0,"",'Ark1'!Q2913)</f>
        <v>4</v>
      </c>
      <c r="J95" s="325">
        <f>+'Ark1'!R2913</f>
        <v>8</v>
      </c>
      <c r="K95" s="28">
        <f>+IF(J95=0,"",'Ark1'!AG2913)</f>
        <v>3.9587383884208247</v>
      </c>
      <c r="M95" s="28">
        <f>+IF(J95=0,"",'Ark1'!AH2913)</f>
        <v>0</v>
      </c>
      <c r="N95" s="31">
        <f>+IF(J95=0,"",'Ark1'!U2913)</f>
        <v>9.1624999999999996</v>
      </c>
      <c r="O95" s="486"/>
      <c r="P95" s="487">
        <f>+'Ark1'!AI2913</f>
        <v>8</v>
      </c>
      <c r="Q95" s="93"/>
      <c r="R95" s="31">
        <f>+IF(P95=0,"",'Ark1'!AJ2913)</f>
        <v>88.25</v>
      </c>
      <c r="S95" s="93"/>
      <c r="T95" s="31">
        <f>+IF(P95=0,"",'Ark1'!AK2913)</f>
        <v>12.148962358221199</v>
      </c>
      <c r="U95" s="93"/>
      <c r="V95" s="26">
        <f>+IF(J95=0,"",'Ark1'!T2913)</f>
        <v>2.5</v>
      </c>
      <c r="W95" s="33">
        <f>+IF(J95=0,"",'Ark1'!W2913)</f>
        <v>0</v>
      </c>
      <c r="X95" s="33">
        <f>+IF(J95=0,"",'Ark1'!X2913)</f>
        <v>12.5</v>
      </c>
      <c r="Y95" s="33">
        <f>+IF(J95=0,"",'Ark1'!Y2913)</f>
        <v>0</v>
      </c>
      <c r="Z95" s="33">
        <f>+IF(J95=0,"",'Ark1'!Z2913)</f>
        <v>4.4522290765413262</v>
      </c>
      <c r="AA95" s="28">
        <f>+IF(J95=0,"",'Ark1'!AA2913)</f>
        <v>0</v>
      </c>
      <c r="AB95" s="26">
        <f>+IF(J95=0,"",'Ark1'!AC2913)</f>
        <v>0</v>
      </c>
      <c r="AC95" s="33">
        <f>+IF(J95=0,"",'Ark1'!AE2913)</f>
        <v>0</v>
      </c>
      <c r="AD95" s="28">
        <f t="shared" si="14"/>
        <v>2.2906249999999999</v>
      </c>
      <c r="AE95" s="28">
        <f t="shared" ref="AE95:AE117" si="16">IF(J95=0,"",J95/H95)</f>
        <v>2</v>
      </c>
      <c r="AF95" s="199"/>
      <c r="AG95" s="202"/>
      <c r="AI95" s="28"/>
      <c r="AJ95" s="26"/>
      <c r="AK95" s="203"/>
      <c r="AL95" s="27"/>
      <c r="AM95" s="26"/>
      <c r="AN95" s="26"/>
      <c r="AO95" s="33"/>
      <c r="AP95" s="33"/>
      <c r="AQ95" s="33"/>
    </row>
    <row r="96" spans="1:60" ht="16.5" customHeight="1">
      <c r="A96" s="199"/>
      <c r="B96" s="270">
        <f>+'Ark1'!C2914</f>
        <v>2024</v>
      </c>
      <c r="C96" s="219">
        <f>+'Ark1'!L2914</f>
        <v>4</v>
      </c>
      <c r="D96" s="219" t="s">
        <v>31</v>
      </c>
      <c r="E96" s="27">
        <f>+'Ark1'!H2914</f>
        <v>1</v>
      </c>
      <c r="F96" s="27">
        <f>+'Ark1'!J2914</f>
        <v>110</v>
      </c>
      <c r="G96" s="27" t="str">
        <f>VLOOKUP(F96,RNR!$A$1:$B$26,2)</f>
        <v>Gol</v>
      </c>
      <c r="H96" s="27">
        <f>+IF(J96=0,"",'Ark1'!Q2914)</f>
        <v>49</v>
      </c>
      <c r="J96" s="325">
        <f>+'Ark1'!R2914</f>
        <v>334</v>
      </c>
      <c r="K96" s="28">
        <f>+IF(J96=0,"",'Ark1'!AG2914)</f>
        <v>6.6354854507745396</v>
      </c>
      <c r="M96" s="28">
        <f>+IF(J96=0,"",'Ark1'!AH2914)</f>
        <v>4.1916167664670647</v>
      </c>
      <c r="N96" s="31">
        <f>+IF(J96=0,"",'Ark1'!U2914)</f>
        <v>6.0443113772455082</v>
      </c>
      <c r="O96" s="486"/>
      <c r="P96" s="487">
        <f>+'Ark1'!AI2914</f>
        <v>333</v>
      </c>
      <c r="Q96" s="93"/>
      <c r="R96" s="31">
        <f>+IF(P96=0,"",'Ark1'!AJ2914)</f>
        <v>77.354354354354385</v>
      </c>
      <c r="S96" s="93"/>
      <c r="T96" s="31">
        <f>+IF(P96=0,"",'Ark1'!AK2914)</f>
        <v>12.765697562130049</v>
      </c>
      <c r="U96" s="93"/>
      <c r="V96" s="26">
        <f>+IF(J96=0,"",'Ark1'!T2914)</f>
        <v>3.6317365269461086</v>
      </c>
      <c r="W96" s="33">
        <f>+IF(J96=0,"",'Ark1'!W2914)</f>
        <v>0</v>
      </c>
      <c r="X96" s="33">
        <f>+IF(J96=0,"",'Ark1'!X2914)</f>
        <v>0</v>
      </c>
      <c r="Y96" s="33">
        <f>+IF(J96=0,"",'Ark1'!Y2914)</f>
        <v>0</v>
      </c>
      <c r="Z96" s="33">
        <f>+IF(J96=0,"",'Ark1'!Z2914)</f>
        <v>1.646211575026377</v>
      </c>
      <c r="AA96" s="28">
        <f>+IF(J96=0,"",'Ark1'!AA2914)</f>
        <v>0</v>
      </c>
      <c r="AB96" s="26">
        <f>+IF(J96=0,"",'Ark1'!AC2914)</f>
        <v>0</v>
      </c>
      <c r="AC96" s="33">
        <f>+IF(J96=0,"",'Ark1'!AE2914)</f>
        <v>0</v>
      </c>
      <c r="AD96" s="28">
        <f t="shared" si="14"/>
        <v>1.511077844311377</v>
      </c>
      <c r="AE96" s="28">
        <f t="shared" si="16"/>
        <v>6.8163265306122449</v>
      </c>
      <c r="AF96" s="199"/>
      <c r="AG96" s="202"/>
      <c r="AI96" s="28"/>
      <c r="AJ96" s="26"/>
      <c r="AK96" s="203"/>
      <c r="AL96" s="27"/>
      <c r="AM96" s="26"/>
      <c r="AN96" s="26"/>
      <c r="AO96" s="33"/>
      <c r="AP96" s="33"/>
      <c r="AQ96" s="33"/>
    </row>
    <row r="97" spans="1:43" ht="16.5" customHeight="1">
      <c r="A97" s="199"/>
      <c r="B97" s="270">
        <f>+'Ark1'!C2915</f>
        <v>2024</v>
      </c>
      <c r="C97" s="219">
        <f>+'Ark1'!L2915</f>
        <v>4</v>
      </c>
      <c r="D97" s="219" t="s">
        <v>31</v>
      </c>
      <c r="E97" s="27">
        <f>+'Ark1'!H2915</f>
        <v>1</v>
      </c>
      <c r="F97" s="27">
        <f>+'Ark1'!J2915</f>
        <v>111</v>
      </c>
      <c r="G97" s="27" t="str">
        <f>VLOOKUP(F97,RNR!$A$1:$B$26,2)</f>
        <v>Forus</v>
      </c>
      <c r="H97" s="27">
        <f>+IF(J97=0,"",'Ark1'!Q2915)</f>
        <v>2</v>
      </c>
      <c r="J97" s="325">
        <f>+'Ark1'!R2915</f>
        <v>3</v>
      </c>
      <c r="K97" s="28">
        <f>+IF(J97=0,"",'Ark1'!AG2915)</f>
        <v>8.6809470124013526</v>
      </c>
      <c r="M97" s="28">
        <f>+IF(J97=0,"",'Ark1'!AH2915)</f>
        <v>0</v>
      </c>
      <c r="N97" s="31">
        <f>+IF(J97=0,"",'Ark1'!U2915)</f>
        <v>7.7</v>
      </c>
      <c r="O97" s="486"/>
      <c r="P97" s="487">
        <f>+'Ark1'!AI2915</f>
        <v>3</v>
      </c>
      <c r="Q97" s="93"/>
      <c r="R97" s="31">
        <f>+IF(P97=0,"",'Ark1'!AJ2915)</f>
        <v>84.1</v>
      </c>
      <c r="S97" s="93"/>
      <c r="T97" s="31">
        <f>+IF(P97=0,"",'Ark1'!AK2915)</f>
        <v>12.906134983634283</v>
      </c>
      <c r="U97" s="93"/>
      <c r="V97" s="26">
        <f>+IF(J97=0,"",'Ark1'!T2915)</f>
        <v>3</v>
      </c>
      <c r="W97" s="33">
        <f>+IF(J97=0,"",'Ark1'!W2915)</f>
        <v>0</v>
      </c>
      <c r="X97" s="33">
        <f>+IF(J97=0,"",'Ark1'!X2915)</f>
        <v>0</v>
      </c>
      <c r="Y97" s="33">
        <f>+IF(J97=0,"",'Ark1'!Y2915)</f>
        <v>0</v>
      </c>
      <c r="Z97" s="33">
        <f>+IF(J97=0,"",'Ark1'!Z2915)</f>
        <v>0.74833147735479599</v>
      </c>
      <c r="AA97" s="28">
        <f>+IF(J97=0,"",'Ark1'!AA2915)</f>
        <v>0</v>
      </c>
      <c r="AB97" s="26">
        <f>+IF(J97=0,"",'Ark1'!AC2915)</f>
        <v>0</v>
      </c>
      <c r="AC97" s="33">
        <f>+IF(J97=0,"",'Ark1'!AE2915)</f>
        <v>0</v>
      </c>
      <c r="AD97" s="28">
        <f t="shared" si="14"/>
        <v>1.925</v>
      </c>
      <c r="AE97" s="28">
        <f t="shared" si="16"/>
        <v>1.5</v>
      </c>
      <c r="AF97" s="199"/>
      <c r="AG97" s="202"/>
      <c r="AI97" s="28"/>
      <c r="AJ97" s="26"/>
      <c r="AK97" s="203"/>
      <c r="AL97" s="27"/>
      <c r="AM97" s="26"/>
      <c r="AN97" s="26"/>
      <c r="AO97" s="33"/>
      <c r="AP97" s="33"/>
      <c r="AQ97" s="33"/>
    </row>
    <row r="98" spans="1:43" ht="16.5" customHeight="1">
      <c r="A98" s="199"/>
      <c r="B98" s="270">
        <f>+'Ark1'!C2916</f>
        <v>2024</v>
      </c>
      <c r="C98" s="219">
        <f>+'Ark1'!L2916</f>
        <v>4</v>
      </c>
      <c r="D98" s="219" t="s">
        <v>31</v>
      </c>
      <c r="E98" s="27">
        <f>+'Ark1'!H2916</f>
        <v>1</v>
      </c>
      <c r="F98" s="27">
        <f>+'Ark1'!J2916</f>
        <v>116</v>
      </c>
      <c r="G98" s="27" t="str">
        <f>VLOOKUP(F98,RNR!$A$1:$B$26,2)</f>
        <v>Sandeid</v>
      </c>
      <c r="H98" s="27">
        <f>+IF(J98=0,"",'Ark1'!Q2916)</f>
        <v>23</v>
      </c>
      <c r="J98" s="325">
        <f>+'Ark1'!R2916</f>
        <v>143</v>
      </c>
      <c r="K98" s="28">
        <f>+IF(J98=0,"",'Ark1'!AG2916)</f>
        <v>15.79754601226994</v>
      </c>
      <c r="M98" s="28">
        <f>+IF(J98=0,"",'Ark1'!AH2916)</f>
        <v>0</v>
      </c>
      <c r="N98" s="31">
        <f>+IF(J98=0,"",'Ark1'!U2916)</f>
        <v>7.2748251748251747</v>
      </c>
      <c r="O98" s="486"/>
      <c r="P98" s="487">
        <f>+'Ark1'!AI2916</f>
        <v>126</v>
      </c>
      <c r="Q98" s="93"/>
      <c r="R98" s="31">
        <f>+IF(P98=0,"",'Ark1'!AJ2916)</f>
        <v>80.838095238095221</v>
      </c>
      <c r="S98" s="93"/>
      <c r="T98" s="31">
        <f>+IF(P98=0,"",'Ark1'!AK2916)</f>
        <v>13.162657062477322</v>
      </c>
      <c r="U98" s="93"/>
      <c r="V98" s="26">
        <f>+IF(J98=0,"",'Ark1'!T2916)</f>
        <v>2.7762237762237763</v>
      </c>
      <c r="W98" s="33">
        <f>+IF(J98=0,"",'Ark1'!W2916)</f>
        <v>0</v>
      </c>
      <c r="X98" s="33">
        <f>+IF(J98=0,"",'Ark1'!X2916)</f>
        <v>0.69930069930069916</v>
      </c>
      <c r="Y98" s="33">
        <f>+IF(J98=0,"",'Ark1'!Y2916)</f>
        <v>0</v>
      </c>
      <c r="Z98" s="33">
        <f>+IF(J98=0,"",'Ark1'!Z2916)</f>
        <v>1.8033561769391788</v>
      </c>
      <c r="AA98" s="28">
        <f>+IF(J98=0,"",'Ark1'!AA2916)</f>
        <v>0</v>
      </c>
      <c r="AB98" s="26">
        <f>+IF(J98=0,"",'Ark1'!AC2916)</f>
        <v>0</v>
      </c>
      <c r="AC98" s="33">
        <f>+IF(J98=0,"",'Ark1'!AE2916)</f>
        <v>0</v>
      </c>
      <c r="AD98" s="28">
        <f t="shared" si="14"/>
        <v>1.8187062937062937</v>
      </c>
      <c r="AE98" s="28">
        <f t="shared" si="16"/>
        <v>6.2173913043478262</v>
      </c>
      <c r="AF98" s="199"/>
      <c r="AG98" s="202"/>
      <c r="AI98" s="28"/>
      <c r="AJ98" s="26"/>
      <c r="AK98" s="203"/>
      <c r="AL98" s="27"/>
      <c r="AM98" s="26"/>
      <c r="AN98" s="26"/>
      <c r="AO98" s="33"/>
      <c r="AP98" s="33"/>
      <c r="AQ98" s="33"/>
    </row>
    <row r="99" spans="1:43" ht="16.5" customHeight="1">
      <c r="A99" s="199"/>
      <c r="B99" s="270">
        <f>+'Ark1'!C2917</f>
        <v>2024</v>
      </c>
      <c r="C99" s="219">
        <f>+'Ark1'!L2917</f>
        <v>4</v>
      </c>
      <c r="D99" s="219" t="s">
        <v>31</v>
      </c>
      <c r="E99" s="27">
        <f>+'Ark1'!H2917</f>
        <v>2</v>
      </c>
      <c r="F99" s="27">
        <f>+'Ark1'!J2917</f>
        <v>117</v>
      </c>
      <c r="G99" s="27" t="str">
        <f>VLOOKUP(F99,RNR!$A$1:$B$26,2)</f>
        <v>Jæren</v>
      </c>
      <c r="H99" s="27">
        <f>+IF(J99=0,"",'Ark1'!Q2917)</f>
        <v>4</v>
      </c>
      <c r="J99" s="325">
        <f>+'Ark1'!R2917</f>
        <v>16</v>
      </c>
      <c r="K99" s="28">
        <f>+IF(J99=0,"",'Ark1'!AG2917)</f>
        <v>11.043787364679275</v>
      </c>
      <c r="M99" s="28">
        <f>+IF(J99=0,"",'Ark1'!AH2917)</f>
        <v>0</v>
      </c>
      <c r="N99" s="31">
        <f>+IF(J99=0,"",'Ark1'!U2917)</f>
        <v>8.5437500000000011</v>
      </c>
      <c r="O99" s="486"/>
      <c r="P99" s="487">
        <f>+'Ark1'!AI2917</f>
        <v>15</v>
      </c>
      <c r="Q99" s="93"/>
      <c r="R99" s="31">
        <f>+IF(P99=0,"",'Ark1'!AJ2917)</f>
        <v>85.06</v>
      </c>
      <c r="S99" s="93"/>
      <c r="T99" s="31">
        <f>+IF(P99=0,"",'Ark1'!AK2917)</f>
        <v>13.22378403538371</v>
      </c>
      <c r="U99" s="93"/>
      <c r="V99" s="26">
        <f>+IF(J99=0,"",'Ark1'!T2917)</f>
        <v>3.125</v>
      </c>
      <c r="W99" s="33">
        <f>+IF(J99=0,"",'Ark1'!W2917)</f>
        <v>0</v>
      </c>
      <c r="X99" s="33">
        <f>+IF(J99=0,"",'Ark1'!X2917)</f>
        <v>0</v>
      </c>
      <c r="Y99" s="33">
        <f>+IF(J99=0,"",'Ark1'!Y2917)</f>
        <v>0</v>
      </c>
      <c r="Z99" s="33">
        <f>+IF(J99=0,"",'Ark1'!Z2917)</f>
        <v>1.8162353750271436</v>
      </c>
      <c r="AA99" s="28">
        <f>+IF(J99=0,"",'Ark1'!AA2917)</f>
        <v>0</v>
      </c>
      <c r="AB99" s="26">
        <f>+IF(J99=0,"",'Ark1'!AC2917)</f>
        <v>0</v>
      </c>
      <c r="AC99" s="33">
        <f>+IF(J99=0,"",'Ark1'!AE2917)</f>
        <v>0</v>
      </c>
      <c r="AD99" s="28">
        <f t="shared" si="14"/>
        <v>2.1359375000000003</v>
      </c>
      <c r="AE99" s="28">
        <f t="shared" si="16"/>
        <v>4</v>
      </c>
      <c r="AF99" s="199"/>
      <c r="AG99" s="202"/>
      <c r="AI99" s="28"/>
      <c r="AJ99" s="26"/>
      <c r="AK99" s="203"/>
      <c r="AL99" s="27"/>
      <c r="AM99" s="26"/>
      <c r="AN99" s="26"/>
      <c r="AO99" s="33"/>
      <c r="AP99" s="33"/>
      <c r="AQ99" s="33"/>
    </row>
    <row r="100" spans="1:43" ht="16.5" customHeight="1">
      <c r="A100" s="199"/>
      <c r="B100" s="270">
        <f>+'Ark1'!C2918</f>
        <v>2024</v>
      </c>
      <c r="C100" s="219">
        <f>+'Ark1'!L2918</f>
        <v>4</v>
      </c>
      <c r="D100" s="219" t="s">
        <v>31</v>
      </c>
      <c r="E100" s="27">
        <f>+'Ark1'!H2918</f>
        <v>1</v>
      </c>
      <c r="F100" s="27">
        <f>+'Ark1'!J2918</f>
        <v>134</v>
      </c>
      <c r="G100" s="27" t="str">
        <f>VLOOKUP(F100,RNR!$A$1:$B$26,2)</f>
        <v>Førde</v>
      </c>
      <c r="H100" s="27">
        <f>+IF(J100=0,"",'Ark1'!Q2918)</f>
        <v>71</v>
      </c>
      <c r="J100" s="325">
        <f>+'Ark1'!R2918</f>
        <v>472</v>
      </c>
      <c r="K100" s="28">
        <f>+IF(J100=0,"",'Ark1'!AG2918)</f>
        <v>11.162573677240518</v>
      </c>
      <c r="M100" s="28">
        <f>+IF(J100=0,"",'Ark1'!AH2918)</f>
        <v>0</v>
      </c>
      <c r="N100" s="31">
        <f>+IF(J100=0,"",'Ark1'!U2918)</f>
        <v>6.8932203389830553</v>
      </c>
      <c r="O100" s="486"/>
      <c r="P100" s="487">
        <f>+'Ark1'!AI2918</f>
        <v>466</v>
      </c>
      <c r="Q100" s="93"/>
      <c r="R100" s="31">
        <f>+IF(P100=0,"",'Ark1'!AJ2918)</f>
        <v>80.307939914163029</v>
      </c>
      <c r="S100" s="93"/>
      <c r="T100" s="31">
        <f>+IF(P100=0,"",'Ark1'!AK2918)</f>
        <v>13.057028992494736</v>
      </c>
      <c r="U100" s="93"/>
      <c r="V100" s="26">
        <f>+IF(J100=0,"",'Ark1'!T2918)</f>
        <v>3.0847457627118646</v>
      </c>
      <c r="W100" s="33">
        <f>+IF(J100=0,"",'Ark1'!W2918)</f>
        <v>0</v>
      </c>
      <c r="X100" s="33">
        <f>+IF(J100=0,"",'Ark1'!X2918)</f>
        <v>0.21186440677966095</v>
      </c>
      <c r="Y100" s="33">
        <f>+IF(J100=0,"",'Ark1'!Y2918)</f>
        <v>0</v>
      </c>
      <c r="Z100" s="33">
        <f>+IF(J100=0,"",'Ark1'!Z2918)</f>
        <v>2.0498337598390934</v>
      </c>
      <c r="AA100" s="28">
        <f>+IF(J100=0,"",'Ark1'!AA2918)</f>
        <v>0</v>
      </c>
      <c r="AB100" s="26">
        <f>+IF(J100=0,"",'Ark1'!AC2918)</f>
        <v>0</v>
      </c>
      <c r="AC100" s="33">
        <f>+IF(J100=0,"",'Ark1'!AE2918)</f>
        <v>0</v>
      </c>
      <c r="AD100" s="28">
        <f t="shared" si="14"/>
        <v>1.7233050847457638</v>
      </c>
      <c r="AE100" s="28">
        <f t="shared" si="16"/>
        <v>6.647887323943662</v>
      </c>
      <c r="AF100" s="199"/>
      <c r="AG100" s="202"/>
      <c r="AI100" s="28"/>
      <c r="AJ100" s="26"/>
      <c r="AK100" s="203"/>
      <c r="AL100" s="27"/>
      <c r="AM100" s="26"/>
      <c r="AN100" s="26"/>
      <c r="AO100" s="33"/>
      <c r="AP100" s="33"/>
      <c r="AQ100" s="33"/>
    </row>
    <row r="101" spans="1:43" ht="16.5" customHeight="1">
      <c r="A101" s="199"/>
      <c r="B101" s="270">
        <f>+'Ark1'!C2919</f>
        <v>2024</v>
      </c>
      <c r="C101" s="219">
        <f>+'Ark1'!L2919</f>
        <v>4</v>
      </c>
      <c r="D101" s="219" t="s">
        <v>31</v>
      </c>
      <c r="E101" s="27">
        <f>+'Ark1'!H2919</f>
        <v>2</v>
      </c>
      <c r="F101" s="27">
        <f>+'Ark1'!J2919</f>
        <v>141</v>
      </c>
      <c r="G101" s="27" t="str">
        <f>VLOOKUP(F101,RNR!$A$1:$B$26,2)</f>
        <v>Ølen</v>
      </c>
      <c r="H101" s="27">
        <f>+IF(J101=0,"",'Ark1'!Q2919)</f>
        <v>42</v>
      </c>
      <c r="J101" s="325">
        <f>+'Ark1'!R2919</f>
        <v>218</v>
      </c>
      <c r="K101" s="28">
        <f>+IF(J101=0,"",'Ark1'!AG2919)</f>
        <v>20.964555338942027</v>
      </c>
      <c r="M101" s="28">
        <f>+IF(J101=0,"",'Ark1'!AH2919)</f>
        <v>0</v>
      </c>
      <c r="N101" s="31">
        <f>+IF(J101=0,"",'Ark1'!U2919)</f>
        <v>7.3500000000000014</v>
      </c>
      <c r="O101" s="486"/>
      <c r="P101" s="487">
        <f>+'Ark1'!AI2919</f>
        <v>216</v>
      </c>
      <c r="Q101" s="93"/>
      <c r="R101" s="31">
        <f>+IF(P101=0,"",'Ark1'!AJ2919)</f>
        <v>82.784722222222271</v>
      </c>
      <c r="S101" s="93"/>
      <c r="T101" s="31">
        <f>+IF(P101=0,"",'Ark1'!AK2919)</f>
        <v>12.799067395827331</v>
      </c>
      <c r="U101" s="93"/>
      <c r="V101" s="26">
        <f>+IF(J101=0,"",'Ark1'!T2919)</f>
        <v>2.7522935779816518</v>
      </c>
      <c r="W101" s="33">
        <f>+IF(J101=0,"",'Ark1'!W2919)</f>
        <v>0</v>
      </c>
      <c r="X101" s="33">
        <f>+IF(J101=0,"",'Ark1'!X2919)</f>
        <v>0</v>
      </c>
      <c r="Y101" s="33">
        <f>+IF(J101=0,"",'Ark1'!Y2919)</f>
        <v>0</v>
      </c>
      <c r="Z101" s="33">
        <f>+IF(J101=0,"",'Ark1'!Z2919)</f>
        <v>1.8892076393522983</v>
      </c>
      <c r="AA101" s="28">
        <f>+IF(J101=0,"",'Ark1'!AA2919)</f>
        <v>0</v>
      </c>
      <c r="AB101" s="26">
        <f>+IF(J101=0,"",'Ark1'!AC2919)</f>
        <v>0</v>
      </c>
      <c r="AC101" s="33">
        <f>+IF(J101=0,"",'Ark1'!AE2919)</f>
        <v>0</v>
      </c>
      <c r="AD101" s="28">
        <f t="shared" si="14"/>
        <v>1.8375000000000004</v>
      </c>
      <c r="AE101" s="28">
        <f t="shared" si="16"/>
        <v>5.1904761904761907</v>
      </c>
      <c r="AF101" s="199"/>
      <c r="AG101" s="202"/>
      <c r="AI101" s="28"/>
      <c r="AJ101" s="26"/>
      <c r="AK101" s="203"/>
      <c r="AL101" s="27"/>
      <c r="AM101" s="26"/>
      <c r="AN101" s="26"/>
      <c r="AO101" s="33"/>
      <c r="AP101" s="33"/>
      <c r="AQ101" s="33"/>
    </row>
    <row r="102" spans="1:43" ht="16.5" customHeight="1">
      <c r="A102" s="199"/>
      <c r="B102" s="270">
        <f>+'Ark1'!C2920</f>
        <v>2024</v>
      </c>
      <c r="C102" s="219">
        <f>+'Ark1'!L2920</f>
        <v>4</v>
      </c>
      <c r="D102" s="219" t="s">
        <v>31</v>
      </c>
      <c r="E102" s="27">
        <f>+'Ark1'!H2920</f>
        <v>2</v>
      </c>
      <c r="F102" s="27">
        <f>+'Ark1'!J2920</f>
        <v>143</v>
      </c>
      <c r="G102" s="27" t="str">
        <f>VLOOKUP(F102,RNR!$A$1:$B$26,2)</f>
        <v>Nordfjord</v>
      </c>
      <c r="H102" s="27" t="str">
        <f>+IF(J102=0,"",'Ark1'!Q2920)</f>
        <v/>
      </c>
      <c r="J102" s="325">
        <f>+'Ark1'!R2920</f>
        <v>0</v>
      </c>
      <c r="K102" s="28" t="str">
        <f>+IF(J102=0,"",'Ark1'!AG2920)</f>
        <v/>
      </c>
      <c r="M102" s="28" t="str">
        <f>+IF(J102=0,"",'Ark1'!AH2920)</f>
        <v/>
      </c>
      <c r="N102" s="31" t="str">
        <f>+IF(J102=0,"",'Ark1'!U2920)</f>
        <v/>
      </c>
      <c r="O102" s="486"/>
      <c r="P102" s="487">
        <f>+'Ark1'!AI2920</f>
        <v>0</v>
      </c>
      <c r="Q102" s="93"/>
      <c r="R102" s="31" t="str">
        <f>+IF(P102=0,"",'Ark1'!AJ2920)</f>
        <v/>
      </c>
      <c r="S102" s="93"/>
      <c r="T102" s="31" t="str">
        <f>+IF(P102=0,"",'Ark1'!AK2920)</f>
        <v/>
      </c>
      <c r="U102" s="93"/>
      <c r="V102" s="26" t="str">
        <f>+IF(J102=0,"",'Ark1'!T2920)</f>
        <v/>
      </c>
      <c r="W102" s="33" t="str">
        <f>+IF(J102=0,"",'Ark1'!W2920)</f>
        <v/>
      </c>
      <c r="X102" s="33" t="str">
        <f>+IF(J102=0,"",'Ark1'!X2920)</f>
        <v/>
      </c>
      <c r="Y102" s="33" t="str">
        <f>+IF(J102=0,"",'Ark1'!Y2920)</f>
        <v/>
      </c>
      <c r="Z102" s="33" t="str">
        <f>+IF(J102=0,"",'Ark1'!Z2920)</f>
        <v/>
      </c>
      <c r="AA102" s="28" t="str">
        <f>+IF(J102=0,"",'Ark1'!AA2920)</f>
        <v/>
      </c>
      <c r="AB102" s="26" t="str">
        <f>+IF(J102=0,"",'Ark1'!AC2920)</f>
        <v/>
      </c>
      <c r="AC102" s="33" t="str">
        <f>+IF(J102=0,"",'Ark1'!AE2920)</f>
        <v/>
      </c>
      <c r="AD102" s="28" t="str">
        <f t="shared" si="14"/>
        <v/>
      </c>
      <c r="AE102" s="28" t="str">
        <f t="shared" si="16"/>
        <v/>
      </c>
      <c r="AF102" s="199"/>
      <c r="AG102" s="202"/>
      <c r="AI102" s="28"/>
      <c r="AJ102" s="26"/>
      <c r="AK102" s="203"/>
      <c r="AL102" s="27"/>
      <c r="AM102" s="26"/>
      <c r="AN102" s="26"/>
      <c r="AO102" s="33"/>
      <c r="AP102" s="33"/>
      <c r="AQ102" s="33"/>
    </row>
    <row r="103" spans="1:43" ht="16.5" customHeight="1">
      <c r="A103" s="199"/>
      <c r="B103" s="270">
        <f>+'Ark1'!C2921</f>
        <v>2024</v>
      </c>
      <c r="C103" s="219">
        <f>+'Ark1'!L2921</f>
        <v>4</v>
      </c>
      <c r="D103" s="219" t="s">
        <v>31</v>
      </c>
      <c r="E103" s="27">
        <f>+'Ark1'!H2921</f>
        <v>2</v>
      </c>
      <c r="F103" s="27">
        <f>+'Ark1'!J2921</f>
        <v>147</v>
      </c>
      <c r="G103" s="27" t="str">
        <f>VLOOKUP(F103,RNR!$A$1:$B$26,2)</f>
        <v>Midt-Norge</v>
      </c>
      <c r="H103" s="27">
        <f>+IF(J103=0,"",'Ark1'!Q2921)</f>
        <v>4</v>
      </c>
      <c r="J103" s="325">
        <f>+'Ark1'!R2921</f>
        <v>23</v>
      </c>
      <c r="K103" s="28">
        <f>+IF(J103=0,"",'Ark1'!AG2921)</f>
        <v>20.743226447924435</v>
      </c>
      <c r="M103" s="28">
        <f>+IF(J103=0,"",'Ark1'!AH2921)</f>
        <v>0</v>
      </c>
      <c r="N103" s="31">
        <f>+IF(J103=0,"",'Ark1'!U2921)</f>
        <v>7.2565217391304353</v>
      </c>
      <c r="O103" s="486"/>
      <c r="P103" s="487">
        <f>+'Ark1'!AI2921</f>
        <v>23</v>
      </c>
      <c r="Q103" s="93"/>
      <c r="R103" s="31">
        <f>+IF(P103=0,"",'Ark1'!AJ2921)</f>
        <v>82.469565217391292</v>
      </c>
      <c r="S103" s="93"/>
      <c r="T103" s="31">
        <f>+IF(P103=0,"",'Ark1'!AK2921)</f>
        <v>12.794485636995695</v>
      </c>
      <c r="U103" s="93"/>
      <c r="V103" s="26">
        <f>+IF(J103=0,"",'Ark1'!T2921)</f>
        <v>2.9130434782608696</v>
      </c>
      <c r="W103" s="33">
        <f>+IF(J103=0,"",'Ark1'!W2921)</f>
        <v>0</v>
      </c>
      <c r="X103" s="33">
        <f>+IF(J103=0,"",'Ark1'!X2921)</f>
        <v>0</v>
      </c>
      <c r="Y103" s="33">
        <f>+IF(J103=0,"",'Ark1'!Y2921)</f>
        <v>0</v>
      </c>
      <c r="Z103" s="33">
        <f>+IF(J103=0,"",'Ark1'!Z2921)</f>
        <v>1.3865271244799782</v>
      </c>
      <c r="AA103" s="28">
        <f>+IF(J103=0,"",'Ark1'!AA2921)</f>
        <v>0</v>
      </c>
      <c r="AB103" s="26">
        <f>+IF(J103=0,"",'Ark1'!AC2921)</f>
        <v>0</v>
      </c>
      <c r="AC103" s="33">
        <f>+IF(J103=0,"",'Ark1'!AE2921)</f>
        <v>0</v>
      </c>
      <c r="AD103" s="28">
        <f t="shared" si="14"/>
        <v>1.8141304347826088</v>
      </c>
      <c r="AE103" s="28">
        <f t="shared" si="16"/>
        <v>5.75</v>
      </c>
      <c r="AF103" s="199"/>
      <c r="AG103" s="202"/>
      <c r="AI103" s="28"/>
      <c r="AJ103" s="26"/>
      <c r="AK103" s="203"/>
      <c r="AL103" s="27"/>
      <c r="AM103" s="26"/>
      <c r="AN103" s="26"/>
      <c r="AO103" s="33"/>
      <c r="AP103" s="33"/>
      <c r="AQ103" s="33"/>
    </row>
    <row r="104" spans="1:43" ht="16.5" customHeight="1">
      <c r="A104" s="199"/>
      <c r="B104" s="270">
        <f>+'Ark1'!C2922</f>
        <v>2024</v>
      </c>
      <c r="C104" s="219">
        <f>+'Ark1'!L2922</f>
        <v>4</v>
      </c>
      <c r="D104" s="219" t="s">
        <v>31</v>
      </c>
      <c r="E104" s="27">
        <f>+'Ark1'!H2922</f>
        <v>1</v>
      </c>
      <c r="F104" s="27">
        <f>+'Ark1'!J2922</f>
        <v>155</v>
      </c>
      <c r="G104" s="27" t="str">
        <f>VLOOKUP(F104,RNR!$A$1:$B$26,2)</f>
        <v>Målselv</v>
      </c>
      <c r="H104" s="27">
        <f>+IF(J104=0,"",'Ark1'!Q2922)</f>
        <v>20</v>
      </c>
      <c r="J104" s="325">
        <f>+'Ark1'!R2922</f>
        <v>112</v>
      </c>
      <c r="K104" s="28">
        <f>+IF(J104=0,"",'Ark1'!AG2922)</f>
        <v>7.6249175629574752</v>
      </c>
      <c r="M104" s="28">
        <f>+IF(J104=0,"",'Ark1'!AH2922)</f>
        <v>0</v>
      </c>
      <c r="N104" s="31">
        <f>+IF(J104=0,"",'Ark1'!U2922)</f>
        <v>8.3616071428571495</v>
      </c>
      <c r="O104" s="486"/>
      <c r="P104" s="487">
        <f>+'Ark1'!AI2922</f>
        <v>112</v>
      </c>
      <c r="Q104" s="93"/>
      <c r="R104" s="31">
        <f>+IF(P104=0,"",'Ark1'!AJ2922)</f>
        <v>86.805357142857119</v>
      </c>
      <c r="S104" s="93"/>
      <c r="T104" s="31">
        <f>+IF(P104=0,"",'Ark1'!AK2922)</f>
        <v>12.664960949682156</v>
      </c>
      <c r="U104" s="93"/>
      <c r="V104" s="26">
        <f>+IF(J104=0,"",'Ark1'!T2922)</f>
        <v>2.875</v>
      </c>
      <c r="W104" s="33">
        <f>+IF(J104=0,"",'Ark1'!W2922)</f>
        <v>0</v>
      </c>
      <c r="X104" s="33">
        <f>+IF(J104=0,"",'Ark1'!X2922)</f>
        <v>0</v>
      </c>
      <c r="Y104" s="33">
        <f>+IF(J104=0,"",'Ark1'!Y2922)</f>
        <v>0</v>
      </c>
      <c r="Z104" s="33">
        <f>+IF(J104=0,"",'Ark1'!Z2922)</f>
        <v>1.5777609324447699</v>
      </c>
      <c r="AA104" s="28">
        <f>+IF(J104=0,"",'Ark1'!AA2922)</f>
        <v>0</v>
      </c>
      <c r="AB104" s="26">
        <f>+IF(J104=0,"",'Ark1'!AC2922)</f>
        <v>0</v>
      </c>
      <c r="AC104" s="33">
        <f>+IF(J104=0,"",'Ark1'!AE2922)</f>
        <v>0</v>
      </c>
      <c r="AD104" s="28">
        <f t="shared" si="14"/>
        <v>2.0904017857142874</v>
      </c>
      <c r="AE104" s="28">
        <f t="shared" si="16"/>
        <v>5.6</v>
      </c>
      <c r="AF104" s="199"/>
      <c r="AG104" s="202"/>
      <c r="AI104" s="28"/>
      <c r="AJ104" s="26"/>
      <c r="AK104" s="203"/>
      <c r="AL104" s="27"/>
      <c r="AM104" s="26"/>
      <c r="AN104" s="26"/>
      <c r="AO104" s="33"/>
      <c r="AP104" s="33"/>
      <c r="AQ104" s="33"/>
    </row>
    <row r="105" spans="1:43" ht="16.5" customHeight="1">
      <c r="A105" s="199"/>
      <c r="B105" s="270">
        <f>+'Ark1'!C2923</f>
        <v>2024</v>
      </c>
      <c r="C105" s="219">
        <f>+'Ark1'!L2923</f>
        <v>4</v>
      </c>
      <c r="D105" s="219" t="s">
        <v>31</v>
      </c>
      <c r="E105" s="27">
        <f>+'Ark1'!H2923</f>
        <v>2</v>
      </c>
      <c r="F105" s="27">
        <f>+'Ark1'!J2923</f>
        <v>160</v>
      </c>
      <c r="G105" s="27" t="str">
        <f>VLOOKUP(F105,RNR!$A$1:$B$26,2)</f>
        <v>Oslo</v>
      </c>
      <c r="H105" s="27">
        <f>+IF(J105=0,"",'Ark1'!Q2923)</f>
        <v>10</v>
      </c>
      <c r="J105" s="325">
        <f>+'Ark1'!R2923</f>
        <v>37</v>
      </c>
      <c r="K105" s="28">
        <f>+IF(J105=0,"",'Ark1'!AG2923)</f>
        <v>11.752714380678045</v>
      </c>
      <c r="M105" s="28">
        <f>+IF(J105=0,"",'Ark1'!AH2923)</f>
        <v>10.810810810810812</v>
      </c>
      <c r="N105" s="31">
        <f>+IF(J105=0,"",'Ark1'!U2923)</f>
        <v>7.167567567567569</v>
      </c>
      <c r="O105" s="486"/>
      <c r="P105" s="487">
        <f>+'Ark1'!AI2923</f>
        <v>37</v>
      </c>
      <c r="Q105" s="93"/>
      <c r="R105" s="31">
        <f>+IF(P105=0,"",'Ark1'!AJ2923)</f>
        <v>82.429729729729743</v>
      </c>
      <c r="S105" s="93"/>
      <c r="T105" s="31">
        <f>+IF(P105=0,"",'Ark1'!AK2923)</f>
        <v>12.522786781359741</v>
      </c>
      <c r="U105" s="93"/>
      <c r="V105" s="26">
        <f>+IF(J105=0,"",'Ark1'!T2923)</f>
        <v>2.8918918918918912</v>
      </c>
      <c r="W105" s="33">
        <f>+IF(J105=0,"",'Ark1'!W2923)</f>
        <v>0</v>
      </c>
      <c r="X105" s="33">
        <f>+IF(J105=0,"",'Ark1'!X2923)</f>
        <v>0</v>
      </c>
      <c r="Y105" s="33">
        <f>+IF(J105=0,"",'Ark1'!Y2923)</f>
        <v>0</v>
      </c>
      <c r="Z105" s="33">
        <f>+IF(J105=0,"",'Ark1'!Z2923)</f>
        <v>1.8878063995524963</v>
      </c>
      <c r="AA105" s="28">
        <f>+IF(J105=0,"",'Ark1'!AA2923)</f>
        <v>0</v>
      </c>
      <c r="AB105" s="26">
        <f>+IF(J105=0,"",'Ark1'!AC2923)</f>
        <v>0</v>
      </c>
      <c r="AC105" s="33">
        <f>+IF(J105=0,"",'Ark1'!AE2923)</f>
        <v>0</v>
      </c>
      <c r="AD105" s="28">
        <f t="shared" si="14"/>
        <v>1.7918918918918922</v>
      </c>
      <c r="AE105" s="28">
        <f t="shared" si="16"/>
        <v>3.7</v>
      </c>
      <c r="AF105" s="199"/>
      <c r="AG105" s="202"/>
      <c r="AI105" s="28"/>
      <c r="AJ105" s="26"/>
      <c r="AK105" s="203"/>
      <c r="AL105" s="27"/>
      <c r="AM105" s="26"/>
      <c r="AN105" s="26"/>
      <c r="AO105" s="33"/>
      <c r="AP105" s="33"/>
      <c r="AQ105" s="33"/>
    </row>
    <row r="106" spans="1:43" ht="16.5" customHeight="1">
      <c r="A106" s="199"/>
      <c r="B106" s="270">
        <f>+'Ark1'!C2924</f>
        <v>2024</v>
      </c>
      <c r="C106" s="219">
        <f>+'Ark1'!L2924</f>
        <v>4</v>
      </c>
      <c r="D106" s="219" t="s">
        <v>31</v>
      </c>
      <c r="E106" s="27">
        <f>+'Ark1'!H2924</f>
        <v>1</v>
      </c>
      <c r="F106" s="27">
        <f>+'Ark1'!J2924</f>
        <v>171</v>
      </c>
      <c r="G106" s="27" t="str">
        <f>VLOOKUP(F106,RNR!$A$1:$B$26,2)</f>
        <v>Prima</v>
      </c>
      <c r="H106" s="27" t="str">
        <f>+IF(J106=0,"",'Ark1'!Q2924)</f>
        <v/>
      </c>
      <c r="J106" s="325">
        <f>+'Ark1'!R2924</f>
        <v>0</v>
      </c>
      <c r="K106" s="28" t="str">
        <f>+IF(J106=0,"",'Ark1'!AG2924)</f>
        <v/>
      </c>
      <c r="M106" s="28" t="str">
        <f>+IF(J106=0,"",'Ark1'!AH2924)</f>
        <v/>
      </c>
      <c r="N106" s="31" t="str">
        <f>+IF(J106=0,"",'Ark1'!U2924)</f>
        <v/>
      </c>
      <c r="O106" s="486"/>
      <c r="P106" s="487">
        <f>+'Ark1'!AI2924</f>
        <v>0</v>
      </c>
      <c r="Q106" s="93"/>
      <c r="R106" s="31" t="str">
        <f>+IF(P106=0,"",'Ark1'!AJ2924)</f>
        <v/>
      </c>
      <c r="S106" s="93"/>
      <c r="T106" s="31" t="str">
        <f>+IF(P106=0,"",'Ark1'!AK2924)</f>
        <v/>
      </c>
      <c r="U106" s="93"/>
      <c r="V106" s="26" t="str">
        <f>+IF(J106=0,"",'Ark1'!T2924)</f>
        <v/>
      </c>
      <c r="W106" s="33" t="str">
        <f>+IF(J106=0,"",'Ark1'!W2924)</f>
        <v/>
      </c>
      <c r="X106" s="33" t="str">
        <f>+IF(J106=0,"",'Ark1'!X2924)</f>
        <v/>
      </c>
      <c r="Y106" s="33" t="str">
        <f>+IF(J106=0,"",'Ark1'!Y2924)</f>
        <v/>
      </c>
      <c r="Z106" s="33" t="str">
        <f>+IF(J106=0,"",'Ark1'!Z2924)</f>
        <v/>
      </c>
      <c r="AA106" s="28" t="str">
        <f>+IF(J106=0,"",'Ark1'!AA2924)</f>
        <v/>
      </c>
      <c r="AB106" s="26" t="str">
        <f>+IF(J106=0,"",'Ark1'!AC2924)</f>
        <v/>
      </c>
      <c r="AC106" s="33" t="str">
        <f>+IF(J106=0,"",'Ark1'!AE2924)</f>
        <v/>
      </c>
      <c r="AD106" s="28" t="str">
        <f t="shared" si="14"/>
        <v/>
      </c>
      <c r="AE106" s="28" t="str">
        <f t="shared" si="16"/>
        <v/>
      </c>
      <c r="AF106" s="199"/>
      <c r="AG106" s="202"/>
      <c r="AI106" s="28"/>
      <c r="AJ106" s="26"/>
      <c r="AK106" s="203"/>
      <c r="AL106" s="27"/>
      <c r="AM106" s="26"/>
      <c r="AN106" s="26"/>
      <c r="AO106" s="33"/>
      <c r="AP106" s="33"/>
      <c r="AQ106" s="33"/>
    </row>
    <row r="107" spans="1:43" ht="16.5" customHeight="1">
      <c r="A107" s="199"/>
      <c r="B107" s="270">
        <f>+'Ark1'!C2925</f>
        <v>2024</v>
      </c>
      <c r="C107" s="219">
        <f>+'Ark1'!L2925</f>
        <v>4</v>
      </c>
      <c r="D107" s="219" t="s">
        <v>31</v>
      </c>
      <c r="E107" s="27">
        <f>+'Ark1'!H2925</f>
        <v>2</v>
      </c>
      <c r="F107" s="27">
        <f>+'Ark1'!J2925</f>
        <v>175</v>
      </c>
      <c r="G107" s="27" t="str">
        <f>VLOOKUP(F107,RNR!$A$1:$B$26,2)</f>
        <v>Ole Ringdal</v>
      </c>
      <c r="H107" s="27">
        <f>+IF(J107=0,"",'Ark1'!Q2925)</f>
        <v>18</v>
      </c>
      <c r="J107" s="325">
        <f>+'Ark1'!R2925</f>
        <v>265</v>
      </c>
      <c r="K107" s="28">
        <f>+IF(J107=0,"",'Ark1'!AG2925)</f>
        <v>14.75036236313152</v>
      </c>
      <c r="M107" s="28">
        <f>+IF(J107=0,"",'Ark1'!AH2925)</f>
        <v>0</v>
      </c>
      <c r="N107" s="31">
        <f>+IF(J107=0,"",'Ark1'!U2925)</f>
        <v>6.3747169811320754</v>
      </c>
      <c r="O107" s="486"/>
      <c r="P107" s="487">
        <f>+'Ark1'!AI2925</f>
        <v>151</v>
      </c>
      <c r="Q107" s="93"/>
      <c r="R107" s="31">
        <f>+IF(P107=0,"",'Ark1'!AJ2925)</f>
        <v>82.01059602649002</v>
      </c>
      <c r="S107" s="93"/>
      <c r="T107" s="31">
        <f>+IF(P107=0,"",'Ark1'!AK2925)</f>
        <v>13.00497963614978</v>
      </c>
      <c r="U107" s="93"/>
      <c r="V107" s="26">
        <f>+IF(J107=0,"",'Ark1'!T2925)</f>
        <v>3.1547169811320757</v>
      </c>
      <c r="W107" s="33">
        <f>+IF(J107=0,"",'Ark1'!W2925)</f>
        <v>0</v>
      </c>
      <c r="X107" s="33">
        <f>+IF(J107=0,"",'Ark1'!X2925)</f>
        <v>0</v>
      </c>
      <c r="Y107" s="33">
        <f>+IF(J107=0,"",'Ark1'!Y2925)</f>
        <v>0</v>
      </c>
      <c r="Z107" s="33">
        <f>+IF(J107=0,"",'Ark1'!Z2925)</f>
        <v>1.8411446437326964</v>
      </c>
      <c r="AA107" s="28">
        <f>+IF(J107=0,"",'Ark1'!AA2925)</f>
        <v>0</v>
      </c>
      <c r="AB107" s="26">
        <f>+IF(J107=0,"",'Ark1'!AC2925)</f>
        <v>0</v>
      </c>
      <c r="AC107" s="33">
        <f>+IF(J107=0,"",'Ark1'!AE2925)</f>
        <v>0</v>
      </c>
      <c r="AD107" s="28">
        <f t="shared" si="14"/>
        <v>1.5936792452830189</v>
      </c>
      <c r="AE107" s="28">
        <f t="shared" si="16"/>
        <v>14.722222222222221</v>
      </c>
      <c r="AF107" s="199"/>
      <c r="AG107" s="202"/>
      <c r="AI107" s="28"/>
      <c r="AJ107" s="26"/>
      <c r="AK107" s="203"/>
      <c r="AL107" s="27"/>
      <c r="AM107" s="26"/>
      <c r="AN107" s="26"/>
      <c r="AO107" s="33"/>
      <c r="AP107" s="33"/>
      <c r="AQ107" s="33"/>
    </row>
    <row r="108" spans="1:43" ht="16.5" customHeight="1">
      <c r="A108" s="199"/>
      <c r="B108" s="270">
        <f>+'Ark1'!C2926</f>
        <v>2024</v>
      </c>
      <c r="C108" s="219">
        <f>+'Ark1'!L2926</f>
        <v>4</v>
      </c>
      <c r="D108" s="219" t="s">
        <v>31</v>
      </c>
      <c r="E108" s="27">
        <f>+'Ark1'!H2926</f>
        <v>2</v>
      </c>
      <c r="F108" s="27">
        <f>+'Ark1'!J2926</f>
        <v>177</v>
      </c>
      <c r="G108" s="27" t="str">
        <f>VLOOKUP(F108,RNR!$A$1:$B$26,2)</f>
        <v>Slakthuset</v>
      </c>
      <c r="H108" s="27">
        <f>+IF(J108=0,"",'Ark1'!Q2926)</f>
        <v>19</v>
      </c>
      <c r="J108" s="325">
        <f>+'Ark1'!R2926</f>
        <v>121</v>
      </c>
      <c r="K108" s="28">
        <f>+IF(J108=0,"",'Ark1'!AG2926)</f>
        <v>13.579061244314921</v>
      </c>
      <c r="M108" s="28">
        <f>+IF(J108=0,"",'Ark1'!AH2926)</f>
        <v>2.4793388429752072</v>
      </c>
      <c r="N108" s="31">
        <f>+IF(J108=0,"",'Ark1'!U2926)</f>
        <v>10.16611570247934</v>
      </c>
      <c r="O108" s="486"/>
      <c r="P108" s="487">
        <f>+'Ark1'!AI2926</f>
        <v>120</v>
      </c>
      <c r="Q108" s="93"/>
      <c r="R108" s="31">
        <f>+IF(P108=0,"",'Ark1'!AJ2926)</f>
        <v>90.58833333333331</v>
      </c>
      <c r="S108" s="93"/>
      <c r="T108" s="31">
        <f>+IF(P108=0,"",'Ark1'!AK2926)</f>
        <v>13.210105337706002</v>
      </c>
      <c r="U108" s="93"/>
      <c r="V108" s="26">
        <f>+IF(J108=0,"",'Ark1'!T2926)</f>
        <v>3.504132231404959</v>
      </c>
      <c r="W108" s="33">
        <f>+IF(J108=0,"",'Ark1'!W2926)</f>
        <v>0</v>
      </c>
      <c r="X108" s="33">
        <f>+IF(J108=0,"",'Ark1'!X2926)</f>
        <v>0.82644628099173589</v>
      </c>
      <c r="Y108" s="33">
        <f>+IF(J108=0,"",'Ark1'!Y2926)</f>
        <v>0</v>
      </c>
      <c r="Z108" s="33">
        <f>+IF(J108=0,"",'Ark1'!Z2926)</f>
        <v>3.1784021589681801</v>
      </c>
      <c r="AA108" s="28">
        <f>+IF(J108=0,"",'Ark1'!AA2926)</f>
        <v>0</v>
      </c>
      <c r="AB108" s="26">
        <f>+IF(J108=0,"",'Ark1'!AC2926)</f>
        <v>0</v>
      </c>
      <c r="AC108" s="33">
        <f>+IF(J108=0,"",'Ark1'!AE2926)</f>
        <v>0</v>
      </c>
      <c r="AD108" s="28">
        <f t="shared" si="14"/>
        <v>2.541528925619835</v>
      </c>
      <c r="AE108" s="28">
        <f t="shared" si="16"/>
        <v>6.3684210526315788</v>
      </c>
      <c r="AF108" s="199"/>
      <c r="AG108" s="202"/>
      <c r="AI108" s="28"/>
      <c r="AJ108" s="26"/>
      <c r="AK108" s="203"/>
      <c r="AL108" s="27"/>
      <c r="AM108" s="26"/>
      <c r="AN108" s="26"/>
      <c r="AO108" s="33"/>
      <c r="AP108" s="33"/>
      <c r="AQ108" s="33"/>
    </row>
    <row r="109" spans="1:43" ht="16.5" customHeight="1">
      <c r="A109" s="199"/>
      <c r="B109" s="270">
        <f>+'Ark1'!C2927</f>
        <v>2024</v>
      </c>
      <c r="C109" s="219">
        <f>+'Ark1'!L2927</f>
        <v>4</v>
      </c>
      <c r="D109" s="219" t="s">
        <v>31</v>
      </c>
      <c r="E109" s="27">
        <f>+'Ark1'!H2927</f>
        <v>2</v>
      </c>
      <c r="F109" s="27">
        <f>+'Ark1'!J2927</f>
        <v>178</v>
      </c>
      <c r="G109" s="27" t="str">
        <f>VLOOKUP(F109,RNR!$A$1:$B$26,2)</f>
        <v>Røros</v>
      </c>
      <c r="H109" s="27">
        <f>+IF(J109=0,"",'Ark1'!Q2927)</f>
        <v>9</v>
      </c>
      <c r="J109" s="325">
        <f>+'Ark1'!R2927</f>
        <v>56</v>
      </c>
      <c r="K109" s="28">
        <f>+IF(J109=0,"",'Ark1'!AG2927)</f>
        <v>11.01889338731444</v>
      </c>
      <c r="M109" s="28">
        <f>+IF(J109=0,"",'Ark1'!AH2927)</f>
        <v>5.3571428571428559</v>
      </c>
      <c r="N109" s="31">
        <f>+IF(J109=0,"",'Ark1'!U2927)</f>
        <v>5.8321428571428564</v>
      </c>
      <c r="O109" s="486"/>
      <c r="P109" s="487">
        <f>+'Ark1'!AI2927</f>
        <v>56</v>
      </c>
      <c r="Q109" s="93"/>
      <c r="R109" s="31">
        <f>+IF(P109=0,"",'Ark1'!AJ2927)</f>
        <v>77.896428571428615</v>
      </c>
      <c r="S109" s="93"/>
      <c r="T109" s="31">
        <f>+IF(P109=0,"",'Ark1'!AK2927)</f>
        <v>12.14239473988682</v>
      </c>
      <c r="U109" s="93"/>
      <c r="V109" s="26">
        <f>+IF(J109=0,"",'Ark1'!T2927)</f>
        <v>3.8035714285714279</v>
      </c>
      <c r="W109" s="33">
        <f>+IF(J109=0,"",'Ark1'!W2927)</f>
        <v>0</v>
      </c>
      <c r="X109" s="33">
        <f>+IF(J109=0,"",'Ark1'!X2927)</f>
        <v>0</v>
      </c>
      <c r="Y109" s="33">
        <f>+IF(J109=0,"",'Ark1'!Y2927)</f>
        <v>0</v>
      </c>
      <c r="Z109" s="33">
        <f>+IF(J109=0,"",'Ark1'!Z2927)</f>
        <v>1.3998861105279159</v>
      </c>
      <c r="AA109" s="28">
        <f>+IF(J109=0,"",'Ark1'!AA2927)</f>
        <v>0</v>
      </c>
      <c r="AB109" s="26">
        <f>+IF(J109=0,"",'Ark1'!AC2927)</f>
        <v>0</v>
      </c>
      <c r="AC109" s="33">
        <f>+IF(J109=0,"",'Ark1'!AE2927)</f>
        <v>0</v>
      </c>
      <c r="AD109" s="28">
        <f t="shared" si="14"/>
        <v>1.4580357142857141</v>
      </c>
      <c r="AE109" s="28">
        <f t="shared" si="16"/>
        <v>6.2222222222222223</v>
      </c>
      <c r="AF109" s="199"/>
      <c r="AG109" s="202"/>
      <c r="AI109" s="28"/>
      <c r="AJ109" s="26"/>
      <c r="AK109" s="203"/>
      <c r="AL109" s="27"/>
      <c r="AM109" s="26"/>
      <c r="AN109" s="26"/>
      <c r="AO109" s="33"/>
      <c r="AP109" s="33"/>
      <c r="AQ109" s="33"/>
    </row>
    <row r="110" spans="1:43" ht="16.5" customHeight="1">
      <c r="A110" s="199"/>
      <c r="B110" s="270">
        <f>+'Ark1'!C2928</f>
        <v>2024</v>
      </c>
      <c r="C110" s="219">
        <f>+'Ark1'!L2928</f>
        <v>4</v>
      </c>
      <c r="D110" s="219" t="s">
        <v>31</v>
      </c>
      <c r="E110" s="27">
        <f>+'Ark1'!H2928</f>
        <v>2</v>
      </c>
      <c r="F110" s="27">
        <f>+'Ark1'!J2928</f>
        <v>181</v>
      </c>
      <c r="G110" s="27" t="str">
        <f>VLOOKUP(F110,RNR!$A$1:$B$26,2)</f>
        <v>Horns</v>
      </c>
      <c r="H110" s="27">
        <f>+IF(J110=0,"",'Ark1'!Q2928)</f>
        <v>8</v>
      </c>
      <c r="J110" s="325">
        <f>+'Ark1'!R2928</f>
        <v>25</v>
      </c>
      <c r="K110" s="28">
        <f>+IF(J110=0,"",'Ark1'!AG2928)</f>
        <v>6.1450861495230322</v>
      </c>
      <c r="M110" s="28">
        <f>+IF(J110=0,"",'Ark1'!AH2928)</f>
        <v>0</v>
      </c>
      <c r="N110" s="31">
        <f>+IF(J110=0,"",'Ark1'!U2928)</f>
        <v>6.6480000000000015</v>
      </c>
      <c r="O110" s="486"/>
      <c r="P110" s="487">
        <f>+'Ark1'!AI2928</f>
        <v>20</v>
      </c>
      <c r="Q110" s="93"/>
      <c r="R110" s="31">
        <f>+IF(P110=0,"",'Ark1'!AJ2928)</f>
        <v>81.870000000000019</v>
      </c>
      <c r="S110" s="93"/>
      <c r="T110" s="31">
        <f>+IF(P110=0,"",'Ark1'!AK2928)</f>
        <v>12.949694484942627</v>
      </c>
      <c r="U110" s="93"/>
      <c r="V110" s="26">
        <f>+IF(J110=0,"",'Ark1'!T2928)</f>
        <v>2.1200000000000006</v>
      </c>
      <c r="W110" s="33">
        <f>+IF(J110=0,"",'Ark1'!W2928)</f>
        <v>0</v>
      </c>
      <c r="X110" s="33">
        <f>+IF(J110=0,"",'Ark1'!X2928)</f>
        <v>0</v>
      </c>
      <c r="Y110" s="33">
        <f>+IF(J110=0,"",'Ark1'!Y2928)</f>
        <v>0</v>
      </c>
      <c r="Z110" s="33">
        <f>+IF(J110=0,"",'Ark1'!Z2928)</f>
        <v>1.93558673275056</v>
      </c>
      <c r="AA110" s="28">
        <f>+IF(J110=0,"",'Ark1'!AA2928)</f>
        <v>0</v>
      </c>
      <c r="AB110" s="26">
        <f>+IF(J110=0,"",'Ark1'!AC2928)</f>
        <v>0</v>
      </c>
      <c r="AC110" s="33">
        <f>+IF(J110=0,"",'Ark1'!AE2928)</f>
        <v>0</v>
      </c>
      <c r="AD110" s="28">
        <f t="shared" si="14"/>
        <v>1.6620000000000004</v>
      </c>
      <c r="AE110" s="28">
        <f t="shared" si="16"/>
        <v>3.125</v>
      </c>
      <c r="AF110" s="199"/>
      <c r="AG110" s="202"/>
      <c r="AI110" s="28"/>
      <c r="AJ110" s="26"/>
      <c r="AK110" s="203"/>
      <c r="AL110" s="27"/>
      <c r="AM110" s="26"/>
      <c r="AN110" s="26"/>
      <c r="AO110" s="33"/>
      <c r="AP110" s="33"/>
      <c r="AQ110" s="33"/>
    </row>
    <row r="111" spans="1:43" ht="16.5" customHeight="1">
      <c r="A111" s="199"/>
      <c r="B111" s="270">
        <f>+'Ark1'!C2929</f>
        <v>2024</v>
      </c>
      <c r="C111" s="219">
        <f>+'Ark1'!L2929</f>
        <v>4</v>
      </c>
      <c r="D111" s="219" t="s">
        <v>31</v>
      </c>
      <c r="E111" s="27">
        <f>+'Ark1'!H2929</f>
        <v>1</v>
      </c>
      <c r="F111" s="27">
        <f>+'Ark1'!J2929</f>
        <v>262</v>
      </c>
      <c r="G111" s="27" t="str">
        <f>VLOOKUP(F111,RNR!$A$1:$B$26,2)</f>
        <v>Strilalam</v>
      </c>
      <c r="H111" s="27" t="str">
        <f>+IF(J111=0,"",'Ark1'!Q2929)</f>
        <v/>
      </c>
      <c r="J111" s="325">
        <f>+'Ark1'!R2929</f>
        <v>0</v>
      </c>
      <c r="K111" s="28" t="str">
        <f>+IF(J111=0,"",'Ark1'!AG2929)</f>
        <v/>
      </c>
      <c r="M111" s="28" t="str">
        <f>+IF(J111=0,"",'Ark1'!AH2929)</f>
        <v/>
      </c>
      <c r="N111" s="31" t="str">
        <f>+IF(J111=0,"",'Ark1'!U2929)</f>
        <v/>
      </c>
      <c r="O111" s="486"/>
      <c r="P111" s="487">
        <f>+'Ark1'!AI2929</f>
        <v>0</v>
      </c>
      <c r="Q111" s="93"/>
      <c r="R111" s="31" t="str">
        <f>+IF(P111=0,"",'Ark1'!AJ2929)</f>
        <v/>
      </c>
      <c r="S111" s="93"/>
      <c r="T111" s="31" t="str">
        <f>+IF(P111=0,"",'Ark1'!AK2929)</f>
        <v/>
      </c>
      <c r="U111" s="93"/>
      <c r="V111" s="26" t="str">
        <f>+IF(J111=0,"",'Ark1'!T2929)</f>
        <v/>
      </c>
      <c r="W111" s="33" t="str">
        <f>+IF(J111=0,"",'Ark1'!W2929)</f>
        <v/>
      </c>
      <c r="X111" s="33" t="str">
        <f>+IF(J111=0,"",'Ark1'!X2929)</f>
        <v/>
      </c>
      <c r="Y111" s="33" t="str">
        <f>+IF(J111=0,"",'Ark1'!Y2929)</f>
        <v/>
      </c>
      <c r="Z111" s="33" t="str">
        <f>+IF(J111=0,"",'Ark1'!Z2929)</f>
        <v/>
      </c>
      <c r="AA111" s="28" t="str">
        <f>+IF(J111=0,"",'Ark1'!AA2929)</f>
        <v/>
      </c>
      <c r="AB111" s="26" t="str">
        <f>+IF(J111=0,"",'Ark1'!AC2929)</f>
        <v/>
      </c>
      <c r="AC111" s="33" t="str">
        <f>+IF(J111=0,"",'Ark1'!AE2929)</f>
        <v/>
      </c>
      <c r="AD111" s="28" t="str">
        <f t="shared" si="14"/>
        <v/>
      </c>
      <c r="AE111" s="28" t="str">
        <f t="shared" si="16"/>
        <v/>
      </c>
      <c r="AF111" s="199"/>
      <c r="AG111" s="202"/>
      <c r="AI111" s="28"/>
      <c r="AJ111" s="26"/>
      <c r="AK111" s="203"/>
      <c r="AL111" s="27"/>
      <c r="AM111" s="26"/>
      <c r="AN111" s="26"/>
      <c r="AO111" s="33"/>
      <c r="AP111" s="33"/>
      <c r="AQ111" s="33"/>
    </row>
    <row r="112" spans="1:43" ht="15.6">
      <c r="A112" s="199"/>
      <c r="B112" s="270">
        <f>+'Ark1'!C2930</f>
        <v>2024</v>
      </c>
      <c r="C112" s="219">
        <f>+'Ark1'!L2930</f>
        <v>4</v>
      </c>
      <c r="D112" s="219" t="s">
        <v>31</v>
      </c>
      <c r="E112" s="27">
        <f>+'Ark1'!H2930</f>
        <v>1</v>
      </c>
      <c r="F112" s="27">
        <f>+'Ark1'!J2930</f>
        <v>309</v>
      </c>
      <c r="G112" s="27" t="str">
        <f>VLOOKUP(F112,RNR!$A$1:$B$26,2)</f>
        <v>Malvik</v>
      </c>
      <c r="H112" s="27">
        <f>+IF(J112=0,"",'Ark1'!Q2930)</f>
        <v>20</v>
      </c>
      <c r="J112" s="325">
        <f>+'Ark1'!R2930</f>
        <v>91</v>
      </c>
      <c r="K112" s="28">
        <f>+IF(J112=0,"",'Ark1'!AG2930)</f>
        <v>8.3327885357147551</v>
      </c>
      <c r="M112" s="28">
        <f>+IF(J112=0,"",'Ark1'!AH2930)</f>
        <v>0</v>
      </c>
      <c r="N112" s="31">
        <f>+IF(J112=0,"",'Ark1'!U2930)</f>
        <v>7.0032967032967042</v>
      </c>
      <c r="O112" s="486"/>
      <c r="P112" s="487">
        <f>+'Ark1'!AI2930</f>
        <v>91</v>
      </c>
      <c r="Q112" s="93"/>
      <c r="R112" s="31">
        <f>+IF(P112=0,"",'Ark1'!AJ2930)</f>
        <v>81.429670329670316</v>
      </c>
      <c r="S112" s="93"/>
      <c r="T112" s="31">
        <f>+IF(P112=0,"",'Ark1'!AK2930)</f>
        <v>12.82866545927792</v>
      </c>
      <c r="U112" s="93"/>
      <c r="V112" s="26">
        <f>+IF(J112=0,"",'Ark1'!T2930)</f>
        <v>3.021978021978021</v>
      </c>
      <c r="W112" s="33">
        <f>+IF(J112=0,"",'Ark1'!W2930)</f>
        <v>0</v>
      </c>
      <c r="X112" s="33">
        <f>+IF(J112=0,"",'Ark1'!X2930)</f>
        <v>0</v>
      </c>
      <c r="Y112" s="33">
        <f>+IF(J112=0,"",'Ark1'!Y2930)</f>
        <v>0</v>
      </c>
      <c r="Z112" s="33">
        <f>+IF(J112=0,"",'Ark1'!Z2930)</f>
        <v>1.5012412848984715</v>
      </c>
      <c r="AA112" s="28">
        <f>+IF(J112=0,"",'Ark1'!AA2930)</f>
        <v>0</v>
      </c>
      <c r="AB112" s="26">
        <f>+IF(J112=0,"",'Ark1'!AC2930)</f>
        <v>0</v>
      </c>
      <c r="AC112" s="33">
        <f>+IF(J112=0,"",'Ark1'!AE2930)</f>
        <v>0</v>
      </c>
      <c r="AD112" s="28">
        <f t="shared" si="14"/>
        <v>1.750824175824176</v>
      </c>
      <c r="AE112" s="28">
        <f t="shared" si="16"/>
        <v>4.55</v>
      </c>
      <c r="AF112" s="199"/>
      <c r="AG112" s="27"/>
      <c r="AI112" s="28"/>
      <c r="AJ112" s="26"/>
      <c r="AK112" s="27"/>
      <c r="AL112" s="27"/>
      <c r="AM112" s="26"/>
      <c r="AN112" s="26"/>
      <c r="AO112" s="33"/>
      <c r="AP112" s="33"/>
      <c r="AQ112" s="33"/>
    </row>
    <row r="113" spans="1:60" ht="17.25" customHeight="1">
      <c r="A113" s="199"/>
      <c r="B113" s="270">
        <f>+'Ark1'!C2931</f>
        <v>2024</v>
      </c>
      <c r="C113" s="219">
        <f>+'Ark1'!L2931</f>
        <v>4</v>
      </c>
      <c r="D113" s="219" t="s">
        <v>31</v>
      </c>
      <c r="E113" s="27">
        <f>+'Ark1'!H2931</f>
        <v>2</v>
      </c>
      <c r="F113" s="27">
        <f>+'Ark1'!J2931</f>
        <v>470</v>
      </c>
      <c r="G113" s="27" t="str">
        <f>VLOOKUP(F113,RNR!$A$1:$B$26,2)</f>
        <v>Jens Eide</v>
      </c>
      <c r="H113" s="27">
        <f>+IF(J113=0,"",'Ark1'!Q2931)</f>
        <v>10</v>
      </c>
      <c r="J113" s="325">
        <f>+'Ark1'!R2931</f>
        <v>63</v>
      </c>
      <c r="K113" s="28">
        <f>+IF(J113=0,"",'Ark1'!AG2931)</f>
        <v>7.3132057682830176</v>
      </c>
      <c r="M113" s="28">
        <f>+IF(J113=0,"",'Ark1'!AH2931)</f>
        <v>11.111111111111112</v>
      </c>
      <c r="N113" s="31">
        <f>+IF(J113=0,"",'Ark1'!U2931)</f>
        <v>5.4174603174603195</v>
      </c>
      <c r="O113" s="486"/>
      <c r="P113" s="487">
        <f>+'Ark1'!AI2931</f>
        <v>63</v>
      </c>
      <c r="Q113" s="93"/>
      <c r="R113" s="31">
        <f>+IF(P113=0,"",'Ark1'!AJ2931)</f>
        <v>75.758730158730145</v>
      </c>
      <c r="S113" s="93"/>
      <c r="T113" s="31">
        <f>+IF(P113=0,"",'Ark1'!AK2931)</f>
        <v>12.005620172697977</v>
      </c>
      <c r="U113" s="93"/>
      <c r="V113" s="26">
        <f>+IF(J113=0,"",'Ark1'!T2931)</f>
        <v>3.8730158730158721</v>
      </c>
      <c r="W113" s="33">
        <f>+IF(J113=0,"",'Ark1'!W2931)</f>
        <v>0</v>
      </c>
      <c r="X113" s="33">
        <f>+IF(J113=0,"",'Ark1'!X2931)</f>
        <v>0</v>
      </c>
      <c r="Y113" s="33">
        <f>+IF(J113=0,"",'Ark1'!Y2931)</f>
        <v>0</v>
      </c>
      <c r="Z113" s="33">
        <f>+IF(J113=0,"",'Ark1'!Z2931)</f>
        <v>1.8940625425502589</v>
      </c>
      <c r="AA113" s="28">
        <f>+IF(J113=0,"",'Ark1'!AA2931)</f>
        <v>0</v>
      </c>
      <c r="AB113" s="26">
        <f>+IF(J113=0,"",'Ark1'!AC2931)</f>
        <v>0</v>
      </c>
      <c r="AC113" s="33">
        <f>+IF(J113=0,"",'Ark1'!AE2931)</f>
        <v>0</v>
      </c>
      <c r="AD113" s="28">
        <f t="shared" si="14"/>
        <v>1.3543650793650799</v>
      </c>
      <c r="AE113" s="28">
        <f t="shared" si="16"/>
        <v>6.3</v>
      </c>
      <c r="AF113" s="199"/>
      <c r="AG113" s="223"/>
      <c r="AI113" s="28"/>
      <c r="AJ113" s="26"/>
      <c r="AK113" s="203"/>
      <c r="AL113" s="27"/>
      <c r="AM113" s="26"/>
      <c r="AN113" s="26"/>
      <c r="AO113" s="33"/>
      <c r="AP113" s="33"/>
      <c r="AQ113" s="33"/>
    </row>
    <row r="114" spans="1:60" ht="15.6">
      <c r="A114" s="199"/>
      <c r="B114" s="270">
        <f>+'Ark1'!C2932</f>
        <v>2024</v>
      </c>
      <c r="C114" s="219">
        <f>+'Ark1'!L2932</f>
        <v>4</v>
      </c>
      <c r="D114" s="219" t="s">
        <v>31</v>
      </c>
      <c r="E114" s="27">
        <f>+'Ark1'!H2932</f>
        <v>2</v>
      </c>
      <c r="F114" s="27">
        <f>+'Ark1'!J2932</f>
        <v>629</v>
      </c>
      <c r="G114" s="27" t="str">
        <f>VLOOKUP(F114,RNR!$A$1:$B$26,2)</f>
        <v>Bø</v>
      </c>
      <c r="H114" s="27">
        <f>+IF(J114=0,"",'Ark1'!Q2932)</f>
        <v>2</v>
      </c>
      <c r="J114" s="325">
        <f>+'Ark1'!R2932</f>
        <v>9</v>
      </c>
      <c r="K114" s="28">
        <f>+IF(J114=0,"",'Ark1'!AG2932)</f>
        <v>16.028565760761754</v>
      </c>
      <c r="M114" s="28">
        <f>+IF(J114=0,"",'Ark1'!AH2932)</f>
        <v>0</v>
      </c>
      <c r="N114" s="31">
        <f>+IF(J114=0,"",'Ark1'!U2932)</f>
        <v>8.9777777777777832</v>
      </c>
      <c r="O114" s="486"/>
      <c r="P114" s="487">
        <f>+'Ark1'!AI2932</f>
        <v>0</v>
      </c>
      <c r="Q114" s="93"/>
      <c r="R114" s="31" t="str">
        <f>+IF(P114=0,"",'Ark1'!AJ2932)</f>
        <v/>
      </c>
      <c r="S114" s="93"/>
      <c r="T114" s="31" t="str">
        <f>+IF(P114=0,"",'Ark1'!AK2932)</f>
        <v/>
      </c>
      <c r="U114" s="93"/>
      <c r="V114" s="26">
        <f>+IF(J114=0,"",'Ark1'!T2932)</f>
        <v>2.8888888888888888</v>
      </c>
      <c r="W114" s="33">
        <f>+IF(J114=0,"",'Ark1'!W2932)</f>
        <v>0</v>
      </c>
      <c r="X114" s="33">
        <f>+IF(J114=0,"",'Ark1'!X2932)</f>
        <v>0</v>
      </c>
      <c r="Y114" s="33">
        <f>+IF(J114=0,"",'Ark1'!Y2932)</f>
        <v>0</v>
      </c>
      <c r="Z114" s="33">
        <f>+IF(J114=0,"",'Ark1'!Z2932)</f>
        <v>2.1085949918147211</v>
      </c>
      <c r="AA114" s="28">
        <f>+IF(J114=0,"",'Ark1'!AA2932)</f>
        <v>0</v>
      </c>
      <c r="AB114" s="26">
        <f>+IF(J114=0,"",'Ark1'!AC2932)</f>
        <v>0</v>
      </c>
      <c r="AC114" s="33">
        <f>+IF(J114=0,"",'Ark1'!AE2932)</f>
        <v>0</v>
      </c>
      <c r="AD114" s="28">
        <f t="shared" si="14"/>
        <v>2.2444444444444458</v>
      </c>
      <c r="AE114" s="28">
        <f t="shared" si="16"/>
        <v>4.5</v>
      </c>
      <c r="AF114" s="199"/>
      <c r="AG114" s="223"/>
      <c r="AI114" s="28"/>
      <c r="AJ114" s="26"/>
      <c r="AK114" s="27"/>
      <c r="AL114" s="27"/>
      <c r="AM114" s="26"/>
      <c r="AN114" s="26"/>
      <c r="AO114" s="33"/>
      <c r="AP114" s="33"/>
      <c r="AQ114" s="33"/>
    </row>
    <row r="115" spans="1:60" ht="15.6">
      <c r="A115" s="199"/>
      <c r="B115" s="270">
        <f>+'Ark1'!C2933</f>
        <v>2024</v>
      </c>
      <c r="C115" s="219">
        <f>+'Ark1'!L2933</f>
        <v>4</v>
      </c>
      <c r="D115" s="219" t="s">
        <v>31</v>
      </c>
      <c r="E115" s="27">
        <f>+'Ark1'!H2933</f>
        <v>1</v>
      </c>
      <c r="F115" s="27">
        <f>+'Ark1'!J2933</f>
        <v>643</v>
      </c>
      <c r="G115" s="27" t="str">
        <f>VLOOKUP(F115,RNR!$A$1:$B$26,2)</f>
        <v>Bjerka</v>
      </c>
      <c r="H115" s="27">
        <f>+IF(J115=0,"",'Ark1'!Q2933)</f>
        <v>9</v>
      </c>
      <c r="J115" s="325">
        <f>+'Ark1'!R2933</f>
        <v>46</v>
      </c>
      <c r="K115" s="28">
        <f>+IF(J115=0,"",'Ark1'!AG2933)</f>
        <v>8.1036342203606626</v>
      </c>
      <c r="M115" s="28">
        <f>+IF(J115=0,"",'Ark1'!AH2933)</f>
        <v>0</v>
      </c>
      <c r="N115" s="31">
        <f>+IF(J115=0,"",'Ark1'!U2933)</f>
        <v>7.0239130434782604</v>
      </c>
      <c r="O115" s="486"/>
      <c r="P115" s="487">
        <f>+'Ark1'!AI2933</f>
        <v>30</v>
      </c>
      <c r="Q115" s="93"/>
      <c r="R115" s="31">
        <f>+IF(P115=0,"",'Ark1'!AJ2933)</f>
        <v>83.33</v>
      </c>
      <c r="S115" s="93"/>
      <c r="T115" s="31">
        <f>+IF(P115=0,"",'Ark1'!AK2933)</f>
        <v>12.919653150025148</v>
      </c>
      <c r="U115" s="93"/>
      <c r="V115" s="26">
        <f>+IF(J115=0,"",'Ark1'!T2933)</f>
        <v>3.195652173913043</v>
      </c>
      <c r="W115" s="33">
        <f>+IF(J115=0,"",'Ark1'!W2933)</f>
        <v>0</v>
      </c>
      <c r="X115" s="33">
        <f>+IF(J115=0,"",'Ark1'!X2933)</f>
        <v>0</v>
      </c>
      <c r="Y115" s="33">
        <f>+IF(J115=0,"",'Ark1'!Y2933)</f>
        <v>0</v>
      </c>
      <c r="Z115" s="33">
        <f>+IF(J115=0,"",'Ark1'!Z2933)</f>
        <v>1.8307974958196311</v>
      </c>
      <c r="AA115" s="28">
        <f>+IF(J115=0,"",'Ark1'!AA2933)</f>
        <v>0</v>
      </c>
      <c r="AB115" s="26">
        <f>+IF(J115=0,"",'Ark1'!AC2933)</f>
        <v>0</v>
      </c>
      <c r="AC115" s="33">
        <f>+IF(J115=0,"",'Ark1'!AE2933)</f>
        <v>0</v>
      </c>
      <c r="AD115" s="28">
        <f t="shared" si="14"/>
        <v>1.7559782608695651</v>
      </c>
      <c r="AE115" s="28">
        <f t="shared" si="16"/>
        <v>5.1111111111111107</v>
      </c>
      <c r="AF115" s="199"/>
      <c r="AG115" s="224"/>
      <c r="AI115" s="28"/>
      <c r="AJ115" s="26"/>
      <c r="AK115" s="27"/>
      <c r="AL115" s="27"/>
      <c r="AM115" s="26"/>
      <c r="AN115" s="26"/>
      <c r="AO115" s="33"/>
      <c r="AP115" s="33"/>
      <c r="AQ115" s="33"/>
    </row>
    <row r="116" spans="1:60" ht="16.5" customHeight="1">
      <c r="A116" s="199"/>
      <c r="B116" s="270">
        <f>+'Ark1'!C2934</f>
        <v>2024</v>
      </c>
      <c r="C116" s="219">
        <f>+'Ark1'!L2934</f>
        <v>4</v>
      </c>
      <c r="D116" s="219" t="s">
        <v>31</v>
      </c>
      <c r="E116" s="27">
        <f>+'Ark1'!H2934</f>
        <v>2</v>
      </c>
      <c r="F116" s="27">
        <f>+'Ark1'!J2934</f>
        <v>704</v>
      </c>
      <c r="G116" s="27" t="str">
        <f>VLOOKUP(F116,RNR!$A$1:$B$26,2)</f>
        <v>Øre Vilt</v>
      </c>
      <c r="H116" s="27" t="str">
        <f>+IF(J116=0,"",'Ark1'!Q2934)</f>
        <v/>
      </c>
      <c r="J116" s="325">
        <f>+'Ark1'!R2934</f>
        <v>0</v>
      </c>
      <c r="K116" s="28" t="str">
        <f>+IF(J116=0,"",'Ark1'!AG2934)</f>
        <v/>
      </c>
      <c r="M116" s="28" t="str">
        <f>+IF(J116=0,"",'Ark1'!AH2934)</f>
        <v/>
      </c>
      <c r="N116" s="31" t="str">
        <f>+IF(J116=0,"",'Ark1'!U2934)</f>
        <v/>
      </c>
      <c r="O116" s="486"/>
      <c r="P116" s="487">
        <f>+'Ark1'!AI2934</f>
        <v>0</v>
      </c>
      <c r="Q116" s="93"/>
      <c r="R116" s="31" t="str">
        <f>+IF(P116=0,"",'Ark1'!AJ2934)</f>
        <v/>
      </c>
      <c r="S116" s="93"/>
      <c r="T116" s="31" t="str">
        <f>+IF(P116=0,"",'Ark1'!AK2934)</f>
        <v/>
      </c>
      <c r="U116" s="93"/>
      <c r="V116" s="26" t="str">
        <f>+IF(J116=0,"",'Ark1'!T2934)</f>
        <v/>
      </c>
      <c r="W116" s="33" t="str">
        <f>+IF(J116=0,"",'Ark1'!W2934)</f>
        <v/>
      </c>
      <c r="X116" s="33" t="str">
        <f>+IF(J116=0,"",'Ark1'!X2934)</f>
        <v/>
      </c>
      <c r="Y116" s="33" t="str">
        <f>+IF(J116=0,"",'Ark1'!Y2934)</f>
        <v/>
      </c>
      <c r="Z116" s="33" t="str">
        <f>+IF(J116=0,"",'Ark1'!Z2934)</f>
        <v/>
      </c>
      <c r="AA116" s="28" t="str">
        <f>+IF(J116=0,"",'Ark1'!AA2934)</f>
        <v/>
      </c>
      <c r="AB116" s="26" t="str">
        <f>+IF(J116=0,"",'Ark1'!AC2934)</f>
        <v/>
      </c>
      <c r="AC116" s="33" t="str">
        <f>+IF(J116=0,"",'Ark1'!AE2934)</f>
        <v/>
      </c>
      <c r="AD116" s="28" t="str">
        <f t="shared" si="14"/>
        <v/>
      </c>
      <c r="AE116" s="28" t="str">
        <f t="shared" si="16"/>
        <v/>
      </c>
      <c r="AF116" s="199"/>
      <c r="AG116" s="223"/>
      <c r="AI116" s="28"/>
      <c r="AJ116" s="26"/>
      <c r="AK116" s="27"/>
      <c r="AL116" s="27"/>
      <c r="AM116" s="225"/>
      <c r="AN116" s="225"/>
      <c r="AO116" s="33"/>
      <c r="AP116" s="33"/>
      <c r="AQ116" s="33"/>
    </row>
    <row r="117" spans="1:60" ht="15.6">
      <c r="A117" s="199"/>
      <c r="B117" s="270">
        <f>+'Ark1'!C2935</f>
        <v>2024</v>
      </c>
      <c r="C117" s="219">
        <f>+'Ark1'!L2935</f>
        <v>4</v>
      </c>
      <c r="D117" s="219" t="s">
        <v>31</v>
      </c>
      <c r="E117" s="27">
        <f>+'Ark1'!H2935</f>
        <v>1</v>
      </c>
      <c r="F117" s="27">
        <f>+'Ark1'!J2935</f>
        <v>802</v>
      </c>
      <c r="G117" s="27" t="str">
        <f>VLOOKUP(F117,RNR!$A$1:$B$26,2)</f>
        <v>Karasjok</v>
      </c>
      <c r="H117" s="27" t="str">
        <f>+IF(J117=0,"",'Ark1'!Q2935)</f>
        <v/>
      </c>
      <c r="J117" s="325">
        <f>+'Ark1'!R2935</f>
        <v>0</v>
      </c>
      <c r="K117" s="28" t="str">
        <f>+IF(J117=0,"",'Ark1'!AG2935)</f>
        <v/>
      </c>
      <c r="M117" s="28" t="str">
        <f>+IF(J117=0,"",'Ark1'!AH2935)</f>
        <v/>
      </c>
      <c r="N117" s="31" t="str">
        <f>+IF(J117=0,"",'Ark1'!U2935)</f>
        <v/>
      </c>
      <c r="O117" s="486"/>
      <c r="P117" s="487">
        <f>+'Ark1'!AI2935</f>
        <v>0</v>
      </c>
      <c r="Q117" s="93"/>
      <c r="R117" s="31" t="str">
        <f>+IF(P117=0,"",'Ark1'!AJ2935)</f>
        <v/>
      </c>
      <c r="S117" s="93"/>
      <c r="T117" s="31" t="str">
        <f>+IF(P117=0,"",'Ark1'!AK2935)</f>
        <v/>
      </c>
      <c r="U117" s="93"/>
      <c r="V117" s="26" t="str">
        <f>+IF(J117=0,"",'Ark1'!T2935)</f>
        <v/>
      </c>
      <c r="W117" s="33" t="str">
        <f>+IF(J117=0,"",'Ark1'!W2935)</f>
        <v/>
      </c>
      <c r="X117" s="33" t="str">
        <f>+IF(J117=0,"",'Ark1'!X2935)</f>
        <v/>
      </c>
      <c r="Y117" s="33" t="str">
        <f>+IF(J117=0,"",'Ark1'!Y2935)</f>
        <v/>
      </c>
      <c r="Z117" s="33" t="str">
        <f>+IF(J117=0,"",'Ark1'!Z2935)</f>
        <v/>
      </c>
      <c r="AA117" s="28" t="str">
        <f>+IF(J117=0,"",'Ark1'!AA2935)</f>
        <v/>
      </c>
      <c r="AB117" s="26" t="str">
        <f>+IF(J117=0,"",'Ark1'!AC2935)</f>
        <v/>
      </c>
      <c r="AC117" s="33" t="str">
        <f>+IF(J117=0,"",'Ark1'!AE2935)</f>
        <v/>
      </c>
      <c r="AD117" s="28" t="str">
        <f t="shared" si="14"/>
        <v/>
      </c>
      <c r="AE117" s="28" t="str">
        <f t="shared" si="16"/>
        <v/>
      </c>
      <c r="AF117" s="199"/>
      <c r="AG117" s="202"/>
      <c r="AI117" s="28"/>
      <c r="AJ117" s="26"/>
      <c r="AK117" s="202"/>
      <c r="AL117" s="27"/>
      <c r="AP117" s="27"/>
    </row>
    <row r="118" spans="1:60" ht="15" customHeight="1">
      <c r="A118" s="199"/>
      <c r="B118" s="199"/>
      <c r="C118" s="199"/>
      <c r="D118" s="199"/>
      <c r="E118" s="199"/>
      <c r="F118" s="199"/>
      <c r="G118" s="199"/>
      <c r="H118" s="199"/>
      <c r="I118" s="486"/>
      <c r="J118" s="320"/>
      <c r="K118" s="200"/>
      <c r="L118" s="200"/>
      <c r="M118" s="200"/>
      <c r="N118" s="199"/>
      <c r="O118" s="486"/>
      <c r="P118" s="486"/>
      <c r="Q118" s="486"/>
      <c r="R118" s="486"/>
      <c r="S118" s="486"/>
      <c r="T118" s="486"/>
      <c r="U118" s="486"/>
      <c r="V118" s="199"/>
      <c r="W118" s="201"/>
      <c r="X118" s="201"/>
      <c r="Y118" s="201"/>
      <c r="Z118" s="201"/>
      <c r="AA118" s="201"/>
      <c r="AB118" s="199"/>
      <c r="AC118" s="201"/>
      <c r="AD118" s="201"/>
      <c r="AE118" s="201"/>
      <c r="AF118" s="199"/>
      <c r="AG118" s="202"/>
      <c r="AI118" s="28"/>
      <c r="AJ118" s="26"/>
      <c r="AK118" s="203"/>
      <c r="AL118" s="27"/>
      <c r="AP118" s="27"/>
      <c r="BH118" s="215"/>
    </row>
    <row r="119" spans="1:60" ht="22.8">
      <c r="A119" s="199"/>
      <c r="B119" s="199"/>
      <c r="C119" s="199"/>
      <c r="D119" s="244" t="str">
        <f>+D121</f>
        <v>O</v>
      </c>
      <c r="E119" s="199"/>
      <c r="F119" s="199"/>
      <c r="G119" s="199"/>
      <c r="H119" s="199"/>
      <c r="I119" s="486"/>
      <c r="J119" s="445">
        <f>SUM(J121:J144)</f>
        <v>4351</v>
      </c>
      <c r="K119" s="245"/>
      <c r="L119" s="245"/>
      <c r="M119" s="245"/>
      <c r="N119" s="247">
        <f>+Klasse!P14</f>
        <v>7.1432774074925396</v>
      </c>
      <c r="O119" s="486"/>
      <c r="P119" s="492">
        <f>+Klasse!L14</f>
        <v>3576</v>
      </c>
      <c r="Q119" s="486"/>
      <c r="R119" s="247">
        <f>+Klasse!S14</f>
        <v>79.752516778523457</v>
      </c>
      <c r="S119" s="486"/>
      <c r="T119" s="247">
        <f>+Klasse!U14</f>
        <v>13.965473309860949</v>
      </c>
      <c r="U119" s="486"/>
      <c r="V119" s="246"/>
      <c r="W119" s="201"/>
      <c r="X119" s="201"/>
      <c r="Y119" s="201"/>
      <c r="Z119" s="201"/>
      <c r="AA119" s="201"/>
      <c r="AB119" s="199"/>
      <c r="AC119" s="201"/>
      <c r="AD119" s="201"/>
      <c r="AE119" s="201"/>
      <c r="AF119" s="199"/>
      <c r="AG119" s="202"/>
      <c r="AI119" s="28"/>
      <c r="AJ119" s="26"/>
      <c r="AK119" s="203"/>
      <c r="AL119" s="27"/>
      <c r="AP119" s="27"/>
      <c r="BH119" s="215"/>
    </row>
    <row r="120" spans="1:60" ht="15" customHeight="1">
      <c r="A120" s="199"/>
      <c r="B120" s="199"/>
      <c r="C120" s="199"/>
      <c r="D120" s="199"/>
      <c r="E120" s="199"/>
      <c r="F120" s="199"/>
      <c r="G120" s="199"/>
      <c r="H120" s="199"/>
      <c r="I120" s="486"/>
      <c r="J120" s="320"/>
      <c r="K120" s="199"/>
      <c r="L120" s="199"/>
      <c r="M120" s="199"/>
      <c r="N120" s="199"/>
      <c r="O120" s="486"/>
      <c r="P120" s="486"/>
      <c r="Q120" s="486"/>
      <c r="R120" s="486"/>
      <c r="S120" s="486"/>
      <c r="T120" s="486"/>
      <c r="U120" s="486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202"/>
      <c r="AI120" s="28"/>
      <c r="AJ120" s="26"/>
      <c r="AK120" s="203"/>
      <c r="AL120" s="27"/>
      <c r="AP120" s="27"/>
      <c r="BH120" s="215"/>
    </row>
    <row r="121" spans="1:60" ht="15.6">
      <c r="A121" s="199"/>
      <c r="B121" s="270">
        <f>+'Ark1'!C2936</f>
        <v>2024</v>
      </c>
      <c r="C121" s="219">
        <f>+'Ark1'!L2936</f>
        <v>5</v>
      </c>
      <c r="D121" s="219" t="s">
        <v>396</v>
      </c>
      <c r="E121" s="219">
        <f>+'Ark1'!H2936</f>
        <v>1</v>
      </c>
      <c r="F121" s="219">
        <f>+'Ark1'!J2936</f>
        <v>103</v>
      </c>
      <c r="G121" s="219" t="str">
        <f>VLOOKUP(F121,RNR!$A$1:$B$26,2)</f>
        <v>Rudshøgda</v>
      </c>
      <c r="H121" s="219" t="str">
        <f>+IF(J121=0,"",'Ark1'!Q2936)</f>
        <v/>
      </c>
      <c r="I121" s="219"/>
      <c r="J121" s="324">
        <f>+'Ark1'!R2936</f>
        <v>0</v>
      </c>
      <c r="K121" s="220" t="str">
        <f>+IF(J121=0,"",'Ark1'!AG2936)</f>
        <v/>
      </c>
      <c r="L121" s="220"/>
      <c r="M121" s="220" t="str">
        <f>+IF(J121=0,"",'Ark1'!AH2936)</f>
        <v/>
      </c>
      <c r="N121" s="31" t="str">
        <f>+IF(J121=0,"",'Ark1'!U2936)</f>
        <v/>
      </c>
      <c r="O121" s="486"/>
      <c r="P121" s="487">
        <f>+'Ark1'!AI2936</f>
        <v>0</v>
      </c>
      <c r="Q121" s="93"/>
      <c r="R121" s="31" t="str">
        <f>+IF(P121=0,"",'Ark1'!AJ2936)</f>
        <v/>
      </c>
      <c r="S121" s="93"/>
      <c r="T121" s="31" t="str">
        <f>+IF(P121=0,"",'Ark1'!AK2936)</f>
        <v/>
      </c>
      <c r="U121" s="93"/>
      <c r="V121" s="221" t="str">
        <f>+IF(J121=0,"",'Ark1'!T2936)</f>
        <v/>
      </c>
      <c r="W121" s="222" t="str">
        <f>+IF(J121=0,"",'Ark1'!W2936)</f>
        <v/>
      </c>
      <c r="X121" s="222" t="str">
        <f>+IF(J121=0,"",'Ark1'!X2936)</f>
        <v/>
      </c>
      <c r="Y121" s="222" t="str">
        <f>+IF(J121=0,"",'Ark1'!Y2936)</f>
        <v/>
      </c>
      <c r="Z121" s="222" t="str">
        <f>+IF(J121=0,"",'Ark1'!Z2936)</f>
        <v/>
      </c>
      <c r="AA121" s="220" t="str">
        <f>+IF(J121=0,"",'Ark1'!AA2936)</f>
        <v/>
      </c>
      <c r="AB121" s="221" t="str">
        <f>+IF(J121=0,"",'Ark1'!AC2936)</f>
        <v/>
      </c>
      <c r="AC121" s="222" t="str">
        <f>+IF(J121=0,"",'Ark1'!AE2936)</f>
        <v/>
      </c>
      <c r="AD121" s="220" t="str">
        <f t="shared" ref="AD121:AD144" si="17">IF(J121=0,"",N121/C121)</f>
        <v/>
      </c>
      <c r="AE121" s="220" t="str">
        <f t="shared" ref="AE121" si="18">IF(J121=0,"",J121/H121)</f>
        <v/>
      </c>
      <c r="AF121" s="199"/>
      <c r="AG121" s="202"/>
      <c r="AI121" s="28"/>
      <c r="AJ121" s="26"/>
      <c r="AK121" s="226"/>
      <c r="AL121" s="27"/>
      <c r="AP121" s="27"/>
    </row>
    <row r="122" spans="1:60" ht="15.6">
      <c r="A122" s="199"/>
      <c r="B122" s="270">
        <f>+'Ark1'!C2937</f>
        <v>2024</v>
      </c>
      <c r="C122" s="219">
        <f>+'Ark1'!L2937</f>
        <v>5</v>
      </c>
      <c r="D122" s="219" t="s">
        <v>396</v>
      </c>
      <c r="E122" s="219">
        <f>+'Ark1'!H2937</f>
        <v>2</v>
      </c>
      <c r="F122" s="219">
        <f>+'Ark1'!J2937</f>
        <v>106</v>
      </c>
      <c r="G122" s="219" t="str">
        <f>VLOOKUP(F122,RNR!$A$1:$B$26,2)</f>
        <v>Furuseth</v>
      </c>
      <c r="H122" s="219">
        <f>+IF(J122=0,"",'Ark1'!Q2937)</f>
        <v>7</v>
      </c>
      <c r="I122" s="219"/>
      <c r="J122" s="324">
        <f>+'Ark1'!R2937</f>
        <v>33</v>
      </c>
      <c r="K122" s="220">
        <f>+IF(J122=0,"",'Ark1'!AG2937)</f>
        <v>14.041909699719165</v>
      </c>
      <c r="L122" s="220"/>
      <c r="M122" s="220">
        <f>+IF(J122=0,"",'Ark1'!AH2937)</f>
        <v>0</v>
      </c>
      <c r="N122" s="31">
        <f>+IF(J122=0,"",'Ark1'!U2937)</f>
        <v>7.878787878787878</v>
      </c>
      <c r="O122" s="486"/>
      <c r="P122" s="487">
        <f>+'Ark1'!AI2937</f>
        <v>31</v>
      </c>
      <c r="Q122" s="93"/>
      <c r="R122" s="31">
        <f>+IF(P122=0,"",'Ark1'!AJ2937)</f>
        <v>82.822580645161281</v>
      </c>
      <c r="S122" s="93"/>
      <c r="T122" s="31">
        <f>+IF(P122=0,"",'Ark1'!AK2937)</f>
        <v>13.917208292551038</v>
      </c>
      <c r="U122" s="93"/>
      <c r="V122" s="221">
        <f>+IF(J122=0,"",'Ark1'!T2937)</f>
        <v>3.939393939393939</v>
      </c>
      <c r="W122" s="222">
        <f>+IF(J122=0,"",'Ark1'!W2937)</f>
        <v>0</v>
      </c>
      <c r="X122" s="222">
        <f>+IF(J122=0,"",'Ark1'!X2937)</f>
        <v>0</v>
      </c>
      <c r="Y122" s="222">
        <f>+IF(J122=0,"",'Ark1'!Y2937)</f>
        <v>0</v>
      </c>
      <c r="Z122" s="222">
        <f>+IF(J122=0,"",'Ark1'!Z2937)</f>
        <v>2.7561234937100254</v>
      </c>
      <c r="AA122" s="220">
        <f>+IF(J122=0,"",'Ark1'!AA2937)</f>
        <v>0</v>
      </c>
      <c r="AB122" s="221">
        <f>+IF(J122=0,"",'Ark1'!AC2937)</f>
        <v>0</v>
      </c>
      <c r="AC122" s="222">
        <f>+IF(J122=0,"",'Ark1'!AE2937)</f>
        <v>0</v>
      </c>
      <c r="AD122" s="220">
        <f t="shared" si="17"/>
        <v>1.5757575757575757</v>
      </c>
      <c r="AE122" s="220">
        <f t="shared" ref="AE122:AE144" si="19">IF(J122=0,"",J122/H122)</f>
        <v>4.7142857142857144</v>
      </c>
      <c r="AF122" s="199"/>
      <c r="AG122" s="202"/>
      <c r="AI122" s="28"/>
      <c r="AJ122" s="26"/>
      <c r="AK122" s="226"/>
      <c r="AL122" s="27"/>
      <c r="AP122" s="27"/>
    </row>
    <row r="123" spans="1:60" ht="15.6">
      <c r="A123" s="199"/>
      <c r="B123" s="270">
        <f>+'Ark1'!C2938</f>
        <v>2024</v>
      </c>
      <c r="C123" s="219">
        <f>+'Ark1'!L2938</f>
        <v>5</v>
      </c>
      <c r="D123" s="219" t="s">
        <v>396</v>
      </c>
      <c r="E123" s="219">
        <f>+'Ark1'!H2938</f>
        <v>1</v>
      </c>
      <c r="F123" s="219">
        <f>+'Ark1'!J2938</f>
        <v>110</v>
      </c>
      <c r="G123" s="219" t="str">
        <f>VLOOKUP(F123,RNR!$A$1:$B$26,2)</f>
        <v>Gol</v>
      </c>
      <c r="H123" s="219">
        <f>+IF(J123=0,"",'Ark1'!Q2938)</f>
        <v>63</v>
      </c>
      <c r="I123" s="219"/>
      <c r="J123" s="324">
        <f>+'Ark1'!R2938</f>
        <v>1274</v>
      </c>
      <c r="K123" s="220">
        <f>+IF(J123=0,"",'Ark1'!AG2938)</f>
        <v>26.880815663795062</v>
      </c>
      <c r="L123" s="220"/>
      <c r="M123" s="220">
        <f>+IF(J123=0,"",'Ark1'!AH2938)</f>
        <v>2.4332810047095759</v>
      </c>
      <c r="N123" s="31">
        <f>+IF(J123=0,"",'Ark1'!U2938)</f>
        <v>6.4193877551020417</v>
      </c>
      <c r="O123" s="486"/>
      <c r="P123" s="487">
        <f>+'Ark1'!AI2938</f>
        <v>1271</v>
      </c>
      <c r="Q123" s="93"/>
      <c r="R123" s="31">
        <f>+IF(P123=0,"",'Ark1'!AJ2938)</f>
        <v>76.689221085759158</v>
      </c>
      <c r="S123" s="93"/>
      <c r="T123" s="31">
        <f>+IF(P123=0,"",'Ark1'!AK2938)</f>
        <v>13.948442614110522</v>
      </c>
      <c r="U123" s="93"/>
      <c r="V123" s="221">
        <f>+IF(J123=0,"",'Ark1'!T2938)</f>
        <v>4.7221350078492925</v>
      </c>
      <c r="W123" s="222">
        <f>+IF(J123=0,"",'Ark1'!W2938)</f>
        <v>0</v>
      </c>
      <c r="X123" s="222">
        <f>+IF(J123=0,"",'Ark1'!X2938)</f>
        <v>7.8492935635792779E-2</v>
      </c>
      <c r="Y123" s="222">
        <f>+IF(J123=0,"",'Ark1'!Y2938)</f>
        <v>0</v>
      </c>
      <c r="Z123" s="222">
        <f>+IF(J123=0,"",'Ark1'!Z2938)</f>
        <v>1.7043464434822124</v>
      </c>
      <c r="AA123" s="220">
        <f>+IF(J123=0,"",'Ark1'!AA2938)</f>
        <v>0</v>
      </c>
      <c r="AB123" s="221">
        <f>+IF(J123=0,"",'Ark1'!AC2938)</f>
        <v>0</v>
      </c>
      <c r="AC123" s="222">
        <f>+IF(J123=0,"",'Ark1'!AE2938)</f>
        <v>0</v>
      </c>
      <c r="AD123" s="220">
        <f t="shared" si="17"/>
        <v>1.2838775510204083</v>
      </c>
      <c r="AE123" s="220">
        <f t="shared" si="19"/>
        <v>20.222222222222221</v>
      </c>
      <c r="AF123" s="199"/>
      <c r="AG123" s="202"/>
      <c r="AI123" s="28"/>
      <c r="AJ123" s="26"/>
      <c r="AK123" s="226"/>
      <c r="AL123" s="27"/>
      <c r="AP123" s="27"/>
    </row>
    <row r="124" spans="1:60" ht="15.6">
      <c r="A124" s="199"/>
      <c r="B124" s="270">
        <f>+'Ark1'!C2939</f>
        <v>2024</v>
      </c>
      <c r="C124" s="219">
        <f>+'Ark1'!L2939</f>
        <v>5</v>
      </c>
      <c r="D124" s="219" t="s">
        <v>396</v>
      </c>
      <c r="E124" s="219">
        <f>+'Ark1'!H2939</f>
        <v>1</v>
      </c>
      <c r="F124" s="219">
        <f>+'Ark1'!J2939</f>
        <v>111</v>
      </c>
      <c r="G124" s="219" t="str">
        <f>VLOOKUP(F124,RNR!$A$1:$B$26,2)</f>
        <v>Forus</v>
      </c>
      <c r="H124" s="219">
        <f>+IF(J124=0,"",'Ark1'!Q2939)</f>
        <v>1</v>
      </c>
      <c r="I124" s="219"/>
      <c r="J124" s="324">
        <f>+'Ark1'!R2939</f>
        <v>1</v>
      </c>
      <c r="K124" s="220">
        <f>+IF(J124=0,"",'Ark1'!AG2939)</f>
        <v>3.2318677189026679</v>
      </c>
      <c r="L124" s="220"/>
      <c r="M124" s="220">
        <f>+IF(J124=0,"",'Ark1'!AH2939)</f>
        <v>0</v>
      </c>
      <c r="N124" s="31">
        <f>+IF(J124=0,"",'Ark1'!U2939)</f>
        <v>8.6</v>
      </c>
      <c r="O124" s="486"/>
      <c r="P124" s="487">
        <f>+'Ark1'!AI2939</f>
        <v>1</v>
      </c>
      <c r="Q124" s="93"/>
      <c r="R124" s="31">
        <f>+IF(P124=0,"",'Ark1'!AJ2939)</f>
        <v>86</v>
      </c>
      <c r="S124" s="93"/>
      <c r="T124" s="31">
        <f>+IF(P124=0,"",'Ark1'!AK2939)</f>
        <v>13.520822065981612</v>
      </c>
      <c r="U124" s="93"/>
      <c r="V124" s="221">
        <f>+IF(J124=0,"",'Ark1'!T2939)</f>
        <v>2</v>
      </c>
      <c r="W124" s="222">
        <f>+IF(J124=0,"",'Ark1'!W2939)</f>
        <v>0</v>
      </c>
      <c r="X124" s="222">
        <f>+IF(J124=0,"",'Ark1'!X2939)</f>
        <v>0</v>
      </c>
      <c r="Y124" s="222">
        <f>+IF(J124=0,"",'Ark1'!Y2939)</f>
        <v>0</v>
      </c>
      <c r="Z124" s="222">
        <f>+IF(J124=0,"",'Ark1'!Z2939)</f>
        <v>0</v>
      </c>
      <c r="AA124" s="220">
        <f>+IF(J124=0,"",'Ark1'!AA2939)</f>
        <v>0</v>
      </c>
      <c r="AB124" s="221">
        <f>+IF(J124=0,"",'Ark1'!AC2939)</f>
        <v>0</v>
      </c>
      <c r="AC124" s="222">
        <f>+IF(J124=0,"",'Ark1'!AE2939)</f>
        <v>0</v>
      </c>
      <c r="AD124" s="220">
        <f t="shared" si="17"/>
        <v>1.72</v>
      </c>
      <c r="AE124" s="220">
        <f t="shared" si="19"/>
        <v>1</v>
      </c>
      <c r="AF124" s="199"/>
      <c r="AG124" s="202"/>
      <c r="AI124" s="28"/>
      <c r="AJ124" s="26"/>
      <c r="AK124" s="226"/>
      <c r="AL124" s="27"/>
      <c r="AP124" s="27"/>
    </row>
    <row r="125" spans="1:60" ht="15.6">
      <c r="A125" s="199"/>
      <c r="B125" s="270">
        <f>+'Ark1'!C2940</f>
        <v>2024</v>
      </c>
      <c r="C125" s="219">
        <f>+'Ark1'!L2940</f>
        <v>5</v>
      </c>
      <c r="D125" s="219" t="s">
        <v>396</v>
      </c>
      <c r="E125" s="219">
        <f>+'Ark1'!H2940</f>
        <v>1</v>
      </c>
      <c r="F125" s="219">
        <f>+'Ark1'!J2940</f>
        <v>116</v>
      </c>
      <c r="G125" s="219" t="str">
        <f>VLOOKUP(F125,RNR!$A$1:$B$26,2)</f>
        <v>Sandeid</v>
      </c>
      <c r="H125" s="219">
        <f>+IF(J125=0,"",'Ark1'!Q2940)</f>
        <v>25</v>
      </c>
      <c r="I125" s="219"/>
      <c r="J125" s="324">
        <f>+'Ark1'!R2940</f>
        <v>144</v>
      </c>
      <c r="K125" s="220">
        <f>+IF(J125=0,"",'Ark1'!AG2940)</f>
        <v>16.010143959181196</v>
      </c>
      <c r="L125" s="220"/>
      <c r="M125" s="220">
        <f>+IF(J125=0,"",'Ark1'!AH2940)</f>
        <v>0</v>
      </c>
      <c r="N125" s="31">
        <f>+IF(J125=0,"",'Ark1'!U2940)</f>
        <v>7.3215277777777779</v>
      </c>
      <c r="O125" s="486"/>
      <c r="P125" s="487">
        <f>+'Ark1'!AI2940</f>
        <v>60</v>
      </c>
      <c r="Q125" s="93"/>
      <c r="R125" s="31">
        <f>+IF(P125=0,"",'Ark1'!AJ2940)</f>
        <v>82.571666666666701</v>
      </c>
      <c r="S125" s="93"/>
      <c r="T125" s="31">
        <f>+IF(P125=0,"",'Ark1'!AK2940)</f>
        <v>14.437110829288804</v>
      </c>
      <c r="U125" s="93"/>
      <c r="V125" s="221">
        <f>+IF(J125=0,"",'Ark1'!T2940)</f>
        <v>3.3263888888888888</v>
      </c>
      <c r="W125" s="222">
        <f>+IF(J125=0,"",'Ark1'!W2940)</f>
        <v>0</v>
      </c>
      <c r="X125" s="222">
        <f>+IF(J125=0,"",'Ark1'!X2940)</f>
        <v>0</v>
      </c>
      <c r="Y125" s="222">
        <f>+IF(J125=0,"",'Ark1'!Y2940)</f>
        <v>0</v>
      </c>
      <c r="Z125" s="222">
        <f>+IF(J125=0,"",'Ark1'!Z2940)</f>
        <v>2.2287005180661743</v>
      </c>
      <c r="AA125" s="220">
        <f>+IF(J125=0,"",'Ark1'!AA2940)</f>
        <v>0</v>
      </c>
      <c r="AB125" s="221">
        <f>+IF(J125=0,"",'Ark1'!AC2940)</f>
        <v>0</v>
      </c>
      <c r="AC125" s="222">
        <f>+IF(J125=0,"",'Ark1'!AE2940)</f>
        <v>0</v>
      </c>
      <c r="AD125" s="220">
        <f t="shared" si="17"/>
        <v>1.4643055555555555</v>
      </c>
      <c r="AE125" s="220">
        <f t="shared" si="19"/>
        <v>5.76</v>
      </c>
      <c r="AF125" s="199"/>
      <c r="AG125" s="202"/>
      <c r="AI125" s="28"/>
      <c r="AJ125" s="26"/>
      <c r="AK125" s="226"/>
      <c r="AL125" s="27"/>
      <c r="AP125" s="27"/>
    </row>
    <row r="126" spans="1:60" ht="15.6">
      <c r="A126" s="199"/>
      <c r="B126" s="270">
        <f>+'Ark1'!C2941</f>
        <v>2024</v>
      </c>
      <c r="C126" s="219">
        <f>+'Ark1'!L2941</f>
        <v>5</v>
      </c>
      <c r="D126" s="219" t="s">
        <v>396</v>
      </c>
      <c r="E126" s="219">
        <f>+'Ark1'!H2941</f>
        <v>2</v>
      </c>
      <c r="F126" s="219">
        <f>+'Ark1'!J2941</f>
        <v>117</v>
      </c>
      <c r="G126" s="219" t="str">
        <f>VLOOKUP(F126,RNR!$A$1:$B$26,2)</f>
        <v>Jæren</v>
      </c>
      <c r="H126" s="219">
        <f>+IF(J126=0,"",'Ark1'!Q2941)</f>
        <v>6</v>
      </c>
      <c r="I126" s="219"/>
      <c r="J126" s="324">
        <f>+'Ark1'!R2941</f>
        <v>40</v>
      </c>
      <c r="K126" s="220">
        <f>+IF(J126=0,"",'Ark1'!AG2941)</f>
        <v>28.647600581677175</v>
      </c>
      <c r="L126" s="220"/>
      <c r="M126" s="220">
        <f>+IF(J126=0,"",'Ark1'!AH2941)</f>
        <v>0</v>
      </c>
      <c r="N126" s="31">
        <f>+IF(J126=0,"",'Ark1'!U2941)</f>
        <v>8.8649999999999984</v>
      </c>
      <c r="O126" s="486"/>
      <c r="P126" s="487">
        <f>+'Ark1'!AI2941</f>
        <v>40</v>
      </c>
      <c r="Q126" s="93"/>
      <c r="R126" s="31">
        <f>+IF(P126=0,"",'Ark1'!AJ2941)</f>
        <v>84.242500000000007</v>
      </c>
      <c r="S126" s="93"/>
      <c r="T126" s="31">
        <f>+IF(P126=0,"",'Ark1'!AK2941)</f>
        <v>14.49185258695209</v>
      </c>
      <c r="U126" s="93"/>
      <c r="V126" s="221">
        <f>+IF(J126=0,"",'Ark1'!T2941)</f>
        <v>3.9249999999999998</v>
      </c>
      <c r="W126" s="222">
        <f>+IF(J126=0,"",'Ark1'!W2941)</f>
        <v>0</v>
      </c>
      <c r="X126" s="222">
        <f>+IF(J126=0,"",'Ark1'!X2941)</f>
        <v>5</v>
      </c>
      <c r="Y126" s="222">
        <f>+IF(J126=0,"",'Ark1'!Y2941)</f>
        <v>0</v>
      </c>
      <c r="Z126" s="222">
        <f>+IF(J126=0,"",'Ark1'!Z2941)</f>
        <v>2.6050479842029879</v>
      </c>
      <c r="AA126" s="220">
        <f>+IF(J126=0,"",'Ark1'!AA2941)</f>
        <v>0</v>
      </c>
      <c r="AB126" s="221">
        <f>+IF(J126=0,"",'Ark1'!AC2941)</f>
        <v>0</v>
      </c>
      <c r="AC126" s="222">
        <f>+IF(J126=0,"",'Ark1'!AE2941)</f>
        <v>0</v>
      </c>
      <c r="AD126" s="220">
        <f t="shared" si="17"/>
        <v>1.7729999999999997</v>
      </c>
      <c r="AE126" s="220">
        <f t="shared" si="19"/>
        <v>6.666666666666667</v>
      </c>
      <c r="AF126" s="199"/>
      <c r="AG126" s="202"/>
      <c r="AI126" s="28"/>
      <c r="AJ126" s="26"/>
      <c r="AK126" s="226"/>
      <c r="AL126" s="27"/>
      <c r="AP126" s="27"/>
    </row>
    <row r="127" spans="1:60" ht="15.6">
      <c r="A127" s="199"/>
      <c r="B127" s="270">
        <f>+'Ark1'!C2942</f>
        <v>2024</v>
      </c>
      <c r="C127" s="219">
        <f>+'Ark1'!L2942</f>
        <v>5</v>
      </c>
      <c r="D127" s="219" t="s">
        <v>396</v>
      </c>
      <c r="E127" s="219">
        <f>+'Ark1'!H2942</f>
        <v>1</v>
      </c>
      <c r="F127" s="219">
        <f>+'Ark1'!J2942</f>
        <v>134</v>
      </c>
      <c r="G127" s="219" t="str">
        <f>VLOOKUP(F127,RNR!$A$1:$B$26,2)</f>
        <v>Førde</v>
      </c>
      <c r="H127" s="219">
        <f>+IF(J127=0,"",'Ark1'!Q2942)</f>
        <v>93</v>
      </c>
      <c r="I127" s="219"/>
      <c r="J127" s="324">
        <f>+'Ark1'!R2942</f>
        <v>917</v>
      </c>
      <c r="K127" s="220">
        <f>+IF(J127=0,"",'Ark1'!AG2942)</f>
        <v>22.412290633126801</v>
      </c>
      <c r="L127" s="220"/>
      <c r="M127" s="220">
        <f>+IF(J127=0,"",'Ark1'!AH2942)</f>
        <v>0</v>
      </c>
      <c r="N127" s="31">
        <f>+IF(J127=0,"",'Ark1'!U2942)</f>
        <v>7.1238822246455857</v>
      </c>
      <c r="O127" s="486"/>
      <c r="P127" s="487">
        <f>+'Ark1'!AI2942</f>
        <v>895</v>
      </c>
      <c r="Q127" s="93"/>
      <c r="R127" s="31">
        <f>+IF(P127=0,"",'Ark1'!AJ2942)</f>
        <v>78.703910614525114</v>
      </c>
      <c r="S127" s="93"/>
      <c r="T127" s="31">
        <f>+IF(P127=0,"",'Ark1'!AK2942)</f>
        <v>14.291022753318421</v>
      </c>
      <c r="U127" s="93"/>
      <c r="V127" s="221">
        <f>+IF(J127=0,"",'Ark1'!T2942)</f>
        <v>4.1832061068702302</v>
      </c>
      <c r="W127" s="222">
        <f>+IF(J127=0,"",'Ark1'!W2942)</f>
        <v>0</v>
      </c>
      <c r="X127" s="222">
        <f>+IF(J127=0,"",'Ark1'!X2942)</f>
        <v>0.65430752453653229</v>
      </c>
      <c r="Y127" s="222">
        <f>+IF(J127=0,"",'Ark1'!Y2942)</f>
        <v>0</v>
      </c>
      <c r="Z127" s="222">
        <f>+IF(J127=0,"",'Ark1'!Z2942)</f>
        <v>2.158209954201038</v>
      </c>
      <c r="AA127" s="220">
        <f>+IF(J127=0,"",'Ark1'!AA2942)</f>
        <v>0</v>
      </c>
      <c r="AB127" s="221">
        <f>+IF(J127=0,"",'Ark1'!AC2942)</f>
        <v>0</v>
      </c>
      <c r="AC127" s="222">
        <f>+IF(J127=0,"",'Ark1'!AE2942)</f>
        <v>0</v>
      </c>
      <c r="AD127" s="220">
        <f t="shared" si="17"/>
        <v>1.4247764449291171</v>
      </c>
      <c r="AE127" s="220">
        <f t="shared" si="19"/>
        <v>9.8602150537634401</v>
      </c>
      <c r="AF127" s="199"/>
      <c r="AG127" s="202"/>
      <c r="AI127" s="28"/>
      <c r="AJ127" s="26"/>
      <c r="AK127" s="226"/>
      <c r="AL127" s="27"/>
      <c r="AP127" s="27"/>
    </row>
    <row r="128" spans="1:60" ht="15.6">
      <c r="A128" s="199"/>
      <c r="B128" s="270">
        <f>+'Ark1'!C2943</f>
        <v>2024</v>
      </c>
      <c r="C128" s="219">
        <f>+'Ark1'!L2943</f>
        <v>5</v>
      </c>
      <c r="D128" s="219" t="s">
        <v>396</v>
      </c>
      <c r="E128" s="219">
        <f>+'Ark1'!H2943</f>
        <v>2</v>
      </c>
      <c r="F128" s="219">
        <f>+'Ark1'!J2943</f>
        <v>141</v>
      </c>
      <c r="G128" s="219" t="str">
        <f>VLOOKUP(F128,RNR!$A$1:$B$26,2)</f>
        <v>Ølen</v>
      </c>
      <c r="H128" s="219">
        <f>+IF(J128=0,"",'Ark1'!Q2943)</f>
        <v>46</v>
      </c>
      <c r="I128" s="219"/>
      <c r="J128" s="324">
        <f>+'Ark1'!R2943</f>
        <v>192</v>
      </c>
      <c r="K128" s="220">
        <f>+IF(J128=0,"",'Ark1'!AG2943)</f>
        <v>20.445118999332713</v>
      </c>
      <c r="L128" s="220"/>
      <c r="M128" s="220">
        <f>+IF(J128=0,"",'Ark1'!AH2943)</f>
        <v>0.52083333333333348</v>
      </c>
      <c r="N128" s="31">
        <f>+IF(J128=0,"",'Ark1'!U2943)</f>
        <v>8.1385416666666686</v>
      </c>
      <c r="O128" s="486"/>
      <c r="P128" s="487">
        <f>+'Ark1'!AI2943</f>
        <v>182</v>
      </c>
      <c r="Q128" s="93"/>
      <c r="R128" s="31">
        <f>+IF(P128=0,"",'Ark1'!AJ2943)</f>
        <v>83.014285714285691</v>
      </c>
      <c r="S128" s="93"/>
      <c r="T128" s="31">
        <f>+IF(P128=0,"",'Ark1'!AK2943)</f>
        <v>13.991494340019493</v>
      </c>
      <c r="U128" s="93"/>
      <c r="V128" s="221">
        <f>+IF(J128=0,"",'Ark1'!T2943)</f>
        <v>3.59375</v>
      </c>
      <c r="W128" s="222">
        <f>+IF(J128=0,"",'Ark1'!W2943)</f>
        <v>0</v>
      </c>
      <c r="X128" s="222">
        <f>+IF(J128=0,"",'Ark1'!X2943)</f>
        <v>1.041666666666667</v>
      </c>
      <c r="Y128" s="222">
        <f>+IF(J128=0,"",'Ark1'!Y2943)</f>
        <v>0</v>
      </c>
      <c r="Z128" s="222">
        <f>+IF(J128=0,"",'Ark1'!Z2943)</f>
        <v>2.3968673040583401</v>
      </c>
      <c r="AA128" s="220">
        <f>+IF(J128=0,"",'Ark1'!AA2943)</f>
        <v>0</v>
      </c>
      <c r="AB128" s="221">
        <f>+IF(J128=0,"",'Ark1'!AC2943)</f>
        <v>0</v>
      </c>
      <c r="AC128" s="222">
        <f>+IF(J128=0,"",'Ark1'!AE2943)</f>
        <v>0</v>
      </c>
      <c r="AD128" s="220">
        <f t="shared" si="17"/>
        <v>1.6277083333333338</v>
      </c>
      <c r="AE128" s="220">
        <f t="shared" si="19"/>
        <v>4.1739130434782608</v>
      </c>
      <c r="AF128" s="199"/>
      <c r="AG128" s="202"/>
      <c r="AI128" s="28"/>
      <c r="AJ128" s="26"/>
      <c r="AK128" s="226"/>
      <c r="AL128" s="27"/>
      <c r="AP128" s="27"/>
    </row>
    <row r="129" spans="1:42" ht="15.6">
      <c r="A129" s="199"/>
      <c r="B129" s="270">
        <f>+'Ark1'!C2944</f>
        <v>2024</v>
      </c>
      <c r="C129" s="219">
        <f>+'Ark1'!L2944</f>
        <v>5</v>
      </c>
      <c r="D129" s="219" t="s">
        <v>396</v>
      </c>
      <c r="E129" s="219">
        <f>+'Ark1'!H2944</f>
        <v>2</v>
      </c>
      <c r="F129" s="219">
        <f>+'Ark1'!J2944</f>
        <v>143</v>
      </c>
      <c r="G129" s="219" t="str">
        <f>VLOOKUP(F129,RNR!$A$1:$B$26,2)</f>
        <v>Nordfjord</v>
      </c>
      <c r="H129" s="219">
        <f>+IF(J129=0,"",'Ark1'!Q2944)</f>
        <v>1</v>
      </c>
      <c r="I129" s="219"/>
      <c r="J129" s="324">
        <f>+'Ark1'!R2944</f>
        <v>1</v>
      </c>
      <c r="K129" s="220">
        <f>+IF(J129=0,"",'Ark1'!AG2944)</f>
        <v>27.301092043681752</v>
      </c>
      <c r="L129" s="220"/>
      <c r="M129" s="220">
        <f>+IF(J129=0,"",'Ark1'!AH2944)</f>
        <v>0</v>
      </c>
      <c r="N129" s="31">
        <f>+IF(J129=0,"",'Ark1'!U2944)</f>
        <v>17.5</v>
      </c>
      <c r="O129" s="486"/>
      <c r="P129" s="487">
        <f>+'Ark1'!AI2944</f>
        <v>0</v>
      </c>
      <c r="Q129" s="93"/>
      <c r="R129" s="31" t="str">
        <f>+IF(P129=0,"",'Ark1'!AJ2944)</f>
        <v/>
      </c>
      <c r="S129" s="93"/>
      <c r="T129" s="31" t="str">
        <f>+IF(P129=0,"",'Ark1'!AK2944)</f>
        <v/>
      </c>
      <c r="U129" s="93"/>
      <c r="V129" s="221">
        <f>+IF(J129=0,"",'Ark1'!T2944)</f>
        <v>5</v>
      </c>
      <c r="W129" s="222">
        <f>+IF(J129=0,"",'Ark1'!W2944)</f>
        <v>0</v>
      </c>
      <c r="X129" s="222">
        <f>+IF(J129=0,"",'Ark1'!X2944)</f>
        <v>100</v>
      </c>
      <c r="Y129" s="222">
        <f>+IF(J129=0,"",'Ark1'!Y2944)</f>
        <v>0</v>
      </c>
      <c r="Z129" s="222">
        <f>+IF(J129=0,"",'Ark1'!Z2944)</f>
        <v>0</v>
      </c>
      <c r="AA129" s="220">
        <f>+IF(J129=0,"",'Ark1'!AA2944)</f>
        <v>0</v>
      </c>
      <c r="AB129" s="221">
        <f>+IF(J129=0,"",'Ark1'!AC2944)</f>
        <v>0</v>
      </c>
      <c r="AC129" s="222">
        <f>+IF(J129=0,"",'Ark1'!AE2944)</f>
        <v>0</v>
      </c>
      <c r="AD129" s="220">
        <f t="shared" si="17"/>
        <v>3.5</v>
      </c>
      <c r="AE129" s="220">
        <f t="shared" si="19"/>
        <v>1</v>
      </c>
      <c r="AF129" s="199"/>
      <c r="AG129" s="202"/>
      <c r="AI129" s="28"/>
      <c r="AJ129" s="26"/>
      <c r="AK129" s="226"/>
      <c r="AL129" s="27"/>
      <c r="AP129" s="27"/>
    </row>
    <row r="130" spans="1:42" ht="15.6">
      <c r="A130" s="199"/>
      <c r="B130" s="270">
        <f>+'Ark1'!C2945</f>
        <v>2024</v>
      </c>
      <c r="C130" s="219">
        <f>+'Ark1'!L2945</f>
        <v>5</v>
      </c>
      <c r="D130" s="219" t="s">
        <v>396</v>
      </c>
      <c r="E130" s="219">
        <f>+'Ark1'!H2945</f>
        <v>2</v>
      </c>
      <c r="F130" s="219">
        <f>+'Ark1'!J2945</f>
        <v>147</v>
      </c>
      <c r="G130" s="219" t="str">
        <f>VLOOKUP(F130,RNR!$A$1:$B$26,2)</f>
        <v>Midt-Norge</v>
      </c>
      <c r="H130" s="219">
        <f>+IF(J130=0,"",'Ark1'!Q2945)</f>
        <v>4</v>
      </c>
      <c r="I130" s="219"/>
      <c r="J130" s="324">
        <f>+'Ark1'!R2945</f>
        <v>15</v>
      </c>
      <c r="K130" s="220">
        <f>+IF(J130=0,"",'Ark1'!AG2945)</f>
        <v>17.275664926671638</v>
      </c>
      <c r="L130" s="220"/>
      <c r="M130" s="220">
        <f>+IF(J130=0,"",'Ark1'!AH2945)</f>
        <v>0</v>
      </c>
      <c r="N130" s="31">
        <f>+IF(J130=0,"",'Ark1'!U2945)</f>
        <v>9.2666666666666693</v>
      </c>
      <c r="O130" s="486"/>
      <c r="P130" s="487">
        <f>+'Ark1'!AI2945</f>
        <v>15</v>
      </c>
      <c r="Q130" s="93"/>
      <c r="R130" s="31">
        <f>+IF(P130=0,"",'Ark1'!AJ2945)</f>
        <v>86.92</v>
      </c>
      <c r="S130" s="93"/>
      <c r="T130" s="31">
        <f>+IF(P130=0,"",'Ark1'!AK2945)</f>
        <v>13.910159846819761</v>
      </c>
      <c r="U130" s="93"/>
      <c r="V130" s="221">
        <f>+IF(J130=0,"",'Ark1'!T2945)</f>
        <v>4.2666666666666657</v>
      </c>
      <c r="W130" s="222">
        <f>+IF(J130=0,"",'Ark1'!W2945)</f>
        <v>0</v>
      </c>
      <c r="X130" s="222">
        <f>+IF(J130=0,"",'Ark1'!X2945)</f>
        <v>0</v>
      </c>
      <c r="Y130" s="222">
        <f>+IF(J130=0,"",'Ark1'!Y2945)</f>
        <v>0</v>
      </c>
      <c r="Z130" s="222">
        <f>+IF(J130=0,"",'Ark1'!Z2945)</f>
        <v>2.3299976156401705</v>
      </c>
      <c r="AA130" s="220">
        <f>+IF(J130=0,"",'Ark1'!AA2945)</f>
        <v>0</v>
      </c>
      <c r="AB130" s="221">
        <f>+IF(J130=0,"",'Ark1'!AC2945)</f>
        <v>0</v>
      </c>
      <c r="AC130" s="222">
        <f>+IF(J130=0,"",'Ark1'!AE2945)</f>
        <v>0</v>
      </c>
      <c r="AD130" s="220">
        <f t="shared" si="17"/>
        <v>1.8533333333333339</v>
      </c>
      <c r="AE130" s="220">
        <f t="shared" si="19"/>
        <v>3.75</v>
      </c>
      <c r="AF130" s="199"/>
      <c r="AG130" s="202"/>
      <c r="AI130" s="28"/>
      <c r="AJ130" s="26"/>
      <c r="AK130" s="226"/>
      <c r="AL130" s="27"/>
      <c r="AP130" s="27"/>
    </row>
    <row r="131" spans="1:42" ht="15.6">
      <c r="A131" s="199"/>
      <c r="B131" s="270">
        <f>+'Ark1'!C2946</f>
        <v>2024</v>
      </c>
      <c r="C131" s="219">
        <f>+'Ark1'!L2946</f>
        <v>5</v>
      </c>
      <c r="D131" s="219" t="s">
        <v>396</v>
      </c>
      <c r="E131" s="219">
        <f>+'Ark1'!H2946</f>
        <v>1</v>
      </c>
      <c r="F131" s="219">
        <f>+'Ark1'!J2946</f>
        <v>155</v>
      </c>
      <c r="G131" s="219" t="str">
        <f>VLOOKUP(F131,RNR!$A$1:$B$26,2)</f>
        <v>Målselv</v>
      </c>
      <c r="H131" s="219">
        <f>+IF(J131=0,"",'Ark1'!Q2946)</f>
        <v>29</v>
      </c>
      <c r="I131" s="219"/>
      <c r="J131" s="324">
        <f>+'Ark1'!R2946</f>
        <v>217</v>
      </c>
      <c r="K131" s="220">
        <f>+IF(J131=0,"",'Ark1'!AG2946)</f>
        <v>16.530560734727775</v>
      </c>
      <c r="L131" s="220"/>
      <c r="M131" s="220">
        <f>+IF(J131=0,"",'Ark1'!AH2946)</f>
        <v>0</v>
      </c>
      <c r="N131" s="31">
        <f>+IF(J131=0,"",'Ark1'!U2946)</f>
        <v>9.3562211981566854</v>
      </c>
      <c r="O131" s="486"/>
      <c r="P131" s="487">
        <f>+'Ark1'!AI2946</f>
        <v>209</v>
      </c>
      <c r="Q131" s="93"/>
      <c r="R131" s="31">
        <f>+IF(P131=0,"",'Ark1'!AJ2946)</f>
        <v>87.496650717703318</v>
      </c>
      <c r="S131" s="93"/>
      <c r="T131" s="31">
        <f>+IF(P131=0,"",'Ark1'!AK2946)</f>
        <v>13.944601248831882</v>
      </c>
      <c r="U131" s="93"/>
      <c r="V131" s="221">
        <f>+IF(J131=0,"",'Ark1'!T2946)</f>
        <v>4.0046082949308763</v>
      </c>
      <c r="W131" s="222">
        <f>+IF(J131=0,"",'Ark1'!W2946)</f>
        <v>0</v>
      </c>
      <c r="X131" s="222">
        <f>+IF(J131=0,"",'Ark1'!X2946)</f>
        <v>0.92165898617511521</v>
      </c>
      <c r="Y131" s="222">
        <f>+IF(J131=0,"",'Ark1'!Y2946)</f>
        <v>0</v>
      </c>
      <c r="Z131" s="222">
        <f>+IF(J131=0,"",'Ark1'!Z2946)</f>
        <v>1.8031642711797899</v>
      </c>
      <c r="AA131" s="220">
        <f>+IF(J131=0,"",'Ark1'!AA2946)</f>
        <v>0</v>
      </c>
      <c r="AB131" s="221">
        <f>+IF(J131=0,"",'Ark1'!AC2946)</f>
        <v>0</v>
      </c>
      <c r="AC131" s="222">
        <f>+IF(J131=0,"",'Ark1'!AE2946)</f>
        <v>0</v>
      </c>
      <c r="AD131" s="220">
        <f t="shared" si="17"/>
        <v>1.8712442396313371</v>
      </c>
      <c r="AE131" s="220">
        <f t="shared" si="19"/>
        <v>7.4827586206896548</v>
      </c>
      <c r="AF131" s="199"/>
      <c r="AG131" s="202"/>
      <c r="AI131" s="28"/>
      <c r="AJ131" s="26"/>
      <c r="AK131" s="226"/>
      <c r="AL131" s="27"/>
      <c r="AP131" s="27"/>
    </row>
    <row r="132" spans="1:42" ht="15.6">
      <c r="A132" s="199"/>
      <c r="B132" s="270">
        <f>+'Ark1'!C2947</f>
        <v>2024</v>
      </c>
      <c r="C132" s="219">
        <f>+'Ark1'!L2947</f>
        <v>5</v>
      </c>
      <c r="D132" s="219" t="s">
        <v>396</v>
      </c>
      <c r="E132" s="219">
        <f>+'Ark1'!H2947</f>
        <v>2</v>
      </c>
      <c r="F132" s="219">
        <f>+'Ark1'!J2947</f>
        <v>160</v>
      </c>
      <c r="G132" s="219" t="str">
        <f>VLOOKUP(F132,RNR!$A$1:$B$26,2)</f>
        <v>Oslo</v>
      </c>
      <c r="H132" s="219">
        <f>+IF(J132=0,"",'Ark1'!Q2947)</f>
        <v>12</v>
      </c>
      <c r="I132" s="219"/>
      <c r="J132" s="324">
        <f>+'Ark1'!R2947</f>
        <v>53</v>
      </c>
      <c r="K132" s="220">
        <f>+IF(J132=0,"",'Ark1'!AG2947)</f>
        <v>19.902503877686684</v>
      </c>
      <c r="L132" s="220"/>
      <c r="M132" s="220">
        <f>+IF(J132=0,"",'Ark1'!AH2947)</f>
        <v>15.094339622641504</v>
      </c>
      <c r="N132" s="31">
        <f>+IF(J132=0,"",'Ark1'!U2947)</f>
        <v>8.4735849056603758</v>
      </c>
      <c r="O132" s="486"/>
      <c r="P132" s="487">
        <f>+'Ark1'!AI2947</f>
        <v>50</v>
      </c>
      <c r="Q132" s="93"/>
      <c r="R132" s="31">
        <f>+IF(P132=0,"",'Ark1'!AJ2947)</f>
        <v>84.001999999999995</v>
      </c>
      <c r="S132" s="93"/>
      <c r="T132" s="31">
        <f>+IF(P132=0,"",'Ark1'!AK2947)</f>
        <v>13.937539053785988</v>
      </c>
      <c r="U132" s="93"/>
      <c r="V132" s="221">
        <f>+IF(J132=0,"",'Ark1'!T2947)</f>
        <v>3.2075471698113205</v>
      </c>
      <c r="W132" s="222">
        <f>+IF(J132=0,"",'Ark1'!W2947)</f>
        <v>0</v>
      </c>
      <c r="X132" s="222">
        <f>+IF(J132=0,"",'Ark1'!X2947)</f>
        <v>1.886792452830188</v>
      </c>
      <c r="Y132" s="222">
        <f>+IF(J132=0,"",'Ark1'!Y2947)</f>
        <v>0</v>
      </c>
      <c r="Z132" s="222">
        <f>+IF(J132=0,"",'Ark1'!Z2947)</f>
        <v>2.1131351065750827</v>
      </c>
      <c r="AA132" s="220">
        <f>+IF(J132=0,"",'Ark1'!AA2947)</f>
        <v>0</v>
      </c>
      <c r="AB132" s="221">
        <f>+IF(J132=0,"",'Ark1'!AC2947)</f>
        <v>0</v>
      </c>
      <c r="AC132" s="222">
        <f>+IF(J132=0,"",'Ark1'!AE2947)</f>
        <v>0</v>
      </c>
      <c r="AD132" s="220">
        <f t="shared" si="17"/>
        <v>1.6947169811320753</v>
      </c>
      <c r="AE132" s="220">
        <f t="shared" si="19"/>
        <v>4.416666666666667</v>
      </c>
      <c r="AF132" s="199"/>
      <c r="AG132" s="202"/>
      <c r="AI132" s="28"/>
      <c r="AJ132" s="26"/>
      <c r="AK132" s="226"/>
      <c r="AL132" s="27"/>
      <c r="AP132" s="27"/>
    </row>
    <row r="133" spans="1:42" ht="15.6">
      <c r="A133" s="199"/>
      <c r="B133" s="270">
        <f>+'Ark1'!C2948</f>
        <v>2024</v>
      </c>
      <c r="C133" s="219">
        <f>+'Ark1'!L2948</f>
        <v>5</v>
      </c>
      <c r="D133" s="219" t="s">
        <v>396</v>
      </c>
      <c r="E133" s="219">
        <f>+'Ark1'!H2948</f>
        <v>1</v>
      </c>
      <c r="F133" s="219">
        <f>+'Ark1'!J2948</f>
        <v>171</v>
      </c>
      <c r="G133" s="219" t="str">
        <f>VLOOKUP(F133,RNR!$A$1:$B$26,2)</f>
        <v>Prima</v>
      </c>
      <c r="H133" s="219" t="str">
        <f>+IF(J133=0,"",'Ark1'!Q2948)</f>
        <v/>
      </c>
      <c r="I133" s="219"/>
      <c r="J133" s="324">
        <f>+'Ark1'!R2948</f>
        <v>0</v>
      </c>
      <c r="K133" s="220" t="str">
        <f>+IF(J133=0,"",'Ark1'!AG2948)</f>
        <v/>
      </c>
      <c r="L133" s="220"/>
      <c r="M133" s="220" t="str">
        <f>+IF(J133=0,"",'Ark1'!AH2948)</f>
        <v/>
      </c>
      <c r="N133" s="31" t="str">
        <f>+IF(J133=0,"",'Ark1'!U2948)</f>
        <v/>
      </c>
      <c r="O133" s="486"/>
      <c r="P133" s="487">
        <f>+'Ark1'!AI2948</f>
        <v>0</v>
      </c>
      <c r="Q133" s="93"/>
      <c r="R133" s="31" t="str">
        <f>+IF(P133=0,"",'Ark1'!AJ2948)</f>
        <v/>
      </c>
      <c r="S133" s="93"/>
      <c r="T133" s="31" t="str">
        <f>+IF(P133=0,"",'Ark1'!AK2948)</f>
        <v/>
      </c>
      <c r="U133" s="93"/>
      <c r="V133" s="221" t="str">
        <f>+IF(J133=0,"",'Ark1'!T2948)</f>
        <v/>
      </c>
      <c r="W133" s="222" t="str">
        <f>+IF(J133=0,"",'Ark1'!W2948)</f>
        <v/>
      </c>
      <c r="X133" s="222" t="str">
        <f>+IF(J133=0,"",'Ark1'!X2948)</f>
        <v/>
      </c>
      <c r="Y133" s="222" t="str">
        <f>+IF(J133=0,"",'Ark1'!Y2948)</f>
        <v/>
      </c>
      <c r="Z133" s="222" t="str">
        <f>+IF(J133=0,"",'Ark1'!Z2948)</f>
        <v/>
      </c>
      <c r="AA133" s="220" t="str">
        <f>+IF(J133=0,"",'Ark1'!AA2948)</f>
        <v/>
      </c>
      <c r="AB133" s="221" t="str">
        <f>+IF(J133=0,"",'Ark1'!AC2948)</f>
        <v/>
      </c>
      <c r="AC133" s="222" t="str">
        <f>+IF(J133=0,"",'Ark1'!AE2948)</f>
        <v/>
      </c>
      <c r="AD133" s="220" t="str">
        <f t="shared" si="17"/>
        <v/>
      </c>
      <c r="AE133" s="220" t="str">
        <f t="shared" si="19"/>
        <v/>
      </c>
      <c r="AF133" s="199"/>
      <c r="AG133" s="202"/>
      <c r="AI133" s="28"/>
      <c r="AJ133" s="26"/>
      <c r="AK133" s="226"/>
      <c r="AL133" s="27"/>
      <c r="AP133" s="27"/>
    </row>
    <row r="134" spans="1:42" ht="15.6">
      <c r="A134" s="199"/>
      <c r="B134" s="270">
        <f>+'Ark1'!C2949</f>
        <v>2024</v>
      </c>
      <c r="C134" s="219">
        <f>+'Ark1'!L2949</f>
        <v>5</v>
      </c>
      <c r="D134" s="219" t="s">
        <v>396</v>
      </c>
      <c r="E134" s="219">
        <f>+'Ark1'!H2949</f>
        <v>2</v>
      </c>
      <c r="F134" s="219">
        <f>+'Ark1'!J2949</f>
        <v>175</v>
      </c>
      <c r="G134" s="219" t="str">
        <f>VLOOKUP(F134,RNR!$A$1:$B$26,2)</f>
        <v>Ole Ringdal</v>
      </c>
      <c r="H134" s="219">
        <f>+IF(J134=0,"",'Ark1'!Q2949)</f>
        <v>23</v>
      </c>
      <c r="I134" s="219"/>
      <c r="J134" s="324">
        <f>+'Ark1'!R2949</f>
        <v>597</v>
      </c>
      <c r="K134" s="220">
        <f>+IF(J134=0,"",'Ark1'!AG2949)</f>
        <v>36.357682971552315</v>
      </c>
      <c r="L134" s="220"/>
      <c r="M134" s="220">
        <f>+IF(J134=0,"",'Ark1'!AH2949)</f>
        <v>0</v>
      </c>
      <c r="N134" s="31">
        <f>+IF(J134=0,"",'Ark1'!U2949)</f>
        <v>6.9747068676716903</v>
      </c>
      <c r="O134" s="486"/>
      <c r="P134" s="487">
        <f>+'Ark1'!AI2949</f>
        <v>155</v>
      </c>
      <c r="Q134" s="93"/>
      <c r="R134" s="31">
        <f>+IF(P134=0,"",'Ark1'!AJ2949)</f>
        <v>84.594193548387153</v>
      </c>
      <c r="S134" s="93"/>
      <c r="T134" s="31">
        <f>+IF(P134=0,"",'Ark1'!AK2949)</f>
        <v>13.974378457998091</v>
      </c>
      <c r="U134" s="93"/>
      <c r="V134" s="221">
        <f>+IF(J134=0,"",'Ark1'!T2949)</f>
        <v>4.5410385259631489</v>
      </c>
      <c r="W134" s="222">
        <f>+IF(J134=0,"",'Ark1'!W2949)</f>
        <v>0</v>
      </c>
      <c r="X134" s="222">
        <f>+IF(J134=0,"",'Ark1'!X2949)</f>
        <v>1.0050251256281406</v>
      </c>
      <c r="Y134" s="222">
        <f>+IF(J134=0,"",'Ark1'!Y2949)</f>
        <v>0</v>
      </c>
      <c r="Z134" s="222">
        <f>+IF(J134=0,"",'Ark1'!Z2949)</f>
        <v>2.4631379782034379</v>
      </c>
      <c r="AA134" s="220">
        <f>+IF(J134=0,"",'Ark1'!AA2949)</f>
        <v>0</v>
      </c>
      <c r="AB134" s="221">
        <f>+IF(J134=0,"",'Ark1'!AC2949)</f>
        <v>0</v>
      </c>
      <c r="AC134" s="222">
        <f>+IF(J134=0,"",'Ark1'!AE2949)</f>
        <v>0</v>
      </c>
      <c r="AD134" s="220">
        <f t="shared" si="17"/>
        <v>1.3949413735343381</v>
      </c>
      <c r="AE134" s="220">
        <f t="shared" si="19"/>
        <v>25.956521739130434</v>
      </c>
      <c r="AF134" s="199"/>
      <c r="AG134" s="202"/>
      <c r="AI134" s="28"/>
      <c r="AJ134" s="26"/>
      <c r="AK134" s="226"/>
      <c r="AL134" s="27"/>
      <c r="AP134" s="27"/>
    </row>
    <row r="135" spans="1:42" ht="15.6">
      <c r="A135" s="199"/>
      <c r="B135" s="270">
        <f>+'Ark1'!C2950</f>
        <v>2024</v>
      </c>
      <c r="C135" s="219">
        <f>+'Ark1'!L2950</f>
        <v>5</v>
      </c>
      <c r="D135" s="219" t="s">
        <v>396</v>
      </c>
      <c r="E135" s="219">
        <f>+'Ark1'!H2950</f>
        <v>2</v>
      </c>
      <c r="F135" s="219">
        <f>+'Ark1'!J2950</f>
        <v>177</v>
      </c>
      <c r="G135" s="219" t="str">
        <f>VLOOKUP(F135,RNR!$A$1:$B$26,2)</f>
        <v>Slakthuset</v>
      </c>
      <c r="H135" s="219">
        <f>+IF(J135=0,"",'Ark1'!Q2950)</f>
        <v>25</v>
      </c>
      <c r="I135" s="219"/>
      <c r="J135" s="324">
        <f>+'Ark1'!R2950</f>
        <v>113</v>
      </c>
      <c r="K135" s="220">
        <f>+IF(J135=0,"",'Ark1'!AG2950)</f>
        <v>13.699386232172037</v>
      </c>
      <c r="L135" s="220"/>
      <c r="M135" s="220">
        <f>+IF(J135=0,"",'Ark1'!AH2950)</f>
        <v>4.4247787610619476</v>
      </c>
      <c r="N135" s="31">
        <f>+IF(J135=0,"",'Ark1'!U2950)</f>
        <v>10.98230088495575</v>
      </c>
      <c r="O135" s="486"/>
      <c r="P135" s="487">
        <f>+'Ark1'!AI2950</f>
        <v>109</v>
      </c>
      <c r="Q135" s="93"/>
      <c r="R135" s="31">
        <f>+IF(P135=0,"",'Ark1'!AJ2950)</f>
        <v>90.961467889908249</v>
      </c>
      <c r="S135" s="93"/>
      <c r="T135" s="31">
        <f>+IF(P135=0,"",'Ark1'!AK2950)</f>
        <v>14.311563123410687</v>
      </c>
      <c r="U135" s="93"/>
      <c r="V135" s="221">
        <f>+IF(J135=0,"",'Ark1'!T2950)</f>
        <v>3.8761061946902657</v>
      </c>
      <c r="W135" s="222">
        <f>+IF(J135=0,"",'Ark1'!W2950)</f>
        <v>0</v>
      </c>
      <c r="X135" s="222">
        <f>+IF(J135=0,"",'Ark1'!X2950)</f>
        <v>10.619469026548671</v>
      </c>
      <c r="Y135" s="222">
        <f>+IF(J135=0,"",'Ark1'!Y2950)</f>
        <v>0</v>
      </c>
      <c r="Z135" s="222">
        <f>+IF(J135=0,"",'Ark1'!Z2950)</f>
        <v>3.40538953598104</v>
      </c>
      <c r="AA135" s="220">
        <f>+IF(J135=0,"",'Ark1'!AA2950)</f>
        <v>0</v>
      </c>
      <c r="AB135" s="221">
        <f>+IF(J135=0,"",'Ark1'!AC2950)</f>
        <v>0</v>
      </c>
      <c r="AC135" s="222">
        <f>+IF(J135=0,"",'Ark1'!AE2950)</f>
        <v>0</v>
      </c>
      <c r="AD135" s="220">
        <f t="shared" si="17"/>
        <v>2.1964601769911498</v>
      </c>
      <c r="AE135" s="220">
        <f t="shared" si="19"/>
        <v>4.5199999999999996</v>
      </c>
      <c r="AF135" s="199"/>
      <c r="AG135" s="202"/>
      <c r="AI135" s="28"/>
      <c r="AJ135" s="26"/>
      <c r="AK135" s="226"/>
      <c r="AL135" s="27"/>
      <c r="AP135" s="27"/>
    </row>
    <row r="136" spans="1:42" ht="15.6">
      <c r="A136" s="199"/>
      <c r="B136" s="270">
        <f>+'Ark1'!C2951</f>
        <v>2024</v>
      </c>
      <c r="C136" s="219">
        <f>+'Ark1'!L2951</f>
        <v>5</v>
      </c>
      <c r="D136" s="219" t="s">
        <v>396</v>
      </c>
      <c r="E136" s="219">
        <f>+'Ark1'!H2951</f>
        <v>2</v>
      </c>
      <c r="F136" s="219">
        <f>+'Ark1'!J2951</f>
        <v>178</v>
      </c>
      <c r="G136" s="219" t="str">
        <f>VLOOKUP(F136,RNR!$A$1:$B$26,2)</f>
        <v>Røros</v>
      </c>
      <c r="H136" s="219">
        <f>+IF(J136=0,"",'Ark1'!Q2951)</f>
        <v>12</v>
      </c>
      <c r="I136" s="219"/>
      <c r="J136" s="324">
        <f>+'Ark1'!R2951</f>
        <v>123</v>
      </c>
      <c r="K136" s="220">
        <f>+IF(J136=0,"",'Ark1'!AG2951)</f>
        <v>31.52834008097167</v>
      </c>
      <c r="L136" s="220"/>
      <c r="M136" s="220">
        <f>+IF(J136=0,"",'Ark1'!AH2951)</f>
        <v>9.7560975609756095</v>
      </c>
      <c r="N136" s="31">
        <f>+IF(J136=0,"",'Ark1'!U2951)</f>
        <v>7.5975609756097571</v>
      </c>
      <c r="O136" s="486"/>
      <c r="P136" s="487">
        <f>+'Ark1'!AI2951</f>
        <v>119</v>
      </c>
      <c r="Q136" s="93"/>
      <c r="R136" s="31">
        <f>+IF(P136=0,"",'Ark1'!AJ2951)</f>
        <v>82.943697478991581</v>
      </c>
      <c r="S136" s="93"/>
      <c r="T136" s="31">
        <f>+IF(P136=0,"",'Ark1'!AK2951)</f>
        <v>13.033402473817022</v>
      </c>
      <c r="U136" s="93"/>
      <c r="V136" s="221">
        <f>+IF(J136=0,"",'Ark1'!T2951)</f>
        <v>3.9186991869918706</v>
      </c>
      <c r="W136" s="222">
        <f>+IF(J136=0,"",'Ark1'!W2951)</f>
        <v>0</v>
      </c>
      <c r="X136" s="222">
        <f>+IF(J136=0,"",'Ark1'!X2951)</f>
        <v>0</v>
      </c>
      <c r="Y136" s="222">
        <f>+IF(J136=0,"",'Ark1'!Y2951)</f>
        <v>0</v>
      </c>
      <c r="Z136" s="222">
        <f>+IF(J136=0,"",'Ark1'!Z2951)</f>
        <v>1.9413122464332984</v>
      </c>
      <c r="AA136" s="220">
        <f>+IF(J136=0,"",'Ark1'!AA2951)</f>
        <v>0</v>
      </c>
      <c r="AB136" s="221">
        <f>+IF(J136=0,"",'Ark1'!AC2951)</f>
        <v>0</v>
      </c>
      <c r="AC136" s="222">
        <f>+IF(J136=0,"",'Ark1'!AE2951)</f>
        <v>0</v>
      </c>
      <c r="AD136" s="220">
        <f t="shared" si="17"/>
        <v>1.5195121951219515</v>
      </c>
      <c r="AE136" s="220">
        <f t="shared" si="19"/>
        <v>10.25</v>
      </c>
      <c r="AF136" s="199"/>
      <c r="AG136" s="202"/>
      <c r="AI136" s="28"/>
      <c r="AJ136" s="26"/>
      <c r="AK136" s="226"/>
      <c r="AL136" s="27"/>
      <c r="AP136" s="27"/>
    </row>
    <row r="137" spans="1:42" ht="15.6">
      <c r="A137" s="199"/>
      <c r="B137" s="270">
        <f>+'Ark1'!C2952</f>
        <v>2024</v>
      </c>
      <c r="C137" s="219">
        <f>+'Ark1'!L2952</f>
        <v>5</v>
      </c>
      <c r="D137" s="219" t="s">
        <v>396</v>
      </c>
      <c r="E137" s="219">
        <f>+'Ark1'!H2952</f>
        <v>2</v>
      </c>
      <c r="F137" s="219">
        <f>+'Ark1'!J2952</f>
        <v>181</v>
      </c>
      <c r="G137" s="219" t="str">
        <f>VLOOKUP(F137,RNR!$A$1:$B$26,2)</f>
        <v>Horns</v>
      </c>
      <c r="H137" s="219">
        <f>+IF(J137=0,"",'Ark1'!Q2952)</f>
        <v>8</v>
      </c>
      <c r="I137" s="219"/>
      <c r="J137" s="324">
        <f>+'Ark1'!R2952</f>
        <v>80</v>
      </c>
      <c r="K137" s="220">
        <f>+IF(J137=0,"",'Ark1'!AG2952)</f>
        <v>20.435554240922873</v>
      </c>
      <c r="L137" s="220"/>
      <c r="M137" s="220">
        <f>+IF(J137=0,"",'Ark1'!AH2952)</f>
        <v>1.25</v>
      </c>
      <c r="N137" s="31">
        <f>+IF(J137=0,"",'Ark1'!U2952)</f>
        <v>6.9087499999999986</v>
      </c>
      <c r="O137" s="486"/>
      <c r="P137" s="487">
        <f>+'Ark1'!AI2952</f>
        <v>48</v>
      </c>
      <c r="Q137" s="93"/>
      <c r="R137" s="31">
        <f>+IF(P137=0,"",'Ark1'!AJ2952)</f>
        <v>80.537499999999994</v>
      </c>
      <c r="S137" s="93"/>
      <c r="T137" s="31">
        <f>+IF(P137=0,"",'Ark1'!AK2952)</f>
        <v>14.295431783728301</v>
      </c>
      <c r="U137" s="93"/>
      <c r="V137" s="221">
        <f>+IF(J137=0,"",'Ark1'!T2952)</f>
        <v>2.6875</v>
      </c>
      <c r="W137" s="222">
        <f>+IF(J137=0,"",'Ark1'!W2952)</f>
        <v>0</v>
      </c>
      <c r="X137" s="222">
        <f>+IF(J137=0,"",'Ark1'!X2952)</f>
        <v>0</v>
      </c>
      <c r="Y137" s="222">
        <f>+IF(J137=0,"",'Ark1'!Y2952)</f>
        <v>0</v>
      </c>
      <c r="Z137" s="222">
        <f>+IF(J137=0,"",'Ark1'!Z2952)</f>
        <v>1.8327024956331619</v>
      </c>
      <c r="AA137" s="220">
        <f>+IF(J137=0,"",'Ark1'!AA2952)</f>
        <v>0</v>
      </c>
      <c r="AB137" s="221">
        <f>+IF(J137=0,"",'Ark1'!AC2952)</f>
        <v>0</v>
      </c>
      <c r="AC137" s="222">
        <f>+IF(J137=0,"",'Ark1'!AE2952)</f>
        <v>0</v>
      </c>
      <c r="AD137" s="220">
        <f t="shared" si="17"/>
        <v>1.3817499999999998</v>
      </c>
      <c r="AE137" s="220">
        <f t="shared" si="19"/>
        <v>10</v>
      </c>
      <c r="AF137" s="199"/>
      <c r="AG137" s="202"/>
      <c r="AI137" s="28"/>
      <c r="AJ137" s="26"/>
      <c r="AK137" s="226"/>
      <c r="AL137" s="27"/>
      <c r="AP137" s="27"/>
    </row>
    <row r="138" spans="1:42" ht="15.6">
      <c r="A138" s="199"/>
      <c r="B138" s="270">
        <f>+'Ark1'!C2953</f>
        <v>2024</v>
      </c>
      <c r="C138" s="219">
        <f>+'Ark1'!L2953</f>
        <v>5</v>
      </c>
      <c r="D138" s="219" t="s">
        <v>396</v>
      </c>
      <c r="E138" s="219">
        <f>+'Ark1'!H2953</f>
        <v>1</v>
      </c>
      <c r="F138" s="219">
        <f>+'Ark1'!J2953</f>
        <v>262</v>
      </c>
      <c r="G138" s="219" t="str">
        <f>VLOOKUP(F138,RNR!$A$1:$B$26,2)</f>
        <v>Strilalam</v>
      </c>
      <c r="H138" s="219" t="str">
        <f>+IF(J138=0,"",'Ark1'!Q2953)</f>
        <v/>
      </c>
      <c r="I138" s="219"/>
      <c r="J138" s="324">
        <f>+'Ark1'!R2953</f>
        <v>0</v>
      </c>
      <c r="K138" s="220" t="str">
        <f>+IF(J138=0,"",'Ark1'!AG2953)</f>
        <v/>
      </c>
      <c r="L138" s="220"/>
      <c r="M138" s="220" t="str">
        <f>+IF(J138=0,"",'Ark1'!AH2953)</f>
        <v/>
      </c>
      <c r="N138" s="31" t="str">
        <f>+IF(J138=0,"",'Ark1'!U2953)</f>
        <v/>
      </c>
      <c r="O138" s="486"/>
      <c r="P138" s="487">
        <f>+'Ark1'!AI2953</f>
        <v>0</v>
      </c>
      <c r="Q138" s="93"/>
      <c r="R138" s="31" t="str">
        <f>+IF(P138=0,"",'Ark1'!AJ2953)</f>
        <v/>
      </c>
      <c r="S138" s="93"/>
      <c r="T138" s="31" t="str">
        <f>+IF(P138=0,"",'Ark1'!AK2953)</f>
        <v/>
      </c>
      <c r="U138" s="93"/>
      <c r="V138" s="221" t="str">
        <f>+IF(J138=0,"",'Ark1'!T2953)</f>
        <v/>
      </c>
      <c r="W138" s="222" t="str">
        <f>+IF(J138=0,"",'Ark1'!W2953)</f>
        <v/>
      </c>
      <c r="X138" s="222" t="str">
        <f>+IF(J138=0,"",'Ark1'!X2953)</f>
        <v/>
      </c>
      <c r="Y138" s="222" t="str">
        <f>+IF(J138=0,"",'Ark1'!Y2953)</f>
        <v/>
      </c>
      <c r="Z138" s="222" t="str">
        <f>+IF(J138=0,"",'Ark1'!Z2953)</f>
        <v/>
      </c>
      <c r="AA138" s="220" t="str">
        <f>+IF(J138=0,"",'Ark1'!AA2953)</f>
        <v/>
      </c>
      <c r="AB138" s="221" t="str">
        <f>+IF(J138=0,"",'Ark1'!AC2953)</f>
        <v/>
      </c>
      <c r="AC138" s="222" t="str">
        <f>+IF(J138=0,"",'Ark1'!AE2953)</f>
        <v/>
      </c>
      <c r="AD138" s="220" t="str">
        <f t="shared" si="17"/>
        <v/>
      </c>
      <c r="AE138" s="220" t="str">
        <f t="shared" si="19"/>
        <v/>
      </c>
      <c r="AF138" s="199"/>
      <c r="AG138" s="202"/>
      <c r="AI138" s="28"/>
      <c r="AJ138" s="26"/>
      <c r="AK138" s="226"/>
      <c r="AL138" s="27"/>
      <c r="AP138" s="27"/>
    </row>
    <row r="139" spans="1:42" ht="15.6">
      <c r="A139" s="199"/>
      <c r="B139" s="270">
        <f>+'Ark1'!C2954</f>
        <v>2024</v>
      </c>
      <c r="C139" s="219">
        <f>+'Ark1'!L2954</f>
        <v>5</v>
      </c>
      <c r="D139" s="219" t="s">
        <v>396</v>
      </c>
      <c r="E139" s="219">
        <f>+'Ark1'!H2954</f>
        <v>1</v>
      </c>
      <c r="F139" s="219">
        <f>+'Ark1'!J2954</f>
        <v>309</v>
      </c>
      <c r="G139" s="219" t="str">
        <f>VLOOKUP(F139,RNR!$A$1:$B$26,2)</f>
        <v>Malvik</v>
      </c>
      <c r="H139" s="219">
        <f>+IF(J139=0,"",'Ark1'!Q2954)</f>
        <v>33</v>
      </c>
      <c r="I139" s="219"/>
      <c r="J139" s="324">
        <f>+'Ark1'!R2954</f>
        <v>152</v>
      </c>
      <c r="K139" s="220">
        <f>+IF(J139=0,"",'Ark1'!AG2954)</f>
        <v>14.72784090166185</v>
      </c>
      <c r="L139" s="220"/>
      <c r="M139" s="220">
        <f>+IF(J139=0,"",'Ark1'!AH2954)</f>
        <v>0</v>
      </c>
      <c r="N139" s="31">
        <f>+IF(J139=0,"",'Ark1'!U2954)</f>
        <v>7.4105263157894719</v>
      </c>
      <c r="O139" s="486"/>
      <c r="P139" s="487">
        <f>+'Ark1'!AI2954</f>
        <v>152</v>
      </c>
      <c r="Q139" s="93"/>
      <c r="R139" s="31">
        <f>+IF(P139=0,"",'Ark1'!AJ2954)</f>
        <v>80.45789473684215</v>
      </c>
      <c r="S139" s="93"/>
      <c r="T139" s="31">
        <f>+IF(P139=0,"",'Ark1'!AK2954)</f>
        <v>13.917611141043652</v>
      </c>
      <c r="U139" s="93"/>
      <c r="V139" s="221">
        <f>+IF(J139=0,"",'Ark1'!T2954)</f>
        <v>4.3157894736842097</v>
      </c>
      <c r="W139" s="222">
        <f>+IF(J139=0,"",'Ark1'!W2954)</f>
        <v>0</v>
      </c>
      <c r="X139" s="222">
        <f>+IF(J139=0,"",'Ark1'!X2954)</f>
        <v>1.3157894736842111</v>
      </c>
      <c r="Y139" s="222">
        <f>+IF(J139=0,"",'Ark1'!Y2954)</f>
        <v>0</v>
      </c>
      <c r="Z139" s="222">
        <f>+IF(J139=0,"",'Ark1'!Z2954)</f>
        <v>2.2226453506060526</v>
      </c>
      <c r="AA139" s="220">
        <f>+IF(J139=0,"",'Ark1'!AA2954)</f>
        <v>0</v>
      </c>
      <c r="AB139" s="221">
        <f>+IF(J139=0,"",'Ark1'!AC2954)</f>
        <v>0</v>
      </c>
      <c r="AC139" s="222">
        <f>+IF(J139=0,"",'Ark1'!AE2954)</f>
        <v>0</v>
      </c>
      <c r="AD139" s="220">
        <f t="shared" si="17"/>
        <v>1.4821052631578944</v>
      </c>
      <c r="AE139" s="220">
        <f t="shared" si="19"/>
        <v>4.6060606060606064</v>
      </c>
      <c r="AF139" s="199"/>
      <c r="AG139" s="202"/>
      <c r="AI139" s="28"/>
      <c r="AJ139" s="26"/>
      <c r="AK139" s="226"/>
      <c r="AL139" s="27"/>
      <c r="AP139" s="27"/>
    </row>
    <row r="140" spans="1:42" ht="15.6">
      <c r="A140" s="199"/>
      <c r="B140" s="270">
        <f>+'Ark1'!C2955</f>
        <v>2024</v>
      </c>
      <c r="C140" s="219">
        <f>+'Ark1'!L2955</f>
        <v>5</v>
      </c>
      <c r="D140" s="219" t="s">
        <v>396</v>
      </c>
      <c r="E140" s="219">
        <f>+'Ark1'!H2955</f>
        <v>2</v>
      </c>
      <c r="F140" s="219">
        <f>+'Ark1'!J2955</f>
        <v>470</v>
      </c>
      <c r="G140" s="219" t="str">
        <f>VLOOKUP(F140,RNR!$A$1:$B$26,2)</f>
        <v>Jens Eide</v>
      </c>
      <c r="H140" s="219">
        <f>+IF(J140=0,"",'Ark1'!Q2955)</f>
        <v>12</v>
      </c>
      <c r="I140" s="219"/>
      <c r="J140" s="324">
        <f>+'Ark1'!R2955</f>
        <v>186</v>
      </c>
      <c r="K140" s="220">
        <f>+IF(J140=0,"",'Ark1'!AG2955)</f>
        <v>21.303220553258058</v>
      </c>
      <c r="L140" s="220"/>
      <c r="M140" s="220">
        <f>+IF(J140=0,"",'Ark1'!AH2955)</f>
        <v>6.4516129032258052</v>
      </c>
      <c r="N140" s="31">
        <f>+IF(J140=0,"",'Ark1'!U2955)</f>
        <v>5.3451612903225802</v>
      </c>
      <c r="O140" s="486"/>
      <c r="P140" s="487">
        <f>+'Ark1'!AI2955</f>
        <v>186</v>
      </c>
      <c r="Q140" s="93"/>
      <c r="R140" s="31">
        <f>+IF(P140=0,"",'Ark1'!AJ2955)</f>
        <v>73.966129032258067</v>
      </c>
      <c r="S140" s="93"/>
      <c r="T140" s="31">
        <f>+IF(P140=0,"",'Ark1'!AK2955)</f>
        <v>12.788434394315436</v>
      </c>
      <c r="U140" s="93"/>
      <c r="V140" s="221">
        <f>+IF(J140=0,"",'Ark1'!T2955)</f>
        <v>4.736559139784946</v>
      </c>
      <c r="W140" s="222">
        <f>+IF(J140=0,"",'Ark1'!W2955)</f>
        <v>0</v>
      </c>
      <c r="X140" s="222">
        <f>+IF(J140=0,"",'Ark1'!X2955)</f>
        <v>0</v>
      </c>
      <c r="Y140" s="222">
        <f>+IF(J140=0,"",'Ark1'!Y2955)</f>
        <v>0</v>
      </c>
      <c r="Z140" s="222">
        <f>+IF(J140=0,"",'Ark1'!Z2955)</f>
        <v>1.7504847948486129</v>
      </c>
      <c r="AA140" s="220">
        <f>+IF(J140=0,"",'Ark1'!AA2955)</f>
        <v>0</v>
      </c>
      <c r="AB140" s="221">
        <f>+IF(J140=0,"",'Ark1'!AC2955)</f>
        <v>0</v>
      </c>
      <c r="AC140" s="222">
        <f>+IF(J140=0,"",'Ark1'!AE2955)</f>
        <v>0</v>
      </c>
      <c r="AD140" s="220">
        <f t="shared" si="17"/>
        <v>1.069032258064516</v>
      </c>
      <c r="AE140" s="220">
        <f t="shared" si="19"/>
        <v>15.5</v>
      </c>
      <c r="AF140" s="199"/>
      <c r="AG140" s="202"/>
      <c r="AI140" s="28"/>
      <c r="AJ140" s="26"/>
      <c r="AK140" s="226"/>
      <c r="AL140" s="27"/>
      <c r="AP140" s="27"/>
    </row>
    <row r="141" spans="1:42" ht="15.6">
      <c r="A141" s="199"/>
      <c r="B141" s="270">
        <f>+'Ark1'!C2956</f>
        <v>2024</v>
      </c>
      <c r="C141" s="219">
        <f>+'Ark1'!L2956</f>
        <v>5</v>
      </c>
      <c r="D141" s="219" t="s">
        <v>396</v>
      </c>
      <c r="E141" s="219">
        <f>+'Ark1'!H2956</f>
        <v>2</v>
      </c>
      <c r="F141" s="219">
        <f>+'Ark1'!J2956</f>
        <v>629</v>
      </c>
      <c r="G141" s="219" t="str">
        <f>VLOOKUP(F141,RNR!$A$1:$B$26,2)</f>
        <v>Bø</v>
      </c>
      <c r="H141" s="219">
        <f>+IF(J141=0,"",'Ark1'!Q2956)</f>
        <v>3</v>
      </c>
      <c r="I141" s="219"/>
      <c r="J141" s="324">
        <f>+'Ark1'!R2956</f>
        <v>8</v>
      </c>
      <c r="K141" s="220">
        <f>+IF(J141=0,"",'Ark1'!AG2956)</f>
        <v>18.706605832176152</v>
      </c>
      <c r="L141" s="220"/>
      <c r="M141" s="220">
        <f>+IF(J141=0,"",'Ark1'!AH2956)</f>
        <v>0</v>
      </c>
      <c r="N141" s="31">
        <f>+IF(J141=0,"",'Ark1'!U2956)</f>
        <v>11.7875</v>
      </c>
      <c r="O141" s="486"/>
      <c r="P141" s="487">
        <f>+'Ark1'!AI2956</f>
        <v>0</v>
      </c>
      <c r="Q141" s="93"/>
      <c r="R141" s="31" t="str">
        <f>+IF(P141=0,"",'Ark1'!AJ2956)</f>
        <v/>
      </c>
      <c r="S141" s="93"/>
      <c r="T141" s="31" t="str">
        <f>+IF(P141=0,"",'Ark1'!AK2956)</f>
        <v/>
      </c>
      <c r="U141" s="93"/>
      <c r="V141" s="221">
        <f>+IF(J141=0,"",'Ark1'!T2956)</f>
        <v>3</v>
      </c>
      <c r="W141" s="222">
        <f>+IF(J141=0,"",'Ark1'!W2956)</f>
        <v>0</v>
      </c>
      <c r="X141" s="222">
        <f>+IF(J141=0,"",'Ark1'!X2956)</f>
        <v>0</v>
      </c>
      <c r="Y141" s="222">
        <f>+IF(J141=0,"",'Ark1'!Y2956)</f>
        <v>0</v>
      </c>
      <c r="Z141" s="222">
        <f>+IF(J141=0,"",'Ark1'!Z2956)</f>
        <v>1.352255060999962</v>
      </c>
      <c r="AA141" s="220">
        <f>+IF(J141=0,"",'Ark1'!AA2956)</f>
        <v>0</v>
      </c>
      <c r="AB141" s="221">
        <f>+IF(J141=0,"",'Ark1'!AC2956)</f>
        <v>0</v>
      </c>
      <c r="AC141" s="222">
        <f>+IF(J141=0,"",'Ark1'!AE2956)</f>
        <v>0</v>
      </c>
      <c r="AD141" s="220">
        <f t="shared" si="17"/>
        <v>2.3574999999999999</v>
      </c>
      <c r="AE141" s="220">
        <f t="shared" si="19"/>
        <v>2.6666666666666665</v>
      </c>
      <c r="AF141" s="199"/>
      <c r="AG141" s="202"/>
      <c r="AI141" s="28"/>
      <c r="AJ141" s="26"/>
      <c r="AK141" s="226"/>
      <c r="AL141" s="27"/>
      <c r="AP141" s="27"/>
    </row>
    <row r="142" spans="1:42" ht="15.6">
      <c r="A142" s="199"/>
      <c r="B142" s="270">
        <f>+'Ark1'!C2957</f>
        <v>2024</v>
      </c>
      <c r="C142" s="219">
        <f>+'Ark1'!L2957</f>
        <v>5</v>
      </c>
      <c r="D142" s="219" t="s">
        <v>396</v>
      </c>
      <c r="E142" s="219">
        <f>+'Ark1'!H2957</f>
        <v>1</v>
      </c>
      <c r="F142" s="219">
        <f>+'Ark1'!J2957</f>
        <v>643</v>
      </c>
      <c r="G142" s="219" t="str">
        <f>VLOOKUP(F142,RNR!$A$1:$B$26,2)</f>
        <v>Bjerka</v>
      </c>
      <c r="H142" s="219">
        <f>+IF(J142=0,"",'Ark1'!Q2957)</f>
        <v>17</v>
      </c>
      <c r="I142" s="219"/>
      <c r="J142" s="324">
        <f>+'Ark1'!R2957</f>
        <v>205</v>
      </c>
      <c r="K142" s="220">
        <f>+IF(J142=0,"",'Ark1'!AG2957)</f>
        <v>34.774648240575857</v>
      </c>
      <c r="L142" s="220"/>
      <c r="M142" s="220">
        <f>+IF(J142=0,"",'Ark1'!AH2957)</f>
        <v>0</v>
      </c>
      <c r="N142" s="31">
        <f>+IF(J142=0,"",'Ark1'!U2957)</f>
        <v>6.7634146341463426</v>
      </c>
      <c r="O142" s="486"/>
      <c r="P142" s="487">
        <f>+'Ark1'!AI2957</f>
        <v>53</v>
      </c>
      <c r="Q142" s="93"/>
      <c r="R142" s="31">
        <f>+IF(P142=0,"",'Ark1'!AJ2957)</f>
        <v>87.847169811320782</v>
      </c>
      <c r="S142" s="93"/>
      <c r="T142" s="31">
        <f>+IF(P142=0,"",'Ark1'!AK2957)</f>
        <v>13.340910630770882</v>
      </c>
      <c r="U142" s="93"/>
      <c r="V142" s="221">
        <f>+IF(J142=0,"",'Ark1'!T2957)</f>
        <v>4.717073170731708</v>
      </c>
      <c r="W142" s="222">
        <f>+IF(J142=0,"",'Ark1'!W2957)</f>
        <v>0</v>
      </c>
      <c r="X142" s="222">
        <f>+IF(J142=0,"",'Ark1'!X2957)</f>
        <v>0</v>
      </c>
      <c r="Y142" s="222">
        <f>+IF(J142=0,"",'Ark1'!Y2957)</f>
        <v>0</v>
      </c>
      <c r="Z142" s="222">
        <f>+IF(J142=0,"",'Ark1'!Z2957)</f>
        <v>2.2584860132356281</v>
      </c>
      <c r="AA142" s="220">
        <f>+IF(J142=0,"",'Ark1'!AA2957)</f>
        <v>0</v>
      </c>
      <c r="AB142" s="221">
        <f>+IF(J142=0,"",'Ark1'!AC2957)</f>
        <v>0</v>
      </c>
      <c r="AC142" s="222">
        <f>+IF(J142=0,"",'Ark1'!AE2957)</f>
        <v>0</v>
      </c>
      <c r="AD142" s="220">
        <f t="shared" si="17"/>
        <v>1.3526829268292686</v>
      </c>
      <c r="AE142" s="220">
        <f t="shared" si="19"/>
        <v>12.058823529411764</v>
      </c>
      <c r="AF142" s="199"/>
      <c r="AG142" s="202"/>
      <c r="AI142" s="28"/>
      <c r="AJ142" s="26"/>
      <c r="AK142" s="226"/>
      <c r="AL142" s="27"/>
      <c r="AP142" s="27"/>
    </row>
    <row r="143" spans="1:42" ht="15.6">
      <c r="A143" s="199"/>
      <c r="B143" s="270">
        <f>+'Ark1'!C2958</f>
        <v>2024</v>
      </c>
      <c r="C143" s="219">
        <f>+'Ark1'!L2958</f>
        <v>5</v>
      </c>
      <c r="D143" s="219" t="s">
        <v>396</v>
      </c>
      <c r="E143" s="219">
        <f>+'Ark1'!H2958</f>
        <v>2</v>
      </c>
      <c r="F143" s="219">
        <f>+'Ark1'!J2958</f>
        <v>704</v>
      </c>
      <c r="G143" s="219" t="str">
        <f>VLOOKUP(F143,RNR!$A$1:$B$26,2)</f>
        <v>Øre Vilt</v>
      </c>
      <c r="H143" s="219" t="str">
        <f>+IF(J143=0,"",'Ark1'!Q2958)</f>
        <v/>
      </c>
      <c r="I143" s="219"/>
      <c r="J143" s="324">
        <f>+'Ark1'!R2958</f>
        <v>0</v>
      </c>
      <c r="K143" s="220" t="str">
        <f>+IF(J143=0,"",'Ark1'!AG2958)</f>
        <v/>
      </c>
      <c r="L143" s="220"/>
      <c r="M143" s="220" t="str">
        <f>+IF(J143=0,"",'Ark1'!AH2958)</f>
        <v/>
      </c>
      <c r="N143" s="31" t="str">
        <f>+IF(J143=0,"",'Ark1'!U2958)</f>
        <v/>
      </c>
      <c r="O143" s="486"/>
      <c r="P143" s="487">
        <f>+'Ark1'!AI2958</f>
        <v>0</v>
      </c>
      <c r="Q143" s="93"/>
      <c r="R143" s="31" t="str">
        <f>+IF(P143=0,"",'Ark1'!AJ2958)</f>
        <v/>
      </c>
      <c r="S143" s="93"/>
      <c r="T143" s="31" t="str">
        <f>+IF(P143=0,"",'Ark1'!AK2958)</f>
        <v/>
      </c>
      <c r="U143" s="93"/>
      <c r="V143" s="221" t="str">
        <f>+IF(J143=0,"",'Ark1'!T2958)</f>
        <v/>
      </c>
      <c r="W143" s="222" t="str">
        <f>+IF(J143=0,"",'Ark1'!W2958)</f>
        <v/>
      </c>
      <c r="X143" s="222" t="str">
        <f>+IF(J143=0,"",'Ark1'!X2958)</f>
        <v/>
      </c>
      <c r="Y143" s="222" t="str">
        <f>+IF(J143=0,"",'Ark1'!Y2958)</f>
        <v/>
      </c>
      <c r="Z143" s="222" t="str">
        <f>+IF(J143=0,"",'Ark1'!Z2958)</f>
        <v/>
      </c>
      <c r="AA143" s="220" t="str">
        <f>+IF(J143=0,"",'Ark1'!AA2958)</f>
        <v/>
      </c>
      <c r="AB143" s="221" t="str">
        <f>+IF(J143=0,"",'Ark1'!AC2958)</f>
        <v/>
      </c>
      <c r="AC143" s="222" t="str">
        <f>+IF(J143=0,"",'Ark1'!AE2958)</f>
        <v/>
      </c>
      <c r="AD143" s="220" t="str">
        <f t="shared" si="17"/>
        <v/>
      </c>
      <c r="AE143" s="220" t="str">
        <f t="shared" si="19"/>
        <v/>
      </c>
      <c r="AF143" s="199"/>
      <c r="AG143" s="202"/>
      <c r="AI143" s="28"/>
      <c r="AJ143" s="26"/>
      <c r="AK143" s="226"/>
      <c r="AL143" s="27"/>
      <c r="AP143" s="27"/>
    </row>
    <row r="144" spans="1:42" ht="15.6">
      <c r="A144" s="199"/>
      <c r="B144" s="270">
        <f>+'Ark1'!C2959</f>
        <v>2024</v>
      </c>
      <c r="C144" s="219">
        <f>+'Ark1'!L2959</f>
        <v>5</v>
      </c>
      <c r="D144" s="219" t="s">
        <v>396</v>
      </c>
      <c r="E144" s="219">
        <f>+'Ark1'!H2959</f>
        <v>1</v>
      </c>
      <c r="F144" s="219">
        <f>+'Ark1'!J2959</f>
        <v>802</v>
      </c>
      <c r="G144" s="219" t="str">
        <f>VLOOKUP(F144,RNR!$A$1:$B$26,2)</f>
        <v>Karasjok</v>
      </c>
      <c r="H144" s="219" t="str">
        <f>+IF(J144=0,"",'Ark1'!Q2959)</f>
        <v/>
      </c>
      <c r="I144" s="219"/>
      <c r="J144" s="324">
        <f>+'Ark1'!R2959</f>
        <v>0</v>
      </c>
      <c r="K144" s="220" t="str">
        <f>+IF(J144=0,"",'Ark1'!AG2959)</f>
        <v/>
      </c>
      <c r="L144" s="220"/>
      <c r="M144" s="220" t="str">
        <f>+IF(J144=0,"",'Ark1'!AH2959)</f>
        <v/>
      </c>
      <c r="N144" s="31" t="str">
        <f>+IF(J144=0,"",'Ark1'!U2959)</f>
        <v/>
      </c>
      <c r="O144" s="486"/>
      <c r="P144" s="487">
        <f>+'Ark1'!AI2959</f>
        <v>0</v>
      </c>
      <c r="Q144" s="93"/>
      <c r="R144" s="31" t="str">
        <f>+IF(P144=0,"",'Ark1'!AJ2959)</f>
        <v/>
      </c>
      <c r="S144" s="93"/>
      <c r="T144" s="31" t="str">
        <f>+IF(P144=0,"",'Ark1'!AK2959)</f>
        <v/>
      </c>
      <c r="U144" s="93"/>
      <c r="V144" s="221" t="str">
        <f>+IF(J144=0,"",'Ark1'!T2959)</f>
        <v/>
      </c>
      <c r="W144" s="222" t="str">
        <f>+IF(J144=0,"",'Ark1'!W2959)</f>
        <v/>
      </c>
      <c r="X144" s="222" t="str">
        <f>+IF(J144=0,"",'Ark1'!X2959)</f>
        <v/>
      </c>
      <c r="Y144" s="222" t="str">
        <f>+IF(J144=0,"",'Ark1'!Y2959)</f>
        <v/>
      </c>
      <c r="Z144" s="222" t="str">
        <f>+IF(J144=0,"",'Ark1'!Z2959)</f>
        <v/>
      </c>
      <c r="AA144" s="220" t="str">
        <f>+IF(J144=0,"",'Ark1'!AA2959)</f>
        <v/>
      </c>
      <c r="AB144" s="221" t="str">
        <f>+IF(J144=0,"",'Ark1'!AC2959)</f>
        <v/>
      </c>
      <c r="AC144" s="222" t="str">
        <f>+IF(J144=0,"",'Ark1'!AE2959)</f>
        <v/>
      </c>
      <c r="AD144" s="220" t="str">
        <f t="shared" si="17"/>
        <v/>
      </c>
      <c r="AE144" s="220" t="str">
        <f t="shared" si="19"/>
        <v/>
      </c>
      <c r="AF144" s="199"/>
      <c r="AG144" s="202"/>
      <c r="AI144" s="28"/>
      <c r="AJ144" s="26"/>
      <c r="AK144" s="226"/>
      <c r="AL144" s="27"/>
      <c r="AP144" s="27"/>
    </row>
    <row r="145" spans="1:60" ht="15.6">
      <c r="A145" s="199"/>
      <c r="B145" s="199"/>
      <c r="C145" s="199"/>
      <c r="D145" s="199"/>
      <c r="E145" s="199"/>
      <c r="F145" s="199"/>
      <c r="G145" s="199"/>
      <c r="H145" s="199"/>
      <c r="I145" s="486"/>
      <c r="J145" s="320"/>
      <c r="K145" s="199"/>
      <c r="L145" s="199"/>
      <c r="M145" s="199"/>
      <c r="N145" s="199"/>
      <c r="O145" s="486"/>
      <c r="P145" s="486"/>
      <c r="Q145" s="486"/>
      <c r="R145" s="486"/>
      <c r="S145" s="486"/>
      <c r="T145" s="486"/>
      <c r="U145" s="486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202"/>
      <c r="AI145" s="28"/>
      <c r="AJ145" s="26"/>
      <c r="AK145" s="226"/>
      <c r="AL145" s="27"/>
      <c r="AP145" s="27"/>
    </row>
    <row r="146" spans="1:60" ht="22.8">
      <c r="A146" s="199"/>
      <c r="B146" s="199"/>
      <c r="C146" s="199"/>
      <c r="D146" s="244" t="str">
        <f>+D148</f>
        <v>O+</v>
      </c>
      <c r="E146" s="199"/>
      <c r="F146" s="199"/>
      <c r="G146" s="199"/>
      <c r="H146" s="199"/>
      <c r="I146" s="486"/>
      <c r="J146" s="445">
        <f>SUM(J148:J171)</f>
        <v>5574</v>
      </c>
      <c r="K146" s="246"/>
      <c r="L146" s="246"/>
      <c r="M146" s="246"/>
      <c r="N146" s="247">
        <f>+Klasse!P15</f>
        <v>8.3737172587011344</v>
      </c>
      <c r="O146" s="486"/>
      <c r="P146" s="492">
        <f>+Klasse!L15</f>
        <v>4992</v>
      </c>
      <c r="Q146" s="486"/>
      <c r="R146" s="247">
        <f>+Klasse!S15</f>
        <v>81.47485977564088</v>
      </c>
      <c r="S146" s="486"/>
      <c r="T146" s="247">
        <f>+Klasse!U15</f>
        <v>15.204845127368641</v>
      </c>
      <c r="U146" s="486"/>
      <c r="V146" s="246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202"/>
      <c r="AI146" s="28"/>
      <c r="AJ146" s="26"/>
      <c r="AK146" s="226"/>
      <c r="AL146" s="27"/>
      <c r="AP146" s="27"/>
    </row>
    <row r="147" spans="1:60" ht="19.8">
      <c r="A147" s="199"/>
      <c r="B147" s="199"/>
      <c r="C147" s="199"/>
      <c r="D147" s="199"/>
      <c r="E147" s="199"/>
      <c r="F147" s="199"/>
      <c r="G147" s="199"/>
      <c r="H147" s="199"/>
      <c r="I147" s="486"/>
      <c r="J147" s="320"/>
      <c r="K147" s="199"/>
      <c r="L147" s="199"/>
      <c r="M147" s="199"/>
      <c r="N147" s="199"/>
      <c r="O147" s="486"/>
      <c r="P147" s="486"/>
      <c r="Q147" s="486"/>
      <c r="R147" s="486"/>
      <c r="S147" s="486"/>
      <c r="T147" s="486"/>
      <c r="U147" s="486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202"/>
      <c r="AI147" s="28"/>
      <c r="AJ147" s="26"/>
      <c r="AK147" s="203"/>
      <c r="AL147" s="27"/>
      <c r="AP147" s="27"/>
      <c r="BH147" s="215"/>
    </row>
    <row r="148" spans="1:60" ht="15.6">
      <c r="A148" s="199"/>
      <c r="B148" s="270">
        <f>+'Ark1'!C2960</f>
        <v>2024</v>
      </c>
      <c r="C148" s="219">
        <f>+'Ark1'!L2960</f>
        <v>6</v>
      </c>
      <c r="D148" s="219" t="s">
        <v>32</v>
      </c>
      <c r="E148" s="27">
        <f>+'Ark1'!H2960</f>
        <v>1</v>
      </c>
      <c r="F148" s="27">
        <f>+'Ark1'!J2960</f>
        <v>103</v>
      </c>
      <c r="G148" s="27" t="str">
        <f>VLOOKUP(F148,RNR!$A$1:$B$26,2)</f>
        <v>Rudshøgda</v>
      </c>
      <c r="H148" s="27" t="str">
        <f>+IF(J148=0,"",'Ark1'!Q2960)</f>
        <v/>
      </c>
      <c r="J148" s="325">
        <f>+'Ark1'!R2960</f>
        <v>0</v>
      </c>
      <c r="K148" s="28" t="str">
        <f>+IF(J148=0,"",'Ark1'!AG2960)</f>
        <v/>
      </c>
      <c r="M148" s="28" t="str">
        <f>+IF(J148=0,"",'Ark1'!AH2960)</f>
        <v/>
      </c>
      <c r="N148" s="31" t="str">
        <f>+IF(J148=0,"",'Ark1'!U2960)</f>
        <v/>
      </c>
      <c r="O148" s="486"/>
      <c r="P148" s="487">
        <f>+'Ark1'!AI2960</f>
        <v>0</v>
      </c>
      <c r="Q148" s="93"/>
      <c r="R148" s="31" t="str">
        <f>+IF(P148=0,"",'Ark1'!AJ2960)</f>
        <v/>
      </c>
      <c r="S148" s="93"/>
      <c r="T148" s="31" t="str">
        <f>+IF(P148=0,"",'Ark1'!AK2960)</f>
        <v/>
      </c>
      <c r="U148" s="93"/>
      <c r="V148" s="26" t="str">
        <f>+IF(J148=0,"",'Ark1'!T2960)</f>
        <v/>
      </c>
      <c r="W148" s="33" t="str">
        <f>+IF(J148=0,"",'Ark1'!W2960)</f>
        <v/>
      </c>
      <c r="X148" s="33" t="str">
        <f>+IF(J148=0,"",'Ark1'!X2960)</f>
        <v/>
      </c>
      <c r="Y148" s="33" t="str">
        <f>+IF(J148=0,"",'Ark1'!Y2960)</f>
        <v/>
      </c>
      <c r="Z148" s="33" t="str">
        <f>+IF(J148=0,"",'Ark1'!Z2960)</f>
        <v/>
      </c>
      <c r="AA148" s="28" t="str">
        <f>+IF(J148=0,"",'Ark1'!AA2960)</f>
        <v/>
      </c>
      <c r="AB148" s="26" t="str">
        <f>+IF(J148=0,"",'Ark1'!AC2960)</f>
        <v/>
      </c>
      <c r="AC148" s="33" t="str">
        <f>+IF(J148=0,"",'Ark1'!AE2960)</f>
        <v/>
      </c>
      <c r="AD148" s="28" t="str">
        <f t="shared" ref="AD148:AD171" si="20">IF(J148=0,"",N148/C148)</f>
        <v/>
      </c>
      <c r="AE148" s="28" t="str">
        <f t="shared" ref="AE148" si="21">IF(J148=0,"",J148/H148)</f>
        <v/>
      </c>
      <c r="AF148" s="199"/>
      <c r="AG148" s="202"/>
      <c r="AI148" s="28"/>
      <c r="AJ148" s="26"/>
      <c r="AK148" s="226"/>
      <c r="AL148" s="27"/>
      <c r="AP148" s="27"/>
    </row>
    <row r="149" spans="1:60" ht="15.6">
      <c r="A149" s="199"/>
      <c r="B149" s="270">
        <f>+'Ark1'!C2961</f>
        <v>2024</v>
      </c>
      <c r="C149" s="219">
        <f>+'Ark1'!L2961</f>
        <v>6</v>
      </c>
      <c r="D149" s="219" t="s">
        <v>32</v>
      </c>
      <c r="E149" s="27">
        <f>+'Ark1'!H2961</f>
        <v>2</v>
      </c>
      <c r="F149" s="27">
        <f>+'Ark1'!J2961</f>
        <v>106</v>
      </c>
      <c r="G149" s="27" t="str">
        <f>VLOOKUP(F149,RNR!$A$1:$B$26,2)</f>
        <v>Furuseth</v>
      </c>
      <c r="H149" s="27">
        <f>+IF(J149=0,"",'Ark1'!Q2961)</f>
        <v>8</v>
      </c>
      <c r="J149" s="325">
        <f>+'Ark1'!R2961</f>
        <v>31</v>
      </c>
      <c r="K149" s="28">
        <f>+IF(J149=0,"",'Ark1'!AG2961)</f>
        <v>17.903434867141936</v>
      </c>
      <c r="M149" s="28">
        <f>+IF(J149=0,"",'Ark1'!AH2961)</f>
        <v>0</v>
      </c>
      <c r="N149" s="31">
        <f>+IF(J149=0,"",'Ark1'!U2961)</f>
        <v>10.693548387096776</v>
      </c>
      <c r="O149" s="486"/>
      <c r="P149" s="487">
        <f>+'Ark1'!AI2961</f>
        <v>27</v>
      </c>
      <c r="Q149" s="93"/>
      <c r="R149" s="31">
        <f>+IF(P149=0,"",'Ark1'!AJ2961)</f>
        <v>90.137037037037018</v>
      </c>
      <c r="S149" s="93"/>
      <c r="T149" s="31">
        <f>+IF(P149=0,"",'Ark1'!AK2961)</f>
        <v>14.837464681261961</v>
      </c>
      <c r="U149" s="93"/>
      <c r="V149" s="26">
        <f>+IF(J149=0,"",'Ark1'!T2961)</f>
        <v>3.6451612903225801</v>
      </c>
      <c r="W149" s="33">
        <f>+IF(J149=0,"",'Ark1'!W2961)</f>
        <v>0</v>
      </c>
      <c r="X149" s="33">
        <f>+IF(J149=0,"",'Ark1'!X2961)</f>
        <v>0</v>
      </c>
      <c r="Y149" s="33">
        <f>+IF(J149=0,"",'Ark1'!Y2961)</f>
        <v>0</v>
      </c>
      <c r="Z149" s="33">
        <f>+IF(J149=0,"",'Ark1'!Z2961)</f>
        <v>2.6256717093113568</v>
      </c>
      <c r="AA149" s="28">
        <f>+IF(J149=0,"",'Ark1'!AA2961)</f>
        <v>0</v>
      </c>
      <c r="AB149" s="26">
        <f>+IF(J149=0,"",'Ark1'!AC2961)</f>
        <v>0</v>
      </c>
      <c r="AC149" s="33">
        <f>+IF(J149=0,"",'Ark1'!AE2961)</f>
        <v>0</v>
      </c>
      <c r="AD149" s="28">
        <f t="shared" si="20"/>
        <v>1.7822580645161292</v>
      </c>
      <c r="AE149" s="28">
        <f t="shared" ref="AE149:AE171" si="22">IF(J149=0,"",J149/H149)</f>
        <v>3.875</v>
      </c>
      <c r="AF149" s="199"/>
      <c r="AG149" s="202"/>
      <c r="AI149" s="28"/>
      <c r="AJ149" s="26"/>
      <c r="AK149" s="226"/>
      <c r="AL149" s="27"/>
      <c r="AP149" s="27"/>
    </row>
    <row r="150" spans="1:60" ht="15.6">
      <c r="A150" s="199"/>
      <c r="B150" s="270">
        <f>+'Ark1'!C2962</f>
        <v>2024</v>
      </c>
      <c r="C150" s="219">
        <f>+'Ark1'!L2962</f>
        <v>6</v>
      </c>
      <c r="D150" s="219" t="s">
        <v>32</v>
      </c>
      <c r="E150" s="27">
        <f>+'Ark1'!H2962</f>
        <v>1</v>
      </c>
      <c r="F150" s="27">
        <f>+'Ark1'!J2962</f>
        <v>110</v>
      </c>
      <c r="G150" s="27" t="str">
        <f>VLOOKUP(F150,RNR!$A$1:$B$26,2)</f>
        <v>Gol</v>
      </c>
      <c r="H150" s="27">
        <f>+IF(J150=0,"",'Ark1'!Q2962)</f>
        <v>79</v>
      </c>
      <c r="J150" s="325">
        <f>+'Ark1'!R2962</f>
        <v>1630</v>
      </c>
      <c r="K150" s="28">
        <f>+IF(J150=0,"",'Ark1'!AG2962)</f>
        <v>39.997304785977001</v>
      </c>
      <c r="M150" s="28">
        <f>+IF(J150=0,"",'Ark1'!AH2962)</f>
        <v>1.1656441717791408</v>
      </c>
      <c r="N150" s="31">
        <f>+IF(J150=0,"",'Ark1'!U2962)</f>
        <v>7.465582822085894</v>
      </c>
      <c r="O150" s="486"/>
      <c r="P150" s="487">
        <f>+'Ark1'!AI2962</f>
        <v>1629</v>
      </c>
      <c r="Q150" s="93"/>
      <c r="R150" s="31">
        <f>+IF(P150=0,"",'Ark1'!AJ2962)</f>
        <v>78.231000613873491</v>
      </c>
      <c r="S150" s="93"/>
      <c r="T150" s="31">
        <f>+IF(P150=0,"",'Ark1'!AK2962)</f>
        <v>15.429476516849329</v>
      </c>
      <c r="U150" s="93"/>
      <c r="V150" s="26">
        <f>+IF(J150=0,"",'Ark1'!T2962)</f>
        <v>5.5122699386503076</v>
      </c>
      <c r="W150" s="33">
        <f>+IF(J150=0,"",'Ark1'!W2962)</f>
        <v>0</v>
      </c>
      <c r="X150" s="33">
        <f>+IF(J150=0,"",'Ark1'!X2962)</f>
        <v>0.24539877300613497</v>
      </c>
      <c r="Y150" s="33">
        <f>+IF(J150=0,"",'Ark1'!Y2962)</f>
        <v>6.1349693251533742E-2</v>
      </c>
      <c r="Z150" s="33">
        <f>+IF(J150=0,"",'Ark1'!Z2962)</f>
        <v>1.8857845995828677</v>
      </c>
      <c r="AA150" s="28">
        <f>+IF(J150=0,"",'Ark1'!AA2962)</f>
        <v>0</v>
      </c>
      <c r="AB150" s="26">
        <f>+IF(J150=0,"",'Ark1'!AC2962)</f>
        <v>0</v>
      </c>
      <c r="AC150" s="33">
        <f>+IF(J150=0,"",'Ark1'!AE2962)</f>
        <v>0</v>
      </c>
      <c r="AD150" s="28">
        <f t="shared" si="20"/>
        <v>1.2442638036809823</v>
      </c>
      <c r="AE150" s="28">
        <f t="shared" si="22"/>
        <v>20.632911392405063</v>
      </c>
      <c r="AF150" s="199"/>
      <c r="AG150" s="202"/>
      <c r="AI150" s="28"/>
      <c r="AJ150" s="26"/>
      <c r="AK150" s="226"/>
      <c r="AL150" s="27"/>
      <c r="AP150" s="27"/>
    </row>
    <row r="151" spans="1:60" ht="15.6">
      <c r="A151" s="199"/>
      <c r="B151" s="270">
        <f>+'Ark1'!C2963</f>
        <v>2024</v>
      </c>
      <c r="C151" s="219">
        <f>+'Ark1'!L2963</f>
        <v>6</v>
      </c>
      <c r="D151" s="219" t="s">
        <v>32</v>
      </c>
      <c r="E151" s="27">
        <f>+'Ark1'!H2963</f>
        <v>1</v>
      </c>
      <c r="F151" s="27">
        <f>+'Ark1'!J2963</f>
        <v>111</v>
      </c>
      <c r="G151" s="27" t="str">
        <f>VLOOKUP(F151,RNR!$A$1:$B$26,2)</f>
        <v>Forus</v>
      </c>
      <c r="H151" s="27">
        <f>+IF(J151=0,"",'Ark1'!Q2963)</f>
        <v>3</v>
      </c>
      <c r="J151" s="325">
        <f>+'Ark1'!R2963</f>
        <v>7</v>
      </c>
      <c r="K151" s="28">
        <f>+IF(J151=0,"",'Ark1'!AG2963)</f>
        <v>36.753100338218715</v>
      </c>
      <c r="M151" s="28">
        <f>+IF(J151=0,"",'Ark1'!AH2963)</f>
        <v>0</v>
      </c>
      <c r="N151" s="31">
        <f>+IF(J151=0,"",'Ark1'!U2963)</f>
        <v>13.971428571428577</v>
      </c>
      <c r="O151" s="486"/>
      <c r="P151" s="487">
        <f>+'Ark1'!AI2963</f>
        <v>7</v>
      </c>
      <c r="Q151" s="93"/>
      <c r="R151" s="31">
        <f>+IF(P151=0,"",'Ark1'!AJ2963)</f>
        <v>95.971428571428604</v>
      </c>
      <c r="S151" s="93"/>
      <c r="T151" s="31">
        <f>+IF(P151=0,"",'Ark1'!AK2963)</f>
        <v>15.673325379698106</v>
      </c>
      <c r="U151" s="93"/>
      <c r="V151" s="26">
        <f>+IF(J151=0,"",'Ark1'!T2963)</f>
        <v>4.1428571428571441</v>
      </c>
      <c r="W151" s="33">
        <f>+IF(J151=0,"",'Ark1'!W2963)</f>
        <v>0</v>
      </c>
      <c r="X151" s="33">
        <f>+IF(J151=0,"",'Ark1'!X2963)</f>
        <v>28.571428571428577</v>
      </c>
      <c r="Y151" s="33">
        <f>+IF(J151=0,"",'Ark1'!Y2963)</f>
        <v>0</v>
      </c>
      <c r="Z151" s="33">
        <f>+IF(J151=0,"",'Ark1'!Z2963)</f>
        <v>2.3419859007226442</v>
      </c>
      <c r="AA151" s="28">
        <f>+IF(J151=0,"",'Ark1'!AA2963)</f>
        <v>0</v>
      </c>
      <c r="AB151" s="26">
        <f>+IF(J151=0,"",'Ark1'!AC2963)</f>
        <v>0</v>
      </c>
      <c r="AC151" s="33">
        <f>+IF(J151=0,"",'Ark1'!AE2963)</f>
        <v>0</v>
      </c>
      <c r="AD151" s="28">
        <f t="shared" si="20"/>
        <v>2.3285714285714296</v>
      </c>
      <c r="AE151" s="28">
        <f t="shared" si="22"/>
        <v>2.3333333333333335</v>
      </c>
      <c r="AF151" s="199"/>
      <c r="AG151" s="202"/>
      <c r="AI151" s="28"/>
      <c r="AJ151" s="26"/>
      <c r="AK151" s="226"/>
      <c r="AL151" s="27"/>
      <c r="AP151" s="27"/>
    </row>
    <row r="152" spans="1:60" ht="15.6">
      <c r="A152" s="199"/>
      <c r="B152" s="270">
        <f>+'Ark1'!C2964</f>
        <v>2024</v>
      </c>
      <c r="C152" s="219">
        <f>+'Ark1'!L2964</f>
        <v>6</v>
      </c>
      <c r="D152" s="219" t="s">
        <v>32</v>
      </c>
      <c r="E152" s="27">
        <f>+'Ark1'!H2964</f>
        <v>1</v>
      </c>
      <c r="F152" s="27">
        <f>+'Ark1'!J2964</f>
        <v>116</v>
      </c>
      <c r="G152" s="27" t="str">
        <f>VLOOKUP(F152,RNR!$A$1:$B$26,2)</f>
        <v>Sandeid</v>
      </c>
      <c r="H152" s="27">
        <f>+IF(J152=0,"",'Ark1'!Q2964)</f>
        <v>32</v>
      </c>
      <c r="J152" s="325">
        <f>+'Ark1'!R2964</f>
        <v>220</v>
      </c>
      <c r="K152" s="28">
        <f>+IF(J152=0,"",'Ark1'!AG2964)</f>
        <v>30.194982688452889</v>
      </c>
      <c r="M152" s="28">
        <f>+IF(J152=0,"",'Ark1'!AH2964)</f>
        <v>0</v>
      </c>
      <c r="N152" s="31">
        <f>+IF(J152=0,"",'Ark1'!U2964)</f>
        <v>9.0381818181818154</v>
      </c>
      <c r="O152" s="486"/>
      <c r="P152" s="487">
        <f>+'Ark1'!AI2964</f>
        <v>135</v>
      </c>
      <c r="Q152" s="93"/>
      <c r="R152" s="31">
        <f>+IF(P152=0,"",'Ark1'!AJ2964)</f>
        <v>85.96</v>
      </c>
      <c r="S152" s="93"/>
      <c r="T152" s="31">
        <f>+IF(P152=0,"",'Ark1'!AK2964)</f>
        <v>15.189902385487247</v>
      </c>
      <c r="U152" s="93"/>
      <c r="V152" s="26">
        <f>+IF(J152=0,"",'Ark1'!T2964)</f>
        <v>4.3045454545454556</v>
      </c>
      <c r="W152" s="33">
        <f>+IF(J152=0,"",'Ark1'!W2964)</f>
        <v>0</v>
      </c>
      <c r="X152" s="33">
        <f>+IF(J152=0,"",'Ark1'!X2964)</f>
        <v>0</v>
      </c>
      <c r="Y152" s="33">
        <f>+IF(J152=0,"",'Ark1'!Y2964)</f>
        <v>0</v>
      </c>
      <c r="Z152" s="33">
        <f>+IF(J152=0,"",'Ark1'!Z2964)</f>
        <v>2.3470283655636446</v>
      </c>
      <c r="AA152" s="28">
        <f>+IF(J152=0,"",'Ark1'!AA2964)</f>
        <v>0</v>
      </c>
      <c r="AB152" s="26">
        <f>+IF(J152=0,"",'Ark1'!AC2964)</f>
        <v>0</v>
      </c>
      <c r="AC152" s="33">
        <f>+IF(J152=0,"",'Ark1'!AE2964)</f>
        <v>0</v>
      </c>
      <c r="AD152" s="28">
        <f t="shared" si="20"/>
        <v>1.5063636363636359</v>
      </c>
      <c r="AE152" s="28">
        <f t="shared" si="22"/>
        <v>6.875</v>
      </c>
      <c r="AF152" s="199"/>
      <c r="AG152" s="202"/>
      <c r="AI152" s="28"/>
      <c r="AJ152" s="26"/>
      <c r="AK152" s="226"/>
      <c r="AL152" s="27"/>
      <c r="AP152" s="27"/>
    </row>
    <row r="153" spans="1:60" ht="15.6">
      <c r="A153" s="199"/>
      <c r="B153" s="270">
        <f>+'Ark1'!C2965</f>
        <v>2024</v>
      </c>
      <c r="C153" s="219">
        <f>+'Ark1'!L2965</f>
        <v>6</v>
      </c>
      <c r="D153" s="219" t="s">
        <v>32</v>
      </c>
      <c r="E153" s="27">
        <f>+'Ark1'!H2965</f>
        <v>2</v>
      </c>
      <c r="F153" s="27">
        <f>+'Ark1'!J2965</f>
        <v>117</v>
      </c>
      <c r="G153" s="27" t="str">
        <f>VLOOKUP(F153,RNR!$A$1:$B$26,2)</f>
        <v>Jæren</v>
      </c>
      <c r="H153" s="27">
        <f>+IF(J153=0,"",'Ark1'!Q2965)</f>
        <v>8</v>
      </c>
      <c r="J153" s="325">
        <f>+'Ark1'!R2965</f>
        <v>47</v>
      </c>
      <c r="K153" s="28">
        <f>+IF(J153=0,"",'Ark1'!AG2965)</f>
        <v>38.778477944740672</v>
      </c>
      <c r="M153" s="28">
        <f>+IF(J153=0,"",'Ark1'!AH2965)</f>
        <v>0</v>
      </c>
      <c r="N153" s="31">
        <f>+IF(J153=0,"",'Ark1'!U2965)</f>
        <v>10.212765957446813</v>
      </c>
      <c r="O153" s="486"/>
      <c r="P153" s="487">
        <f>+'Ark1'!AI2965</f>
        <v>47</v>
      </c>
      <c r="Q153" s="93"/>
      <c r="R153" s="31">
        <f>+IF(P153=0,"",'Ark1'!AJ2965)</f>
        <v>85.719148936170228</v>
      </c>
      <c r="S153" s="93"/>
      <c r="T153" s="31">
        <f>+IF(P153=0,"",'Ark1'!AK2965)</f>
        <v>15.939992603209779</v>
      </c>
      <c r="U153" s="93"/>
      <c r="V153" s="26">
        <f>+IF(J153=0,"",'Ark1'!T2965)</f>
        <v>4.0638297872340434</v>
      </c>
      <c r="W153" s="33">
        <f>+IF(J153=0,"",'Ark1'!W2965)</f>
        <v>0</v>
      </c>
      <c r="X153" s="33">
        <f>+IF(J153=0,"",'Ark1'!X2965)</f>
        <v>2.1276595744680855</v>
      </c>
      <c r="Y153" s="33">
        <f>+IF(J153=0,"",'Ark1'!Y2965)</f>
        <v>0</v>
      </c>
      <c r="Z153" s="33">
        <f>+IF(J153=0,"",'Ark1'!Z2965)</f>
        <v>2.4646105403160234</v>
      </c>
      <c r="AA153" s="28">
        <f>+IF(J153=0,"",'Ark1'!AA2965)</f>
        <v>0</v>
      </c>
      <c r="AB153" s="26">
        <f>+IF(J153=0,"",'Ark1'!AC2965)</f>
        <v>0</v>
      </c>
      <c r="AC153" s="33">
        <f>+IF(J153=0,"",'Ark1'!AE2965)</f>
        <v>0</v>
      </c>
      <c r="AD153" s="28">
        <f t="shared" si="20"/>
        <v>1.7021276595744688</v>
      </c>
      <c r="AE153" s="28">
        <f t="shared" si="22"/>
        <v>5.875</v>
      </c>
      <c r="AF153" s="199"/>
      <c r="AG153" s="202"/>
      <c r="AI153" s="28"/>
      <c r="AJ153" s="26"/>
      <c r="AK153" s="226"/>
      <c r="AL153" s="27"/>
      <c r="AP153" s="27"/>
    </row>
    <row r="154" spans="1:60" ht="15.6">
      <c r="A154" s="199"/>
      <c r="B154" s="270">
        <f>+'Ark1'!C2966</f>
        <v>2024</v>
      </c>
      <c r="C154" s="219">
        <f>+'Ark1'!L2966</f>
        <v>6</v>
      </c>
      <c r="D154" s="219" t="s">
        <v>32</v>
      </c>
      <c r="E154" s="27">
        <f>+'Ark1'!H2966</f>
        <v>1</v>
      </c>
      <c r="F154" s="27">
        <f>+'Ark1'!J2966</f>
        <v>134</v>
      </c>
      <c r="G154" s="27" t="str">
        <f>VLOOKUP(F154,RNR!$A$1:$B$26,2)</f>
        <v>Førde</v>
      </c>
      <c r="H154" s="27">
        <f>+IF(J154=0,"",'Ark1'!Q2966)</f>
        <v>104</v>
      </c>
      <c r="J154" s="325">
        <f>+'Ark1'!R2966</f>
        <v>1210</v>
      </c>
      <c r="K154" s="28">
        <f>+IF(J154=0,"",'Ark1'!AG2966)</f>
        <v>33.13262932542866</v>
      </c>
      <c r="M154" s="28">
        <f>+IF(J154=0,"",'Ark1'!AH2966)</f>
        <v>0</v>
      </c>
      <c r="N154" s="31">
        <f>+IF(J154=0,"",'Ark1'!U2966)</f>
        <v>7.9812396694214849</v>
      </c>
      <c r="O154" s="486"/>
      <c r="P154" s="487">
        <f>+'Ark1'!AI2966</f>
        <v>1185</v>
      </c>
      <c r="Q154" s="93"/>
      <c r="R154" s="31">
        <f>+IF(P154=0,"",'Ark1'!AJ2966)</f>
        <v>79.302531645569701</v>
      </c>
      <c r="S154" s="93"/>
      <c r="T154" s="31">
        <f>+IF(P154=0,"",'Ark1'!AK2966)</f>
        <v>15.62693959473113</v>
      </c>
      <c r="U154" s="93"/>
      <c r="V154" s="26">
        <f>+IF(J154=0,"",'Ark1'!T2966)</f>
        <v>4.7611570247933876</v>
      </c>
      <c r="W154" s="33">
        <f>+IF(J154=0,"",'Ark1'!W2966)</f>
        <v>0</v>
      </c>
      <c r="X154" s="33">
        <f>+IF(J154=0,"",'Ark1'!X2966)</f>
        <v>0.99173553719008289</v>
      </c>
      <c r="Y154" s="33">
        <f>+IF(J154=0,"",'Ark1'!Y2966)</f>
        <v>0</v>
      </c>
      <c r="Z154" s="33">
        <f>+IF(J154=0,"",'Ark1'!Z2966)</f>
        <v>2.5742629757230282</v>
      </c>
      <c r="AA154" s="28">
        <f>+IF(J154=0,"",'Ark1'!AA2966)</f>
        <v>0</v>
      </c>
      <c r="AB154" s="26">
        <f>+IF(J154=0,"",'Ark1'!AC2966)</f>
        <v>0</v>
      </c>
      <c r="AC154" s="33">
        <f>+IF(J154=0,"",'Ark1'!AE2966)</f>
        <v>0</v>
      </c>
      <c r="AD154" s="28">
        <f t="shared" si="20"/>
        <v>1.3302066115702476</v>
      </c>
      <c r="AE154" s="28">
        <f t="shared" si="22"/>
        <v>11.634615384615385</v>
      </c>
      <c r="AF154" s="199"/>
      <c r="AG154" s="202"/>
      <c r="AI154" s="28"/>
      <c r="AJ154" s="26"/>
      <c r="AK154" s="226"/>
      <c r="AL154" s="27"/>
      <c r="AP154" s="27"/>
    </row>
    <row r="155" spans="1:60" ht="15.6">
      <c r="A155" s="199"/>
      <c r="B155" s="270">
        <f>+'Ark1'!C2967</f>
        <v>2024</v>
      </c>
      <c r="C155" s="219">
        <f>+'Ark1'!L2967</f>
        <v>6</v>
      </c>
      <c r="D155" s="219" t="s">
        <v>32</v>
      </c>
      <c r="E155" s="27">
        <f>+'Ark1'!H2967</f>
        <v>2</v>
      </c>
      <c r="F155" s="27">
        <f>+'Ark1'!J2967</f>
        <v>141</v>
      </c>
      <c r="G155" s="27" t="str">
        <f>VLOOKUP(F155,RNR!$A$1:$B$26,2)</f>
        <v>Ølen</v>
      </c>
      <c r="H155" s="27">
        <f>+IF(J155=0,"",'Ark1'!Q2967)</f>
        <v>58</v>
      </c>
      <c r="J155" s="325">
        <f>+'Ark1'!R2967</f>
        <v>264</v>
      </c>
      <c r="K155" s="28">
        <f>+IF(J155=0,"",'Ark1'!AG2967)</f>
        <v>30.916275235839795</v>
      </c>
      <c r="M155" s="28">
        <f>+IF(J155=0,"",'Ark1'!AH2967)</f>
        <v>0</v>
      </c>
      <c r="N155" s="31">
        <f>+IF(J155=0,"",'Ark1'!U2967)</f>
        <v>8.950378787878785</v>
      </c>
      <c r="O155" s="486"/>
      <c r="P155" s="487">
        <f>+'Ark1'!AI2967</f>
        <v>259</v>
      </c>
      <c r="Q155" s="93"/>
      <c r="R155" s="31">
        <f>+IF(P155=0,"",'Ark1'!AJ2967)</f>
        <v>84.214671814671803</v>
      </c>
      <c r="S155" s="93"/>
      <c r="T155" s="31">
        <f>+IF(P155=0,"",'Ark1'!AK2967)</f>
        <v>14.833049318096036</v>
      </c>
      <c r="U155" s="93"/>
      <c r="V155" s="26">
        <f>+IF(J155=0,"",'Ark1'!T2967)</f>
        <v>4.3863636363636367</v>
      </c>
      <c r="W155" s="33">
        <f>+IF(J155=0,"",'Ark1'!W2967)</f>
        <v>0</v>
      </c>
      <c r="X155" s="33">
        <f>+IF(J155=0,"",'Ark1'!X2967)</f>
        <v>0.75757575757575757</v>
      </c>
      <c r="Y155" s="33">
        <f>+IF(J155=0,"",'Ark1'!Y2967)</f>
        <v>0</v>
      </c>
      <c r="Z155" s="33">
        <f>+IF(J155=0,"",'Ark1'!Z2967)</f>
        <v>2.1394384371177337</v>
      </c>
      <c r="AA155" s="28">
        <f>+IF(J155=0,"",'Ark1'!AA2967)</f>
        <v>0</v>
      </c>
      <c r="AB155" s="26">
        <f>+IF(J155=0,"",'Ark1'!AC2967)</f>
        <v>0</v>
      </c>
      <c r="AC155" s="33">
        <f>+IF(J155=0,"",'Ark1'!AE2967)</f>
        <v>0</v>
      </c>
      <c r="AD155" s="28">
        <f t="shared" si="20"/>
        <v>1.4917297979797974</v>
      </c>
      <c r="AE155" s="28">
        <f t="shared" si="22"/>
        <v>4.5517241379310347</v>
      </c>
      <c r="AF155" s="199"/>
      <c r="AG155" s="202"/>
      <c r="AI155" s="28"/>
      <c r="AJ155" s="26"/>
      <c r="AK155" s="226"/>
      <c r="AL155" s="27"/>
      <c r="AP155" s="27"/>
    </row>
    <row r="156" spans="1:60" ht="15.6">
      <c r="A156" s="199"/>
      <c r="B156" s="270">
        <f>+'Ark1'!C2968</f>
        <v>2024</v>
      </c>
      <c r="C156" s="219">
        <f>+'Ark1'!L2968</f>
        <v>6</v>
      </c>
      <c r="D156" s="219" t="s">
        <v>32</v>
      </c>
      <c r="E156" s="27">
        <f>+'Ark1'!H2968</f>
        <v>2</v>
      </c>
      <c r="F156" s="27">
        <f>+'Ark1'!J2968</f>
        <v>143</v>
      </c>
      <c r="G156" s="27" t="str">
        <f>VLOOKUP(F156,RNR!$A$1:$B$26,2)</f>
        <v>Nordfjord</v>
      </c>
      <c r="H156" s="27">
        <f>+IF(J156=0,"",'Ark1'!Q2968)</f>
        <v>1</v>
      </c>
      <c r="J156" s="325">
        <f>+'Ark1'!R2968</f>
        <v>2</v>
      </c>
      <c r="K156" s="28">
        <f>+IF(J156=0,"",'Ark1'!AG2968)</f>
        <v>40.561622464898591</v>
      </c>
      <c r="M156" s="28">
        <f>+IF(J156=0,"",'Ark1'!AH2968)</f>
        <v>0</v>
      </c>
      <c r="N156" s="31">
        <f>+IF(J156=0,"",'Ark1'!U2968)</f>
        <v>13</v>
      </c>
      <c r="O156" s="486"/>
      <c r="P156" s="487">
        <f>+'Ark1'!AI2968</f>
        <v>0</v>
      </c>
      <c r="Q156" s="93"/>
      <c r="R156" s="31" t="str">
        <f>+IF(P156=0,"",'Ark1'!AJ2968)</f>
        <v/>
      </c>
      <c r="S156" s="93"/>
      <c r="T156" s="31" t="str">
        <f>+IF(P156=0,"",'Ark1'!AK2968)</f>
        <v/>
      </c>
      <c r="U156" s="93"/>
      <c r="V156" s="26">
        <f>+IF(J156=0,"",'Ark1'!T2968)</f>
        <v>5</v>
      </c>
      <c r="W156" s="33">
        <f>+IF(J156=0,"",'Ark1'!W2968)</f>
        <v>0</v>
      </c>
      <c r="X156" s="33">
        <f>+IF(J156=0,"",'Ark1'!X2968)</f>
        <v>0</v>
      </c>
      <c r="Y156" s="33">
        <f>+IF(J156=0,"",'Ark1'!Y2968)</f>
        <v>0</v>
      </c>
      <c r="Z156" s="33">
        <f>+IF(J156=0,"",'Ark1'!Z2968)</f>
        <v>0.30000000000005311</v>
      </c>
      <c r="AA156" s="28">
        <f>+IF(J156=0,"",'Ark1'!AA2968)</f>
        <v>0</v>
      </c>
      <c r="AB156" s="26">
        <f>+IF(J156=0,"",'Ark1'!AC2968)</f>
        <v>0</v>
      </c>
      <c r="AC156" s="33">
        <f>+IF(J156=0,"",'Ark1'!AE2968)</f>
        <v>0</v>
      </c>
      <c r="AD156" s="28">
        <f t="shared" si="20"/>
        <v>2.1666666666666665</v>
      </c>
      <c r="AE156" s="28">
        <f t="shared" si="22"/>
        <v>2</v>
      </c>
      <c r="AF156" s="199"/>
      <c r="AG156" s="202"/>
      <c r="AI156" s="28"/>
      <c r="AJ156" s="26"/>
      <c r="AK156" s="226"/>
      <c r="AL156" s="27"/>
      <c r="AP156" s="27"/>
    </row>
    <row r="157" spans="1:60" ht="15.6">
      <c r="A157" s="199"/>
      <c r="B157" s="270">
        <f>+'Ark1'!C2969</f>
        <v>2024</v>
      </c>
      <c r="C157" s="219">
        <f>+'Ark1'!L2969</f>
        <v>6</v>
      </c>
      <c r="D157" s="219" t="s">
        <v>32</v>
      </c>
      <c r="E157" s="27">
        <f>+'Ark1'!H2969</f>
        <v>2</v>
      </c>
      <c r="F157" s="27">
        <f>+'Ark1'!J2969</f>
        <v>147</v>
      </c>
      <c r="G157" s="27" t="str">
        <f>VLOOKUP(F157,RNR!$A$1:$B$26,2)</f>
        <v>Midt-Norge</v>
      </c>
      <c r="H157" s="27">
        <f>+IF(J157=0,"",'Ark1'!Q2969)</f>
        <v>7</v>
      </c>
      <c r="J157" s="325">
        <f>+'Ark1'!R2969</f>
        <v>15</v>
      </c>
      <c r="K157" s="28">
        <f>+IF(J157=0,"",'Ark1'!AG2969)</f>
        <v>16.790952025851357</v>
      </c>
      <c r="M157" s="28">
        <f>+IF(J157=0,"",'Ark1'!AH2969)</f>
        <v>0</v>
      </c>
      <c r="N157" s="31">
        <f>+IF(J157=0,"",'Ark1'!U2969)</f>
        <v>9.0066666666666642</v>
      </c>
      <c r="O157" s="486"/>
      <c r="P157" s="487">
        <f>+'Ark1'!AI2969</f>
        <v>14</v>
      </c>
      <c r="Q157" s="93"/>
      <c r="R157" s="31">
        <f>+IF(P157=0,"",'Ark1'!AJ2969)</f>
        <v>83.485714285714252</v>
      </c>
      <c r="S157" s="93"/>
      <c r="T157" s="31">
        <f>+IF(P157=0,"",'Ark1'!AK2969)</f>
        <v>15.010583933453251</v>
      </c>
      <c r="U157" s="93"/>
      <c r="V157" s="26">
        <f>+IF(J157=0,"",'Ark1'!T2969)</f>
        <v>5</v>
      </c>
      <c r="W157" s="33">
        <f>+IF(J157=0,"",'Ark1'!W2969)</f>
        <v>0</v>
      </c>
      <c r="X157" s="33">
        <f>+IF(J157=0,"",'Ark1'!X2969)</f>
        <v>0</v>
      </c>
      <c r="Y157" s="33">
        <f>+IF(J157=0,"",'Ark1'!Y2969)</f>
        <v>0</v>
      </c>
      <c r="Z157" s="33">
        <f>+IF(J157=0,"",'Ark1'!Z2969)</f>
        <v>2.6405723285345273</v>
      </c>
      <c r="AA157" s="28">
        <f>+IF(J157=0,"",'Ark1'!AA2969)</f>
        <v>0</v>
      </c>
      <c r="AB157" s="26">
        <f>+IF(J157=0,"",'Ark1'!AC2969)</f>
        <v>0</v>
      </c>
      <c r="AC157" s="33">
        <f>+IF(J157=0,"",'Ark1'!AE2969)</f>
        <v>0</v>
      </c>
      <c r="AD157" s="28">
        <f t="shared" si="20"/>
        <v>1.5011111111111106</v>
      </c>
      <c r="AE157" s="28">
        <f t="shared" si="22"/>
        <v>2.1428571428571428</v>
      </c>
      <c r="AF157" s="199"/>
      <c r="AG157" s="202"/>
      <c r="AI157" s="28"/>
      <c r="AJ157" s="26"/>
      <c r="AK157" s="226"/>
      <c r="AL157" s="27"/>
      <c r="AP157" s="27"/>
    </row>
    <row r="158" spans="1:60" ht="15.6">
      <c r="A158" s="199"/>
      <c r="B158" s="270">
        <f>+'Ark1'!C2970</f>
        <v>2024</v>
      </c>
      <c r="C158" s="219">
        <f>+'Ark1'!L2970</f>
        <v>6</v>
      </c>
      <c r="D158" s="219" t="s">
        <v>32</v>
      </c>
      <c r="E158" s="27">
        <f>+'Ark1'!H2970</f>
        <v>1</v>
      </c>
      <c r="F158" s="27">
        <f>+'Ark1'!J2970</f>
        <v>155</v>
      </c>
      <c r="G158" s="27" t="str">
        <f>VLOOKUP(F158,RNR!$A$1:$B$26,2)</f>
        <v>Målselv</v>
      </c>
      <c r="H158" s="27">
        <f>+IF(J158=0,"",'Ark1'!Q2970)</f>
        <v>27</v>
      </c>
      <c r="J158" s="325">
        <f>+'Ark1'!R2970</f>
        <v>392</v>
      </c>
      <c r="K158" s="28">
        <f>+IF(J158=0,"",'Ark1'!AG2970)</f>
        <v>33.66362429877627</v>
      </c>
      <c r="M158" s="28">
        <f>+IF(J158=0,"",'Ark1'!AH2970)</f>
        <v>0</v>
      </c>
      <c r="N158" s="31">
        <f>+IF(J158=0,"",'Ark1'!U2970)</f>
        <v>10.547448979591836</v>
      </c>
      <c r="O158" s="486"/>
      <c r="P158" s="487">
        <f>+'Ark1'!AI2970</f>
        <v>382</v>
      </c>
      <c r="Q158" s="93"/>
      <c r="R158" s="31">
        <f>+IF(P158=0,"",'Ark1'!AJ2970)</f>
        <v>88.133507853403131</v>
      </c>
      <c r="S158" s="93"/>
      <c r="T158" s="31">
        <f>+IF(P158=0,"",'Ark1'!AK2970)</f>
        <v>15.226066047596415</v>
      </c>
      <c r="U158" s="93"/>
      <c r="V158" s="26">
        <f>+IF(J158=0,"",'Ark1'!T2970)</f>
        <v>4.5255102040816322</v>
      </c>
      <c r="W158" s="33">
        <f>+IF(J158=0,"",'Ark1'!W2970)</f>
        <v>0</v>
      </c>
      <c r="X158" s="33">
        <f>+IF(J158=0,"",'Ark1'!X2970)</f>
        <v>1.5306122448979591</v>
      </c>
      <c r="Y158" s="33">
        <f>+IF(J158=0,"",'Ark1'!Y2970)</f>
        <v>0.25510204081632654</v>
      </c>
      <c r="Z158" s="33">
        <f>+IF(J158=0,"",'Ark1'!Z2970)</f>
        <v>2.0423060251730423</v>
      </c>
      <c r="AA158" s="28">
        <f>+IF(J158=0,"",'Ark1'!AA2970)</f>
        <v>0</v>
      </c>
      <c r="AB158" s="26">
        <f>+IF(J158=0,"",'Ark1'!AC2970)</f>
        <v>0</v>
      </c>
      <c r="AC158" s="33">
        <f>+IF(J158=0,"",'Ark1'!AE2970)</f>
        <v>0</v>
      </c>
      <c r="AD158" s="28">
        <f t="shared" si="20"/>
        <v>1.757908163265306</v>
      </c>
      <c r="AE158" s="28">
        <f t="shared" si="22"/>
        <v>14.518518518518519</v>
      </c>
      <c r="AF158" s="199"/>
      <c r="AG158" s="202"/>
      <c r="AI158" s="28"/>
      <c r="AJ158" s="26"/>
      <c r="AK158" s="226"/>
      <c r="AL158" s="27"/>
      <c r="AP158" s="27"/>
    </row>
    <row r="159" spans="1:60" ht="15.6">
      <c r="A159" s="199"/>
      <c r="B159" s="270">
        <f>+'Ark1'!C2971</f>
        <v>2024</v>
      </c>
      <c r="C159" s="219">
        <f>+'Ark1'!L2971</f>
        <v>6</v>
      </c>
      <c r="D159" s="219" t="s">
        <v>32</v>
      </c>
      <c r="E159" s="27">
        <f>+'Ark1'!H2971</f>
        <v>2</v>
      </c>
      <c r="F159" s="27">
        <f>+'Ark1'!J2971</f>
        <v>160</v>
      </c>
      <c r="G159" s="27" t="str">
        <f>VLOOKUP(F159,RNR!$A$1:$B$26,2)</f>
        <v>Oslo</v>
      </c>
      <c r="H159" s="27">
        <f>+IF(J159=0,"",'Ark1'!Q2971)</f>
        <v>17</v>
      </c>
      <c r="J159" s="325">
        <f>+'Ark1'!R2971</f>
        <v>85</v>
      </c>
      <c r="K159" s="28">
        <f>+IF(J159=0,"",'Ark1'!AG2971)</f>
        <v>33.361400398847756</v>
      </c>
      <c r="M159" s="28">
        <f>+IF(J159=0,"",'Ark1'!AH2971)</f>
        <v>21.176470588235297</v>
      </c>
      <c r="N159" s="31">
        <f>+IF(J159=0,"",'Ark1'!U2971)</f>
        <v>8.8564705882352897</v>
      </c>
      <c r="O159" s="486"/>
      <c r="P159" s="487">
        <f>+'Ark1'!AI2971</f>
        <v>81</v>
      </c>
      <c r="Q159" s="93"/>
      <c r="R159" s="31">
        <f>+IF(P159=0,"",'Ark1'!AJ2971)</f>
        <v>83.81481481481481</v>
      </c>
      <c r="S159" s="93"/>
      <c r="T159" s="31">
        <f>+IF(P159=0,"",'Ark1'!AK2971)</f>
        <v>14.557576227383148</v>
      </c>
      <c r="U159" s="93"/>
      <c r="V159" s="26">
        <f>+IF(J159=0,"",'Ark1'!T2971)</f>
        <v>4.1411764705882348</v>
      </c>
      <c r="W159" s="33">
        <f>+IF(J159=0,"",'Ark1'!W2971)</f>
        <v>0</v>
      </c>
      <c r="X159" s="33">
        <f>+IF(J159=0,"",'Ark1'!X2971)</f>
        <v>0</v>
      </c>
      <c r="Y159" s="33">
        <f>+IF(J159=0,"",'Ark1'!Y2971)</f>
        <v>0</v>
      </c>
      <c r="Z159" s="33">
        <f>+IF(J159=0,"",'Ark1'!Z2971)</f>
        <v>2.0612644354047327</v>
      </c>
      <c r="AA159" s="28">
        <f>+IF(J159=0,"",'Ark1'!AA2971)</f>
        <v>0</v>
      </c>
      <c r="AB159" s="26">
        <f>+IF(J159=0,"",'Ark1'!AC2971)</f>
        <v>0</v>
      </c>
      <c r="AC159" s="33">
        <f>+IF(J159=0,"",'Ark1'!AE2971)</f>
        <v>0</v>
      </c>
      <c r="AD159" s="28">
        <f t="shared" si="20"/>
        <v>1.4760784313725483</v>
      </c>
      <c r="AE159" s="28">
        <f t="shared" si="22"/>
        <v>5</v>
      </c>
      <c r="AF159" s="199"/>
      <c r="AG159" s="202"/>
      <c r="AI159" s="28"/>
      <c r="AJ159" s="26"/>
      <c r="AK159" s="226"/>
      <c r="AL159" s="27"/>
      <c r="AP159" s="27"/>
    </row>
    <row r="160" spans="1:60" ht="15.6">
      <c r="A160" s="199"/>
      <c r="B160" s="270">
        <f>+'Ark1'!C2972</f>
        <v>2024</v>
      </c>
      <c r="C160" s="219">
        <f>+'Ark1'!L2972</f>
        <v>6</v>
      </c>
      <c r="D160" s="219" t="s">
        <v>32</v>
      </c>
      <c r="E160" s="27">
        <f>+'Ark1'!H2972</f>
        <v>1</v>
      </c>
      <c r="F160" s="27">
        <f>+'Ark1'!J2972</f>
        <v>171</v>
      </c>
      <c r="G160" s="27" t="str">
        <f>VLOOKUP(F160,RNR!$A$1:$B$26,2)</f>
        <v>Prima</v>
      </c>
      <c r="H160" s="27" t="str">
        <f>+IF(J160=0,"",'Ark1'!Q2972)</f>
        <v/>
      </c>
      <c r="J160" s="325">
        <f>+'Ark1'!R2972</f>
        <v>0</v>
      </c>
      <c r="K160" s="28" t="str">
        <f>+IF(J160=0,"",'Ark1'!AG2972)</f>
        <v/>
      </c>
      <c r="M160" s="28" t="str">
        <f>+IF(J160=0,"",'Ark1'!AH2972)</f>
        <v/>
      </c>
      <c r="N160" s="31" t="str">
        <f>+IF(J160=0,"",'Ark1'!U2972)</f>
        <v/>
      </c>
      <c r="O160" s="486"/>
      <c r="P160" s="487">
        <f>+'Ark1'!AI2972</f>
        <v>0</v>
      </c>
      <c r="Q160" s="93"/>
      <c r="R160" s="31" t="str">
        <f>+IF(P160=0,"",'Ark1'!AJ2972)</f>
        <v/>
      </c>
      <c r="S160" s="93"/>
      <c r="T160" s="31" t="str">
        <f>+IF(P160=0,"",'Ark1'!AK2972)</f>
        <v/>
      </c>
      <c r="U160" s="93"/>
      <c r="V160" s="26" t="str">
        <f>+IF(J160=0,"",'Ark1'!T2972)</f>
        <v/>
      </c>
      <c r="W160" s="33" t="str">
        <f>+IF(J160=0,"",'Ark1'!W2972)</f>
        <v/>
      </c>
      <c r="X160" s="33" t="str">
        <f>+IF(J160=0,"",'Ark1'!X2972)</f>
        <v/>
      </c>
      <c r="Y160" s="33" t="str">
        <f>+IF(J160=0,"",'Ark1'!Y2972)</f>
        <v/>
      </c>
      <c r="Z160" s="33" t="str">
        <f>+IF(J160=0,"",'Ark1'!Z2972)</f>
        <v/>
      </c>
      <c r="AA160" s="28" t="str">
        <f>+IF(J160=0,"",'Ark1'!AA2972)</f>
        <v/>
      </c>
      <c r="AB160" s="26" t="str">
        <f>+IF(J160=0,"",'Ark1'!AC2972)</f>
        <v/>
      </c>
      <c r="AC160" s="33" t="str">
        <f>+IF(J160=0,"",'Ark1'!AE2972)</f>
        <v/>
      </c>
      <c r="AD160" s="28" t="str">
        <f t="shared" si="20"/>
        <v/>
      </c>
      <c r="AE160" s="28" t="str">
        <f t="shared" si="22"/>
        <v/>
      </c>
      <c r="AF160" s="199"/>
      <c r="AG160" s="202"/>
      <c r="AI160" s="28"/>
      <c r="AJ160" s="26"/>
      <c r="AK160" s="226"/>
      <c r="AL160" s="27"/>
      <c r="AP160" s="27"/>
    </row>
    <row r="161" spans="1:60" ht="15.6">
      <c r="A161" s="199"/>
      <c r="B161" s="270">
        <f>+'Ark1'!C2973</f>
        <v>2024</v>
      </c>
      <c r="C161" s="219">
        <f>+'Ark1'!L2973</f>
        <v>6</v>
      </c>
      <c r="D161" s="219" t="s">
        <v>32</v>
      </c>
      <c r="E161" s="27">
        <f>+'Ark1'!H2973</f>
        <v>2</v>
      </c>
      <c r="F161" s="27">
        <f>+'Ark1'!J2973</f>
        <v>175</v>
      </c>
      <c r="G161" s="27" t="str">
        <f>VLOOKUP(F161,RNR!$A$1:$B$26,2)</f>
        <v>Ole Ringdal</v>
      </c>
      <c r="H161" s="27">
        <f>+IF(J161=0,"",'Ark1'!Q2973)</f>
        <v>26</v>
      </c>
      <c r="J161" s="325">
        <f>+'Ark1'!R2973</f>
        <v>371</v>
      </c>
      <c r="K161" s="28">
        <f>+IF(J161=0,"",'Ark1'!AG2973)</f>
        <v>30.021130572970318</v>
      </c>
      <c r="M161" s="28">
        <f>+IF(J161=0,"",'Ark1'!AH2973)</f>
        <v>0</v>
      </c>
      <c r="N161" s="31">
        <f>+IF(J161=0,"",'Ark1'!U2973)</f>
        <v>9.2673854447439368</v>
      </c>
      <c r="O161" s="486"/>
      <c r="P161" s="487">
        <f>+'Ark1'!AI2973</f>
        <v>155</v>
      </c>
      <c r="Q161" s="93"/>
      <c r="R161" s="31">
        <f>+IF(P161=0,"",'Ark1'!AJ2973)</f>
        <v>90.358064516128991</v>
      </c>
      <c r="S161" s="93"/>
      <c r="T161" s="31">
        <f>+IF(P161=0,"",'Ark1'!AK2973)</f>
        <v>14.669738682336263</v>
      </c>
      <c r="U161" s="93"/>
      <c r="V161" s="26">
        <f>+IF(J161=0,"",'Ark1'!T2973)</f>
        <v>4.908355795148247</v>
      </c>
      <c r="W161" s="33">
        <f>+IF(J161=0,"",'Ark1'!W2973)</f>
        <v>0</v>
      </c>
      <c r="X161" s="33">
        <f>+IF(J161=0,"",'Ark1'!X2973)</f>
        <v>7.5471698113207522</v>
      </c>
      <c r="Y161" s="33">
        <f>+IF(J161=0,"",'Ark1'!Y2973)</f>
        <v>0.26954177897574122</v>
      </c>
      <c r="Z161" s="33">
        <f>+IF(J161=0,"",'Ark1'!Z2973)</f>
        <v>3.5112047693483879</v>
      </c>
      <c r="AA161" s="28">
        <f>+IF(J161=0,"",'Ark1'!AA2973)</f>
        <v>0</v>
      </c>
      <c r="AB161" s="26">
        <f>+IF(J161=0,"",'Ark1'!AC2973)</f>
        <v>0</v>
      </c>
      <c r="AC161" s="33">
        <f>+IF(J161=0,"",'Ark1'!AE2973)</f>
        <v>0</v>
      </c>
      <c r="AD161" s="28">
        <f t="shared" si="20"/>
        <v>1.5445642407906561</v>
      </c>
      <c r="AE161" s="28">
        <f t="shared" si="22"/>
        <v>14.26923076923077</v>
      </c>
      <c r="AF161" s="199"/>
      <c r="AG161" s="202"/>
      <c r="AI161" s="28"/>
      <c r="AJ161" s="26"/>
      <c r="AK161" s="226"/>
      <c r="AL161" s="27"/>
      <c r="AP161" s="27"/>
    </row>
    <row r="162" spans="1:60" ht="15.6">
      <c r="A162" s="199"/>
      <c r="B162" s="270">
        <f>+'Ark1'!C2974</f>
        <v>2024</v>
      </c>
      <c r="C162" s="219">
        <f>+'Ark1'!L2974</f>
        <v>6</v>
      </c>
      <c r="D162" s="219" t="s">
        <v>32</v>
      </c>
      <c r="E162" s="27">
        <f>+'Ark1'!H2974</f>
        <v>2</v>
      </c>
      <c r="F162" s="27">
        <f>+'Ark1'!J2974</f>
        <v>177</v>
      </c>
      <c r="G162" s="27" t="str">
        <f>VLOOKUP(F162,RNR!$A$1:$B$26,2)</f>
        <v>Slakthuset</v>
      </c>
      <c r="H162" s="27">
        <f>+IF(J162=0,"",'Ark1'!Q2974)</f>
        <v>33</v>
      </c>
      <c r="J162" s="325">
        <f>+'Ark1'!R2974</f>
        <v>239</v>
      </c>
      <c r="K162" s="28">
        <f>+IF(J162=0,"",'Ark1'!AG2974)</f>
        <v>29.602154810791724</v>
      </c>
      <c r="M162" s="28">
        <f>+IF(J162=0,"",'Ark1'!AH2974)</f>
        <v>3.3472803347280329</v>
      </c>
      <c r="N162" s="31">
        <f>+IF(J162=0,"",'Ark1'!U2974)</f>
        <v>11.220083682008362</v>
      </c>
      <c r="O162" s="486"/>
      <c r="P162" s="487">
        <f>+'Ark1'!AI2974</f>
        <v>232</v>
      </c>
      <c r="Q162" s="93"/>
      <c r="R162" s="31">
        <f>+IF(P162=0,"",'Ark1'!AJ2974)</f>
        <v>90.905603448275869</v>
      </c>
      <c r="S162" s="93"/>
      <c r="T162" s="31">
        <f>+IF(P162=0,"",'Ark1'!AK2974)</f>
        <v>14.692447756443174</v>
      </c>
      <c r="U162" s="93"/>
      <c r="V162" s="26">
        <f>+IF(J162=0,"",'Ark1'!T2974)</f>
        <v>4.3472803347280324</v>
      </c>
      <c r="W162" s="33">
        <f>+IF(J162=0,"",'Ark1'!W2974)</f>
        <v>0</v>
      </c>
      <c r="X162" s="33">
        <f>+IF(J162=0,"",'Ark1'!X2974)</f>
        <v>2.9288702928870296</v>
      </c>
      <c r="Y162" s="33">
        <f>+IF(J162=0,"",'Ark1'!Y2974)</f>
        <v>0</v>
      </c>
      <c r="Z162" s="33">
        <f>+IF(J162=0,"",'Ark1'!Z2974)</f>
        <v>2.4870237277287921</v>
      </c>
      <c r="AA162" s="28">
        <f>+IF(J162=0,"",'Ark1'!AA2974)</f>
        <v>0</v>
      </c>
      <c r="AB162" s="26">
        <f>+IF(J162=0,"",'Ark1'!AC2974)</f>
        <v>0</v>
      </c>
      <c r="AC162" s="33">
        <f>+IF(J162=0,"",'Ark1'!AE2974)</f>
        <v>0</v>
      </c>
      <c r="AD162" s="28">
        <f t="shared" si="20"/>
        <v>1.8700139470013937</v>
      </c>
      <c r="AE162" s="28">
        <f t="shared" si="22"/>
        <v>7.2424242424242422</v>
      </c>
      <c r="AF162" s="199"/>
      <c r="AG162" s="202"/>
      <c r="AI162" s="28"/>
      <c r="AJ162" s="26"/>
      <c r="AK162" s="226"/>
      <c r="AL162" s="27"/>
      <c r="AP162" s="27"/>
    </row>
    <row r="163" spans="1:60" ht="15.6">
      <c r="A163" s="199"/>
      <c r="B163" s="270">
        <f>+'Ark1'!C2975</f>
        <v>2024</v>
      </c>
      <c r="C163" s="219">
        <f>+'Ark1'!L2975</f>
        <v>6</v>
      </c>
      <c r="D163" s="219" t="s">
        <v>32</v>
      </c>
      <c r="E163" s="27">
        <f>+'Ark1'!H2975</f>
        <v>2</v>
      </c>
      <c r="F163" s="27">
        <f>+'Ark1'!J2975</f>
        <v>178</v>
      </c>
      <c r="G163" s="27" t="str">
        <f>VLOOKUP(F163,RNR!$A$1:$B$26,2)</f>
        <v>Røros</v>
      </c>
      <c r="H163" s="27">
        <f>+IF(J163=0,"",'Ark1'!Q2975)</f>
        <v>12</v>
      </c>
      <c r="J163" s="325">
        <f>+'Ark1'!R2975</f>
        <v>103</v>
      </c>
      <c r="K163" s="28">
        <f>+IF(J163=0,"",'Ark1'!AG2975)</f>
        <v>34.473684210526294</v>
      </c>
      <c r="M163" s="28">
        <f>+IF(J163=0,"",'Ark1'!AH2975)</f>
        <v>17.475728155339812</v>
      </c>
      <c r="N163" s="31">
        <f>+IF(J163=0,"",'Ark1'!U2975)</f>
        <v>9.9203883495145604</v>
      </c>
      <c r="O163" s="486"/>
      <c r="P163" s="487">
        <f>+'Ark1'!AI2975</f>
        <v>98</v>
      </c>
      <c r="Q163" s="93"/>
      <c r="R163" s="31">
        <f>+IF(P163=0,"",'Ark1'!AJ2975)</f>
        <v>87.96632653061225</v>
      </c>
      <c r="S163" s="93"/>
      <c r="T163" s="31">
        <f>+IF(P163=0,"",'Ark1'!AK2975)</f>
        <v>14.358155511157001</v>
      </c>
      <c r="U163" s="93"/>
      <c r="V163" s="26">
        <f>+IF(J163=0,"",'Ark1'!T2975)</f>
        <v>4.6601941747572804</v>
      </c>
      <c r="W163" s="33">
        <f>+IF(J163=0,"",'Ark1'!W2975)</f>
        <v>0</v>
      </c>
      <c r="X163" s="33">
        <f>+IF(J163=0,"",'Ark1'!X2975)</f>
        <v>2.912621359223301</v>
      </c>
      <c r="Y163" s="33">
        <f>+IF(J163=0,"",'Ark1'!Y2975)</f>
        <v>0</v>
      </c>
      <c r="Z163" s="33">
        <f>+IF(J163=0,"",'Ark1'!Z2975)</f>
        <v>2.554241065757171</v>
      </c>
      <c r="AA163" s="28">
        <f>+IF(J163=0,"",'Ark1'!AA2975)</f>
        <v>0</v>
      </c>
      <c r="AB163" s="26">
        <f>+IF(J163=0,"",'Ark1'!AC2975)</f>
        <v>0</v>
      </c>
      <c r="AC163" s="33">
        <f>+IF(J163=0,"",'Ark1'!AE2975)</f>
        <v>0</v>
      </c>
      <c r="AD163" s="28">
        <f t="shared" si="20"/>
        <v>1.6533980582524268</v>
      </c>
      <c r="AE163" s="28">
        <f t="shared" si="22"/>
        <v>8.5833333333333339</v>
      </c>
      <c r="AF163" s="199"/>
      <c r="AG163" s="202"/>
      <c r="AI163" s="28"/>
      <c r="AJ163" s="26"/>
      <c r="AK163" s="226"/>
      <c r="AL163" s="27"/>
      <c r="AP163" s="27"/>
    </row>
    <row r="164" spans="1:60" ht="15.6">
      <c r="A164" s="199"/>
      <c r="B164" s="270">
        <f>+'Ark1'!C2976</f>
        <v>2024</v>
      </c>
      <c r="C164" s="219">
        <f>+'Ark1'!L2976</f>
        <v>6</v>
      </c>
      <c r="D164" s="219" t="s">
        <v>32</v>
      </c>
      <c r="E164" s="27">
        <f>+'Ark1'!H2976</f>
        <v>2</v>
      </c>
      <c r="F164" s="27">
        <f>+'Ark1'!J2976</f>
        <v>181</v>
      </c>
      <c r="G164" s="27" t="str">
        <f>VLOOKUP(F164,RNR!$A$1:$B$26,2)</f>
        <v>Horns</v>
      </c>
      <c r="H164" s="27">
        <f>+IF(J164=0,"",'Ark1'!Q2976)</f>
        <v>15</v>
      </c>
      <c r="J164" s="325">
        <f>+'Ark1'!R2976</f>
        <v>183</v>
      </c>
      <c r="K164" s="28">
        <f>+IF(J164=0,"",'Ark1'!AG2976)</f>
        <v>54.595873696664952</v>
      </c>
      <c r="M164" s="28">
        <f>+IF(J164=0,"",'Ark1'!AH2976)</f>
        <v>3.2786885245901645</v>
      </c>
      <c r="N164" s="31">
        <f>+IF(J164=0,"",'Ark1'!U2976)</f>
        <v>8.0688524590163944</v>
      </c>
      <c r="O164" s="486"/>
      <c r="P164" s="487">
        <f>+'Ark1'!AI2976</f>
        <v>73</v>
      </c>
      <c r="Q164" s="93"/>
      <c r="R164" s="31">
        <f>+IF(P164=0,"",'Ark1'!AJ2976)</f>
        <v>83.716438356164346</v>
      </c>
      <c r="S164" s="93"/>
      <c r="T164" s="31">
        <f>+IF(P164=0,"",'Ark1'!AK2976)</f>
        <v>15.11195340186295</v>
      </c>
      <c r="U164" s="93"/>
      <c r="V164" s="26">
        <f>+IF(J164=0,"",'Ark1'!T2976)</f>
        <v>4.2076502732240435</v>
      </c>
      <c r="W164" s="33">
        <f>+IF(J164=0,"",'Ark1'!W2976)</f>
        <v>0</v>
      </c>
      <c r="X164" s="33">
        <f>+IF(J164=0,"",'Ark1'!X2976)</f>
        <v>0.54644808743169404</v>
      </c>
      <c r="Y164" s="33">
        <f>+IF(J164=0,"",'Ark1'!Y2976)</f>
        <v>0</v>
      </c>
      <c r="Z164" s="33">
        <f>+IF(J164=0,"",'Ark1'!Z2976)</f>
        <v>2.4525580033206911</v>
      </c>
      <c r="AA164" s="28">
        <f>+IF(J164=0,"",'Ark1'!AA2976)</f>
        <v>0</v>
      </c>
      <c r="AB164" s="26">
        <f>+IF(J164=0,"",'Ark1'!AC2976)</f>
        <v>0</v>
      </c>
      <c r="AC164" s="33">
        <f>+IF(J164=0,"",'Ark1'!AE2976)</f>
        <v>0</v>
      </c>
      <c r="AD164" s="28">
        <f t="shared" si="20"/>
        <v>1.3448087431693991</v>
      </c>
      <c r="AE164" s="28">
        <f t="shared" si="22"/>
        <v>12.2</v>
      </c>
      <c r="AF164" s="199"/>
      <c r="AG164" s="202"/>
      <c r="AI164" s="28"/>
      <c r="AJ164" s="26"/>
      <c r="AK164" s="226"/>
      <c r="AL164" s="27"/>
      <c r="AP164" s="27"/>
    </row>
    <row r="165" spans="1:60" ht="15.6">
      <c r="A165" s="199"/>
      <c r="B165" s="270">
        <f>+'Ark1'!C2977</f>
        <v>2024</v>
      </c>
      <c r="C165" s="219">
        <f>+'Ark1'!L2977</f>
        <v>6</v>
      </c>
      <c r="D165" s="219" t="s">
        <v>32</v>
      </c>
      <c r="E165" s="27">
        <f>+'Ark1'!H2977</f>
        <v>1</v>
      </c>
      <c r="F165" s="27">
        <f>+'Ark1'!J2977</f>
        <v>262</v>
      </c>
      <c r="G165" s="27" t="str">
        <f>VLOOKUP(F165,RNR!$A$1:$B$26,2)</f>
        <v>Strilalam</v>
      </c>
      <c r="H165" s="27" t="str">
        <f>+IF(J165=0,"",'Ark1'!Q2977)</f>
        <v/>
      </c>
      <c r="J165" s="325">
        <f>+'Ark1'!R2977</f>
        <v>0</v>
      </c>
      <c r="K165" s="28" t="str">
        <f>+IF(J165=0,"",'Ark1'!AG2977)</f>
        <v/>
      </c>
      <c r="M165" s="28" t="str">
        <f>+IF(J165=0,"",'Ark1'!AH2977)</f>
        <v/>
      </c>
      <c r="N165" s="31" t="str">
        <f>+IF(J165=0,"",'Ark1'!U2977)</f>
        <v/>
      </c>
      <c r="O165" s="486"/>
      <c r="P165" s="487">
        <f>+'Ark1'!AI2977</f>
        <v>0</v>
      </c>
      <c r="Q165" s="93"/>
      <c r="R165" s="31" t="str">
        <f>+IF(P165=0,"",'Ark1'!AJ2977)</f>
        <v/>
      </c>
      <c r="S165" s="93"/>
      <c r="T165" s="31" t="str">
        <f>+IF(P165=0,"",'Ark1'!AK2977)</f>
        <v/>
      </c>
      <c r="U165" s="93"/>
      <c r="V165" s="26" t="str">
        <f>+IF(J165=0,"",'Ark1'!T2977)</f>
        <v/>
      </c>
      <c r="W165" s="33" t="str">
        <f>+IF(J165=0,"",'Ark1'!W2977)</f>
        <v/>
      </c>
      <c r="X165" s="33" t="str">
        <f>+IF(J165=0,"",'Ark1'!X2977)</f>
        <v/>
      </c>
      <c r="Y165" s="33" t="str">
        <f>+IF(J165=0,"",'Ark1'!Y2977)</f>
        <v/>
      </c>
      <c r="Z165" s="33" t="str">
        <f>+IF(J165=0,"",'Ark1'!Z2977)</f>
        <v/>
      </c>
      <c r="AA165" s="28" t="str">
        <f>+IF(J165=0,"",'Ark1'!AA2977)</f>
        <v/>
      </c>
      <c r="AB165" s="26" t="str">
        <f>+IF(J165=0,"",'Ark1'!AC2977)</f>
        <v/>
      </c>
      <c r="AC165" s="33" t="str">
        <f>+IF(J165=0,"",'Ark1'!AE2977)</f>
        <v/>
      </c>
      <c r="AD165" s="28" t="str">
        <f t="shared" si="20"/>
        <v/>
      </c>
      <c r="AE165" s="28" t="str">
        <f t="shared" si="22"/>
        <v/>
      </c>
      <c r="AF165" s="199"/>
      <c r="AG165" s="202"/>
      <c r="AI165" s="28"/>
      <c r="AJ165" s="26"/>
      <c r="AK165" s="226"/>
      <c r="AL165" s="27"/>
      <c r="AP165" s="27"/>
    </row>
    <row r="166" spans="1:60" ht="15.6">
      <c r="A166" s="199"/>
      <c r="B166" s="270">
        <f>+'Ark1'!C2978</f>
        <v>2024</v>
      </c>
      <c r="C166" s="219">
        <f>+'Ark1'!L2978</f>
        <v>6</v>
      </c>
      <c r="D166" s="219" t="s">
        <v>32</v>
      </c>
      <c r="E166" s="27">
        <f>+'Ark1'!H2978</f>
        <v>1</v>
      </c>
      <c r="F166" s="27">
        <f>+'Ark1'!J2978</f>
        <v>309</v>
      </c>
      <c r="G166" s="27" t="str">
        <f>VLOOKUP(F166,RNR!$A$1:$B$26,2)</f>
        <v>Malvik</v>
      </c>
      <c r="H166" s="27">
        <f>+IF(J166=0,"",'Ark1'!Q2978)</f>
        <v>41</v>
      </c>
      <c r="J166" s="325">
        <f>+'Ark1'!R2978</f>
        <v>284</v>
      </c>
      <c r="K166" s="28">
        <f>+IF(J166=0,"",'Ark1'!AG2978)</f>
        <v>30.914867744930099</v>
      </c>
      <c r="M166" s="28">
        <f>+IF(J166=0,"",'Ark1'!AH2978)</f>
        <v>0</v>
      </c>
      <c r="N166" s="31">
        <f>+IF(J166=0,"",'Ark1'!U2978)</f>
        <v>8.3253521126760504</v>
      </c>
      <c r="O166" s="486"/>
      <c r="P166" s="487">
        <f>+'Ark1'!AI2978</f>
        <v>282</v>
      </c>
      <c r="Q166" s="93"/>
      <c r="R166" s="31">
        <f>+IF(P166=0,"",'Ark1'!AJ2978)</f>
        <v>81.217375886524778</v>
      </c>
      <c r="S166" s="93"/>
      <c r="T166" s="31">
        <f>+IF(P166=0,"",'Ark1'!AK2978)</f>
        <v>15.237361100512262</v>
      </c>
      <c r="U166" s="93"/>
      <c r="V166" s="26">
        <f>+IF(J166=0,"",'Ark1'!T2978)</f>
        <v>4.711267605633803</v>
      </c>
      <c r="W166" s="33">
        <f>+IF(J166=0,"",'Ark1'!W2978)</f>
        <v>0</v>
      </c>
      <c r="X166" s="33">
        <f>+IF(J166=0,"",'Ark1'!X2978)</f>
        <v>1.4084507042253516</v>
      </c>
      <c r="Y166" s="33">
        <f>+IF(J166=0,"",'Ark1'!Y2978)</f>
        <v>0</v>
      </c>
      <c r="Z166" s="33">
        <f>+IF(J166=0,"",'Ark1'!Z2978)</f>
        <v>2.3099124006230087</v>
      </c>
      <c r="AA166" s="28">
        <f>+IF(J166=0,"",'Ark1'!AA2978)</f>
        <v>0</v>
      </c>
      <c r="AB166" s="26">
        <f>+IF(J166=0,"",'Ark1'!AC2978)</f>
        <v>0</v>
      </c>
      <c r="AC166" s="33">
        <f>+IF(J166=0,"",'Ark1'!AE2978)</f>
        <v>0</v>
      </c>
      <c r="AD166" s="28">
        <f t="shared" si="20"/>
        <v>1.3875586854460085</v>
      </c>
      <c r="AE166" s="28">
        <f t="shared" si="22"/>
        <v>6.9268292682926829</v>
      </c>
      <c r="AF166" s="199"/>
      <c r="AG166" s="202"/>
      <c r="AI166" s="28"/>
      <c r="AJ166" s="26"/>
      <c r="AK166" s="226"/>
      <c r="AL166" s="27"/>
      <c r="AP166" s="27"/>
    </row>
    <row r="167" spans="1:60" ht="15.6">
      <c r="A167" s="199"/>
      <c r="B167" s="270">
        <f>+'Ark1'!C2979</f>
        <v>2024</v>
      </c>
      <c r="C167" s="219">
        <f>+'Ark1'!L2979</f>
        <v>6</v>
      </c>
      <c r="D167" s="219" t="s">
        <v>32</v>
      </c>
      <c r="E167" s="27">
        <f>+'Ark1'!H2979</f>
        <v>2</v>
      </c>
      <c r="F167" s="27">
        <f>+'Ark1'!J2979</f>
        <v>470</v>
      </c>
      <c r="G167" s="27" t="str">
        <f>VLOOKUP(F167,RNR!$A$1:$B$26,2)</f>
        <v>Jens Eide</v>
      </c>
      <c r="H167" s="27">
        <f>+IF(J167=0,"",'Ark1'!Q2979)</f>
        <v>18</v>
      </c>
      <c r="J167" s="325">
        <f>+'Ark1'!R2979</f>
        <v>299</v>
      </c>
      <c r="K167" s="28">
        <f>+IF(J167=0,"",'Ark1'!AG2979)</f>
        <v>39.379459598448641</v>
      </c>
      <c r="M167" s="28">
        <f>+IF(J167=0,"",'Ark1'!AH2979)</f>
        <v>2.6755852842809369</v>
      </c>
      <c r="N167" s="31">
        <f>+IF(J167=0,"",'Ark1'!U2979)</f>
        <v>6.1464882943143806</v>
      </c>
      <c r="O167" s="486"/>
      <c r="P167" s="487">
        <f>+'Ark1'!AI2979</f>
        <v>299</v>
      </c>
      <c r="Q167" s="93"/>
      <c r="R167" s="31">
        <f>+IF(P167=0,"",'Ark1'!AJ2979)</f>
        <v>75.401337792642138</v>
      </c>
      <c r="S167" s="93"/>
      <c r="T167" s="31">
        <f>+IF(P167=0,"",'Ark1'!AK2979)</f>
        <v>13.950929430036991</v>
      </c>
      <c r="U167" s="93"/>
      <c r="V167" s="26">
        <f>+IF(J167=0,"",'Ark1'!T2979)</f>
        <v>5.1270903010033448</v>
      </c>
      <c r="W167" s="33">
        <f>+IF(J167=0,"",'Ark1'!W2979)</f>
        <v>0</v>
      </c>
      <c r="X167" s="33">
        <f>+IF(J167=0,"",'Ark1'!X2979)</f>
        <v>0</v>
      </c>
      <c r="Y167" s="33">
        <f>+IF(J167=0,"",'Ark1'!Y2979)</f>
        <v>0</v>
      </c>
      <c r="Z167" s="33">
        <f>+IF(J167=0,"",'Ark1'!Z2979)</f>
        <v>1.8963120454210061</v>
      </c>
      <c r="AA167" s="28">
        <f>+IF(J167=0,"",'Ark1'!AA2979)</f>
        <v>0</v>
      </c>
      <c r="AB167" s="26">
        <f>+IF(J167=0,"",'Ark1'!AC2979)</f>
        <v>0</v>
      </c>
      <c r="AC167" s="33">
        <f>+IF(J167=0,"",'Ark1'!AE2979)</f>
        <v>0</v>
      </c>
      <c r="AD167" s="28">
        <f t="shared" si="20"/>
        <v>1.0244147157190635</v>
      </c>
      <c r="AE167" s="28">
        <f t="shared" si="22"/>
        <v>16.611111111111111</v>
      </c>
      <c r="AF167" s="199"/>
      <c r="AG167" s="202"/>
      <c r="AI167" s="28"/>
      <c r="AJ167" s="26"/>
      <c r="AK167" s="226"/>
      <c r="AL167" s="27"/>
      <c r="AP167" s="27"/>
    </row>
    <row r="168" spans="1:60" ht="15.6">
      <c r="A168" s="199"/>
      <c r="B168" s="270">
        <f>+'Ark1'!C2980</f>
        <v>2024</v>
      </c>
      <c r="C168" s="219">
        <f>+'Ark1'!L2980</f>
        <v>6</v>
      </c>
      <c r="D168" s="219" t="s">
        <v>32</v>
      </c>
      <c r="E168" s="27">
        <f>+'Ark1'!H2980</f>
        <v>2</v>
      </c>
      <c r="F168" s="27">
        <f>+'Ark1'!J2980</f>
        <v>629</v>
      </c>
      <c r="G168" s="27" t="str">
        <f>VLOOKUP(F168,RNR!$A$1:$B$26,2)</f>
        <v>Bø</v>
      </c>
      <c r="H168" s="27">
        <f>+IF(J168=0,"",'Ark1'!Q2980)</f>
        <v>4</v>
      </c>
      <c r="J168" s="325">
        <f>+'Ark1'!R2980</f>
        <v>20</v>
      </c>
      <c r="K168" s="28">
        <f>+IF(J168=0,"",'Ark1'!AG2980)</f>
        <v>45.923427891291411</v>
      </c>
      <c r="M168" s="28">
        <f>+IF(J168=0,"",'Ark1'!AH2980)</f>
        <v>0</v>
      </c>
      <c r="N168" s="31">
        <f>+IF(J168=0,"",'Ark1'!U2980)</f>
        <v>11.574999999999999</v>
      </c>
      <c r="O168" s="486"/>
      <c r="P168" s="487">
        <f>+'Ark1'!AI2980</f>
        <v>0</v>
      </c>
      <c r="Q168" s="93"/>
      <c r="R168" s="31" t="str">
        <f>+IF(P168=0,"",'Ark1'!AJ2980)</f>
        <v/>
      </c>
      <c r="S168" s="93"/>
      <c r="T168" s="31" t="str">
        <f>+IF(P168=0,"",'Ark1'!AK2980)</f>
        <v/>
      </c>
      <c r="U168" s="93"/>
      <c r="V168" s="26">
        <f>+IF(J168=0,"",'Ark1'!T2980)</f>
        <v>3.9</v>
      </c>
      <c r="W168" s="33">
        <f>+IF(J168=0,"",'Ark1'!W2980)</f>
        <v>0</v>
      </c>
      <c r="X168" s="33">
        <f>+IF(J168=0,"",'Ark1'!X2980)</f>
        <v>5</v>
      </c>
      <c r="Y168" s="33">
        <f>+IF(J168=0,"",'Ark1'!Y2980)</f>
        <v>0</v>
      </c>
      <c r="Z168" s="33">
        <f>+IF(J168=0,"",'Ark1'!Z2980)</f>
        <v>2.9619039484763925</v>
      </c>
      <c r="AA168" s="28">
        <f>+IF(J168=0,"",'Ark1'!AA2980)</f>
        <v>0</v>
      </c>
      <c r="AB168" s="26">
        <f>+IF(J168=0,"",'Ark1'!AC2980)</f>
        <v>0</v>
      </c>
      <c r="AC168" s="33">
        <f>+IF(J168=0,"",'Ark1'!AE2980)</f>
        <v>0</v>
      </c>
      <c r="AD168" s="28">
        <f t="shared" si="20"/>
        <v>1.9291666666666665</v>
      </c>
      <c r="AE168" s="28">
        <f t="shared" si="22"/>
        <v>5</v>
      </c>
      <c r="AF168" s="199"/>
      <c r="AG168" s="202"/>
      <c r="AI168" s="28"/>
      <c r="AJ168" s="26"/>
      <c r="AK168" s="226"/>
      <c r="AL168" s="27"/>
      <c r="AP168" s="27"/>
    </row>
    <row r="169" spans="1:60" ht="15.6">
      <c r="A169" s="199"/>
      <c r="B169" s="270">
        <f>+'Ark1'!C2981</f>
        <v>2024</v>
      </c>
      <c r="C169" s="219">
        <f>+'Ark1'!L2981</f>
        <v>6</v>
      </c>
      <c r="D169" s="219" t="s">
        <v>32</v>
      </c>
      <c r="E169" s="27">
        <f>+'Ark1'!H2981</f>
        <v>1</v>
      </c>
      <c r="F169" s="27">
        <f>+'Ark1'!J2981</f>
        <v>643</v>
      </c>
      <c r="G169" s="27" t="str">
        <f>VLOOKUP(F169,RNR!$A$1:$B$26,2)</f>
        <v>Bjerka</v>
      </c>
      <c r="H169" s="27">
        <f>+IF(J169=0,"",'Ark1'!Q2981)</f>
        <v>18</v>
      </c>
      <c r="J169" s="325">
        <f>+'Ark1'!R2981</f>
        <v>172</v>
      </c>
      <c r="K169" s="28">
        <f>+IF(J169=0,"",'Ark1'!AG2981)</f>
        <v>37.317850066464359</v>
      </c>
      <c r="M169" s="28">
        <f>+IF(J169=0,"",'Ark1'!AH2981)</f>
        <v>0</v>
      </c>
      <c r="N169" s="31">
        <f>+IF(J169=0,"",'Ark1'!U2981)</f>
        <v>8.6505813953488389</v>
      </c>
      <c r="O169" s="486"/>
      <c r="P169" s="487">
        <f>+'Ark1'!AI2981</f>
        <v>87</v>
      </c>
      <c r="Q169" s="93"/>
      <c r="R169" s="31">
        <f>+IF(P169=0,"",'Ark1'!AJ2981)</f>
        <v>90.339080459770116</v>
      </c>
      <c r="S169" s="93"/>
      <c r="T169" s="31">
        <f>+IF(P169=0,"",'Ark1'!AK2981)</f>
        <v>14.154978333447383</v>
      </c>
      <c r="U169" s="93"/>
      <c r="V169" s="26">
        <f>+IF(J169=0,"",'Ark1'!T2981)</f>
        <v>5.1104651162790686</v>
      </c>
      <c r="W169" s="33">
        <f>+IF(J169=0,"",'Ark1'!W2981)</f>
        <v>0</v>
      </c>
      <c r="X169" s="33">
        <f>+IF(J169=0,"",'Ark1'!X2981)</f>
        <v>0.58139534883720945</v>
      </c>
      <c r="Y169" s="33">
        <f>+IF(J169=0,"",'Ark1'!Y2981)</f>
        <v>0</v>
      </c>
      <c r="Z169" s="33">
        <f>+IF(J169=0,"",'Ark1'!Z2981)</f>
        <v>2.8227377666352198</v>
      </c>
      <c r="AA169" s="28">
        <f>+IF(J169=0,"",'Ark1'!AA2981)</f>
        <v>0</v>
      </c>
      <c r="AB169" s="26">
        <f>+IF(J169=0,"",'Ark1'!AC2981)</f>
        <v>0</v>
      </c>
      <c r="AC169" s="33">
        <f>+IF(J169=0,"",'Ark1'!AE2981)</f>
        <v>0</v>
      </c>
      <c r="AD169" s="28">
        <f t="shared" si="20"/>
        <v>1.4417635658914731</v>
      </c>
      <c r="AE169" s="28">
        <f t="shared" si="22"/>
        <v>9.5555555555555554</v>
      </c>
      <c r="AF169" s="199"/>
      <c r="AG169" s="202"/>
      <c r="AI169" s="28"/>
      <c r="AJ169" s="26"/>
      <c r="AK169" s="226"/>
      <c r="AL169" s="27"/>
      <c r="AP169" s="27"/>
    </row>
    <row r="170" spans="1:60" ht="15.6">
      <c r="A170" s="199"/>
      <c r="B170" s="270">
        <f>+'Ark1'!C2982</f>
        <v>2024</v>
      </c>
      <c r="C170" s="219">
        <f>+'Ark1'!L2982</f>
        <v>6</v>
      </c>
      <c r="D170" s="219" t="s">
        <v>32</v>
      </c>
      <c r="E170" s="27">
        <f>+'Ark1'!H2982</f>
        <v>2</v>
      </c>
      <c r="F170" s="27">
        <f>+'Ark1'!J2982</f>
        <v>704</v>
      </c>
      <c r="G170" s="27" t="str">
        <f>VLOOKUP(F170,RNR!$A$1:$B$26,2)</f>
        <v>Øre Vilt</v>
      </c>
      <c r="H170" s="27" t="str">
        <f>+IF(J170=0,"",'Ark1'!Q2982)</f>
        <v/>
      </c>
      <c r="J170" s="325">
        <f>+'Ark1'!R2982</f>
        <v>0</v>
      </c>
      <c r="K170" s="28" t="str">
        <f>+IF(J170=0,"",'Ark1'!AG2982)</f>
        <v/>
      </c>
      <c r="M170" s="28" t="str">
        <f>+IF(J170=0,"",'Ark1'!AH2982)</f>
        <v/>
      </c>
      <c r="N170" s="31" t="str">
        <f>+IF(J170=0,"",'Ark1'!U2982)</f>
        <v/>
      </c>
      <c r="O170" s="486"/>
      <c r="P170" s="487">
        <f>+'Ark1'!AI2982</f>
        <v>0</v>
      </c>
      <c r="Q170" s="93"/>
      <c r="R170" s="31" t="str">
        <f>+IF(P170=0,"",'Ark1'!AJ2982)</f>
        <v/>
      </c>
      <c r="S170" s="93"/>
      <c r="T170" s="31" t="str">
        <f>+IF(P170=0,"",'Ark1'!AK2982)</f>
        <v/>
      </c>
      <c r="U170" s="93"/>
      <c r="V170" s="26" t="str">
        <f>+IF(J170=0,"",'Ark1'!T2982)</f>
        <v/>
      </c>
      <c r="W170" s="33" t="str">
        <f>+IF(J170=0,"",'Ark1'!W2982)</f>
        <v/>
      </c>
      <c r="X170" s="33" t="str">
        <f>+IF(J170=0,"",'Ark1'!X2982)</f>
        <v/>
      </c>
      <c r="Y170" s="33" t="str">
        <f>+IF(J170=0,"",'Ark1'!Y2982)</f>
        <v/>
      </c>
      <c r="Z170" s="33" t="str">
        <f>+IF(J170=0,"",'Ark1'!Z2982)</f>
        <v/>
      </c>
      <c r="AA170" s="28" t="str">
        <f>+IF(J170=0,"",'Ark1'!AA2982)</f>
        <v/>
      </c>
      <c r="AB170" s="26" t="str">
        <f>+IF(J170=0,"",'Ark1'!AC2982)</f>
        <v/>
      </c>
      <c r="AC170" s="33" t="str">
        <f>+IF(J170=0,"",'Ark1'!AE2982)</f>
        <v/>
      </c>
      <c r="AD170" s="28" t="str">
        <f t="shared" si="20"/>
        <v/>
      </c>
      <c r="AE170" s="28" t="str">
        <f t="shared" si="22"/>
        <v/>
      </c>
      <c r="AF170" s="199"/>
      <c r="AG170" s="202"/>
      <c r="AI170" s="28"/>
      <c r="AJ170" s="26"/>
      <c r="AK170" s="226"/>
      <c r="AL170" s="27"/>
      <c r="AP170" s="27"/>
    </row>
    <row r="171" spans="1:60" ht="15.6">
      <c r="A171" s="199"/>
      <c r="B171" s="270">
        <f>+'Ark1'!C2983</f>
        <v>2024</v>
      </c>
      <c r="C171" s="219">
        <f>+'Ark1'!L2983</f>
        <v>6</v>
      </c>
      <c r="D171" s="219" t="s">
        <v>32</v>
      </c>
      <c r="E171" s="27">
        <f>+'Ark1'!H2983</f>
        <v>1</v>
      </c>
      <c r="F171" s="27">
        <f>+'Ark1'!J2983</f>
        <v>802</v>
      </c>
      <c r="G171" s="27" t="str">
        <f>VLOOKUP(F171,RNR!$A$1:$B$26,2)</f>
        <v>Karasjok</v>
      </c>
      <c r="H171" s="27" t="str">
        <f>+IF(J171=0,"",'Ark1'!Q2983)</f>
        <v/>
      </c>
      <c r="J171" s="325">
        <f>+'Ark1'!R2983</f>
        <v>0</v>
      </c>
      <c r="K171" s="28" t="str">
        <f>+IF(J171=0,"",'Ark1'!AG2983)</f>
        <v/>
      </c>
      <c r="M171" s="28" t="str">
        <f>+IF(J171=0,"",'Ark1'!AH2983)</f>
        <v/>
      </c>
      <c r="N171" s="31" t="str">
        <f>+IF(J171=0,"",'Ark1'!U2983)</f>
        <v/>
      </c>
      <c r="O171" s="486"/>
      <c r="P171" s="487">
        <f>+'Ark1'!AI2983</f>
        <v>0</v>
      </c>
      <c r="Q171" s="93"/>
      <c r="R171" s="31" t="str">
        <f>+IF(P171=0,"",'Ark1'!AJ2983)</f>
        <v/>
      </c>
      <c r="S171" s="93"/>
      <c r="T171" s="31" t="str">
        <f>+IF(P171=0,"",'Ark1'!AK2983)</f>
        <v/>
      </c>
      <c r="U171" s="93"/>
      <c r="V171" s="26" t="str">
        <f>+IF(J171=0,"",'Ark1'!T2983)</f>
        <v/>
      </c>
      <c r="W171" s="33" t="str">
        <f>+IF(J171=0,"",'Ark1'!W2983)</f>
        <v/>
      </c>
      <c r="X171" s="33" t="str">
        <f>+IF(J171=0,"",'Ark1'!X2983)</f>
        <v/>
      </c>
      <c r="Y171" s="33" t="str">
        <f>+IF(J171=0,"",'Ark1'!Y2983)</f>
        <v/>
      </c>
      <c r="Z171" s="33" t="str">
        <f>+IF(J171=0,"",'Ark1'!Z2983)</f>
        <v/>
      </c>
      <c r="AA171" s="28" t="str">
        <f>+IF(J171=0,"",'Ark1'!AA2983)</f>
        <v/>
      </c>
      <c r="AB171" s="26" t="str">
        <f>+IF(J171=0,"",'Ark1'!AC2983)</f>
        <v/>
      </c>
      <c r="AC171" s="33" t="str">
        <f>+IF(J171=0,"",'Ark1'!AE2983)</f>
        <v/>
      </c>
      <c r="AD171" s="28" t="str">
        <f t="shared" si="20"/>
        <v/>
      </c>
      <c r="AE171" s="28" t="str">
        <f t="shared" si="22"/>
        <v/>
      </c>
      <c r="AF171" s="199"/>
      <c r="AG171" s="202"/>
      <c r="AI171" s="28"/>
      <c r="AJ171" s="26"/>
      <c r="AK171" s="226"/>
      <c r="AL171" s="27"/>
      <c r="AP171" s="27"/>
    </row>
    <row r="172" spans="1:60" ht="19.8">
      <c r="A172" s="199"/>
      <c r="B172" s="199"/>
      <c r="C172" s="199"/>
      <c r="D172" s="199"/>
      <c r="E172" s="199"/>
      <c r="F172" s="199"/>
      <c r="G172" s="199"/>
      <c r="H172" s="199"/>
      <c r="I172" s="486"/>
      <c r="J172" s="320"/>
      <c r="K172" s="200"/>
      <c r="L172" s="200"/>
      <c r="M172" s="200"/>
      <c r="N172" s="199"/>
      <c r="O172" s="486"/>
      <c r="P172" s="486"/>
      <c r="Q172" s="486"/>
      <c r="R172" s="486"/>
      <c r="S172" s="486"/>
      <c r="T172" s="486"/>
      <c r="U172" s="486"/>
      <c r="V172" s="199"/>
      <c r="W172" s="201"/>
      <c r="X172" s="201"/>
      <c r="Y172" s="201"/>
      <c r="Z172" s="201"/>
      <c r="AA172" s="201"/>
      <c r="AB172" s="199"/>
      <c r="AC172" s="201"/>
      <c r="AD172" s="201"/>
      <c r="AE172" s="201"/>
      <c r="AF172" s="201"/>
      <c r="AG172" s="202"/>
      <c r="AI172" s="28"/>
      <c r="AJ172" s="26"/>
      <c r="AK172" s="203"/>
      <c r="AL172" s="27"/>
      <c r="AP172" s="27"/>
      <c r="BH172" s="215"/>
    </row>
    <row r="173" spans="1:60" ht="22.8">
      <c r="A173" s="199"/>
      <c r="B173" s="199"/>
      <c r="C173" s="199"/>
      <c r="D173" s="244" t="s">
        <v>33</v>
      </c>
      <c r="E173" s="199"/>
      <c r="F173" s="199"/>
      <c r="G173" s="199"/>
      <c r="H173" s="199"/>
      <c r="I173" s="486"/>
      <c r="J173" s="445">
        <f>SUM(J175:J198)</f>
        <v>1792</v>
      </c>
      <c r="K173" s="245"/>
      <c r="L173" s="245"/>
      <c r="M173" s="245"/>
      <c r="N173" s="247">
        <f>+Klasse!P16</f>
        <v>11.26356026785716</v>
      </c>
      <c r="O173" s="247"/>
      <c r="P173" s="247"/>
      <c r="Q173" s="247"/>
      <c r="R173" s="247"/>
      <c r="S173" s="247"/>
      <c r="T173" s="247"/>
      <c r="U173" s="247"/>
      <c r="V173" s="246"/>
      <c r="W173" s="201"/>
      <c r="X173" s="201"/>
      <c r="Y173" s="201"/>
      <c r="Z173" s="201"/>
      <c r="AA173" s="201"/>
      <c r="AB173" s="199"/>
      <c r="AC173" s="201"/>
      <c r="AD173" s="201"/>
      <c r="AE173" s="201"/>
      <c r="AF173" s="201"/>
      <c r="AG173" s="202"/>
      <c r="AI173" s="28"/>
      <c r="AJ173" s="26"/>
      <c r="AK173" s="203"/>
      <c r="AL173" s="27"/>
      <c r="AP173" s="27"/>
      <c r="BH173" s="215"/>
    </row>
    <row r="174" spans="1:60" ht="19.8">
      <c r="A174" s="199"/>
      <c r="B174" s="199"/>
      <c r="C174" s="199"/>
      <c r="D174" s="199"/>
      <c r="E174" s="199"/>
      <c r="F174" s="199"/>
      <c r="G174" s="199"/>
      <c r="H174" s="217"/>
      <c r="I174" s="217"/>
      <c r="J174" s="320"/>
      <c r="K174" s="200"/>
      <c r="L174" s="200"/>
      <c r="M174" s="200"/>
      <c r="N174" s="200"/>
      <c r="O174" s="200"/>
      <c r="P174" s="200"/>
      <c r="Q174" s="200"/>
      <c r="R174" s="200"/>
      <c r="S174" s="200"/>
      <c r="T174" s="200"/>
      <c r="U174" s="200"/>
      <c r="V174" s="217"/>
      <c r="W174" s="201"/>
      <c r="X174" s="201"/>
      <c r="Y174" s="201"/>
      <c r="Z174" s="201"/>
      <c r="AA174" s="218"/>
      <c r="AB174" s="199"/>
      <c r="AC174" s="218"/>
      <c r="AD174" s="218"/>
      <c r="AE174" s="216"/>
      <c r="AF174" s="199"/>
      <c r="AG174" s="202"/>
      <c r="AI174" s="28"/>
      <c r="AJ174" s="26"/>
      <c r="AK174" s="203"/>
      <c r="AL174" s="27"/>
      <c r="AP174" s="27"/>
      <c r="BH174" s="215"/>
    </row>
    <row r="175" spans="1:60" ht="15.6">
      <c r="A175" s="199"/>
      <c r="B175" s="270">
        <f>+'Ark1'!C2984</f>
        <v>2024</v>
      </c>
      <c r="C175" s="219">
        <f>+'Ark1'!L2984</f>
        <v>7</v>
      </c>
      <c r="D175" s="219" t="s">
        <v>33</v>
      </c>
      <c r="E175" s="219">
        <f>+'Ark1'!H2984</f>
        <v>1</v>
      </c>
      <c r="F175" s="219">
        <f>+'Ark1'!J2984</f>
        <v>103</v>
      </c>
      <c r="G175" s="219" t="str">
        <f>VLOOKUP(F175,RNR!$A$1:$B$26,2)</f>
        <v>Rudshøgda</v>
      </c>
      <c r="H175" s="219" t="str">
        <f>+IF(J175=0,"",'Ark1'!Q2984)</f>
        <v/>
      </c>
      <c r="I175" s="219"/>
      <c r="J175" s="324">
        <f>+'Ark1'!R2984</f>
        <v>0</v>
      </c>
      <c r="K175" s="220" t="str">
        <f>+IF(J175=0,"",'Ark1'!AG2984)</f>
        <v/>
      </c>
      <c r="L175" s="220"/>
      <c r="M175" s="220" t="str">
        <f>+IF(J175=0,"",'Ark1'!AH2984)</f>
        <v/>
      </c>
      <c r="N175" s="31" t="str">
        <f>+IF(J175=0,"",'Ark1'!U2984)</f>
        <v/>
      </c>
      <c r="O175" s="31"/>
      <c r="P175" s="31"/>
      <c r="Q175" s="31"/>
      <c r="R175" s="31"/>
      <c r="S175" s="31"/>
      <c r="T175" s="31"/>
      <c r="U175" s="31"/>
      <c r="V175" s="221" t="str">
        <f>+IF(J175=0,"",'Ark1'!T2984)</f>
        <v/>
      </c>
      <c r="W175" s="222" t="str">
        <f>+IF(J175=0,"",'Ark1'!W2984)</f>
        <v/>
      </c>
      <c r="X175" s="222" t="str">
        <f>+IF(J175=0,"",'Ark1'!X2984)</f>
        <v/>
      </c>
      <c r="Y175" s="222" t="str">
        <f>+IF(J175=0,"",'Ark1'!Y2984)</f>
        <v/>
      </c>
      <c r="Z175" s="222" t="str">
        <f>+IF(J175=0,"",'Ark1'!Z2984)</f>
        <v/>
      </c>
      <c r="AA175" s="220" t="str">
        <f>+IF(J175=0,"",'Ark1'!AA2984)</f>
        <v/>
      </c>
      <c r="AB175" s="221" t="str">
        <f>+IF(J175=0,"",'Ark1'!AC2984)</f>
        <v/>
      </c>
      <c r="AC175" s="222" t="str">
        <f>+IF(J175=0,"",'Ark1'!AE2984)</f>
        <v/>
      </c>
      <c r="AD175" s="220" t="str">
        <f t="shared" ref="AD175:AD198" si="23">IF(J175=0,"",N175/C175)</f>
        <v/>
      </c>
      <c r="AE175" s="220" t="str">
        <f t="shared" ref="AE175" si="24">IF(J175=0,"",J175/H175)</f>
        <v/>
      </c>
      <c r="AF175" s="199"/>
      <c r="AG175" s="202"/>
      <c r="AI175" s="28"/>
      <c r="AJ175" s="26"/>
      <c r="AK175" s="226"/>
      <c r="AL175" s="27"/>
      <c r="AP175" s="27"/>
    </row>
    <row r="176" spans="1:60" ht="15.6">
      <c r="A176" s="199"/>
      <c r="B176" s="270">
        <f>+'Ark1'!C2985</f>
        <v>2024</v>
      </c>
      <c r="C176" s="219">
        <f>+'Ark1'!L2985</f>
        <v>7</v>
      </c>
      <c r="D176" s="219" t="s">
        <v>33</v>
      </c>
      <c r="E176" s="219">
        <f>+'Ark1'!H2985</f>
        <v>2</v>
      </c>
      <c r="F176" s="219">
        <f>+'Ark1'!J2985</f>
        <v>106</v>
      </c>
      <c r="G176" s="219" t="str">
        <f>VLOOKUP(F176,RNR!$A$1:$B$26,2)</f>
        <v>Furuseth</v>
      </c>
      <c r="H176" s="219">
        <f>+IF(J176=0,"",'Ark1'!Q2985)</f>
        <v>5</v>
      </c>
      <c r="I176" s="219"/>
      <c r="J176" s="324">
        <f>+'Ark1'!R2985</f>
        <v>32</v>
      </c>
      <c r="K176" s="220">
        <f>+IF(J176=0,"",'Ark1'!AG2985)</f>
        <v>20.906243249081875</v>
      </c>
      <c r="L176" s="220"/>
      <c r="M176" s="220">
        <f>+IF(J176=0,"",'Ark1'!AH2985)</f>
        <v>0</v>
      </c>
      <c r="N176" s="31">
        <f>+IF(J176=0,"",'Ark1'!U2985)</f>
        <v>12.096875000000001</v>
      </c>
      <c r="O176" s="31"/>
      <c r="P176" s="31"/>
      <c r="Q176" s="31"/>
      <c r="R176" s="31"/>
      <c r="S176" s="31"/>
      <c r="T176" s="31"/>
      <c r="U176" s="31"/>
      <c r="V176" s="221">
        <f>+IF(J176=0,"",'Ark1'!T2985)</f>
        <v>4.875</v>
      </c>
      <c r="W176" s="222">
        <f>+IF(J176=0,"",'Ark1'!W2985)</f>
        <v>0</v>
      </c>
      <c r="X176" s="222">
        <f>+IF(J176=0,"",'Ark1'!X2985)</f>
        <v>0</v>
      </c>
      <c r="Y176" s="222">
        <f>+IF(J176=0,"",'Ark1'!Y2985)</f>
        <v>0</v>
      </c>
      <c r="Z176" s="222">
        <f>+IF(J176=0,"",'Ark1'!Z2985)</f>
        <v>1.7414943968830323</v>
      </c>
      <c r="AA176" s="220">
        <f>+IF(J176=0,"",'Ark1'!AA2985)</f>
        <v>0</v>
      </c>
      <c r="AB176" s="221">
        <f>+IF(J176=0,"",'Ark1'!AC2985)</f>
        <v>0</v>
      </c>
      <c r="AC176" s="222">
        <f>+IF(J176=0,"",'Ark1'!AE2985)</f>
        <v>0</v>
      </c>
      <c r="AD176" s="220">
        <f t="shared" si="23"/>
        <v>1.7281250000000001</v>
      </c>
      <c r="AE176" s="220">
        <f t="shared" ref="AE176:AE198" si="25">IF(J176=0,"",J176/H176)</f>
        <v>6.4</v>
      </c>
      <c r="AF176" s="199"/>
      <c r="AG176" s="202"/>
      <c r="AI176" s="28"/>
      <c r="AJ176" s="26"/>
      <c r="AK176" s="226"/>
      <c r="AL176" s="27"/>
      <c r="AP176" s="27"/>
    </row>
    <row r="177" spans="1:42" ht="15.6">
      <c r="A177" s="199"/>
      <c r="B177" s="270">
        <f>+'Ark1'!C2986</f>
        <v>2024</v>
      </c>
      <c r="C177" s="219">
        <f>+'Ark1'!L2986</f>
        <v>7</v>
      </c>
      <c r="D177" s="219" t="s">
        <v>33</v>
      </c>
      <c r="E177" s="219">
        <f>+'Ark1'!H2986</f>
        <v>1</v>
      </c>
      <c r="F177" s="219">
        <f>+'Ark1'!J2986</f>
        <v>110</v>
      </c>
      <c r="G177" s="219" t="str">
        <f>VLOOKUP(F177,RNR!$A$1:$B$26,2)</f>
        <v>Gol</v>
      </c>
      <c r="H177" s="219">
        <f>+IF(J177=0,"",'Ark1'!Q2986)</f>
        <v>70</v>
      </c>
      <c r="I177" s="219"/>
      <c r="J177" s="324">
        <f>+'Ark1'!R2986</f>
        <v>371</v>
      </c>
      <c r="K177" s="220">
        <f>+IF(J177=0,"",'Ark1'!AG2986)</f>
        <v>12.144897335353656</v>
      </c>
      <c r="L177" s="220"/>
      <c r="M177" s="220">
        <f>+IF(J177=0,"",'Ark1'!AH2986)</f>
        <v>0</v>
      </c>
      <c r="N177" s="31">
        <f>+IF(J177=0,"",'Ark1'!U2986)</f>
        <v>9.9595687331536489</v>
      </c>
      <c r="O177" s="31"/>
      <c r="P177" s="31"/>
      <c r="Q177" s="31"/>
      <c r="R177" s="31"/>
      <c r="S177" s="31"/>
      <c r="T177" s="31"/>
      <c r="U177" s="31"/>
      <c r="V177" s="221">
        <f>+IF(J177=0,"",'Ark1'!T2986)</f>
        <v>5.7250673854447447</v>
      </c>
      <c r="W177" s="222">
        <f>+IF(J177=0,"",'Ark1'!W2986)</f>
        <v>0</v>
      </c>
      <c r="X177" s="222">
        <f>+IF(J177=0,"",'Ark1'!X2986)</f>
        <v>0.80862533692722383</v>
      </c>
      <c r="Y177" s="222">
        <f>+IF(J177=0,"",'Ark1'!Y2986)</f>
        <v>0</v>
      </c>
      <c r="Z177" s="222">
        <f>+IF(J177=0,"",'Ark1'!Z2986)</f>
        <v>2.6450347783023882</v>
      </c>
      <c r="AA177" s="220">
        <f>+IF(J177=0,"",'Ark1'!AA2986)</f>
        <v>0</v>
      </c>
      <c r="AB177" s="221">
        <f>+IF(J177=0,"",'Ark1'!AC2986)</f>
        <v>0</v>
      </c>
      <c r="AC177" s="222">
        <f>+IF(J177=0,"",'Ark1'!AE2986)</f>
        <v>0</v>
      </c>
      <c r="AD177" s="220">
        <f t="shared" si="23"/>
        <v>1.4227955333076641</v>
      </c>
      <c r="AE177" s="220">
        <f t="shared" si="25"/>
        <v>5.3</v>
      </c>
      <c r="AF177" s="199"/>
      <c r="AG177" s="202"/>
      <c r="AI177" s="28"/>
      <c r="AJ177" s="26"/>
      <c r="AK177" s="226"/>
      <c r="AL177" s="27"/>
      <c r="AP177" s="27"/>
    </row>
    <row r="178" spans="1:42" ht="15.6">
      <c r="A178" s="199"/>
      <c r="B178" s="270">
        <f>+'Ark1'!C2987</f>
        <v>2024</v>
      </c>
      <c r="C178" s="219">
        <f>+'Ark1'!L2987</f>
        <v>7</v>
      </c>
      <c r="D178" s="219" t="s">
        <v>33</v>
      </c>
      <c r="E178" s="219">
        <f>+'Ark1'!H2987</f>
        <v>1</v>
      </c>
      <c r="F178" s="219">
        <f>+'Ark1'!J2987</f>
        <v>111</v>
      </c>
      <c r="G178" s="219" t="str">
        <f>VLOOKUP(F178,RNR!$A$1:$B$26,2)</f>
        <v>Forus</v>
      </c>
      <c r="H178" s="219">
        <f>+IF(J178=0,"",'Ark1'!Q2987)</f>
        <v>3</v>
      </c>
      <c r="I178" s="219"/>
      <c r="J178" s="324">
        <f>+'Ark1'!R2987</f>
        <v>7</v>
      </c>
      <c r="K178" s="220">
        <f>+IF(J178=0,"",'Ark1'!AG2987)</f>
        <v>39.158211198797446</v>
      </c>
      <c r="L178" s="220"/>
      <c r="M178" s="220">
        <f>+IF(J178=0,"",'Ark1'!AH2987)</f>
        <v>0</v>
      </c>
      <c r="N178" s="31">
        <f>+IF(J178=0,"",'Ark1'!U2987)</f>
        <v>14.885714285714299</v>
      </c>
      <c r="O178" s="31"/>
      <c r="P178" s="31"/>
      <c r="Q178" s="31"/>
      <c r="R178" s="31"/>
      <c r="S178" s="31"/>
      <c r="T178" s="31"/>
      <c r="U178" s="31"/>
      <c r="V178" s="221">
        <f>+IF(J178=0,"",'Ark1'!T2987)</f>
        <v>4.8571428571428559</v>
      </c>
      <c r="W178" s="222">
        <f>+IF(J178=0,"",'Ark1'!W2987)</f>
        <v>0</v>
      </c>
      <c r="X178" s="222">
        <f>+IF(J178=0,"",'Ark1'!X2987)</f>
        <v>28.571428571428577</v>
      </c>
      <c r="Y178" s="222">
        <f>+IF(J178=0,"",'Ark1'!Y2987)</f>
        <v>0</v>
      </c>
      <c r="Z178" s="222">
        <f>+IF(J178=0,"",'Ark1'!Z2987)</f>
        <v>2.426301460146723</v>
      </c>
      <c r="AA178" s="220">
        <f>+IF(J178=0,"",'Ark1'!AA2987)</f>
        <v>0</v>
      </c>
      <c r="AB178" s="221">
        <f>+IF(J178=0,"",'Ark1'!AC2987)</f>
        <v>0</v>
      </c>
      <c r="AC178" s="222">
        <f>+IF(J178=0,"",'Ark1'!AE2987)</f>
        <v>0</v>
      </c>
      <c r="AD178" s="220">
        <f t="shared" si="23"/>
        <v>2.1265306122448999</v>
      </c>
      <c r="AE178" s="220">
        <f t="shared" si="25"/>
        <v>2.3333333333333335</v>
      </c>
      <c r="AF178" s="199"/>
      <c r="AG178" s="202"/>
      <c r="AI178" s="28"/>
      <c r="AJ178" s="26"/>
      <c r="AK178" s="226"/>
      <c r="AL178" s="27"/>
      <c r="AP178" s="27"/>
    </row>
    <row r="179" spans="1:42" ht="15.6">
      <c r="A179" s="199"/>
      <c r="B179" s="270">
        <f>+'Ark1'!C2988</f>
        <v>2024</v>
      </c>
      <c r="C179" s="219">
        <f>+'Ark1'!L2988</f>
        <v>7</v>
      </c>
      <c r="D179" s="219" t="s">
        <v>33</v>
      </c>
      <c r="E179" s="219">
        <f>+'Ark1'!H2988</f>
        <v>1</v>
      </c>
      <c r="F179" s="219">
        <f>+'Ark1'!J2988</f>
        <v>116</v>
      </c>
      <c r="G179" s="219" t="str">
        <f>VLOOKUP(F179,RNR!$A$1:$B$26,2)</f>
        <v>Sandeid</v>
      </c>
      <c r="H179" s="219">
        <f>+IF(J179=0,"",'Ark1'!Q2988)</f>
        <v>32</v>
      </c>
      <c r="I179" s="219"/>
      <c r="J179" s="324">
        <f>+'Ark1'!R2988</f>
        <v>99</v>
      </c>
      <c r="K179" s="220">
        <f>+IF(J179=0,"",'Ark1'!AG2988)</f>
        <v>17.739780112980629</v>
      </c>
      <c r="L179" s="220"/>
      <c r="M179" s="220">
        <f>+IF(J179=0,"",'Ark1'!AH2988)</f>
        <v>0</v>
      </c>
      <c r="N179" s="31">
        <f>+IF(J179=0,"",'Ark1'!U2988)</f>
        <v>11.8</v>
      </c>
      <c r="O179" s="31"/>
      <c r="P179" s="31"/>
      <c r="Q179" s="31"/>
      <c r="R179" s="31"/>
      <c r="S179" s="31"/>
      <c r="T179" s="31"/>
      <c r="U179" s="31"/>
      <c r="V179" s="221">
        <f>+IF(J179=0,"",'Ark1'!T2988)</f>
        <v>4.8989898989898997</v>
      </c>
      <c r="W179" s="222">
        <f>+IF(J179=0,"",'Ark1'!W2988)</f>
        <v>0</v>
      </c>
      <c r="X179" s="222">
        <f>+IF(J179=0,"",'Ark1'!X2988)</f>
        <v>3.0303030303030303</v>
      </c>
      <c r="Y179" s="222">
        <f>+IF(J179=0,"",'Ark1'!Y2988)</f>
        <v>0</v>
      </c>
      <c r="Z179" s="222">
        <f>+IF(J179=0,"",'Ark1'!Z2988)</f>
        <v>2.721148004913819</v>
      </c>
      <c r="AA179" s="220">
        <f>+IF(J179=0,"",'Ark1'!AA2988)</f>
        <v>0</v>
      </c>
      <c r="AB179" s="221">
        <f>+IF(J179=0,"",'Ark1'!AC2988)</f>
        <v>0</v>
      </c>
      <c r="AC179" s="222">
        <f>+IF(J179=0,"",'Ark1'!AE2988)</f>
        <v>0</v>
      </c>
      <c r="AD179" s="220">
        <f t="shared" si="23"/>
        <v>1.6857142857142857</v>
      </c>
      <c r="AE179" s="220">
        <f t="shared" si="25"/>
        <v>3.09375</v>
      </c>
      <c r="AF179" s="199"/>
      <c r="AG179" s="202"/>
      <c r="AI179" s="28"/>
      <c r="AJ179" s="26"/>
      <c r="AK179" s="226"/>
      <c r="AL179" s="27"/>
      <c r="AP179" s="27"/>
    </row>
    <row r="180" spans="1:42" ht="15.6">
      <c r="A180" s="199"/>
      <c r="B180" s="270">
        <f>+'Ark1'!C2989</f>
        <v>2024</v>
      </c>
      <c r="C180" s="219">
        <f>+'Ark1'!L2989</f>
        <v>7</v>
      </c>
      <c r="D180" s="219" t="s">
        <v>33</v>
      </c>
      <c r="E180" s="219">
        <f>+'Ark1'!H2989</f>
        <v>2</v>
      </c>
      <c r="F180" s="219">
        <f>+'Ark1'!J2989</f>
        <v>117</v>
      </c>
      <c r="G180" s="219" t="str">
        <f>VLOOKUP(F180,RNR!$A$1:$B$26,2)</f>
        <v>Jæren</v>
      </c>
      <c r="H180" s="219">
        <f>+IF(J180=0,"",'Ark1'!Q2989)</f>
        <v>5</v>
      </c>
      <c r="I180" s="219"/>
      <c r="J180" s="324">
        <f>+'Ark1'!R2989</f>
        <v>14</v>
      </c>
      <c r="K180" s="220">
        <f>+IF(J180=0,"",'Ark1'!AG2989)</f>
        <v>12.804976571336242</v>
      </c>
      <c r="L180" s="220"/>
      <c r="M180" s="220">
        <f>+IF(J180=0,"",'Ark1'!AH2989)</f>
        <v>0</v>
      </c>
      <c r="N180" s="31">
        <f>+IF(J180=0,"",'Ark1'!U2989)</f>
        <v>11.321428571428569</v>
      </c>
      <c r="O180" s="31"/>
      <c r="P180" s="31"/>
      <c r="Q180" s="31"/>
      <c r="R180" s="31"/>
      <c r="S180" s="31"/>
      <c r="T180" s="31"/>
      <c r="U180" s="31"/>
      <c r="V180" s="221">
        <f>+IF(J180=0,"",'Ark1'!T2989)</f>
        <v>5</v>
      </c>
      <c r="W180" s="222">
        <f>+IF(J180=0,"",'Ark1'!W2989)</f>
        <v>0</v>
      </c>
      <c r="X180" s="222">
        <f>+IF(J180=0,"",'Ark1'!X2989)</f>
        <v>0</v>
      </c>
      <c r="Y180" s="222">
        <f>+IF(J180=0,"",'Ark1'!Y2989)</f>
        <v>0</v>
      </c>
      <c r="Z180" s="222">
        <f>+IF(J180=0,"",'Ark1'!Z2989)</f>
        <v>1.9585630926153788</v>
      </c>
      <c r="AA180" s="220">
        <f>+IF(J180=0,"",'Ark1'!AA2989)</f>
        <v>0</v>
      </c>
      <c r="AB180" s="221">
        <f>+IF(J180=0,"",'Ark1'!AC2989)</f>
        <v>0</v>
      </c>
      <c r="AC180" s="222">
        <f>+IF(J180=0,"",'Ark1'!AE2989)</f>
        <v>0</v>
      </c>
      <c r="AD180" s="220">
        <f t="shared" si="23"/>
        <v>1.6173469387755099</v>
      </c>
      <c r="AE180" s="220">
        <f t="shared" si="25"/>
        <v>2.8</v>
      </c>
      <c r="AF180" s="199"/>
      <c r="AG180" s="202"/>
      <c r="AI180" s="28"/>
      <c r="AJ180" s="26"/>
      <c r="AK180" s="226"/>
      <c r="AL180" s="27"/>
      <c r="AP180" s="27"/>
    </row>
    <row r="181" spans="1:42" ht="15.6">
      <c r="A181" s="199"/>
      <c r="B181" s="270">
        <f>+'Ark1'!C2990</f>
        <v>2024</v>
      </c>
      <c r="C181" s="219">
        <f>+'Ark1'!L2990</f>
        <v>7</v>
      </c>
      <c r="D181" s="219" t="s">
        <v>33</v>
      </c>
      <c r="E181" s="219">
        <f>+'Ark1'!H2990</f>
        <v>1</v>
      </c>
      <c r="F181" s="219">
        <f>+'Ark1'!J2990</f>
        <v>134</v>
      </c>
      <c r="G181" s="219" t="str">
        <f>VLOOKUP(F181,RNR!$A$1:$B$26,2)</f>
        <v>Førde</v>
      </c>
      <c r="H181" s="219">
        <f>+IF(J181=0,"",'Ark1'!Q2990)</f>
        <v>78</v>
      </c>
      <c r="I181" s="219"/>
      <c r="J181" s="324">
        <f>+'Ark1'!R2990</f>
        <v>457</v>
      </c>
      <c r="K181" s="220">
        <f>+IF(J181=0,"",'Ark1'!AG2990)</f>
        <v>16.374359291051682</v>
      </c>
      <c r="L181" s="220"/>
      <c r="M181" s="220">
        <f>+IF(J181=0,"",'Ark1'!AH2990)</f>
        <v>0</v>
      </c>
      <c r="N181" s="31">
        <f>+IF(J181=0,"",'Ark1'!U2990)</f>
        <v>10.44354485776805</v>
      </c>
      <c r="O181" s="31"/>
      <c r="P181" s="31"/>
      <c r="Q181" s="31"/>
      <c r="R181" s="31"/>
      <c r="S181" s="31"/>
      <c r="T181" s="31"/>
      <c r="U181" s="31"/>
      <c r="V181" s="221">
        <f>+IF(J181=0,"",'Ark1'!T2990)</f>
        <v>5.2538293216630221</v>
      </c>
      <c r="W181" s="222">
        <f>+IF(J181=0,"",'Ark1'!W2990)</f>
        <v>0</v>
      </c>
      <c r="X181" s="222">
        <f>+IF(J181=0,"",'Ark1'!X2990)</f>
        <v>5.0328227571115987</v>
      </c>
      <c r="Y181" s="222">
        <f>+IF(J181=0,"",'Ark1'!Y2990)</f>
        <v>0</v>
      </c>
      <c r="Z181" s="222">
        <f>+IF(J181=0,"",'Ark1'!Z2990)</f>
        <v>3.1549493808790356</v>
      </c>
      <c r="AA181" s="220">
        <f>+IF(J181=0,"",'Ark1'!AA2990)</f>
        <v>0</v>
      </c>
      <c r="AB181" s="221">
        <f>+IF(J181=0,"",'Ark1'!AC2990)</f>
        <v>0</v>
      </c>
      <c r="AC181" s="222">
        <f>+IF(J181=0,"",'Ark1'!AE2990)</f>
        <v>0</v>
      </c>
      <c r="AD181" s="220">
        <f t="shared" si="23"/>
        <v>1.4919349796811499</v>
      </c>
      <c r="AE181" s="220">
        <f t="shared" si="25"/>
        <v>5.8589743589743586</v>
      </c>
      <c r="AF181" s="199"/>
      <c r="AG181" s="202"/>
      <c r="AI181" s="28"/>
      <c r="AJ181" s="26"/>
      <c r="AK181" s="226"/>
      <c r="AL181" s="27"/>
      <c r="AP181" s="27"/>
    </row>
    <row r="182" spans="1:42" ht="15.6">
      <c r="A182" s="199"/>
      <c r="B182" s="270">
        <f>+'Ark1'!C2991</f>
        <v>2024</v>
      </c>
      <c r="C182" s="219">
        <f>+'Ark1'!L2991</f>
        <v>7</v>
      </c>
      <c r="D182" s="219" t="s">
        <v>33</v>
      </c>
      <c r="E182" s="219">
        <f>+'Ark1'!H2991</f>
        <v>2</v>
      </c>
      <c r="F182" s="219">
        <f>+'Ark1'!J2991</f>
        <v>141</v>
      </c>
      <c r="G182" s="219" t="str">
        <f>VLOOKUP(F182,RNR!$A$1:$B$26,2)</f>
        <v>Ølen</v>
      </c>
      <c r="H182" s="219">
        <f>+IF(J182=0,"",'Ark1'!Q2991)</f>
        <v>38</v>
      </c>
      <c r="I182" s="219"/>
      <c r="J182" s="324">
        <f>+'Ark1'!R2991</f>
        <v>94</v>
      </c>
      <c r="K182" s="220">
        <f>+IF(J182=0,"",'Ark1'!AG2991)</f>
        <v>14.911878998809357</v>
      </c>
      <c r="L182" s="220"/>
      <c r="M182" s="220">
        <f>+IF(J182=0,"",'Ark1'!AH2991)</f>
        <v>0</v>
      </c>
      <c r="N182" s="31">
        <f>+IF(J182=0,"",'Ark1'!U2991)</f>
        <v>12.124468085106388</v>
      </c>
      <c r="O182" s="31"/>
      <c r="P182" s="31"/>
      <c r="Q182" s="31"/>
      <c r="R182" s="31"/>
      <c r="S182" s="31"/>
      <c r="T182" s="31"/>
      <c r="U182" s="31"/>
      <c r="V182" s="221">
        <f>+IF(J182=0,"",'Ark1'!T2991)</f>
        <v>5.0531914893617031</v>
      </c>
      <c r="W182" s="222">
        <f>+IF(J182=0,"",'Ark1'!W2991)</f>
        <v>0</v>
      </c>
      <c r="X182" s="222">
        <f>+IF(J182=0,"",'Ark1'!X2991)</f>
        <v>8.5106382978723421</v>
      </c>
      <c r="Y182" s="222">
        <f>+IF(J182=0,"",'Ark1'!Y2991)</f>
        <v>0</v>
      </c>
      <c r="Z182" s="222">
        <f>+IF(J182=0,"",'Ark1'!Z2991)</f>
        <v>2.5830744575479634</v>
      </c>
      <c r="AA182" s="220">
        <f>+IF(J182=0,"",'Ark1'!AA2991)</f>
        <v>0</v>
      </c>
      <c r="AB182" s="221">
        <f>+IF(J182=0,"",'Ark1'!AC2991)</f>
        <v>0</v>
      </c>
      <c r="AC182" s="222">
        <f>+IF(J182=0,"",'Ark1'!AE2991)</f>
        <v>0</v>
      </c>
      <c r="AD182" s="220">
        <f t="shared" si="23"/>
        <v>1.7320668693009125</v>
      </c>
      <c r="AE182" s="220">
        <f t="shared" si="25"/>
        <v>2.4736842105263159</v>
      </c>
      <c r="AF182" s="199"/>
      <c r="AG182" s="202"/>
      <c r="AI182" s="28"/>
      <c r="AJ182" s="26"/>
      <c r="AK182" s="226"/>
      <c r="AL182" s="27"/>
      <c r="AP182" s="27"/>
    </row>
    <row r="183" spans="1:42" ht="15.6">
      <c r="A183" s="199"/>
      <c r="B183" s="270">
        <f>+'Ark1'!C2992</f>
        <v>2024</v>
      </c>
      <c r="C183" s="219">
        <f>+'Ark1'!L2992</f>
        <v>7</v>
      </c>
      <c r="D183" s="219" t="s">
        <v>33</v>
      </c>
      <c r="E183" s="219">
        <f>+'Ark1'!H2992</f>
        <v>2</v>
      </c>
      <c r="F183" s="219">
        <f>+'Ark1'!J2992</f>
        <v>143</v>
      </c>
      <c r="G183" s="219" t="str">
        <f>VLOOKUP(F183,RNR!$A$1:$B$26,2)</f>
        <v>Nordfjord</v>
      </c>
      <c r="H183" s="219" t="str">
        <f>+IF(J183=0,"",'Ark1'!Q2992)</f>
        <v/>
      </c>
      <c r="I183" s="219"/>
      <c r="J183" s="324">
        <f>+'Ark1'!R2992</f>
        <v>0</v>
      </c>
      <c r="K183" s="220" t="str">
        <f>+IF(J183=0,"",'Ark1'!AG2992)</f>
        <v/>
      </c>
      <c r="L183" s="220"/>
      <c r="M183" s="220" t="str">
        <f>+IF(J183=0,"",'Ark1'!AH2992)</f>
        <v/>
      </c>
      <c r="N183" s="31" t="str">
        <f>+IF(J183=0,"",'Ark1'!U2992)</f>
        <v/>
      </c>
      <c r="O183" s="31"/>
      <c r="P183" s="31"/>
      <c r="Q183" s="31"/>
      <c r="R183" s="31"/>
      <c r="S183" s="31"/>
      <c r="T183" s="31"/>
      <c r="U183" s="31"/>
      <c r="V183" s="221" t="str">
        <f>+IF(J183=0,"",'Ark1'!T2992)</f>
        <v/>
      </c>
      <c r="W183" s="222" t="str">
        <f>+IF(J183=0,"",'Ark1'!W2992)</f>
        <v/>
      </c>
      <c r="X183" s="222" t="str">
        <f>+IF(J183=0,"",'Ark1'!X2992)</f>
        <v/>
      </c>
      <c r="Y183" s="222" t="str">
        <f>+IF(J183=0,"",'Ark1'!Y2992)</f>
        <v/>
      </c>
      <c r="Z183" s="222" t="str">
        <f>+IF(J183=0,"",'Ark1'!Z2992)</f>
        <v/>
      </c>
      <c r="AA183" s="220" t="str">
        <f>+IF(J183=0,"",'Ark1'!AA2992)</f>
        <v/>
      </c>
      <c r="AB183" s="221" t="str">
        <f>+IF(J183=0,"",'Ark1'!AC2992)</f>
        <v/>
      </c>
      <c r="AC183" s="222" t="str">
        <f>+IF(J183=0,"",'Ark1'!AE2992)</f>
        <v/>
      </c>
      <c r="AD183" s="220" t="str">
        <f t="shared" si="23"/>
        <v/>
      </c>
      <c r="AE183" s="220" t="str">
        <f t="shared" si="25"/>
        <v/>
      </c>
      <c r="AF183" s="199"/>
      <c r="AG183" s="202"/>
      <c r="AI183" s="28"/>
      <c r="AJ183" s="26"/>
      <c r="AK183" s="226"/>
      <c r="AL183" s="27"/>
      <c r="AP183" s="27"/>
    </row>
    <row r="184" spans="1:42" ht="15.6">
      <c r="A184" s="199"/>
      <c r="B184" s="270">
        <f>+'Ark1'!C2993</f>
        <v>2024</v>
      </c>
      <c r="C184" s="219">
        <f>+'Ark1'!L2993</f>
        <v>7</v>
      </c>
      <c r="D184" s="219" t="s">
        <v>33</v>
      </c>
      <c r="E184" s="219">
        <f>+'Ark1'!H2993</f>
        <v>2</v>
      </c>
      <c r="F184" s="219">
        <f>+'Ark1'!J2993</f>
        <v>147</v>
      </c>
      <c r="G184" s="219" t="str">
        <f>VLOOKUP(F184,RNR!$A$1:$B$26,2)</f>
        <v>Midt-Norge</v>
      </c>
      <c r="H184" s="219" t="str">
        <f>+IF(J184=0,"",'Ark1'!Q2993)</f>
        <v/>
      </c>
      <c r="I184" s="219"/>
      <c r="J184" s="324">
        <f>+'Ark1'!R2993</f>
        <v>0</v>
      </c>
      <c r="K184" s="220" t="str">
        <f>+IF(J184=0,"",'Ark1'!AG2993)</f>
        <v/>
      </c>
      <c r="L184" s="220"/>
      <c r="M184" s="220" t="str">
        <f>+IF(J184=0,"",'Ark1'!AH2993)</f>
        <v/>
      </c>
      <c r="N184" s="31" t="str">
        <f>+IF(J184=0,"",'Ark1'!U2993)</f>
        <v/>
      </c>
      <c r="O184" s="31"/>
      <c r="P184" s="31"/>
      <c r="Q184" s="31"/>
      <c r="R184" s="31"/>
      <c r="S184" s="31"/>
      <c r="T184" s="31"/>
      <c r="U184" s="31"/>
      <c r="V184" s="221" t="str">
        <f>+IF(J184=0,"",'Ark1'!T2993)</f>
        <v/>
      </c>
      <c r="W184" s="222" t="str">
        <f>+IF(J184=0,"",'Ark1'!W2993)</f>
        <v/>
      </c>
      <c r="X184" s="222" t="str">
        <f>+IF(J184=0,"",'Ark1'!X2993)</f>
        <v/>
      </c>
      <c r="Y184" s="222" t="str">
        <f>+IF(J184=0,"",'Ark1'!Y2993)</f>
        <v/>
      </c>
      <c r="Z184" s="222" t="str">
        <f>+IF(J184=0,"",'Ark1'!Z2993)</f>
        <v/>
      </c>
      <c r="AA184" s="220" t="str">
        <f>+IF(J184=0,"",'Ark1'!AA2993)</f>
        <v/>
      </c>
      <c r="AB184" s="221" t="str">
        <f>+IF(J184=0,"",'Ark1'!AC2993)</f>
        <v/>
      </c>
      <c r="AC184" s="222" t="str">
        <f>+IF(J184=0,"",'Ark1'!AE2993)</f>
        <v/>
      </c>
      <c r="AD184" s="220" t="str">
        <f t="shared" si="23"/>
        <v/>
      </c>
      <c r="AE184" s="220" t="str">
        <f t="shared" si="25"/>
        <v/>
      </c>
      <c r="AF184" s="199"/>
      <c r="AG184" s="202"/>
      <c r="AI184" s="28"/>
      <c r="AJ184" s="26"/>
      <c r="AK184" s="226"/>
      <c r="AL184" s="27"/>
      <c r="AP184" s="27"/>
    </row>
    <row r="185" spans="1:42" ht="15.6">
      <c r="A185" s="199"/>
      <c r="B185" s="270">
        <f>+'Ark1'!C2994</f>
        <v>2024</v>
      </c>
      <c r="C185" s="219">
        <f>+'Ark1'!L2994</f>
        <v>7</v>
      </c>
      <c r="D185" s="219" t="s">
        <v>33</v>
      </c>
      <c r="E185" s="219">
        <f>+'Ark1'!H2994</f>
        <v>1</v>
      </c>
      <c r="F185" s="219">
        <f>+'Ark1'!J2994</f>
        <v>155</v>
      </c>
      <c r="G185" s="219" t="str">
        <f>VLOOKUP(F185,RNR!$A$1:$B$26,2)</f>
        <v>Målselv</v>
      </c>
      <c r="H185" s="219">
        <f>+IF(J185=0,"",'Ark1'!Q2994)</f>
        <v>20</v>
      </c>
      <c r="I185" s="219"/>
      <c r="J185" s="324">
        <f>+'Ark1'!R2994</f>
        <v>201</v>
      </c>
      <c r="K185" s="220">
        <f>+IF(J185=0,"",'Ark1'!AG2994)</f>
        <v>19.99983716139748</v>
      </c>
      <c r="L185" s="220"/>
      <c r="M185" s="220">
        <f>+IF(J185=0,"",'Ark1'!AH2994)</f>
        <v>0</v>
      </c>
      <c r="N185" s="31">
        <f>+IF(J185=0,"",'Ark1'!U2994)</f>
        <v>12.22089552238806</v>
      </c>
      <c r="O185" s="31"/>
      <c r="P185" s="31"/>
      <c r="Q185" s="31"/>
      <c r="R185" s="31"/>
      <c r="S185" s="31"/>
      <c r="T185" s="31"/>
      <c r="U185" s="31"/>
      <c r="V185" s="221">
        <f>+IF(J185=0,"",'Ark1'!T2994)</f>
        <v>4.7910447761194028</v>
      </c>
      <c r="W185" s="222">
        <f>+IF(J185=0,"",'Ark1'!W2994)</f>
        <v>0</v>
      </c>
      <c r="X185" s="222">
        <f>+IF(J185=0,"",'Ark1'!X2994)</f>
        <v>8.4577114427860689</v>
      </c>
      <c r="Y185" s="222">
        <f>+IF(J185=0,"",'Ark1'!Y2994)</f>
        <v>0</v>
      </c>
      <c r="Z185" s="222">
        <f>+IF(J185=0,"",'Ark1'!Z2994)</f>
        <v>2.3024022051886681</v>
      </c>
      <c r="AA185" s="220">
        <f>+IF(J185=0,"",'Ark1'!AA2994)</f>
        <v>0</v>
      </c>
      <c r="AB185" s="221">
        <f>+IF(J185=0,"",'Ark1'!AC2994)</f>
        <v>0</v>
      </c>
      <c r="AC185" s="222">
        <f>+IF(J185=0,"",'Ark1'!AE2994)</f>
        <v>0</v>
      </c>
      <c r="AD185" s="220">
        <f t="shared" si="23"/>
        <v>1.7458422174840087</v>
      </c>
      <c r="AE185" s="220">
        <f t="shared" si="25"/>
        <v>10.050000000000001</v>
      </c>
      <c r="AF185" s="199"/>
      <c r="AG185" s="202"/>
      <c r="AI185" s="28"/>
      <c r="AJ185" s="26"/>
      <c r="AK185" s="226"/>
      <c r="AL185" s="27"/>
      <c r="AP185" s="27"/>
    </row>
    <row r="186" spans="1:42" ht="15.6">
      <c r="A186" s="199"/>
      <c r="B186" s="270">
        <f>+'Ark1'!C2995</f>
        <v>2024</v>
      </c>
      <c r="C186" s="219">
        <f>+'Ark1'!L2995</f>
        <v>7</v>
      </c>
      <c r="D186" s="219" t="s">
        <v>33</v>
      </c>
      <c r="E186" s="219">
        <f>+'Ark1'!H2995</f>
        <v>2</v>
      </c>
      <c r="F186" s="219">
        <f>+'Ark1'!J2995</f>
        <v>160</v>
      </c>
      <c r="G186" s="219" t="str">
        <f>VLOOKUP(F186,RNR!$A$1:$B$26,2)</f>
        <v>Oslo</v>
      </c>
      <c r="H186" s="219">
        <f>+IF(J186=0,"",'Ark1'!Q2995)</f>
        <v>11</v>
      </c>
      <c r="I186" s="219"/>
      <c r="J186" s="324">
        <f>+'Ark1'!R2995</f>
        <v>39</v>
      </c>
      <c r="K186" s="220">
        <f>+IF(J186=0,"",'Ark1'!AG2995)</f>
        <v>17.686682916020388</v>
      </c>
      <c r="L186" s="220"/>
      <c r="M186" s="220">
        <f>+IF(J186=0,"",'Ark1'!AH2995)</f>
        <v>15.38461538461538</v>
      </c>
      <c r="N186" s="31">
        <f>+IF(J186=0,"",'Ark1'!U2995)</f>
        <v>10.233333333333333</v>
      </c>
      <c r="O186" s="31"/>
      <c r="P186" s="31"/>
      <c r="Q186" s="31"/>
      <c r="R186" s="31"/>
      <c r="S186" s="31"/>
      <c r="T186" s="31"/>
      <c r="U186" s="31"/>
      <c r="V186" s="221">
        <f>+IF(J186=0,"",'Ark1'!T2995)</f>
        <v>4.5128205128205119</v>
      </c>
      <c r="W186" s="222">
        <f>+IF(J186=0,"",'Ark1'!W2995)</f>
        <v>0</v>
      </c>
      <c r="X186" s="222">
        <f>+IF(J186=0,"",'Ark1'!X2995)</f>
        <v>0</v>
      </c>
      <c r="Y186" s="222">
        <f>+IF(J186=0,"",'Ark1'!Y2995)</f>
        <v>0</v>
      </c>
      <c r="Z186" s="222">
        <f>+IF(J186=0,"",'Ark1'!Z2995)</f>
        <v>2.1586241265348014</v>
      </c>
      <c r="AA186" s="220">
        <f>+IF(J186=0,"",'Ark1'!AA2995)</f>
        <v>0</v>
      </c>
      <c r="AB186" s="221">
        <f>+IF(J186=0,"",'Ark1'!AC2995)</f>
        <v>0</v>
      </c>
      <c r="AC186" s="222">
        <f>+IF(J186=0,"",'Ark1'!AE2995)</f>
        <v>0</v>
      </c>
      <c r="AD186" s="220">
        <f t="shared" si="23"/>
        <v>1.4619047619047618</v>
      </c>
      <c r="AE186" s="220">
        <f t="shared" si="25"/>
        <v>3.5454545454545454</v>
      </c>
      <c r="AF186" s="199"/>
      <c r="AG186" s="202"/>
      <c r="AI186" s="28"/>
      <c r="AJ186" s="26"/>
      <c r="AK186" s="226"/>
      <c r="AL186" s="27"/>
      <c r="AP186" s="27"/>
    </row>
    <row r="187" spans="1:42" ht="15.6">
      <c r="A187" s="199"/>
      <c r="B187" s="270">
        <f>+'Ark1'!C2996</f>
        <v>2024</v>
      </c>
      <c r="C187" s="219">
        <f>+'Ark1'!L2996</f>
        <v>7</v>
      </c>
      <c r="D187" s="219" t="s">
        <v>33</v>
      </c>
      <c r="E187" s="219">
        <f>+'Ark1'!H2996</f>
        <v>1</v>
      </c>
      <c r="F187" s="219">
        <f>+'Ark1'!J2996</f>
        <v>171</v>
      </c>
      <c r="G187" s="219" t="str">
        <f>VLOOKUP(F187,RNR!$A$1:$B$26,2)</f>
        <v>Prima</v>
      </c>
      <c r="H187" s="219" t="str">
        <f>+IF(J187=0,"",'Ark1'!Q2996)</f>
        <v/>
      </c>
      <c r="I187" s="219"/>
      <c r="J187" s="324">
        <f>+'Ark1'!R2996</f>
        <v>0</v>
      </c>
      <c r="K187" s="220" t="str">
        <f>+IF(J187=0,"",'Ark1'!AG2996)</f>
        <v/>
      </c>
      <c r="L187" s="220"/>
      <c r="M187" s="220" t="str">
        <f>+IF(J187=0,"",'Ark1'!AH2996)</f>
        <v/>
      </c>
      <c r="N187" s="31" t="str">
        <f>+IF(J187=0,"",'Ark1'!U2996)</f>
        <v/>
      </c>
      <c r="O187" s="31"/>
      <c r="P187" s="31"/>
      <c r="Q187" s="31"/>
      <c r="R187" s="31"/>
      <c r="S187" s="31"/>
      <c r="T187" s="31"/>
      <c r="U187" s="31"/>
      <c r="V187" s="221" t="str">
        <f>+IF(J187=0,"",'Ark1'!T2996)</f>
        <v/>
      </c>
      <c r="W187" s="222" t="str">
        <f>+IF(J187=0,"",'Ark1'!W2996)</f>
        <v/>
      </c>
      <c r="X187" s="222" t="str">
        <f>+IF(J187=0,"",'Ark1'!X2996)</f>
        <v/>
      </c>
      <c r="Y187" s="222" t="str">
        <f>+IF(J187=0,"",'Ark1'!Y2996)</f>
        <v/>
      </c>
      <c r="Z187" s="222" t="str">
        <f>+IF(J187=0,"",'Ark1'!Z2996)</f>
        <v/>
      </c>
      <c r="AA187" s="220" t="str">
        <f>+IF(J187=0,"",'Ark1'!AA2996)</f>
        <v/>
      </c>
      <c r="AB187" s="221" t="str">
        <f>+IF(J187=0,"",'Ark1'!AC2996)</f>
        <v/>
      </c>
      <c r="AC187" s="222" t="str">
        <f>+IF(J187=0,"",'Ark1'!AE2996)</f>
        <v/>
      </c>
      <c r="AD187" s="220" t="str">
        <f t="shared" si="23"/>
        <v/>
      </c>
      <c r="AE187" s="220" t="str">
        <f t="shared" si="25"/>
        <v/>
      </c>
      <c r="AF187" s="199"/>
      <c r="AG187" s="202"/>
      <c r="AI187" s="28"/>
      <c r="AJ187" s="26"/>
      <c r="AK187" s="226"/>
      <c r="AL187" s="27"/>
      <c r="AP187" s="27"/>
    </row>
    <row r="188" spans="1:42" ht="15.6">
      <c r="A188" s="199"/>
      <c r="B188" s="270">
        <f>+'Ark1'!C2997</f>
        <v>2024</v>
      </c>
      <c r="C188" s="219">
        <f>+'Ark1'!L2997</f>
        <v>7</v>
      </c>
      <c r="D188" s="219" t="s">
        <v>33</v>
      </c>
      <c r="E188" s="219">
        <f>+'Ark1'!H2997</f>
        <v>2</v>
      </c>
      <c r="F188" s="219">
        <f>+'Ark1'!J2997</f>
        <v>175</v>
      </c>
      <c r="G188" s="219" t="str">
        <f>VLOOKUP(F188,RNR!$A$1:$B$26,2)</f>
        <v>Ole Ringdal</v>
      </c>
      <c r="H188" s="219">
        <f>+IF(J188=0,"",'Ark1'!Q2997)</f>
        <v>12</v>
      </c>
      <c r="I188" s="219"/>
      <c r="J188" s="324">
        <f>+'Ark1'!R2997</f>
        <v>87</v>
      </c>
      <c r="K188" s="220">
        <f>+IF(J188=0,"",'Ark1'!AG2997)</f>
        <v>9.8099994761015008</v>
      </c>
      <c r="L188" s="220"/>
      <c r="M188" s="220">
        <f>+IF(J188=0,"",'Ark1'!AH2997)</f>
        <v>0</v>
      </c>
      <c r="N188" s="31">
        <f>+IF(J188=0,"",'Ark1'!U2997)</f>
        <v>12.913793103448279</v>
      </c>
      <c r="O188" s="31"/>
      <c r="P188" s="31"/>
      <c r="Q188" s="31"/>
      <c r="R188" s="31"/>
      <c r="S188" s="31"/>
      <c r="T188" s="31"/>
      <c r="U188" s="31"/>
      <c r="V188" s="221">
        <f>+IF(J188=0,"",'Ark1'!T2997)</f>
        <v>5.0574712643678144</v>
      </c>
      <c r="W188" s="222">
        <f>+IF(J188=0,"",'Ark1'!W2997)</f>
        <v>0</v>
      </c>
      <c r="X188" s="222">
        <f>+IF(J188=0,"",'Ark1'!X2997)</f>
        <v>28.735632183908049</v>
      </c>
      <c r="Y188" s="222">
        <f>+IF(J188=0,"",'Ark1'!Y2997)</f>
        <v>1.149425287356322</v>
      </c>
      <c r="Z188" s="222">
        <f>+IF(J188=0,"",'Ark1'!Z2997)</f>
        <v>4.3800795776582611</v>
      </c>
      <c r="AA188" s="220">
        <f>+IF(J188=0,"",'Ark1'!AA2997)</f>
        <v>0</v>
      </c>
      <c r="AB188" s="221">
        <f>+IF(J188=0,"",'Ark1'!AC2997)</f>
        <v>0</v>
      </c>
      <c r="AC188" s="222">
        <f>+IF(J188=0,"",'Ark1'!AE2997)</f>
        <v>0</v>
      </c>
      <c r="AD188" s="220">
        <f t="shared" si="23"/>
        <v>1.844827586206897</v>
      </c>
      <c r="AE188" s="220">
        <f t="shared" si="25"/>
        <v>7.25</v>
      </c>
      <c r="AF188" s="199"/>
      <c r="AG188" s="202"/>
      <c r="AI188" s="28"/>
      <c r="AJ188" s="26"/>
      <c r="AK188" s="226"/>
      <c r="AL188" s="27"/>
      <c r="AP188" s="27"/>
    </row>
    <row r="189" spans="1:42" ht="15.6">
      <c r="A189" s="199"/>
      <c r="B189" s="270">
        <f>+'Ark1'!C2998</f>
        <v>2024</v>
      </c>
      <c r="C189" s="219">
        <f>+'Ark1'!L2998</f>
        <v>7</v>
      </c>
      <c r="D189" s="219" t="s">
        <v>33</v>
      </c>
      <c r="E189" s="219">
        <f>+'Ark1'!H2998</f>
        <v>2</v>
      </c>
      <c r="F189" s="219">
        <f>+'Ark1'!J2998</f>
        <v>177</v>
      </c>
      <c r="G189" s="219" t="str">
        <f>VLOOKUP(F189,RNR!$A$1:$B$26,2)</f>
        <v>Slakthuset</v>
      </c>
      <c r="H189" s="219">
        <f>+IF(J189=0,"",'Ark1'!Q2998)</f>
        <v>29</v>
      </c>
      <c r="I189" s="219"/>
      <c r="J189" s="324">
        <f>+'Ark1'!R2998</f>
        <v>131</v>
      </c>
      <c r="K189" s="220">
        <f>+IF(J189=0,"",'Ark1'!AG2998)</f>
        <v>19.014659778337087</v>
      </c>
      <c r="L189" s="220"/>
      <c r="M189" s="220">
        <f>+IF(J189=0,"",'Ark1'!AH2998)</f>
        <v>0</v>
      </c>
      <c r="N189" s="31">
        <f>+IF(J189=0,"",'Ark1'!U2998)</f>
        <v>13.148854961832059</v>
      </c>
      <c r="O189" s="31"/>
      <c r="P189" s="31"/>
      <c r="Q189" s="31"/>
      <c r="R189" s="31"/>
      <c r="S189" s="31"/>
      <c r="T189" s="31"/>
      <c r="U189" s="31"/>
      <c r="V189" s="221">
        <f>+IF(J189=0,"",'Ark1'!T2998)</f>
        <v>4.893129770992366</v>
      </c>
      <c r="W189" s="222">
        <f>+IF(J189=0,"",'Ark1'!W2998)</f>
        <v>0</v>
      </c>
      <c r="X189" s="222">
        <f>+IF(J189=0,"",'Ark1'!X2998)</f>
        <v>9.9236641221374047</v>
      </c>
      <c r="Y189" s="222">
        <f>+IF(J189=0,"",'Ark1'!Y2998)</f>
        <v>0</v>
      </c>
      <c r="Z189" s="222">
        <f>+IF(J189=0,"",'Ark1'!Z2998)</f>
        <v>2.3099309798424095</v>
      </c>
      <c r="AA189" s="220">
        <f>+IF(J189=0,"",'Ark1'!AA2998)</f>
        <v>0</v>
      </c>
      <c r="AB189" s="221">
        <f>+IF(J189=0,"",'Ark1'!AC2998)</f>
        <v>0</v>
      </c>
      <c r="AC189" s="222">
        <f>+IF(J189=0,"",'Ark1'!AE2998)</f>
        <v>0</v>
      </c>
      <c r="AD189" s="220">
        <f t="shared" si="23"/>
        <v>1.8784078516902942</v>
      </c>
      <c r="AE189" s="220">
        <f t="shared" si="25"/>
        <v>4.5172413793103452</v>
      </c>
      <c r="AF189" s="199"/>
      <c r="AG189" s="202"/>
      <c r="AI189" s="28"/>
      <c r="AJ189" s="26"/>
      <c r="AK189" s="226"/>
      <c r="AL189" s="27"/>
      <c r="AP189" s="27"/>
    </row>
    <row r="190" spans="1:42" ht="15.6">
      <c r="A190" s="199"/>
      <c r="B190" s="270">
        <f>+'Ark1'!C2999</f>
        <v>2024</v>
      </c>
      <c r="C190" s="219">
        <f>+'Ark1'!L2999</f>
        <v>7</v>
      </c>
      <c r="D190" s="219" t="s">
        <v>33</v>
      </c>
      <c r="E190" s="219">
        <f>+'Ark1'!H2999</f>
        <v>2</v>
      </c>
      <c r="F190" s="219">
        <f>+'Ark1'!J2999</f>
        <v>178</v>
      </c>
      <c r="G190" s="219" t="str">
        <f>VLOOKUP(F190,RNR!$A$1:$B$26,2)</f>
        <v>Røros</v>
      </c>
      <c r="H190" s="219">
        <f>+IF(J190=0,"",'Ark1'!Q2999)</f>
        <v>8</v>
      </c>
      <c r="I190" s="219"/>
      <c r="J190" s="324">
        <f>+'Ark1'!R2999</f>
        <v>30</v>
      </c>
      <c r="K190" s="220">
        <f>+IF(J190=0,"",'Ark1'!AG2999)</f>
        <v>12.91835357624832</v>
      </c>
      <c r="L190" s="220"/>
      <c r="M190" s="220">
        <f>+IF(J190=0,"",'Ark1'!AH2999)</f>
        <v>0</v>
      </c>
      <c r="N190" s="31">
        <f>+IF(J190=0,"",'Ark1'!U2999)</f>
        <v>12.763333333333335</v>
      </c>
      <c r="O190" s="31"/>
      <c r="P190" s="31"/>
      <c r="Q190" s="31"/>
      <c r="R190" s="31"/>
      <c r="S190" s="31"/>
      <c r="T190" s="31"/>
      <c r="U190" s="31"/>
      <c r="V190" s="221">
        <f>+IF(J190=0,"",'Ark1'!T2999)</f>
        <v>4.8666666666666654</v>
      </c>
      <c r="W190" s="222">
        <f>+IF(J190=0,"",'Ark1'!W2999)</f>
        <v>0</v>
      </c>
      <c r="X190" s="222">
        <f>+IF(J190=0,"",'Ark1'!X2999)</f>
        <v>10</v>
      </c>
      <c r="Y190" s="222">
        <f>+IF(J190=0,"",'Ark1'!Y2999)</f>
        <v>0</v>
      </c>
      <c r="Z190" s="222">
        <f>+IF(J190=0,"",'Ark1'!Z2999)</f>
        <v>2.3936698927704096</v>
      </c>
      <c r="AA190" s="220">
        <f>+IF(J190=0,"",'Ark1'!AA2999)</f>
        <v>0</v>
      </c>
      <c r="AB190" s="221">
        <f>+IF(J190=0,"",'Ark1'!AC2999)</f>
        <v>0</v>
      </c>
      <c r="AC190" s="222">
        <f>+IF(J190=0,"",'Ark1'!AE2999)</f>
        <v>0</v>
      </c>
      <c r="AD190" s="220">
        <f t="shared" si="23"/>
        <v>1.8233333333333337</v>
      </c>
      <c r="AE190" s="220">
        <f t="shared" si="25"/>
        <v>3.75</v>
      </c>
      <c r="AF190" s="199"/>
      <c r="AG190" s="202"/>
      <c r="AI190" s="28"/>
      <c r="AJ190" s="26"/>
      <c r="AK190" s="226"/>
      <c r="AL190" s="27"/>
      <c r="AP190" s="27"/>
    </row>
    <row r="191" spans="1:42" ht="15.6">
      <c r="A191" s="199"/>
      <c r="B191" s="270">
        <f>+'Ark1'!C3000</f>
        <v>2024</v>
      </c>
      <c r="C191" s="219">
        <f>+'Ark1'!L3000</f>
        <v>7</v>
      </c>
      <c r="D191" s="219" t="s">
        <v>33</v>
      </c>
      <c r="E191" s="219">
        <f>+'Ark1'!H3000</f>
        <v>2</v>
      </c>
      <c r="F191" s="219">
        <f>+'Ark1'!J3000</f>
        <v>181</v>
      </c>
      <c r="G191" s="219" t="str">
        <f>VLOOKUP(F191,RNR!$A$1:$B$26,2)</f>
        <v>Horns</v>
      </c>
      <c r="H191" s="219">
        <f>+IF(J191=0,"",'Ark1'!Q3000)</f>
        <v>8</v>
      </c>
      <c r="I191" s="219"/>
      <c r="J191" s="324">
        <f>+'Ark1'!R3000</f>
        <v>29</v>
      </c>
      <c r="K191" s="220">
        <f>+IF(J191=0,"",'Ark1'!AG3000)</f>
        <v>12.79671670487318</v>
      </c>
      <c r="L191" s="220"/>
      <c r="M191" s="220">
        <f>+IF(J191=0,"",'Ark1'!AH3000)</f>
        <v>0</v>
      </c>
      <c r="N191" s="31">
        <f>+IF(J191=0,"",'Ark1'!U3000)</f>
        <v>11.934482758620687</v>
      </c>
      <c r="O191" s="31"/>
      <c r="P191" s="31"/>
      <c r="Q191" s="31"/>
      <c r="R191" s="31"/>
      <c r="S191" s="31"/>
      <c r="T191" s="31"/>
      <c r="U191" s="31"/>
      <c r="V191" s="221">
        <f>+IF(J191=0,"",'Ark1'!T3000)</f>
        <v>3.9310344827586201</v>
      </c>
      <c r="W191" s="222">
        <f>+IF(J191=0,"",'Ark1'!W3000)</f>
        <v>0</v>
      </c>
      <c r="X191" s="222">
        <f>+IF(J191=0,"",'Ark1'!X3000)</f>
        <v>0</v>
      </c>
      <c r="Y191" s="222">
        <f>+IF(J191=0,"",'Ark1'!Y3000)</f>
        <v>0</v>
      </c>
      <c r="Z191" s="222">
        <f>+IF(J191=0,"",'Ark1'!Z3000)</f>
        <v>1.8822722625572588</v>
      </c>
      <c r="AA191" s="220">
        <f>+IF(J191=0,"",'Ark1'!AA3000)</f>
        <v>0</v>
      </c>
      <c r="AB191" s="221">
        <f>+IF(J191=0,"",'Ark1'!AC3000)</f>
        <v>0</v>
      </c>
      <c r="AC191" s="222">
        <f>+IF(J191=0,"",'Ark1'!AE3000)</f>
        <v>0</v>
      </c>
      <c r="AD191" s="220">
        <f t="shared" si="23"/>
        <v>1.7049261083743839</v>
      </c>
      <c r="AE191" s="220">
        <f t="shared" si="25"/>
        <v>3.625</v>
      </c>
      <c r="AF191" s="199"/>
      <c r="AG191" s="202"/>
      <c r="AI191" s="28"/>
      <c r="AJ191" s="26"/>
      <c r="AK191" s="226"/>
      <c r="AL191" s="27"/>
      <c r="AP191" s="27"/>
    </row>
    <row r="192" spans="1:42" ht="15.6">
      <c r="A192" s="199"/>
      <c r="B192" s="270">
        <f>+'Ark1'!C3001</f>
        <v>2024</v>
      </c>
      <c r="C192" s="219">
        <f>+'Ark1'!L3001</f>
        <v>7</v>
      </c>
      <c r="D192" s="219" t="s">
        <v>33</v>
      </c>
      <c r="E192" s="219">
        <f>+'Ark1'!H3001</f>
        <v>1</v>
      </c>
      <c r="F192" s="219">
        <f>+'Ark1'!J3001</f>
        <v>262</v>
      </c>
      <c r="G192" s="219" t="str">
        <f>VLOOKUP(F192,RNR!$A$1:$B$26,2)</f>
        <v>Strilalam</v>
      </c>
      <c r="H192" s="219" t="str">
        <f>+IF(J192=0,"",'Ark1'!Q3001)</f>
        <v/>
      </c>
      <c r="I192" s="219"/>
      <c r="J192" s="324">
        <f>+'Ark1'!R3001</f>
        <v>0</v>
      </c>
      <c r="K192" s="220" t="str">
        <f>+IF(J192=0,"",'Ark1'!AG3001)</f>
        <v/>
      </c>
      <c r="L192" s="220"/>
      <c r="M192" s="220" t="str">
        <f>+IF(J192=0,"",'Ark1'!AH3001)</f>
        <v/>
      </c>
      <c r="N192" s="31" t="str">
        <f>+IF(J192=0,"",'Ark1'!U3001)</f>
        <v/>
      </c>
      <c r="O192" s="31"/>
      <c r="P192" s="31"/>
      <c r="Q192" s="31"/>
      <c r="R192" s="31"/>
      <c r="S192" s="31"/>
      <c r="T192" s="31"/>
      <c r="U192" s="31"/>
      <c r="V192" s="221" t="str">
        <f>+IF(J192=0,"",'Ark1'!T3001)</f>
        <v/>
      </c>
      <c r="W192" s="222" t="str">
        <f>+IF(J192=0,"",'Ark1'!W3001)</f>
        <v/>
      </c>
      <c r="X192" s="222" t="str">
        <f>+IF(J192=0,"",'Ark1'!X3001)</f>
        <v/>
      </c>
      <c r="Y192" s="222" t="str">
        <f>+IF(J192=0,"",'Ark1'!Y3001)</f>
        <v/>
      </c>
      <c r="Z192" s="222" t="str">
        <f>+IF(J192=0,"",'Ark1'!Z3001)</f>
        <v/>
      </c>
      <c r="AA192" s="220" t="str">
        <f>+IF(J192=0,"",'Ark1'!AA3001)</f>
        <v/>
      </c>
      <c r="AB192" s="221" t="str">
        <f>+IF(J192=0,"",'Ark1'!AC3001)</f>
        <v/>
      </c>
      <c r="AC192" s="222" t="str">
        <f>+IF(J192=0,"",'Ark1'!AE3001)</f>
        <v/>
      </c>
      <c r="AD192" s="220" t="str">
        <f t="shared" si="23"/>
        <v/>
      </c>
      <c r="AE192" s="220" t="str">
        <f t="shared" si="25"/>
        <v/>
      </c>
      <c r="AF192" s="199"/>
      <c r="AG192" s="202"/>
      <c r="AI192" s="28"/>
      <c r="AJ192" s="26"/>
      <c r="AK192" s="226"/>
      <c r="AL192" s="27"/>
      <c r="AP192" s="27"/>
    </row>
    <row r="193" spans="1:60" ht="15.6">
      <c r="A193" s="199"/>
      <c r="B193" s="270">
        <f>+'Ark1'!C3002</f>
        <v>2024</v>
      </c>
      <c r="C193" s="219">
        <f>+'Ark1'!L3002</f>
        <v>7</v>
      </c>
      <c r="D193" s="219" t="s">
        <v>33</v>
      </c>
      <c r="E193" s="219">
        <f>+'Ark1'!H3002</f>
        <v>1</v>
      </c>
      <c r="F193" s="219">
        <f>+'Ark1'!J3002</f>
        <v>309</v>
      </c>
      <c r="G193" s="219" t="str">
        <f>VLOOKUP(F193,RNR!$A$1:$B$26,2)</f>
        <v>Malvik</v>
      </c>
      <c r="H193" s="219">
        <f>+IF(J193=0,"",'Ark1'!Q3002)</f>
        <v>27</v>
      </c>
      <c r="I193" s="219"/>
      <c r="J193" s="324">
        <f>+'Ark1'!R3002</f>
        <v>120</v>
      </c>
      <c r="K193" s="220">
        <f>+IF(J193=0,"",'Ark1'!AG3002)</f>
        <v>18.777212641048099</v>
      </c>
      <c r="L193" s="220"/>
      <c r="M193" s="220">
        <f>+IF(J193=0,"",'Ark1'!AH3002)</f>
        <v>0</v>
      </c>
      <c r="N193" s="31">
        <f>+IF(J193=0,"",'Ark1'!U3002)</f>
        <v>11.967499999999999</v>
      </c>
      <c r="O193" s="31"/>
      <c r="P193" s="31"/>
      <c r="Q193" s="31"/>
      <c r="R193" s="31"/>
      <c r="S193" s="31"/>
      <c r="T193" s="31"/>
      <c r="U193" s="31"/>
      <c r="V193" s="221">
        <f>+IF(J193=0,"",'Ark1'!T3002)</f>
        <v>5.1333333333333346</v>
      </c>
      <c r="W193" s="222">
        <f>+IF(J193=0,"",'Ark1'!W3002)</f>
        <v>0</v>
      </c>
      <c r="X193" s="222">
        <f>+IF(J193=0,"",'Ark1'!X3002)</f>
        <v>1.6666666666666672</v>
      </c>
      <c r="Y193" s="222">
        <f>+IF(J193=0,"",'Ark1'!Y3002)</f>
        <v>0</v>
      </c>
      <c r="Z193" s="222">
        <f>+IF(J193=0,"",'Ark1'!Z3002)</f>
        <v>1.6914570888241311</v>
      </c>
      <c r="AA193" s="220">
        <f>+IF(J193=0,"",'Ark1'!AA3002)</f>
        <v>0</v>
      </c>
      <c r="AB193" s="221">
        <f>+IF(J193=0,"",'Ark1'!AC3002)</f>
        <v>0</v>
      </c>
      <c r="AC193" s="222">
        <f>+IF(J193=0,"",'Ark1'!AE3002)</f>
        <v>0</v>
      </c>
      <c r="AD193" s="220">
        <f t="shared" si="23"/>
        <v>1.709642857142857</v>
      </c>
      <c r="AE193" s="220">
        <f t="shared" si="25"/>
        <v>4.4444444444444446</v>
      </c>
      <c r="AF193" s="199"/>
      <c r="AG193" s="202"/>
      <c r="AI193" s="28"/>
      <c r="AJ193" s="26"/>
      <c r="AK193" s="226"/>
      <c r="AL193" s="27"/>
      <c r="AP193" s="27"/>
    </row>
    <row r="194" spans="1:60" ht="15.6">
      <c r="A194" s="199"/>
      <c r="B194" s="270">
        <f>+'Ark1'!C3003</f>
        <v>2024</v>
      </c>
      <c r="C194" s="219">
        <f>+'Ark1'!L3003</f>
        <v>7</v>
      </c>
      <c r="D194" s="219" t="s">
        <v>33</v>
      </c>
      <c r="E194" s="219">
        <f>+'Ark1'!H3003</f>
        <v>2</v>
      </c>
      <c r="F194" s="219">
        <f>+'Ark1'!J3003</f>
        <v>470</v>
      </c>
      <c r="G194" s="219" t="str">
        <f>VLOOKUP(F194,RNR!$A$1:$B$26,2)</f>
        <v>Jens Eide</v>
      </c>
      <c r="H194" s="219">
        <f>+IF(J194=0,"",'Ark1'!Q3003)</f>
        <v>12</v>
      </c>
      <c r="I194" s="219"/>
      <c r="J194" s="324">
        <f>+'Ark1'!R3003</f>
        <v>45</v>
      </c>
      <c r="K194" s="220">
        <f>+IF(J194=0,"",'Ark1'!AG3003)</f>
        <v>9.6423750241059381</v>
      </c>
      <c r="L194" s="220"/>
      <c r="M194" s="220">
        <f>+IF(J194=0,"",'Ark1'!AH3003)</f>
        <v>0</v>
      </c>
      <c r="N194" s="31">
        <f>+IF(J194=0,"",'Ark1'!U3003)</f>
        <v>10.000000000000002</v>
      </c>
      <c r="O194" s="31"/>
      <c r="P194" s="31"/>
      <c r="Q194" s="31"/>
      <c r="R194" s="31"/>
      <c r="S194" s="31"/>
      <c r="T194" s="31"/>
      <c r="U194" s="31"/>
      <c r="V194" s="221">
        <f>+IF(J194=0,"",'Ark1'!T3003)</f>
        <v>5.4</v>
      </c>
      <c r="W194" s="222">
        <f>+IF(J194=0,"",'Ark1'!W3003)</f>
        <v>0</v>
      </c>
      <c r="X194" s="222">
        <f>+IF(J194=0,"",'Ark1'!X3003)</f>
        <v>0</v>
      </c>
      <c r="Y194" s="222">
        <f>+IF(J194=0,"",'Ark1'!Y3003)</f>
        <v>0</v>
      </c>
      <c r="Z194" s="222">
        <f>+IF(J194=0,"",'Ark1'!Z3003)</f>
        <v>3.0193450356732008</v>
      </c>
      <c r="AA194" s="220">
        <f>+IF(J194=0,"",'Ark1'!AA3003)</f>
        <v>0</v>
      </c>
      <c r="AB194" s="221">
        <f>+IF(J194=0,"",'Ark1'!AC3003)</f>
        <v>0</v>
      </c>
      <c r="AC194" s="222">
        <f>+IF(J194=0,"",'Ark1'!AE3003)</f>
        <v>0</v>
      </c>
      <c r="AD194" s="220">
        <f t="shared" si="23"/>
        <v>1.4285714285714288</v>
      </c>
      <c r="AE194" s="220">
        <f t="shared" si="25"/>
        <v>3.75</v>
      </c>
      <c r="AF194" s="199"/>
      <c r="AG194" s="202"/>
      <c r="AI194" s="28"/>
      <c r="AJ194" s="26"/>
      <c r="AK194" s="226"/>
      <c r="AL194" s="27"/>
      <c r="AP194" s="27"/>
    </row>
    <row r="195" spans="1:60" ht="15.6">
      <c r="A195" s="199"/>
      <c r="B195" s="270">
        <f>+'Ark1'!C3004</f>
        <v>2024</v>
      </c>
      <c r="C195" s="219">
        <f>+'Ark1'!L3004</f>
        <v>7</v>
      </c>
      <c r="D195" s="219" t="s">
        <v>33</v>
      </c>
      <c r="E195" s="219">
        <f>+'Ark1'!H3004</f>
        <v>2</v>
      </c>
      <c r="F195" s="219">
        <f>+'Ark1'!J3004</f>
        <v>629</v>
      </c>
      <c r="G195" s="219" t="str">
        <f>VLOOKUP(F195,RNR!$A$1:$B$26,2)</f>
        <v>Bø</v>
      </c>
      <c r="H195" s="219">
        <f>+IF(J195=0,"",'Ark1'!Q3004)</f>
        <v>4</v>
      </c>
      <c r="I195" s="219"/>
      <c r="J195" s="324">
        <f>+'Ark1'!R3004</f>
        <v>5</v>
      </c>
      <c r="K195" s="220">
        <f>+IF(J195=0,"",'Ark1'!AG3004)</f>
        <v>15.988891093037092</v>
      </c>
      <c r="L195" s="220"/>
      <c r="M195" s="220">
        <f>+IF(J195=0,"",'Ark1'!AH3004)</f>
        <v>0</v>
      </c>
      <c r="N195" s="31">
        <f>+IF(J195=0,"",'Ark1'!U3004)</f>
        <v>16.120000000000005</v>
      </c>
      <c r="O195" s="31"/>
      <c r="P195" s="31"/>
      <c r="Q195" s="31"/>
      <c r="R195" s="31"/>
      <c r="S195" s="31"/>
      <c r="T195" s="31"/>
      <c r="U195" s="31"/>
      <c r="V195" s="221">
        <f>+IF(J195=0,"",'Ark1'!T3004)</f>
        <v>3.6</v>
      </c>
      <c r="W195" s="222">
        <f>+IF(J195=0,"",'Ark1'!W3004)</f>
        <v>0</v>
      </c>
      <c r="X195" s="222">
        <f>+IF(J195=0,"",'Ark1'!X3004)</f>
        <v>60</v>
      </c>
      <c r="Y195" s="222">
        <f>+IF(J195=0,"",'Ark1'!Y3004)</f>
        <v>0</v>
      </c>
      <c r="Z195" s="222">
        <f>+IF(J195=0,"",'Ark1'!Z3004)</f>
        <v>3.2938731001664161</v>
      </c>
      <c r="AA195" s="220">
        <f>+IF(J195=0,"",'Ark1'!AA3004)</f>
        <v>0</v>
      </c>
      <c r="AB195" s="221">
        <f>+IF(J195=0,"",'Ark1'!AC3004)</f>
        <v>0</v>
      </c>
      <c r="AC195" s="222">
        <f>+IF(J195=0,"",'Ark1'!AE3004)</f>
        <v>0</v>
      </c>
      <c r="AD195" s="220">
        <f t="shared" si="23"/>
        <v>2.3028571428571434</v>
      </c>
      <c r="AE195" s="220">
        <f t="shared" si="25"/>
        <v>1.25</v>
      </c>
      <c r="AF195" s="199"/>
      <c r="AG195" s="26"/>
      <c r="AI195" s="28"/>
      <c r="AJ195" s="26"/>
      <c r="AK195" s="27"/>
      <c r="AL195" s="27"/>
      <c r="AP195" s="27"/>
    </row>
    <row r="196" spans="1:60" ht="15.6">
      <c r="A196" s="199"/>
      <c r="B196" s="270">
        <f>+'Ark1'!C3005</f>
        <v>2024</v>
      </c>
      <c r="C196" s="219">
        <f>+'Ark1'!L3005</f>
        <v>7</v>
      </c>
      <c r="D196" s="219" t="s">
        <v>33</v>
      </c>
      <c r="E196" s="219">
        <f>+'Ark1'!H3005</f>
        <v>1</v>
      </c>
      <c r="F196" s="219">
        <f>+'Ark1'!J3005</f>
        <v>643</v>
      </c>
      <c r="G196" s="219" t="str">
        <f>VLOOKUP(F196,RNR!$A$1:$B$26,2)</f>
        <v>Bjerka</v>
      </c>
      <c r="H196" s="219">
        <f>+IF(J196=0,"",'Ark1'!Q3005)</f>
        <v>10</v>
      </c>
      <c r="I196" s="219"/>
      <c r="J196" s="324">
        <f>+'Ark1'!R3005</f>
        <v>31</v>
      </c>
      <c r="K196" s="220">
        <f>+IF(J196=0,"",'Ark1'!AG3005)</f>
        <v>9.0717564144365621</v>
      </c>
      <c r="L196" s="220"/>
      <c r="M196" s="220">
        <f>+IF(J196=0,"",'Ark1'!AH3005)</f>
        <v>0</v>
      </c>
      <c r="N196" s="31">
        <f>+IF(J196=0,"",'Ark1'!U3005)</f>
        <v>11.667741935483871</v>
      </c>
      <c r="O196" s="31"/>
      <c r="P196" s="31"/>
      <c r="Q196" s="31"/>
      <c r="R196" s="31"/>
      <c r="S196" s="31"/>
      <c r="T196" s="31"/>
      <c r="U196" s="31"/>
      <c r="V196" s="221">
        <f>+IF(J196=0,"",'Ark1'!T3005)</f>
        <v>4.967741935483871</v>
      </c>
      <c r="W196" s="222">
        <f>+IF(J196=0,"",'Ark1'!W3005)</f>
        <v>0</v>
      </c>
      <c r="X196" s="222">
        <f>+IF(J196=0,"",'Ark1'!X3005)</f>
        <v>0</v>
      </c>
      <c r="Y196" s="222">
        <f>+IF(J196=0,"",'Ark1'!Y3005)</f>
        <v>0</v>
      </c>
      <c r="Z196" s="222">
        <f>+IF(J196=0,"",'Ark1'!Z3005)</f>
        <v>2.0034465620402986</v>
      </c>
      <c r="AA196" s="220">
        <f>+IF(J196=0,"",'Ark1'!AA3005)</f>
        <v>0</v>
      </c>
      <c r="AB196" s="221">
        <f>+IF(J196=0,"",'Ark1'!AC3005)</f>
        <v>0</v>
      </c>
      <c r="AC196" s="222">
        <f>+IF(J196=0,"",'Ark1'!AE3005)</f>
        <v>0</v>
      </c>
      <c r="AD196" s="220">
        <f t="shared" si="23"/>
        <v>1.6668202764976958</v>
      </c>
      <c r="AE196" s="220">
        <f t="shared" si="25"/>
        <v>3.1</v>
      </c>
      <c r="AF196" s="199"/>
      <c r="AG196" s="203"/>
      <c r="AI196" s="28"/>
      <c r="AJ196" s="26"/>
      <c r="AK196" s="226"/>
      <c r="AL196" s="27"/>
      <c r="AP196" s="27"/>
    </row>
    <row r="197" spans="1:60" ht="15.6">
      <c r="A197" s="199"/>
      <c r="B197" s="270">
        <f>+'Ark1'!C3006</f>
        <v>2024</v>
      </c>
      <c r="C197" s="219">
        <f>+'Ark1'!L3006</f>
        <v>7</v>
      </c>
      <c r="D197" s="219" t="s">
        <v>33</v>
      </c>
      <c r="E197" s="219">
        <f>+'Ark1'!H3006</f>
        <v>2</v>
      </c>
      <c r="F197" s="219">
        <f>+'Ark1'!J3006</f>
        <v>704</v>
      </c>
      <c r="G197" s="219" t="str">
        <f>VLOOKUP(F197,RNR!$A$1:$B$26,2)</f>
        <v>Øre Vilt</v>
      </c>
      <c r="H197" s="219" t="str">
        <f>+IF(J197=0,"",'Ark1'!Q3006)</f>
        <v/>
      </c>
      <c r="I197" s="219"/>
      <c r="J197" s="324">
        <f>+'Ark1'!R3006</f>
        <v>0</v>
      </c>
      <c r="K197" s="220" t="str">
        <f>+IF(J197=0,"",'Ark1'!AG3006)</f>
        <v/>
      </c>
      <c r="L197" s="220"/>
      <c r="M197" s="220" t="str">
        <f>+IF(J197=0,"",'Ark1'!AH3006)</f>
        <v/>
      </c>
      <c r="N197" s="31" t="str">
        <f>+IF(J197=0,"",'Ark1'!U3006)</f>
        <v/>
      </c>
      <c r="O197" s="31"/>
      <c r="P197" s="31"/>
      <c r="Q197" s="31"/>
      <c r="R197" s="31"/>
      <c r="S197" s="31"/>
      <c r="T197" s="31"/>
      <c r="U197" s="31"/>
      <c r="V197" s="221" t="str">
        <f>+IF(J197=0,"",'Ark1'!T3006)</f>
        <v/>
      </c>
      <c r="W197" s="222" t="str">
        <f>+IF(J197=0,"",'Ark1'!W3006)</f>
        <v/>
      </c>
      <c r="X197" s="222" t="str">
        <f>+IF(J197=0,"",'Ark1'!X3006)</f>
        <v/>
      </c>
      <c r="Y197" s="222" t="str">
        <f>+IF(J197=0,"",'Ark1'!Y3006)</f>
        <v/>
      </c>
      <c r="Z197" s="222" t="str">
        <f>+IF(J197=0,"",'Ark1'!Z3006)</f>
        <v/>
      </c>
      <c r="AA197" s="220" t="str">
        <f>+IF(J197=0,"",'Ark1'!AA3006)</f>
        <v/>
      </c>
      <c r="AB197" s="221" t="str">
        <f>+IF(J197=0,"",'Ark1'!AC3006)</f>
        <v/>
      </c>
      <c r="AC197" s="222" t="str">
        <f>+IF(J197=0,"",'Ark1'!AE3006)</f>
        <v/>
      </c>
      <c r="AD197" s="220" t="str">
        <f t="shared" si="23"/>
        <v/>
      </c>
      <c r="AE197" s="220" t="str">
        <f t="shared" si="25"/>
        <v/>
      </c>
      <c r="AF197" s="199"/>
      <c r="AG197" s="26"/>
      <c r="AI197" s="28"/>
      <c r="AJ197" s="26"/>
      <c r="AK197" s="27"/>
      <c r="AL197" s="27"/>
      <c r="AP197" s="27"/>
    </row>
    <row r="198" spans="1:60" ht="15.6">
      <c r="A198" s="199"/>
      <c r="B198" s="270">
        <f>+'Ark1'!C3007</f>
        <v>2024</v>
      </c>
      <c r="C198" s="219">
        <f>+'Ark1'!L3007</f>
        <v>7</v>
      </c>
      <c r="D198" s="219" t="s">
        <v>33</v>
      </c>
      <c r="E198" s="219">
        <f>+'Ark1'!H3007</f>
        <v>1</v>
      </c>
      <c r="F198" s="219">
        <f>+'Ark1'!J3007</f>
        <v>802</v>
      </c>
      <c r="G198" s="219" t="str">
        <f>VLOOKUP(F198,RNR!$A$1:$B$26,2)</f>
        <v>Karasjok</v>
      </c>
      <c r="H198" s="219" t="str">
        <f>+IF(J198=0,"",'Ark1'!Q3007)</f>
        <v/>
      </c>
      <c r="I198" s="219"/>
      <c r="J198" s="324">
        <f>+'Ark1'!R3007</f>
        <v>0</v>
      </c>
      <c r="K198" s="220" t="str">
        <f>+IF(J198=0,"",'Ark1'!AG3007)</f>
        <v/>
      </c>
      <c r="L198" s="220"/>
      <c r="M198" s="220" t="str">
        <f>+IF(J198=0,"",'Ark1'!AH3007)</f>
        <v/>
      </c>
      <c r="N198" s="31" t="str">
        <f>+IF(J198=0,"",'Ark1'!U3007)</f>
        <v/>
      </c>
      <c r="O198" s="31"/>
      <c r="P198" s="31"/>
      <c r="Q198" s="31"/>
      <c r="R198" s="31"/>
      <c r="S198" s="31"/>
      <c r="T198" s="31"/>
      <c r="U198" s="31"/>
      <c r="V198" s="221" t="str">
        <f>+IF(J198=0,"",'Ark1'!T3007)</f>
        <v/>
      </c>
      <c r="W198" s="222" t="str">
        <f>+IF(J198=0,"",'Ark1'!W3007)</f>
        <v/>
      </c>
      <c r="X198" s="222" t="str">
        <f>+IF(J198=0,"",'Ark1'!X3007)</f>
        <v/>
      </c>
      <c r="Y198" s="222" t="str">
        <f>+IF(J198=0,"",'Ark1'!Y3007)</f>
        <v/>
      </c>
      <c r="Z198" s="222" t="str">
        <f>+IF(J198=0,"",'Ark1'!Z3007)</f>
        <v/>
      </c>
      <c r="AA198" s="220" t="str">
        <f>+IF(J198=0,"",'Ark1'!AA3007)</f>
        <v/>
      </c>
      <c r="AB198" s="221" t="str">
        <f>+IF(J198=0,"",'Ark1'!AC3007)</f>
        <v/>
      </c>
      <c r="AC198" s="222" t="str">
        <f>+IF(J198=0,"",'Ark1'!AE3007)</f>
        <v/>
      </c>
      <c r="AD198" s="220" t="str">
        <f t="shared" si="23"/>
        <v/>
      </c>
      <c r="AE198" s="220" t="str">
        <f t="shared" si="25"/>
        <v/>
      </c>
      <c r="AF198" s="199"/>
      <c r="AG198" s="26"/>
      <c r="AI198" s="28"/>
      <c r="AJ198" s="26"/>
      <c r="AK198" s="27"/>
      <c r="AL198" s="27"/>
      <c r="AP198" s="27"/>
    </row>
    <row r="199" spans="1:60" ht="19.8">
      <c r="A199" s="199"/>
      <c r="B199" s="199"/>
      <c r="C199" s="199"/>
      <c r="D199" s="199"/>
      <c r="E199" s="199"/>
      <c r="F199" s="199"/>
      <c r="G199" s="199"/>
      <c r="H199" s="199"/>
      <c r="I199" s="486"/>
      <c r="J199" s="320"/>
      <c r="K199" s="200"/>
      <c r="L199" s="200"/>
      <c r="M199" s="200"/>
      <c r="N199" s="199"/>
      <c r="O199" s="486"/>
      <c r="P199" s="486"/>
      <c r="Q199" s="486"/>
      <c r="R199" s="486"/>
      <c r="S199" s="486"/>
      <c r="T199" s="486"/>
      <c r="U199" s="486"/>
      <c r="V199" s="199"/>
      <c r="W199" s="201"/>
      <c r="X199" s="201"/>
      <c r="Y199" s="201"/>
      <c r="Z199" s="201"/>
      <c r="AA199" s="201"/>
      <c r="AB199" s="199"/>
      <c r="AC199" s="201"/>
      <c r="AD199" s="201"/>
      <c r="AE199" s="201"/>
      <c r="AF199" s="201"/>
      <c r="AG199" s="202"/>
      <c r="AI199" s="28"/>
      <c r="AJ199" s="26"/>
      <c r="AK199" s="203"/>
      <c r="AL199" s="27"/>
      <c r="AP199" s="27"/>
      <c r="BH199" s="215"/>
    </row>
    <row r="200" spans="1:60" ht="22.8">
      <c r="A200" s="199"/>
      <c r="B200" s="199"/>
      <c r="C200" s="199"/>
      <c r="D200" s="244" t="str">
        <f>+D202</f>
        <v>R</v>
      </c>
      <c r="E200" s="199"/>
      <c r="F200" s="199"/>
      <c r="G200" s="199"/>
      <c r="H200" s="199"/>
      <c r="I200" s="486"/>
      <c r="J200" s="445">
        <f>SUM(J202:J226)</f>
        <v>1414</v>
      </c>
      <c r="K200" s="245"/>
      <c r="L200" s="245"/>
      <c r="M200" s="245"/>
      <c r="N200" s="247">
        <f>+Klasse!P17</f>
        <v>10.603465346534644</v>
      </c>
      <c r="O200" s="486"/>
      <c r="P200" s="492">
        <f>+Klasse!G17</f>
        <v>1414</v>
      </c>
      <c r="Q200" s="486"/>
      <c r="R200" s="247">
        <f>+Klasse!S17</f>
        <v>82.920322817314684</v>
      </c>
      <c r="S200" s="486"/>
      <c r="T200" s="247">
        <f>+Klasse!U17</f>
        <v>17.811104694235642</v>
      </c>
      <c r="U200" s="486"/>
      <c r="V200" s="246"/>
      <c r="W200" s="201"/>
      <c r="X200" s="201"/>
      <c r="Y200" s="201"/>
      <c r="Z200" s="201"/>
      <c r="AA200" s="201"/>
      <c r="AB200" s="199"/>
      <c r="AC200" s="201"/>
      <c r="AD200" s="201"/>
      <c r="AE200" s="201"/>
      <c r="AF200" s="199"/>
      <c r="AG200" s="202"/>
      <c r="AI200" s="28"/>
      <c r="AJ200" s="26"/>
      <c r="AK200" s="203"/>
      <c r="AL200" s="27"/>
      <c r="AP200" s="27"/>
      <c r="BH200" s="215"/>
    </row>
    <row r="201" spans="1:60" ht="19.8">
      <c r="A201" s="199"/>
      <c r="B201" s="199"/>
      <c r="C201" s="199"/>
      <c r="D201" s="199"/>
      <c r="E201" s="199"/>
      <c r="F201" s="199"/>
      <c r="G201" s="199"/>
      <c r="H201" s="217"/>
      <c r="I201" s="217"/>
      <c r="J201" s="320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  <c r="U201" s="200"/>
      <c r="V201" s="217"/>
      <c r="W201" s="201"/>
      <c r="X201" s="201"/>
      <c r="Y201" s="201"/>
      <c r="Z201" s="201"/>
      <c r="AA201" s="218"/>
      <c r="AB201" s="199"/>
      <c r="AC201" s="218"/>
      <c r="AD201" s="218"/>
      <c r="AE201" s="216"/>
      <c r="AF201" s="199"/>
      <c r="AG201" s="202"/>
      <c r="AI201" s="28"/>
      <c r="AJ201" s="26"/>
      <c r="AK201" s="203"/>
      <c r="AL201" s="27"/>
      <c r="AP201" s="27"/>
      <c r="BH201" s="215"/>
    </row>
    <row r="202" spans="1:60" ht="15.6">
      <c r="A202" s="199"/>
      <c r="B202" s="270">
        <f>+'Ark1'!C3008</f>
        <v>2024</v>
      </c>
      <c r="C202" s="27">
        <f>+'Ark1'!L3008</f>
        <v>8</v>
      </c>
      <c r="D202" s="27" t="s">
        <v>34</v>
      </c>
      <c r="E202" s="27">
        <f>+'Ark1'!H3008</f>
        <v>1</v>
      </c>
      <c r="F202" s="27">
        <f>+'Ark1'!J3008</f>
        <v>103</v>
      </c>
      <c r="G202" s="27" t="str">
        <f>VLOOKUP(F202,RNR!$A$1:$B$26,2)</f>
        <v>Rudshøgda</v>
      </c>
      <c r="H202" s="27" t="str">
        <f>+IF(J202=0,"",'Ark1'!Q3008)</f>
        <v/>
      </c>
      <c r="J202" s="325">
        <f>+'Ark1'!R3008</f>
        <v>0</v>
      </c>
      <c r="K202" s="28" t="str">
        <f>+IF(J202=0,"",'Ark1'!AG3008)</f>
        <v/>
      </c>
      <c r="M202" s="28" t="str">
        <f>+IF(J202=0,"",'Ark1'!AH3008)</f>
        <v/>
      </c>
      <c r="N202" s="31" t="str">
        <f>+IF(J202=0,"",'Ark1'!U3008)</f>
        <v/>
      </c>
      <c r="O202" s="486"/>
      <c r="P202" s="487">
        <f>+'Ark1'!AI3008</f>
        <v>0</v>
      </c>
      <c r="Q202" s="93"/>
      <c r="R202" s="31" t="str">
        <f>+IF(P202=0,"",'Ark1'!AJ3008)</f>
        <v/>
      </c>
      <c r="S202" s="93"/>
      <c r="T202" s="31" t="str">
        <f>+IF(P202=0,"",'Ark1'!AK3008)</f>
        <v/>
      </c>
      <c r="U202" s="93"/>
      <c r="V202" s="26" t="str">
        <f>+IF(J202=0,"",'Ark1'!T3008)</f>
        <v/>
      </c>
      <c r="W202" s="33" t="str">
        <f>+IF(J202=0,"",'Ark1'!W3008)</f>
        <v/>
      </c>
      <c r="X202" s="33" t="str">
        <f>+IF(J202=0,"",'Ark1'!X3008)</f>
        <v/>
      </c>
      <c r="Y202" s="33" t="str">
        <f>+IF(J202=0,"",'Ark1'!Y3008)</f>
        <v/>
      </c>
      <c r="Z202" s="33" t="str">
        <f>+IF(J202=0,"",'Ark1'!Z3008)</f>
        <v/>
      </c>
      <c r="AA202" s="28" t="str">
        <f>+IF(J202=0,"",'Ark1'!AA3008)</f>
        <v/>
      </c>
      <c r="AB202" s="26" t="str">
        <f>+IF(J202=0,"",'Ark1'!AC3008)</f>
        <v/>
      </c>
      <c r="AC202" s="33" t="str">
        <f>+IF(J202=0,"",'Ark1'!AE3008)</f>
        <v/>
      </c>
      <c r="AD202" s="28" t="str">
        <f t="shared" ref="AD202:AD225" si="26">IF(J202=0,"",N202/C202)</f>
        <v/>
      </c>
      <c r="AE202" s="28" t="str">
        <f t="shared" ref="AE202" si="27">IF(J202=0,"",J202/H202)</f>
        <v/>
      </c>
      <c r="AF202" s="199"/>
      <c r="AG202" s="202"/>
      <c r="AI202" s="28"/>
      <c r="AJ202" s="26"/>
      <c r="AK202" s="203"/>
      <c r="AL202" s="27"/>
      <c r="AP202" s="27"/>
    </row>
    <row r="203" spans="1:60" ht="15.6">
      <c r="A203" s="199"/>
      <c r="B203" s="270">
        <f>+'Ark1'!C3009</f>
        <v>2024</v>
      </c>
      <c r="C203" s="27">
        <f>+'Ark1'!L3009</f>
        <v>8</v>
      </c>
      <c r="D203" s="27" t="s">
        <v>34</v>
      </c>
      <c r="E203" s="27">
        <f>+'Ark1'!H3009</f>
        <v>2</v>
      </c>
      <c r="F203" s="27">
        <f>+'Ark1'!J3009</f>
        <v>106</v>
      </c>
      <c r="G203" s="27" t="str">
        <f>VLOOKUP(F203,RNR!$A$1:$B$26,2)</f>
        <v>Furuseth</v>
      </c>
      <c r="H203" s="27">
        <f>+IF(J203=0,"",'Ark1'!Q3009)</f>
        <v>9</v>
      </c>
      <c r="J203" s="325">
        <f>+'Ark1'!R3009</f>
        <v>35</v>
      </c>
      <c r="K203" s="28">
        <f>+IF(J203=0,"",'Ark1'!AG3009)</f>
        <v>25.577878591488442</v>
      </c>
      <c r="M203" s="28">
        <f>+IF(J203=0,"",'Ark1'!AH3009)</f>
        <v>0</v>
      </c>
      <c r="N203" s="31">
        <f>+IF(J203=0,"",'Ark1'!U3009)</f>
        <v>13.531428571428576</v>
      </c>
      <c r="O203" s="486"/>
      <c r="P203" s="487">
        <f>+'Ark1'!AI3009</f>
        <v>35</v>
      </c>
      <c r="Q203" s="93"/>
      <c r="R203" s="31">
        <f>+IF(P203=0,"",'Ark1'!AJ3009)</f>
        <v>91.560000000000016</v>
      </c>
      <c r="S203" s="93"/>
      <c r="T203" s="31">
        <f>+IF(P203=0,"",'Ark1'!AK3009)</f>
        <v>17.561823858675861</v>
      </c>
      <c r="U203" s="93"/>
      <c r="V203" s="26">
        <f>+IF(J203=0,"",'Ark1'!T3009)</f>
        <v>5.0857142857142845</v>
      </c>
      <c r="W203" s="33">
        <f>+IF(J203=0,"",'Ark1'!W3009)</f>
        <v>0</v>
      </c>
      <c r="X203" s="33">
        <f>+IF(J203=0,"",'Ark1'!X3009)</f>
        <v>25.714285714285719</v>
      </c>
      <c r="Y203" s="33">
        <f>+IF(J203=0,"",'Ark1'!Y3009)</f>
        <v>0</v>
      </c>
      <c r="Z203" s="33">
        <f>+IF(J203=0,"",'Ark1'!Z3009)</f>
        <v>3.4320981861222504</v>
      </c>
      <c r="AA203" s="28">
        <f>+IF(J203=0,"",'Ark1'!AA3009)</f>
        <v>0</v>
      </c>
      <c r="AB203" s="26">
        <f>+IF(J203=0,"",'Ark1'!AC3009)</f>
        <v>0</v>
      </c>
      <c r="AC203" s="33">
        <f>+IF(J203=0,"",'Ark1'!AE3009)</f>
        <v>0</v>
      </c>
      <c r="AD203" s="28">
        <f t="shared" si="26"/>
        <v>1.6914285714285719</v>
      </c>
      <c r="AE203" s="28">
        <f t="shared" ref="AE203:AE225" si="28">IF(J203=0,"",J203/H203)</f>
        <v>3.8888888888888888</v>
      </c>
      <c r="AF203" s="199"/>
      <c r="AG203" s="202"/>
      <c r="AI203" s="28"/>
      <c r="AJ203" s="26"/>
      <c r="AK203" s="203"/>
      <c r="AL203" s="27"/>
      <c r="AP203" s="27"/>
    </row>
    <row r="204" spans="1:60" ht="15.6">
      <c r="A204" s="199"/>
      <c r="B204" s="270">
        <f>+'Ark1'!C3010</f>
        <v>2024</v>
      </c>
      <c r="C204" s="27">
        <f>+'Ark1'!L3010</f>
        <v>8</v>
      </c>
      <c r="D204" s="27" t="s">
        <v>34</v>
      </c>
      <c r="E204" s="27">
        <f>+'Ark1'!H3010</f>
        <v>1</v>
      </c>
      <c r="F204" s="27">
        <f>+'Ark1'!J3010</f>
        <v>110</v>
      </c>
      <c r="G204" s="27" t="str">
        <f>VLOOKUP(F204,RNR!$A$1:$B$26,2)</f>
        <v>Gol</v>
      </c>
      <c r="H204" s="27">
        <f>+IF(J204=0,"",'Ark1'!Q3010)</f>
        <v>50</v>
      </c>
      <c r="J204" s="325">
        <f>+'Ark1'!R3010</f>
        <v>363</v>
      </c>
      <c r="K204" s="28">
        <f>+IF(J204=0,"",'Ark1'!AG3010)</f>
        <v>11.253175915304544</v>
      </c>
      <c r="M204" s="28">
        <f>+IF(J204=0,"",'Ark1'!AH3010)</f>
        <v>0.55096418732782382</v>
      </c>
      <c r="N204" s="31">
        <f>+IF(J204=0,"",'Ark1'!U3010)</f>
        <v>9.4316804407713519</v>
      </c>
      <c r="O204" s="486"/>
      <c r="P204" s="487">
        <f>+'Ark1'!AI3010</f>
        <v>363</v>
      </c>
      <c r="Q204" s="93"/>
      <c r="R204" s="31">
        <f>+IF(P204=0,"",'Ark1'!AJ3010)</f>
        <v>81.596143250688684</v>
      </c>
      <c r="S204" s="93"/>
      <c r="T204" s="31">
        <f>+IF(P204=0,"",'Ark1'!AK3010)</f>
        <v>17.500430379834683</v>
      </c>
      <c r="U204" s="93"/>
      <c r="V204" s="26">
        <f>+IF(J204=0,"",'Ark1'!T3010)</f>
        <v>6.542699724517905</v>
      </c>
      <c r="W204" s="33">
        <f>+IF(J204=0,"",'Ark1'!W3010)</f>
        <v>0.55096418732782382</v>
      </c>
      <c r="X204" s="33">
        <f>+IF(J204=0,"",'Ark1'!X3010)</f>
        <v>4.9586776859504145</v>
      </c>
      <c r="Y204" s="33">
        <f>+IF(J204=0,"",'Ark1'!Y3010)</f>
        <v>0</v>
      </c>
      <c r="Z204" s="33">
        <f>+IF(J204=0,"",'Ark1'!Z3010)</f>
        <v>3.57419033769302</v>
      </c>
      <c r="AA204" s="28">
        <f>+IF(J204=0,"",'Ark1'!AA3010)</f>
        <v>0</v>
      </c>
      <c r="AB204" s="26">
        <f>+IF(J204=0,"",'Ark1'!AC3010)</f>
        <v>0</v>
      </c>
      <c r="AC204" s="33">
        <f>+IF(J204=0,"",'Ark1'!AE3010)</f>
        <v>0</v>
      </c>
      <c r="AD204" s="28">
        <f t="shared" si="26"/>
        <v>1.178960055096419</v>
      </c>
      <c r="AE204" s="28">
        <f t="shared" si="28"/>
        <v>7.26</v>
      </c>
      <c r="AF204" s="199"/>
      <c r="AG204" s="202"/>
      <c r="AI204" s="28"/>
      <c r="AJ204" s="26"/>
      <c r="AK204" s="203"/>
      <c r="AL204" s="27"/>
      <c r="AP204" s="27"/>
    </row>
    <row r="205" spans="1:60" ht="15.6">
      <c r="A205" s="199"/>
      <c r="B205" s="270">
        <f>+'Ark1'!C3011</f>
        <v>2024</v>
      </c>
      <c r="C205" s="27">
        <f>+'Ark1'!L3011</f>
        <v>8</v>
      </c>
      <c r="D205" s="27" t="s">
        <v>34</v>
      </c>
      <c r="E205" s="27">
        <f>+'Ark1'!H3011</f>
        <v>1</v>
      </c>
      <c r="F205" s="27">
        <f>+'Ark1'!J3011</f>
        <v>111</v>
      </c>
      <c r="G205" s="27" t="str">
        <f>VLOOKUP(F205,RNR!$A$1:$B$26,2)</f>
        <v>Forus</v>
      </c>
      <c r="H205" s="27">
        <f>+IF(J205=0,"",'Ark1'!Q3011)</f>
        <v>2</v>
      </c>
      <c r="J205" s="325">
        <f>+'Ark1'!R3011</f>
        <v>2</v>
      </c>
      <c r="K205" s="28">
        <f>+IF(J205=0,"",'Ark1'!AG3011)</f>
        <v>12.17587373167982</v>
      </c>
      <c r="M205" s="28">
        <f>+IF(J205=0,"",'Ark1'!AH3011)</f>
        <v>0</v>
      </c>
      <c r="N205" s="31">
        <f>+IF(J205=0,"",'Ark1'!U3011)</f>
        <v>16.2</v>
      </c>
      <c r="O205" s="486"/>
      <c r="P205" s="487">
        <f>+'Ark1'!AI3011</f>
        <v>2</v>
      </c>
      <c r="Q205" s="93"/>
      <c r="R205" s="31">
        <f>+IF(P205=0,"",'Ark1'!AJ3011)</f>
        <v>97.85</v>
      </c>
      <c r="S205" s="93"/>
      <c r="T205" s="31">
        <f>+IF(P205=0,"",'Ark1'!AK3011)</f>
        <v>17.124354398470494</v>
      </c>
      <c r="U205" s="93"/>
      <c r="V205" s="26">
        <f>+IF(J205=0,"",'Ark1'!T3011)</f>
        <v>5.5</v>
      </c>
      <c r="W205" s="33">
        <f>+IF(J205=0,"",'Ark1'!W3011)</f>
        <v>0</v>
      </c>
      <c r="X205" s="33">
        <f>+IF(J205=0,"",'Ark1'!X3011)</f>
        <v>50</v>
      </c>
      <c r="Y205" s="33">
        <f>+IF(J205=0,"",'Ark1'!Y3011)</f>
        <v>0</v>
      </c>
      <c r="Z205" s="33">
        <f>+IF(J205=0,"",'Ark1'!Z3011)</f>
        <v>2.6000000000000094</v>
      </c>
      <c r="AA205" s="28">
        <f>+IF(J205=0,"",'Ark1'!AA3011)</f>
        <v>0</v>
      </c>
      <c r="AB205" s="26">
        <f>+IF(J205=0,"",'Ark1'!AC3011)</f>
        <v>0</v>
      </c>
      <c r="AC205" s="33">
        <f>+IF(J205=0,"",'Ark1'!AE3011)</f>
        <v>0</v>
      </c>
      <c r="AD205" s="28">
        <f t="shared" si="26"/>
        <v>2.0249999999999999</v>
      </c>
      <c r="AE205" s="28">
        <f t="shared" si="28"/>
        <v>1</v>
      </c>
      <c r="AF205" s="199"/>
      <c r="AG205" s="202"/>
      <c r="AI205" s="28"/>
      <c r="AJ205" s="26"/>
      <c r="AK205" s="203"/>
      <c r="AL205" s="27"/>
      <c r="AP205" s="27"/>
    </row>
    <row r="206" spans="1:60" ht="15.6">
      <c r="A206" s="199"/>
      <c r="B206" s="270">
        <f>+'Ark1'!C3012</f>
        <v>2024</v>
      </c>
      <c r="C206" s="27">
        <f>+'Ark1'!L3012</f>
        <v>8</v>
      </c>
      <c r="D206" s="27" t="s">
        <v>34</v>
      </c>
      <c r="E206" s="27">
        <f>+'Ark1'!H3012</f>
        <v>1</v>
      </c>
      <c r="F206" s="27">
        <f>+'Ark1'!J3012</f>
        <v>116</v>
      </c>
      <c r="G206" s="27" t="str">
        <f>VLOOKUP(F206,RNR!$A$1:$B$26,2)</f>
        <v>Sandeid</v>
      </c>
      <c r="H206" s="27">
        <f>+IF(J206=0,"",'Ark1'!Q3012)</f>
        <v>13</v>
      </c>
      <c r="J206" s="325">
        <f>+'Ark1'!R3012</f>
        <v>34</v>
      </c>
      <c r="K206" s="28">
        <f>+IF(J206=0,"",'Ark1'!AG3012)</f>
        <v>6.6269817165765676</v>
      </c>
      <c r="M206" s="28">
        <f>+IF(J206=0,"",'Ark1'!AH3012)</f>
        <v>0</v>
      </c>
      <c r="N206" s="31">
        <f>+IF(J206=0,"",'Ark1'!U3012)</f>
        <v>12.835294117647059</v>
      </c>
      <c r="O206" s="486"/>
      <c r="P206" s="487">
        <f>+'Ark1'!AI3012</f>
        <v>30</v>
      </c>
      <c r="Q206" s="93"/>
      <c r="R206" s="31">
        <f>+IF(P206=0,"",'Ark1'!AJ3012)</f>
        <v>89.42333333333336</v>
      </c>
      <c r="S206" s="93"/>
      <c r="T206" s="31">
        <f>+IF(P206=0,"",'Ark1'!AK3012)</f>
        <v>18.759849560684849</v>
      </c>
      <c r="U206" s="93"/>
      <c r="V206" s="26">
        <f>+IF(J206=0,"",'Ark1'!T3012)</f>
        <v>5.5882352941176476</v>
      </c>
      <c r="W206" s="33">
        <f>+IF(J206=0,"",'Ark1'!W3012)</f>
        <v>0</v>
      </c>
      <c r="X206" s="33">
        <f>+IF(J206=0,"",'Ark1'!X3012)</f>
        <v>17.647058823529413</v>
      </c>
      <c r="Y206" s="33">
        <f>+IF(J206=0,"",'Ark1'!Y3012)</f>
        <v>0</v>
      </c>
      <c r="Z206" s="33">
        <f>+IF(J206=0,"",'Ark1'!Z3012)</f>
        <v>3.3745485408675502</v>
      </c>
      <c r="AA206" s="28">
        <f>+IF(J206=0,"",'Ark1'!AA3012)</f>
        <v>0</v>
      </c>
      <c r="AB206" s="26">
        <f>+IF(J206=0,"",'Ark1'!AC3012)</f>
        <v>0</v>
      </c>
      <c r="AC206" s="33">
        <f>+IF(J206=0,"",'Ark1'!AE3012)</f>
        <v>0</v>
      </c>
      <c r="AD206" s="28">
        <f t="shared" si="26"/>
        <v>1.6044117647058824</v>
      </c>
      <c r="AE206" s="28">
        <f t="shared" si="28"/>
        <v>2.6153846153846154</v>
      </c>
      <c r="AF206" s="199"/>
      <c r="AG206" s="202"/>
      <c r="AI206" s="28"/>
      <c r="AJ206" s="26"/>
      <c r="AK206" s="203"/>
      <c r="AL206" s="27"/>
      <c r="AP206" s="27"/>
    </row>
    <row r="207" spans="1:60" ht="15.6">
      <c r="A207" s="199"/>
      <c r="B207" s="270">
        <f>+'Ark1'!C3013</f>
        <v>2024</v>
      </c>
      <c r="C207" s="27">
        <f>+'Ark1'!L3013</f>
        <v>8</v>
      </c>
      <c r="D207" s="27" t="s">
        <v>34</v>
      </c>
      <c r="E207" s="27">
        <f>+'Ark1'!H3013</f>
        <v>2</v>
      </c>
      <c r="F207" s="27">
        <f>+'Ark1'!J3013</f>
        <v>117</v>
      </c>
      <c r="G207" s="27" t="str">
        <f>VLOOKUP(F207,RNR!$A$1:$B$26,2)</f>
        <v>Jæren</v>
      </c>
      <c r="H207" s="27">
        <f>+IF(J207=0,"",'Ark1'!Q3013)</f>
        <v>2</v>
      </c>
      <c r="J207" s="325">
        <f>+'Ark1'!R3013</f>
        <v>5</v>
      </c>
      <c r="K207" s="28">
        <f>+IF(J207=0,"",'Ark1'!AG3013)</f>
        <v>5.0896752302472121</v>
      </c>
      <c r="M207" s="28">
        <f>+IF(J207=0,"",'Ark1'!AH3013)</f>
        <v>0</v>
      </c>
      <c r="N207" s="31">
        <f>+IF(J207=0,"",'Ark1'!U3013)</f>
        <v>12.600000000000001</v>
      </c>
      <c r="O207" s="486"/>
      <c r="P207" s="487">
        <f>+'Ark1'!AI3013</f>
        <v>5</v>
      </c>
      <c r="Q207" s="93"/>
      <c r="R207" s="31">
        <f>+IF(P207=0,"",'Ark1'!AJ3013)</f>
        <v>86</v>
      </c>
      <c r="S207" s="93"/>
      <c r="T207" s="31">
        <f>+IF(P207=0,"",'Ark1'!AK3013)</f>
        <v>19.556744042733435</v>
      </c>
      <c r="U207" s="93"/>
      <c r="V207" s="26">
        <f>+IF(J207=0,"",'Ark1'!T3013)</f>
        <v>5.2</v>
      </c>
      <c r="W207" s="33">
        <f>+IF(J207=0,"",'Ark1'!W3013)</f>
        <v>0</v>
      </c>
      <c r="X207" s="33">
        <f>+IF(J207=0,"",'Ark1'!X3013)</f>
        <v>20</v>
      </c>
      <c r="Y207" s="33">
        <f>+IF(J207=0,"",'Ark1'!Y3013)</f>
        <v>0</v>
      </c>
      <c r="Z207" s="33">
        <f>+IF(J207=0,"",'Ark1'!Z3013)</f>
        <v>3.2533060108142284</v>
      </c>
      <c r="AA207" s="28">
        <f>+IF(J207=0,"",'Ark1'!AA3013)</f>
        <v>0</v>
      </c>
      <c r="AB207" s="26">
        <f>+IF(J207=0,"",'Ark1'!AC3013)</f>
        <v>0</v>
      </c>
      <c r="AC207" s="33">
        <f>+IF(J207=0,"",'Ark1'!AE3013)</f>
        <v>0</v>
      </c>
      <c r="AD207" s="28">
        <f t="shared" si="26"/>
        <v>1.5750000000000002</v>
      </c>
      <c r="AE207" s="28">
        <f t="shared" si="28"/>
        <v>2.5</v>
      </c>
      <c r="AF207" s="199"/>
      <c r="AG207" s="202"/>
      <c r="AI207" s="28"/>
      <c r="AJ207" s="26"/>
      <c r="AK207" s="203"/>
      <c r="AL207" s="27"/>
      <c r="AP207" s="27"/>
    </row>
    <row r="208" spans="1:60" ht="15.6">
      <c r="A208" s="199"/>
      <c r="B208" s="270">
        <f>+'Ark1'!C3014</f>
        <v>2024</v>
      </c>
      <c r="C208" s="27">
        <f>+'Ark1'!L3014</f>
        <v>8</v>
      </c>
      <c r="D208" s="27" t="s">
        <v>34</v>
      </c>
      <c r="E208" s="27">
        <f>+'Ark1'!H3014</f>
        <v>1</v>
      </c>
      <c r="F208" s="27">
        <f>+'Ark1'!J3014</f>
        <v>134</v>
      </c>
      <c r="G208" s="27" t="str">
        <f>VLOOKUP(F208,RNR!$A$1:$B$26,2)</f>
        <v>Førde</v>
      </c>
      <c r="H208" s="27">
        <f>+IF(J208=0,"",'Ark1'!Q3014)</f>
        <v>55</v>
      </c>
      <c r="J208" s="325">
        <f>+'Ark1'!R3014</f>
        <v>339</v>
      </c>
      <c r="K208" s="28">
        <f>+IF(J208=0,"",'Ark1'!AG3014)</f>
        <v>10.976279187852098</v>
      </c>
      <c r="M208" s="28">
        <f>+IF(J208=0,"",'Ark1'!AH3014)</f>
        <v>0</v>
      </c>
      <c r="N208" s="31">
        <f>+IF(J208=0,"",'Ark1'!U3014)</f>
        <v>9.4374631268436602</v>
      </c>
      <c r="O208" s="486"/>
      <c r="P208" s="487">
        <f>+'Ark1'!AI3014</f>
        <v>332</v>
      </c>
      <c r="Q208" s="93"/>
      <c r="R208" s="31">
        <f>+IF(P208=0,"",'Ark1'!AJ3014)</f>
        <v>79.075602409638577</v>
      </c>
      <c r="S208" s="93"/>
      <c r="T208" s="31">
        <f>+IF(P208=0,"",'Ark1'!AK3014)</f>
        <v>17.939550838582274</v>
      </c>
      <c r="U208" s="93"/>
      <c r="V208" s="26">
        <f>+IF(J208=0,"",'Ark1'!T3014)</f>
        <v>5.5722713864306792</v>
      </c>
      <c r="W208" s="33">
        <f>+IF(J208=0,"",'Ark1'!W3014)</f>
        <v>0.58997050147492613</v>
      </c>
      <c r="X208" s="33">
        <f>+IF(J208=0,"",'Ark1'!X3014)</f>
        <v>10.914454277286133</v>
      </c>
      <c r="Y208" s="33">
        <f>+IF(J208=0,"",'Ark1'!Y3014)</f>
        <v>0</v>
      </c>
      <c r="Z208" s="33">
        <f>+IF(J208=0,"",'Ark1'!Z3014)</f>
        <v>4.0457028509734627</v>
      </c>
      <c r="AA208" s="28">
        <f>+IF(J208=0,"",'Ark1'!AA3014)</f>
        <v>0</v>
      </c>
      <c r="AB208" s="26">
        <f>+IF(J208=0,"",'Ark1'!AC3014)</f>
        <v>0</v>
      </c>
      <c r="AC208" s="33">
        <f>+IF(J208=0,"",'Ark1'!AE3014)</f>
        <v>0</v>
      </c>
      <c r="AD208" s="28">
        <f t="shared" si="26"/>
        <v>1.1796828908554575</v>
      </c>
      <c r="AE208" s="28">
        <f t="shared" si="28"/>
        <v>6.163636363636364</v>
      </c>
      <c r="AF208" s="199"/>
      <c r="AG208" s="202"/>
      <c r="AI208" s="28"/>
      <c r="AJ208" s="26"/>
      <c r="AK208" s="203"/>
      <c r="AL208" s="27"/>
      <c r="AP208" s="27"/>
    </row>
    <row r="209" spans="1:42" ht="15.6">
      <c r="A209" s="199"/>
      <c r="B209" s="270">
        <f>+'Ark1'!C3015</f>
        <v>2024</v>
      </c>
      <c r="C209" s="27">
        <f>+'Ark1'!L3015</f>
        <v>8</v>
      </c>
      <c r="D209" s="27" t="s">
        <v>34</v>
      </c>
      <c r="E209" s="27">
        <f>+'Ark1'!H3015</f>
        <v>2</v>
      </c>
      <c r="F209" s="27">
        <f>+'Ark1'!J3015</f>
        <v>141</v>
      </c>
      <c r="G209" s="27" t="str">
        <f>VLOOKUP(F209,RNR!$A$1:$B$26,2)</f>
        <v>Ølen</v>
      </c>
      <c r="H209" s="27">
        <f>+IF(J209=0,"",'Ark1'!Q3015)</f>
        <v>20</v>
      </c>
      <c r="J209" s="325">
        <f>+'Ark1'!R3015</f>
        <v>26</v>
      </c>
      <c r="K209" s="28">
        <f>+IF(J209=0,"",'Ark1'!AG3015)</f>
        <v>4.4040874537152108</v>
      </c>
      <c r="M209" s="28">
        <f>+IF(J209=0,"",'Ark1'!AH3015)</f>
        <v>0</v>
      </c>
      <c r="N209" s="31">
        <f>+IF(J209=0,"",'Ark1'!U3015)</f>
        <v>12.946153846153845</v>
      </c>
      <c r="O209" s="486"/>
      <c r="P209" s="487">
        <f>+'Ark1'!AI3015</f>
        <v>26</v>
      </c>
      <c r="Q209" s="93"/>
      <c r="R209" s="31">
        <f>+IF(P209=0,"",'Ark1'!AJ3015)</f>
        <v>88.742307692307676</v>
      </c>
      <c r="S209" s="93"/>
      <c r="T209" s="31">
        <f>+IF(P209=0,"",'Ark1'!AK3015)</f>
        <v>18.044378732696977</v>
      </c>
      <c r="U209" s="93"/>
      <c r="V209" s="26">
        <f>+IF(J209=0,"",'Ark1'!T3015)</f>
        <v>5.8846153846153859</v>
      </c>
      <c r="W209" s="33">
        <f>+IF(J209=0,"",'Ark1'!W3015)</f>
        <v>0</v>
      </c>
      <c r="X209" s="33">
        <f>+IF(J209=0,"",'Ark1'!X3015)</f>
        <v>19.230769230769223</v>
      </c>
      <c r="Y209" s="33">
        <f>+IF(J209=0,"",'Ark1'!Y3015)</f>
        <v>0</v>
      </c>
      <c r="Z209" s="33">
        <f>+IF(J209=0,"",'Ark1'!Z3015)</f>
        <v>3.7458932147528472</v>
      </c>
      <c r="AA209" s="28">
        <f>+IF(J209=0,"",'Ark1'!AA3015)</f>
        <v>0</v>
      </c>
      <c r="AB209" s="26">
        <f>+IF(J209=0,"",'Ark1'!AC3015)</f>
        <v>0</v>
      </c>
      <c r="AC209" s="33">
        <f>+IF(J209=0,"",'Ark1'!AE3015)</f>
        <v>0</v>
      </c>
      <c r="AD209" s="28">
        <f t="shared" si="26"/>
        <v>1.6182692307692306</v>
      </c>
      <c r="AE209" s="28">
        <f t="shared" si="28"/>
        <v>1.3</v>
      </c>
      <c r="AF209" s="199"/>
      <c r="AG209" s="202"/>
      <c r="AI209" s="28"/>
      <c r="AJ209" s="26"/>
      <c r="AK209" s="203"/>
      <c r="AL209" s="27"/>
      <c r="AP209" s="27"/>
    </row>
    <row r="210" spans="1:42" ht="15.6">
      <c r="A210" s="199"/>
      <c r="B210" s="270">
        <f>+'Ark1'!C3016</f>
        <v>2024</v>
      </c>
      <c r="C210" s="27">
        <f>+'Ark1'!L3016</f>
        <v>8</v>
      </c>
      <c r="D210" s="27" t="s">
        <v>34</v>
      </c>
      <c r="E210" s="27">
        <f>+'Ark1'!H3016</f>
        <v>2</v>
      </c>
      <c r="F210" s="27">
        <f>+'Ark1'!J3016</f>
        <v>143</v>
      </c>
      <c r="G210" s="27" t="str">
        <f>VLOOKUP(F210,RNR!$A$1:$B$26,2)</f>
        <v>Nordfjord</v>
      </c>
      <c r="H210" s="27">
        <f>+IF(J210=0,"",'Ark1'!Q3016)</f>
        <v>1</v>
      </c>
      <c r="J210" s="325">
        <f>+'Ark1'!R3016</f>
        <v>2</v>
      </c>
      <c r="K210" s="28">
        <f>+IF(J210=0,"",'Ark1'!AG3016)</f>
        <v>32.137285491419654</v>
      </c>
      <c r="M210" s="28">
        <f>+IF(J210=0,"",'Ark1'!AH3016)</f>
        <v>0</v>
      </c>
      <c r="N210" s="31">
        <f>+IF(J210=0,"",'Ark1'!U3016)</f>
        <v>10.3</v>
      </c>
      <c r="O210" s="486"/>
      <c r="P210" s="487">
        <f>+'Ark1'!AI3016</f>
        <v>0</v>
      </c>
      <c r="Q210" s="93"/>
      <c r="R210" s="31" t="str">
        <f>+IF(P210=0,"",'Ark1'!AJ3016)</f>
        <v/>
      </c>
      <c r="S210" s="93"/>
      <c r="T210" s="31" t="str">
        <f>+IF(P210=0,"",'Ark1'!AK3016)</f>
        <v/>
      </c>
      <c r="U210" s="93"/>
      <c r="V210" s="26">
        <f>+IF(J210=0,"",'Ark1'!T3016)</f>
        <v>3.5</v>
      </c>
      <c r="W210" s="33">
        <f>+IF(J210=0,"",'Ark1'!W3016)</f>
        <v>0</v>
      </c>
      <c r="X210" s="33">
        <f>+IF(J210=0,"",'Ark1'!X3016)</f>
        <v>0</v>
      </c>
      <c r="Y210" s="33">
        <f>+IF(J210=0,"",'Ark1'!Y3016)</f>
        <v>0</v>
      </c>
      <c r="Z210" s="33">
        <f>+IF(J210=0,"",'Ark1'!Z3016)</f>
        <v>1.3999999999999977</v>
      </c>
      <c r="AA210" s="28">
        <f>+IF(J210=0,"",'Ark1'!AA3016)</f>
        <v>0</v>
      </c>
      <c r="AB210" s="26">
        <f>+IF(J210=0,"",'Ark1'!AC3016)</f>
        <v>0</v>
      </c>
      <c r="AC210" s="33">
        <f>+IF(J210=0,"",'Ark1'!AE3016)</f>
        <v>0</v>
      </c>
      <c r="AD210" s="28">
        <f t="shared" si="26"/>
        <v>1.2875000000000001</v>
      </c>
      <c r="AE210" s="28">
        <f t="shared" si="28"/>
        <v>2</v>
      </c>
      <c r="AF210" s="199"/>
      <c r="AG210" s="202"/>
      <c r="AI210" s="28"/>
      <c r="AJ210" s="26"/>
      <c r="AK210" s="203"/>
      <c r="AL210" s="27"/>
      <c r="AP210" s="27"/>
    </row>
    <row r="211" spans="1:42" ht="15.6">
      <c r="A211" s="199"/>
      <c r="B211" s="270">
        <f>+'Ark1'!C3017</f>
        <v>2024</v>
      </c>
      <c r="C211" s="27">
        <f>+'Ark1'!L3017</f>
        <v>8</v>
      </c>
      <c r="D211" s="27" t="s">
        <v>34</v>
      </c>
      <c r="E211" s="27">
        <f>+'Ark1'!H3017</f>
        <v>2</v>
      </c>
      <c r="F211" s="27">
        <f>+'Ark1'!J3017</f>
        <v>147</v>
      </c>
      <c r="G211" s="27" t="str">
        <f>VLOOKUP(F211,RNR!$A$1:$B$26,2)</f>
        <v>Midt-Norge</v>
      </c>
      <c r="H211" s="27">
        <f>+IF(J211=0,"",'Ark1'!Q3017)</f>
        <v>6</v>
      </c>
      <c r="J211" s="325">
        <f>+'Ark1'!R3017</f>
        <v>25</v>
      </c>
      <c r="K211" s="28">
        <f>+IF(J211=0,"",'Ark1'!AG3017)</f>
        <v>41.685309470544375</v>
      </c>
      <c r="M211" s="28">
        <f>+IF(J211=0,"",'Ark1'!AH3017)</f>
        <v>0</v>
      </c>
      <c r="N211" s="31">
        <f>+IF(J211=0,"",'Ark1'!U3017)</f>
        <v>13.416</v>
      </c>
      <c r="O211" s="486"/>
      <c r="P211" s="487">
        <f>+'Ark1'!AI3017</f>
        <v>17</v>
      </c>
      <c r="Q211" s="93"/>
      <c r="R211" s="31">
        <f>+IF(P211=0,"",'Ark1'!AJ3017)</f>
        <v>93.411764705882362</v>
      </c>
      <c r="S211" s="93"/>
      <c r="T211" s="31">
        <f>+IF(P211=0,"",'Ark1'!AK3017)</f>
        <v>16.47128357500986</v>
      </c>
      <c r="U211" s="93"/>
      <c r="V211" s="26">
        <f>+IF(J211=0,"",'Ark1'!T3017)</f>
        <v>5.32</v>
      </c>
      <c r="W211" s="33">
        <f>+IF(J211=0,"",'Ark1'!W3017)</f>
        <v>0</v>
      </c>
      <c r="X211" s="33">
        <f>+IF(J211=0,"",'Ark1'!X3017)</f>
        <v>16</v>
      </c>
      <c r="Y211" s="33">
        <f>+IF(J211=0,"",'Ark1'!Y3017)</f>
        <v>0</v>
      </c>
      <c r="Z211" s="33">
        <f>+IF(J211=0,"",'Ark1'!Z3017)</f>
        <v>2.3026384866061966</v>
      </c>
      <c r="AA211" s="28">
        <f>+IF(J211=0,"",'Ark1'!AA3017)</f>
        <v>0</v>
      </c>
      <c r="AB211" s="26">
        <f>+IF(J211=0,"",'Ark1'!AC3017)</f>
        <v>0</v>
      </c>
      <c r="AC211" s="33">
        <f>+IF(J211=0,"",'Ark1'!AE3017)</f>
        <v>0</v>
      </c>
      <c r="AD211" s="28">
        <f t="shared" si="26"/>
        <v>1.677</v>
      </c>
      <c r="AE211" s="28">
        <f t="shared" si="28"/>
        <v>4.166666666666667</v>
      </c>
      <c r="AF211" s="199"/>
      <c r="AG211" s="202"/>
      <c r="AI211" s="28"/>
      <c r="AJ211" s="26"/>
      <c r="AK211" s="203"/>
      <c r="AL211" s="27"/>
      <c r="AP211" s="27"/>
    </row>
    <row r="212" spans="1:42" ht="15.6">
      <c r="A212" s="199"/>
      <c r="B212" s="270">
        <f>+'Ark1'!C3018</f>
        <v>2024</v>
      </c>
      <c r="C212" s="27">
        <f>+'Ark1'!L3018</f>
        <v>8</v>
      </c>
      <c r="D212" s="27" t="s">
        <v>34</v>
      </c>
      <c r="E212" s="27">
        <f>+'Ark1'!H3018</f>
        <v>1</v>
      </c>
      <c r="F212" s="27">
        <f>+'Ark1'!J3018</f>
        <v>155</v>
      </c>
      <c r="G212" s="27" t="str">
        <f>VLOOKUP(F212,RNR!$A$1:$B$26,2)</f>
        <v>Målselv</v>
      </c>
      <c r="H212" s="27">
        <f>+IF(J212=0,"",'Ark1'!Q3018)</f>
        <v>17</v>
      </c>
      <c r="J212" s="325">
        <f>+'Ark1'!R3018</f>
        <v>134</v>
      </c>
      <c r="K212" s="28">
        <f>+IF(J212=0,"",'Ark1'!AG3018)</f>
        <v>14.122177803470088</v>
      </c>
      <c r="M212" s="28">
        <f>+IF(J212=0,"",'Ark1'!AH3018)</f>
        <v>0</v>
      </c>
      <c r="N212" s="31">
        <f>+IF(J212=0,"",'Ark1'!U3018)</f>
        <v>12.944029850746263</v>
      </c>
      <c r="O212" s="486"/>
      <c r="P212" s="487">
        <f>+'Ark1'!AI3018</f>
        <v>132</v>
      </c>
      <c r="Q212" s="93"/>
      <c r="R212" s="31">
        <f>+IF(P212=0,"",'Ark1'!AJ3018)</f>
        <v>87.509848484848447</v>
      </c>
      <c r="S212" s="93"/>
      <c r="T212" s="31">
        <f>+IF(P212=0,"",'Ark1'!AK3018)</f>
        <v>18.98696954025462</v>
      </c>
      <c r="U212" s="93"/>
      <c r="V212" s="26">
        <f>+IF(J212=0,"",'Ark1'!T3018)</f>
        <v>5.2238805970149267</v>
      </c>
      <c r="W212" s="33">
        <f>+IF(J212=0,"",'Ark1'!W3018)</f>
        <v>0</v>
      </c>
      <c r="X212" s="33">
        <f>+IF(J212=0,"",'Ark1'!X3018)</f>
        <v>14.17910447761194</v>
      </c>
      <c r="Y212" s="33">
        <f>+IF(J212=0,"",'Ark1'!Y3018)</f>
        <v>0.74626865671641807</v>
      </c>
      <c r="Z212" s="33">
        <f>+IF(J212=0,"",'Ark1'!Z3018)</f>
        <v>3.0644692558426057</v>
      </c>
      <c r="AA212" s="28">
        <f>+IF(J212=0,"",'Ark1'!AA3018)</f>
        <v>0</v>
      </c>
      <c r="AB212" s="26">
        <f>+IF(J212=0,"",'Ark1'!AC3018)</f>
        <v>0</v>
      </c>
      <c r="AC212" s="33">
        <f>+IF(J212=0,"",'Ark1'!AE3018)</f>
        <v>0</v>
      </c>
      <c r="AD212" s="28">
        <f t="shared" si="26"/>
        <v>1.6180037313432829</v>
      </c>
      <c r="AE212" s="28">
        <f t="shared" si="28"/>
        <v>7.882352941176471</v>
      </c>
      <c r="AF212" s="199"/>
      <c r="AG212" s="202"/>
      <c r="AI212" s="28"/>
      <c r="AJ212" s="26"/>
      <c r="AK212" s="203"/>
      <c r="AL212" s="27"/>
      <c r="AP212" s="27"/>
    </row>
    <row r="213" spans="1:42" ht="15.6">
      <c r="A213" s="199"/>
      <c r="B213" s="270">
        <f>+'Ark1'!C3019</f>
        <v>2024</v>
      </c>
      <c r="C213" s="27">
        <f>+'Ark1'!L3019</f>
        <v>8</v>
      </c>
      <c r="D213" s="27" t="s">
        <v>34</v>
      </c>
      <c r="E213" s="27">
        <f>+'Ark1'!H3019</f>
        <v>2</v>
      </c>
      <c r="F213" s="27">
        <f>+'Ark1'!J3019</f>
        <v>160</v>
      </c>
      <c r="G213" s="27" t="str">
        <f>VLOOKUP(F213,RNR!$A$1:$B$26,2)</f>
        <v>Oslo</v>
      </c>
      <c r="H213" s="27">
        <f>+IF(J213=0,"",'Ark1'!Q3019)</f>
        <v>7</v>
      </c>
      <c r="J213" s="325">
        <f>+'Ark1'!R3019</f>
        <v>17</v>
      </c>
      <c r="K213" s="28">
        <f>+IF(J213=0,"",'Ark1'!AG3019)</f>
        <v>9.6521161090183902</v>
      </c>
      <c r="M213" s="28">
        <f>+IF(J213=0,"",'Ark1'!AH3019)</f>
        <v>0</v>
      </c>
      <c r="N213" s="31">
        <f>+IF(J213=0,"",'Ark1'!U3019)</f>
        <v>12.811764705882352</v>
      </c>
      <c r="O213" s="486"/>
      <c r="P213" s="487">
        <f>+'Ark1'!AI3019</f>
        <v>17</v>
      </c>
      <c r="Q213" s="93"/>
      <c r="R213" s="31">
        <f>+IF(P213=0,"",'Ark1'!AJ3019)</f>
        <v>88.364705882352951</v>
      </c>
      <c r="S213" s="93"/>
      <c r="T213" s="31">
        <f>+IF(P213=0,"",'Ark1'!AK3019)</f>
        <v>18.568422711473609</v>
      </c>
      <c r="U213" s="93"/>
      <c r="V213" s="26">
        <f>+IF(J213=0,"",'Ark1'!T3019)</f>
        <v>5.2352941176470589</v>
      </c>
      <c r="W213" s="33">
        <f>+IF(J213=0,"",'Ark1'!W3019)</f>
        <v>0</v>
      </c>
      <c r="X213" s="33">
        <f>+IF(J213=0,"",'Ark1'!X3019)</f>
        <v>0</v>
      </c>
      <c r="Y213" s="33">
        <f>+IF(J213=0,"",'Ark1'!Y3019)</f>
        <v>0</v>
      </c>
      <c r="Z213" s="33">
        <f>+IF(J213=0,"",'Ark1'!Z3019)</f>
        <v>1.6484867759612372</v>
      </c>
      <c r="AA213" s="28">
        <f>+IF(J213=0,"",'Ark1'!AA3019)</f>
        <v>0</v>
      </c>
      <c r="AB213" s="26">
        <f>+IF(J213=0,"",'Ark1'!AC3019)</f>
        <v>0</v>
      </c>
      <c r="AC213" s="33">
        <f>+IF(J213=0,"",'Ark1'!AE3019)</f>
        <v>0</v>
      </c>
      <c r="AD213" s="28">
        <f t="shared" si="26"/>
        <v>1.601470588235294</v>
      </c>
      <c r="AE213" s="28">
        <f t="shared" si="28"/>
        <v>2.4285714285714284</v>
      </c>
      <c r="AF213" s="199"/>
      <c r="AG213" s="202"/>
      <c r="AI213" s="28"/>
      <c r="AJ213" s="26"/>
      <c r="AK213" s="203"/>
      <c r="AL213" s="27"/>
      <c r="AP213" s="27"/>
    </row>
    <row r="214" spans="1:42" ht="15.6">
      <c r="A214" s="199"/>
      <c r="B214" s="270">
        <f>+'Ark1'!C3020</f>
        <v>2024</v>
      </c>
      <c r="C214" s="27">
        <f>+'Ark1'!L3020</f>
        <v>8</v>
      </c>
      <c r="D214" s="27" t="s">
        <v>34</v>
      </c>
      <c r="E214" s="27">
        <f>+'Ark1'!H3020</f>
        <v>1</v>
      </c>
      <c r="F214" s="27">
        <f>+'Ark1'!J3020</f>
        <v>171</v>
      </c>
      <c r="G214" s="27" t="str">
        <f>VLOOKUP(F214,RNR!$A$1:$B$26,2)</f>
        <v>Prima</v>
      </c>
      <c r="H214" s="27" t="str">
        <f>+IF(J214=0,"",'Ark1'!Q3020)</f>
        <v/>
      </c>
      <c r="J214" s="325">
        <f>+'Ark1'!R3020</f>
        <v>0</v>
      </c>
      <c r="K214" s="28" t="str">
        <f>+IF(J214=0,"",'Ark1'!AG3020)</f>
        <v/>
      </c>
      <c r="M214" s="28" t="str">
        <f>+IF(J214=0,"",'Ark1'!AH3020)</f>
        <v/>
      </c>
      <c r="N214" s="31" t="str">
        <f>+IF(J214=0,"",'Ark1'!U3020)</f>
        <v/>
      </c>
      <c r="O214" s="486"/>
      <c r="P214" s="487">
        <f>+'Ark1'!AI3020</f>
        <v>0</v>
      </c>
      <c r="Q214" s="93"/>
      <c r="R214" s="31" t="str">
        <f>+IF(P214=0,"",'Ark1'!AJ3020)</f>
        <v/>
      </c>
      <c r="S214" s="93"/>
      <c r="T214" s="31" t="str">
        <f>+IF(P214=0,"",'Ark1'!AK3020)</f>
        <v/>
      </c>
      <c r="U214" s="93"/>
      <c r="V214" s="26" t="str">
        <f>+IF(J214=0,"",'Ark1'!T3020)</f>
        <v/>
      </c>
      <c r="W214" s="33" t="str">
        <f>+IF(J214=0,"",'Ark1'!W3020)</f>
        <v/>
      </c>
      <c r="X214" s="33" t="str">
        <f>+IF(J214=0,"",'Ark1'!X3020)</f>
        <v/>
      </c>
      <c r="Y214" s="33" t="str">
        <f>+IF(J214=0,"",'Ark1'!Y3020)</f>
        <v/>
      </c>
      <c r="Z214" s="33" t="str">
        <f>+IF(J214=0,"",'Ark1'!Z3020)</f>
        <v/>
      </c>
      <c r="AA214" s="28" t="str">
        <f>+IF(J214=0,"",'Ark1'!AA3020)</f>
        <v/>
      </c>
      <c r="AB214" s="26" t="str">
        <f>+IF(J214=0,"",'Ark1'!AC3020)</f>
        <v/>
      </c>
      <c r="AC214" s="33" t="str">
        <f>+IF(J214=0,"",'Ark1'!AE3020)</f>
        <v/>
      </c>
      <c r="AD214" s="28" t="str">
        <f t="shared" si="26"/>
        <v/>
      </c>
      <c r="AE214" s="28" t="str">
        <f t="shared" si="28"/>
        <v/>
      </c>
      <c r="AF214" s="199"/>
      <c r="AG214" s="202"/>
      <c r="AI214" s="28"/>
      <c r="AJ214" s="26"/>
      <c r="AK214" s="203"/>
      <c r="AL214" s="27"/>
      <c r="AP214" s="27"/>
    </row>
    <row r="215" spans="1:42" ht="15.6">
      <c r="A215" s="199"/>
      <c r="B215" s="270">
        <f>+'Ark1'!C3021</f>
        <v>2024</v>
      </c>
      <c r="C215" s="27">
        <f>+'Ark1'!L3021</f>
        <v>8</v>
      </c>
      <c r="D215" s="27" t="s">
        <v>34</v>
      </c>
      <c r="E215" s="27">
        <f>+'Ark1'!H3021</f>
        <v>2</v>
      </c>
      <c r="F215" s="27">
        <f>+'Ark1'!J3021</f>
        <v>175</v>
      </c>
      <c r="G215" s="27" t="str">
        <f>VLOOKUP(F215,RNR!$A$1:$B$26,2)</f>
        <v>Ole Ringdal</v>
      </c>
      <c r="H215" s="27">
        <f>+IF(J215=0,"",'Ark1'!Q3021)</f>
        <v>10</v>
      </c>
      <c r="J215" s="325">
        <f>+'Ark1'!R3021</f>
        <v>20</v>
      </c>
      <c r="K215" s="28">
        <f>+IF(J215=0,"",'Ark1'!AG3021)</f>
        <v>2.4396206974835408</v>
      </c>
      <c r="M215" s="28">
        <f>+IF(J215=0,"",'Ark1'!AH3021)</f>
        <v>0</v>
      </c>
      <c r="N215" s="31">
        <f>+IF(J215=0,"",'Ark1'!U3021)</f>
        <v>13.97</v>
      </c>
      <c r="O215" s="486"/>
      <c r="P215" s="487">
        <f>+'Ark1'!AI3021</f>
        <v>13</v>
      </c>
      <c r="Q215" s="93"/>
      <c r="R215" s="31">
        <f>+IF(P215=0,"",'Ark1'!AJ3021)</f>
        <v>94.923076923076891</v>
      </c>
      <c r="S215" s="93"/>
      <c r="T215" s="31">
        <f>+IF(P215=0,"",'Ark1'!AK3021)</f>
        <v>17.660043006291122</v>
      </c>
      <c r="U215" s="93"/>
      <c r="V215" s="26">
        <f>+IF(J215=0,"",'Ark1'!T3021)</f>
        <v>5.6</v>
      </c>
      <c r="W215" s="33">
        <f>+IF(J215=0,"",'Ark1'!W3021)</f>
        <v>0</v>
      </c>
      <c r="X215" s="33">
        <f>+IF(J215=0,"",'Ark1'!X3021)</f>
        <v>35</v>
      </c>
      <c r="Y215" s="33">
        <f>+IF(J215=0,"",'Ark1'!Y3021)</f>
        <v>5</v>
      </c>
      <c r="Z215" s="33">
        <f>+IF(J215=0,"",'Ark1'!Z3021)</f>
        <v>4.4983441397918895</v>
      </c>
      <c r="AA215" s="28">
        <f>+IF(J215=0,"",'Ark1'!AA3021)</f>
        <v>0</v>
      </c>
      <c r="AB215" s="26">
        <f>+IF(J215=0,"",'Ark1'!AC3021)</f>
        <v>0</v>
      </c>
      <c r="AC215" s="33">
        <f>+IF(J215=0,"",'Ark1'!AE3021)</f>
        <v>0</v>
      </c>
      <c r="AD215" s="28">
        <f t="shared" si="26"/>
        <v>1.7462500000000001</v>
      </c>
      <c r="AE215" s="28">
        <f t="shared" si="28"/>
        <v>2</v>
      </c>
      <c r="AF215" s="199"/>
      <c r="AG215" s="202"/>
      <c r="AI215" s="28"/>
      <c r="AJ215" s="26"/>
      <c r="AK215" s="203"/>
      <c r="AL215" s="27"/>
      <c r="AP215" s="27"/>
    </row>
    <row r="216" spans="1:42" ht="15.6">
      <c r="A216" s="199"/>
      <c r="B216" s="270">
        <f>+'Ark1'!C3022</f>
        <v>2024</v>
      </c>
      <c r="C216" s="27">
        <f>+'Ark1'!L3022</f>
        <v>8</v>
      </c>
      <c r="D216" s="27" t="s">
        <v>34</v>
      </c>
      <c r="E216" s="27">
        <f>+'Ark1'!H3022</f>
        <v>2</v>
      </c>
      <c r="F216" s="27">
        <f>+'Ark1'!J3022</f>
        <v>177</v>
      </c>
      <c r="G216" s="27" t="str">
        <f>VLOOKUP(F216,RNR!$A$1:$B$26,2)</f>
        <v>Slakthuset</v>
      </c>
      <c r="H216" s="27">
        <f>+IF(J216=0,"",'Ark1'!Q3022)</f>
        <v>31</v>
      </c>
      <c r="J216" s="325">
        <f>+'Ark1'!R3022</f>
        <v>129</v>
      </c>
      <c r="K216" s="28">
        <f>+IF(J216=0,"",'Ark1'!AG3022)</f>
        <v>19.661544575440463</v>
      </c>
      <c r="M216" s="28">
        <f>+IF(J216=0,"",'Ark1'!AH3022)</f>
        <v>0.77519379844961245</v>
      </c>
      <c r="N216" s="31">
        <f>+IF(J216=0,"",'Ark1'!U3022)</f>
        <v>13.806976744186048</v>
      </c>
      <c r="O216" s="486"/>
      <c r="P216" s="487">
        <f>+'Ark1'!AI3022</f>
        <v>114</v>
      </c>
      <c r="Q216" s="93"/>
      <c r="R216" s="31">
        <f>+IF(P216=0,"",'Ark1'!AJ3022)</f>
        <v>89.278070175438586</v>
      </c>
      <c r="S216" s="93"/>
      <c r="T216" s="31">
        <f>+IF(P216=0,"",'Ark1'!AK3022)</f>
        <v>18.35729733947964</v>
      </c>
      <c r="U216" s="93"/>
      <c r="V216" s="26">
        <f>+IF(J216=0,"",'Ark1'!T3022)</f>
        <v>5.0232558139534911</v>
      </c>
      <c r="W216" s="33">
        <f>+IF(J216=0,"",'Ark1'!W3022)</f>
        <v>0</v>
      </c>
      <c r="X216" s="33">
        <f>+IF(J216=0,"",'Ark1'!X3022)</f>
        <v>27.906976744186039</v>
      </c>
      <c r="Y216" s="33">
        <f>+IF(J216=0,"",'Ark1'!Y3022)</f>
        <v>0</v>
      </c>
      <c r="Z216" s="33">
        <f>+IF(J216=0,"",'Ark1'!Z3022)</f>
        <v>3.649321611514297</v>
      </c>
      <c r="AA216" s="28">
        <f>+IF(J216=0,"",'Ark1'!AA3022)</f>
        <v>0</v>
      </c>
      <c r="AB216" s="26">
        <f>+IF(J216=0,"",'Ark1'!AC3022)</f>
        <v>0</v>
      </c>
      <c r="AC216" s="33">
        <f>+IF(J216=0,"",'Ark1'!AE3022)</f>
        <v>0</v>
      </c>
      <c r="AD216" s="28">
        <f t="shared" si="26"/>
        <v>1.7258720930232561</v>
      </c>
      <c r="AE216" s="28">
        <f t="shared" si="28"/>
        <v>4.161290322580645</v>
      </c>
      <c r="AF216" s="199"/>
      <c r="AG216" s="202"/>
      <c r="AI216" s="28"/>
      <c r="AJ216" s="26"/>
      <c r="AK216" s="203"/>
      <c r="AL216" s="27"/>
      <c r="AP216" s="27"/>
    </row>
    <row r="217" spans="1:42" ht="15.6">
      <c r="A217" s="199"/>
      <c r="B217" s="270">
        <f>+'Ark1'!C3023</f>
        <v>2024</v>
      </c>
      <c r="C217" s="27">
        <f>+'Ark1'!L3023</f>
        <v>8</v>
      </c>
      <c r="D217" s="27" t="s">
        <v>34</v>
      </c>
      <c r="E217" s="27">
        <f>+'Ark1'!H3023</f>
        <v>2</v>
      </c>
      <c r="F217" s="27">
        <f>+'Ark1'!J3023</f>
        <v>178</v>
      </c>
      <c r="G217" s="27" t="str">
        <f>VLOOKUP(F217,RNR!$A$1:$B$26,2)</f>
        <v>Røros</v>
      </c>
      <c r="H217" s="27">
        <f>+IF(J217=0,"",'Ark1'!Q3023)</f>
        <v>5</v>
      </c>
      <c r="J217" s="325">
        <f>+'Ark1'!R3023</f>
        <v>18</v>
      </c>
      <c r="K217" s="28">
        <f>+IF(J217=0,"",'Ark1'!AG3023)</f>
        <v>6.6869095816464243</v>
      </c>
      <c r="M217" s="28">
        <f>+IF(J217=0,"",'Ark1'!AH3023)</f>
        <v>16.666666666666671</v>
      </c>
      <c r="N217" s="31">
        <f>+IF(J217=0,"",'Ark1'!U3023)</f>
        <v>11.011111111111113</v>
      </c>
      <c r="O217" s="486"/>
      <c r="P217" s="487">
        <f>+'Ark1'!AI3023</f>
        <v>14</v>
      </c>
      <c r="Q217" s="93"/>
      <c r="R217" s="31">
        <f>+IF(P217=0,"",'Ark1'!AJ3023)</f>
        <v>85.75</v>
      </c>
      <c r="S217" s="93"/>
      <c r="T217" s="31">
        <f>+IF(P217=0,"",'Ark1'!AK3023)</f>
        <v>17.754524793574053</v>
      </c>
      <c r="U217" s="93"/>
      <c r="V217" s="26">
        <f>+IF(J217=0,"",'Ark1'!T3023)</f>
        <v>5.2222222222222223</v>
      </c>
      <c r="W217" s="33">
        <f>+IF(J217=0,"",'Ark1'!W3023)</f>
        <v>0</v>
      </c>
      <c r="X217" s="33">
        <f>+IF(J217=0,"",'Ark1'!X3023)</f>
        <v>11.111111111111112</v>
      </c>
      <c r="Y217" s="33">
        <f>+IF(J217=0,"",'Ark1'!Y3023)</f>
        <v>0</v>
      </c>
      <c r="Z217" s="33">
        <f>+IF(J217=0,"",'Ark1'!Z3023)</f>
        <v>3.02928097242176</v>
      </c>
      <c r="AA217" s="28">
        <f>+IF(J217=0,"",'Ark1'!AA3023)</f>
        <v>0</v>
      </c>
      <c r="AB217" s="26">
        <f>+IF(J217=0,"",'Ark1'!AC3023)</f>
        <v>0</v>
      </c>
      <c r="AC217" s="33">
        <f>+IF(J217=0,"",'Ark1'!AE3023)</f>
        <v>0</v>
      </c>
      <c r="AD217" s="28">
        <f t="shared" si="26"/>
        <v>1.3763888888888891</v>
      </c>
      <c r="AE217" s="28">
        <f t="shared" si="28"/>
        <v>3.6</v>
      </c>
      <c r="AF217" s="199"/>
      <c r="AG217" s="202"/>
      <c r="AI217" s="28"/>
      <c r="AJ217" s="26"/>
      <c r="AK217" s="203"/>
      <c r="AL217" s="27"/>
      <c r="AP217" s="27"/>
    </row>
    <row r="218" spans="1:42" ht="15.6">
      <c r="A218" s="199"/>
      <c r="B218" s="270">
        <f>+'Ark1'!C3024</f>
        <v>2024</v>
      </c>
      <c r="C218" s="27">
        <f>+'Ark1'!L3024</f>
        <v>8</v>
      </c>
      <c r="D218" s="27" t="s">
        <v>34</v>
      </c>
      <c r="E218" s="27">
        <f>+'Ark1'!H3024</f>
        <v>2</v>
      </c>
      <c r="F218" s="27">
        <f>+'Ark1'!J3024</f>
        <v>181</v>
      </c>
      <c r="G218" s="27" t="str">
        <f>VLOOKUP(F218,RNR!$A$1:$B$26,2)</f>
        <v>Horns</v>
      </c>
      <c r="H218" s="27">
        <f>+IF(J218=0,"",'Ark1'!Q3024)</f>
        <v>6</v>
      </c>
      <c r="J218" s="325">
        <f>+'Ark1'!R3024</f>
        <v>11</v>
      </c>
      <c r="K218" s="28">
        <f>+IF(J218=0,"",'Ark1'!AG3024)</f>
        <v>4.3518450048066244</v>
      </c>
      <c r="M218" s="28">
        <f>+IF(J218=0,"",'Ark1'!AH3024)</f>
        <v>0</v>
      </c>
      <c r="N218" s="31">
        <f>+IF(J218=0,"",'Ark1'!U3024)</f>
        <v>10.7</v>
      </c>
      <c r="O218" s="486"/>
      <c r="P218" s="487">
        <f>+'Ark1'!AI3024</f>
        <v>11</v>
      </c>
      <c r="Q218" s="93"/>
      <c r="R218" s="31">
        <f>+IF(P218=0,"",'Ark1'!AJ3024)</f>
        <v>85.218181818181804</v>
      </c>
      <c r="S218" s="93"/>
      <c r="T218" s="31">
        <f>+IF(P218=0,"",'Ark1'!AK3024)</f>
        <v>16.674937188611381</v>
      </c>
      <c r="U218" s="93"/>
      <c r="V218" s="26">
        <f>+IF(J218=0,"",'Ark1'!T3024)</f>
        <v>4</v>
      </c>
      <c r="W218" s="33">
        <f>+IF(J218=0,"",'Ark1'!W3024)</f>
        <v>0</v>
      </c>
      <c r="X218" s="33">
        <f>+IF(J218=0,"",'Ark1'!X3024)</f>
        <v>0</v>
      </c>
      <c r="Y218" s="33">
        <f>+IF(J218=0,"",'Ark1'!Y3024)</f>
        <v>0</v>
      </c>
      <c r="Z218" s="33">
        <f>+IF(J218=0,"",'Ark1'!Z3024)</f>
        <v>3.4480561058502133</v>
      </c>
      <c r="AA218" s="28">
        <f>+IF(J218=0,"",'Ark1'!AA3024)</f>
        <v>0</v>
      </c>
      <c r="AB218" s="26">
        <f>+IF(J218=0,"",'Ark1'!AC3024)</f>
        <v>0</v>
      </c>
      <c r="AC218" s="33">
        <f>+IF(J218=0,"",'Ark1'!AE3024)</f>
        <v>0</v>
      </c>
      <c r="AD218" s="28">
        <f t="shared" si="26"/>
        <v>1.3374999999999999</v>
      </c>
      <c r="AE218" s="28">
        <f t="shared" si="28"/>
        <v>1.8333333333333333</v>
      </c>
      <c r="AF218" s="199"/>
      <c r="AG218" s="202"/>
      <c r="AI218" s="28"/>
      <c r="AJ218" s="26"/>
      <c r="AK218" s="203"/>
      <c r="AL218" s="27"/>
      <c r="AP218" s="27"/>
    </row>
    <row r="219" spans="1:42" ht="15.6">
      <c r="A219" s="199"/>
      <c r="B219" s="270">
        <f>+'Ark1'!C3025</f>
        <v>2024</v>
      </c>
      <c r="C219" s="27">
        <f>+'Ark1'!L3025</f>
        <v>8</v>
      </c>
      <c r="D219" s="27" t="s">
        <v>34</v>
      </c>
      <c r="E219" s="27">
        <f>+'Ark1'!H3025</f>
        <v>1</v>
      </c>
      <c r="F219" s="27">
        <f>+'Ark1'!J3025</f>
        <v>262</v>
      </c>
      <c r="G219" s="27" t="str">
        <f>VLOOKUP(F219,RNR!$A$1:$B$26,2)</f>
        <v>Strilalam</v>
      </c>
      <c r="H219" s="27" t="str">
        <f>+IF(J219=0,"",'Ark1'!Q3025)</f>
        <v/>
      </c>
      <c r="J219" s="325">
        <f>+'Ark1'!R3025</f>
        <v>0</v>
      </c>
      <c r="K219" s="28" t="str">
        <f>+IF(J219=0,"",'Ark1'!AG3025)</f>
        <v/>
      </c>
      <c r="M219" s="28" t="str">
        <f>+IF(J219=0,"",'Ark1'!AH3025)</f>
        <v/>
      </c>
      <c r="N219" s="31" t="str">
        <f>+IF(J219=0,"",'Ark1'!U3025)</f>
        <v/>
      </c>
      <c r="O219" s="486"/>
      <c r="P219" s="487">
        <f>+'Ark1'!AI3025</f>
        <v>0</v>
      </c>
      <c r="Q219" s="93"/>
      <c r="R219" s="31" t="str">
        <f>+IF(P219=0,"",'Ark1'!AJ3025)</f>
        <v/>
      </c>
      <c r="S219" s="93"/>
      <c r="T219" s="31" t="str">
        <f>+IF(P219=0,"",'Ark1'!AK3025)</f>
        <v/>
      </c>
      <c r="U219" s="93"/>
      <c r="V219" s="26" t="str">
        <f>+IF(J219=0,"",'Ark1'!T3025)</f>
        <v/>
      </c>
      <c r="W219" s="33" t="str">
        <f>+IF(J219=0,"",'Ark1'!W3025)</f>
        <v/>
      </c>
      <c r="X219" s="33" t="str">
        <f>+IF(J219=0,"",'Ark1'!X3025)</f>
        <v/>
      </c>
      <c r="Y219" s="33" t="str">
        <f>+IF(J219=0,"",'Ark1'!Y3025)</f>
        <v/>
      </c>
      <c r="Z219" s="33" t="str">
        <f>+IF(J219=0,"",'Ark1'!Z3025)</f>
        <v/>
      </c>
      <c r="AA219" s="28" t="str">
        <f>+IF(J219=0,"",'Ark1'!AA3025)</f>
        <v/>
      </c>
      <c r="AB219" s="26" t="str">
        <f>+IF(J219=0,"",'Ark1'!AC3025)</f>
        <v/>
      </c>
      <c r="AC219" s="33" t="str">
        <f>+IF(J219=0,"",'Ark1'!AE3025)</f>
        <v/>
      </c>
      <c r="AD219" s="28" t="str">
        <f t="shared" si="26"/>
        <v/>
      </c>
      <c r="AE219" s="28" t="str">
        <f t="shared" si="28"/>
        <v/>
      </c>
      <c r="AF219" s="199"/>
      <c r="AG219" s="202"/>
      <c r="AI219" s="28"/>
      <c r="AJ219" s="26"/>
      <c r="AK219" s="203"/>
      <c r="AL219" s="27"/>
      <c r="AP219" s="27"/>
    </row>
    <row r="220" spans="1:42" ht="15.6">
      <c r="A220" s="199"/>
      <c r="B220" s="270">
        <f>+'Ark1'!C3026</f>
        <v>2024</v>
      </c>
      <c r="C220" s="27">
        <f>+'Ark1'!L3026</f>
        <v>8</v>
      </c>
      <c r="D220" s="27" t="s">
        <v>34</v>
      </c>
      <c r="E220" s="27">
        <f>+'Ark1'!H3026</f>
        <v>1</v>
      </c>
      <c r="F220" s="27">
        <f>+'Ark1'!J3026</f>
        <v>309</v>
      </c>
      <c r="G220" s="27" t="str">
        <f>VLOOKUP(F220,RNR!$A$1:$B$26,2)</f>
        <v>Malvik</v>
      </c>
      <c r="H220" s="27">
        <f>+IF(J220=0,"",'Ark1'!Q3026)</f>
        <v>21</v>
      </c>
      <c r="J220" s="325">
        <f>+'Ark1'!R3026</f>
        <v>153</v>
      </c>
      <c r="K220" s="28">
        <f>+IF(J220=0,"",'Ark1'!AG3026)</f>
        <v>19.128933983603776</v>
      </c>
      <c r="M220" s="28">
        <f>+IF(J220=0,"",'Ark1'!AH3026)</f>
        <v>0</v>
      </c>
      <c r="N220" s="31">
        <f>+IF(J220=0,"",'Ark1'!U3026)</f>
        <v>9.5620915032679719</v>
      </c>
      <c r="O220" s="486"/>
      <c r="P220" s="487">
        <f>+'Ark1'!AI3026</f>
        <v>153</v>
      </c>
      <c r="Q220" s="93"/>
      <c r="R220" s="31">
        <f>+IF(P220=0,"",'Ark1'!AJ3026)</f>
        <v>79.458169934640495</v>
      </c>
      <c r="S220" s="93"/>
      <c r="T220" s="31">
        <f>+IF(P220=0,"",'Ark1'!AK3026)</f>
        <v>18.06690186295257</v>
      </c>
      <c r="U220" s="93"/>
      <c r="V220" s="26">
        <f>+IF(J220=0,"",'Ark1'!T3026)</f>
        <v>5.4052287581699359</v>
      </c>
      <c r="W220" s="33">
        <f>+IF(J220=0,"",'Ark1'!W3026)</f>
        <v>0</v>
      </c>
      <c r="X220" s="33">
        <f>+IF(J220=0,"",'Ark1'!X3026)</f>
        <v>8.4967320261437891</v>
      </c>
      <c r="Y220" s="33">
        <f>+IF(J220=0,"",'Ark1'!Y3026)</f>
        <v>0</v>
      </c>
      <c r="Z220" s="33">
        <f>+IF(J220=0,"",'Ark1'!Z3026)</f>
        <v>3.9754805116887151</v>
      </c>
      <c r="AA220" s="28">
        <f>+IF(J220=0,"",'Ark1'!AA3026)</f>
        <v>0</v>
      </c>
      <c r="AB220" s="26">
        <f>+IF(J220=0,"",'Ark1'!AC3026)</f>
        <v>0</v>
      </c>
      <c r="AC220" s="33">
        <f>+IF(J220=0,"",'Ark1'!AE3026)</f>
        <v>0</v>
      </c>
      <c r="AD220" s="28">
        <f t="shared" si="26"/>
        <v>1.1952614379084965</v>
      </c>
      <c r="AE220" s="28">
        <f t="shared" si="28"/>
        <v>7.2857142857142856</v>
      </c>
      <c r="AF220" s="199"/>
      <c r="AG220" s="202"/>
      <c r="AI220" s="28"/>
      <c r="AJ220" s="26"/>
      <c r="AK220" s="203"/>
      <c r="AL220" s="27"/>
      <c r="AP220" s="27"/>
    </row>
    <row r="221" spans="1:42" ht="15.6">
      <c r="A221" s="199"/>
      <c r="B221" s="270">
        <f>+'Ark1'!C3027</f>
        <v>2024</v>
      </c>
      <c r="C221" s="27">
        <f>+'Ark1'!L3027</f>
        <v>8</v>
      </c>
      <c r="D221" s="27" t="s">
        <v>34</v>
      </c>
      <c r="E221" s="27">
        <f>+'Ark1'!H3027</f>
        <v>2</v>
      </c>
      <c r="F221" s="27">
        <f>+'Ark1'!J3027</f>
        <v>470</v>
      </c>
      <c r="G221" s="27" t="str">
        <f>VLOOKUP(F221,RNR!$A$1:$B$26,2)</f>
        <v>Jens Eide</v>
      </c>
      <c r="H221" s="27">
        <f>+IF(J221=0,"",'Ark1'!Q3027)</f>
        <v>14</v>
      </c>
      <c r="J221" s="325">
        <f>+'Ark1'!R3027</f>
        <v>89</v>
      </c>
      <c r="K221" s="28">
        <f>+IF(J221=0,"",'Ark1'!AG3027)</f>
        <v>15.770640039426597</v>
      </c>
      <c r="M221" s="28">
        <f>+IF(J221=0,"",'Ark1'!AH3027)</f>
        <v>2.2471910112359552</v>
      </c>
      <c r="N221" s="31">
        <f>+IF(J221=0,"",'Ark1'!U3027)</f>
        <v>8.2696629213483153</v>
      </c>
      <c r="O221" s="486"/>
      <c r="P221" s="487">
        <f>+'Ark1'!AI3027</f>
        <v>89</v>
      </c>
      <c r="Q221" s="93"/>
      <c r="R221" s="31">
        <f>+IF(P221=0,"",'Ark1'!AJ3027)</f>
        <v>79.687640449438206</v>
      </c>
      <c r="S221" s="93"/>
      <c r="T221" s="31">
        <f>+IF(P221=0,"",'Ark1'!AK3027)</f>
        <v>15.625238980320169</v>
      </c>
      <c r="U221" s="93"/>
      <c r="V221" s="26">
        <f>+IF(J221=0,"",'Ark1'!T3027)</f>
        <v>5.4831460674157277</v>
      </c>
      <c r="W221" s="33">
        <f>+IF(J221=0,"",'Ark1'!W3027)</f>
        <v>0</v>
      </c>
      <c r="X221" s="33">
        <f>+IF(J221=0,"",'Ark1'!X3027)</f>
        <v>3.3707865168539315</v>
      </c>
      <c r="Y221" s="33">
        <f>+IF(J221=0,"",'Ark1'!Y3027)</f>
        <v>0</v>
      </c>
      <c r="Z221" s="33">
        <f>+IF(J221=0,"",'Ark1'!Z3027)</f>
        <v>3.20695888337166</v>
      </c>
      <c r="AA221" s="28">
        <f>+IF(J221=0,"",'Ark1'!AA3027)</f>
        <v>0</v>
      </c>
      <c r="AB221" s="26">
        <f>+IF(J221=0,"",'Ark1'!AC3027)</f>
        <v>0</v>
      </c>
      <c r="AC221" s="33">
        <f>+IF(J221=0,"",'Ark1'!AE3027)</f>
        <v>0</v>
      </c>
      <c r="AD221" s="28">
        <f t="shared" si="26"/>
        <v>1.0337078651685394</v>
      </c>
      <c r="AE221" s="28">
        <f t="shared" si="28"/>
        <v>6.3571428571428568</v>
      </c>
      <c r="AF221" s="199"/>
      <c r="AG221" s="202"/>
      <c r="AI221" s="28"/>
      <c r="AJ221" s="26"/>
      <c r="AK221" s="203"/>
      <c r="AL221" s="27"/>
      <c r="AP221" s="27"/>
    </row>
    <row r="222" spans="1:42" ht="15.6">
      <c r="A222" s="199"/>
      <c r="B222" s="270">
        <f>+'Ark1'!C3028</f>
        <v>2024</v>
      </c>
      <c r="C222" s="27">
        <f>+'Ark1'!L3028</f>
        <v>8</v>
      </c>
      <c r="D222" s="27" t="s">
        <v>34</v>
      </c>
      <c r="E222" s="27">
        <f>+'Ark1'!H3028</f>
        <v>2</v>
      </c>
      <c r="F222" s="27">
        <f>+'Ark1'!J3028</f>
        <v>629</v>
      </c>
      <c r="G222" s="27" t="str">
        <f>VLOOKUP(F222,RNR!$A$1:$B$26,2)</f>
        <v>Bø</v>
      </c>
      <c r="H222" s="27" t="str">
        <f>+IF(J222=0,"",'Ark1'!Q3028)</f>
        <v/>
      </c>
      <c r="J222" s="325">
        <f>+'Ark1'!R3028</f>
        <v>0</v>
      </c>
      <c r="K222" s="28" t="str">
        <f>+IF(J222=0,"",'Ark1'!AG3028)</f>
        <v/>
      </c>
      <c r="M222" s="28" t="str">
        <f>+IF(J222=0,"",'Ark1'!AH3028)</f>
        <v/>
      </c>
      <c r="N222" s="31" t="str">
        <f>+IF(J222=0,"",'Ark1'!U3028)</f>
        <v/>
      </c>
      <c r="O222" s="486"/>
      <c r="P222" s="487">
        <f>+'Ark1'!AI3028</f>
        <v>0</v>
      </c>
      <c r="Q222" s="93"/>
      <c r="R222" s="31" t="str">
        <f>+IF(P222=0,"",'Ark1'!AJ3028)</f>
        <v/>
      </c>
      <c r="S222" s="93"/>
      <c r="T222" s="31" t="str">
        <f>+IF(P222=0,"",'Ark1'!AK3028)</f>
        <v/>
      </c>
      <c r="U222" s="93"/>
      <c r="V222" s="26" t="str">
        <f>+IF(J222=0,"",'Ark1'!T3028)</f>
        <v/>
      </c>
      <c r="W222" s="33" t="str">
        <f>+IF(J222=0,"",'Ark1'!W3028)</f>
        <v/>
      </c>
      <c r="X222" s="33" t="str">
        <f>+IF(J222=0,"",'Ark1'!X3028)</f>
        <v/>
      </c>
      <c r="Y222" s="33" t="str">
        <f>+IF(J222=0,"",'Ark1'!Y3028)</f>
        <v/>
      </c>
      <c r="Z222" s="33" t="str">
        <f>+IF(J222=0,"",'Ark1'!Z3028)</f>
        <v/>
      </c>
      <c r="AA222" s="28" t="str">
        <f>+IF(J222=0,"",'Ark1'!AA3028)</f>
        <v/>
      </c>
      <c r="AB222" s="26" t="str">
        <f>+IF(J222=0,"",'Ark1'!AC3028)</f>
        <v/>
      </c>
      <c r="AC222" s="33" t="str">
        <f>+IF(J222=0,"",'Ark1'!AE3028)</f>
        <v/>
      </c>
      <c r="AD222" s="28" t="str">
        <f t="shared" si="26"/>
        <v/>
      </c>
      <c r="AE222" s="28" t="str">
        <f t="shared" si="28"/>
        <v/>
      </c>
      <c r="AF222" s="199"/>
      <c r="AG222" s="202"/>
      <c r="AI222" s="28"/>
      <c r="AJ222" s="26"/>
      <c r="AK222" s="203"/>
      <c r="AL222" s="27"/>
      <c r="AP222" s="27"/>
    </row>
    <row r="223" spans="1:42" ht="15.6">
      <c r="A223" s="199"/>
      <c r="B223" s="270">
        <f>+'Ark1'!C3029</f>
        <v>2024</v>
      </c>
      <c r="C223" s="27">
        <f>+'Ark1'!L3029</f>
        <v>8</v>
      </c>
      <c r="D223" s="27" t="s">
        <v>34</v>
      </c>
      <c r="E223" s="27">
        <f>+'Ark1'!H3029</f>
        <v>1</v>
      </c>
      <c r="F223" s="27">
        <f>+'Ark1'!J3029</f>
        <v>643</v>
      </c>
      <c r="G223" s="27" t="str">
        <f>VLOOKUP(F223,RNR!$A$1:$B$26,2)</f>
        <v>Bjerka</v>
      </c>
      <c r="H223" s="27">
        <f>+IF(J223=0,"",'Ark1'!Q3029)</f>
        <v>9</v>
      </c>
      <c r="J223" s="325">
        <f>+'Ark1'!R3029</f>
        <v>12</v>
      </c>
      <c r="K223" s="28">
        <f>+IF(J223=0,"",'Ark1'!AG3029)</f>
        <v>3.6266960949060736</v>
      </c>
      <c r="M223" s="28">
        <f>+IF(J223=0,"",'Ark1'!AH3029)</f>
        <v>0</v>
      </c>
      <c r="N223" s="31">
        <f>+IF(J223=0,"",'Ark1'!U3029)</f>
        <v>12.049999999999997</v>
      </c>
      <c r="O223" s="486"/>
      <c r="P223" s="487">
        <f>+'Ark1'!AI3029</f>
        <v>10</v>
      </c>
      <c r="Q223" s="93"/>
      <c r="R223" s="31">
        <f>+IF(P223=0,"",'Ark1'!AJ3029)</f>
        <v>88.72</v>
      </c>
      <c r="S223" s="93"/>
      <c r="T223" s="31">
        <f>+IF(P223=0,"",'Ark1'!AK3029)</f>
        <v>17.81656415876558</v>
      </c>
      <c r="U223" s="93"/>
      <c r="V223" s="26">
        <f>+IF(J223=0,"",'Ark1'!T3029)</f>
        <v>6.333333333333333</v>
      </c>
      <c r="W223" s="33">
        <f>+IF(J223=0,"",'Ark1'!W3029)</f>
        <v>0</v>
      </c>
      <c r="X223" s="33">
        <f>+IF(J223=0,"",'Ark1'!X3029)</f>
        <v>0</v>
      </c>
      <c r="Y223" s="33">
        <f>+IF(J223=0,"",'Ark1'!Y3029)</f>
        <v>0</v>
      </c>
      <c r="Z223" s="33">
        <f>+IF(J223=0,"",'Ark1'!Z3029)</f>
        <v>2.9460425432547157</v>
      </c>
      <c r="AA223" s="28">
        <f>+IF(J223=0,"",'Ark1'!AA3029)</f>
        <v>0</v>
      </c>
      <c r="AB223" s="26">
        <f>+IF(J223=0,"",'Ark1'!AC3029)</f>
        <v>0</v>
      </c>
      <c r="AC223" s="33">
        <f>+IF(J223=0,"",'Ark1'!AE3029)</f>
        <v>0</v>
      </c>
      <c r="AD223" s="28">
        <f t="shared" si="26"/>
        <v>1.5062499999999996</v>
      </c>
      <c r="AE223" s="28">
        <f t="shared" si="28"/>
        <v>1.3333333333333333</v>
      </c>
      <c r="AF223" s="199"/>
      <c r="AG223" s="202"/>
      <c r="AI223" s="28"/>
      <c r="AJ223" s="26"/>
      <c r="AK223" s="203"/>
      <c r="AL223" s="27"/>
      <c r="AP223" s="27"/>
    </row>
    <row r="224" spans="1:42" ht="15.6">
      <c r="A224" s="199"/>
      <c r="B224" s="270">
        <f>+'Ark1'!C3030</f>
        <v>2024</v>
      </c>
      <c r="C224" s="27">
        <f>+'Ark1'!L3030</f>
        <v>8</v>
      </c>
      <c r="D224" s="27" t="s">
        <v>34</v>
      </c>
      <c r="E224" s="27">
        <f>+'Ark1'!H3030</f>
        <v>2</v>
      </c>
      <c r="F224" s="27">
        <f>+'Ark1'!J3030</f>
        <v>704</v>
      </c>
      <c r="G224" s="27" t="str">
        <f>VLOOKUP(F224,RNR!$A$1:$B$26,2)</f>
        <v>Øre Vilt</v>
      </c>
      <c r="H224" s="27" t="str">
        <f>+IF(J224=0,"",'Ark1'!Q3030)</f>
        <v/>
      </c>
      <c r="J224" s="325">
        <f>+'Ark1'!R3030</f>
        <v>0</v>
      </c>
      <c r="K224" s="28" t="str">
        <f>+IF(J224=0,"",'Ark1'!AG3030)</f>
        <v/>
      </c>
      <c r="M224" s="28" t="str">
        <f>+IF(J224=0,"",'Ark1'!AH3030)</f>
        <v/>
      </c>
      <c r="N224" s="31" t="str">
        <f>+IF(J224=0,"",'Ark1'!U3030)</f>
        <v/>
      </c>
      <c r="O224" s="486"/>
      <c r="P224" s="487">
        <f>+'Ark1'!AI3030</f>
        <v>0</v>
      </c>
      <c r="Q224" s="93"/>
      <c r="R224" s="31" t="str">
        <f>+IF(P224=0,"",'Ark1'!AJ3030)</f>
        <v/>
      </c>
      <c r="S224" s="93"/>
      <c r="T224" s="31" t="str">
        <f>+IF(P224=0,"",'Ark1'!AK3030)</f>
        <v/>
      </c>
      <c r="U224" s="93"/>
      <c r="V224" s="26" t="str">
        <f>+IF(J224=0,"",'Ark1'!T3030)</f>
        <v/>
      </c>
      <c r="W224" s="33" t="str">
        <f>+IF(J224=0,"",'Ark1'!W3030)</f>
        <v/>
      </c>
      <c r="X224" s="33" t="str">
        <f>+IF(J224=0,"",'Ark1'!X3030)</f>
        <v/>
      </c>
      <c r="Y224" s="33" t="str">
        <f>+IF(J224=0,"",'Ark1'!Y3030)</f>
        <v/>
      </c>
      <c r="Z224" s="33" t="str">
        <f>+IF(J224=0,"",'Ark1'!Z3030)</f>
        <v/>
      </c>
      <c r="AA224" s="28" t="str">
        <f>+IF(J224=0,"",'Ark1'!AA3030)</f>
        <v/>
      </c>
      <c r="AB224" s="26" t="str">
        <f>+IF(J224=0,"",'Ark1'!AC3030)</f>
        <v/>
      </c>
      <c r="AC224" s="33" t="str">
        <f>+IF(J224=0,"",'Ark1'!AE3030)</f>
        <v/>
      </c>
      <c r="AD224" s="28" t="str">
        <f t="shared" si="26"/>
        <v/>
      </c>
      <c r="AE224" s="28" t="str">
        <f t="shared" si="28"/>
        <v/>
      </c>
      <c r="AF224" s="199"/>
      <c r="AG224" s="202"/>
      <c r="AI224" s="28"/>
      <c r="AJ224" s="26"/>
      <c r="AK224" s="203"/>
      <c r="AL224" s="27"/>
      <c r="AP224" s="27"/>
    </row>
    <row r="225" spans="1:60" ht="15.6">
      <c r="A225" s="199"/>
      <c r="B225" s="270">
        <f>+'Ark1'!C3031</f>
        <v>2024</v>
      </c>
      <c r="C225" s="27">
        <f>+'Ark1'!L3031</f>
        <v>8</v>
      </c>
      <c r="D225" s="27" t="s">
        <v>34</v>
      </c>
      <c r="E225" s="27">
        <f>+'Ark1'!H3031</f>
        <v>1</v>
      </c>
      <c r="F225" s="27">
        <f>+'Ark1'!J3031</f>
        <v>802</v>
      </c>
      <c r="G225" s="27" t="str">
        <f>VLOOKUP(F225,RNR!$A$1:$B$26,2)</f>
        <v>Karasjok</v>
      </c>
      <c r="H225" s="27" t="str">
        <f>+IF(J225=0,"",'Ark1'!Q3031)</f>
        <v/>
      </c>
      <c r="J225" s="325">
        <f>+'Ark1'!R3031</f>
        <v>0</v>
      </c>
      <c r="K225" s="28" t="str">
        <f>+IF(J225=0,"",'Ark1'!AG3031)</f>
        <v/>
      </c>
      <c r="M225" s="28" t="str">
        <f>+IF(J225=0,"",'Ark1'!AH3031)</f>
        <v/>
      </c>
      <c r="N225" s="31" t="str">
        <f>+IF(J225=0,"",'Ark1'!U3031)</f>
        <v/>
      </c>
      <c r="O225" s="486"/>
      <c r="P225" s="487">
        <f>+'Ark1'!AI3031</f>
        <v>0</v>
      </c>
      <c r="Q225" s="93"/>
      <c r="R225" s="31" t="str">
        <f>+IF(P225=0,"",'Ark1'!AJ3031)</f>
        <v/>
      </c>
      <c r="S225" s="93"/>
      <c r="T225" s="31" t="str">
        <f>+IF(P225=0,"",'Ark1'!AK3031)</f>
        <v/>
      </c>
      <c r="U225" s="93"/>
      <c r="V225" s="26" t="str">
        <f>+IF(J225=0,"",'Ark1'!T3031)</f>
        <v/>
      </c>
      <c r="W225" s="33" t="str">
        <f>+IF(J225=0,"",'Ark1'!W3031)</f>
        <v/>
      </c>
      <c r="X225" s="33" t="str">
        <f>+IF(J225=0,"",'Ark1'!X3031)</f>
        <v/>
      </c>
      <c r="Y225" s="33" t="str">
        <f>+IF(J225=0,"",'Ark1'!Y3031)</f>
        <v/>
      </c>
      <c r="Z225" s="33" t="str">
        <f>+IF(J225=0,"",'Ark1'!Z3031)</f>
        <v/>
      </c>
      <c r="AA225" s="28" t="str">
        <f>+IF(J225=0,"",'Ark1'!AA3031)</f>
        <v/>
      </c>
      <c r="AB225" s="26" t="str">
        <f>+IF(J225=0,"",'Ark1'!AC3031)</f>
        <v/>
      </c>
      <c r="AC225" s="33" t="str">
        <f>+IF(J225=0,"",'Ark1'!AE3031)</f>
        <v/>
      </c>
      <c r="AD225" s="28" t="str">
        <f t="shared" si="26"/>
        <v/>
      </c>
      <c r="AE225" s="28" t="str">
        <f t="shared" si="28"/>
        <v/>
      </c>
      <c r="AF225" s="199"/>
      <c r="AG225" s="202"/>
      <c r="AI225" s="28"/>
      <c r="AJ225" s="26"/>
      <c r="AK225" s="203"/>
      <c r="AL225" s="27"/>
      <c r="AP225" s="27"/>
    </row>
    <row r="226" spans="1:60" ht="15" customHeight="1">
      <c r="A226" s="199"/>
      <c r="B226" s="199"/>
      <c r="C226" s="199"/>
      <c r="D226" s="199"/>
      <c r="E226" s="199"/>
      <c r="F226" s="199"/>
      <c r="G226" s="199"/>
      <c r="H226" s="199"/>
      <c r="I226" s="486"/>
      <c r="J226" s="320"/>
      <c r="K226" s="200"/>
      <c r="L226" s="200"/>
      <c r="M226" s="200"/>
      <c r="N226" s="199"/>
      <c r="O226" s="486"/>
      <c r="P226" s="486"/>
      <c r="Q226" s="486"/>
      <c r="R226" s="486"/>
      <c r="S226" s="486"/>
      <c r="T226" s="486"/>
      <c r="U226" s="486"/>
      <c r="V226" s="199"/>
      <c r="W226" s="201"/>
      <c r="X226" s="201"/>
      <c r="Y226" s="201"/>
      <c r="Z226" s="201"/>
      <c r="AA226" s="201"/>
      <c r="AB226" s="199"/>
      <c r="AC226" s="201"/>
      <c r="AD226" s="201"/>
      <c r="AE226" s="201"/>
      <c r="AF226" s="199"/>
      <c r="AG226" s="202"/>
      <c r="AI226" s="28"/>
      <c r="AJ226" s="26"/>
      <c r="AK226" s="203"/>
      <c r="AL226" s="27"/>
      <c r="AP226" s="27"/>
      <c r="BH226" s="215"/>
    </row>
    <row r="227" spans="1:60" ht="22.8">
      <c r="A227" s="199"/>
      <c r="B227" s="199"/>
      <c r="C227" s="199"/>
      <c r="D227" s="244" t="str">
        <f>+D229</f>
        <v>R+</v>
      </c>
      <c r="E227" s="199"/>
      <c r="F227" s="199"/>
      <c r="G227" s="199"/>
      <c r="H227" s="199"/>
      <c r="I227" s="486"/>
      <c r="J227" s="445">
        <f>SUM(J229:J252)</f>
        <v>106</v>
      </c>
      <c r="K227" s="245"/>
      <c r="L227" s="245"/>
      <c r="M227" s="245"/>
      <c r="N227" s="247">
        <f>+Klasse!P18</f>
        <v>15.166037735849059</v>
      </c>
      <c r="O227" s="247"/>
      <c r="P227" s="247"/>
      <c r="Q227" s="247"/>
      <c r="R227" s="247"/>
      <c r="S227" s="247"/>
      <c r="T227" s="247"/>
      <c r="U227" s="247"/>
      <c r="V227" s="246"/>
      <c r="W227" s="201"/>
      <c r="X227" s="201"/>
      <c r="Y227" s="201"/>
      <c r="Z227" s="201"/>
      <c r="AA227" s="201"/>
      <c r="AB227" s="199"/>
      <c r="AC227" s="201"/>
      <c r="AD227" s="201"/>
      <c r="AE227" s="201"/>
      <c r="AF227" s="199"/>
      <c r="AG227" s="202"/>
      <c r="AI227" s="28"/>
      <c r="AJ227" s="26"/>
      <c r="AK227" s="203"/>
      <c r="AL227" s="27"/>
      <c r="AP227" s="27"/>
      <c r="BH227" s="215"/>
    </row>
    <row r="228" spans="1:60" ht="15" customHeight="1">
      <c r="A228" s="199"/>
      <c r="B228" s="199"/>
      <c r="C228" s="199"/>
      <c r="D228" s="199"/>
      <c r="E228" s="199"/>
      <c r="F228" s="199"/>
      <c r="G228" s="199"/>
      <c r="H228" s="217"/>
      <c r="I228" s="217"/>
      <c r="J228" s="320"/>
      <c r="K228" s="200"/>
      <c r="L228" s="200"/>
      <c r="M228" s="200"/>
      <c r="N228" s="200"/>
      <c r="O228" s="200"/>
      <c r="P228" s="200"/>
      <c r="Q228" s="200"/>
      <c r="R228" s="200"/>
      <c r="S228" s="200"/>
      <c r="T228" s="200"/>
      <c r="U228" s="200"/>
      <c r="V228" s="217"/>
      <c r="W228" s="201"/>
      <c r="X228" s="201"/>
      <c r="Y228" s="201"/>
      <c r="Z228" s="201"/>
      <c r="AA228" s="218"/>
      <c r="AB228" s="199"/>
      <c r="AC228" s="218"/>
      <c r="AD228" s="218"/>
      <c r="AE228" s="216"/>
      <c r="AF228" s="199"/>
      <c r="AG228" s="202"/>
      <c r="AI228" s="28"/>
      <c r="AJ228" s="26"/>
      <c r="AK228" s="203"/>
      <c r="AL228" s="27"/>
      <c r="AP228" s="27"/>
      <c r="BH228" s="215"/>
    </row>
    <row r="229" spans="1:60" ht="15.6">
      <c r="A229" s="199"/>
      <c r="B229" s="270">
        <f>+'Ark1'!C3032</f>
        <v>2024</v>
      </c>
      <c r="C229" s="219">
        <f>+'Ark1'!L3032</f>
        <v>9</v>
      </c>
      <c r="D229" s="219" t="s">
        <v>35</v>
      </c>
      <c r="E229" s="219">
        <f>+'Ark1'!H3032</f>
        <v>1</v>
      </c>
      <c r="F229" s="219">
        <f>+'Ark1'!J3032</f>
        <v>103</v>
      </c>
      <c r="G229" s="219" t="str">
        <f>VLOOKUP(F229,RNR!$A$1:$B$26,2)</f>
        <v>Rudshøgda</v>
      </c>
      <c r="H229" s="219" t="str">
        <f>+IF(J229=0,"",'Ark1'!Q3032)</f>
        <v/>
      </c>
      <c r="I229" s="219"/>
      <c r="J229" s="324">
        <f>+'Ark1'!R3032</f>
        <v>0</v>
      </c>
      <c r="K229" s="220" t="str">
        <f>+IF(J229=0,"",'Ark1'!AG3032)</f>
        <v/>
      </c>
      <c r="L229" s="220"/>
      <c r="M229" s="220" t="str">
        <f>+IF(J229=0,"",'Ark1'!AH3032)</f>
        <v/>
      </c>
      <c r="N229" s="31" t="str">
        <f>+IF(J229=0,"",'Ark1'!U3032)</f>
        <v/>
      </c>
      <c r="O229" s="31"/>
      <c r="P229" s="31"/>
      <c r="Q229" s="31"/>
      <c r="R229" s="31"/>
      <c r="S229" s="31"/>
      <c r="T229" s="31"/>
      <c r="U229" s="31"/>
      <c r="V229" s="221" t="str">
        <f>+IF(J229=0,"",'Ark1'!T3032)</f>
        <v/>
      </c>
      <c r="W229" s="222" t="str">
        <f>+IF(J229=0,"",'Ark1'!W3032)</f>
        <v/>
      </c>
      <c r="X229" s="222" t="str">
        <f>+IF(J229=0,"",'Ark1'!X3032)</f>
        <v/>
      </c>
      <c r="Y229" s="222" t="str">
        <f>+IF(J229=0,"",'Ark1'!Y3032)</f>
        <v/>
      </c>
      <c r="Z229" s="222" t="str">
        <f>+IF(J229=0,"",'Ark1'!Z3032)</f>
        <v/>
      </c>
      <c r="AA229" s="220" t="str">
        <f>+IF(J229=0,"",'Ark1'!AA3032)</f>
        <v/>
      </c>
      <c r="AB229" s="221" t="str">
        <f>+IF(J229=0,"",'Ark1'!AC3032)</f>
        <v/>
      </c>
      <c r="AC229" s="222" t="str">
        <f>+IF(J229=0,"",'Ark1'!AE3032)</f>
        <v/>
      </c>
      <c r="AD229" s="220" t="str">
        <f t="shared" ref="AD229:AD252" si="29">IF(J229=0,"",N229/C229)</f>
        <v/>
      </c>
      <c r="AE229" s="220" t="str">
        <f t="shared" ref="AE229" si="30">IF(J229=0,"",J229/H229)</f>
        <v/>
      </c>
      <c r="AF229" s="199"/>
      <c r="AG229" s="202"/>
      <c r="AI229" s="28"/>
      <c r="AJ229" s="26"/>
      <c r="AK229" s="202"/>
      <c r="AL229" s="27"/>
      <c r="AP229" s="27"/>
    </row>
    <row r="230" spans="1:60" ht="15.6">
      <c r="A230" s="199"/>
      <c r="B230" s="270">
        <f>+'Ark1'!C3033</f>
        <v>2024</v>
      </c>
      <c r="C230" s="219">
        <f>+'Ark1'!L3033</f>
        <v>9</v>
      </c>
      <c r="D230" s="219" t="s">
        <v>35</v>
      </c>
      <c r="E230" s="219">
        <f>+'Ark1'!H3033</f>
        <v>2</v>
      </c>
      <c r="F230" s="219">
        <f>+'Ark1'!J3033</f>
        <v>106</v>
      </c>
      <c r="G230" s="219" t="str">
        <f>VLOOKUP(F230,RNR!$A$1:$B$26,2)</f>
        <v>Furuseth</v>
      </c>
      <c r="H230" s="219">
        <f>+IF(J230=0,"",'Ark1'!Q3033)</f>
        <v>1</v>
      </c>
      <c r="I230" s="219"/>
      <c r="J230" s="324">
        <f>+'Ark1'!R3033</f>
        <v>8</v>
      </c>
      <c r="K230" s="220">
        <f>+IF(J230=0,"",'Ark1'!AG3033)</f>
        <v>8.4251458198314939</v>
      </c>
      <c r="L230" s="220"/>
      <c r="M230" s="220">
        <f>+IF(J230=0,"",'Ark1'!AH3033)</f>
        <v>0</v>
      </c>
      <c r="N230" s="31">
        <f>+IF(J230=0,"",'Ark1'!U3033)</f>
        <v>19.5</v>
      </c>
      <c r="O230" s="31"/>
      <c r="P230" s="31"/>
      <c r="Q230" s="31"/>
      <c r="R230" s="31"/>
      <c r="S230" s="31"/>
      <c r="T230" s="31"/>
      <c r="U230" s="31"/>
      <c r="V230" s="221">
        <f>+IF(J230=0,"",'Ark1'!T3033)</f>
        <v>5.5</v>
      </c>
      <c r="W230" s="222">
        <f>+IF(J230=0,"",'Ark1'!W3033)</f>
        <v>0</v>
      </c>
      <c r="X230" s="222">
        <f>+IF(J230=0,"",'Ark1'!X3033)</f>
        <v>100</v>
      </c>
      <c r="Y230" s="222">
        <f>+IF(J230=0,"",'Ark1'!Y3033)</f>
        <v>0</v>
      </c>
      <c r="Z230" s="222">
        <f>+IF(J230=0,"",'Ark1'!Z3033)</f>
        <v>1.1101801655587589</v>
      </c>
      <c r="AA230" s="220">
        <f>+IF(J230=0,"",'Ark1'!AA3033)</f>
        <v>0</v>
      </c>
      <c r="AB230" s="221">
        <f>+IF(J230=0,"",'Ark1'!AC3033)</f>
        <v>0</v>
      </c>
      <c r="AC230" s="222">
        <f>+IF(J230=0,"",'Ark1'!AE3033)</f>
        <v>0</v>
      </c>
      <c r="AD230" s="220">
        <f t="shared" si="29"/>
        <v>2.1666666666666665</v>
      </c>
      <c r="AE230" s="220">
        <f t="shared" ref="AE230:AE252" si="31">IF(J230=0,"",J230/H230)</f>
        <v>8</v>
      </c>
      <c r="AF230" s="199"/>
      <c r="AG230" s="202"/>
      <c r="AI230" s="28"/>
      <c r="AJ230" s="26"/>
      <c r="AK230" s="203"/>
      <c r="AL230" s="27"/>
      <c r="AP230" s="27"/>
    </row>
    <row r="231" spans="1:60" ht="15.6">
      <c r="A231" s="199"/>
      <c r="B231" s="270">
        <f>+'Ark1'!C3034</f>
        <v>2024</v>
      </c>
      <c r="C231" s="219">
        <f>+'Ark1'!L3034</f>
        <v>9</v>
      </c>
      <c r="D231" s="219" t="s">
        <v>35</v>
      </c>
      <c r="E231" s="219">
        <f>+'Ark1'!H3034</f>
        <v>1</v>
      </c>
      <c r="F231" s="219">
        <f>+'Ark1'!J3034</f>
        <v>110</v>
      </c>
      <c r="G231" s="219" t="str">
        <f>VLOOKUP(F231,RNR!$A$1:$B$26,2)</f>
        <v>Gol</v>
      </c>
      <c r="H231" s="219">
        <f>+IF(J231=0,"",'Ark1'!Q3034)</f>
        <v>15</v>
      </c>
      <c r="I231" s="219"/>
      <c r="J231" s="324">
        <f>+'Ark1'!R3034</f>
        <v>25</v>
      </c>
      <c r="K231" s="220">
        <f>+IF(J231=0,"",'Ark1'!AG3034)</f>
        <v>1.1339619974822752</v>
      </c>
      <c r="L231" s="220"/>
      <c r="M231" s="220">
        <f>+IF(J231=0,"",'Ark1'!AH3034)</f>
        <v>8</v>
      </c>
      <c r="N231" s="31">
        <f>+IF(J231=0,"",'Ark1'!U3034)</f>
        <v>13.800000000000002</v>
      </c>
      <c r="O231" s="31"/>
      <c r="P231" s="31"/>
      <c r="Q231" s="31"/>
      <c r="R231" s="31"/>
      <c r="S231" s="31"/>
      <c r="T231" s="31"/>
      <c r="U231" s="31"/>
      <c r="V231" s="221">
        <f>+IF(J231=0,"",'Ark1'!T3034)</f>
        <v>7.24</v>
      </c>
      <c r="W231" s="222">
        <f>+IF(J231=0,"",'Ark1'!W3034)</f>
        <v>0</v>
      </c>
      <c r="X231" s="222">
        <f>+IF(J231=0,"",'Ark1'!X3034)</f>
        <v>24</v>
      </c>
      <c r="Y231" s="222">
        <f>+IF(J231=0,"",'Ark1'!Y3034)</f>
        <v>0</v>
      </c>
      <c r="Z231" s="222">
        <f>+IF(J231=0,"",'Ark1'!Z3034)</f>
        <v>3.8036824262811328</v>
      </c>
      <c r="AA231" s="220">
        <f>+IF(J231=0,"",'Ark1'!AA3034)</f>
        <v>0</v>
      </c>
      <c r="AB231" s="221">
        <f>+IF(J231=0,"",'Ark1'!AC3034)</f>
        <v>0</v>
      </c>
      <c r="AC231" s="222">
        <f>+IF(J231=0,"",'Ark1'!AE3034)</f>
        <v>0</v>
      </c>
      <c r="AD231" s="220">
        <f t="shared" si="29"/>
        <v>1.5333333333333337</v>
      </c>
      <c r="AE231" s="220">
        <f t="shared" si="31"/>
        <v>1.6666666666666667</v>
      </c>
      <c r="AF231" s="199"/>
      <c r="AG231" s="202"/>
      <c r="AI231" s="28"/>
      <c r="AJ231" s="26"/>
      <c r="AK231" s="203"/>
      <c r="AL231" s="27"/>
      <c r="AP231" s="27"/>
    </row>
    <row r="232" spans="1:60" ht="15.6">
      <c r="A232" s="199"/>
      <c r="B232" s="270">
        <f>+'Ark1'!C3035</f>
        <v>2024</v>
      </c>
      <c r="C232" s="219">
        <f>+'Ark1'!L3035</f>
        <v>9</v>
      </c>
      <c r="D232" s="219" t="s">
        <v>35</v>
      </c>
      <c r="E232" s="219">
        <f>+'Ark1'!H3035</f>
        <v>1</v>
      </c>
      <c r="F232" s="219">
        <f>+'Ark1'!J3035</f>
        <v>111</v>
      </c>
      <c r="G232" s="219" t="str">
        <f>VLOOKUP(F232,RNR!$A$1:$B$26,2)</f>
        <v>Forus</v>
      </c>
      <c r="H232" s="219" t="str">
        <f>+IF(J232=0,"",'Ark1'!Q3035)</f>
        <v/>
      </c>
      <c r="I232" s="219"/>
      <c r="J232" s="324">
        <f>+'Ark1'!R3035</f>
        <v>0</v>
      </c>
      <c r="K232" s="220" t="str">
        <f>+IF(J232=0,"",'Ark1'!AG3035)</f>
        <v/>
      </c>
      <c r="L232" s="220"/>
      <c r="M232" s="220" t="str">
        <f>+IF(J232=0,"",'Ark1'!AH3035)</f>
        <v/>
      </c>
      <c r="N232" s="31" t="str">
        <f>+IF(J232=0,"",'Ark1'!U3035)</f>
        <v/>
      </c>
      <c r="O232" s="31"/>
      <c r="P232" s="31"/>
      <c r="Q232" s="31"/>
      <c r="R232" s="31"/>
      <c r="S232" s="31"/>
      <c r="T232" s="31"/>
      <c r="U232" s="31"/>
      <c r="V232" s="221" t="str">
        <f>+IF(J232=0,"",'Ark1'!T3035)</f>
        <v/>
      </c>
      <c r="W232" s="222" t="str">
        <f>+IF(J232=0,"",'Ark1'!W3035)</f>
        <v/>
      </c>
      <c r="X232" s="222" t="str">
        <f>+IF(J232=0,"",'Ark1'!X3035)</f>
        <v/>
      </c>
      <c r="Y232" s="222" t="str">
        <f>+IF(J232=0,"",'Ark1'!Y3035)</f>
        <v/>
      </c>
      <c r="Z232" s="222" t="str">
        <f>+IF(J232=0,"",'Ark1'!Z3035)</f>
        <v/>
      </c>
      <c r="AA232" s="220" t="str">
        <f>+IF(J232=0,"",'Ark1'!AA3035)</f>
        <v/>
      </c>
      <c r="AB232" s="221" t="str">
        <f>+IF(J232=0,"",'Ark1'!AC3035)</f>
        <v/>
      </c>
      <c r="AC232" s="222" t="str">
        <f>+IF(J232=0,"",'Ark1'!AE3035)</f>
        <v/>
      </c>
      <c r="AD232" s="220" t="str">
        <f t="shared" si="29"/>
        <v/>
      </c>
      <c r="AE232" s="220" t="str">
        <f t="shared" si="31"/>
        <v/>
      </c>
      <c r="AF232" s="199"/>
      <c r="AG232" s="202"/>
      <c r="AI232" s="28"/>
      <c r="AJ232" s="26"/>
      <c r="AK232" s="203"/>
      <c r="AL232" s="27"/>
      <c r="AP232" s="27"/>
    </row>
    <row r="233" spans="1:60" ht="15.6">
      <c r="A233" s="199"/>
      <c r="B233" s="270">
        <f>+'Ark1'!C3036</f>
        <v>2024</v>
      </c>
      <c r="C233" s="219">
        <f>+'Ark1'!L3036</f>
        <v>9</v>
      </c>
      <c r="D233" s="219" t="s">
        <v>35</v>
      </c>
      <c r="E233" s="219">
        <f>+'Ark1'!H3036</f>
        <v>1</v>
      </c>
      <c r="F233" s="219">
        <f>+'Ark1'!J3036</f>
        <v>116</v>
      </c>
      <c r="G233" s="219" t="str">
        <f>VLOOKUP(F233,RNR!$A$1:$B$26,2)</f>
        <v>Sandeid</v>
      </c>
      <c r="H233" s="219">
        <f>+IF(J233=0,"",'Ark1'!Q3036)</f>
        <v>4</v>
      </c>
      <c r="I233" s="219"/>
      <c r="J233" s="324">
        <f>+'Ark1'!R3036</f>
        <v>6</v>
      </c>
      <c r="K233" s="220">
        <f>+IF(J233=0,"",'Ark1'!AG3036)</f>
        <v>1.3834052116868136</v>
      </c>
      <c r="L233" s="220"/>
      <c r="M233" s="220">
        <f>+IF(J233=0,"",'Ark1'!AH3036)</f>
        <v>0</v>
      </c>
      <c r="N233" s="31">
        <f>+IF(J233=0,"",'Ark1'!U3036)</f>
        <v>15.183333333333332</v>
      </c>
      <c r="O233" s="31"/>
      <c r="P233" s="31"/>
      <c r="Q233" s="31"/>
      <c r="R233" s="31"/>
      <c r="S233" s="31"/>
      <c r="T233" s="31"/>
      <c r="U233" s="31"/>
      <c r="V233" s="221">
        <f>+IF(J233=0,"",'Ark1'!T3036)</f>
        <v>6.6666666666666687</v>
      </c>
      <c r="W233" s="222">
        <f>+IF(J233=0,"",'Ark1'!W3036)</f>
        <v>0</v>
      </c>
      <c r="X233" s="222">
        <f>+IF(J233=0,"",'Ark1'!X3036)</f>
        <v>50</v>
      </c>
      <c r="Y233" s="222">
        <f>+IF(J233=0,"",'Ark1'!Y3036)</f>
        <v>0</v>
      </c>
      <c r="Z233" s="222">
        <f>+IF(J233=0,"",'Ark1'!Z3036)</f>
        <v>3.8705799163547776</v>
      </c>
      <c r="AA233" s="220">
        <f>+IF(J233=0,"",'Ark1'!AA3036)</f>
        <v>0</v>
      </c>
      <c r="AB233" s="221">
        <f>+IF(J233=0,"",'Ark1'!AC3036)</f>
        <v>0</v>
      </c>
      <c r="AC233" s="222">
        <f>+IF(J233=0,"",'Ark1'!AE3036)</f>
        <v>0</v>
      </c>
      <c r="AD233" s="220">
        <f t="shared" si="29"/>
        <v>1.6870370370370369</v>
      </c>
      <c r="AE233" s="220">
        <f t="shared" si="31"/>
        <v>1.5</v>
      </c>
      <c r="AF233" s="199"/>
      <c r="AG233" s="202"/>
      <c r="AI233" s="28"/>
      <c r="AJ233" s="26"/>
      <c r="AK233" s="203"/>
      <c r="AL233" s="27"/>
      <c r="AP233" s="27"/>
    </row>
    <row r="234" spans="1:60" ht="15.6">
      <c r="A234" s="199"/>
      <c r="B234" s="270">
        <f>+'Ark1'!C3037</f>
        <v>2024</v>
      </c>
      <c r="C234" s="219">
        <f>+'Ark1'!L3037</f>
        <v>9</v>
      </c>
      <c r="D234" s="219" t="s">
        <v>35</v>
      </c>
      <c r="E234" s="219">
        <f>+'Ark1'!H3037</f>
        <v>2</v>
      </c>
      <c r="F234" s="219">
        <f>+'Ark1'!J3037</f>
        <v>117</v>
      </c>
      <c r="G234" s="219" t="str">
        <f>VLOOKUP(F234,RNR!$A$1:$B$26,2)</f>
        <v>Jæren</v>
      </c>
      <c r="H234" s="219" t="str">
        <f>+IF(J234=0,"",'Ark1'!Q3037)</f>
        <v/>
      </c>
      <c r="I234" s="219"/>
      <c r="J234" s="324">
        <f>+'Ark1'!R3037</f>
        <v>0</v>
      </c>
      <c r="K234" s="220" t="str">
        <f>+IF(J234=0,"",'Ark1'!AG3037)</f>
        <v/>
      </c>
      <c r="L234" s="220"/>
      <c r="M234" s="220" t="str">
        <f>+IF(J234=0,"",'Ark1'!AH3037)</f>
        <v/>
      </c>
      <c r="N234" s="31" t="str">
        <f>+IF(J234=0,"",'Ark1'!U3037)</f>
        <v/>
      </c>
      <c r="O234" s="31"/>
      <c r="P234" s="31"/>
      <c r="Q234" s="31"/>
      <c r="R234" s="31"/>
      <c r="S234" s="31"/>
      <c r="T234" s="31"/>
      <c r="U234" s="31"/>
      <c r="V234" s="221" t="str">
        <f>+IF(J234=0,"",'Ark1'!T3037)</f>
        <v/>
      </c>
      <c r="W234" s="222" t="str">
        <f>+IF(J234=0,"",'Ark1'!W3037)</f>
        <v/>
      </c>
      <c r="X234" s="222" t="str">
        <f>+IF(J234=0,"",'Ark1'!X3037)</f>
        <v/>
      </c>
      <c r="Y234" s="222" t="str">
        <f>+IF(J234=0,"",'Ark1'!Y3037)</f>
        <v/>
      </c>
      <c r="Z234" s="222" t="str">
        <f>+IF(J234=0,"",'Ark1'!Z3037)</f>
        <v/>
      </c>
      <c r="AA234" s="220" t="str">
        <f>+IF(J234=0,"",'Ark1'!AA3037)</f>
        <v/>
      </c>
      <c r="AB234" s="221" t="str">
        <f>+IF(J234=0,"",'Ark1'!AC3037)</f>
        <v/>
      </c>
      <c r="AC234" s="222" t="str">
        <f>+IF(J234=0,"",'Ark1'!AE3037)</f>
        <v/>
      </c>
      <c r="AD234" s="220" t="str">
        <f t="shared" si="29"/>
        <v/>
      </c>
      <c r="AE234" s="220" t="str">
        <f t="shared" si="31"/>
        <v/>
      </c>
      <c r="AF234" s="199"/>
      <c r="AG234" s="202"/>
      <c r="AI234" s="28"/>
      <c r="AJ234" s="26"/>
      <c r="AK234" s="203"/>
      <c r="AL234" s="27"/>
      <c r="AP234" s="27"/>
    </row>
    <row r="235" spans="1:60" ht="15.6">
      <c r="A235" s="199"/>
      <c r="B235" s="270">
        <f>+'Ark1'!C3038</f>
        <v>2024</v>
      </c>
      <c r="C235" s="219">
        <f>+'Ark1'!L3038</f>
        <v>9</v>
      </c>
      <c r="D235" s="219" t="s">
        <v>35</v>
      </c>
      <c r="E235" s="219">
        <f>+'Ark1'!H3038</f>
        <v>1</v>
      </c>
      <c r="F235" s="219">
        <f>+'Ark1'!J3038</f>
        <v>134</v>
      </c>
      <c r="G235" s="219" t="str">
        <f>VLOOKUP(F235,RNR!$A$1:$B$26,2)</f>
        <v>Førde</v>
      </c>
      <c r="H235" s="219">
        <f>+IF(J235=0,"",'Ark1'!Q3038)</f>
        <v>9</v>
      </c>
      <c r="I235" s="219"/>
      <c r="J235" s="324">
        <f>+'Ark1'!R3038</f>
        <v>22</v>
      </c>
      <c r="K235" s="220">
        <f>+IF(J235=0,"",'Ark1'!AG3038)</f>
        <v>1.0440039248783763</v>
      </c>
      <c r="L235" s="220"/>
      <c r="M235" s="220">
        <f>+IF(J235=0,"",'Ark1'!AH3038)</f>
        <v>0</v>
      </c>
      <c r="N235" s="31">
        <f>+IF(J235=0,"",'Ark1'!U3038)</f>
        <v>13.83181818181818</v>
      </c>
      <c r="O235" s="31"/>
      <c r="P235" s="31"/>
      <c r="Q235" s="31"/>
      <c r="R235" s="31"/>
      <c r="S235" s="31"/>
      <c r="T235" s="31"/>
      <c r="U235" s="31"/>
      <c r="V235" s="221">
        <f>+IF(J235=0,"",'Ark1'!T3038)</f>
        <v>6.0454545454545459</v>
      </c>
      <c r="W235" s="222">
        <f>+IF(J235=0,"",'Ark1'!W3038)</f>
        <v>4.5454545454545459</v>
      </c>
      <c r="X235" s="222">
        <f>+IF(J235=0,"",'Ark1'!X3038)</f>
        <v>40.909090909090907</v>
      </c>
      <c r="Y235" s="222">
        <f>+IF(J235=0,"",'Ark1'!Y3038)</f>
        <v>13.636363636363638</v>
      </c>
      <c r="Z235" s="222">
        <f>+IF(J235=0,"",'Ark1'!Z3038)</f>
        <v>6.3284628582903402</v>
      </c>
      <c r="AA235" s="220">
        <f>+IF(J235=0,"",'Ark1'!AA3038)</f>
        <v>0</v>
      </c>
      <c r="AB235" s="221">
        <f>+IF(J235=0,"",'Ark1'!AC3038)</f>
        <v>0</v>
      </c>
      <c r="AC235" s="222">
        <f>+IF(J235=0,"",'Ark1'!AE3038)</f>
        <v>0</v>
      </c>
      <c r="AD235" s="220">
        <f t="shared" si="29"/>
        <v>1.5368686868686867</v>
      </c>
      <c r="AE235" s="220">
        <f t="shared" si="31"/>
        <v>2.4444444444444446</v>
      </c>
      <c r="AF235" s="199"/>
      <c r="AG235" s="202"/>
      <c r="AI235" s="28"/>
      <c r="AJ235" s="26"/>
      <c r="AK235" s="203"/>
      <c r="AL235" s="27"/>
      <c r="AP235" s="27"/>
    </row>
    <row r="236" spans="1:60" ht="15.6">
      <c r="A236" s="199"/>
      <c r="B236" s="270">
        <f>+'Ark1'!C3039</f>
        <v>2024</v>
      </c>
      <c r="C236" s="219">
        <f>+'Ark1'!L3039</f>
        <v>9</v>
      </c>
      <c r="D236" s="219" t="s">
        <v>35</v>
      </c>
      <c r="E236" s="219">
        <f>+'Ark1'!H3039</f>
        <v>2</v>
      </c>
      <c r="F236" s="219">
        <f>+'Ark1'!J3039</f>
        <v>141</v>
      </c>
      <c r="G236" s="219" t="str">
        <f>VLOOKUP(F236,RNR!$A$1:$B$26,2)</f>
        <v>Ølen</v>
      </c>
      <c r="H236" s="219" t="str">
        <f>+IF(J236=0,"",'Ark1'!Q3039)</f>
        <v/>
      </c>
      <c r="I236" s="219"/>
      <c r="J236" s="324">
        <f>+'Ark1'!R3039</f>
        <v>0</v>
      </c>
      <c r="K236" s="220" t="str">
        <f>+IF(J236=0,"",'Ark1'!AG3039)</f>
        <v/>
      </c>
      <c r="L236" s="220"/>
      <c r="M236" s="220" t="str">
        <f>+IF(J236=0,"",'Ark1'!AH3039)</f>
        <v/>
      </c>
      <c r="N236" s="31" t="str">
        <f>+IF(J236=0,"",'Ark1'!U3039)</f>
        <v/>
      </c>
      <c r="O236" s="31"/>
      <c r="P236" s="31"/>
      <c r="Q236" s="31"/>
      <c r="R236" s="31"/>
      <c r="S236" s="31"/>
      <c r="T236" s="31"/>
      <c r="U236" s="31"/>
      <c r="V236" s="221" t="str">
        <f>+IF(J236=0,"",'Ark1'!T3039)</f>
        <v/>
      </c>
      <c r="W236" s="222" t="str">
        <f>+IF(J236=0,"",'Ark1'!W3039)</f>
        <v/>
      </c>
      <c r="X236" s="222" t="str">
        <f>+IF(J236=0,"",'Ark1'!X3039)</f>
        <v/>
      </c>
      <c r="Y236" s="222" t="str">
        <f>+IF(J236=0,"",'Ark1'!Y3039)</f>
        <v/>
      </c>
      <c r="Z236" s="222" t="str">
        <f>+IF(J236=0,"",'Ark1'!Z3039)</f>
        <v/>
      </c>
      <c r="AA236" s="220" t="str">
        <f>+IF(J236=0,"",'Ark1'!AA3039)</f>
        <v/>
      </c>
      <c r="AB236" s="221" t="str">
        <f>+IF(J236=0,"",'Ark1'!AC3039)</f>
        <v/>
      </c>
      <c r="AC236" s="222" t="str">
        <f>+IF(J236=0,"",'Ark1'!AE3039)</f>
        <v/>
      </c>
      <c r="AD236" s="220" t="str">
        <f t="shared" si="29"/>
        <v/>
      </c>
      <c r="AE236" s="220" t="str">
        <f t="shared" si="31"/>
        <v/>
      </c>
      <c r="AF236" s="199"/>
      <c r="AG236" s="202"/>
      <c r="AI236" s="28"/>
      <c r="AJ236" s="26"/>
      <c r="AK236" s="203"/>
      <c r="AL236" s="27"/>
      <c r="AP236" s="27"/>
    </row>
    <row r="237" spans="1:60" ht="15.6">
      <c r="A237" s="199"/>
      <c r="B237" s="270">
        <f>+'Ark1'!C3040</f>
        <v>2024</v>
      </c>
      <c r="C237" s="219">
        <f>+'Ark1'!L3040</f>
        <v>9</v>
      </c>
      <c r="D237" s="219" t="s">
        <v>35</v>
      </c>
      <c r="E237" s="219">
        <f>+'Ark1'!H3040</f>
        <v>2</v>
      </c>
      <c r="F237" s="219">
        <f>+'Ark1'!J3040</f>
        <v>143</v>
      </c>
      <c r="G237" s="219" t="str">
        <f>VLOOKUP(F237,RNR!$A$1:$B$26,2)</f>
        <v>Nordfjord</v>
      </c>
      <c r="H237" s="219" t="str">
        <f>+IF(J237=0,"",'Ark1'!Q3040)</f>
        <v/>
      </c>
      <c r="I237" s="219"/>
      <c r="J237" s="324">
        <f>+'Ark1'!R3040</f>
        <v>0</v>
      </c>
      <c r="K237" s="220" t="str">
        <f>+IF(J237=0,"",'Ark1'!AG3040)</f>
        <v/>
      </c>
      <c r="L237" s="220"/>
      <c r="M237" s="220" t="str">
        <f>+IF(J237=0,"",'Ark1'!AH3040)</f>
        <v/>
      </c>
      <c r="N237" s="31" t="str">
        <f>+IF(J237=0,"",'Ark1'!U3040)</f>
        <v/>
      </c>
      <c r="O237" s="31"/>
      <c r="P237" s="31"/>
      <c r="Q237" s="31"/>
      <c r="R237" s="31"/>
      <c r="S237" s="31"/>
      <c r="T237" s="31"/>
      <c r="U237" s="31"/>
      <c r="V237" s="221" t="str">
        <f>+IF(J237=0,"",'Ark1'!T3040)</f>
        <v/>
      </c>
      <c r="W237" s="222" t="str">
        <f>+IF(J237=0,"",'Ark1'!W3040)</f>
        <v/>
      </c>
      <c r="X237" s="222" t="str">
        <f>+IF(J237=0,"",'Ark1'!X3040)</f>
        <v/>
      </c>
      <c r="Y237" s="222" t="str">
        <f>+IF(J237=0,"",'Ark1'!Y3040)</f>
        <v/>
      </c>
      <c r="Z237" s="222" t="str">
        <f>+IF(J237=0,"",'Ark1'!Z3040)</f>
        <v/>
      </c>
      <c r="AA237" s="220" t="str">
        <f>+IF(J237=0,"",'Ark1'!AA3040)</f>
        <v/>
      </c>
      <c r="AB237" s="221" t="str">
        <f>+IF(J237=0,"",'Ark1'!AC3040)</f>
        <v/>
      </c>
      <c r="AC237" s="222" t="str">
        <f>+IF(J237=0,"",'Ark1'!AE3040)</f>
        <v/>
      </c>
      <c r="AD237" s="220" t="str">
        <f t="shared" si="29"/>
        <v/>
      </c>
      <c r="AE237" s="220" t="str">
        <f t="shared" si="31"/>
        <v/>
      </c>
      <c r="AF237" s="199"/>
      <c r="AG237" s="202"/>
      <c r="AI237" s="28"/>
      <c r="AJ237" s="26"/>
      <c r="AK237" s="203"/>
      <c r="AL237" s="27"/>
      <c r="AP237" s="27"/>
    </row>
    <row r="238" spans="1:60" ht="15.6">
      <c r="A238" s="199"/>
      <c r="B238" s="270">
        <f>+'Ark1'!C3041</f>
        <v>2024</v>
      </c>
      <c r="C238" s="219">
        <f>+'Ark1'!L3041</f>
        <v>9</v>
      </c>
      <c r="D238" s="219" t="s">
        <v>35</v>
      </c>
      <c r="E238" s="219">
        <f>+'Ark1'!H3041</f>
        <v>2</v>
      </c>
      <c r="F238" s="219">
        <f>+'Ark1'!J3041</f>
        <v>147</v>
      </c>
      <c r="G238" s="219" t="str">
        <f>VLOOKUP(F238,RNR!$A$1:$B$26,2)</f>
        <v>Midt-Norge</v>
      </c>
      <c r="H238" s="219" t="str">
        <f>+IF(J238=0,"",'Ark1'!Q3041)</f>
        <v/>
      </c>
      <c r="I238" s="219"/>
      <c r="J238" s="324">
        <f>+'Ark1'!R3041</f>
        <v>0</v>
      </c>
      <c r="K238" s="220" t="str">
        <f>+IF(J238=0,"",'Ark1'!AG3041)</f>
        <v/>
      </c>
      <c r="L238" s="220"/>
      <c r="M238" s="220" t="str">
        <f>+IF(J238=0,"",'Ark1'!AH3041)</f>
        <v/>
      </c>
      <c r="N238" s="31" t="str">
        <f>+IF(J238=0,"",'Ark1'!U3041)</f>
        <v/>
      </c>
      <c r="O238" s="31"/>
      <c r="P238" s="31"/>
      <c r="Q238" s="31"/>
      <c r="R238" s="31"/>
      <c r="S238" s="31"/>
      <c r="T238" s="31"/>
      <c r="U238" s="31"/>
      <c r="V238" s="221" t="str">
        <f>+IF(J238=0,"",'Ark1'!T3041)</f>
        <v/>
      </c>
      <c r="W238" s="222" t="str">
        <f>+IF(J238=0,"",'Ark1'!W3041)</f>
        <v/>
      </c>
      <c r="X238" s="222" t="str">
        <f>+IF(J238=0,"",'Ark1'!X3041)</f>
        <v/>
      </c>
      <c r="Y238" s="222" t="str">
        <f>+IF(J238=0,"",'Ark1'!Y3041)</f>
        <v/>
      </c>
      <c r="Z238" s="222" t="str">
        <f>+IF(J238=0,"",'Ark1'!Z3041)</f>
        <v/>
      </c>
      <c r="AA238" s="220" t="str">
        <f>+IF(J238=0,"",'Ark1'!AA3041)</f>
        <v/>
      </c>
      <c r="AB238" s="221" t="str">
        <f>+IF(J238=0,"",'Ark1'!AC3041)</f>
        <v/>
      </c>
      <c r="AC238" s="222" t="str">
        <f>+IF(J238=0,"",'Ark1'!AE3041)</f>
        <v/>
      </c>
      <c r="AD238" s="220" t="str">
        <f t="shared" si="29"/>
        <v/>
      </c>
      <c r="AE238" s="220" t="str">
        <f t="shared" si="31"/>
        <v/>
      </c>
      <c r="AF238" s="199"/>
      <c r="AG238" s="202"/>
      <c r="AI238" s="28"/>
      <c r="AJ238" s="26"/>
      <c r="AK238" s="203"/>
      <c r="AL238" s="27"/>
      <c r="AP238" s="27"/>
    </row>
    <row r="239" spans="1:60" ht="15.6">
      <c r="A239" s="199"/>
      <c r="B239" s="270">
        <f>+'Ark1'!C3042</f>
        <v>2024</v>
      </c>
      <c r="C239" s="219">
        <f>+'Ark1'!L3042</f>
        <v>9</v>
      </c>
      <c r="D239" s="219" t="s">
        <v>35</v>
      </c>
      <c r="E239" s="219">
        <f>+'Ark1'!H3042</f>
        <v>1</v>
      </c>
      <c r="F239" s="219">
        <f>+'Ark1'!J3042</f>
        <v>155</v>
      </c>
      <c r="G239" s="219" t="str">
        <f>VLOOKUP(F239,RNR!$A$1:$B$26,2)</f>
        <v>Målselv</v>
      </c>
      <c r="H239" s="219">
        <f>+IF(J239=0,"",'Ark1'!Q3042)</f>
        <v>6</v>
      </c>
      <c r="I239" s="219"/>
      <c r="J239" s="324">
        <f>+'Ark1'!R3042</f>
        <v>21</v>
      </c>
      <c r="K239" s="220">
        <f>+IF(J239=0,"",'Ark1'!AG3042)</f>
        <v>2.5060860927691517</v>
      </c>
      <c r="L239" s="220"/>
      <c r="M239" s="220">
        <f>+IF(J239=0,"",'Ark1'!AH3042)</f>
        <v>0</v>
      </c>
      <c r="N239" s="31">
        <f>+IF(J239=0,"",'Ark1'!U3042)</f>
        <v>14.65714285714286</v>
      </c>
      <c r="O239" s="31"/>
      <c r="P239" s="31"/>
      <c r="Q239" s="31"/>
      <c r="R239" s="31"/>
      <c r="S239" s="31"/>
      <c r="T239" s="31"/>
      <c r="U239" s="31"/>
      <c r="V239" s="221">
        <f>+IF(J239=0,"",'Ark1'!T3042)</f>
        <v>5.7142857142857153</v>
      </c>
      <c r="W239" s="222">
        <f>+IF(J239=0,"",'Ark1'!W3042)</f>
        <v>0</v>
      </c>
      <c r="X239" s="222">
        <f>+IF(J239=0,"",'Ark1'!X3042)</f>
        <v>28.571428571428577</v>
      </c>
      <c r="Y239" s="222">
        <f>+IF(J239=0,"",'Ark1'!Y3042)</f>
        <v>0</v>
      </c>
      <c r="Z239" s="222">
        <f>+IF(J239=0,"",'Ark1'!Z3042)</f>
        <v>3.1102857667777655</v>
      </c>
      <c r="AA239" s="220">
        <f>+IF(J239=0,"",'Ark1'!AA3042)</f>
        <v>0</v>
      </c>
      <c r="AB239" s="221">
        <f>+IF(J239=0,"",'Ark1'!AC3042)</f>
        <v>0</v>
      </c>
      <c r="AC239" s="222">
        <f>+IF(J239=0,"",'Ark1'!AE3042)</f>
        <v>0</v>
      </c>
      <c r="AD239" s="220">
        <f t="shared" si="29"/>
        <v>1.628571428571429</v>
      </c>
      <c r="AE239" s="220">
        <f t="shared" si="31"/>
        <v>3.5</v>
      </c>
      <c r="AF239" s="199"/>
      <c r="AG239" s="202"/>
      <c r="AI239" s="28"/>
      <c r="AJ239" s="26"/>
      <c r="AK239" s="203"/>
      <c r="AL239" s="27"/>
      <c r="AP239" s="27"/>
    </row>
    <row r="240" spans="1:60" ht="15.6">
      <c r="A240" s="199"/>
      <c r="B240" s="270">
        <f>+'Ark1'!C3043</f>
        <v>2024</v>
      </c>
      <c r="C240" s="219">
        <f>+'Ark1'!L3043</f>
        <v>9</v>
      </c>
      <c r="D240" s="219" t="s">
        <v>35</v>
      </c>
      <c r="E240" s="219">
        <f>+'Ark1'!H3043</f>
        <v>2</v>
      </c>
      <c r="F240" s="219">
        <f>+'Ark1'!J3043</f>
        <v>160</v>
      </c>
      <c r="G240" s="219" t="str">
        <f>VLOOKUP(F240,RNR!$A$1:$B$26,2)</f>
        <v>Oslo</v>
      </c>
      <c r="H240" s="219">
        <f>+IF(J240=0,"",'Ark1'!Q3043)</f>
        <v>1</v>
      </c>
      <c r="I240" s="219"/>
      <c r="J240" s="324">
        <f>+'Ark1'!R3043</f>
        <v>2</v>
      </c>
      <c r="K240" s="220">
        <f>+IF(J240=0,"",'Ark1'!AG3043)</f>
        <v>1.3560824285397739</v>
      </c>
      <c r="L240" s="220"/>
      <c r="M240" s="220">
        <f>+IF(J240=0,"",'Ark1'!AH3043)</f>
        <v>0</v>
      </c>
      <c r="N240" s="31">
        <f>+IF(J240=0,"",'Ark1'!U3043)</f>
        <v>15.3</v>
      </c>
      <c r="O240" s="31"/>
      <c r="P240" s="31"/>
      <c r="Q240" s="31"/>
      <c r="R240" s="31"/>
      <c r="S240" s="31"/>
      <c r="T240" s="31"/>
      <c r="U240" s="31"/>
      <c r="V240" s="221">
        <f>+IF(J240=0,"",'Ark1'!T3043)</f>
        <v>8</v>
      </c>
      <c r="W240" s="222">
        <f>+IF(J240=0,"",'Ark1'!W3043)</f>
        <v>50</v>
      </c>
      <c r="X240" s="222">
        <f>+IF(J240=0,"",'Ark1'!X3043)</f>
        <v>50</v>
      </c>
      <c r="Y240" s="222">
        <f>+IF(J240=0,"",'Ark1'!Y3043)</f>
        <v>0</v>
      </c>
      <c r="Z240" s="222">
        <f>+IF(J240=0,"",'Ark1'!Z3043)</f>
        <v>1.2999999999999989</v>
      </c>
      <c r="AA240" s="220">
        <f>+IF(J240=0,"",'Ark1'!AA3043)</f>
        <v>0</v>
      </c>
      <c r="AB240" s="221">
        <f>+IF(J240=0,"",'Ark1'!AC3043)</f>
        <v>0</v>
      </c>
      <c r="AC240" s="222">
        <f>+IF(J240=0,"",'Ark1'!AE3043)</f>
        <v>0</v>
      </c>
      <c r="AD240" s="220">
        <f t="shared" si="29"/>
        <v>1.7000000000000002</v>
      </c>
      <c r="AE240" s="220">
        <f t="shared" si="31"/>
        <v>2</v>
      </c>
      <c r="AF240" s="199"/>
      <c r="AG240" s="202"/>
      <c r="AI240" s="28"/>
      <c r="AJ240" s="26"/>
      <c r="AK240" s="203"/>
      <c r="AL240" s="27"/>
      <c r="AP240" s="27"/>
    </row>
    <row r="241" spans="1:60" ht="15.6">
      <c r="A241" s="199"/>
      <c r="B241" s="270">
        <f>+'Ark1'!C3044</f>
        <v>2024</v>
      </c>
      <c r="C241" s="219">
        <f>+'Ark1'!L3044</f>
        <v>9</v>
      </c>
      <c r="D241" s="219" t="s">
        <v>35</v>
      </c>
      <c r="E241" s="219">
        <f>+'Ark1'!H3044</f>
        <v>1</v>
      </c>
      <c r="F241" s="219">
        <f>+'Ark1'!J3044</f>
        <v>171</v>
      </c>
      <c r="G241" s="219" t="str">
        <f>VLOOKUP(F241,RNR!$A$1:$B$26,2)</f>
        <v>Prima</v>
      </c>
      <c r="H241" s="219" t="str">
        <f>+IF(J241=0,"",'Ark1'!Q3044)</f>
        <v/>
      </c>
      <c r="I241" s="219"/>
      <c r="J241" s="324">
        <f>+'Ark1'!R3044</f>
        <v>0</v>
      </c>
      <c r="K241" s="220" t="str">
        <f>+IF(J241=0,"",'Ark1'!AG3044)</f>
        <v/>
      </c>
      <c r="L241" s="220"/>
      <c r="M241" s="220" t="str">
        <f>+IF(J241=0,"",'Ark1'!AH3044)</f>
        <v/>
      </c>
      <c r="N241" s="31" t="str">
        <f>+IF(J241=0,"",'Ark1'!U3044)</f>
        <v/>
      </c>
      <c r="O241" s="31"/>
      <c r="P241" s="31"/>
      <c r="Q241" s="31"/>
      <c r="R241" s="31"/>
      <c r="S241" s="31"/>
      <c r="T241" s="31"/>
      <c r="U241" s="31"/>
      <c r="V241" s="221" t="str">
        <f>+IF(J241=0,"",'Ark1'!T3044)</f>
        <v/>
      </c>
      <c r="W241" s="222" t="str">
        <f>+IF(J241=0,"",'Ark1'!W3044)</f>
        <v/>
      </c>
      <c r="X241" s="222" t="str">
        <f>+IF(J241=0,"",'Ark1'!X3044)</f>
        <v/>
      </c>
      <c r="Y241" s="222" t="str">
        <f>+IF(J241=0,"",'Ark1'!Y3044)</f>
        <v/>
      </c>
      <c r="Z241" s="222" t="str">
        <f>+IF(J241=0,"",'Ark1'!Z3044)</f>
        <v/>
      </c>
      <c r="AA241" s="220" t="str">
        <f>+IF(J241=0,"",'Ark1'!AA3044)</f>
        <v/>
      </c>
      <c r="AB241" s="221" t="str">
        <f>+IF(J241=0,"",'Ark1'!AC3044)</f>
        <v/>
      </c>
      <c r="AC241" s="222" t="str">
        <f>+IF(J241=0,"",'Ark1'!AE3044)</f>
        <v/>
      </c>
      <c r="AD241" s="220" t="str">
        <f t="shared" si="29"/>
        <v/>
      </c>
      <c r="AE241" s="220" t="str">
        <f t="shared" si="31"/>
        <v/>
      </c>
      <c r="AF241" s="199"/>
      <c r="AG241" s="202"/>
      <c r="AI241" s="28"/>
      <c r="AJ241" s="26"/>
      <c r="AK241" s="203"/>
      <c r="AL241" s="27"/>
      <c r="AP241" s="27"/>
    </row>
    <row r="242" spans="1:60" ht="15.6">
      <c r="A242" s="199"/>
      <c r="B242" s="270">
        <f>+'Ark1'!C3045</f>
        <v>2024</v>
      </c>
      <c r="C242" s="219">
        <f>+'Ark1'!L3045</f>
        <v>9</v>
      </c>
      <c r="D242" s="219" t="s">
        <v>35</v>
      </c>
      <c r="E242" s="219">
        <f>+'Ark1'!H3045</f>
        <v>2</v>
      </c>
      <c r="F242" s="219">
        <f>+'Ark1'!J3045</f>
        <v>175</v>
      </c>
      <c r="G242" s="219" t="str">
        <f>VLOOKUP(F242,RNR!$A$1:$B$26,2)</f>
        <v>Ole Ringdal</v>
      </c>
      <c r="H242" s="219">
        <f>+IF(J242=0,"",'Ark1'!Q3045)</f>
        <v>1</v>
      </c>
      <c r="I242" s="219"/>
      <c r="J242" s="324">
        <f>+'Ark1'!R3045</f>
        <v>1</v>
      </c>
      <c r="K242" s="220">
        <f>+IF(J242=0,"",'Ark1'!AG3045)</f>
        <v>0.15542322267432723</v>
      </c>
      <c r="L242" s="220"/>
      <c r="M242" s="220">
        <f>+IF(J242=0,"",'Ark1'!AH3045)</f>
        <v>0</v>
      </c>
      <c r="N242" s="31">
        <f>+IF(J242=0,"",'Ark1'!U3045)</f>
        <v>17.8</v>
      </c>
      <c r="O242" s="31"/>
      <c r="P242" s="31"/>
      <c r="Q242" s="31"/>
      <c r="R242" s="31"/>
      <c r="S242" s="31"/>
      <c r="T242" s="31"/>
      <c r="U242" s="31"/>
      <c r="V242" s="221">
        <f>+IF(J242=0,"",'Ark1'!T3045)</f>
        <v>7</v>
      </c>
      <c r="W242" s="222">
        <f>+IF(J242=0,"",'Ark1'!W3045)</f>
        <v>0</v>
      </c>
      <c r="X242" s="222">
        <f>+IF(J242=0,"",'Ark1'!X3045)</f>
        <v>100</v>
      </c>
      <c r="Y242" s="222">
        <f>+IF(J242=0,"",'Ark1'!Y3045)</f>
        <v>0</v>
      </c>
      <c r="Z242" s="222">
        <f>+IF(J242=0,"",'Ark1'!Z3045)</f>
        <v>0</v>
      </c>
      <c r="AA242" s="220">
        <f>+IF(J242=0,"",'Ark1'!AA3045)</f>
        <v>0</v>
      </c>
      <c r="AB242" s="221">
        <f>+IF(J242=0,"",'Ark1'!AC3045)</f>
        <v>0</v>
      </c>
      <c r="AC242" s="222">
        <f>+IF(J242=0,"",'Ark1'!AE3045)</f>
        <v>0</v>
      </c>
      <c r="AD242" s="220">
        <f t="shared" si="29"/>
        <v>1.9777777777777779</v>
      </c>
      <c r="AE242" s="220">
        <f t="shared" si="31"/>
        <v>1</v>
      </c>
      <c r="AF242" s="199"/>
      <c r="AG242" s="202"/>
      <c r="AI242" s="28"/>
      <c r="AJ242" s="26"/>
      <c r="AK242" s="203"/>
      <c r="AL242" s="27"/>
      <c r="AP242" s="27"/>
    </row>
    <row r="243" spans="1:60" ht="15.6">
      <c r="A243" s="199"/>
      <c r="B243" s="270">
        <f>+'Ark1'!C3046</f>
        <v>2024</v>
      </c>
      <c r="C243" s="219">
        <f>+'Ark1'!L3046</f>
        <v>9</v>
      </c>
      <c r="D243" s="219" t="s">
        <v>35</v>
      </c>
      <c r="E243" s="219">
        <f>+'Ark1'!H3046</f>
        <v>2</v>
      </c>
      <c r="F243" s="219">
        <f>+'Ark1'!J3046</f>
        <v>177</v>
      </c>
      <c r="G243" s="219" t="str">
        <f>VLOOKUP(F243,RNR!$A$1:$B$26,2)</f>
        <v>Slakthuset</v>
      </c>
      <c r="H243" s="219">
        <f>+IF(J243=0,"",'Ark1'!Q3046)</f>
        <v>6</v>
      </c>
      <c r="I243" s="219"/>
      <c r="J243" s="324">
        <f>+'Ark1'!R3046</f>
        <v>10</v>
      </c>
      <c r="K243" s="220">
        <f>+IF(J243=0,"",'Ark1'!AG3046)</f>
        <v>1.7927319291738419</v>
      </c>
      <c r="L243" s="220"/>
      <c r="M243" s="220">
        <f>+IF(J243=0,"",'Ark1'!AH3046)</f>
        <v>0</v>
      </c>
      <c r="N243" s="31">
        <f>+IF(J243=0,"",'Ark1'!U3046)</f>
        <v>16.239999999999995</v>
      </c>
      <c r="O243" s="31"/>
      <c r="P243" s="31"/>
      <c r="Q243" s="31"/>
      <c r="R243" s="31"/>
      <c r="S243" s="31"/>
      <c r="T243" s="31"/>
      <c r="U243" s="31"/>
      <c r="V243" s="221">
        <f>+IF(J243=0,"",'Ark1'!T3046)</f>
        <v>6.2</v>
      </c>
      <c r="W243" s="222">
        <f>+IF(J243=0,"",'Ark1'!W3046)</f>
        <v>0</v>
      </c>
      <c r="X243" s="222">
        <f>+IF(J243=0,"",'Ark1'!X3046)</f>
        <v>60</v>
      </c>
      <c r="Y243" s="222">
        <f>+IF(J243=0,"",'Ark1'!Y3046)</f>
        <v>0</v>
      </c>
      <c r="Z243" s="222">
        <f>+IF(J243=0,"",'Ark1'!Z3046)</f>
        <v>4.4441422119459775</v>
      </c>
      <c r="AA243" s="220">
        <f>+IF(J243=0,"",'Ark1'!AA3046)</f>
        <v>0</v>
      </c>
      <c r="AB243" s="221">
        <f>+IF(J243=0,"",'Ark1'!AC3046)</f>
        <v>0</v>
      </c>
      <c r="AC243" s="222">
        <f>+IF(J243=0,"",'Ark1'!AE3046)</f>
        <v>0</v>
      </c>
      <c r="AD243" s="220">
        <f t="shared" si="29"/>
        <v>1.8044444444444439</v>
      </c>
      <c r="AE243" s="220">
        <f t="shared" si="31"/>
        <v>1.6666666666666667</v>
      </c>
      <c r="AF243" s="199"/>
      <c r="AG243" s="202"/>
      <c r="AI243" s="28"/>
      <c r="AJ243" s="26"/>
      <c r="AK243" s="203"/>
      <c r="AL243" s="27"/>
      <c r="AP243" s="27"/>
    </row>
    <row r="244" spans="1:60" ht="15.6">
      <c r="A244" s="199"/>
      <c r="B244" s="270">
        <f>+'Ark1'!C3047</f>
        <v>2024</v>
      </c>
      <c r="C244" s="219">
        <f>+'Ark1'!L3047</f>
        <v>9</v>
      </c>
      <c r="D244" s="219" t="s">
        <v>35</v>
      </c>
      <c r="E244" s="219">
        <f>+'Ark1'!H3047</f>
        <v>2</v>
      </c>
      <c r="F244" s="219">
        <f>+'Ark1'!J3047</f>
        <v>178</v>
      </c>
      <c r="G244" s="219" t="str">
        <f>VLOOKUP(F244,RNR!$A$1:$B$26,2)</f>
        <v>Røros</v>
      </c>
      <c r="H244" s="219" t="str">
        <f>+IF(J244=0,"",'Ark1'!Q3047)</f>
        <v/>
      </c>
      <c r="I244" s="219"/>
      <c r="J244" s="324">
        <f>+'Ark1'!R3047</f>
        <v>0</v>
      </c>
      <c r="K244" s="220" t="str">
        <f>+IF(J244=0,"",'Ark1'!AG3047)</f>
        <v/>
      </c>
      <c r="L244" s="220"/>
      <c r="M244" s="220" t="str">
        <f>+IF(J244=0,"",'Ark1'!AH3047)</f>
        <v/>
      </c>
      <c r="N244" s="31" t="str">
        <f>+IF(J244=0,"",'Ark1'!U3047)</f>
        <v/>
      </c>
      <c r="O244" s="31"/>
      <c r="P244" s="31"/>
      <c r="Q244" s="31"/>
      <c r="R244" s="31"/>
      <c r="S244" s="31"/>
      <c r="T244" s="31"/>
      <c r="U244" s="31"/>
      <c r="V244" s="221" t="str">
        <f>+IF(J244=0,"",'Ark1'!T3047)</f>
        <v/>
      </c>
      <c r="W244" s="222" t="str">
        <f>+IF(J244=0,"",'Ark1'!W3047)</f>
        <v/>
      </c>
      <c r="X244" s="222" t="str">
        <f>+IF(J244=0,"",'Ark1'!X3047)</f>
        <v/>
      </c>
      <c r="Y244" s="222" t="str">
        <f>+IF(J244=0,"",'Ark1'!Y3047)</f>
        <v/>
      </c>
      <c r="Z244" s="222" t="str">
        <f>+IF(J244=0,"",'Ark1'!Z3047)</f>
        <v/>
      </c>
      <c r="AA244" s="220" t="str">
        <f>+IF(J244=0,"",'Ark1'!AA3047)</f>
        <v/>
      </c>
      <c r="AB244" s="221" t="str">
        <f>+IF(J244=0,"",'Ark1'!AC3047)</f>
        <v/>
      </c>
      <c r="AC244" s="222" t="str">
        <f>+IF(J244=0,"",'Ark1'!AE3047)</f>
        <v/>
      </c>
      <c r="AD244" s="220" t="str">
        <f t="shared" si="29"/>
        <v/>
      </c>
      <c r="AE244" s="220" t="str">
        <f t="shared" si="31"/>
        <v/>
      </c>
      <c r="AF244" s="199"/>
      <c r="AG244" s="202"/>
      <c r="AI244" s="28"/>
      <c r="AJ244" s="26"/>
      <c r="AK244" s="203"/>
      <c r="AL244" s="27"/>
      <c r="AP244" s="27"/>
    </row>
    <row r="245" spans="1:60" ht="15.6">
      <c r="A245" s="199"/>
      <c r="B245" s="270">
        <f>+'Ark1'!C3048</f>
        <v>2024</v>
      </c>
      <c r="C245" s="219">
        <f>+'Ark1'!L3048</f>
        <v>9</v>
      </c>
      <c r="D245" s="219" t="s">
        <v>35</v>
      </c>
      <c r="E245" s="219">
        <f>+'Ark1'!H3048</f>
        <v>2</v>
      </c>
      <c r="F245" s="219">
        <f>+'Ark1'!J3048</f>
        <v>181</v>
      </c>
      <c r="G245" s="219" t="str">
        <f>VLOOKUP(F245,RNR!$A$1:$B$26,2)</f>
        <v>Horns</v>
      </c>
      <c r="H245" s="219">
        <f>+IF(J245=0,"",'Ark1'!Q3048)</f>
        <v>1</v>
      </c>
      <c r="I245" s="219"/>
      <c r="J245" s="324">
        <f>+'Ark1'!R3048</f>
        <v>1</v>
      </c>
      <c r="K245" s="220">
        <f>+IF(J245=0,"",'Ark1'!AG3048)</f>
        <v>0.69880943577608512</v>
      </c>
      <c r="L245" s="220"/>
      <c r="M245" s="220">
        <f>+IF(J245=0,"",'Ark1'!AH3048)</f>
        <v>0</v>
      </c>
      <c r="N245" s="31">
        <f>+IF(J245=0,"",'Ark1'!U3048)</f>
        <v>18.900000000000006</v>
      </c>
      <c r="O245" s="31"/>
      <c r="P245" s="31"/>
      <c r="Q245" s="31"/>
      <c r="R245" s="31"/>
      <c r="S245" s="31"/>
      <c r="T245" s="31"/>
      <c r="U245" s="31"/>
      <c r="V245" s="221">
        <f>+IF(J245=0,"",'Ark1'!T3048)</f>
        <v>8</v>
      </c>
      <c r="W245" s="222">
        <f>+IF(J245=0,"",'Ark1'!W3048)</f>
        <v>0</v>
      </c>
      <c r="X245" s="222">
        <f>+IF(J245=0,"",'Ark1'!X3048)</f>
        <v>100</v>
      </c>
      <c r="Y245" s="222">
        <f>+IF(J245=0,"",'Ark1'!Y3048)</f>
        <v>0</v>
      </c>
      <c r="Z245" s="222">
        <f>+IF(J245=0,"",'Ark1'!Z3048)</f>
        <v>0</v>
      </c>
      <c r="AA245" s="220">
        <f>+IF(J245=0,"",'Ark1'!AA3048)</f>
        <v>0</v>
      </c>
      <c r="AB245" s="221">
        <f>+IF(J245=0,"",'Ark1'!AC3048)</f>
        <v>0</v>
      </c>
      <c r="AC245" s="222">
        <f>+IF(J245=0,"",'Ark1'!AE3048)</f>
        <v>0</v>
      </c>
      <c r="AD245" s="220">
        <f t="shared" si="29"/>
        <v>2.1000000000000005</v>
      </c>
      <c r="AE245" s="220">
        <f t="shared" si="31"/>
        <v>1</v>
      </c>
      <c r="AF245" s="199"/>
      <c r="AG245" s="202"/>
      <c r="AI245" s="28"/>
      <c r="AJ245" s="26"/>
      <c r="AK245" s="203"/>
      <c r="AL245" s="27"/>
      <c r="AP245" s="27"/>
    </row>
    <row r="246" spans="1:60" ht="15.6">
      <c r="A246" s="199"/>
      <c r="B246" s="270">
        <f>+'Ark1'!C3049</f>
        <v>2024</v>
      </c>
      <c r="C246" s="219">
        <f>+'Ark1'!L3049</f>
        <v>9</v>
      </c>
      <c r="D246" s="219" t="s">
        <v>35</v>
      </c>
      <c r="E246" s="219">
        <f>+'Ark1'!H3049</f>
        <v>1</v>
      </c>
      <c r="F246" s="219">
        <f>+'Ark1'!J3049</f>
        <v>262</v>
      </c>
      <c r="G246" s="219" t="str">
        <f>VLOOKUP(F246,RNR!$A$1:$B$26,2)</f>
        <v>Strilalam</v>
      </c>
      <c r="H246" s="219" t="str">
        <f>+IF(J246=0,"",'Ark1'!Q3049)</f>
        <v/>
      </c>
      <c r="I246" s="219"/>
      <c r="J246" s="324">
        <f>+'Ark1'!R3049</f>
        <v>0</v>
      </c>
      <c r="K246" s="220" t="str">
        <f>+IF(J246=0,"",'Ark1'!AG3049)</f>
        <v/>
      </c>
      <c r="L246" s="220"/>
      <c r="M246" s="220" t="str">
        <f>+IF(J246=0,"",'Ark1'!AH3049)</f>
        <v/>
      </c>
      <c r="N246" s="31" t="str">
        <f>+IF(J246=0,"",'Ark1'!U3049)</f>
        <v/>
      </c>
      <c r="O246" s="31"/>
      <c r="P246" s="31"/>
      <c r="Q246" s="31"/>
      <c r="R246" s="31"/>
      <c r="S246" s="31"/>
      <c r="T246" s="31"/>
      <c r="U246" s="31"/>
      <c r="V246" s="221" t="str">
        <f>+IF(J246=0,"",'Ark1'!T3049)</f>
        <v/>
      </c>
      <c r="W246" s="222" t="str">
        <f>+IF(J246=0,"",'Ark1'!W3049)</f>
        <v/>
      </c>
      <c r="X246" s="222" t="str">
        <f>+IF(J246=0,"",'Ark1'!X3049)</f>
        <v/>
      </c>
      <c r="Y246" s="222" t="str">
        <f>+IF(J246=0,"",'Ark1'!Y3049)</f>
        <v/>
      </c>
      <c r="Z246" s="222" t="str">
        <f>+IF(J246=0,"",'Ark1'!Z3049)</f>
        <v/>
      </c>
      <c r="AA246" s="220" t="str">
        <f>+IF(J246=0,"",'Ark1'!AA3049)</f>
        <v/>
      </c>
      <c r="AB246" s="221" t="str">
        <f>+IF(J246=0,"",'Ark1'!AC3049)</f>
        <v/>
      </c>
      <c r="AC246" s="222" t="str">
        <f>+IF(J246=0,"",'Ark1'!AE3049)</f>
        <v/>
      </c>
      <c r="AD246" s="220" t="str">
        <f t="shared" si="29"/>
        <v/>
      </c>
      <c r="AE246" s="220" t="str">
        <f t="shared" si="31"/>
        <v/>
      </c>
      <c r="AF246" s="199"/>
      <c r="AG246" s="202"/>
      <c r="AI246" s="28"/>
      <c r="AJ246" s="26"/>
      <c r="AK246" s="203"/>
      <c r="AL246" s="27"/>
      <c r="AP246" s="27"/>
    </row>
    <row r="247" spans="1:60" ht="15.6">
      <c r="A247" s="199"/>
      <c r="B247" s="270">
        <f>+'Ark1'!C3050</f>
        <v>2024</v>
      </c>
      <c r="C247" s="219">
        <f>+'Ark1'!L3050</f>
        <v>9</v>
      </c>
      <c r="D247" s="219" t="s">
        <v>35</v>
      </c>
      <c r="E247" s="219">
        <f>+'Ark1'!H3050</f>
        <v>1</v>
      </c>
      <c r="F247" s="219">
        <f>+'Ark1'!J3050</f>
        <v>309</v>
      </c>
      <c r="G247" s="219" t="str">
        <f>VLOOKUP(F247,RNR!$A$1:$B$26,2)</f>
        <v>Malvik</v>
      </c>
      <c r="H247" s="219">
        <f>+IF(J247=0,"",'Ark1'!Q3050)</f>
        <v>2</v>
      </c>
      <c r="I247" s="219"/>
      <c r="J247" s="324">
        <f>+'Ark1'!R3050</f>
        <v>4</v>
      </c>
      <c r="K247" s="220">
        <f>+IF(J247=0,"",'Ark1'!AG3050)</f>
        <v>0.92310508492305299</v>
      </c>
      <c r="L247" s="220"/>
      <c r="M247" s="220">
        <f>+IF(J247=0,"",'Ark1'!AH3050)</f>
        <v>0</v>
      </c>
      <c r="N247" s="31">
        <f>+IF(J247=0,"",'Ark1'!U3050)</f>
        <v>17.649999999999999</v>
      </c>
      <c r="O247" s="31"/>
      <c r="P247" s="31"/>
      <c r="Q247" s="31"/>
      <c r="R247" s="31"/>
      <c r="S247" s="31"/>
      <c r="T247" s="31"/>
      <c r="U247" s="31"/>
      <c r="V247" s="221">
        <f>+IF(J247=0,"",'Ark1'!T3050)</f>
        <v>6.75</v>
      </c>
      <c r="W247" s="222">
        <f>+IF(J247=0,"",'Ark1'!W3050)</f>
        <v>0</v>
      </c>
      <c r="X247" s="222">
        <f>+IF(J247=0,"",'Ark1'!X3050)</f>
        <v>100</v>
      </c>
      <c r="Y247" s="222">
        <f>+IF(J247=0,"",'Ark1'!Y3050)</f>
        <v>0</v>
      </c>
      <c r="Z247" s="222">
        <f>+IF(J247=0,"",'Ark1'!Z3050)</f>
        <v>1.2893796958228156</v>
      </c>
      <c r="AA247" s="220">
        <f>+IF(J247=0,"",'Ark1'!AA3050)</f>
        <v>0</v>
      </c>
      <c r="AB247" s="221">
        <f>+IF(J247=0,"",'Ark1'!AC3050)</f>
        <v>0</v>
      </c>
      <c r="AC247" s="222">
        <f>+IF(J247=0,"",'Ark1'!AE3050)</f>
        <v>0</v>
      </c>
      <c r="AD247" s="220">
        <f t="shared" si="29"/>
        <v>1.961111111111111</v>
      </c>
      <c r="AE247" s="220">
        <f t="shared" si="31"/>
        <v>2</v>
      </c>
      <c r="AF247" s="199"/>
      <c r="AG247" s="202"/>
      <c r="AI247" s="28"/>
      <c r="AJ247" s="26"/>
      <c r="AK247" s="203"/>
      <c r="AL247" s="27"/>
      <c r="AP247" s="27"/>
    </row>
    <row r="248" spans="1:60" ht="15.6">
      <c r="A248" s="199"/>
      <c r="B248" s="270">
        <f>+'Ark1'!C3051</f>
        <v>2024</v>
      </c>
      <c r="C248" s="219">
        <f>+'Ark1'!L3051</f>
        <v>9</v>
      </c>
      <c r="D248" s="219" t="s">
        <v>35</v>
      </c>
      <c r="E248" s="219">
        <f>+'Ark1'!H3051</f>
        <v>2</v>
      </c>
      <c r="F248" s="219">
        <f>+'Ark1'!J3051</f>
        <v>470</v>
      </c>
      <c r="G248" s="219" t="str">
        <f>VLOOKUP(F248,RNR!$A$1:$B$26,2)</f>
        <v>Jens Eide</v>
      </c>
      <c r="H248" s="219">
        <f>+IF(J248=0,"",'Ark1'!Q3051)</f>
        <v>3</v>
      </c>
      <c r="I248" s="219"/>
      <c r="J248" s="324">
        <f>+'Ark1'!R3051</f>
        <v>3</v>
      </c>
      <c r="K248" s="220">
        <f>+IF(J248=0,"",'Ark1'!AG3051)</f>
        <v>1.1163727527909315</v>
      </c>
      <c r="L248" s="220"/>
      <c r="M248" s="220">
        <f>+IF(J248=0,"",'Ark1'!AH3051)</f>
        <v>0</v>
      </c>
      <c r="N248" s="31">
        <f>+IF(J248=0,"",'Ark1'!U3051)</f>
        <v>17.366666666666671</v>
      </c>
      <c r="O248" s="31"/>
      <c r="P248" s="31"/>
      <c r="Q248" s="31"/>
      <c r="R248" s="31"/>
      <c r="S248" s="31"/>
      <c r="T248" s="31"/>
      <c r="U248" s="31"/>
      <c r="V248" s="221">
        <f>+IF(J248=0,"",'Ark1'!T3051)</f>
        <v>6</v>
      </c>
      <c r="W248" s="222">
        <f>+IF(J248=0,"",'Ark1'!W3051)</f>
        <v>0</v>
      </c>
      <c r="X248" s="222">
        <f>+IF(J248=0,"",'Ark1'!X3051)</f>
        <v>66.666666666666686</v>
      </c>
      <c r="Y248" s="222">
        <f>+IF(J248=0,"",'Ark1'!Y3051)</f>
        <v>0</v>
      </c>
      <c r="Z248" s="222">
        <f>+IF(J248=0,"",'Ark1'!Z3051)</f>
        <v>3.5975300168618638</v>
      </c>
      <c r="AA248" s="220">
        <f>+IF(J248=0,"",'Ark1'!AA3051)</f>
        <v>0</v>
      </c>
      <c r="AB248" s="221">
        <f>+IF(J248=0,"",'Ark1'!AC3051)</f>
        <v>0</v>
      </c>
      <c r="AC248" s="222">
        <f>+IF(J248=0,"",'Ark1'!AE3051)</f>
        <v>0</v>
      </c>
      <c r="AD248" s="220">
        <f t="shared" si="29"/>
        <v>1.92962962962963</v>
      </c>
      <c r="AE248" s="220">
        <f t="shared" si="31"/>
        <v>1</v>
      </c>
      <c r="AF248" s="199"/>
      <c r="AG248" s="202"/>
      <c r="AI248" s="28"/>
      <c r="AJ248" s="26"/>
      <c r="AK248" s="203"/>
      <c r="AL248" s="27"/>
      <c r="AP248" s="27"/>
    </row>
    <row r="249" spans="1:60" ht="15.6">
      <c r="A249" s="199"/>
      <c r="B249" s="270">
        <f>+'Ark1'!C3052</f>
        <v>2024</v>
      </c>
      <c r="C249" s="219">
        <f>+'Ark1'!L3052</f>
        <v>9</v>
      </c>
      <c r="D249" s="219" t="s">
        <v>35</v>
      </c>
      <c r="E249" s="219">
        <f>+'Ark1'!H3052</f>
        <v>2</v>
      </c>
      <c r="F249" s="219">
        <f>+'Ark1'!J3052</f>
        <v>629</v>
      </c>
      <c r="G249" s="219" t="str">
        <f>VLOOKUP(F249,RNR!$A$1:$B$26,2)</f>
        <v>Bø</v>
      </c>
      <c r="H249" s="219" t="str">
        <f>+IF(J249=0,"",'Ark1'!Q3052)</f>
        <v/>
      </c>
      <c r="I249" s="219"/>
      <c r="J249" s="324">
        <f>+'Ark1'!R3052</f>
        <v>0</v>
      </c>
      <c r="K249" s="220" t="str">
        <f>+IF(J249=0,"",'Ark1'!AG3052)</f>
        <v/>
      </c>
      <c r="L249" s="220"/>
      <c r="M249" s="220" t="str">
        <f>+IF(J249=0,"",'Ark1'!AH3052)</f>
        <v/>
      </c>
      <c r="N249" s="31" t="str">
        <f>+IF(J249=0,"",'Ark1'!U3052)</f>
        <v/>
      </c>
      <c r="O249" s="31"/>
      <c r="P249" s="31"/>
      <c r="Q249" s="31"/>
      <c r="R249" s="31"/>
      <c r="S249" s="31"/>
      <c r="T249" s="31"/>
      <c r="U249" s="31"/>
      <c r="V249" s="221" t="str">
        <f>+IF(J249=0,"",'Ark1'!T3052)</f>
        <v/>
      </c>
      <c r="W249" s="222" t="str">
        <f>+IF(J249=0,"",'Ark1'!W3052)</f>
        <v/>
      </c>
      <c r="X249" s="222" t="str">
        <f>+IF(J249=0,"",'Ark1'!X3052)</f>
        <v/>
      </c>
      <c r="Y249" s="222" t="str">
        <f>+IF(J249=0,"",'Ark1'!Y3052)</f>
        <v/>
      </c>
      <c r="Z249" s="222" t="str">
        <f>+IF(J249=0,"",'Ark1'!Z3052)</f>
        <v/>
      </c>
      <c r="AA249" s="220" t="str">
        <f>+IF(J249=0,"",'Ark1'!AA3052)</f>
        <v/>
      </c>
      <c r="AB249" s="221" t="str">
        <f>+IF(J249=0,"",'Ark1'!AC3052)</f>
        <v/>
      </c>
      <c r="AC249" s="222" t="str">
        <f>+IF(J249=0,"",'Ark1'!AE3052)</f>
        <v/>
      </c>
      <c r="AD249" s="220" t="str">
        <f t="shared" si="29"/>
        <v/>
      </c>
      <c r="AE249" s="220" t="str">
        <f t="shared" si="31"/>
        <v/>
      </c>
      <c r="AF249" s="199"/>
      <c r="AG249" s="202"/>
      <c r="AI249" s="28"/>
      <c r="AJ249" s="26"/>
      <c r="AK249" s="203"/>
      <c r="AL249" s="27"/>
      <c r="AP249" s="27"/>
    </row>
    <row r="250" spans="1:60" ht="15.6">
      <c r="A250" s="199"/>
      <c r="B250" s="270">
        <f>+'Ark1'!C3053</f>
        <v>2024</v>
      </c>
      <c r="C250" s="219">
        <f>+'Ark1'!L3053</f>
        <v>9</v>
      </c>
      <c r="D250" s="219" t="s">
        <v>35</v>
      </c>
      <c r="E250" s="219">
        <f>+'Ark1'!H3053</f>
        <v>1</v>
      </c>
      <c r="F250" s="219">
        <f>+'Ark1'!J3053</f>
        <v>643</v>
      </c>
      <c r="G250" s="219" t="str">
        <f>VLOOKUP(F250,RNR!$A$1:$B$26,2)</f>
        <v>Bjerka</v>
      </c>
      <c r="H250" s="219">
        <f>+IF(J250=0,"",'Ark1'!Q3053)</f>
        <v>2</v>
      </c>
      <c r="I250" s="219"/>
      <c r="J250" s="324">
        <f>+'Ark1'!R3053</f>
        <v>3</v>
      </c>
      <c r="K250" s="220">
        <f>+IF(J250=0,"",'Ark1'!AG3053)</f>
        <v>1.2791251787013116</v>
      </c>
      <c r="L250" s="220"/>
      <c r="M250" s="220">
        <f>+IF(J250=0,"",'Ark1'!AH3053)</f>
        <v>0</v>
      </c>
      <c r="N250" s="31">
        <f>+IF(J250=0,"",'Ark1'!U3053)</f>
        <v>17</v>
      </c>
      <c r="O250" s="31"/>
      <c r="P250" s="31"/>
      <c r="Q250" s="31"/>
      <c r="R250" s="31"/>
      <c r="S250" s="31"/>
      <c r="T250" s="31"/>
      <c r="U250" s="31"/>
      <c r="V250" s="221">
        <f>+IF(J250=0,"",'Ark1'!T3053)</f>
        <v>7</v>
      </c>
      <c r="W250" s="222">
        <f>+IF(J250=0,"",'Ark1'!W3053)</f>
        <v>0</v>
      </c>
      <c r="X250" s="222">
        <f>+IF(J250=0,"",'Ark1'!X3053)</f>
        <v>66.666666666666686</v>
      </c>
      <c r="Y250" s="222">
        <f>+IF(J250=0,"",'Ark1'!Y3053)</f>
        <v>0</v>
      </c>
      <c r="Z250" s="222">
        <f>+IF(J250=0,"",'Ark1'!Z3053)</f>
        <v>0.77888809636989653</v>
      </c>
      <c r="AA250" s="220">
        <f>+IF(J250=0,"",'Ark1'!AA3053)</f>
        <v>0</v>
      </c>
      <c r="AB250" s="221">
        <f>+IF(J250=0,"",'Ark1'!AC3053)</f>
        <v>0</v>
      </c>
      <c r="AC250" s="222">
        <f>+IF(J250=0,"",'Ark1'!AE3053)</f>
        <v>0</v>
      </c>
      <c r="AD250" s="220">
        <f t="shared" si="29"/>
        <v>1.8888888888888888</v>
      </c>
      <c r="AE250" s="220">
        <f t="shared" si="31"/>
        <v>1.5</v>
      </c>
      <c r="AF250" s="199"/>
      <c r="AG250" s="202"/>
      <c r="AI250" s="28"/>
      <c r="AJ250" s="26"/>
      <c r="AK250" s="203"/>
      <c r="AL250" s="27"/>
      <c r="AP250" s="27"/>
    </row>
    <row r="251" spans="1:60" ht="15.6">
      <c r="A251" s="199"/>
      <c r="B251" s="270">
        <f>+'Ark1'!C3054</f>
        <v>2024</v>
      </c>
      <c r="C251" s="219">
        <f>+'Ark1'!L3054</f>
        <v>9</v>
      </c>
      <c r="D251" s="219" t="s">
        <v>35</v>
      </c>
      <c r="E251" s="219">
        <f>+'Ark1'!H3054</f>
        <v>2</v>
      </c>
      <c r="F251" s="219">
        <f>+'Ark1'!J3054</f>
        <v>704</v>
      </c>
      <c r="G251" s="219" t="str">
        <f>VLOOKUP(F251,RNR!$A$1:$B$26,2)</f>
        <v>Øre Vilt</v>
      </c>
      <c r="H251" s="219" t="str">
        <f>+IF(J251=0,"",'Ark1'!Q3054)</f>
        <v/>
      </c>
      <c r="I251" s="219"/>
      <c r="J251" s="324">
        <f>+'Ark1'!R3054</f>
        <v>0</v>
      </c>
      <c r="K251" s="220" t="str">
        <f>+IF(J251=0,"",'Ark1'!AG3054)</f>
        <v/>
      </c>
      <c r="L251" s="220"/>
      <c r="M251" s="220" t="str">
        <f>+IF(J251=0,"",'Ark1'!AH3054)</f>
        <v/>
      </c>
      <c r="N251" s="31" t="str">
        <f>+IF(J251=0,"",'Ark1'!U3054)</f>
        <v/>
      </c>
      <c r="O251" s="31"/>
      <c r="P251" s="31"/>
      <c r="Q251" s="31"/>
      <c r="R251" s="31"/>
      <c r="S251" s="31"/>
      <c r="T251" s="31"/>
      <c r="U251" s="31"/>
      <c r="V251" s="221" t="str">
        <f>+IF(J251=0,"",'Ark1'!T3054)</f>
        <v/>
      </c>
      <c r="W251" s="222" t="str">
        <f>+IF(J251=0,"",'Ark1'!W3054)</f>
        <v/>
      </c>
      <c r="X251" s="222" t="str">
        <f>+IF(J251=0,"",'Ark1'!X3054)</f>
        <v/>
      </c>
      <c r="Y251" s="222" t="str">
        <f>+IF(J251=0,"",'Ark1'!Y3054)</f>
        <v/>
      </c>
      <c r="Z251" s="222" t="str">
        <f>+IF(J251=0,"",'Ark1'!Z3054)</f>
        <v/>
      </c>
      <c r="AA251" s="220" t="str">
        <f>+IF(J251=0,"",'Ark1'!AA3054)</f>
        <v/>
      </c>
      <c r="AB251" s="221" t="str">
        <f>+IF(J251=0,"",'Ark1'!AC3054)</f>
        <v/>
      </c>
      <c r="AC251" s="222" t="str">
        <f>+IF(J251=0,"",'Ark1'!AE3054)</f>
        <v/>
      </c>
      <c r="AD251" s="220" t="str">
        <f t="shared" si="29"/>
        <v/>
      </c>
      <c r="AE251" s="220" t="str">
        <f t="shared" si="31"/>
        <v/>
      </c>
      <c r="AF251" s="199"/>
      <c r="AG251" s="202"/>
      <c r="AI251" s="28"/>
      <c r="AJ251" s="26"/>
      <c r="AK251" s="203"/>
      <c r="AL251" s="27"/>
      <c r="AP251" s="27"/>
    </row>
    <row r="252" spans="1:60" ht="15.6">
      <c r="A252" s="199"/>
      <c r="B252" s="270">
        <f>+'Ark1'!C3055</f>
        <v>2024</v>
      </c>
      <c r="C252" s="219">
        <f>+'Ark1'!L3055</f>
        <v>9</v>
      </c>
      <c r="D252" s="219" t="s">
        <v>35</v>
      </c>
      <c r="E252" s="219">
        <f>+'Ark1'!H3055</f>
        <v>1</v>
      </c>
      <c r="F252" s="219">
        <f>+'Ark1'!J3055</f>
        <v>802</v>
      </c>
      <c r="G252" s="219" t="str">
        <f>VLOOKUP(F252,RNR!$A$1:$B$26,2)</f>
        <v>Karasjok</v>
      </c>
      <c r="H252" s="219" t="str">
        <f>+IF(J252=0,"",'Ark1'!Q3055)</f>
        <v/>
      </c>
      <c r="I252" s="219"/>
      <c r="J252" s="324">
        <f>+'Ark1'!R3055</f>
        <v>0</v>
      </c>
      <c r="K252" s="220" t="str">
        <f>+IF(J252=0,"",'Ark1'!AG3055)</f>
        <v/>
      </c>
      <c r="L252" s="220"/>
      <c r="M252" s="220" t="str">
        <f>+IF(J252=0,"",'Ark1'!AH3055)</f>
        <v/>
      </c>
      <c r="N252" s="31" t="str">
        <f>+IF(J252=0,"",'Ark1'!U3055)</f>
        <v/>
      </c>
      <c r="O252" s="31"/>
      <c r="P252" s="31"/>
      <c r="Q252" s="31"/>
      <c r="R252" s="31"/>
      <c r="S252" s="31"/>
      <c r="T252" s="31"/>
      <c r="U252" s="31"/>
      <c r="V252" s="221" t="str">
        <f>+IF(J252=0,"",'Ark1'!T3055)</f>
        <v/>
      </c>
      <c r="W252" s="222" t="str">
        <f>+IF(J252=0,"",'Ark1'!W3055)</f>
        <v/>
      </c>
      <c r="X252" s="222" t="str">
        <f>+IF(J252=0,"",'Ark1'!X3055)</f>
        <v/>
      </c>
      <c r="Y252" s="222" t="str">
        <f>+IF(J252=0,"",'Ark1'!Y3055)</f>
        <v/>
      </c>
      <c r="Z252" s="222" t="str">
        <f>+IF(J252=0,"",'Ark1'!Z3055)</f>
        <v/>
      </c>
      <c r="AA252" s="220" t="str">
        <f>+IF(J252=0,"",'Ark1'!AA3055)</f>
        <v/>
      </c>
      <c r="AB252" s="221" t="str">
        <f>+IF(J252=0,"",'Ark1'!AC3055)</f>
        <v/>
      </c>
      <c r="AC252" s="222" t="str">
        <f>+IF(J252=0,"",'Ark1'!AE3055)</f>
        <v/>
      </c>
      <c r="AD252" s="220" t="str">
        <f t="shared" si="29"/>
        <v/>
      </c>
      <c r="AE252" s="220" t="str">
        <f t="shared" si="31"/>
        <v/>
      </c>
      <c r="AF252" s="199"/>
      <c r="AG252" s="202"/>
      <c r="AI252" s="28"/>
      <c r="AJ252" s="26"/>
      <c r="AK252" s="203"/>
      <c r="AL252" s="27"/>
      <c r="AP252" s="27"/>
    </row>
    <row r="253" spans="1:60" ht="19.8">
      <c r="A253" s="199"/>
      <c r="B253" s="199"/>
      <c r="C253" s="199"/>
      <c r="D253" s="199"/>
      <c r="E253" s="199"/>
      <c r="F253" s="199"/>
      <c r="G253" s="199"/>
      <c r="H253" s="199"/>
      <c r="I253" s="486"/>
      <c r="J253" s="320"/>
      <c r="K253" s="200"/>
      <c r="L253" s="200"/>
      <c r="M253" s="200"/>
      <c r="N253" s="199"/>
      <c r="O253" s="486"/>
      <c r="P253" s="486"/>
      <c r="Q253" s="486"/>
      <c r="R253" s="486"/>
      <c r="S253" s="486"/>
      <c r="T253" s="486"/>
      <c r="U253" s="486"/>
      <c r="V253" s="199"/>
      <c r="W253" s="201"/>
      <c r="X253" s="201"/>
      <c r="Y253" s="201"/>
      <c r="Z253" s="201"/>
      <c r="AA253" s="201"/>
      <c r="AB253" s="199"/>
      <c r="AC253" s="201"/>
      <c r="AD253" s="201"/>
      <c r="AE253" s="201"/>
      <c r="AF253" s="199"/>
      <c r="AG253" s="202"/>
      <c r="AI253" s="28"/>
      <c r="AJ253" s="26"/>
      <c r="AK253" s="203"/>
      <c r="AL253" s="27"/>
      <c r="AP253" s="27"/>
      <c r="BH253" s="215"/>
    </row>
    <row r="254" spans="1:60" ht="22.8">
      <c r="A254" s="199"/>
      <c r="B254" s="199"/>
      <c r="C254" s="199"/>
      <c r="D254" s="244" t="str">
        <f>+D256</f>
        <v>U-</v>
      </c>
      <c r="E254" s="199"/>
      <c r="F254" s="199"/>
      <c r="G254" s="199"/>
      <c r="H254" s="199"/>
      <c r="I254" s="486"/>
      <c r="J254" s="445">
        <f>SUM(J256:J279)</f>
        <v>7</v>
      </c>
      <c r="K254" s="245"/>
      <c r="L254" s="245"/>
      <c r="M254" s="245"/>
      <c r="N254" s="247">
        <f>+Klasse!P19</f>
        <v>21.857142857142847</v>
      </c>
      <c r="O254" s="247"/>
      <c r="P254" s="247"/>
      <c r="Q254" s="247"/>
      <c r="R254" s="247"/>
      <c r="S254" s="247"/>
      <c r="T254" s="247"/>
      <c r="U254" s="247"/>
      <c r="V254" s="246"/>
      <c r="W254" s="201"/>
      <c r="X254" s="201"/>
      <c r="Y254" s="201"/>
      <c r="Z254" s="201"/>
      <c r="AA254" s="201"/>
      <c r="AB254" s="199"/>
      <c r="AC254" s="201"/>
      <c r="AD254" s="201"/>
      <c r="AE254" s="201"/>
      <c r="AF254" s="201"/>
      <c r="AG254" s="202"/>
      <c r="AI254" s="28"/>
      <c r="AJ254" s="26"/>
      <c r="AK254" s="203"/>
      <c r="AL254" s="27"/>
      <c r="AP254" s="27"/>
      <c r="BH254" s="215"/>
    </row>
    <row r="255" spans="1:60" ht="19.8">
      <c r="A255" s="199"/>
      <c r="B255" s="199"/>
      <c r="C255" s="199"/>
      <c r="D255" s="199"/>
      <c r="E255" s="199"/>
      <c r="F255" s="199"/>
      <c r="G255" s="199"/>
      <c r="H255" s="217"/>
      <c r="I255" s="217"/>
      <c r="J255" s="320"/>
      <c r="K255" s="200"/>
      <c r="L255" s="200"/>
      <c r="M255" s="200"/>
      <c r="N255" s="200"/>
      <c r="O255" s="200"/>
      <c r="P255" s="200"/>
      <c r="Q255" s="200"/>
      <c r="R255" s="200"/>
      <c r="S255" s="200"/>
      <c r="T255" s="200"/>
      <c r="U255" s="200"/>
      <c r="V255" s="217"/>
      <c r="W255" s="201"/>
      <c r="X255" s="201"/>
      <c r="Y255" s="201"/>
      <c r="Z255" s="201"/>
      <c r="AA255" s="218"/>
      <c r="AB255" s="199"/>
      <c r="AC255" s="218"/>
      <c r="AD255" s="218"/>
      <c r="AE255" s="216"/>
      <c r="AF255" s="199"/>
      <c r="AG255" s="202"/>
      <c r="AI255" s="28"/>
      <c r="AJ255" s="26"/>
      <c r="AK255" s="203"/>
      <c r="AL255" s="27"/>
      <c r="AP255" s="27"/>
      <c r="BH255" s="215"/>
    </row>
    <row r="256" spans="1:60" ht="15.6">
      <c r="A256" s="199"/>
      <c r="B256" s="270">
        <f>+'Ark1'!C3056</f>
        <v>2024</v>
      </c>
      <c r="C256" s="219">
        <f>+'Ark1'!L3056</f>
        <v>10</v>
      </c>
      <c r="D256" s="219" t="s">
        <v>36</v>
      </c>
      <c r="E256" s="27">
        <f>+'Ark1'!H3056</f>
        <v>1</v>
      </c>
      <c r="F256" s="27">
        <f>+'Ark1'!J3056</f>
        <v>103</v>
      </c>
      <c r="G256" s="27" t="str">
        <f>VLOOKUP(F256,RNR!$A$1:$B$26,2)</f>
        <v>Rudshøgda</v>
      </c>
      <c r="H256" s="27" t="str">
        <f>+IF(J256=0,"",'Ark1'!Q3056)</f>
        <v/>
      </c>
      <c r="J256" s="325">
        <f>+'Ark1'!R3056</f>
        <v>0</v>
      </c>
      <c r="K256" s="28" t="str">
        <f>+IF(J256=0,"",'Ark1'!AG3056)</f>
        <v/>
      </c>
      <c r="M256" s="28" t="str">
        <f>+IF(J256=0,"",'Ark1'!AH3056)</f>
        <v/>
      </c>
      <c r="N256" s="31" t="str">
        <f>+IF(J256=0,"",'Ark1'!U3056)</f>
        <v/>
      </c>
      <c r="O256" s="31"/>
      <c r="P256" s="31"/>
      <c r="Q256" s="31"/>
      <c r="R256" s="31"/>
      <c r="S256" s="31"/>
      <c r="T256" s="31"/>
      <c r="U256" s="31"/>
      <c r="V256" s="26" t="str">
        <f>+IF(J256=0,"",'Ark1'!T3056)</f>
        <v/>
      </c>
      <c r="W256" s="33" t="str">
        <f>+IF(J256=0,"",'Ark1'!W3056)</f>
        <v/>
      </c>
      <c r="X256" s="33" t="str">
        <f>+IF(J256=0,"",'Ark1'!X3056)</f>
        <v/>
      </c>
      <c r="Y256" s="33" t="str">
        <f>+IF(J256=0,"",'Ark1'!Y3056)</f>
        <v/>
      </c>
      <c r="Z256" s="33" t="str">
        <f>+IF(J256=0,"",'Ark1'!Z3056)</f>
        <v/>
      </c>
      <c r="AA256" s="28" t="str">
        <f>+IF(J256=0,"",'Ark1'!AA3056)</f>
        <v/>
      </c>
      <c r="AB256" s="26" t="str">
        <f>+IF(J256=0,"",'Ark1'!AC3056)</f>
        <v/>
      </c>
      <c r="AC256" s="33" t="str">
        <f>+IF(J256=0,"",'Ark1'!AE3056)</f>
        <v/>
      </c>
      <c r="AD256" s="28" t="str">
        <f t="shared" ref="AD256:AD279" si="32">IF(J256=0,"",N256/C256)</f>
        <v/>
      </c>
      <c r="AE256" s="28" t="str">
        <f t="shared" ref="AE256" si="33">IF(J256=0,"",J256/H256)</f>
        <v/>
      </c>
      <c r="AF256" s="199"/>
      <c r="AG256" s="202"/>
      <c r="AI256" s="28"/>
      <c r="AJ256" s="26"/>
      <c r="AK256" s="203"/>
      <c r="AL256" s="27"/>
      <c r="AP256" s="27"/>
    </row>
    <row r="257" spans="1:42" ht="15.6">
      <c r="A257" s="199"/>
      <c r="B257" s="270">
        <f>+'Ark1'!C3057</f>
        <v>2024</v>
      </c>
      <c r="C257" s="219">
        <f>+'Ark1'!L3057</f>
        <v>10</v>
      </c>
      <c r="D257" s="219" t="s">
        <v>36</v>
      </c>
      <c r="E257" s="27">
        <f>+'Ark1'!H3057</f>
        <v>2</v>
      </c>
      <c r="F257" s="27">
        <f>+'Ark1'!J3057</f>
        <v>106</v>
      </c>
      <c r="G257" s="27" t="str">
        <f>VLOOKUP(F257,RNR!$A$1:$B$26,2)</f>
        <v>Furuseth</v>
      </c>
      <c r="H257" s="27">
        <f>+IF(J257=0,"",'Ark1'!Q3057)</f>
        <v>2</v>
      </c>
      <c r="J257" s="325">
        <f>+'Ark1'!R3057</f>
        <v>5</v>
      </c>
      <c r="K257" s="28">
        <f>+IF(J257=0,"",'Ark1'!AG3057)</f>
        <v>5.9894145603802116</v>
      </c>
      <c r="M257" s="28">
        <f>+IF(J257=0,"",'Ark1'!AH3057)</f>
        <v>0</v>
      </c>
      <c r="N257" s="31">
        <f>+IF(J257=0,"",'Ark1'!U3057)</f>
        <v>22.18</v>
      </c>
      <c r="O257" s="31"/>
      <c r="P257" s="31"/>
      <c r="Q257" s="31"/>
      <c r="R257" s="31"/>
      <c r="S257" s="31"/>
      <c r="T257" s="31"/>
      <c r="U257" s="31"/>
      <c r="V257" s="26">
        <f>+IF(J257=0,"",'Ark1'!T3057)</f>
        <v>5.8</v>
      </c>
      <c r="W257" s="33">
        <f>+IF(J257=0,"",'Ark1'!W3057)</f>
        <v>0</v>
      </c>
      <c r="X257" s="33">
        <f>+IF(J257=0,"",'Ark1'!X3057)</f>
        <v>100</v>
      </c>
      <c r="Y257" s="33">
        <f>+IF(J257=0,"",'Ark1'!Y3057)</f>
        <v>20</v>
      </c>
      <c r="Z257" s="33">
        <f>+IF(J257=0,"",'Ark1'!Z3057)</f>
        <v>0.86579443287654001</v>
      </c>
      <c r="AA257" s="28">
        <f>+IF(J257=0,"",'Ark1'!AA3057)</f>
        <v>0</v>
      </c>
      <c r="AB257" s="26">
        <f>+IF(J257=0,"",'Ark1'!AC3057)</f>
        <v>0</v>
      </c>
      <c r="AC257" s="33">
        <f>+IF(J257=0,"",'Ark1'!AE3057)</f>
        <v>0</v>
      </c>
      <c r="AD257" s="28">
        <f t="shared" si="32"/>
        <v>2.218</v>
      </c>
      <c r="AE257" s="28">
        <f t="shared" ref="AE257:AE279" si="34">IF(J257=0,"",J257/H257)</f>
        <v>2.5</v>
      </c>
      <c r="AF257" s="199"/>
      <c r="AG257" s="202"/>
      <c r="AI257" s="28"/>
      <c r="AJ257" s="26"/>
      <c r="AK257" s="203"/>
      <c r="AL257" s="27"/>
      <c r="AP257" s="27"/>
    </row>
    <row r="258" spans="1:42" ht="15.6">
      <c r="A258" s="199"/>
      <c r="B258" s="270">
        <f>+'Ark1'!C3058</f>
        <v>2024</v>
      </c>
      <c r="C258" s="219">
        <f>+'Ark1'!L3058</f>
        <v>10</v>
      </c>
      <c r="D258" s="219" t="s">
        <v>36</v>
      </c>
      <c r="E258" s="27">
        <f>+'Ark1'!H3058</f>
        <v>1</v>
      </c>
      <c r="F258" s="27">
        <f>+'Ark1'!J3058</f>
        <v>110</v>
      </c>
      <c r="G258" s="27" t="str">
        <f>VLOOKUP(F258,RNR!$A$1:$B$26,2)</f>
        <v>Gol</v>
      </c>
      <c r="H258" s="27">
        <f>+IF(J258=0,"",'Ark1'!Q3058)</f>
        <v>1</v>
      </c>
      <c r="J258" s="325">
        <f>+'Ark1'!R3058</f>
        <v>1</v>
      </c>
      <c r="K258" s="28">
        <f>+IF(J258=0,"",'Ark1'!AG3058)</f>
        <v>6.5079558116374059E-2</v>
      </c>
      <c r="M258" s="28">
        <f>+IF(J258=0,"",'Ark1'!AH3058)</f>
        <v>0</v>
      </c>
      <c r="N258" s="31">
        <f>+IF(J258=0,"",'Ark1'!U3058)</f>
        <v>19.8</v>
      </c>
      <c r="O258" s="31"/>
      <c r="P258" s="31"/>
      <c r="Q258" s="31"/>
      <c r="R258" s="31"/>
      <c r="S258" s="31"/>
      <c r="T258" s="31"/>
      <c r="U258" s="31"/>
      <c r="V258" s="26">
        <f>+IF(J258=0,"",'Ark1'!T3058)</f>
        <v>8</v>
      </c>
      <c r="W258" s="33">
        <f>+IF(J258=0,"",'Ark1'!W3058)</f>
        <v>0</v>
      </c>
      <c r="X258" s="33">
        <f>+IF(J258=0,"",'Ark1'!X3058)</f>
        <v>100</v>
      </c>
      <c r="Y258" s="33">
        <f>+IF(J258=0,"",'Ark1'!Y3058)</f>
        <v>0</v>
      </c>
      <c r="Z258" s="33">
        <f>+IF(J258=0,"",'Ark1'!Z3058)</f>
        <v>0</v>
      </c>
      <c r="AA258" s="28">
        <f>+IF(J258=0,"",'Ark1'!AA3058)</f>
        <v>0</v>
      </c>
      <c r="AB258" s="26">
        <f>+IF(J258=0,"",'Ark1'!AC3058)</f>
        <v>0</v>
      </c>
      <c r="AC258" s="33">
        <f>+IF(J258=0,"",'Ark1'!AE3058)</f>
        <v>0</v>
      </c>
      <c r="AD258" s="28">
        <f t="shared" si="32"/>
        <v>1.98</v>
      </c>
      <c r="AE258" s="28">
        <f t="shared" si="34"/>
        <v>1</v>
      </c>
      <c r="AF258" s="199"/>
      <c r="AG258" s="26"/>
      <c r="AI258" s="28"/>
      <c r="AJ258" s="26"/>
      <c r="AK258" s="27"/>
      <c r="AL258" s="27"/>
      <c r="AP258" s="27"/>
    </row>
    <row r="259" spans="1:42" ht="15.6">
      <c r="A259" s="199"/>
      <c r="B259" s="270">
        <f>+'Ark1'!C3059</f>
        <v>2024</v>
      </c>
      <c r="C259" s="219">
        <f>+'Ark1'!L3059</f>
        <v>10</v>
      </c>
      <c r="D259" s="219" t="s">
        <v>36</v>
      </c>
      <c r="E259" s="27">
        <f>+'Ark1'!H3059</f>
        <v>1</v>
      </c>
      <c r="F259" s="27">
        <f>+'Ark1'!J3059</f>
        <v>111</v>
      </c>
      <c r="G259" s="27" t="str">
        <f>VLOOKUP(F259,RNR!$A$1:$B$26,2)</f>
        <v>Forus</v>
      </c>
      <c r="H259" s="27" t="str">
        <f>+IF(J259=0,"",'Ark1'!Q3059)</f>
        <v/>
      </c>
      <c r="J259" s="325">
        <f>+'Ark1'!R3059</f>
        <v>0</v>
      </c>
      <c r="K259" s="28" t="str">
        <f>+IF(J259=0,"",'Ark1'!AG3059)</f>
        <v/>
      </c>
      <c r="M259" s="28" t="str">
        <f>+IF(J259=0,"",'Ark1'!AH3059)</f>
        <v/>
      </c>
      <c r="N259" s="31" t="str">
        <f>+IF(J259=0,"",'Ark1'!U3059)</f>
        <v/>
      </c>
      <c r="O259" s="31"/>
      <c r="P259" s="31"/>
      <c r="Q259" s="31"/>
      <c r="R259" s="31"/>
      <c r="S259" s="31"/>
      <c r="T259" s="31"/>
      <c r="U259" s="31"/>
      <c r="V259" s="26" t="str">
        <f>+IF(J259=0,"",'Ark1'!T3059)</f>
        <v/>
      </c>
      <c r="W259" s="33" t="str">
        <f>+IF(J259=0,"",'Ark1'!W3059)</f>
        <v/>
      </c>
      <c r="X259" s="33" t="str">
        <f>+IF(J259=0,"",'Ark1'!X3059)</f>
        <v/>
      </c>
      <c r="Y259" s="33" t="str">
        <f>+IF(J259=0,"",'Ark1'!Y3059)</f>
        <v/>
      </c>
      <c r="Z259" s="33" t="str">
        <f>+IF(J259=0,"",'Ark1'!Z3059)</f>
        <v/>
      </c>
      <c r="AA259" s="28" t="str">
        <f>+IF(J259=0,"",'Ark1'!AA3059)</f>
        <v/>
      </c>
      <c r="AB259" s="26" t="str">
        <f>+IF(J259=0,"",'Ark1'!AC3059)</f>
        <v/>
      </c>
      <c r="AC259" s="33" t="str">
        <f>+IF(J259=0,"",'Ark1'!AE3059)</f>
        <v/>
      </c>
      <c r="AD259" s="28" t="str">
        <f t="shared" si="32"/>
        <v/>
      </c>
      <c r="AE259" s="28" t="str">
        <f t="shared" si="34"/>
        <v/>
      </c>
      <c r="AF259" s="199"/>
      <c r="AG259" s="26"/>
      <c r="AI259" s="28"/>
      <c r="AJ259" s="26"/>
      <c r="AK259" s="27"/>
      <c r="AL259" s="27"/>
      <c r="AP259" s="27"/>
    </row>
    <row r="260" spans="1:42" ht="15.6">
      <c r="A260" s="199"/>
      <c r="B260" s="270">
        <f>+'Ark1'!C3060</f>
        <v>2024</v>
      </c>
      <c r="C260" s="219">
        <f>+'Ark1'!L3060</f>
        <v>10</v>
      </c>
      <c r="D260" s="219" t="s">
        <v>36</v>
      </c>
      <c r="E260" s="27">
        <f>+'Ark1'!H3060</f>
        <v>1</v>
      </c>
      <c r="F260" s="27">
        <f>+'Ark1'!J3060</f>
        <v>116</v>
      </c>
      <c r="G260" s="27" t="str">
        <f>VLOOKUP(F260,RNR!$A$1:$B$26,2)</f>
        <v>Sandeid</v>
      </c>
      <c r="H260" s="27" t="str">
        <f>+IF(J260=0,"",'Ark1'!Q3060)</f>
        <v/>
      </c>
      <c r="J260" s="325">
        <f>+'Ark1'!R3060</f>
        <v>0</v>
      </c>
      <c r="K260" s="28" t="str">
        <f>+IF(J260=0,"",'Ark1'!AG3060)</f>
        <v/>
      </c>
      <c r="M260" s="28" t="str">
        <f>+IF(J260=0,"",'Ark1'!AH3060)</f>
        <v/>
      </c>
      <c r="N260" s="31" t="str">
        <f>+IF(J260=0,"",'Ark1'!U3060)</f>
        <v/>
      </c>
      <c r="O260" s="31"/>
      <c r="P260" s="31"/>
      <c r="Q260" s="31"/>
      <c r="R260" s="31"/>
      <c r="S260" s="31"/>
      <c r="T260" s="31"/>
      <c r="U260" s="31"/>
      <c r="V260" s="26" t="str">
        <f>+IF(J260=0,"",'Ark1'!T3060)</f>
        <v/>
      </c>
      <c r="W260" s="33" t="str">
        <f>+IF(J260=0,"",'Ark1'!W3060)</f>
        <v/>
      </c>
      <c r="X260" s="33" t="str">
        <f>+IF(J260=0,"",'Ark1'!X3060)</f>
        <v/>
      </c>
      <c r="Y260" s="33" t="str">
        <f>+IF(J260=0,"",'Ark1'!Y3060)</f>
        <v/>
      </c>
      <c r="Z260" s="33" t="str">
        <f>+IF(J260=0,"",'Ark1'!Z3060)</f>
        <v/>
      </c>
      <c r="AA260" s="28" t="str">
        <f>+IF(J260=0,"",'Ark1'!AA3060)</f>
        <v/>
      </c>
      <c r="AB260" s="26" t="str">
        <f>+IF(J260=0,"",'Ark1'!AC3060)</f>
        <v/>
      </c>
      <c r="AC260" s="33" t="str">
        <f>+IF(J260=0,"",'Ark1'!AE3060)</f>
        <v/>
      </c>
      <c r="AD260" s="28" t="str">
        <f t="shared" si="32"/>
        <v/>
      </c>
      <c r="AE260" s="28" t="str">
        <f t="shared" si="34"/>
        <v/>
      </c>
      <c r="AF260" s="199"/>
      <c r="AG260" s="26"/>
      <c r="AI260" s="28"/>
      <c r="AJ260" s="26"/>
      <c r="AK260" s="27"/>
      <c r="AL260" s="27"/>
      <c r="AP260" s="27"/>
    </row>
    <row r="261" spans="1:42" ht="15.6">
      <c r="A261" s="199"/>
      <c r="B261" s="270">
        <f>+'Ark1'!C3061</f>
        <v>2024</v>
      </c>
      <c r="C261" s="219">
        <f>+'Ark1'!L3061</f>
        <v>10</v>
      </c>
      <c r="D261" s="219" t="s">
        <v>36</v>
      </c>
      <c r="E261" s="27">
        <f>+'Ark1'!H3061</f>
        <v>2</v>
      </c>
      <c r="F261" s="27">
        <f>+'Ark1'!J3061</f>
        <v>117</v>
      </c>
      <c r="G261" s="27" t="str">
        <f>VLOOKUP(F261,RNR!$A$1:$B$26,2)</f>
        <v>Jæren</v>
      </c>
      <c r="H261" s="27" t="str">
        <f>+IF(J261=0,"",'Ark1'!Q3061)</f>
        <v/>
      </c>
      <c r="J261" s="325">
        <f>+'Ark1'!R3061</f>
        <v>0</v>
      </c>
      <c r="K261" s="28" t="str">
        <f>+IF(J261=0,"",'Ark1'!AG3061)</f>
        <v/>
      </c>
      <c r="M261" s="28" t="str">
        <f>+IF(J261=0,"",'Ark1'!AH3061)</f>
        <v/>
      </c>
      <c r="N261" s="31" t="str">
        <f>+IF(J261=0,"",'Ark1'!U3061)</f>
        <v/>
      </c>
      <c r="O261" s="31"/>
      <c r="P261" s="31"/>
      <c r="Q261" s="31"/>
      <c r="R261" s="31"/>
      <c r="S261" s="31"/>
      <c r="T261" s="31"/>
      <c r="U261" s="31"/>
      <c r="V261" s="26" t="str">
        <f>+IF(J261=0,"",'Ark1'!T3061)</f>
        <v/>
      </c>
      <c r="W261" s="33" t="str">
        <f>+IF(J261=0,"",'Ark1'!W3061)</f>
        <v/>
      </c>
      <c r="X261" s="33" t="str">
        <f>+IF(J261=0,"",'Ark1'!X3061)</f>
        <v/>
      </c>
      <c r="Y261" s="33" t="str">
        <f>+IF(J261=0,"",'Ark1'!Y3061)</f>
        <v/>
      </c>
      <c r="Z261" s="33" t="str">
        <f>+IF(J261=0,"",'Ark1'!Z3061)</f>
        <v/>
      </c>
      <c r="AA261" s="28" t="str">
        <f>+IF(J261=0,"",'Ark1'!AA3061)</f>
        <v/>
      </c>
      <c r="AB261" s="26" t="str">
        <f>+IF(J261=0,"",'Ark1'!AC3061)</f>
        <v/>
      </c>
      <c r="AC261" s="33" t="str">
        <f>+IF(J261=0,"",'Ark1'!AE3061)</f>
        <v/>
      </c>
      <c r="AD261" s="28" t="str">
        <f t="shared" si="32"/>
        <v/>
      </c>
      <c r="AE261" s="28" t="str">
        <f t="shared" si="34"/>
        <v/>
      </c>
      <c r="AF261" s="199"/>
      <c r="AG261" s="203"/>
      <c r="AI261" s="28"/>
      <c r="AJ261" s="26"/>
      <c r="AK261" s="203"/>
      <c r="AL261" s="27"/>
      <c r="AP261" s="27"/>
    </row>
    <row r="262" spans="1:42" ht="15.6">
      <c r="A262" s="199"/>
      <c r="B262" s="270">
        <f>+'Ark1'!C3062</f>
        <v>2024</v>
      </c>
      <c r="C262" s="219">
        <f>+'Ark1'!L3062</f>
        <v>10</v>
      </c>
      <c r="D262" s="219" t="s">
        <v>36</v>
      </c>
      <c r="E262" s="27">
        <f>+'Ark1'!H3062</f>
        <v>1</v>
      </c>
      <c r="F262" s="27">
        <f>+'Ark1'!J3062</f>
        <v>134</v>
      </c>
      <c r="G262" s="27" t="str">
        <f>VLOOKUP(F262,RNR!$A$1:$B$26,2)</f>
        <v>Førde</v>
      </c>
      <c r="H262" s="27" t="str">
        <f>+IF(J262=0,"",'Ark1'!Q3062)</f>
        <v/>
      </c>
      <c r="J262" s="325">
        <f>+'Ark1'!R3062</f>
        <v>0</v>
      </c>
      <c r="K262" s="28" t="str">
        <f>+IF(J262=0,"",'Ark1'!AG3062)</f>
        <v/>
      </c>
      <c r="M262" s="28" t="str">
        <f>+IF(J262=0,"",'Ark1'!AH3062)</f>
        <v/>
      </c>
      <c r="N262" s="31" t="str">
        <f>+IF(J262=0,"",'Ark1'!U3062)</f>
        <v/>
      </c>
      <c r="O262" s="31"/>
      <c r="P262" s="31"/>
      <c r="Q262" s="31"/>
      <c r="R262" s="31"/>
      <c r="S262" s="31"/>
      <c r="T262" s="31"/>
      <c r="U262" s="31"/>
      <c r="V262" s="26" t="str">
        <f>+IF(J262=0,"",'Ark1'!T3062)</f>
        <v/>
      </c>
      <c r="W262" s="33" t="str">
        <f>+IF(J262=0,"",'Ark1'!W3062)</f>
        <v/>
      </c>
      <c r="X262" s="33" t="str">
        <f>+IF(J262=0,"",'Ark1'!X3062)</f>
        <v/>
      </c>
      <c r="Y262" s="33" t="str">
        <f>+IF(J262=0,"",'Ark1'!Y3062)</f>
        <v/>
      </c>
      <c r="Z262" s="33" t="str">
        <f>+IF(J262=0,"",'Ark1'!Z3062)</f>
        <v/>
      </c>
      <c r="AA262" s="28" t="str">
        <f>+IF(J262=0,"",'Ark1'!AA3062)</f>
        <v/>
      </c>
      <c r="AB262" s="26" t="str">
        <f>+IF(J262=0,"",'Ark1'!AC3062)</f>
        <v/>
      </c>
      <c r="AC262" s="33" t="str">
        <f>+IF(J262=0,"",'Ark1'!AE3062)</f>
        <v/>
      </c>
      <c r="AD262" s="28" t="str">
        <f t="shared" si="32"/>
        <v/>
      </c>
      <c r="AE262" s="28" t="str">
        <f t="shared" si="34"/>
        <v/>
      </c>
      <c r="AF262" s="199"/>
      <c r="AG262" s="203"/>
      <c r="AI262" s="28"/>
      <c r="AJ262" s="26"/>
      <c r="AK262" s="203"/>
      <c r="AL262" s="27"/>
      <c r="AP262" s="27"/>
    </row>
    <row r="263" spans="1:42" ht="15.6">
      <c r="A263" s="199"/>
      <c r="B263" s="270">
        <f>+'Ark1'!C3063</f>
        <v>2024</v>
      </c>
      <c r="C263" s="219">
        <f>+'Ark1'!L3063</f>
        <v>10</v>
      </c>
      <c r="D263" s="219" t="s">
        <v>36</v>
      </c>
      <c r="E263" s="27">
        <f>+'Ark1'!H3063</f>
        <v>2</v>
      </c>
      <c r="F263" s="27">
        <f>+'Ark1'!J3063</f>
        <v>141</v>
      </c>
      <c r="G263" s="27" t="str">
        <f>VLOOKUP(F263,RNR!$A$1:$B$26,2)</f>
        <v>Ølen</v>
      </c>
      <c r="H263" s="27" t="str">
        <f>+IF(J263=0,"",'Ark1'!Q3063)</f>
        <v/>
      </c>
      <c r="J263" s="325">
        <f>+'Ark1'!R3063</f>
        <v>0</v>
      </c>
      <c r="K263" s="28" t="str">
        <f>+IF(J263=0,"",'Ark1'!AG3063)</f>
        <v/>
      </c>
      <c r="M263" s="28" t="str">
        <f>+IF(J263=0,"",'Ark1'!AH3063)</f>
        <v/>
      </c>
      <c r="N263" s="31" t="str">
        <f>+IF(J263=0,"",'Ark1'!U3063)</f>
        <v/>
      </c>
      <c r="O263" s="31"/>
      <c r="P263" s="31"/>
      <c r="Q263" s="31"/>
      <c r="R263" s="31"/>
      <c r="S263" s="31"/>
      <c r="T263" s="31"/>
      <c r="U263" s="31"/>
      <c r="V263" s="26" t="str">
        <f>+IF(J263=0,"",'Ark1'!T3063)</f>
        <v/>
      </c>
      <c r="W263" s="33" t="str">
        <f>+IF(J263=0,"",'Ark1'!W3063)</f>
        <v/>
      </c>
      <c r="X263" s="33" t="str">
        <f>+IF(J263=0,"",'Ark1'!X3063)</f>
        <v/>
      </c>
      <c r="Y263" s="33" t="str">
        <f>+IF(J263=0,"",'Ark1'!Y3063)</f>
        <v/>
      </c>
      <c r="Z263" s="33" t="str">
        <f>+IF(J263=0,"",'Ark1'!Z3063)</f>
        <v/>
      </c>
      <c r="AA263" s="28" t="str">
        <f>+IF(J263=0,"",'Ark1'!AA3063)</f>
        <v/>
      </c>
      <c r="AB263" s="26" t="str">
        <f>+IF(J263=0,"",'Ark1'!AC3063)</f>
        <v/>
      </c>
      <c r="AC263" s="33" t="str">
        <f>+IF(J263=0,"",'Ark1'!AE3063)</f>
        <v/>
      </c>
      <c r="AD263" s="28" t="str">
        <f t="shared" si="32"/>
        <v/>
      </c>
      <c r="AE263" s="28" t="str">
        <f t="shared" si="34"/>
        <v/>
      </c>
      <c r="AF263" s="199"/>
      <c r="AG263" s="203"/>
      <c r="AI263" s="28"/>
      <c r="AJ263" s="26"/>
      <c r="AK263" s="203"/>
      <c r="AL263" s="27"/>
      <c r="AP263" s="27"/>
    </row>
    <row r="264" spans="1:42" ht="15.6">
      <c r="A264" s="199"/>
      <c r="B264" s="270">
        <f>+'Ark1'!C3064</f>
        <v>2024</v>
      </c>
      <c r="C264" s="219">
        <f>+'Ark1'!L3064</f>
        <v>10</v>
      </c>
      <c r="D264" s="219" t="s">
        <v>36</v>
      </c>
      <c r="E264" s="27">
        <f>+'Ark1'!H3064</f>
        <v>2</v>
      </c>
      <c r="F264" s="27">
        <f>+'Ark1'!J3064</f>
        <v>143</v>
      </c>
      <c r="G264" s="27" t="str">
        <f>VLOOKUP(F264,RNR!$A$1:$B$26,2)</f>
        <v>Nordfjord</v>
      </c>
      <c r="H264" s="27" t="str">
        <f>+IF(J264=0,"",'Ark1'!Q3064)</f>
        <v/>
      </c>
      <c r="J264" s="325">
        <f>+'Ark1'!R3064</f>
        <v>0</v>
      </c>
      <c r="K264" s="28" t="str">
        <f>+IF(J264=0,"",'Ark1'!AG3064)</f>
        <v/>
      </c>
      <c r="M264" s="28" t="str">
        <f>+IF(J264=0,"",'Ark1'!AH3064)</f>
        <v/>
      </c>
      <c r="N264" s="31" t="str">
        <f>+IF(J264=0,"",'Ark1'!U3064)</f>
        <v/>
      </c>
      <c r="O264" s="31"/>
      <c r="P264" s="31"/>
      <c r="Q264" s="31"/>
      <c r="R264" s="31"/>
      <c r="S264" s="31"/>
      <c r="T264" s="31"/>
      <c r="U264" s="31"/>
      <c r="V264" s="26" t="str">
        <f>+IF(J264=0,"",'Ark1'!T3064)</f>
        <v/>
      </c>
      <c r="W264" s="33" t="str">
        <f>+IF(J264=0,"",'Ark1'!W3064)</f>
        <v/>
      </c>
      <c r="X264" s="33" t="str">
        <f>+IF(J264=0,"",'Ark1'!X3064)</f>
        <v/>
      </c>
      <c r="Y264" s="33" t="str">
        <f>+IF(J264=0,"",'Ark1'!Y3064)</f>
        <v/>
      </c>
      <c r="Z264" s="33" t="str">
        <f>+IF(J264=0,"",'Ark1'!Z3064)</f>
        <v/>
      </c>
      <c r="AA264" s="28" t="str">
        <f>+IF(J264=0,"",'Ark1'!AA3064)</f>
        <v/>
      </c>
      <c r="AB264" s="26" t="str">
        <f>+IF(J264=0,"",'Ark1'!AC3064)</f>
        <v/>
      </c>
      <c r="AC264" s="33" t="str">
        <f>+IF(J264=0,"",'Ark1'!AE3064)</f>
        <v/>
      </c>
      <c r="AD264" s="28" t="str">
        <f t="shared" si="32"/>
        <v/>
      </c>
      <c r="AE264" s="28" t="str">
        <f t="shared" si="34"/>
        <v/>
      </c>
      <c r="AF264" s="199"/>
      <c r="AG264" s="26"/>
      <c r="AI264" s="28"/>
      <c r="AJ264" s="26"/>
      <c r="AK264" s="27"/>
      <c r="AL264" s="27"/>
      <c r="AP264" s="27"/>
    </row>
    <row r="265" spans="1:42" ht="15.6">
      <c r="A265" s="199"/>
      <c r="B265" s="270">
        <f>+'Ark1'!C3065</f>
        <v>2024</v>
      </c>
      <c r="C265" s="219">
        <f>+'Ark1'!L3065</f>
        <v>10</v>
      </c>
      <c r="D265" s="219" t="s">
        <v>36</v>
      </c>
      <c r="E265" s="27">
        <f>+'Ark1'!H3065</f>
        <v>2</v>
      </c>
      <c r="F265" s="27">
        <f>+'Ark1'!J3065</f>
        <v>147</v>
      </c>
      <c r="G265" s="27" t="str">
        <f>VLOOKUP(F265,RNR!$A$1:$B$26,2)</f>
        <v>Midt-Norge</v>
      </c>
      <c r="H265" s="27" t="str">
        <f>+IF(J265=0,"",'Ark1'!Q3065)</f>
        <v/>
      </c>
      <c r="J265" s="325">
        <f>+'Ark1'!R3065</f>
        <v>0</v>
      </c>
      <c r="K265" s="28" t="str">
        <f>+IF(J265=0,"",'Ark1'!AG3065)</f>
        <v/>
      </c>
      <c r="M265" s="28" t="str">
        <f>+IF(J265=0,"",'Ark1'!AH3065)</f>
        <v/>
      </c>
      <c r="N265" s="31" t="str">
        <f>+IF(J265=0,"",'Ark1'!U3065)</f>
        <v/>
      </c>
      <c r="O265" s="31"/>
      <c r="P265" s="31"/>
      <c r="Q265" s="31"/>
      <c r="R265" s="31"/>
      <c r="S265" s="31"/>
      <c r="T265" s="31"/>
      <c r="U265" s="31"/>
      <c r="V265" s="26" t="str">
        <f>+IF(J265=0,"",'Ark1'!T3065)</f>
        <v/>
      </c>
      <c r="W265" s="33" t="str">
        <f>+IF(J265=0,"",'Ark1'!W3065)</f>
        <v/>
      </c>
      <c r="X265" s="33" t="str">
        <f>+IF(J265=0,"",'Ark1'!X3065)</f>
        <v/>
      </c>
      <c r="Y265" s="33" t="str">
        <f>+IF(J265=0,"",'Ark1'!Y3065)</f>
        <v/>
      </c>
      <c r="Z265" s="33" t="str">
        <f>+IF(J265=0,"",'Ark1'!Z3065)</f>
        <v/>
      </c>
      <c r="AA265" s="28" t="str">
        <f>+IF(J265=0,"",'Ark1'!AA3065)</f>
        <v/>
      </c>
      <c r="AB265" s="26" t="str">
        <f>+IF(J265=0,"",'Ark1'!AC3065)</f>
        <v/>
      </c>
      <c r="AC265" s="33" t="str">
        <f>+IF(J265=0,"",'Ark1'!AE3065)</f>
        <v/>
      </c>
      <c r="AD265" s="28" t="str">
        <f t="shared" si="32"/>
        <v/>
      </c>
      <c r="AE265" s="28" t="str">
        <f t="shared" si="34"/>
        <v/>
      </c>
      <c r="AF265" s="199"/>
      <c r="AG265" s="26"/>
      <c r="AI265" s="28"/>
      <c r="AJ265" s="26"/>
      <c r="AK265" s="27"/>
      <c r="AL265" s="27"/>
      <c r="AP265" s="27"/>
    </row>
    <row r="266" spans="1:42" ht="15.6">
      <c r="A266" s="199"/>
      <c r="B266" s="270">
        <f>+'Ark1'!C3066</f>
        <v>2024</v>
      </c>
      <c r="C266" s="219">
        <f>+'Ark1'!L3066</f>
        <v>10</v>
      </c>
      <c r="D266" s="219" t="s">
        <v>36</v>
      </c>
      <c r="E266" s="27">
        <f>+'Ark1'!H3066</f>
        <v>1</v>
      </c>
      <c r="F266" s="27">
        <f>+'Ark1'!J3066</f>
        <v>155</v>
      </c>
      <c r="G266" s="27" t="str">
        <f>VLOOKUP(F266,RNR!$A$1:$B$26,2)</f>
        <v>Målselv</v>
      </c>
      <c r="H266" s="27" t="str">
        <f>+IF(J266=0,"",'Ark1'!Q3066)</f>
        <v/>
      </c>
      <c r="J266" s="325">
        <f>+'Ark1'!R3066</f>
        <v>0</v>
      </c>
      <c r="K266" s="28" t="str">
        <f>+IF(J266=0,"",'Ark1'!AG3066)</f>
        <v/>
      </c>
      <c r="M266" s="28" t="str">
        <f>+IF(J266=0,"",'Ark1'!AH3066)</f>
        <v/>
      </c>
      <c r="N266" s="31" t="str">
        <f>+IF(J266=0,"",'Ark1'!U3066)</f>
        <v/>
      </c>
      <c r="O266" s="31"/>
      <c r="P266" s="31"/>
      <c r="Q266" s="31"/>
      <c r="R266" s="31"/>
      <c r="S266" s="31"/>
      <c r="T266" s="31"/>
      <c r="U266" s="31"/>
      <c r="V266" s="26" t="str">
        <f>+IF(J266=0,"",'Ark1'!T3066)</f>
        <v/>
      </c>
      <c r="W266" s="33" t="str">
        <f>+IF(J266=0,"",'Ark1'!W3066)</f>
        <v/>
      </c>
      <c r="X266" s="33" t="str">
        <f>+IF(J266=0,"",'Ark1'!X3066)</f>
        <v/>
      </c>
      <c r="Y266" s="33" t="str">
        <f>+IF(J266=0,"",'Ark1'!Y3066)</f>
        <v/>
      </c>
      <c r="Z266" s="33" t="str">
        <f>+IF(J266=0,"",'Ark1'!Z3066)</f>
        <v/>
      </c>
      <c r="AA266" s="28" t="str">
        <f>+IF(J266=0,"",'Ark1'!AA3066)</f>
        <v/>
      </c>
      <c r="AB266" s="26" t="str">
        <f>+IF(J266=0,"",'Ark1'!AC3066)</f>
        <v/>
      </c>
      <c r="AC266" s="33" t="str">
        <f>+IF(J266=0,"",'Ark1'!AE3066)</f>
        <v/>
      </c>
      <c r="AD266" s="28" t="str">
        <f t="shared" si="32"/>
        <v/>
      </c>
      <c r="AE266" s="28" t="str">
        <f t="shared" si="34"/>
        <v/>
      </c>
      <c r="AF266" s="199"/>
      <c r="AG266" s="26"/>
      <c r="AI266" s="28"/>
      <c r="AJ266" s="26"/>
      <c r="AK266" s="27"/>
      <c r="AL266" s="27"/>
      <c r="AP266" s="27"/>
    </row>
    <row r="267" spans="1:42" ht="15.6">
      <c r="A267" s="199"/>
      <c r="B267" s="270">
        <f>+'Ark1'!C3067</f>
        <v>2024</v>
      </c>
      <c r="C267" s="219">
        <f>+'Ark1'!L3067</f>
        <v>10</v>
      </c>
      <c r="D267" s="219" t="s">
        <v>36</v>
      </c>
      <c r="E267" s="27">
        <f>+'Ark1'!H3067</f>
        <v>2</v>
      </c>
      <c r="F267" s="27">
        <f>+'Ark1'!J3067</f>
        <v>160</v>
      </c>
      <c r="G267" s="27" t="str">
        <f>VLOOKUP(F267,RNR!$A$1:$B$26,2)</f>
        <v>Oslo</v>
      </c>
      <c r="H267" s="27" t="str">
        <f>+IF(J267=0,"",'Ark1'!Q3067)</f>
        <v/>
      </c>
      <c r="J267" s="325">
        <f>+'Ark1'!R3067</f>
        <v>0</v>
      </c>
      <c r="K267" s="28" t="str">
        <f>+IF(J267=0,"",'Ark1'!AG3067)</f>
        <v/>
      </c>
      <c r="M267" s="28" t="str">
        <f>+IF(J267=0,"",'Ark1'!AH3067)</f>
        <v/>
      </c>
      <c r="N267" s="31" t="str">
        <f>+IF(J267=0,"",'Ark1'!U3067)</f>
        <v/>
      </c>
      <c r="O267" s="31"/>
      <c r="P267" s="31"/>
      <c r="Q267" s="31"/>
      <c r="R267" s="31"/>
      <c r="S267" s="31"/>
      <c r="T267" s="31"/>
      <c r="U267" s="31"/>
      <c r="V267" s="26" t="str">
        <f>+IF(J267=0,"",'Ark1'!T3067)</f>
        <v/>
      </c>
      <c r="W267" s="33" t="str">
        <f>+IF(J267=0,"",'Ark1'!W3067)</f>
        <v/>
      </c>
      <c r="X267" s="33" t="str">
        <f>+IF(J267=0,"",'Ark1'!X3067)</f>
        <v/>
      </c>
      <c r="Y267" s="33" t="str">
        <f>+IF(J267=0,"",'Ark1'!Y3067)</f>
        <v/>
      </c>
      <c r="Z267" s="33" t="str">
        <f>+IF(J267=0,"",'Ark1'!Z3067)</f>
        <v/>
      </c>
      <c r="AA267" s="28" t="str">
        <f>+IF(J267=0,"",'Ark1'!AA3067)</f>
        <v/>
      </c>
      <c r="AB267" s="26" t="str">
        <f>+IF(J267=0,"",'Ark1'!AC3067)</f>
        <v/>
      </c>
      <c r="AC267" s="33" t="str">
        <f>+IF(J267=0,"",'Ark1'!AE3067)</f>
        <v/>
      </c>
      <c r="AD267" s="28" t="str">
        <f t="shared" si="32"/>
        <v/>
      </c>
      <c r="AE267" s="28" t="str">
        <f t="shared" si="34"/>
        <v/>
      </c>
      <c r="AF267" s="199"/>
      <c r="AG267" s="26"/>
      <c r="AI267" s="28"/>
      <c r="AJ267" s="26"/>
      <c r="AK267" s="27"/>
      <c r="AL267" s="27"/>
      <c r="AP267" s="27"/>
    </row>
    <row r="268" spans="1:42" ht="15.6">
      <c r="A268" s="199"/>
      <c r="B268" s="270">
        <f>+'Ark1'!C3068</f>
        <v>2024</v>
      </c>
      <c r="C268" s="219">
        <f>+'Ark1'!L3068</f>
        <v>10</v>
      </c>
      <c r="D268" s="219" t="s">
        <v>36</v>
      </c>
      <c r="E268" s="27">
        <f>+'Ark1'!H3068</f>
        <v>1</v>
      </c>
      <c r="F268" s="27">
        <f>+'Ark1'!J3068</f>
        <v>171</v>
      </c>
      <c r="G268" s="27" t="str">
        <f>VLOOKUP(F268,RNR!$A$1:$B$26,2)</f>
        <v>Prima</v>
      </c>
      <c r="H268" s="27" t="str">
        <f>+IF(J268=0,"",'Ark1'!Q3068)</f>
        <v/>
      </c>
      <c r="J268" s="325">
        <f>+'Ark1'!R3068</f>
        <v>0</v>
      </c>
      <c r="K268" s="28" t="str">
        <f>+IF(J268=0,"",'Ark1'!AG3068)</f>
        <v/>
      </c>
      <c r="M268" s="28" t="str">
        <f>+IF(J268=0,"",'Ark1'!AH3068)</f>
        <v/>
      </c>
      <c r="N268" s="31" t="str">
        <f>+IF(J268=0,"",'Ark1'!U3068)</f>
        <v/>
      </c>
      <c r="O268" s="31"/>
      <c r="P268" s="31"/>
      <c r="Q268" s="31"/>
      <c r="R268" s="31"/>
      <c r="S268" s="31"/>
      <c r="T268" s="31"/>
      <c r="U268" s="31"/>
      <c r="V268" s="26" t="str">
        <f>+IF(J268=0,"",'Ark1'!T3068)</f>
        <v/>
      </c>
      <c r="W268" s="33" t="str">
        <f>+IF(J268=0,"",'Ark1'!W3068)</f>
        <v/>
      </c>
      <c r="X268" s="33" t="str">
        <f>+IF(J268=0,"",'Ark1'!X3068)</f>
        <v/>
      </c>
      <c r="Y268" s="33" t="str">
        <f>+IF(J268=0,"",'Ark1'!Y3068)</f>
        <v/>
      </c>
      <c r="Z268" s="33" t="str">
        <f>+IF(J268=0,"",'Ark1'!Z3068)</f>
        <v/>
      </c>
      <c r="AA268" s="28" t="str">
        <f>+IF(J268=0,"",'Ark1'!AA3068)</f>
        <v/>
      </c>
      <c r="AB268" s="26" t="str">
        <f>+IF(J268=0,"",'Ark1'!AC3068)</f>
        <v/>
      </c>
      <c r="AC268" s="33" t="str">
        <f>+IF(J268=0,"",'Ark1'!AE3068)</f>
        <v/>
      </c>
      <c r="AD268" s="28" t="str">
        <f t="shared" si="32"/>
        <v/>
      </c>
      <c r="AE268" s="28" t="str">
        <f t="shared" si="34"/>
        <v/>
      </c>
      <c r="AF268" s="199"/>
      <c r="AG268" s="26"/>
      <c r="AI268" s="28"/>
      <c r="AJ268" s="26"/>
      <c r="AK268" s="27"/>
      <c r="AL268" s="27"/>
      <c r="AP268" s="27"/>
    </row>
    <row r="269" spans="1:42" ht="15.6">
      <c r="A269" s="199"/>
      <c r="B269" s="270">
        <f>+'Ark1'!C3069</f>
        <v>2024</v>
      </c>
      <c r="C269" s="219">
        <f>+'Ark1'!L3069</f>
        <v>10</v>
      </c>
      <c r="D269" s="219" t="s">
        <v>36</v>
      </c>
      <c r="E269" s="27">
        <f>+'Ark1'!H3069</f>
        <v>2</v>
      </c>
      <c r="F269" s="27">
        <f>+'Ark1'!J3069</f>
        <v>175</v>
      </c>
      <c r="G269" s="27" t="str">
        <f>VLOOKUP(F269,RNR!$A$1:$B$26,2)</f>
        <v>Ole Ringdal</v>
      </c>
      <c r="H269" s="27" t="str">
        <f>+IF(J269=0,"",'Ark1'!Q3069)</f>
        <v/>
      </c>
      <c r="J269" s="325">
        <f>+'Ark1'!R3069</f>
        <v>0</v>
      </c>
      <c r="K269" s="28" t="str">
        <f>+IF(J269=0,"",'Ark1'!AG3069)</f>
        <v/>
      </c>
      <c r="M269" s="28" t="str">
        <f>+IF(J269=0,"",'Ark1'!AH3069)</f>
        <v/>
      </c>
      <c r="N269" s="31" t="str">
        <f>+IF(J269=0,"",'Ark1'!U3069)</f>
        <v/>
      </c>
      <c r="O269" s="31"/>
      <c r="P269" s="31"/>
      <c r="Q269" s="31"/>
      <c r="R269" s="31"/>
      <c r="S269" s="31"/>
      <c r="T269" s="31"/>
      <c r="U269" s="31"/>
      <c r="V269" s="26" t="str">
        <f>+IF(J269=0,"",'Ark1'!T3069)</f>
        <v/>
      </c>
      <c r="W269" s="33" t="str">
        <f>+IF(J269=0,"",'Ark1'!W3069)</f>
        <v/>
      </c>
      <c r="X269" s="33" t="str">
        <f>+IF(J269=0,"",'Ark1'!X3069)</f>
        <v/>
      </c>
      <c r="Y269" s="33" t="str">
        <f>+IF(J269=0,"",'Ark1'!Y3069)</f>
        <v/>
      </c>
      <c r="Z269" s="33" t="str">
        <f>+IF(J269=0,"",'Ark1'!Z3069)</f>
        <v/>
      </c>
      <c r="AA269" s="28" t="str">
        <f>+IF(J269=0,"",'Ark1'!AA3069)</f>
        <v/>
      </c>
      <c r="AB269" s="26" t="str">
        <f>+IF(J269=0,"",'Ark1'!AC3069)</f>
        <v/>
      </c>
      <c r="AC269" s="33" t="str">
        <f>+IF(J269=0,"",'Ark1'!AE3069)</f>
        <v/>
      </c>
      <c r="AD269" s="28" t="str">
        <f t="shared" si="32"/>
        <v/>
      </c>
      <c r="AE269" s="28" t="str">
        <f t="shared" si="34"/>
        <v/>
      </c>
      <c r="AF269" s="199"/>
      <c r="AG269" s="26"/>
      <c r="AI269" s="28"/>
      <c r="AJ269" s="26"/>
      <c r="AK269" s="27"/>
      <c r="AL269" s="27"/>
      <c r="AP269" s="27"/>
    </row>
    <row r="270" spans="1:42" ht="15.6">
      <c r="A270" s="199"/>
      <c r="B270" s="270">
        <f>+'Ark1'!C3070</f>
        <v>2024</v>
      </c>
      <c r="C270" s="219">
        <f>+'Ark1'!L3070</f>
        <v>10</v>
      </c>
      <c r="D270" s="219" t="s">
        <v>36</v>
      </c>
      <c r="E270" s="27">
        <f>+'Ark1'!H3070</f>
        <v>2</v>
      </c>
      <c r="F270" s="27">
        <f>+'Ark1'!J3070</f>
        <v>177</v>
      </c>
      <c r="G270" s="27" t="str">
        <f>VLOOKUP(F270,RNR!$A$1:$B$26,2)</f>
        <v>Slakthuset</v>
      </c>
      <c r="H270" s="27" t="str">
        <f>+IF(J270=0,"",'Ark1'!Q3070)</f>
        <v/>
      </c>
      <c r="J270" s="325">
        <f>+'Ark1'!R3070</f>
        <v>0</v>
      </c>
      <c r="K270" s="28" t="str">
        <f>+IF(J270=0,"",'Ark1'!AG3070)</f>
        <v/>
      </c>
      <c r="M270" s="28" t="str">
        <f>+IF(J270=0,"",'Ark1'!AH3070)</f>
        <v/>
      </c>
      <c r="N270" s="31" t="str">
        <f>+IF(J270=0,"",'Ark1'!U3070)</f>
        <v/>
      </c>
      <c r="O270" s="31"/>
      <c r="P270" s="31"/>
      <c r="Q270" s="31"/>
      <c r="R270" s="31"/>
      <c r="S270" s="31"/>
      <c r="T270" s="31"/>
      <c r="U270" s="31"/>
      <c r="V270" s="26" t="str">
        <f>+IF(J270=0,"",'Ark1'!T3070)</f>
        <v/>
      </c>
      <c r="W270" s="33" t="str">
        <f>+IF(J270=0,"",'Ark1'!W3070)</f>
        <v/>
      </c>
      <c r="X270" s="33" t="str">
        <f>+IF(J270=0,"",'Ark1'!X3070)</f>
        <v/>
      </c>
      <c r="Y270" s="33" t="str">
        <f>+IF(J270=0,"",'Ark1'!Y3070)</f>
        <v/>
      </c>
      <c r="Z270" s="33" t="str">
        <f>+IF(J270=0,"",'Ark1'!Z3070)</f>
        <v/>
      </c>
      <c r="AA270" s="28" t="str">
        <f>+IF(J270=0,"",'Ark1'!AA3070)</f>
        <v/>
      </c>
      <c r="AB270" s="26" t="str">
        <f>+IF(J270=0,"",'Ark1'!AC3070)</f>
        <v/>
      </c>
      <c r="AC270" s="33" t="str">
        <f>+IF(J270=0,"",'Ark1'!AE3070)</f>
        <v/>
      </c>
      <c r="AD270" s="28" t="str">
        <f t="shared" si="32"/>
        <v/>
      </c>
      <c r="AE270" s="28" t="str">
        <f t="shared" si="34"/>
        <v/>
      </c>
      <c r="AF270" s="199"/>
      <c r="AG270" s="26"/>
      <c r="AI270" s="28"/>
      <c r="AJ270" s="26"/>
      <c r="AK270" s="27"/>
      <c r="AL270" s="27"/>
      <c r="AP270" s="27"/>
    </row>
    <row r="271" spans="1:42" ht="15.6">
      <c r="A271" s="199"/>
      <c r="B271" s="270">
        <f>+'Ark1'!C3071</f>
        <v>2024</v>
      </c>
      <c r="C271" s="219">
        <f>+'Ark1'!L3071</f>
        <v>10</v>
      </c>
      <c r="D271" s="219" t="s">
        <v>36</v>
      </c>
      <c r="E271" s="27">
        <f>+'Ark1'!H3071</f>
        <v>2</v>
      </c>
      <c r="F271" s="27">
        <f>+'Ark1'!J3071</f>
        <v>178</v>
      </c>
      <c r="G271" s="27" t="str">
        <f>VLOOKUP(F271,RNR!$A$1:$B$26,2)</f>
        <v>Røros</v>
      </c>
      <c r="H271" s="27" t="str">
        <f>+IF(J271=0,"",'Ark1'!Q3071)</f>
        <v/>
      </c>
      <c r="J271" s="325">
        <f>+'Ark1'!R3071</f>
        <v>0</v>
      </c>
      <c r="K271" s="28" t="str">
        <f>+IF(J271=0,"",'Ark1'!AG3071)</f>
        <v/>
      </c>
      <c r="M271" s="28" t="str">
        <f>+IF(J271=0,"",'Ark1'!AH3071)</f>
        <v/>
      </c>
      <c r="N271" s="31" t="str">
        <f>+IF(J271=0,"",'Ark1'!U3071)</f>
        <v/>
      </c>
      <c r="O271" s="31"/>
      <c r="P271" s="31"/>
      <c r="Q271" s="31"/>
      <c r="R271" s="31"/>
      <c r="S271" s="31"/>
      <c r="T271" s="31"/>
      <c r="U271" s="31"/>
      <c r="V271" s="26" t="str">
        <f>+IF(J271=0,"",'Ark1'!T3071)</f>
        <v/>
      </c>
      <c r="W271" s="33" t="str">
        <f>+IF(J271=0,"",'Ark1'!W3071)</f>
        <v/>
      </c>
      <c r="X271" s="33" t="str">
        <f>+IF(J271=0,"",'Ark1'!X3071)</f>
        <v/>
      </c>
      <c r="Y271" s="33" t="str">
        <f>+IF(J271=0,"",'Ark1'!Y3071)</f>
        <v/>
      </c>
      <c r="Z271" s="33" t="str">
        <f>+IF(J271=0,"",'Ark1'!Z3071)</f>
        <v/>
      </c>
      <c r="AA271" s="28" t="str">
        <f>+IF(J271=0,"",'Ark1'!AA3071)</f>
        <v/>
      </c>
      <c r="AB271" s="26" t="str">
        <f>+IF(J271=0,"",'Ark1'!AC3071)</f>
        <v/>
      </c>
      <c r="AC271" s="33" t="str">
        <f>+IF(J271=0,"",'Ark1'!AE3071)</f>
        <v/>
      </c>
      <c r="AD271" s="28" t="str">
        <f t="shared" si="32"/>
        <v/>
      </c>
      <c r="AE271" s="28" t="str">
        <f t="shared" si="34"/>
        <v/>
      </c>
      <c r="AF271" s="199"/>
      <c r="AG271" s="26"/>
      <c r="AI271" s="28"/>
      <c r="AJ271" s="26"/>
      <c r="AK271" s="27"/>
      <c r="AL271" s="27"/>
      <c r="AP271" s="27"/>
    </row>
    <row r="272" spans="1:42" ht="15.6">
      <c r="A272" s="199"/>
      <c r="B272" s="270">
        <f>+'Ark1'!C3072</f>
        <v>2024</v>
      </c>
      <c r="C272" s="219">
        <f>+'Ark1'!L3072</f>
        <v>10</v>
      </c>
      <c r="D272" s="219" t="s">
        <v>36</v>
      </c>
      <c r="E272" s="27">
        <f>+'Ark1'!H3072</f>
        <v>2</v>
      </c>
      <c r="F272" s="27">
        <f>+'Ark1'!J3072</f>
        <v>181</v>
      </c>
      <c r="G272" s="27" t="str">
        <f>VLOOKUP(F272,RNR!$A$1:$B$26,2)</f>
        <v>Horns</v>
      </c>
      <c r="H272" s="27" t="str">
        <f>+IF(J272=0,"",'Ark1'!Q3072)</f>
        <v/>
      </c>
      <c r="J272" s="325">
        <f>+'Ark1'!R3072</f>
        <v>0</v>
      </c>
      <c r="K272" s="28" t="str">
        <f>+IF(J272=0,"",'Ark1'!AG3072)</f>
        <v/>
      </c>
      <c r="M272" s="28" t="str">
        <f>+IF(J272=0,"",'Ark1'!AH3072)</f>
        <v/>
      </c>
      <c r="N272" s="31" t="str">
        <f>+IF(J272=0,"",'Ark1'!U3072)</f>
        <v/>
      </c>
      <c r="O272" s="31"/>
      <c r="P272" s="31"/>
      <c r="Q272" s="31"/>
      <c r="R272" s="31"/>
      <c r="S272" s="31"/>
      <c r="T272" s="31"/>
      <c r="U272" s="31"/>
      <c r="V272" s="26" t="str">
        <f>+IF(J272=0,"",'Ark1'!T3072)</f>
        <v/>
      </c>
      <c r="W272" s="33" t="str">
        <f>+IF(J272=0,"",'Ark1'!W3072)</f>
        <v/>
      </c>
      <c r="X272" s="33" t="str">
        <f>+IF(J272=0,"",'Ark1'!X3072)</f>
        <v/>
      </c>
      <c r="Y272" s="33" t="str">
        <f>+IF(J272=0,"",'Ark1'!Y3072)</f>
        <v/>
      </c>
      <c r="Z272" s="33" t="str">
        <f>+IF(J272=0,"",'Ark1'!Z3072)</f>
        <v/>
      </c>
      <c r="AA272" s="28" t="str">
        <f>+IF(J272=0,"",'Ark1'!AA3072)</f>
        <v/>
      </c>
      <c r="AB272" s="26" t="str">
        <f>+IF(J272=0,"",'Ark1'!AC3072)</f>
        <v/>
      </c>
      <c r="AC272" s="33" t="str">
        <f>+IF(J272=0,"",'Ark1'!AE3072)</f>
        <v/>
      </c>
      <c r="AD272" s="28" t="str">
        <f t="shared" si="32"/>
        <v/>
      </c>
      <c r="AE272" s="28" t="str">
        <f t="shared" si="34"/>
        <v/>
      </c>
      <c r="AF272" s="199"/>
      <c r="AG272" s="26"/>
      <c r="AI272" s="28"/>
      <c r="AJ272" s="26"/>
      <c r="AK272" s="27"/>
      <c r="AL272" s="27"/>
      <c r="AP272" s="27"/>
    </row>
    <row r="273" spans="1:60" ht="15.6">
      <c r="A273" s="199"/>
      <c r="B273" s="270">
        <f>+'Ark1'!C3073</f>
        <v>2024</v>
      </c>
      <c r="C273" s="219">
        <f>+'Ark1'!L3073</f>
        <v>10</v>
      </c>
      <c r="D273" s="219" t="s">
        <v>36</v>
      </c>
      <c r="E273" s="27">
        <f>+'Ark1'!H3073</f>
        <v>1</v>
      </c>
      <c r="F273" s="27">
        <f>+'Ark1'!J3073</f>
        <v>262</v>
      </c>
      <c r="G273" s="27" t="str">
        <f>VLOOKUP(F273,RNR!$A$1:$B$26,2)</f>
        <v>Strilalam</v>
      </c>
      <c r="H273" s="27" t="str">
        <f>+IF(J273=0,"",'Ark1'!Q3073)</f>
        <v/>
      </c>
      <c r="J273" s="325">
        <f>+'Ark1'!R3073</f>
        <v>0</v>
      </c>
      <c r="K273" s="28" t="str">
        <f>+IF(J273=0,"",'Ark1'!AG3073)</f>
        <v/>
      </c>
      <c r="M273" s="28" t="str">
        <f>+IF(J273=0,"",'Ark1'!AH3073)</f>
        <v/>
      </c>
      <c r="N273" s="31" t="str">
        <f>+IF(J273=0,"",'Ark1'!U3073)</f>
        <v/>
      </c>
      <c r="O273" s="31"/>
      <c r="P273" s="31"/>
      <c r="Q273" s="31"/>
      <c r="R273" s="31"/>
      <c r="S273" s="31"/>
      <c r="T273" s="31"/>
      <c r="U273" s="31"/>
      <c r="V273" s="26" t="str">
        <f>+IF(J273=0,"",'Ark1'!T3073)</f>
        <v/>
      </c>
      <c r="W273" s="33" t="str">
        <f>+IF(J273=0,"",'Ark1'!W3073)</f>
        <v/>
      </c>
      <c r="X273" s="33" t="str">
        <f>+IF(J273=0,"",'Ark1'!X3073)</f>
        <v/>
      </c>
      <c r="Y273" s="33" t="str">
        <f>+IF(J273=0,"",'Ark1'!Y3073)</f>
        <v/>
      </c>
      <c r="Z273" s="33" t="str">
        <f>+IF(J273=0,"",'Ark1'!Z3073)</f>
        <v/>
      </c>
      <c r="AA273" s="28" t="str">
        <f>+IF(J273=0,"",'Ark1'!AA3073)</f>
        <v/>
      </c>
      <c r="AB273" s="26" t="str">
        <f>+IF(J273=0,"",'Ark1'!AC3073)</f>
        <v/>
      </c>
      <c r="AC273" s="33" t="str">
        <f>+IF(J273=0,"",'Ark1'!AE3073)</f>
        <v/>
      </c>
      <c r="AD273" s="28" t="str">
        <f t="shared" si="32"/>
        <v/>
      </c>
      <c r="AE273" s="28" t="str">
        <f t="shared" si="34"/>
        <v/>
      </c>
      <c r="AF273" s="199"/>
      <c r="AG273" s="26"/>
      <c r="AI273" s="28"/>
      <c r="AJ273" s="26"/>
      <c r="AK273" s="27"/>
      <c r="AL273" s="27"/>
      <c r="AP273" s="27"/>
    </row>
    <row r="274" spans="1:60" ht="15.6">
      <c r="A274" s="199"/>
      <c r="B274" s="270">
        <f>+'Ark1'!C3074</f>
        <v>2024</v>
      </c>
      <c r="C274" s="219">
        <f>+'Ark1'!L3074</f>
        <v>10</v>
      </c>
      <c r="D274" s="219" t="s">
        <v>36</v>
      </c>
      <c r="E274" s="27">
        <f>+'Ark1'!H3074</f>
        <v>1</v>
      </c>
      <c r="F274" s="27">
        <f>+'Ark1'!J3074</f>
        <v>309</v>
      </c>
      <c r="G274" s="27" t="str">
        <f>VLOOKUP(F274,RNR!$A$1:$B$26,2)</f>
        <v>Malvik</v>
      </c>
      <c r="H274" s="27">
        <f>+IF(J274=0,"",'Ark1'!Q3074)</f>
        <v>1</v>
      </c>
      <c r="J274" s="325">
        <f>+'Ark1'!R3074</f>
        <v>1</v>
      </c>
      <c r="K274" s="28">
        <f>+IF(J274=0,"",'Ark1'!AG3074)</f>
        <v>0.29157568546436374</v>
      </c>
      <c r="M274" s="28">
        <f>+IF(J274=0,"",'Ark1'!AH3074)</f>
        <v>0</v>
      </c>
      <c r="N274" s="31">
        <f>+IF(J274=0,"",'Ark1'!U3074)</f>
        <v>22.3</v>
      </c>
      <c r="O274" s="31"/>
      <c r="P274" s="31"/>
      <c r="Q274" s="31"/>
      <c r="R274" s="31"/>
      <c r="S274" s="31"/>
      <c r="T274" s="31"/>
      <c r="U274" s="31"/>
      <c r="V274" s="26">
        <f>+IF(J274=0,"",'Ark1'!T3074)</f>
        <v>8</v>
      </c>
      <c r="W274" s="33">
        <f>+IF(J274=0,"",'Ark1'!W3074)</f>
        <v>0</v>
      </c>
      <c r="X274" s="33">
        <f>+IF(J274=0,"",'Ark1'!X3074)</f>
        <v>100</v>
      </c>
      <c r="Y274" s="33">
        <f>+IF(J274=0,"",'Ark1'!Y3074)</f>
        <v>0</v>
      </c>
      <c r="Z274" s="33">
        <f>+IF(J274=0,"",'Ark1'!Z3074)</f>
        <v>0</v>
      </c>
      <c r="AA274" s="28">
        <f>+IF(J274=0,"",'Ark1'!AA3074)</f>
        <v>0</v>
      </c>
      <c r="AB274" s="26">
        <f>+IF(J274=0,"",'Ark1'!AC3074)</f>
        <v>0</v>
      </c>
      <c r="AC274" s="33">
        <f>+IF(J274=0,"",'Ark1'!AE3074)</f>
        <v>0</v>
      </c>
      <c r="AD274" s="28">
        <f t="shared" si="32"/>
        <v>2.23</v>
      </c>
      <c r="AE274" s="28">
        <f t="shared" si="34"/>
        <v>1</v>
      </c>
      <c r="AF274" s="199"/>
      <c r="AG274" s="26"/>
      <c r="AI274" s="28"/>
      <c r="AJ274" s="26"/>
      <c r="AK274" s="27"/>
      <c r="AL274" s="27"/>
      <c r="AP274" s="27"/>
    </row>
    <row r="275" spans="1:60" ht="15.6">
      <c r="A275" s="199"/>
      <c r="B275" s="270">
        <f>+'Ark1'!C3075</f>
        <v>2024</v>
      </c>
      <c r="C275" s="219">
        <f>+'Ark1'!L3075</f>
        <v>10</v>
      </c>
      <c r="D275" s="219" t="s">
        <v>36</v>
      </c>
      <c r="E275" s="27">
        <f>+'Ark1'!H3075</f>
        <v>2</v>
      </c>
      <c r="F275" s="27">
        <f>+'Ark1'!J3075</f>
        <v>470</v>
      </c>
      <c r="G275" s="27" t="str">
        <f>VLOOKUP(F275,RNR!$A$1:$B$26,2)</f>
        <v>Jens Eide</v>
      </c>
      <c r="H275" s="27" t="str">
        <f>+IF(J275=0,"",'Ark1'!Q3075)</f>
        <v/>
      </c>
      <c r="J275" s="325">
        <f>+'Ark1'!R3075</f>
        <v>0</v>
      </c>
      <c r="K275" s="28" t="str">
        <f>+IF(J275=0,"",'Ark1'!AG3075)</f>
        <v/>
      </c>
      <c r="M275" s="28" t="str">
        <f>+IF(J275=0,"",'Ark1'!AH3075)</f>
        <v/>
      </c>
      <c r="N275" s="31" t="str">
        <f>+IF(J275=0,"",'Ark1'!U3075)</f>
        <v/>
      </c>
      <c r="O275" s="31"/>
      <c r="P275" s="31"/>
      <c r="Q275" s="31"/>
      <c r="R275" s="31"/>
      <c r="S275" s="31"/>
      <c r="T275" s="31"/>
      <c r="U275" s="31"/>
      <c r="V275" s="26" t="str">
        <f>+IF(J275=0,"",'Ark1'!T3075)</f>
        <v/>
      </c>
      <c r="W275" s="33" t="str">
        <f>+IF(J275=0,"",'Ark1'!W3075)</f>
        <v/>
      </c>
      <c r="X275" s="33" t="str">
        <f>+IF(J275=0,"",'Ark1'!X3075)</f>
        <v/>
      </c>
      <c r="Y275" s="33" t="str">
        <f>+IF(J275=0,"",'Ark1'!Y3075)</f>
        <v/>
      </c>
      <c r="Z275" s="33" t="str">
        <f>+IF(J275=0,"",'Ark1'!Z3075)</f>
        <v/>
      </c>
      <c r="AA275" s="28" t="str">
        <f>+IF(J275=0,"",'Ark1'!AA3075)</f>
        <v/>
      </c>
      <c r="AB275" s="26" t="str">
        <f>+IF(J275=0,"",'Ark1'!AC3075)</f>
        <v/>
      </c>
      <c r="AC275" s="33" t="str">
        <f>+IF(J275=0,"",'Ark1'!AE3075)</f>
        <v/>
      </c>
      <c r="AD275" s="28" t="str">
        <f t="shared" si="32"/>
        <v/>
      </c>
      <c r="AE275" s="28" t="str">
        <f t="shared" si="34"/>
        <v/>
      </c>
      <c r="AF275" s="199"/>
      <c r="AG275" s="26"/>
      <c r="AI275" s="28"/>
      <c r="AJ275" s="26"/>
      <c r="AK275" s="27"/>
      <c r="AL275" s="27"/>
      <c r="AP275" s="27"/>
    </row>
    <row r="276" spans="1:60" ht="15.6">
      <c r="A276" s="199"/>
      <c r="B276" s="270">
        <f>+'Ark1'!C3076</f>
        <v>2024</v>
      </c>
      <c r="C276" s="219">
        <f>+'Ark1'!L3076</f>
        <v>10</v>
      </c>
      <c r="D276" s="219" t="s">
        <v>36</v>
      </c>
      <c r="E276" s="27">
        <f>+'Ark1'!H3076</f>
        <v>1</v>
      </c>
      <c r="F276" s="27">
        <f>+'Ark1'!J3076</f>
        <v>629</v>
      </c>
      <c r="G276" s="27" t="str">
        <f>VLOOKUP(F276,RNR!$A$1:$B$26,2)</f>
        <v>Bø</v>
      </c>
      <c r="H276" s="27" t="str">
        <f>+IF(J276=0,"",'Ark1'!Q3076)</f>
        <v/>
      </c>
      <c r="J276" s="325">
        <f>+'Ark1'!R3076</f>
        <v>0</v>
      </c>
      <c r="K276" s="28" t="str">
        <f>+IF(J276=0,"",'Ark1'!AG3076)</f>
        <v/>
      </c>
      <c r="M276" s="28" t="str">
        <f>+IF(J276=0,"",'Ark1'!AH3076)</f>
        <v/>
      </c>
      <c r="N276" s="31" t="str">
        <f>+IF(J276=0,"",'Ark1'!U3076)</f>
        <v/>
      </c>
      <c r="O276" s="31"/>
      <c r="P276" s="31"/>
      <c r="Q276" s="31"/>
      <c r="R276" s="31"/>
      <c r="S276" s="31"/>
      <c r="T276" s="31"/>
      <c r="U276" s="31"/>
      <c r="V276" s="26" t="str">
        <f>+IF(J276=0,"",'Ark1'!T3076)</f>
        <v/>
      </c>
      <c r="W276" s="33" t="str">
        <f>+IF(J276=0,"",'Ark1'!W3076)</f>
        <v/>
      </c>
      <c r="X276" s="33" t="str">
        <f>+IF(J276=0,"",'Ark1'!X3076)</f>
        <v/>
      </c>
      <c r="Y276" s="33" t="str">
        <f>+IF(J276=0,"",'Ark1'!Y3076)</f>
        <v/>
      </c>
      <c r="Z276" s="33" t="str">
        <f>+IF(J276=0,"",'Ark1'!Z3076)</f>
        <v/>
      </c>
      <c r="AA276" s="28" t="str">
        <f>+IF(J276=0,"",'Ark1'!AA3076)</f>
        <v/>
      </c>
      <c r="AB276" s="26" t="str">
        <f>+IF(J276=0,"",'Ark1'!AC3076)</f>
        <v/>
      </c>
      <c r="AC276" s="33" t="str">
        <f>+IF(J276=0,"",'Ark1'!AE3076)</f>
        <v/>
      </c>
      <c r="AD276" s="28" t="str">
        <f t="shared" si="32"/>
        <v/>
      </c>
      <c r="AE276" s="28" t="str">
        <f t="shared" si="34"/>
        <v/>
      </c>
      <c r="AF276" s="199"/>
      <c r="AG276" s="26"/>
      <c r="AI276" s="28"/>
      <c r="AJ276" s="26"/>
      <c r="AK276" s="27"/>
      <c r="AL276" s="27"/>
      <c r="AP276" s="27"/>
    </row>
    <row r="277" spans="1:60" ht="15.6">
      <c r="A277" s="199"/>
      <c r="B277" s="270">
        <f>+'Ark1'!C3077</f>
        <v>2024</v>
      </c>
      <c r="C277" s="219">
        <f>+'Ark1'!L3077</f>
        <v>10</v>
      </c>
      <c r="D277" s="219" t="s">
        <v>36</v>
      </c>
      <c r="E277" s="27">
        <f>+'Ark1'!H3077</f>
        <v>1</v>
      </c>
      <c r="F277" s="27">
        <f>+'Ark1'!J3077</f>
        <v>643</v>
      </c>
      <c r="G277" s="27" t="str">
        <f>VLOOKUP(F277,RNR!$A$1:$B$26,2)</f>
        <v>Bjerka</v>
      </c>
      <c r="H277" s="27" t="str">
        <f>+IF(J277=0,"",'Ark1'!Q3077)</f>
        <v/>
      </c>
      <c r="J277" s="325">
        <f>+'Ark1'!R3077</f>
        <v>0</v>
      </c>
      <c r="K277" s="28" t="str">
        <f>+IF(J277=0,"",'Ark1'!AG3077)</f>
        <v/>
      </c>
      <c r="M277" s="28" t="str">
        <f>+IF(J277=0,"",'Ark1'!AH3077)</f>
        <v/>
      </c>
      <c r="N277" s="31" t="str">
        <f>+IF(J277=0,"",'Ark1'!U3077)</f>
        <v/>
      </c>
      <c r="O277" s="31"/>
      <c r="P277" s="31"/>
      <c r="Q277" s="31"/>
      <c r="R277" s="31"/>
      <c r="S277" s="31"/>
      <c r="T277" s="31"/>
      <c r="U277" s="31"/>
      <c r="V277" s="26" t="str">
        <f>+IF(J277=0,"",'Ark1'!T3077)</f>
        <v/>
      </c>
      <c r="W277" s="33" t="str">
        <f>+IF(J277=0,"",'Ark1'!W3077)</f>
        <v/>
      </c>
      <c r="X277" s="33" t="str">
        <f>+IF(J277=0,"",'Ark1'!X3077)</f>
        <v/>
      </c>
      <c r="Y277" s="33" t="str">
        <f>+IF(J277=0,"",'Ark1'!Y3077)</f>
        <v/>
      </c>
      <c r="Z277" s="33" t="str">
        <f>+IF(J277=0,"",'Ark1'!Z3077)</f>
        <v/>
      </c>
      <c r="AA277" s="28" t="str">
        <f>+IF(J277=0,"",'Ark1'!AA3077)</f>
        <v/>
      </c>
      <c r="AB277" s="26" t="str">
        <f>+IF(J277=0,"",'Ark1'!AC3077)</f>
        <v/>
      </c>
      <c r="AC277" s="33" t="str">
        <f>+IF(J277=0,"",'Ark1'!AE3077)</f>
        <v/>
      </c>
      <c r="AD277" s="28" t="str">
        <f t="shared" si="32"/>
        <v/>
      </c>
      <c r="AE277" s="28" t="str">
        <f t="shared" si="34"/>
        <v/>
      </c>
      <c r="AF277" s="199"/>
      <c r="AG277" s="26"/>
      <c r="AI277" s="28"/>
      <c r="AJ277" s="26"/>
      <c r="AK277" s="27"/>
      <c r="AL277" s="27"/>
      <c r="AP277" s="27"/>
    </row>
    <row r="278" spans="1:60" ht="15.6">
      <c r="A278" s="199"/>
      <c r="B278" s="270">
        <f>+'Ark1'!C3078</f>
        <v>2024</v>
      </c>
      <c r="C278" s="219">
        <f>+'Ark1'!L3078</f>
        <v>10</v>
      </c>
      <c r="D278" s="219" t="s">
        <v>36</v>
      </c>
      <c r="E278" s="27">
        <f>+'Ark1'!H3078</f>
        <v>2</v>
      </c>
      <c r="F278" s="27">
        <f>+'Ark1'!J3078</f>
        <v>704</v>
      </c>
      <c r="G278" s="27" t="str">
        <f>VLOOKUP(F278,RNR!$A$1:$B$26,2)</f>
        <v>Øre Vilt</v>
      </c>
      <c r="H278" s="27" t="str">
        <f>+IF(J278=0,"",'Ark1'!Q3078)</f>
        <v/>
      </c>
      <c r="J278" s="325">
        <f>+'Ark1'!R3078</f>
        <v>0</v>
      </c>
      <c r="K278" s="28" t="str">
        <f>+IF(J278=0,"",'Ark1'!AG3078)</f>
        <v/>
      </c>
      <c r="M278" s="28" t="str">
        <f>+IF(J278=0,"",'Ark1'!AH3078)</f>
        <v/>
      </c>
      <c r="N278" s="31" t="str">
        <f>+IF(J278=0,"",'Ark1'!U3078)</f>
        <v/>
      </c>
      <c r="O278" s="31"/>
      <c r="P278" s="31"/>
      <c r="Q278" s="31"/>
      <c r="R278" s="31"/>
      <c r="S278" s="31"/>
      <c r="T278" s="31"/>
      <c r="U278" s="31"/>
      <c r="V278" s="26" t="str">
        <f>+IF(J278=0,"",'Ark1'!T3078)</f>
        <v/>
      </c>
      <c r="W278" s="33" t="str">
        <f>+IF(J278=0,"",'Ark1'!W3078)</f>
        <v/>
      </c>
      <c r="X278" s="33" t="str">
        <f>+IF(J278=0,"",'Ark1'!X3078)</f>
        <v/>
      </c>
      <c r="Y278" s="33" t="str">
        <f>+IF(J278=0,"",'Ark1'!Y3078)</f>
        <v/>
      </c>
      <c r="Z278" s="33" t="str">
        <f>+IF(J278=0,"",'Ark1'!Z3078)</f>
        <v/>
      </c>
      <c r="AA278" s="28" t="str">
        <f>+IF(J278=0,"",'Ark1'!AA3078)</f>
        <v/>
      </c>
      <c r="AB278" s="26" t="str">
        <f>+IF(J278=0,"",'Ark1'!AC3078)</f>
        <v/>
      </c>
      <c r="AC278" s="33" t="str">
        <f>+IF(J278=0,"",'Ark1'!AE3078)</f>
        <v/>
      </c>
      <c r="AD278" s="28" t="str">
        <f t="shared" si="32"/>
        <v/>
      </c>
      <c r="AE278" s="28" t="str">
        <f t="shared" si="34"/>
        <v/>
      </c>
      <c r="AF278" s="199"/>
      <c r="AG278" s="26"/>
      <c r="AI278" s="28"/>
      <c r="AJ278" s="26"/>
      <c r="AK278" s="27"/>
      <c r="AL278" s="27"/>
      <c r="AP278" s="27"/>
    </row>
    <row r="279" spans="1:60" ht="15.6">
      <c r="A279" s="199"/>
      <c r="B279" s="270">
        <f>+'Ark1'!C3079</f>
        <v>2024</v>
      </c>
      <c r="C279" s="219">
        <f>+'Ark1'!L3079</f>
        <v>10</v>
      </c>
      <c r="D279" s="219" t="s">
        <v>36</v>
      </c>
      <c r="E279" s="27">
        <f>+'Ark1'!H3079</f>
        <v>1</v>
      </c>
      <c r="F279" s="27">
        <f>+'Ark1'!J3079</f>
        <v>802</v>
      </c>
      <c r="G279" s="27" t="str">
        <f>VLOOKUP(F279,RNR!$A$1:$B$26,2)</f>
        <v>Karasjok</v>
      </c>
      <c r="H279" s="27" t="str">
        <f>+IF(J279=0,"",'Ark1'!Q3079)</f>
        <v/>
      </c>
      <c r="J279" s="325">
        <f>+'Ark1'!R3079</f>
        <v>0</v>
      </c>
      <c r="K279" s="28" t="str">
        <f>+IF(J279=0,"",'Ark1'!AG3079)</f>
        <v/>
      </c>
      <c r="M279" s="28" t="str">
        <f>+IF(J279=0,"",'Ark1'!AH3079)</f>
        <v/>
      </c>
      <c r="N279" s="31" t="str">
        <f>+IF(J279=0,"",'Ark1'!U3079)</f>
        <v/>
      </c>
      <c r="O279" s="31"/>
      <c r="P279" s="31"/>
      <c r="Q279" s="31"/>
      <c r="R279" s="31"/>
      <c r="S279" s="31"/>
      <c r="T279" s="31"/>
      <c r="U279" s="31"/>
      <c r="V279" s="26" t="str">
        <f>+IF(J279=0,"",'Ark1'!T3079)</f>
        <v/>
      </c>
      <c r="W279" s="33" t="str">
        <f>+IF(J279=0,"",'Ark1'!W3079)</f>
        <v/>
      </c>
      <c r="X279" s="33" t="str">
        <f>+IF(J279=0,"",'Ark1'!X3079)</f>
        <v/>
      </c>
      <c r="Y279" s="33" t="str">
        <f>+IF(J279=0,"",'Ark1'!Y3079)</f>
        <v/>
      </c>
      <c r="Z279" s="33" t="str">
        <f>+IF(J279=0,"",'Ark1'!Z3079)</f>
        <v/>
      </c>
      <c r="AA279" s="28" t="str">
        <f>+IF(J279=0,"",'Ark1'!AA3079)</f>
        <v/>
      </c>
      <c r="AB279" s="26" t="str">
        <f>+IF(J279=0,"",'Ark1'!AC3079)</f>
        <v/>
      </c>
      <c r="AC279" s="33" t="str">
        <f>+IF(J279=0,"",'Ark1'!AE3079)</f>
        <v/>
      </c>
      <c r="AD279" s="28" t="str">
        <f t="shared" si="32"/>
        <v/>
      </c>
      <c r="AE279" s="28" t="str">
        <f t="shared" si="34"/>
        <v/>
      </c>
      <c r="AF279" s="199"/>
      <c r="AG279" s="26"/>
      <c r="AI279" s="28"/>
      <c r="AJ279" s="26"/>
      <c r="AK279" s="27"/>
      <c r="AL279" s="27"/>
      <c r="AP279" s="27"/>
    </row>
    <row r="280" spans="1:60" ht="19.8">
      <c r="A280" s="199"/>
      <c r="B280" s="199"/>
      <c r="C280" s="199"/>
      <c r="D280" s="199"/>
      <c r="E280" s="199"/>
      <c r="F280" s="199"/>
      <c r="G280" s="199"/>
      <c r="H280" s="199"/>
      <c r="I280" s="486"/>
      <c r="J280" s="320"/>
      <c r="K280" s="200"/>
      <c r="L280" s="200"/>
      <c r="M280" s="200"/>
      <c r="N280" s="199"/>
      <c r="O280" s="486"/>
      <c r="P280" s="486"/>
      <c r="Q280" s="486"/>
      <c r="R280" s="486"/>
      <c r="S280" s="486"/>
      <c r="T280" s="486"/>
      <c r="U280" s="486"/>
      <c r="V280" s="199"/>
      <c r="W280" s="201"/>
      <c r="X280" s="201"/>
      <c r="Y280" s="201"/>
      <c r="Z280" s="201"/>
      <c r="AA280" s="201"/>
      <c r="AB280" s="199"/>
      <c r="AC280" s="201"/>
      <c r="AD280" s="201"/>
      <c r="AE280" s="201"/>
      <c r="AF280" s="199"/>
      <c r="AG280" s="202"/>
      <c r="AI280" s="28"/>
      <c r="AJ280" s="26"/>
      <c r="AK280" s="203"/>
      <c r="AL280" s="27"/>
      <c r="AP280" s="27"/>
      <c r="BH280" s="215"/>
    </row>
    <row r="281" spans="1:60" ht="22.8">
      <c r="A281" s="199"/>
      <c r="B281" s="199"/>
      <c r="C281" s="199"/>
      <c r="D281" s="244" t="str">
        <f>+D283</f>
        <v>U</v>
      </c>
      <c r="E281" s="199"/>
      <c r="F281" s="199"/>
      <c r="G281" s="199"/>
      <c r="H281" s="199"/>
      <c r="I281" s="486"/>
      <c r="J281" s="445">
        <f>SUM(J283:J306)</f>
        <v>8</v>
      </c>
      <c r="K281" s="245"/>
      <c r="L281" s="245"/>
      <c r="M281" s="245"/>
      <c r="N281" s="247">
        <f>+Klasse!P20</f>
        <v>12.262500000000003</v>
      </c>
      <c r="O281" s="486"/>
      <c r="P281" s="492">
        <f>+Klasse!G20</f>
        <v>8</v>
      </c>
      <c r="Q281" s="486"/>
      <c r="R281" s="247">
        <f>+Klasse!S20</f>
        <v>80.100000000000023</v>
      </c>
      <c r="S281" s="486"/>
      <c r="T281" s="247">
        <f>+Klasse!U20</f>
        <v>20.465718351369929</v>
      </c>
      <c r="U281" s="486"/>
      <c r="V281" s="246"/>
      <c r="W281" s="201"/>
      <c r="X281" s="201"/>
      <c r="Y281" s="201"/>
      <c r="Z281" s="201"/>
      <c r="AA281" s="201"/>
      <c r="AB281" s="199"/>
      <c r="AC281" s="201"/>
      <c r="AD281" s="201"/>
      <c r="AE281" s="201"/>
      <c r="AF281" s="201"/>
      <c r="AG281" s="202"/>
      <c r="AI281" s="28"/>
      <c r="AJ281" s="26"/>
      <c r="AK281" s="203"/>
      <c r="AL281" s="27"/>
      <c r="AP281" s="27"/>
      <c r="BH281" s="215"/>
    </row>
    <row r="282" spans="1:60" ht="19.8">
      <c r="A282" s="199"/>
      <c r="B282" s="199"/>
      <c r="C282" s="199"/>
      <c r="D282" s="199"/>
      <c r="E282" s="199"/>
      <c r="F282" s="199"/>
      <c r="G282" s="199"/>
      <c r="H282" s="217"/>
      <c r="I282" s="217"/>
      <c r="J282" s="32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17"/>
      <c r="W282" s="201"/>
      <c r="X282" s="201"/>
      <c r="Y282" s="201"/>
      <c r="Z282" s="201"/>
      <c r="AA282" s="218"/>
      <c r="AB282" s="199"/>
      <c r="AC282" s="218"/>
      <c r="AD282" s="218"/>
      <c r="AE282" s="216"/>
      <c r="AF282" s="199"/>
      <c r="AG282" s="202"/>
      <c r="AI282" s="28"/>
      <c r="AJ282" s="26"/>
      <c r="AK282" s="203"/>
      <c r="AL282" s="27"/>
      <c r="AP282" s="27"/>
      <c r="BH282" s="215"/>
    </row>
    <row r="283" spans="1:60" ht="15.6">
      <c r="A283" s="199"/>
      <c r="B283" s="270">
        <f>+'Ark1'!C3080</f>
        <v>2024</v>
      </c>
      <c r="C283" s="219">
        <f>+'Ark1'!L3080</f>
        <v>11</v>
      </c>
      <c r="D283" s="219" t="s">
        <v>37</v>
      </c>
      <c r="E283" s="219">
        <f>+'Ark1'!H3080</f>
        <v>1</v>
      </c>
      <c r="F283" s="219">
        <f>+'Ark1'!J3080</f>
        <v>103</v>
      </c>
      <c r="G283" s="219" t="str">
        <f>VLOOKUP(F283,RNR!$A$1:$B$26,2)</f>
        <v>Rudshøgda</v>
      </c>
      <c r="H283" s="219" t="str">
        <f>+IF(J283=0,"",'Ark1'!Q3080)</f>
        <v/>
      </c>
      <c r="I283" s="219"/>
      <c r="J283" s="324">
        <f>+'Ark1'!R3080</f>
        <v>0</v>
      </c>
      <c r="K283" s="220" t="str">
        <f>+IF(J283=0,"",'Ark1'!AG3080)</f>
        <v/>
      </c>
      <c r="L283" s="220"/>
      <c r="M283" s="220" t="str">
        <f>+IF(J283=0,"",'Ark1'!AH3080)</f>
        <v/>
      </c>
      <c r="N283" s="31" t="str">
        <f>+IF(J283=0,"",'Ark1'!U3080)</f>
        <v/>
      </c>
      <c r="O283" s="486"/>
      <c r="P283" s="487">
        <f>+'Ark1'!AI3080</f>
        <v>0</v>
      </c>
      <c r="Q283" s="93"/>
      <c r="R283" s="31" t="str">
        <f>+IF(P283=0,"",'Ark1'!AJ3080)</f>
        <v/>
      </c>
      <c r="S283" s="93"/>
      <c r="T283" s="31" t="str">
        <f>+IF(P283=0,"",'Ark1'!AK3080)</f>
        <v/>
      </c>
      <c r="U283" s="200"/>
      <c r="V283" s="221" t="str">
        <f>+IF(J283=0,"",'Ark1'!T3080)</f>
        <v/>
      </c>
      <c r="W283" s="222" t="str">
        <f>+IF(J283=0,"",'Ark1'!W3080)</f>
        <v/>
      </c>
      <c r="X283" s="222" t="str">
        <f>+IF(J283=0,"",'Ark1'!X3080)</f>
        <v/>
      </c>
      <c r="Y283" s="222" t="str">
        <f>+IF(J283=0,"",'Ark1'!Y3080)</f>
        <v/>
      </c>
      <c r="Z283" s="222" t="str">
        <f>+IF(J283=0,"",'Ark1'!Z3080)</f>
        <v/>
      </c>
      <c r="AA283" s="220" t="str">
        <f>+IF(J283=0,"",'Ark1'!AA3080)</f>
        <v/>
      </c>
      <c r="AB283" s="221" t="str">
        <f>+IF(J283=0,"",'Ark1'!AC3080)</f>
        <v/>
      </c>
      <c r="AC283" s="222" t="str">
        <f>+IF(J283=0,"",'Ark1'!AE3080)</f>
        <v/>
      </c>
      <c r="AD283" s="220" t="str">
        <f t="shared" ref="AD283:AD306" si="35">IF(J283=0,"",N283/C283)</f>
        <v/>
      </c>
      <c r="AE283" s="220" t="str">
        <f t="shared" ref="AE283" si="36">IF(J283=0,"",J283/H283)</f>
        <v/>
      </c>
      <c r="AF283" s="199"/>
      <c r="AG283" s="26"/>
      <c r="AI283" s="28"/>
      <c r="AJ283" s="26"/>
      <c r="AK283" s="27"/>
      <c r="AL283" s="27"/>
      <c r="AP283" s="27"/>
    </row>
    <row r="284" spans="1:60" ht="15.6">
      <c r="A284" s="199"/>
      <c r="B284" s="270">
        <f>+'Ark1'!C3081</f>
        <v>2024</v>
      </c>
      <c r="C284" s="219">
        <f>+'Ark1'!L3081</f>
        <v>11</v>
      </c>
      <c r="D284" s="219" t="s">
        <v>37</v>
      </c>
      <c r="E284" s="219">
        <f>+'Ark1'!H3081</f>
        <v>2</v>
      </c>
      <c r="F284" s="219">
        <f>+'Ark1'!J3081</f>
        <v>106</v>
      </c>
      <c r="G284" s="219" t="str">
        <f>VLOOKUP(F284,RNR!$A$1:$B$26,2)</f>
        <v>Furuseth</v>
      </c>
      <c r="H284" s="219" t="str">
        <f>+IF(J284=0,"",'Ark1'!Q3081)</f>
        <v/>
      </c>
      <c r="I284" s="219"/>
      <c r="J284" s="324">
        <f>+'Ark1'!R3081</f>
        <v>0</v>
      </c>
      <c r="K284" s="220" t="str">
        <f>+IF(J284=0,"",'Ark1'!AG3081)</f>
        <v/>
      </c>
      <c r="L284" s="220"/>
      <c r="M284" s="220" t="str">
        <f>+IF(J284=0,"",'Ark1'!AH3081)</f>
        <v/>
      </c>
      <c r="N284" s="31" t="str">
        <f>+IF(J284=0,"",'Ark1'!U3081)</f>
        <v/>
      </c>
      <c r="O284" s="486"/>
      <c r="P284" s="487">
        <f>+'Ark1'!AI3081</f>
        <v>0</v>
      </c>
      <c r="Q284" s="93"/>
      <c r="R284" s="31" t="str">
        <f>+IF(P284=0,"",'Ark1'!AJ3081)</f>
        <v/>
      </c>
      <c r="S284" s="93"/>
      <c r="T284" s="31" t="str">
        <f>+IF(P284=0,"",'Ark1'!AK3081)</f>
        <v/>
      </c>
      <c r="U284" s="200"/>
      <c r="V284" s="221" t="str">
        <f>+IF(J284=0,"",'Ark1'!T3081)</f>
        <v/>
      </c>
      <c r="W284" s="222" t="str">
        <f>+IF(J284=0,"",'Ark1'!W3081)</f>
        <v/>
      </c>
      <c r="X284" s="222" t="str">
        <f>+IF(J284=0,"",'Ark1'!X3081)</f>
        <v/>
      </c>
      <c r="Y284" s="222" t="str">
        <f>+IF(J284=0,"",'Ark1'!Y3081)</f>
        <v/>
      </c>
      <c r="Z284" s="222" t="str">
        <f>+IF(J284=0,"",'Ark1'!Z3081)</f>
        <v/>
      </c>
      <c r="AA284" s="220" t="str">
        <f>+IF(J284=0,"",'Ark1'!AA3081)</f>
        <v/>
      </c>
      <c r="AB284" s="221" t="str">
        <f>+IF(J284=0,"",'Ark1'!AC3081)</f>
        <v/>
      </c>
      <c r="AC284" s="222" t="str">
        <f>+IF(J284=0,"",'Ark1'!AE3081)</f>
        <v/>
      </c>
      <c r="AD284" s="220" t="str">
        <f t="shared" si="35"/>
        <v/>
      </c>
      <c r="AE284" s="220" t="str">
        <f t="shared" ref="AE284:AE306" si="37">IF(J284=0,"",J284/H284)</f>
        <v/>
      </c>
      <c r="AF284" s="199"/>
      <c r="AG284" s="26"/>
      <c r="AI284" s="28"/>
      <c r="AJ284" s="26"/>
      <c r="AK284" s="27"/>
      <c r="AL284" s="27"/>
      <c r="AP284" s="27"/>
    </row>
    <row r="285" spans="1:60" ht="15.6">
      <c r="A285" s="199"/>
      <c r="B285" s="270">
        <f>+'Ark1'!C3082</f>
        <v>2024</v>
      </c>
      <c r="C285" s="219">
        <f>+'Ark1'!L3082</f>
        <v>11</v>
      </c>
      <c r="D285" s="219" t="s">
        <v>37</v>
      </c>
      <c r="E285" s="219">
        <f>+'Ark1'!H3082</f>
        <v>1</v>
      </c>
      <c r="F285" s="219">
        <f>+'Ark1'!J3082</f>
        <v>110</v>
      </c>
      <c r="G285" s="219" t="str">
        <f>VLOOKUP(F285,RNR!$A$1:$B$26,2)</f>
        <v>Gol</v>
      </c>
      <c r="H285" s="219">
        <f>+IF(J285=0,"",'Ark1'!Q3082)</f>
        <v>1</v>
      </c>
      <c r="I285" s="219"/>
      <c r="J285" s="324">
        <f>+'Ark1'!R3082</f>
        <v>1</v>
      </c>
      <c r="K285" s="220">
        <f>+IF(J285=0,"",'Ark1'!AG3082)</f>
        <v>2.5966086319159341E-2</v>
      </c>
      <c r="L285" s="220"/>
      <c r="M285" s="220">
        <f>+IF(J285=0,"",'Ark1'!AH3082)</f>
        <v>0</v>
      </c>
      <c r="N285" s="31">
        <f>+IF(J285=0,"",'Ark1'!U3082)</f>
        <v>7.9</v>
      </c>
      <c r="O285" s="486"/>
      <c r="P285" s="487">
        <f>+'Ark1'!AI3082</f>
        <v>1</v>
      </c>
      <c r="Q285" s="93"/>
      <c r="R285" s="31">
        <f>+IF(P285=0,"",'Ark1'!AJ3082)</f>
        <v>74.7</v>
      </c>
      <c r="S285" s="93"/>
      <c r="T285" s="31">
        <f>+IF(P285=0,"",'Ark1'!AK3082)</f>
        <v>18.952446782830918</v>
      </c>
      <c r="U285" s="200"/>
      <c r="V285" s="221">
        <f>+IF(J285=0,"",'Ark1'!T3082)</f>
        <v>6</v>
      </c>
      <c r="W285" s="222">
        <f>+IF(J285=0,"",'Ark1'!W3082)</f>
        <v>0</v>
      </c>
      <c r="X285" s="222">
        <f>+IF(J285=0,"",'Ark1'!X3082)</f>
        <v>0</v>
      </c>
      <c r="Y285" s="222">
        <f>+IF(J285=0,"",'Ark1'!Y3082)</f>
        <v>0</v>
      </c>
      <c r="Z285" s="222">
        <f>+IF(J285=0,"",'Ark1'!Z3082)</f>
        <v>0</v>
      </c>
      <c r="AA285" s="220">
        <f>+IF(J285=0,"",'Ark1'!AA3082)</f>
        <v>0</v>
      </c>
      <c r="AB285" s="221">
        <f>+IF(J285=0,"",'Ark1'!AC3082)</f>
        <v>0</v>
      </c>
      <c r="AC285" s="222">
        <f>+IF(J285=0,"",'Ark1'!AE3082)</f>
        <v>0</v>
      </c>
      <c r="AD285" s="220">
        <f t="shared" si="35"/>
        <v>0.71818181818181825</v>
      </c>
      <c r="AE285" s="220">
        <f t="shared" si="37"/>
        <v>1</v>
      </c>
      <c r="AF285" s="199"/>
      <c r="AG285" s="26"/>
      <c r="AI285" s="28"/>
      <c r="AJ285" s="26"/>
      <c r="AK285" s="27"/>
      <c r="AL285" s="27"/>
      <c r="AP285" s="27"/>
    </row>
    <row r="286" spans="1:60" ht="15.6">
      <c r="A286" s="199"/>
      <c r="B286" s="270">
        <f>+'Ark1'!C3083</f>
        <v>2024</v>
      </c>
      <c r="C286" s="219">
        <f>+'Ark1'!L3083</f>
        <v>11</v>
      </c>
      <c r="D286" s="219" t="s">
        <v>37</v>
      </c>
      <c r="E286" s="219">
        <f>+'Ark1'!H3083</f>
        <v>1</v>
      </c>
      <c r="F286" s="219">
        <f>+'Ark1'!J3083</f>
        <v>111</v>
      </c>
      <c r="G286" s="219" t="str">
        <f>VLOOKUP(F286,RNR!$A$1:$B$26,2)</f>
        <v>Forus</v>
      </c>
      <c r="H286" s="219" t="str">
        <f>+IF(J286=0,"",'Ark1'!Q3083)</f>
        <v/>
      </c>
      <c r="I286" s="219"/>
      <c r="J286" s="324">
        <f>+'Ark1'!R3083</f>
        <v>0</v>
      </c>
      <c r="K286" s="220" t="str">
        <f>+IF(J286=0,"",'Ark1'!AG3083)</f>
        <v/>
      </c>
      <c r="L286" s="220"/>
      <c r="M286" s="220" t="str">
        <f>+IF(J286=0,"",'Ark1'!AH3083)</f>
        <v/>
      </c>
      <c r="N286" s="31" t="str">
        <f>+IF(J286=0,"",'Ark1'!U3083)</f>
        <v/>
      </c>
      <c r="O286" s="486"/>
      <c r="P286" s="487">
        <f>+'Ark1'!AI3083</f>
        <v>0</v>
      </c>
      <c r="Q286" s="93"/>
      <c r="R286" s="31" t="str">
        <f>+IF(P286=0,"",'Ark1'!AJ3083)</f>
        <v/>
      </c>
      <c r="S286" s="93"/>
      <c r="T286" s="31" t="str">
        <f>+IF(P286=0,"",'Ark1'!AK3083)</f>
        <v/>
      </c>
      <c r="U286" s="200"/>
      <c r="V286" s="221" t="str">
        <f>+IF(J286=0,"",'Ark1'!T3083)</f>
        <v/>
      </c>
      <c r="W286" s="222" t="str">
        <f>+IF(J286=0,"",'Ark1'!W3083)</f>
        <v/>
      </c>
      <c r="X286" s="222" t="str">
        <f>+IF(J286=0,"",'Ark1'!X3083)</f>
        <v/>
      </c>
      <c r="Y286" s="222" t="str">
        <f>+IF(J286=0,"",'Ark1'!Y3083)</f>
        <v/>
      </c>
      <c r="Z286" s="222" t="str">
        <f>+IF(J286=0,"",'Ark1'!Z3083)</f>
        <v/>
      </c>
      <c r="AA286" s="220" t="str">
        <f>+IF(J286=0,"",'Ark1'!AA3083)</f>
        <v/>
      </c>
      <c r="AB286" s="221" t="str">
        <f>+IF(J286=0,"",'Ark1'!AC3083)</f>
        <v/>
      </c>
      <c r="AC286" s="222" t="str">
        <f>+IF(J286=0,"",'Ark1'!AE3083)</f>
        <v/>
      </c>
      <c r="AD286" s="220" t="str">
        <f t="shared" si="35"/>
        <v/>
      </c>
      <c r="AE286" s="220" t="str">
        <f t="shared" si="37"/>
        <v/>
      </c>
      <c r="AF286" s="199"/>
      <c r="AG286" s="26"/>
      <c r="AI286" s="28"/>
      <c r="AJ286" s="26"/>
      <c r="AK286" s="27"/>
      <c r="AL286" s="27"/>
      <c r="AP286" s="27"/>
    </row>
    <row r="287" spans="1:60" ht="15.6">
      <c r="A287" s="199"/>
      <c r="B287" s="270">
        <f>+'Ark1'!C3084</f>
        <v>2024</v>
      </c>
      <c r="C287" s="219">
        <f>+'Ark1'!L3084</f>
        <v>11</v>
      </c>
      <c r="D287" s="219" t="s">
        <v>37</v>
      </c>
      <c r="E287" s="219">
        <f>+'Ark1'!H3084</f>
        <v>1</v>
      </c>
      <c r="F287" s="219">
        <f>+'Ark1'!J3084</f>
        <v>116</v>
      </c>
      <c r="G287" s="219" t="str">
        <f>VLOOKUP(F287,RNR!$A$1:$B$26,2)</f>
        <v>Sandeid</v>
      </c>
      <c r="H287" s="219" t="str">
        <f>+IF(J287=0,"",'Ark1'!Q3084)</f>
        <v/>
      </c>
      <c r="I287" s="219"/>
      <c r="J287" s="324">
        <f>+'Ark1'!R3084</f>
        <v>0</v>
      </c>
      <c r="K287" s="220" t="str">
        <f>+IF(J287=0,"",'Ark1'!AG3084)</f>
        <v/>
      </c>
      <c r="L287" s="220"/>
      <c r="M287" s="220" t="str">
        <f>+IF(J287=0,"",'Ark1'!AH3084)</f>
        <v/>
      </c>
      <c r="N287" s="31" t="str">
        <f>+IF(J287=0,"",'Ark1'!U3084)</f>
        <v/>
      </c>
      <c r="O287" s="486"/>
      <c r="P287" s="487">
        <f>+'Ark1'!AI3084</f>
        <v>0</v>
      </c>
      <c r="Q287" s="93"/>
      <c r="R287" s="31" t="str">
        <f>+IF(P287=0,"",'Ark1'!AJ3084)</f>
        <v/>
      </c>
      <c r="S287" s="93"/>
      <c r="T287" s="31" t="str">
        <f>+IF(P287=0,"",'Ark1'!AK3084)</f>
        <v/>
      </c>
      <c r="U287" s="200"/>
      <c r="V287" s="221" t="str">
        <f>+IF(J287=0,"",'Ark1'!T3084)</f>
        <v/>
      </c>
      <c r="W287" s="222" t="str">
        <f>+IF(J287=0,"",'Ark1'!W3084)</f>
        <v/>
      </c>
      <c r="X287" s="222" t="str">
        <f>+IF(J287=0,"",'Ark1'!X3084)</f>
        <v/>
      </c>
      <c r="Y287" s="222" t="str">
        <f>+IF(J287=0,"",'Ark1'!Y3084)</f>
        <v/>
      </c>
      <c r="Z287" s="222" t="str">
        <f>+IF(J287=0,"",'Ark1'!Z3084)</f>
        <v/>
      </c>
      <c r="AA287" s="220" t="str">
        <f>+IF(J287=0,"",'Ark1'!AA3084)</f>
        <v/>
      </c>
      <c r="AB287" s="221" t="str">
        <f>+IF(J287=0,"",'Ark1'!AC3084)</f>
        <v/>
      </c>
      <c r="AC287" s="222" t="str">
        <f>+IF(J287=0,"",'Ark1'!AE3084)</f>
        <v/>
      </c>
      <c r="AD287" s="220" t="str">
        <f t="shared" si="35"/>
        <v/>
      </c>
      <c r="AE287" s="220" t="str">
        <f t="shared" si="37"/>
        <v/>
      </c>
      <c r="AF287" s="199"/>
      <c r="AG287" s="26"/>
      <c r="AI287" s="28"/>
      <c r="AJ287" s="26"/>
      <c r="AK287" s="27"/>
      <c r="AL287" s="27"/>
      <c r="AP287" s="27"/>
    </row>
    <row r="288" spans="1:60" ht="15.6">
      <c r="A288" s="199"/>
      <c r="B288" s="270">
        <f>+'Ark1'!C3085</f>
        <v>2024</v>
      </c>
      <c r="C288" s="219">
        <f>+'Ark1'!L3085</f>
        <v>11</v>
      </c>
      <c r="D288" s="219" t="s">
        <v>37</v>
      </c>
      <c r="E288" s="219">
        <f>+'Ark1'!H3085</f>
        <v>2</v>
      </c>
      <c r="F288" s="219">
        <f>+'Ark1'!J3085</f>
        <v>117</v>
      </c>
      <c r="G288" s="219" t="str">
        <f>VLOOKUP(F288,RNR!$A$1:$B$26,2)</f>
        <v>Jæren</v>
      </c>
      <c r="H288" s="219" t="str">
        <f>+IF(J288=0,"",'Ark1'!Q3085)</f>
        <v/>
      </c>
      <c r="I288" s="219"/>
      <c r="J288" s="324">
        <f>+'Ark1'!R3085</f>
        <v>0</v>
      </c>
      <c r="K288" s="220" t="str">
        <f>+IF(J288=0,"",'Ark1'!AG3085)</f>
        <v/>
      </c>
      <c r="L288" s="220"/>
      <c r="M288" s="220" t="str">
        <f>+IF(J288=0,"",'Ark1'!AH3085)</f>
        <v/>
      </c>
      <c r="N288" s="31" t="str">
        <f>+IF(J288=0,"",'Ark1'!U3085)</f>
        <v/>
      </c>
      <c r="O288" s="486"/>
      <c r="P288" s="487">
        <f>+'Ark1'!AI3085</f>
        <v>0</v>
      </c>
      <c r="Q288" s="93"/>
      <c r="R288" s="31" t="str">
        <f>+IF(P288=0,"",'Ark1'!AJ3085)</f>
        <v/>
      </c>
      <c r="S288" s="93"/>
      <c r="T288" s="31" t="str">
        <f>+IF(P288=0,"",'Ark1'!AK3085)</f>
        <v/>
      </c>
      <c r="U288" s="200"/>
      <c r="V288" s="221" t="str">
        <f>+IF(J288=0,"",'Ark1'!T3085)</f>
        <v/>
      </c>
      <c r="W288" s="222" t="str">
        <f>+IF(J288=0,"",'Ark1'!W3085)</f>
        <v/>
      </c>
      <c r="X288" s="222" t="str">
        <f>+IF(J288=0,"",'Ark1'!X3085)</f>
        <v/>
      </c>
      <c r="Y288" s="222" t="str">
        <f>+IF(J288=0,"",'Ark1'!Y3085)</f>
        <v/>
      </c>
      <c r="Z288" s="222" t="str">
        <f>+IF(J288=0,"",'Ark1'!Z3085)</f>
        <v/>
      </c>
      <c r="AA288" s="220" t="str">
        <f>+IF(J288=0,"",'Ark1'!AA3085)</f>
        <v/>
      </c>
      <c r="AB288" s="221" t="str">
        <f>+IF(J288=0,"",'Ark1'!AC3085)</f>
        <v/>
      </c>
      <c r="AC288" s="222" t="str">
        <f>+IF(J288=0,"",'Ark1'!AE3085)</f>
        <v/>
      </c>
      <c r="AD288" s="220" t="str">
        <f t="shared" si="35"/>
        <v/>
      </c>
      <c r="AE288" s="220" t="str">
        <f t="shared" si="37"/>
        <v/>
      </c>
      <c r="AF288" s="199"/>
      <c r="AG288" s="26"/>
      <c r="AI288" s="28"/>
      <c r="AJ288" s="26"/>
      <c r="AK288" s="27"/>
      <c r="AL288" s="27"/>
      <c r="AP288" s="27"/>
    </row>
    <row r="289" spans="1:46" ht="15.6">
      <c r="A289" s="199"/>
      <c r="B289" s="270">
        <f>+'Ark1'!C3086</f>
        <v>2024</v>
      </c>
      <c r="C289" s="219">
        <f>+'Ark1'!L3086</f>
        <v>11</v>
      </c>
      <c r="D289" s="219" t="s">
        <v>37</v>
      </c>
      <c r="E289" s="219">
        <f>+'Ark1'!H3086</f>
        <v>1</v>
      </c>
      <c r="F289" s="219">
        <f>+'Ark1'!J3086</f>
        <v>134</v>
      </c>
      <c r="G289" s="219" t="str">
        <f>VLOOKUP(F289,RNR!$A$1:$B$26,2)</f>
        <v>Førde</v>
      </c>
      <c r="H289" s="219" t="str">
        <f>+IF(J289=0,"",'Ark1'!Q3086)</f>
        <v/>
      </c>
      <c r="I289" s="219"/>
      <c r="J289" s="324">
        <f>+'Ark1'!R3086</f>
        <v>0</v>
      </c>
      <c r="K289" s="220" t="str">
        <f>+IF(J289=0,"",'Ark1'!AG3086)</f>
        <v/>
      </c>
      <c r="L289" s="220"/>
      <c r="M289" s="220" t="str">
        <f>+IF(J289=0,"",'Ark1'!AH3086)</f>
        <v/>
      </c>
      <c r="N289" s="31" t="str">
        <f>+IF(J289=0,"",'Ark1'!U3086)</f>
        <v/>
      </c>
      <c r="O289" s="486"/>
      <c r="P289" s="487">
        <f>+'Ark1'!AI3086</f>
        <v>0</v>
      </c>
      <c r="Q289" s="93"/>
      <c r="R289" s="31" t="str">
        <f>+IF(P289=0,"",'Ark1'!AJ3086)</f>
        <v/>
      </c>
      <c r="S289" s="93"/>
      <c r="T289" s="31" t="str">
        <f>+IF(P289=0,"",'Ark1'!AK3086)</f>
        <v/>
      </c>
      <c r="U289" s="200"/>
      <c r="V289" s="221" t="str">
        <f>+IF(J289=0,"",'Ark1'!T3086)</f>
        <v/>
      </c>
      <c r="W289" s="222" t="str">
        <f>+IF(J289=0,"",'Ark1'!W3086)</f>
        <v/>
      </c>
      <c r="X289" s="222" t="str">
        <f>+IF(J289=0,"",'Ark1'!X3086)</f>
        <v/>
      </c>
      <c r="Y289" s="222" t="str">
        <f>+IF(J289=0,"",'Ark1'!Y3086)</f>
        <v/>
      </c>
      <c r="Z289" s="222" t="str">
        <f>+IF(J289=0,"",'Ark1'!Z3086)</f>
        <v/>
      </c>
      <c r="AA289" s="220" t="str">
        <f>+IF(J289=0,"",'Ark1'!AA3086)</f>
        <v/>
      </c>
      <c r="AB289" s="221" t="str">
        <f>+IF(J289=0,"",'Ark1'!AC3086)</f>
        <v/>
      </c>
      <c r="AC289" s="222" t="str">
        <f>+IF(J289=0,"",'Ark1'!AE3086)</f>
        <v/>
      </c>
      <c r="AD289" s="220" t="str">
        <f t="shared" si="35"/>
        <v/>
      </c>
      <c r="AE289" s="220" t="str">
        <f t="shared" si="37"/>
        <v/>
      </c>
      <c r="AF289" s="199"/>
      <c r="AG289" s="26"/>
      <c r="AI289" s="28"/>
      <c r="AJ289" s="26"/>
      <c r="AK289" s="27"/>
      <c r="AL289" s="27"/>
      <c r="AP289" s="27"/>
    </row>
    <row r="290" spans="1:46" ht="15.6">
      <c r="A290" s="199"/>
      <c r="B290" s="270">
        <f>+'Ark1'!C3087</f>
        <v>2024</v>
      </c>
      <c r="C290" s="219">
        <f>+'Ark1'!L3087</f>
        <v>11</v>
      </c>
      <c r="D290" s="219" t="s">
        <v>37</v>
      </c>
      <c r="E290" s="219">
        <f>+'Ark1'!H3087</f>
        <v>2</v>
      </c>
      <c r="F290" s="219">
        <f>+'Ark1'!J3087</f>
        <v>141</v>
      </c>
      <c r="G290" s="219" t="str">
        <f>VLOOKUP(F290,RNR!$A$1:$B$26,2)</f>
        <v>Ølen</v>
      </c>
      <c r="H290" s="219" t="str">
        <f>+IF(J290=0,"",'Ark1'!Q3087)</f>
        <v/>
      </c>
      <c r="I290" s="219"/>
      <c r="J290" s="324">
        <f>+'Ark1'!R3087</f>
        <v>0</v>
      </c>
      <c r="K290" s="220" t="str">
        <f>+IF(J290=0,"",'Ark1'!AG3087)</f>
        <v/>
      </c>
      <c r="L290" s="220"/>
      <c r="M290" s="220" t="str">
        <f>+IF(J290=0,"",'Ark1'!AH3087)</f>
        <v/>
      </c>
      <c r="N290" s="31" t="str">
        <f>+IF(J290=0,"",'Ark1'!U3087)</f>
        <v/>
      </c>
      <c r="O290" s="486"/>
      <c r="P290" s="487">
        <f>+'Ark1'!AI3087</f>
        <v>0</v>
      </c>
      <c r="Q290" s="93"/>
      <c r="R290" s="31" t="str">
        <f>+IF(P290=0,"",'Ark1'!AJ3087)</f>
        <v/>
      </c>
      <c r="S290" s="93"/>
      <c r="T290" s="31" t="str">
        <f>+IF(P290=0,"",'Ark1'!AK3087)</f>
        <v/>
      </c>
      <c r="U290" s="200"/>
      <c r="V290" s="221" t="str">
        <f>+IF(J290=0,"",'Ark1'!T3087)</f>
        <v/>
      </c>
      <c r="W290" s="222" t="str">
        <f>+IF(J290=0,"",'Ark1'!W3087)</f>
        <v/>
      </c>
      <c r="X290" s="222" t="str">
        <f>+IF(J290=0,"",'Ark1'!X3087)</f>
        <v/>
      </c>
      <c r="Y290" s="222" t="str">
        <f>+IF(J290=0,"",'Ark1'!Y3087)</f>
        <v/>
      </c>
      <c r="Z290" s="222" t="str">
        <f>+IF(J290=0,"",'Ark1'!Z3087)</f>
        <v/>
      </c>
      <c r="AA290" s="220" t="str">
        <f>+IF(J290=0,"",'Ark1'!AA3087)</f>
        <v/>
      </c>
      <c r="AB290" s="221" t="str">
        <f>+IF(J290=0,"",'Ark1'!AC3087)</f>
        <v/>
      </c>
      <c r="AC290" s="222" t="str">
        <f>+IF(J290=0,"",'Ark1'!AE3087)</f>
        <v/>
      </c>
      <c r="AD290" s="220" t="str">
        <f t="shared" si="35"/>
        <v/>
      </c>
      <c r="AE290" s="220" t="str">
        <f t="shared" si="37"/>
        <v/>
      </c>
      <c r="AF290" s="199"/>
      <c r="AG290" s="26"/>
      <c r="AI290" s="28"/>
      <c r="AJ290" s="26"/>
      <c r="AK290" s="27"/>
      <c r="AL290" s="27"/>
      <c r="AP290" s="27"/>
    </row>
    <row r="291" spans="1:46" ht="15.6">
      <c r="A291" s="199"/>
      <c r="B291" s="270">
        <f>+'Ark1'!C3088</f>
        <v>2024</v>
      </c>
      <c r="C291" s="219">
        <f>+'Ark1'!L3088</f>
        <v>11</v>
      </c>
      <c r="D291" s="219" t="s">
        <v>37</v>
      </c>
      <c r="E291" s="219">
        <f>+'Ark1'!H3088</f>
        <v>2</v>
      </c>
      <c r="F291" s="219">
        <f>+'Ark1'!J3088</f>
        <v>143</v>
      </c>
      <c r="G291" s="219" t="str">
        <f>VLOOKUP(F291,RNR!$A$1:$B$26,2)</f>
        <v>Nordfjord</v>
      </c>
      <c r="H291" s="219" t="str">
        <f>+IF(J291=0,"",'Ark1'!Q3088)</f>
        <v/>
      </c>
      <c r="I291" s="219"/>
      <c r="J291" s="324">
        <f>+'Ark1'!R3088</f>
        <v>0</v>
      </c>
      <c r="K291" s="220" t="str">
        <f>+IF(J291=0,"",'Ark1'!AG3088)</f>
        <v/>
      </c>
      <c r="L291" s="220"/>
      <c r="M291" s="220" t="str">
        <f>+IF(J291=0,"",'Ark1'!AH3088)</f>
        <v/>
      </c>
      <c r="N291" s="31" t="str">
        <f>+IF(J291=0,"",'Ark1'!U3088)</f>
        <v/>
      </c>
      <c r="O291" s="486"/>
      <c r="P291" s="487">
        <f>+'Ark1'!AI3088</f>
        <v>0</v>
      </c>
      <c r="Q291" s="93"/>
      <c r="R291" s="31" t="str">
        <f>+IF(P291=0,"",'Ark1'!AJ3088)</f>
        <v/>
      </c>
      <c r="S291" s="93"/>
      <c r="T291" s="31" t="str">
        <f>+IF(P291=0,"",'Ark1'!AK3088)</f>
        <v/>
      </c>
      <c r="U291" s="200"/>
      <c r="V291" s="221" t="str">
        <f>+IF(J291=0,"",'Ark1'!T3088)</f>
        <v/>
      </c>
      <c r="W291" s="222" t="str">
        <f>+IF(J291=0,"",'Ark1'!W3088)</f>
        <v/>
      </c>
      <c r="X291" s="222" t="str">
        <f>+IF(J291=0,"",'Ark1'!X3088)</f>
        <v/>
      </c>
      <c r="Y291" s="222" t="str">
        <f>+IF(J291=0,"",'Ark1'!Y3088)</f>
        <v/>
      </c>
      <c r="Z291" s="222" t="str">
        <f>+IF(J291=0,"",'Ark1'!Z3088)</f>
        <v/>
      </c>
      <c r="AA291" s="220" t="str">
        <f>+IF(J291=0,"",'Ark1'!AA3088)</f>
        <v/>
      </c>
      <c r="AB291" s="221" t="str">
        <f>+IF(J291=0,"",'Ark1'!AC3088)</f>
        <v/>
      </c>
      <c r="AC291" s="222" t="str">
        <f>+IF(J291=0,"",'Ark1'!AE3088)</f>
        <v/>
      </c>
      <c r="AD291" s="220" t="str">
        <f t="shared" si="35"/>
        <v/>
      </c>
      <c r="AE291" s="220" t="str">
        <f t="shared" si="37"/>
        <v/>
      </c>
      <c r="AF291" s="199"/>
      <c r="AG291" s="26"/>
      <c r="AI291" s="28"/>
      <c r="AJ291" s="26"/>
      <c r="AK291" s="27"/>
      <c r="AL291" s="27"/>
      <c r="AP291" s="27"/>
    </row>
    <row r="292" spans="1:46" ht="15.6">
      <c r="A292" s="199"/>
      <c r="B292" s="270">
        <f>+'Ark1'!C3089</f>
        <v>2024</v>
      </c>
      <c r="C292" s="219">
        <f>+'Ark1'!L3089</f>
        <v>11</v>
      </c>
      <c r="D292" s="219" t="s">
        <v>37</v>
      </c>
      <c r="E292" s="219">
        <f>+'Ark1'!H3089</f>
        <v>2</v>
      </c>
      <c r="F292" s="219">
        <f>+'Ark1'!J3089</f>
        <v>147</v>
      </c>
      <c r="G292" s="219" t="str">
        <f>VLOOKUP(F292,RNR!$A$1:$B$26,2)</f>
        <v>Midt-Norge</v>
      </c>
      <c r="H292" s="219" t="str">
        <f>+IF(J292=0,"",'Ark1'!Q3089)</f>
        <v/>
      </c>
      <c r="I292" s="219"/>
      <c r="J292" s="324">
        <f>+'Ark1'!R3089</f>
        <v>0</v>
      </c>
      <c r="K292" s="220" t="str">
        <f>+IF(J292=0,"",'Ark1'!AG3089)</f>
        <v/>
      </c>
      <c r="L292" s="220"/>
      <c r="M292" s="220" t="str">
        <f>+IF(J292=0,"",'Ark1'!AH3089)</f>
        <v/>
      </c>
      <c r="N292" s="31" t="str">
        <f>+IF(J292=0,"",'Ark1'!U3089)</f>
        <v/>
      </c>
      <c r="O292" s="486"/>
      <c r="P292" s="487">
        <f>+'Ark1'!AI3089</f>
        <v>0</v>
      </c>
      <c r="Q292" s="93"/>
      <c r="R292" s="31" t="str">
        <f>+IF(P292=0,"",'Ark1'!AJ3089)</f>
        <v/>
      </c>
      <c r="S292" s="93"/>
      <c r="T292" s="31" t="str">
        <f>+IF(P292=0,"",'Ark1'!AK3089)</f>
        <v/>
      </c>
      <c r="U292" s="200"/>
      <c r="V292" s="221" t="str">
        <f>+IF(J292=0,"",'Ark1'!T3089)</f>
        <v/>
      </c>
      <c r="W292" s="222" t="str">
        <f>+IF(J292=0,"",'Ark1'!W3089)</f>
        <v/>
      </c>
      <c r="X292" s="222" t="str">
        <f>+IF(J292=0,"",'Ark1'!X3089)</f>
        <v/>
      </c>
      <c r="Y292" s="222" t="str">
        <f>+IF(J292=0,"",'Ark1'!Y3089)</f>
        <v/>
      </c>
      <c r="Z292" s="222" t="str">
        <f>+IF(J292=0,"",'Ark1'!Z3089)</f>
        <v/>
      </c>
      <c r="AA292" s="220" t="str">
        <f>+IF(J292=0,"",'Ark1'!AA3089)</f>
        <v/>
      </c>
      <c r="AB292" s="221" t="str">
        <f>+IF(J292=0,"",'Ark1'!AC3089)</f>
        <v/>
      </c>
      <c r="AC292" s="222" t="str">
        <f>+IF(J292=0,"",'Ark1'!AE3089)</f>
        <v/>
      </c>
      <c r="AD292" s="220" t="str">
        <f t="shared" si="35"/>
        <v/>
      </c>
      <c r="AE292" s="220" t="str">
        <f t="shared" si="37"/>
        <v/>
      </c>
      <c r="AF292" s="199"/>
      <c r="AG292" s="26"/>
      <c r="AI292" s="28"/>
      <c r="AJ292" s="26"/>
      <c r="AK292" s="27"/>
      <c r="AL292" s="27"/>
      <c r="AP292" s="27"/>
    </row>
    <row r="293" spans="1:46" ht="15.6">
      <c r="A293" s="199"/>
      <c r="B293" s="270">
        <f>+'Ark1'!C3090</f>
        <v>2024</v>
      </c>
      <c r="C293" s="219">
        <f>+'Ark1'!L3090</f>
        <v>11</v>
      </c>
      <c r="D293" s="219" t="s">
        <v>37</v>
      </c>
      <c r="E293" s="219">
        <f>+'Ark1'!H3090</f>
        <v>1</v>
      </c>
      <c r="F293" s="219">
        <f>+'Ark1'!J3090</f>
        <v>155</v>
      </c>
      <c r="G293" s="219" t="str">
        <f>VLOOKUP(F293,RNR!$A$1:$B$26,2)</f>
        <v>Målselv</v>
      </c>
      <c r="H293" s="219" t="str">
        <f>+IF(J293=0,"",'Ark1'!Q3090)</f>
        <v/>
      </c>
      <c r="I293" s="219"/>
      <c r="J293" s="324">
        <f>+'Ark1'!R3090</f>
        <v>0</v>
      </c>
      <c r="K293" s="220" t="str">
        <f>+IF(J293=0,"",'Ark1'!AG3090)</f>
        <v/>
      </c>
      <c r="L293" s="220"/>
      <c r="M293" s="220" t="str">
        <f>+IF(J293=0,"",'Ark1'!AH3090)</f>
        <v/>
      </c>
      <c r="N293" s="31" t="str">
        <f>+IF(J293=0,"",'Ark1'!U3090)</f>
        <v/>
      </c>
      <c r="O293" s="486"/>
      <c r="P293" s="487">
        <f>+'Ark1'!AI3090</f>
        <v>0</v>
      </c>
      <c r="Q293" s="93"/>
      <c r="R293" s="31" t="str">
        <f>+IF(P293=0,"",'Ark1'!AJ3090)</f>
        <v/>
      </c>
      <c r="S293" s="93"/>
      <c r="T293" s="31" t="str">
        <f>+IF(P293=0,"",'Ark1'!AK3090)</f>
        <v/>
      </c>
      <c r="U293" s="200"/>
      <c r="V293" s="221" t="str">
        <f>+IF(J293=0,"",'Ark1'!T3090)</f>
        <v/>
      </c>
      <c r="W293" s="222" t="str">
        <f>+IF(J293=0,"",'Ark1'!W3090)</f>
        <v/>
      </c>
      <c r="X293" s="222" t="str">
        <f>+IF(J293=0,"",'Ark1'!X3090)</f>
        <v/>
      </c>
      <c r="Y293" s="222" t="str">
        <f>+IF(J293=0,"",'Ark1'!Y3090)</f>
        <v/>
      </c>
      <c r="Z293" s="222" t="str">
        <f>+IF(J293=0,"",'Ark1'!Z3090)</f>
        <v/>
      </c>
      <c r="AA293" s="220" t="str">
        <f>+IF(J293=0,"",'Ark1'!AA3090)</f>
        <v/>
      </c>
      <c r="AB293" s="221" t="str">
        <f>+IF(J293=0,"",'Ark1'!AC3090)</f>
        <v/>
      </c>
      <c r="AC293" s="222" t="str">
        <f>+IF(J293=0,"",'Ark1'!AE3090)</f>
        <v/>
      </c>
      <c r="AD293" s="220" t="str">
        <f t="shared" si="35"/>
        <v/>
      </c>
      <c r="AE293" s="220" t="str">
        <f t="shared" si="37"/>
        <v/>
      </c>
      <c r="AF293" s="199"/>
      <c r="AG293" s="26"/>
      <c r="AI293" s="28"/>
      <c r="AJ293" s="26"/>
      <c r="AK293" s="27"/>
      <c r="AL293" s="27"/>
      <c r="AP293" s="27"/>
    </row>
    <row r="294" spans="1:46" ht="15.6">
      <c r="A294" s="199"/>
      <c r="B294" s="270">
        <f>+'Ark1'!C3091</f>
        <v>2024</v>
      </c>
      <c r="C294" s="219">
        <f>+'Ark1'!L3091</f>
        <v>11</v>
      </c>
      <c r="D294" s="219" t="s">
        <v>37</v>
      </c>
      <c r="E294" s="219">
        <f>+'Ark1'!H3091</f>
        <v>2</v>
      </c>
      <c r="F294" s="219">
        <f>+'Ark1'!J3091</f>
        <v>160</v>
      </c>
      <c r="G294" s="219" t="str">
        <f>VLOOKUP(F294,RNR!$A$1:$B$26,2)</f>
        <v>Oslo</v>
      </c>
      <c r="H294" s="219" t="str">
        <f>+IF(J294=0,"",'Ark1'!Q3091)</f>
        <v/>
      </c>
      <c r="I294" s="219"/>
      <c r="J294" s="324">
        <f>+'Ark1'!R3091</f>
        <v>0</v>
      </c>
      <c r="K294" s="220" t="str">
        <f>+IF(J294=0,"",'Ark1'!AG3091)</f>
        <v/>
      </c>
      <c r="L294" s="220"/>
      <c r="M294" s="220" t="str">
        <f>+IF(J294=0,"",'Ark1'!AH3091)</f>
        <v/>
      </c>
      <c r="N294" s="31" t="str">
        <f>+IF(J294=0,"",'Ark1'!U3091)</f>
        <v/>
      </c>
      <c r="O294" s="486"/>
      <c r="P294" s="487">
        <f>+'Ark1'!AI3091</f>
        <v>0</v>
      </c>
      <c r="Q294" s="93"/>
      <c r="R294" s="31" t="str">
        <f>+IF(P294=0,"",'Ark1'!AJ3091)</f>
        <v/>
      </c>
      <c r="S294" s="93"/>
      <c r="T294" s="31" t="str">
        <f>+IF(P294=0,"",'Ark1'!AK3091)</f>
        <v/>
      </c>
      <c r="U294" s="200"/>
      <c r="V294" s="221" t="str">
        <f>+IF(J294=0,"",'Ark1'!T3091)</f>
        <v/>
      </c>
      <c r="W294" s="222" t="str">
        <f>+IF(J294=0,"",'Ark1'!W3091)</f>
        <v/>
      </c>
      <c r="X294" s="222" t="str">
        <f>+IF(J294=0,"",'Ark1'!X3091)</f>
        <v/>
      </c>
      <c r="Y294" s="222" t="str">
        <f>+IF(J294=0,"",'Ark1'!Y3091)</f>
        <v/>
      </c>
      <c r="Z294" s="222" t="str">
        <f>+IF(J294=0,"",'Ark1'!Z3091)</f>
        <v/>
      </c>
      <c r="AA294" s="220" t="str">
        <f>+IF(J294=0,"",'Ark1'!AA3091)</f>
        <v/>
      </c>
      <c r="AB294" s="221" t="str">
        <f>+IF(J294=0,"",'Ark1'!AC3091)</f>
        <v/>
      </c>
      <c r="AC294" s="222" t="str">
        <f>+IF(J294=0,"",'Ark1'!AE3091)</f>
        <v/>
      </c>
      <c r="AD294" s="220" t="str">
        <f t="shared" si="35"/>
        <v/>
      </c>
      <c r="AE294" s="220" t="str">
        <f t="shared" si="37"/>
        <v/>
      </c>
      <c r="AF294" s="199"/>
      <c r="AI294" s="28"/>
      <c r="AJ294" s="26"/>
      <c r="AM294" s="26"/>
      <c r="AN294" s="26"/>
      <c r="AO294" s="26"/>
      <c r="AQ294" s="26"/>
      <c r="AR294" s="224"/>
      <c r="AS294" s="26"/>
      <c r="AT294" s="26"/>
    </row>
    <row r="295" spans="1:46" ht="15.6">
      <c r="A295" s="199"/>
      <c r="B295" s="270">
        <f>+'Ark1'!C3092</f>
        <v>2024</v>
      </c>
      <c r="C295" s="219">
        <f>+'Ark1'!L3092</f>
        <v>11</v>
      </c>
      <c r="D295" s="219" t="s">
        <v>37</v>
      </c>
      <c r="E295" s="219">
        <f>+'Ark1'!H3092</f>
        <v>1</v>
      </c>
      <c r="F295" s="219">
        <f>+'Ark1'!J3092</f>
        <v>171</v>
      </c>
      <c r="G295" s="219" t="str">
        <f>VLOOKUP(F295,RNR!$A$1:$B$26,2)</f>
        <v>Prima</v>
      </c>
      <c r="H295" s="219" t="str">
        <f>+IF(J295=0,"",'Ark1'!Q3092)</f>
        <v/>
      </c>
      <c r="I295" s="219"/>
      <c r="J295" s="324">
        <f>+'Ark1'!R3092</f>
        <v>0</v>
      </c>
      <c r="K295" s="220" t="str">
        <f>+IF(J295=0,"",'Ark1'!AG3092)</f>
        <v/>
      </c>
      <c r="L295" s="220"/>
      <c r="M295" s="220" t="str">
        <f>+IF(J295=0,"",'Ark1'!AH3092)</f>
        <v/>
      </c>
      <c r="N295" s="31" t="str">
        <f>+IF(J295=0,"",'Ark1'!U3092)</f>
        <v/>
      </c>
      <c r="O295" s="486"/>
      <c r="P295" s="487">
        <f>+'Ark1'!AI3092</f>
        <v>0</v>
      </c>
      <c r="Q295" s="93"/>
      <c r="R295" s="31" t="str">
        <f>+IF(P295=0,"",'Ark1'!AJ3092)</f>
        <v/>
      </c>
      <c r="S295" s="93"/>
      <c r="T295" s="31" t="str">
        <f>+IF(P295=0,"",'Ark1'!AK3092)</f>
        <v/>
      </c>
      <c r="U295" s="200"/>
      <c r="V295" s="221" t="str">
        <f>+IF(J295=0,"",'Ark1'!T3092)</f>
        <v/>
      </c>
      <c r="W295" s="222" t="str">
        <f>+IF(J295=0,"",'Ark1'!W3092)</f>
        <v/>
      </c>
      <c r="X295" s="222" t="str">
        <f>+IF(J295=0,"",'Ark1'!X3092)</f>
        <v/>
      </c>
      <c r="Y295" s="222" t="str">
        <f>+IF(J295=0,"",'Ark1'!Y3092)</f>
        <v/>
      </c>
      <c r="Z295" s="222" t="str">
        <f>+IF(J295=0,"",'Ark1'!Z3092)</f>
        <v/>
      </c>
      <c r="AA295" s="220" t="str">
        <f>+IF(J295=0,"",'Ark1'!AA3092)</f>
        <v/>
      </c>
      <c r="AB295" s="221" t="str">
        <f>+IF(J295=0,"",'Ark1'!AC3092)</f>
        <v/>
      </c>
      <c r="AC295" s="222" t="str">
        <f>+IF(J295=0,"",'Ark1'!AE3092)</f>
        <v/>
      </c>
      <c r="AD295" s="220" t="str">
        <f t="shared" si="35"/>
        <v/>
      </c>
      <c r="AE295" s="220" t="str">
        <f t="shared" si="37"/>
        <v/>
      </c>
      <c r="AF295" s="199"/>
      <c r="AI295" s="28"/>
      <c r="AJ295" s="26"/>
      <c r="AM295" s="26"/>
      <c r="AN295" s="26"/>
      <c r="AO295" s="26"/>
      <c r="AQ295" s="26"/>
      <c r="AR295" s="224"/>
      <c r="AS295" s="26"/>
      <c r="AT295" s="26"/>
    </row>
    <row r="296" spans="1:46" ht="15.6">
      <c r="A296" s="199"/>
      <c r="B296" s="270">
        <f>+'Ark1'!C3093</f>
        <v>2024</v>
      </c>
      <c r="C296" s="219">
        <f>+'Ark1'!L3093</f>
        <v>11</v>
      </c>
      <c r="D296" s="219" t="s">
        <v>37</v>
      </c>
      <c r="E296" s="219">
        <f>+'Ark1'!H3093</f>
        <v>2</v>
      </c>
      <c r="F296" s="219">
        <f>+'Ark1'!J3093</f>
        <v>175</v>
      </c>
      <c r="G296" s="219" t="str">
        <f>VLOOKUP(F296,RNR!$A$1:$B$26,2)</f>
        <v>Ole Ringdal</v>
      </c>
      <c r="H296" s="219" t="str">
        <f>+IF(J296=0,"",'Ark1'!Q3093)</f>
        <v/>
      </c>
      <c r="I296" s="219"/>
      <c r="J296" s="324">
        <f>+'Ark1'!R3093</f>
        <v>0</v>
      </c>
      <c r="K296" s="220" t="str">
        <f>+IF(J296=0,"",'Ark1'!AG3093)</f>
        <v/>
      </c>
      <c r="L296" s="220"/>
      <c r="M296" s="220" t="str">
        <f>+IF(J296=0,"",'Ark1'!AH3093)</f>
        <v/>
      </c>
      <c r="N296" s="31" t="str">
        <f>+IF(J296=0,"",'Ark1'!U3093)</f>
        <v/>
      </c>
      <c r="O296" s="486"/>
      <c r="P296" s="487">
        <f>+'Ark1'!AI3093</f>
        <v>0</v>
      </c>
      <c r="Q296" s="93"/>
      <c r="R296" s="31" t="str">
        <f>+IF(P296=0,"",'Ark1'!AJ3093)</f>
        <v/>
      </c>
      <c r="S296" s="93"/>
      <c r="T296" s="31" t="str">
        <f>+IF(P296=0,"",'Ark1'!AK3093)</f>
        <v/>
      </c>
      <c r="U296" s="200"/>
      <c r="V296" s="221" t="str">
        <f>+IF(J296=0,"",'Ark1'!T3093)</f>
        <v/>
      </c>
      <c r="W296" s="222" t="str">
        <f>+IF(J296=0,"",'Ark1'!W3093)</f>
        <v/>
      </c>
      <c r="X296" s="222" t="str">
        <f>+IF(J296=0,"",'Ark1'!X3093)</f>
        <v/>
      </c>
      <c r="Y296" s="222" t="str">
        <f>+IF(J296=0,"",'Ark1'!Y3093)</f>
        <v/>
      </c>
      <c r="Z296" s="222" t="str">
        <f>+IF(J296=0,"",'Ark1'!Z3093)</f>
        <v/>
      </c>
      <c r="AA296" s="220" t="str">
        <f>+IF(J296=0,"",'Ark1'!AA3093)</f>
        <v/>
      </c>
      <c r="AB296" s="221" t="str">
        <f>+IF(J296=0,"",'Ark1'!AC3093)</f>
        <v/>
      </c>
      <c r="AC296" s="222" t="str">
        <f>+IF(J296=0,"",'Ark1'!AE3093)</f>
        <v/>
      </c>
      <c r="AD296" s="220" t="str">
        <f t="shared" si="35"/>
        <v/>
      </c>
      <c r="AE296" s="220" t="str">
        <f t="shared" si="37"/>
        <v/>
      </c>
      <c r="AF296" s="199"/>
      <c r="AI296" s="28"/>
      <c r="AJ296" s="26"/>
      <c r="AM296" s="26"/>
      <c r="AN296" s="26"/>
      <c r="AO296" s="26"/>
      <c r="AQ296" s="26"/>
      <c r="AR296" s="224"/>
      <c r="AS296" s="26"/>
      <c r="AT296" s="26"/>
    </row>
    <row r="297" spans="1:46" ht="15.6">
      <c r="A297" s="199"/>
      <c r="B297" s="270">
        <f>+'Ark1'!C3094</f>
        <v>2024</v>
      </c>
      <c r="C297" s="219">
        <f>+'Ark1'!L3094</f>
        <v>11</v>
      </c>
      <c r="D297" s="219" t="s">
        <v>37</v>
      </c>
      <c r="E297" s="219">
        <f>+'Ark1'!H3094</f>
        <v>2</v>
      </c>
      <c r="F297" s="219">
        <f>+'Ark1'!J3094</f>
        <v>177</v>
      </c>
      <c r="G297" s="219" t="str">
        <f>VLOOKUP(F297,RNR!$A$1:$B$26,2)</f>
        <v>Slakthuset</v>
      </c>
      <c r="H297" s="219">
        <f>+IF(J297=0,"",'Ark1'!Q3094)</f>
        <v>2</v>
      </c>
      <c r="I297" s="219"/>
      <c r="J297" s="324">
        <f>+'Ark1'!R3094</f>
        <v>2</v>
      </c>
      <c r="K297" s="220">
        <f>+IF(J297=0,"",'Ark1'!AG3094)</f>
        <v>0.34110478209034306</v>
      </c>
      <c r="L297" s="220"/>
      <c r="M297" s="220">
        <f>+IF(J297=0,"",'Ark1'!AH3094)</f>
        <v>0</v>
      </c>
      <c r="N297" s="31">
        <f>+IF(J297=0,"",'Ark1'!U3094)</f>
        <v>15.45</v>
      </c>
      <c r="O297" s="486"/>
      <c r="P297" s="487">
        <f>+'Ark1'!AI3094</f>
        <v>1</v>
      </c>
      <c r="Q297" s="93"/>
      <c r="R297" s="31">
        <f>+IF(P297=0,"",'Ark1'!AJ3094)</f>
        <v>81</v>
      </c>
      <c r="S297" s="93"/>
      <c r="T297" s="31">
        <f>+IF(P297=0,"",'Ark1'!AK3094)</f>
        <v>21.639278866327594</v>
      </c>
      <c r="U297" s="200"/>
      <c r="V297" s="221">
        <f>+IF(J297=0,"",'Ark1'!T3094)</f>
        <v>4.5</v>
      </c>
      <c r="W297" s="222">
        <f>+IF(J297=0,"",'Ark1'!W3094)</f>
        <v>0</v>
      </c>
      <c r="X297" s="222">
        <f>+IF(J297=0,"",'Ark1'!X3094)</f>
        <v>50</v>
      </c>
      <c r="Y297" s="222">
        <f>+IF(J297=0,"",'Ark1'!Y3094)</f>
        <v>0</v>
      </c>
      <c r="Z297" s="222">
        <f>+IF(J297=0,"",'Ark1'!Z3094)</f>
        <v>3.9499999999999993</v>
      </c>
      <c r="AA297" s="220">
        <f>+IF(J297=0,"",'Ark1'!AA3094)</f>
        <v>0</v>
      </c>
      <c r="AB297" s="221">
        <f>+IF(J297=0,"",'Ark1'!AC3094)</f>
        <v>0</v>
      </c>
      <c r="AC297" s="222">
        <f>+IF(J297=0,"",'Ark1'!AE3094)</f>
        <v>0</v>
      </c>
      <c r="AD297" s="220">
        <f t="shared" si="35"/>
        <v>1.4045454545454545</v>
      </c>
      <c r="AE297" s="220">
        <f t="shared" si="37"/>
        <v>1</v>
      </c>
      <c r="AF297" s="199"/>
      <c r="AI297" s="28"/>
      <c r="AJ297" s="26"/>
      <c r="AM297" s="26"/>
      <c r="AN297" s="26"/>
      <c r="AO297" s="26"/>
      <c r="AQ297" s="26"/>
      <c r="AR297" s="224"/>
      <c r="AS297" s="26"/>
      <c r="AT297" s="26"/>
    </row>
    <row r="298" spans="1:46" ht="15.6">
      <c r="A298" s="199"/>
      <c r="B298" s="270">
        <f>+'Ark1'!C3095</f>
        <v>2024</v>
      </c>
      <c r="C298" s="219">
        <f>+'Ark1'!L3095</f>
        <v>11</v>
      </c>
      <c r="D298" s="219" t="s">
        <v>37</v>
      </c>
      <c r="E298" s="219">
        <f>+'Ark1'!H3095</f>
        <v>2</v>
      </c>
      <c r="F298" s="219">
        <f>+'Ark1'!J3095</f>
        <v>178</v>
      </c>
      <c r="G298" s="219" t="str">
        <f>VLOOKUP(F298,RNR!$A$1:$B$26,2)</f>
        <v>Røros</v>
      </c>
      <c r="H298" s="219" t="str">
        <f>+IF(J298=0,"",'Ark1'!Q3095)</f>
        <v/>
      </c>
      <c r="I298" s="219"/>
      <c r="J298" s="324">
        <f>+'Ark1'!R3095</f>
        <v>0</v>
      </c>
      <c r="K298" s="220" t="str">
        <f>+IF(J298=0,"",'Ark1'!AG3095)</f>
        <v/>
      </c>
      <c r="L298" s="220"/>
      <c r="M298" s="220" t="str">
        <f>+IF(J298=0,"",'Ark1'!AH3095)</f>
        <v/>
      </c>
      <c r="N298" s="31" t="str">
        <f>+IF(J298=0,"",'Ark1'!U3095)</f>
        <v/>
      </c>
      <c r="O298" s="486"/>
      <c r="P298" s="487">
        <f>+'Ark1'!AI3095</f>
        <v>0</v>
      </c>
      <c r="Q298" s="93"/>
      <c r="R298" s="31" t="str">
        <f>+IF(P298=0,"",'Ark1'!AJ3095)</f>
        <v/>
      </c>
      <c r="S298" s="93"/>
      <c r="T298" s="31" t="str">
        <f>+IF(P298=0,"",'Ark1'!AK3095)</f>
        <v/>
      </c>
      <c r="U298" s="200"/>
      <c r="V298" s="221" t="str">
        <f>+IF(J298=0,"",'Ark1'!T3095)</f>
        <v/>
      </c>
      <c r="W298" s="222" t="str">
        <f>+IF(J298=0,"",'Ark1'!W3095)</f>
        <v/>
      </c>
      <c r="X298" s="222" t="str">
        <f>+IF(J298=0,"",'Ark1'!X3095)</f>
        <v/>
      </c>
      <c r="Y298" s="222" t="str">
        <f>+IF(J298=0,"",'Ark1'!Y3095)</f>
        <v/>
      </c>
      <c r="Z298" s="222" t="str">
        <f>+IF(J298=0,"",'Ark1'!Z3095)</f>
        <v/>
      </c>
      <c r="AA298" s="220" t="str">
        <f>+IF(J298=0,"",'Ark1'!AA3095)</f>
        <v/>
      </c>
      <c r="AB298" s="221" t="str">
        <f>+IF(J298=0,"",'Ark1'!AC3095)</f>
        <v/>
      </c>
      <c r="AC298" s="222" t="str">
        <f>+IF(J298=0,"",'Ark1'!AE3095)</f>
        <v/>
      </c>
      <c r="AD298" s="220" t="str">
        <f t="shared" si="35"/>
        <v/>
      </c>
      <c r="AE298" s="220" t="str">
        <f t="shared" si="37"/>
        <v/>
      </c>
      <c r="AF298" s="199"/>
      <c r="AI298" s="28"/>
      <c r="AJ298" s="26"/>
      <c r="AM298" s="26"/>
      <c r="AN298" s="26"/>
      <c r="AO298" s="26"/>
      <c r="AQ298" s="26"/>
      <c r="AR298" s="224"/>
      <c r="AS298" s="26"/>
      <c r="AT298" s="26"/>
    </row>
    <row r="299" spans="1:46" ht="15.6">
      <c r="A299" s="199"/>
      <c r="B299" s="270">
        <f>+'Ark1'!C3096</f>
        <v>2024</v>
      </c>
      <c r="C299" s="219">
        <f>+'Ark1'!L3096</f>
        <v>11</v>
      </c>
      <c r="D299" s="219" t="s">
        <v>37</v>
      </c>
      <c r="E299" s="219">
        <f>+'Ark1'!H3096</f>
        <v>2</v>
      </c>
      <c r="F299" s="219">
        <f>+'Ark1'!J3096</f>
        <v>181</v>
      </c>
      <c r="G299" s="219" t="str">
        <f>VLOOKUP(F299,RNR!$A$1:$B$26,2)</f>
        <v>Horns</v>
      </c>
      <c r="H299" s="219" t="str">
        <f>+IF(J299=0,"",'Ark1'!Q3096)</f>
        <v/>
      </c>
      <c r="I299" s="219"/>
      <c r="J299" s="324">
        <f>+'Ark1'!R3096</f>
        <v>0</v>
      </c>
      <c r="K299" s="220" t="str">
        <f>+IF(J299=0,"",'Ark1'!AG3096)</f>
        <v/>
      </c>
      <c r="L299" s="220"/>
      <c r="M299" s="220" t="str">
        <f>+IF(J299=0,"",'Ark1'!AH3096)</f>
        <v/>
      </c>
      <c r="N299" s="31" t="str">
        <f>+IF(J299=0,"",'Ark1'!U3096)</f>
        <v/>
      </c>
      <c r="O299" s="486"/>
      <c r="P299" s="487">
        <f>+'Ark1'!AI3096</f>
        <v>0</v>
      </c>
      <c r="Q299" s="93"/>
      <c r="R299" s="31" t="str">
        <f>+IF(P299=0,"",'Ark1'!AJ3096)</f>
        <v/>
      </c>
      <c r="S299" s="93"/>
      <c r="T299" s="31" t="str">
        <f>+IF(P299=0,"",'Ark1'!AK3096)</f>
        <v/>
      </c>
      <c r="U299" s="200"/>
      <c r="V299" s="221" t="str">
        <f>+IF(J299=0,"",'Ark1'!T3096)</f>
        <v/>
      </c>
      <c r="W299" s="222" t="str">
        <f>+IF(J299=0,"",'Ark1'!W3096)</f>
        <v/>
      </c>
      <c r="X299" s="222" t="str">
        <f>+IF(J299=0,"",'Ark1'!X3096)</f>
        <v/>
      </c>
      <c r="Y299" s="222" t="str">
        <f>+IF(J299=0,"",'Ark1'!Y3096)</f>
        <v/>
      </c>
      <c r="Z299" s="222" t="str">
        <f>+IF(J299=0,"",'Ark1'!Z3096)</f>
        <v/>
      </c>
      <c r="AA299" s="220" t="str">
        <f>+IF(J299=0,"",'Ark1'!AA3096)</f>
        <v/>
      </c>
      <c r="AB299" s="221" t="str">
        <f>+IF(J299=0,"",'Ark1'!AC3096)</f>
        <v/>
      </c>
      <c r="AC299" s="222" t="str">
        <f>+IF(J299=0,"",'Ark1'!AE3096)</f>
        <v/>
      </c>
      <c r="AD299" s="220" t="str">
        <f t="shared" si="35"/>
        <v/>
      </c>
      <c r="AE299" s="220" t="str">
        <f t="shared" si="37"/>
        <v/>
      </c>
      <c r="AF299" s="199"/>
      <c r="AI299" s="28"/>
      <c r="AJ299" s="26"/>
      <c r="AM299" s="26"/>
      <c r="AN299" s="26"/>
      <c r="AO299" s="26"/>
      <c r="AQ299" s="26"/>
      <c r="AR299" s="224"/>
      <c r="AS299" s="26"/>
      <c r="AT299" s="26"/>
    </row>
    <row r="300" spans="1:46" ht="15.6">
      <c r="A300" s="199"/>
      <c r="B300" s="270">
        <f>+'Ark1'!C3097</f>
        <v>2024</v>
      </c>
      <c r="C300" s="219">
        <f>+'Ark1'!L3097</f>
        <v>11</v>
      </c>
      <c r="D300" s="219" t="s">
        <v>37</v>
      </c>
      <c r="E300" s="219">
        <f>+'Ark1'!H3097</f>
        <v>1</v>
      </c>
      <c r="F300" s="219">
        <f>+'Ark1'!J3097</f>
        <v>262</v>
      </c>
      <c r="G300" s="219" t="str">
        <f>VLOOKUP(F300,RNR!$A$1:$B$26,2)</f>
        <v>Strilalam</v>
      </c>
      <c r="H300" s="219" t="str">
        <f>+IF(J300=0,"",'Ark1'!Q3097)</f>
        <v/>
      </c>
      <c r="I300" s="219"/>
      <c r="J300" s="324">
        <f>+'Ark1'!R3097</f>
        <v>0</v>
      </c>
      <c r="K300" s="220" t="str">
        <f>+IF(J300=0,"",'Ark1'!AG3097)</f>
        <v/>
      </c>
      <c r="L300" s="220"/>
      <c r="M300" s="220" t="str">
        <f>+IF(J300=0,"",'Ark1'!AH3097)</f>
        <v/>
      </c>
      <c r="N300" s="31" t="str">
        <f>+IF(J300=0,"",'Ark1'!U3097)</f>
        <v/>
      </c>
      <c r="O300" s="486"/>
      <c r="P300" s="487">
        <f>+'Ark1'!AI3097</f>
        <v>0</v>
      </c>
      <c r="Q300" s="93"/>
      <c r="R300" s="31" t="str">
        <f>+IF(P300=0,"",'Ark1'!AJ3097)</f>
        <v/>
      </c>
      <c r="S300" s="93"/>
      <c r="T300" s="31" t="str">
        <f>+IF(P300=0,"",'Ark1'!AK3097)</f>
        <v/>
      </c>
      <c r="U300" s="200"/>
      <c r="V300" s="221" t="str">
        <f>+IF(J300=0,"",'Ark1'!T3097)</f>
        <v/>
      </c>
      <c r="W300" s="222" t="str">
        <f>+IF(J300=0,"",'Ark1'!W3097)</f>
        <v/>
      </c>
      <c r="X300" s="222" t="str">
        <f>+IF(J300=0,"",'Ark1'!X3097)</f>
        <v/>
      </c>
      <c r="Y300" s="222" t="str">
        <f>+IF(J300=0,"",'Ark1'!Y3097)</f>
        <v/>
      </c>
      <c r="Z300" s="222" t="str">
        <f>+IF(J300=0,"",'Ark1'!Z3097)</f>
        <v/>
      </c>
      <c r="AA300" s="220" t="str">
        <f>+IF(J300=0,"",'Ark1'!AA3097)</f>
        <v/>
      </c>
      <c r="AB300" s="221" t="str">
        <f>+IF(J300=0,"",'Ark1'!AC3097)</f>
        <v/>
      </c>
      <c r="AC300" s="222" t="str">
        <f>+IF(J300=0,"",'Ark1'!AE3097)</f>
        <v/>
      </c>
      <c r="AD300" s="220" t="str">
        <f t="shared" si="35"/>
        <v/>
      </c>
      <c r="AE300" s="220" t="str">
        <f t="shared" si="37"/>
        <v/>
      </c>
      <c r="AF300" s="199"/>
      <c r="AI300" s="28"/>
      <c r="AJ300" s="26"/>
      <c r="AM300" s="26"/>
      <c r="AN300" s="26"/>
      <c r="AO300" s="26"/>
      <c r="AQ300" s="26"/>
      <c r="AR300" s="224"/>
      <c r="AS300" s="26"/>
      <c r="AT300" s="26"/>
    </row>
    <row r="301" spans="1:46" ht="15.6">
      <c r="A301" s="199"/>
      <c r="B301" s="270">
        <f>+'Ark1'!C3098</f>
        <v>2024</v>
      </c>
      <c r="C301" s="219">
        <f>+'Ark1'!L3098</f>
        <v>11</v>
      </c>
      <c r="D301" s="219" t="s">
        <v>37</v>
      </c>
      <c r="E301" s="219">
        <f>+'Ark1'!H3098</f>
        <v>1</v>
      </c>
      <c r="F301" s="219">
        <f>+'Ark1'!J3098</f>
        <v>309</v>
      </c>
      <c r="G301" s="219" t="str">
        <f>VLOOKUP(F301,RNR!$A$1:$B$26,2)</f>
        <v>Malvik</v>
      </c>
      <c r="H301" s="219">
        <f>+IF(J301=0,"",'Ark1'!Q3098)</f>
        <v>3</v>
      </c>
      <c r="I301" s="219"/>
      <c r="J301" s="324">
        <f>+'Ark1'!R3098</f>
        <v>5</v>
      </c>
      <c r="K301" s="220">
        <f>+IF(J301=0,"",'Ark1'!AG3098)</f>
        <v>0.77535597076398066</v>
      </c>
      <c r="L301" s="220"/>
      <c r="M301" s="220">
        <f>+IF(J301=0,"",'Ark1'!AH3098)</f>
        <v>0</v>
      </c>
      <c r="N301" s="31">
        <f>+IF(J301=0,"",'Ark1'!U3098)</f>
        <v>11.86</v>
      </c>
      <c r="O301" s="486"/>
      <c r="P301" s="487">
        <f>+'Ark1'!AI3098</f>
        <v>5</v>
      </c>
      <c r="Q301" s="93"/>
      <c r="R301" s="31">
        <f>+IF(P301=0,"",'Ark1'!AJ3098)</f>
        <v>80.999999999999986</v>
      </c>
      <c r="S301" s="93"/>
      <c r="T301" s="31">
        <f>+IF(P301=0,"",'Ark1'!AK3098)</f>
        <v>20.533660562086204</v>
      </c>
      <c r="U301" s="200"/>
      <c r="V301" s="221">
        <f>+IF(J301=0,"",'Ark1'!T3098)</f>
        <v>6.2</v>
      </c>
      <c r="W301" s="222">
        <f>+IF(J301=0,"",'Ark1'!W3098)</f>
        <v>0</v>
      </c>
      <c r="X301" s="222">
        <f>+IF(J301=0,"",'Ark1'!X3098)</f>
        <v>40</v>
      </c>
      <c r="Y301" s="222">
        <f>+IF(J301=0,"",'Ark1'!Y3098)</f>
        <v>0</v>
      </c>
      <c r="Z301" s="222">
        <f>+IF(J301=0,"",'Ark1'!Z3098)</f>
        <v>5.4028140815689696</v>
      </c>
      <c r="AA301" s="220">
        <f>+IF(J301=0,"",'Ark1'!AA3098)</f>
        <v>0</v>
      </c>
      <c r="AB301" s="221">
        <f>+IF(J301=0,"",'Ark1'!AC3098)</f>
        <v>0</v>
      </c>
      <c r="AC301" s="222">
        <f>+IF(J301=0,"",'Ark1'!AE3098)</f>
        <v>0</v>
      </c>
      <c r="AD301" s="220">
        <f t="shared" si="35"/>
        <v>1.0781818181818181</v>
      </c>
      <c r="AE301" s="220">
        <f t="shared" si="37"/>
        <v>1.6666666666666667</v>
      </c>
      <c r="AF301" s="199"/>
      <c r="AI301" s="28"/>
      <c r="AJ301" s="26"/>
      <c r="AM301" s="26"/>
      <c r="AN301" s="26"/>
      <c r="AO301" s="26"/>
      <c r="AQ301" s="26"/>
      <c r="AR301" s="224"/>
      <c r="AS301" s="26"/>
      <c r="AT301" s="26"/>
    </row>
    <row r="302" spans="1:46" ht="15.6">
      <c r="A302" s="199"/>
      <c r="B302" s="270">
        <f>+'Ark1'!C3099</f>
        <v>2024</v>
      </c>
      <c r="C302" s="219">
        <f>+'Ark1'!L3099</f>
        <v>11</v>
      </c>
      <c r="D302" s="219" t="s">
        <v>37</v>
      </c>
      <c r="E302" s="219">
        <f>+'Ark1'!H3099</f>
        <v>2</v>
      </c>
      <c r="F302" s="219">
        <f>+'Ark1'!J3099</f>
        <v>470</v>
      </c>
      <c r="G302" s="219" t="str">
        <f>VLOOKUP(F302,RNR!$A$1:$B$26,2)</f>
        <v>Jens Eide</v>
      </c>
      <c r="H302" s="219" t="str">
        <f>+IF(J302=0,"",'Ark1'!Q3099)</f>
        <v/>
      </c>
      <c r="I302" s="219"/>
      <c r="J302" s="324">
        <f>+'Ark1'!R3099</f>
        <v>0</v>
      </c>
      <c r="K302" s="220" t="str">
        <f>+IF(J302=0,"",'Ark1'!AG3099)</f>
        <v/>
      </c>
      <c r="L302" s="220"/>
      <c r="M302" s="220" t="str">
        <f>+IF(J302=0,"",'Ark1'!AH3099)</f>
        <v/>
      </c>
      <c r="N302" s="31" t="str">
        <f>+IF(J302=0,"",'Ark1'!U3099)</f>
        <v/>
      </c>
      <c r="O302" s="486"/>
      <c r="P302" s="487">
        <f>+'Ark1'!AI3099</f>
        <v>0</v>
      </c>
      <c r="Q302" s="93"/>
      <c r="R302" s="31" t="str">
        <f>+IF(P302=0,"",'Ark1'!AJ3099)</f>
        <v/>
      </c>
      <c r="S302" s="93"/>
      <c r="T302" s="31" t="str">
        <f>+IF(P302=0,"",'Ark1'!AK3099)</f>
        <v/>
      </c>
      <c r="U302" s="200"/>
      <c r="V302" s="221" t="str">
        <f>+IF(J302=0,"",'Ark1'!T3099)</f>
        <v/>
      </c>
      <c r="W302" s="222" t="str">
        <f>+IF(J302=0,"",'Ark1'!W3099)</f>
        <v/>
      </c>
      <c r="X302" s="222" t="str">
        <f>+IF(J302=0,"",'Ark1'!X3099)</f>
        <v/>
      </c>
      <c r="Y302" s="222" t="str">
        <f>+IF(J302=0,"",'Ark1'!Y3099)</f>
        <v/>
      </c>
      <c r="Z302" s="222" t="str">
        <f>+IF(J302=0,"",'Ark1'!Z3099)</f>
        <v/>
      </c>
      <c r="AA302" s="220" t="str">
        <f>+IF(J302=0,"",'Ark1'!AA3099)</f>
        <v/>
      </c>
      <c r="AB302" s="221" t="str">
        <f>+IF(J302=0,"",'Ark1'!AC3099)</f>
        <v/>
      </c>
      <c r="AC302" s="222" t="str">
        <f>+IF(J302=0,"",'Ark1'!AE3099)</f>
        <v/>
      </c>
      <c r="AD302" s="220" t="str">
        <f t="shared" si="35"/>
        <v/>
      </c>
      <c r="AE302" s="220" t="str">
        <f t="shared" si="37"/>
        <v/>
      </c>
      <c r="AF302" s="199"/>
      <c r="AI302" s="28"/>
      <c r="AJ302" s="26"/>
      <c r="AM302" s="26"/>
      <c r="AN302" s="26"/>
      <c r="AO302" s="26"/>
      <c r="AQ302" s="26"/>
      <c r="AR302" s="224"/>
      <c r="AS302" s="26"/>
      <c r="AT302" s="26"/>
    </row>
    <row r="303" spans="1:46" ht="15.6">
      <c r="A303" s="199"/>
      <c r="B303" s="270">
        <f>+'Ark1'!C3100</f>
        <v>2024</v>
      </c>
      <c r="C303" s="219">
        <f>+'Ark1'!L3100</f>
        <v>11</v>
      </c>
      <c r="D303" s="219" t="s">
        <v>37</v>
      </c>
      <c r="E303" s="219">
        <f>+'Ark1'!H3100</f>
        <v>2</v>
      </c>
      <c r="F303" s="219">
        <f>+'Ark1'!J3100</f>
        <v>629</v>
      </c>
      <c r="G303" s="219" t="str">
        <f>VLOOKUP(F303,RNR!$A$1:$B$26,2)</f>
        <v>Bø</v>
      </c>
      <c r="H303" s="219" t="str">
        <f>+IF(J303=0,"",'Ark1'!Q3100)</f>
        <v/>
      </c>
      <c r="I303" s="219"/>
      <c r="J303" s="324">
        <f>+'Ark1'!R3100</f>
        <v>0</v>
      </c>
      <c r="K303" s="220" t="str">
        <f>+IF(J303=0,"",'Ark1'!AG3100)</f>
        <v/>
      </c>
      <c r="L303" s="220"/>
      <c r="M303" s="220" t="str">
        <f>+IF(J303=0,"",'Ark1'!AH3100)</f>
        <v/>
      </c>
      <c r="N303" s="31" t="str">
        <f>+IF(J303=0,"",'Ark1'!U3100)</f>
        <v/>
      </c>
      <c r="O303" s="486"/>
      <c r="P303" s="487">
        <f>+'Ark1'!AI3100</f>
        <v>0</v>
      </c>
      <c r="Q303" s="93"/>
      <c r="R303" s="31" t="str">
        <f>+IF(P303=0,"",'Ark1'!AJ3100)</f>
        <v/>
      </c>
      <c r="S303" s="93"/>
      <c r="T303" s="31" t="str">
        <f>+IF(P303=0,"",'Ark1'!AK3100)</f>
        <v/>
      </c>
      <c r="U303" s="200"/>
      <c r="V303" s="221" t="str">
        <f>+IF(J303=0,"",'Ark1'!T3100)</f>
        <v/>
      </c>
      <c r="W303" s="222" t="str">
        <f>+IF(J303=0,"",'Ark1'!W3100)</f>
        <v/>
      </c>
      <c r="X303" s="222" t="str">
        <f>+IF(J303=0,"",'Ark1'!X3100)</f>
        <v/>
      </c>
      <c r="Y303" s="222" t="str">
        <f>+IF(J303=0,"",'Ark1'!Y3100)</f>
        <v/>
      </c>
      <c r="Z303" s="222" t="str">
        <f>+IF(J303=0,"",'Ark1'!Z3100)</f>
        <v/>
      </c>
      <c r="AA303" s="220" t="str">
        <f>+IF(J303=0,"",'Ark1'!AA3100)</f>
        <v/>
      </c>
      <c r="AB303" s="221" t="str">
        <f>+IF(J303=0,"",'Ark1'!AC3100)</f>
        <v/>
      </c>
      <c r="AC303" s="222" t="str">
        <f>+IF(J303=0,"",'Ark1'!AE3100)</f>
        <v/>
      </c>
      <c r="AD303" s="220" t="str">
        <f t="shared" si="35"/>
        <v/>
      </c>
      <c r="AE303" s="220" t="str">
        <f t="shared" si="37"/>
        <v/>
      </c>
      <c r="AF303" s="199"/>
      <c r="AI303" s="28"/>
      <c r="AJ303" s="26"/>
      <c r="AM303" s="26"/>
      <c r="AN303" s="26"/>
      <c r="AO303" s="26"/>
      <c r="AQ303" s="26"/>
      <c r="AR303" s="224"/>
      <c r="AS303" s="26"/>
      <c r="AT303" s="26"/>
    </row>
    <row r="304" spans="1:46" ht="15.6">
      <c r="A304" s="199"/>
      <c r="B304" s="270">
        <f>+'Ark1'!C3101</f>
        <v>2024</v>
      </c>
      <c r="C304" s="219">
        <f>+'Ark1'!L3101</f>
        <v>11</v>
      </c>
      <c r="D304" s="219" t="s">
        <v>37</v>
      </c>
      <c r="E304" s="219">
        <f>+'Ark1'!H3101</f>
        <v>1</v>
      </c>
      <c r="F304" s="219">
        <f>+'Ark1'!J3101</f>
        <v>643</v>
      </c>
      <c r="G304" s="219" t="str">
        <f>VLOOKUP(F304,RNR!$A$1:$B$26,2)</f>
        <v>Bjerka</v>
      </c>
      <c r="H304" s="219" t="str">
        <f>+IF(J304=0,"",'Ark1'!Q3101)</f>
        <v/>
      </c>
      <c r="I304" s="219"/>
      <c r="J304" s="324">
        <f>+'Ark1'!R3101</f>
        <v>0</v>
      </c>
      <c r="K304" s="220" t="str">
        <f>+IF(J304=0,"",'Ark1'!AG3101)</f>
        <v/>
      </c>
      <c r="L304" s="220"/>
      <c r="M304" s="220" t="str">
        <f>+IF(J304=0,"",'Ark1'!AH3101)</f>
        <v/>
      </c>
      <c r="N304" s="31" t="str">
        <f>+IF(J304=0,"",'Ark1'!U3101)</f>
        <v/>
      </c>
      <c r="O304" s="486"/>
      <c r="P304" s="487">
        <f>+'Ark1'!AI3101</f>
        <v>0</v>
      </c>
      <c r="Q304" s="93"/>
      <c r="R304" s="31" t="str">
        <f>+IF(P304=0,"",'Ark1'!AJ3101)</f>
        <v/>
      </c>
      <c r="S304" s="93"/>
      <c r="T304" s="31" t="str">
        <f>+IF(P304=0,"",'Ark1'!AK3101)</f>
        <v/>
      </c>
      <c r="U304" s="200"/>
      <c r="V304" s="221" t="str">
        <f>+IF(J304=0,"",'Ark1'!T3101)</f>
        <v/>
      </c>
      <c r="W304" s="222" t="str">
        <f>+IF(J304=0,"",'Ark1'!W3101)</f>
        <v/>
      </c>
      <c r="X304" s="222" t="str">
        <f>+IF(J304=0,"",'Ark1'!X3101)</f>
        <v/>
      </c>
      <c r="Y304" s="222" t="str">
        <f>+IF(J304=0,"",'Ark1'!Y3101)</f>
        <v/>
      </c>
      <c r="Z304" s="222" t="str">
        <f>+IF(J304=0,"",'Ark1'!Z3101)</f>
        <v/>
      </c>
      <c r="AA304" s="220" t="str">
        <f>+IF(J304=0,"",'Ark1'!AA3101)</f>
        <v/>
      </c>
      <c r="AB304" s="221" t="str">
        <f>+IF(J304=0,"",'Ark1'!AC3101)</f>
        <v/>
      </c>
      <c r="AC304" s="222" t="str">
        <f>+IF(J304=0,"",'Ark1'!AE3101)</f>
        <v/>
      </c>
      <c r="AD304" s="220" t="str">
        <f t="shared" si="35"/>
        <v/>
      </c>
      <c r="AE304" s="220" t="str">
        <f t="shared" si="37"/>
        <v/>
      </c>
      <c r="AF304" s="199"/>
      <c r="AI304" s="28"/>
      <c r="AJ304" s="26"/>
      <c r="AM304" s="26"/>
      <c r="AN304" s="26"/>
      <c r="AO304" s="26"/>
      <c r="AQ304" s="26"/>
      <c r="AR304" s="224"/>
      <c r="AS304" s="26"/>
      <c r="AT304" s="26"/>
    </row>
    <row r="305" spans="1:60" ht="15.6">
      <c r="A305" s="199"/>
      <c r="B305" s="270">
        <f>+'Ark1'!C3102</f>
        <v>2024</v>
      </c>
      <c r="C305" s="219">
        <f>+'Ark1'!L3102</f>
        <v>11</v>
      </c>
      <c r="D305" s="219" t="s">
        <v>37</v>
      </c>
      <c r="E305" s="219">
        <f>+'Ark1'!H3102</f>
        <v>2</v>
      </c>
      <c r="F305" s="219">
        <f>+'Ark1'!J3102</f>
        <v>704</v>
      </c>
      <c r="G305" s="219" t="str">
        <f>VLOOKUP(F305,RNR!$A$1:$B$26,2)</f>
        <v>Øre Vilt</v>
      </c>
      <c r="H305" s="219" t="str">
        <f>+IF(J305=0,"",'Ark1'!Q3102)</f>
        <v/>
      </c>
      <c r="I305" s="219"/>
      <c r="J305" s="324">
        <f>+'Ark1'!R3102</f>
        <v>0</v>
      </c>
      <c r="K305" s="220" t="str">
        <f>+IF(J305=0,"",'Ark1'!AG3102)</f>
        <v/>
      </c>
      <c r="L305" s="220"/>
      <c r="M305" s="220" t="str">
        <f>+IF(J305=0,"",'Ark1'!AH3102)</f>
        <v/>
      </c>
      <c r="N305" s="31" t="str">
        <f>+IF(J305=0,"",'Ark1'!U3102)</f>
        <v/>
      </c>
      <c r="O305" s="486"/>
      <c r="P305" s="487">
        <f>+'Ark1'!AI3102</f>
        <v>0</v>
      </c>
      <c r="Q305" s="93"/>
      <c r="R305" s="31" t="str">
        <f>+IF(P305=0,"",'Ark1'!AJ3102)</f>
        <v/>
      </c>
      <c r="S305" s="93"/>
      <c r="T305" s="31" t="str">
        <f>+IF(P305=0,"",'Ark1'!AK3102)</f>
        <v/>
      </c>
      <c r="U305" s="200"/>
      <c r="V305" s="221" t="str">
        <f>+IF(J305=0,"",'Ark1'!T3102)</f>
        <v/>
      </c>
      <c r="W305" s="222" t="str">
        <f>+IF(J305=0,"",'Ark1'!W3102)</f>
        <v/>
      </c>
      <c r="X305" s="222" t="str">
        <f>+IF(J305=0,"",'Ark1'!X3102)</f>
        <v/>
      </c>
      <c r="Y305" s="222" t="str">
        <f>+IF(J305=0,"",'Ark1'!Y3102)</f>
        <v/>
      </c>
      <c r="Z305" s="222" t="str">
        <f>+IF(J305=0,"",'Ark1'!Z3102)</f>
        <v/>
      </c>
      <c r="AA305" s="220" t="str">
        <f>+IF(J305=0,"",'Ark1'!AA3102)</f>
        <v/>
      </c>
      <c r="AB305" s="221" t="str">
        <f>+IF(J305=0,"",'Ark1'!AC3102)</f>
        <v/>
      </c>
      <c r="AC305" s="222" t="str">
        <f>+IF(J305=0,"",'Ark1'!AE3102)</f>
        <v/>
      </c>
      <c r="AD305" s="220" t="str">
        <f t="shared" si="35"/>
        <v/>
      </c>
      <c r="AE305" s="220" t="str">
        <f t="shared" si="37"/>
        <v/>
      </c>
      <c r="AF305" s="199"/>
      <c r="AI305" s="28"/>
      <c r="AJ305" s="26"/>
      <c r="AM305" s="26"/>
      <c r="AN305" s="26"/>
      <c r="AO305" s="26"/>
      <c r="AQ305" s="26"/>
      <c r="AR305" s="224"/>
      <c r="AS305" s="26"/>
      <c r="AT305" s="26"/>
    </row>
    <row r="306" spans="1:60" ht="15.6">
      <c r="A306" s="199"/>
      <c r="B306" s="270">
        <f>+'Ark1'!C3103</f>
        <v>2024</v>
      </c>
      <c r="C306" s="219">
        <f>+'Ark1'!L3103</f>
        <v>11</v>
      </c>
      <c r="D306" s="219" t="s">
        <v>37</v>
      </c>
      <c r="E306" s="219">
        <f>+'Ark1'!H3103</f>
        <v>1</v>
      </c>
      <c r="F306" s="219">
        <f>+'Ark1'!J3103</f>
        <v>802</v>
      </c>
      <c r="G306" s="219" t="str">
        <f>VLOOKUP(F306,RNR!$A$1:$B$26,2)</f>
        <v>Karasjok</v>
      </c>
      <c r="H306" s="219" t="str">
        <f>+IF(J306=0,"",'Ark1'!Q3103)</f>
        <v/>
      </c>
      <c r="I306" s="219"/>
      <c r="J306" s="324">
        <f>+'Ark1'!R3103</f>
        <v>0</v>
      </c>
      <c r="K306" s="220" t="str">
        <f>+IF(J306=0,"",'Ark1'!AG3103)</f>
        <v/>
      </c>
      <c r="L306" s="220"/>
      <c r="M306" s="220" t="str">
        <f>+IF(J306=0,"",'Ark1'!AH3103)</f>
        <v/>
      </c>
      <c r="N306" s="31" t="str">
        <f>+IF(J306=0,"",'Ark1'!U3103)</f>
        <v/>
      </c>
      <c r="O306" s="486"/>
      <c r="P306" s="487">
        <f>+'Ark1'!AI3103</f>
        <v>0</v>
      </c>
      <c r="Q306" s="93"/>
      <c r="R306" s="31" t="str">
        <f>+IF(P306=0,"",'Ark1'!AJ3103)</f>
        <v/>
      </c>
      <c r="S306" s="93"/>
      <c r="T306" s="31" t="str">
        <f>+IF(P306=0,"",'Ark1'!AK3103)</f>
        <v/>
      </c>
      <c r="U306" s="200"/>
      <c r="V306" s="221" t="str">
        <f>+IF(J306=0,"",'Ark1'!T3103)</f>
        <v/>
      </c>
      <c r="W306" s="222" t="str">
        <f>+IF(J306=0,"",'Ark1'!W3103)</f>
        <v/>
      </c>
      <c r="X306" s="222" t="str">
        <f>+IF(J306=0,"",'Ark1'!X3103)</f>
        <v/>
      </c>
      <c r="Y306" s="222" t="str">
        <f>+IF(J306=0,"",'Ark1'!Y3103)</f>
        <v/>
      </c>
      <c r="Z306" s="222" t="str">
        <f>+IF(J306=0,"",'Ark1'!Z3103)</f>
        <v/>
      </c>
      <c r="AA306" s="220" t="str">
        <f>+IF(J306=0,"",'Ark1'!AA3103)</f>
        <v/>
      </c>
      <c r="AB306" s="221" t="str">
        <f>+IF(J306=0,"",'Ark1'!AC3103)</f>
        <v/>
      </c>
      <c r="AC306" s="222" t="str">
        <f>+IF(J306=0,"",'Ark1'!AE3103)</f>
        <v/>
      </c>
      <c r="AD306" s="220" t="str">
        <f t="shared" si="35"/>
        <v/>
      </c>
      <c r="AE306" s="220" t="str">
        <f t="shared" si="37"/>
        <v/>
      </c>
      <c r="AF306" s="199"/>
      <c r="AI306" s="28"/>
      <c r="AJ306" s="26"/>
      <c r="AM306" s="26"/>
      <c r="AN306" s="26"/>
      <c r="AO306" s="26"/>
      <c r="AQ306" s="26"/>
      <c r="AR306" s="224"/>
      <c r="AS306" s="26"/>
      <c r="AT306" s="26"/>
    </row>
    <row r="307" spans="1:60" ht="19.8">
      <c r="A307" s="199"/>
      <c r="B307" s="199"/>
      <c r="C307" s="199"/>
      <c r="D307" s="199"/>
      <c r="E307" s="199"/>
      <c r="F307" s="199"/>
      <c r="G307" s="199"/>
      <c r="H307" s="199"/>
      <c r="I307" s="486"/>
      <c r="J307" s="320"/>
      <c r="K307" s="200"/>
      <c r="L307" s="200"/>
      <c r="M307" s="200"/>
      <c r="N307" s="199"/>
      <c r="O307" s="486"/>
      <c r="P307" s="486"/>
      <c r="Q307" s="486"/>
      <c r="R307" s="486"/>
      <c r="S307" s="486"/>
      <c r="T307" s="486"/>
      <c r="U307" s="486"/>
      <c r="V307" s="199"/>
      <c r="W307" s="201"/>
      <c r="X307" s="201"/>
      <c r="Y307" s="201"/>
      <c r="Z307" s="201"/>
      <c r="AA307" s="201"/>
      <c r="AB307" s="199"/>
      <c r="AC307" s="201"/>
      <c r="AD307" s="201"/>
      <c r="AE307" s="201"/>
      <c r="AF307" s="199"/>
      <c r="AG307" s="202"/>
      <c r="AI307" s="28"/>
      <c r="AJ307" s="26"/>
      <c r="AK307" s="203"/>
      <c r="AL307" s="27"/>
      <c r="AP307" s="27"/>
      <c r="BH307" s="215"/>
    </row>
    <row r="308" spans="1:60" ht="22.8">
      <c r="A308" s="199"/>
      <c r="B308" s="199"/>
      <c r="C308" s="199"/>
      <c r="D308" s="244" t="str">
        <f>+D310</f>
        <v>U+</v>
      </c>
      <c r="E308" s="199"/>
      <c r="F308" s="199"/>
      <c r="G308" s="199"/>
      <c r="H308" s="199"/>
      <c r="I308" s="486"/>
      <c r="J308" s="445">
        <f>SUM(J310:J333)</f>
        <v>0</v>
      </c>
      <c r="K308" s="245"/>
      <c r="L308" s="245"/>
      <c r="M308" s="245"/>
      <c r="N308" s="247" t="str">
        <f>+Klasse!P21</f>
        <v/>
      </c>
      <c r="O308" s="247"/>
      <c r="P308" s="247"/>
      <c r="Q308" s="247"/>
      <c r="R308" s="247"/>
      <c r="S308" s="247"/>
      <c r="T308" s="247"/>
      <c r="U308" s="247"/>
      <c r="V308" s="246"/>
      <c r="W308" s="201"/>
      <c r="X308" s="201"/>
      <c r="Y308" s="201"/>
      <c r="Z308" s="201"/>
      <c r="AA308" s="201"/>
      <c r="AB308" s="199"/>
      <c r="AC308" s="201"/>
      <c r="AD308" s="201"/>
      <c r="AE308" s="201"/>
      <c r="AF308" s="199"/>
      <c r="AG308" s="202"/>
      <c r="AI308" s="28"/>
      <c r="AJ308" s="26"/>
      <c r="AK308" s="203"/>
      <c r="AL308" s="27"/>
      <c r="AP308" s="27"/>
      <c r="BH308" s="215"/>
    </row>
    <row r="309" spans="1:60" ht="19.8">
      <c r="A309" s="199"/>
      <c r="B309" s="199"/>
      <c r="C309" s="199"/>
      <c r="D309" s="199"/>
      <c r="E309" s="531"/>
      <c r="F309" s="532"/>
      <c r="G309" s="199"/>
      <c r="H309" s="217"/>
      <c r="I309" s="217"/>
      <c r="J309" s="320"/>
      <c r="K309" s="200"/>
      <c r="L309" s="200"/>
      <c r="M309" s="200"/>
      <c r="N309" s="200"/>
      <c r="O309" s="200"/>
      <c r="P309" s="200"/>
      <c r="Q309" s="200"/>
      <c r="R309" s="200"/>
      <c r="S309" s="200"/>
      <c r="T309" s="200"/>
      <c r="U309" s="200"/>
      <c r="V309" s="217"/>
      <c r="W309" s="201"/>
      <c r="X309" s="201"/>
      <c r="Y309" s="201"/>
      <c r="Z309" s="201"/>
      <c r="AA309" s="218"/>
      <c r="AB309" s="199"/>
      <c r="AC309" s="218"/>
      <c r="AD309" s="218"/>
      <c r="AE309" s="216"/>
      <c r="AF309" s="199"/>
      <c r="AG309" s="202"/>
      <c r="AI309" s="28"/>
      <c r="AJ309" s="26"/>
      <c r="AK309" s="203"/>
      <c r="AL309" s="27"/>
      <c r="AP309" s="27"/>
      <c r="BH309" s="215"/>
    </row>
    <row r="310" spans="1:60" ht="15.6">
      <c r="A310" s="199"/>
      <c r="B310" s="270">
        <f>+'Ark1'!C3104</f>
        <v>2024</v>
      </c>
      <c r="C310" s="219">
        <f>+'Ark1'!L3104</f>
        <v>12</v>
      </c>
      <c r="D310" s="219" t="s">
        <v>38</v>
      </c>
      <c r="E310" s="27">
        <f>+'Ark1'!H3104</f>
        <v>1</v>
      </c>
      <c r="F310" s="27">
        <f>+'Ark1'!J3104</f>
        <v>103</v>
      </c>
      <c r="G310" s="27" t="str">
        <f>VLOOKUP(F310,RNR!$A$1:$B$26,2)</f>
        <v>Rudshøgda</v>
      </c>
      <c r="H310" s="27" t="str">
        <f>+IF(J310=0,"",'Ark1'!Q3104)</f>
        <v/>
      </c>
      <c r="J310" s="325">
        <f>+'Ark1'!R3104</f>
        <v>0</v>
      </c>
      <c r="K310" s="28" t="str">
        <f>+IF(J310=0,"",'Ark1'!AG3104)</f>
        <v/>
      </c>
      <c r="M310" s="28" t="str">
        <f>+IF(J310=0,"",'Ark1'!AH3104)</f>
        <v/>
      </c>
      <c r="N310" s="31" t="str">
        <f>+IF(J310=0,"",'Ark1'!U3104)</f>
        <v/>
      </c>
      <c r="O310" s="31"/>
      <c r="P310" s="31"/>
      <c r="Q310" s="31"/>
      <c r="R310" s="31"/>
      <c r="S310" s="31"/>
      <c r="T310" s="31"/>
      <c r="U310" s="31"/>
      <c r="V310" s="26" t="str">
        <f>+IF(J310=0,"",'Ark1'!T3104)</f>
        <v/>
      </c>
      <c r="W310" s="33" t="str">
        <f>+IF(J310=0,"",'Ark1'!W3104)</f>
        <v/>
      </c>
      <c r="X310" s="33" t="str">
        <f>+IF(J310=0,"",'Ark1'!X3104)</f>
        <v/>
      </c>
      <c r="Y310" s="33" t="str">
        <f>+IF(J310=0,"",'Ark1'!Y3104)</f>
        <v/>
      </c>
      <c r="Z310" s="33" t="str">
        <f>+IF(J310=0,"",'Ark1'!Z3104)</f>
        <v/>
      </c>
      <c r="AA310" s="28" t="str">
        <f>+IF(J310=0,"",'Ark1'!AA3104)</f>
        <v/>
      </c>
      <c r="AB310" s="26" t="str">
        <f>+IF(J310=0,"",'Ark1'!AC3104)</f>
        <v/>
      </c>
      <c r="AC310" s="33" t="str">
        <f>+IF(J310=0,"",'Ark1'!AE3104)</f>
        <v/>
      </c>
      <c r="AD310" s="28" t="str">
        <f t="shared" ref="AD310:AD333" si="38">IF(J310=0,"",N310/C310)</f>
        <v/>
      </c>
      <c r="AE310" s="28" t="str">
        <f t="shared" ref="AE310" si="39">IF(J310=0,"",J310/H310)</f>
        <v/>
      </c>
      <c r="AF310" s="199"/>
      <c r="AI310" s="28"/>
      <c r="AJ310" s="26"/>
      <c r="AM310" s="26"/>
      <c r="AN310" s="26"/>
      <c r="AO310" s="26"/>
      <c r="AQ310" s="26"/>
      <c r="AS310" s="26"/>
      <c r="AT310" s="26"/>
    </row>
    <row r="311" spans="1:60" ht="15.6">
      <c r="A311" s="199"/>
      <c r="B311" s="270">
        <f>+'Ark1'!C3105</f>
        <v>2024</v>
      </c>
      <c r="C311" s="219">
        <f>+'Ark1'!L3105</f>
        <v>12</v>
      </c>
      <c r="D311" s="219" t="s">
        <v>38</v>
      </c>
      <c r="E311" s="27">
        <f>+'Ark1'!H3105</f>
        <v>2</v>
      </c>
      <c r="F311" s="27">
        <f>+'Ark1'!J3105</f>
        <v>106</v>
      </c>
      <c r="G311" s="27" t="str">
        <f>VLOOKUP(F311,RNR!$A$1:$B$26,2)</f>
        <v>Furuseth</v>
      </c>
      <c r="H311" s="27" t="str">
        <f>+IF(J311=0,"",'Ark1'!Q3105)</f>
        <v/>
      </c>
      <c r="J311" s="325">
        <f>+'Ark1'!R3105</f>
        <v>0</v>
      </c>
      <c r="K311" s="28" t="str">
        <f>+IF(J311=0,"",'Ark1'!AG3105)</f>
        <v/>
      </c>
      <c r="M311" s="28" t="str">
        <f>+IF(J311=0,"",'Ark1'!AH3105)</f>
        <v/>
      </c>
      <c r="N311" s="31" t="str">
        <f>+IF(J311=0,"",'Ark1'!U3105)</f>
        <v/>
      </c>
      <c r="O311" s="31"/>
      <c r="P311" s="31"/>
      <c r="Q311" s="31"/>
      <c r="R311" s="31"/>
      <c r="S311" s="31"/>
      <c r="T311" s="31"/>
      <c r="U311" s="31"/>
      <c r="V311" s="26" t="str">
        <f>+IF(J311=0,"",'Ark1'!T3105)</f>
        <v/>
      </c>
      <c r="W311" s="33" t="str">
        <f>+IF(J311=0,"",'Ark1'!W3105)</f>
        <v/>
      </c>
      <c r="X311" s="33" t="str">
        <f>+IF(J311=0,"",'Ark1'!X3105)</f>
        <v/>
      </c>
      <c r="Y311" s="33" t="str">
        <f>+IF(J311=0,"",'Ark1'!Y3105)</f>
        <v/>
      </c>
      <c r="Z311" s="33" t="str">
        <f>+IF(J311=0,"",'Ark1'!Z3105)</f>
        <v/>
      </c>
      <c r="AA311" s="28" t="str">
        <f>+IF(J311=0,"",'Ark1'!AA3105)</f>
        <v/>
      </c>
      <c r="AB311" s="26" t="str">
        <f>+IF(J311=0,"",'Ark1'!AC3105)</f>
        <v/>
      </c>
      <c r="AC311" s="33" t="str">
        <f>+IF(J311=0,"",'Ark1'!AE3105)</f>
        <v/>
      </c>
      <c r="AD311" s="28" t="str">
        <f t="shared" si="38"/>
        <v/>
      </c>
      <c r="AE311" s="28" t="str">
        <f t="shared" ref="AE311:AE333" si="40">IF(J311=0,"",J311/H311)</f>
        <v/>
      </c>
      <c r="AF311" s="199"/>
      <c r="AI311" s="28"/>
      <c r="AJ311" s="26"/>
      <c r="AM311" s="26"/>
      <c r="AN311" s="26"/>
      <c r="AO311" s="26"/>
      <c r="AQ311" s="26"/>
      <c r="AS311" s="26"/>
      <c r="AT311" s="26"/>
    </row>
    <row r="312" spans="1:60" ht="15.6">
      <c r="A312" s="199"/>
      <c r="B312" s="270">
        <f>+'Ark1'!C3106</f>
        <v>2024</v>
      </c>
      <c r="C312" s="219">
        <f>+'Ark1'!L3106</f>
        <v>12</v>
      </c>
      <c r="D312" s="219" t="s">
        <v>38</v>
      </c>
      <c r="E312" s="27">
        <f>+'Ark1'!H3106</f>
        <v>1</v>
      </c>
      <c r="F312" s="27">
        <f>+'Ark1'!J3106</f>
        <v>110</v>
      </c>
      <c r="G312" s="27" t="str">
        <f>VLOOKUP(F312,RNR!$A$1:$B$26,2)</f>
        <v>Gol</v>
      </c>
      <c r="H312" s="27" t="str">
        <f>+IF(J312=0,"",'Ark1'!Q3106)</f>
        <v/>
      </c>
      <c r="J312" s="325">
        <f>+'Ark1'!R3106</f>
        <v>0</v>
      </c>
      <c r="K312" s="28" t="str">
        <f>+IF(J312=0,"",'Ark1'!AG3106)</f>
        <v/>
      </c>
      <c r="M312" s="28" t="str">
        <f>+IF(J312=0,"",'Ark1'!AH3106)</f>
        <v/>
      </c>
      <c r="N312" s="31" t="str">
        <f>+IF(J312=0,"",'Ark1'!U3106)</f>
        <v/>
      </c>
      <c r="O312" s="31"/>
      <c r="P312" s="31"/>
      <c r="Q312" s="31"/>
      <c r="R312" s="31"/>
      <c r="S312" s="31"/>
      <c r="T312" s="31"/>
      <c r="U312" s="31"/>
      <c r="V312" s="26" t="str">
        <f>+IF(J312=0,"",'Ark1'!T3106)</f>
        <v/>
      </c>
      <c r="W312" s="33" t="str">
        <f>+IF(J312=0,"",'Ark1'!W3106)</f>
        <v/>
      </c>
      <c r="X312" s="33" t="str">
        <f>+IF(J312=0,"",'Ark1'!X3106)</f>
        <v/>
      </c>
      <c r="Y312" s="33" t="str">
        <f>+IF(J312=0,"",'Ark1'!Y3106)</f>
        <v/>
      </c>
      <c r="Z312" s="33" t="str">
        <f>+IF(J312=0,"",'Ark1'!Z3106)</f>
        <v/>
      </c>
      <c r="AA312" s="28" t="str">
        <f>+IF(J312=0,"",'Ark1'!AA3106)</f>
        <v/>
      </c>
      <c r="AB312" s="26" t="str">
        <f>+IF(J312=0,"",'Ark1'!AC3106)</f>
        <v/>
      </c>
      <c r="AC312" s="33" t="str">
        <f>+IF(J312=0,"",'Ark1'!AE3106)</f>
        <v/>
      </c>
      <c r="AD312" s="28" t="str">
        <f t="shared" si="38"/>
        <v/>
      </c>
      <c r="AE312" s="28" t="str">
        <f t="shared" si="40"/>
        <v/>
      </c>
      <c r="AF312" s="199"/>
      <c r="AI312" s="28"/>
      <c r="AJ312" s="26"/>
      <c r="AM312" s="26"/>
      <c r="AN312" s="26"/>
      <c r="AO312" s="26"/>
      <c r="AQ312" s="26"/>
      <c r="AS312" s="26"/>
      <c r="AT312" s="26"/>
    </row>
    <row r="313" spans="1:60" ht="15.6">
      <c r="A313" s="199"/>
      <c r="B313" s="270">
        <f>+'Ark1'!C3107</f>
        <v>2024</v>
      </c>
      <c r="C313" s="219">
        <f>+'Ark1'!L3107</f>
        <v>12</v>
      </c>
      <c r="D313" s="219" t="s">
        <v>38</v>
      </c>
      <c r="E313" s="27">
        <f>+'Ark1'!H3107</f>
        <v>1</v>
      </c>
      <c r="F313" s="27">
        <f>+'Ark1'!J3107</f>
        <v>111</v>
      </c>
      <c r="G313" s="27" t="str">
        <f>VLOOKUP(F313,RNR!$A$1:$B$26,2)</f>
        <v>Forus</v>
      </c>
      <c r="H313" s="27" t="str">
        <f>+IF(J313=0,"",'Ark1'!Q3107)</f>
        <v/>
      </c>
      <c r="J313" s="325">
        <f>+'Ark1'!R3107</f>
        <v>0</v>
      </c>
      <c r="K313" s="28" t="str">
        <f>+IF(J313=0,"",'Ark1'!AG3107)</f>
        <v/>
      </c>
      <c r="M313" s="28" t="str">
        <f>+IF(J313=0,"",'Ark1'!AH3107)</f>
        <v/>
      </c>
      <c r="N313" s="31" t="str">
        <f>+IF(J313=0,"",'Ark1'!U3107)</f>
        <v/>
      </c>
      <c r="O313" s="31"/>
      <c r="P313" s="31"/>
      <c r="Q313" s="31"/>
      <c r="R313" s="31"/>
      <c r="S313" s="31"/>
      <c r="T313" s="31"/>
      <c r="U313" s="31"/>
      <c r="V313" s="26" t="str">
        <f>+IF(J313=0,"",'Ark1'!T3107)</f>
        <v/>
      </c>
      <c r="W313" s="33" t="str">
        <f>+IF(J313=0,"",'Ark1'!W3107)</f>
        <v/>
      </c>
      <c r="X313" s="33" t="str">
        <f>+IF(J313=0,"",'Ark1'!X3107)</f>
        <v/>
      </c>
      <c r="Y313" s="33" t="str">
        <f>+IF(J313=0,"",'Ark1'!Y3107)</f>
        <v/>
      </c>
      <c r="Z313" s="33" t="str">
        <f>+IF(J313=0,"",'Ark1'!Z3107)</f>
        <v/>
      </c>
      <c r="AA313" s="28" t="str">
        <f>+IF(J313=0,"",'Ark1'!AA3107)</f>
        <v/>
      </c>
      <c r="AB313" s="26" t="str">
        <f>+IF(J313=0,"",'Ark1'!AC3107)</f>
        <v/>
      </c>
      <c r="AC313" s="33" t="str">
        <f>+IF(J313=0,"",'Ark1'!AE3107)</f>
        <v/>
      </c>
      <c r="AD313" s="28" t="str">
        <f t="shared" si="38"/>
        <v/>
      </c>
      <c r="AE313" s="28" t="str">
        <f t="shared" si="40"/>
        <v/>
      </c>
      <c r="AF313" s="199"/>
      <c r="AI313" s="28"/>
      <c r="AJ313" s="26"/>
      <c r="AM313" s="26"/>
      <c r="AN313" s="26"/>
      <c r="AO313" s="26"/>
      <c r="AQ313" s="26"/>
      <c r="AS313" s="26"/>
      <c r="AT313" s="26"/>
    </row>
    <row r="314" spans="1:60" ht="15.6">
      <c r="A314" s="199"/>
      <c r="B314" s="270">
        <f>+'Ark1'!C3108</f>
        <v>2024</v>
      </c>
      <c r="C314" s="219">
        <f>+'Ark1'!L3108</f>
        <v>12</v>
      </c>
      <c r="D314" s="219" t="s">
        <v>38</v>
      </c>
      <c r="E314" s="27">
        <f>+'Ark1'!H3108</f>
        <v>1</v>
      </c>
      <c r="F314" s="27">
        <f>+'Ark1'!J3108</f>
        <v>116</v>
      </c>
      <c r="G314" s="27" t="str">
        <f>VLOOKUP(F314,RNR!$A$1:$B$26,2)</f>
        <v>Sandeid</v>
      </c>
      <c r="H314" s="27" t="str">
        <f>+IF(J314=0,"",'Ark1'!Q3108)</f>
        <v/>
      </c>
      <c r="J314" s="325">
        <f>+'Ark1'!R3108</f>
        <v>0</v>
      </c>
      <c r="K314" s="28" t="str">
        <f>+IF(J314=0,"",'Ark1'!AG3108)</f>
        <v/>
      </c>
      <c r="M314" s="28" t="str">
        <f>+IF(J314=0,"",'Ark1'!AH3108)</f>
        <v/>
      </c>
      <c r="N314" s="31" t="str">
        <f>+IF(J314=0,"",'Ark1'!U3108)</f>
        <v/>
      </c>
      <c r="O314" s="31"/>
      <c r="P314" s="31"/>
      <c r="Q314" s="31"/>
      <c r="R314" s="31"/>
      <c r="S314" s="31"/>
      <c r="T314" s="31"/>
      <c r="U314" s="31"/>
      <c r="V314" s="26" t="str">
        <f>+IF(J314=0,"",'Ark1'!T3108)</f>
        <v/>
      </c>
      <c r="W314" s="33" t="str">
        <f>+IF(J314=0,"",'Ark1'!W3108)</f>
        <v/>
      </c>
      <c r="X314" s="33" t="str">
        <f>+IF(J314=0,"",'Ark1'!X3108)</f>
        <v/>
      </c>
      <c r="Y314" s="33" t="str">
        <f>+IF(J314=0,"",'Ark1'!Y3108)</f>
        <v/>
      </c>
      <c r="Z314" s="33" t="str">
        <f>+IF(J314=0,"",'Ark1'!Z3108)</f>
        <v/>
      </c>
      <c r="AA314" s="28" t="str">
        <f>+IF(J314=0,"",'Ark1'!AA3108)</f>
        <v/>
      </c>
      <c r="AB314" s="26" t="str">
        <f>+IF(J314=0,"",'Ark1'!AC3108)</f>
        <v/>
      </c>
      <c r="AC314" s="33" t="str">
        <f>+IF(J314=0,"",'Ark1'!AE3108)</f>
        <v/>
      </c>
      <c r="AD314" s="28" t="str">
        <f t="shared" si="38"/>
        <v/>
      </c>
      <c r="AE314" s="28" t="str">
        <f t="shared" si="40"/>
        <v/>
      </c>
      <c r="AF314" s="199"/>
      <c r="AI314" s="28"/>
      <c r="AJ314" s="26"/>
      <c r="AM314" s="26"/>
      <c r="AN314" s="26"/>
      <c r="AO314" s="26"/>
      <c r="AQ314" s="26"/>
      <c r="AS314" s="26"/>
      <c r="AT314" s="26"/>
    </row>
    <row r="315" spans="1:60" ht="15.6">
      <c r="A315" s="199"/>
      <c r="B315" s="270">
        <f>+'Ark1'!C3109</f>
        <v>2024</v>
      </c>
      <c r="C315" s="219">
        <f>+'Ark1'!L3109</f>
        <v>12</v>
      </c>
      <c r="D315" s="219" t="s">
        <v>38</v>
      </c>
      <c r="E315" s="27">
        <f>+'Ark1'!H3109</f>
        <v>2</v>
      </c>
      <c r="F315" s="27">
        <f>+'Ark1'!J3109</f>
        <v>117</v>
      </c>
      <c r="G315" s="27" t="str">
        <f>VLOOKUP(F315,RNR!$A$1:$B$26,2)</f>
        <v>Jæren</v>
      </c>
      <c r="H315" s="27" t="str">
        <f>+IF(J315=0,"",'Ark1'!Q3109)</f>
        <v/>
      </c>
      <c r="J315" s="325">
        <f>+'Ark1'!R3109</f>
        <v>0</v>
      </c>
      <c r="K315" s="28" t="str">
        <f>+IF(J315=0,"",'Ark1'!AG3109)</f>
        <v/>
      </c>
      <c r="M315" s="28" t="str">
        <f>+IF(J315=0,"",'Ark1'!AH3109)</f>
        <v/>
      </c>
      <c r="N315" s="31" t="str">
        <f>+IF(J315=0,"",'Ark1'!U3109)</f>
        <v/>
      </c>
      <c r="O315" s="31"/>
      <c r="P315" s="31"/>
      <c r="Q315" s="31"/>
      <c r="R315" s="31"/>
      <c r="S315" s="31"/>
      <c r="T315" s="31"/>
      <c r="U315" s="31"/>
      <c r="V315" s="26" t="str">
        <f>+IF(J315=0,"",'Ark1'!T3109)</f>
        <v/>
      </c>
      <c r="W315" s="33" t="str">
        <f>+IF(J315=0,"",'Ark1'!W3109)</f>
        <v/>
      </c>
      <c r="X315" s="33" t="str">
        <f>+IF(J315=0,"",'Ark1'!X3109)</f>
        <v/>
      </c>
      <c r="Y315" s="33" t="str">
        <f>+IF(J315=0,"",'Ark1'!Y3109)</f>
        <v/>
      </c>
      <c r="Z315" s="33" t="str">
        <f>+IF(J315=0,"",'Ark1'!Z3109)</f>
        <v/>
      </c>
      <c r="AA315" s="28" t="str">
        <f>+IF(J315=0,"",'Ark1'!AA3109)</f>
        <v/>
      </c>
      <c r="AB315" s="26" t="str">
        <f>+IF(J315=0,"",'Ark1'!AC3109)</f>
        <v/>
      </c>
      <c r="AC315" s="33" t="str">
        <f>+IF(J315=0,"",'Ark1'!AE3109)</f>
        <v/>
      </c>
      <c r="AD315" s="28" t="str">
        <f t="shared" si="38"/>
        <v/>
      </c>
      <c r="AE315" s="28" t="str">
        <f t="shared" si="40"/>
        <v/>
      </c>
      <c r="AF315" s="199"/>
      <c r="AI315" s="28"/>
      <c r="AJ315" s="26"/>
      <c r="AM315" s="26"/>
      <c r="AN315" s="26"/>
      <c r="AO315" s="26"/>
      <c r="AQ315" s="26"/>
      <c r="AS315" s="26"/>
      <c r="AT315" s="26"/>
    </row>
    <row r="316" spans="1:60" ht="15.6">
      <c r="A316" s="199"/>
      <c r="B316" s="270">
        <f>+'Ark1'!C3110</f>
        <v>2024</v>
      </c>
      <c r="C316" s="219">
        <f>+'Ark1'!L3110</f>
        <v>12</v>
      </c>
      <c r="D316" s="219" t="s">
        <v>38</v>
      </c>
      <c r="E316" s="27">
        <f>+'Ark1'!H3110</f>
        <v>1</v>
      </c>
      <c r="F316" s="27">
        <f>+'Ark1'!J3110</f>
        <v>134</v>
      </c>
      <c r="G316" s="27" t="str">
        <f>VLOOKUP(F316,RNR!$A$1:$B$26,2)</f>
        <v>Førde</v>
      </c>
      <c r="H316" s="27" t="str">
        <f>+IF(J316=0,"",'Ark1'!Q3110)</f>
        <v/>
      </c>
      <c r="J316" s="325">
        <f>+'Ark1'!R3110</f>
        <v>0</v>
      </c>
      <c r="K316" s="28" t="str">
        <f>+IF(J316=0,"",'Ark1'!AG3110)</f>
        <v/>
      </c>
      <c r="M316" s="28" t="str">
        <f>+IF(J316=0,"",'Ark1'!AH3110)</f>
        <v/>
      </c>
      <c r="N316" s="31" t="str">
        <f>+IF(J316=0,"",'Ark1'!U3110)</f>
        <v/>
      </c>
      <c r="O316" s="31"/>
      <c r="P316" s="31"/>
      <c r="Q316" s="31"/>
      <c r="R316" s="31"/>
      <c r="S316" s="31"/>
      <c r="T316" s="31"/>
      <c r="U316" s="31"/>
      <c r="V316" s="26" t="str">
        <f>+IF(J316=0,"",'Ark1'!T3110)</f>
        <v/>
      </c>
      <c r="W316" s="33" t="str">
        <f>+IF(J316=0,"",'Ark1'!W3110)</f>
        <v/>
      </c>
      <c r="X316" s="33" t="str">
        <f>+IF(J316=0,"",'Ark1'!X3110)</f>
        <v/>
      </c>
      <c r="Y316" s="33" t="str">
        <f>+IF(J316=0,"",'Ark1'!Y3110)</f>
        <v/>
      </c>
      <c r="Z316" s="33" t="str">
        <f>+IF(J316=0,"",'Ark1'!Z3110)</f>
        <v/>
      </c>
      <c r="AA316" s="28" t="str">
        <f>+IF(J316=0,"",'Ark1'!AA3110)</f>
        <v/>
      </c>
      <c r="AB316" s="26" t="str">
        <f>+IF(J316=0,"",'Ark1'!AC3110)</f>
        <v/>
      </c>
      <c r="AC316" s="33" t="str">
        <f>+IF(J316=0,"",'Ark1'!AE3110)</f>
        <v/>
      </c>
      <c r="AD316" s="28" t="str">
        <f t="shared" si="38"/>
        <v/>
      </c>
      <c r="AE316" s="28" t="str">
        <f t="shared" si="40"/>
        <v/>
      </c>
      <c r="AF316" s="199"/>
      <c r="AI316" s="28"/>
      <c r="AJ316" s="26"/>
      <c r="AM316" s="26"/>
      <c r="AN316" s="26"/>
      <c r="AO316" s="26"/>
      <c r="AQ316" s="26"/>
      <c r="AS316" s="26"/>
      <c r="AT316" s="26"/>
    </row>
    <row r="317" spans="1:60" ht="15.6">
      <c r="A317" s="199"/>
      <c r="B317" s="270">
        <f>+'Ark1'!C3111</f>
        <v>2024</v>
      </c>
      <c r="C317" s="219">
        <f>+'Ark1'!L3111</f>
        <v>12</v>
      </c>
      <c r="D317" s="219" t="s">
        <v>38</v>
      </c>
      <c r="E317" s="27">
        <f>+'Ark1'!H3111</f>
        <v>2</v>
      </c>
      <c r="F317" s="27">
        <f>+'Ark1'!J3111</f>
        <v>141</v>
      </c>
      <c r="G317" s="27" t="str">
        <f>VLOOKUP(F317,RNR!$A$1:$B$26,2)</f>
        <v>Ølen</v>
      </c>
      <c r="H317" s="27" t="str">
        <f>+IF(J317=0,"",'Ark1'!Q3111)</f>
        <v/>
      </c>
      <c r="J317" s="325">
        <f>+'Ark1'!R3111</f>
        <v>0</v>
      </c>
      <c r="K317" s="28" t="str">
        <f>+IF(J317=0,"",'Ark1'!AG3111)</f>
        <v/>
      </c>
      <c r="M317" s="28" t="str">
        <f>+IF(J317=0,"",'Ark1'!AH3111)</f>
        <v/>
      </c>
      <c r="N317" s="31" t="str">
        <f>+IF(J317=0,"",'Ark1'!U3111)</f>
        <v/>
      </c>
      <c r="O317" s="31"/>
      <c r="P317" s="31"/>
      <c r="Q317" s="31"/>
      <c r="R317" s="31"/>
      <c r="S317" s="31"/>
      <c r="T317" s="31"/>
      <c r="U317" s="31"/>
      <c r="V317" s="26" t="str">
        <f>+IF(J317=0,"",'Ark1'!T3111)</f>
        <v/>
      </c>
      <c r="W317" s="33" t="str">
        <f>+IF(J317=0,"",'Ark1'!W3111)</f>
        <v/>
      </c>
      <c r="X317" s="33" t="str">
        <f>+IF(J317=0,"",'Ark1'!X3111)</f>
        <v/>
      </c>
      <c r="Y317" s="33" t="str">
        <f>+IF(J317=0,"",'Ark1'!Y3111)</f>
        <v/>
      </c>
      <c r="Z317" s="33" t="str">
        <f>+IF(J317=0,"",'Ark1'!Z3111)</f>
        <v/>
      </c>
      <c r="AA317" s="28" t="str">
        <f>+IF(J317=0,"",'Ark1'!AA3111)</f>
        <v/>
      </c>
      <c r="AB317" s="26" t="str">
        <f>+IF(J317=0,"",'Ark1'!AC3111)</f>
        <v/>
      </c>
      <c r="AC317" s="33" t="str">
        <f>+IF(J317=0,"",'Ark1'!AE3111)</f>
        <v/>
      </c>
      <c r="AD317" s="28" t="str">
        <f t="shared" si="38"/>
        <v/>
      </c>
      <c r="AE317" s="28" t="str">
        <f t="shared" si="40"/>
        <v/>
      </c>
      <c r="AF317" s="199"/>
      <c r="AI317" s="28"/>
      <c r="AJ317" s="26"/>
      <c r="AM317" s="26"/>
      <c r="AN317" s="26"/>
      <c r="AO317" s="26"/>
      <c r="AQ317" s="26"/>
      <c r="AS317" s="26"/>
      <c r="AT317" s="26"/>
    </row>
    <row r="318" spans="1:60" ht="15.6">
      <c r="A318" s="199"/>
      <c r="B318" s="270">
        <f>+'Ark1'!C3112</f>
        <v>2024</v>
      </c>
      <c r="C318" s="219">
        <f>+'Ark1'!L3112</f>
        <v>12</v>
      </c>
      <c r="D318" s="219" t="s">
        <v>38</v>
      </c>
      <c r="E318" s="27">
        <f>+'Ark1'!H3112</f>
        <v>2</v>
      </c>
      <c r="F318" s="27">
        <f>+'Ark1'!J3112</f>
        <v>143</v>
      </c>
      <c r="G318" s="27" t="str">
        <f>VLOOKUP(F318,RNR!$A$1:$B$26,2)</f>
        <v>Nordfjord</v>
      </c>
      <c r="H318" s="27" t="str">
        <f>+IF(J318=0,"",'Ark1'!Q3112)</f>
        <v/>
      </c>
      <c r="J318" s="325">
        <f>+'Ark1'!R3112</f>
        <v>0</v>
      </c>
      <c r="K318" s="28" t="str">
        <f>+IF(J318=0,"",'Ark1'!AG3112)</f>
        <v/>
      </c>
      <c r="M318" s="28" t="str">
        <f>+IF(J318=0,"",'Ark1'!AH3112)</f>
        <v/>
      </c>
      <c r="N318" s="31" t="str">
        <f>+IF(J318=0,"",'Ark1'!U3112)</f>
        <v/>
      </c>
      <c r="O318" s="31"/>
      <c r="P318" s="31"/>
      <c r="Q318" s="31"/>
      <c r="R318" s="31"/>
      <c r="S318" s="31"/>
      <c r="T318" s="31"/>
      <c r="U318" s="31"/>
      <c r="V318" s="26" t="str">
        <f>+IF(J318=0,"",'Ark1'!T3112)</f>
        <v/>
      </c>
      <c r="W318" s="33" t="str">
        <f>+IF(J318=0,"",'Ark1'!W3112)</f>
        <v/>
      </c>
      <c r="X318" s="33" t="str">
        <f>+IF(J318=0,"",'Ark1'!X3112)</f>
        <v/>
      </c>
      <c r="Y318" s="33" t="str">
        <f>+IF(J318=0,"",'Ark1'!Y3112)</f>
        <v/>
      </c>
      <c r="Z318" s="33" t="str">
        <f>+IF(J318=0,"",'Ark1'!Z3112)</f>
        <v/>
      </c>
      <c r="AA318" s="28" t="str">
        <f>+IF(J318=0,"",'Ark1'!AA3112)</f>
        <v/>
      </c>
      <c r="AB318" s="26" t="str">
        <f>+IF(J318=0,"",'Ark1'!AC3112)</f>
        <v/>
      </c>
      <c r="AC318" s="33" t="str">
        <f>+IF(J318=0,"",'Ark1'!AE3112)</f>
        <v/>
      </c>
      <c r="AD318" s="28" t="str">
        <f t="shared" si="38"/>
        <v/>
      </c>
      <c r="AE318" s="28" t="str">
        <f t="shared" si="40"/>
        <v/>
      </c>
      <c r="AF318" s="199"/>
      <c r="AI318" s="28"/>
      <c r="AJ318" s="26"/>
      <c r="AM318" s="26"/>
      <c r="AN318" s="26"/>
      <c r="AO318" s="26"/>
      <c r="AQ318" s="26"/>
      <c r="AS318" s="26"/>
      <c r="AT318" s="26"/>
    </row>
    <row r="319" spans="1:60" ht="15.6">
      <c r="A319" s="199"/>
      <c r="B319" s="270">
        <f>+'Ark1'!C3113</f>
        <v>2024</v>
      </c>
      <c r="C319" s="219">
        <f>+'Ark1'!L3113</f>
        <v>12</v>
      </c>
      <c r="D319" s="219" t="s">
        <v>38</v>
      </c>
      <c r="E319" s="27">
        <f>+'Ark1'!H3113</f>
        <v>2</v>
      </c>
      <c r="F319" s="27">
        <f>+'Ark1'!J3113</f>
        <v>147</v>
      </c>
      <c r="G319" s="27" t="str">
        <f>VLOOKUP(F319,RNR!$A$1:$B$26,2)</f>
        <v>Midt-Norge</v>
      </c>
      <c r="H319" s="27" t="str">
        <f>+IF(J319=0,"",'Ark1'!Q3113)</f>
        <v/>
      </c>
      <c r="J319" s="325">
        <f>+'Ark1'!R3113</f>
        <v>0</v>
      </c>
      <c r="K319" s="28" t="str">
        <f>+IF(J319=0,"",'Ark1'!AG3113)</f>
        <v/>
      </c>
      <c r="M319" s="28" t="str">
        <f>+IF(J319=0,"",'Ark1'!AH3113)</f>
        <v/>
      </c>
      <c r="N319" s="31" t="str">
        <f>+IF(J319=0,"",'Ark1'!U3113)</f>
        <v/>
      </c>
      <c r="O319" s="31"/>
      <c r="P319" s="31"/>
      <c r="Q319" s="31"/>
      <c r="R319" s="31"/>
      <c r="S319" s="31"/>
      <c r="T319" s="31"/>
      <c r="U319" s="31"/>
      <c r="V319" s="26" t="str">
        <f>+IF(J319=0,"",'Ark1'!T3113)</f>
        <v/>
      </c>
      <c r="W319" s="33" t="str">
        <f>+IF(J319=0,"",'Ark1'!W3113)</f>
        <v/>
      </c>
      <c r="X319" s="33" t="str">
        <f>+IF(J319=0,"",'Ark1'!X3113)</f>
        <v/>
      </c>
      <c r="Y319" s="33" t="str">
        <f>+IF(J319=0,"",'Ark1'!Y3113)</f>
        <v/>
      </c>
      <c r="Z319" s="33" t="str">
        <f>+IF(J319=0,"",'Ark1'!Z3113)</f>
        <v/>
      </c>
      <c r="AA319" s="28" t="str">
        <f>+IF(J319=0,"",'Ark1'!AA3113)</f>
        <v/>
      </c>
      <c r="AB319" s="26" t="str">
        <f>+IF(J319=0,"",'Ark1'!AC3113)</f>
        <v/>
      </c>
      <c r="AC319" s="33" t="str">
        <f>+IF(J319=0,"",'Ark1'!AE3113)</f>
        <v/>
      </c>
      <c r="AD319" s="28" t="str">
        <f t="shared" si="38"/>
        <v/>
      </c>
      <c r="AE319" s="28" t="str">
        <f t="shared" si="40"/>
        <v/>
      </c>
      <c r="AF319" s="199"/>
      <c r="AI319" s="28"/>
      <c r="AJ319" s="26"/>
      <c r="AM319" s="26"/>
      <c r="AN319" s="26"/>
      <c r="AO319" s="26"/>
      <c r="AQ319" s="26"/>
      <c r="AS319" s="26"/>
      <c r="AT319" s="26"/>
    </row>
    <row r="320" spans="1:60" ht="15.6">
      <c r="A320" s="199"/>
      <c r="B320" s="270">
        <f>+'Ark1'!C3114</f>
        <v>2024</v>
      </c>
      <c r="C320" s="219">
        <f>+'Ark1'!L3114</f>
        <v>12</v>
      </c>
      <c r="D320" s="219" t="s">
        <v>38</v>
      </c>
      <c r="E320" s="27">
        <f>+'Ark1'!H3114</f>
        <v>1</v>
      </c>
      <c r="F320" s="27">
        <f>+'Ark1'!J3114</f>
        <v>155</v>
      </c>
      <c r="G320" s="27" t="str">
        <f>VLOOKUP(F320,RNR!$A$1:$B$26,2)</f>
        <v>Målselv</v>
      </c>
      <c r="H320" s="27" t="str">
        <f>+IF(J320=0,"",'Ark1'!Q3114)</f>
        <v/>
      </c>
      <c r="J320" s="325">
        <f>+'Ark1'!R3114</f>
        <v>0</v>
      </c>
      <c r="K320" s="28" t="str">
        <f>+IF(J320=0,"",'Ark1'!AG3114)</f>
        <v/>
      </c>
      <c r="M320" s="28" t="str">
        <f>+IF(J320=0,"",'Ark1'!AH3114)</f>
        <v/>
      </c>
      <c r="N320" s="31" t="str">
        <f>+IF(J320=0,"",'Ark1'!U3114)</f>
        <v/>
      </c>
      <c r="O320" s="31"/>
      <c r="P320" s="31"/>
      <c r="Q320" s="31"/>
      <c r="R320" s="31"/>
      <c r="S320" s="31"/>
      <c r="T320" s="31"/>
      <c r="U320" s="31"/>
      <c r="V320" s="26" t="str">
        <f>+IF(J320=0,"",'Ark1'!T3114)</f>
        <v/>
      </c>
      <c r="W320" s="33" t="str">
        <f>+IF(J320=0,"",'Ark1'!W3114)</f>
        <v/>
      </c>
      <c r="X320" s="33" t="str">
        <f>+IF(J320=0,"",'Ark1'!X3114)</f>
        <v/>
      </c>
      <c r="Y320" s="33" t="str">
        <f>+IF(J320=0,"",'Ark1'!Y3114)</f>
        <v/>
      </c>
      <c r="Z320" s="33" t="str">
        <f>+IF(J320=0,"",'Ark1'!Z3114)</f>
        <v/>
      </c>
      <c r="AA320" s="28" t="str">
        <f>+IF(J320=0,"",'Ark1'!AA3114)</f>
        <v/>
      </c>
      <c r="AB320" s="26" t="str">
        <f>+IF(J320=0,"",'Ark1'!AC3114)</f>
        <v/>
      </c>
      <c r="AC320" s="33" t="str">
        <f>+IF(J320=0,"",'Ark1'!AE3114)</f>
        <v/>
      </c>
      <c r="AD320" s="28" t="str">
        <f t="shared" si="38"/>
        <v/>
      </c>
      <c r="AE320" s="28" t="str">
        <f t="shared" si="40"/>
        <v/>
      </c>
      <c r="AF320" s="199"/>
      <c r="AI320" s="28"/>
      <c r="AJ320" s="26"/>
      <c r="AM320" s="26"/>
      <c r="AN320" s="26"/>
      <c r="AO320" s="26"/>
      <c r="AQ320" s="26"/>
      <c r="AS320" s="26"/>
      <c r="AT320" s="26"/>
    </row>
    <row r="321" spans="1:60" ht="15.6">
      <c r="A321" s="199"/>
      <c r="B321" s="270">
        <f>+'Ark1'!C3115</f>
        <v>2024</v>
      </c>
      <c r="C321" s="219">
        <f>+'Ark1'!L3115</f>
        <v>12</v>
      </c>
      <c r="D321" s="219" t="s">
        <v>38</v>
      </c>
      <c r="E321" s="27">
        <f>+'Ark1'!H3115</f>
        <v>2</v>
      </c>
      <c r="F321" s="27">
        <f>+'Ark1'!J3115</f>
        <v>160</v>
      </c>
      <c r="G321" s="27" t="str">
        <f>VLOOKUP(F321,RNR!$A$1:$B$26,2)</f>
        <v>Oslo</v>
      </c>
      <c r="H321" s="27" t="str">
        <f>+IF(J321=0,"",'Ark1'!Q3115)</f>
        <v/>
      </c>
      <c r="J321" s="325">
        <f>+'Ark1'!R3115</f>
        <v>0</v>
      </c>
      <c r="K321" s="28" t="str">
        <f>+IF(J321=0,"",'Ark1'!AG3115)</f>
        <v/>
      </c>
      <c r="M321" s="28" t="str">
        <f>+IF(J321=0,"",'Ark1'!AH3115)</f>
        <v/>
      </c>
      <c r="N321" s="31" t="str">
        <f>+IF(J321=0,"",'Ark1'!U3115)</f>
        <v/>
      </c>
      <c r="O321" s="31"/>
      <c r="P321" s="31"/>
      <c r="Q321" s="31"/>
      <c r="R321" s="31"/>
      <c r="S321" s="31"/>
      <c r="T321" s="31"/>
      <c r="U321" s="31"/>
      <c r="V321" s="26" t="str">
        <f>+IF(J321=0,"",'Ark1'!T3115)</f>
        <v/>
      </c>
      <c r="W321" s="33" t="str">
        <f>+IF(J321=0,"",'Ark1'!W3115)</f>
        <v/>
      </c>
      <c r="X321" s="33" t="str">
        <f>+IF(J321=0,"",'Ark1'!X3115)</f>
        <v/>
      </c>
      <c r="Y321" s="33" t="str">
        <f>+IF(J321=0,"",'Ark1'!Y3115)</f>
        <v/>
      </c>
      <c r="Z321" s="33" t="str">
        <f>+IF(J321=0,"",'Ark1'!Z3115)</f>
        <v/>
      </c>
      <c r="AA321" s="28" t="str">
        <f>+IF(J321=0,"",'Ark1'!AA3115)</f>
        <v/>
      </c>
      <c r="AB321" s="26" t="str">
        <f>+IF(J321=0,"",'Ark1'!AC3115)</f>
        <v/>
      </c>
      <c r="AC321" s="33" t="str">
        <f>+IF(J321=0,"",'Ark1'!AE3115)</f>
        <v/>
      </c>
      <c r="AD321" s="28" t="str">
        <f t="shared" si="38"/>
        <v/>
      </c>
      <c r="AE321" s="28" t="str">
        <f t="shared" si="40"/>
        <v/>
      </c>
      <c r="AF321" s="199"/>
      <c r="AI321" s="28"/>
      <c r="AJ321" s="26"/>
      <c r="AM321" s="26"/>
      <c r="AN321" s="26"/>
      <c r="AO321" s="26"/>
      <c r="AQ321" s="26"/>
      <c r="AS321" s="26"/>
      <c r="AT321" s="26"/>
    </row>
    <row r="322" spans="1:60" ht="15.6">
      <c r="A322" s="199"/>
      <c r="B322" s="270">
        <f>+'Ark1'!C3116</f>
        <v>2024</v>
      </c>
      <c r="C322" s="219">
        <f>+'Ark1'!L3116</f>
        <v>12</v>
      </c>
      <c r="D322" s="219" t="s">
        <v>38</v>
      </c>
      <c r="E322" s="27">
        <f>+'Ark1'!H3116</f>
        <v>1</v>
      </c>
      <c r="F322" s="27">
        <f>+'Ark1'!J3116</f>
        <v>171</v>
      </c>
      <c r="G322" s="27" t="str">
        <f>VLOOKUP(F322,RNR!$A$1:$B$26,2)</f>
        <v>Prima</v>
      </c>
      <c r="H322" s="27" t="str">
        <f>+IF(J322=0,"",'Ark1'!Q3116)</f>
        <v/>
      </c>
      <c r="J322" s="325">
        <f>+'Ark1'!R3116</f>
        <v>0</v>
      </c>
      <c r="K322" s="28" t="str">
        <f>+IF(J322=0,"",'Ark1'!AG3116)</f>
        <v/>
      </c>
      <c r="M322" s="28" t="str">
        <f>+IF(J322=0,"",'Ark1'!AH3116)</f>
        <v/>
      </c>
      <c r="N322" s="31" t="str">
        <f>+IF(J322=0,"",'Ark1'!U3116)</f>
        <v/>
      </c>
      <c r="O322" s="31"/>
      <c r="P322" s="31"/>
      <c r="Q322" s="31"/>
      <c r="R322" s="31"/>
      <c r="S322" s="31"/>
      <c r="T322" s="31"/>
      <c r="U322" s="31"/>
      <c r="V322" s="26" t="str">
        <f>+IF(J322=0,"",'Ark1'!T3116)</f>
        <v/>
      </c>
      <c r="W322" s="33" t="str">
        <f>+IF(J322=0,"",'Ark1'!W3116)</f>
        <v/>
      </c>
      <c r="X322" s="33" t="str">
        <f>+IF(J322=0,"",'Ark1'!X3116)</f>
        <v/>
      </c>
      <c r="Y322" s="33" t="str">
        <f>+IF(J322=0,"",'Ark1'!Y3116)</f>
        <v/>
      </c>
      <c r="Z322" s="33" t="str">
        <f>+IF(J322=0,"",'Ark1'!Z3116)</f>
        <v/>
      </c>
      <c r="AA322" s="28" t="str">
        <f>+IF(J322=0,"",'Ark1'!AA3116)</f>
        <v/>
      </c>
      <c r="AB322" s="26" t="str">
        <f>+IF(J322=0,"",'Ark1'!AC3116)</f>
        <v/>
      </c>
      <c r="AC322" s="33" t="str">
        <f>+IF(J322=0,"",'Ark1'!AE3116)</f>
        <v/>
      </c>
      <c r="AD322" s="28" t="str">
        <f t="shared" si="38"/>
        <v/>
      </c>
      <c r="AE322" s="28" t="str">
        <f t="shared" si="40"/>
        <v/>
      </c>
      <c r="AF322" s="199"/>
      <c r="AI322" s="28"/>
      <c r="AJ322" s="26"/>
      <c r="AM322" s="26"/>
      <c r="AN322" s="26"/>
      <c r="AO322" s="26"/>
      <c r="AQ322" s="26"/>
      <c r="AS322" s="26"/>
      <c r="AT322" s="26"/>
    </row>
    <row r="323" spans="1:60" ht="15.6">
      <c r="A323" s="199"/>
      <c r="B323" s="270">
        <f>+'Ark1'!C3117</f>
        <v>2024</v>
      </c>
      <c r="C323" s="219">
        <f>+'Ark1'!L3117</f>
        <v>12</v>
      </c>
      <c r="D323" s="219" t="s">
        <v>38</v>
      </c>
      <c r="E323" s="27">
        <f>+'Ark1'!H3117</f>
        <v>2</v>
      </c>
      <c r="F323" s="27">
        <f>+'Ark1'!J3117</f>
        <v>175</v>
      </c>
      <c r="G323" s="27" t="str">
        <f>VLOOKUP(F323,RNR!$A$1:$B$26,2)</f>
        <v>Ole Ringdal</v>
      </c>
      <c r="H323" s="27" t="str">
        <f>+IF(J323=0,"",'Ark1'!Q3117)</f>
        <v/>
      </c>
      <c r="J323" s="325">
        <f>+'Ark1'!R3117</f>
        <v>0</v>
      </c>
      <c r="K323" s="28" t="str">
        <f>+IF(J323=0,"",'Ark1'!AG3117)</f>
        <v/>
      </c>
      <c r="M323" s="28" t="str">
        <f>+IF(J323=0,"",'Ark1'!AH3117)</f>
        <v/>
      </c>
      <c r="N323" s="31" t="str">
        <f>+IF(J323=0,"",'Ark1'!U3117)</f>
        <v/>
      </c>
      <c r="O323" s="31"/>
      <c r="P323" s="31"/>
      <c r="Q323" s="31"/>
      <c r="R323" s="31"/>
      <c r="S323" s="31"/>
      <c r="T323" s="31"/>
      <c r="U323" s="31"/>
      <c r="V323" s="26" t="str">
        <f>+IF(J323=0,"",'Ark1'!T3117)</f>
        <v/>
      </c>
      <c r="W323" s="33" t="str">
        <f>+IF(J323=0,"",'Ark1'!W3117)</f>
        <v/>
      </c>
      <c r="X323" s="33" t="str">
        <f>+IF(J323=0,"",'Ark1'!X3117)</f>
        <v/>
      </c>
      <c r="Y323" s="33" t="str">
        <f>+IF(J323=0,"",'Ark1'!Y3117)</f>
        <v/>
      </c>
      <c r="Z323" s="33" t="str">
        <f>+IF(J323=0,"",'Ark1'!Z3117)</f>
        <v/>
      </c>
      <c r="AA323" s="28" t="str">
        <f>+IF(J323=0,"",'Ark1'!AA3117)</f>
        <v/>
      </c>
      <c r="AB323" s="26" t="str">
        <f>+IF(J323=0,"",'Ark1'!AC3117)</f>
        <v/>
      </c>
      <c r="AC323" s="33" t="str">
        <f>+IF(J323=0,"",'Ark1'!AE3117)</f>
        <v/>
      </c>
      <c r="AD323" s="28" t="str">
        <f t="shared" si="38"/>
        <v/>
      </c>
      <c r="AE323" s="28" t="str">
        <f t="shared" si="40"/>
        <v/>
      </c>
      <c r="AF323" s="199"/>
      <c r="AI323" s="28"/>
      <c r="AJ323" s="26"/>
      <c r="AM323" s="26"/>
      <c r="AN323" s="26"/>
      <c r="AO323" s="26"/>
      <c r="AQ323" s="26"/>
      <c r="AS323" s="26"/>
      <c r="AT323" s="26"/>
    </row>
    <row r="324" spans="1:60" ht="15.6">
      <c r="A324" s="199"/>
      <c r="B324" s="270">
        <f>+'Ark1'!C3118</f>
        <v>2024</v>
      </c>
      <c r="C324" s="219">
        <f>+'Ark1'!L3118</f>
        <v>12</v>
      </c>
      <c r="D324" s="219" t="s">
        <v>38</v>
      </c>
      <c r="E324" s="27">
        <f>+'Ark1'!H3118</f>
        <v>2</v>
      </c>
      <c r="F324" s="27">
        <f>+'Ark1'!J3118</f>
        <v>177</v>
      </c>
      <c r="G324" s="27" t="str">
        <f>VLOOKUP(F324,RNR!$A$1:$B$26,2)</f>
        <v>Slakthuset</v>
      </c>
      <c r="H324" s="27" t="str">
        <f>+IF(J324=0,"",'Ark1'!Q3118)</f>
        <v/>
      </c>
      <c r="J324" s="325">
        <f>+'Ark1'!R3118</f>
        <v>0</v>
      </c>
      <c r="K324" s="28" t="str">
        <f>+IF(J324=0,"",'Ark1'!AG3118)</f>
        <v/>
      </c>
      <c r="M324" s="28" t="str">
        <f>+IF(J324=0,"",'Ark1'!AH3118)</f>
        <v/>
      </c>
      <c r="N324" s="31" t="str">
        <f>+IF(J324=0,"",'Ark1'!U3118)</f>
        <v/>
      </c>
      <c r="O324" s="31"/>
      <c r="P324" s="31"/>
      <c r="Q324" s="31"/>
      <c r="R324" s="31"/>
      <c r="S324" s="31"/>
      <c r="T324" s="31"/>
      <c r="U324" s="31"/>
      <c r="V324" s="26" t="str">
        <f>+IF(J324=0,"",'Ark1'!T3118)</f>
        <v/>
      </c>
      <c r="W324" s="33" t="str">
        <f>+IF(J324=0,"",'Ark1'!W3118)</f>
        <v/>
      </c>
      <c r="X324" s="33" t="str">
        <f>+IF(J324=0,"",'Ark1'!X3118)</f>
        <v/>
      </c>
      <c r="Y324" s="33" t="str">
        <f>+IF(J324=0,"",'Ark1'!Y3118)</f>
        <v/>
      </c>
      <c r="Z324" s="33" t="str">
        <f>+IF(J324=0,"",'Ark1'!Z3118)</f>
        <v/>
      </c>
      <c r="AA324" s="28" t="str">
        <f>+IF(J324=0,"",'Ark1'!AA3118)</f>
        <v/>
      </c>
      <c r="AB324" s="26" t="str">
        <f>+IF(J324=0,"",'Ark1'!AC3118)</f>
        <v/>
      </c>
      <c r="AC324" s="33" t="str">
        <f>+IF(J324=0,"",'Ark1'!AE3118)</f>
        <v/>
      </c>
      <c r="AD324" s="28" t="str">
        <f t="shared" si="38"/>
        <v/>
      </c>
      <c r="AE324" s="28" t="str">
        <f t="shared" si="40"/>
        <v/>
      </c>
      <c r="AF324" s="199"/>
      <c r="AI324" s="28"/>
      <c r="AJ324" s="26"/>
      <c r="AM324" s="26"/>
      <c r="AN324" s="26"/>
      <c r="AO324" s="26"/>
      <c r="AQ324" s="26"/>
      <c r="AS324" s="26"/>
      <c r="AT324" s="26"/>
    </row>
    <row r="325" spans="1:60" ht="15.6">
      <c r="A325" s="199"/>
      <c r="B325" s="270">
        <f>+'Ark1'!C3119</f>
        <v>2024</v>
      </c>
      <c r="C325" s="219">
        <f>+'Ark1'!L3119</f>
        <v>12</v>
      </c>
      <c r="D325" s="219" t="s">
        <v>38</v>
      </c>
      <c r="E325" s="27">
        <f>+'Ark1'!H3119</f>
        <v>2</v>
      </c>
      <c r="F325" s="27">
        <f>+'Ark1'!J3119</f>
        <v>178</v>
      </c>
      <c r="G325" s="27" t="str">
        <f>VLOOKUP(F325,RNR!$A$1:$B$26,2)</f>
        <v>Røros</v>
      </c>
      <c r="H325" s="27" t="str">
        <f>+IF(J325=0,"",'Ark1'!Q3119)</f>
        <v/>
      </c>
      <c r="J325" s="325">
        <f>+'Ark1'!R3119</f>
        <v>0</v>
      </c>
      <c r="K325" s="28" t="str">
        <f>+IF(J325=0,"",'Ark1'!AG3119)</f>
        <v/>
      </c>
      <c r="M325" s="28" t="str">
        <f>+IF(J325=0,"",'Ark1'!AH3119)</f>
        <v/>
      </c>
      <c r="N325" s="31" t="str">
        <f>+IF(J325=0,"",'Ark1'!U3119)</f>
        <v/>
      </c>
      <c r="O325" s="31"/>
      <c r="P325" s="31"/>
      <c r="Q325" s="31"/>
      <c r="R325" s="31"/>
      <c r="S325" s="31"/>
      <c r="T325" s="31"/>
      <c r="U325" s="31"/>
      <c r="V325" s="26" t="str">
        <f>+IF(J325=0,"",'Ark1'!T3119)</f>
        <v/>
      </c>
      <c r="W325" s="33" t="str">
        <f>+IF(J325=0,"",'Ark1'!W3119)</f>
        <v/>
      </c>
      <c r="X325" s="33" t="str">
        <f>+IF(J325=0,"",'Ark1'!X3119)</f>
        <v/>
      </c>
      <c r="Y325" s="33" t="str">
        <f>+IF(J325=0,"",'Ark1'!Y3119)</f>
        <v/>
      </c>
      <c r="Z325" s="33" t="str">
        <f>+IF(J325=0,"",'Ark1'!Z3119)</f>
        <v/>
      </c>
      <c r="AA325" s="28" t="str">
        <f>+IF(J325=0,"",'Ark1'!AA3119)</f>
        <v/>
      </c>
      <c r="AB325" s="26" t="str">
        <f>+IF(J325=0,"",'Ark1'!AC3119)</f>
        <v/>
      </c>
      <c r="AC325" s="33" t="str">
        <f>+IF(J325=0,"",'Ark1'!AE3119)</f>
        <v/>
      </c>
      <c r="AD325" s="28" t="str">
        <f t="shared" si="38"/>
        <v/>
      </c>
      <c r="AE325" s="28" t="str">
        <f t="shared" si="40"/>
        <v/>
      </c>
      <c r="AF325" s="199"/>
      <c r="AI325" s="28"/>
      <c r="AJ325" s="26"/>
      <c r="AM325" s="26"/>
      <c r="AN325" s="26"/>
      <c r="AO325" s="26"/>
      <c r="AQ325" s="26"/>
      <c r="AS325" s="26"/>
      <c r="AT325" s="26"/>
    </row>
    <row r="326" spans="1:60" ht="15.6">
      <c r="A326" s="199"/>
      <c r="B326" s="270">
        <f>+'Ark1'!C3120</f>
        <v>2024</v>
      </c>
      <c r="C326" s="219">
        <f>+'Ark1'!L3120</f>
        <v>12</v>
      </c>
      <c r="D326" s="219" t="s">
        <v>38</v>
      </c>
      <c r="E326" s="27">
        <f>+'Ark1'!H3120</f>
        <v>2</v>
      </c>
      <c r="F326" s="27">
        <f>+'Ark1'!J3120</f>
        <v>181</v>
      </c>
      <c r="G326" s="27" t="str">
        <f>VLOOKUP(F326,RNR!$A$1:$B$26,2)</f>
        <v>Horns</v>
      </c>
      <c r="H326" s="27" t="str">
        <f>+IF(J326=0,"",'Ark1'!Q3120)</f>
        <v/>
      </c>
      <c r="J326" s="325">
        <f>+'Ark1'!R3120</f>
        <v>0</v>
      </c>
      <c r="K326" s="28" t="str">
        <f>+IF(J326=0,"",'Ark1'!AG3120)</f>
        <v/>
      </c>
      <c r="M326" s="28" t="str">
        <f>+IF(J326=0,"",'Ark1'!AH3120)</f>
        <v/>
      </c>
      <c r="N326" s="31" t="str">
        <f>+IF(J326=0,"",'Ark1'!U3120)</f>
        <v/>
      </c>
      <c r="O326" s="31"/>
      <c r="P326" s="31"/>
      <c r="Q326" s="31"/>
      <c r="R326" s="31"/>
      <c r="S326" s="31"/>
      <c r="T326" s="31"/>
      <c r="U326" s="31"/>
      <c r="V326" s="26" t="str">
        <f>+IF(J326=0,"",'Ark1'!T3120)</f>
        <v/>
      </c>
      <c r="W326" s="33" t="str">
        <f>+IF(J326=0,"",'Ark1'!W3120)</f>
        <v/>
      </c>
      <c r="X326" s="33" t="str">
        <f>+IF(J326=0,"",'Ark1'!X3120)</f>
        <v/>
      </c>
      <c r="Y326" s="33" t="str">
        <f>+IF(J326=0,"",'Ark1'!Y3120)</f>
        <v/>
      </c>
      <c r="Z326" s="33" t="str">
        <f>+IF(J326=0,"",'Ark1'!Z3120)</f>
        <v/>
      </c>
      <c r="AA326" s="28" t="str">
        <f>+IF(J326=0,"",'Ark1'!AA3120)</f>
        <v/>
      </c>
      <c r="AB326" s="26" t="str">
        <f>+IF(J326=0,"",'Ark1'!AC3120)</f>
        <v/>
      </c>
      <c r="AC326" s="33" t="str">
        <f>+IF(J326=0,"",'Ark1'!AE3120)</f>
        <v/>
      </c>
      <c r="AD326" s="28" t="str">
        <f t="shared" si="38"/>
        <v/>
      </c>
      <c r="AE326" s="28" t="str">
        <f t="shared" si="40"/>
        <v/>
      </c>
      <c r="AF326" s="199"/>
      <c r="AI326" s="28"/>
      <c r="AJ326" s="26"/>
      <c r="AM326" s="26"/>
      <c r="AN326" s="26"/>
      <c r="AO326" s="26"/>
      <c r="AQ326" s="26"/>
      <c r="AS326" s="26"/>
      <c r="AT326" s="26"/>
    </row>
    <row r="327" spans="1:60" ht="15.6">
      <c r="A327" s="199"/>
      <c r="B327" s="270">
        <f>+'Ark1'!C3121</f>
        <v>2024</v>
      </c>
      <c r="C327" s="219">
        <f>+'Ark1'!L3121</f>
        <v>12</v>
      </c>
      <c r="D327" s="219" t="s">
        <v>38</v>
      </c>
      <c r="E327" s="27">
        <f>+'Ark1'!H3121</f>
        <v>1</v>
      </c>
      <c r="F327" s="27">
        <f>+'Ark1'!J3121</f>
        <v>262</v>
      </c>
      <c r="G327" s="27" t="str">
        <f>VLOOKUP(F327,RNR!$A$1:$B$26,2)</f>
        <v>Strilalam</v>
      </c>
      <c r="H327" s="27" t="str">
        <f>+IF(J327=0,"",'Ark1'!Q3121)</f>
        <v/>
      </c>
      <c r="J327" s="325">
        <f>+'Ark1'!R3121</f>
        <v>0</v>
      </c>
      <c r="K327" s="28" t="str">
        <f>+IF(J327=0,"",'Ark1'!AG3121)</f>
        <v/>
      </c>
      <c r="M327" s="28" t="str">
        <f>+IF(J327=0,"",'Ark1'!AH3121)</f>
        <v/>
      </c>
      <c r="N327" s="31" t="str">
        <f>+IF(J327=0,"",'Ark1'!U3121)</f>
        <v/>
      </c>
      <c r="O327" s="31"/>
      <c r="P327" s="31"/>
      <c r="Q327" s="31"/>
      <c r="R327" s="31"/>
      <c r="S327" s="31"/>
      <c r="T327" s="31"/>
      <c r="U327" s="31"/>
      <c r="V327" s="26" t="str">
        <f>+IF(J327=0,"",'Ark1'!T3121)</f>
        <v/>
      </c>
      <c r="W327" s="33" t="str">
        <f>+IF(J327=0,"",'Ark1'!W3121)</f>
        <v/>
      </c>
      <c r="X327" s="33" t="str">
        <f>+IF(J327=0,"",'Ark1'!X3121)</f>
        <v/>
      </c>
      <c r="Y327" s="33" t="str">
        <f>+IF(J327=0,"",'Ark1'!Y3121)</f>
        <v/>
      </c>
      <c r="Z327" s="33" t="str">
        <f>+IF(J327=0,"",'Ark1'!Z3121)</f>
        <v/>
      </c>
      <c r="AA327" s="28" t="str">
        <f>+IF(J327=0,"",'Ark1'!AA3121)</f>
        <v/>
      </c>
      <c r="AB327" s="26" t="str">
        <f>+IF(J327=0,"",'Ark1'!AC3121)</f>
        <v/>
      </c>
      <c r="AC327" s="33" t="str">
        <f>+IF(J327=0,"",'Ark1'!AE3121)</f>
        <v/>
      </c>
      <c r="AD327" s="28" t="str">
        <f t="shared" si="38"/>
        <v/>
      </c>
      <c r="AE327" s="28" t="str">
        <f t="shared" si="40"/>
        <v/>
      </c>
      <c r="AF327" s="199"/>
      <c r="AI327" s="28"/>
      <c r="AJ327" s="26"/>
      <c r="AM327" s="26"/>
      <c r="AN327" s="26"/>
      <c r="AO327" s="26"/>
      <c r="AQ327" s="26"/>
      <c r="AS327" s="26"/>
      <c r="AT327" s="26"/>
    </row>
    <row r="328" spans="1:60" ht="15.6">
      <c r="A328" s="199"/>
      <c r="B328" s="270">
        <f>+'Ark1'!C3122</f>
        <v>2024</v>
      </c>
      <c r="C328" s="219">
        <f>+'Ark1'!L3122</f>
        <v>12</v>
      </c>
      <c r="D328" s="219" t="s">
        <v>38</v>
      </c>
      <c r="E328" s="27">
        <f>+'Ark1'!H3122</f>
        <v>1</v>
      </c>
      <c r="F328" s="27">
        <f>+'Ark1'!J3122</f>
        <v>309</v>
      </c>
      <c r="G328" s="27" t="str">
        <f>VLOOKUP(F328,RNR!$A$1:$B$26,2)</f>
        <v>Malvik</v>
      </c>
      <c r="H328" s="27" t="str">
        <f>+IF(J328=0,"",'Ark1'!Q3122)</f>
        <v/>
      </c>
      <c r="J328" s="325">
        <f>+'Ark1'!R3122</f>
        <v>0</v>
      </c>
      <c r="K328" s="28" t="str">
        <f>+IF(J328=0,"",'Ark1'!AG3122)</f>
        <v/>
      </c>
      <c r="M328" s="28" t="str">
        <f>+IF(J328=0,"",'Ark1'!AH3122)</f>
        <v/>
      </c>
      <c r="N328" s="31" t="str">
        <f>+IF(J328=0,"",'Ark1'!U3122)</f>
        <v/>
      </c>
      <c r="O328" s="31"/>
      <c r="P328" s="31"/>
      <c r="Q328" s="31"/>
      <c r="R328" s="31"/>
      <c r="S328" s="31"/>
      <c r="T328" s="31"/>
      <c r="U328" s="31"/>
      <c r="V328" s="26" t="str">
        <f>+IF(J328=0,"",'Ark1'!T3122)</f>
        <v/>
      </c>
      <c r="W328" s="33" t="str">
        <f>+IF(J328=0,"",'Ark1'!W3122)</f>
        <v/>
      </c>
      <c r="X328" s="33" t="str">
        <f>+IF(J328=0,"",'Ark1'!X3122)</f>
        <v/>
      </c>
      <c r="Y328" s="33" t="str">
        <f>+IF(J328=0,"",'Ark1'!Y3122)</f>
        <v/>
      </c>
      <c r="Z328" s="33" t="str">
        <f>+IF(J328=0,"",'Ark1'!Z3122)</f>
        <v/>
      </c>
      <c r="AA328" s="28" t="str">
        <f>+IF(J328=0,"",'Ark1'!AA3122)</f>
        <v/>
      </c>
      <c r="AB328" s="26" t="str">
        <f>+IF(J328=0,"",'Ark1'!AC3122)</f>
        <v/>
      </c>
      <c r="AC328" s="33" t="str">
        <f>+IF(J328=0,"",'Ark1'!AE3122)</f>
        <v/>
      </c>
      <c r="AD328" s="28" t="str">
        <f t="shared" si="38"/>
        <v/>
      </c>
      <c r="AE328" s="28" t="str">
        <f t="shared" si="40"/>
        <v/>
      </c>
      <c r="AF328" s="199"/>
      <c r="AI328" s="28"/>
      <c r="AJ328" s="26"/>
      <c r="AM328" s="26"/>
      <c r="AN328" s="26"/>
      <c r="AO328" s="26"/>
      <c r="AQ328" s="26"/>
      <c r="AS328" s="26"/>
      <c r="AT328" s="26"/>
    </row>
    <row r="329" spans="1:60" ht="15.6">
      <c r="A329" s="199"/>
      <c r="B329" s="270">
        <f>+'Ark1'!C3123</f>
        <v>2024</v>
      </c>
      <c r="C329" s="219">
        <f>+'Ark1'!L3123</f>
        <v>12</v>
      </c>
      <c r="D329" s="219" t="s">
        <v>38</v>
      </c>
      <c r="E329" s="27">
        <f>+'Ark1'!H3123</f>
        <v>2</v>
      </c>
      <c r="F329" s="27">
        <f>+'Ark1'!J3123</f>
        <v>470</v>
      </c>
      <c r="G329" s="27" t="str">
        <f>VLOOKUP(F329,RNR!$A$1:$B$26,2)</f>
        <v>Jens Eide</v>
      </c>
      <c r="H329" s="27" t="str">
        <f>+IF(J329=0,"",'Ark1'!Q3123)</f>
        <v/>
      </c>
      <c r="J329" s="325">
        <f>+'Ark1'!R3123</f>
        <v>0</v>
      </c>
      <c r="K329" s="28" t="str">
        <f>+IF(J329=0,"",'Ark1'!AG3123)</f>
        <v/>
      </c>
      <c r="M329" s="28" t="str">
        <f>+IF(J329=0,"",'Ark1'!AH3123)</f>
        <v/>
      </c>
      <c r="N329" s="31" t="str">
        <f>+IF(J329=0,"",'Ark1'!U3123)</f>
        <v/>
      </c>
      <c r="O329" s="31"/>
      <c r="P329" s="31"/>
      <c r="Q329" s="31"/>
      <c r="R329" s="31"/>
      <c r="S329" s="31"/>
      <c r="T329" s="31"/>
      <c r="U329" s="31"/>
      <c r="V329" s="26" t="str">
        <f>+IF(J329=0,"",'Ark1'!T3123)</f>
        <v/>
      </c>
      <c r="W329" s="33" t="str">
        <f>+IF(J329=0,"",'Ark1'!W3123)</f>
        <v/>
      </c>
      <c r="X329" s="33" t="str">
        <f>+IF(J329=0,"",'Ark1'!X3123)</f>
        <v/>
      </c>
      <c r="Y329" s="33" t="str">
        <f>+IF(J329=0,"",'Ark1'!Y3123)</f>
        <v/>
      </c>
      <c r="Z329" s="33" t="str">
        <f>+IF(J329=0,"",'Ark1'!Z3123)</f>
        <v/>
      </c>
      <c r="AA329" s="28" t="str">
        <f>+IF(J329=0,"",'Ark1'!AA3123)</f>
        <v/>
      </c>
      <c r="AB329" s="26" t="str">
        <f>+IF(J329=0,"",'Ark1'!AC3123)</f>
        <v/>
      </c>
      <c r="AC329" s="33" t="str">
        <f>+IF(J329=0,"",'Ark1'!AE3123)</f>
        <v/>
      </c>
      <c r="AD329" s="28" t="str">
        <f t="shared" si="38"/>
        <v/>
      </c>
      <c r="AE329" s="28" t="str">
        <f t="shared" si="40"/>
        <v/>
      </c>
      <c r="AF329" s="199"/>
      <c r="AI329" s="28"/>
      <c r="AJ329" s="26"/>
      <c r="AM329" s="26"/>
      <c r="AN329" s="26"/>
      <c r="AO329" s="26"/>
      <c r="AQ329" s="26"/>
      <c r="AS329" s="26"/>
      <c r="AT329" s="26"/>
    </row>
    <row r="330" spans="1:60" ht="15.6">
      <c r="A330" s="199"/>
      <c r="B330" s="270">
        <f>+'Ark1'!C3124</f>
        <v>2024</v>
      </c>
      <c r="C330" s="219">
        <f>+'Ark1'!L3124</f>
        <v>12</v>
      </c>
      <c r="D330" s="219" t="s">
        <v>38</v>
      </c>
      <c r="E330" s="27">
        <f>+'Ark1'!H3124</f>
        <v>2</v>
      </c>
      <c r="F330" s="27">
        <f>+'Ark1'!J3124</f>
        <v>629</v>
      </c>
      <c r="G330" s="27" t="str">
        <f>VLOOKUP(F330,RNR!$A$1:$B$26,2)</f>
        <v>Bø</v>
      </c>
      <c r="H330" s="27" t="str">
        <f>+IF(J330=0,"",'Ark1'!Q3124)</f>
        <v/>
      </c>
      <c r="J330" s="325">
        <f>+'Ark1'!R3124</f>
        <v>0</v>
      </c>
      <c r="K330" s="28" t="str">
        <f>+IF(J330=0,"",'Ark1'!AG3124)</f>
        <v/>
      </c>
      <c r="M330" s="28" t="str">
        <f>+IF(J330=0,"",'Ark1'!AH3124)</f>
        <v/>
      </c>
      <c r="N330" s="31" t="str">
        <f>+IF(J330=0,"",'Ark1'!U3124)</f>
        <v/>
      </c>
      <c r="O330" s="31"/>
      <c r="P330" s="31"/>
      <c r="Q330" s="31"/>
      <c r="R330" s="31"/>
      <c r="S330" s="31"/>
      <c r="T330" s="31"/>
      <c r="U330" s="31"/>
      <c r="V330" s="26" t="str">
        <f>+IF(J330=0,"",'Ark1'!T3124)</f>
        <v/>
      </c>
      <c r="W330" s="33" t="str">
        <f>+IF(J330=0,"",'Ark1'!W3124)</f>
        <v/>
      </c>
      <c r="X330" s="33" t="str">
        <f>+IF(J330=0,"",'Ark1'!X3124)</f>
        <v/>
      </c>
      <c r="Y330" s="33" t="str">
        <f>+IF(J330=0,"",'Ark1'!Y3124)</f>
        <v/>
      </c>
      <c r="Z330" s="33" t="str">
        <f>+IF(J330=0,"",'Ark1'!Z3124)</f>
        <v/>
      </c>
      <c r="AA330" s="28" t="str">
        <f>+IF(J330=0,"",'Ark1'!AA3124)</f>
        <v/>
      </c>
      <c r="AB330" s="26" t="str">
        <f>+IF(J330=0,"",'Ark1'!AC3124)</f>
        <v/>
      </c>
      <c r="AC330" s="33" t="str">
        <f>+IF(J330=0,"",'Ark1'!AE3124)</f>
        <v/>
      </c>
      <c r="AD330" s="28" t="str">
        <f t="shared" si="38"/>
        <v/>
      </c>
      <c r="AE330" s="28" t="str">
        <f t="shared" si="40"/>
        <v/>
      </c>
      <c r="AF330" s="199"/>
      <c r="AI330" s="28"/>
      <c r="AJ330" s="26"/>
      <c r="AM330" s="26"/>
      <c r="AN330" s="26"/>
      <c r="AO330" s="26"/>
      <c r="AQ330" s="26"/>
      <c r="AS330" s="26"/>
      <c r="AT330" s="26"/>
    </row>
    <row r="331" spans="1:60" ht="15.6">
      <c r="A331" s="199"/>
      <c r="B331" s="270">
        <f>+'Ark1'!C3125</f>
        <v>2024</v>
      </c>
      <c r="C331" s="219">
        <f>+'Ark1'!L3125</f>
        <v>12</v>
      </c>
      <c r="D331" s="219" t="s">
        <v>38</v>
      </c>
      <c r="E331" s="27">
        <f>+'Ark1'!H3125</f>
        <v>1</v>
      </c>
      <c r="F331" s="27">
        <f>+'Ark1'!J3125</f>
        <v>643</v>
      </c>
      <c r="G331" s="27" t="str">
        <f>VLOOKUP(F331,RNR!$A$1:$B$26,2)</f>
        <v>Bjerka</v>
      </c>
      <c r="H331" s="27" t="str">
        <f>+IF(J331=0,"",'Ark1'!Q3125)</f>
        <v/>
      </c>
      <c r="J331" s="325">
        <f>+'Ark1'!R3125</f>
        <v>0</v>
      </c>
      <c r="K331" s="28" t="str">
        <f>+IF(J331=0,"",'Ark1'!AG3125)</f>
        <v/>
      </c>
      <c r="M331" s="28" t="str">
        <f>+IF(J331=0,"",'Ark1'!AH3125)</f>
        <v/>
      </c>
      <c r="N331" s="31" t="str">
        <f>+IF(J331=0,"",'Ark1'!U3125)</f>
        <v/>
      </c>
      <c r="O331" s="31"/>
      <c r="P331" s="31"/>
      <c r="Q331" s="31"/>
      <c r="R331" s="31"/>
      <c r="S331" s="31"/>
      <c r="T331" s="31"/>
      <c r="U331" s="31"/>
      <c r="V331" s="26" t="str">
        <f>+IF(J331=0,"",'Ark1'!T3125)</f>
        <v/>
      </c>
      <c r="W331" s="33" t="str">
        <f>+IF(J331=0,"",'Ark1'!W3125)</f>
        <v/>
      </c>
      <c r="X331" s="33" t="str">
        <f>+IF(J331=0,"",'Ark1'!X3125)</f>
        <v/>
      </c>
      <c r="Y331" s="33" t="str">
        <f>+IF(J331=0,"",'Ark1'!Y3125)</f>
        <v/>
      </c>
      <c r="Z331" s="33" t="str">
        <f>+IF(J331=0,"",'Ark1'!Z3125)</f>
        <v/>
      </c>
      <c r="AA331" s="28" t="str">
        <f>+IF(J331=0,"",'Ark1'!AA3125)</f>
        <v/>
      </c>
      <c r="AB331" s="26" t="str">
        <f>+IF(J331=0,"",'Ark1'!AC3125)</f>
        <v/>
      </c>
      <c r="AC331" s="33" t="str">
        <f>+IF(J331=0,"",'Ark1'!AE3125)</f>
        <v/>
      </c>
      <c r="AD331" s="28" t="str">
        <f t="shared" si="38"/>
        <v/>
      </c>
      <c r="AE331" s="28" t="str">
        <f t="shared" si="40"/>
        <v/>
      </c>
      <c r="AF331" s="199"/>
      <c r="AI331" s="28"/>
      <c r="AJ331" s="26"/>
      <c r="AM331" s="26"/>
      <c r="AN331" s="26"/>
      <c r="AO331" s="26"/>
      <c r="AQ331" s="26"/>
      <c r="AS331" s="26"/>
      <c r="AT331" s="26"/>
    </row>
    <row r="332" spans="1:60" ht="15.6">
      <c r="A332" s="199"/>
      <c r="B332" s="270">
        <f>+'Ark1'!C3126</f>
        <v>2024</v>
      </c>
      <c r="C332" s="219">
        <f>+'Ark1'!L3126</f>
        <v>12</v>
      </c>
      <c r="D332" s="219" t="s">
        <v>38</v>
      </c>
      <c r="E332" s="27">
        <f>+'Ark1'!H3126</f>
        <v>2</v>
      </c>
      <c r="F332" s="27">
        <f>+'Ark1'!J3126</f>
        <v>704</v>
      </c>
      <c r="G332" s="27" t="str">
        <f>VLOOKUP(F332,RNR!$A$1:$B$26,2)</f>
        <v>Øre Vilt</v>
      </c>
      <c r="H332" s="27" t="str">
        <f>+IF(J332=0,"",'Ark1'!Q3126)</f>
        <v/>
      </c>
      <c r="J332" s="325">
        <f>+'Ark1'!R3126</f>
        <v>0</v>
      </c>
      <c r="K332" s="28" t="str">
        <f>+IF(J332=0,"",'Ark1'!AG3126)</f>
        <v/>
      </c>
      <c r="M332" s="28" t="str">
        <f>+IF(J332=0,"",'Ark1'!AH3126)</f>
        <v/>
      </c>
      <c r="N332" s="31" t="str">
        <f>+IF(J332=0,"",'Ark1'!U3126)</f>
        <v/>
      </c>
      <c r="O332" s="31"/>
      <c r="P332" s="31"/>
      <c r="Q332" s="31"/>
      <c r="R332" s="31"/>
      <c r="S332" s="31"/>
      <c r="T332" s="31"/>
      <c r="U332" s="31"/>
      <c r="V332" s="26" t="str">
        <f>+IF(J332=0,"",'Ark1'!T3126)</f>
        <v/>
      </c>
      <c r="W332" s="33" t="str">
        <f>+IF(J332=0,"",'Ark1'!W3126)</f>
        <v/>
      </c>
      <c r="X332" s="33" t="str">
        <f>+IF(J332=0,"",'Ark1'!X3126)</f>
        <v/>
      </c>
      <c r="Y332" s="33" t="str">
        <f>+IF(J332=0,"",'Ark1'!Y3126)</f>
        <v/>
      </c>
      <c r="Z332" s="33" t="str">
        <f>+IF(J332=0,"",'Ark1'!Z3126)</f>
        <v/>
      </c>
      <c r="AA332" s="28" t="str">
        <f>+IF(J332=0,"",'Ark1'!AA3126)</f>
        <v/>
      </c>
      <c r="AB332" s="26" t="str">
        <f>+IF(J332=0,"",'Ark1'!AC3126)</f>
        <v/>
      </c>
      <c r="AC332" s="33" t="str">
        <f>+IF(J332=0,"",'Ark1'!AE3126)</f>
        <v/>
      </c>
      <c r="AD332" s="28" t="str">
        <f t="shared" si="38"/>
        <v/>
      </c>
      <c r="AE332" s="28" t="str">
        <f t="shared" si="40"/>
        <v/>
      </c>
      <c r="AF332" s="199"/>
      <c r="AI332" s="28"/>
      <c r="AJ332" s="26"/>
      <c r="AM332" s="26"/>
      <c r="AN332" s="26"/>
      <c r="AO332" s="26"/>
      <c r="AQ332" s="26"/>
      <c r="AS332" s="26"/>
      <c r="AT332" s="26"/>
    </row>
    <row r="333" spans="1:60" ht="15.6">
      <c r="A333" s="199"/>
      <c r="B333" s="270">
        <f>+'Ark1'!C3127</f>
        <v>2024</v>
      </c>
      <c r="C333" s="219">
        <f>+'Ark1'!L3127</f>
        <v>12</v>
      </c>
      <c r="D333" s="219" t="s">
        <v>38</v>
      </c>
      <c r="E333" s="27">
        <f>+'Ark1'!H3127</f>
        <v>1</v>
      </c>
      <c r="F333" s="27">
        <f>+'Ark1'!J3127</f>
        <v>802</v>
      </c>
      <c r="G333" s="27" t="str">
        <f>VLOOKUP(F333,RNR!$A$1:$B$26,2)</f>
        <v>Karasjok</v>
      </c>
      <c r="H333" s="27" t="str">
        <f>+IF(J333=0,"",'Ark1'!Q3127)</f>
        <v/>
      </c>
      <c r="J333" s="325">
        <f>+'Ark1'!R3127</f>
        <v>0</v>
      </c>
      <c r="K333" s="28" t="str">
        <f>+IF(J333=0,"",'Ark1'!AG3127)</f>
        <v/>
      </c>
      <c r="M333" s="28" t="str">
        <f>+IF(J333=0,"",'Ark1'!AH3127)</f>
        <v/>
      </c>
      <c r="N333" s="31" t="str">
        <f>+IF(J333=0,"",'Ark1'!U3127)</f>
        <v/>
      </c>
      <c r="O333" s="31"/>
      <c r="P333" s="31"/>
      <c r="Q333" s="31"/>
      <c r="R333" s="31"/>
      <c r="S333" s="31"/>
      <c r="T333" s="31"/>
      <c r="U333" s="31"/>
      <c r="V333" s="26" t="str">
        <f>+IF(J333=0,"",'Ark1'!T3127)</f>
        <v/>
      </c>
      <c r="W333" s="33" t="str">
        <f>+IF(J333=0,"",'Ark1'!W3127)</f>
        <v/>
      </c>
      <c r="X333" s="33" t="str">
        <f>+IF(J333=0,"",'Ark1'!X3127)</f>
        <v/>
      </c>
      <c r="Y333" s="33" t="str">
        <f>+IF(J333=0,"",'Ark1'!Y3127)</f>
        <v/>
      </c>
      <c r="Z333" s="33" t="str">
        <f>+IF(J333=0,"",'Ark1'!Z3127)</f>
        <v/>
      </c>
      <c r="AA333" s="28" t="str">
        <f>+IF(J333=0,"",'Ark1'!AA3127)</f>
        <v/>
      </c>
      <c r="AB333" s="26" t="str">
        <f>+IF(J333=0,"",'Ark1'!AC3127)</f>
        <v/>
      </c>
      <c r="AC333" s="33" t="str">
        <f>+IF(J333=0,"",'Ark1'!AE3127)</f>
        <v/>
      </c>
      <c r="AD333" s="28" t="str">
        <f t="shared" si="38"/>
        <v/>
      </c>
      <c r="AE333" s="28" t="str">
        <f t="shared" si="40"/>
        <v/>
      </c>
      <c r="AF333" s="199"/>
      <c r="AI333" s="28"/>
      <c r="AJ333" s="26"/>
      <c r="AM333" s="26"/>
      <c r="AN333" s="26"/>
      <c r="AO333" s="26"/>
      <c r="AQ333" s="26"/>
      <c r="AS333" s="26"/>
      <c r="AT333" s="26"/>
    </row>
    <row r="334" spans="1:60" ht="19.8">
      <c r="A334" s="199"/>
      <c r="B334" s="270">
        <f>+'Ark1'!C3128</f>
        <v>2024</v>
      </c>
      <c r="C334" s="199"/>
      <c r="D334" s="199"/>
      <c r="E334" s="199"/>
      <c r="F334" s="199"/>
      <c r="G334" s="199"/>
      <c r="H334" s="199"/>
      <c r="I334" s="486"/>
      <c r="J334" s="320"/>
      <c r="K334" s="200"/>
      <c r="L334" s="200"/>
      <c r="M334" s="200"/>
      <c r="N334" s="199"/>
      <c r="O334" s="486"/>
      <c r="P334" s="486"/>
      <c r="Q334" s="486"/>
      <c r="R334" s="486"/>
      <c r="S334" s="486"/>
      <c r="T334" s="486"/>
      <c r="U334" s="486"/>
      <c r="V334" s="199"/>
      <c r="W334" s="201"/>
      <c r="X334" s="201"/>
      <c r="Y334" s="201"/>
      <c r="Z334" s="201"/>
      <c r="AA334" s="201"/>
      <c r="AB334" s="199"/>
      <c r="AC334" s="201"/>
      <c r="AD334" s="201"/>
      <c r="AE334" s="201"/>
      <c r="AF334" s="199"/>
      <c r="AG334" s="202"/>
      <c r="AI334" s="28"/>
      <c r="AJ334" s="26"/>
      <c r="AK334" s="203"/>
      <c r="AL334" s="27"/>
      <c r="AP334" s="27"/>
      <c r="BH334" s="215"/>
    </row>
    <row r="335" spans="1:60" ht="22.8">
      <c r="A335" s="199"/>
      <c r="B335" s="270">
        <f>+'Ark1'!C3129</f>
        <v>2024</v>
      </c>
      <c r="C335" s="199"/>
      <c r="D335" s="244" t="str">
        <f>+D337</f>
        <v>E-</v>
      </c>
      <c r="E335" s="199"/>
      <c r="F335" s="199"/>
      <c r="G335" s="199"/>
      <c r="H335" s="199"/>
      <c r="I335" s="486"/>
      <c r="J335" s="445">
        <f>SUM(J337:J360)</f>
        <v>0</v>
      </c>
      <c r="K335" s="245"/>
      <c r="L335" s="245"/>
      <c r="M335" s="245"/>
      <c r="N335" s="247" t="str">
        <f>+Klasse!P22</f>
        <v/>
      </c>
      <c r="O335" s="247"/>
      <c r="P335" s="247"/>
      <c r="Q335" s="247"/>
      <c r="R335" s="247"/>
      <c r="S335" s="247"/>
      <c r="T335" s="247"/>
      <c r="U335" s="247"/>
      <c r="V335" s="246"/>
      <c r="W335" s="201"/>
      <c r="X335" s="201"/>
      <c r="Y335" s="201"/>
      <c r="Z335" s="201"/>
      <c r="AA335" s="201"/>
      <c r="AB335" s="199"/>
      <c r="AC335" s="201"/>
      <c r="AD335" s="201"/>
      <c r="AE335" s="201"/>
      <c r="AF335" s="201"/>
      <c r="AG335" s="202"/>
      <c r="AI335" s="28"/>
      <c r="AJ335" s="26"/>
      <c r="AK335" s="203"/>
      <c r="AL335" s="27"/>
      <c r="AP335" s="27"/>
      <c r="BH335" s="215"/>
    </row>
    <row r="336" spans="1:60" ht="19.8">
      <c r="A336" s="199"/>
      <c r="B336" s="270">
        <f>+'Ark1'!C3130</f>
        <v>2024</v>
      </c>
      <c r="C336" s="199"/>
      <c r="D336" s="199"/>
      <c r="E336" s="531"/>
      <c r="F336" s="532"/>
      <c r="G336" s="199"/>
      <c r="H336" s="217"/>
      <c r="I336" s="217"/>
      <c r="J336" s="320"/>
      <c r="K336" s="200"/>
      <c r="L336" s="200"/>
      <c r="M336" s="200"/>
      <c r="N336" s="200"/>
      <c r="O336" s="200"/>
      <c r="P336" s="200"/>
      <c r="Q336" s="200"/>
      <c r="R336" s="200"/>
      <c r="S336" s="200"/>
      <c r="T336" s="200"/>
      <c r="U336" s="200"/>
      <c r="V336" s="217"/>
      <c r="W336" s="201"/>
      <c r="X336" s="201"/>
      <c r="Y336" s="201"/>
      <c r="Z336" s="201"/>
      <c r="AA336" s="218"/>
      <c r="AB336" s="199"/>
      <c r="AC336" s="218"/>
      <c r="AD336" s="218"/>
      <c r="AE336" s="216"/>
      <c r="AF336" s="199"/>
      <c r="AG336" s="202"/>
      <c r="AI336" s="28"/>
      <c r="AJ336" s="26"/>
      <c r="AK336" s="203"/>
      <c r="AL336" s="27"/>
      <c r="AP336" s="27"/>
      <c r="BH336" s="215"/>
    </row>
    <row r="337" spans="1:43" ht="15.6">
      <c r="A337" s="199"/>
      <c r="B337" s="270">
        <f>+'Ark1'!C3132</f>
        <v>2024</v>
      </c>
      <c r="C337" s="219">
        <f>+'Ark1'!L3152</f>
        <v>14</v>
      </c>
      <c r="D337" s="219" t="s">
        <v>39</v>
      </c>
      <c r="E337" s="219">
        <f>+'Ark1'!H3152</f>
        <v>1</v>
      </c>
      <c r="F337" s="219">
        <f>+'Ark1'!J3152</f>
        <v>103</v>
      </c>
      <c r="G337" s="219" t="str">
        <f>VLOOKUP(F337,RNR!$A$1:$B$26,2)</f>
        <v>Rudshøgda</v>
      </c>
      <c r="H337" s="219" t="str">
        <f>+IF(J337=0,"",'Ark1'!Q3152)</f>
        <v/>
      </c>
      <c r="I337" s="219"/>
      <c r="J337" s="324">
        <f>+'Ark1'!R3152</f>
        <v>0</v>
      </c>
      <c r="K337" s="220" t="str">
        <f>+IF(J337=0,"",'Ark1'!AG3152)</f>
        <v/>
      </c>
      <c r="L337" s="220"/>
      <c r="M337" s="220" t="str">
        <f>+IF(J337=0,"",'Ark1'!AH3152)</f>
        <v/>
      </c>
      <c r="N337" s="31" t="str">
        <f>+IF(J337=0,"",'Ark1'!U3152)</f>
        <v/>
      </c>
      <c r="O337" s="31"/>
      <c r="P337" s="31"/>
      <c r="Q337" s="31"/>
      <c r="R337" s="31"/>
      <c r="S337" s="31"/>
      <c r="T337" s="31"/>
      <c r="U337" s="31"/>
      <c r="V337" s="221" t="str">
        <f>+IF(J337=0,"",'Ark1'!T3152)</f>
        <v/>
      </c>
      <c r="W337" s="222" t="str">
        <f>+IF(J337=0,"",'Ark1'!W3152)</f>
        <v/>
      </c>
      <c r="X337" s="222" t="str">
        <f>+IF(J337=0,"",'Ark1'!X3152)</f>
        <v/>
      </c>
      <c r="Y337" s="222" t="str">
        <f>+IF(J337=0,"",'Ark1'!Y3152)</f>
        <v/>
      </c>
      <c r="Z337" s="222" t="str">
        <f>+IF(J337=0,"",'Ark1'!Z3152)</f>
        <v/>
      </c>
      <c r="AA337" s="220" t="str">
        <f>+IF(J337=0,"",'Ark1'!AA3152)</f>
        <v/>
      </c>
      <c r="AB337" s="221" t="str">
        <f>+IF(J337=0,"",'Ark1'!AC3152)</f>
        <v/>
      </c>
      <c r="AC337" s="222" t="str">
        <f>+IF(J337=0,"",'Ark1'!AE3152)</f>
        <v/>
      </c>
      <c r="AD337" s="220" t="str">
        <f t="shared" ref="AD337:AD360" si="41">IF(J337=0,"",N337/C337)</f>
        <v/>
      </c>
      <c r="AE337" s="220" t="str">
        <f t="shared" ref="AE337:AE360" si="42">IF(J337=0,"",J337/H337)</f>
        <v/>
      </c>
      <c r="AF337" s="199"/>
      <c r="AI337" s="28"/>
      <c r="AJ337" s="26"/>
      <c r="AM337" s="26"/>
      <c r="AN337" s="26"/>
      <c r="AO337" s="26"/>
      <c r="AQ337" s="26"/>
    </row>
    <row r="338" spans="1:43" ht="15.6">
      <c r="A338" s="199"/>
      <c r="B338" s="270">
        <f>+'Ark1'!C3133</f>
        <v>2024</v>
      </c>
      <c r="C338" s="219">
        <f>+'Ark1'!L3153</f>
        <v>14</v>
      </c>
      <c r="D338" s="219" t="s">
        <v>39</v>
      </c>
      <c r="E338" s="219">
        <f>+'Ark1'!H3153</f>
        <v>2</v>
      </c>
      <c r="F338" s="219">
        <f>+'Ark1'!J3153</f>
        <v>106</v>
      </c>
      <c r="G338" s="219" t="str">
        <f>VLOOKUP(F338,RNR!$A$1:$B$26,2)</f>
        <v>Furuseth</v>
      </c>
      <c r="H338" s="219" t="str">
        <f>+IF(J338=0,"",'Ark1'!Q3153)</f>
        <v/>
      </c>
      <c r="I338" s="219"/>
      <c r="J338" s="324">
        <f>+'Ark1'!R3153</f>
        <v>0</v>
      </c>
      <c r="K338" s="220" t="str">
        <f>+IF(J338=0,"",'Ark1'!AG3153)</f>
        <v/>
      </c>
      <c r="L338" s="220"/>
      <c r="M338" s="220" t="str">
        <f>+IF(J338=0,"",'Ark1'!AH3153)</f>
        <v/>
      </c>
      <c r="N338" s="31" t="str">
        <f>+IF(J338=0,"",'Ark1'!U3153)</f>
        <v/>
      </c>
      <c r="O338" s="31"/>
      <c r="P338" s="31"/>
      <c r="Q338" s="31"/>
      <c r="R338" s="31"/>
      <c r="S338" s="31"/>
      <c r="T338" s="31"/>
      <c r="U338" s="31"/>
      <c r="V338" s="221" t="str">
        <f>+IF(J338=0,"",'Ark1'!T3153)</f>
        <v/>
      </c>
      <c r="W338" s="222" t="str">
        <f>+IF(J338=0,"",'Ark1'!W3153)</f>
        <v/>
      </c>
      <c r="X338" s="222" t="str">
        <f>+IF(J338=0,"",'Ark1'!X3153)</f>
        <v/>
      </c>
      <c r="Y338" s="222" t="str">
        <f>+IF(J338=0,"",'Ark1'!Y3153)</f>
        <v/>
      </c>
      <c r="Z338" s="222" t="str">
        <f>+IF(J338=0,"",'Ark1'!Z3153)</f>
        <v/>
      </c>
      <c r="AA338" s="220" t="str">
        <f>+IF(J338=0,"",'Ark1'!AA3153)</f>
        <v/>
      </c>
      <c r="AB338" s="221" t="str">
        <f>+IF(J338=0,"",'Ark1'!AC3153)</f>
        <v/>
      </c>
      <c r="AC338" s="222" t="str">
        <f>+IF(J338=0,"",'Ark1'!AE3153)</f>
        <v/>
      </c>
      <c r="AD338" s="220" t="str">
        <f t="shared" si="41"/>
        <v/>
      </c>
      <c r="AE338" s="220" t="str">
        <f t="shared" si="42"/>
        <v/>
      </c>
      <c r="AF338" s="199"/>
      <c r="AI338" s="28"/>
      <c r="AJ338" s="26"/>
      <c r="AM338" s="26"/>
      <c r="AN338" s="26"/>
      <c r="AO338" s="26"/>
      <c r="AQ338" s="26"/>
    </row>
    <row r="339" spans="1:43" ht="15.6">
      <c r="A339" s="199"/>
      <c r="B339" s="270">
        <f>+'Ark1'!C3134</f>
        <v>2024</v>
      </c>
      <c r="C339" s="219">
        <f>+'Ark1'!L3154</f>
        <v>14</v>
      </c>
      <c r="D339" s="219" t="s">
        <v>39</v>
      </c>
      <c r="E339" s="219">
        <f>+'Ark1'!H3154</f>
        <v>1</v>
      </c>
      <c r="F339" s="219">
        <f>+'Ark1'!J3154</f>
        <v>110</v>
      </c>
      <c r="G339" s="219" t="str">
        <f>VLOOKUP(F339,RNR!$A$1:$B$26,2)</f>
        <v>Gol</v>
      </c>
      <c r="H339" s="219" t="str">
        <f>+IF(J339=0,"",'Ark1'!Q3154)</f>
        <v/>
      </c>
      <c r="I339" s="219"/>
      <c r="J339" s="324">
        <f>+'Ark1'!R3154</f>
        <v>0</v>
      </c>
      <c r="K339" s="220" t="str">
        <f>+IF(J339=0,"",'Ark1'!AG3154)</f>
        <v/>
      </c>
      <c r="L339" s="220"/>
      <c r="M339" s="220" t="str">
        <f>+IF(J339=0,"",'Ark1'!AH3154)</f>
        <v/>
      </c>
      <c r="N339" s="31" t="str">
        <f>+IF(J339=0,"",'Ark1'!U3154)</f>
        <v/>
      </c>
      <c r="O339" s="31"/>
      <c r="P339" s="31"/>
      <c r="Q339" s="31"/>
      <c r="R339" s="31"/>
      <c r="S339" s="31"/>
      <c r="T339" s="31"/>
      <c r="U339" s="31"/>
      <c r="V339" s="221" t="str">
        <f>+IF(J339=0,"",'Ark1'!T3154)</f>
        <v/>
      </c>
      <c r="W339" s="222" t="str">
        <f>+IF(J339=0,"",'Ark1'!W3154)</f>
        <v/>
      </c>
      <c r="X339" s="222" t="str">
        <f>+IF(J339=0,"",'Ark1'!X3154)</f>
        <v/>
      </c>
      <c r="Y339" s="222" t="str">
        <f>+IF(J339=0,"",'Ark1'!Y3154)</f>
        <v/>
      </c>
      <c r="Z339" s="222" t="str">
        <f>+IF(J339=0,"",'Ark1'!Z3154)</f>
        <v/>
      </c>
      <c r="AA339" s="220" t="str">
        <f>+IF(J339=0,"",'Ark1'!AA3154)</f>
        <v/>
      </c>
      <c r="AB339" s="221" t="str">
        <f>+IF(J339=0,"",'Ark1'!AC3154)</f>
        <v/>
      </c>
      <c r="AC339" s="222" t="str">
        <f>+IF(J339=0,"",'Ark1'!AE3154)</f>
        <v/>
      </c>
      <c r="AD339" s="220" t="str">
        <f t="shared" si="41"/>
        <v/>
      </c>
      <c r="AE339" s="220" t="str">
        <f t="shared" si="42"/>
        <v/>
      </c>
      <c r="AF339" s="199"/>
      <c r="AI339" s="28"/>
      <c r="AJ339" s="26"/>
      <c r="AM339" s="26"/>
      <c r="AN339" s="26"/>
      <c r="AO339" s="26"/>
      <c r="AQ339" s="26"/>
    </row>
    <row r="340" spans="1:43" ht="15.6">
      <c r="A340" s="199"/>
      <c r="B340" s="270">
        <f>+'Ark1'!C3135</f>
        <v>2024</v>
      </c>
      <c r="C340" s="219">
        <f>+'Ark1'!L3155</f>
        <v>14</v>
      </c>
      <c r="D340" s="219" t="s">
        <v>39</v>
      </c>
      <c r="E340" s="219">
        <f>+'Ark1'!H3155</f>
        <v>1</v>
      </c>
      <c r="F340" s="219">
        <f>+'Ark1'!J3155</f>
        <v>111</v>
      </c>
      <c r="G340" s="219" t="str">
        <f>VLOOKUP(F340,RNR!$A$1:$B$26,2)</f>
        <v>Forus</v>
      </c>
      <c r="H340" s="219" t="str">
        <f>+IF(J340=0,"",'Ark1'!Q3155)</f>
        <v/>
      </c>
      <c r="I340" s="219"/>
      <c r="J340" s="324">
        <f>+'Ark1'!R3155</f>
        <v>0</v>
      </c>
      <c r="K340" s="220" t="str">
        <f>+IF(J340=0,"",'Ark1'!AG3155)</f>
        <v/>
      </c>
      <c r="L340" s="220"/>
      <c r="M340" s="220" t="str">
        <f>+IF(J340=0,"",'Ark1'!AH3155)</f>
        <v/>
      </c>
      <c r="N340" s="31" t="str">
        <f>+IF(J340=0,"",'Ark1'!U3155)</f>
        <v/>
      </c>
      <c r="O340" s="31"/>
      <c r="P340" s="31"/>
      <c r="Q340" s="31"/>
      <c r="R340" s="31"/>
      <c r="S340" s="31"/>
      <c r="T340" s="31"/>
      <c r="U340" s="31"/>
      <c r="V340" s="221" t="str">
        <f>+IF(J340=0,"",'Ark1'!T3155)</f>
        <v/>
      </c>
      <c r="W340" s="222" t="str">
        <f>+IF(J340=0,"",'Ark1'!W3155)</f>
        <v/>
      </c>
      <c r="X340" s="222" t="str">
        <f>+IF(J340=0,"",'Ark1'!X3155)</f>
        <v/>
      </c>
      <c r="Y340" s="222" t="str">
        <f>+IF(J340=0,"",'Ark1'!Y3155)</f>
        <v/>
      </c>
      <c r="Z340" s="222" t="str">
        <f>+IF(J340=0,"",'Ark1'!Z3155)</f>
        <v/>
      </c>
      <c r="AA340" s="220" t="str">
        <f>+IF(J340=0,"",'Ark1'!AA3155)</f>
        <v/>
      </c>
      <c r="AB340" s="221" t="str">
        <f>+IF(J340=0,"",'Ark1'!AC3155)</f>
        <v/>
      </c>
      <c r="AC340" s="222" t="str">
        <f>+IF(J340=0,"",'Ark1'!AE3155)</f>
        <v/>
      </c>
      <c r="AD340" s="220" t="str">
        <f t="shared" si="41"/>
        <v/>
      </c>
      <c r="AE340" s="220" t="str">
        <f t="shared" si="42"/>
        <v/>
      </c>
      <c r="AF340" s="199"/>
      <c r="AI340" s="28"/>
      <c r="AJ340" s="26"/>
      <c r="AM340" s="26"/>
      <c r="AN340" s="26"/>
      <c r="AO340" s="26"/>
      <c r="AQ340" s="26"/>
    </row>
    <row r="341" spans="1:43" ht="15.6">
      <c r="A341" s="199"/>
      <c r="B341" s="270">
        <f>+'Ark1'!C3136</f>
        <v>2024</v>
      </c>
      <c r="C341" s="219">
        <f>+'Ark1'!L3156</f>
        <v>14</v>
      </c>
      <c r="D341" s="219" t="s">
        <v>39</v>
      </c>
      <c r="E341" s="219">
        <f>+'Ark1'!H3156</f>
        <v>1</v>
      </c>
      <c r="F341" s="219">
        <f>+'Ark1'!J3156</f>
        <v>116</v>
      </c>
      <c r="G341" s="219" t="str">
        <f>VLOOKUP(F341,RNR!$A$1:$B$26,2)</f>
        <v>Sandeid</v>
      </c>
      <c r="H341" s="219" t="str">
        <f>+IF(J341=0,"",'Ark1'!Q3156)</f>
        <v/>
      </c>
      <c r="I341" s="219"/>
      <c r="J341" s="324">
        <f>+'Ark1'!R3156</f>
        <v>0</v>
      </c>
      <c r="K341" s="220" t="str">
        <f>+IF(J341=0,"",'Ark1'!AG3156)</f>
        <v/>
      </c>
      <c r="L341" s="220"/>
      <c r="M341" s="220" t="str">
        <f>+IF(J341=0,"",'Ark1'!AH3156)</f>
        <v/>
      </c>
      <c r="N341" s="31" t="str">
        <f>+IF(J341=0,"",'Ark1'!U3156)</f>
        <v/>
      </c>
      <c r="O341" s="31"/>
      <c r="P341" s="31"/>
      <c r="Q341" s="31"/>
      <c r="R341" s="31"/>
      <c r="S341" s="31"/>
      <c r="T341" s="31"/>
      <c r="U341" s="31"/>
      <c r="V341" s="221" t="str">
        <f>+IF(J341=0,"",'Ark1'!T3156)</f>
        <v/>
      </c>
      <c r="W341" s="222" t="str">
        <f>+IF(J341=0,"",'Ark1'!W3156)</f>
        <v/>
      </c>
      <c r="X341" s="222" t="str">
        <f>+IF(J341=0,"",'Ark1'!X3156)</f>
        <v/>
      </c>
      <c r="Y341" s="222" t="str">
        <f>+IF(J341=0,"",'Ark1'!Y3156)</f>
        <v/>
      </c>
      <c r="Z341" s="222" t="str">
        <f>+IF(J341=0,"",'Ark1'!Z3156)</f>
        <v/>
      </c>
      <c r="AA341" s="220" t="str">
        <f>+IF(J341=0,"",'Ark1'!AA3156)</f>
        <v/>
      </c>
      <c r="AB341" s="221" t="str">
        <f>+IF(J341=0,"",'Ark1'!AC3156)</f>
        <v/>
      </c>
      <c r="AC341" s="222" t="str">
        <f>+IF(J341=0,"",'Ark1'!AE3156)</f>
        <v/>
      </c>
      <c r="AD341" s="220" t="str">
        <f t="shared" si="41"/>
        <v/>
      </c>
      <c r="AE341" s="220" t="str">
        <f t="shared" si="42"/>
        <v/>
      </c>
      <c r="AF341" s="199"/>
      <c r="AI341" s="28"/>
      <c r="AJ341" s="26"/>
      <c r="AM341" s="26"/>
      <c r="AN341" s="26"/>
      <c r="AO341" s="26"/>
      <c r="AQ341" s="26"/>
    </row>
    <row r="342" spans="1:43" ht="15.6">
      <c r="A342" s="199"/>
      <c r="B342" s="270">
        <f>+'Ark1'!C3137</f>
        <v>2024</v>
      </c>
      <c r="C342" s="219">
        <f>+'Ark1'!L3157</f>
        <v>14</v>
      </c>
      <c r="D342" s="219" t="s">
        <v>39</v>
      </c>
      <c r="E342" s="219">
        <f>+'Ark1'!H3157</f>
        <v>2</v>
      </c>
      <c r="F342" s="219">
        <f>+'Ark1'!J3157</f>
        <v>117</v>
      </c>
      <c r="G342" s="219" t="str">
        <f>VLOOKUP(F342,RNR!$A$1:$B$26,2)</f>
        <v>Jæren</v>
      </c>
      <c r="H342" s="219" t="str">
        <f>+IF(J342=0,"",'Ark1'!Q3157)</f>
        <v/>
      </c>
      <c r="I342" s="219"/>
      <c r="J342" s="324">
        <f>+'Ark1'!R3157</f>
        <v>0</v>
      </c>
      <c r="K342" s="220" t="str">
        <f>+IF(J342=0,"",'Ark1'!AG3157)</f>
        <v/>
      </c>
      <c r="L342" s="220"/>
      <c r="M342" s="220" t="str">
        <f>+IF(J342=0,"",'Ark1'!AH3157)</f>
        <v/>
      </c>
      <c r="N342" s="31" t="str">
        <f>+IF(J342=0,"",'Ark1'!U3157)</f>
        <v/>
      </c>
      <c r="O342" s="31"/>
      <c r="P342" s="31"/>
      <c r="Q342" s="31"/>
      <c r="R342" s="31"/>
      <c r="S342" s="31"/>
      <c r="T342" s="31"/>
      <c r="U342" s="31"/>
      <c r="V342" s="221" t="str">
        <f>+IF(J342=0,"",'Ark1'!T3157)</f>
        <v/>
      </c>
      <c r="W342" s="222" t="str">
        <f>+IF(J342=0,"",'Ark1'!W3157)</f>
        <v/>
      </c>
      <c r="X342" s="222" t="str">
        <f>+IF(J342=0,"",'Ark1'!X3157)</f>
        <v/>
      </c>
      <c r="Y342" s="222" t="str">
        <f>+IF(J342=0,"",'Ark1'!Y3157)</f>
        <v/>
      </c>
      <c r="Z342" s="222" t="str">
        <f>+IF(J342=0,"",'Ark1'!Z3157)</f>
        <v/>
      </c>
      <c r="AA342" s="220" t="str">
        <f>+IF(J342=0,"",'Ark1'!AA3157)</f>
        <v/>
      </c>
      <c r="AB342" s="221" t="str">
        <f>+IF(J342=0,"",'Ark1'!AC3157)</f>
        <v/>
      </c>
      <c r="AC342" s="222" t="str">
        <f>+IF(J342=0,"",'Ark1'!AE3157)</f>
        <v/>
      </c>
      <c r="AD342" s="220" t="str">
        <f t="shared" si="41"/>
        <v/>
      </c>
      <c r="AE342" s="220" t="str">
        <f t="shared" si="42"/>
        <v/>
      </c>
      <c r="AF342" s="199"/>
      <c r="AI342" s="28"/>
      <c r="AJ342" s="26"/>
      <c r="AM342" s="26"/>
      <c r="AN342" s="26"/>
      <c r="AO342" s="26"/>
      <c r="AQ342" s="26"/>
    </row>
    <row r="343" spans="1:43" ht="15.6">
      <c r="A343" s="199"/>
      <c r="B343" s="270">
        <f>+'Ark1'!C3138</f>
        <v>2024</v>
      </c>
      <c r="C343" s="219">
        <f>+'Ark1'!L3158</f>
        <v>14</v>
      </c>
      <c r="D343" s="219" t="s">
        <v>39</v>
      </c>
      <c r="E343" s="219">
        <f>+'Ark1'!H3158</f>
        <v>1</v>
      </c>
      <c r="F343" s="219">
        <f>+'Ark1'!J3158</f>
        <v>134</v>
      </c>
      <c r="G343" s="219" t="str">
        <f>VLOOKUP(F343,RNR!$A$1:$B$26,2)</f>
        <v>Førde</v>
      </c>
      <c r="H343" s="219" t="str">
        <f>+IF(J343=0,"",'Ark1'!Q3158)</f>
        <v/>
      </c>
      <c r="I343" s="219"/>
      <c r="J343" s="324">
        <f>+'Ark1'!R3158</f>
        <v>0</v>
      </c>
      <c r="K343" s="220" t="str">
        <f>+IF(J343=0,"",'Ark1'!AG3158)</f>
        <v/>
      </c>
      <c r="L343" s="220"/>
      <c r="M343" s="220" t="str">
        <f>+IF(J343=0,"",'Ark1'!AH3158)</f>
        <v/>
      </c>
      <c r="N343" s="31" t="str">
        <f>+IF(J343=0,"",'Ark1'!U3158)</f>
        <v/>
      </c>
      <c r="O343" s="31"/>
      <c r="P343" s="31"/>
      <c r="Q343" s="31"/>
      <c r="R343" s="31"/>
      <c r="S343" s="31"/>
      <c r="T343" s="31"/>
      <c r="U343" s="31"/>
      <c r="V343" s="221" t="str">
        <f>+IF(J343=0,"",'Ark1'!T3158)</f>
        <v/>
      </c>
      <c r="W343" s="222" t="str">
        <f>+IF(J343=0,"",'Ark1'!W3158)</f>
        <v/>
      </c>
      <c r="X343" s="222" t="str">
        <f>+IF(J343=0,"",'Ark1'!X3158)</f>
        <v/>
      </c>
      <c r="Y343" s="222" t="str">
        <f>+IF(J343=0,"",'Ark1'!Y3158)</f>
        <v/>
      </c>
      <c r="Z343" s="222" t="str">
        <f>+IF(J343=0,"",'Ark1'!Z3158)</f>
        <v/>
      </c>
      <c r="AA343" s="220" t="str">
        <f>+IF(J343=0,"",'Ark1'!AA3158)</f>
        <v/>
      </c>
      <c r="AB343" s="221" t="str">
        <f>+IF(J343=0,"",'Ark1'!AC3158)</f>
        <v/>
      </c>
      <c r="AC343" s="222" t="str">
        <f>+IF(J343=0,"",'Ark1'!AE3158)</f>
        <v/>
      </c>
      <c r="AD343" s="220" t="str">
        <f t="shared" si="41"/>
        <v/>
      </c>
      <c r="AE343" s="220" t="str">
        <f t="shared" si="42"/>
        <v/>
      </c>
      <c r="AF343" s="199"/>
      <c r="AI343" s="28"/>
      <c r="AJ343" s="26"/>
      <c r="AM343" s="26"/>
      <c r="AN343" s="26"/>
      <c r="AO343" s="26"/>
      <c r="AQ343" s="26"/>
    </row>
    <row r="344" spans="1:43" ht="15.6">
      <c r="A344" s="199"/>
      <c r="B344" s="270">
        <f>+'Ark1'!C3139</f>
        <v>2024</v>
      </c>
      <c r="C344" s="219">
        <f>+'Ark1'!L3159</f>
        <v>14</v>
      </c>
      <c r="D344" s="219" t="s">
        <v>39</v>
      </c>
      <c r="E344" s="219">
        <f>+'Ark1'!H3159</f>
        <v>2</v>
      </c>
      <c r="F344" s="219">
        <f>+'Ark1'!J3159</f>
        <v>141</v>
      </c>
      <c r="G344" s="219" t="str">
        <f>VLOOKUP(F344,RNR!$A$1:$B$26,2)</f>
        <v>Ølen</v>
      </c>
      <c r="H344" s="219" t="str">
        <f>+IF(J344=0,"",'Ark1'!Q3159)</f>
        <v/>
      </c>
      <c r="I344" s="219"/>
      <c r="J344" s="324">
        <f>+'Ark1'!R3159</f>
        <v>0</v>
      </c>
      <c r="K344" s="220" t="str">
        <f>+IF(J344=0,"",'Ark1'!AG3159)</f>
        <v/>
      </c>
      <c r="L344" s="220"/>
      <c r="M344" s="220" t="str">
        <f>+IF(J344=0,"",'Ark1'!AH3159)</f>
        <v/>
      </c>
      <c r="N344" s="31" t="str">
        <f>+IF(J344=0,"",'Ark1'!U3159)</f>
        <v/>
      </c>
      <c r="O344" s="31"/>
      <c r="P344" s="31"/>
      <c r="Q344" s="31"/>
      <c r="R344" s="31"/>
      <c r="S344" s="31"/>
      <c r="T344" s="31"/>
      <c r="U344" s="31"/>
      <c r="V344" s="221" t="str">
        <f>+IF(J344=0,"",'Ark1'!T3159)</f>
        <v/>
      </c>
      <c r="W344" s="222" t="str">
        <f>+IF(J344=0,"",'Ark1'!W3159)</f>
        <v/>
      </c>
      <c r="X344" s="222" t="str">
        <f>+IF(J344=0,"",'Ark1'!X3159)</f>
        <v/>
      </c>
      <c r="Y344" s="222" t="str">
        <f>+IF(J344=0,"",'Ark1'!Y3159)</f>
        <v/>
      </c>
      <c r="Z344" s="222" t="str">
        <f>+IF(J344=0,"",'Ark1'!Z3159)</f>
        <v/>
      </c>
      <c r="AA344" s="220" t="str">
        <f>+IF(J344=0,"",'Ark1'!AA3159)</f>
        <v/>
      </c>
      <c r="AB344" s="221" t="str">
        <f>+IF(J344=0,"",'Ark1'!AC3159)</f>
        <v/>
      </c>
      <c r="AC344" s="222" t="str">
        <f>+IF(J344=0,"",'Ark1'!AE3159)</f>
        <v/>
      </c>
      <c r="AD344" s="220" t="str">
        <f t="shared" si="41"/>
        <v/>
      </c>
      <c r="AE344" s="220" t="str">
        <f t="shared" si="42"/>
        <v/>
      </c>
      <c r="AF344" s="199"/>
      <c r="AI344" s="28"/>
      <c r="AJ344" s="26"/>
      <c r="AM344" s="26"/>
      <c r="AN344" s="26"/>
      <c r="AO344" s="26"/>
      <c r="AQ344" s="26"/>
    </row>
    <row r="345" spans="1:43" ht="15.6">
      <c r="A345" s="199"/>
      <c r="B345" s="270">
        <f>+'Ark1'!C3140</f>
        <v>2024</v>
      </c>
      <c r="C345" s="219">
        <f>+'Ark1'!L3160</f>
        <v>14</v>
      </c>
      <c r="D345" s="219" t="s">
        <v>39</v>
      </c>
      <c r="E345" s="219">
        <f>+'Ark1'!H3160</f>
        <v>2</v>
      </c>
      <c r="F345" s="219">
        <f>+'Ark1'!J3160</f>
        <v>143</v>
      </c>
      <c r="G345" s="219" t="str">
        <f>VLOOKUP(F345,RNR!$A$1:$B$26,2)</f>
        <v>Nordfjord</v>
      </c>
      <c r="H345" s="219" t="str">
        <f>+IF(J345=0,"",'Ark1'!Q3160)</f>
        <v/>
      </c>
      <c r="I345" s="219"/>
      <c r="J345" s="324">
        <f>+'Ark1'!R3160</f>
        <v>0</v>
      </c>
      <c r="K345" s="220" t="str">
        <f>+IF(J345=0,"",'Ark1'!AG3160)</f>
        <v/>
      </c>
      <c r="L345" s="220"/>
      <c r="M345" s="220" t="str">
        <f>+IF(J345=0,"",'Ark1'!AH3160)</f>
        <v/>
      </c>
      <c r="N345" s="31" t="str">
        <f>+IF(J345=0,"",'Ark1'!U3160)</f>
        <v/>
      </c>
      <c r="O345" s="31"/>
      <c r="P345" s="31"/>
      <c r="Q345" s="31"/>
      <c r="R345" s="31"/>
      <c r="S345" s="31"/>
      <c r="T345" s="31"/>
      <c r="U345" s="31"/>
      <c r="V345" s="221" t="str">
        <f>+IF(J345=0,"",'Ark1'!T3160)</f>
        <v/>
      </c>
      <c r="W345" s="222" t="str">
        <f>+IF(J345=0,"",'Ark1'!W3160)</f>
        <v/>
      </c>
      <c r="X345" s="222" t="str">
        <f>+IF(J345=0,"",'Ark1'!X3160)</f>
        <v/>
      </c>
      <c r="Y345" s="222" t="str">
        <f>+IF(J345=0,"",'Ark1'!Y3160)</f>
        <v/>
      </c>
      <c r="Z345" s="222" t="str">
        <f>+IF(J345=0,"",'Ark1'!Z3160)</f>
        <v/>
      </c>
      <c r="AA345" s="220" t="str">
        <f>+IF(J345=0,"",'Ark1'!AA3160)</f>
        <v/>
      </c>
      <c r="AB345" s="221" t="str">
        <f>+IF(J345=0,"",'Ark1'!AC3160)</f>
        <v/>
      </c>
      <c r="AC345" s="222" t="str">
        <f>+IF(J345=0,"",'Ark1'!AE3160)</f>
        <v/>
      </c>
      <c r="AD345" s="220" t="str">
        <f t="shared" si="41"/>
        <v/>
      </c>
      <c r="AE345" s="220" t="str">
        <f t="shared" si="42"/>
        <v/>
      </c>
      <c r="AF345" s="199"/>
      <c r="AI345" s="28"/>
      <c r="AJ345" s="26"/>
      <c r="AM345" s="26"/>
      <c r="AN345" s="26"/>
      <c r="AO345" s="26"/>
      <c r="AQ345" s="26"/>
    </row>
    <row r="346" spans="1:43" ht="15.6">
      <c r="A346" s="199"/>
      <c r="B346" s="270">
        <f>+'Ark1'!C3141</f>
        <v>2024</v>
      </c>
      <c r="C346" s="219">
        <f>+'Ark1'!L3161</f>
        <v>14</v>
      </c>
      <c r="D346" s="219" t="s">
        <v>39</v>
      </c>
      <c r="E346" s="219">
        <f>+'Ark1'!H3161</f>
        <v>2</v>
      </c>
      <c r="F346" s="219">
        <f>+'Ark1'!J3161</f>
        <v>147</v>
      </c>
      <c r="G346" s="219" t="str">
        <f>VLOOKUP(F346,RNR!$A$1:$B$26,2)</f>
        <v>Midt-Norge</v>
      </c>
      <c r="H346" s="219" t="str">
        <f>+IF(J346=0,"",'Ark1'!Q3161)</f>
        <v/>
      </c>
      <c r="I346" s="219"/>
      <c r="J346" s="324">
        <f>+'Ark1'!R3161</f>
        <v>0</v>
      </c>
      <c r="K346" s="220" t="str">
        <f>+IF(J346=0,"",'Ark1'!AG3161)</f>
        <v/>
      </c>
      <c r="L346" s="220"/>
      <c r="M346" s="220" t="str">
        <f>+IF(J346=0,"",'Ark1'!AH3161)</f>
        <v/>
      </c>
      <c r="N346" s="31" t="str">
        <f>+IF(J346=0,"",'Ark1'!U3161)</f>
        <v/>
      </c>
      <c r="O346" s="31"/>
      <c r="P346" s="31"/>
      <c r="Q346" s="31"/>
      <c r="R346" s="31"/>
      <c r="S346" s="31"/>
      <c r="T346" s="31"/>
      <c r="U346" s="31"/>
      <c r="V346" s="221" t="str">
        <f>+IF(J346=0,"",'Ark1'!T3161)</f>
        <v/>
      </c>
      <c r="W346" s="222" t="str">
        <f>+IF(J346=0,"",'Ark1'!W3161)</f>
        <v/>
      </c>
      <c r="X346" s="222" t="str">
        <f>+IF(J346=0,"",'Ark1'!X3161)</f>
        <v/>
      </c>
      <c r="Y346" s="222" t="str">
        <f>+IF(J346=0,"",'Ark1'!Y3161)</f>
        <v/>
      </c>
      <c r="Z346" s="222" t="str">
        <f>+IF(J346=0,"",'Ark1'!Z3161)</f>
        <v/>
      </c>
      <c r="AA346" s="220" t="str">
        <f>+IF(J346=0,"",'Ark1'!AA3161)</f>
        <v/>
      </c>
      <c r="AB346" s="221" t="str">
        <f>+IF(J346=0,"",'Ark1'!AC3161)</f>
        <v/>
      </c>
      <c r="AC346" s="222" t="str">
        <f>+IF(J346=0,"",'Ark1'!AE3161)</f>
        <v/>
      </c>
      <c r="AD346" s="220" t="str">
        <f t="shared" si="41"/>
        <v/>
      </c>
      <c r="AE346" s="220" t="str">
        <f t="shared" si="42"/>
        <v/>
      </c>
      <c r="AF346" s="199"/>
      <c r="AI346" s="28"/>
      <c r="AJ346" s="26"/>
      <c r="AM346" s="26"/>
      <c r="AN346" s="26"/>
      <c r="AO346" s="26"/>
      <c r="AQ346" s="26"/>
    </row>
    <row r="347" spans="1:43" ht="15.6">
      <c r="A347" s="199"/>
      <c r="B347" s="270">
        <f>+'Ark1'!C3142</f>
        <v>2024</v>
      </c>
      <c r="C347" s="219">
        <f>+'Ark1'!L3162</f>
        <v>14</v>
      </c>
      <c r="D347" s="219" t="s">
        <v>39</v>
      </c>
      <c r="E347" s="219">
        <f>+'Ark1'!H3162</f>
        <v>1</v>
      </c>
      <c r="F347" s="219">
        <f>+'Ark1'!J3162</f>
        <v>155</v>
      </c>
      <c r="G347" s="219" t="str">
        <f>VLOOKUP(F347,RNR!$A$1:$B$26,2)</f>
        <v>Målselv</v>
      </c>
      <c r="H347" s="219" t="str">
        <f>+IF(J347=0,"",'Ark1'!Q3162)</f>
        <v/>
      </c>
      <c r="I347" s="219"/>
      <c r="J347" s="324">
        <f>+'Ark1'!R3162</f>
        <v>0</v>
      </c>
      <c r="K347" s="220" t="str">
        <f>+IF(J347=0,"",'Ark1'!AG3162)</f>
        <v/>
      </c>
      <c r="L347" s="220"/>
      <c r="M347" s="220" t="str">
        <f>+IF(J347=0,"",'Ark1'!AH3162)</f>
        <v/>
      </c>
      <c r="N347" s="31" t="str">
        <f>+IF(J347=0,"",'Ark1'!U3162)</f>
        <v/>
      </c>
      <c r="O347" s="31"/>
      <c r="P347" s="31"/>
      <c r="Q347" s="31"/>
      <c r="R347" s="31"/>
      <c r="S347" s="31"/>
      <c r="T347" s="31"/>
      <c r="U347" s="31"/>
      <c r="V347" s="221" t="str">
        <f>+IF(J347=0,"",'Ark1'!T3162)</f>
        <v/>
      </c>
      <c r="W347" s="222" t="str">
        <f>+IF(J347=0,"",'Ark1'!W3162)</f>
        <v/>
      </c>
      <c r="X347" s="222" t="str">
        <f>+IF(J347=0,"",'Ark1'!X3162)</f>
        <v/>
      </c>
      <c r="Y347" s="222" t="str">
        <f>+IF(J347=0,"",'Ark1'!Y3162)</f>
        <v/>
      </c>
      <c r="Z347" s="222" t="str">
        <f>+IF(J347=0,"",'Ark1'!Z3162)</f>
        <v/>
      </c>
      <c r="AA347" s="220" t="str">
        <f>+IF(J347=0,"",'Ark1'!AA3162)</f>
        <v/>
      </c>
      <c r="AB347" s="221" t="str">
        <f>+IF(J347=0,"",'Ark1'!AC3162)</f>
        <v/>
      </c>
      <c r="AC347" s="222" t="str">
        <f>+IF(J347=0,"",'Ark1'!AE3162)</f>
        <v/>
      </c>
      <c r="AD347" s="220" t="str">
        <f t="shared" si="41"/>
        <v/>
      </c>
      <c r="AE347" s="220" t="str">
        <f t="shared" si="42"/>
        <v/>
      </c>
      <c r="AF347" s="199"/>
      <c r="AI347" s="28"/>
      <c r="AJ347" s="26"/>
      <c r="AM347" s="26"/>
      <c r="AN347" s="26"/>
      <c r="AO347" s="26"/>
      <c r="AQ347" s="26"/>
    </row>
    <row r="348" spans="1:43" ht="15.6">
      <c r="A348" s="199"/>
      <c r="B348" s="270">
        <f>+'Ark1'!C3143</f>
        <v>2024</v>
      </c>
      <c r="C348" s="219">
        <f>+'Ark1'!L3163</f>
        <v>14</v>
      </c>
      <c r="D348" s="219" t="s">
        <v>39</v>
      </c>
      <c r="E348" s="219">
        <f>+'Ark1'!H3163</f>
        <v>2</v>
      </c>
      <c r="F348" s="219">
        <f>+'Ark1'!J3163</f>
        <v>160</v>
      </c>
      <c r="G348" s="219" t="str">
        <f>VLOOKUP(F348,RNR!$A$1:$B$26,2)</f>
        <v>Oslo</v>
      </c>
      <c r="H348" s="219" t="str">
        <f>+IF(J348=0,"",'Ark1'!Q3163)</f>
        <v/>
      </c>
      <c r="I348" s="219"/>
      <c r="J348" s="324">
        <f>+'Ark1'!R3163</f>
        <v>0</v>
      </c>
      <c r="K348" s="220" t="str">
        <f>+IF(J348=0,"",'Ark1'!AG3163)</f>
        <v/>
      </c>
      <c r="L348" s="220"/>
      <c r="M348" s="220" t="str">
        <f>+IF(J348=0,"",'Ark1'!AH3163)</f>
        <v/>
      </c>
      <c r="N348" s="31" t="str">
        <f>+IF(J348=0,"",'Ark1'!U3163)</f>
        <v/>
      </c>
      <c r="O348" s="31"/>
      <c r="P348" s="31"/>
      <c r="Q348" s="31"/>
      <c r="R348" s="31"/>
      <c r="S348" s="31"/>
      <c r="T348" s="31"/>
      <c r="U348" s="31"/>
      <c r="V348" s="221" t="str">
        <f>+IF(J348=0,"",'Ark1'!T3163)</f>
        <v/>
      </c>
      <c r="W348" s="222" t="str">
        <f>+IF(J348=0,"",'Ark1'!W3163)</f>
        <v/>
      </c>
      <c r="X348" s="222" t="str">
        <f>+IF(J348=0,"",'Ark1'!X3163)</f>
        <v/>
      </c>
      <c r="Y348" s="222" t="str">
        <f>+IF(J348=0,"",'Ark1'!Y3163)</f>
        <v/>
      </c>
      <c r="Z348" s="222" t="str">
        <f>+IF(J348=0,"",'Ark1'!Z3163)</f>
        <v/>
      </c>
      <c r="AA348" s="220" t="str">
        <f>+IF(J348=0,"",'Ark1'!AA3163)</f>
        <v/>
      </c>
      <c r="AB348" s="221" t="str">
        <f>+IF(J348=0,"",'Ark1'!AC3163)</f>
        <v/>
      </c>
      <c r="AC348" s="222" t="str">
        <f>+IF(J348=0,"",'Ark1'!AE3163)</f>
        <v/>
      </c>
      <c r="AD348" s="220" t="str">
        <f t="shared" si="41"/>
        <v/>
      </c>
      <c r="AE348" s="220" t="str">
        <f t="shared" si="42"/>
        <v/>
      </c>
      <c r="AF348" s="199"/>
      <c r="AI348" s="28"/>
      <c r="AJ348" s="26"/>
      <c r="AM348" s="26"/>
      <c r="AN348" s="26"/>
      <c r="AO348" s="26"/>
      <c r="AQ348" s="26"/>
    </row>
    <row r="349" spans="1:43" ht="15.6">
      <c r="A349" s="199"/>
      <c r="B349" s="270">
        <f>+'Ark1'!C3144</f>
        <v>2024</v>
      </c>
      <c r="C349" s="219">
        <f>+'Ark1'!L3164</f>
        <v>14</v>
      </c>
      <c r="D349" s="219" t="s">
        <v>39</v>
      </c>
      <c r="E349" s="219">
        <f>+'Ark1'!H3164</f>
        <v>1</v>
      </c>
      <c r="F349" s="219">
        <f>+'Ark1'!J3164</f>
        <v>171</v>
      </c>
      <c r="G349" s="219" t="str">
        <f>VLOOKUP(F349,RNR!$A$1:$B$26,2)</f>
        <v>Prima</v>
      </c>
      <c r="H349" s="219" t="str">
        <f>+IF(J349=0,"",'Ark1'!Q3164)</f>
        <v/>
      </c>
      <c r="I349" s="219"/>
      <c r="J349" s="324">
        <f>+'Ark1'!R3164</f>
        <v>0</v>
      </c>
      <c r="K349" s="220" t="str">
        <f>+IF(J349=0,"",'Ark1'!AG3164)</f>
        <v/>
      </c>
      <c r="L349" s="220"/>
      <c r="M349" s="220" t="str">
        <f>+IF(J349=0,"",'Ark1'!AH3164)</f>
        <v/>
      </c>
      <c r="N349" s="31" t="str">
        <f>+IF(J349=0,"",'Ark1'!U3164)</f>
        <v/>
      </c>
      <c r="O349" s="31"/>
      <c r="P349" s="31"/>
      <c r="Q349" s="31"/>
      <c r="R349" s="31"/>
      <c r="S349" s="31"/>
      <c r="T349" s="31"/>
      <c r="U349" s="31"/>
      <c r="V349" s="221" t="str">
        <f>+IF(J349=0,"",'Ark1'!T3164)</f>
        <v/>
      </c>
      <c r="W349" s="222" t="str">
        <f>+IF(J349=0,"",'Ark1'!W3164)</f>
        <v/>
      </c>
      <c r="X349" s="222" t="str">
        <f>+IF(J349=0,"",'Ark1'!X3164)</f>
        <v/>
      </c>
      <c r="Y349" s="222" t="str">
        <f>+IF(J349=0,"",'Ark1'!Y3164)</f>
        <v/>
      </c>
      <c r="Z349" s="222" t="str">
        <f>+IF(J349=0,"",'Ark1'!Z3164)</f>
        <v/>
      </c>
      <c r="AA349" s="220" t="str">
        <f>+IF(J349=0,"",'Ark1'!AA3164)</f>
        <v/>
      </c>
      <c r="AB349" s="221" t="str">
        <f>+IF(J349=0,"",'Ark1'!AC3164)</f>
        <v/>
      </c>
      <c r="AC349" s="222" t="str">
        <f>+IF(J349=0,"",'Ark1'!AE3164)</f>
        <v/>
      </c>
      <c r="AD349" s="220" t="str">
        <f t="shared" si="41"/>
        <v/>
      </c>
      <c r="AE349" s="220" t="str">
        <f t="shared" si="42"/>
        <v/>
      </c>
      <c r="AF349" s="199"/>
      <c r="AI349" s="28"/>
      <c r="AJ349" s="26"/>
      <c r="AM349" s="26"/>
      <c r="AN349" s="26"/>
      <c r="AO349" s="26"/>
      <c r="AQ349" s="26"/>
    </row>
    <row r="350" spans="1:43" ht="15.6">
      <c r="A350" s="199"/>
      <c r="B350" s="270">
        <f>+'Ark1'!C3145</f>
        <v>2024</v>
      </c>
      <c r="C350" s="219">
        <f>+'Ark1'!L3165</f>
        <v>14</v>
      </c>
      <c r="D350" s="219" t="s">
        <v>39</v>
      </c>
      <c r="E350" s="219">
        <f>+'Ark1'!H3165</f>
        <v>2</v>
      </c>
      <c r="F350" s="219">
        <f>+'Ark1'!J3165</f>
        <v>175</v>
      </c>
      <c r="G350" s="219" t="str">
        <f>VLOOKUP(F350,RNR!$A$1:$B$26,2)</f>
        <v>Ole Ringdal</v>
      </c>
      <c r="H350" s="219" t="str">
        <f>+IF(J350=0,"",'Ark1'!Q3165)</f>
        <v/>
      </c>
      <c r="I350" s="219"/>
      <c r="J350" s="324">
        <f>+'Ark1'!R3165</f>
        <v>0</v>
      </c>
      <c r="K350" s="220" t="str">
        <f>+IF(J350=0,"",'Ark1'!AG3165)</f>
        <v/>
      </c>
      <c r="L350" s="220"/>
      <c r="M350" s="220" t="str">
        <f>+IF(J350=0,"",'Ark1'!AH3165)</f>
        <v/>
      </c>
      <c r="N350" s="31" t="str">
        <f>+IF(J350=0,"",'Ark1'!U3165)</f>
        <v/>
      </c>
      <c r="O350" s="31"/>
      <c r="P350" s="31"/>
      <c r="Q350" s="31"/>
      <c r="R350" s="31"/>
      <c r="S350" s="31"/>
      <c r="T350" s="31"/>
      <c r="U350" s="31"/>
      <c r="V350" s="221" t="str">
        <f>+IF(J350=0,"",'Ark1'!T3165)</f>
        <v/>
      </c>
      <c r="W350" s="222" t="str">
        <f>+IF(J350=0,"",'Ark1'!W3165)</f>
        <v/>
      </c>
      <c r="X350" s="222" t="str">
        <f>+IF(J350=0,"",'Ark1'!X3165)</f>
        <v/>
      </c>
      <c r="Y350" s="222" t="str">
        <f>+IF(J350=0,"",'Ark1'!Y3165)</f>
        <v/>
      </c>
      <c r="Z350" s="222" t="str">
        <f>+IF(J350=0,"",'Ark1'!Z3165)</f>
        <v/>
      </c>
      <c r="AA350" s="220" t="str">
        <f>+IF(J350=0,"",'Ark1'!AA3165)</f>
        <v/>
      </c>
      <c r="AB350" s="221" t="str">
        <f>+IF(J350=0,"",'Ark1'!AC3165)</f>
        <v/>
      </c>
      <c r="AC350" s="222" t="str">
        <f>+IF(J350=0,"",'Ark1'!AE3165)</f>
        <v/>
      </c>
      <c r="AD350" s="220" t="str">
        <f t="shared" si="41"/>
        <v/>
      </c>
      <c r="AE350" s="220" t="str">
        <f t="shared" si="42"/>
        <v/>
      </c>
      <c r="AF350" s="199"/>
      <c r="AI350" s="28"/>
      <c r="AJ350" s="26"/>
      <c r="AM350" s="26"/>
      <c r="AN350" s="26"/>
      <c r="AO350" s="26"/>
      <c r="AQ350" s="26"/>
    </row>
    <row r="351" spans="1:43" ht="15.6">
      <c r="A351" s="199"/>
      <c r="B351" s="270">
        <f>+'Ark1'!C3146</f>
        <v>2024</v>
      </c>
      <c r="C351" s="219">
        <f>+'Ark1'!L3166</f>
        <v>14</v>
      </c>
      <c r="D351" s="219" t="s">
        <v>39</v>
      </c>
      <c r="E351" s="219">
        <f>+'Ark1'!H3166</f>
        <v>2</v>
      </c>
      <c r="F351" s="219">
        <f>+'Ark1'!J3166</f>
        <v>177</v>
      </c>
      <c r="G351" s="219" t="str">
        <f>VLOOKUP(F351,RNR!$A$1:$B$26,2)</f>
        <v>Slakthuset</v>
      </c>
      <c r="H351" s="219" t="str">
        <f>+IF(J351=0,"",'Ark1'!Q3166)</f>
        <v/>
      </c>
      <c r="I351" s="219"/>
      <c r="J351" s="324">
        <f>+'Ark1'!R3166</f>
        <v>0</v>
      </c>
      <c r="K351" s="220" t="str">
        <f>+IF(J351=0,"",'Ark1'!AG3166)</f>
        <v/>
      </c>
      <c r="L351" s="220"/>
      <c r="M351" s="220" t="str">
        <f>+IF(J351=0,"",'Ark1'!AH3166)</f>
        <v/>
      </c>
      <c r="N351" s="31" t="str">
        <f>+IF(J351=0,"",'Ark1'!U3166)</f>
        <v/>
      </c>
      <c r="O351" s="31"/>
      <c r="P351" s="31"/>
      <c r="Q351" s="31"/>
      <c r="R351" s="31"/>
      <c r="S351" s="31"/>
      <c r="T351" s="31"/>
      <c r="U351" s="31"/>
      <c r="V351" s="221" t="str">
        <f>+IF(J351=0,"",'Ark1'!T3166)</f>
        <v/>
      </c>
      <c r="W351" s="222" t="str">
        <f>+IF(J351=0,"",'Ark1'!W3166)</f>
        <v/>
      </c>
      <c r="X351" s="222" t="str">
        <f>+IF(J351=0,"",'Ark1'!X3166)</f>
        <v/>
      </c>
      <c r="Y351" s="222" t="str">
        <f>+IF(J351=0,"",'Ark1'!Y3166)</f>
        <v/>
      </c>
      <c r="Z351" s="222" t="str">
        <f>+IF(J351=0,"",'Ark1'!Z3166)</f>
        <v/>
      </c>
      <c r="AA351" s="220" t="str">
        <f>+IF(J351=0,"",'Ark1'!AA3166)</f>
        <v/>
      </c>
      <c r="AB351" s="221" t="str">
        <f>+IF(J351=0,"",'Ark1'!AC3166)</f>
        <v/>
      </c>
      <c r="AC351" s="222" t="str">
        <f>+IF(J351=0,"",'Ark1'!AE3166)</f>
        <v/>
      </c>
      <c r="AD351" s="220" t="str">
        <f t="shared" si="41"/>
        <v/>
      </c>
      <c r="AE351" s="220" t="str">
        <f t="shared" si="42"/>
        <v/>
      </c>
      <c r="AF351" s="199"/>
      <c r="AI351" s="28"/>
      <c r="AJ351" s="26"/>
      <c r="AM351" s="26"/>
      <c r="AN351" s="26"/>
      <c r="AO351" s="26"/>
      <c r="AQ351" s="26"/>
    </row>
    <row r="352" spans="1:43" ht="15.6">
      <c r="A352" s="199"/>
      <c r="B352" s="270">
        <f>+'Ark1'!C3147</f>
        <v>2024</v>
      </c>
      <c r="C352" s="219">
        <f>+'Ark1'!L3167</f>
        <v>14</v>
      </c>
      <c r="D352" s="219" t="s">
        <v>39</v>
      </c>
      <c r="E352" s="219">
        <f>+'Ark1'!H3167</f>
        <v>2</v>
      </c>
      <c r="F352" s="219">
        <f>+'Ark1'!J3167</f>
        <v>178</v>
      </c>
      <c r="G352" s="219" t="str">
        <f>VLOOKUP(F352,RNR!$A$1:$B$26,2)</f>
        <v>Røros</v>
      </c>
      <c r="H352" s="219" t="str">
        <f>+IF(J352=0,"",'Ark1'!Q3167)</f>
        <v/>
      </c>
      <c r="I352" s="219"/>
      <c r="J352" s="324">
        <f>+'Ark1'!R3167</f>
        <v>0</v>
      </c>
      <c r="K352" s="220" t="str">
        <f>+IF(J352=0,"",'Ark1'!AG3167)</f>
        <v/>
      </c>
      <c r="L352" s="220"/>
      <c r="M352" s="220" t="str">
        <f>+IF(J352=0,"",'Ark1'!AH3167)</f>
        <v/>
      </c>
      <c r="N352" s="31" t="str">
        <f>+IF(J352=0,"",'Ark1'!U3167)</f>
        <v/>
      </c>
      <c r="O352" s="31"/>
      <c r="P352" s="31"/>
      <c r="Q352" s="31"/>
      <c r="R352" s="31"/>
      <c r="S352" s="31"/>
      <c r="T352" s="31"/>
      <c r="U352" s="31"/>
      <c r="V352" s="221" t="str">
        <f>+IF(J352=0,"",'Ark1'!T3167)</f>
        <v/>
      </c>
      <c r="W352" s="222" t="str">
        <f>+IF(J352=0,"",'Ark1'!W3167)</f>
        <v/>
      </c>
      <c r="X352" s="222" t="str">
        <f>+IF(J352=0,"",'Ark1'!X3167)</f>
        <v/>
      </c>
      <c r="Y352" s="222" t="str">
        <f>+IF(J352=0,"",'Ark1'!Y3167)</f>
        <v/>
      </c>
      <c r="Z352" s="222" t="str">
        <f>+IF(J352=0,"",'Ark1'!Z3167)</f>
        <v/>
      </c>
      <c r="AA352" s="220" t="str">
        <f>+IF(J352=0,"",'Ark1'!AA3167)</f>
        <v/>
      </c>
      <c r="AB352" s="221" t="str">
        <f>+IF(J352=0,"",'Ark1'!AC3167)</f>
        <v/>
      </c>
      <c r="AC352" s="222" t="str">
        <f>+IF(J352=0,"",'Ark1'!AE3167)</f>
        <v/>
      </c>
      <c r="AD352" s="220" t="str">
        <f t="shared" si="41"/>
        <v/>
      </c>
      <c r="AE352" s="220" t="str">
        <f t="shared" si="42"/>
        <v/>
      </c>
      <c r="AF352" s="199"/>
      <c r="AI352" s="28"/>
      <c r="AJ352" s="26"/>
      <c r="AM352" s="26"/>
      <c r="AN352" s="26"/>
      <c r="AO352" s="26"/>
      <c r="AQ352" s="26"/>
    </row>
    <row r="353" spans="1:60" ht="15.6">
      <c r="A353" s="199"/>
      <c r="B353" s="270">
        <f>+'Ark1'!C3148</f>
        <v>2024</v>
      </c>
      <c r="C353" s="219">
        <f>+'Ark1'!L3168</f>
        <v>14</v>
      </c>
      <c r="D353" s="219" t="s">
        <v>39</v>
      </c>
      <c r="E353" s="219">
        <f>+'Ark1'!H3168</f>
        <v>2</v>
      </c>
      <c r="F353" s="219">
        <f>+'Ark1'!J3168</f>
        <v>181</v>
      </c>
      <c r="G353" s="219" t="str">
        <f>VLOOKUP(F353,RNR!$A$1:$B$26,2)</f>
        <v>Horns</v>
      </c>
      <c r="H353" s="219" t="str">
        <f>+IF(J353=0,"",'Ark1'!Q3168)</f>
        <v/>
      </c>
      <c r="I353" s="219"/>
      <c r="J353" s="324">
        <f>+'Ark1'!R3168</f>
        <v>0</v>
      </c>
      <c r="K353" s="220" t="str">
        <f>+IF(J353=0,"",'Ark1'!AG3168)</f>
        <v/>
      </c>
      <c r="L353" s="220"/>
      <c r="M353" s="220" t="str">
        <f>+IF(J353=0,"",'Ark1'!AH3168)</f>
        <v/>
      </c>
      <c r="N353" s="31" t="str">
        <f>+IF(J353=0,"",'Ark1'!U3168)</f>
        <v/>
      </c>
      <c r="O353" s="31"/>
      <c r="P353" s="31"/>
      <c r="Q353" s="31"/>
      <c r="R353" s="31"/>
      <c r="S353" s="31"/>
      <c r="T353" s="31"/>
      <c r="U353" s="31"/>
      <c r="V353" s="221" t="str">
        <f>+IF(J353=0,"",'Ark1'!T3168)</f>
        <v/>
      </c>
      <c r="W353" s="222" t="str">
        <f>+IF(J353=0,"",'Ark1'!W3168)</f>
        <v/>
      </c>
      <c r="X353" s="222" t="str">
        <f>+IF(J353=0,"",'Ark1'!X3168)</f>
        <v/>
      </c>
      <c r="Y353" s="222" t="str">
        <f>+IF(J353=0,"",'Ark1'!Y3168)</f>
        <v/>
      </c>
      <c r="Z353" s="222" t="str">
        <f>+IF(J353=0,"",'Ark1'!Z3168)</f>
        <v/>
      </c>
      <c r="AA353" s="220" t="str">
        <f>+IF(J353=0,"",'Ark1'!AA3168)</f>
        <v/>
      </c>
      <c r="AB353" s="221" t="str">
        <f>+IF(J353=0,"",'Ark1'!AC3168)</f>
        <v/>
      </c>
      <c r="AC353" s="222" t="str">
        <f>+IF(J353=0,"",'Ark1'!AE3168)</f>
        <v/>
      </c>
      <c r="AD353" s="220" t="str">
        <f t="shared" si="41"/>
        <v/>
      </c>
      <c r="AE353" s="220" t="str">
        <f t="shared" si="42"/>
        <v/>
      </c>
      <c r="AF353" s="199"/>
      <c r="AI353" s="28"/>
      <c r="AJ353" s="26"/>
      <c r="AM353" s="26"/>
      <c r="AN353" s="26"/>
      <c r="AO353" s="26"/>
      <c r="AQ353" s="26"/>
    </row>
    <row r="354" spans="1:60" ht="15.6">
      <c r="A354" s="199"/>
      <c r="B354" s="270">
        <f>+'Ark1'!C3149</f>
        <v>2024</v>
      </c>
      <c r="C354" s="219">
        <f>+'Ark1'!L3169</f>
        <v>14</v>
      </c>
      <c r="D354" s="219" t="s">
        <v>39</v>
      </c>
      <c r="E354" s="219">
        <f>+'Ark1'!H3169</f>
        <v>1</v>
      </c>
      <c r="F354" s="219">
        <f>+'Ark1'!J3169</f>
        <v>262</v>
      </c>
      <c r="G354" s="219" t="str">
        <f>VLOOKUP(F354,RNR!$A$1:$B$26,2)</f>
        <v>Strilalam</v>
      </c>
      <c r="H354" s="219" t="str">
        <f>+IF(J354=0,"",'Ark1'!Q3169)</f>
        <v/>
      </c>
      <c r="I354" s="219"/>
      <c r="J354" s="324">
        <f>+'Ark1'!R3169</f>
        <v>0</v>
      </c>
      <c r="K354" s="220" t="str">
        <f>+IF(J354=0,"",'Ark1'!AG3169)</f>
        <v/>
      </c>
      <c r="L354" s="220"/>
      <c r="M354" s="220" t="str">
        <f>+IF(J354=0,"",'Ark1'!AH3169)</f>
        <v/>
      </c>
      <c r="N354" s="31" t="str">
        <f>+IF(J354=0,"",'Ark1'!U3169)</f>
        <v/>
      </c>
      <c r="O354" s="31"/>
      <c r="P354" s="31"/>
      <c r="Q354" s="31"/>
      <c r="R354" s="31"/>
      <c r="S354" s="31"/>
      <c r="T354" s="31"/>
      <c r="U354" s="31"/>
      <c r="V354" s="221" t="str">
        <f>+IF(J354=0,"",'Ark1'!T3169)</f>
        <v/>
      </c>
      <c r="W354" s="222" t="str">
        <f>+IF(J354=0,"",'Ark1'!W3169)</f>
        <v/>
      </c>
      <c r="X354" s="222" t="str">
        <f>+IF(J354=0,"",'Ark1'!X3169)</f>
        <v/>
      </c>
      <c r="Y354" s="222" t="str">
        <f>+IF(J354=0,"",'Ark1'!Y3169)</f>
        <v/>
      </c>
      <c r="Z354" s="222" t="str">
        <f>+IF(J354=0,"",'Ark1'!Z3169)</f>
        <v/>
      </c>
      <c r="AA354" s="220" t="str">
        <f>+IF(J354=0,"",'Ark1'!AA3169)</f>
        <v/>
      </c>
      <c r="AB354" s="221" t="str">
        <f>+IF(J354=0,"",'Ark1'!AC3169)</f>
        <v/>
      </c>
      <c r="AC354" s="222" t="str">
        <f>+IF(J354=0,"",'Ark1'!AE3169)</f>
        <v/>
      </c>
      <c r="AD354" s="220" t="str">
        <f t="shared" si="41"/>
        <v/>
      </c>
      <c r="AE354" s="220" t="str">
        <f t="shared" si="42"/>
        <v/>
      </c>
      <c r="AF354" s="199"/>
      <c r="AI354" s="28"/>
      <c r="AJ354" s="26"/>
      <c r="AM354" s="26"/>
      <c r="AN354" s="26"/>
      <c r="AO354" s="26"/>
      <c r="AQ354" s="26"/>
    </row>
    <row r="355" spans="1:60" ht="15.6">
      <c r="A355" s="199"/>
      <c r="B355" s="270">
        <f>+'Ark1'!C3150</f>
        <v>2024</v>
      </c>
      <c r="C355" s="219">
        <f>+'Ark1'!L3170</f>
        <v>14</v>
      </c>
      <c r="D355" s="219" t="s">
        <v>39</v>
      </c>
      <c r="E355" s="219">
        <f>+'Ark1'!H3170</f>
        <v>1</v>
      </c>
      <c r="F355" s="219">
        <f>+'Ark1'!J3170</f>
        <v>309</v>
      </c>
      <c r="G355" s="219" t="str">
        <f>VLOOKUP(F355,RNR!$A$1:$B$26,2)</f>
        <v>Malvik</v>
      </c>
      <c r="H355" s="219" t="str">
        <f>+IF(J355=0,"",'Ark1'!Q3170)</f>
        <v/>
      </c>
      <c r="I355" s="219"/>
      <c r="J355" s="324">
        <f>+'Ark1'!R3170</f>
        <v>0</v>
      </c>
      <c r="K355" s="220" t="str">
        <f>+IF(J355=0,"",'Ark1'!AG3170)</f>
        <v/>
      </c>
      <c r="L355" s="220"/>
      <c r="M355" s="220" t="str">
        <f>+IF(J355=0,"",'Ark1'!AH3170)</f>
        <v/>
      </c>
      <c r="N355" s="31" t="str">
        <f>+IF(J355=0,"",'Ark1'!U3170)</f>
        <v/>
      </c>
      <c r="O355" s="31"/>
      <c r="P355" s="31"/>
      <c r="Q355" s="31"/>
      <c r="R355" s="31"/>
      <c r="S355" s="31"/>
      <c r="T355" s="31"/>
      <c r="U355" s="31"/>
      <c r="V355" s="221" t="str">
        <f>+IF(J355=0,"",'Ark1'!T3170)</f>
        <v/>
      </c>
      <c r="W355" s="222" t="str">
        <f>+IF(J355=0,"",'Ark1'!W3170)</f>
        <v/>
      </c>
      <c r="X355" s="222" t="str">
        <f>+IF(J355=0,"",'Ark1'!X3170)</f>
        <v/>
      </c>
      <c r="Y355" s="222" t="str">
        <f>+IF(J355=0,"",'Ark1'!Y3170)</f>
        <v/>
      </c>
      <c r="Z355" s="222" t="str">
        <f>+IF(J355=0,"",'Ark1'!Z3170)</f>
        <v/>
      </c>
      <c r="AA355" s="220" t="str">
        <f>+IF(J355=0,"",'Ark1'!AA3170)</f>
        <v/>
      </c>
      <c r="AB355" s="221" t="str">
        <f>+IF(J355=0,"",'Ark1'!AC3170)</f>
        <v/>
      </c>
      <c r="AC355" s="222" t="str">
        <f>+IF(J355=0,"",'Ark1'!AE3170)</f>
        <v/>
      </c>
      <c r="AD355" s="220" t="str">
        <f t="shared" si="41"/>
        <v/>
      </c>
      <c r="AE355" s="220" t="str">
        <f t="shared" si="42"/>
        <v/>
      </c>
      <c r="AF355" s="199"/>
      <c r="AI355" s="28"/>
      <c r="AJ355" s="26"/>
      <c r="AM355" s="26"/>
      <c r="AN355" s="26"/>
      <c r="AO355" s="26"/>
      <c r="AQ355" s="26"/>
    </row>
    <row r="356" spans="1:60" ht="15.6">
      <c r="A356" s="199"/>
      <c r="B356" s="270">
        <f>+'Ark1'!C3151</f>
        <v>2024</v>
      </c>
      <c r="C356" s="219">
        <f>+'Ark1'!L3171</f>
        <v>14</v>
      </c>
      <c r="D356" s="219" t="s">
        <v>39</v>
      </c>
      <c r="E356" s="219">
        <f>+'Ark1'!H3171</f>
        <v>2</v>
      </c>
      <c r="F356" s="219">
        <f>+'Ark1'!J3171</f>
        <v>470</v>
      </c>
      <c r="G356" s="219" t="str">
        <f>VLOOKUP(F356,RNR!$A$1:$B$26,2)</f>
        <v>Jens Eide</v>
      </c>
      <c r="H356" s="219" t="str">
        <f>+IF(J356=0,"",'Ark1'!Q3171)</f>
        <v/>
      </c>
      <c r="I356" s="219"/>
      <c r="J356" s="324">
        <f>+'Ark1'!R3171</f>
        <v>0</v>
      </c>
      <c r="K356" s="220" t="str">
        <f>+IF(J356=0,"",'Ark1'!AG3171)</f>
        <v/>
      </c>
      <c r="L356" s="220"/>
      <c r="M356" s="220" t="str">
        <f>+IF(J356=0,"",'Ark1'!AH3171)</f>
        <v/>
      </c>
      <c r="N356" s="31" t="str">
        <f>+IF(J356=0,"",'Ark1'!U3171)</f>
        <v/>
      </c>
      <c r="O356" s="31"/>
      <c r="P356" s="31"/>
      <c r="Q356" s="31"/>
      <c r="R356" s="31"/>
      <c r="S356" s="31"/>
      <c r="T356" s="31"/>
      <c r="U356" s="31"/>
      <c r="V356" s="221" t="str">
        <f>+IF(J356=0,"",'Ark1'!T3171)</f>
        <v/>
      </c>
      <c r="W356" s="222" t="str">
        <f>+IF(J356=0,"",'Ark1'!W3171)</f>
        <v/>
      </c>
      <c r="X356" s="222" t="str">
        <f>+IF(J356=0,"",'Ark1'!X3171)</f>
        <v/>
      </c>
      <c r="Y356" s="222" t="str">
        <f>+IF(J356=0,"",'Ark1'!Y3171)</f>
        <v/>
      </c>
      <c r="Z356" s="222" t="str">
        <f>+IF(J356=0,"",'Ark1'!Z3171)</f>
        <v/>
      </c>
      <c r="AA356" s="220" t="str">
        <f>+IF(J356=0,"",'Ark1'!AA3171)</f>
        <v/>
      </c>
      <c r="AB356" s="221" t="str">
        <f>+IF(J356=0,"",'Ark1'!AC3171)</f>
        <v/>
      </c>
      <c r="AC356" s="222" t="str">
        <f>+IF(J356=0,"",'Ark1'!AE3171)</f>
        <v/>
      </c>
      <c r="AD356" s="220" t="str">
        <f t="shared" si="41"/>
        <v/>
      </c>
      <c r="AE356" s="220" t="str">
        <f t="shared" si="42"/>
        <v/>
      </c>
      <c r="AF356" s="199"/>
      <c r="AI356" s="28"/>
      <c r="AJ356" s="26"/>
      <c r="AM356" s="26"/>
      <c r="AN356" s="26"/>
      <c r="AO356" s="26"/>
      <c r="AQ356" s="26"/>
    </row>
    <row r="357" spans="1:60" ht="15.6">
      <c r="A357" s="199"/>
      <c r="B357" s="270">
        <f>+'Ark1'!C3152</f>
        <v>2024</v>
      </c>
      <c r="C357" s="219">
        <f>+'Ark1'!L3172</f>
        <v>14</v>
      </c>
      <c r="D357" s="219" t="s">
        <v>39</v>
      </c>
      <c r="E357" s="219">
        <f>+'Ark1'!H3172</f>
        <v>2</v>
      </c>
      <c r="F357" s="219">
        <f>+'Ark1'!J3172</f>
        <v>629</v>
      </c>
      <c r="G357" s="219" t="str">
        <f>VLOOKUP(F357,RNR!$A$1:$B$26,2)</f>
        <v>Bø</v>
      </c>
      <c r="H357" s="219" t="str">
        <f>+IF(J357=0,"",'Ark1'!Q3172)</f>
        <v/>
      </c>
      <c r="I357" s="219"/>
      <c r="J357" s="324">
        <f>+'Ark1'!R3172</f>
        <v>0</v>
      </c>
      <c r="K357" s="220" t="str">
        <f>+IF(J357=0,"",'Ark1'!AG3172)</f>
        <v/>
      </c>
      <c r="L357" s="220"/>
      <c r="M357" s="220" t="str">
        <f>+IF(J357=0,"",'Ark1'!AH3172)</f>
        <v/>
      </c>
      <c r="N357" s="31" t="str">
        <f>+IF(J357=0,"",'Ark1'!U3172)</f>
        <v/>
      </c>
      <c r="O357" s="31"/>
      <c r="P357" s="31"/>
      <c r="Q357" s="31"/>
      <c r="R357" s="31"/>
      <c r="S357" s="31"/>
      <c r="T357" s="31"/>
      <c r="U357" s="31"/>
      <c r="V357" s="221" t="str">
        <f>+IF(J357=0,"",'Ark1'!T3172)</f>
        <v/>
      </c>
      <c r="W357" s="222" t="str">
        <f>+IF(J357=0,"",'Ark1'!W3172)</f>
        <v/>
      </c>
      <c r="X357" s="222" t="str">
        <f>+IF(J357=0,"",'Ark1'!X3172)</f>
        <v/>
      </c>
      <c r="Y357" s="222" t="str">
        <f>+IF(J357=0,"",'Ark1'!Y3172)</f>
        <v/>
      </c>
      <c r="Z357" s="222" t="str">
        <f>+IF(J357=0,"",'Ark1'!Z3172)</f>
        <v/>
      </c>
      <c r="AA357" s="220" t="str">
        <f>+IF(J357=0,"",'Ark1'!AA3172)</f>
        <v/>
      </c>
      <c r="AB357" s="221" t="str">
        <f>+IF(J357=0,"",'Ark1'!AC3172)</f>
        <v/>
      </c>
      <c r="AC357" s="222" t="str">
        <f>+IF(J357=0,"",'Ark1'!AE3172)</f>
        <v/>
      </c>
      <c r="AD357" s="220" t="str">
        <f t="shared" si="41"/>
        <v/>
      </c>
      <c r="AE357" s="220" t="str">
        <f t="shared" si="42"/>
        <v/>
      </c>
      <c r="AF357" s="199"/>
      <c r="AI357" s="28"/>
      <c r="AJ357" s="26"/>
      <c r="AM357" s="26"/>
      <c r="AN357" s="26"/>
      <c r="AO357" s="26"/>
      <c r="AQ357" s="26"/>
    </row>
    <row r="358" spans="1:60" ht="15.6">
      <c r="A358" s="199"/>
      <c r="B358" s="270">
        <f>+'Ark1'!C3153</f>
        <v>2024</v>
      </c>
      <c r="C358" s="219">
        <f>+'Ark1'!L3173</f>
        <v>14</v>
      </c>
      <c r="D358" s="219" t="s">
        <v>39</v>
      </c>
      <c r="E358" s="219">
        <f>+'Ark1'!H3173</f>
        <v>1</v>
      </c>
      <c r="F358" s="219">
        <f>+'Ark1'!J3173</f>
        <v>643</v>
      </c>
      <c r="G358" s="219" t="str">
        <f>VLOOKUP(F358,RNR!$A$1:$B$26,2)</f>
        <v>Bjerka</v>
      </c>
      <c r="H358" s="219" t="str">
        <f>+IF(J358=0,"",'Ark1'!Q3173)</f>
        <v/>
      </c>
      <c r="I358" s="219"/>
      <c r="J358" s="324">
        <f>+'Ark1'!R3173</f>
        <v>0</v>
      </c>
      <c r="K358" s="220" t="str">
        <f>+IF(J358=0,"",'Ark1'!AG3173)</f>
        <v/>
      </c>
      <c r="L358" s="220"/>
      <c r="M358" s="220" t="str">
        <f>+IF(J358=0,"",'Ark1'!AH3173)</f>
        <v/>
      </c>
      <c r="N358" s="31" t="str">
        <f>+IF(J358=0,"",'Ark1'!U3173)</f>
        <v/>
      </c>
      <c r="O358" s="31"/>
      <c r="P358" s="31"/>
      <c r="Q358" s="31"/>
      <c r="R358" s="31"/>
      <c r="S358" s="31"/>
      <c r="T358" s="31"/>
      <c r="U358" s="31"/>
      <c r="V358" s="221" t="str">
        <f>+IF(J358=0,"",'Ark1'!T3173)</f>
        <v/>
      </c>
      <c r="W358" s="222" t="str">
        <f>+IF(J358=0,"",'Ark1'!W3173)</f>
        <v/>
      </c>
      <c r="X358" s="222" t="str">
        <f>+IF(J358=0,"",'Ark1'!X3173)</f>
        <v/>
      </c>
      <c r="Y358" s="222" t="str">
        <f>+IF(J358=0,"",'Ark1'!Y3173)</f>
        <v/>
      </c>
      <c r="Z358" s="222" t="str">
        <f>+IF(J358=0,"",'Ark1'!Z3173)</f>
        <v/>
      </c>
      <c r="AA358" s="220" t="str">
        <f>+IF(J358=0,"",'Ark1'!AA3173)</f>
        <v/>
      </c>
      <c r="AB358" s="221" t="str">
        <f>+IF(J358=0,"",'Ark1'!AC3173)</f>
        <v/>
      </c>
      <c r="AC358" s="222" t="str">
        <f>+IF(J358=0,"",'Ark1'!AE3173)</f>
        <v/>
      </c>
      <c r="AD358" s="220" t="str">
        <f t="shared" si="41"/>
        <v/>
      </c>
      <c r="AE358" s="220" t="str">
        <f t="shared" si="42"/>
        <v/>
      </c>
      <c r="AF358" s="199"/>
      <c r="AI358" s="28"/>
      <c r="AJ358" s="26"/>
      <c r="AM358" s="26"/>
      <c r="AN358" s="26"/>
      <c r="AO358" s="26"/>
      <c r="AQ358" s="26"/>
    </row>
    <row r="359" spans="1:60" ht="15.6">
      <c r="A359" s="199"/>
      <c r="B359" s="270">
        <f>+'Ark1'!C3154</f>
        <v>2024</v>
      </c>
      <c r="C359" s="219">
        <f>+'Ark1'!L3174</f>
        <v>14</v>
      </c>
      <c r="D359" s="219" t="s">
        <v>39</v>
      </c>
      <c r="E359" s="219">
        <f>+'Ark1'!H3174</f>
        <v>2</v>
      </c>
      <c r="F359" s="219">
        <f>+'Ark1'!J3174</f>
        <v>704</v>
      </c>
      <c r="G359" s="219" t="str">
        <f>VLOOKUP(F359,RNR!$A$1:$B$26,2)</f>
        <v>Øre Vilt</v>
      </c>
      <c r="H359" s="219" t="str">
        <f>+IF(J359=0,"",'Ark1'!Q3174)</f>
        <v/>
      </c>
      <c r="I359" s="219"/>
      <c r="J359" s="324">
        <f>+'Ark1'!R3174</f>
        <v>0</v>
      </c>
      <c r="K359" s="220" t="str">
        <f>+IF(J359=0,"",'Ark1'!AG3174)</f>
        <v/>
      </c>
      <c r="L359" s="220"/>
      <c r="M359" s="220" t="str">
        <f>+IF(J359=0,"",'Ark1'!AH3174)</f>
        <v/>
      </c>
      <c r="N359" s="31" t="str">
        <f>+IF(J359=0,"",'Ark1'!U3174)</f>
        <v/>
      </c>
      <c r="O359" s="31"/>
      <c r="P359" s="31"/>
      <c r="Q359" s="31"/>
      <c r="R359" s="31"/>
      <c r="S359" s="31"/>
      <c r="T359" s="31"/>
      <c r="U359" s="31"/>
      <c r="V359" s="221" t="str">
        <f>+IF(J359=0,"",'Ark1'!T3174)</f>
        <v/>
      </c>
      <c r="W359" s="222" t="str">
        <f>+IF(J359=0,"",'Ark1'!W3174)</f>
        <v/>
      </c>
      <c r="X359" s="222" t="str">
        <f>+IF(J359=0,"",'Ark1'!X3174)</f>
        <v/>
      </c>
      <c r="Y359" s="222" t="str">
        <f>+IF(J359=0,"",'Ark1'!Y3174)</f>
        <v/>
      </c>
      <c r="Z359" s="222" t="str">
        <f>+IF(J359=0,"",'Ark1'!Z3174)</f>
        <v/>
      </c>
      <c r="AA359" s="220" t="str">
        <f>+IF(J359=0,"",'Ark1'!AA3174)</f>
        <v/>
      </c>
      <c r="AB359" s="221" t="str">
        <f>+IF(J359=0,"",'Ark1'!AC3174)</f>
        <v/>
      </c>
      <c r="AC359" s="222" t="str">
        <f>+IF(J359=0,"",'Ark1'!AE3174)</f>
        <v/>
      </c>
      <c r="AD359" s="220" t="str">
        <f t="shared" si="41"/>
        <v/>
      </c>
      <c r="AE359" s="220" t="str">
        <f t="shared" si="42"/>
        <v/>
      </c>
      <c r="AF359" s="199"/>
      <c r="AI359" s="28"/>
      <c r="AJ359" s="26"/>
      <c r="AM359" s="26"/>
      <c r="AN359" s="26"/>
      <c r="AO359" s="26"/>
      <c r="AQ359" s="26"/>
    </row>
    <row r="360" spans="1:60" ht="15.6">
      <c r="A360" s="199"/>
      <c r="B360" s="270">
        <f>+'Ark1'!C3155</f>
        <v>2024</v>
      </c>
      <c r="C360" s="219">
        <f>+'Ark1'!L3175</f>
        <v>14</v>
      </c>
      <c r="D360" s="219" t="s">
        <v>39</v>
      </c>
      <c r="E360" s="219">
        <f>+'Ark1'!H3175</f>
        <v>1</v>
      </c>
      <c r="F360" s="219">
        <f>+'Ark1'!J3175</f>
        <v>802</v>
      </c>
      <c r="G360" s="219" t="str">
        <f>VLOOKUP(F360,RNR!$A$1:$B$26,2)</f>
        <v>Karasjok</v>
      </c>
      <c r="H360" s="219" t="str">
        <f>+IF(J360=0,"",'Ark1'!Q3175)</f>
        <v/>
      </c>
      <c r="I360" s="219"/>
      <c r="J360" s="324">
        <f>+'Ark1'!R3175</f>
        <v>0</v>
      </c>
      <c r="K360" s="220" t="str">
        <f>+IF(J360=0,"",'Ark1'!AG3175)</f>
        <v/>
      </c>
      <c r="L360" s="220"/>
      <c r="M360" s="220" t="str">
        <f>+IF(J360=0,"",'Ark1'!AH3175)</f>
        <v/>
      </c>
      <c r="N360" s="31" t="str">
        <f>+IF(J360=0,"",'Ark1'!U3175)</f>
        <v/>
      </c>
      <c r="O360" s="31"/>
      <c r="P360" s="31"/>
      <c r="Q360" s="31"/>
      <c r="R360" s="31"/>
      <c r="S360" s="31"/>
      <c r="T360" s="31"/>
      <c r="U360" s="31"/>
      <c r="V360" s="221" t="str">
        <f>+IF(J360=0,"",'Ark1'!T3175)</f>
        <v/>
      </c>
      <c r="W360" s="222" t="str">
        <f>+IF(J360=0,"",'Ark1'!W3175)</f>
        <v/>
      </c>
      <c r="X360" s="222" t="str">
        <f>+IF(J360=0,"",'Ark1'!X3175)</f>
        <v/>
      </c>
      <c r="Y360" s="222" t="str">
        <f>+IF(J360=0,"",'Ark1'!Y3175)</f>
        <v/>
      </c>
      <c r="Z360" s="222" t="str">
        <f>+IF(J360=0,"",'Ark1'!Z3175)</f>
        <v/>
      </c>
      <c r="AA360" s="220" t="str">
        <f>+IF(J360=0,"",'Ark1'!AA3175)</f>
        <v/>
      </c>
      <c r="AB360" s="221" t="str">
        <f>+IF(J360=0,"",'Ark1'!AC3175)</f>
        <v/>
      </c>
      <c r="AC360" s="222" t="str">
        <f>+IF(J360=0,"",'Ark1'!AE3175)</f>
        <v/>
      </c>
      <c r="AD360" s="220" t="str">
        <f t="shared" si="41"/>
        <v/>
      </c>
      <c r="AE360" s="220" t="str">
        <f t="shared" si="42"/>
        <v/>
      </c>
      <c r="AF360" s="199"/>
      <c r="AI360" s="28"/>
      <c r="AJ360" s="26"/>
      <c r="AM360" s="26"/>
      <c r="AN360" s="26"/>
      <c r="AO360" s="26"/>
      <c r="AQ360" s="26"/>
    </row>
    <row r="361" spans="1:60" ht="19.8">
      <c r="A361" s="199"/>
      <c r="B361" s="270">
        <f>+'Ark1'!C3157</f>
        <v>2024</v>
      </c>
      <c r="C361" s="199"/>
      <c r="D361" s="199"/>
      <c r="E361" s="199"/>
      <c r="F361" s="199"/>
      <c r="G361" s="199"/>
      <c r="H361" s="199"/>
      <c r="I361" s="486"/>
      <c r="J361" s="320"/>
      <c r="K361" s="200"/>
      <c r="L361" s="200"/>
      <c r="M361" s="200"/>
      <c r="N361" s="199"/>
      <c r="O361" s="486"/>
      <c r="P361" s="486"/>
      <c r="Q361" s="486"/>
      <c r="R361" s="486"/>
      <c r="S361" s="486"/>
      <c r="T361" s="486"/>
      <c r="U361" s="486"/>
      <c r="V361" s="199"/>
      <c r="W361" s="201"/>
      <c r="X361" s="201"/>
      <c r="Y361" s="201"/>
      <c r="Z361" s="201"/>
      <c r="AA361" s="201"/>
      <c r="AB361" s="199"/>
      <c r="AC361" s="201"/>
      <c r="AD361" s="201"/>
      <c r="AE361" s="201"/>
      <c r="AF361" s="199"/>
      <c r="AG361" s="202"/>
      <c r="AI361" s="28"/>
      <c r="AJ361" s="26"/>
      <c r="AK361" s="203"/>
      <c r="AL361" s="27"/>
      <c r="AP361" s="27"/>
      <c r="BH361" s="215"/>
    </row>
    <row r="362" spans="1:60" ht="22.8">
      <c r="A362" s="199"/>
      <c r="B362" s="270">
        <f>+'Ark1'!C3158</f>
        <v>2024</v>
      </c>
      <c r="C362" s="199"/>
      <c r="D362" s="244" t="str">
        <f>+D364</f>
        <v>E</v>
      </c>
      <c r="E362" s="199"/>
      <c r="F362" s="199"/>
      <c r="G362" s="199"/>
      <c r="H362" s="199"/>
      <c r="I362" s="486"/>
      <c r="J362" s="445">
        <f>SUM(J364:J387)</f>
        <v>0</v>
      </c>
      <c r="K362" s="200"/>
      <c r="L362" s="200"/>
      <c r="M362" s="200"/>
      <c r="N362" s="247" t="str">
        <f>+Klasse!P23</f>
        <v/>
      </c>
      <c r="O362" s="247"/>
      <c r="P362" s="247"/>
      <c r="Q362" s="247"/>
      <c r="R362" s="247"/>
      <c r="S362" s="247"/>
      <c r="T362" s="247"/>
      <c r="U362" s="247"/>
      <c r="V362" s="199"/>
      <c r="W362" s="201"/>
      <c r="X362" s="201"/>
      <c r="Y362" s="201"/>
      <c r="Z362" s="201"/>
      <c r="AA362" s="201"/>
      <c r="AB362" s="199"/>
      <c r="AC362" s="201"/>
      <c r="AD362" s="201"/>
      <c r="AE362" s="201"/>
      <c r="AF362" s="201"/>
      <c r="AG362" s="202"/>
      <c r="AI362" s="28"/>
      <c r="AJ362" s="26"/>
      <c r="AK362" s="203"/>
      <c r="AL362" s="27"/>
      <c r="AP362" s="27"/>
      <c r="BH362" s="215"/>
    </row>
    <row r="363" spans="1:60" ht="19.8">
      <c r="A363" s="199"/>
      <c r="B363" s="270">
        <f>+'Ark1'!C3159</f>
        <v>2024</v>
      </c>
      <c r="C363" s="199"/>
      <c r="D363" s="199"/>
      <c r="E363" s="531"/>
      <c r="F363" s="532"/>
      <c r="G363" s="199"/>
      <c r="H363" s="217"/>
      <c r="I363" s="217"/>
      <c r="J363" s="320"/>
      <c r="K363" s="200"/>
      <c r="L363" s="200"/>
      <c r="M363" s="200"/>
      <c r="N363" s="200"/>
      <c r="O363" s="200"/>
      <c r="P363" s="200"/>
      <c r="Q363" s="200"/>
      <c r="R363" s="200"/>
      <c r="S363" s="200"/>
      <c r="T363" s="200"/>
      <c r="U363" s="200"/>
      <c r="V363" s="217"/>
      <c r="W363" s="201"/>
      <c r="X363" s="201"/>
      <c r="Y363" s="201"/>
      <c r="Z363" s="201"/>
      <c r="AA363" s="218"/>
      <c r="AB363" s="199"/>
      <c r="AC363" s="218"/>
      <c r="AD363" s="218"/>
      <c r="AE363" s="216"/>
      <c r="AF363" s="199"/>
      <c r="AG363" s="202"/>
      <c r="AI363" s="28"/>
      <c r="AJ363" s="26"/>
      <c r="AK363" s="203"/>
      <c r="AL363" s="27"/>
      <c r="AP363" s="27"/>
      <c r="BH363" s="215"/>
    </row>
    <row r="364" spans="1:60" s="227" customFormat="1" ht="15.6">
      <c r="A364" s="199"/>
      <c r="B364" s="270">
        <f>+'Ark1'!C3160</f>
        <v>2024</v>
      </c>
      <c r="C364" s="219">
        <f>+'Ark1'!L3176</f>
        <v>15</v>
      </c>
      <c r="D364" s="219" t="s">
        <v>397</v>
      </c>
      <c r="E364" s="27">
        <f>+'Ark1'!H3176</f>
        <v>1</v>
      </c>
      <c r="F364" s="27">
        <f>+'Ark1'!J3176</f>
        <v>103</v>
      </c>
      <c r="G364" s="27" t="str">
        <f>VLOOKUP(F364,RNR!$A$1:$B$26,2)</f>
        <v>Rudshøgda</v>
      </c>
      <c r="H364" s="27" t="str">
        <f>+IF(J364=0,"",'Ark1'!Q3176)</f>
        <v/>
      </c>
      <c r="I364" s="485"/>
      <c r="J364" s="325">
        <f>+'Ark1'!R3176</f>
        <v>0</v>
      </c>
      <c r="K364" s="28" t="str">
        <f>+IF(J364=0,"",'Ark1'!AG3176)</f>
        <v/>
      </c>
      <c r="L364" s="28"/>
      <c r="M364" s="28" t="str">
        <f>+IF(J364=0,"",'Ark1'!AH3176)</f>
        <v/>
      </c>
      <c r="N364" s="31" t="str">
        <f>+IF(J364=0,"",'Ark1'!U3176)</f>
        <v/>
      </c>
      <c r="O364" s="31"/>
      <c r="P364" s="31"/>
      <c r="Q364" s="31"/>
      <c r="R364" s="31"/>
      <c r="S364" s="31"/>
      <c r="T364" s="31"/>
      <c r="U364" s="31"/>
      <c r="V364" s="26" t="str">
        <f>+IF(J364=0,"",'Ark1'!T3176)</f>
        <v/>
      </c>
      <c r="W364" s="33" t="str">
        <f>+IF(J364=0,"",'Ark1'!W3176)</f>
        <v/>
      </c>
      <c r="X364" s="33" t="str">
        <f>+IF(J364=0,"",'Ark1'!X3176)</f>
        <v/>
      </c>
      <c r="Y364" s="33" t="str">
        <f>+IF(J364=0,"",'Ark1'!Y3176)</f>
        <v/>
      </c>
      <c r="Z364" s="33" t="str">
        <f>+IF(J364=0,"",'Ark1'!Z3176)</f>
        <v/>
      </c>
      <c r="AA364" s="28" t="str">
        <f>+IF(J364=0,"",'Ark1'!AA3176)</f>
        <v/>
      </c>
      <c r="AB364" s="26" t="str">
        <f>+IF(J364=0,"",'Ark1'!AC3176)</f>
        <v/>
      </c>
      <c r="AC364" s="33" t="str">
        <f>+IF(J364=0,"",'Ark1'!AE3176)</f>
        <v/>
      </c>
      <c r="AD364" s="28" t="str">
        <f t="shared" ref="AD364:AD387" si="43">IF(J364=0,"",N364/C364)</f>
        <v/>
      </c>
      <c r="AE364" s="28" t="str">
        <f t="shared" ref="AE364:AE366" si="44">IF(J364=0,"",J364/H364)</f>
        <v/>
      </c>
      <c r="AF364" s="199"/>
      <c r="AG364" s="28"/>
      <c r="AH364" s="28"/>
      <c r="AI364" s="28"/>
      <c r="AJ364" s="26"/>
      <c r="AK364" s="28"/>
      <c r="AL364" s="28"/>
      <c r="AM364" s="27"/>
      <c r="AN364" s="27"/>
      <c r="AO364" s="27"/>
      <c r="AP364" s="28"/>
      <c r="AQ364" s="27"/>
      <c r="AR364" s="27"/>
    </row>
    <row r="365" spans="1:60" s="227" customFormat="1" ht="15.6">
      <c r="A365" s="199"/>
      <c r="B365" s="270">
        <f>+'Ark1'!C3161</f>
        <v>2024</v>
      </c>
      <c r="C365" s="219">
        <f>+'Ark1'!L3177</f>
        <v>15</v>
      </c>
      <c r="D365" s="219" t="s">
        <v>397</v>
      </c>
      <c r="E365" s="27">
        <f>+'Ark1'!H3177</f>
        <v>2</v>
      </c>
      <c r="F365" s="27">
        <f>+'Ark1'!J3177</f>
        <v>106</v>
      </c>
      <c r="G365" s="27" t="str">
        <f>VLOOKUP(F365,RNR!$A$1:$B$26,2)</f>
        <v>Furuseth</v>
      </c>
      <c r="H365" s="27" t="str">
        <f>+IF(J365=0,"",'Ark1'!Q3177)</f>
        <v/>
      </c>
      <c r="I365" s="485"/>
      <c r="J365" s="325">
        <f>+'Ark1'!R3177</f>
        <v>0</v>
      </c>
      <c r="K365" s="28" t="str">
        <f>+IF(J365=0,"",'Ark1'!AG3177)</f>
        <v/>
      </c>
      <c r="L365" s="28"/>
      <c r="M365" s="28" t="str">
        <f>+IF(J365=0,"",'Ark1'!AH3177)</f>
        <v/>
      </c>
      <c r="N365" s="31" t="str">
        <f>+IF(J365=0,"",'Ark1'!U3177)</f>
        <v/>
      </c>
      <c r="O365" s="31"/>
      <c r="P365" s="31"/>
      <c r="Q365" s="31"/>
      <c r="R365" s="31"/>
      <c r="S365" s="31"/>
      <c r="T365" s="31"/>
      <c r="U365" s="31"/>
      <c r="V365" s="26" t="str">
        <f>+IF(J365=0,"",'Ark1'!T3177)</f>
        <v/>
      </c>
      <c r="W365" s="33" t="str">
        <f>+IF(J365=0,"",'Ark1'!W3177)</f>
        <v/>
      </c>
      <c r="X365" s="33" t="str">
        <f>+IF(J365=0,"",'Ark1'!X3177)</f>
        <v/>
      </c>
      <c r="Y365" s="33" t="str">
        <f>+IF(J365=0,"",'Ark1'!Y3177)</f>
        <v/>
      </c>
      <c r="Z365" s="33" t="str">
        <f>+IF(J365=0,"",'Ark1'!Z3177)</f>
        <v/>
      </c>
      <c r="AA365" s="28" t="str">
        <f>+IF(J365=0,"",'Ark1'!AA3177)</f>
        <v/>
      </c>
      <c r="AB365" s="26" t="str">
        <f>+IF(J365=0,"",'Ark1'!AC3177)</f>
        <v/>
      </c>
      <c r="AC365" s="33" t="str">
        <f>+IF(J365=0,"",'Ark1'!AE3177)</f>
        <v/>
      </c>
      <c r="AD365" s="28" t="str">
        <f t="shared" si="43"/>
        <v/>
      </c>
      <c r="AE365" s="28" t="str">
        <f t="shared" si="44"/>
        <v/>
      </c>
      <c r="AF365" s="199"/>
      <c r="AG365" s="28"/>
      <c r="AH365" s="28"/>
      <c r="AI365" s="28"/>
      <c r="AJ365" s="26"/>
      <c r="AK365" s="28"/>
      <c r="AL365" s="28"/>
      <c r="AM365" s="27"/>
      <c r="AN365" s="27"/>
      <c r="AO365" s="27"/>
      <c r="AP365" s="28"/>
      <c r="AQ365" s="27"/>
      <c r="AR365" s="27"/>
    </row>
    <row r="366" spans="1:60" s="227" customFormat="1" ht="15.6">
      <c r="A366" s="199"/>
      <c r="B366" s="270">
        <f>+'Ark1'!C3162</f>
        <v>2024</v>
      </c>
      <c r="C366" s="219">
        <f>+'Ark1'!L3178</f>
        <v>15</v>
      </c>
      <c r="D366" s="219" t="s">
        <v>397</v>
      </c>
      <c r="E366" s="27">
        <f>+'Ark1'!H3178</f>
        <v>1</v>
      </c>
      <c r="F366" s="27">
        <f>+'Ark1'!J3178</f>
        <v>110</v>
      </c>
      <c r="G366" s="27" t="str">
        <f>VLOOKUP(F366,RNR!$A$1:$B$26,2)</f>
        <v>Gol</v>
      </c>
      <c r="H366" s="27" t="str">
        <f>+IF(J366=0,"",'Ark1'!Q3178)</f>
        <v/>
      </c>
      <c r="I366" s="485"/>
      <c r="J366" s="325">
        <f>+'Ark1'!R3178</f>
        <v>0</v>
      </c>
      <c r="K366" s="28" t="str">
        <f>+IF(J366=0,"",'Ark1'!AG3178)</f>
        <v/>
      </c>
      <c r="L366" s="28"/>
      <c r="M366" s="28" t="str">
        <f>+IF(J366=0,"",'Ark1'!AH3178)</f>
        <v/>
      </c>
      <c r="N366" s="31" t="str">
        <f>+IF(J366=0,"",'Ark1'!U3178)</f>
        <v/>
      </c>
      <c r="O366" s="31"/>
      <c r="P366" s="31"/>
      <c r="Q366" s="31"/>
      <c r="R366" s="31"/>
      <c r="S366" s="31"/>
      <c r="T366" s="31"/>
      <c r="U366" s="31"/>
      <c r="V366" s="26" t="str">
        <f>+IF(J366=0,"",'Ark1'!T3178)</f>
        <v/>
      </c>
      <c r="W366" s="33" t="str">
        <f>+IF(J366=0,"",'Ark1'!W3178)</f>
        <v/>
      </c>
      <c r="X366" s="33" t="str">
        <f>+IF(J366=0,"",'Ark1'!X3178)</f>
        <v/>
      </c>
      <c r="Y366" s="33" t="str">
        <f>+IF(J366=0,"",'Ark1'!Y3178)</f>
        <v/>
      </c>
      <c r="Z366" s="33" t="str">
        <f>+IF(J366=0,"",'Ark1'!Z3178)</f>
        <v/>
      </c>
      <c r="AA366" s="28" t="str">
        <f>+IF(J366=0,"",'Ark1'!AA3178)</f>
        <v/>
      </c>
      <c r="AB366" s="26" t="str">
        <f>+IF(J366=0,"",'Ark1'!AC3178)</f>
        <v/>
      </c>
      <c r="AC366" s="33" t="str">
        <f>+IF(J366=0,"",'Ark1'!AE3178)</f>
        <v/>
      </c>
      <c r="AD366" s="28" t="str">
        <f t="shared" si="43"/>
        <v/>
      </c>
      <c r="AE366" s="28" t="str">
        <f t="shared" si="44"/>
        <v/>
      </c>
      <c r="AF366" s="199"/>
      <c r="AG366" s="28"/>
      <c r="AH366" s="28"/>
      <c r="AI366" s="28"/>
      <c r="AJ366" s="26"/>
      <c r="AK366" s="28"/>
      <c r="AL366" s="28"/>
      <c r="AM366" s="27"/>
      <c r="AN366" s="27"/>
      <c r="AO366" s="27"/>
      <c r="AP366" s="28"/>
      <c r="AQ366" s="27"/>
      <c r="AR366" s="27"/>
    </row>
    <row r="367" spans="1:60" s="227" customFormat="1" ht="15.6">
      <c r="A367" s="199"/>
      <c r="B367" s="270">
        <f>+'Ark1'!C3163</f>
        <v>2024</v>
      </c>
      <c r="C367" s="219">
        <f>+'Ark1'!L3179</f>
        <v>15</v>
      </c>
      <c r="D367" s="219" t="s">
        <v>397</v>
      </c>
      <c r="E367" s="27">
        <f>+'Ark1'!H3179</f>
        <v>1</v>
      </c>
      <c r="F367" s="27">
        <f>+'Ark1'!J3179</f>
        <v>111</v>
      </c>
      <c r="G367" s="27" t="str">
        <f>VLOOKUP(F367,RNR!$A$1:$B$26,2)</f>
        <v>Forus</v>
      </c>
      <c r="H367" s="27" t="str">
        <f>+IF(J367=0,"",'Ark1'!Q3179)</f>
        <v/>
      </c>
      <c r="I367" s="485"/>
      <c r="J367" s="325">
        <f>+'Ark1'!R3179</f>
        <v>0</v>
      </c>
      <c r="K367" s="28" t="str">
        <f>+IF(J367=0,"",'Ark1'!AG3179)</f>
        <v/>
      </c>
      <c r="L367" s="28"/>
      <c r="M367" s="28" t="str">
        <f>+IF(J367=0,"",'Ark1'!AH3179)</f>
        <v/>
      </c>
      <c r="N367" s="31" t="str">
        <f>+IF(J367=0,"",'Ark1'!U3179)</f>
        <v/>
      </c>
      <c r="O367" s="31"/>
      <c r="P367" s="31"/>
      <c r="Q367" s="31"/>
      <c r="R367" s="31"/>
      <c r="S367" s="31"/>
      <c r="T367" s="31"/>
      <c r="U367" s="31"/>
      <c r="V367" s="26" t="str">
        <f>+IF(J367=0,"",'Ark1'!T3179)</f>
        <v/>
      </c>
      <c r="W367" s="33" t="str">
        <f>+IF(J367=0,"",'Ark1'!W3179)</f>
        <v/>
      </c>
      <c r="X367" s="33" t="str">
        <f>+IF(J367=0,"",'Ark1'!X3179)</f>
        <v/>
      </c>
      <c r="Y367" s="33" t="str">
        <f>+IF(J367=0,"",'Ark1'!Y3179)</f>
        <v/>
      </c>
      <c r="Z367" s="33" t="str">
        <f>+IF(J367=0,"",'Ark1'!Z3179)</f>
        <v/>
      </c>
      <c r="AA367" s="28" t="str">
        <f>+IF(J367=0,"",'Ark1'!AA3179)</f>
        <v/>
      </c>
      <c r="AB367" s="26" t="str">
        <f>+IF(J367=0,"",'Ark1'!AC3179)</f>
        <v/>
      </c>
      <c r="AC367" s="33" t="str">
        <f>+IF(J367=0,"",'Ark1'!AE3179)</f>
        <v/>
      </c>
      <c r="AD367" s="28" t="str">
        <f t="shared" si="43"/>
        <v/>
      </c>
      <c r="AE367" s="28" t="str">
        <f t="shared" ref="AE367:AE387" si="45">IF(J367=0,"",J367/H367)</f>
        <v/>
      </c>
      <c r="AF367" s="199"/>
      <c r="AG367" s="28"/>
      <c r="AH367" s="28"/>
      <c r="AI367" s="28"/>
      <c r="AJ367" s="26"/>
      <c r="AK367" s="28"/>
      <c r="AL367" s="28"/>
      <c r="AM367" s="27"/>
      <c r="AN367" s="27"/>
      <c r="AO367" s="27"/>
      <c r="AP367" s="28"/>
      <c r="AQ367" s="27"/>
      <c r="AR367" s="27"/>
    </row>
    <row r="368" spans="1:60" s="227" customFormat="1" ht="15.6">
      <c r="A368" s="199"/>
      <c r="B368" s="270">
        <f>+'Ark1'!C3164</f>
        <v>2024</v>
      </c>
      <c r="C368" s="219">
        <f>+'Ark1'!L3180</f>
        <v>15</v>
      </c>
      <c r="D368" s="219" t="s">
        <v>397</v>
      </c>
      <c r="E368" s="27">
        <f>+'Ark1'!H3180</f>
        <v>1</v>
      </c>
      <c r="F368" s="27">
        <f>+'Ark1'!J3180</f>
        <v>116</v>
      </c>
      <c r="G368" s="27" t="str">
        <f>VLOOKUP(F368,RNR!$A$1:$B$26,2)</f>
        <v>Sandeid</v>
      </c>
      <c r="H368" s="27" t="str">
        <f>+IF(J368=0,"",'Ark1'!Q3180)</f>
        <v/>
      </c>
      <c r="I368" s="485"/>
      <c r="J368" s="325">
        <f>+'Ark1'!R3180</f>
        <v>0</v>
      </c>
      <c r="K368" s="28" t="str">
        <f>+IF(J368=0,"",'Ark1'!AG3180)</f>
        <v/>
      </c>
      <c r="L368" s="28"/>
      <c r="M368" s="28" t="str">
        <f>+IF(J368=0,"",'Ark1'!AH3180)</f>
        <v/>
      </c>
      <c r="N368" s="31" t="str">
        <f>+IF(J368=0,"",'Ark1'!U3180)</f>
        <v/>
      </c>
      <c r="O368" s="31"/>
      <c r="P368" s="31"/>
      <c r="Q368" s="31"/>
      <c r="R368" s="31"/>
      <c r="S368" s="31"/>
      <c r="T368" s="31"/>
      <c r="U368" s="31"/>
      <c r="V368" s="26" t="str">
        <f>+IF(J368=0,"",'Ark1'!T3180)</f>
        <v/>
      </c>
      <c r="W368" s="33" t="str">
        <f>+IF(J368=0,"",'Ark1'!W3180)</f>
        <v/>
      </c>
      <c r="X368" s="33" t="str">
        <f>+IF(J368=0,"",'Ark1'!X3180)</f>
        <v/>
      </c>
      <c r="Y368" s="33" t="str">
        <f>+IF(J368=0,"",'Ark1'!Y3180)</f>
        <v/>
      </c>
      <c r="Z368" s="33" t="str">
        <f>+IF(J368=0,"",'Ark1'!Z3180)</f>
        <v/>
      </c>
      <c r="AA368" s="28" t="str">
        <f>+IF(J368=0,"",'Ark1'!AA3180)</f>
        <v/>
      </c>
      <c r="AB368" s="26" t="str">
        <f>+IF(J368=0,"",'Ark1'!AC3180)</f>
        <v/>
      </c>
      <c r="AC368" s="33" t="str">
        <f>+IF(J368=0,"",'Ark1'!AE3180)</f>
        <v/>
      </c>
      <c r="AD368" s="28" t="str">
        <f t="shared" si="43"/>
        <v/>
      </c>
      <c r="AE368" s="28" t="str">
        <f t="shared" si="45"/>
        <v/>
      </c>
      <c r="AF368" s="199"/>
      <c r="AG368" s="28"/>
      <c r="AH368" s="28"/>
      <c r="AI368" s="28"/>
      <c r="AJ368" s="26"/>
      <c r="AK368" s="28"/>
      <c r="AL368" s="28"/>
      <c r="AM368" s="27"/>
      <c r="AN368" s="27"/>
      <c r="AO368" s="27"/>
      <c r="AP368" s="28"/>
      <c r="AQ368" s="27"/>
      <c r="AR368" s="27"/>
    </row>
    <row r="369" spans="1:44" s="227" customFormat="1" ht="15.6">
      <c r="A369" s="199"/>
      <c r="B369" s="270">
        <f>+'Ark1'!C3165</f>
        <v>2024</v>
      </c>
      <c r="C369" s="219">
        <f>+'Ark1'!L3181</f>
        <v>15</v>
      </c>
      <c r="D369" s="219" t="s">
        <v>397</v>
      </c>
      <c r="E369" s="27">
        <f>+'Ark1'!H3181</f>
        <v>2</v>
      </c>
      <c r="F369" s="27">
        <f>+'Ark1'!J3181</f>
        <v>117</v>
      </c>
      <c r="G369" s="27" t="str">
        <f>VLOOKUP(F369,RNR!$A$1:$B$26,2)</f>
        <v>Jæren</v>
      </c>
      <c r="H369" s="27" t="str">
        <f>+IF(J369=0,"",'Ark1'!Q3181)</f>
        <v/>
      </c>
      <c r="I369" s="485"/>
      <c r="J369" s="325">
        <f>+'Ark1'!R3181</f>
        <v>0</v>
      </c>
      <c r="K369" s="28" t="str">
        <f>+IF(J369=0,"",'Ark1'!AG3181)</f>
        <v/>
      </c>
      <c r="L369" s="28"/>
      <c r="M369" s="28" t="str">
        <f>+IF(J369=0,"",'Ark1'!AH3181)</f>
        <v/>
      </c>
      <c r="N369" s="31" t="str">
        <f>+IF(J369=0,"",'Ark1'!U3181)</f>
        <v/>
      </c>
      <c r="O369" s="31"/>
      <c r="P369" s="31"/>
      <c r="Q369" s="31"/>
      <c r="R369" s="31"/>
      <c r="S369" s="31"/>
      <c r="T369" s="31"/>
      <c r="U369" s="31"/>
      <c r="V369" s="26" t="str">
        <f>+IF(J369=0,"",'Ark1'!T3181)</f>
        <v/>
      </c>
      <c r="W369" s="33" t="str">
        <f>+IF(J369=0,"",'Ark1'!W3181)</f>
        <v/>
      </c>
      <c r="X369" s="33" t="str">
        <f>+IF(J369=0,"",'Ark1'!X3181)</f>
        <v/>
      </c>
      <c r="Y369" s="33" t="str">
        <f>+IF(J369=0,"",'Ark1'!Y3181)</f>
        <v/>
      </c>
      <c r="Z369" s="33" t="str">
        <f>+IF(J369=0,"",'Ark1'!Z3181)</f>
        <v/>
      </c>
      <c r="AA369" s="28" t="str">
        <f>+IF(J369=0,"",'Ark1'!AA3181)</f>
        <v/>
      </c>
      <c r="AB369" s="26" t="str">
        <f>+IF(J369=0,"",'Ark1'!AC3181)</f>
        <v/>
      </c>
      <c r="AC369" s="33" t="str">
        <f>+IF(J369=0,"",'Ark1'!AE3181)</f>
        <v/>
      </c>
      <c r="AD369" s="28" t="str">
        <f t="shared" si="43"/>
        <v/>
      </c>
      <c r="AE369" s="28" t="str">
        <f t="shared" si="45"/>
        <v/>
      </c>
      <c r="AF369" s="199"/>
      <c r="AG369" s="28"/>
      <c r="AH369" s="28"/>
      <c r="AI369" s="28"/>
      <c r="AJ369" s="26"/>
      <c r="AK369" s="28"/>
      <c r="AL369" s="28"/>
      <c r="AM369" s="27"/>
      <c r="AN369" s="27"/>
      <c r="AO369" s="27"/>
      <c r="AP369" s="28"/>
      <c r="AQ369" s="27"/>
      <c r="AR369" s="27"/>
    </row>
    <row r="370" spans="1:44" ht="15.6">
      <c r="A370" s="199"/>
      <c r="B370" s="270">
        <f>+'Ark1'!C3166</f>
        <v>2024</v>
      </c>
      <c r="C370" s="219">
        <f>+'Ark1'!L3182</f>
        <v>15</v>
      </c>
      <c r="D370" s="219" t="s">
        <v>397</v>
      </c>
      <c r="E370" s="27">
        <f>+'Ark1'!H3182</f>
        <v>1</v>
      </c>
      <c r="F370" s="27">
        <f>+'Ark1'!J3182</f>
        <v>134</v>
      </c>
      <c r="G370" s="27" t="str">
        <f>VLOOKUP(F370,RNR!$A$1:$B$26,2)</f>
        <v>Førde</v>
      </c>
      <c r="H370" s="27" t="str">
        <f>+IF(J370=0,"",'Ark1'!Q3182)</f>
        <v/>
      </c>
      <c r="J370" s="325">
        <f>+'Ark1'!R3182</f>
        <v>0</v>
      </c>
      <c r="K370" s="28" t="str">
        <f>+IF(J370=0,"",'Ark1'!AG3182)</f>
        <v/>
      </c>
      <c r="M370" s="28" t="str">
        <f>+IF(J370=0,"",'Ark1'!AH3182)</f>
        <v/>
      </c>
      <c r="N370" s="31" t="str">
        <f>+IF(J370=0,"",'Ark1'!U3182)</f>
        <v/>
      </c>
      <c r="O370" s="31"/>
      <c r="P370" s="31"/>
      <c r="Q370" s="31"/>
      <c r="R370" s="31"/>
      <c r="S370" s="31"/>
      <c r="T370" s="31"/>
      <c r="U370" s="31"/>
      <c r="V370" s="26" t="str">
        <f>+IF(J370=0,"",'Ark1'!T3182)</f>
        <v/>
      </c>
      <c r="W370" s="33" t="str">
        <f>+IF(J370=0,"",'Ark1'!W3182)</f>
        <v/>
      </c>
      <c r="X370" s="33" t="str">
        <f>+IF(J370=0,"",'Ark1'!X3182)</f>
        <v/>
      </c>
      <c r="Y370" s="33" t="str">
        <f>+IF(J370=0,"",'Ark1'!Y3182)</f>
        <v/>
      </c>
      <c r="Z370" s="33" t="str">
        <f>+IF(J370=0,"",'Ark1'!Z3182)</f>
        <v/>
      </c>
      <c r="AA370" s="28" t="str">
        <f>+IF(J370=0,"",'Ark1'!AA3182)</f>
        <v/>
      </c>
      <c r="AB370" s="26" t="str">
        <f>+IF(J370=0,"",'Ark1'!AC3182)</f>
        <v/>
      </c>
      <c r="AC370" s="33" t="str">
        <f>+IF(J370=0,"",'Ark1'!AE3182)</f>
        <v/>
      </c>
      <c r="AD370" s="28" t="str">
        <f t="shared" si="43"/>
        <v/>
      </c>
      <c r="AE370" s="28" t="str">
        <f t="shared" si="45"/>
        <v/>
      </c>
      <c r="AF370" s="199"/>
      <c r="AI370" s="28"/>
      <c r="AJ370" s="26"/>
    </row>
    <row r="371" spans="1:44" ht="15.6">
      <c r="A371" s="199"/>
      <c r="B371" s="270">
        <f>+'Ark1'!C3167</f>
        <v>2024</v>
      </c>
      <c r="C371" s="219">
        <f>+'Ark1'!L3183</f>
        <v>15</v>
      </c>
      <c r="D371" s="219" t="s">
        <v>397</v>
      </c>
      <c r="E371" s="27">
        <f>+'Ark1'!H3183</f>
        <v>2</v>
      </c>
      <c r="F371" s="27">
        <f>+'Ark1'!J3183</f>
        <v>141</v>
      </c>
      <c r="G371" s="27" t="str">
        <f>VLOOKUP(F371,RNR!$A$1:$B$26,2)</f>
        <v>Ølen</v>
      </c>
      <c r="H371" s="27" t="str">
        <f>+IF(J371=0,"",'Ark1'!Q3183)</f>
        <v/>
      </c>
      <c r="J371" s="325">
        <f>+'Ark1'!R3183</f>
        <v>0</v>
      </c>
      <c r="K371" s="28" t="str">
        <f>+IF(J371=0,"",'Ark1'!AG3183)</f>
        <v/>
      </c>
      <c r="M371" s="28" t="str">
        <f>+IF(J371=0,"",'Ark1'!AH3183)</f>
        <v/>
      </c>
      <c r="N371" s="31" t="str">
        <f>+IF(J371=0,"",'Ark1'!U3183)</f>
        <v/>
      </c>
      <c r="O371" s="31"/>
      <c r="P371" s="31"/>
      <c r="Q371" s="31"/>
      <c r="R371" s="31"/>
      <c r="S371" s="31"/>
      <c r="T371" s="31"/>
      <c r="U371" s="31"/>
      <c r="V371" s="26" t="str">
        <f>+IF(J371=0,"",'Ark1'!T3183)</f>
        <v/>
      </c>
      <c r="W371" s="33" t="str">
        <f>+IF(J371=0,"",'Ark1'!W3183)</f>
        <v/>
      </c>
      <c r="X371" s="33" t="str">
        <f>+IF(J371=0,"",'Ark1'!X3183)</f>
        <v/>
      </c>
      <c r="Y371" s="33" t="str">
        <f>+IF(J371=0,"",'Ark1'!Y3183)</f>
        <v/>
      </c>
      <c r="Z371" s="33" t="str">
        <f>+IF(J371=0,"",'Ark1'!Z3183)</f>
        <v/>
      </c>
      <c r="AA371" s="28" t="str">
        <f>+IF(J371=0,"",'Ark1'!AA3183)</f>
        <v/>
      </c>
      <c r="AB371" s="26" t="str">
        <f>+IF(J371=0,"",'Ark1'!AC3183)</f>
        <v/>
      </c>
      <c r="AC371" s="33" t="str">
        <f>+IF(J371=0,"",'Ark1'!AE3183)</f>
        <v/>
      </c>
      <c r="AD371" s="28" t="str">
        <f t="shared" si="43"/>
        <v/>
      </c>
      <c r="AE371" s="28" t="str">
        <f t="shared" si="45"/>
        <v/>
      </c>
      <c r="AF371" s="199"/>
      <c r="AI371" s="28"/>
      <c r="AJ371" s="26"/>
    </row>
    <row r="372" spans="1:44" ht="15.6">
      <c r="A372" s="199"/>
      <c r="B372" s="270">
        <f>+'Ark1'!C3168</f>
        <v>2024</v>
      </c>
      <c r="C372" s="219">
        <f>+'Ark1'!L3184</f>
        <v>15</v>
      </c>
      <c r="D372" s="219" t="s">
        <v>397</v>
      </c>
      <c r="E372" s="27">
        <f>+'Ark1'!H3184</f>
        <v>2</v>
      </c>
      <c r="F372" s="27">
        <f>+'Ark1'!J3184</f>
        <v>143</v>
      </c>
      <c r="G372" s="27" t="str">
        <f>VLOOKUP(F372,RNR!$A$1:$B$26,2)</f>
        <v>Nordfjord</v>
      </c>
      <c r="H372" s="27" t="str">
        <f>+IF(J372=0,"",'Ark1'!Q3184)</f>
        <v/>
      </c>
      <c r="J372" s="325">
        <f>+'Ark1'!R3184</f>
        <v>0</v>
      </c>
      <c r="K372" s="28" t="str">
        <f>+IF(J372=0,"",'Ark1'!AG3184)</f>
        <v/>
      </c>
      <c r="M372" s="28" t="str">
        <f>+IF(J372=0,"",'Ark1'!AH3184)</f>
        <v/>
      </c>
      <c r="N372" s="31" t="str">
        <f>+IF(J372=0,"",'Ark1'!U3184)</f>
        <v/>
      </c>
      <c r="O372" s="31"/>
      <c r="P372" s="31"/>
      <c r="Q372" s="31"/>
      <c r="R372" s="31"/>
      <c r="S372" s="31"/>
      <c r="T372" s="31"/>
      <c r="U372" s="31"/>
      <c r="V372" s="26" t="str">
        <f>+IF(J372=0,"",'Ark1'!T3184)</f>
        <v/>
      </c>
      <c r="W372" s="33" t="str">
        <f>+IF(J372=0,"",'Ark1'!W3184)</f>
        <v/>
      </c>
      <c r="X372" s="33" t="str">
        <f>+IF(J372=0,"",'Ark1'!X3184)</f>
        <v/>
      </c>
      <c r="Y372" s="33" t="str">
        <f>+IF(J372=0,"",'Ark1'!Y3184)</f>
        <v/>
      </c>
      <c r="Z372" s="33" t="str">
        <f>+IF(J372=0,"",'Ark1'!Z3184)</f>
        <v/>
      </c>
      <c r="AA372" s="28" t="str">
        <f>+IF(J372=0,"",'Ark1'!AA3184)</f>
        <v/>
      </c>
      <c r="AB372" s="26" t="str">
        <f>+IF(J372=0,"",'Ark1'!AC3184)</f>
        <v/>
      </c>
      <c r="AC372" s="33" t="str">
        <f>+IF(J372=0,"",'Ark1'!AE3184)</f>
        <v/>
      </c>
      <c r="AD372" s="28" t="str">
        <f t="shared" si="43"/>
        <v/>
      </c>
      <c r="AE372" s="28" t="str">
        <f t="shared" si="45"/>
        <v/>
      </c>
      <c r="AF372" s="199"/>
      <c r="AI372" s="28"/>
      <c r="AJ372" s="26"/>
    </row>
    <row r="373" spans="1:44" ht="15.6">
      <c r="A373" s="199"/>
      <c r="B373" s="270">
        <f>+'Ark1'!C3169</f>
        <v>2024</v>
      </c>
      <c r="C373" s="219">
        <f>+'Ark1'!L3185</f>
        <v>15</v>
      </c>
      <c r="D373" s="219" t="s">
        <v>397</v>
      </c>
      <c r="E373" s="27">
        <f>+'Ark1'!H3185</f>
        <v>2</v>
      </c>
      <c r="F373" s="27">
        <f>+'Ark1'!J3185</f>
        <v>147</v>
      </c>
      <c r="G373" s="27" t="str">
        <f>VLOOKUP(F373,RNR!$A$1:$B$26,2)</f>
        <v>Midt-Norge</v>
      </c>
      <c r="H373" s="27" t="str">
        <f>+IF(J373=0,"",'Ark1'!Q3185)</f>
        <v/>
      </c>
      <c r="J373" s="325">
        <f>+'Ark1'!R3185</f>
        <v>0</v>
      </c>
      <c r="K373" s="28" t="str">
        <f>+IF(J373=0,"",'Ark1'!AG3185)</f>
        <v/>
      </c>
      <c r="M373" s="28" t="str">
        <f>+IF(J373=0,"",'Ark1'!AH3185)</f>
        <v/>
      </c>
      <c r="N373" s="31" t="str">
        <f>+IF(J373=0,"",'Ark1'!U3185)</f>
        <v/>
      </c>
      <c r="O373" s="31"/>
      <c r="P373" s="31"/>
      <c r="Q373" s="31"/>
      <c r="R373" s="31"/>
      <c r="S373" s="31"/>
      <c r="T373" s="31"/>
      <c r="U373" s="31"/>
      <c r="V373" s="26" t="str">
        <f>+IF(J373=0,"",'Ark1'!T3185)</f>
        <v/>
      </c>
      <c r="W373" s="33" t="str">
        <f>+IF(J373=0,"",'Ark1'!W3185)</f>
        <v/>
      </c>
      <c r="X373" s="33" t="str">
        <f>+IF(J373=0,"",'Ark1'!X3185)</f>
        <v/>
      </c>
      <c r="Y373" s="33" t="str">
        <f>+IF(J373=0,"",'Ark1'!Y3185)</f>
        <v/>
      </c>
      <c r="Z373" s="33" t="str">
        <f>+IF(J373=0,"",'Ark1'!Z3185)</f>
        <v/>
      </c>
      <c r="AA373" s="28" t="str">
        <f>+IF(J373=0,"",'Ark1'!AA3185)</f>
        <v/>
      </c>
      <c r="AB373" s="26" t="str">
        <f>+IF(J373=0,"",'Ark1'!AC3185)</f>
        <v/>
      </c>
      <c r="AC373" s="33" t="str">
        <f>+IF(J373=0,"",'Ark1'!AE3185)</f>
        <v/>
      </c>
      <c r="AD373" s="28" t="str">
        <f t="shared" si="43"/>
        <v/>
      </c>
      <c r="AE373" s="28" t="str">
        <f t="shared" si="45"/>
        <v/>
      </c>
      <c r="AF373" s="199"/>
      <c r="AI373" s="28"/>
      <c r="AJ373" s="26"/>
    </row>
    <row r="374" spans="1:44" ht="15.6">
      <c r="A374" s="199"/>
      <c r="B374" s="270">
        <f>+'Ark1'!C3170</f>
        <v>2024</v>
      </c>
      <c r="C374" s="219">
        <f>+'Ark1'!L3186</f>
        <v>15</v>
      </c>
      <c r="D374" s="219" t="s">
        <v>397</v>
      </c>
      <c r="E374" s="27">
        <f>+'Ark1'!H3186</f>
        <v>1</v>
      </c>
      <c r="F374" s="27">
        <f>+'Ark1'!J3186</f>
        <v>155</v>
      </c>
      <c r="G374" s="27" t="str">
        <f>VLOOKUP(F374,RNR!$A$1:$B$26,2)</f>
        <v>Målselv</v>
      </c>
      <c r="H374" s="27" t="str">
        <f>+IF(J374=0,"",'Ark1'!Q3186)</f>
        <v/>
      </c>
      <c r="J374" s="325">
        <f>+'Ark1'!R3186</f>
        <v>0</v>
      </c>
      <c r="K374" s="28" t="str">
        <f>+IF(J374=0,"",'Ark1'!AG3186)</f>
        <v/>
      </c>
      <c r="M374" s="28" t="str">
        <f>+IF(J374=0,"",'Ark1'!AH3186)</f>
        <v/>
      </c>
      <c r="N374" s="31" t="str">
        <f>+IF(J374=0,"",'Ark1'!U3186)</f>
        <v/>
      </c>
      <c r="O374" s="31"/>
      <c r="P374" s="31"/>
      <c r="Q374" s="31"/>
      <c r="R374" s="31"/>
      <c r="S374" s="31"/>
      <c r="T374" s="31"/>
      <c r="U374" s="31"/>
      <c r="V374" s="26" t="str">
        <f>+IF(J374=0,"",'Ark1'!T3186)</f>
        <v/>
      </c>
      <c r="W374" s="33" t="str">
        <f>+IF(J374=0,"",'Ark1'!W3186)</f>
        <v/>
      </c>
      <c r="X374" s="33" t="str">
        <f>+IF(J374=0,"",'Ark1'!X3186)</f>
        <v/>
      </c>
      <c r="Y374" s="33" t="str">
        <f>+IF(J374=0,"",'Ark1'!Y3186)</f>
        <v/>
      </c>
      <c r="Z374" s="33" t="str">
        <f>+IF(J374=0,"",'Ark1'!Z3186)</f>
        <v/>
      </c>
      <c r="AA374" s="28" t="str">
        <f>+IF(J374=0,"",'Ark1'!AA3186)</f>
        <v/>
      </c>
      <c r="AB374" s="26" t="str">
        <f>+IF(J374=0,"",'Ark1'!AC3186)</f>
        <v/>
      </c>
      <c r="AC374" s="33" t="str">
        <f>+IF(J374=0,"",'Ark1'!AE3186)</f>
        <v/>
      </c>
      <c r="AD374" s="28" t="str">
        <f t="shared" si="43"/>
        <v/>
      </c>
      <c r="AE374" s="28" t="str">
        <f t="shared" si="45"/>
        <v/>
      </c>
      <c r="AF374" s="199"/>
      <c r="AI374" s="28"/>
      <c r="AJ374" s="26"/>
    </row>
    <row r="375" spans="1:44" ht="15.6">
      <c r="A375" s="199"/>
      <c r="B375" s="270">
        <f>+'Ark1'!C3171</f>
        <v>2024</v>
      </c>
      <c r="C375" s="219">
        <f>+'Ark1'!L3187</f>
        <v>15</v>
      </c>
      <c r="D375" s="219" t="s">
        <v>397</v>
      </c>
      <c r="E375" s="27">
        <f>+'Ark1'!H3187</f>
        <v>2</v>
      </c>
      <c r="F375" s="27">
        <f>+'Ark1'!J3187</f>
        <v>160</v>
      </c>
      <c r="G375" s="27" t="str">
        <f>VLOOKUP(F375,RNR!$A$1:$B$26,2)</f>
        <v>Oslo</v>
      </c>
      <c r="H375" s="27" t="str">
        <f>+IF(J375=0,"",'Ark1'!Q3187)</f>
        <v/>
      </c>
      <c r="J375" s="325">
        <f>+'Ark1'!R3187</f>
        <v>0</v>
      </c>
      <c r="K375" s="28" t="str">
        <f>+IF(J375=0,"",'Ark1'!AG3187)</f>
        <v/>
      </c>
      <c r="M375" s="28" t="str">
        <f>+IF(J375=0,"",'Ark1'!AH3187)</f>
        <v/>
      </c>
      <c r="N375" s="31" t="str">
        <f>+IF(J375=0,"",'Ark1'!U3187)</f>
        <v/>
      </c>
      <c r="O375" s="31"/>
      <c r="P375" s="31"/>
      <c r="Q375" s="31"/>
      <c r="R375" s="31"/>
      <c r="S375" s="31"/>
      <c r="T375" s="31"/>
      <c r="U375" s="31"/>
      <c r="V375" s="26" t="str">
        <f>+IF(J375=0,"",'Ark1'!T3187)</f>
        <v/>
      </c>
      <c r="W375" s="33" t="str">
        <f>+IF(J375=0,"",'Ark1'!W3187)</f>
        <v/>
      </c>
      <c r="X375" s="33" t="str">
        <f>+IF(J375=0,"",'Ark1'!X3187)</f>
        <v/>
      </c>
      <c r="Y375" s="33" t="str">
        <f>+IF(J375=0,"",'Ark1'!Y3187)</f>
        <v/>
      </c>
      <c r="Z375" s="33" t="str">
        <f>+IF(J375=0,"",'Ark1'!Z3187)</f>
        <v/>
      </c>
      <c r="AA375" s="28" t="str">
        <f>+IF(J375=0,"",'Ark1'!AA3187)</f>
        <v/>
      </c>
      <c r="AB375" s="26" t="str">
        <f>+IF(J375=0,"",'Ark1'!AC3187)</f>
        <v/>
      </c>
      <c r="AC375" s="33" t="str">
        <f>+IF(J375=0,"",'Ark1'!AE3187)</f>
        <v/>
      </c>
      <c r="AD375" s="28" t="str">
        <f t="shared" si="43"/>
        <v/>
      </c>
      <c r="AE375" s="28" t="str">
        <f t="shared" si="45"/>
        <v/>
      </c>
      <c r="AF375" s="199"/>
      <c r="AI375" s="28"/>
      <c r="AJ375" s="26"/>
    </row>
    <row r="376" spans="1:44" ht="15.6">
      <c r="A376" s="199"/>
      <c r="B376" s="270">
        <f>+'Ark1'!C3172</f>
        <v>2024</v>
      </c>
      <c r="C376" s="219">
        <f>+'Ark1'!L3188</f>
        <v>15</v>
      </c>
      <c r="D376" s="219" t="s">
        <v>397</v>
      </c>
      <c r="E376" s="27">
        <f>+'Ark1'!H3188</f>
        <v>1</v>
      </c>
      <c r="F376" s="27">
        <f>+'Ark1'!J3188</f>
        <v>171</v>
      </c>
      <c r="G376" s="27" t="str">
        <f>VLOOKUP(F376,RNR!$A$1:$B$26,2)</f>
        <v>Prima</v>
      </c>
      <c r="H376" s="27" t="str">
        <f>+IF(J376=0,"",'Ark1'!Q3188)</f>
        <v/>
      </c>
      <c r="J376" s="325">
        <f>+'Ark1'!R3188</f>
        <v>0</v>
      </c>
      <c r="K376" s="28" t="str">
        <f>+IF(J376=0,"",'Ark1'!AG3188)</f>
        <v/>
      </c>
      <c r="M376" s="28" t="str">
        <f>+IF(J376=0,"",'Ark1'!AH3188)</f>
        <v/>
      </c>
      <c r="N376" s="31" t="str">
        <f>+IF(J376=0,"",'Ark1'!U3188)</f>
        <v/>
      </c>
      <c r="O376" s="31"/>
      <c r="P376" s="31"/>
      <c r="Q376" s="31"/>
      <c r="R376" s="31"/>
      <c r="S376" s="31"/>
      <c r="T376" s="31"/>
      <c r="U376" s="31"/>
      <c r="V376" s="26" t="str">
        <f>+IF(J376=0,"",'Ark1'!T3188)</f>
        <v/>
      </c>
      <c r="W376" s="33" t="str">
        <f>+IF(J376=0,"",'Ark1'!W3188)</f>
        <v/>
      </c>
      <c r="X376" s="33" t="str">
        <f>+IF(J376=0,"",'Ark1'!X3188)</f>
        <v/>
      </c>
      <c r="Y376" s="33" t="str">
        <f>+IF(J376=0,"",'Ark1'!Y3188)</f>
        <v/>
      </c>
      <c r="Z376" s="33" t="str">
        <f>+IF(J376=0,"",'Ark1'!Z3188)</f>
        <v/>
      </c>
      <c r="AA376" s="28" t="str">
        <f>+IF(J376=0,"",'Ark1'!AA3188)</f>
        <v/>
      </c>
      <c r="AB376" s="26" t="str">
        <f>+IF(J376=0,"",'Ark1'!AC3188)</f>
        <v/>
      </c>
      <c r="AC376" s="33" t="str">
        <f>+IF(J376=0,"",'Ark1'!AE3188)</f>
        <v/>
      </c>
      <c r="AD376" s="28" t="str">
        <f t="shared" si="43"/>
        <v/>
      </c>
      <c r="AE376" s="28" t="str">
        <f t="shared" si="45"/>
        <v/>
      </c>
      <c r="AF376" s="199"/>
      <c r="AI376" s="28"/>
      <c r="AJ376" s="26"/>
    </row>
    <row r="377" spans="1:44" ht="15.6">
      <c r="A377" s="199"/>
      <c r="B377" s="270">
        <f>+'Ark1'!C3173</f>
        <v>2024</v>
      </c>
      <c r="C377" s="219">
        <f>+'Ark1'!L3189</f>
        <v>15</v>
      </c>
      <c r="D377" s="219" t="s">
        <v>397</v>
      </c>
      <c r="E377" s="27">
        <f>+'Ark1'!H3189</f>
        <v>2</v>
      </c>
      <c r="F377" s="27">
        <f>+'Ark1'!J3189</f>
        <v>175</v>
      </c>
      <c r="G377" s="27" t="str">
        <f>VLOOKUP(F377,RNR!$A$1:$B$26,2)</f>
        <v>Ole Ringdal</v>
      </c>
      <c r="H377" s="27" t="str">
        <f>+IF(J377=0,"",'Ark1'!Q3189)</f>
        <v/>
      </c>
      <c r="J377" s="325">
        <f>+'Ark1'!R3189</f>
        <v>0</v>
      </c>
      <c r="K377" s="28" t="str">
        <f>+IF(J377=0,"",'Ark1'!AG3189)</f>
        <v/>
      </c>
      <c r="M377" s="28" t="str">
        <f>+IF(J377=0,"",'Ark1'!AH3189)</f>
        <v/>
      </c>
      <c r="N377" s="31" t="str">
        <f>+IF(J377=0,"",'Ark1'!U3189)</f>
        <v/>
      </c>
      <c r="O377" s="31"/>
      <c r="P377" s="31"/>
      <c r="Q377" s="31"/>
      <c r="R377" s="31"/>
      <c r="S377" s="31"/>
      <c r="T377" s="31"/>
      <c r="U377" s="31"/>
      <c r="V377" s="26" t="str">
        <f>+IF(J377=0,"",'Ark1'!T3189)</f>
        <v/>
      </c>
      <c r="W377" s="33" t="str">
        <f>+IF(J377=0,"",'Ark1'!W3189)</f>
        <v/>
      </c>
      <c r="X377" s="33" t="str">
        <f>+IF(J377=0,"",'Ark1'!X3189)</f>
        <v/>
      </c>
      <c r="Y377" s="33" t="str">
        <f>+IF(J377=0,"",'Ark1'!Y3189)</f>
        <v/>
      </c>
      <c r="Z377" s="33" t="str">
        <f>+IF(J377=0,"",'Ark1'!Z3189)</f>
        <v/>
      </c>
      <c r="AA377" s="28" t="str">
        <f>+IF(J377=0,"",'Ark1'!AA3189)</f>
        <v/>
      </c>
      <c r="AB377" s="26" t="str">
        <f>+IF(J377=0,"",'Ark1'!AC3189)</f>
        <v/>
      </c>
      <c r="AC377" s="33" t="str">
        <f>+IF(J377=0,"",'Ark1'!AE3189)</f>
        <v/>
      </c>
      <c r="AD377" s="28" t="str">
        <f t="shared" si="43"/>
        <v/>
      </c>
      <c r="AE377" s="28" t="str">
        <f t="shared" si="45"/>
        <v/>
      </c>
      <c r="AF377" s="199"/>
      <c r="AI377" s="28"/>
      <c r="AJ377" s="26"/>
    </row>
    <row r="378" spans="1:44" ht="15.6">
      <c r="A378" s="199"/>
      <c r="B378" s="270">
        <f>+'Ark1'!C3174</f>
        <v>2024</v>
      </c>
      <c r="C378" s="219">
        <f>+'Ark1'!L3190</f>
        <v>15</v>
      </c>
      <c r="D378" s="219" t="s">
        <v>397</v>
      </c>
      <c r="E378" s="27">
        <f>+'Ark1'!H3190</f>
        <v>2</v>
      </c>
      <c r="F378" s="27">
        <f>+'Ark1'!J3190</f>
        <v>177</v>
      </c>
      <c r="G378" s="27" t="str">
        <f>VLOOKUP(F378,RNR!$A$1:$B$26,2)</f>
        <v>Slakthuset</v>
      </c>
      <c r="H378" s="27" t="str">
        <f>+IF(J378=0,"",'Ark1'!Q3190)</f>
        <v/>
      </c>
      <c r="J378" s="325">
        <f>+'Ark1'!R3190</f>
        <v>0</v>
      </c>
      <c r="K378" s="28" t="str">
        <f>+IF(J378=0,"",'Ark1'!AG3190)</f>
        <v/>
      </c>
      <c r="M378" s="28" t="str">
        <f>+IF(J378=0,"",'Ark1'!AH3190)</f>
        <v/>
      </c>
      <c r="N378" s="31" t="str">
        <f>+IF(J378=0,"",'Ark1'!U3190)</f>
        <v/>
      </c>
      <c r="O378" s="31"/>
      <c r="P378" s="31"/>
      <c r="Q378" s="31"/>
      <c r="R378" s="31"/>
      <c r="S378" s="31"/>
      <c r="T378" s="31"/>
      <c r="U378" s="31"/>
      <c r="V378" s="26" t="str">
        <f>+IF(J378=0,"",'Ark1'!T3190)</f>
        <v/>
      </c>
      <c r="W378" s="33" t="str">
        <f>+IF(J378=0,"",'Ark1'!W3190)</f>
        <v/>
      </c>
      <c r="X378" s="33" t="str">
        <f>+IF(J378=0,"",'Ark1'!X3190)</f>
        <v/>
      </c>
      <c r="Y378" s="33" t="str">
        <f>+IF(J378=0,"",'Ark1'!Y3190)</f>
        <v/>
      </c>
      <c r="Z378" s="33" t="str">
        <f>+IF(J378=0,"",'Ark1'!Z3190)</f>
        <v/>
      </c>
      <c r="AA378" s="28" t="str">
        <f>+IF(J378=0,"",'Ark1'!AA3190)</f>
        <v/>
      </c>
      <c r="AB378" s="26" t="str">
        <f>+IF(J378=0,"",'Ark1'!AC3190)</f>
        <v/>
      </c>
      <c r="AC378" s="33" t="str">
        <f>+IF(J378=0,"",'Ark1'!AE3190)</f>
        <v/>
      </c>
      <c r="AD378" s="28" t="str">
        <f t="shared" si="43"/>
        <v/>
      </c>
      <c r="AE378" s="28" t="str">
        <f t="shared" si="45"/>
        <v/>
      </c>
      <c r="AF378" s="199"/>
      <c r="AI378" s="28"/>
      <c r="AJ378" s="26"/>
    </row>
    <row r="379" spans="1:44" ht="15.6">
      <c r="A379" s="199"/>
      <c r="B379" s="270">
        <f>+'Ark1'!C3175</f>
        <v>2024</v>
      </c>
      <c r="C379" s="219">
        <f>+'Ark1'!L3191</f>
        <v>15</v>
      </c>
      <c r="D379" s="219" t="s">
        <v>397</v>
      </c>
      <c r="E379" s="27">
        <f>+'Ark1'!H3191</f>
        <v>2</v>
      </c>
      <c r="F379" s="27">
        <f>+'Ark1'!J3191</f>
        <v>178</v>
      </c>
      <c r="G379" s="27" t="str">
        <f>VLOOKUP(F379,RNR!$A$1:$B$26,2)</f>
        <v>Røros</v>
      </c>
      <c r="H379" s="27" t="str">
        <f>+IF(J379=0,"",'Ark1'!Q3191)</f>
        <v/>
      </c>
      <c r="J379" s="325">
        <f>+'Ark1'!R3191</f>
        <v>0</v>
      </c>
      <c r="K379" s="28" t="str">
        <f>+IF(J379=0,"",'Ark1'!AG3191)</f>
        <v/>
      </c>
      <c r="M379" s="28" t="str">
        <f>+IF(J379=0,"",'Ark1'!AH3191)</f>
        <v/>
      </c>
      <c r="N379" s="31" t="str">
        <f>+IF(J379=0,"",'Ark1'!U3191)</f>
        <v/>
      </c>
      <c r="O379" s="31"/>
      <c r="P379" s="31"/>
      <c r="Q379" s="31"/>
      <c r="R379" s="31"/>
      <c r="S379" s="31"/>
      <c r="T379" s="31"/>
      <c r="U379" s="31"/>
      <c r="V379" s="26" t="str">
        <f>+IF(J379=0,"",'Ark1'!T3191)</f>
        <v/>
      </c>
      <c r="W379" s="33" t="str">
        <f>+IF(J379=0,"",'Ark1'!W3191)</f>
        <v/>
      </c>
      <c r="X379" s="33" t="str">
        <f>+IF(J379=0,"",'Ark1'!X3191)</f>
        <v/>
      </c>
      <c r="Y379" s="33" t="str">
        <f>+IF(J379=0,"",'Ark1'!Y3191)</f>
        <v/>
      </c>
      <c r="Z379" s="33" t="str">
        <f>+IF(J379=0,"",'Ark1'!Z3191)</f>
        <v/>
      </c>
      <c r="AA379" s="28" t="str">
        <f>+IF(J379=0,"",'Ark1'!AA3191)</f>
        <v/>
      </c>
      <c r="AB379" s="26" t="str">
        <f>+IF(J379=0,"",'Ark1'!AC3191)</f>
        <v/>
      </c>
      <c r="AC379" s="33" t="str">
        <f>+IF(J379=0,"",'Ark1'!AE3191)</f>
        <v/>
      </c>
      <c r="AD379" s="28" t="str">
        <f t="shared" si="43"/>
        <v/>
      </c>
      <c r="AE379" s="28" t="str">
        <f t="shared" si="45"/>
        <v/>
      </c>
      <c r="AF379" s="199"/>
      <c r="AI379" s="28"/>
      <c r="AJ379" s="26"/>
    </row>
    <row r="380" spans="1:44" ht="15.6">
      <c r="A380" s="199"/>
      <c r="B380" s="270">
        <f>+'Ark1'!C3176</f>
        <v>2024</v>
      </c>
      <c r="C380" s="219">
        <f>+'Ark1'!L3192</f>
        <v>15</v>
      </c>
      <c r="D380" s="219" t="s">
        <v>397</v>
      </c>
      <c r="E380" s="27">
        <f>+'Ark1'!H3192</f>
        <v>2</v>
      </c>
      <c r="F380" s="27">
        <f>+'Ark1'!J3192</f>
        <v>181</v>
      </c>
      <c r="G380" s="27" t="str">
        <f>VLOOKUP(F380,RNR!$A$1:$B$26,2)</f>
        <v>Horns</v>
      </c>
      <c r="H380" s="27" t="str">
        <f>+IF(J380=0,"",'Ark1'!Q3192)</f>
        <v/>
      </c>
      <c r="J380" s="325">
        <f>+'Ark1'!R3192</f>
        <v>0</v>
      </c>
      <c r="K380" s="28" t="str">
        <f>+IF(J380=0,"",'Ark1'!AG3192)</f>
        <v/>
      </c>
      <c r="M380" s="28" t="str">
        <f>+IF(J380=0,"",'Ark1'!AH3192)</f>
        <v/>
      </c>
      <c r="N380" s="31" t="str">
        <f>+IF(J380=0,"",'Ark1'!U3192)</f>
        <v/>
      </c>
      <c r="O380" s="31"/>
      <c r="P380" s="31"/>
      <c r="Q380" s="31"/>
      <c r="R380" s="31"/>
      <c r="S380" s="31"/>
      <c r="T380" s="31"/>
      <c r="U380" s="31"/>
      <c r="V380" s="26" t="str">
        <f>+IF(J380=0,"",'Ark1'!T3192)</f>
        <v/>
      </c>
      <c r="W380" s="33" t="str">
        <f>+IF(J380=0,"",'Ark1'!W3192)</f>
        <v/>
      </c>
      <c r="X380" s="33" t="str">
        <f>+IF(J380=0,"",'Ark1'!X3192)</f>
        <v/>
      </c>
      <c r="Y380" s="33" t="str">
        <f>+IF(J380=0,"",'Ark1'!Y3192)</f>
        <v/>
      </c>
      <c r="Z380" s="33" t="str">
        <f>+IF(J380=0,"",'Ark1'!Z3192)</f>
        <v/>
      </c>
      <c r="AA380" s="28" t="str">
        <f>+IF(J380=0,"",'Ark1'!AA3192)</f>
        <v/>
      </c>
      <c r="AB380" s="26" t="str">
        <f>+IF(J380=0,"",'Ark1'!AC3192)</f>
        <v/>
      </c>
      <c r="AC380" s="33" t="str">
        <f>+IF(J380=0,"",'Ark1'!AE3192)</f>
        <v/>
      </c>
      <c r="AD380" s="28" t="str">
        <f t="shared" si="43"/>
        <v/>
      </c>
      <c r="AE380" s="28" t="str">
        <f t="shared" si="45"/>
        <v/>
      </c>
      <c r="AF380" s="199"/>
      <c r="AI380" s="28"/>
      <c r="AJ380" s="26"/>
    </row>
    <row r="381" spans="1:44" ht="15.6">
      <c r="A381" s="199"/>
      <c r="B381" s="270">
        <f>+'Ark1'!C3177</f>
        <v>2024</v>
      </c>
      <c r="C381" s="219">
        <f>+'Ark1'!L3193</f>
        <v>15</v>
      </c>
      <c r="D381" s="219" t="s">
        <v>397</v>
      </c>
      <c r="E381" s="27">
        <f>+'Ark1'!H3193</f>
        <v>1</v>
      </c>
      <c r="F381" s="27">
        <f>+'Ark1'!J3193</f>
        <v>262</v>
      </c>
      <c r="G381" s="27" t="str">
        <f>VLOOKUP(F381,RNR!$A$1:$B$26,2)</f>
        <v>Strilalam</v>
      </c>
      <c r="H381" s="27" t="str">
        <f>+IF(J381=0,"",'Ark1'!Q3193)</f>
        <v/>
      </c>
      <c r="J381" s="325">
        <f>+'Ark1'!R3193</f>
        <v>0</v>
      </c>
      <c r="K381" s="28" t="str">
        <f>+IF(J381=0,"",'Ark1'!AG3193)</f>
        <v/>
      </c>
      <c r="M381" s="28" t="str">
        <f>+IF(J381=0,"",'Ark1'!AH3193)</f>
        <v/>
      </c>
      <c r="N381" s="31" t="str">
        <f>+IF(J381=0,"",'Ark1'!U3193)</f>
        <v/>
      </c>
      <c r="O381" s="31"/>
      <c r="P381" s="31"/>
      <c r="Q381" s="31"/>
      <c r="R381" s="31"/>
      <c r="S381" s="31"/>
      <c r="T381" s="31"/>
      <c r="U381" s="31"/>
      <c r="V381" s="26" t="str">
        <f>+IF(J381=0,"",'Ark1'!T3193)</f>
        <v/>
      </c>
      <c r="W381" s="33" t="str">
        <f>+IF(J381=0,"",'Ark1'!W3193)</f>
        <v/>
      </c>
      <c r="X381" s="33" t="str">
        <f>+IF(J381=0,"",'Ark1'!X3193)</f>
        <v/>
      </c>
      <c r="Y381" s="33" t="str">
        <f>+IF(J381=0,"",'Ark1'!Y3193)</f>
        <v/>
      </c>
      <c r="Z381" s="33" t="str">
        <f>+IF(J381=0,"",'Ark1'!Z3193)</f>
        <v/>
      </c>
      <c r="AA381" s="28" t="str">
        <f>+IF(J381=0,"",'Ark1'!AA3193)</f>
        <v/>
      </c>
      <c r="AB381" s="26" t="str">
        <f>+IF(J381=0,"",'Ark1'!AC3193)</f>
        <v/>
      </c>
      <c r="AC381" s="33" t="str">
        <f>+IF(J381=0,"",'Ark1'!AE3193)</f>
        <v/>
      </c>
      <c r="AD381" s="28" t="str">
        <f t="shared" si="43"/>
        <v/>
      </c>
      <c r="AE381" s="28" t="str">
        <f t="shared" si="45"/>
        <v/>
      </c>
      <c r="AF381" s="199"/>
      <c r="AI381" s="28"/>
      <c r="AJ381" s="26"/>
    </row>
    <row r="382" spans="1:44" ht="15.6">
      <c r="A382" s="199"/>
      <c r="B382" s="270">
        <f>+'Ark1'!C3178</f>
        <v>2024</v>
      </c>
      <c r="C382" s="219">
        <f>+'Ark1'!L3194</f>
        <v>15</v>
      </c>
      <c r="D382" s="219" t="s">
        <v>397</v>
      </c>
      <c r="E382" s="27">
        <f>+'Ark1'!H3194</f>
        <v>1</v>
      </c>
      <c r="F382" s="27">
        <f>+'Ark1'!J3194</f>
        <v>309</v>
      </c>
      <c r="G382" s="27" t="str">
        <f>VLOOKUP(F382,RNR!$A$1:$B$26,2)</f>
        <v>Malvik</v>
      </c>
      <c r="H382" s="27" t="str">
        <f>+IF(J382=0,"",'Ark1'!Q3194)</f>
        <v/>
      </c>
      <c r="J382" s="325">
        <f>+'Ark1'!R3194</f>
        <v>0</v>
      </c>
      <c r="K382" s="28" t="str">
        <f>+IF(J382=0,"",'Ark1'!AG3194)</f>
        <v/>
      </c>
      <c r="M382" s="28" t="str">
        <f>+IF(J382=0,"",'Ark1'!AH3194)</f>
        <v/>
      </c>
      <c r="N382" s="31" t="str">
        <f>+IF(J382=0,"",'Ark1'!U3194)</f>
        <v/>
      </c>
      <c r="O382" s="31"/>
      <c r="P382" s="31"/>
      <c r="Q382" s="31"/>
      <c r="R382" s="31"/>
      <c r="S382" s="31"/>
      <c r="T382" s="31"/>
      <c r="U382" s="31"/>
      <c r="V382" s="26" t="str">
        <f>+IF(J382=0,"",'Ark1'!T3194)</f>
        <v/>
      </c>
      <c r="W382" s="33" t="str">
        <f>+IF(J382=0,"",'Ark1'!W3194)</f>
        <v/>
      </c>
      <c r="X382" s="33" t="str">
        <f>+IF(J382=0,"",'Ark1'!X3194)</f>
        <v/>
      </c>
      <c r="Y382" s="33" t="str">
        <f>+IF(J382=0,"",'Ark1'!Y3194)</f>
        <v/>
      </c>
      <c r="Z382" s="33" t="str">
        <f>+IF(J382=0,"",'Ark1'!Z3194)</f>
        <v/>
      </c>
      <c r="AA382" s="28" t="str">
        <f>+IF(J382=0,"",'Ark1'!AA3194)</f>
        <v/>
      </c>
      <c r="AB382" s="26" t="str">
        <f>+IF(J382=0,"",'Ark1'!AC3194)</f>
        <v/>
      </c>
      <c r="AC382" s="33" t="str">
        <f>+IF(J382=0,"",'Ark1'!AE3194)</f>
        <v/>
      </c>
      <c r="AD382" s="28" t="str">
        <f t="shared" si="43"/>
        <v/>
      </c>
      <c r="AE382" s="28" t="str">
        <f t="shared" si="45"/>
        <v/>
      </c>
      <c r="AF382" s="199"/>
      <c r="AI382" s="28"/>
      <c r="AJ382" s="26"/>
    </row>
    <row r="383" spans="1:44" ht="15.6">
      <c r="A383" s="199"/>
      <c r="B383" s="270">
        <f>+'Ark1'!C3179</f>
        <v>2024</v>
      </c>
      <c r="C383" s="219">
        <f>+'Ark1'!L3195</f>
        <v>15</v>
      </c>
      <c r="D383" s="219" t="s">
        <v>397</v>
      </c>
      <c r="E383" s="27">
        <f>+'Ark1'!H3195</f>
        <v>2</v>
      </c>
      <c r="F383" s="27">
        <f>+'Ark1'!J3195</f>
        <v>470</v>
      </c>
      <c r="G383" s="27" t="str">
        <f>VLOOKUP(F383,RNR!$A$1:$B$26,2)</f>
        <v>Jens Eide</v>
      </c>
      <c r="H383" s="27" t="str">
        <f>+IF(J383=0,"",'Ark1'!Q3195)</f>
        <v/>
      </c>
      <c r="J383" s="325">
        <f>+'Ark1'!R3195</f>
        <v>0</v>
      </c>
      <c r="K383" s="28" t="str">
        <f>+IF(J383=0,"",'Ark1'!AG3195)</f>
        <v/>
      </c>
      <c r="M383" s="28" t="str">
        <f>+IF(J383=0,"",'Ark1'!AH3195)</f>
        <v/>
      </c>
      <c r="N383" s="31" t="str">
        <f>+IF(J383=0,"",'Ark1'!U3195)</f>
        <v/>
      </c>
      <c r="O383" s="31"/>
      <c r="P383" s="31"/>
      <c r="Q383" s="31"/>
      <c r="R383" s="31"/>
      <c r="S383" s="31"/>
      <c r="T383" s="31"/>
      <c r="U383" s="31"/>
      <c r="V383" s="26" t="str">
        <f>+IF(J383=0,"",'Ark1'!T3195)</f>
        <v/>
      </c>
      <c r="W383" s="33" t="str">
        <f>+IF(J383=0,"",'Ark1'!W3195)</f>
        <v/>
      </c>
      <c r="X383" s="33" t="str">
        <f>+IF(J383=0,"",'Ark1'!X3195)</f>
        <v/>
      </c>
      <c r="Y383" s="33" t="str">
        <f>+IF(J383=0,"",'Ark1'!Y3195)</f>
        <v/>
      </c>
      <c r="Z383" s="33" t="str">
        <f>+IF(J383=0,"",'Ark1'!Z3195)</f>
        <v/>
      </c>
      <c r="AA383" s="28" t="str">
        <f>+IF(J383=0,"",'Ark1'!AA3195)</f>
        <v/>
      </c>
      <c r="AB383" s="26" t="str">
        <f>+IF(J383=0,"",'Ark1'!AC3195)</f>
        <v/>
      </c>
      <c r="AC383" s="33" t="str">
        <f>+IF(J383=0,"",'Ark1'!AE3195)</f>
        <v/>
      </c>
      <c r="AD383" s="28" t="str">
        <f t="shared" si="43"/>
        <v/>
      </c>
      <c r="AE383" s="28" t="str">
        <f t="shared" si="45"/>
        <v/>
      </c>
      <c r="AF383" s="199"/>
      <c r="AI383" s="28"/>
      <c r="AJ383" s="26"/>
    </row>
    <row r="384" spans="1:44" ht="15.6">
      <c r="A384" s="199"/>
      <c r="B384" s="270">
        <f>+'Ark1'!C3180</f>
        <v>2024</v>
      </c>
      <c r="C384" s="219">
        <f>+'Ark1'!L3196</f>
        <v>15</v>
      </c>
      <c r="D384" s="219" t="s">
        <v>397</v>
      </c>
      <c r="E384" s="27">
        <f>+'Ark1'!H3196</f>
        <v>2</v>
      </c>
      <c r="F384" s="27">
        <f>+'Ark1'!J3196</f>
        <v>629</v>
      </c>
      <c r="G384" s="27" t="str">
        <f>VLOOKUP(F384,RNR!$A$1:$B$26,2)</f>
        <v>Bø</v>
      </c>
      <c r="H384" s="27" t="str">
        <f>+IF(J384=0,"",'Ark1'!Q3196)</f>
        <v/>
      </c>
      <c r="J384" s="325">
        <f>+'Ark1'!R3196</f>
        <v>0</v>
      </c>
      <c r="K384" s="28" t="str">
        <f>+IF(J384=0,"",'Ark1'!AG3196)</f>
        <v/>
      </c>
      <c r="M384" s="28" t="str">
        <f>+IF(J384=0,"",'Ark1'!AH3196)</f>
        <v/>
      </c>
      <c r="N384" s="31" t="str">
        <f>+IF(J384=0,"",'Ark1'!U3196)</f>
        <v/>
      </c>
      <c r="O384" s="31"/>
      <c r="P384" s="31"/>
      <c r="Q384" s="31"/>
      <c r="R384" s="31"/>
      <c r="S384" s="31"/>
      <c r="T384" s="31"/>
      <c r="U384" s="31"/>
      <c r="V384" s="26" t="str">
        <f>+IF(J384=0,"",'Ark1'!T3196)</f>
        <v/>
      </c>
      <c r="W384" s="33" t="str">
        <f>+IF(J384=0,"",'Ark1'!W3196)</f>
        <v/>
      </c>
      <c r="X384" s="33" t="str">
        <f>+IF(J384=0,"",'Ark1'!X3196)</f>
        <v/>
      </c>
      <c r="Y384" s="33" t="str">
        <f>+IF(J384=0,"",'Ark1'!Y3196)</f>
        <v/>
      </c>
      <c r="Z384" s="33" t="str">
        <f>+IF(J384=0,"",'Ark1'!Z3196)</f>
        <v/>
      </c>
      <c r="AA384" s="28" t="str">
        <f>+IF(J384=0,"",'Ark1'!AA3196)</f>
        <v/>
      </c>
      <c r="AB384" s="26" t="str">
        <f>+IF(J384=0,"",'Ark1'!AC3196)</f>
        <v/>
      </c>
      <c r="AC384" s="33" t="str">
        <f>+IF(J384=0,"",'Ark1'!AE3196)</f>
        <v/>
      </c>
      <c r="AD384" s="28" t="str">
        <f t="shared" si="43"/>
        <v/>
      </c>
      <c r="AE384" s="28" t="str">
        <f t="shared" si="45"/>
        <v/>
      </c>
      <c r="AF384" s="199"/>
      <c r="AI384" s="28"/>
      <c r="AJ384" s="26"/>
    </row>
    <row r="385" spans="1:72" s="28" customFormat="1" ht="15.6">
      <c r="A385" s="199"/>
      <c r="B385" s="270">
        <f>+'Ark1'!C3181</f>
        <v>2024</v>
      </c>
      <c r="C385" s="219">
        <f>+'Ark1'!L3197</f>
        <v>15</v>
      </c>
      <c r="D385" s="219" t="s">
        <v>397</v>
      </c>
      <c r="E385" s="27">
        <f>+'Ark1'!H3197</f>
        <v>1</v>
      </c>
      <c r="F385" s="27">
        <f>+'Ark1'!J3197</f>
        <v>643</v>
      </c>
      <c r="G385" s="27" t="str">
        <f>VLOOKUP(F385,RNR!$A$1:$B$26,2)</f>
        <v>Bjerka</v>
      </c>
      <c r="H385" s="27" t="str">
        <f>+IF(J385=0,"",'Ark1'!Q3197)</f>
        <v/>
      </c>
      <c r="I385" s="485"/>
      <c r="J385" s="325">
        <f>+'Ark1'!R3197</f>
        <v>0</v>
      </c>
      <c r="K385" s="28" t="str">
        <f>+IF(J385=0,"",'Ark1'!AG3197)</f>
        <v/>
      </c>
      <c r="M385" s="28" t="str">
        <f>+IF(J385=0,"",'Ark1'!AH3197)</f>
        <v/>
      </c>
      <c r="N385" s="31" t="str">
        <f>+IF(J385=0,"",'Ark1'!U3197)</f>
        <v/>
      </c>
      <c r="O385" s="31"/>
      <c r="P385" s="31"/>
      <c r="Q385" s="31"/>
      <c r="R385" s="31"/>
      <c r="S385" s="31"/>
      <c r="T385" s="31"/>
      <c r="U385" s="31"/>
      <c r="V385" s="26" t="str">
        <f>+IF(J385=0,"",'Ark1'!T3197)</f>
        <v/>
      </c>
      <c r="W385" s="33" t="str">
        <f>+IF(J385=0,"",'Ark1'!W3197)</f>
        <v/>
      </c>
      <c r="X385" s="33" t="str">
        <f>+IF(J385=0,"",'Ark1'!X3197)</f>
        <v/>
      </c>
      <c r="Y385" s="33" t="str">
        <f>+IF(J385=0,"",'Ark1'!Y3197)</f>
        <v/>
      </c>
      <c r="Z385" s="33" t="str">
        <f>+IF(J385=0,"",'Ark1'!Z3197)</f>
        <v/>
      </c>
      <c r="AA385" s="28" t="str">
        <f>+IF(J385=0,"",'Ark1'!AA3197)</f>
        <v/>
      </c>
      <c r="AB385" s="26" t="str">
        <f>+IF(J385=0,"",'Ark1'!AC3197)</f>
        <v/>
      </c>
      <c r="AC385" s="33" t="str">
        <f>+IF(J385=0,"",'Ark1'!AE3197)</f>
        <v/>
      </c>
      <c r="AD385" s="28" t="str">
        <f t="shared" si="43"/>
        <v/>
      </c>
      <c r="AE385" s="28" t="str">
        <f t="shared" si="45"/>
        <v/>
      </c>
      <c r="AF385" s="199"/>
      <c r="AJ385" s="26"/>
      <c r="AM385" s="27"/>
      <c r="AN385" s="27"/>
      <c r="AO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</row>
    <row r="386" spans="1:72" s="28" customFormat="1" ht="15.6">
      <c r="A386" s="199"/>
      <c r="B386" s="270">
        <f>+'Ark1'!C3182</f>
        <v>2024</v>
      </c>
      <c r="C386" s="219">
        <f>+'Ark1'!L3198</f>
        <v>15</v>
      </c>
      <c r="D386" s="219" t="s">
        <v>397</v>
      </c>
      <c r="E386" s="27">
        <f>+'Ark1'!H3198</f>
        <v>2</v>
      </c>
      <c r="F386" s="27">
        <f>+'Ark1'!J3198</f>
        <v>704</v>
      </c>
      <c r="G386" s="27" t="str">
        <f>VLOOKUP(F386,RNR!$A$1:$B$26,2)</f>
        <v>Øre Vilt</v>
      </c>
      <c r="H386" s="27" t="str">
        <f>+IF(J386=0,"",'Ark1'!Q3198)</f>
        <v/>
      </c>
      <c r="I386" s="485"/>
      <c r="J386" s="325">
        <f>+'Ark1'!R3198</f>
        <v>0</v>
      </c>
      <c r="K386" s="28" t="str">
        <f>+IF(J386=0,"",'Ark1'!AG3198)</f>
        <v/>
      </c>
      <c r="M386" s="28" t="str">
        <f>+IF(J386=0,"",'Ark1'!AH3198)</f>
        <v/>
      </c>
      <c r="N386" s="31" t="str">
        <f>+IF(J386=0,"",'Ark1'!U3198)</f>
        <v/>
      </c>
      <c r="O386" s="31"/>
      <c r="P386" s="31"/>
      <c r="Q386" s="31"/>
      <c r="R386" s="31"/>
      <c r="S386" s="31"/>
      <c r="T386" s="31"/>
      <c r="U386" s="31"/>
      <c r="V386" s="26" t="str">
        <f>+IF(J386=0,"",'Ark1'!T3198)</f>
        <v/>
      </c>
      <c r="W386" s="33" t="str">
        <f>+IF(J386=0,"",'Ark1'!W3198)</f>
        <v/>
      </c>
      <c r="X386" s="33" t="str">
        <f>+IF(J386=0,"",'Ark1'!X3198)</f>
        <v/>
      </c>
      <c r="Y386" s="33" t="str">
        <f>+IF(J386=0,"",'Ark1'!Y3198)</f>
        <v/>
      </c>
      <c r="Z386" s="33" t="str">
        <f>+IF(J386=0,"",'Ark1'!Z3198)</f>
        <v/>
      </c>
      <c r="AA386" s="28" t="str">
        <f>+IF(J386=0,"",'Ark1'!AA3198)</f>
        <v/>
      </c>
      <c r="AB386" s="26" t="str">
        <f>+IF(J386=0,"",'Ark1'!AC3198)</f>
        <v/>
      </c>
      <c r="AC386" s="33" t="str">
        <f>+IF(J386=0,"",'Ark1'!AE3198)</f>
        <v/>
      </c>
      <c r="AD386" s="28" t="str">
        <f t="shared" si="43"/>
        <v/>
      </c>
      <c r="AE386" s="28" t="str">
        <f t="shared" si="45"/>
        <v/>
      </c>
      <c r="AF386" s="199"/>
      <c r="AJ386" s="26"/>
      <c r="AM386" s="27"/>
      <c r="AN386" s="27"/>
      <c r="AO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</row>
    <row r="387" spans="1:72" s="28" customFormat="1" ht="15.6">
      <c r="A387" s="199"/>
      <c r="B387" s="270">
        <f>+'Ark1'!C3183</f>
        <v>2024</v>
      </c>
      <c r="C387" s="219">
        <f>+'Ark1'!L3199</f>
        <v>15</v>
      </c>
      <c r="D387" s="219" t="s">
        <v>397</v>
      </c>
      <c r="E387" s="27">
        <f>+'Ark1'!H3199</f>
        <v>1</v>
      </c>
      <c r="F387" s="27">
        <f>+'Ark1'!J3199</f>
        <v>802</v>
      </c>
      <c r="G387" s="27" t="str">
        <f>VLOOKUP(F387,RNR!$A$1:$B$26,2)</f>
        <v>Karasjok</v>
      </c>
      <c r="H387" s="27" t="str">
        <f>+IF(J387=0,"",'Ark1'!Q3199)</f>
        <v/>
      </c>
      <c r="I387" s="485"/>
      <c r="J387" s="325">
        <f>+'Ark1'!R3199</f>
        <v>0</v>
      </c>
      <c r="K387" s="28" t="str">
        <f>+IF(J387=0,"",'Ark1'!AG3199)</f>
        <v/>
      </c>
      <c r="M387" s="28" t="str">
        <f>+IF(J387=0,"",'Ark1'!AH3199)</f>
        <v/>
      </c>
      <c r="N387" s="31" t="str">
        <f>+IF(J387=0,"",'Ark1'!U3199)</f>
        <v/>
      </c>
      <c r="O387" s="31"/>
      <c r="P387" s="31"/>
      <c r="Q387" s="31"/>
      <c r="R387" s="31"/>
      <c r="S387" s="31"/>
      <c r="T387" s="31"/>
      <c r="U387" s="31"/>
      <c r="V387" s="26" t="str">
        <f>+IF(J387=0,"",'Ark1'!T3199)</f>
        <v/>
      </c>
      <c r="W387" s="33" t="str">
        <f>+IF(J387=0,"",'Ark1'!W3199)</f>
        <v/>
      </c>
      <c r="X387" s="33" t="str">
        <f>+IF(J387=0,"",'Ark1'!X3199)</f>
        <v/>
      </c>
      <c r="Y387" s="33" t="str">
        <f>+IF(J387=0,"",'Ark1'!Y3199)</f>
        <v/>
      </c>
      <c r="Z387" s="33" t="str">
        <f>+IF(J387=0,"",'Ark1'!Z3199)</f>
        <v/>
      </c>
      <c r="AA387" s="28" t="str">
        <f>+IF(J387=0,"",'Ark1'!AA3199)</f>
        <v/>
      </c>
      <c r="AB387" s="26" t="str">
        <f>+IF(J387=0,"",'Ark1'!AC3199)</f>
        <v/>
      </c>
      <c r="AC387" s="33" t="str">
        <f>+IF(J387=0,"",'Ark1'!AE3199)</f>
        <v/>
      </c>
      <c r="AD387" s="28" t="str">
        <f t="shared" si="43"/>
        <v/>
      </c>
      <c r="AE387" s="28" t="str">
        <f t="shared" si="45"/>
        <v/>
      </c>
      <c r="AF387" s="199"/>
      <c r="AJ387" s="26"/>
      <c r="AM387" s="27"/>
      <c r="AN387" s="27"/>
      <c r="AO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</row>
    <row r="388" spans="1:72" ht="15" customHeight="1">
      <c r="A388" s="199"/>
      <c r="B388" s="199"/>
      <c r="C388" s="199"/>
      <c r="D388" s="199"/>
      <c r="E388" s="199"/>
      <c r="F388" s="199"/>
      <c r="G388" s="199"/>
      <c r="H388" s="199"/>
      <c r="I388" s="486"/>
      <c r="J388" s="320"/>
      <c r="K388" s="200"/>
      <c r="L388" s="200"/>
      <c r="M388" s="200"/>
      <c r="N388" s="199"/>
      <c r="O388" s="486"/>
      <c r="P388" s="486"/>
      <c r="Q388" s="486"/>
      <c r="R388" s="486"/>
      <c r="S388" s="486"/>
      <c r="T388" s="486"/>
      <c r="U388" s="486"/>
      <c r="V388" s="199"/>
      <c r="W388" s="201"/>
      <c r="X388" s="201"/>
      <c r="Y388" s="201"/>
      <c r="Z388" s="201"/>
      <c r="AA388" s="201"/>
      <c r="AB388" s="199"/>
      <c r="AC388" s="201"/>
      <c r="AD388" s="218"/>
      <c r="AE388" s="216"/>
      <c r="AF388" s="199"/>
      <c r="AG388" s="202"/>
      <c r="AI388" s="28"/>
      <c r="AJ388" s="26"/>
      <c r="AK388" s="203"/>
      <c r="AL388" s="27"/>
      <c r="AP388" s="27"/>
      <c r="BH388" s="215"/>
    </row>
    <row r="389" spans="1:72" ht="22.8">
      <c r="A389" s="199"/>
      <c r="B389" s="199"/>
      <c r="C389" s="199"/>
      <c r="D389" s="244" t="str">
        <f>+D391</f>
        <v>E+</v>
      </c>
      <c r="E389" s="199"/>
      <c r="F389" s="199"/>
      <c r="G389" s="199"/>
      <c r="H389" s="199"/>
      <c r="I389" s="486"/>
      <c r="J389" s="445">
        <f>SUM(J391:J414)</f>
        <v>0</v>
      </c>
      <c r="K389" s="245"/>
      <c r="L389" s="245"/>
      <c r="M389" s="245"/>
      <c r="N389" s="247">
        <f>+Klasse!P26</f>
        <v>8.3863999999999983</v>
      </c>
      <c r="O389" s="247"/>
      <c r="P389" s="247"/>
      <c r="Q389" s="247"/>
      <c r="R389" s="247"/>
      <c r="S389" s="247"/>
      <c r="T389" s="247"/>
      <c r="U389" s="247"/>
      <c r="V389" s="246"/>
      <c r="W389" s="201"/>
      <c r="X389" s="201"/>
      <c r="Y389" s="201"/>
      <c r="Z389" s="201"/>
      <c r="AA389" s="201"/>
      <c r="AB389" s="199"/>
      <c r="AC389" s="199"/>
      <c r="AD389" s="199"/>
      <c r="AE389" s="199"/>
      <c r="AF389" s="199"/>
      <c r="AG389" s="202"/>
      <c r="AI389" s="28"/>
      <c r="AJ389" s="26"/>
      <c r="AK389" s="203"/>
      <c r="AL389" s="27"/>
      <c r="AP389" s="27"/>
      <c r="BH389" s="215"/>
    </row>
    <row r="390" spans="1:72" ht="15" customHeight="1">
      <c r="A390" s="199"/>
      <c r="B390" s="199"/>
      <c r="C390" s="199"/>
      <c r="D390" s="199"/>
      <c r="E390" s="531"/>
      <c r="F390" s="532"/>
      <c r="G390" s="199"/>
      <c r="H390" s="217"/>
      <c r="I390" s="217"/>
      <c r="J390" s="320"/>
      <c r="K390" s="200"/>
      <c r="L390" s="200"/>
      <c r="M390" s="200"/>
      <c r="N390" s="200"/>
      <c r="O390" s="200"/>
      <c r="P390" s="200"/>
      <c r="Q390" s="200"/>
      <c r="R390" s="200"/>
      <c r="S390" s="200"/>
      <c r="T390" s="200"/>
      <c r="U390" s="200"/>
      <c r="V390" s="217"/>
      <c r="W390" s="201"/>
      <c r="X390" s="201"/>
      <c r="Y390" s="201"/>
      <c r="Z390" s="201"/>
      <c r="AA390" s="218"/>
      <c r="AB390" s="199"/>
      <c r="AC390" s="218"/>
      <c r="AD390" s="218"/>
      <c r="AE390" s="216"/>
      <c r="AF390" s="199"/>
      <c r="AG390" s="202"/>
      <c r="AI390" s="28"/>
      <c r="AJ390" s="26"/>
      <c r="AK390" s="203"/>
      <c r="AL390" s="27"/>
      <c r="AP390" s="27"/>
      <c r="BH390" s="215"/>
    </row>
    <row r="391" spans="1:72" s="28" customFormat="1" ht="15.6">
      <c r="A391" s="199"/>
      <c r="B391" s="270">
        <f>+'Ark1'!C3176</f>
        <v>2024</v>
      </c>
      <c r="C391" s="219">
        <f>+'Ark1'!L3176</f>
        <v>15</v>
      </c>
      <c r="D391" s="219" t="s">
        <v>40</v>
      </c>
      <c r="E391" s="219">
        <f>+'Ark1'!H3176</f>
        <v>1</v>
      </c>
      <c r="F391" s="219">
        <f>+'Ark1'!J3176</f>
        <v>103</v>
      </c>
      <c r="G391" s="219" t="str">
        <f>+VLOOKUP(F391,RNR!$A$1:$B$26,2)</f>
        <v>Rudshøgda</v>
      </c>
      <c r="H391" s="219" t="str">
        <f>+IF(J391=0,"",'Ark1'!Q3176)</f>
        <v/>
      </c>
      <c r="I391" s="219"/>
      <c r="J391" s="324">
        <f>+'Ark1'!R3176</f>
        <v>0</v>
      </c>
      <c r="K391" s="220" t="str">
        <f>+IF(J391=0,"",'Ark1'!AG3176)</f>
        <v/>
      </c>
      <c r="L391" s="220"/>
      <c r="M391" s="220" t="str">
        <f>+IF(J391=0,"",'Ark1'!AH3176)</f>
        <v/>
      </c>
      <c r="N391" s="31" t="str">
        <f>+IF(J391=0,"",'Ark1'!U3176)</f>
        <v/>
      </c>
      <c r="O391" s="31"/>
      <c r="P391" s="31"/>
      <c r="Q391" s="31"/>
      <c r="R391" s="31"/>
      <c r="S391" s="31"/>
      <c r="T391" s="31"/>
      <c r="U391" s="31"/>
      <c r="V391" s="221" t="str">
        <f>+IF(J391=0,"",'Ark1'!T3176)</f>
        <v/>
      </c>
      <c r="W391" s="222" t="str">
        <f>+IF(J391=0,"",'Ark1'!W3176)</f>
        <v/>
      </c>
      <c r="X391" s="222" t="str">
        <f>+IF(J391=0,"",'Ark1'!X3176)</f>
        <v/>
      </c>
      <c r="Y391" s="222" t="str">
        <f>+IF(J391=0,"",'Ark1'!Y3176)</f>
        <v/>
      </c>
      <c r="Z391" s="222" t="str">
        <f>+IF(J391=0,"",'Ark1'!Z3176)</f>
        <v/>
      </c>
      <c r="AA391" s="220" t="str">
        <f>+IF(J391=0,"",'Ark1'!AA3176)</f>
        <v/>
      </c>
      <c r="AB391" s="221" t="str">
        <f>+IF(J391=0,"",'Ark1'!AC3176)</f>
        <v/>
      </c>
      <c r="AC391" s="222" t="str">
        <f>+IF(J391=0,"",'Ark1'!AE3176)</f>
        <v/>
      </c>
      <c r="AD391" s="220" t="str">
        <f t="shared" ref="AD391:AD414" si="46">IF(J391=0,"",N391/C391)</f>
        <v/>
      </c>
      <c r="AE391" s="220" t="str">
        <f t="shared" ref="AE391" si="47">IF(J391=0,"",J391/H391)</f>
        <v/>
      </c>
      <c r="AF391" s="199"/>
      <c r="AJ391" s="26"/>
      <c r="AM391" s="27"/>
      <c r="AN391" s="27"/>
      <c r="AO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</row>
    <row r="392" spans="1:72" s="28" customFormat="1" ht="15.6">
      <c r="A392" s="199"/>
      <c r="B392" s="270">
        <f>+'Ark1'!C3177</f>
        <v>2024</v>
      </c>
      <c r="C392" s="219">
        <f>+'Ark1'!L3177</f>
        <v>15</v>
      </c>
      <c r="D392" s="219" t="s">
        <v>40</v>
      </c>
      <c r="E392" s="219">
        <f>+'Ark1'!H3177</f>
        <v>2</v>
      </c>
      <c r="F392" s="219">
        <f>+'Ark1'!J3177</f>
        <v>106</v>
      </c>
      <c r="G392" s="219" t="str">
        <f>+VLOOKUP(F392,RNR!$A$1:$B$26,2)</f>
        <v>Furuseth</v>
      </c>
      <c r="H392" s="219" t="str">
        <f>+IF(J392=0,"",'Ark1'!Q3177)</f>
        <v/>
      </c>
      <c r="I392" s="219"/>
      <c r="J392" s="324">
        <f>+'Ark1'!R3177</f>
        <v>0</v>
      </c>
      <c r="K392" s="220" t="str">
        <f>+IF(J392=0,"",'Ark1'!AG3177)</f>
        <v/>
      </c>
      <c r="L392" s="220"/>
      <c r="M392" s="220" t="str">
        <f>+IF(J392=0,"",'Ark1'!AH3177)</f>
        <v/>
      </c>
      <c r="N392" s="31" t="str">
        <f>+IF(J392=0,"",'Ark1'!U3177)</f>
        <v/>
      </c>
      <c r="O392" s="31"/>
      <c r="P392" s="31"/>
      <c r="Q392" s="31"/>
      <c r="R392" s="31"/>
      <c r="S392" s="31"/>
      <c r="T392" s="31"/>
      <c r="U392" s="31"/>
      <c r="V392" s="221" t="str">
        <f>+IF(J392=0,"",'Ark1'!T3177)</f>
        <v/>
      </c>
      <c r="W392" s="222" t="str">
        <f>+IF(J392=0,"",'Ark1'!W3177)</f>
        <v/>
      </c>
      <c r="X392" s="222" t="str">
        <f>+IF(J392=0,"",'Ark1'!X3177)</f>
        <v/>
      </c>
      <c r="Y392" s="222" t="str">
        <f>+IF(J392=0,"",'Ark1'!Y3177)</f>
        <v/>
      </c>
      <c r="Z392" s="222" t="str">
        <f>+IF(J392=0,"",'Ark1'!Z3177)</f>
        <v/>
      </c>
      <c r="AA392" s="220" t="str">
        <f>+IF(J392=0,"",'Ark1'!AA3177)</f>
        <v/>
      </c>
      <c r="AB392" s="221" t="str">
        <f>+IF(J392=0,"",'Ark1'!AC3177)</f>
        <v/>
      </c>
      <c r="AC392" s="222" t="str">
        <f>+IF(J392=0,"",'Ark1'!AE3177)</f>
        <v/>
      </c>
      <c r="AD392" s="220" t="str">
        <f t="shared" si="46"/>
        <v/>
      </c>
      <c r="AE392" s="220" t="str">
        <f t="shared" ref="AE392:AE414" si="48">IF(J392=0,"",J392/H392)</f>
        <v/>
      </c>
      <c r="AF392" s="199"/>
      <c r="AJ392" s="26"/>
      <c r="AM392" s="27"/>
      <c r="AN392" s="27"/>
      <c r="AO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</row>
    <row r="393" spans="1:72" s="28" customFormat="1" ht="15.6">
      <c r="A393" s="199"/>
      <c r="B393" s="270">
        <f>+'Ark1'!C3178</f>
        <v>2024</v>
      </c>
      <c r="C393" s="219">
        <f>+'Ark1'!L3178</f>
        <v>15</v>
      </c>
      <c r="D393" s="219" t="s">
        <v>40</v>
      </c>
      <c r="E393" s="219">
        <f>+'Ark1'!H3178</f>
        <v>1</v>
      </c>
      <c r="F393" s="219">
        <f>+'Ark1'!J3178</f>
        <v>110</v>
      </c>
      <c r="G393" s="219" t="str">
        <f>+VLOOKUP(F393,RNR!$A$1:$B$26,2)</f>
        <v>Gol</v>
      </c>
      <c r="H393" s="219" t="str">
        <f>+IF(J393=0,"",'Ark1'!Q3178)</f>
        <v/>
      </c>
      <c r="I393" s="219"/>
      <c r="J393" s="324">
        <f>+'Ark1'!R3178</f>
        <v>0</v>
      </c>
      <c r="K393" s="220" t="str">
        <f>+IF(J393=0,"",'Ark1'!AG3178)</f>
        <v/>
      </c>
      <c r="L393" s="220"/>
      <c r="M393" s="220" t="str">
        <f>+IF(J393=0,"",'Ark1'!AH3178)</f>
        <v/>
      </c>
      <c r="N393" s="31" t="str">
        <f>+IF(J393=0,"",'Ark1'!U3178)</f>
        <v/>
      </c>
      <c r="O393" s="31"/>
      <c r="P393" s="31"/>
      <c r="Q393" s="31"/>
      <c r="R393" s="31"/>
      <c r="S393" s="31"/>
      <c r="T393" s="31"/>
      <c r="U393" s="31"/>
      <c r="V393" s="221" t="str">
        <f>+IF(J393=0,"",'Ark1'!T3178)</f>
        <v/>
      </c>
      <c r="W393" s="222" t="str">
        <f>+IF(J393=0,"",'Ark1'!W3178)</f>
        <v/>
      </c>
      <c r="X393" s="222" t="str">
        <f>+IF(J393=0,"",'Ark1'!X3178)</f>
        <v/>
      </c>
      <c r="Y393" s="222" t="str">
        <f>+IF(J393=0,"",'Ark1'!Y3178)</f>
        <v/>
      </c>
      <c r="Z393" s="222" t="str">
        <f>+IF(J393=0,"",'Ark1'!Z3178)</f>
        <v/>
      </c>
      <c r="AA393" s="220" t="str">
        <f>+IF(J393=0,"",'Ark1'!AA3178)</f>
        <v/>
      </c>
      <c r="AB393" s="221" t="str">
        <f>+IF(J393=0,"",'Ark1'!AC3178)</f>
        <v/>
      </c>
      <c r="AC393" s="222" t="str">
        <f>+IF(J393=0,"",'Ark1'!AE3178)</f>
        <v/>
      </c>
      <c r="AD393" s="220" t="str">
        <f t="shared" si="46"/>
        <v/>
      </c>
      <c r="AE393" s="220" t="str">
        <f t="shared" si="48"/>
        <v/>
      </c>
      <c r="AF393" s="199"/>
      <c r="AJ393" s="26"/>
      <c r="AM393" s="27"/>
      <c r="AN393" s="27"/>
      <c r="AO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</row>
    <row r="394" spans="1:72" s="28" customFormat="1" ht="15.6">
      <c r="A394" s="199"/>
      <c r="B394" s="270">
        <f>+'Ark1'!C3179</f>
        <v>2024</v>
      </c>
      <c r="C394" s="219">
        <f>+'Ark1'!L3179</f>
        <v>15</v>
      </c>
      <c r="D394" s="219" t="s">
        <v>40</v>
      </c>
      <c r="E394" s="219">
        <f>+'Ark1'!H3179</f>
        <v>1</v>
      </c>
      <c r="F394" s="219">
        <f>+'Ark1'!J3179</f>
        <v>111</v>
      </c>
      <c r="G394" s="219" t="str">
        <f>+VLOOKUP(F394,RNR!$A$1:$B$26,2)</f>
        <v>Forus</v>
      </c>
      <c r="H394" s="219" t="str">
        <f>+IF(J394=0,"",'Ark1'!Q3179)</f>
        <v/>
      </c>
      <c r="I394" s="219"/>
      <c r="J394" s="324">
        <f>+'Ark1'!R3179</f>
        <v>0</v>
      </c>
      <c r="K394" s="220" t="str">
        <f>+IF(J394=0,"",'Ark1'!AG3179)</f>
        <v/>
      </c>
      <c r="L394" s="220"/>
      <c r="M394" s="220" t="str">
        <f>+IF(J394=0,"",'Ark1'!AH3179)</f>
        <v/>
      </c>
      <c r="N394" s="31" t="str">
        <f>+IF(J394=0,"",'Ark1'!U3179)</f>
        <v/>
      </c>
      <c r="O394" s="31"/>
      <c r="P394" s="31"/>
      <c r="Q394" s="31"/>
      <c r="R394" s="31"/>
      <c r="S394" s="31"/>
      <c r="T394" s="31"/>
      <c r="U394" s="31"/>
      <c r="V394" s="221" t="str">
        <f>+IF(J394=0,"",'Ark1'!T3179)</f>
        <v/>
      </c>
      <c r="W394" s="222" t="str">
        <f>+IF(J394=0,"",'Ark1'!W3179)</f>
        <v/>
      </c>
      <c r="X394" s="222" t="str">
        <f>+IF(J394=0,"",'Ark1'!X3179)</f>
        <v/>
      </c>
      <c r="Y394" s="222" t="str">
        <f>+IF(J394=0,"",'Ark1'!Y3179)</f>
        <v/>
      </c>
      <c r="Z394" s="222" t="str">
        <f>+IF(J394=0,"",'Ark1'!Z3179)</f>
        <v/>
      </c>
      <c r="AA394" s="220" t="str">
        <f>+IF(J394=0,"",'Ark1'!AA3179)</f>
        <v/>
      </c>
      <c r="AB394" s="221" t="str">
        <f>+IF(J394=0,"",'Ark1'!AC3179)</f>
        <v/>
      </c>
      <c r="AC394" s="222" t="str">
        <f>+IF(J394=0,"",'Ark1'!AE3179)</f>
        <v/>
      </c>
      <c r="AD394" s="220" t="str">
        <f t="shared" si="46"/>
        <v/>
      </c>
      <c r="AE394" s="220" t="str">
        <f t="shared" si="48"/>
        <v/>
      </c>
      <c r="AF394" s="199"/>
      <c r="AJ394" s="26"/>
      <c r="AM394" s="27"/>
      <c r="AN394" s="27"/>
      <c r="AO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</row>
    <row r="395" spans="1:72" s="28" customFormat="1" ht="15.6">
      <c r="A395" s="199"/>
      <c r="B395" s="270">
        <f>+'Ark1'!C3180</f>
        <v>2024</v>
      </c>
      <c r="C395" s="219">
        <f>+'Ark1'!L3180</f>
        <v>15</v>
      </c>
      <c r="D395" s="219" t="s">
        <v>40</v>
      </c>
      <c r="E395" s="219">
        <f>+'Ark1'!H3180</f>
        <v>1</v>
      </c>
      <c r="F395" s="219">
        <f>+'Ark1'!J3180</f>
        <v>116</v>
      </c>
      <c r="G395" s="219" t="str">
        <f>+VLOOKUP(F395,RNR!$A$1:$B$26,2)</f>
        <v>Sandeid</v>
      </c>
      <c r="H395" s="219" t="str">
        <f>+IF(J395=0,"",'Ark1'!Q3180)</f>
        <v/>
      </c>
      <c r="I395" s="219"/>
      <c r="J395" s="324">
        <f>+'Ark1'!R3180</f>
        <v>0</v>
      </c>
      <c r="K395" s="220" t="str">
        <f>+IF(J395=0,"",'Ark1'!AG3180)</f>
        <v/>
      </c>
      <c r="L395" s="220"/>
      <c r="M395" s="220" t="str">
        <f>+IF(J395=0,"",'Ark1'!AH3180)</f>
        <v/>
      </c>
      <c r="N395" s="31" t="str">
        <f>+IF(J395=0,"",'Ark1'!U3180)</f>
        <v/>
      </c>
      <c r="O395" s="31"/>
      <c r="P395" s="31"/>
      <c r="Q395" s="31"/>
      <c r="R395" s="31"/>
      <c r="S395" s="31"/>
      <c r="T395" s="31"/>
      <c r="U395" s="31"/>
      <c r="V395" s="221" t="str">
        <f>+IF(J395=0,"",'Ark1'!T3180)</f>
        <v/>
      </c>
      <c r="W395" s="222" t="str">
        <f>+IF(J395=0,"",'Ark1'!W3180)</f>
        <v/>
      </c>
      <c r="X395" s="222" t="str">
        <f>+IF(J395=0,"",'Ark1'!X3180)</f>
        <v/>
      </c>
      <c r="Y395" s="222" t="str">
        <f>+IF(J395=0,"",'Ark1'!Y3180)</f>
        <v/>
      </c>
      <c r="Z395" s="222" t="str">
        <f>+IF(J395=0,"",'Ark1'!Z3180)</f>
        <v/>
      </c>
      <c r="AA395" s="220" t="str">
        <f>+IF(J395=0,"",'Ark1'!AA3180)</f>
        <v/>
      </c>
      <c r="AB395" s="221" t="str">
        <f>+IF(J395=0,"",'Ark1'!AC3180)</f>
        <v/>
      </c>
      <c r="AC395" s="222" t="str">
        <f>+IF(J395=0,"",'Ark1'!AE3180)</f>
        <v/>
      </c>
      <c r="AD395" s="220" t="str">
        <f t="shared" si="46"/>
        <v/>
      </c>
      <c r="AE395" s="220" t="str">
        <f t="shared" si="48"/>
        <v/>
      </c>
      <c r="AF395" s="199"/>
      <c r="AJ395" s="26"/>
      <c r="AM395" s="27"/>
      <c r="AN395" s="27"/>
      <c r="AO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</row>
    <row r="396" spans="1:72" s="28" customFormat="1" ht="15.6">
      <c r="A396" s="199"/>
      <c r="B396" s="270">
        <f>+'Ark1'!C3181</f>
        <v>2024</v>
      </c>
      <c r="C396" s="219">
        <f>+'Ark1'!L3181</f>
        <v>15</v>
      </c>
      <c r="D396" s="219" t="s">
        <v>40</v>
      </c>
      <c r="E396" s="219">
        <f>+'Ark1'!H3181</f>
        <v>2</v>
      </c>
      <c r="F396" s="219">
        <f>+'Ark1'!J3181</f>
        <v>117</v>
      </c>
      <c r="G396" s="219" t="str">
        <f>+VLOOKUP(F396,RNR!$A$1:$B$26,2)</f>
        <v>Jæren</v>
      </c>
      <c r="H396" s="219" t="str">
        <f>+IF(J396=0,"",'Ark1'!Q3181)</f>
        <v/>
      </c>
      <c r="I396" s="219"/>
      <c r="J396" s="324">
        <f>+'Ark1'!R3181</f>
        <v>0</v>
      </c>
      <c r="K396" s="220" t="str">
        <f>+IF(J396=0,"",'Ark1'!AG3181)</f>
        <v/>
      </c>
      <c r="L396" s="220"/>
      <c r="M396" s="220" t="str">
        <f>+IF(J396=0,"",'Ark1'!AH3181)</f>
        <v/>
      </c>
      <c r="N396" s="31" t="str">
        <f>+IF(J396=0,"",'Ark1'!U3181)</f>
        <v/>
      </c>
      <c r="O396" s="31"/>
      <c r="P396" s="31"/>
      <c r="Q396" s="31"/>
      <c r="R396" s="31"/>
      <c r="S396" s="31"/>
      <c r="T396" s="31"/>
      <c r="U396" s="31"/>
      <c r="V396" s="221" t="str">
        <f>+IF(J396=0,"",'Ark1'!T3181)</f>
        <v/>
      </c>
      <c r="W396" s="222" t="str">
        <f>+IF(J396=0,"",'Ark1'!W3181)</f>
        <v/>
      </c>
      <c r="X396" s="222" t="str">
        <f>+IF(J396=0,"",'Ark1'!X3181)</f>
        <v/>
      </c>
      <c r="Y396" s="222" t="str">
        <f>+IF(J396=0,"",'Ark1'!Y3181)</f>
        <v/>
      </c>
      <c r="Z396" s="222" t="str">
        <f>+IF(J396=0,"",'Ark1'!Z3181)</f>
        <v/>
      </c>
      <c r="AA396" s="220" t="str">
        <f>+IF(J396=0,"",'Ark1'!AA3181)</f>
        <v/>
      </c>
      <c r="AB396" s="221" t="str">
        <f>+IF(J396=0,"",'Ark1'!AC3181)</f>
        <v/>
      </c>
      <c r="AC396" s="222" t="str">
        <f>+IF(J396=0,"",'Ark1'!AE3181)</f>
        <v/>
      </c>
      <c r="AD396" s="220" t="str">
        <f t="shared" si="46"/>
        <v/>
      </c>
      <c r="AE396" s="220" t="str">
        <f t="shared" si="48"/>
        <v/>
      </c>
      <c r="AF396" s="199"/>
      <c r="AJ396" s="26"/>
      <c r="AM396" s="27"/>
      <c r="AN396" s="27"/>
      <c r="AO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</row>
    <row r="397" spans="1:72" s="28" customFormat="1" ht="15.6">
      <c r="A397" s="199"/>
      <c r="B397" s="270">
        <f>+'Ark1'!C3182</f>
        <v>2024</v>
      </c>
      <c r="C397" s="219">
        <f>+'Ark1'!L3182</f>
        <v>15</v>
      </c>
      <c r="D397" s="219" t="s">
        <v>40</v>
      </c>
      <c r="E397" s="219">
        <f>+'Ark1'!H3182</f>
        <v>1</v>
      </c>
      <c r="F397" s="219">
        <f>+'Ark1'!J3182</f>
        <v>134</v>
      </c>
      <c r="G397" s="219" t="str">
        <f>+VLOOKUP(F397,RNR!$A$1:$B$26,2)</f>
        <v>Førde</v>
      </c>
      <c r="H397" s="219" t="str">
        <f>+IF(J397=0,"",'Ark1'!Q3182)</f>
        <v/>
      </c>
      <c r="I397" s="219"/>
      <c r="J397" s="324">
        <f>+'Ark1'!R3182</f>
        <v>0</v>
      </c>
      <c r="K397" s="220" t="str">
        <f>+IF(J397=0,"",'Ark1'!AG3182)</f>
        <v/>
      </c>
      <c r="L397" s="220"/>
      <c r="M397" s="220" t="str">
        <f>+IF(J397=0,"",'Ark1'!AH3182)</f>
        <v/>
      </c>
      <c r="N397" s="31" t="str">
        <f>+IF(J397=0,"",'Ark1'!U3182)</f>
        <v/>
      </c>
      <c r="O397" s="31"/>
      <c r="P397" s="31"/>
      <c r="Q397" s="31"/>
      <c r="R397" s="31"/>
      <c r="S397" s="31"/>
      <c r="T397" s="31"/>
      <c r="U397" s="31"/>
      <c r="V397" s="221" t="str">
        <f>+IF(J397=0,"",'Ark1'!T3182)</f>
        <v/>
      </c>
      <c r="W397" s="222" t="str">
        <f>+IF(J397=0,"",'Ark1'!W3182)</f>
        <v/>
      </c>
      <c r="X397" s="222" t="str">
        <f>+IF(J397=0,"",'Ark1'!X3182)</f>
        <v/>
      </c>
      <c r="Y397" s="222" t="str">
        <f>+IF(J397=0,"",'Ark1'!Y3182)</f>
        <v/>
      </c>
      <c r="Z397" s="222" t="str">
        <f>+IF(J397=0,"",'Ark1'!Z3182)</f>
        <v/>
      </c>
      <c r="AA397" s="220" t="str">
        <f>+IF(J397=0,"",'Ark1'!AA3182)</f>
        <v/>
      </c>
      <c r="AB397" s="221" t="str">
        <f>+IF(J397=0,"",'Ark1'!AC3182)</f>
        <v/>
      </c>
      <c r="AC397" s="222" t="str">
        <f>+IF(J397=0,"",'Ark1'!AE3182)</f>
        <v/>
      </c>
      <c r="AD397" s="220" t="str">
        <f t="shared" si="46"/>
        <v/>
      </c>
      <c r="AE397" s="220" t="str">
        <f t="shared" si="48"/>
        <v/>
      </c>
      <c r="AF397" s="199"/>
      <c r="AJ397" s="26"/>
      <c r="AM397" s="27"/>
      <c r="AN397" s="27"/>
      <c r="AO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</row>
    <row r="398" spans="1:72" s="28" customFormat="1" ht="15.6">
      <c r="A398" s="199"/>
      <c r="B398" s="270">
        <f>+'Ark1'!C3183</f>
        <v>2024</v>
      </c>
      <c r="C398" s="219">
        <f>+'Ark1'!L3183</f>
        <v>15</v>
      </c>
      <c r="D398" s="219" t="s">
        <v>40</v>
      </c>
      <c r="E398" s="219">
        <f>+'Ark1'!H3183</f>
        <v>2</v>
      </c>
      <c r="F398" s="219">
        <f>+'Ark1'!J3183</f>
        <v>141</v>
      </c>
      <c r="G398" s="219" t="str">
        <f>+VLOOKUP(F398,RNR!$A$1:$B$26,2)</f>
        <v>Ølen</v>
      </c>
      <c r="H398" s="219" t="str">
        <f>+IF(J398=0,"",'Ark1'!Q3183)</f>
        <v/>
      </c>
      <c r="I398" s="219"/>
      <c r="J398" s="324">
        <f>+'Ark1'!R3183</f>
        <v>0</v>
      </c>
      <c r="K398" s="220" t="str">
        <f>+IF(J398=0,"",'Ark1'!AG3183)</f>
        <v/>
      </c>
      <c r="L398" s="220"/>
      <c r="M398" s="220" t="str">
        <f>+IF(J398=0,"",'Ark1'!AH3183)</f>
        <v/>
      </c>
      <c r="N398" s="31" t="str">
        <f>+IF(J398=0,"",'Ark1'!U3183)</f>
        <v/>
      </c>
      <c r="O398" s="31"/>
      <c r="P398" s="31"/>
      <c r="Q398" s="31"/>
      <c r="R398" s="31"/>
      <c r="S398" s="31"/>
      <c r="T398" s="31"/>
      <c r="U398" s="31"/>
      <c r="V398" s="221" t="str">
        <f>+IF(J398=0,"",'Ark1'!T3183)</f>
        <v/>
      </c>
      <c r="W398" s="222" t="str">
        <f>+IF(J398=0,"",'Ark1'!W3183)</f>
        <v/>
      </c>
      <c r="X398" s="222" t="str">
        <f>+IF(J398=0,"",'Ark1'!X3183)</f>
        <v/>
      </c>
      <c r="Y398" s="222" t="str">
        <f>+IF(J398=0,"",'Ark1'!Y3183)</f>
        <v/>
      </c>
      <c r="Z398" s="222" t="str">
        <f>+IF(J398=0,"",'Ark1'!Z3183)</f>
        <v/>
      </c>
      <c r="AA398" s="220" t="str">
        <f>+IF(J398=0,"",'Ark1'!AA3183)</f>
        <v/>
      </c>
      <c r="AB398" s="221" t="str">
        <f>+IF(J398=0,"",'Ark1'!AC3183)</f>
        <v/>
      </c>
      <c r="AC398" s="222" t="str">
        <f>+IF(J398=0,"",'Ark1'!AE3183)</f>
        <v/>
      </c>
      <c r="AD398" s="220" t="str">
        <f t="shared" si="46"/>
        <v/>
      </c>
      <c r="AE398" s="220" t="str">
        <f t="shared" si="48"/>
        <v/>
      </c>
      <c r="AF398" s="199"/>
      <c r="AJ398" s="26"/>
      <c r="AM398" s="27"/>
      <c r="AN398" s="27"/>
      <c r="AO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</row>
    <row r="399" spans="1:72" s="28" customFormat="1" ht="15.6">
      <c r="A399" s="199"/>
      <c r="B399" s="270">
        <f>+'Ark1'!C3184</f>
        <v>2024</v>
      </c>
      <c r="C399" s="219">
        <f>+'Ark1'!L3184</f>
        <v>15</v>
      </c>
      <c r="D399" s="219" t="s">
        <v>40</v>
      </c>
      <c r="E399" s="219">
        <f>+'Ark1'!H3184</f>
        <v>2</v>
      </c>
      <c r="F399" s="219">
        <f>+'Ark1'!J3184</f>
        <v>143</v>
      </c>
      <c r="G399" s="219" t="str">
        <f>+VLOOKUP(F399,RNR!$A$1:$B$26,2)</f>
        <v>Nordfjord</v>
      </c>
      <c r="H399" s="219" t="str">
        <f>+IF(J399=0,"",'Ark1'!Q3184)</f>
        <v/>
      </c>
      <c r="I399" s="219"/>
      <c r="J399" s="324">
        <f>+'Ark1'!R3184</f>
        <v>0</v>
      </c>
      <c r="K399" s="220" t="str">
        <f>+IF(J399=0,"",'Ark1'!AG3184)</f>
        <v/>
      </c>
      <c r="L399" s="220"/>
      <c r="M399" s="220" t="str">
        <f>+IF(J399=0,"",'Ark1'!AH3184)</f>
        <v/>
      </c>
      <c r="N399" s="31" t="str">
        <f>+IF(J399=0,"",'Ark1'!U3184)</f>
        <v/>
      </c>
      <c r="O399" s="31"/>
      <c r="P399" s="31"/>
      <c r="Q399" s="31"/>
      <c r="R399" s="31"/>
      <c r="S399" s="31"/>
      <c r="T399" s="31"/>
      <c r="U399" s="31"/>
      <c r="V399" s="221" t="str">
        <f>+IF(J399=0,"",'Ark1'!T3184)</f>
        <v/>
      </c>
      <c r="W399" s="222" t="str">
        <f>+IF(J399=0,"",'Ark1'!W3184)</f>
        <v/>
      </c>
      <c r="X399" s="222" t="str">
        <f>+IF(J399=0,"",'Ark1'!X3184)</f>
        <v/>
      </c>
      <c r="Y399" s="222" t="str">
        <f>+IF(J399=0,"",'Ark1'!Y3184)</f>
        <v/>
      </c>
      <c r="Z399" s="222" t="str">
        <f>+IF(J399=0,"",'Ark1'!Z3184)</f>
        <v/>
      </c>
      <c r="AA399" s="220" t="str">
        <f>+IF(J399=0,"",'Ark1'!AA3184)</f>
        <v/>
      </c>
      <c r="AB399" s="221" t="str">
        <f>+IF(J399=0,"",'Ark1'!AC3184)</f>
        <v/>
      </c>
      <c r="AC399" s="222" t="str">
        <f>+IF(J399=0,"",'Ark1'!AE3184)</f>
        <v/>
      </c>
      <c r="AD399" s="220" t="str">
        <f t="shared" si="46"/>
        <v/>
      </c>
      <c r="AE399" s="220" t="str">
        <f t="shared" si="48"/>
        <v/>
      </c>
      <c r="AF399" s="199"/>
      <c r="AJ399" s="26"/>
      <c r="AM399" s="27"/>
      <c r="AN399" s="27"/>
      <c r="AO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</row>
    <row r="400" spans="1:72" s="28" customFormat="1" ht="15.6">
      <c r="A400" s="199"/>
      <c r="B400" s="270">
        <f>+'Ark1'!C3185</f>
        <v>2024</v>
      </c>
      <c r="C400" s="219">
        <f>+'Ark1'!L3185</f>
        <v>15</v>
      </c>
      <c r="D400" s="219" t="s">
        <v>40</v>
      </c>
      <c r="E400" s="219">
        <f>+'Ark1'!H3185</f>
        <v>2</v>
      </c>
      <c r="F400" s="219">
        <f>+'Ark1'!J3185</f>
        <v>147</v>
      </c>
      <c r="G400" s="219" t="str">
        <f>+VLOOKUP(F400,RNR!$A$1:$B$26,2)</f>
        <v>Midt-Norge</v>
      </c>
      <c r="H400" s="219" t="str">
        <f>+IF(J400=0,"",'Ark1'!Q3185)</f>
        <v/>
      </c>
      <c r="I400" s="219"/>
      <c r="J400" s="324">
        <f>+'Ark1'!R3185</f>
        <v>0</v>
      </c>
      <c r="K400" s="220" t="str">
        <f>+IF(J400=0,"",'Ark1'!AG3185)</f>
        <v/>
      </c>
      <c r="L400" s="220"/>
      <c r="M400" s="220" t="str">
        <f>+IF(J400=0,"",'Ark1'!AH3185)</f>
        <v/>
      </c>
      <c r="N400" s="31" t="str">
        <f>+IF(J400=0,"",'Ark1'!U3185)</f>
        <v/>
      </c>
      <c r="O400" s="31"/>
      <c r="P400" s="31"/>
      <c r="Q400" s="31"/>
      <c r="R400" s="31"/>
      <c r="S400" s="31"/>
      <c r="T400" s="31"/>
      <c r="U400" s="31"/>
      <c r="V400" s="221" t="str">
        <f>+IF(J400=0,"",'Ark1'!T3185)</f>
        <v/>
      </c>
      <c r="W400" s="222" t="str">
        <f>+IF(J400=0,"",'Ark1'!W3185)</f>
        <v/>
      </c>
      <c r="X400" s="222" t="str">
        <f>+IF(J400=0,"",'Ark1'!X3185)</f>
        <v/>
      </c>
      <c r="Y400" s="222" t="str">
        <f>+IF(J400=0,"",'Ark1'!Y3185)</f>
        <v/>
      </c>
      <c r="Z400" s="222" t="str">
        <f>+IF(J400=0,"",'Ark1'!Z3185)</f>
        <v/>
      </c>
      <c r="AA400" s="220" t="str">
        <f>+IF(J400=0,"",'Ark1'!AA3185)</f>
        <v/>
      </c>
      <c r="AB400" s="221" t="str">
        <f>+IF(J400=0,"",'Ark1'!AC3185)</f>
        <v/>
      </c>
      <c r="AC400" s="222" t="str">
        <f>+IF(J400=0,"",'Ark1'!AE3185)</f>
        <v/>
      </c>
      <c r="AD400" s="220" t="str">
        <f t="shared" si="46"/>
        <v/>
      </c>
      <c r="AE400" s="220" t="str">
        <f t="shared" si="48"/>
        <v/>
      </c>
      <c r="AF400" s="199"/>
      <c r="AJ400" s="26"/>
      <c r="AM400" s="27"/>
      <c r="AN400" s="27"/>
      <c r="AO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</row>
    <row r="401" spans="1:72" s="28" customFormat="1" ht="15.6">
      <c r="A401" s="199"/>
      <c r="B401" s="270">
        <f>+'Ark1'!C3186</f>
        <v>2024</v>
      </c>
      <c r="C401" s="219">
        <f>+'Ark1'!L3186</f>
        <v>15</v>
      </c>
      <c r="D401" s="219" t="s">
        <v>40</v>
      </c>
      <c r="E401" s="219">
        <f>+'Ark1'!H3186</f>
        <v>1</v>
      </c>
      <c r="F401" s="219">
        <f>+'Ark1'!J3186</f>
        <v>155</v>
      </c>
      <c r="G401" s="219" t="str">
        <f>+VLOOKUP(F401,RNR!$A$1:$B$26,2)</f>
        <v>Målselv</v>
      </c>
      <c r="H401" s="219" t="str">
        <f>+IF(J401=0,"",'Ark1'!Q3186)</f>
        <v/>
      </c>
      <c r="I401" s="219"/>
      <c r="J401" s="324">
        <f>+'Ark1'!R3186</f>
        <v>0</v>
      </c>
      <c r="K401" s="220" t="str">
        <f>+IF(J401=0,"",'Ark1'!AG3186)</f>
        <v/>
      </c>
      <c r="L401" s="220"/>
      <c r="M401" s="220" t="str">
        <f>+IF(J401=0,"",'Ark1'!AH3186)</f>
        <v/>
      </c>
      <c r="N401" s="31" t="str">
        <f>+IF(J401=0,"",'Ark1'!U3186)</f>
        <v/>
      </c>
      <c r="O401" s="31"/>
      <c r="P401" s="31"/>
      <c r="Q401" s="31"/>
      <c r="R401" s="31"/>
      <c r="S401" s="31"/>
      <c r="T401" s="31"/>
      <c r="U401" s="31"/>
      <c r="V401" s="221" t="str">
        <f>+IF(J401=0,"",'Ark1'!T3186)</f>
        <v/>
      </c>
      <c r="W401" s="222" t="str">
        <f>+IF(J401=0,"",'Ark1'!W3186)</f>
        <v/>
      </c>
      <c r="X401" s="222" t="str">
        <f>+IF(J401=0,"",'Ark1'!X3186)</f>
        <v/>
      </c>
      <c r="Y401" s="222" t="str">
        <f>+IF(J401=0,"",'Ark1'!Y3186)</f>
        <v/>
      </c>
      <c r="Z401" s="222" t="str">
        <f>+IF(J401=0,"",'Ark1'!Z3186)</f>
        <v/>
      </c>
      <c r="AA401" s="220" t="str">
        <f>+IF(J401=0,"",'Ark1'!AA3186)</f>
        <v/>
      </c>
      <c r="AB401" s="221" t="str">
        <f>+IF(J401=0,"",'Ark1'!AC3186)</f>
        <v/>
      </c>
      <c r="AC401" s="222" t="str">
        <f>+IF(J401=0,"",'Ark1'!AE3186)</f>
        <v/>
      </c>
      <c r="AD401" s="220" t="str">
        <f t="shared" si="46"/>
        <v/>
      </c>
      <c r="AE401" s="220" t="str">
        <f t="shared" si="48"/>
        <v/>
      </c>
      <c r="AF401" s="199"/>
      <c r="AJ401" s="26"/>
      <c r="AM401" s="27"/>
      <c r="AN401" s="27"/>
      <c r="AO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</row>
    <row r="402" spans="1:72" s="28" customFormat="1" ht="15.6">
      <c r="A402" s="199"/>
      <c r="B402" s="270">
        <f>+'Ark1'!C3187</f>
        <v>2024</v>
      </c>
      <c r="C402" s="219">
        <f>+'Ark1'!L3187</f>
        <v>15</v>
      </c>
      <c r="D402" s="219" t="s">
        <v>40</v>
      </c>
      <c r="E402" s="219">
        <f>+'Ark1'!H3187</f>
        <v>2</v>
      </c>
      <c r="F402" s="219">
        <f>+'Ark1'!J3187</f>
        <v>160</v>
      </c>
      <c r="G402" s="219" t="str">
        <f>+VLOOKUP(F402,RNR!$A$1:$B$26,2)</f>
        <v>Oslo</v>
      </c>
      <c r="H402" s="219" t="str">
        <f>+IF(J402=0,"",'Ark1'!Q3187)</f>
        <v/>
      </c>
      <c r="I402" s="219"/>
      <c r="J402" s="324">
        <f>+'Ark1'!R3187</f>
        <v>0</v>
      </c>
      <c r="K402" s="220" t="str">
        <f>+IF(J402=0,"",'Ark1'!AG3187)</f>
        <v/>
      </c>
      <c r="L402" s="220"/>
      <c r="M402" s="220" t="str">
        <f>+IF(J402=0,"",'Ark1'!AH3187)</f>
        <v/>
      </c>
      <c r="N402" s="31" t="str">
        <f>+IF(J402=0,"",'Ark1'!U3187)</f>
        <v/>
      </c>
      <c r="O402" s="31"/>
      <c r="P402" s="31"/>
      <c r="Q402" s="31"/>
      <c r="R402" s="31"/>
      <c r="S402" s="31"/>
      <c r="T402" s="31"/>
      <c r="U402" s="31"/>
      <c r="V402" s="221" t="str">
        <f>+IF(J402=0,"",'Ark1'!T3187)</f>
        <v/>
      </c>
      <c r="W402" s="222" t="str">
        <f>+IF(J402=0,"",'Ark1'!W3187)</f>
        <v/>
      </c>
      <c r="X402" s="222" t="str">
        <f>+IF(J402=0,"",'Ark1'!X3187)</f>
        <v/>
      </c>
      <c r="Y402" s="222" t="str">
        <f>+IF(J402=0,"",'Ark1'!Y3187)</f>
        <v/>
      </c>
      <c r="Z402" s="222" t="str">
        <f>+IF(J402=0,"",'Ark1'!Z3187)</f>
        <v/>
      </c>
      <c r="AA402" s="220" t="str">
        <f>+IF(J402=0,"",'Ark1'!AA3187)</f>
        <v/>
      </c>
      <c r="AB402" s="221" t="str">
        <f>+IF(J402=0,"",'Ark1'!AC3187)</f>
        <v/>
      </c>
      <c r="AC402" s="222" t="str">
        <f>+IF(J402=0,"",'Ark1'!AE3187)</f>
        <v/>
      </c>
      <c r="AD402" s="220" t="str">
        <f t="shared" si="46"/>
        <v/>
      </c>
      <c r="AE402" s="220" t="str">
        <f t="shared" si="48"/>
        <v/>
      </c>
      <c r="AF402" s="199"/>
      <c r="AJ402" s="26"/>
      <c r="AM402" s="27"/>
      <c r="AN402" s="27"/>
      <c r="AO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</row>
    <row r="403" spans="1:72" s="28" customFormat="1" ht="15.6">
      <c r="A403" s="199"/>
      <c r="B403" s="270">
        <f>+'Ark1'!C3188</f>
        <v>2024</v>
      </c>
      <c r="C403" s="219">
        <f>+'Ark1'!L3188</f>
        <v>15</v>
      </c>
      <c r="D403" s="219" t="s">
        <v>40</v>
      </c>
      <c r="E403" s="219">
        <f>+'Ark1'!H3188</f>
        <v>1</v>
      </c>
      <c r="F403" s="219">
        <f>+'Ark1'!J3188</f>
        <v>171</v>
      </c>
      <c r="G403" s="219" t="str">
        <f>+VLOOKUP(F403,RNR!$A$1:$B$26,2)</f>
        <v>Prima</v>
      </c>
      <c r="H403" s="219" t="str">
        <f>+IF(J403=0,"",'Ark1'!Q3188)</f>
        <v/>
      </c>
      <c r="I403" s="219"/>
      <c r="J403" s="324">
        <f>+'Ark1'!R3188</f>
        <v>0</v>
      </c>
      <c r="K403" s="220" t="str">
        <f>+IF(J403=0,"",'Ark1'!AG3188)</f>
        <v/>
      </c>
      <c r="L403" s="220"/>
      <c r="M403" s="220" t="str">
        <f>+IF(J403=0,"",'Ark1'!AH3188)</f>
        <v/>
      </c>
      <c r="N403" s="31" t="str">
        <f>+IF(J403=0,"",'Ark1'!U3188)</f>
        <v/>
      </c>
      <c r="O403" s="31"/>
      <c r="P403" s="31"/>
      <c r="Q403" s="31"/>
      <c r="R403" s="31"/>
      <c r="S403" s="31"/>
      <c r="T403" s="31"/>
      <c r="U403" s="31"/>
      <c r="V403" s="221" t="str">
        <f>+IF(J403=0,"",'Ark1'!T3188)</f>
        <v/>
      </c>
      <c r="W403" s="222" t="str">
        <f>+IF(J403=0,"",'Ark1'!W3188)</f>
        <v/>
      </c>
      <c r="X403" s="222" t="str">
        <f>+IF(J403=0,"",'Ark1'!X3188)</f>
        <v/>
      </c>
      <c r="Y403" s="222" t="str">
        <f>+IF(J403=0,"",'Ark1'!Y3188)</f>
        <v/>
      </c>
      <c r="Z403" s="222" t="str">
        <f>+IF(J403=0,"",'Ark1'!Z3188)</f>
        <v/>
      </c>
      <c r="AA403" s="220" t="str">
        <f>+IF(J403=0,"",'Ark1'!AA3188)</f>
        <v/>
      </c>
      <c r="AB403" s="221" t="str">
        <f>+IF(J403=0,"",'Ark1'!AC3188)</f>
        <v/>
      </c>
      <c r="AC403" s="222" t="str">
        <f>+IF(J403=0,"",'Ark1'!AE3188)</f>
        <v/>
      </c>
      <c r="AD403" s="220" t="str">
        <f t="shared" si="46"/>
        <v/>
      </c>
      <c r="AE403" s="220" t="str">
        <f t="shared" si="48"/>
        <v/>
      </c>
      <c r="AF403" s="199"/>
      <c r="AJ403" s="26"/>
      <c r="AM403" s="27"/>
      <c r="AN403" s="27"/>
      <c r="AO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</row>
    <row r="404" spans="1:72" s="28" customFormat="1" ht="15.6">
      <c r="A404" s="199"/>
      <c r="B404" s="270">
        <f>+'Ark1'!C3189</f>
        <v>2024</v>
      </c>
      <c r="C404" s="219">
        <f>+'Ark1'!L3189</f>
        <v>15</v>
      </c>
      <c r="D404" s="219" t="s">
        <v>40</v>
      </c>
      <c r="E404" s="219">
        <f>+'Ark1'!H3189</f>
        <v>2</v>
      </c>
      <c r="F404" s="219">
        <f>+'Ark1'!J3189</f>
        <v>175</v>
      </c>
      <c r="G404" s="219" t="str">
        <f>+VLOOKUP(F404,RNR!$A$1:$B$26,2)</f>
        <v>Ole Ringdal</v>
      </c>
      <c r="H404" s="219" t="str">
        <f>+IF(J404=0,"",'Ark1'!Q3189)</f>
        <v/>
      </c>
      <c r="I404" s="219"/>
      <c r="J404" s="324">
        <f>+'Ark1'!R3189</f>
        <v>0</v>
      </c>
      <c r="K404" s="220" t="str">
        <f>+IF(J404=0,"",'Ark1'!AG3189)</f>
        <v/>
      </c>
      <c r="L404" s="220"/>
      <c r="M404" s="220" t="str">
        <f>+IF(J404=0,"",'Ark1'!AH3189)</f>
        <v/>
      </c>
      <c r="N404" s="31" t="str">
        <f>+IF(J404=0,"",'Ark1'!U3189)</f>
        <v/>
      </c>
      <c r="O404" s="31"/>
      <c r="P404" s="31"/>
      <c r="Q404" s="31"/>
      <c r="R404" s="31"/>
      <c r="S404" s="31"/>
      <c r="T404" s="31"/>
      <c r="U404" s="31"/>
      <c r="V404" s="221" t="str">
        <f>+IF(J404=0,"",'Ark1'!T3189)</f>
        <v/>
      </c>
      <c r="W404" s="222" t="str">
        <f>+IF(J404=0,"",'Ark1'!W3189)</f>
        <v/>
      </c>
      <c r="X404" s="222" t="str">
        <f>+IF(J404=0,"",'Ark1'!X3189)</f>
        <v/>
      </c>
      <c r="Y404" s="222" t="str">
        <f>+IF(J404=0,"",'Ark1'!Y3189)</f>
        <v/>
      </c>
      <c r="Z404" s="222" t="str">
        <f>+IF(J404=0,"",'Ark1'!Z3189)</f>
        <v/>
      </c>
      <c r="AA404" s="220" t="str">
        <f>+IF(J404=0,"",'Ark1'!AA3189)</f>
        <v/>
      </c>
      <c r="AB404" s="221" t="str">
        <f>+IF(J404=0,"",'Ark1'!AC3189)</f>
        <v/>
      </c>
      <c r="AC404" s="222" t="str">
        <f>+IF(J404=0,"",'Ark1'!AE3189)</f>
        <v/>
      </c>
      <c r="AD404" s="220" t="str">
        <f t="shared" si="46"/>
        <v/>
      </c>
      <c r="AE404" s="220" t="str">
        <f t="shared" si="48"/>
        <v/>
      </c>
      <c r="AF404" s="199"/>
      <c r="AJ404" s="26"/>
      <c r="AM404" s="27"/>
      <c r="AN404" s="27"/>
      <c r="AO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</row>
    <row r="405" spans="1:72" s="28" customFormat="1" ht="15.6">
      <c r="A405" s="199"/>
      <c r="B405" s="270">
        <f>+'Ark1'!C3190</f>
        <v>2024</v>
      </c>
      <c r="C405" s="219">
        <f>+'Ark1'!L3190</f>
        <v>15</v>
      </c>
      <c r="D405" s="219" t="s">
        <v>40</v>
      </c>
      <c r="E405" s="219">
        <f>+'Ark1'!H3190</f>
        <v>2</v>
      </c>
      <c r="F405" s="219">
        <f>+'Ark1'!J3190</f>
        <v>177</v>
      </c>
      <c r="G405" s="219" t="str">
        <f>+VLOOKUP(F405,RNR!$A$1:$B$26,2)</f>
        <v>Slakthuset</v>
      </c>
      <c r="H405" s="219" t="str">
        <f>+IF(J405=0,"",'Ark1'!Q3190)</f>
        <v/>
      </c>
      <c r="I405" s="219"/>
      <c r="J405" s="324">
        <f>+'Ark1'!R3190</f>
        <v>0</v>
      </c>
      <c r="K405" s="220" t="str">
        <f>+IF(J405=0,"",'Ark1'!AG3190)</f>
        <v/>
      </c>
      <c r="L405" s="220"/>
      <c r="M405" s="220" t="str">
        <f>+IF(J405=0,"",'Ark1'!AH3190)</f>
        <v/>
      </c>
      <c r="N405" s="31" t="str">
        <f>+IF(J405=0,"",'Ark1'!U3190)</f>
        <v/>
      </c>
      <c r="O405" s="31"/>
      <c r="P405" s="31"/>
      <c r="Q405" s="31"/>
      <c r="R405" s="31"/>
      <c r="S405" s="31"/>
      <c r="T405" s="31"/>
      <c r="U405" s="31"/>
      <c r="V405" s="221" t="str">
        <f>+IF(J405=0,"",'Ark1'!T3190)</f>
        <v/>
      </c>
      <c r="W405" s="222" t="str">
        <f>+IF(J405=0,"",'Ark1'!W3190)</f>
        <v/>
      </c>
      <c r="X405" s="222" t="str">
        <f>+IF(J405=0,"",'Ark1'!X3190)</f>
        <v/>
      </c>
      <c r="Y405" s="222" t="str">
        <f>+IF(J405=0,"",'Ark1'!Y3190)</f>
        <v/>
      </c>
      <c r="Z405" s="222" t="str">
        <f>+IF(J405=0,"",'Ark1'!Z3190)</f>
        <v/>
      </c>
      <c r="AA405" s="220" t="str">
        <f>+IF(J405=0,"",'Ark1'!AA3190)</f>
        <v/>
      </c>
      <c r="AB405" s="221" t="str">
        <f>+IF(J405=0,"",'Ark1'!AC3190)</f>
        <v/>
      </c>
      <c r="AC405" s="222" t="str">
        <f>+IF(J405=0,"",'Ark1'!AE3190)</f>
        <v/>
      </c>
      <c r="AD405" s="220" t="str">
        <f t="shared" si="46"/>
        <v/>
      </c>
      <c r="AE405" s="220" t="str">
        <f t="shared" si="48"/>
        <v/>
      </c>
      <c r="AF405" s="199"/>
      <c r="AJ405" s="26"/>
      <c r="AM405" s="27"/>
      <c r="AN405" s="27"/>
      <c r="AO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</row>
    <row r="406" spans="1:72" s="28" customFormat="1" ht="15.6">
      <c r="A406" s="199"/>
      <c r="B406" s="270">
        <f>+'Ark1'!C3191</f>
        <v>2024</v>
      </c>
      <c r="C406" s="219">
        <f>+'Ark1'!L3191</f>
        <v>15</v>
      </c>
      <c r="D406" s="219" t="s">
        <v>40</v>
      </c>
      <c r="E406" s="219">
        <f>+'Ark1'!H3191</f>
        <v>2</v>
      </c>
      <c r="F406" s="219">
        <f>+'Ark1'!J3191</f>
        <v>178</v>
      </c>
      <c r="G406" s="219" t="str">
        <f>+VLOOKUP(F406,RNR!$A$1:$B$26,2)</f>
        <v>Røros</v>
      </c>
      <c r="H406" s="219" t="str">
        <f>+IF(J406=0,"",'Ark1'!Q3191)</f>
        <v/>
      </c>
      <c r="I406" s="219"/>
      <c r="J406" s="324">
        <f>+'Ark1'!R3191</f>
        <v>0</v>
      </c>
      <c r="K406" s="220" t="str">
        <f>+IF(J406=0,"",'Ark1'!AG3191)</f>
        <v/>
      </c>
      <c r="L406" s="220"/>
      <c r="M406" s="220" t="str">
        <f>+IF(J406=0,"",'Ark1'!AH3191)</f>
        <v/>
      </c>
      <c r="N406" s="31" t="str">
        <f>+IF(J406=0,"",'Ark1'!U3191)</f>
        <v/>
      </c>
      <c r="O406" s="31"/>
      <c r="P406" s="31"/>
      <c r="Q406" s="31"/>
      <c r="R406" s="31"/>
      <c r="S406" s="31"/>
      <c r="T406" s="31"/>
      <c r="U406" s="31"/>
      <c r="V406" s="221" t="str">
        <f>+IF(J406=0,"",'Ark1'!T3191)</f>
        <v/>
      </c>
      <c r="W406" s="222" t="str">
        <f>+IF(J406=0,"",'Ark1'!W3191)</f>
        <v/>
      </c>
      <c r="X406" s="222" t="str">
        <f>+IF(J406=0,"",'Ark1'!X3191)</f>
        <v/>
      </c>
      <c r="Y406" s="222" t="str">
        <f>+IF(J406=0,"",'Ark1'!Y3191)</f>
        <v/>
      </c>
      <c r="Z406" s="222" t="str">
        <f>+IF(J406=0,"",'Ark1'!Z3191)</f>
        <v/>
      </c>
      <c r="AA406" s="220" t="str">
        <f>+IF(J406=0,"",'Ark1'!AA3191)</f>
        <v/>
      </c>
      <c r="AB406" s="221" t="str">
        <f>+IF(J406=0,"",'Ark1'!AC3191)</f>
        <v/>
      </c>
      <c r="AC406" s="222" t="str">
        <f>+IF(J406=0,"",'Ark1'!AE3191)</f>
        <v/>
      </c>
      <c r="AD406" s="220" t="str">
        <f t="shared" si="46"/>
        <v/>
      </c>
      <c r="AE406" s="220" t="str">
        <f t="shared" si="48"/>
        <v/>
      </c>
      <c r="AF406" s="199"/>
      <c r="AJ406" s="26"/>
      <c r="AM406" s="27"/>
      <c r="AN406" s="27"/>
      <c r="AO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</row>
    <row r="407" spans="1:72" s="28" customFormat="1" ht="15.6">
      <c r="A407" s="199"/>
      <c r="B407" s="270">
        <f>+'Ark1'!C3192</f>
        <v>2024</v>
      </c>
      <c r="C407" s="219">
        <f>+'Ark1'!L3192</f>
        <v>15</v>
      </c>
      <c r="D407" s="219" t="s">
        <v>40</v>
      </c>
      <c r="E407" s="219">
        <f>+'Ark1'!H3192</f>
        <v>2</v>
      </c>
      <c r="F407" s="219">
        <f>+'Ark1'!J3192</f>
        <v>181</v>
      </c>
      <c r="G407" s="219" t="str">
        <f>+VLOOKUP(F407,RNR!$A$1:$B$26,2)</f>
        <v>Horns</v>
      </c>
      <c r="H407" s="219" t="str">
        <f>+IF(J407=0,"",'Ark1'!Q3192)</f>
        <v/>
      </c>
      <c r="I407" s="219"/>
      <c r="J407" s="324">
        <f>+'Ark1'!R3192</f>
        <v>0</v>
      </c>
      <c r="K407" s="220" t="str">
        <f>+IF(J407=0,"",'Ark1'!AG3192)</f>
        <v/>
      </c>
      <c r="L407" s="220"/>
      <c r="M407" s="220" t="str">
        <f>+IF(J407=0,"",'Ark1'!AH3192)</f>
        <v/>
      </c>
      <c r="N407" s="31" t="str">
        <f>+IF(J407=0,"",'Ark1'!U3192)</f>
        <v/>
      </c>
      <c r="O407" s="31"/>
      <c r="P407" s="31"/>
      <c r="Q407" s="31"/>
      <c r="R407" s="31"/>
      <c r="S407" s="31"/>
      <c r="T407" s="31"/>
      <c r="U407" s="31"/>
      <c r="V407" s="221" t="str">
        <f>+IF(J407=0,"",'Ark1'!T3192)</f>
        <v/>
      </c>
      <c r="W407" s="222" t="str">
        <f>+IF(J407=0,"",'Ark1'!W3192)</f>
        <v/>
      </c>
      <c r="X407" s="222" t="str">
        <f>+IF(J407=0,"",'Ark1'!X3192)</f>
        <v/>
      </c>
      <c r="Y407" s="222" t="str">
        <f>+IF(J407=0,"",'Ark1'!Y3192)</f>
        <v/>
      </c>
      <c r="Z407" s="222" t="str">
        <f>+IF(J407=0,"",'Ark1'!Z3192)</f>
        <v/>
      </c>
      <c r="AA407" s="220" t="str">
        <f>+IF(J407=0,"",'Ark1'!AA3192)</f>
        <v/>
      </c>
      <c r="AB407" s="221" t="str">
        <f>+IF(J407=0,"",'Ark1'!AC3192)</f>
        <v/>
      </c>
      <c r="AC407" s="222" t="str">
        <f>+IF(J407=0,"",'Ark1'!AE3192)</f>
        <v/>
      </c>
      <c r="AD407" s="220" t="str">
        <f t="shared" si="46"/>
        <v/>
      </c>
      <c r="AE407" s="220" t="str">
        <f t="shared" si="48"/>
        <v/>
      </c>
      <c r="AF407" s="199"/>
      <c r="AJ407" s="26"/>
      <c r="AM407" s="27"/>
      <c r="AN407" s="27"/>
      <c r="AO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</row>
    <row r="408" spans="1:72" s="28" customFormat="1" ht="15.6">
      <c r="A408" s="199"/>
      <c r="B408" s="270">
        <f>+'Ark1'!C3193</f>
        <v>2024</v>
      </c>
      <c r="C408" s="219">
        <f>+'Ark1'!L3193</f>
        <v>15</v>
      </c>
      <c r="D408" s="219" t="s">
        <v>40</v>
      </c>
      <c r="E408" s="219">
        <f>+'Ark1'!H3193</f>
        <v>1</v>
      </c>
      <c r="F408" s="219">
        <f>+'Ark1'!J3193</f>
        <v>262</v>
      </c>
      <c r="G408" s="219" t="str">
        <f>+VLOOKUP(F408,RNR!$A$1:$B$26,2)</f>
        <v>Strilalam</v>
      </c>
      <c r="H408" s="219" t="str">
        <f>+IF(J408=0,"",'Ark1'!Q3193)</f>
        <v/>
      </c>
      <c r="I408" s="219"/>
      <c r="J408" s="324">
        <f>+'Ark1'!R3193</f>
        <v>0</v>
      </c>
      <c r="K408" s="220" t="str">
        <f>+IF(J408=0,"",'Ark1'!AG3193)</f>
        <v/>
      </c>
      <c r="L408" s="220"/>
      <c r="M408" s="220" t="str">
        <f>+IF(J408=0,"",'Ark1'!AH3193)</f>
        <v/>
      </c>
      <c r="N408" s="31" t="str">
        <f>+IF(J408=0,"",'Ark1'!U3193)</f>
        <v/>
      </c>
      <c r="O408" s="31"/>
      <c r="P408" s="31"/>
      <c r="Q408" s="31"/>
      <c r="R408" s="31"/>
      <c r="S408" s="31"/>
      <c r="T408" s="31"/>
      <c r="U408" s="31"/>
      <c r="V408" s="221" t="str">
        <f>+IF(J408=0,"",'Ark1'!T3193)</f>
        <v/>
      </c>
      <c r="W408" s="222" t="str">
        <f>+IF(J408=0,"",'Ark1'!W3193)</f>
        <v/>
      </c>
      <c r="X408" s="222" t="str">
        <f>+IF(J408=0,"",'Ark1'!X3193)</f>
        <v/>
      </c>
      <c r="Y408" s="222" t="str">
        <f>+IF(J408=0,"",'Ark1'!Y3193)</f>
        <v/>
      </c>
      <c r="Z408" s="222" t="str">
        <f>+IF(J408=0,"",'Ark1'!Z3193)</f>
        <v/>
      </c>
      <c r="AA408" s="220" t="str">
        <f>+IF(J408=0,"",'Ark1'!AA3193)</f>
        <v/>
      </c>
      <c r="AB408" s="221" t="str">
        <f>+IF(J408=0,"",'Ark1'!AC3193)</f>
        <v/>
      </c>
      <c r="AC408" s="222" t="str">
        <f>+IF(J408=0,"",'Ark1'!AE3193)</f>
        <v/>
      </c>
      <c r="AD408" s="220" t="str">
        <f t="shared" si="46"/>
        <v/>
      </c>
      <c r="AE408" s="220" t="str">
        <f t="shared" si="48"/>
        <v/>
      </c>
      <c r="AF408" s="199"/>
      <c r="AJ408" s="26"/>
      <c r="AM408" s="27"/>
      <c r="AN408" s="27"/>
      <c r="AO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</row>
    <row r="409" spans="1:72" s="28" customFormat="1" ht="15.6">
      <c r="A409" s="199"/>
      <c r="B409" s="270">
        <f>+'Ark1'!C3194</f>
        <v>2024</v>
      </c>
      <c r="C409" s="219">
        <f>+'Ark1'!L3194</f>
        <v>15</v>
      </c>
      <c r="D409" s="219" t="s">
        <v>40</v>
      </c>
      <c r="E409" s="219">
        <f>+'Ark1'!H3194</f>
        <v>1</v>
      </c>
      <c r="F409" s="219">
        <f>+'Ark1'!J3194</f>
        <v>309</v>
      </c>
      <c r="G409" s="219" t="str">
        <f>+VLOOKUP(F409,RNR!$A$1:$B$26,2)</f>
        <v>Malvik</v>
      </c>
      <c r="H409" s="219" t="str">
        <f>+IF(J409=0,"",'Ark1'!Q3194)</f>
        <v/>
      </c>
      <c r="I409" s="219"/>
      <c r="J409" s="324">
        <f>+'Ark1'!R3194</f>
        <v>0</v>
      </c>
      <c r="K409" s="220" t="str">
        <f>+IF(J409=0,"",'Ark1'!AG3194)</f>
        <v/>
      </c>
      <c r="L409" s="220"/>
      <c r="M409" s="220" t="str">
        <f>+IF(J409=0,"",'Ark1'!AH3194)</f>
        <v/>
      </c>
      <c r="N409" s="31" t="str">
        <f>+IF(J409=0,"",'Ark1'!U3194)</f>
        <v/>
      </c>
      <c r="O409" s="31"/>
      <c r="P409" s="31"/>
      <c r="Q409" s="31"/>
      <c r="R409" s="31"/>
      <c r="S409" s="31"/>
      <c r="T409" s="31"/>
      <c r="U409" s="31"/>
      <c r="V409" s="221" t="str">
        <f>+IF(J409=0,"",'Ark1'!T3194)</f>
        <v/>
      </c>
      <c r="W409" s="222" t="str">
        <f>+IF(J409=0,"",'Ark1'!W3194)</f>
        <v/>
      </c>
      <c r="X409" s="222" t="str">
        <f>+IF(J409=0,"",'Ark1'!X3194)</f>
        <v/>
      </c>
      <c r="Y409" s="222" t="str">
        <f>+IF(J409=0,"",'Ark1'!Y3194)</f>
        <v/>
      </c>
      <c r="Z409" s="222" t="str">
        <f>+IF(J409=0,"",'Ark1'!Z3194)</f>
        <v/>
      </c>
      <c r="AA409" s="220" t="str">
        <f>+IF(J409=0,"",'Ark1'!AA3194)</f>
        <v/>
      </c>
      <c r="AB409" s="221" t="str">
        <f>+IF(J409=0,"",'Ark1'!AC3194)</f>
        <v/>
      </c>
      <c r="AC409" s="222" t="str">
        <f>+IF(J409=0,"",'Ark1'!AE3194)</f>
        <v/>
      </c>
      <c r="AD409" s="220" t="str">
        <f t="shared" si="46"/>
        <v/>
      </c>
      <c r="AE409" s="220" t="str">
        <f t="shared" si="48"/>
        <v/>
      </c>
      <c r="AF409" s="199"/>
      <c r="AJ409" s="26"/>
      <c r="AM409" s="27"/>
      <c r="AN409" s="27"/>
      <c r="AO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</row>
    <row r="410" spans="1:72" s="28" customFormat="1" ht="15.6">
      <c r="A410" s="199"/>
      <c r="B410" s="270">
        <f>+'Ark1'!C3195</f>
        <v>2024</v>
      </c>
      <c r="C410" s="219">
        <f>+'Ark1'!L3195</f>
        <v>15</v>
      </c>
      <c r="D410" s="219" t="s">
        <v>40</v>
      </c>
      <c r="E410" s="219">
        <f>+'Ark1'!H3195</f>
        <v>2</v>
      </c>
      <c r="F410" s="219">
        <f>+'Ark1'!J3195</f>
        <v>470</v>
      </c>
      <c r="G410" s="219" t="str">
        <f>+VLOOKUP(F410,RNR!$A$1:$B$26,2)</f>
        <v>Jens Eide</v>
      </c>
      <c r="H410" s="219" t="str">
        <f>+IF(J410=0,"",'Ark1'!Q3195)</f>
        <v/>
      </c>
      <c r="I410" s="219"/>
      <c r="J410" s="324">
        <f>+'Ark1'!R3195</f>
        <v>0</v>
      </c>
      <c r="K410" s="220" t="str">
        <f>+IF(J410=0,"",'Ark1'!AG3195)</f>
        <v/>
      </c>
      <c r="L410" s="220"/>
      <c r="M410" s="220" t="str">
        <f>+IF(J410=0,"",'Ark1'!AH3195)</f>
        <v/>
      </c>
      <c r="N410" s="31" t="str">
        <f>+IF(J410=0,"",'Ark1'!U3195)</f>
        <v/>
      </c>
      <c r="O410" s="31"/>
      <c r="P410" s="31"/>
      <c r="Q410" s="31"/>
      <c r="R410" s="31"/>
      <c r="S410" s="31"/>
      <c r="T410" s="31"/>
      <c r="U410" s="31"/>
      <c r="V410" s="221" t="str">
        <f>+IF(J410=0,"",'Ark1'!T3195)</f>
        <v/>
      </c>
      <c r="W410" s="222" t="str">
        <f>+IF(J410=0,"",'Ark1'!W3195)</f>
        <v/>
      </c>
      <c r="X410" s="222" t="str">
        <f>+IF(J410=0,"",'Ark1'!X3195)</f>
        <v/>
      </c>
      <c r="Y410" s="222" t="str">
        <f>+IF(J410=0,"",'Ark1'!Y3195)</f>
        <v/>
      </c>
      <c r="Z410" s="222" t="str">
        <f>+IF(J410=0,"",'Ark1'!Z3195)</f>
        <v/>
      </c>
      <c r="AA410" s="220" t="str">
        <f>+IF(J410=0,"",'Ark1'!AA3195)</f>
        <v/>
      </c>
      <c r="AB410" s="221" t="str">
        <f>+IF(J410=0,"",'Ark1'!AC3195)</f>
        <v/>
      </c>
      <c r="AC410" s="222" t="str">
        <f>+IF(J410=0,"",'Ark1'!AE3195)</f>
        <v/>
      </c>
      <c r="AD410" s="220" t="str">
        <f t="shared" si="46"/>
        <v/>
      </c>
      <c r="AE410" s="220" t="str">
        <f t="shared" si="48"/>
        <v/>
      </c>
      <c r="AF410" s="199"/>
      <c r="AJ410" s="26"/>
      <c r="AM410" s="27"/>
      <c r="AN410" s="27"/>
      <c r="AO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</row>
    <row r="411" spans="1:72" s="28" customFormat="1" ht="15.6">
      <c r="A411" s="199"/>
      <c r="B411" s="270">
        <f>+'Ark1'!C3196</f>
        <v>2024</v>
      </c>
      <c r="C411" s="219">
        <f>+'Ark1'!L3196</f>
        <v>15</v>
      </c>
      <c r="D411" s="219" t="s">
        <v>40</v>
      </c>
      <c r="E411" s="219">
        <f>+'Ark1'!H3196</f>
        <v>2</v>
      </c>
      <c r="F411" s="219">
        <f>+'Ark1'!J3196</f>
        <v>629</v>
      </c>
      <c r="G411" s="219" t="str">
        <f>+VLOOKUP(F411,RNR!$A$1:$B$26,2)</f>
        <v>Bø</v>
      </c>
      <c r="H411" s="219" t="str">
        <f>+IF(J411=0,"",'Ark1'!Q3196)</f>
        <v/>
      </c>
      <c r="I411" s="219"/>
      <c r="J411" s="324">
        <f>+'Ark1'!R3196</f>
        <v>0</v>
      </c>
      <c r="K411" s="220" t="str">
        <f>+IF(J411=0,"",'Ark1'!AG3196)</f>
        <v/>
      </c>
      <c r="L411" s="220"/>
      <c r="M411" s="220" t="str">
        <f>+IF(J411=0,"",'Ark1'!AH3196)</f>
        <v/>
      </c>
      <c r="N411" s="31" t="str">
        <f>+IF(J411=0,"",'Ark1'!U3196)</f>
        <v/>
      </c>
      <c r="O411" s="31"/>
      <c r="P411" s="31"/>
      <c r="Q411" s="31"/>
      <c r="R411" s="31"/>
      <c r="S411" s="31"/>
      <c r="T411" s="31"/>
      <c r="U411" s="31"/>
      <c r="V411" s="221" t="str">
        <f>+IF(J411=0,"",'Ark1'!T3196)</f>
        <v/>
      </c>
      <c r="W411" s="222" t="str">
        <f>+IF(J411=0,"",'Ark1'!W3196)</f>
        <v/>
      </c>
      <c r="X411" s="222" t="str">
        <f>+IF(J411=0,"",'Ark1'!X3196)</f>
        <v/>
      </c>
      <c r="Y411" s="222" t="str">
        <f>+IF(J411=0,"",'Ark1'!Y3196)</f>
        <v/>
      </c>
      <c r="Z411" s="222" t="str">
        <f>+IF(J411=0,"",'Ark1'!Z3196)</f>
        <v/>
      </c>
      <c r="AA411" s="220" t="str">
        <f>+IF(J411=0,"",'Ark1'!AA3196)</f>
        <v/>
      </c>
      <c r="AB411" s="221" t="str">
        <f>+IF(J411=0,"",'Ark1'!AC3196)</f>
        <v/>
      </c>
      <c r="AC411" s="222" t="str">
        <f>+IF(J411=0,"",'Ark1'!AE3196)</f>
        <v/>
      </c>
      <c r="AD411" s="220" t="str">
        <f t="shared" si="46"/>
        <v/>
      </c>
      <c r="AE411" s="220" t="str">
        <f t="shared" si="48"/>
        <v/>
      </c>
      <c r="AF411" s="199"/>
      <c r="AJ411" s="26"/>
      <c r="AM411" s="27"/>
      <c r="AN411" s="27"/>
      <c r="AO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</row>
    <row r="412" spans="1:72" s="28" customFormat="1" ht="15.6">
      <c r="A412" s="199"/>
      <c r="B412" s="270">
        <f>+'Ark1'!C3197</f>
        <v>2024</v>
      </c>
      <c r="C412" s="219">
        <f>+'Ark1'!L3197</f>
        <v>15</v>
      </c>
      <c r="D412" s="219" t="s">
        <v>40</v>
      </c>
      <c r="E412" s="219">
        <f>+'Ark1'!H3197</f>
        <v>1</v>
      </c>
      <c r="F412" s="219">
        <f>+'Ark1'!J3197</f>
        <v>643</v>
      </c>
      <c r="G412" s="219" t="str">
        <f>+VLOOKUP(F412,RNR!$A$1:$B$26,2)</f>
        <v>Bjerka</v>
      </c>
      <c r="H412" s="219" t="str">
        <f>+IF(J412=0,"",'Ark1'!Q3197)</f>
        <v/>
      </c>
      <c r="I412" s="219"/>
      <c r="J412" s="324">
        <f>+'Ark1'!R3197</f>
        <v>0</v>
      </c>
      <c r="K412" s="220" t="str">
        <f>+IF(J412=0,"",'Ark1'!AG3197)</f>
        <v/>
      </c>
      <c r="L412" s="220"/>
      <c r="M412" s="220" t="str">
        <f>+IF(J412=0,"",'Ark1'!AH3197)</f>
        <v/>
      </c>
      <c r="N412" s="31" t="str">
        <f>+IF(J412=0,"",'Ark1'!U3197)</f>
        <v/>
      </c>
      <c r="O412" s="31"/>
      <c r="P412" s="31"/>
      <c r="Q412" s="31"/>
      <c r="R412" s="31"/>
      <c r="S412" s="31"/>
      <c r="T412" s="31"/>
      <c r="U412" s="31"/>
      <c r="V412" s="221" t="str">
        <f>+IF(J412=0,"",'Ark1'!T3197)</f>
        <v/>
      </c>
      <c r="W412" s="222" t="str">
        <f>+IF(J412=0,"",'Ark1'!W3197)</f>
        <v/>
      </c>
      <c r="X412" s="222" t="str">
        <f>+IF(J412=0,"",'Ark1'!X3197)</f>
        <v/>
      </c>
      <c r="Y412" s="222" t="str">
        <f>+IF(J412=0,"",'Ark1'!Y3197)</f>
        <v/>
      </c>
      <c r="Z412" s="222" t="str">
        <f>+IF(J412=0,"",'Ark1'!Z3197)</f>
        <v/>
      </c>
      <c r="AA412" s="220" t="str">
        <f>+IF(J412=0,"",'Ark1'!AA3197)</f>
        <v/>
      </c>
      <c r="AB412" s="221" t="str">
        <f>+IF(J412=0,"",'Ark1'!AC3197)</f>
        <v/>
      </c>
      <c r="AC412" s="222" t="str">
        <f>+IF(J412=0,"",'Ark1'!AE3197)</f>
        <v/>
      </c>
      <c r="AD412" s="220" t="str">
        <f t="shared" si="46"/>
        <v/>
      </c>
      <c r="AE412" s="220" t="str">
        <f t="shared" si="48"/>
        <v/>
      </c>
      <c r="AF412" s="199"/>
      <c r="AJ412" s="26"/>
      <c r="AM412" s="27"/>
      <c r="AN412" s="27"/>
      <c r="AO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</row>
    <row r="413" spans="1:72" s="28" customFormat="1" ht="15.6">
      <c r="A413" s="199"/>
      <c r="B413" s="270">
        <f>+'Ark1'!C3198</f>
        <v>2024</v>
      </c>
      <c r="C413" s="219">
        <f>+'Ark1'!L3198</f>
        <v>15</v>
      </c>
      <c r="D413" s="219" t="s">
        <v>40</v>
      </c>
      <c r="E413" s="219">
        <f>+'Ark1'!H3198</f>
        <v>2</v>
      </c>
      <c r="F413" s="219">
        <f>+'Ark1'!J3198</f>
        <v>704</v>
      </c>
      <c r="G413" s="219" t="str">
        <f>+VLOOKUP(F413,RNR!$A$1:$B$26,2)</f>
        <v>Øre Vilt</v>
      </c>
      <c r="H413" s="219" t="str">
        <f>+IF(J413=0,"",'Ark1'!Q3198)</f>
        <v/>
      </c>
      <c r="I413" s="219"/>
      <c r="J413" s="324">
        <f>+'Ark1'!R3198</f>
        <v>0</v>
      </c>
      <c r="K413" s="220" t="str">
        <f>+IF(J413=0,"",'Ark1'!AG3198)</f>
        <v/>
      </c>
      <c r="L413" s="220"/>
      <c r="M413" s="220" t="str">
        <f>+IF(J413=0,"",'Ark1'!AH3198)</f>
        <v/>
      </c>
      <c r="N413" s="31" t="str">
        <f>+IF(J413=0,"",'Ark1'!U3198)</f>
        <v/>
      </c>
      <c r="O413" s="31"/>
      <c r="P413" s="31"/>
      <c r="Q413" s="31"/>
      <c r="R413" s="31"/>
      <c r="S413" s="31"/>
      <c r="T413" s="31"/>
      <c r="U413" s="31"/>
      <c r="V413" s="221" t="str">
        <f>+IF(J413=0,"",'Ark1'!T3198)</f>
        <v/>
      </c>
      <c r="W413" s="222" t="str">
        <f>+IF(J413=0,"",'Ark1'!W3198)</f>
        <v/>
      </c>
      <c r="X413" s="222" t="str">
        <f>+IF(J413=0,"",'Ark1'!X3198)</f>
        <v/>
      </c>
      <c r="Y413" s="222" t="str">
        <f>+IF(J413=0,"",'Ark1'!Y3198)</f>
        <v/>
      </c>
      <c r="Z413" s="222" t="str">
        <f>+IF(J413=0,"",'Ark1'!Z3198)</f>
        <v/>
      </c>
      <c r="AA413" s="220" t="str">
        <f>+IF(J413=0,"",'Ark1'!AA3198)</f>
        <v/>
      </c>
      <c r="AB413" s="221" t="str">
        <f>+IF(J413=0,"",'Ark1'!AC3198)</f>
        <v/>
      </c>
      <c r="AC413" s="222" t="str">
        <f>+IF(J413=0,"",'Ark1'!AE3198)</f>
        <v/>
      </c>
      <c r="AD413" s="220" t="str">
        <f t="shared" si="46"/>
        <v/>
      </c>
      <c r="AE413" s="220" t="str">
        <f t="shared" si="48"/>
        <v/>
      </c>
      <c r="AF413" s="199"/>
      <c r="AJ413" s="26"/>
      <c r="AM413" s="27"/>
      <c r="AN413" s="27"/>
      <c r="AO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</row>
    <row r="414" spans="1:72" s="28" customFormat="1" ht="15.6">
      <c r="A414" s="199"/>
      <c r="B414" s="270">
        <f>+'Ark1'!C3199</f>
        <v>2024</v>
      </c>
      <c r="C414" s="219">
        <f>+'Ark1'!L3199</f>
        <v>15</v>
      </c>
      <c r="D414" s="219" t="s">
        <v>40</v>
      </c>
      <c r="E414" s="219">
        <f>+'Ark1'!H3199</f>
        <v>1</v>
      </c>
      <c r="F414" s="219">
        <f>+'Ark1'!J3199</f>
        <v>802</v>
      </c>
      <c r="G414" s="219" t="str">
        <f>+VLOOKUP(F414,RNR!$A$1:$B$26,2)</f>
        <v>Karasjok</v>
      </c>
      <c r="H414" s="219" t="str">
        <f>+IF(J414=0,"",'Ark1'!Q3199)</f>
        <v/>
      </c>
      <c r="I414" s="219"/>
      <c r="J414" s="324">
        <f>+'Ark1'!R3199</f>
        <v>0</v>
      </c>
      <c r="K414" s="220" t="str">
        <f>+IF(J414=0,"",'Ark1'!AG3199)</f>
        <v/>
      </c>
      <c r="L414" s="220"/>
      <c r="M414" s="220" t="str">
        <f>+IF(J414=0,"",'Ark1'!AH3199)</f>
        <v/>
      </c>
      <c r="N414" s="31" t="str">
        <f>+IF(J414=0,"",'Ark1'!U3199)</f>
        <v/>
      </c>
      <c r="O414" s="31"/>
      <c r="P414" s="31"/>
      <c r="Q414" s="31"/>
      <c r="R414" s="31"/>
      <c r="S414" s="31"/>
      <c r="T414" s="31"/>
      <c r="U414" s="31"/>
      <c r="V414" s="221" t="str">
        <f>+IF(J414=0,"",'Ark1'!T3199)</f>
        <v/>
      </c>
      <c r="W414" s="222" t="str">
        <f>+IF(J414=0,"",'Ark1'!W3199)</f>
        <v/>
      </c>
      <c r="X414" s="222" t="str">
        <f>+IF(J414=0,"",'Ark1'!X3199)</f>
        <v/>
      </c>
      <c r="Y414" s="222" t="str">
        <f>+IF(J414=0,"",'Ark1'!Y3199)</f>
        <v/>
      </c>
      <c r="Z414" s="222" t="str">
        <f>+IF(J414=0,"",'Ark1'!Z3199)</f>
        <v/>
      </c>
      <c r="AA414" s="220" t="str">
        <f>+IF(J414=0,"",'Ark1'!AA3199)</f>
        <v/>
      </c>
      <c r="AB414" s="221" t="str">
        <f>+IF(J414=0,"",'Ark1'!AC3199)</f>
        <v/>
      </c>
      <c r="AC414" s="222" t="str">
        <f>+IF(J414=0,"",'Ark1'!AE3199)</f>
        <v/>
      </c>
      <c r="AD414" s="220" t="str">
        <f t="shared" si="46"/>
        <v/>
      </c>
      <c r="AE414" s="220" t="str">
        <f t="shared" si="48"/>
        <v/>
      </c>
      <c r="AF414" s="199"/>
      <c r="AJ414" s="26"/>
      <c r="AM414" s="27"/>
      <c r="AN414" s="27"/>
      <c r="AO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</row>
    <row r="415" spans="1:72" s="28" customFormat="1">
      <c r="A415" s="199"/>
      <c r="B415" s="199"/>
      <c r="C415" s="199"/>
      <c r="D415" s="199"/>
      <c r="E415" s="199"/>
      <c r="F415" s="199"/>
      <c r="G415" s="199"/>
      <c r="H415" s="199"/>
      <c r="I415" s="486"/>
      <c r="J415" s="320"/>
      <c r="K415" s="199"/>
      <c r="L415" s="199"/>
      <c r="M415" s="199"/>
      <c r="N415" s="199"/>
      <c r="O415" s="486"/>
      <c r="P415" s="486"/>
      <c r="Q415" s="486"/>
      <c r="R415" s="486"/>
      <c r="S415" s="486"/>
      <c r="T415" s="486"/>
      <c r="U415" s="486"/>
      <c r="V415" s="199"/>
      <c r="W415" s="199"/>
      <c r="X415" s="199"/>
      <c r="Y415" s="199"/>
      <c r="Z415" s="199"/>
      <c r="AA415" s="199"/>
      <c r="AB415" s="199"/>
      <c r="AC415" s="199"/>
      <c r="AD415" s="199"/>
      <c r="AE415" s="199"/>
      <c r="AF415" s="199"/>
      <c r="AJ415" s="26"/>
      <c r="AM415" s="27"/>
      <c r="AN415" s="27"/>
      <c r="AO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</row>
    <row r="416" spans="1:72" ht="15" customHeight="1">
      <c r="A416" s="305"/>
      <c r="B416" s="305"/>
      <c r="C416" s="305"/>
      <c r="D416" s="305"/>
      <c r="E416" s="305"/>
      <c r="F416" s="305"/>
      <c r="G416" s="305"/>
      <c r="H416" s="305"/>
      <c r="I416" s="305"/>
      <c r="J416" s="446"/>
      <c r="K416" s="305"/>
      <c r="L416" s="305"/>
      <c r="M416" s="305"/>
      <c r="N416" s="305"/>
      <c r="O416" s="305"/>
      <c r="P416" s="305"/>
      <c r="Q416" s="305"/>
      <c r="R416" s="305"/>
      <c r="S416" s="305"/>
      <c r="T416" s="305"/>
      <c r="U416" s="305"/>
      <c r="V416" s="305"/>
      <c r="W416" s="305"/>
      <c r="X416" s="305"/>
      <c r="Y416" s="305"/>
      <c r="Z416" s="305"/>
      <c r="AA416" s="305"/>
      <c r="AB416" s="305"/>
      <c r="AC416" s="305"/>
      <c r="AD416" s="305"/>
      <c r="AE416" s="305"/>
      <c r="AF416" s="305"/>
      <c r="AG416" s="202"/>
      <c r="AI416" s="28"/>
      <c r="AJ416" s="26"/>
      <c r="AK416" s="203"/>
      <c r="AL416" s="27"/>
      <c r="AP416" s="27"/>
      <c r="BH416" s="215"/>
    </row>
    <row r="417" spans="1:72" ht="22.8">
      <c r="A417" s="305"/>
      <c r="B417" s="305"/>
      <c r="C417" s="305"/>
      <c r="D417" s="398" t="str">
        <f>+D419</f>
        <v>P-</v>
      </c>
      <c r="E417" s="305"/>
      <c r="F417" s="305"/>
      <c r="G417" s="305"/>
      <c r="H417" s="305"/>
      <c r="I417" s="305"/>
      <c r="J417" s="445">
        <f>SUM(J419:J442)</f>
        <v>126</v>
      </c>
      <c r="K417" s="305"/>
      <c r="L417" s="305"/>
      <c r="M417" s="305"/>
      <c r="N417" s="247">
        <f>+Klasse!P55</f>
        <v>0</v>
      </c>
      <c r="O417" s="247"/>
      <c r="P417" s="247"/>
      <c r="Q417" s="247"/>
      <c r="R417" s="247"/>
      <c r="S417" s="247"/>
      <c r="T417" s="247"/>
      <c r="U417" s="247"/>
      <c r="V417" s="305"/>
      <c r="W417" s="305"/>
      <c r="X417" s="305"/>
      <c r="Y417" s="305"/>
      <c r="Z417" s="305"/>
      <c r="AA417" s="305"/>
      <c r="AB417" s="305"/>
      <c r="AC417" s="305"/>
      <c r="AD417" s="305"/>
      <c r="AE417" s="305"/>
      <c r="AF417" s="305"/>
      <c r="AG417" s="202"/>
      <c r="AI417" s="28"/>
      <c r="AJ417" s="26"/>
      <c r="AK417" s="203"/>
      <c r="AL417" s="27"/>
      <c r="AP417" s="27"/>
      <c r="BH417" s="215"/>
    </row>
    <row r="418" spans="1:72" ht="15" customHeight="1">
      <c r="A418" s="305"/>
      <c r="B418" s="305"/>
      <c r="C418" s="305"/>
      <c r="D418" s="305"/>
      <c r="E418" s="305"/>
      <c r="F418" s="305"/>
      <c r="G418" s="305"/>
      <c r="H418" s="305"/>
      <c r="I418" s="305"/>
      <c r="J418" s="446"/>
      <c r="K418" s="305"/>
      <c r="L418" s="305"/>
      <c r="M418" s="305"/>
      <c r="N418" s="305"/>
      <c r="O418" s="305"/>
      <c r="P418" s="305"/>
      <c r="Q418" s="305"/>
      <c r="R418" s="305"/>
      <c r="S418" s="305"/>
      <c r="T418" s="305"/>
      <c r="U418" s="305"/>
      <c r="V418" s="305"/>
      <c r="W418" s="305"/>
      <c r="X418" s="305"/>
      <c r="Y418" s="305"/>
      <c r="Z418" s="305"/>
      <c r="AA418" s="305"/>
      <c r="AB418" s="305"/>
      <c r="AC418" s="305"/>
      <c r="AD418" s="305"/>
      <c r="AE418" s="305"/>
      <c r="AF418" s="305"/>
      <c r="AG418" s="202"/>
      <c r="AI418" s="28"/>
      <c r="AJ418" s="26"/>
      <c r="AK418" s="203"/>
      <c r="AL418" s="27"/>
      <c r="AP418" s="27"/>
      <c r="BH418" s="215"/>
    </row>
    <row r="419" spans="1:72" s="28" customFormat="1" ht="15.6">
      <c r="A419" s="305"/>
      <c r="B419" s="270">
        <f>+'Ark1'!C3200</f>
        <v>2023</v>
      </c>
      <c r="C419" s="219">
        <f>+'Ark1'!L3200</f>
        <v>1</v>
      </c>
      <c r="D419" s="219" t="str">
        <f>VLOOKUP(C419,RNR!$D$13:$E$27,2)</f>
        <v>P-</v>
      </c>
      <c r="E419" s="219">
        <f>+'Ark1'!H3200</f>
        <v>1</v>
      </c>
      <c r="F419" s="219">
        <f>+'Ark1'!J3200</f>
        <v>103</v>
      </c>
      <c r="G419" s="219" t="str">
        <f>+VLOOKUP(F419,RNR!$A$1:$B$26,2)</f>
        <v>Rudshøgda</v>
      </c>
      <c r="H419" s="219" t="str">
        <f>+IF(J419=0,"",'Ark1'!Q3200)</f>
        <v/>
      </c>
      <c r="I419" s="219"/>
      <c r="J419" s="324">
        <f>+'Ark1'!R3200</f>
        <v>0</v>
      </c>
      <c r="K419" s="220" t="str">
        <f>+IF(J419=0,"",'Ark1'!AG3200)</f>
        <v/>
      </c>
      <c r="L419" s="220"/>
      <c r="M419" s="220" t="str">
        <f>+IF(J419=0,"",'Ark1'!AH3200)</f>
        <v/>
      </c>
      <c r="N419" s="31" t="str">
        <f>+IF(J419=0,"",'Ark1'!U3200)</f>
        <v/>
      </c>
      <c r="O419" s="31"/>
      <c r="P419" s="31"/>
      <c r="Q419" s="31"/>
      <c r="R419" s="31"/>
      <c r="S419" s="31"/>
      <c r="T419" s="31"/>
      <c r="U419" s="31"/>
      <c r="V419" s="221" t="str">
        <f>+IF(J419=0,"",'Ark1'!T3200)</f>
        <v/>
      </c>
      <c r="W419" s="222" t="str">
        <f>+IF(J419=0,"",'Ark1'!W3200)</f>
        <v/>
      </c>
      <c r="X419" s="222" t="str">
        <f>+IF(J419=0,"",'Ark1'!X3200)</f>
        <v/>
      </c>
      <c r="Y419" s="222" t="str">
        <f>+IF(J419=0,"",'Ark1'!Y3200)</f>
        <v/>
      </c>
      <c r="Z419" s="222" t="str">
        <f>+IF(J419=0,"",'Ark1'!Z3200)</f>
        <v/>
      </c>
      <c r="AA419" s="220" t="str">
        <f>+IF(J419=0,"",'Ark1'!AA3200)</f>
        <v/>
      </c>
      <c r="AB419" s="221" t="str">
        <f>+IF(J419=0,"",'Ark1'!AC3200)</f>
        <v/>
      </c>
      <c r="AC419" s="222" t="str">
        <f>+IF(J419=0,"",'Ark1'!AE3200)</f>
        <v/>
      </c>
      <c r="AD419" s="220" t="str">
        <f t="shared" ref="AD419:AD442" si="49">IF(J419=0,"",N419/C419)</f>
        <v/>
      </c>
      <c r="AE419" s="220" t="str">
        <f t="shared" ref="AE419:AE488" si="50">IF(J419=0,"",J419/H419)</f>
        <v/>
      </c>
      <c r="AF419" s="305"/>
      <c r="AJ419" s="26"/>
      <c r="AM419" s="27"/>
      <c r="AN419" s="27"/>
      <c r="AO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</row>
    <row r="420" spans="1:72" s="28" customFormat="1" ht="15.6">
      <c r="A420" s="305"/>
      <c r="B420" s="270">
        <f>+'Ark1'!C3201</f>
        <v>2023</v>
      </c>
      <c r="C420" s="219">
        <f>+'Ark1'!L3201</f>
        <v>1</v>
      </c>
      <c r="D420" s="219" t="str">
        <f>VLOOKUP(C420,RNR!$D$13:$E$27,2)</f>
        <v>P-</v>
      </c>
      <c r="E420" s="219">
        <f>+'Ark1'!H3201</f>
        <v>2</v>
      </c>
      <c r="F420" s="219">
        <f>+'Ark1'!J3201</f>
        <v>106</v>
      </c>
      <c r="G420" s="219" t="str">
        <f>+VLOOKUP(F420,RNR!$A$1:$B$26,2)</f>
        <v>Furuseth</v>
      </c>
      <c r="H420" s="219" t="str">
        <f>+IF(J420=0,"",'Ark1'!Q3201)</f>
        <v/>
      </c>
      <c r="I420" s="219"/>
      <c r="J420" s="324">
        <f>+'Ark1'!R3201</f>
        <v>0</v>
      </c>
      <c r="K420" s="220" t="str">
        <f>+IF(J420=0,"",'Ark1'!AG3201)</f>
        <v/>
      </c>
      <c r="L420" s="220"/>
      <c r="M420" s="220" t="str">
        <f>+IF(J420=0,"",'Ark1'!AH3201)</f>
        <v/>
      </c>
      <c r="N420" s="31" t="str">
        <f>+IF(J420=0,"",'Ark1'!U3201)</f>
        <v/>
      </c>
      <c r="O420" s="31"/>
      <c r="P420" s="31"/>
      <c r="Q420" s="31"/>
      <c r="R420" s="31"/>
      <c r="S420" s="31"/>
      <c r="T420" s="31"/>
      <c r="U420" s="31"/>
      <c r="V420" s="221" t="str">
        <f>+IF(J420=0,"",'Ark1'!T3201)</f>
        <v/>
      </c>
      <c r="W420" s="222" t="str">
        <f>+IF(J420=0,"",'Ark1'!W3201)</f>
        <v/>
      </c>
      <c r="X420" s="222" t="str">
        <f>+IF(J420=0,"",'Ark1'!X3201)</f>
        <v/>
      </c>
      <c r="Y420" s="222" t="str">
        <f>+IF(J420=0,"",'Ark1'!Y3201)</f>
        <v/>
      </c>
      <c r="Z420" s="222" t="str">
        <f>+IF(J420=0,"",'Ark1'!Z3201)</f>
        <v/>
      </c>
      <c r="AA420" s="220" t="str">
        <f>+IF(J420=0,"",'Ark1'!AA3201)</f>
        <v/>
      </c>
      <c r="AB420" s="221" t="str">
        <f>+IF(J420=0,"",'Ark1'!AC3201)</f>
        <v/>
      </c>
      <c r="AC420" s="222" t="str">
        <f>+IF(J420=0,"",'Ark1'!AE3201)</f>
        <v/>
      </c>
      <c r="AD420" s="220" t="str">
        <f t="shared" si="49"/>
        <v/>
      </c>
      <c r="AE420" s="220" t="str">
        <f t="shared" si="50"/>
        <v/>
      </c>
      <c r="AF420" s="305"/>
      <c r="AJ420" s="26"/>
      <c r="AM420" s="27"/>
      <c r="AN420" s="27"/>
      <c r="AO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</row>
    <row r="421" spans="1:72" s="28" customFormat="1" ht="15.6">
      <c r="A421" s="305"/>
      <c r="B421" s="270">
        <f>+'Ark1'!C3202</f>
        <v>2023</v>
      </c>
      <c r="C421" s="219">
        <f>+'Ark1'!L3202</f>
        <v>1</v>
      </c>
      <c r="D421" s="219" t="str">
        <f>VLOOKUP(C421,RNR!$D$13:$E$27,2)</f>
        <v>P-</v>
      </c>
      <c r="E421" s="219">
        <f>+'Ark1'!H3202</f>
        <v>1</v>
      </c>
      <c r="F421" s="219">
        <f>+'Ark1'!J3202</f>
        <v>110</v>
      </c>
      <c r="G421" s="219" t="str">
        <f>+VLOOKUP(F421,RNR!$A$1:$B$26,2)</f>
        <v>Gol</v>
      </c>
      <c r="H421" s="219">
        <f>+IF(J421=0,"",'Ark1'!Q3202)</f>
        <v>8</v>
      </c>
      <c r="I421" s="219"/>
      <c r="J421" s="324">
        <f>+'Ark1'!R3202</f>
        <v>18</v>
      </c>
      <c r="K421" s="220">
        <f>+IF(J421=0,"",'Ark1'!AG3202)</f>
        <v>0.24583287066168236</v>
      </c>
      <c r="L421" s="220"/>
      <c r="M421" s="220">
        <f>+IF(J421=0,"",'Ark1'!AH3202)</f>
        <v>0</v>
      </c>
      <c r="N421" s="31">
        <f>+IF(J421=0,"",'Ark1'!U3202)</f>
        <v>4.427777777777778</v>
      </c>
      <c r="O421" s="31"/>
      <c r="P421" s="31"/>
      <c r="Q421" s="31"/>
      <c r="R421" s="31"/>
      <c r="S421" s="31"/>
      <c r="T421" s="31"/>
      <c r="U421" s="31"/>
      <c r="V421" s="221">
        <f>+IF(J421=0,"",'Ark1'!T3202)</f>
        <v>2.0555555555555558</v>
      </c>
      <c r="W421" s="222">
        <f>+IF(J421=0,"",'Ark1'!W3202)</f>
        <v>0</v>
      </c>
      <c r="X421" s="222">
        <f>+IF(J421=0,"",'Ark1'!X3202)</f>
        <v>0</v>
      </c>
      <c r="Y421" s="222">
        <f>+IF(J421=0,"",'Ark1'!Y3202)</f>
        <v>0</v>
      </c>
      <c r="Z421" s="222">
        <f>+IF(J421=0,"",'Ark1'!Z3202)</f>
        <v>1.8372097066401625</v>
      </c>
      <c r="AA421" s="220">
        <f>+IF(J421=0,"",'Ark1'!AA3202)</f>
        <v>0</v>
      </c>
      <c r="AB421" s="221">
        <f>+IF(J421=0,"",'Ark1'!AC3202)</f>
        <v>0</v>
      </c>
      <c r="AC421" s="222">
        <f>+IF(J421=0,"",'Ark1'!AE3202)</f>
        <v>0</v>
      </c>
      <c r="AD421" s="220">
        <f t="shared" si="49"/>
        <v>4.427777777777778</v>
      </c>
      <c r="AE421" s="220">
        <f t="shared" si="50"/>
        <v>2.25</v>
      </c>
      <c r="AF421" s="305"/>
      <c r="AJ421" s="26"/>
      <c r="AM421" s="27"/>
      <c r="AN421" s="27"/>
      <c r="AO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</row>
    <row r="422" spans="1:72" s="28" customFormat="1" ht="15.6">
      <c r="A422" s="305"/>
      <c r="B422" s="270">
        <f>+'Ark1'!C3203</f>
        <v>2023</v>
      </c>
      <c r="C422" s="219">
        <f>+'Ark1'!L3203</f>
        <v>1</v>
      </c>
      <c r="D422" s="219" t="str">
        <f>VLOOKUP(C422,RNR!$D$13:$E$27,2)</f>
        <v>P-</v>
      </c>
      <c r="E422" s="219">
        <f>+'Ark1'!H3203</f>
        <v>1</v>
      </c>
      <c r="F422" s="219">
        <f>+'Ark1'!J3203</f>
        <v>111</v>
      </c>
      <c r="G422" s="219" t="str">
        <f>+VLOOKUP(F422,RNR!$A$1:$B$26,2)</f>
        <v>Forus</v>
      </c>
      <c r="H422" s="219" t="str">
        <f>+IF(J422=0,"",'Ark1'!Q3203)</f>
        <v/>
      </c>
      <c r="I422" s="219"/>
      <c r="J422" s="324">
        <f>+'Ark1'!R3203</f>
        <v>0</v>
      </c>
      <c r="K422" s="220" t="str">
        <f>+IF(J422=0,"",'Ark1'!AG3203)</f>
        <v/>
      </c>
      <c r="L422" s="220"/>
      <c r="M422" s="220" t="str">
        <f>+IF(J422=0,"",'Ark1'!AH3203)</f>
        <v/>
      </c>
      <c r="N422" s="31" t="str">
        <f>+IF(J422=0,"",'Ark1'!U3203)</f>
        <v/>
      </c>
      <c r="O422" s="31"/>
      <c r="P422" s="31"/>
      <c r="Q422" s="31"/>
      <c r="R422" s="31"/>
      <c r="S422" s="31"/>
      <c r="T422" s="31"/>
      <c r="U422" s="31"/>
      <c r="V422" s="221" t="str">
        <f>+IF(J422=0,"",'Ark1'!T3203)</f>
        <v/>
      </c>
      <c r="W422" s="222" t="str">
        <f>+IF(J422=0,"",'Ark1'!W3203)</f>
        <v/>
      </c>
      <c r="X422" s="222" t="str">
        <f>+IF(J422=0,"",'Ark1'!X3203)</f>
        <v/>
      </c>
      <c r="Y422" s="222" t="str">
        <f>+IF(J422=0,"",'Ark1'!Y3203)</f>
        <v/>
      </c>
      <c r="Z422" s="222" t="str">
        <f>+IF(J422=0,"",'Ark1'!Z3203)</f>
        <v/>
      </c>
      <c r="AA422" s="220" t="str">
        <f>+IF(J422=0,"",'Ark1'!AA3203)</f>
        <v/>
      </c>
      <c r="AB422" s="221" t="str">
        <f>+IF(J422=0,"",'Ark1'!AC3203)</f>
        <v/>
      </c>
      <c r="AC422" s="222" t="str">
        <f>+IF(J422=0,"",'Ark1'!AE3203)</f>
        <v/>
      </c>
      <c r="AD422" s="220" t="str">
        <f t="shared" si="49"/>
        <v/>
      </c>
      <c r="AE422" s="220" t="str">
        <f t="shared" si="50"/>
        <v/>
      </c>
      <c r="AF422" s="305"/>
      <c r="AJ422" s="26"/>
      <c r="AM422" s="27"/>
      <c r="AN422" s="27"/>
      <c r="AO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</row>
    <row r="423" spans="1:72" s="28" customFormat="1" ht="15.6">
      <c r="A423" s="305"/>
      <c r="B423" s="270">
        <f>+'Ark1'!C3204</f>
        <v>2023</v>
      </c>
      <c r="C423" s="219">
        <f>+'Ark1'!L3204</f>
        <v>1</v>
      </c>
      <c r="D423" s="219" t="str">
        <f>VLOOKUP(C423,RNR!$D$13:$E$27,2)</f>
        <v>P-</v>
      </c>
      <c r="E423" s="219">
        <f>+'Ark1'!H3204</f>
        <v>1</v>
      </c>
      <c r="F423" s="219">
        <f>+'Ark1'!J3204</f>
        <v>116</v>
      </c>
      <c r="G423" s="219" t="str">
        <f>+VLOOKUP(F423,RNR!$A$1:$B$26,2)</f>
        <v>Sandeid</v>
      </c>
      <c r="H423" s="219">
        <f>+IF(J423=0,"",'Ark1'!Q3204)</f>
        <v>1</v>
      </c>
      <c r="I423" s="219"/>
      <c r="J423" s="324">
        <f>+'Ark1'!R3204</f>
        <v>3</v>
      </c>
      <c r="K423" s="220">
        <f>+IF(J423=0,"",'Ark1'!AG3204)</f>
        <v>0.14340344168260039</v>
      </c>
      <c r="L423" s="220"/>
      <c r="M423" s="220">
        <f>+IF(J423=0,"",'Ark1'!AH3204)</f>
        <v>0</v>
      </c>
      <c r="N423" s="31">
        <f>+IF(J423=0,"",'Ark1'!U3204)</f>
        <v>3.7</v>
      </c>
      <c r="O423" s="31"/>
      <c r="P423" s="31"/>
      <c r="Q423" s="31"/>
      <c r="R423" s="31"/>
      <c r="S423" s="31"/>
      <c r="T423" s="31"/>
      <c r="U423" s="31"/>
      <c r="V423" s="221">
        <f>+IF(J423=0,"",'Ark1'!T3204)</f>
        <v>2</v>
      </c>
      <c r="W423" s="222">
        <f>+IF(J423=0,"",'Ark1'!W3204)</f>
        <v>0</v>
      </c>
      <c r="X423" s="222">
        <f>+IF(J423=0,"",'Ark1'!X3204)</f>
        <v>0</v>
      </c>
      <c r="Y423" s="222">
        <f>+IF(J423=0,"",'Ark1'!Y3204)</f>
        <v>0</v>
      </c>
      <c r="Z423" s="222">
        <f>+IF(J423=0,"",'Ark1'!Z3204)</f>
        <v>0.35590260840104826</v>
      </c>
      <c r="AA423" s="220">
        <f>+IF(J423=0,"",'Ark1'!AA3204)</f>
        <v>0</v>
      </c>
      <c r="AB423" s="221">
        <f>+IF(J423=0,"",'Ark1'!AC3204)</f>
        <v>0</v>
      </c>
      <c r="AC423" s="222">
        <f>+IF(J423=0,"",'Ark1'!AE3204)</f>
        <v>0</v>
      </c>
      <c r="AD423" s="220">
        <f t="shared" si="49"/>
        <v>3.7</v>
      </c>
      <c r="AE423" s="220">
        <f t="shared" si="50"/>
        <v>3</v>
      </c>
      <c r="AF423" s="305"/>
      <c r="AJ423" s="26"/>
      <c r="AM423" s="27"/>
      <c r="AN423" s="27"/>
      <c r="AO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</row>
    <row r="424" spans="1:72" s="28" customFormat="1" ht="15.6">
      <c r="A424" s="305"/>
      <c r="B424" s="270">
        <f>+'Ark1'!C3205</f>
        <v>2023</v>
      </c>
      <c r="C424" s="219">
        <f>+'Ark1'!L3205</f>
        <v>1</v>
      </c>
      <c r="D424" s="219" t="str">
        <f>VLOOKUP(C424,RNR!$D$13:$E$27,2)</f>
        <v>P-</v>
      </c>
      <c r="E424" s="219">
        <f>+'Ark1'!H3205</f>
        <v>2</v>
      </c>
      <c r="F424" s="219">
        <f>+'Ark1'!J3205</f>
        <v>117</v>
      </c>
      <c r="G424" s="219" t="str">
        <f>+VLOOKUP(F424,RNR!$A$1:$B$26,2)</f>
        <v>Jæren</v>
      </c>
      <c r="H424" s="219">
        <f>+IF(J424=0,"",'Ark1'!Q3205)</f>
        <v>1</v>
      </c>
      <c r="I424" s="219"/>
      <c r="J424" s="324">
        <f>+'Ark1'!R3205</f>
        <v>1</v>
      </c>
      <c r="K424" s="220">
        <f>+IF(J424=0,"",'Ark1'!AG3205)</f>
        <v>0.33891446203652192</v>
      </c>
      <c r="L424" s="220"/>
      <c r="M424" s="220">
        <f>+IF(J424=0,"",'Ark1'!AH3205)</f>
        <v>0</v>
      </c>
      <c r="N424" s="31">
        <f>+IF(J424=0,"",'Ark1'!U3205)</f>
        <v>6.7</v>
      </c>
      <c r="O424" s="31"/>
      <c r="P424" s="31"/>
      <c r="Q424" s="31"/>
      <c r="R424" s="31"/>
      <c r="S424" s="31"/>
      <c r="T424" s="31"/>
      <c r="U424" s="31"/>
      <c r="V424" s="221">
        <f>+IF(J424=0,"",'Ark1'!T3205)</f>
        <v>1</v>
      </c>
      <c r="W424" s="222">
        <f>+IF(J424=0,"",'Ark1'!W3205)</f>
        <v>0</v>
      </c>
      <c r="X424" s="222">
        <f>+IF(J424=0,"",'Ark1'!X3205)</f>
        <v>0</v>
      </c>
      <c r="Y424" s="222">
        <f>+IF(J424=0,"",'Ark1'!Y3205)</f>
        <v>0</v>
      </c>
      <c r="Z424" s="222">
        <f>+IF(J424=0,"",'Ark1'!Z3205)</f>
        <v>0</v>
      </c>
      <c r="AA424" s="220">
        <f>+IF(J424=0,"",'Ark1'!AA3205)</f>
        <v>0</v>
      </c>
      <c r="AB424" s="221">
        <f>+IF(J424=0,"",'Ark1'!AC3205)</f>
        <v>0</v>
      </c>
      <c r="AC424" s="222">
        <f>+IF(J424=0,"",'Ark1'!AE3205)</f>
        <v>0</v>
      </c>
      <c r="AD424" s="220">
        <f t="shared" si="49"/>
        <v>6.7</v>
      </c>
      <c r="AE424" s="220">
        <f t="shared" si="50"/>
        <v>1</v>
      </c>
      <c r="AF424" s="305"/>
      <c r="AJ424" s="26"/>
      <c r="AM424" s="27"/>
      <c r="AN424" s="27"/>
      <c r="AO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</row>
    <row r="425" spans="1:72" s="28" customFormat="1" ht="15.6">
      <c r="A425" s="305"/>
      <c r="B425" s="270">
        <f>+'Ark1'!C3206</f>
        <v>2023</v>
      </c>
      <c r="C425" s="219">
        <f>+'Ark1'!L3206</f>
        <v>1</v>
      </c>
      <c r="D425" s="219" t="str">
        <f>VLOOKUP(C425,RNR!$D$13:$E$27,2)</f>
        <v>P-</v>
      </c>
      <c r="E425" s="219">
        <f>+'Ark1'!H3206</f>
        <v>1</v>
      </c>
      <c r="F425" s="219">
        <f>+'Ark1'!J3206</f>
        <v>134</v>
      </c>
      <c r="G425" s="219" t="str">
        <f>+VLOOKUP(F425,RNR!$A$1:$B$26,2)</f>
        <v>Førde</v>
      </c>
      <c r="H425" s="219">
        <f>+IF(J425=0,"",'Ark1'!Q3206)</f>
        <v>1</v>
      </c>
      <c r="I425" s="219"/>
      <c r="J425" s="324">
        <f>+'Ark1'!R3206</f>
        <v>8</v>
      </c>
      <c r="K425" s="220">
        <f>+IF(J425=0,"",'Ark1'!AG3206)</f>
        <v>0.14398452441142204</v>
      </c>
      <c r="L425" s="220"/>
      <c r="M425" s="220">
        <f>+IF(J425=0,"",'Ark1'!AH3206)</f>
        <v>0</v>
      </c>
      <c r="N425" s="31">
        <f>+IF(J425=0,"",'Ark1'!U3206)</f>
        <v>4.9124999999999996</v>
      </c>
      <c r="O425" s="31"/>
      <c r="P425" s="31"/>
      <c r="Q425" s="31"/>
      <c r="R425" s="31"/>
      <c r="S425" s="31"/>
      <c r="T425" s="31"/>
      <c r="U425" s="31"/>
      <c r="V425" s="221">
        <f>+IF(J425=0,"",'Ark1'!T3206)</f>
        <v>2</v>
      </c>
      <c r="W425" s="222">
        <f>+IF(J425=0,"",'Ark1'!W3206)</f>
        <v>0</v>
      </c>
      <c r="X425" s="222">
        <f>+IF(J425=0,"",'Ark1'!X3206)</f>
        <v>0</v>
      </c>
      <c r="Y425" s="222">
        <f>+IF(J425=0,"",'Ark1'!Y3206)</f>
        <v>0</v>
      </c>
      <c r="Z425" s="222">
        <f>+IF(J425=0,"",'Ark1'!Z3206)</f>
        <v>0.52781980826794084</v>
      </c>
      <c r="AA425" s="220">
        <f>+IF(J425=0,"",'Ark1'!AA3206)</f>
        <v>0</v>
      </c>
      <c r="AB425" s="221">
        <f>+IF(J425=0,"",'Ark1'!AC3206)</f>
        <v>0</v>
      </c>
      <c r="AC425" s="222">
        <f>+IF(J425=0,"",'Ark1'!AE3206)</f>
        <v>0</v>
      </c>
      <c r="AD425" s="220">
        <f t="shared" si="49"/>
        <v>4.9124999999999996</v>
      </c>
      <c r="AE425" s="220">
        <f t="shared" si="50"/>
        <v>8</v>
      </c>
      <c r="AF425" s="305"/>
      <c r="AJ425" s="26"/>
      <c r="AM425" s="27"/>
      <c r="AN425" s="27"/>
      <c r="AO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</row>
    <row r="426" spans="1:72" s="28" customFormat="1" ht="15.6">
      <c r="A426" s="305"/>
      <c r="B426" s="270">
        <f>+'Ark1'!C3207</f>
        <v>2023</v>
      </c>
      <c r="C426" s="219">
        <f>+'Ark1'!L3207</f>
        <v>1</v>
      </c>
      <c r="D426" s="219" t="str">
        <f>VLOOKUP(C426,RNR!$D$13:$E$27,2)</f>
        <v>P-</v>
      </c>
      <c r="E426" s="219">
        <f>+'Ark1'!H3207</f>
        <v>2</v>
      </c>
      <c r="F426" s="219">
        <f>+'Ark1'!J3207</f>
        <v>141</v>
      </c>
      <c r="G426" s="219" t="str">
        <f>+VLOOKUP(F426,RNR!$A$1:$B$26,2)</f>
        <v>Ølen</v>
      </c>
      <c r="H426" s="219">
        <f>+IF(J426=0,"",'Ark1'!Q3207)</f>
        <v>4</v>
      </c>
      <c r="I426" s="219"/>
      <c r="J426" s="324">
        <f>+'Ark1'!R3207</f>
        <v>5</v>
      </c>
      <c r="K426" s="220">
        <f>+IF(J426=0,"",'Ark1'!AG3207)</f>
        <v>0.22918796939459113</v>
      </c>
      <c r="L426" s="220"/>
      <c r="M426" s="220">
        <f>+IF(J426=0,"",'Ark1'!AH3207)</f>
        <v>0</v>
      </c>
      <c r="N426" s="31">
        <f>+IF(J426=0,"",'Ark1'!U3207)</f>
        <v>3.9</v>
      </c>
      <c r="O426" s="31"/>
      <c r="P426" s="31"/>
      <c r="Q426" s="31"/>
      <c r="R426" s="31"/>
      <c r="S426" s="31"/>
      <c r="T426" s="31"/>
      <c r="U426" s="31"/>
      <c r="V426" s="221">
        <f>+IF(J426=0,"",'Ark1'!T3207)</f>
        <v>2</v>
      </c>
      <c r="W426" s="222">
        <f>+IF(J426=0,"",'Ark1'!W3207)</f>
        <v>0</v>
      </c>
      <c r="X426" s="222">
        <f>+IF(J426=0,"",'Ark1'!X3207)</f>
        <v>0</v>
      </c>
      <c r="Y426" s="222">
        <f>+IF(J426=0,"",'Ark1'!Y3207)</f>
        <v>0</v>
      </c>
      <c r="Z426" s="222">
        <f>+IF(J426=0,"",'Ark1'!Z3207)</f>
        <v>0.70427267446636099</v>
      </c>
      <c r="AA426" s="220">
        <f>+IF(J426=0,"",'Ark1'!AA3207)</f>
        <v>0</v>
      </c>
      <c r="AB426" s="221">
        <f>+IF(J426=0,"",'Ark1'!AC3207)</f>
        <v>0</v>
      </c>
      <c r="AC426" s="222">
        <f>+IF(J426=0,"",'Ark1'!AE3207)</f>
        <v>0</v>
      </c>
      <c r="AD426" s="220">
        <f t="shared" si="49"/>
        <v>3.9</v>
      </c>
      <c r="AE426" s="220">
        <f t="shared" si="50"/>
        <v>1.25</v>
      </c>
      <c r="AF426" s="305"/>
      <c r="AJ426" s="26"/>
      <c r="AM426" s="27"/>
      <c r="AN426" s="27"/>
      <c r="AO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</row>
    <row r="427" spans="1:72" s="28" customFormat="1" ht="15.6">
      <c r="A427" s="305"/>
      <c r="B427" s="270">
        <f>+'Ark1'!C3208</f>
        <v>2023</v>
      </c>
      <c r="C427" s="219">
        <f>+'Ark1'!L3208</f>
        <v>1</v>
      </c>
      <c r="D427" s="219" t="str">
        <f>VLOOKUP(C427,RNR!$D$13:$E$27,2)</f>
        <v>P-</v>
      </c>
      <c r="E427" s="219">
        <f>+'Ark1'!H3208</f>
        <v>2</v>
      </c>
      <c r="F427" s="219">
        <f>+'Ark1'!J3208</f>
        <v>143</v>
      </c>
      <c r="G427" s="219" t="str">
        <f>+VLOOKUP(F427,RNR!$A$1:$B$26,2)</f>
        <v>Nordfjord</v>
      </c>
      <c r="H427" s="219" t="str">
        <f>+IF(J427=0,"",'Ark1'!Q3208)</f>
        <v/>
      </c>
      <c r="I427" s="219"/>
      <c r="J427" s="324">
        <f>+'Ark1'!R3208</f>
        <v>0</v>
      </c>
      <c r="K427" s="220" t="str">
        <f>+IF(J427=0,"",'Ark1'!AG3208)</f>
        <v/>
      </c>
      <c r="L427" s="220"/>
      <c r="M427" s="220" t="str">
        <f>+IF(J427=0,"",'Ark1'!AH3208)</f>
        <v/>
      </c>
      <c r="N427" s="31" t="str">
        <f>+IF(J427=0,"",'Ark1'!U3208)</f>
        <v/>
      </c>
      <c r="O427" s="31"/>
      <c r="P427" s="31"/>
      <c r="Q427" s="31"/>
      <c r="R427" s="31"/>
      <c r="S427" s="31"/>
      <c r="T427" s="31"/>
      <c r="U427" s="31"/>
      <c r="V427" s="221" t="str">
        <f>+IF(J427=0,"",'Ark1'!T3208)</f>
        <v/>
      </c>
      <c r="W427" s="222" t="str">
        <f>+IF(J427=0,"",'Ark1'!W3208)</f>
        <v/>
      </c>
      <c r="X427" s="222" t="str">
        <f>+IF(J427=0,"",'Ark1'!X3208)</f>
        <v/>
      </c>
      <c r="Y427" s="222" t="str">
        <f>+IF(J427=0,"",'Ark1'!Y3208)</f>
        <v/>
      </c>
      <c r="Z427" s="222" t="str">
        <f>+IF(J427=0,"",'Ark1'!Z3208)</f>
        <v/>
      </c>
      <c r="AA427" s="220" t="str">
        <f>+IF(J427=0,"",'Ark1'!AA3208)</f>
        <v/>
      </c>
      <c r="AB427" s="221" t="str">
        <f>+IF(J427=0,"",'Ark1'!AC3208)</f>
        <v/>
      </c>
      <c r="AC427" s="222" t="str">
        <f>+IF(J427=0,"",'Ark1'!AE3208)</f>
        <v/>
      </c>
      <c r="AD427" s="220" t="str">
        <f t="shared" si="49"/>
        <v/>
      </c>
      <c r="AE427" s="220" t="str">
        <f t="shared" si="50"/>
        <v/>
      </c>
      <c r="AF427" s="305"/>
      <c r="AJ427" s="26"/>
      <c r="AM427" s="27"/>
      <c r="AN427" s="27"/>
      <c r="AO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</row>
    <row r="428" spans="1:72" s="28" customFormat="1" ht="15.6">
      <c r="A428" s="305"/>
      <c r="B428" s="270">
        <f>+'Ark1'!C3209</f>
        <v>2023</v>
      </c>
      <c r="C428" s="219">
        <f>+'Ark1'!L3209</f>
        <v>1</v>
      </c>
      <c r="D428" s="219" t="str">
        <f>VLOOKUP(C428,RNR!$D$13:$E$27,2)</f>
        <v>P-</v>
      </c>
      <c r="E428" s="219">
        <f>+'Ark1'!H3209</f>
        <v>2</v>
      </c>
      <c r="F428" s="219">
        <f>+'Ark1'!J3209</f>
        <v>147</v>
      </c>
      <c r="G428" s="219" t="str">
        <f>+VLOOKUP(F428,RNR!$A$1:$B$26,2)</f>
        <v>Midt-Norge</v>
      </c>
      <c r="H428" s="219">
        <f>+IF(J428=0,"",'Ark1'!Q3209)</f>
        <v>2</v>
      </c>
      <c r="I428" s="219"/>
      <c r="J428" s="324">
        <f>+'Ark1'!R3209</f>
        <v>14</v>
      </c>
      <c r="K428" s="220">
        <f>+IF(J428=0,"",'Ark1'!AG3209)</f>
        <v>6.7145223633351758</v>
      </c>
      <c r="L428" s="220"/>
      <c r="M428" s="220">
        <f>+IF(J428=0,"",'Ark1'!AH3209)</f>
        <v>0</v>
      </c>
      <c r="N428" s="31">
        <f>+IF(J428=0,"",'Ark1'!U3209)</f>
        <v>4.3428571428571408</v>
      </c>
      <c r="O428" s="31"/>
      <c r="P428" s="31"/>
      <c r="Q428" s="31"/>
      <c r="R428" s="31"/>
      <c r="S428" s="31"/>
      <c r="T428" s="31"/>
      <c r="U428" s="31"/>
      <c r="V428" s="221">
        <f>+IF(J428=0,"",'Ark1'!T3209)</f>
        <v>2</v>
      </c>
      <c r="W428" s="222">
        <f>+IF(J428=0,"",'Ark1'!W3209)</f>
        <v>0</v>
      </c>
      <c r="X428" s="222">
        <f>+IF(J428=0,"",'Ark1'!X3209)</f>
        <v>0</v>
      </c>
      <c r="Y428" s="222">
        <f>+IF(J428=0,"",'Ark1'!Y3209)</f>
        <v>0</v>
      </c>
      <c r="Z428" s="222">
        <f>+IF(J428=0,"",'Ark1'!Z3209)</f>
        <v>0.98467854487375484</v>
      </c>
      <c r="AA428" s="220">
        <f>+IF(J428=0,"",'Ark1'!AA3209)</f>
        <v>0</v>
      </c>
      <c r="AB428" s="221">
        <f>+IF(J428=0,"",'Ark1'!AC3209)</f>
        <v>0</v>
      </c>
      <c r="AC428" s="222">
        <f>+IF(J428=0,"",'Ark1'!AE3209)</f>
        <v>0</v>
      </c>
      <c r="AD428" s="220">
        <f t="shared" si="49"/>
        <v>4.3428571428571408</v>
      </c>
      <c r="AE428" s="220">
        <f t="shared" si="50"/>
        <v>7</v>
      </c>
      <c r="AF428" s="305"/>
      <c r="AJ428" s="26"/>
      <c r="AM428" s="27"/>
      <c r="AN428" s="27"/>
      <c r="AO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</row>
    <row r="429" spans="1:72" s="28" customFormat="1" ht="15.6">
      <c r="A429" s="305"/>
      <c r="B429" s="270">
        <f>+'Ark1'!C3210</f>
        <v>2023</v>
      </c>
      <c r="C429" s="219">
        <f>+'Ark1'!L3210</f>
        <v>1</v>
      </c>
      <c r="D429" s="219" t="str">
        <f>VLOOKUP(C429,RNR!$D$13:$E$27,2)</f>
        <v>P-</v>
      </c>
      <c r="E429" s="219">
        <f>+'Ark1'!H3210</f>
        <v>1</v>
      </c>
      <c r="F429" s="219">
        <f>+'Ark1'!J3210</f>
        <v>155</v>
      </c>
      <c r="G429" s="219" t="str">
        <f>+VLOOKUP(F429,RNR!$A$1:$B$26,2)</f>
        <v>Målselv</v>
      </c>
      <c r="H429" s="219">
        <f>+IF(J429=0,"",'Ark1'!Q3210)</f>
        <v>5</v>
      </c>
      <c r="I429" s="219"/>
      <c r="J429" s="324">
        <f>+'Ark1'!R3210</f>
        <v>20</v>
      </c>
      <c r="K429" s="220">
        <f>+IF(J429=0,"",'Ark1'!AG3210)</f>
        <v>0.90977945286999828</v>
      </c>
      <c r="L429" s="220"/>
      <c r="M429" s="220">
        <f>+IF(J429=0,"",'Ark1'!AH3210)</f>
        <v>0</v>
      </c>
      <c r="N429" s="31">
        <f>+IF(J429=0,"",'Ark1'!U3210)</f>
        <v>5.0449999999999999</v>
      </c>
      <c r="O429" s="31"/>
      <c r="P429" s="31"/>
      <c r="Q429" s="31"/>
      <c r="R429" s="31"/>
      <c r="S429" s="31"/>
      <c r="T429" s="31"/>
      <c r="U429" s="31"/>
      <c r="V429" s="221">
        <f>+IF(J429=0,"",'Ark1'!T3210)</f>
        <v>2</v>
      </c>
      <c r="W429" s="222">
        <f>+IF(J429=0,"",'Ark1'!W3210)</f>
        <v>0</v>
      </c>
      <c r="X429" s="222">
        <f>+IF(J429=0,"",'Ark1'!X3210)</f>
        <v>0</v>
      </c>
      <c r="Y429" s="222">
        <f>+IF(J429=0,"",'Ark1'!Y3210)</f>
        <v>0</v>
      </c>
      <c r="Z429" s="222">
        <f>+IF(J429=0,"",'Ark1'!Z3210)</f>
        <v>0.92491891536502069</v>
      </c>
      <c r="AA429" s="220">
        <f>+IF(J429=0,"",'Ark1'!AA3210)</f>
        <v>0</v>
      </c>
      <c r="AB429" s="221">
        <f>+IF(J429=0,"",'Ark1'!AC3210)</f>
        <v>0</v>
      </c>
      <c r="AC429" s="222">
        <f>+IF(J429=0,"",'Ark1'!AE3210)</f>
        <v>0</v>
      </c>
      <c r="AD429" s="220">
        <f t="shared" si="49"/>
        <v>5.0449999999999999</v>
      </c>
      <c r="AE429" s="220">
        <f t="shared" si="50"/>
        <v>4</v>
      </c>
      <c r="AF429" s="305"/>
      <c r="AJ429" s="26"/>
      <c r="AM429" s="27"/>
      <c r="AN429" s="27"/>
      <c r="AO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</row>
    <row r="430" spans="1:72" s="28" customFormat="1" ht="15.6">
      <c r="A430" s="305"/>
      <c r="B430" s="270">
        <f>+'Ark1'!C3211</f>
        <v>2023</v>
      </c>
      <c r="C430" s="219">
        <f>+'Ark1'!L3211</f>
        <v>1</v>
      </c>
      <c r="D430" s="219" t="str">
        <f>VLOOKUP(C430,RNR!$D$13:$E$27,2)</f>
        <v>P-</v>
      </c>
      <c r="E430" s="219">
        <f>+'Ark1'!H3211</f>
        <v>2</v>
      </c>
      <c r="F430" s="219">
        <f>+'Ark1'!J3211</f>
        <v>160</v>
      </c>
      <c r="G430" s="219" t="str">
        <f>+VLOOKUP(F430,RNR!$A$1:$B$26,2)</f>
        <v>Oslo</v>
      </c>
      <c r="H430" s="219" t="str">
        <f>+IF(J430=0,"",'Ark1'!Q3211)</f>
        <v/>
      </c>
      <c r="I430" s="219"/>
      <c r="J430" s="324">
        <f>+'Ark1'!R3211</f>
        <v>0</v>
      </c>
      <c r="K430" s="220" t="str">
        <f>+IF(J430=0,"",'Ark1'!AG3211)</f>
        <v/>
      </c>
      <c r="L430" s="220"/>
      <c r="M430" s="220" t="str">
        <f>+IF(J430=0,"",'Ark1'!AH3211)</f>
        <v/>
      </c>
      <c r="N430" s="31" t="str">
        <f>+IF(J430=0,"",'Ark1'!U3211)</f>
        <v/>
      </c>
      <c r="O430" s="31"/>
      <c r="P430" s="31"/>
      <c r="Q430" s="31"/>
      <c r="R430" s="31"/>
      <c r="S430" s="31"/>
      <c r="T430" s="31"/>
      <c r="U430" s="31"/>
      <c r="V430" s="221" t="str">
        <f>+IF(J430=0,"",'Ark1'!T3211)</f>
        <v/>
      </c>
      <c r="W430" s="222" t="str">
        <f>+IF(J430=0,"",'Ark1'!W3211)</f>
        <v/>
      </c>
      <c r="X430" s="222" t="str">
        <f>+IF(J430=0,"",'Ark1'!X3211)</f>
        <v/>
      </c>
      <c r="Y430" s="222" t="str">
        <f>+IF(J430=0,"",'Ark1'!Y3211)</f>
        <v/>
      </c>
      <c r="Z430" s="222" t="str">
        <f>+IF(J430=0,"",'Ark1'!Z3211)</f>
        <v/>
      </c>
      <c r="AA430" s="220" t="str">
        <f>+IF(J430=0,"",'Ark1'!AA3211)</f>
        <v/>
      </c>
      <c r="AB430" s="221" t="str">
        <f>+IF(J430=0,"",'Ark1'!AC3211)</f>
        <v/>
      </c>
      <c r="AC430" s="222" t="str">
        <f>+IF(J430=0,"",'Ark1'!AE3211)</f>
        <v/>
      </c>
      <c r="AD430" s="220" t="str">
        <f t="shared" si="49"/>
        <v/>
      </c>
      <c r="AE430" s="220" t="str">
        <f t="shared" si="50"/>
        <v/>
      </c>
      <c r="AF430" s="305"/>
      <c r="AJ430" s="26"/>
      <c r="AM430" s="27"/>
      <c r="AN430" s="27"/>
      <c r="AO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</row>
    <row r="431" spans="1:72" s="28" customFormat="1" ht="15.6">
      <c r="A431" s="305"/>
      <c r="B431" s="270">
        <f>+'Ark1'!C3212</f>
        <v>2023</v>
      </c>
      <c r="C431" s="219">
        <f>+'Ark1'!L3212</f>
        <v>1</v>
      </c>
      <c r="D431" s="219" t="str">
        <f>VLOOKUP(C431,RNR!$D$13:$E$27,2)</f>
        <v>P-</v>
      </c>
      <c r="E431" s="219">
        <f>+'Ark1'!H3212</f>
        <v>1</v>
      </c>
      <c r="F431" s="219">
        <f>+'Ark1'!J3212</f>
        <v>171</v>
      </c>
      <c r="G431" s="219" t="str">
        <f>+VLOOKUP(F431,RNR!$A$1:$B$26,2)</f>
        <v>Prima</v>
      </c>
      <c r="H431" s="219" t="str">
        <f>+IF(J431=0,"",'Ark1'!Q3212)</f>
        <v/>
      </c>
      <c r="I431" s="219"/>
      <c r="J431" s="324">
        <f>+'Ark1'!R3212</f>
        <v>0</v>
      </c>
      <c r="K431" s="220" t="str">
        <f>+IF(J431=0,"",'Ark1'!AG3212)</f>
        <v/>
      </c>
      <c r="L431" s="220"/>
      <c r="M431" s="220" t="str">
        <f>+IF(J431=0,"",'Ark1'!AH3212)</f>
        <v/>
      </c>
      <c r="N431" s="31" t="str">
        <f>+IF(J431=0,"",'Ark1'!U3212)</f>
        <v/>
      </c>
      <c r="O431" s="31"/>
      <c r="P431" s="31"/>
      <c r="Q431" s="31"/>
      <c r="R431" s="31"/>
      <c r="S431" s="31"/>
      <c r="T431" s="31"/>
      <c r="U431" s="31"/>
      <c r="V431" s="221" t="str">
        <f>+IF(J431=0,"",'Ark1'!T3212)</f>
        <v/>
      </c>
      <c r="W431" s="222" t="str">
        <f>+IF(J431=0,"",'Ark1'!W3212)</f>
        <v/>
      </c>
      <c r="X431" s="222" t="str">
        <f>+IF(J431=0,"",'Ark1'!X3212)</f>
        <v/>
      </c>
      <c r="Y431" s="222" t="str">
        <f>+IF(J431=0,"",'Ark1'!Y3212)</f>
        <v/>
      </c>
      <c r="Z431" s="222" t="str">
        <f>+IF(J431=0,"",'Ark1'!Z3212)</f>
        <v/>
      </c>
      <c r="AA431" s="220" t="str">
        <f>+IF(J431=0,"",'Ark1'!AA3212)</f>
        <v/>
      </c>
      <c r="AB431" s="221" t="str">
        <f>+IF(J431=0,"",'Ark1'!AC3212)</f>
        <v/>
      </c>
      <c r="AC431" s="222" t="str">
        <f>+IF(J431=0,"",'Ark1'!AE3212)</f>
        <v/>
      </c>
      <c r="AD431" s="220" t="str">
        <f t="shared" si="49"/>
        <v/>
      </c>
      <c r="AE431" s="220" t="str">
        <f t="shared" si="50"/>
        <v/>
      </c>
      <c r="AF431" s="305"/>
      <c r="AJ431" s="26"/>
      <c r="AM431" s="27"/>
      <c r="AN431" s="27"/>
      <c r="AO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</row>
    <row r="432" spans="1:72" s="28" customFormat="1" ht="15.6">
      <c r="A432" s="305"/>
      <c r="B432" s="270">
        <f>+'Ark1'!C3213</f>
        <v>2023</v>
      </c>
      <c r="C432" s="219">
        <f>+'Ark1'!L3213</f>
        <v>1</v>
      </c>
      <c r="D432" s="219" t="str">
        <f>VLOOKUP(C432,RNR!$D$13:$E$27,2)</f>
        <v>P-</v>
      </c>
      <c r="E432" s="219">
        <f>+'Ark1'!H3213</f>
        <v>2</v>
      </c>
      <c r="F432" s="219">
        <f>+'Ark1'!J3213</f>
        <v>175</v>
      </c>
      <c r="G432" s="219" t="str">
        <f>+VLOOKUP(F432,RNR!$A$1:$B$26,2)</f>
        <v>Ole Ringdal</v>
      </c>
      <c r="H432" s="219">
        <f>+IF(J432=0,"",'Ark1'!Q3213)</f>
        <v>7</v>
      </c>
      <c r="I432" s="219"/>
      <c r="J432" s="324">
        <f>+'Ark1'!R3213</f>
        <v>25</v>
      </c>
      <c r="K432" s="220">
        <f>+IF(J432=0,"",'Ark1'!AG3213)</f>
        <v>1.1613982202217501</v>
      </c>
      <c r="L432" s="220"/>
      <c r="M432" s="220">
        <f>+IF(J432=0,"",'Ark1'!AH3213)</f>
        <v>0</v>
      </c>
      <c r="N432" s="31">
        <f>+IF(J432=0,"",'Ark1'!U3213)</f>
        <v>4.5000000000000009</v>
      </c>
      <c r="O432" s="31"/>
      <c r="P432" s="31"/>
      <c r="Q432" s="31"/>
      <c r="R432" s="31"/>
      <c r="S432" s="31"/>
      <c r="T432" s="31"/>
      <c r="U432" s="31"/>
      <c r="V432" s="221">
        <f>+IF(J432=0,"",'Ark1'!T3213)</f>
        <v>2.2400000000000002</v>
      </c>
      <c r="W432" s="222">
        <f>+IF(J432=0,"",'Ark1'!W3213)</f>
        <v>0</v>
      </c>
      <c r="X432" s="222">
        <f>+IF(J432=0,"",'Ark1'!X3213)</f>
        <v>0</v>
      </c>
      <c r="Y432" s="222">
        <f>+IF(J432=0,"",'Ark1'!Y3213)</f>
        <v>0</v>
      </c>
      <c r="Z432" s="222">
        <f>+IF(J432=0,"",'Ark1'!Z3213)</f>
        <v>1.1859173664298841</v>
      </c>
      <c r="AA432" s="220">
        <f>+IF(J432=0,"",'Ark1'!AA3213)</f>
        <v>0</v>
      </c>
      <c r="AB432" s="221">
        <f>+IF(J432=0,"",'Ark1'!AC3213)</f>
        <v>0</v>
      </c>
      <c r="AC432" s="222">
        <f>+IF(J432=0,"",'Ark1'!AE3213)</f>
        <v>0</v>
      </c>
      <c r="AD432" s="220">
        <f t="shared" si="49"/>
        <v>4.5000000000000009</v>
      </c>
      <c r="AE432" s="220">
        <f t="shared" si="50"/>
        <v>3.5714285714285716</v>
      </c>
      <c r="AF432" s="305"/>
      <c r="AJ432" s="26"/>
      <c r="AM432" s="27"/>
      <c r="AN432" s="27"/>
      <c r="AO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</row>
    <row r="433" spans="1:72" s="28" customFormat="1" ht="15.6">
      <c r="A433" s="305"/>
      <c r="B433" s="270">
        <f>+'Ark1'!C3214</f>
        <v>2023</v>
      </c>
      <c r="C433" s="219">
        <f>+'Ark1'!L3214</f>
        <v>1</v>
      </c>
      <c r="D433" s="219" t="str">
        <f>VLOOKUP(C433,RNR!$D$13:$E$27,2)</f>
        <v>P-</v>
      </c>
      <c r="E433" s="219">
        <f>+'Ark1'!H3214</f>
        <v>2</v>
      </c>
      <c r="F433" s="219">
        <f>+'Ark1'!J3214</f>
        <v>177</v>
      </c>
      <c r="G433" s="219" t="str">
        <f>+VLOOKUP(F433,RNR!$A$1:$B$26,2)</f>
        <v>Slakthuset</v>
      </c>
      <c r="H433" s="219">
        <f>+IF(J433=0,"",'Ark1'!Q3214)</f>
        <v>2</v>
      </c>
      <c r="I433" s="219"/>
      <c r="J433" s="324">
        <f>+'Ark1'!R3214</f>
        <v>7</v>
      </c>
      <c r="K433" s="220">
        <f>+IF(J433=0,"",'Ark1'!AG3214)</f>
        <v>0.33796104938121502</v>
      </c>
      <c r="L433" s="220"/>
      <c r="M433" s="220">
        <f>+IF(J433=0,"",'Ark1'!AH3214)</f>
        <v>0</v>
      </c>
      <c r="N433" s="31">
        <f>+IF(J433=0,"",'Ark1'!U3214)</f>
        <v>3.9714285714285698</v>
      </c>
      <c r="O433" s="31"/>
      <c r="P433" s="31"/>
      <c r="Q433" s="31"/>
      <c r="R433" s="31"/>
      <c r="S433" s="31"/>
      <c r="T433" s="31"/>
      <c r="U433" s="31"/>
      <c r="V433" s="221">
        <f>+IF(J433=0,"",'Ark1'!T3214)</f>
        <v>1.8571428571428577</v>
      </c>
      <c r="W433" s="222">
        <f>+IF(J433=0,"",'Ark1'!W3214)</f>
        <v>0</v>
      </c>
      <c r="X433" s="222">
        <f>+IF(J433=0,"",'Ark1'!X3214)</f>
        <v>0</v>
      </c>
      <c r="Y433" s="222">
        <f>+IF(J433=0,"",'Ark1'!Y3214)</f>
        <v>0</v>
      </c>
      <c r="Z433" s="222">
        <f>+IF(J433=0,"",'Ark1'!Z3214)</f>
        <v>1.2138654734998868</v>
      </c>
      <c r="AA433" s="220">
        <f>+IF(J433=0,"",'Ark1'!AA3214)</f>
        <v>0</v>
      </c>
      <c r="AB433" s="221">
        <f>+IF(J433=0,"",'Ark1'!AC3214)</f>
        <v>0</v>
      </c>
      <c r="AC433" s="222">
        <f>+IF(J433=0,"",'Ark1'!AE3214)</f>
        <v>0</v>
      </c>
      <c r="AD433" s="220">
        <f t="shared" si="49"/>
        <v>3.9714285714285698</v>
      </c>
      <c r="AE433" s="220">
        <f t="shared" si="50"/>
        <v>3.5</v>
      </c>
      <c r="AF433" s="305"/>
      <c r="AJ433" s="26"/>
      <c r="AM433" s="27"/>
      <c r="AN433" s="27"/>
      <c r="AO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</row>
    <row r="434" spans="1:72" s="28" customFormat="1" ht="15.6">
      <c r="A434" s="305"/>
      <c r="B434" s="270">
        <f>+'Ark1'!C3215</f>
        <v>2023</v>
      </c>
      <c r="C434" s="219">
        <f>+'Ark1'!L3215</f>
        <v>1</v>
      </c>
      <c r="D434" s="219" t="str">
        <f>VLOOKUP(C434,RNR!$D$13:$E$27,2)</f>
        <v>P-</v>
      </c>
      <c r="E434" s="219">
        <f>+'Ark1'!H3215</f>
        <v>2</v>
      </c>
      <c r="F434" s="219">
        <f>+'Ark1'!J3215</f>
        <v>178</v>
      </c>
      <c r="G434" s="219" t="str">
        <f>+VLOOKUP(F434,RNR!$A$1:$B$26,2)</f>
        <v>Røros</v>
      </c>
      <c r="H434" s="219">
        <f>+IF(J434=0,"",'Ark1'!Q3215)</f>
        <v>1</v>
      </c>
      <c r="I434" s="219"/>
      <c r="J434" s="324">
        <f>+'Ark1'!R3215</f>
        <v>9</v>
      </c>
      <c r="K434" s="220">
        <f>+IF(J434=0,"",'Ark1'!AG3215)</f>
        <v>1.2255983703955189</v>
      </c>
      <c r="L434" s="220"/>
      <c r="M434" s="220">
        <f>+IF(J434=0,"",'Ark1'!AH3215)</f>
        <v>0</v>
      </c>
      <c r="N434" s="31">
        <f>+IF(J434=0,"",'Ark1'!U3215)</f>
        <v>4.0111111111111111</v>
      </c>
      <c r="O434" s="31"/>
      <c r="P434" s="31"/>
      <c r="Q434" s="31"/>
      <c r="R434" s="31"/>
      <c r="S434" s="31"/>
      <c r="T434" s="31"/>
      <c r="U434" s="31"/>
      <c r="V434" s="221">
        <f>+IF(J434=0,"",'Ark1'!T3215)</f>
        <v>2</v>
      </c>
      <c r="W434" s="222">
        <f>+IF(J434=0,"",'Ark1'!W3215)</f>
        <v>0</v>
      </c>
      <c r="X434" s="222">
        <f>+IF(J434=0,"",'Ark1'!X3215)</f>
        <v>0</v>
      </c>
      <c r="Y434" s="222">
        <f>+IF(J434=0,"",'Ark1'!Y3215)</f>
        <v>0</v>
      </c>
      <c r="Z434" s="222">
        <f>+IF(J434=0,"",'Ark1'!Z3215)</f>
        <v>0.47945442245314301</v>
      </c>
      <c r="AA434" s="220">
        <f>+IF(J434=0,"",'Ark1'!AA3215)</f>
        <v>0</v>
      </c>
      <c r="AB434" s="221">
        <f>+IF(J434=0,"",'Ark1'!AC3215)</f>
        <v>0</v>
      </c>
      <c r="AC434" s="222">
        <f>+IF(J434=0,"",'Ark1'!AE3215)</f>
        <v>0</v>
      </c>
      <c r="AD434" s="220">
        <f t="shared" si="49"/>
        <v>4.0111111111111111</v>
      </c>
      <c r="AE434" s="220">
        <f t="shared" si="50"/>
        <v>9</v>
      </c>
      <c r="AF434" s="305"/>
      <c r="AJ434" s="26"/>
      <c r="AM434" s="27"/>
      <c r="AN434" s="27"/>
      <c r="AO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</row>
    <row r="435" spans="1:72" s="28" customFormat="1" ht="15.6">
      <c r="A435" s="305"/>
      <c r="B435" s="270">
        <f>+'Ark1'!C3216</f>
        <v>2023</v>
      </c>
      <c r="C435" s="219">
        <f>+'Ark1'!L3216</f>
        <v>1</v>
      </c>
      <c r="D435" s="219" t="str">
        <f>VLOOKUP(C435,RNR!$D$13:$E$27,2)</f>
        <v>P-</v>
      </c>
      <c r="E435" s="219">
        <f>+'Ark1'!H3216</f>
        <v>2</v>
      </c>
      <c r="F435" s="219">
        <f>+'Ark1'!J3216</f>
        <v>181</v>
      </c>
      <c r="G435" s="219" t="str">
        <f>+VLOOKUP(F435,RNR!$A$1:$B$26,2)</f>
        <v>Horns</v>
      </c>
      <c r="H435" s="219">
        <f>+IF(J435=0,"",'Ark1'!Q3216)</f>
        <v>2</v>
      </c>
      <c r="I435" s="219"/>
      <c r="J435" s="324">
        <f>+'Ark1'!R3216</f>
        <v>2</v>
      </c>
      <c r="K435" s="220">
        <f>+IF(J435=0,"",'Ark1'!AG3216)</f>
        <v>0.30001764809694698</v>
      </c>
      <c r="L435" s="220"/>
      <c r="M435" s="220">
        <f>+IF(J435=0,"",'Ark1'!AH3216)</f>
        <v>0</v>
      </c>
      <c r="N435" s="31">
        <f>+IF(J435=0,"",'Ark1'!U3216)</f>
        <v>5.0999999999999996</v>
      </c>
      <c r="O435" s="31"/>
      <c r="P435" s="31"/>
      <c r="Q435" s="31"/>
      <c r="R435" s="31"/>
      <c r="S435" s="31"/>
      <c r="T435" s="31"/>
      <c r="U435" s="31"/>
      <c r="V435" s="221">
        <f>+IF(J435=0,"",'Ark1'!T3216)</f>
        <v>2</v>
      </c>
      <c r="W435" s="222">
        <f>+IF(J435=0,"",'Ark1'!W3216)</f>
        <v>0</v>
      </c>
      <c r="X435" s="222">
        <f>+IF(J435=0,"",'Ark1'!X3216)</f>
        <v>0</v>
      </c>
      <c r="Y435" s="222">
        <f>+IF(J435=0,"",'Ark1'!Y3216)</f>
        <v>0</v>
      </c>
      <c r="Z435" s="222">
        <f>+IF(J435=0,"",'Ark1'!Z3216)</f>
        <v>0.20000000000001564</v>
      </c>
      <c r="AA435" s="220">
        <f>+IF(J435=0,"",'Ark1'!AA3216)</f>
        <v>0</v>
      </c>
      <c r="AB435" s="221">
        <f>+IF(J435=0,"",'Ark1'!AC3216)</f>
        <v>0</v>
      </c>
      <c r="AC435" s="222">
        <f>+IF(J435=0,"",'Ark1'!AE3216)</f>
        <v>0</v>
      </c>
      <c r="AD435" s="220">
        <f t="shared" si="49"/>
        <v>5.0999999999999996</v>
      </c>
      <c r="AE435" s="220">
        <f t="shared" si="50"/>
        <v>1</v>
      </c>
      <c r="AF435" s="305"/>
      <c r="AJ435" s="26"/>
      <c r="AM435" s="27"/>
      <c r="AN435" s="27"/>
      <c r="AO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</row>
    <row r="436" spans="1:72" s="28" customFormat="1" ht="15.6">
      <c r="A436" s="305"/>
      <c r="B436" s="270">
        <f>+'Ark1'!C3217</f>
        <v>2023</v>
      </c>
      <c r="C436" s="219">
        <f>+'Ark1'!L3217</f>
        <v>1</v>
      </c>
      <c r="D436" s="219" t="str">
        <f>VLOOKUP(C436,RNR!$D$13:$E$27,2)</f>
        <v>P-</v>
      </c>
      <c r="E436" s="219">
        <f>+'Ark1'!H3217</f>
        <v>1</v>
      </c>
      <c r="F436" s="219">
        <f>+'Ark1'!J3217</f>
        <v>262</v>
      </c>
      <c r="G436" s="219" t="str">
        <f>+VLOOKUP(F436,RNR!$A$1:$B$26,2)</f>
        <v>Strilalam</v>
      </c>
      <c r="H436" s="219" t="str">
        <f>+IF(J436=0,"",'Ark1'!Q3217)</f>
        <v/>
      </c>
      <c r="I436" s="219"/>
      <c r="J436" s="324">
        <f>+'Ark1'!R3217</f>
        <v>0</v>
      </c>
      <c r="K436" s="220" t="str">
        <f>+IF(J436=0,"",'Ark1'!AG3217)</f>
        <v/>
      </c>
      <c r="L436" s="220"/>
      <c r="M436" s="220" t="str">
        <f>+IF(J436=0,"",'Ark1'!AH3217)</f>
        <v/>
      </c>
      <c r="N436" s="31" t="str">
        <f>+IF(J436=0,"",'Ark1'!U3217)</f>
        <v/>
      </c>
      <c r="O436" s="31"/>
      <c r="P436" s="31"/>
      <c r="Q436" s="31"/>
      <c r="R436" s="31"/>
      <c r="S436" s="31"/>
      <c r="T436" s="31"/>
      <c r="U436" s="31"/>
      <c r="V436" s="221" t="str">
        <f>+IF(J436=0,"",'Ark1'!T3217)</f>
        <v/>
      </c>
      <c r="W436" s="222" t="str">
        <f>+IF(J436=0,"",'Ark1'!W3217)</f>
        <v/>
      </c>
      <c r="X436" s="222" t="str">
        <f>+IF(J436=0,"",'Ark1'!X3217)</f>
        <v/>
      </c>
      <c r="Y436" s="222" t="str">
        <f>+IF(J436=0,"",'Ark1'!Y3217)</f>
        <v/>
      </c>
      <c r="Z436" s="222" t="str">
        <f>+IF(J436=0,"",'Ark1'!Z3217)</f>
        <v/>
      </c>
      <c r="AA436" s="220" t="str">
        <f>+IF(J436=0,"",'Ark1'!AA3217)</f>
        <v/>
      </c>
      <c r="AB436" s="221" t="str">
        <f>+IF(J436=0,"",'Ark1'!AC3217)</f>
        <v/>
      </c>
      <c r="AC436" s="222" t="str">
        <f>+IF(J436=0,"",'Ark1'!AE3217)</f>
        <v/>
      </c>
      <c r="AD436" s="220" t="str">
        <f t="shared" si="49"/>
        <v/>
      </c>
      <c r="AE436" s="220" t="str">
        <f t="shared" si="50"/>
        <v/>
      </c>
      <c r="AF436" s="305"/>
      <c r="AJ436" s="26"/>
      <c r="AM436" s="27"/>
      <c r="AN436" s="27"/>
      <c r="AO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</row>
    <row r="437" spans="1:72" s="28" customFormat="1" ht="15.6">
      <c r="A437" s="305"/>
      <c r="B437" s="270">
        <f>+'Ark1'!C3218</f>
        <v>2023</v>
      </c>
      <c r="C437" s="219">
        <f>+'Ark1'!L3218</f>
        <v>1</v>
      </c>
      <c r="D437" s="219" t="str">
        <f>VLOOKUP(C437,RNR!$D$13:$E$27,2)</f>
        <v>P-</v>
      </c>
      <c r="E437" s="219">
        <f>+'Ark1'!H3218</f>
        <v>1</v>
      </c>
      <c r="F437" s="219">
        <f>+'Ark1'!J3218</f>
        <v>309</v>
      </c>
      <c r="G437" s="219" t="str">
        <f>+VLOOKUP(F437,RNR!$A$1:$B$26,2)</f>
        <v>Malvik</v>
      </c>
      <c r="H437" s="219">
        <f>+IF(J437=0,"",'Ark1'!Q3218)</f>
        <v>5</v>
      </c>
      <c r="I437" s="219"/>
      <c r="J437" s="324">
        <f>+'Ark1'!R3218</f>
        <v>8</v>
      </c>
      <c r="K437" s="220">
        <f>+IF(J437=0,"",'Ark1'!AG3218)</f>
        <v>0.5963001936831831</v>
      </c>
      <c r="L437" s="220"/>
      <c r="M437" s="220">
        <f>+IF(J437=0,"",'Ark1'!AH3218)</f>
        <v>0</v>
      </c>
      <c r="N437" s="31">
        <f>+IF(J437=0,"",'Ark1'!U3218)</f>
        <v>4.8875000000000002</v>
      </c>
      <c r="O437" s="31"/>
      <c r="P437" s="31"/>
      <c r="Q437" s="31"/>
      <c r="R437" s="31"/>
      <c r="S437" s="31"/>
      <c r="T437" s="31"/>
      <c r="U437" s="31"/>
      <c r="V437" s="221">
        <f>+IF(J437=0,"",'Ark1'!T3218)</f>
        <v>2</v>
      </c>
      <c r="W437" s="222">
        <f>+IF(J437=0,"",'Ark1'!W3218)</f>
        <v>0</v>
      </c>
      <c r="X437" s="222">
        <f>+IF(J437=0,"",'Ark1'!X3218)</f>
        <v>0</v>
      </c>
      <c r="Y437" s="222">
        <f>+IF(J437=0,"",'Ark1'!Y3218)</f>
        <v>0</v>
      </c>
      <c r="Z437" s="222">
        <f>+IF(J437=0,"",'Ark1'!Z3218)</f>
        <v>0.77368840627219104</v>
      </c>
      <c r="AA437" s="220">
        <f>+IF(J437=0,"",'Ark1'!AA3218)</f>
        <v>0</v>
      </c>
      <c r="AB437" s="221">
        <f>+IF(J437=0,"",'Ark1'!AC3218)</f>
        <v>0</v>
      </c>
      <c r="AC437" s="222">
        <f>+IF(J437=0,"",'Ark1'!AE3218)</f>
        <v>0</v>
      </c>
      <c r="AD437" s="220">
        <f t="shared" si="49"/>
        <v>4.8875000000000002</v>
      </c>
      <c r="AE437" s="220">
        <f t="shared" si="50"/>
        <v>1.6</v>
      </c>
      <c r="AF437" s="305"/>
      <c r="AJ437" s="26"/>
      <c r="AM437" s="27"/>
      <c r="AN437" s="27"/>
      <c r="AO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</row>
    <row r="438" spans="1:72" s="28" customFormat="1" ht="15.6">
      <c r="A438" s="305"/>
      <c r="B438" s="270">
        <f>+'Ark1'!C3219</f>
        <v>2023</v>
      </c>
      <c r="C438" s="219">
        <f>+'Ark1'!L3219</f>
        <v>1</v>
      </c>
      <c r="D438" s="219" t="str">
        <f>VLOOKUP(C438,RNR!$D$13:$E$27,2)</f>
        <v>P-</v>
      </c>
      <c r="E438" s="219">
        <f>+'Ark1'!H3219</f>
        <v>2</v>
      </c>
      <c r="F438" s="219">
        <f>+'Ark1'!J3219</f>
        <v>470</v>
      </c>
      <c r="G438" s="219" t="str">
        <f>+VLOOKUP(F438,RNR!$A$1:$B$26,2)</f>
        <v>Jens Eide</v>
      </c>
      <c r="H438" s="219">
        <f>+IF(J438=0,"",'Ark1'!Q3219)</f>
        <v>1</v>
      </c>
      <c r="I438" s="219"/>
      <c r="J438" s="324">
        <f>+'Ark1'!R3219</f>
        <v>1</v>
      </c>
      <c r="K438" s="220">
        <f>+IF(J438=0,"",'Ark1'!AG3219)</f>
        <v>8.2626307410169061E-2</v>
      </c>
      <c r="L438" s="220"/>
      <c r="M438" s="220">
        <f>+IF(J438=0,"",'Ark1'!AH3219)</f>
        <v>0</v>
      </c>
      <c r="N438" s="31">
        <f>+IF(J438=0,"",'Ark1'!U3219)</f>
        <v>4.0999999999999996</v>
      </c>
      <c r="O438" s="31"/>
      <c r="P438" s="31"/>
      <c r="Q438" s="31"/>
      <c r="R438" s="31"/>
      <c r="S438" s="31"/>
      <c r="T438" s="31"/>
      <c r="U438" s="31"/>
      <c r="V438" s="221">
        <f>+IF(J438=0,"",'Ark1'!T3219)</f>
        <v>2</v>
      </c>
      <c r="W438" s="222">
        <f>+IF(J438=0,"",'Ark1'!W3219)</f>
        <v>0</v>
      </c>
      <c r="X438" s="222">
        <f>+IF(J438=0,"",'Ark1'!X3219)</f>
        <v>0</v>
      </c>
      <c r="Y438" s="222">
        <f>+IF(J438=0,"",'Ark1'!Y3219)</f>
        <v>0</v>
      </c>
      <c r="Z438" s="222">
        <f>+IF(J438=0,"",'Ark1'!Z3219)</f>
        <v>0</v>
      </c>
      <c r="AA438" s="220">
        <f>+IF(J438=0,"",'Ark1'!AA3219)</f>
        <v>0</v>
      </c>
      <c r="AB438" s="221">
        <f>+IF(J438=0,"",'Ark1'!AC3219)</f>
        <v>0</v>
      </c>
      <c r="AC438" s="222">
        <f>+IF(J438=0,"",'Ark1'!AE3219)</f>
        <v>0</v>
      </c>
      <c r="AD438" s="220">
        <f t="shared" si="49"/>
        <v>4.0999999999999996</v>
      </c>
      <c r="AE438" s="220">
        <f t="shared" si="50"/>
        <v>1</v>
      </c>
      <c r="AF438" s="305"/>
      <c r="AJ438" s="26"/>
      <c r="AM438" s="27"/>
      <c r="AN438" s="27"/>
      <c r="AO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</row>
    <row r="439" spans="1:72" s="28" customFormat="1" ht="15.6">
      <c r="A439" s="305"/>
      <c r="B439" s="270">
        <f>+'Ark1'!C3220</f>
        <v>2023</v>
      </c>
      <c r="C439" s="219">
        <f>+'Ark1'!L3220</f>
        <v>1</v>
      </c>
      <c r="D439" s="219" t="str">
        <f>VLOOKUP(C439,RNR!$D$13:$E$27,2)</f>
        <v>P-</v>
      </c>
      <c r="E439" s="219">
        <f>+'Ark1'!H3220</f>
        <v>2</v>
      </c>
      <c r="F439" s="219">
        <f>+'Ark1'!J3220</f>
        <v>629</v>
      </c>
      <c r="G439" s="219" t="str">
        <f>+VLOOKUP(F439,RNR!$A$1:$B$26,2)</f>
        <v>Bø</v>
      </c>
      <c r="H439" s="219" t="str">
        <f>+IF(J439=0,"",'Ark1'!Q3220)</f>
        <v/>
      </c>
      <c r="I439" s="219"/>
      <c r="J439" s="324">
        <f>+'Ark1'!R3220</f>
        <v>0</v>
      </c>
      <c r="K439" s="220" t="str">
        <f>+IF(J439=0,"",'Ark1'!AG3220)</f>
        <v/>
      </c>
      <c r="L439" s="220"/>
      <c r="M439" s="220" t="str">
        <f>+IF(J439=0,"",'Ark1'!AH3220)</f>
        <v/>
      </c>
      <c r="N439" s="31" t="str">
        <f>+IF(J439=0,"",'Ark1'!U3220)</f>
        <v/>
      </c>
      <c r="O439" s="31"/>
      <c r="P439" s="31"/>
      <c r="Q439" s="31"/>
      <c r="R439" s="31"/>
      <c r="S439" s="31"/>
      <c r="T439" s="31"/>
      <c r="U439" s="31"/>
      <c r="V439" s="221" t="str">
        <f>+IF(J439=0,"",'Ark1'!T3220)</f>
        <v/>
      </c>
      <c r="W439" s="222" t="str">
        <f>+IF(J439=0,"",'Ark1'!W3220)</f>
        <v/>
      </c>
      <c r="X439" s="222" t="str">
        <f>+IF(J439=0,"",'Ark1'!X3220)</f>
        <v/>
      </c>
      <c r="Y439" s="222" t="str">
        <f>+IF(J439=0,"",'Ark1'!Y3220)</f>
        <v/>
      </c>
      <c r="Z439" s="222" t="str">
        <f>+IF(J439=0,"",'Ark1'!Z3220)</f>
        <v/>
      </c>
      <c r="AA439" s="220" t="str">
        <f>+IF(J439=0,"",'Ark1'!AA3220)</f>
        <v/>
      </c>
      <c r="AB439" s="221" t="str">
        <f>+IF(J439=0,"",'Ark1'!AC3220)</f>
        <v/>
      </c>
      <c r="AC439" s="222" t="str">
        <f>+IF(J439=0,"",'Ark1'!AE3220)</f>
        <v/>
      </c>
      <c r="AD439" s="220" t="str">
        <f t="shared" si="49"/>
        <v/>
      </c>
      <c r="AE439" s="220" t="str">
        <f t="shared" si="50"/>
        <v/>
      </c>
      <c r="AF439" s="305"/>
      <c r="AJ439" s="26"/>
      <c r="AM439" s="27"/>
      <c r="AN439" s="27"/>
      <c r="AO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</row>
    <row r="440" spans="1:72" s="28" customFormat="1" ht="15.6">
      <c r="A440" s="305"/>
      <c r="B440" s="270">
        <f>+'Ark1'!C3221</f>
        <v>2023</v>
      </c>
      <c r="C440" s="219">
        <f>+'Ark1'!L3221</f>
        <v>1</v>
      </c>
      <c r="D440" s="219" t="str">
        <f>VLOOKUP(C440,RNR!$D$13:$E$27,2)</f>
        <v>P-</v>
      </c>
      <c r="E440" s="219">
        <f>+'Ark1'!H3221</f>
        <v>1</v>
      </c>
      <c r="F440" s="219">
        <f>+'Ark1'!J3221</f>
        <v>643</v>
      </c>
      <c r="G440" s="219" t="str">
        <f>+VLOOKUP(F440,RNR!$A$1:$B$26,2)</f>
        <v>Bjerka</v>
      </c>
      <c r="H440" s="219">
        <f>+IF(J440=0,"",'Ark1'!Q3221)</f>
        <v>4</v>
      </c>
      <c r="I440" s="219"/>
      <c r="J440" s="324">
        <f>+'Ark1'!R3221</f>
        <v>5</v>
      </c>
      <c r="K440" s="220">
        <f>+IF(J440=0,"",'Ark1'!AG3221)</f>
        <v>0.92128402320270864</v>
      </c>
      <c r="L440" s="220"/>
      <c r="M440" s="220">
        <f>+IF(J440=0,"",'Ark1'!AH3221)</f>
        <v>0</v>
      </c>
      <c r="N440" s="31">
        <f>+IF(J440=0,"",'Ark1'!U3221)</f>
        <v>7.02</v>
      </c>
      <c r="O440" s="31"/>
      <c r="P440" s="31"/>
      <c r="Q440" s="31"/>
      <c r="R440" s="31"/>
      <c r="S440" s="31"/>
      <c r="T440" s="31"/>
      <c r="U440" s="31"/>
      <c r="V440" s="221">
        <f>+IF(J440=0,"",'Ark1'!T3221)</f>
        <v>2.6</v>
      </c>
      <c r="W440" s="222">
        <f>+IF(J440=0,"",'Ark1'!W3221)</f>
        <v>0</v>
      </c>
      <c r="X440" s="222">
        <f>+IF(J440=0,"",'Ark1'!X3221)</f>
        <v>0</v>
      </c>
      <c r="Y440" s="222">
        <f>+IF(J440=0,"",'Ark1'!Y3221)</f>
        <v>0</v>
      </c>
      <c r="Z440" s="222">
        <f>+IF(J440=0,"",'Ark1'!Z3221)</f>
        <v>2.4587801853764786</v>
      </c>
      <c r="AA440" s="220">
        <f>+IF(J440=0,"",'Ark1'!AA3221)</f>
        <v>0</v>
      </c>
      <c r="AB440" s="221">
        <f>+IF(J440=0,"",'Ark1'!AC3221)</f>
        <v>0</v>
      </c>
      <c r="AC440" s="222">
        <f>+IF(J440=0,"",'Ark1'!AE3221)</f>
        <v>0</v>
      </c>
      <c r="AD440" s="220">
        <f t="shared" si="49"/>
        <v>7.02</v>
      </c>
      <c r="AE440" s="220">
        <f t="shared" si="50"/>
        <v>1.25</v>
      </c>
      <c r="AF440" s="305"/>
      <c r="AJ440" s="26"/>
      <c r="AM440" s="27"/>
      <c r="AN440" s="27"/>
      <c r="AO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</row>
    <row r="441" spans="1:72" s="28" customFormat="1" ht="15.6">
      <c r="A441" s="305"/>
      <c r="B441" s="270">
        <f>+'Ark1'!C3222</f>
        <v>2023</v>
      </c>
      <c r="C441" s="219">
        <f>+'Ark1'!L3222</f>
        <v>1</v>
      </c>
      <c r="D441" s="219" t="str">
        <f>VLOOKUP(C441,RNR!$D$13:$E$27,2)</f>
        <v>P-</v>
      </c>
      <c r="E441" s="219">
        <f>+'Ark1'!H3222</f>
        <v>2</v>
      </c>
      <c r="F441" s="219">
        <f>+'Ark1'!J3222</f>
        <v>704</v>
      </c>
      <c r="G441" s="219" t="str">
        <f>+VLOOKUP(F441,RNR!$A$1:$B$26,2)</f>
        <v>Øre Vilt</v>
      </c>
      <c r="H441" s="219" t="str">
        <f>+IF(J441=0,"",'Ark1'!Q3222)</f>
        <v/>
      </c>
      <c r="I441" s="219"/>
      <c r="J441" s="324">
        <f>+'Ark1'!R3222</f>
        <v>0</v>
      </c>
      <c r="K441" s="220" t="str">
        <f>+IF(J441=0,"",'Ark1'!AG3222)</f>
        <v/>
      </c>
      <c r="L441" s="220"/>
      <c r="M441" s="220" t="str">
        <f>+IF(J441=0,"",'Ark1'!AH3222)</f>
        <v/>
      </c>
      <c r="N441" s="31" t="str">
        <f>+IF(J441=0,"",'Ark1'!U3222)</f>
        <v/>
      </c>
      <c r="O441" s="31"/>
      <c r="P441" s="31"/>
      <c r="Q441" s="31"/>
      <c r="R441" s="31"/>
      <c r="S441" s="31"/>
      <c r="T441" s="31"/>
      <c r="U441" s="31"/>
      <c r="V441" s="221" t="str">
        <f>+IF(J441=0,"",'Ark1'!T3222)</f>
        <v/>
      </c>
      <c r="W441" s="222" t="str">
        <f>+IF(J441=0,"",'Ark1'!W3222)</f>
        <v/>
      </c>
      <c r="X441" s="222" t="str">
        <f>+IF(J441=0,"",'Ark1'!X3222)</f>
        <v/>
      </c>
      <c r="Y441" s="222" t="str">
        <f>+IF(J441=0,"",'Ark1'!Y3222)</f>
        <v/>
      </c>
      <c r="Z441" s="222" t="str">
        <f>+IF(J441=0,"",'Ark1'!Z3222)</f>
        <v/>
      </c>
      <c r="AA441" s="220" t="str">
        <f>+IF(J441=0,"",'Ark1'!AA3222)</f>
        <v/>
      </c>
      <c r="AB441" s="221" t="str">
        <f>+IF(J441=0,"",'Ark1'!AC3222)</f>
        <v/>
      </c>
      <c r="AC441" s="222" t="str">
        <f>+IF(J441=0,"",'Ark1'!AE3222)</f>
        <v/>
      </c>
      <c r="AD441" s="220" t="str">
        <f t="shared" si="49"/>
        <v/>
      </c>
      <c r="AE441" s="220" t="str">
        <f t="shared" si="50"/>
        <v/>
      </c>
      <c r="AF441" s="305"/>
      <c r="AJ441" s="26"/>
      <c r="AM441" s="27"/>
      <c r="AN441" s="27"/>
      <c r="AO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</row>
    <row r="442" spans="1:72" s="28" customFormat="1" ht="15.6">
      <c r="A442" s="305"/>
      <c r="B442" s="270">
        <f>+'Ark1'!C3223</f>
        <v>2023</v>
      </c>
      <c r="C442" s="219">
        <f>+'Ark1'!L3223</f>
        <v>1</v>
      </c>
      <c r="D442" s="219" t="str">
        <f>VLOOKUP(C442,RNR!$D$13:$E$27,2)</f>
        <v>P-</v>
      </c>
      <c r="E442" s="219">
        <f>+'Ark1'!H3223</f>
        <v>1</v>
      </c>
      <c r="F442" s="219">
        <f>+'Ark1'!J3223</f>
        <v>802</v>
      </c>
      <c r="G442" s="219" t="str">
        <f>+VLOOKUP(F442,RNR!$A$1:$B$26,2)</f>
        <v>Karasjok</v>
      </c>
      <c r="H442" s="219" t="str">
        <f>+IF(J442=0,"",'Ark1'!Q3223)</f>
        <v/>
      </c>
      <c r="I442" s="219"/>
      <c r="J442" s="324">
        <f>+'Ark1'!R3223</f>
        <v>0</v>
      </c>
      <c r="K442" s="220" t="str">
        <f>+IF(J442=0,"",'Ark1'!AG3223)</f>
        <v/>
      </c>
      <c r="L442" s="220"/>
      <c r="M442" s="220" t="str">
        <f>+IF(J442=0,"",'Ark1'!AH3223)</f>
        <v/>
      </c>
      <c r="N442" s="31" t="str">
        <f>+IF(J442=0,"",'Ark1'!U3223)</f>
        <v/>
      </c>
      <c r="O442" s="31"/>
      <c r="P442" s="31"/>
      <c r="Q442" s="31"/>
      <c r="R442" s="31"/>
      <c r="S442" s="31"/>
      <c r="T442" s="31"/>
      <c r="U442" s="31"/>
      <c r="V442" s="221" t="str">
        <f>+IF(J442=0,"",'Ark1'!T3223)</f>
        <v/>
      </c>
      <c r="W442" s="222" t="str">
        <f>+IF(J442=0,"",'Ark1'!W3223)</f>
        <v/>
      </c>
      <c r="X442" s="222" t="str">
        <f>+IF(J442=0,"",'Ark1'!X3223)</f>
        <v/>
      </c>
      <c r="Y442" s="222" t="str">
        <f>+IF(J442=0,"",'Ark1'!Y3223)</f>
        <v/>
      </c>
      <c r="Z442" s="222" t="str">
        <f>+IF(J442=0,"",'Ark1'!Z3223)</f>
        <v/>
      </c>
      <c r="AA442" s="220" t="str">
        <f>+IF(J442=0,"",'Ark1'!AA3223)</f>
        <v/>
      </c>
      <c r="AB442" s="221" t="str">
        <f>+IF(J442=0,"",'Ark1'!AC3223)</f>
        <v/>
      </c>
      <c r="AC442" s="222" t="str">
        <f>+IF(J442=0,"",'Ark1'!AE3223)</f>
        <v/>
      </c>
      <c r="AD442" s="220" t="str">
        <f t="shared" si="49"/>
        <v/>
      </c>
      <c r="AE442" s="220" t="str">
        <f t="shared" si="50"/>
        <v/>
      </c>
      <c r="AF442" s="305"/>
      <c r="AJ442" s="26"/>
      <c r="AM442" s="27"/>
      <c r="AN442" s="27"/>
      <c r="AO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</row>
    <row r="443" spans="1:72" ht="15" customHeight="1">
      <c r="A443" s="305"/>
      <c r="B443" s="305"/>
      <c r="C443" s="305"/>
      <c r="D443" s="305"/>
      <c r="E443" s="305"/>
      <c r="F443" s="305"/>
      <c r="G443" s="305"/>
      <c r="H443" s="305"/>
      <c r="I443" s="305"/>
      <c r="J443" s="446"/>
      <c r="K443" s="305"/>
      <c r="L443" s="305"/>
      <c r="M443" s="305"/>
      <c r="N443" s="305"/>
      <c r="O443" s="305"/>
      <c r="P443" s="305"/>
      <c r="Q443" s="305"/>
      <c r="R443" s="305"/>
      <c r="S443" s="305"/>
      <c r="T443" s="305"/>
      <c r="U443" s="305"/>
      <c r="V443" s="305"/>
      <c r="W443" s="305"/>
      <c r="X443" s="305"/>
      <c r="Y443" s="305"/>
      <c r="Z443" s="305"/>
      <c r="AA443" s="305"/>
      <c r="AB443" s="305"/>
      <c r="AC443" s="305"/>
      <c r="AD443" s="305"/>
      <c r="AE443" s="305"/>
      <c r="AF443" s="305"/>
      <c r="AG443" s="202"/>
      <c r="AI443" s="28"/>
      <c r="AJ443" s="26"/>
      <c r="AK443" s="203"/>
      <c r="AL443" s="27"/>
      <c r="AP443" s="27"/>
      <c r="BH443" s="215"/>
    </row>
    <row r="444" spans="1:72" ht="22.8">
      <c r="A444" s="305"/>
      <c r="B444" s="305"/>
      <c r="C444" s="305"/>
      <c r="D444" s="398" t="str">
        <f>+D446</f>
        <v>P</v>
      </c>
      <c r="E444" s="305"/>
      <c r="F444" s="305"/>
      <c r="G444" s="305"/>
      <c r="H444" s="305"/>
      <c r="I444" s="305"/>
      <c r="J444" s="445">
        <f>SUM(J446:J472)</f>
        <v>4020</v>
      </c>
      <c r="K444" s="305"/>
      <c r="L444" s="305"/>
      <c r="M444" s="305"/>
      <c r="N444" s="247">
        <f>+Klasse!P82</f>
        <v>7.4972318022279874</v>
      </c>
      <c r="O444" s="247"/>
      <c r="P444" s="247"/>
      <c r="Q444" s="247"/>
      <c r="R444" s="247"/>
      <c r="S444" s="247"/>
      <c r="T444" s="247"/>
      <c r="U444" s="247"/>
      <c r="V444" s="305"/>
      <c r="W444" s="305"/>
      <c r="X444" s="305"/>
      <c r="Y444" s="305"/>
      <c r="Z444" s="305"/>
      <c r="AA444" s="305"/>
      <c r="AB444" s="305"/>
      <c r="AC444" s="305"/>
      <c r="AD444" s="305"/>
      <c r="AE444" s="305"/>
      <c r="AF444" s="305"/>
      <c r="AG444" s="202"/>
      <c r="AI444" s="28"/>
      <c r="AJ444" s="26"/>
      <c r="AK444" s="203"/>
      <c r="AL444" s="27"/>
      <c r="AP444" s="27"/>
      <c r="BH444" s="215"/>
    </row>
    <row r="445" spans="1:72" ht="15" customHeight="1">
      <c r="A445" s="305"/>
      <c r="B445" s="305"/>
      <c r="C445" s="305"/>
      <c r="D445" s="305"/>
      <c r="E445" s="305"/>
      <c r="F445" s="305"/>
      <c r="G445" s="305"/>
      <c r="H445" s="305"/>
      <c r="I445" s="305"/>
      <c r="J445" s="446"/>
      <c r="K445" s="305"/>
      <c r="L445" s="305"/>
      <c r="M445" s="305"/>
      <c r="N445" s="305"/>
      <c r="O445" s="305"/>
      <c r="P445" s="305"/>
      <c r="Q445" s="305"/>
      <c r="R445" s="305"/>
      <c r="S445" s="305"/>
      <c r="T445" s="305"/>
      <c r="U445" s="305"/>
      <c r="V445" s="305"/>
      <c r="W445" s="305"/>
      <c r="X445" s="305"/>
      <c r="Y445" s="305"/>
      <c r="Z445" s="305"/>
      <c r="AA445" s="305"/>
      <c r="AB445" s="305"/>
      <c r="AC445" s="305"/>
      <c r="AD445" s="305"/>
      <c r="AE445" s="305"/>
      <c r="AF445" s="305"/>
      <c r="AG445" s="202"/>
      <c r="AI445" s="28"/>
      <c r="AJ445" s="26"/>
      <c r="AK445" s="203"/>
      <c r="AL445" s="27"/>
      <c r="AP445" s="27"/>
      <c r="BH445" s="215"/>
    </row>
    <row r="446" spans="1:72" s="28" customFormat="1" ht="15.6">
      <c r="A446" s="305"/>
      <c r="B446" s="270">
        <f>+'Ark1'!C3224</f>
        <v>2023</v>
      </c>
      <c r="C446" s="219">
        <f>+'Ark1'!L3224</f>
        <v>2</v>
      </c>
      <c r="D446" s="219" t="str">
        <f>VLOOKUP(C446,RNR!$D$13:$E$27,2)</f>
        <v>P</v>
      </c>
      <c r="E446" s="219">
        <f>+'Ark1'!H3224</f>
        <v>1</v>
      </c>
      <c r="F446" s="219">
        <f>+'Ark1'!J3224</f>
        <v>103</v>
      </c>
      <c r="G446" s="219" t="str">
        <f>+VLOOKUP(F446,RNR!$A$1:$B$26,2)</f>
        <v>Rudshøgda</v>
      </c>
      <c r="H446" s="219">
        <f>+IF(J446=0,"",'Ark1'!Q3224)</f>
        <v>1</v>
      </c>
      <c r="I446" s="219"/>
      <c r="J446" s="324">
        <f>+'Ark1'!R3224</f>
        <v>1</v>
      </c>
      <c r="K446" s="220">
        <f>+IF(J446=0,"",'Ark1'!AG3224)</f>
        <v>0.36798956586547427</v>
      </c>
      <c r="L446" s="220"/>
      <c r="M446" s="220">
        <f>+IF(J446=0,"",'Ark1'!AH3224)</f>
        <v>0</v>
      </c>
      <c r="N446" s="31">
        <f>+IF(J446=0,"",'Ark1'!U3224)</f>
        <v>7.9</v>
      </c>
      <c r="O446" s="31"/>
      <c r="P446" s="31"/>
      <c r="Q446" s="31"/>
      <c r="R446" s="31"/>
      <c r="S446" s="31"/>
      <c r="T446" s="31"/>
      <c r="U446" s="31"/>
      <c r="V446" s="221">
        <f>+IF(J446=0,"",'Ark1'!T3224)</f>
        <v>2</v>
      </c>
      <c r="W446" s="222">
        <f>+IF(J446=0,"",'Ark1'!W3224)</f>
        <v>0</v>
      </c>
      <c r="X446" s="222">
        <f>+IF(J446=0,"",'Ark1'!X3224)</f>
        <v>0</v>
      </c>
      <c r="Y446" s="222">
        <f>+IF(J446=0,"",'Ark1'!Y3224)</f>
        <v>0</v>
      </c>
      <c r="Z446" s="222">
        <f>+IF(J446=0,"",'Ark1'!Z3224)</f>
        <v>0</v>
      </c>
      <c r="AA446" s="220">
        <f>+IF(J446=0,"",'Ark1'!AA3224)</f>
        <v>0</v>
      </c>
      <c r="AB446" s="221">
        <f>+IF(J446=0,"",'Ark1'!AC3224)</f>
        <v>0</v>
      </c>
      <c r="AC446" s="222">
        <f>+IF(J446=0,"",'Ark1'!AE3224)</f>
        <v>0</v>
      </c>
      <c r="AD446" s="220">
        <f t="shared" ref="AD446:AD469" si="51">IF(J446=0,"",N446/C446)</f>
        <v>3.95</v>
      </c>
      <c r="AE446" s="220">
        <f t="shared" ref="AE446:AE449" si="52">IF(J446=0,"",J446/H446)</f>
        <v>1</v>
      </c>
      <c r="AF446" s="305"/>
      <c r="AJ446" s="26"/>
      <c r="AM446" s="27"/>
      <c r="AN446" s="27"/>
      <c r="AO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</row>
    <row r="447" spans="1:72" s="28" customFormat="1" ht="15.6">
      <c r="A447" s="305"/>
      <c r="B447" s="270">
        <f>+'Ark1'!C3225</f>
        <v>2023</v>
      </c>
      <c r="C447" s="219">
        <f>+'Ark1'!L3225</f>
        <v>2</v>
      </c>
      <c r="D447" s="219" t="str">
        <f>VLOOKUP(C447,RNR!$D$13:$E$27,2)</f>
        <v>P</v>
      </c>
      <c r="E447" s="219">
        <f>+'Ark1'!H3225</f>
        <v>2</v>
      </c>
      <c r="F447" s="219">
        <f>+'Ark1'!J3225</f>
        <v>106</v>
      </c>
      <c r="G447" s="219" t="str">
        <f>+VLOOKUP(F447,RNR!$A$1:$B$26,2)</f>
        <v>Furuseth</v>
      </c>
      <c r="H447" s="219">
        <f>+IF(J447=0,"",'Ark1'!Q3225)</f>
        <v>3</v>
      </c>
      <c r="I447" s="219"/>
      <c r="J447" s="324">
        <f>+'Ark1'!R3225</f>
        <v>11</v>
      </c>
      <c r="K447" s="220">
        <f>+IF(J447=0,"",'Ark1'!AG3225)</f>
        <v>2.5961697209839847</v>
      </c>
      <c r="L447" s="220"/>
      <c r="M447" s="220">
        <f>+IF(J447=0,"",'Ark1'!AH3225)</f>
        <v>0</v>
      </c>
      <c r="N447" s="31">
        <f>+IF(J447=0,"",'Ark1'!U3225)</f>
        <v>5.7181818181818178</v>
      </c>
      <c r="O447" s="31"/>
      <c r="P447" s="31"/>
      <c r="Q447" s="31"/>
      <c r="R447" s="31"/>
      <c r="S447" s="31"/>
      <c r="T447" s="31"/>
      <c r="U447" s="31"/>
      <c r="V447" s="221">
        <f>+IF(J447=0,"",'Ark1'!T3225)</f>
        <v>2</v>
      </c>
      <c r="W447" s="222">
        <f>+IF(J447=0,"",'Ark1'!W3225)</f>
        <v>0</v>
      </c>
      <c r="X447" s="222">
        <f>+IF(J447=0,"",'Ark1'!X3225)</f>
        <v>0</v>
      </c>
      <c r="Y447" s="222">
        <f>+IF(J447=0,"",'Ark1'!Y3225)</f>
        <v>0</v>
      </c>
      <c r="Z447" s="222">
        <f>+IF(J447=0,"",'Ark1'!Z3225)</f>
        <v>0.96277834871809187</v>
      </c>
      <c r="AA447" s="220">
        <f>+IF(J447=0,"",'Ark1'!AA3225)</f>
        <v>0</v>
      </c>
      <c r="AB447" s="221">
        <f>+IF(J447=0,"",'Ark1'!AC3225)</f>
        <v>0</v>
      </c>
      <c r="AC447" s="222">
        <f>+IF(J447=0,"",'Ark1'!AE3225)</f>
        <v>0</v>
      </c>
      <c r="AD447" s="220">
        <f t="shared" si="51"/>
        <v>2.8590909090909089</v>
      </c>
      <c r="AE447" s="220">
        <f t="shared" si="52"/>
        <v>3.6666666666666665</v>
      </c>
      <c r="AF447" s="305"/>
      <c r="AJ447" s="26"/>
      <c r="AM447" s="27"/>
      <c r="AN447" s="27"/>
      <c r="AO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</row>
    <row r="448" spans="1:72" s="28" customFormat="1" ht="15.6">
      <c r="A448" s="305"/>
      <c r="B448" s="270">
        <f>+'Ark1'!C3226</f>
        <v>2023</v>
      </c>
      <c r="C448" s="219">
        <f>+'Ark1'!L3226</f>
        <v>2</v>
      </c>
      <c r="D448" s="219" t="str">
        <f>VLOOKUP(C448,RNR!$D$13:$E$27,2)</f>
        <v>P</v>
      </c>
      <c r="E448" s="219">
        <f>+'Ark1'!H3226</f>
        <v>1</v>
      </c>
      <c r="F448" s="219">
        <f>+'Ark1'!J3226</f>
        <v>110</v>
      </c>
      <c r="G448" s="219" t="str">
        <f>+VLOOKUP(F448,RNR!$A$1:$B$26,2)</f>
        <v>Gol</v>
      </c>
      <c r="H448" s="219">
        <f>+IF(J448=0,"",'Ark1'!Q3226)</f>
        <v>24</v>
      </c>
      <c r="I448" s="219"/>
      <c r="J448" s="324">
        <f>+'Ark1'!R3226</f>
        <v>68</v>
      </c>
      <c r="K448" s="220">
        <f>+IF(J448=0,"",'Ark1'!AG3226)</f>
        <v>1.0854276936743539</v>
      </c>
      <c r="L448" s="220"/>
      <c r="M448" s="220">
        <f>+IF(J448=0,"",'Ark1'!AH3226)</f>
        <v>4.4117647058823524</v>
      </c>
      <c r="N448" s="31">
        <f>+IF(J448=0,"",'Ark1'!U3226)</f>
        <v>5.1749999999999989</v>
      </c>
      <c r="O448" s="31"/>
      <c r="P448" s="31"/>
      <c r="Q448" s="31"/>
      <c r="R448" s="31"/>
      <c r="S448" s="31"/>
      <c r="T448" s="31"/>
      <c r="U448" s="31"/>
      <c r="V448" s="221">
        <f>+IF(J448=0,"",'Ark1'!T3226)</f>
        <v>2.3823529411764706</v>
      </c>
      <c r="W448" s="222">
        <f>+IF(J448=0,"",'Ark1'!W3226)</f>
        <v>0</v>
      </c>
      <c r="X448" s="222">
        <f>+IF(J448=0,"",'Ark1'!X3226)</f>
        <v>0</v>
      </c>
      <c r="Y448" s="222">
        <f>+IF(J448=0,"",'Ark1'!Y3226)</f>
        <v>0</v>
      </c>
      <c r="Z448" s="222">
        <f>+IF(J448=0,"",'Ark1'!Z3226)</f>
        <v>1.9753164303473023</v>
      </c>
      <c r="AA448" s="220">
        <f>+IF(J448=0,"",'Ark1'!AA3226)</f>
        <v>0</v>
      </c>
      <c r="AB448" s="221">
        <f>+IF(J448=0,"",'Ark1'!AC3226)</f>
        <v>0</v>
      </c>
      <c r="AC448" s="222">
        <f>+IF(J448=0,"",'Ark1'!AE3226)</f>
        <v>0</v>
      </c>
      <c r="AD448" s="220">
        <f t="shared" si="51"/>
        <v>2.5874999999999995</v>
      </c>
      <c r="AE448" s="220">
        <f t="shared" si="52"/>
        <v>2.8333333333333335</v>
      </c>
      <c r="AF448" s="305"/>
      <c r="AJ448" s="26"/>
      <c r="AM448" s="27"/>
      <c r="AN448" s="27"/>
      <c r="AO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</row>
    <row r="449" spans="1:72" s="28" customFormat="1" ht="15.6">
      <c r="A449" s="305"/>
      <c r="B449" s="270">
        <f>+'Ark1'!C3227</f>
        <v>2023</v>
      </c>
      <c r="C449" s="219">
        <f>+'Ark1'!L3227</f>
        <v>2</v>
      </c>
      <c r="D449" s="219" t="str">
        <f>VLOOKUP(C449,RNR!$D$13:$E$27,2)</f>
        <v>P</v>
      </c>
      <c r="E449" s="219">
        <f>+'Ark1'!H3227</f>
        <v>1</v>
      </c>
      <c r="F449" s="219">
        <f>+'Ark1'!J3227</f>
        <v>111</v>
      </c>
      <c r="G449" s="219" t="str">
        <f>+VLOOKUP(F449,RNR!$A$1:$B$26,2)</f>
        <v>Forus</v>
      </c>
      <c r="H449" s="219">
        <f>+IF(J449=0,"",'Ark1'!Q3227)</f>
        <v>2</v>
      </c>
      <c r="I449" s="219"/>
      <c r="J449" s="324">
        <f>+'Ark1'!R3227</f>
        <v>2</v>
      </c>
      <c r="K449" s="220">
        <f>+IF(J449=0,"",'Ark1'!AG3227)</f>
        <v>1.4082227258012296</v>
      </c>
      <c r="L449" s="220"/>
      <c r="M449" s="220">
        <f>+IF(J449=0,"",'Ark1'!AH3227)</f>
        <v>0</v>
      </c>
      <c r="N449" s="31">
        <f>+IF(J449=0,"",'Ark1'!U3227)</f>
        <v>4.3499999999999996</v>
      </c>
      <c r="O449" s="31"/>
      <c r="P449" s="31"/>
      <c r="Q449" s="31"/>
      <c r="R449" s="31"/>
      <c r="S449" s="31"/>
      <c r="T449" s="31"/>
      <c r="U449" s="31"/>
      <c r="V449" s="221">
        <f>+IF(J449=0,"",'Ark1'!T3227)</f>
        <v>2</v>
      </c>
      <c r="W449" s="222">
        <f>+IF(J449=0,"",'Ark1'!W3227)</f>
        <v>0</v>
      </c>
      <c r="X449" s="222">
        <f>+IF(J449=0,"",'Ark1'!X3227)</f>
        <v>0</v>
      </c>
      <c r="Y449" s="222">
        <f>+IF(J449=0,"",'Ark1'!Y3227)</f>
        <v>0</v>
      </c>
      <c r="Z449" s="222">
        <f>+IF(J449=0,"",'Ark1'!Z3227)</f>
        <v>0.25000000000000705</v>
      </c>
      <c r="AA449" s="220">
        <f>+IF(J449=0,"",'Ark1'!AA3227)</f>
        <v>0</v>
      </c>
      <c r="AB449" s="221">
        <f>+IF(J449=0,"",'Ark1'!AC3227)</f>
        <v>0</v>
      </c>
      <c r="AC449" s="222">
        <f>+IF(J449=0,"",'Ark1'!AE3227)</f>
        <v>0</v>
      </c>
      <c r="AD449" s="220">
        <f t="shared" si="51"/>
        <v>2.1749999999999998</v>
      </c>
      <c r="AE449" s="220">
        <f t="shared" si="52"/>
        <v>1</v>
      </c>
      <c r="AF449" s="305"/>
      <c r="AJ449" s="26"/>
      <c r="AM449" s="27"/>
      <c r="AN449" s="27"/>
      <c r="AO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</row>
    <row r="450" spans="1:72" s="28" customFormat="1" ht="15.6">
      <c r="A450" s="305"/>
      <c r="B450" s="270">
        <f>+'Ark1'!C3228</f>
        <v>2023</v>
      </c>
      <c r="C450" s="219">
        <f>+'Ark1'!L3228</f>
        <v>2</v>
      </c>
      <c r="D450" s="219" t="str">
        <f>VLOOKUP(C450,RNR!$D$13:$E$27,2)</f>
        <v>P</v>
      </c>
      <c r="E450" s="219">
        <f>+'Ark1'!H3228</f>
        <v>1</v>
      </c>
      <c r="F450" s="219">
        <f>+'Ark1'!J3228</f>
        <v>116</v>
      </c>
      <c r="G450" s="219" t="str">
        <f>+VLOOKUP(F450,RNR!$A$1:$B$26,2)</f>
        <v>Sandeid</v>
      </c>
      <c r="H450" s="219">
        <f>+IF(J450=0,"",'Ark1'!Q3228)</f>
        <v>3</v>
      </c>
      <c r="I450" s="219"/>
      <c r="J450" s="324">
        <f>+'Ark1'!R3228</f>
        <v>34</v>
      </c>
      <c r="K450" s="220">
        <f>+IF(J450=0,"",'Ark1'!AG3228)</f>
        <v>2.5993488708593873</v>
      </c>
      <c r="L450" s="220"/>
      <c r="M450" s="220">
        <f>+IF(J450=0,"",'Ark1'!AH3228)</f>
        <v>0</v>
      </c>
      <c r="N450" s="31">
        <f>+IF(J450=0,"",'Ark1'!U3228)</f>
        <v>5.9176470588235288</v>
      </c>
      <c r="O450" s="31"/>
      <c r="P450" s="31"/>
      <c r="Q450" s="31"/>
      <c r="R450" s="31"/>
      <c r="S450" s="31"/>
      <c r="T450" s="31"/>
      <c r="U450" s="31"/>
      <c r="V450" s="221">
        <f>+IF(J450=0,"",'Ark1'!T3228)</f>
        <v>2</v>
      </c>
      <c r="W450" s="222">
        <f>+IF(J450=0,"",'Ark1'!W3228)</f>
        <v>0</v>
      </c>
      <c r="X450" s="222">
        <f>+IF(J450=0,"",'Ark1'!X3228)</f>
        <v>0</v>
      </c>
      <c r="Y450" s="222">
        <f>+IF(J450=0,"",'Ark1'!Y3228)</f>
        <v>0</v>
      </c>
      <c r="Z450" s="222">
        <f>+IF(J450=0,"",'Ark1'!Z3228)</f>
        <v>0.79427013786438916</v>
      </c>
      <c r="AA450" s="220">
        <f>+IF(J450=0,"",'Ark1'!AA3228)</f>
        <v>0</v>
      </c>
      <c r="AB450" s="221">
        <f>+IF(J450=0,"",'Ark1'!AC3228)</f>
        <v>0</v>
      </c>
      <c r="AC450" s="222">
        <f>+IF(J450=0,"",'Ark1'!AE3228)</f>
        <v>0</v>
      </c>
      <c r="AD450" s="220">
        <f t="shared" si="51"/>
        <v>2.9588235294117644</v>
      </c>
      <c r="AE450" s="220">
        <f t="shared" si="50"/>
        <v>11.333333333333334</v>
      </c>
      <c r="AF450" s="305"/>
      <c r="AJ450" s="26"/>
      <c r="AM450" s="27"/>
      <c r="AN450" s="27"/>
      <c r="AO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</row>
    <row r="451" spans="1:72" s="28" customFormat="1" ht="15.6">
      <c r="A451" s="305"/>
      <c r="B451" s="270">
        <f>+'Ark1'!C3229</f>
        <v>2023</v>
      </c>
      <c r="C451" s="219">
        <f>+'Ark1'!L3229</f>
        <v>2</v>
      </c>
      <c r="D451" s="219" t="str">
        <f>VLOOKUP(C451,RNR!$D$13:$E$27,2)</f>
        <v>P</v>
      </c>
      <c r="E451" s="219">
        <f>+'Ark1'!H3229</f>
        <v>2</v>
      </c>
      <c r="F451" s="219">
        <f>+'Ark1'!J3229</f>
        <v>117</v>
      </c>
      <c r="G451" s="219" t="str">
        <f>+VLOOKUP(F451,RNR!$A$1:$B$26,2)</f>
        <v>Jæren</v>
      </c>
      <c r="H451" s="219" t="str">
        <f>+IF(J451=0,"",'Ark1'!Q3229)</f>
        <v/>
      </c>
      <c r="I451" s="219"/>
      <c r="J451" s="324">
        <f>+'Ark1'!R3229</f>
        <v>0</v>
      </c>
      <c r="K451" s="220" t="str">
        <f>+IF(J451=0,"",'Ark1'!AG3229)</f>
        <v/>
      </c>
      <c r="L451" s="220"/>
      <c r="M451" s="220" t="str">
        <f>+IF(J451=0,"",'Ark1'!AH3229)</f>
        <v/>
      </c>
      <c r="N451" s="31" t="str">
        <f>+IF(J451=0,"",'Ark1'!U3229)</f>
        <v/>
      </c>
      <c r="O451" s="31"/>
      <c r="P451" s="31"/>
      <c r="Q451" s="31"/>
      <c r="R451" s="31"/>
      <c r="S451" s="31"/>
      <c r="T451" s="31"/>
      <c r="U451" s="31"/>
      <c r="V451" s="221" t="str">
        <f>+IF(J451=0,"",'Ark1'!T3229)</f>
        <v/>
      </c>
      <c r="W451" s="222" t="str">
        <f>+IF(J451=0,"",'Ark1'!W3229)</f>
        <v/>
      </c>
      <c r="X451" s="222" t="str">
        <f>+IF(J451=0,"",'Ark1'!X3229)</f>
        <v/>
      </c>
      <c r="Y451" s="222" t="str">
        <f>+IF(J451=0,"",'Ark1'!Y3229)</f>
        <v/>
      </c>
      <c r="Z451" s="222" t="str">
        <f>+IF(J451=0,"",'Ark1'!Z3229)</f>
        <v/>
      </c>
      <c r="AA451" s="220" t="str">
        <f>+IF(J451=0,"",'Ark1'!AA3229)</f>
        <v/>
      </c>
      <c r="AB451" s="221" t="str">
        <f>+IF(J451=0,"",'Ark1'!AC3229)</f>
        <v/>
      </c>
      <c r="AC451" s="222" t="str">
        <f>+IF(J451=0,"",'Ark1'!AE3229)</f>
        <v/>
      </c>
      <c r="AD451" s="220" t="str">
        <f t="shared" si="51"/>
        <v/>
      </c>
      <c r="AE451" s="220" t="str">
        <f t="shared" si="50"/>
        <v/>
      </c>
      <c r="AF451" s="305"/>
      <c r="AJ451" s="26"/>
      <c r="AM451" s="27"/>
      <c r="AN451" s="27"/>
      <c r="AO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</row>
    <row r="452" spans="1:72" s="28" customFormat="1" ht="15.6">
      <c r="A452" s="305"/>
      <c r="B452" s="270">
        <f>+'Ark1'!C3230</f>
        <v>2023</v>
      </c>
      <c r="C452" s="219">
        <f>+'Ark1'!L3230</f>
        <v>2</v>
      </c>
      <c r="D452" s="219" t="str">
        <f>VLOOKUP(C452,RNR!$D$13:$E$27,2)</f>
        <v>P</v>
      </c>
      <c r="E452" s="219">
        <f>+'Ark1'!H3230</f>
        <v>1</v>
      </c>
      <c r="F452" s="219">
        <f>+'Ark1'!J3230</f>
        <v>134</v>
      </c>
      <c r="G452" s="219" t="str">
        <f>+VLOOKUP(F452,RNR!$A$1:$B$26,2)</f>
        <v>Førde</v>
      </c>
      <c r="H452" s="219">
        <f>+IF(J452=0,"",'Ark1'!Q3230)</f>
        <v>14</v>
      </c>
      <c r="I452" s="219"/>
      <c r="J452" s="324">
        <f>+'Ark1'!R3230</f>
        <v>51</v>
      </c>
      <c r="K452" s="220">
        <f>+IF(J452=0,"",'Ark1'!AG3230)</f>
        <v>1.0122881449077847</v>
      </c>
      <c r="L452" s="220"/>
      <c r="M452" s="220">
        <f>+IF(J452=0,"",'Ark1'!AH3230)</f>
        <v>0</v>
      </c>
      <c r="N452" s="31">
        <f>+IF(J452=0,"",'Ark1'!U3230)</f>
        <v>5.4176470588235324</v>
      </c>
      <c r="O452" s="31"/>
      <c r="P452" s="31"/>
      <c r="Q452" s="31"/>
      <c r="R452" s="31"/>
      <c r="S452" s="31"/>
      <c r="T452" s="31"/>
      <c r="U452" s="31"/>
      <c r="V452" s="221">
        <f>+IF(J452=0,"",'Ark1'!T3230)</f>
        <v>2.1764705882352935</v>
      </c>
      <c r="W452" s="222">
        <f>+IF(J452=0,"",'Ark1'!W3230)</f>
        <v>0</v>
      </c>
      <c r="X452" s="222">
        <f>+IF(J452=0,"",'Ark1'!X3230)</f>
        <v>0</v>
      </c>
      <c r="Y452" s="222">
        <f>+IF(J452=0,"",'Ark1'!Y3230)</f>
        <v>0</v>
      </c>
      <c r="Z452" s="222">
        <f>+IF(J452=0,"",'Ark1'!Z3230)</f>
        <v>1.805189239154172</v>
      </c>
      <c r="AA452" s="220">
        <f>+IF(J452=0,"",'Ark1'!AA3230)</f>
        <v>0</v>
      </c>
      <c r="AB452" s="221">
        <f>+IF(J452=0,"",'Ark1'!AC3230)</f>
        <v>0</v>
      </c>
      <c r="AC452" s="222">
        <f>+IF(J452=0,"",'Ark1'!AE3230)</f>
        <v>0</v>
      </c>
      <c r="AD452" s="220">
        <f t="shared" si="51"/>
        <v>2.7088235294117662</v>
      </c>
      <c r="AE452" s="220">
        <f t="shared" si="50"/>
        <v>3.6428571428571428</v>
      </c>
      <c r="AF452" s="305"/>
      <c r="AJ452" s="26"/>
      <c r="AM452" s="27"/>
      <c r="AN452" s="27"/>
      <c r="AO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</row>
    <row r="453" spans="1:72" s="28" customFormat="1" ht="15.6">
      <c r="A453" s="305"/>
      <c r="B453" s="270">
        <f>+'Ark1'!C3231</f>
        <v>2023</v>
      </c>
      <c r="C453" s="219">
        <f>+'Ark1'!L3231</f>
        <v>2</v>
      </c>
      <c r="D453" s="219" t="str">
        <f>VLOOKUP(C453,RNR!$D$13:$E$27,2)</f>
        <v>P</v>
      </c>
      <c r="E453" s="219">
        <f>+'Ark1'!H3231</f>
        <v>2</v>
      </c>
      <c r="F453" s="219">
        <f>+'Ark1'!J3231</f>
        <v>141</v>
      </c>
      <c r="G453" s="219" t="str">
        <f>+VLOOKUP(F453,RNR!$A$1:$B$26,2)</f>
        <v>Ølen</v>
      </c>
      <c r="H453" s="219">
        <f>+IF(J453=0,"",'Ark1'!Q3231)</f>
        <v>17</v>
      </c>
      <c r="I453" s="219"/>
      <c r="J453" s="324">
        <f>+'Ark1'!R3231</f>
        <v>86</v>
      </c>
      <c r="K453" s="220">
        <f>+IF(J453=0,"",'Ark1'!AG3231)</f>
        <v>4.6554540860101286</v>
      </c>
      <c r="L453" s="220"/>
      <c r="M453" s="220">
        <f>+IF(J453=0,"",'Ark1'!AH3231)</f>
        <v>0</v>
      </c>
      <c r="N453" s="31">
        <f>+IF(J453=0,"",'Ark1'!U3231)</f>
        <v>4.6058139534883713</v>
      </c>
      <c r="O453" s="31"/>
      <c r="P453" s="31"/>
      <c r="Q453" s="31"/>
      <c r="R453" s="31"/>
      <c r="S453" s="31"/>
      <c r="T453" s="31"/>
      <c r="U453" s="31"/>
      <c r="V453" s="221">
        <f>+IF(J453=0,"",'Ark1'!T3231)</f>
        <v>2.4186046511627906</v>
      </c>
      <c r="W453" s="222">
        <f>+IF(J453=0,"",'Ark1'!W3231)</f>
        <v>0</v>
      </c>
      <c r="X453" s="222">
        <f>+IF(J453=0,"",'Ark1'!X3231)</f>
        <v>0</v>
      </c>
      <c r="Y453" s="222">
        <f>+IF(J453=0,"",'Ark1'!Y3231)</f>
        <v>0</v>
      </c>
      <c r="Z453" s="222">
        <f>+IF(J453=0,"",'Ark1'!Z3231)</f>
        <v>1.2090121521272463</v>
      </c>
      <c r="AA453" s="220">
        <f>+IF(J453=0,"",'Ark1'!AA3231)</f>
        <v>0</v>
      </c>
      <c r="AB453" s="221">
        <f>+IF(J453=0,"",'Ark1'!AC3231)</f>
        <v>0</v>
      </c>
      <c r="AC453" s="222">
        <f>+IF(J453=0,"",'Ark1'!AE3231)</f>
        <v>0</v>
      </c>
      <c r="AD453" s="220">
        <f t="shared" si="51"/>
        <v>2.3029069767441857</v>
      </c>
      <c r="AE453" s="220">
        <f t="shared" si="50"/>
        <v>5.0588235294117645</v>
      </c>
      <c r="AF453" s="305"/>
      <c r="AJ453" s="26"/>
      <c r="AM453" s="27"/>
      <c r="AN453" s="27"/>
      <c r="AO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</row>
    <row r="454" spans="1:72" s="28" customFormat="1" ht="15.6">
      <c r="A454" s="305"/>
      <c r="B454" s="270">
        <f>+'Ark1'!C3232</f>
        <v>2023</v>
      </c>
      <c r="C454" s="219">
        <f>+'Ark1'!L3232</f>
        <v>2</v>
      </c>
      <c r="D454" s="219" t="str">
        <f>VLOOKUP(C454,RNR!$D$13:$E$27,2)</f>
        <v>P</v>
      </c>
      <c r="E454" s="219">
        <f>+'Ark1'!H3232</f>
        <v>2</v>
      </c>
      <c r="F454" s="219">
        <f>+'Ark1'!J3232</f>
        <v>143</v>
      </c>
      <c r="G454" s="219" t="str">
        <f>+VLOOKUP(F454,RNR!$A$1:$B$26,2)</f>
        <v>Nordfjord</v>
      </c>
      <c r="H454" s="219">
        <f>+IF(J454=0,"",'Ark1'!Q3232)</f>
        <v>3</v>
      </c>
      <c r="I454" s="219"/>
      <c r="J454" s="324">
        <f>+'Ark1'!R3232</f>
        <v>7</v>
      </c>
      <c r="K454" s="220">
        <f>+IF(J454=0,"",'Ark1'!AG3232)</f>
        <v>1.9845139088041297</v>
      </c>
      <c r="L454" s="220"/>
      <c r="M454" s="220">
        <f>+IF(J454=0,"",'Ark1'!AH3232)</f>
        <v>0</v>
      </c>
      <c r="N454" s="31">
        <f>+IF(J454=0,"",'Ark1'!U3232)</f>
        <v>4.9428571428571439</v>
      </c>
      <c r="O454" s="31"/>
      <c r="P454" s="31"/>
      <c r="Q454" s="31"/>
      <c r="R454" s="31"/>
      <c r="S454" s="31"/>
      <c r="T454" s="31"/>
      <c r="U454" s="31"/>
      <c r="V454" s="221">
        <f>+IF(J454=0,"",'Ark1'!T3232)</f>
        <v>2.4285714285714279</v>
      </c>
      <c r="W454" s="222">
        <f>+IF(J454=0,"",'Ark1'!W3232)</f>
        <v>0</v>
      </c>
      <c r="X454" s="222">
        <f>+IF(J454=0,"",'Ark1'!X3232)</f>
        <v>0</v>
      </c>
      <c r="Y454" s="222">
        <f>+IF(J454=0,"",'Ark1'!Y3232)</f>
        <v>0</v>
      </c>
      <c r="Z454" s="222">
        <f>+IF(J454=0,"",'Ark1'!Z3232)</f>
        <v>1.993458690572848</v>
      </c>
      <c r="AA454" s="220">
        <f>+IF(J454=0,"",'Ark1'!AA3232)</f>
        <v>0</v>
      </c>
      <c r="AB454" s="221">
        <f>+IF(J454=0,"",'Ark1'!AC3232)</f>
        <v>0</v>
      </c>
      <c r="AC454" s="222">
        <f>+IF(J454=0,"",'Ark1'!AE3232)</f>
        <v>0</v>
      </c>
      <c r="AD454" s="220">
        <f t="shared" si="51"/>
        <v>2.471428571428572</v>
      </c>
      <c r="AE454" s="220">
        <f t="shared" si="50"/>
        <v>2.3333333333333335</v>
      </c>
      <c r="AF454" s="305"/>
      <c r="AJ454" s="26"/>
      <c r="AM454" s="27"/>
      <c r="AN454" s="27"/>
      <c r="AO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</row>
    <row r="455" spans="1:72" s="28" customFormat="1" ht="15.6">
      <c r="A455" s="305"/>
      <c r="B455" s="270">
        <f>+'Ark1'!C3233</f>
        <v>2023</v>
      </c>
      <c r="C455" s="219">
        <f>+'Ark1'!L3233</f>
        <v>2</v>
      </c>
      <c r="D455" s="219" t="str">
        <f>VLOOKUP(C455,RNR!$D$13:$E$27,2)</f>
        <v>P</v>
      </c>
      <c r="E455" s="219">
        <f>+'Ark1'!H3233</f>
        <v>2</v>
      </c>
      <c r="F455" s="219">
        <f>+'Ark1'!J3233</f>
        <v>147</v>
      </c>
      <c r="G455" s="219" t="str">
        <f>+VLOOKUP(F455,RNR!$A$1:$B$26,2)</f>
        <v>Midt-Norge</v>
      </c>
      <c r="H455" s="219">
        <f>+IF(J455=0,"",'Ark1'!Q3233)</f>
        <v>4</v>
      </c>
      <c r="I455" s="219"/>
      <c r="J455" s="324">
        <f>+'Ark1'!R3233</f>
        <v>8</v>
      </c>
      <c r="K455" s="220">
        <f>+IF(J455=0,"",'Ark1'!AG3233)</f>
        <v>4.0861402540033129</v>
      </c>
      <c r="L455" s="220"/>
      <c r="M455" s="220">
        <f>+IF(J455=0,"",'Ark1'!AH3233)</f>
        <v>0</v>
      </c>
      <c r="N455" s="31">
        <f>+IF(J455=0,"",'Ark1'!U3233)</f>
        <v>4.625</v>
      </c>
      <c r="O455" s="31"/>
      <c r="P455" s="31"/>
      <c r="Q455" s="31"/>
      <c r="R455" s="31"/>
      <c r="S455" s="31"/>
      <c r="T455" s="31"/>
      <c r="U455" s="31"/>
      <c r="V455" s="221">
        <f>+IF(J455=0,"",'Ark1'!T3233)</f>
        <v>2</v>
      </c>
      <c r="W455" s="222">
        <f>+IF(J455=0,"",'Ark1'!W3233)</f>
        <v>0</v>
      </c>
      <c r="X455" s="222">
        <f>+IF(J455=0,"",'Ark1'!X3233)</f>
        <v>0</v>
      </c>
      <c r="Y455" s="222">
        <f>+IF(J455=0,"",'Ark1'!Y3233)</f>
        <v>0</v>
      </c>
      <c r="Z455" s="222">
        <f>+IF(J455=0,"",'Ark1'!Z3233)</f>
        <v>0.66661458129867246</v>
      </c>
      <c r="AA455" s="220">
        <f>+IF(J455=0,"",'Ark1'!AA3233)</f>
        <v>0</v>
      </c>
      <c r="AB455" s="221">
        <f>+IF(J455=0,"",'Ark1'!AC3233)</f>
        <v>0</v>
      </c>
      <c r="AC455" s="222">
        <f>+IF(J455=0,"",'Ark1'!AE3233)</f>
        <v>0</v>
      </c>
      <c r="AD455" s="220">
        <f t="shared" si="51"/>
        <v>2.3125</v>
      </c>
      <c r="AE455" s="220">
        <f t="shared" si="50"/>
        <v>2</v>
      </c>
      <c r="AF455" s="305"/>
      <c r="AJ455" s="26"/>
      <c r="AM455" s="27"/>
      <c r="AN455" s="27"/>
      <c r="AO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</row>
    <row r="456" spans="1:72" s="28" customFormat="1" ht="15.6">
      <c r="A456" s="305"/>
      <c r="B456" s="270">
        <f>+'Ark1'!C3234</f>
        <v>2023</v>
      </c>
      <c r="C456" s="219">
        <f>+'Ark1'!L3234</f>
        <v>2</v>
      </c>
      <c r="D456" s="219" t="str">
        <f>VLOOKUP(C456,RNR!$D$13:$E$27,2)</f>
        <v>P</v>
      </c>
      <c r="E456" s="219">
        <f>+'Ark1'!H3234</f>
        <v>1</v>
      </c>
      <c r="F456" s="219">
        <f>+'Ark1'!J3234</f>
        <v>155</v>
      </c>
      <c r="G456" s="219" t="str">
        <f>+VLOOKUP(F456,RNR!$A$1:$B$26,2)</f>
        <v>Målselv</v>
      </c>
      <c r="H456" s="219">
        <f>+IF(J456=0,"",'Ark1'!Q3234)</f>
        <v>12</v>
      </c>
      <c r="I456" s="219"/>
      <c r="J456" s="324">
        <f>+'Ark1'!R3234</f>
        <v>58</v>
      </c>
      <c r="K456" s="220">
        <f>+IF(J456=0,"",'Ark1'!AG3234)</f>
        <v>3.1873839106991499</v>
      </c>
      <c r="L456" s="220"/>
      <c r="M456" s="220">
        <f>+IF(J456=0,"",'Ark1'!AH3234)</f>
        <v>0</v>
      </c>
      <c r="N456" s="31">
        <f>+IF(J456=0,"",'Ark1'!U3234)</f>
        <v>6.0948275862068995</v>
      </c>
      <c r="O456" s="31"/>
      <c r="P456" s="31"/>
      <c r="Q456" s="31"/>
      <c r="R456" s="31"/>
      <c r="S456" s="31"/>
      <c r="T456" s="31"/>
      <c r="U456" s="31"/>
      <c r="V456" s="221">
        <f>+IF(J456=0,"",'Ark1'!T3234)</f>
        <v>2.0517241379310347</v>
      </c>
      <c r="W456" s="222">
        <f>+IF(J456=0,"",'Ark1'!W3234)</f>
        <v>0</v>
      </c>
      <c r="X456" s="222">
        <f>+IF(J456=0,"",'Ark1'!X3234)</f>
        <v>0</v>
      </c>
      <c r="Y456" s="222">
        <f>+IF(J456=0,"",'Ark1'!Y3234)</f>
        <v>0</v>
      </c>
      <c r="Z456" s="222">
        <f>+IF(J456=0,"",'Ark1'!Z3234)</f>
        <v>1.4963659903813715</v>
      </c>
      <c r="AA456" s="220">
        <f>+IF(J456=0,"",'Ark1'!AA3234)</f>
        <v>0</v>
      </c>
      <c r="AB456" s="221">
        <f>+IF(J456=0,"",'Ark1'!AC3234)</f>
        <v>0</v>
      </c>
      <c r="AC456" s="222">
        <f>+IF(J456=0,"",'Ark1'!AE3234)</f>
        <v>0</v>
      </c>
      <c r="AD456" s="220">
        <f t="shared" si="51"/>
        <v>3.0474137931034497</v>
      </c>
      <c r="AE456" s="220">
        <f t="shared" si="50"/>
        <v>4.833333333333333</v>
      </c>
      <c r="AF456" s="305"/>
      <c r="AJ456" s="26"/>
      <c r="AM456" s="27"/>
      <c r="AN456" s="27"/>
      <c r="AO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</row>
    <row r="457" spans="1:72" s="28" customFormat="1" ht="15.6">
      <c r="A457" s="305"/>
      <c r="B457" s="270">
        <f>+'Ark1'!C3235</f>
        <v>2023</v>
      </c>
      <c r="C457" s="219">
        <f>+'Ark1'!L3235</f>
        <v>2</v>
      </c>
      <c r="D457" s="219" t="str">
        <f>VLOOKUP(C457,RNR!$D$13:$E$27,2)</f>
        <v>P</v>
      </c>
      <c r="E457" s="219">
        <f>+'Ark1'!H3235</f>
        <v>2</v>
      </c>
      <c r="F457" s="219">
        <f>+'Ark1'!J3235</f>
        <v>160</v>
      </c>
      <c r="G457" s="219" t="str">
        <f>+VLOOKUP(F457,RNR!$A$1:$B$26,2)</f>
        <v>Oslo</v>
      </c>
      <c r="H457" s="219">
        <f>+IF(J457=0,"",'Ark1'!Q3235)</f>
        <v>4</v>
      </c>
      <c r="I457" s="219"/>
      <c r="J457" s="324">
        <f>+'Ark1'!R3235</f>
        <v>6</v>
      </c>
      <c r="K457" s="220">
        <f>+IF(J457=0,"",'Ark1'!AG3235)</f>
        <v>1.1592550361079437</v>
      </c>
      <c r="L457" s="220"/>
      <c r="M457" s="220">
        <f>+IF(J457=0,"",'Ark1'!AH3235)</f>
        <v>16.666666666666671</v>
      </c>
      <c r="N457" s="31">
        <f>+IF(J457=0,"",'Ark1'!U3235)</f>
        <v>4.0666666666666655</v>
      </c>
      <c r="O457" s="31"/>
      <c r="P457" s="31"/>
      <c r="Q457" s="31"/>
      <c r="R457" s="31"/>
      <c r="S457" s="31"/>
      <c r="T457" s="31"/>
      <c r="U457" s="31"/>
      <c r="V457" s="221">
        <f>+IF(J457=0,"",'Ark1'!T3235)</f>
        <v>2.6666666666666661</v>
      </c>
      <c r="W457" s="222">
        <f>+IF(J457=0,"",'Ark1'!W3235)</f>
        <v>0</v>
      </c>
      <c r="X457" s="222">
        <f>+IF(J457=0,"",'Ark1'!X3235)</f>
        <v>0</v>
      </c>
      <c r="Y457" s="222">
        <f>+IF(J457=0,"",'Ark1'!Y3235)</f>
        <v>0</v>
      </c>
      <c r="Z457" s="222">
        <f>+IF(J457=0,"",'Ark1'!Z3235)</f>
        <v>1.0546194679704275</v>
      </c>
      <c r="AA457" s="220">
        <f>+IF(J457=0,"",'Ark1'!AA3235)</f>
        <v>0</v>
      </c>
      <c r="AB457" s="221">
        <f>+IF(J457=0,"",'Ark1'!AC3235)</f>
        <v>0</v>
      </c>
      <c r="AC457" s="222">
        <f>+IF(J457=0,"",'Ark1'!AE3235)</f>
        <v>0</v>
      </c>
      <c r="AD457" s="220">
        <f t="shared" si="51"/>
        <v>2.0333333333333328</v>
      </c>
      <c r="AE457" s="220">
        <f t="shared" si="50"/>
        <v>1.5</v>
      </c>
      <c r="AF457" s="305"/>
      <c r="AJ457" s="26"/>
      <c r="AM457" s="27"/>
      <c r="AN457" s="27"/>
      <c r="AO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</row>
    <row r="458" spans="1:72" s="28" customFormat="1" ht="15.6">
      <c r="A458" s="305"/>
      <c r="B458" s="270">
        <f>+'Ark1'!C3236</f>
        <v>2023</v>
      </c>
      <c r="C458" s="219">
        <f>+'Ark1'!L3236</f>
        <v>2</v>
      </c>
      <c r="D458" s="219" t="str">
        <f>VLOOKUP(C458,RNR!$D$13:$E$27,2)</f>
        <v>P</v>
      </c>
      <c r="E458" s="219">
        <f>+'Ark1'!H3236</f>
        <v>1</v>
      </c>
      <c r="F458" s="219">
        <f>+'Ark1'!J3236</f>
        <v>171</v>
      </c>
      <c r="G458" s="219" t="str">
        <f>+VLOOKUP(F458,RNR!$A$1:$B$26,2)</f>
        <v>Prima</v>
      </c>
      <c r="H458" s="219" t="str">
        <f>+IF(J458=0,"",'Ark1'!Q3236)</f>
        <v/>
      </c>
      <c r="I458" s="219"/>
      <c r="J458" s="324">
        <f>+'Ark1'!R3236</f>
        <v>0</v>
      </c>
      <c r="K458" s="220" t="str">
        <f>+IF(J458=0,"",'Ark1'!AG3236)</f>
        <v/>
      </c>
      <c r="L458" s="220"/>
      <c r="M458" s="220" t="str">
        <f>+IF(J458=0,"",'Ark1'!AH3236)</f>
        <v/>
      </c>
      <c r="N458" s="31" t="str">
        <f>+IF(J458=0,"",'Ark1'!U3236)</f>
        <v/>
      </c>
      <c r="O458" s="31"/>
      <c r="P458" s="31"/>
      <c r="Q458" s="31"/>
      <c r="R458" s="31"/>
      <c r="S458" s="31"/>
      <c r="T458" s="31"/>
      <c r="U458" s="31"/>
      <c r="V458" s="221" t="str">
        <f>+IF(J458=0,"",'Ark1'!T3236)</f>
        <v/>
      </c>
      <c r="W458" s="222" t="str">
        <f>+IF(J458=0,"",'Ark1'!W3236)</f>
        <v/>
      </c>
      <c r="X458" s="222" t="str">
        <f>+IF(J458=0,"",'Ark1'!X3236)</f>
        <v/>
      </c>
      <c r="Y458" s="222" t="str">
        <f>+IF(J458=0,"",'Ark1'!Y3236)</f>
        <v/>
      </c>
      <c r="Z458" s="222" t="str">
        <f>+IF(J458=0,"",'Ark1'!Z3236)</f>
        <v/>
      </c>
      <c r="AA458" s="220" t="str">
        <f>+IF(J458=0,"",'Ark1'!AA3236)</f>
        <v/>
      </c>
      <c r="AB458" s="221" t="str">
        <f>+IF(J458=0,"",'Ark1'!AC3236)</f>
        <v/>
      </c>
      <c r="AC458" s="222" t="str">
        <f>+IF(J458=0,"",'Ark1'!AE3236)</f>
        <v/>
      </c>
      <c r="AD458" s="220" t="str">
        <f t="shared" si="51"/>
        <v/>
      </c>
      <c r="AE458" s="220" t="str">
        <f t="shared" si="50"/>
        <v/>
      </c>
      <c r="AF458" s="305"/>
      <c r="AJ458" s="26"/>
      <c r="AM458" s="27"/>
      <c r="AN458" s="27"/>
      <c r="AO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</row>
    <row r="459" spans="1:72" s="28" customFormat="1" ht="15.6">
      <c r="A459" s="305"/>
      <c r="B459" s="270">
        <f>+'Ark1'!C3237</f>
        <v>2023</v>
      </c>
      <c r="C459" s="219">
        <f>+'Ark1'!L3237</f>
        <v>2</v>
      </c>
      <c r="D459" s="219" t="str">
        <f>VLOOKUP(C459,RNR!$D$13:$E$27,2)</f>
        <v>P</v>
      </c>
      <c r="E459" s="219">
        <f>+'Ark1'!H3237</f>
        <v>2</v>
      </c>
      <c r="F459" s="219">
        <f>+'Ark1'!J3237</f>
        <v>175</v>
      </c>
      <c r="G459" s="219" t="str">
        <f>+VLOOKUP(F459,RNR!$A$1:$B$26,2)</f>
        <v>Ole Ringdal</v>
      </c>
      <c r="H459" s="219">
        <f>+IF(J459=0,"",'Ark1'!Q3237)</f>
        <v>12</v>
      </c>
      <c r="I459" s="219"/>
      <c r="J459" s="324">
        <f>+'Ark1'!R3237</f>
        <v>88</v>
      </c>
      <c r="K459" s="220">
        <f>+IF(J459=0,"",'Ark1'!AG3237)</f>
        <v>4.8210930563871761</v>
      </c>
      <c r="L459" s="220"/>
      <c r="M459" s="220">
        <f>+IF(J459=0,"",'Ark1'!AH3237)</f>
        <v>0</v>
      </c>
      <c r="N459" s="31">
        <f>+IF(J459=0,"",'Ark1'!U3237)</f>
        <v>5.3068181818181825</v>
      </c>
      <c r="O459" s="31"/>
      <c r="P459" s="31"/>
      <c r="Q459" s="31"/>
      <c r="R459" s="31"/>
      <c r="S459" s="31"/>
      <c r="T459" s="31"/>
      <c r="U459" s="31"/>
      <c r="V459" s="221">
        <f>+IF(J459=0,"",'Ark1'!T3237)</f>
        <v>2.2386363636363642</v>
      </c>
      <c r="W459" s="222">
        <f>+IF(J459=0,"",'Ark1'!W3237)</f>
        <v>0</v>
      </c>
      <c r="X459" s="222">
        <f>+IF(J459=0,"",'Ark1'!X3237)</f>
        <v>0</v>
      </c>
      <c r="Y459" s="222">
        <f>+IF(J459=0,"",'Ark1'!Y3237)</f>
        <v>0</v>
      </c>
      <c r="Z459" s="222">
        <f>+IF(J459=0,"",'Ark1'!Z3237)</f>
        <v>1.4702191746428821</v>
      </c>
      <c r="AA459" s="220">
        <f>+IF(J459=0,"",'Ark1'!AA3237)</f>
        <v>0</v>
      </c>
      <c r="AB459" s="221">
        <f>+IF(J459=0,"",'Ark1'!AC3237)</f>
        <v>0</v>
      </c>
      <c r="AC459" s="222">
        <f>+IF(J459=0,"",'Ark1'!AE3237)</f>
        <v>0</v>
      </c>
      <c r="AD459" s="220">
        <f t="shared" si="51"/>
        <v>2.6534090909090913</v>
      </c>
      <c r="AE459" s="220">
        <f t="shared" si="50"/>
        <v>7.333333333333333</v>
      </c>
      <c r="AF459" s="305"/>
      <c r="AJ459" s="26"/>
      <c r="AM459" s="27"/>
      <c r="AN459" s="27"/>
      <c r="AO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</row>
    <row r="460" spans="1:72" s="28" customFormat="1" ht="15.6">
      <c r="A460" s="305"/>
      <c r="B460" s="270">
        <f>+'Ark1'!C3238</f>
        <v>2023</v>
      </c>
      <c r="C460" s="219">
        <f>+'Ark1'!L3238</f>
        <v>2</v>
      </c>
      <c r="D460" s="219" t="str">
        <f>VLOOKUP(C460,RNR!$D$13:$E$27,2)</f>
        <v>P</v>
      </c>
      <c r="E460" s="219">
        <f>+'Ark1'!H3238</f>
        <v>2</v>
      </c>
      <c r="F460" s="219">
        <f>+'Ark1'!J3238</f>
        <v>177</v>
      </c>
      <c r="G460" s="219" t="str">
        <f>+VLOOKUP(F460,RNR!$A$1:$B$26,2)</f>
        <v>Slakthuset</v>
      </c>
      <c r="H460" s="219">
        <f>+IF(J460=0,"",'Ark1'!Q3238)</f>
        <v>5</v>
      </c>
      <c r="I460" s="219"/>
      <c r="J460" s="324">
        <f>+'Ark1'!R3238</f>
        <v>32</v>
      </c>
      <c r="K460" s="220">
        <f>+IF(J460=0,"",'Ark1'!AG3238)</f>
        <v>2.0301976707432714</v>
      </c>
      <c r="L460" s="220"/>
      <c r="M460" s="220">
        <f>+IF(J460=0,"",'Ark1'!AH3238)</f>
        <v>0</v>
      </c>
      <c r="N460" s="31">
        <f>+IF(J460=0,"",'Ark1'!U3238)</f>
        <v>5.2187500000000009</v>
      </c>
      <c r="O460" s="31"/>
      <c r="P460" s="31"/>
      <c r="Q460" s="31"/>
      <c r="R460" s="31"/>
      <c r="S460" s="31"/>
      <c r="T460" s="31"/>
      <c r="U460" s="31"/>
      <c r="V460" s="221">
        <f>+IF(J460=0,"",'Ark1'!T3238)</f>
        <v>2.0625</v>
      </c>
      <c r="W460" s="222">
        <f>+IF(J460=0,"",'Ark1'!W3238)</f>
        <v>0</v>
      </c>
      <c r="X460" s="222">
        <f>+IF(J460=0,"",'Ark1'!X3238)</f>
        <v>0</v>
      </c>
      <c r="Y460" s="222">
        <f>+IF(J460=0,"",'Ark1'!Y3238)</f>
        <v>0</v>
      </c>
      <c r="Z460" s="222">
        <f>+IF(J460=0,"",'Ark1'!Z3238)</f>
        <v>1.3893428077691969</v>
      </c>
      <c r="AA460" s="220">
        <f>+IF(J460=0,"",'Ark1'!AA3238)</f>
        <v>0</v>
      </c>
      <c r="AB460" s="221">
        <f>+IF(J460=0,"",'Ark1'!AC3238)</f>
        <v>0</v>
      </c>
      <c r="AC460" s="222">
        <f>+IF(J460=0,"",'Ark1'!AE3238)</f>
        <v>0</v>
      </c>
      <c r="AD460" s="220">
        <f t="shared" si="51"/>
        <v>2.6093750000000004</v>
      </c>
      <c r="AE460" s="220">
        <f t="shared" si="50"/>
        <v>6.4</v>
      </c>
      <c r="AF460" s="305"/>
      <c r="AJ460" s="26"/>
      <c r="AM460" s="27"/>
      <c r="AN460" s="27"/>
      <c r="AO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</row>
    <row r="461" spans="1:72" s="28" customFormat="1" ht="15.6">
      <c r="A461" s="305"/>
      <c r="B461" s="270">
        <f>+'Ark1'!C3239</f>
        <v>2023</v>
      </c>
      <c r="C461" s="219">
        <f>+'Ark1'!L3239</f>
        <v>2</v>
      </c>
      <c r="D461" s="219" t="str">
        <f>VLOOKUP(C461,RNR!$D$13:$E$27,2)</f>
        <v>P</v>
      </c>
      <c r="E461" s="219">
        <f>+'Ark1'!H3239</f>
        <v>2</v>
      </c>
      <c r="F461" s="219">
        <f>+'Ark1'!J3239</f>
        <v>178</v>
      </c>
      <c r="G461" s="219" t="str">
        <f>+VLOOKUP(F461,RNR!$A$1:$B$26,2)</f>
        <v>Røros</v>
      </c>
      <c r="H461" s="219">
        <f>+IF(J461=0,"",'Ark1'!Q3239)</f>
        <v>4</v>
      </c>
      <c r="I461" s="219"/>
      <c r="J461" s="324">
        <f>+'Ark1'!R3239</f>
        <v>36</v>
      </c>
      <c r="K461" s="220">
        <f>+IF(J461=0,"",'Ark1'!AG3239)</f>
        <v>6.2400271600746917</v>
      </c>
      <c r="L461" s="220"/>
      <c r="M461" s="220">
        <f>+IF(J461=0,"",'Ark1'!AH3239)</f>
        <v>0</v>
      </c>
      <c r="N461" s="31">
        <f>+IF(J461=0,"",'Ark1'!U3239)</f>
        <v>5.1055555555555587</v>
      </c>
      <c r="O461" s="31"/>
      <c r="P461" s="31"/>
      <c r="Q461" s="31"/>
      <c r="R461" s="31"/>
      <c r="S461" s="31"/>
      <c r="T461" s="31"/>
      <c r="U461" s="31"/>
      <c r="V461" s="221">
        <f>+IF(J461=0,"",'Ark1'!T3239)</f>
        <v>2.5</v>
      </c>
      <c r="W461" s="222">
        <f>+IF(J461=0,"",'Ark1'!W3239)</f>
        <v>0</v>
      </c>
      <c r="X461" s="222">
        <f>+IF(J461=0,"",'Ark1'!X3239)</f>
        <v>0</v>
      </c>
      <c r="Y461" s="222">
        <f>+IF(J461=0,"",'Ark1'!Y3239)</f>
        <v>0</v>
      </c>
      <c r="Z461" s="222">
        <f>+IF(J461=0,"",'Ark1'!Z3239)</f>
        <v>0.91952416572813045</v>
      </c>
      <c r="AA461" s="220">
        <f>+IF(J461=0,"",'Ark1'!AA3239)</f>
        <v>0</v>
      </c>
      <c r="AB461" s="221">
        <f>+IF(J461=0,"",'Ark1'!AC3239)</f>
        <v>0</v>
      </c>
      <c r="AC461" s="222">
        <f>+IF(J461=0,"",'Ark1'!AE3239)</f>
        <v>0</v>
      </c>
      <c r="AD461" s="220">
        <f t="shared" si="51"/>
        <v>2.5527777777777794</v>
      </c>
      <c r="AE461" s="220">
        <f t="shared" si="50"/>
        <v>9</v>
      </c>
      <c r="AF461" s="305"/>
      <c r="AJ461" s="26"/>
      <c r="AM461" s="27"/>
      <c r="AN461" s="27"/>
      <c r="AO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</row>
    <row r="462" spans="1:72" s="28" customFormat="1" ht="15.6">
      <c r="A462" s="305"/>
      <c r="B462" s="270">
        <f>+'Ark1'!C3240</f>
        <v>2023</v>
      </c>
      <c r="C462" s="219">
        <f>+'Ark1'!L3240</f>
        <v>2</v>
      </c>
      <c r="D462" s="219" t="str">
        <f>VLOOKUP(C462,RNR!$D$13:$E$27,2)</f>
        <v>P</v>
      </c>
      <c r="E462" s="219">
        <f>+'Ark1'!H3240</f>
        <v>2</v>
      </c>
      <c r="F462" s="219">
        <f>+'Ark1'!J3240</f>
        <v>181</v>
      </c>
      <c r="G462" s="219" t="str">
        <f>+VLOOKUP(F462,RNR!$A$1:$B$26,2)</f>
        <v>Horns</v>
      </c>
      <c r="H462" s="219">
        <f>+IF(J462=0,"",'Ark1'!Q3240)</f>
        <v>4</v>
      </c>
      <c r="I462" s="219"/>
      <c r="J462" s="324">
        <f>+'Ark1'!R3240</f>
        <v>8</v>
      </c>
      <c r="K462" s="220">
        <f>+IF(J462=0,"",'Ark1'!AG3240)</f>
        <v>1.5500911818342256</v>
      </c>
      <c r="L462" s="220"/>
      <c r="M462" s="220">
        <f>+IF(J462=0,"",'Ark1'!AH3240)</f>
        <v>0</v>
      </c>
      <c r="N462" s="31">
        <f>+IF(J462=0,"",'Ark1'!U3240)</f>
        <v>6.5875000000000004</v>
      </c>
      <c r="O462" s="31"/>
      <c r="P462" s="31"/>
      <c r="Q462" s="31"/>
      <c r="R462" s="31"/>
      <c r="S462" s="31"/>
      <c r="T462" s="31"/>
      <c r="U462" s="31"/>
      <c r="V462" s="221">
        <f>+IF(J462=0,"",'Ark1'!T3240)</f>
        <v>2</v>
      </c>
      <c r="W462" s="222">
        <f>+IF(J462=0,"",'Ark1'!W3240)</f>
        <v>0</v>
      </c>
      <c r="X462" s="222">
        <f>+IF(J462=0,"",'Ark1'!X3240)</f>
        <v>0</v>
      </c>
      <c r="Y462" s="222">
        <f>+IF(J462=0,"",'Ark1'!Y3240)</f>
        <v>0</v>
      </c>
      <c r="Z462" s="222">
        <f>+IF(J462=0,"",'Ark1'!Z3240)</f>
        <v>1.0373493866581365</v>
      </c>
      <c r="AA462" s="220">
        <f>+IF(J462=0,"",'Ark1'!AA3240)</f>
        <v>0</v>
      </c>
      <c r="AB462" s="221">
        <f>+IF(J462=0,"",'Ark1'!AC3240)</f>
        <v>0</v>
      </c>
      <c r="AC462" s="222">
        <f>+IF(J462=0,"",'Ark1'!AE3240)</f>
        <v>0</v>
      </c>
      <c r="AD462" s="220">
        <f t="shared" si="51"/>
        <v>3.2937500000000002</v>
      </c>
      <c r="AE462" s="220">
        <f t="shared" si="50"/>
        <v>2</v>
      </c>
      <c r="AF462" s="305"/>
      <c r="AJ462" s="26"/>
      <c r="AM462" s="27"/>
      <c r="AN462" s="27"/>
      <c r="AO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</row>
    <row r="463" spans="1:72" s="28" customFormat="1" ht="15.6">
      <c r="A463" s="305"/>
      <c r="B463" s="270">
        <f>+'Ark1'!C3241</f>
        <v>2023</v>
      </c>
      <c r="C463" s="219">
        <f>+'Ark1'!L3241</f>
        <v>2</v>
      </c>
      <c r="D463" s="219" t="str">
        <f>VLOOKUP(C463,RNR!$D$13:$E$27,2)</f>
        <v>P</v>
      </c>
      <c r="E463" s="219">
        <f>+'Ark1'!H3241</f>
        <v>1</v>
      </c>
      <c r="F463" s="219">
        <f>+'Ark1'!J3241</f>
        <v>262</v>
      </c>
      <c r="G463" s="219" t="str">
        <f>+VLOOKUP(F463,RNR!$A$1:$B$26,2)</f>
        <v>Strilalam</v>
      </c>
      <c r="H463" s="219" t="str">
        <f>+IF(J463=0,"",'Ark1'!Q3241)</f>
        <v/>
      </c>
      <c r="I463" s="219"/>
      <c r="J463" s="324">
        <f>+'Ark1'!R3241</f>
        <v>0</v>
      </c>
      <c r="K463" s="220" t="str">
        <f>+IF(J463=0,"",'Ark1'!AG3241)</f>
        <v/>
      </c>
      <c r="L463" s="220"/>
      <c r="M463" s="220" t="str">
        <f>+IF(J463=0,"",'Ark1'!AH3241)</f>
        <v/>
      </c>
      <c r="N463" s="31" t="str">
        <f>+IF(J463=0,"",'Ark1'!U3241)</f>
        <v/>
      </c>
      <c r="O463" s="31"/>
      <c r="P463" s="31"/>
      <c r="Q463" s="31"/>
      <c r="R463" s="31"/>
      <c r="S463" s="31"/>
      <c r="T463" s="31"/>
      <c r="U463" s="31"/>
      <c r="V463" s="221" t="str">
        <f>+IF(J463=0,"",'Ark1'!T3241)</f>
        <v/>
      </c>
      <c r="W463" s="222" t="str">
        <f>+IF(J463=0,"",'Ark1'!W3241)</f>
        <v/>
      </c>
      <c r="X463" s="222" t="str">
        <f>+IF(J463=0,"",'Ark1'!X3241)</f>
        <v/>
      </c>
      <c r="Y463" s="222" t="str">
        <f>+IF(J463=0,"",'Ark1'!Y3241)</f>
        <v/>
      </c>
      <c r="Z463" s="222" t="str">
        <f>+IF(J463=0,"",'Ark1'!Z3241)</f>
        <v/>
      </c>
      <c r="AA463" s="220" t="str">
        <f>+IF(J463=0,"",'Ark1'!AA3241)</f>
        <v/>
      </c>
      <c r="AB463" s="221" t="str">
        <f>+IF(J463=0,"",'Ark1'!AC3241)</f>
        <v/>
      </c>
      <c r="AC463" s="222" t="str">
        <f>+IF(J463=0,"",'Ark1'!AE3241)</f>
        <v/>
      </c>
      <c r="AD463" s="220" t="str">
        <f t="shared" si="51"/>
        <v/>
      </c>
      <c r="AE463" s="220" t="str">
        <f t="shared" si="50"/>
        <v/>
      </c>
      <c r="AF463" s="305"/>
      <c r="AJ463" s="26"/>
      <c r="AM463" s="27"/>
      <c r="AN463" s="27"/>
      <c r="AO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</row>
    <row r="464" spans="1:72" s="28" customFormat="1" ht="15.6">
      <c r="A464" s="305"/>
      <c r="B464" s="270">
        <f>+'Ark1'!C3242</f>
        <v>2023</v>
      </c>
      <c r="C464" s="219">
        <f>+'Ark1'!L3242</f>
        <v>2</v>
      </c>
      <c r="D464" s="219" t="str">
        <f>VLOOKUP(C464,RNR!$D$13:$E$27,2)</f>
        <v>P</v>
      </c>
      <c r="E464" s="219">
        <f>+'Ark1'!H3242</f>
        <v>1</v>
      </c>
      <c r="F464" s="219">
        <f>+'Ark1'!J3242</f>
        <v>309</v>
      </c>
      <c r="G464" s="219" t="str">
        <f>+VLOOKUP(F464,RNR!$A$1:$B$26,2)</f>
        <v>Malvik</v>
      </c>
      <c r="H464" s="219">
        <f>+IF(J464=0,"",'Ark1'!Q3242)</f>
        <v>8</v>
      </c>
      <c r="I464" s="219"/>
      <c r="J464" s="324">
        <f>+'Ark1'!R3242</f>
        <v>26</v>
      </c>
      <c r="K464" s="220">
        <f>+IF(J464=0,"",'Ark1'!AG3242)</f>
        <v>2.2174436869957752</v>
      </c>
      <c r="L464" s="220"/>
      <c r="M464" s="220">
        <f>+IF(J464=0,"",'Ark1'!AH3242)</f>
        <v>0</v>
      </c>
      <c r="N464" s="31">
        <f>+IF(J464=0,"",'Ark1'!U3242)</f>
        <v>5.5923076923076946</v>
      </c>
      <c r="O464" s="31"/>
      <c r="P464" s="31"/>
      <c r="Q464" s="31"/>
      <c r="R464" s="31"/>
      <c r="S464" s="31"/>
      <c r="T464" s="31"/>
      <c r="U464" s="31"/>
      <c r="V464" s="221">
        <f>+IF(J464=0,"",'Ark1'!T3242)</f>
        <v>2.2307692307692304</v>
      </c>
      <c r="W464" s="222">
        <f>+IF(J464=0,"",'Ark1'!W3242)</f>
        <v>0</v>
      </c>
      <c r="X464" s="222">
        <f>+IF(J464=0,"",'Ark1'!X3242)</f>
        <v>0</v>
      </c>
      <c r="Y464" s="222">
        <f>+IF(J464=0,"",'Ark1'!Y3242)</f>
        <v>0</v>
      </c>
      <c r="Z464" s="222">
        <f>+IF(J464=0,"",'Ark1'!Z3242)</f>
        <v>1.4220578471743188</v>
      </c>
      <c r="AA464" s="220">
        <f>+IF(J464=0,"",'Ark1'!AA3242)</f>
        <v>0</v>
      </c>
      <c r="AB464" s="221">
        <f>+IF(J464=0,"",'Ark1'!AC3242)</f>
        <v>0</v>
      </c>
      <c r="AC464" s="222">
        <f>+IF(J464=0,"",'Ark1'!AE3242)</f>
        <v>0</v>
      </c>
      <c r="AD464" s="220">
        <f t="shared" si="51"/>
        <v>2.7961538461538473</v>
      </c>
      <c r="AE464" s="220">
        <f t="shared" si="50"/>
        <v>3.25</v>
      </c>
      <c r="AF464" s="305"/>
      <c r="AJ464" s="26"/>
      <c r="AM464" s="27"/>
      <c r="AN464" s="27"/>
      <c r="AO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</row>
    <row r="465" spans="1:72" s="28" customFormat="1" ht="15.6">
      <c r="A465" s="305"/>
      <c r="B465" s="270">
        <f>+'Ark1'!C3243</f>
        <v>2023</v>
      </c>
      <c r="C465" s="219">
        <f>+'Ark1'!L3243</f>
        <v>2</v>
      </c>
      <c r="D465" s="219" t="str">
        <f>VLOOKUP(C465,RNR!$D$13:$E$27,2)</f>
        <v>P</v>
      </c>
      <c r="E465" s="219">
        <f>+'Ark1'!H3243</f>
        <v>2</v>
      </c>
      <c r="F465" s="219">
        <f>+'Ark1'!J3243</f>
        <v>470</v>
      </c>
      <c r="G465" s="219" t="str">
        <f>+VLOOKUP(F465,RNR!$A$1:$B$26,2)</f>
        <v>Jens Eide</v>
      </c>
      <c r="H465" s="219">
        <f>+IF(J465=0,"",'Ark1'!Q3243)</f>
        <v>4</v>
      </c>
      <c r="I465" s="219"/>
      <c r="J465" s="324">
        <f>+'Ark1'!R3243</f>
        <v>10</v>
      </c>
      <c r="K465" s="220">
        <f>+IF(J465=0,"",'Ark1'!AG3243)</f>
        <v>0.80207976461578756</v>
      </c>
      <c r="L465" s="220"/>
      <c r="M465" s="220">
        <f>+IF(J465=0,"",'Ark1'!AH3243)</f>
        <v>0</v>
      </c>
      <c r="N465" s="31">
        <f>+IF(J465=0,"",'Ark1'!U3243)</f>
        <v>3.9800000000000009</v>
      </c>
      <c r="O465" s="31"/>
      <c r="P465" s="31"/>
      <c r="Q465" s="31"/>
      <c r="R465" s="31"/>
      <c r="S465" s="31"/>
      <c r="T465" s="31"/>
      <c r="U465" s="31"/>
      <c r="V465" s="221">
        <f>+IF(J465=0,"",'Ark1'!T3243)</f>
        <v>2.6</v>
      </c>
      <c r="W465" s="222">
        <f>+IF(J465=0,"",'Ark1'!W3243)</f>
        <v>0</v>
      </c>
      <c r="X465" s="222">
        <f>+IF(J465=0,"",'Ark1'!X3243)</f>
        <v>0</v>
      </c>
      <c r="Y465" s="222">
        <f>+IF(J465=0,"",'Ark1'!Y3243)</f>
        <v>0</v>
      </c>
      <c r="Z465" s="222">
        <f>+IF(J465=0,"",'Ark1'!Z3243)</f>
        <v>2.0595145058969591</v>
      </c>
      <c r="AA465" s="220">
        <f>+IF(J465=0,"",'Ark1'!AA3243)</f>
        <v>0</v>
      </c>
      <c r="AB465" s="221">
        <f>+IF(J465=0,"",'Ark1'!AC3243)</f>
        <v>0</v>
      </c>
      <c r="AC465" s="222">
        <f>+IF(J465=0,"",'Ark1'!AE3243)</f>
        <v>0</v>
      </c>
      <c r="AD465" s="220">
        <f t="shared" si="51"/>
        <v>1.9900000000000004</v>
      </c>
      <c r="AE465" s="220">
        <f t="shared" si="50"/>
        <v>2.5</v>
      </c>
      <c r="AF465" s="305"/>
      <c r="AJ465" s="26"/>
      <c r="AM465" s="27"/>
      <c r="AN465" s="27"/>
      <c r="AO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</row>
    <row r="466" spans="1:72" s="28" customFormat="1" ht="15.6">
      <c r="A466" s="305"/>
      <c r="B466" s="270">
        <f>+'Ark1'!C3244</f>
        <v>2023</v>
      </c>
      <c r="C466" s="219">
        <f>+'Ark1'!L3244</f>
        <v>2</v>
      </c>
      <c r="D466" s="219" t="str">
        <f>VLOOKUP(C466,RNR!$D$13:$E$27,2)</f>
        <v>P</v>
      </c>
      <c r="E466" s="219">
        <f>+'Ark1'!H3244</f>
        <v>2</v>
      </c>
      <c r="F466" s="219">
        <f>+'Ark1'!J3244</f>
        <v>629</v>
      </c>
      <c r="G466" s="219" t="str">
        <f>+VLOOKUP(F466,RNR!$A$1:$B$26,2)</f>
        <v>Bø</v>
      </c>
      <c r="H466" s="219" t="str">
        <f>+IF(J466=0,"",'Ark1'!Q3244)</f>
        <v/>
      </c>
      <c r="I466" s="219"/>
      <c r="J466" s="324">
        <f>+'Ark1'!R3244</f>
        <v>0</v>
      </c>
      <c r="K466" s="220" t="str">
        <f>+IF(J466=0,"",'Ark1'!AG3244)</f>
        <v/>
      </c>
      <c r="L466" s="220"/>
      <c r="M466" s="220" t="str">
        <f>+IF(J466=0,"",'Ark1'!AH3244)</f>
        <v/>
      </c>
      <c r="N466" s="31" t="str">
        <f>+IF(J466=0,"",'Ark1'!U3244)</f>
        <v/>
      </c>
      <c r="O466" s="31"/>
      <c r="P466" s="31"/>
      <c r="Q466" s="31"/>
      <c r="R466" s="31"/>
      <c r="S466" s="31"/>
      <c r="T466" s="31"/>
      <c r="U466" s="31"/>
      <c r="V466" s="221" t="str">
        <f>+IF(J466=0,"",'Ark1'!T3244)</f>
        <v/>
      </c>
      <c r="W466" s="222" t="str">
        <f>+IF(J466=0,"",'Ark1'!W3244)</f>
        <v/>
      </c>
      <c r="X466" s="222" t="str">
        <f>+IF(J466=0,"",'Ark1'!X3244)</f>
        <v/>
      </c>
      <c r="Y466" s="222" t="str">
        <f>+IF(J466=0,"",'Ark1'!Y3244)</f>
        <v/>
      </c>
      <c r="Z466" s="222" t="str">
        <f>+IF(J466=0,"",'Ark1'!Z3244)</f>
        <v/>
      </c>
      <c r="AA466" s="220" t="str">
        <f>+IF(J466=0,"",'Ark1'!AA3244)</f>
        <v/>
      </c>
      <c r="AB466" s="221" t="str">
        <f>+IF(J466=0,"",'Ark1'!AC3244)</f>
        <v/>
      </c>
      <c r="AC466" s="222" t="str">
        <f>+IF(J466=0,"",'Ark1'!AE3244)</f>
        <v/>
      </c>
      <c r="AD466" s="220" t="str">
        <f t="shared" si="51"/>
        <v/>
      </c>
      <c r="AE466" s="220" t="str">
        <f t="shared" si="50"/>
        <v/>
      </c>
      <c r="AF466" s="305"/>
      <c r="AJ466" s="26"/>
      <c r="AM466" s="27"/>
      <c r="AN466" s="27"/>
      <c r="AO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</row>
    <row r="467" spans="1:72" s="28" customFormat="1" ht="15.6">
      <c r="A467" s="305"/>
      <c r="B467" s="270">
        <f>+'Ark1'!C3245</f>
        <v>2023</v>
      </c>
      <c r="C467" s="219">
        <f>+'Ark1'!L3245</f>
        <v>2</v>
      </c>
      <c r="D467" s="219" t="str">
        <f>VLOOKUP(C467,RNR!$D$13:$E$27,2)</f>
        <v>P</v>
      </c>
      <c r="E467" s="219">
        <f>+'Ark1'!H3245</f>
        <v>1</v>
      </c>
      <c r="F467" s="219">
        <f>+'Ark1'!J3245</f>
        <v>643</v>
      </c>
      <c r="G467" s="219" t="str">
        <f>+VLOOKUP(F467,RNR!$A$1:$B$26,2)</f>
        <v>Bjerka</v>
      </c>
      <c r="H467" s="219">
        <f>+IF(J467=0,"",'Ark1'!Q3245)</f>
        <v>3</v>
      </c>
      <c r="I467" s="219"/>
      <c r="J467" s="324">
        <f>+'Ark1'!R3245</f>
        <v>16</v>
      </c>
      <c r="K467" s="220">
        <f>+IF(J467=0,"",'Ark1'!AG3245)</f>
        <v>2.6562376965274659</v>
      </c>
      <c r="L467" s="220"/>
      <c r="M467" s="220">
        <f>+IF(J467=0,"",'Ark1'!AH3245)</f>
        <v>0</v>
      </c>
      <c r="N467" s="31">
        <f>+IF(J467=0,"",'Ark1'!U3245)</f>
        <v>6.3249999999999984</v>
      </c>
      <c r="O467" s="31"/>
      <c r="P467" s="31"/>
      <c r="Q467" s="31"/>
      <c r="R467" s="31"/>
      <c r="S467" s="31"/>
      <c r="T467" s="31"/>
      <c r="U467" s="31"/>
      <c r="V467" s="221">
        <f>+IF(J467=0,"",'Ark1'!T3245)</f>
        <v>2.1875</v>
      </c>
      <c r="W467" s="222">
        <f>+IF(J467=0,"",'Ark1'!W3245)</f>
        <v>0</v>
      </c>
      <c r="X467" s="222">
        <f>+IF(J467=0,"",'Ark1'!X3245)</f>
        <v>0</v>
      </c>
      <c r="Y467" s="222">
        <f>+IF(J467=0,"",'Ark1'!Y3245)</f>
        <v>0</v>
      </c>
      <c r="Z467" s="222">
        <f>+IF(J467=0,"",'Ark1'!Z3245)</f>
        <v>2.8932032420830751</v>
      </c>
      <c r="AA467" s="220">
        <f>+IF(J467=0,"",'Ark1'!AA3245)</f>
        <v>0</v>
      </c>
      <c r="AB467" s="221">
        <f>+IF(J467=0,"",'Ark1'!AC3245)</f>
        <v>0</v>
      </c>
      <c r="AC467" s="222">
        <f>+IF(J467=0,"",'Ark1'!AE3245)</f>
        <v>0</v>
      </c>
      <c r="AD467" s="220">
        <f t="shared" si="51"/>
        <v>3.1624999999999992</v>
      </c>
      <c r="AE467" s="220">
        <f t="shared" si="50"/>
        <v>5.333333333333333</v>
      </c>
      <c r="AF467" s="305"/>
      <c r="AJ467" s="26"/>
      <c r="AM467" s="27"/>
      <c r="AN467" s="27"/>
      <c r="AO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</row>
    <row r="468" spans="1:72" s="28" customFormat="1" ht="15.6">
      <c r="A468" s="305"/>
      <c r="B468" s="270">
        <f>+'Ark1'!C3246</f>
        <v>2023</v>
      </c>
      <c r="C468" s="219">
        <f>+'Ark1'!L3246</f>
        <v>2</v>
      </c>
      <c r="D468" s="219" t="str">
        <f>VLOOKUP(C468,RNR!$D$13:$E$27,2)</f>
        <v>P</v>
      </c>
      <c r="E468" s="219">
        <f>+'Ark1'!H3246</f>
        <v>2</v>
      </c>
      <c r="F468" s="219">
        <f>+'Ark1'!J3246</f>
        <v>704</v>
      </c>
      <c r="G468" s="219" t="str">
        <f>+VLOOKUP(F468,RNR!$A$1:$B$26,2)</f>
        <v>Øre Vilt</v>
      </c>
      <c r="H468" s="219" t="str">
        <f>+IF(J468=0,"",'Ark1'!Q3246)</f>
        <v/>
      </c>
      <c r="I468" s="219"/>
      <c r="J468" s="324">
        <f>+'Ark1'!R3246</f>
        <v>0</v>
      </c>
      <c r="K468" s="220" t="str">
        <f>+IF(J468=0,"",'Ark1'!AG3246)</f>
        <v/>
      </c>
      <c r="L468" s="220"/>
      <c r="M468" s="220" t="str">
        <f>+IF(J468=0,"",'Ark1'!AH3246)</f>
        <v/>
      </c>
      <c r="N468" s="31" t="str">
        <f>+IF(J468=0,"",'Ark1'!U3246)</f>
        <v/>
      </c>
      <c r="O468" s="31"/>
      <c r="P468" s="31"/>
      <c r="Q468" s="31"/>
      <c r="R468" s="31"/>
      <c r="S468" s="31"/>
      <c r="T468" s="31"/>
      <c r="U468" s="31"/>
      <c r="V468" s="221" t="str">
        <f>+IF(J468=0,"",'Ark1'!T3246)</f>
        <v/>
      </c>
      <c r="W468" s="222" t="str">
        <f>+IF(J468=0,"",'Ark1'!W3246)</f>
        <v/>
      </c>
      <c r="X468" s="222" t="str">
        <f>+IF(J468=0,"",'Ark1'!X3246)</f>
        <v/>
      </c>
      <c r="Y468" s="222" t="str">
        <f>+IF(J468=0,"",'Ark1'!Y3246)</f>
        <v/>
      </c>
      <c r="Z468" s="222" t="str">
        <f>+IF(J468=0,"",'Ark1'!Z3246)</f>
        <v/>
      </c>
      <c r="AA468" s="220" t="str">
        <f>+IF(J468=0,"",'Ark1'!AA3246)</f>
        <v/>
      </c>
      <c r="AB468" s="221" t="str">
        <f>+IF(J468=0,"",'Ark1'!AC3246)</f>
        <v/>
      </c>
      <c r="AC468" s="222" t="str">
        <f>+IF(J468=0,"",'Ark1'!AE3246)</f>
        <v/>
      </c>
      <c r="AD468" s="220" t="str">
        <f t="shared" si="51"/>
        <v/>
      </c>
      <c r="AE468" s="220" t="str">
        <f t="shared" si="50"/>
        <v/>
      </c>
      <c r="AF468" s="305"/>
      <c r="AJ468" s="26"/>
      <c r="AM468" s="27"/>
      <c r="AN468" s="27"/>
      <c r="AO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</row>
    <row r="469" spans="1:72" s="28" customFormat="1" ht="15.6">
      <c r="A469" s="305"/>
      <c r="B469" s="270">
        <f>+'Ark1'!C3247</f>
        <v>2023</v>
      </c>
      <c r="C469" s="219">
        <f>+'Ark1'!L3247</f>
        <v>2</v>
      </c>
      <c r="D469" s="219" t="str">
        <f>VLOOKUP(C469,RNR!$D$13:$E$27,2)</f>
        <v>P</v>
      </c>
      <c r="E469" s="219">
        <f>+'Ark1'!H3247</f>
        <v>1</v>
      </c>
      <c r="F469" s="219">
        <f>+'Ark1'!J3247</f>
        <v>802</v>
      </c>
      <c r="G469" s="219" t="str">
        <f>+VLOOKUP(F469,RNR!$A$1:$B$26,2)</f>
        <v>Karasjok</v>
      </c>
      <c r="H469" s="219" t="str">
        <f>+IF(J469=0,"",'Ark1'!Q3247)</f>
        <v/>
      </c>
      <c r="I469" s="219"/>
      <c r="J469" s="324">
        <f>+'Ark1'!R3247</f>
        <v>0</v>
      </c>
      <c r="K469" s="220" t="str">
        <f>+IF(J469=0,"",'Ark1'!AG3247)</f>
        <v/>
      </c>
      <c r="L469" s="220"/>
      <c r="M469" s="220" t="str">
        <f>+IF(J469=0,"",'Ark1'!AH3247)</f>
        <v/>
      </c>
      <c r="N469" s="31" t="str">
        <f>+IF(J469=0,"",'Ark1'!U3247)</f>
        <v/>
      </c>
      <c r="O469" s="31"/>
      <c r="P469" s="31"/>
      <c r="Q469" s="31"/>
      <c r="R469" s="31"/>
      <c r="S469" s="31"/>
      <c r="T469" s="31"/>
      <c r="U469" s="31"/>
      <c r="V469" s="221" t="str">
        <f>+IF(J469=0,"",'Ark1'!T3247)</f>
        <v/>
      </c>
      <c r="W469" s="222" t="str">
        <f>+IF(J469=0,"",'Ark1'!W3247)</f>
        <v/>
      </c>
      <c r="X469" s="222" t="str">
        <f>+IF(J469=0,"",'Ark1'!X3247)</f>
        <v/>
      </c>
      <c r="Y469" s="222" t="str">
        <f>+IF(J469=0,"",'Ark1'!Y3247)</f>
        <v/>
      </c>
      <c r="Z469" s="222" t="str">
        <f>+IF(J469=0,"",'Ark1'!Z3247)</f>
        <v/>
      </c>
      <c r="AA469" s="220" t="str">
        <f>+IF(J469=0,"",'Ark1'!AA3247)</f>
        <v/>
      </c>
      <c r="AB469" s="221" t="str">
        <f>+IF(J469=0,"",'Ark1'!AC3247)</f>
        <v/>
      </c>
      <c r="AC469" s="222" t="str">
        <f>+IF(J469=0,"",'Ark1'!AE3247)</f>
        <v/>
      </c>
      <c r="AD469" s="220" t="str">
        <f t="shared" si="51"/>
        <v/>
      </c>
      <c r="AE469" s="220" t="str">
        <f t="shared" si="50"/>
        <v/>
      </c>
      <c r="AF469" s="305"/>
      <c r="AJ469" s="26"/>
      <c r="AM469" s="27"/>
      <c r="AN469" s="27"/>
      <c r="AO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</row>
    <row r="470" spans="1:72" ht="15" customHeight="1">
      <c r="A470" s="305"/>
      <c r="B470" s="305"/>
      <c r="C470" s="305"/>
      <c r="D470" s="305"/>
      <c r="E470" s="305"/>
      <c r="F470" s="305"/>
      <c r="G470" s="305"/>
      <c r="H470" s="305"/>
      <c r="I470" s="305"/>
      <c r="J470" s="446"/>
      <c r="K470" s="305"/>
      <c r="L470" s="305"/>
      <c r="M470" s="305"/>
      <c r="N470" s="305"/>
      <c r="O470" s="305"/>
      <c r="P470" s="305"/>
      <c r="Q470" s="305"/>
      <c r="R470" s="305"/>
      <c r="S470" s="305"/>
      <c r="T470" s="305"/>
      <c r="U470" s="305"/>
      <c r="V470" s="305"/>
      <c r="W470" s="305"/>
      <c r="X470" s="305"/>
      <c r="Y470" s="305"/>
      <c r="Z470" s="305"/>
      <c r="AA470" s="305"/>
      <c r="AB470" s="305"/>
      <c r="AC470" s="305"/>
      <c r="AD470" s="305"/>
      <c r="AE470" s="305"/>
      <c r="AF470" s="305"/>
      <c r="AG470" s="202"/>
      <c r="AI470" s="28"/>
      <c r="AJ470" s="26"/>
      <c r="AK470" s="203"/>
      <c r="AL470" s="27"/>
      <c r="AP470" s="27"/>
      <c r="BH470" s="215"/>
    </row>
    <row r="471" spans="1:72" ht="22.8">
      <c r="A471" s="305"/>
      <c r="B471" s="305"/>
      <c r="C471" s="305"/>
      <c r="D471" s="398" t="str">
        <f>+D473</f>
        <v>P+</v>
      </c>
      <c r="E471" s="305"/>
      <c r="F471" s="305"/>
      <c r="G471" s="305"/>
      <c r="H471" s="305"/>
      <c r="I471" s="305"/>
      <c r="J471" s="445">
        <f>SUM(J473:J502)</f>
        <v>3472</v>
      </c>
      <c r="K471" s="305"/>
      <c r="L471" s="305"/>
      <c r="M471" s="305"/>
      <c r="N471" s="247">
        <f>+Klasse!P106</f>
        <v>0</v>
      </c>
      <c r="O471" s="247"/>
      <c r="P471" s="247"/>
      <c r="Q471" s="247"/>
      <c r="R471" s="247"/>
      <c r="S471" s="247"/>
      <c r="T471" s="247"/>
      <c r="U471" s="247"/>
      <c r="V471" s="305"/>
      <c r="W471" s="305"/>
      <c r="X471" s="305"/>
      <c r="Y471" s="305"/>
      <c r="Z471" s="305"/>
      <c r="AA471" s="305"/>
      <c r="AB471" s="305"/>
      <c r="AC471" s="305"/>
      <c r="AD471" s="305"/>
      <c r="AE471" s="305"/>
      <c r="AF471" s="305"/>
      <c r="AG471" s="202"/>
      <c r="AI471" s="28"/>
      <c r="AJ471" s="26"/>
      <c r="AK471" s="203"/>
      <c r="AL471" s="27"/>
      <c r="AP471" s="27"/>
      <c r="BH471" s="215"/>
    </row>
    <row r="472" spans="1:72" ht="15" customHeight="1">
      <c r="A472" s="305"/>
      <c r="B472" s="305"/>
      <c r="C472" s="305"/>
      <c r="D472" s="305"/>
      <c r="E472" s="305"/>
      <c r="F472" s="305"/>
      <c r="G472" s="305"/>
      <c r="H472" s="305"/>
      <c r="I472" s="305"/>
      <c r="J472" s="446"/>
      <c r="K472" s="305"/>
      <c r="L472" s="305"/>
      <c r="M472" s="305"/>
      <c r="N472" s="305"/>
      <c r="O472" s="305"/>
      <c r="P472" s="305"/>
      <c r="Q472" s="305"/>
      <c r="R472" s="305"/>
      <c r="S472" s="305"/>
      <c r="T472" s="305"/>
      <c r="U472" s="305"/>
      <c r="V472" s="305"/>
      <c r="W472" s="305"/>
      <c r="X472" s="305"/>
      <c r="Y472" s="305"/>
      <c r="Z472" s="305"/>
      <c r="AA472" s="305"/>
      <c r="AB472" s="305"/>
      <c r="AC472" s="305"/>
      <c r="AD472" s="305"/>
      <c r="AE472" s="305"/>
      <c r="AF472" s="305"/>
      <c r="AG472" s="202"/>
      <c r="AI472" s="28"/>
      <c r="AJ472" s="26"/>
      <c r="AK472" s="203"/>
      <c r="AL472" s="27"/>
      <c r="AP472" s="27"/>
      <c r="BH472" s="215"/>
    </row>
    <row r="473" spans="1:72" s="28" customFormat="1" ht="15.6">
      <c r="A473" s="305"/>
      <c r="B473" s="270">
        <f>+'Ark1'!C3248</f>
        <v>2023</v>
      </c>
      <c r="C473" s="219">
        <f>+'Ark1'!L3248</f>
        <v>3</v>
      </c>
      <c r="D473" s="219" t="str">
        <f>VLOOKUP(C473,RNR!$D$13:$E$27,2)</f>
        <v>P+</v>
      </c>
      <c r="E473" s="219">
        <f>+'Ark1'!H3248</f>
        <v>1</v>
      </c>
      <c r="F473" s="219">
        <f>+'Ark1'!J3248</f>
        <v>103</v>
      </c>
      <c r="G473" s="219" t="str">
        <f>+VLOOKUP(F473,RNR!$A$1:$B$26,2)</f>
        <v>Rudshøgda</v>
      </c>
      <c r="H473" s="219" t="str">
        <f>+IF(J473=0,"",'Ark1'!Q3248)</f>
        <v/>
      </c>
      <c r="I473" s="219"/>
      <c r="J473" s="447">
        <f>+'Ark1'!R3248</f>
        <v>0</v>
      </c>
      <c r="K473" s="220" t="str">
        <f>+IF(J473=0,"",'Ark1'!AG3248)</f>
        <v/>
      </c>
      <c r="L473" s="220"/>
      <c r="M473" s="220" t="str">
        <f>+IF(J473=0,"",'Ark1'!AH3248)</f>
        <v/>
      </c>
      <c r="N473" s="31" t="str">
        <f>+IF(J473=0,"",'Ark1'!U3248)</f>
        <v/>
      </c>
      <c r="O473" s="31"/>
      <c r="P473" s="31"/>
      <c r="Q473" s="31"/>
      <c r="R473" s="31"/>
      <c r="S473" s="31"/>
      <c r="T473" s="31"/>
      <c r="U473" s="31"/>
      <c r="V473" s="221" t="str">
        <f>+IF(J473=0,"",'Ark1'!T3248)</f>
        <v/>
      </c>
      <c r="W473" s="222" t="str">
        <f>+IF(J473=0,"",'Ark1'!W3248)</f>
        <v/>
      </c>
      <c r="X473" s="222" t="str">
        <f>+IF(J473=0,"",'Ark1'!X3248)</f>
        <v/>
      </c>
      <c r="Y473" s="222" t="str">
        <f>+IF(J473=0,"",'Ark1'!Y3248)</f>
        <v/>
      </c>
      <c r="Z473" s="222" t="str">
        <f>+IF(J473=0,"",'Ark1'!Z3248)</f>
        <v/>
      </c>
      <c r="AA473" s="220" t="str">
        <f>+IF(J473=0,"",'Ark1'!AA3248)</f>
        <v/>
      </c>
      <c r="AB473" s="221" t="str">
        <f>+IF(J473=0,"",'Ark1'!AC3248)</f>
        <v/>
      </c>
      <c r="AC473" s="222" t="str">
        <f>+IF(J473=0,"",'Ark1'!AE3248)</f>
        <v/>
      </c>
      <c r="AD473" s="220" t="str">
        <f t="shared" ref="AD473:AD496" si="53">IF(J473=0,"",N473/C473)</f>
        <v/>
      </c>
      <c r="AE473" s="220" t="str">
        <f t="shared" ref="AE473:AE476" si="54">IF(J473=0,"",J473/H473)</f>
        <v/>
      </c>
      <c r="AF473" s="305"/>
      <c r="AJ473" s="26"/>
      <c r="AM473" s="27"/>
      <c r="AN473" s="27"/>
      <c r="AO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</row>
    <row r="474" spans="1:72" s="28" customFormat="1" ht="15.6">
      <c r="A474" s="305"/>
      <c r="B474" s="270">
        <f>+'Ark1'!C3249</f>
        <v>2023</v>
      </c>
      <c r="C474" s="219">
        <f>+'Ark1'!L3249</f>
        <v>3</v>
      </c>
      <c r="D474" s="219" t="str">
        <f>VLOOKUP(C474,RNR!$D$13:$E$27,2)</f>
        <v>P+</v>
      </c>
      <c r="E474" s="219">
        <f>+'Ark1'!H3249</f>
        <v>2</v>
      </c>
      <c r="F474" s="219">
        <f>+'Ark1'!J3249</f>
        <v>106</v>
      </c>
      <c r="G474" s="219" t="str">
        <f>+VLOOKUP(F474,RNR!$A$1:$B$26,2)</f>
        <v>Furuseth</v>
      </c>
      <c r="H474" s="219" t="str">
        <f>+IF(J474=0,"",'Ark1'!Q3249)</f>
        <v/>
      </c>
      <c r="I474" s="219"/>
      <c r="J474" s="447">
        <f>+'Ark1'!R3249</f>
        <v>0</v>
      </c>
      <c r="K474" s="220" t="str">
        <f>+IF(J474=0,"",'Ark1'!AG3249)</f>
        <v/>
      </c>
      <c r="L474" s="220"/>
      <c r="M474" s="220" t="str">
        <f>+IF(J474=0,"",'Ark1'!AH3249)</f>
        <v/>
      </c>
      <c r="N474" s="31" t="str">
        <f>+IF(J474=0,"",'Ark1'!U3249)</f>
        <v/>
      </c>
      <c r="O474" s="31"/>
      <c r="P474" s="31"/>
      <c r="Q474" s="31"/>
      <c r="R474" s="31"/>
      <c r="S474" s="31"/>
      <c r="T474" s="31"/>
      <c r="U474" s="31"/>
      <c r="V474" s="221" t="str">
        <f>+IF(J474=0,"",'Ark1'!T3249)</f>
        <v/>
      </c>
      <c r="W474" s="222" t="str">
        <f>+IF(J474=0,"",'Ark1'!W3249)</f>
        <v/>
      </c>
      <c r="X474" s="222" t="str">
        <f>+IF(J474=0,"",'Ark1'!X3249)</f>
        <v/>
      </c>
      <c r="Y474" s="222" t="str">
        <f>+IF(J474=0,"",'Ark1'!Y3249)</f>
        <v/>
      </c>
      <c r="Z474" s="222" t="str">
        <f>+IF(J474=0,"",'Ark1'!Z3249)</f>
        <v/>
      </c>
      <c r="AA474" s="220" t="str">
        <f>+IF(J474=0,"",'Ark1'!AA3249)</f>
        <v/>
      </c>
      <c r="AB474" s="221" t="str">
        <f>+IF(J474=0,"",'Ark1'!AC3249)</f>
        <v/>
      </c>
      <c r="AC474" s="222" t="str">
        <f>+IF(J474=0,"",'Ark1'!AE3249)</f>
        <v/>
      </c>
      <c r="AD474" s="220" t="str">
        <f t="shared" si="53"/>
        <v/>
      </c>
      <c r="AE474" s="220" t="str">
        <f t="shared" si="54"/>
        <v/>
      </c>
      <c r="AF474" s="305"/>
      <c r="AJ474" s="26"/>
      <c r="AM474" s="27"/>
      <c r="AN474" s="27"/>
      <c r="AO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</row>
    <row r="475" spans="1:72" s="28" customFormat="1" ht="15.6">
      <c r="A475" s="305"/>
      <c r="B475" s="270">
        <f>+'Ark1'!C3250</f>
        <v>2023</v>
      </c>
      <c r="C475" s="219">
        <f>+'Ark1'!L3250</f>
        <v>3</v>
      </c>
      <c r="D475" s="219" t="str">
        <f>VLOOKUP(C475,RNR!$D$13:$E$27,2)</f>
        <v>P+</v>
      </c>
      <c r="E475" s="219">
        <f>+'Ark1'!H3250</f>
        <v>1</v>
      </c>
      <c r="F475" s="219">
        <f>+'Ark1'!J3250</f>
        <v>110</v>
      </c>
      <c r="G475" s="219" t="str">
        <f>+VLOOKUP(F475,RNR!$A$1:$B$26,2)</f>
        <v>Gol</v>
      </c>
      <c r="H475" s="219">
        <f>+IF(J475=0,"",'Ark1'!Q3250)</f>
        <v>36</v>
      </c>
      <c r="I475" s="219"/>
      <c r="J475" s="447">
        <f>+'Ark1'!R3250</f>
        <v>128</v>
      </c>
      <c r="K475" s="220">
        <f>+IF(J475=0,"",'Ark1'!AG3250)</f>
        <v>2.3657943763803031</v>
      </c>
      <c r="L475" s="220"/>
      <c r="M475" s="220">
        <f>+IF(J475=0,"",'Ark1'!AH3250)</f>
        <v>0.78125</v>
      </c>
      <c r="N475" s="31">
        <f>+IF(J475=0,"",'Ark1'!U3250)</f>
        <v>5.9921874999999956</v>
      </c>
      <c r="O475" s="31"/>
      <c r="P475" s="31"/>
      <c r="Q475" s="31"/>
      <c r="R475" s="31"/>
      <c r="S475" s="31"/>
      <c r="T475" s="31"/>
      <c r="U475" s="31"/>
      <c r="V475" s="221">
        <f>+IF(J475=0,"",'Ark1'!T3250)</f>
        <v>2.9609375</v>
      </c>
      <c r="W475" s="222">
        <f>+IF(J475=0,"",'Ark1'!W3250)</f>
        <v>0</v>
      </c>
      <c r="X475" s="222">
        <f>+IF(J475=0,"",'Ark1'!X3250)</f>
        <v>0</v>
      </c>
      <c r="Y475" s="222">
        <f>+IF(J475=0,"",'Ark1'!Y3250)</f>
        <v>0</v>
      </c>
      <c r="Z475" s="222">
        <f>+IF(J475=0,"",'Ark1'!Z3250)</f>
        <v>1.8415181141774843</v>
      </c>
      <c r="AA475" s="220">
        <f>+IF(J475=0,"",'Ark1'!AA3250)</f>
        <v>0</v>
      </c>
      <c r="AB475" s="221">
        <f>+IF(J475=0,"",'Ark1'!AC3250)</f>
        <v>0</v>
      </c>
      <c r="AC475" s="222">
        <f>+IF(J475=0,"",'Ark1'!AE3250)</f>
        <v>0</v>
      </c>
      <c r="AD475" s="220">
        <f t="shared" si="53"/>
        <v>1.9973958333333319</v>
      </c>
      <c r="AE475" s="220">
        <f t="shared" si="54"/>
        <v>3.5555555555555554</v>
      </c>
      <c r="AF475" s="305"/>
      <c r="AJ475" s="26"/>
      <c r="AM475" s="27"/>
      <c r="AN475" s="27"/>
      <c r="AO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</row>
    <row r="476" spans="1:72" s="28" customFormat="1" ht="15.6">
      <c r="A476" s="305"/>
      <c r="B476" s="270">
        <f>+'Ark1'!C3251</f>
        <v>2023</v>
      </c>
      <c r="C476" s="219">
        <f>+'Ark1'!L3251</f>
        <v>3</v>
      </c>
      <c r="D476" s="219" t="str">
        <f>VLOOKUP(C476,RNR!$D$13:$E$27,2)</f>
        <v>P+</v>
      </c>
      <c r="E476" s="219">
        <f>+'Ark1'!H3251</f>
        <v>1</v>
      </c>
      <c r="F476" s="219">
        <f>+'Ark1'!J3251</f>
        <v>111</v>
      </c>
      <c r="G476" s="219" t="str">
        <f>+VLOOKUP(F476,RNR!$A$1:$B$26,2)</f>
        <v>Forus</v>
      </c>
      <c r="H476" s="219">
        <f>+IF(J476=0,"",'Ark1'!Q3251)</f>
        <v>3</v>
      </c>
      <c r="I476" s="219"/>
      <c r="J476" s="447">
        <f>+'Ark1'!R3251</f>
        <v>3</v>
      </c>
      <c r="K476" s="220">
        <f>+IF(J476=0,"",'Ark1'!AG3251)</f>
        <v>3.4962771123340874</v>
      </c>
      <c r="L476" s="220"/>
      <c r="M476" s="220">
        <f>+IF(J476=0,"",'Ark1'!AH3251)</f>
        <v>0</v>
      </c>
      <c r="N476" s="31">
        <f>+IF(J476=0,"",'Ark1'!U3251)</f>
        <v>7.2</v>
      </c>
      <c r="O476" s="31"/>
      <c r="P476" s="31"/>
      <c r="Q476" s="31"/>
      <c r="R476" s="31"/>
      <c r="S476" s="31"/>
      <c r="T476" s="31"/>
      <c r="U476" s="31"/>
      <c r="V476" s="221">
        <f>+IF(J476=0,"",'Ark1'!T3251)</f>
        <v>4</v>
      </c>
      <c r="W476" s="222">
        <f>+IF(J476=0,"",'Ark1'!W3251)</f>
        <v>0</v>
      </c>
      <c r="X476" s="222">
        <f>+IF(J476=0,"",'Ark1'!X3251)</f>
        <v>0</v>
      </c>
      <c r="Y476" s="222">
        <f>+IF(J476=0,"",'Ark1'!Y3251)</f>
        <v>0</v>
      </c>
      <c r="Z476" s="222">
        <f>+IF(J476=0,"",'Ark1'!Z3251)</f>
        <v>1.1575836902790237</v>
      </c>
      <c r="AA476" s="220">
        <f>+IF(J476=0,"",'Ark1'!AA3251)</f>
        <v>0</v>
      </c>
      <c r="AB476" s="221">
        <f>+IF(J476=0,"",'Ark1'!AC3251)</f>
        <v>0</v>
      </c>
      <c r="AC476" s="222">
        <f>+IF(J476=0,"",'Ark1'!AE3251)</f>
        <v>0</v>
      </c>
      <c r="AD476" s="220">
        <f t="shared" si="53"/>
        <v>2.4</v>
      </c>
      <c r="AE476" s="220">
        <f t="shared" si="54"/>
        <v>1</v>
      </c>
      <c r="AF476" s="305"/>
      <c r="AJ476" s="26"/>
      <c r="AM476" s="27"/>
      <c r="AN476" s="27"/>
      <c r="AO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</row>
    <row r="477" spans="1:72" s="28" customFormat="1" ht="15.6">
      <c r="A477" s="305"/>
      <c r="B477" s="270">
        <f>+'Ark1'!C3252</f>
        <v>2023</v>
      </c>
      <c r="C477" s="219">
        <f>+'Ark1'!L3252</f>
        <v>3</v>
      </c>
      <c r="D477" s="219" t="str">
        <f>VLOOKUP(C477,RNR!$D$13:$E$27,2)</f>
        <v>P+</v>
      </c>
      <c r="E477" s="219">
        <f>+'Ark1'!H3252</f>
        <v>1</v>
      </c>
      <c r="F477" s="219">
        <f>+'Ark1'!J3252</f>
        <v>116</v>
      </c>
      <c r="G477" s="219" t="str">
        <f>+VLOOKUP(F477,RNR!$A$1:$B$26,2)</f>
        <v>Sandeid</v>
      </c>
      <c r="H477" s="219">
        <f>+IF(J477=0,"",'Ark1'!Q3252)</f>
        <v>5</v>
      </c>
      <c r="I477" s="219"/>
      <c r="J477" s="447">
        <f>+'Ark1'!R3252</f>
        <v>47</v>
      </c>
      <c r="K477" s="220">
        <f>+IF(J477=0,"",'Ark1'!AG3252)</f>
        <v>3.732365252441733</v>
      </c>
      <c r="L477" s="220"/>
      <c r="M477" s="220">
        <f>+IF(J477=0,"",'Ark1'!AH3252)</f>
        <v>0</v>
      </c>
      <c r="N477" s="31">
        <f>+IF(J477=0,"",'Ark1'!U3252)</f>
        <v>6.1468085106382988</v>
      </c>
      <c r="O477" s="31"/>
      <c r="P477" s="31"/>
      <c r="Q477" s="31"/>
      <c r="R477" s="31"/>
      <c r="S477" s="31"/>
      <c r="T477" s="31"/>
      <c r="U477" s="31"/>
      <c r="V477" s="221">
        <f>+IF(J477=0,"",'Ark1'!T3252)</f>
        <v>2.1914893617021285</v>
      </c>
      <c r="W477" s="222">
        <f>+IF(J477=0,"",'Ark1'!W3252)</f>
        <v>0</v>
      </c>
      <c r="X477" s="222">
        <f>+IF(J477=0,"",'Ark1'!X3252)</f>
        <v>0</v>
      </c>
      <c r="Y477" s="222">
        <f>+IF(J477=0,"",'Ark1'!Y3252)</f>
        <v>0</v>
      </c>
      <c r="Z477" s="222">
        <f>+IF(J477=0,"",'Ark1'!Z3252)</f>
        <v>1.4688034012137039</v>
      </c>
      <c r="AA477" s="220">
        <f>+IF(J477=0,"",'Ark1'!AA3252)</f>
        <v>0</v>
      </c>
      <c r="AB477" s="221">
        <f>+IF(J477=0,"",'Ark1'!AC3252)</f>
        <v>0</v>
      </c>
      <c r="AC477" s="222">
        <f>+IF(J477=0,"",'Ark1'!AE3252)</f>
        <v>0</v>
      </c>
      <c r="AD477" s="220">
        <f t="shared" si="53"/>
        <v>2.0489361702127664</v>
      </c>
      <c r="AE477" s="220">
        <f t="shared" si="50"/>
        <v>9.4</v>
      </c>
      <c r="AF477" s="305"/>
      <c r="AJ477" s="26"/>
      <c r="AM477" s="27"/>
      <c r="AN477" s="27"/>
      <c r="AO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</row>
    <row r="478" spans="1:72" s="28" customFormat="1" ht="15.6">
      <c r="A478" s="305"/>
      <c r="B478" s="270">
        <f>+'Ark1'!C3253</f>
        <v>2023</v>
      </c>
      <c r="C478" s="219">
        <f>+'Ark1'!L3253</f>
        <v>3</v>
      </c>
      <c r="D478" s="219" t="str">
        <f>VLOOKUP(C478,RNR!$D$13:$E$27,2)</f>
        <v>P+</v>
      </c>
      <c r="E478" s="219">
        <f>+'Ark1'!H3253</f>
        <v>2</v>
      </c>
      <c r="F478" s="219">
        <f>+'Ark1'!J3253</f>
        <v>117</v>
      </c>
      <c r="G478" s="219" t="str">
        <f>+VLOOKUP(F478,RNR!$A$1:$B$26,2)</f>
        <v>Jæren</v>
      </c>
      <c r="H478" s="219">
        <f>+IF(J478=0,"",'Ark1'!Q3253)</f>
        <v>2</v>
      </c>
      <c r="I478" s="219"/>
      <c r="J478" s="447">
        <f>+'Ark1'!R3253</f>
        <v>3</v>
      </c>
      <c r="K478" s="220">
        <f>+IF(J478=0,"",'Ark1'!AG3253)</f>
        <v>1.2393140775962361</v>
      </c>
      <c r="L478" s="220"/>
      <c r="M478" s="220">
        <f>+IF(J478=0,"",'Ark1'!AH3253)</f>
        <v>0</v>
      </c>
      <c r="N478" s="31">
        <f>+IF(J478=0,"",'Ark1'!U3253)</f>
        <v>8.1666666666666661</v>
      </c>
      <c r="O478" s="31"/>
      <c r="P478" s="31"/>
      <c r="Q478" s="31"/>
      <c r="R478" s="31"/>
      <c r="S478" s="31"/>
      <c r="T478" s="31"/>
      <c r="U478" s="31"/>
      <c r="V478" s="221">
        <f>+IF(J478=0,"",'Ark1'!T3253)</f>
        <v>3</v>
      </c>
      <c r="W478" s="222">
        <f>+IF(J478=0,"",'Ark1'!W3253)</f>
        <v>0</v>
      </c>
      <c r="X478" s="222">
        <f>+IF(J478=0,"",'Ark1'!X3253)</f>
        <v>0</v>
      </c>
      <c r="Y478" s="222">
        <f>+IF(J478=0,"",'Ark1'!Y3253)</f>
        <v>0</v>
      </c>
      <c r="Z478" s="222">
        <f>+IF(J478=0,"",'Ark1'!Z3253)</f>
        <v>2.6637484032009433</v>
      </c>
      <c r="AA478" s="220">
        <f>+IF(J478=0,"",'Ark1'!AA3253)</f>
        <v>0</v>
      </c>
      <c r="AB478" s="221">
        <f>+IF(J478=0,"",'Ark1'!AC3253)</f>
        <v>0</v>
      </c>
      <c r="AC478" s="222">
        <f>+IF(J478=0,"",'Ark1'!AE3253)</f>
        <v>0</v>
      </c>
      <c r="AD478" s="220">
        <f t="shared" si="53"/>
        <v>2.7222222222222219</v>
      </c>
      <c r="AE478" s="220">
        <f t="shared" si="50"/>
        <v>1.5</v>
      </c>
      <c r="AF478" s="305"/>
      <c r="AJ478" s="26"/>
      <c r="AM478" s="27"/>
      <c r="AN478" s="27"/>
      <c r="AO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</row>
    <row r="479" spans="1:72" s="28" customFormat="1" ht="15.6">
      <c r="A479" s="305"/>
      <c r="B479" s="270">
        <f>+'Ark1'!C3254</f>
        <v>2023</v>
      </c>
      <c r="C479" s="219">
        <f>+'Ark1'!L3254</f>
        <v>3</v>
      </c>
      <c r="D479" s="219" t="str">
        <f>VLOOKUP(C479,RNR!$D$13:$E$27,2)</f>
        <v>P+</v>
      </c>
      <c r="E479" s="219">
        <f>+'Ark1'!H3254</f>
        <v>1</v>
      </c>
      <c r="F479" s="219">
        <f>+'Ark1'!J3254</f>
        <v>134</v>
      </c>
      <c r="G479" s="219" t="str">
        <f>+VLOOKUP(F479,RNR!$A$1:$B$26,2)</f>
        <v>Førde</v>
      </c>
      <c r="H479" s="219">
        <f>+IF(J479=0,"",'Ark1'!Q3254)</f>
        <v>36</v>
      </c>
      <c r="I479" s="219"/>
      <c r="J479" s="447">
        <f>+'Ark1'!R3254</f>
        <v>169</v>
      </c>
      <c r="K479" s="220">
        <f>+IF(J479=0,"",'Ark1'!AG3254)</f>
        <v>3.6498061887699409</v>
      </c>
      <c r="L479" s="220"/>
      <c r="M479" s="220">
        <f>+IF(J479=0,"",'Ark1'!AH3254)</f>
        <v>0</v>
      </c>
      <c r="N479" s="31">
        <f>+IF(J479=0,"",'Ark1'!U3254)</f>
        <v>5.8946745562130154</v>
      </c>
      <c r="O479" s="31"/>
      <c r="P479" s="31"/>
      <c r="Q479" s="31"/>
      <c r="R479" s="31"/>
      <c r="S479" s="31"/>
      <c r="T479" s="31"/>
      <c r="U479" s="31"/>
      <c r="V479" s="221">
        <f>+IF(J479=0,"",'Ark1'!T3254)</f>
        <v>2.6390532544378704</v>
      </c>
      <c r="W479" s="222">
        <f>+IF(J479=0,"",'Ark1'!W3254)</f>
        <v>0</v>
      </c>
      <c r="X479" s="222">
        <f>+IF(J479=0,"",'Ark1'!X3254)</f>
        <v>0</v>
      </c>
      <c r="Y479" s="222">
        <f>+IF(J479=0,"",'Ark1'!Y3254)</f>
        <v>0</v>
      </c>
      <c r="Z479" s="222">
        <f>+IF(J479=0,"",'Ark1'!Z3254)</f>
        <v>1.9327835142667349</v>
      </c>
      <c r="AA479" s="220">
        <f>+IF(J479=0,"",'Ark1'!AA3254)</f>
        <v>0</v>
      </c>
      <c r="AB479" s="221">
        <f>+IF(J479=0,"",'Ark1'!AC3254)</f>
        <v>0</v>
      </c>
      <c r="AC479" s="222">
        <f>+IF(J479=0,"",'Ark1'!AE3254)</f>
        <v>0</v>
      </c>
      <c r="AD479" s="220">
        <f t="shared" si="53"/>
        <v>1.9648915187376719</v>
      </c>
      <c r="AE479" s="220">
        <f t="shared" si="50"/>
        <v>4.6944444444444446</v>
      </c>
      <c r="AF479" s="305"/>
      <c r="AJ479" s="26"/>
      <c r="AM479" s="27"/>
      <c r="AN479" s="27"/>
      <c r="AO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</row>
    <row r="480" spans="1:72" s="28" customFormat="1" ht="15.6">
      <c r="A480" s="305"/>
      <c r="B480" s="270">
        <f>+'Ark1'!C3255</f>
        <v>2023</v>
      </c>
      <c r="C480" s="219">
        <f>+'Ark1'!L3255</f>
        <v>3</v>
      </c>
      <c r="D480" s="219" t="str">
        <f>VLOOKUP(C480,RNR!$D$13:$E$27,2)</f>
        <v>P+</v>
      </c>
      <c r="E480" s="219">
        <f>+'Ark1'!H3255</f>
        <v>2</v>
      </c>
      <c r="F480" s="219">
        <f>+'Ark1'!J3255</f>
        <v>141</v>
      </c>
      <c r="G480" s="219" t="str">
        <f>+VLOOKUP(F480,RNR!$A$1:$B$26,2)</f>
        <v>Ølen</v>
      </c>
      <c r="H480" s="219">
        <f>+IF(J480=0,"",'Ark1'!Q3255)</f>
        <v>30</v>
      </c>
      <c r="I480" s="219"/>
      <c r="J480" s="447">
        <f>+'Ark1'!R3255</f>
        <v>198</v>
      </c>
      <c r="K480" s="220">
        <f>+IF(J480=0,"",'Ark1'!AG3255)</f>
        <v>13.766557361635112</v>
      </c>
      <c r="L480" s="220"/>
      <c r="M480" s="220">
        <f>+IF(J480=0,"",'Ark1'!AH3255)</f>
        <v>0</v>
      </c>
      <c r="N480" s="31">
        <f>+IF(J480=0,"",'Ark1'!U3255)</f>
        <v>5.9156565656565654</v>
      </c>
      <c r="O480" s="31"/>
      <c r="P480" s="31"/>
      <c r="Q480" s="31"/>
      <c r="R480" s="31"/>
      <c r="S480" s="31"/>
      <c r="T480" s="31"/>
      <c r="U480" s="31"/>
      <c r="V480" s="221">
        <f>+IF(J480=0,"",'Ark1'!T3255)</f>
        <v>3.0606060606060601</v>
      </c>
      <c r="W480" s="222">
        <f>+IF(J480=0,"",'Ark1'!W3255)</f>
        <v>0</v>
      </c>
      <c r="X480" s="222">
        <f>+IF(J480=0,"",'Ark1'!X3255)</f>
        <v>0</v>
      </c>
      <c r="Y480" s="222">
        <f>+IF(J480=0,"",'Ark1'!Y3255)</f>
        <v>0</v>
      </c>
      <c r="Z480" s="222">
        <f>+IF(J480=0,"",'Ark1'!Z3255)</f>
        <v>1.6187684941363369</v>
      </c>
      <c r="AA480" s="220">
        <f>+IF(J480=0,"",'Ark1'!AA3255)</f>
        <v>0</v>
      </c>
      <c r="AB480" s="221">
        <f>+IF(J480=0,"",'Ark1'!AC3255)</f>
        <v>0</v>
      </c>
      <c r="AC480" s="222">
        <f>+IF(J480=0,"",'Ark1'!AE3255)</f>
        <v>0</v>
      </c>
      <c r="AD480" s="220">
        <f t="shared" si="53"/>
        <v>1.9718855218855218</v>
      </c>
      <c r="AE480" s="220">
        <f t="shared" si="50"/>
        <v>6.6</v>
      </c>
      <c r="AF480" s="305"/>
      <c r="AJ480" s="26"/>
      <c r="AM480" s="27"/>
      <c r="AN480" s="27"/>
      <c r="AO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</row>
    <row r="481" spans="1:72" s="28" customFormat="1" ht="15.6">
      <c r="A481" s="305"/>
      <c r="B481" s="270">
        <f>+'Ark1'!C3256</f>
        <v>2023</v>
      </c>
      <c r="C481" s="219">
        <f>+'Ark1'!L3256</f>
        <v>3</v>
      </c>
      <c r="D481" s="219" t="str">
        <f>VLOOKUP(C481,RNR!$D$13:$E$27,2)</f>
        <v>P+</v>
      </c>
      <c r="E481" s="219">
        <f>+'Ark1'!H3256</f>
        <v>2</v>
      </c>
      <c r="F481" s="219">
        <f>+'Ark1'!J3256</f>
        <v>143</v>
      </c>
      <c r="G481" s="219" t="str">
        <f>+VLOOKUP(F481,RNR!$A$1:$B$26,2)</f>
        <v>Nordfjord</v>
      </c>
      <c r="H481" s="219">
        <f>+IF(J481=0,"",'Ark1'!Q3256)</f>
        <v>1</v>
      </c>
      <c r="I481" s="219"/>
      <c r="J481" s="447">
        <f>+'Ark1'!R3256</f>
        <v>1</v>
      </c>
      <c r="K481" s="220">
        <f>+IF(J481=0,"",'Ark1'!AG3256)</f>
        <v>0.22368798394035</v>
      </c>
      <c r="L481" s="220"/>
      <c r="M481" s="220">
        <f>+IF(J481=0,"",'Ark1'!AH3256)</f>
        <v>0</v>
      </c>
      <c r="N481" s="31">
        <f>+IF(J481=0,"",'Ark1'!U3256)</f>
        <v>3.9</v>
      </c>
      <c r="O481" s="31"/>
      <c r="P481" s="31"/>
      <c r="Q481" s="31"/>
      <c r="R481" s="31"/>
      <c r="S481" s="31"/>
      <c r="T481" s="31"/>
      <c r="U481" s="31"/>
      <c r="V481" s="221">
        <f>+IF(J481=0,"",'Ark1'!T3256)</f>
        <v>2</v>
      </c>
      <c r="W481" s="222">
        <f>+IF(J481=0,"",'Ark1'!W3256)</f>
        <v>0</v>
      </c>
      <c r="X481" s="222">
        <f>+IF(J481=0,"",'Ark1'!X3256)</f>
        <v>0</v>
      </c>
      <c r="Y481" s="222">
        <f>+IF(J481=0,"",'Ark1'!Y3256)</f>
        <v>0</v>
      </c>
      <c r="Z481" s="222">
        <f>+IF(J481=0,"",'Ark1'!Z3256)</f>
        <v>0</v>
      </c>
      <c r="AA481" s="220">
        <f>+IF(J481=0,"",'Ark1'!AA3256)</f>
        <v>0</v>
      </c>
      <c r="AB481" s="221">
        <f>+IF(J481=0,"",'Ark1'!AC3256)</f>
        <v>0</v>
      </c>
      <c r="AC481" s="222">
        <f>+IF(J481=0,"",'Ark1'!AE3256)</f>
        <v>0</v>
      </c>
      <c r="AD481" s="220">
        <f t="shared" si="53"/>
        <v>1.3</v>
      </c>
      <c r="AE481" s="220">
        <f t="shared" si="50"/>
        <v>1</v>
      </c>
      <c r="AF481" s="305"/>
      <c r="AJ481" s="26"/>
      <c r="AM481" s="27"/>
      <c r="AN481" s="27"/>
      <c r="AO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</row>
    <row r="482" spans="1:72" s="28" customFormat="1" ht="15.6">
      <c r="A482" s="305"/>
      <c r="B482" s="270">
        <f>+'Ark1'!C3257</f>
        <v>2023</v>
      </c>
      <c r="C482" s="219">
        <f>+'Ark1'!L3257</f>
        <v>3</v>
      </c>
      <c r="D482" s="219" t="str">
        <f>VLOOKUP(C482,RNR!$D$13:$E$27,2)</f>
        <v>P+</v>
      </c>
      <c r="E482" s="219">
        <f>+'Ark1'!H3257</f>
        <v>2</v>
      </c>
      <c r="F482" s="219">
        <f>+'Ark1'!J3257</f>
        <v>147</v>
      </c>
      <c r="G482" s="219" t="str">
        <f>+VLOOKUP(F482,RNR!$A$1:$B$26,2)</f>
        <v>Midt-Norge</v>
      </c>
      <c r="H482" s="219">
        <f>+IF(J482=0,"",'Ark1'!Q3257)</f>
        <v>4</v>
      </c>
      <c r="I482" s="219"/>
      <c r="J482" s="447">
        <f>+'Ark1'!R3257</f>
        <v>12</v>
      </c>
      <c r="K482" s="220">
        <f>+IF(J482=0,"",'Ark1'!AG3257)</f>
        <v>7.9072335726118146</v>
      </c>
      <c r="L482" s="220"/>
      <c r="M482" s="220">
        <f>+IF(J482=0,"",'Ark1'!AH3257)</f>
        <v>0</v>
      </c>
      <c r="N482" s="31">
        <f>+IF(J482=0,"",'Ark1'!U3257)</f>
        <v>5.966666666666665</v>
      </c>
      <c r="O482" s="31"/>
      <c r="P482" s="31"/>
      <c r="Q482" s="31"/>
      <c r="R482" s="31"/>
      <c r="S482" s="31"/>
      <c r="T482" s="31"/>
      <c r="U482" s="31"/>
      <c r="V482" s="221">
        <f>+IF(J482=0,"",'Ark1'!T3257)</f>
        <v>2.75</v>
      </c>
      <c r="W482" s="222">
        <f>+IF(J482=0,"",'Ark1'!W3257)</f>
        <v>0</v>
      </c>
      <c r="X482" s="222">
        <f>+IF(J482=0,"",'Ark1'!X3257)</f>
        <v>0</v>
      </c>
      <c r="Y482" s="222">
        <f>+IF(J482=0,"",'Ark1'!Y3257)</f>
        <v>0</v>
      </c>
      <c r="Z482" s="222">
        <f>+IF(J482=0,"",'Ark1'!Z3257)</f>
        <v>0.95248213748197186</v>
      </c>
      <c r="AA482" s="220">
        <f>+IF(J482=0,"",'Ark1'!AA3257)</f>
        <v>0</v>
      </c>
      <c r="AB482" s="221">
        <f>+IF(J482=0,"",'Ark1'!AC3257)</f>
        <v>0</v>
      </c>
      <c r="AC482" s="222">
        <f>+IF(J482=0,"",'Ark1'!AE3257)</f>
        <v>0</v>
      </c>
      <c r="AD482" s="220">
        <f t="shared" si="53"/>
        <v>1.9888888888888883</v>
      </c>
      <c r="AE482" s="220">
        <f t="shared" si="50"/>
        <v>3</v>
      </c>
      <c r="AF482" s="305"/>
      <c r="AJ482" s="26"/>
      <c r="AM482" s="27"/>
      <c r="AN482" s="27"/>
      <c r="AO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</row>
    <row r="483" spans="1:72" s="28" customFormat="1" ht="15.6">
      <c r="A483" s="305"/>
      <c r="B483" s="270">
        <f>+'Ark1'!C3258</f>
        <v>2023</v>
      </c>
      <c r="C483" s="219">
        <f>+'Ark1'!L3258</f>
        <v>3</v>
      </c>
      <c r="D483" s="219" t="str">
        <f>VLOOKUP(C483,RNR!$D$13:$E$27,2)</f>
        <v>P+</v>
      </c>
      <c r="E483" s="219">
        <f>+'Ark1'!H3258</f>
        <v>1</v>
      </c>
      <c r="F483" s="219">
        <f>+'Ark1'!J3258</f>
        <v>155</v>
      </c>
      <c r="G483" s="219" t="str">
        <f>+VLOOKUP(F483,RNR!$A$1:$B$26,2)</f>
        <v>Målselv</v>
      </c>
      <c r="H483" s="219">
        <f>+IF(J483=0,"",'Ark1'!Q3258)</f>
        <v>16</v>
      </c>
      <c r="I483" s="219"/>
      <c r="J483" s="447">
        <f>+'Ark1'!R3258</f>
        <v>50</v>
      </c>
      <c r="K483" s="220">
        <f>+IF(J483=0,"",'Ark1'!AG3258)</f>
        <v>3.4236200025246606</v>
      </c>
      <c r="L483" s="220"/>
      <c r="M483" s="220">
        <f>+IF(J483=0,"",'Ark1'!AH3258)</f>
        <v>0</v>
      </c>
      <c r="N483" s="31">
        <f>+IF(J483=0,"",'Ark1'!U3258)</f>
        <v>7.5940000000000012</v>
      </c>
      <c r="O483" s="31"/>
      <c r="P483" s="31"/>
      <c r="Q483" s="31"/>
      <c r="R483" s="31"/>
      <c r="S483" s="31"/>
      <c r="T483" s="31"/>
      <c r="U483" s="31"/>
      <c r="V483" s="221">
        <f>+IF(J483=0,"",'Ark1'!T3258)</f>
        <v>2.3599999999999994</v>
      </c>
      <c r="W483" s="222">
        <f>+IF(J483=0,"",'Ark1'!W3258)</f>
        <v>0</v>
      </c>
      <c r="X483" s="222">
        <f>+IF(J483=0,"",'Ark1'!X3258)</f>
        <v>0</v>
      </c>
      <c r="Y483" s="222">
        <f>+IF(J483=0,"",'Ark1'!Y3258)</f>
        <v>0</v>
      </c>
      <c r="Z483" s="222">
        <f>+IF(J483=0,"",'Ark1'!Z3258)</f>
        <v>1.9600418362881873</v>
      </c>
      <c r="AA483" s="220">
        <f>+IF(J483=0,"",'Ark1'!AA3258)</f>
        <v>0</v>
      </c>
      <c r="AB483" s="221">
        <f>+IF(J483=0,"",'Ark1'!AC3258)</f>
        <v>0</v>
      </c>
      <c r="AC483" s="222">
        <f>+IF(J483=0,"",'Ark1'!AE3258)</f>
        <v>0</v>
      </c>
      <c r="AD483" s="220">
        <f t="shared" si="53"/>
        <v>2.5313333333333339</v>
      </c>
      <c r="AE483" s="220">
        <f t="shared" si="50"/>
        <v>3.125</v>
      </c>
      <c r="AF483" s="305"/>
      <c r="AJ483" s="26"/>
      <c r="AM483" s="27"/>
      <c r="AN483" s="27"/>
      <c r="AO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</row>
    <row r="484" spans="1:72" s="28" customFormat="1" ht="15.6">
      <c r="A484" s="305"/>
      <c r="B484" s="270">
        <f>+'Ark1'!C3259</f>
        <v>2023</v>
      </c>
      <c r="C484" s="219">
        <f>+'Ark1'!L3259</f>
        <v>3</v>
      </c>
      <c r="D484" s="219" t="str">
        <f>VLOOKUP(C484,RNR!$D$13:$E$27,2)</f>
        <v>P+</v>
      </c>
      <c r="E484" s="219">
        <f>+'Ark1'!H3259</f>
        <v>2</v>
      </c>
      <c r="F484" s="219">
        <f>+'Ark1'!J3259</f>
        <v>160</v>
      </c>
      <c r="G484" s="219" t="str">
        <f>+VLOOKUP(F484,RNR!$A$1:$B$26,2)</f>
        <v>Oslo</v>
      </c>
      <c r="H484" s="219">
        <f>+IF(J484=0,"",'Ark1'!Q3259)</f>
        <v>8</v>
      </c>
      <c r="I484" s="219"/>
      <c r="J484" s="447">
        <f>+'Ark1'!R3259</f>
        <v>14</v>
      </c>
      <c r="K484" s="220">
        <f>+IF(J484=0,"",'Ark1'!AG3259)</f>
        <v>4.2141771189661714</v>
      </c>
      <c r="L484" s="220"/>
      <c r="M484" s="220">
        <f>+IF(J484=0,"",'Ark1'!AH3259)</f>
        <v>7.1428571428571441</v>
      </c>
      <c r="N484" s="31">
        <f>+IF(J484=0,"",'Ark1'!U3259)</f>
        <v>6.335714285714281</v>
      </c>
      <c r="O484" s="31"/>
      <c r="P484" s="31"/>
      <c r="Q484" s="31"/>
      <c r="R484" s="31"/>
      <c r="S484" s="31"/>
      <c r="T484" s="31"/>
      <c r="U484" s="31"/>
      <c r="V484" s="221">
        <f>+IF(J484=0,"",'Ark1'!T3259)</f>
        <v>2.6428571428571423</v>
      </c>
      <c r="W484" s="222">
        <f>+IF(J484=0,"",'Ark1'!W3259)</f>
        <v>0</v>
      </c>
      <c r="X484" s="222">
        <f>+IF(J484=0,"",'Ark1'!X3259)</f>
        <v>0</v>
      </c>
      <c r="Y484" s="222">
        <f>+IF(J484=0,"",'Ark1'!Y3259)</f>
        <v>0</v>
      </c>
      <c r="Z484" s="222">
        <f>+IF(J484=0,"",'Ark1'!Z3259)</f>
        <v>2.3511720915495857</v>
      </c>
      <c r="AA484" s="220">
        <f>+IF(J484=0,"",'Ark1'!AA3259)</f>
        <v>0</v>
      </c>
      <c r="AB484" s="221">
        <f>+IF(J484=0,"",'Ark1'!AC3259)</f>
        <v>0</v>
      </c>
      <c r="AC484" s="222">
        <f>+IF(J484=0,"",'Ark1'!AE3259)</f>
        <v>0</v>
      </c>
      <c r="AD484" s="220">
        <f t="shared" si="53"/>
        <v>2.1119047619047602</v>
      </c>
      <c r="AE484" s="220">
        <f t="shared" si="50"/>
        <v>1.75</v>
      </c>
      <c r="AF484" s="305"/>
      <c r="AJ484" s="26"/>
      <c r="AM484" s="27"/>
      <c r="AN484" s="27"/>
      <c r="AO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</row>
    <row r="485" spans="1:72" s="28" customFormat="1" ht="15.6">
      <c r="A485" s="305"/>
      <c r="B485" s="270">
        <f>+'Ark1'!C3260</f>
        <v>2023</v>
      </c>
      <c r="C485" s="219">
        <f>+'Ark1'!L3260</f>
        <v>3</v>
      </c>
      <c r="D485" s="219" t="str">
        <f>VLOOKUP(C485,RNR!$D$13:$E$27,2)</f>
        <v>P+</v>
      </c>
      <c r="E485" s="219">
        <f>+'Ark1'!H3260</f>
        <v>1</v>
      </c>
      <c r="F485" s="219">
        <f>+'Ark1'!J3260</f>
        <v>171</v>
      </c>
      <c r="G485" s="219" t="str">
        <f>+VLOOKUP(F485,RNR!$A$1:$B$26,2)</f>
        <v>Prima</v>
      </c>
      <c r="H485" s="219" t="str">
        <f>+IF(J485=0,"",'Ark1'!Q3260)</f>
        <v/>
      </c>
      <c r="I485" s="219"/>
      <c r="J485" s="447">
        <f>+'Ark1'!R3260</f>
        <v>0</v>
      </c>
      <c r="K485" s="220" t="str">
        <f>+IF(J485=0,"",'Ark1'!AG3260)</f>
        <v/>
      </c>
      <c r="L485" s="220"/>
      <c r="M485" s="220" t="str">
        <f>+IF(J485=0,"",'Ark1'!AH3260)</f>
        <v/>
      </c>
      <c r="N485" s="31" t="str">
        <f>+IF(J485=0,"",'Ark1'!U3260)</f>
        <v/>
      </c>
      <c r="O485" s="31"/>
      <c r="P485" s="31"/>
      <c r="Q485" s="31"/>
      <c r="R485" s="31"/>
      <c r="S485" s="31"/>
      <c r="T485" s="31"/>
      <c r="U485" s="31"/>
      <c r="V485" s="221" t="str">
        <f>+IF(J485=0,"",'Ark1'!T3260)</f>
        <v/>
      </c>
      <c r="W485" s="222" t="str">
        <f>+IF(J485=0,"",'Ark1'!W3260)</f>
        <v/>
      </c>
      <c r="X485" s="222" t="str">
        <f>+IF(J485=0,"",'Ark1'!X3260)</f>
        <v/>
      </c>
      <c r="Y485" s="222" t="str">
        <f>+IF(J485=0,"",'Ark1'!Y3260)</f>
        <v/>
      </c>
      <c r="Z485" s="222" t="str">
        <f>+IF(J485=0,"",'Ark1'!Z3260)</f>
        <v/>
      </c>
      <c r="AA485" s="220" t="str">
        <f>+IF(J485=0,"",'Ark1'!AA3260)</f>
        <v/>
      </c>
      <c r="AB485" s="221" t="str">
        <f>+IF(J485=0,"",'Ark1'!AC3260)</f>
        <v/>
      </c>
      <c r="AC485" s="222" t="str">
        <f>+IF(J485=0,"",'Ark1'!AE3260)</f>
        <v/>
      </c>
      <c r="AD485" s="220" t="str">
        <f t="shared" si="53"/>
        <v/>
      </c>
      <c r="AE485" s="220" t="str">
        <f t="shared" si="50"/>
        <v/>
      </c>
      <c r="AF485" s="305"/>
      <c r="AJ485" s="26"/>
      <c r="AM485" s="27"/>
      <c r="AN485" s="27"/>
      <c r="AO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</row>
    <row r="486" spans="1:72" s="28" customFormat="1" ht="15.6">
      <c r="A486" s="305"/>
      <c r="B486" s="270">
        <f>+'Ark1'!C3261</f>
        <v>2023</v>
      </c>
      <c r="C486" s="219">
        <f>+'Ark1'!L3261</f>
        <v>3</v>
      </c>
      <c r="D486" s="219" t="str">
        <f>VLOOKUP(C486,RNR!$D$13:$E$27,2)</f>
        <v>P+</v>
      </c>
      <c r="E486" s="219">
        <f>+'Ark1'!H3261</f>
        <v>2</v>
      </c>
      <c r="F486" s="219">
        <f>+'Ark1'!J3261</f>
        <v>175</v>
      </c>
      <c r="G486" s="219" t="str">
        <f>+VLOOKUP(F486,RNR!$A$1:$B$26,2)</f>
        <v>Ole Ringdal</v>
      </c>
      <c r="H486" s="219">
        <f>+IF(J486=0,"",'Ark1'!Q3261)</f>
        <v>12</v>
      </c>
      <c r="I486" s="219"/>
      <c r="J486" s="447">
        <f>+'Ark1'!R3261</f>
        <v>150</v>
      </c>
      <c r="K486" s="220">
        <f>+IF(J486=0,"",'Ark1'!AG3261)</f>
        <v>9.2230503995209858</v>
      </c>
      <c r="L486" s="220"/>
      <c r="M486" s="220">
        <f>+IF(J486=0,"",'Ark1'!AH3261)</f>
        <v>0</v>
      </c>
      <c r="N486" s="31">
        <f>+IF(J486=0,"",'Ark1'!U3261)</f>
        <v>5.9559999999999986</v>
      </c>
      <c r="O486" s="31"/>
      <c r="P486" s="31"/>
      <c r="Q486" s="31"/>
      <c r="R486" s="31"/>
      <c r="S486" s="31"/>
      <c r="T486" s="31"/>
      <c r="U486" s="31"/>
      <c r="V486" s="221">
        <f>+IF(J486=0,"",'Ark1'!T3261)</f>
        <v>3.02</v>
      </c>
      <c r="W486" s="222">
        <f>+IF(J486=0,"",'Ark1'!W3261)</f>
        <v>0</v>
      </c>
      <c r="X486" s="222">
        <f>+IF(J486=0,"",'Ark1'!X3261)</f>
        <v>0.66666666666666652</v>
      </c>
      <c r="Y486" s="222">
        <f>+IF(J486=0,"",'Ark1'!Y3261)</f>
        <v>0</v>
      </c>
      <c r="Z486" s="222">
        <f>+IF(J486=0,"",'Ark1'!Z3261)</f>
        <v>2.4317203786619905</v>
      </c>
      <c r="AA486" s="220">
        <f>+IF(J486=0,"",'Ark1'!AA3261)</f>
        <v>0</v>
      </c>
      <c r="AB486" s="221">
        <f>+IF(J486=0,"",'Ark1'!AC3261)</f>
        <v>0</v>
      </c>
      <c r="AC486" s="222">
        <f>+IF(J486=0,"",'Ark1'!AE3261)</f>
        <v>0</v>
      </c>
      <c r="AD486" s="220">
        <f t="shared" si="53"/>
        <v>1.985333333333333</v>
      </c>
      <c r="AE486" s="220">
        <f t="shared" si="50"/>
        <v>12.5</v>
      </c>
      <c r="AF486" s="305"/>
      <c r="AJ486" s="26"/>
      <c r="AM486" s="27"/>
      <c r="AN486" s="27"/>
      <c r="AO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</row>
    <row r="487" spans="1:72" s="28" customFormat="1" ht="15.6">
      <c r="A487" s="305"/>
      <c r="B487" s="270">
        <f>+'Ark1'!C3262</f>
        <v>2023</v>
      </c>
      <c r="C487" s="219">
        <f>+'Ark1'!L3262</f>
        <v>3</v>
      </c>
      <c r="D487" s="219" t="str">
        <f>VLOOKUP(C487,RNR!$D$13:$E$27,2)</f>
        <v>P+</v>
      </c>
      <c r="E487" s="219">
        <f>+'Ark1'!H3262</f>
        <v>2</v>
      </c>
      <c r="F487" s="219">
        <f>+'Ark1'!J3262</f>
        <v>177</v>
      </c>
      <c r="G487" s="219" t="str">
        <f>+VLOOKUP(F487,RNR!$A$1:$B$26,2)</f>
        <v>Slakthuset</v>
      </c>
      <c r="H487" s="219">
        <f>+IF(J487=0,"",'Ark1'!Q3262)</f>
        <v>8</v>
      </c>
      <c r="I487" s="219"/>
      <c r="J487" s="447">
        <f>+'Ark1'!R3262</f>
        <v>35</v>
      </c>
      <c r="K487" s="220">
        <f>+IF(J487=0,"",'Ark1'!AG3262)</f>
        <v>2.9869435191713865</v>
      </c>
      <c r="L487" s="220"/>
      <c r="M487" s="220">
        <f>+IF(J487=0,"",'Ark1'!AH3262)</f>
        <v>0</v>
      </c>
      <c r="N487" s="31">
        <f>+IF(J487=0,"",'Ark1'!U3262)</f>
        <v>7.02</v>
      </c>
      <c r="O487" s="31"/>
      <c r="P487" s="31"/>
      <c r="Q487" s="31"/>
      <c r="R487" s="31"/>
      <c r="S487" s="31"/>
      <c r="T487" s="31"/>
      <c r="U487" s="31"/>
      <c r="V487" s="221">
        <f>+IF(J487=0,"",'Ark1'!T3262)</f>
        <v>2.4</v>
      </c>
      <c r="W487" s="222">
        <f>+IF(J487=0,"",'Ark1'!W3262)</f>
        <v>0</v>
      </c>
      <c r="X487" s="222">
        <f>+IF(J487=0,"",'Ark1'!X3262)</f>
        <v>0</v>
      </c>
      <c r="Y487" s="222">
        <f>+IF(J487=0,"",'Ark1'!Y3262)</f>
        <v>0</v>
      </c>
      <c r="Z487" s="222">
        <f>+IF(J487=0,"",'Ark1'!Z3262)</f>
        <v>2.1633043508220706</v>
      </c>
      <c r="AA487" s="220">
        <f>+IF(J487=0,"",'Ark1'!AA3262)</f>
        <v>0</v>
      </c>
      <c r="AB487" s="221">
        <f>+IF(J487=0,"",'Ark1'!AC3262)</f>
        <v>0</v>
      </c>
      <c r="AC487" s="222">
        <f>+IF(J487=0,"",'Ark1'!AE3262)</f>
        <v>0</v>
      </c>
      <c r="AD487" s="220">
        <f t="shared" si="53"/>
        <v>2.34</v>
      </c>
      <c r="AE487" s="220">
        <f t="shared" si="50"/>
        <v>4.375</v>
      </c>
      <c r="AF487" s="305"/>
      <c r="AJ487" s="26"/>
      <c r="AM487" s="27"/>
      <c r="AN487" s="27"/>
      <c r="AO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</row>
    <row r="488" spans="1:72" s="28" customFormat="1" ht="15.6">
      <c r="A488" s="305"/>
      <c r="B488" s="270">
        <f>+'Ark1'!C3263</f>
        <v>2023</v>
      </c>
      <c r="C488" s="219">
        <f>+'Ark1'!L3263</f>
        <v>3</v>
      </c>
      <c r="D488" s="219" t="str">
        <f>VLOOKUP(C488,RNR!$D$13:$E$27,2)</f>
        <v>P+</v>
      </c>
      <c r="E488" s="219">
        <f>+'Ark1'!H3263</f>
        <v>2</v>
      </c>
      <c r="F488" s="219">
        <f>+'Ark1'!J3263</f>
        <v>178</v>
      </c>
      <c r="G488" s="219" t="str">
        <f>+VLOOKUP(F488,RNR!$A$1:$B$26,2)</f>
        <v>Røros</v>
      </c>
      <c r="H488" s="219">
        <f>+IF(J488=0,"",'Ark1'!Q3263)</f>
        <v>7</v>
      </c>
      <c r="I488" s="219"/>
      <c r="J488" s="447">
        <f>+'Ark1'!R3263</f>
        <v>78</v>
      </c>
      <c r="K488" s="220">
        <f>+IF(J488=0,"",'Ark1'!AG3263)</f>
        <v>15.576302834832797</v>
      </c>
      <c r="L488" s="220"/>
      <c r="M488" s="220">
        <f>+IF(J488=0,"",'Ark1'!AH3263)</f>
        <v>0</v>
      </c>
      <c r="N488" s="31">
        <f>+IF(J488=0,"",'Ark1'!U3263)</f>
        <v>5.8820512820512807</v>
      </c>
      <c r="O488" s="31"/>
      <c r="P488" s="31"/>
      <c r="Q488" s="31"/>
      <c r="R488" s="31"/>
      <c r="S488" s="31"/>
      <c r="T488" s="31"/>
      <c r="U488" s="31"/>
      <c r="V488" s="221">
        <f>+IF(J488=0,"",'Ark1'!T3263)</f>
        <v>3.3846153846153846</v>
      </c>
      <c r="W488" s="222">
        <f>+IF(J488=0,"",'Ark1'!W3263)</f>
        <v>0</v>
      </c>
      <c r="X488" s="222">
        <f>+IF(J488=0,"",'Ark1'!X3263)</f>
        <v>0</v>
      </c>
      <c r="Y488" s="222">
        <f>+IF(J488=0,"",'Ark1'!Y3263)</f>
        <v>0</v>
      </c>
      <c r="Z488" s="222">
        <f>+IF(J488=0,"",'Ark1'!Z3263)</f>
        <v>1.4189869616631949</v>
      </c>
      <c r="AA488" s="220">
        <f>+IF(J488=0,"",'Ark1'!AA3263)</f>
        <v>0</v>
      </c>
      <c r="AB488" s="221">
        <f>+IF(J488=0,"",'Ark1'!AC3263)</f>
        <v>0</v>
      </c>
      <c r="AC488" s="222">
        <f>+IF(J488=0,"",'Ark1'!AE3263)</f>
        <v>0</v>
      </c>
      <c r="AD488" s="220">
        <f t="shared" si="53"/>
        <v>1.9606837606837602</v>
      </c>
      <c r="AE488" s="220">
        <f t="shared" si="50"/>
        <v>11.142857142857142</v>
      </c>
      <c r="AF488" s="305"/>
      <c r="AI488" s="33"/>
      <c r="AM488" s="27"/>
      <c r="AN488" s="27"/>
      <c r="AO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</row>
    <row r="489" spans="1:72" s="28" customFormat="1" ht="15.6">
      <c r="A489" s="305"/>
      <c r="B489" s="270">
        <f>+'Ark1'!C3264</f>
        <v>2023</v>
      </c>
      <c r="C489" s="219">
        <f>+'Ark1'!L3264</f>
        <v>3</v>
      </c>
      <c r="D489" s="219" t="str">
        <f>VLOOKUP(C489,RNR!$D$13:$E$27,2)</f>
        <v>P+</v>
      </c>
      <c r="E489" s="219">
        <f>+'Ark1'!H3264</f>
        <v>2</v>
      </c>
      <c r="F489" s="219">
        <f>+'Ark1'!J3264</f>
        <v>181</v>
      </c>
      <c r="G489" s="219" t="str">
        <f>+VLOOKUP(F489,RNR!$A$1:$B$26,2)</f>
        <v>Horns</v>
      </c>
      <c r="H489" s="219">
        <f>+IF(J489=0,"",'Ark1'!Q3264)</f>
        <v>8</v>
      </c>
      <c r="I489" s="219"/>
      <c r="J489" s="447">
        <f>+'Ark1'!R3264</f>
        <v>28</v>
      </c>
      <c r="K489" s="220">
        <f>+IF(J489=0,"",'Ark1'!AG3264)</f>
        <v>7.2180716512736076</v>
      </c>
      <c r="L489" s="220"/>
      <c r="M489" s="220">
        <f>+IF(J489=0,"",'Ark1'!AH3264)</f>
        <v>0</v>
      </c>
      <c r="N489" s="31">
        <f>+IF(J489=0,"",'Ark1'!U3264)</f>
        <v>8.7642857142857178</v>
      </c>
      <c r="O489" s="31"/>
      <c r="P489" s="31"/>
      <c r="Q489" s="31"/>
      <c r="R489" s="31"/>
      <c r="S489" s="31"/>
      <c r="T489" s="31"/>
      <c r="U489" s="31"/>
      <c r="V489" s="221">
        <f>+IF(J489=0,"",'Ark1'!T3264)</f>
        <v>2.2142857142857153</v>
      </c>
      <c r="W489" s="222">
        <f>+IF(J489=0,"",'Ark1'!W3264)</f>
        <v>0</v>
      </c>
      <c r="X489" s="222">
        <f>+IF(J489=0,"",'Ark1'!X3264)</f>
        <v>0</v>
      </c>
      <c r="Y489" s="222">
        <f>+IF(J489=0,"",'Ark1'!Y3264)</f>
        <v>0</v>
      </c>
      <c r="Z489" s="222">
        <f>+IF(J489=0,"",'Ark1'!Z3264)</f>
        <v>2.7876275481022845</v>
      </c>
      <c r="AA489" s="220">
        <f>+IF(J489=0,"",'Ark1'!AA3264)</f>
        <v>0</v>
      </c>
      <c r="AB489" s="221">
        <f>+IF(J489=0,"",'Ark1'!AC3264)</f>
        <v>0</v>
      </c>
      <c r="AC489" s="222">
        <f>+IF(J489=0,"",'Ark1'!AE3264)</f>
        <v>0</v>
      </c>
      <c r="AD489" s="220">
        <f t="shared" si="53"/>
        <v>2.9214285714285726</v>
      </c>
      <c r="AE489" s="220">
        <f t="shared" ref="AE489:AE561" si="55">IF(J489=0,"",J489/H489)</f>
        <v>3.5</v>
      </c>
      <c r="AF489" s="305"/>
      <c r="AI489" s="33"/>
      <c r="AM489" s="27"/>
      <c r="AN489" s="27"/>
      <c r="AO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</row>
    <row r="490" spans="1:72" s="28" customFormat="1" ht="15.6">
      <c r="A490" s="305"/>
      <c r="B490" s="270">
        <f>+'Ark1'!C3265</f>
        <v>2023</v>
      </c>
      <c r="C490" s="219">
        <f>+'Ark1'!L3265</f>
        <v>3</v>
      </c>
      <c r="D490" s="219" t="str">
        <f>VLOOKUP(C490,RNR!$D$13:$E$27,2)</f>
        <v>P+</v>
      </c>
      <c r="E490" s="219">
        <f>+'Ark1'!H3265</f>
        <v>1</v>
      </c>
      <c r="F490" s="219">
        <f>+'Ark1'!J3265</f>
        <v>262</v>
      </c>
      <c r="G490" s="219" t="str">
        <f>+VLOOKUP(F490,RNR!$A$1:$B$26,2)</f>
        <v>Strilalam</v>
      </c>
      <c r="H490" s="219" t="str">
        <f>+IF(J490=0,"",'Ark1'!Q3265)</f>
        <v/>
      </c>
      <c r="I490" s="219"/>
      <c r="J490" s="447">
        <f>+'Ark1'!R3265</f>
        <v>0</v>
      </c>
      <c r="K490" s="220" t="str">
        <f>+IF(J490=0,"",'Ark1'!AG3265)</f>
        <v/>
      </c>
      <c r="L490" s="220"/>
      <c r="M490" s="220" t="str">
        <f>+IF(J490=0,"",'Ark1'!AH3265)</f>
        <v/>
      </c>
      <c r="N490" s="31" t="str">
        <f>+IF(J490=0,"",'Ark1'!U3265)</f>
        <v/>
      </c>
      <c r="O490" s="31"/>
      <c r="P490" s="31"/>
      <c r="Q490" s="31"/>
      <c r="R490" s="31"/>
      <c r="S490" s="31"/>
      <c r="T490" s="31"/>
      <c r="U490" s="31"/>
      <c r="V490" s="221" t="str">
        <f>+IF(J490=0,"",'Ark1'!T3265)</f>
        <v/>
      </c>
      <c r="W490" s="222" t="str">
        <f>+IF(J490=0,"",'Ark1'!W3265)</f>
        <v/>
      </c>
      <c r="X490" s="222" t="str">
        <f>+IF(J490=0,"",'Ark1'!X3265)</f>
        <v/>
      </c>
      <c r="Y490" s="222" t="str">
        <f>+IF(J490=0,"",'Ark1'!Y3265)</f>
        <v/>
      </c>
      <c r="Z490" s="222" t="str">
        <f>+IF(J490=0,"",'Ark1'!Z3265)</f>
        <v/>
      </c>
      <c r="AA490" s="220" t="str">
        <f>+IF(J490=0,"",'Ark1'!AA3265)</f>
        <v/>
      </c>
      <c r="AB490" s="221" t="str">
        <f>+IF(J490=0,"",'Ark1'!AC3265)</f>
        <v/>
      </c>
      <c r="AC490" s="222" t="str">
        <f>+IF(J490=0,"",'Ark1'!AE3265)</f>
        <v/>
      </c>
      <c r="AD490" s="220" t="str">
        <f t="shared" si="53"/>
        <v/>
      </c>
      <c r="AE490" s="220" t="str">
        <f t="shared" si="55"/>
        <v/>
      </c>
      <c r="AF490" s="305"/>
      <c r="AI490" s="33"/>
      <c r="AM490" s="27"/>
      <c r="AN490" s="27"/>
      <c r="AO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</row>
    <row r="491" spans="1:72" s="28" customFormat="1" ht="15.6">
      <c r="A491" s="305"/>
      <c r="B491" s="270">
        <f>+'Ark1'!C3266</f>
        <v>2023</v>
      </c>
      <c r="C491" s="219">
        <f>+'Ark1'!L3266</f>
        <v>3</v>
      </c>
      <c r="D491" s="219" t="str">
        <f>VLOOKUP(C491,RNR!$D$13:$E$27,2)</f>
        <v>P+</v>
      </c>
      <c r="E491" s="219">
        <f>+'Ark1'!H3266</f>
        <v>1</v>
      </c>
      <c r="F491" s="219">
        <f>+'Ark1'!J3266</f>
        <v>309</v>
      </c>
      <c r="G491" s="219" t="str">
        <f>+VLOOKUP(F491,RNR!$A$1:$B$26,2)</f>
        <v>Malvik</v>
      </c>
      <c r="H491" s="219">
        <f>+IF(J491=0,"",'Ark1'!Q3266)</f>
        <v>11</v>
      </c>
      <c r="I491" s="219"/>
      <c r="J491" s="447">
        <f>+'Ark1'!R3266</f>
        <v>29</v>
      </c>
      <c r="K491" s="220">
        <f>+IF(J491=0,"",'Ark1'!AG3266)</f>
        <v>2.8381449116225155</v>
      </c>
      <c r="L491" s="220"/>
      <c r="M491" s="220">
        <f>+IF(J491=0,"",'Ark1'!AH3266)</f>
        <v>0</v>
      </c>
      <c r="N491" s="31">
        <f>+IF(J491=0,"",'Ark1'!U3266)</f>
        <v>6.4172413793103438</v>
      </c>
      <c r="O491" s="31"/>
      <c r="P491" s="31"/>
      <c r="Q491" s="31"/>
      <c r="R491" s="31"/>
      <c r="S491" s="31"/>
      <c r="T491" s="31"/>
      <c r="U491" s="31"/>
      <c r="V491" s="221">
        <f>+IF(J491=0,"",'Ark1'!T3266)</f>
        <v>2.3103448275862064</v>
      </c>
      <c r="W491" s="222">
        <f>+IF(J491=0,"",'Ark1'!W3266)</f>
        <v>0</v>
      </c>
      <c r="X491" s="222">
        <f>+IF(J491=0,"",'Ark1'!X3266)</f>
        <v>0</v>
      </c>
      <c r="Y491" s="222">
        <f>+IF(J491=0,"",'Ark1'!Y3266)</f>
        <v>0</v>
      </c>
      <c r="Z491" s="222">
        <f>+IF(J491=0,"",'Ark1'!Z3266)</f>
        <v>1.2216633560556416</v>
      </c>
      <c r="AA491" s="220">
        <f>+IF(J491=0,"",'Ark1'!AA3266)</f>
        <v>0</v>
      </c>
      <c r="AB491" s="221">
        <f>+IF(J491=0,"",'Ark1'!AC3266)</f>
        <v>0</v>
      </c>
      <c r="AC491" s="222">
        <f>+IF(J491=0,"",'Ark1'!AE3266)</f>
        <v>0</v>
      </c>
      <c r="AD491" s="220">
        <f t="shared" si="53"/>
        <v>2.1390804597701147</v>
      </c>
      <c r="AE491" s="220">
        <f t="shared" si="55"/>
        <v>2.6363636363636362</v>
      </c>
      <c r="AF491" s="305"/>
      <c r="AI491" s="33"/>
      <c r="AM491" s="27"/>
      <c r="AN491" s="27"/>
      <c r="AO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</row>
    <row r="492" spans="1:72" s="28" customFormat="1" ht="15.6">
      <c r="A492" s="305"/>
      <c r="B492" s="270">
        <f>+'Ark1'!C3267</f>
        <v>2023</v>
      </c>
      <c r="C492" s="219">
        <f>+'Ark1'!L3267</f>
        <v>3</v>
      </c>
      <c r="D492" s="219" t="str">
        <f>VLOOKUP(C492,RNR!$D$13:$E$27,2)</f>
        <v>P+</v>
      </c>
      <c r="E492" s="219">
        <f>+'Ark1'!H3267</f>
        <v>2</v>
      </c>
      <c r="F492" s="219">
        <f>+'Ark1'!J3267</f>
        <v>470</v>
      </c>
      <c r="G492" s="219" t="str">
        <f>+VLOOKUP(F492,RNR!$A$1:$B$26,2)</f>
        <v>Jens Eide</v>
      </c>
      <c r="H492" s="219">
        <f>+IF(J492=0,"",'Ark1'!Q3267)</f>
        <v>2</v>
      </c>
      <c r="I492" s="219"/>
      <c r="J492" s="447">
        <f>+'Ark1'!R3267</f>
        <v>5</v>
      </c>
      <c r="K492" s="220">
        <f>+IF(J492=0,"",'Ark1'!AG3267)</f>
        <v>0.46351343181314358</v>
      </c>
      <c r="L492" s="220"/>
      <c r="M492" s="220">
        <f>+IF(J492=0,"",'Ark1'!AH3267)</f>
        <v>0</v>
      </c>
      <c r="N492" s="31">
        <f>+IF(J492=0,"",'Ark1'!U3267)</f>
        <v>4.5999999999999996</v>
      </c>
      <c r="O492" s="31"/>
      <c r="P492" s="31"/>
      <c r="Q492" s="31"/>
      <c r="R492" s="31"/>
      <c r="S492" s="31"/>
      <c r="T492" s="31"/>
      <c r="U492" s="31"/>
      <c r="V492" s="221">
        <f>+IF(J492=0,"",'Ark1'!T3267)</f>
        <v>3.2</v>
      </c>
      <c r="W492" s="222">
        <f>+IF(J492=0,"",'Ark1'!W3267)</f>
        <v>0</v>
      </c>
      <c r="X492" s="222">
        <f>+IF(J492=0,"",'Ark1'!X3267)</f>
        <v>0</v>
      </c>
      <c r="Y492" s="222">
        <f>+IF(J492=0,"",'Ark1'!Y3267)</f>
        <v>0</v>
      </c>
      <c r="Z492" s="222">
        <f>+IF(J492=0,"",'Ark1'!Z3267)</f>
        <v>2.3125743231299634</v>
      </c>
      <c r="AA492" s="220">
        <f>+IF(J492=0,"",'Ark1'!AA3267)</f>
        <v>0</v>
      </c>
      <c r="AB492" s="221">
        <f>+IF(J492=0,"",'Ark1'!AC3267)</f>
        <v>0</v>
      </c>
      <c r="AC492" s="222">
        <f>+IF(J492=0,"",'Ark1'!AE3267)</f>
        <v>0</v>
      </c>
      <c r="AD492" s="220">
        <f t="shared" si="53"/>
        <v>1.5333333333333332</v>
      </c>
      <c r="AE492" s="220">
        <f t="shared" si="55"/>
        <v>2.5</v>
      </c>
      <c r="AF492" s="305"/>
      <c r="AI492" s="33"/>
      <c r="AM492" s="27"/>
      <c r="AN492" s="27"/>
      <c r="AO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</row>
    <row r="493" spans="1:72" s="28" customFormat="1" ht="15.6">
      <c r="A493" s="305"/>
      <c r="B493" s="270">
        <f>+'Ark1'!C3268</f>
        <v>2023</v>
      </c>
      <c r="C493" s="219">
        <f>+'Ark1'!L3268</f>
        <v>3</v>
      </c>
      <c r="D493" s="219" t="str">
        <f>VLOOKUP(C493,RNR!$D$13:$E$27,2)</f>
        <v>P+</v>
      </c>
      <c r="E493" s="219">
        <f>+'Ark1'!H3268</f>
        <v>2</v>
      </c>
      <c r="F493" s="219">
        <f>+'Ark1'!J3268</f>
        <v>629</v>
      </c>
      <c r="G493" s="219" t="str">
        <f>+VLOOKUP(F493,RNR!$A$1:$B$26,2)</f>
        <v>Bø</v>
      </c>
      <c r="H493" s="219" t="str">
        <f>+IF(J493=0,"",'Ark1'!Q3268)</f>
        <v/>
      </c>
      <c r="I493" s="219"/>
      <c r="J493" s="447">
        <f>+'Ark1'!R3268</f>
        <v>0</v>
      </c>
      <c r="K493" s="220" t="str">
        <f>+IF(J493=0,"",'Ark1'!AG3268)</f>
        <v/>
      </c>
      <c r="L493" s="220"/>
      <c r="M493" s="220" t="str">
        <f>+IF(J493=0,"",'Ark1'!AH3268)</f>
        <v/>
      </c>
      <c r="N493" s="31" t="str">
        <f>+IF(J493=0,"",'Ark1'!U3268)</f>
        <v/>
      </c>
      <c r="O493" s="31"/>
      <c r="P493" s="31"/>
      <c r="Q493" s="31"/>
      <c r="R493" s="31"/>
      <c r="S493" s="31"/>
      <c r="T493" s="31"/>
      <c r="U493" s="31"/>
      <c r="V493" s="221" t="str">
        <f>+IF(J493=0,"",'Ark1'!T3268)</f>
        <v/>
      </c>
      <c r="W493" s="222" t="str">
        <f>+IF(J493=0,"",'Ark1'!W3268)</f>
        <v/>
      </c>
      <c r="X493" s="222" t="str">
        <f>+IF(J493=0,"",'Ark1'!X3268)</f>
        <v/>
      </c>
      <c r="Y493" s="222" t="str">
        <f>+IF(J493=0,"",'Ark1'!Y3268)</f>
        <v/>
      </c>
      <c r="Z493" s="222" t="str">
        <f>+IF(J493=0,"",'Ark1'!Z3268)</f>
        <v/>
      </c>
      <c r="AA493" s="220" t="str">
        <f>+IF(J493=0,"",'Ark1'!AA3268)</f>
        <v/>
      </c>
      <c r="AB493" s="221" t="str">
        <f>+IF(J493=0,"",'Ark1'!AC3268)</f>
        <v/>
      </c>
      <c r="AC493" s="222" t="str">
        <f>+IF(J493=0,"",'Ark1'!AE3268)</f>
        <v/>
      </c>
      <c r="AD493" s="220" t="str">
        <f t="shared" si="53"/>
        <v/>
      </c>
      <c r="AE493" s="220" t="str">
        <f t="shared" si="55"/>
        <v/>
      </c>
      <c r="AF493" s="305"/>
      <c r="AI493" s="33"/>
      <c r="AM493" s="27"/>
      <c r="AN493" s="27"/>
      <c r="AO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</row>
    <row r="494" spans="1:72" s="28" customFormat="1" ht="15.6">
      <c r="A494" s="305"/>
      <c r="B494" s="270">
        <f>+'Ark1'!C3269</f>
        <v>2023</v>
      </c>
      <c r="C494" s="219">
        <f>+'Ark1'!L3269</f>
        <v>3</v>
      </c>
      <c r="D494" s="219" t="str">
        <f>VLOOKUP(C494,RNR!$D$13:$E$27,2)</f>
        <v>P+</v>
      </c>
      <c r="E494" s="219">
        <f>+'Ark1'!H3269</f>
        <v>1</v>
      </c>
      <c r="F494" s="219">
        <f>+'Ark1'!J3269</f>
        <v>643</v>
      </c>
      <c r="G494" s="219" t="str">
        <f>+VLOOKUP(F494,RNR!$A$1:$B$26,2)</f>
        <v>Bjerka</v>
      </c>
      <c r="H494" s="219">
        <f>+IF(J494=0,"",'Ark1'!Q3269)</f>
        <v>4</v>
      </c>
      <c r="I494" s="219"/>
      <c r="J494" s="447">
        <f>+'Ark1'!R3269</f>
        <v>27</v>
      </c>
      <c r="K494" s="220">
        <f>+IF(J494=0,"",'Ark1'!AG3269)</f>
        <v>4.945011680096588</v>
      </c>
      <c r="L494" s="220"/>
      <c r="M494" s="220">
        <f>+IF(J494=0,"",'Ark1'!AH3269)</f>
        <v>0</v>
      </c>
      <c r="N494" s="31">
        <f>+IF(J494=0,"",'Ark1'!U3269)</f>
        <v>6.9777777777777779</v>
      </c>
      <c r="O494" s="31"/>
      <c r="P494" s="31"/>
      <c r="Q494" s="31"/>
      <c r="R494" s="31"/>
      <c r="S494" s="31"/>
      <c r="T494" s="31"/>
      <c r="U494" s="31"/>
      <c r="V494" s="221">
        <f>+IF(J494=0,"",'Ark1'!T3269)</f>
        <v>2.5555555555555558</v>
      </c>
      <c r="W494" s="222">
        <f>+IF(J494=0,"",'Ark1'!W3269)</f>
        <v>0</v>
      </c>
      <c r="X494" s="222">
        <f>+IF(J494=0,"",'Ark1'!X3269)</f>
        <v>0</v>
      </c>
      <c r="Y494" s="222">
        <f>+IF(J494=0,"",'Ark1'!Y3269)</f>
        <v>0</v>
      </c>
      <c r="Z494" s="222">
        <f>+IF(J494=0,"",'Ark1'!Z3269)</f>
        <v>1.926296260690606</v>
      </c>
      <c r="AA494" s="220">
        <f>+IF(J494=0,"",'Ark1'!AA3269)</f>
        <v>0</v>
      </c>
      <c r="AB494" s="221">
        <f>+IF(J494=0,"",'Ark1'!AC3269)</f>
        <v>0</v>
      </c>
      <c r="AC494" s="222">
        <f>+IF(J494=0,"",'Ark1'!AE3269)</f>
        <v>0</v>
      </c>
      <c r="AD494" s="220">
        <f t="shared" si="53"/>
        <v>2.325925925925926</v>
      </c>
      <c r="AE494" s="220">
        <f t="shared" si="55"/>
        <v>6.75</v>
      </c>
      <c r="AF494" s="305"/>
      <c r="AI494" s="33"/>
      <c r="AM494" s="27"/>
      <c r="AN494" s="27"/>
      <c r="AO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</row>
    <row r="495" spans="1:72" s="28" customFormat="1" ht="15.6">
      <c r="A495" s="305"/>
      <c r="B495" s="270">
        <f>+'Ark1'!C3270</f>
        <v>2023</v>
      </c>
      <c r="C495" s="219">
        <f>+'Ark1'!L3270</f>
        <v>3</v>
      </c>
      <c r="D495" s="219" t="str">
        <f>VLOOKUP(C495,RNR!$D$13:$E$27,2)</f>
        <v>P+</v>
      </c>
      <c r="E495" s="219">
        <f>+'Ark1'!H3270</f>
        <v>2</v>
      </c>
      <c r="F495" s="219">
        <f>+'Ark1'!J3270</f>
        <v>704</v>
      </c>
      <c r="G495" s="219" t="str">
        <f>+VLOOKUP(F495,RNR!$A$1:$B$26,2)</f>
        <v>Øre Vilt</v>
      </c>
      <c r="H495" s="219" t="str">
        <f>+IF(J495=0,"",'Ark1'!Q3270)</f>
        <v/>
      </c>
      <c r="I495" s="219"/>
      <c r="J495" s="447">
        <f>+'Ark1'!R3270</f>
        <v>0</v>
      </c>
      <c r="K495" s="220" t="str">
        <f>+IF(J495=0,"",'Ark1'!AG3270)</f>
        <v/>
      </c>
      <c r="L495" s="220"/>
      <c r="M495" s="220" t="str">
        <f>+IF(J495=0,"",'Ark1'!AH3270)</f>
        <v/>
      </c>
      <c r="N495" s="31" t="str">
        <f>+IF(J495=0,"",'Ark1'!U3270)</f>
        <v/>
      </c>
      <c r="O495" s="31"/>
      <c r="P495" s="31"/>
      <c r="Q495" s="31"/>
      <c r="R495" s="31"/>
      <c r="S495" s="31"/>
      <c r="T495" s="31"/>
      <c r="U495" s="31"/>
      <c r="V495" s="221" t="str">
        <f>+IF(J495=0,"",'Ark1'!T3270)</f>
        <v/>
      </c>
      <c r="W495" s="222" t="str">
        <f>+IF(J495=0,"",'Ark1'!W3270)</f>
        <v/>
      </c>
      <c r="X495" s="222" t="str">
        <f>+IF(J495=0,"",'Ark1'!X3270)</f>
        <v/>
      </c>
      <c r="Y495" s="222" t="str">
        <f>+IF(J495=0,"",'Ark1'!Y3270)</f>
        <v/>
      </c>
      <c r="Z495" s="222" t="str">
        <f>+IF(J495=0,"",'Ark1'!Z3270)</f>
        <v/>
      </c>
      <c r="AA495" s="220" t="str">
        <f>+IF(J495=0,"",'Ark1'!AA3270)</f>
        <v/>
      </c>
      <c r="AB495" s="221" t="str">
        <f>+IF(J495=0,"",'Ark1'!AC3270)</f>
        <v/>
      </c>
      <c r="AC495" s="222" t="str">
        <f>+IF(J495=0,"",'Ark1'!AE3270)</f>
        <v/>
      </c>
      <c r="AD495" s="220" t="str">
        <f t="shared" si="53"/>
        <v/>
      </c>
      <c r="AE495" s="220" t="str">
        <f t="shared" si="55"/>
        <v/>
      </c>
      <c r="AF495" s="305"/>
      <c r="AI495" s="33"/>
      <c r="AM495" s="27"/>
      <c r="AN495" s="27"/>
      <c r="AO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</row>
    <row r="496" spans="1:72" s="28" customFormat="1" ht="15.6">
      <c r="A496" s="305"/>
      <c r="B496" s="270">
        <f>+'Ark1'!C3271</f>
        <v>2023</v>
      </c>
      <c r="C496" s="219">
        <f>+'Ark1'!L3271</f>
        <v>3</v>
      </c>
      <c r="D496" s="219" t="str">
        <f>VLOOKUP(C496,RNR!$D$13:$E$27,2)</f>
        <v>P+</v>
      </c>
      <c r="E496" s="219">
        <f>+'Ark1'!H3271</f>
        <v>1</v>
      </c>
      <c r="F496" s="219">
        <f>+'Ark1'!J3271</f>
        <v>802</v>
      </c>
      <c r="G496" s="219" t="str">
        <f>+VLOOKUP(F496,RNR!$A$1:$B$26,2)</f>
        <v>Karasjok</v>
      </c>
      <c r="H496" s="219" t="str">
        <f>+IF(J496=0,"",'Ark1'!Q3271)</f>
        <v/>
      </c>
      <c r="I496" s="219"/>
      <c r="J496" s="447">
        <f>+'Ark1'!R3271</f>
        <v>0</v>
      </c>
      <c r="K496" s="220" t="str">
        <f>+IF(J496=0,"",'Ark1'!AG3271)</f>
        <v/>
      </c>
      <c r="L496" s="220"/>
      <c r="M496" s="220" t="str">
        <f>+IF(J496=0,"",'Ark1'!AH3271)</f>
        <v/>
      </c>
      <c r="N496" s="31" t="str">
        <f>+IF(J496=0,"",'Ark1'!U3271)</f>
        <v/>
      </c>
      <c r="O496" s="31"/>
      <c r="P496" s="31"/>
      <c r="Q496" s="31"/>
      <c r="R496" s="31"/>
      <c r="S496" s="31"/>
      <c r="T496" s="31"/>
      <c r="U496" s="31"/>
      <c r="V496" s="221" t="str">
        <f>+IF(J496=0,"",'Ark1'!T3271)</f>
        <v/>
      </c>
      <c r="W496" s="222" t="str">
        <f>+IF(J496=0,"",'Ark1'!W3271)</f>
        <v/>
      </c>
      <c r="X496" s="222" t="str">
        <f>+IF(J496=0,"",'Ark1'!X3271)</f>
        <v/>
      </c>
      <c r="Y496" s="222" t="str">
        <f>+IF(J496=0,"",'Ark1'!Y3271)</f>
        <v/>
      </c>
      <c r="Z496" s="222" t="str">
        <f>+IF(J496=0,"",'Ark1'!Z3271)</f>
        <v/>
      </c>
      <c r="AA496" s="220" t="str">
        <f>+IF(J496=0,"",'Ark1'!AA3271)</f>
        <v/>
      </c>
      <c r="AB496" s="221" t="str">
        <f>+IF(J496=0,"",'Ark1'!AC3271)</f>
        <v/>
      </c>
      <c r="AC496" s="222" t="str">
        <f>+IF(J496=0,"",'Ark1'!AE3271)</f>
        <v/>
      </c>
      <c r="AD496" s="220" t="str">
        <f t="shared" si="53"/>
        <v/>
      </c>
      <c r="AE496" s="220" t="str">
        <f t="shared" si="55"/>
        <v/>
      </c>
      <c r="AF496" s="305"/>
      <c r="AI496" s="33"/>
      <c r="AM496" s="27"/>
      <c r="AN496" s="27"/>
      <c r="AO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</row>
    <row r="497" spans="1:72" ht="15" customHeight="1">
      <c r="A497" s="305"/>
      <c r="B497" s="305"/>
      <c r="C497" s="305"/>
      <c r="D497" s="305"/>
      <c r="E497" s="305"/>
      <c r="F497" s="305"/>
      <c r="G497" s="305"/>
      <c r="H497" s="305"/>
      <c r="I497" s="305"/>
      <c r="J497" s="446"/>
      <c r="K497" s="305"/>
      <c r="L497" s="305"/>
      <c r="M497" s="305"/>
      <c r="N497" s="305"/>
      <c r="O497" s="305"/>
      <c r="P497" s="305"/>
      <c r="Q497" s="305"/>
      <c r="R497" s="305"/>
      <c r="S497" s="305"/>
      <c r="T497" s="305"/>
      <c r="U497" s="305"/>
      <c r="V497" s="305"/>
      <c r="W497" s="305"/>
      <c r="X497" s="305"/>
      <c r="Y497" s="305"/>
      <c r="Z497" s="305"/>
      <c r="AA497" s="305"/>
      <c r="AB497" s="305"/>
      <c r="AC497" s="305"/>
      <c r="AD497" s="305"/>
      <c r="AE497" s="305"/>
      <c r="AF497" s="305"/>
      <c r="AG497" s="202"/>
      <c r="AI497" s="28"/>
      <c r="AJ497" s="26"/>
      <c r="AK497" s="203"/>
      <c r="AL497" s="27"/>
      <c r="AP497" s="27"/>
      <c r="BH497" s="215"/>
    </row>
    <row r="498" spans="1:72" ht="22.8">
      <c r="A498" s="305"/>
      <c r="B498" s="305"/>
      <c r="C498" s="305"/>
      <c r="D498" s="398" t="str">
        <f>+D500</f>
        <v>O-</v>
      </c>
      <c r="E498" s="305"/>
      <c r="F498" s="305"/>
      <c r="G498" s="305"/>
      <c r="H498" s="305"/>
      <c r="I498" s="305"/>
      <c r="J498" s="445">
        <f>SUM(J500:J523)</f>
        <v>2046</v>
      </c>
      <c r="K498" s="305"/>
      <c r="L498" s="305"/>
      <c r="M498" s="305"/>
      <c r="N498" s="247">
        <f>+Klasse!P130</f>
        <v>7.3650410012947889</v>
      </c>
      <c r="O498" s="247"/>
      <c r="P498" s="247"/>
      <c r="Q498" s="247"/>
      <c r="R498" s="247"/>
      <c r="S498" s="247"/>
      <c r="T498" s="247"/>
      <c r="U498" s="247"/>
      <c r="V498" s="305"/>
      <c r="W498" s="305"/>
      <c r="X498" s="305"/>
      <c r="Y498" s="305"/>
      <c r="Z498" s="305"/>
      <c r="AA498" s="305"/>
      <c r="AB498" s="305"/>
      <c r="AC498" s="305"/>
      <c r="AD498" s="305"/>
      <c r="AE498" s="305"/>
      <c r="AF498" s="305"/>
      <c r="AG498" s="202"/>
      <c r="AI498" s="28"/>
      <c r="AJ498" s="26"/>
      <c r="AK498" s="203"/>
      <c r="AL498" s="27"/>
      <c r="AP498" s="27"/>
      <c r="BH498" s="215"/>
    </row>
    <row r="499" spans="1:72" ht="15" customHeight="1">
      <c r="A499" s="305"/>
      <c r="B499" s="305"/>
      <c r="C499" s="305"/>
      <c r="D499" s="305"/>
      <c r="E499" s="305"/>
      <c r="F499" s="305"/>
      <c r="G499" s="305"/>
      <c r="H499" s="305"/>
      <c r="I499" s="305"/>
      <c r="J499" s="446"/>
      <c r="K499" s="305"/>
      <c r="L499" s="305"/>
      <c r="M499" s="305"/>
      <c r="N499" s="305"/>
      <c r="O499" s="305"/>
      <c r="P499" s="305"/>
      <c r="Q499" s="305"/>
      <c r="R499" s="305"/>
      <c r="S499" s="305"/>
      <c r="T499" s="305"/>
      <c r="U499" s="305"/>
      <c r="V499" s="305"/>
      <c r="W499" s="305"/>
      <c r="X499" s="305"/>
      <c r="Y499" s="305"/>
      <c r="Z499" s="305"/>
      <c r="AA499" s="305"/>
      <c r="AB499" s="305"/>
      <c r="AC499" s="305"/>
      <c r="AD499" s="305"/>
      <c r="AE499" s="305"/>
      <c r="AF499" s="305"/>
      <c r="AG499" s="202"/>
      <c r="AI499" s="28"/>
      <c r="AJ499" s="26"/>
      <c r="AK499" s="203"/>
      <c r="AL499" s="27"/>
      <c r="AP499" s="27"/>
      <c r="BH499" s="215"/>
    </row>
    <row r="500" spans="1:72" s="28" customFormat="1" ht="15.6">
      <c r="A500" s="305"/>
      <c r="B500" s="270">
        <f>+'Ark1'!C3272</f>
        <v>2023</v>
      </c>
      <c r="C500" s="219">
        <f>+'Ark1'!L3272</f>
        <v>4</v>
      </c>
      <c r="D500" s="219" t="str">
        <f>VLOOKUP(C500,RNR!$D$13:$E$27,2)</f>
        <v>O-</v>
      </c>
      <c r="E500" s="219">
        <f>+'Ark1'!H3272</f>
        <v>1</v>
      </c>
      <c r="F500" s="219">
        <f>+'Ark1'!J3272</f>
        <v>103</v>
      </c>
      <c r="G500" s="219" t="str">
        <f>+VLOOKUP(F500,RNR!$A$1:$B$26,2)</f>
        <v>Rudshøgda</v>
      </c>
      <c r="H500" s="219">
        <f>+IF(J500=0,"",'Ark1'!Q3272)</f>
        <v>1</v>
      </c>
      <c r="I500" s="219"/>
      <c r="J500" s="324">
        <f>+'Ark1'!R3272</f>
        <v>1</v>
      </c>
      <c r="K500" s="220">
        <f>+IF(J500=0,"",'Ark1'!AG3272)</f>
        <v>0.27948574622694244</v>
      </c>
      <c r="L500" s="220"/>
      <c r="M500" s="220">
        <f>+IF(J500=0,"",'Ark1'!AH3272)</f>
        <v>0</v>
      </c>
      <c r="N500" s="31">
        <f>+IF(J500=0,"",'Ark1'!U3272)</f>
        <v>6</v>
      </c>
      <c r="O500" s="31"/>
      <c r="P500" s="31"/>
      <c r="Q500" s="31"/>
      <c r="R500" s="31"/>
      <c r="S500" s="31"/>
      <c r="T500" s="31"/>
      <c r="U500" s="31"/>
      <c r="V500" s="221">
        <f>+IF(J500=0,"",'Ark1'!T3272)</f>
        <v>2</v>
      </c>
      <c r="W500" s="222">
        <f>+IF(J500=0,"",'Ark1'!W3272)</f>
        <v>0</v>
      </c>
      <c r="X500" s="222">
        <f>+IF(J500=0,"",'Ark1'!X3272)</f>
        <v>0</v>
      </c>
      <c r="Y500" s="222">
        <f>+IF(J500=0,"",'Ark1'!Y3272)</f>
        <v>0</v>
      </c>
      <c r="Z500" s="222">
        <f>+IF(J500=0,"",'Ark1'!Z3272)</f>
        <v>0</v>
      </c>
      <c r="AA500" s="220">
        <f>+IF(J500=0,"",'Ark1'!AA3272)</f>
        <v>0</v>
      </c>
      <c r="AB500" s="221">
        <f>+IF(J500=0,"",'Ark1'!AC3272)</f>
        <v>0</v>
      </c>
      <c r="AC500" s="222">
        <f>+IF(J500=0,"",'Ark1'!AE3272)</f>
        <v>0</v>
      </c>
      <c r="AD500" s="220">
        <f t="shared" ref="AD500:AD523" si="56">IF(J500=0,"",N500/C500)</f>
        <v>1.5</v>
      </c>
      <c r="AE500" s="220">
        <f t="shared" si="55"/>
        <v>1</v>
      </c>
      <c r="AF500" s="305"/>
      <c r="AI500" s="33"/>
      <c r="AM500" s="27"/>
      <c r="AN500" s="27"/>
      <c r="AO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</row>
    <row r="501" spans="1:72" s="28" customFormat="1" ht="15.6">
      <c r="A501" s="305"/>
      <c r="B501" s="270">
        <f>+'Ark1'!C3273</f>
        <v>2023</v>
      </c>
      <c r="C501" s="219">
        <f>+'Ark1'!L3273</f>
        <v>4</v>
      </c>
      <c r="D501" s="219" t="str">
        <f>VLOOKUP(C501,RNR!$D$13:$E$27,2)</f>
        <v>O-</v>
      </c>
      <c r="E501" s="219">
        <f>+'Ark1'!H3273</f>
        <v>2</v>
      </c>
      <c r="F501" s="219">
        <f>+'Ark1'!J3273</f>
        <v>106</v>
      </c>
      <c r="G501" s="219" t="str">
        <f>+VLOOKUP(F501,RNR!$A$1:$B$26,2)</f>
        <v>Furuseth</v>
      </c>
      <c r="H501" s="219" t="str">
        <f>+IF(J501=0,"",'Ark1'!Q3273)</f>
        <v/>
      </c>
      <c r="I501" s="219"/>
      <c r="J501" s="324">
        <f>+'Ark1'!R3273</f>
        <v>0</v>
      </c>
      <c r="K501" s="220" t="str">
        <f>+IF(J501=0,"",'Ark1'!AG3273)</f>
        <v/>
      </c>
      <c r="L501" s="220"/>
      <c r="M501" s="220" t="str">
        <f>+IF(J501=0,"",'Ark1'!AH3273)</f>
        <v/>
      </c>
      <c r="N501" s="31" t="str">
        <f>+IF(J501=0,"",'Ark1'!U3273)</f>
        <v/>
      </c>
      <c r="O501" s="31"/>
      <c r="P501" s="31"/>
      <c r="Q501" s="31"/>
      <c r="R501" s="31"/>
      <c r="S501" s="31"/>
      <c r="T501" s="31"/>
      <c r="U501" s="31"/>
      <c r="V501" s="221" t="str">
        <f>+IF(J501=0,"",'Ark1'!T3273)</f>
        <v/>
      </c>
      <c r="W501" s="222" t="str">
        <f>+IF(J501=0,"",'Ark1'!W3273)</f>
        <v/>
      </c>
      <c r="X501" s="222" t="str">
        <f>+IF(J501=0,"",'Ark1'!X3273)</f>
        <v/>
      </c>
      <c r="Y501" s="222" t="str">
        <f>+IF(J501=0,"",'Ark1'!Y3273)</f>
        <v/>
      </c>
      <c r="Z501" s="222" t="str">
        <f>+IF(J501=0,"",'Ark1'!Z3273)</f>
        <v/>
      </c>
      <c r="AA501" s="220" t="str">
        <f>+IF(J501=0,"",'Ark1'!AA3273)</f>
        <v/>
      </c>
      <c r="AB501" s="221" t="str">
        <f>+IF(J501=0,"",'Ark1'!AC3273)</f>
        <v/>
      </c>
      <c r="AC501" s="222" t="str">
        <f>+IF(J501=0,"",'Ark1'!AE3273)</f>
        <v/>
      </c>
      <c r="AD501" s="220" t="str">
        <f t="shared" si="56"/>
        <v/>
      </c>
      <c r="AE501" s="220" t="str">
        <f t="shared" si="55"/>
        <v/>
      </c>
      <c r="AF501" s="305"/>
      <c r="AI501" s="33"/>
      <c r="AM501" s="27"/>
      <c r="AN501" s="27"/>
      <c r="AO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</row>
    <row r="502" spans="1:72" ht="15.6">
      <c r="A502" s="305"/>
      <c r="B502" s="270">
        <f>+'Ark1'!C3274</f>
        <v>2023</v>
      </c>
      <c r="C502" s="219">
        <f>+'Ark1'!L3274</f>
        <v>4</v>
      </c>
      <c r="D502" s="219" t="str">
        <f>VLOOKUP(C502,RNR!$D$13:$E$27,2)</f>
        <v>O-</v>
      </c>
      <c r="E502" s="219">
        <f>+'Ark1'!H3274</f>
        <v>1</v>
      </c>
      <c r="F502" s="219">
        <f>+'Ark1'!J3274</f>
        <v>110</v>
      </c>
      <c r="G502" s="219" t="str">
        <f>+VLOOKUP(F502,RNR!$A$1:$B$26,2)</f>
        <v>Gol</v>
      </c>
      <c r="H502" s="219">
        <f>+IF(J502=0,"",'Ark1'!Q3274)</f>
        <v>58</v>
      </c>
      <c r="I502" s="219"/>
      <c r="J502" s="324">
        <f>+'Ark1'!R3274</f>
        <v>448</v>
      </c>
      <c r="K502" s="220">
        <f>+IF(J502=0,"",'Ark1'!AG3274)</f>
        <v>8.891623792426989</v>
      </c>
      <c r="L502" s="220"/>
      <c r="M502" s="220">
        <f>+IF(J502=0,"",'Ark1'!AH3274)</f>
        <v>0.44642857142857151</v>
      </c>
      <c r="N502" s="31">
        <f>+IF(J502=0,"",'Ark1'!U3274)</f>
        <v>6.4345982142857103</v>
      </c>
      <c r="O502" s="31"/>
      <c r="P502" s="31"/>
      <c r="Q502" s="31"/>
      <c r="R502" s="31"/>
      <c r="S502" s="31"/>
      <c r="T502" s="31"/>
      <c r="U502" s="31"/>
      <c r="V502" s="221">
        <f>+IF(J502=0,"",'Ark1'!T3274)</f>
        <v>4.078125</v>
      </c>
      <c r="W502" s="222">
        <f>+IF(J502=0,"",'Ark1'!W3274)</f>
        <v>0</v>
      </c>
      <c r="X502" s="222">
        <f>+IF(J502=0,"",'Ark1'!X3274)</f>
        <v>0.22321428571428575</v>
      </c>
      <c r="Y502" s="222">
        <f>+IF(J502=0,"",'Ark1'!Y3274)</f>
        <v>0</v>
      </c>
      <c r="Z502" s="222">
        <f>+IF(J502=0,"",'Ark1'!Z3274)</f>
        <v>1.8076312240442536</v>
      </c>
      <c r="AA502" s="220">
        <f>+IF(J502=0,"",'Ark1'!AA3274)</f>
        <v>0</v>
      </c>
      <c r="AB502" s="221">
        <f>+IF(J502=0,"",'Ark1'!AC3274)</f>
        <v>0</v>
      </c>
      <c r="AC502" s="222">
        <f>+IF(J502=0,"",'Ark1'!AE3274)</f>
        <v>0</v>
      </c>
      <c r="AD502" s="220">
        <f t="shared" si="56"/>
        <v>1.6086495535714276</v>
      </c>
      <c r="AE502" s="220">
        <f t="shared" si="55"/>
        <v>7.7241379310344831</v>
      </c>
      <c r="AF502" s="305"/>
    </row>
    <row r="503" spans="1:72" ht="15.6">
      <c r="A503" s="305"/>
      <c r="B503" s="270">
        <f>+'Ark1'!C3275</f>
        <v>2023</v>
      </c>
      <c r="C503" s="219">
        <f>+'Ark1'!L3275</f>
        <v>4</v>
      </c>
      <c r="D503" s="219" t="str">
        <f>VLOOKUP(C503,RNR!$D$13:$E$27,2)</f>
        <v>O-</v>
      </c>
      <c r="E503" s="219">
        <f>+'Ark1'!H3275</f>
        <v>1</v>
      </c>
      <c r="F503" s="219">
        <f>+'Ark1'!J3275</f>
        <v>111</v>
      </c>
      <c r="G503" s="219" t="str">
        <f>+VLOOKUP(F503,RNR!$A$1:$B$26,2)</f>
        <v>Forus</v>
      </c>
      <c r="H503" s="219">
        <f>+IF(J503=0,"",'Ark1'!Q3275)</f>
        <v>2</v>
      </c>
      <c r="I503" s="219"/>
      <c r="J503" s="324">
        <f>+'Ark1'!R3275</f>
        <v>2</v>
      </c>
      <c r="K503" s="220">
        <f>+IF(J503=0,"",'Ark1'!AG3275)</f>
        <v>3.8685658789252191</v>
      </c>
      <c r="L503" s="220"/>
      <c r="M503" s="220">
        <f>+IF(J503=0,"",'Ark1'!AH3275)</f>
        <v>0</v>
      </c>
      <c r="N503" s="31">
        <f>+IF(J503=0,"",'Ark1'!U3275)</f>
        <v>11.95</v>
      </c>
      <c r="O503" s="31"/>
      <c r="P503" s="31"/>
      <c r="Q503" s="31"/>
      <c r="R503" s="31"/>
      <c r="S503" s="31"/>
      <c r="T503" s="31"/>
      <c r="U503" s="31"/>
      <c r="V503" s="221">
        <f>+IF(J503=0,"",'Ark1'!T3275)</f>
        <v>5</v>
      </c>
      <c r="W503" s="222">
        <f>+IF(J503=0,"",'Ark1'!W3275)</f>
        <v>0</v>
      </c>
      <c r="X503" s="222">
        <f>+IF(J503=0,"",'Ark1'!X3275)</f>
        <v>0</v>
      </c>
      <c r="Y503" s="222">
        <f>+IF(J503=0,"",'Ark1'!Y3275)</f>
        <v>0</v>
      </c>
      <c r="Z503" s="222">
        <f>+IF(J503=0,"",'Ark1'!Z3275)</f>
        <v>0.35000000000004378</v>
      </c>
      <c r="AA503" s="220">
        <f>+IF(J503=0,"",'Ark1'!AA3275)</f>
        <v>0</v>
      </c>
      <c r="AB503" s="221">
        <f>+IF(J503=0,"",'Ark1'!AC3275)</f>
        <v>0</v>
      </c>
      <c r="AC503" s="222">
        <f>+IF(J503=0,"",'Ark1'!AE3275)</f>
        <v>0</v>
      </c>
      <c r="AD503" s="220">
        <f t="shared" si="56"/>
        <v>2.9874999999999998</v>
      </c>
      <c r="AE503" s="220">
        <f t="shared" si="55"/>
        <v>1</v>
      </c>
      <c r="AF503" s="305"/>
    </row>
    <row r="504" spans="1:72" ht="15.6">
      <c r="A504" s="305"/>
      <c r="B504" s="270">
        <f>+'Ark1'!C3276</f>
        <v>2023</v>
      </c>
      <c r="C504" s="219">
        <f>+'Ark1'!L3276</f>
        <v>4</v>
      </c>
      <c r="D504" s="219" t="str">
        <f>VLOOKUP(C504,RNR!$D$13:$E$27,2)</f>
        <v>O-</v>
      </c>
      <c r="E504" s="219">
        <f>+'Ark1'!H3276</f>
        <v>1</v>
      </c>
      <c r="F504" s="219">
        <f>+'Ark1'!J3276</f>
        <v>116</v>
      </c>
      <c r="G504" s="219" t="str">
        <f>+VLOOKUP(F504,RNR!$A$1:$B$26,2)</f>
        <v>Sandeid</v>
      </c>
      <c r="H504" s="219">
        <f>+IF(J504=0,"",'Ark1'!Q3276)</f>
        <v>16</v>
      </c>
      <c r="I504" s="219"/>
      <c r="J504" s="324">
        <f>+'Ark1'!R3276</f>
        <v>141</v>
      </c>
      <c r="K504" s="220">
        <f>+IF(J504=0,"",'Ark1'!AG3276)</f>
        <v>12.056224484522764</v>
      </c>
      <c r="L504" s="220"/>
      <c r="M504" s="220">
        <f>+IF(J504=0,"",'Ark1'!AH3276)</f>
        <v>0</v>
      </c>
      <c r="N504" s="31">
        <f>+IF(J504=0,"",'Ark1'!U3276)</f>
        <v>6.618439716312059</v>
      </c>
      <c r="O504" s="31"/>
      <c r="P504" s="31"/>
      <c r="Q504" s="31"/>
      <c r="R504" s="31"/>
      <c r="S504" s="31"/>
      <c r="T504" s="31"/>
      <c r="U504" s="31"/>
      <c r="V504" s="221">
        <f>+IF(J504=0,"",'Ark1'!T3276)</f>
        <v>2.9361702127659575</v>
      </c>
      <c r="W504" s="222">
        <f>+IF(J504=0,"",'Ark1'!W3276)</f>
        <v>0</v>
      </c>
      <c r="X504" s="222">
        <f>+IF(J504=0,"",'Ark1'!X3276)</f>
        <v>0</v>
      </c>
      <c r="Y504" s="222">
        <f>+IF(J504=0,"",'Ark1'!Y3276)</f>
        <v>0</v>
      </c>
      <c r="Z504" s="222">
        <f>+IF(J504=0,"",'Ark1'!Z3276)</f>
        <v>1.6366200613121149</v>
      </c>
      <c r="AA504" s="220">
        <f>+IF(J504=0,"",'Ark1'!AA3276)</f>
        <v>0</v>
      </c>
      <c r="AB504" s="221">
        <f>+IF(J504=0,"",'Ark1'!AC3276)</f>
        <v>0</v>
      </c>
      <c r="AC504" s="222">
        <f>+IF(J504=0,"",'Ark1'!AE3276)</f>
        <v>0</v>
      </c>
      <c r="AD504" s="220">
        <f t="shared" si="56"/>
        <v>1.6546099290780147</v>
      </c>
      <c r="AE504" s="220">
        <f t="shared" si="55"/>
        <v>8.8125</v>
      </c>
      <c r="AF504" s="305"/>
    </row>
    <row r="505" spans="1:72" ht="15.6">
      <c r="A505" s="305"/>
      <c r="B505" s="270">
        <f>+'Ark1'!C3277</f>
        <v>2023</v>
      </c>
      <c r="C505" s="219">
        <f>+'Ark1'!L3277</f>
        <v>4</v>
      </c>
      <c r="D505" s="219" t="str">
        <f>VLOOKUP(C505,RNR!$D$13:$E$27,2)</f>
        <v>O-</v>
      </c>
      <c r="E505" s="219">
        <f>+'Ark1'!H3277</f>
        <v>2</v>
      </c>
      <c r="F505" s="219">
        <f>+'Ark1'!J3277</f>
        <v>117</v>
      </c>
      <c r="G505" s="219" t="str">
        <f>+VLOOKUP(F505,RNR!$A$1:$B$26,2)</f>
        <v>Jæren</v>
      </c>
      <c r="H505" s="219">
        <f>+IF(J505=0,"",'Ark1'!Q3277)</f>
        <v>4</v>
      </c>
      <c r="I505" s="219"/>
      <c r="J505" s="324">
        <f>+'Ark1'!R3277</f>
        <v>18</v>
      </c>
      <c r="K505" s="220">
        <f>+IF(J505=0,"",'Ark1'!AG3277)</f>
        <v>6.4494916283069479</v>
      </c>
      <c r="L505" s="220"/>
      <c r="M505" s="220">
        <f>+IF(J505=0,"",'Ark1'!AH3277)</f>
        <v>0</v>
      </c>
      <c r="N505" s="31">
        <f>+IF(J505=0,"",'Ark1'!U3277)</f>
        <v>7.0833333333333313</v>
      </c>
      <c r="O505" s="31"/>
      <c r="P505" s="31"/>
      <c r="Q505" s="31"/>
      <c r="R505" s="31"/>
      <c r="S505" s="31"/>
      <c r="T505" s="31"/>
      <c r="U505" s="31"/>
      <c r="V505" s="221">
        <f>+IF(J505=0,"",'Ark1'!T3277)</f>
        <v>2.1666666666666661</v>
      </c>
      <c r="W505" s="222">
        <f>+IF(J505=0,"",'Ark1'!W3277)</f>
        <v>0</v>
      </c>
      <c r="X505" s="222">
        <f>+IF(J505=0,"",'Ark1'!X3277)</f>
        <v>0</v>
      </c>
      <c r="Y505" s="222">
        <f>+IF(J505=0,"",'Ark1'!Y3277)</f>
        <v>0</v>
      </c>
      <c r="Z505" s="222">
        <f>+IF(J505=0,"",'Ark1'!Z3277)</f>
        <v>1.9718152944826153</v>
      </c>
      <c r="AA505" s="220">
        <f>+IF(J505=0,"",'Ark1'!AA3277)</f>
        <v>0</v>
      </c>
      <c r="AB505" s="221">
        <f>+IF(J505=0,"",'Ark1'!AC3277)</f>
        <v>0</v>
      </c>
      <c r="AC505" s="222">
        <f>+IF(J505=0,"",'Ark1'!AE3277)</f>
        <v>0</v>
      </c>
      <c r="AD505" s="220">
        <f t="shared" si="56"/>
        <v>1.7708333333333328</v>
      </c>
      <c r="AE505" s="220">
        <f t="shared" si="55"/>
        <v>4.5</v>
      </c>
      <c r="AF505" s="305"/>
    </row>
    <row r="506" spans="1:72" ht="15.6">
      <c r="A506" s="305"/>
      <c r="B506" s="270">
        <f>+'Ark1'!C3278</f>
        <v>2023</v>
      </c>
      <c r="C506" s="219">
        <f>+'Ark1'!L3278</f>
        <v>4</v>
      </c>
      <c r="D506" s="219" t="str">
        <f>VLOOKUP(C506,RNR!$D$13:$E$27,2)</f>
        <v>O-</v>
      </c>
      <c r="E506" s="219">
        <f>+'Ark1'!H3278</f>
        <v>1</v>
      </c>
      <c r="F506" s="219">
        <f>+'Ark1'!J3278</f>
        <v>134</v>
      </c>
      <c r="G506" s="219" t="str">
        <f>+VLOOKUP(F506,RNR!$A$1:$B$26,2)</f>
        <v>Førde</v>
      </c>
      <c r="H506" s="219">
        <f>+IF(J506=0,"",'Ark1'!Q3278)</f>
        <v>67</v>
      </c>
      <c r="I506" s="219"/>
      <c r="J506" s="324">
        <f>+'Ark1'!R3278</f>
        <v>510</v>
      </c>
      <c r="K506" s="220">
        <f>+IF(J506=0,"",'Ark1'!AG3278)</f>
        <v>12.63729822016078</v>
      </c>
      <c r="L506" s="220"/>
      <c r="M506" s="220">
        <f>+IF(J506=0,"",'Ark1'!AH3278)</f>
        <v>0.19607843137254899</v>
      </c>
      <c r="N506" s="31">
        <f>+IF(J506=0,"",'Ark1'!U3278)</f>
        <v>6.763333333333339</v>
      </c>
      <c r="O506" s="31"/>
      <c r="P506" s="31"/>
      <c r="Q506" s="31"/>
      <c r="R506" s="31"/>
      <c r="S506" s="31"/>
      <c r="T506" s="31"/>
      <c r="U506" s="31"/>
      <c r="V506" s="221">
        <f>+IF(J506=0,"",'Ark1'!T3278)</f>
        <v>3.5294117647058822</v>
      </c>
      <c r="W506" s="222">
        <f>+IF(J506=0,"",'Ark1'!W3278)</f>
        <v>0</v>
      </c>
      <c r="X506" s="222">
        <f>+IF(J506=0,"",'Ark1'!X3278)</f>
        <v>0.58823529411764708</v>
      </c>
      <c r="Y506" s="222">
        <f>+IF(J506=0,"",'Ark1'!Y3278)</f>
        <v>0</v>
      </c>
      <c r="Z506" s="222">
        <f>+IF(J506=0,"",'Ark1'!Z3278)</f>
        <v>2.8402721263347197</v>
      </c>
      <c r="AA506" s="220">
        <f>+IF(J506=0,"",'Ark1'!AA3278)</f>
        <v>0</v>
      </c>
      <c r="AB506" s="221">
        <f>+IF(J506=0,"",'Ark1'!AC3278)</f>
        <v>0</v>
      </c>
      <c r="AC506" s="222">
        <f>+IF(J506=0,"",'Ark1'!AE3278)</f>
        <v>0</v>
      </c>
      <c r="AD506" s="220">
        <f t="shared" si="56"/>
        <v>1.6908333333333347</v>
      </c>
      <c r="AE506" s="220">
        <f t="shared" si="55"/>
        <v>7.6119402985074629</v>
      </c>
      <c r="AF506" s="305"/>
    </row>
    <row r="507" spans="1:72" ht="15.6">
      <c r="A507" s="305"/>
      <c r="B507" s="270">
        <f>+'Ark1'!C3279</f>
        <v>2023</v>
      </c>
      <c r="C507" s="219">
        <f>+'Ark1'!L3279</f>
        <v>4</v>
      </c>
      <c r="D507" s="219" t="str">
        <f>VLOOKUP(C507,RNR!$D$13:$E$27,2)</f>
        <v>O-</v>
      </c>
      <c r="E507" s="219">
        <f>+'Ark1'!H3279</f>
        <v>2</v>
      </c>
      <c r="F507" s="219">
        <f>+'Ark1'!J3279</f>
        <v>141</v>
      </c>
      <c r="G507" s="219" t="str">
        <f>+VLOOKUP(F507,RNR!$A$1:$B$26,2)</f>
        <v>Ølen</v>
      </c>
      <c r="H507" s="219">
        <f>+IF(J507=0,"",'Ark1'!Q3279)</f>
        <v>35</v>
      </c>
      <c r="I507" s="219"/>
      <c r="J507" s="324">
        <f>+'Ark1'!R3279</f>
        <v>143</v>
      </c>
      <c r="K507" s="220">
        <f>+IF(J507=0,"",'Ark1'!AG3279)</f>
        <v>12.081144294394884</v>
      </c>
      <c r="L507" s="220"/>
      <c r="M507" s="220">
        <f>+IF(J507=0,"",'Ark1'!AH3279)</f>
        <v>0</v>
      </c>
      <c r="N507" s="31">
        <f>+IF(J507=0,"",'Ark1'!U3279)</f>
        <v>7.1881118881118891</v>
      </c>
      <c r="O507" s="31"/>
      <c r="P507" s="31"/>
      <c r="Q507" s="31"/>
      <c r="R507" s="31"/>
      <c r="S507" s="31"/>
      <c r="T507" s="31"/>
      <c r="U507" s="31"/>
      <c r="V507" s="221">
        <f>+IF(J507=0,"",'Ark1'!T3279)</f>
        <v>3.6573426573426566</v>
      </c>
      <c r="W507" s="222">
        <f>+IF(J507=0,"",'Ark1'!W3279)</f>
        <v>0</v>
      </c>
      <c r="X507" s="222">
        <f>+IF(J507=0,"",'Ark1'!X3279)</f>
        <v>0</v>
      </c>
      <c r="Y507" s="222">
        <f>+IF(J507=0,"",'Ark1'!Y3279)</f>
        <v>0</v>
      </c>
      <c r="Z507" s="222">
        <f>+IF(J507=0,"",'Ark1'!Z3279)</f>
        <v>2.2168928520681721</v>
      </c>
      <c r="AA507" s="220">
        <f>+IF(J507=0,"",'Ark1'!AA3279)</f>
        <v>0</v>
      </c>
      <c r="AB507" s="221">
        <f>+IF(J507=0,"",'Ark1'!AC3279)</f>
        <v>0</v>
      </c>
      <c r="AC507" s="222">
        <f>+IF(J507=0,"",'Ark1'!AE3279)</f>
        <v>0</v>
      </c>
      <c r="AD507" s="220">
        <f t="shared" si="56"/>
        <v>1.7970279720279723</v>
      </c>
      <c r="AE507" s="220">
        <f t="shared" si="55"/>
        <v>4.0857142857142854</v>
      </c>
      <c r="AF507" s="305"/>
    </row>
    <row r="508" spans="1:72" ht="15.6">
      <c r="A508" s="305"/>
      <c r="B508" s="270">
        <f>+'Ark1'!C3280</f>
        <v>2023</v>
      </c>
      <c r="C508" s="219">
        <f>+'Ark1'!L3280</f>
        <v>4</v>
      </c>
      <c r="D508" s="219" t="str">
        <f>VLOOKUP(C508,RNR!$D$13:$E$27,2)</f>
        <v>O-</v>
      </c>
      <c r="E508" s="219">
        <f>+'Ark1'!H3280</f>
        <v>2</v>
      </c>
      <c r="F508" s="219">
        <f>+'Ark1'!J3280</f>
        <v>143</v>
      </c>
      <c r="G508" s="219" t="str">
        <f>+VLOOKUP(F508,RNR!$A$1:$B$26,2)</f>
        <v>Nordfjord</v>
      </c>
      <c r="H508" s="219">
        <f>+IF(J508=0,"",'Ark1'!Q3280)</f>
        <v>2</v>
      </c>
      <c r="I508" s="219"/>
      <c r="J508" s="324">
        <f>+'Ark1'!R3280</f>
        <v>7</v>
      </c>
      <c r="K508" s="220">
        <f>+IF(J508=0,"",'Ark1'!AG3280)</f>
        <v>2.2827645540579296</v>
      </c>
      <c r="L508" s="220"/>
      <c r="M508" s="220">
        <f>+IF(J508=0,"",'Ark1'!AH3280)</f>
        <v>0</v>
      </c>
      <c r="N508" s="31">
        <f>+IF(J508=0,"",'Ark1'!U3280)</f>
        <v>5.6857142857142877</v>
      </c>
      <c r="O508" s="31"/>
      <c r="P508" s="31"/>
      <c r="Q508" s="31"/>
      <c r="R508" s="31"/>
      <c r="S508" s="31"/>
      <c r="T508" s="31"/>
      <c r="U508" s="31"/>
      <c r="V508" s="221">
        <f>+IF(J508=0,"",'Ark1'!T3280)</f>
        <v>2</v>
      </c>
      <c r="W508" s="222">
        <f>+IF(J508=0,"",'Ark1'!W3280)</f>
        <v>0</v>
      </c>
      <c r="X508" s="222">
        <f>+IF(J508=0,"",'Ark1'!X3280)</f>
        <v>0</v>
      </c>
      <c r="Y508" s="222">
        <f>+IF(J508=0,"",'Ark1'!Y3280)</f>
        <v>0</v>
      </c>
      <c r="Z508" s="222">
        <f>+IF(J508=0,"",'Ark1'!Z3280)</f>
        <v>0.63116348669641498</v>
      </c>
      <c r="AA508" s="220">
        <f>+IF(J508=0,"",'Ark1'!AA3280)</f>
        <v>0</v>
      </c>
      <c r="AB508" s="221">
        <f>+IF(J508=0,"",'Ark1'!AC3280)</f>
        <v>0</v>
      </c>
      <c r="AC508" s="222">
        <f>+IF(J508=0,"",'Ark1'!AE3280)</f>
        <v>0</v>
      </c>
      <c r="AD508" s="220">
        <f t="shared" si="56"/>
        <v>1.4214285714285719</v>
      </c>
      <c r="AE508" s="220">
        <f t="shared" si="55"/>
        <v>3.5</v>
      </c>
      <c r="AF508" s="305"/>
    </row>
    <row r="509" spans="1:72" ht="15.6">
      <c r="A509" s="305"/>
      <c r="B509" s="270">
        <f>+'Ark1'!C3281</f>
        <v>2023</v>
      </c>
      <c r="C509" s="219">
        <f>+'Ark1'!L3281</f>
        <v>4</v>
      </c>
      <c r="D509" s="219" t="str">
        <f>VLOOKUP(C509,RNR!$D$13:$E$27,2)</f>
        <v>O-</v>
      </c>
      <c r="E509" s="219">
        <f>+'Ark1'!H3281</f>
        <v>2</v>
      </c>
      <c r="F509" s="219">
        <f>+'Ark1'!J3281</f>
        <v>147</v>
      </c>
      <c r="G509" s="219" t="str">
        <f>+VLOOKUP(F509,RNR!$A$1:$B$26,2)</f>
        <v>Midt-Norge</v>
      </c>
      <c r="H509" s="219">
        <f>+IF(J509=0,"",'Ark1'!Q3281)</f>
        <v>6</v>
      </c>
      <c r="I509" s="219"/>
      <c r="J509" s="324">
        <f>+'Ark1'!R3281</f>
        <v>32</v>
      </c>
      <c r="K509" s="220">
        <f>+IF(J509=0,"",'Ark1'!AG3281)</f>
        <v>22.087244616234123</v>
      </c>
      <c r="L509" s="220"/>
      <c r="M509" s="220">
        <f>+IF(J509=0,"",'Ark1'!AH3281)</f>
        <v>0</v>
      </c>
      <c r="N509" s="31">
        <f>+IF(J509=0,"",'Ark1'!U3281)</f>
        <v>6.2500000000000018</v>
      </c>
      <c r="O509" s="31"/>
      <c r="P509" s="31"/>
      <c r="Q509" s="31"/>
      <c r="R509" s="31"/>
      <c r="S509" s="31"/>
      <c r="T509" s="31"/>
      <c r="U509" s="31"/>
      <c r="V509" s="221">
        <f>+IF(J509=0,"",'Ark1'!T3281)</f>
        <v>2.75</v>
      </c>
      <c r="W509" s="222">
        <f>+IF(J509=0,"",'Ark1'!W3281)</f>
        <v>0</v>
      </c>
      <c r="X509" s="222">
        <f>+IF(J509=0,"",'Ark1'!X3281)</f>
        <v>0</v>
      </c>
      <c r="Y509" s="222">
        <f>+IF(J509=0,"",'Ark1'!Y3281)</f>
        <v>0</v>
      </c>
      <c r="Z509" s="222">
        <f>+IF(J509=0,"",'Ark1'!Z3281)</f>
        <v>1.5817316460133126</v>
      </c>
      <c r="AA509" s="220">
        <f>+IF(J509=0,"",'Ark1'!AA3281)</f>
        <v>0</v>
      </c>
      <c r="AB509" s="221">
        <f>+IF(J509=0,"",'Ark1'!AC3281)</f>
        <v>0</v>
      </c>
      <c r="AC509" s="222">
        <f>+IF(J509=0,"",'Ark1'!AE3281)</f>
        <v>0</v>
      </c>
      <c r="AD509" s="220">
        <f t="shared" si="56"/>
        <v>1.5625000000000004</v>
      </c>
      <c r="AE509" s="220">
        <f t="shared" si="55"/>
        <v>5.333333333333333</v>
      </c>
      <c r="AF509" s="305"/>
    </row>
    <row r="510" spans="1:72" ht="15.6">
      <c r="A510" s="305"/>
      <c r="B510" s="270">
        <f>+'Ark1'!C3282</f>
        <v>2023</v>
      </c>
      <c r="C510" s="219">
        <f>+'Ark1'!L3282</f>
        <v>4</v>
      </c>
      <c r="D510" s="219" t="str">
        <f>VLOOKUP(C510,RNR!$D$13:$E$27,2)</f>
        <v>O-</v>
      </c>
      <c r="E510" s="219">
        <f>+'Ark1'!H3282</f>
        <v>1</v>
      </c>
      <c r="F510" s="219">
        <f>+'Ark1'!J3282</f>
        <v>155</v>
      </c>
      <c r="G510" s="219" t="str">
        <f>+VLOOKUP(F510,RNR!$A$1:$B$26,2)</f>
        <v>Målselv</v>
      </c>
      <c r="H510" s="219">
        <f>+IF(J510=0,"",'Ark1'!Q3282)</f>
        <v>22</v>
      </c>
      <c r="I510" s="219"/>
      <c r="J510" s="324">
        <f>+'Ark1'!R3282</f>
        <v>89</v>
      </c>
      <c r="K510" s="220">
        <f>+IF(J510=0,"",'Ark1'!AG3282)</f>
        <v>6.9013398734063101</v>
      </c>
      <c r="L510" s="220"/>
      <c r="M510" s="220">
        <f>+IF(J510=0,"",'Ark1'!AH3282)</f>
        <v>0</v>
      </c>
      <c r="N510" s="31">
        <f>+IF(J510=0,"",'Ark1'!U3282)</f>
        <v>8.6000000000000014</v>
      </c>
      <c r="O510" s="31"/>
      <c r="P510" s="31"/>
      <c r="Q510" s="31"/>
      <c r="R510" s="31"/>
      <c r="S510" s="31"/>
      <c r="T510" s="31"/>
      <c r="U510" s="31"/>
      <c r="V510" s="221">
        <f>+IF(J510=0,"",'Ark1'!T3282)</f>
        <v>3.01123595505618</v>
      </c>
      <c r="W510" s="222">
        <f>+IF(J510=0,"",'Ark1'!W3282)</f>
        <v>0</v>
      </c>
      <c r="X510" s="222">
        <f>+IF(J510=0,"",'Ark1'!X3282)</f>
        <v>4.4943820224719104</v>
      </c>
      <c r="Y510" s="222">
        <f>+IF(J510=0,"",'Ark1'!Y3282)</f>
        <v>0</v>
      </c>
      <c r="Z510" s="222">
        <f>+IF(J510=0,"",'Ark1'!Z3282)</f>
        <v>2.9186344351926121</v>
      </c>
      <c r="AA510" s="220">
        <f>+IF(J510=0,"",'Ark1'!AA3282)</f>
        <v>0</v>
      </c>
      <c r="AB510" s="221">
        <f>+IF(J510=0,"",'Ark1'!AC3282)</f>
        <v>0</v>
      </c>
      <c r="AC510" s="222">
        <f>+IF(J510=0,"",'Ark1'!AE3282)</f>
        <v>0</v>
      </c>
      <c r="AD510" s="220">
        <f t="shared" si="56"/>
        <v>2.1500000000000004</v>
      </c>
      <c r="AE510" s="220">
        <f t="shared" si="55"/>
        <v>4.0454545454545459</v>
      </c>
      <c r="AF510" s="305"/>
    </row>
    <row r="511" spans="1:72" ht="15.6">
      <c r="A511" s="305"/>
      <c r="B511" s="270">
        <f>+'Ark1'!C3283</f>
        <v>2023</v>
      </c>
      <c r="C511" s="219">
        <f>+'Ark1'!L3283</f>
        <v>4</v>
      </c>
      <c r="D511" s="219" t="str">
        <f>VLOOKUP(C511,RNR!$D$13:$E$27,2)</f>
        <v>O-</v>
      </c>
      <c r="E511" s="219">
        <f>+'Ark1'!H3283</f>
        <v>2</v>
      </c>
      <c r="F511" s="219">
        <f>+'Ark1'!J3283</f>
        <v>160</v>
      </c>
      <c r="G511" s="219" t="str">
        <f>+VLOOKUP(F511,RNR!$A$1:$B$26,2)</f>
        <v>Oslo</v>
      </c>
      <c r="H511" s="219">
        <f>+IF(J511=0,"",'Ark1'!Q3283)</f>
        <v>9</v>
      </c>
      <c r="I511" s="219"/>
      <c r="J511" s="324">
        <f>+'Ark1'!R3283</f>
        <v>21</v>
      </c>
      <c r="K511" s="220">
        <f>+IF(J511=0,"",'Ark1'!AG3283)</f>
        <v>7.1170657544659814</v>
      </c>
      <c r="L511" s="220"/>
      <c r="M511" s="220">
        <f>+IF(J511=0,"",'Ark1'!AH3283)</f>
        <v>9.5238095238095273</v>
      </c>
      <c r="N511" s="31">
        <f>+IF(J511=0,"",'Ark1'!U3283)</f>
        <v>7.1333333333333364</v>
      </c>
      <c r="O511" s="31"/>
      <c r="P511" s="31"/>
      <c r="Q511" s="31"/>
      <c r="R511" s="31"/>
      <c r="S511" s="31"/>
      <c r="T511" s="31"/>
      <c r="U511" s="31"/>
      <c r="V511" s="221">
        <f>+IF(J511=0,"",'Ark1'!T3283)</f>
        <v>3.0476190476190488</v>
      </c>
      <c r="W511" s="222">
        <f>+IF(J511=0,"",'Ark1'!W3283)</f>
        <v>0</v>
      </c>
      <c r="X511" s="222">
        <f>+IF(J511=0,"",'Ark1'!X3283)</f>
        <v>0</v>
      </c>
      <c r="Y511" s="222">
        <f>+IF(J511=0,"",'Ark1'!Y3283)</f>
        <v>0</v>
      </c>
      <c r="Z511" s="222">
        <f>+IF(J511=0,"",'Ark1'!Z3283)</f>
        <v>2.6658927448387888</v>
      </c>
      <c r="AA511" s="220">
        <f>+IF(J511=0,"",'Ark1'!AA3283)</f>
        <v>0</v>
      </c>
      <c r="AB511" s="221">
        <f>+IF(J511=0,"",'Ark1'!AC3283)</f>
        <v>0</v>
      </c>
      <c r="AC511" s="222">
        <f>+IF(J511=0,"",'Ark1'!AE3283)</f>
        <v>0</v>
      </c>
      <c r="AD511" s="220">
        <f t="shared" si="56"/>
        <v>1.7833333333333341</v>
      </c>
      <c r="AE511" s="220">
        <f t="shared" si="55"/>
        <v>2.3333333333333335</v>
      </c>
      <c r="AF511" s="305"/>
    </row>
    <row r="512" spans="1:72" ht="15.6">
      <c r="A512" s="305"/>
      <c r="B512" s="270">
        <f>+'Ark1'!C3284</f>
        <v>2023</v>
      </c>
      <c r="C512" s="219">
        <f>+'Ark1'!L3284</f>
        <v>4</v>
      </c>
      <c r="D512" s="219" t="str">
        <f>VLOOKUP(C512,RNR!$D$13:$E$27,2)</f>
        <v>O-</v>
      </c>
      <c r="E512" s="219">
        <f>+'Ark1'!H3284</f>
        <v>1</v>
      </c>
      <c r="F512" s="219">
        <f>+'Ark1'!J3284</f>
        <v>171</v>
      </c>
      <c r="G512" s="219" t="str">
        <f>+VLOOKUP(F512,RNR!$A$1:$B$26,2)</f>
        <v>Prima</v>
      </c>
      <c r="H512" s="219" t="str">
        <f>+IF(J512=0,"",'Ark1'!Q3284)</f>
        <v/>
      </c>
      <c r="I512" s="219"/>
      <c r="J512" s="324">
        <f>+'Ark1'!R3284</f>
        <v>0</v>
      </c>
      <c r="K512" s="220" t="str">
        <f>+IF(J512=0,"",'Ark1'!AG3284)</f>
        <v/>
      </c>
      <c r="L512" s="220"/>
      <c r="M512" s="220" t="str">
        <f>+IF(J512=0,"",'Ark1'!AH3284)</f>
        <v/>
      </c>
      <c r="N512" s="31" t="str">
        <f>+IF(J512=0,"",'Ark1'!U3284)</f>
        <v/>
      </c>
      <c r="O512" s="31"/>
      <c r="P512" s="31"/>
      <c r="Q512" s="31"/>
      <c r="R512" s="31"/>
      <c r="S512" s="31"/>
      <c r="T512" s="31"/>
      <c r="U512" s="31"/>
      <c r="V512" s="221" t="str">
        <f>+IF(J512=0,"",'Ark1'!T3284)</f>
        <v/>
      </c>
      <c r="W512" s="222" t="str">
        <f>+IF(J512=0,"",'Ark1'!W3284)</f>
        <v/>
      </c>
      <c r="X512" s="222" t="str">
        <f>+IF(J512=0,"",'Ark1'!X3284)</f>
        <v/>
      </c>
      <c r="Y512" s="222" t="str">
        <f>+IF(J512=0,"",'Ark1'!Y3284)</f>
        <v/>
      </c>
      <c r="Z512" s="222" t="str">
        <f>+IF(J512=0,"",'Ark1'!Z3284)</f>
        <v/>
      </c>
      <c r="AA512" s="220" t="str">
        <f>+IF(J512=0,"",'Ark1'!AA3284)</f>
        <v/>
      </c>
      <c r="AB512" s="221" t="str">
        <f>+IF(J512=0,"",'Ark1'!AC3284)</f>
        <v/>
      </c>
      <c r="AC512" s="222" t="str">
        <f>+IF(J512=0,"",'Ark1'!AE3284)</f>
        <v/>
      </c>
      <c r="AD512" s="220" t="str">
        <f t="shared" si="56"/>
        <v/>
      </c>
      <c r="AE512" s="220" t="str">
        <f t="shared" si="55"/>
        <v/>
      </c>
      <c r="AF512" s="305"/>
    </row>
    <row r="513" spans="1:60" ht="15.6">
      <c r="A513" s="305"/>
      <c r="B513" s="270">
        <f>+'Ark1'!C3285</f>
        <v>2023</v>
      </c>
      <c r="C513" s="219">
        <f>+'Ark1'!L3285</f>
        <v>4</v>
      </c>
      <c r="D513" s="219" t="str">
        <f>VLOOKUP(C513,RNR!$D$13:$E$27,2)</f>
        <v>O-</v>
      </c>
      <c r="E513" s="219">
        <f>+'Ark1'!H3285</f>
        <v>2</v>
      </c>
      <c r="F513" s="219">
        <f>+'Ark1'!J3285</f>
        <v>175</v>
      </c>
      <c r="G513" s="219" t="str">
        <f>+VLOOKUP(F513,RNR!$A$1:$B$26,2)</f>
        <v>Ole Ringdal</v>
      </c>
      <c r="H513" s="219">
        <f>+IF(J513=0,"",'Ark1'!Q3285)</f>
        <v>15</v>
      </c>
      <c r="I513" s="219"/>
      <c r="J513" s="324">
        <f>+'Ark1'!R3285</f>
        <v>307</v>
      </c>
      <c r="K513" s="220">
        <f>+IF(J513=0,"",'Ark1'!AG3285)</f>
        <v>19.927528751058166</v>
      </c>
      <c r="L513" s="220"/>
      <c r="M513" s="220">
        <f>+IF(J513=0,"",'Ark1'!AH3285)</f>
        <v>0</v>
      </c>
      <c r="N513" s="31">
        <f>+IF(J513=0,"",'Ark1'!U3285)</f>
        <v>6.2876221498371354</v>
      </c>
      <c r="O513" s="31"/>
      <c r="P513" s="31"/>
      <c r="Q513" s="31"/>
      <c r="R513" s="31"/>
      <c r="S513" s="31"/>
      <c r="T513" s="31"/>
      <c r="U513" s="31"/>
      <c r="V513" s="221">
        <f>+IF(J513=0,"",'Ark1'!T3285)</f>
        <v>4.032573289902281</v>
      </c>
      <c r="W513" s="222">
        <f>+IF(J513=0,"",'Ark1'!W3285)</f>
        <v>0</v>
      </c>
      <c r="X513" s="222">
        <f>+IF(J513=0,"",'Ark1'!X3285)</f>
        <v>2.6058631921824098</v>
      </c>
      <c r="Y513" s="222">
        <f>+IF(J513=0,"",'Ark1'!Y3285)</f>
        <v>0</v>
      </c>
      <c r="Z513" s="222">
        <f>+IF(J513=0,"",'Ark1'!Z3285)</f>
        <v>2.9859458882332821</v>
      </c>
      <c r="AA513" s="220">
        <f>+IF(J513=0,"",'Ark1'!AA3285)</f>
        <v>0</v>
      </c>
      <c r="AB513" s="221">
        <f>+IF(J513=0,"",'Ark1'!AC3285)</f>
        <v>0</v>
      </c>
      <c r="AC513" s="222">
        <f>+IF(J513=0,"",'Ark1'!AE3285)</f>
        <v>0</v>
      </c>
      <c r="AD513" s="220">
        <f t="shared" si="56"/>
        <v>1.5719055374592839</v>
      </c>
      <c r="AE513" s="220">
        <f t="shared" si="55"/>
        <v>20.466666666666665</v>
      </c>
      <c r="AF513" s="305"/>
    </row>
    <row r="514" spans="1:60" ht="15.6">
      <c r="A514" s="305"/>
      <c r="B514" s="270">
        <f>+'Ark1'!C3286</f>
        <v>2023</v>
      </c>
      <c r="C514" s="219">
        <f>+'Ark1'!L3286</f>
        <v>4</v>
      </c>
      <c r="D514" s="219" t="str">
        <f>VLOOKUP(C514,RNR!$D$13:$E$27,2)</f>
        <v>O-</v>
      </c>
      <c r="E514" s="219">
        <f>+'Ark1'!H3286</f>
        <v>2</v>
      </c>
      <c r="F514" s="219">
        <f>+'Ark1'!J3286</f>
        <v>177</v>
      </c>
      <c r="G514" s="219" t="str">
        <f>+VLOOKUP(F514,RNR!$A$1:$B$26,2)</f>
        <v>Slakthuset</v>
      </c>
      <c r="H514" s="219">
        <f>+IF(J514=0,"",'Ark1'!Q3286)</f>
        <v>16</v>
      </c>
      <c r="I514" s="219"/>
      <c r="J514" s="324">
        <f>+'Ark1'!R3286</f>
        <v>78</v>
      </c>
      <c r="K514" s="220">
        <f>+IF(J514=0,"",'Ark1'!AG3286)</f>
        <v>7.9591042816504141</v>
      </c>
      <c r="L514" s="220"/>
      <c r="M514" s="220">
        <f>+IF(J514=0,"",'Ark1'!AH3286)</f>
        <v>0</v>
      </c>
      <c r="N514" s="31">
        <f>+IF(J514=0,"",'Ark1'!U3286)</f>
        <v>8.3935897435897449</v>
      </c>
      <c r="O514" s="31"/>
      <c r="P514" s="31"/>
      <c r="Q514" s="31"/>
      <c r="R514" s="31"/>
      <c r="S514" s="31"/>
      <c r="T514" s="31"/>
      <c r="U514" s="31"/>
      <c r="V514" s="221">
        <f>+IF(J514=0,"",'Ark1'!T3286)</f>
        <v>3.1282051282051277</v>
      </c>
      <c r="W514" s="222">
        <f>+IF(J514=0,"",'Ark1'!W3286)</f>
        <v>0</v>
      </c>
      <c r="X514" s="222">
        <f>+IF(J514=0,"",'Ark1'!X3286)</f>
        <v>0</v>
      </c>
      <c r="Y514" s="222">
        <f>+IF(J514=0,"",'Ark1'!Y3286)</f>
        <v>0</v>
      </c>
      <c r="Z514" s="222">
        <f>+IF(J514=0,"",'Ark1'!Z3286)</f>
        <v>2.5513364895622299</v>
      </c>
      <c r="AA514" s="220">
        <f>+IF(J514=0,"",'Ark1'!AA3286)</f>
        <v>0</v>
      </c>
      <c r="AB514" s="221">
        <f>+IF(J514=0,"",'Ark1'!AC3286)</f>
        <v>0</v>
      </c>
      <c r="AC514" s="222">
        <f>+IF(J514=0,"",'Ark1'!AE3286)</f>
        <v>0</v>
      </c>
      <c r="AD514" s="220">
        <f t="shared" si="56"/>
        <v>2.0983974358974362</v>
      </c>
      <c r="AE514" s="220">
        <f t="shared" si="55"/>
        <v>4.875</v>
      </c>
      <c r="AF514" s="305"/>
    </row>
    <row r="515" spans="1:60" ht="15.6">
      <c r="A515" s="305"/>
      <c r="B515" s="270">
        <f>+'Ark1'!C3287</f>
        <v>2023</v>
      </c>
      <c r="C515" s="219">
        <f>+'Ark1'!L3287</f>
        <v>4</v>
      </c>
      <c r="D515" s="219" t="str">
        <f>VLOOKUP(C515,RNR!$D$13:$E$27,2)</f>
        <v>O-</v>
      </c>
      <c r="E515" s="219">
        <f>+'Ark1'!H3287</f>
        <v>2</v>
      </c>
      <c r="F515" s="219">
        <f>+'Ark1'!J3287</f>
        <v>178</v>
      </c>
      <c r="G515" s="219" t="str">
        <f>+VLOOKUP(F515,RNR!$A$1:$B$26,2)</f>
        <v>Røros</v>
      </c>
      <c r="H515" s="219">
        <f>+IF(J515=0,"",'Ark1'!Q3287)</f>
        <v>8</v>
      </c>
      <c r="I515" s="219"/>
      <c r="J515" s="324">
        <f>+'Ark1'!R3287</f>
        <v>78</v>
      </c>
      <c r="K515" s="220">
        <f>+IF(J515=0,"",'Ark1'!AG3287)</f>
        <v>19.225937871329151</v>
      </c>
      <c r="L515" s="220"/>
      <c r="M515" s="220">
        <f>+IF(J515=0,"",'Ark1'!AH3287)</f>
        <v>5.1282051282051277</v>
      </c>
      <c r="N515" s="31">
        <f>+IF(J515=0,"",'Ark1'!U3287)</f>
        <v>7.2602564102564093</v>
      </c>
      <c r="O515" s="31"/>
      <c r="P515" s="31"/>
      <c r="Q515" s="31"/>
      <c r="R515" s="31"/>
      <c r="S515" s="31"/>
      <c r="T515" s="31"/>
      <c r="U515" s="31"/>
      <c r="V515" s="221">
        <f>+IF(J515=0,"",'Ark1'!T3287)</f>
        <v>4</v>
      </c>
      <c r="W515" s="222">
        <f>+IF(J515=0,"",'Ark1'!W3287)</f>
        <v>0</v>
      </c>
      <c r="X515" s="222">
        <f>+IF(J515=0,"",'Ark1'!X3287)</f>
        <v>0</v>
      </c>
      <c r="Y515" s="222">
        <f>+IF(J515=0,"",'Ark1'!Y3287)</f>
        <v>0</v>
      </c>
      <c r="Z515" s="222">
        <f>+IF(J515=0,"",'Ark1'!Z3287)</f>
        <v>1.4317229841992978</v>
      </c>
      <c r="AA515" s="220">
        <f>+IF(J515=0,"",'Ark1'!AA3287)</f>
        <v>0</v>
      </c>
      <c r="AB515" s="221">
        <f>+IF(J515=0,"",'Ark1'!AC3287)</f>
        <v>0</v>
      </c>
      <c r="AC515" s="222">
        <f>+IF(J515=0,"",'Ark1'!AE3287)</f>
        <v>0</v>
      </c>
      <c r="AD515" s="220">
        <f t="shared" si="56"/>
        <v>1.8150641025641023</v>
      </c>
      <c r="AE515" s="220">
        <f t="shared" si="55"/>
        <v>9.75</v>
      </c>
      <c r="AF515" s="305"/>
    </row>
    <row r="516" spans="1:60" ht="15.6">
      <c r="A516" s="305"/>
      <c r="B516" s="270">
        <f>+'Ark1'!C3288</f>
        <v>2023</v>
      </c>
      <c r="C516" s="219">
        <f>+'Ark1'!L3288</f>
        <v>4</v>
      </c>
      <c r="D516" s="219" t="str">
        <f>VLOOKUP(C516,RNR!$D$13:$E$27,2)</f>
        <v>O-</v>
      </c>
      <c r="E516" s="219">
        <f>+'Ark1'!H3288</f>
        <v>2</v>
      </c>
      <c r="F516" s="219">
        <f>+'Ark1'!J3288</f>
        <v>181</v>
      </c>
      <c r="G516" s="219" t="str">
        <f>+VLOOKUP(F516,RNR!$A$1:$B$26,2)</f>
        <v>Horns</v>
      </c>
      <c r="H516" s="219">
        <f>+IF(J516=0,"",'Ark1'!Q3288)</f>
        <v>7</v>
      </c>
      <c r="I516" s="219"/>
      <c r="J516" s="324">
        <f>+'Ark1'!R3288</f>
        <v>28</v>
      </c>
      <c r="K516" s="220">
        <f>+IF(J516=0,"",'Ark1'!AG3288)</f>
        <v>6.9621742455438573</v>
      </c>
      <c r="L516" s="220"/>
      <c r="M516" s="220">
        <f>+IF(J516=0,"",'Ark1'!AH3288)</f>
        <v>0</v>
      </c>
      <c r="N516" s="31">
        <f>+IF(J516=0,"",'Ark1'!U3288)</f>
        <v>8.4535714285714256</v>
      </c>
      <c r="O516" s="31"/>
      <c r="P516" s="31"/>
      <c r="Q516" s="31"/>
      <c r="R516" s="31"/>
      <c r="S516" s="31"/>
      <c r="T516" s="31"/>
      <c r="U516" s="31"/>
      <c r="V516" s="221">
        <f>+IF(J516=0,"",'Ark1'!T3288)</f>
        <v>2.8571428571428577</v>
      </c>
      <c r="W516" s="222">
        <f>+IF(J516=0,"",'Ark1'!W3288)</f>
        <v>0</v>
      </c>
      <c r="X516" s="222">
        <f>+IF(J516=0,"",'Ark1'!X3288)</f>
        <v>0</v>
      </c>
      <c r="Y516" s="222">
        <f>+IF(J516=0,"",'Ark1'!Y3288)</f>
        <v>0</v>
      </c>
      <c r="Z516" s="222">
        <f>+IF(J516=0,"",'Ark1'!Z3288)</f>
        <v>3.8791090787573856</v>
      </c>
      <c r="AA516" s="220">
        <f>+IF(J516=0,"",'Ark1'!AA3288)</f>
        <v>0</v>
      </c>
      <c r="AB516" s="221">
        <f>+IF(J516=0,"",'Ark1'!AC3288)</f>
        <v>0</v>
      </c>
      <c r="AC516" s="222">
        <f>+IF(J516=0,"",'Ark1'!AE3288)</f>
        <v>0</v>
      </c>
      <c r="AD516" s="220">
        <f t="shared" si="56"/>
        <v>2.1133928571428564</v>
      </c>
      <c r="AE516" s="220">
        <f t="shared" si="55"/>
        <v>4</v>
      </c>
      <c r="AF516" s="305"/>
    </row>
    <row r="517" spans="1:60" ht="15.6">
      <c r="A517" s="305"/>
      <c r="B517" s="270">
        <f>+'Ark1'!C3289</f>
        <v>2023</v>
      </c>
      <c r="C517" s="219">
        <f>+'Ark1'!L3289</f>
        <v>4</v>
      </c>
      <c r="D517" s="219" t="str">
        <f>VLOOKUP(C517,RNR!$D$13:$E$27,2)</f>
        <v>O-</v>
      </c>
      <c r="E517" s="219">
        <f>+'Ark1'!H3289</f>
        <v>1</v>
      </c>
      <c r="F517" s="219">
        <f>+'Ark1'!J3289</f>
        <v>262</v>
      </c>
      <c r="G517" s="219" t="str">
        <f>+VLOOKUP(F517,RNR!$A$1:$B$26,2)</f>
        <v>Strilalam</v>
      </c>
      <c r="H517" s="219" t="str">
        <f>+IF(J517=0,"",'Ark1'!Q3289)</f>
        <v/>
      </c>
      <c r="I517" s="219"/>
      <c r="J517" s="324">
        <f>+'Ark1'!R3289</f>
        <v>0</v>
      </c>
      <c r="K517" s="220" t="str">
        <f>+IF(J517=0,"",'Ark1'!AG3289)</f>
        <v/>
      </c>
      <c r="L517" s="220"/>
      <c r="M517" s="220" t="str">
        <f>+IF(J517=0,"",'Ark1'!AH3289)</f>
        <v/>
      </c>
      <c r="N517" s="31" t="str">
        <f>+IF(J517=0,"",'Ark1'!U3289)</f>
        <v/>
      </c>
      <c r="O517" s="31"/>
      <c r="P517" s="31"/>
      <c r="Q517" s="31"/>
      <c r="R517" s="31"/>
      <c r="S517" s="31"/>
      <c r="T517" s="31"/>
      <c r="U517" s="31"/>
      <c r="V517" s="221" t="str">
        <f>+IF(J517=0,"",'Ark1'!T3289)</f>
        <v/>
      </c>
      <c r="W517" s="222" t="str">
        <f>+IF(J517=0,"",'Ark1'!W3289)</f>
        <v/>
      </c>
      <c r="X517" s="222" t="str">
        <f>+IF(J517=0,"",'Ark1'!X3289)</f>
        <v/>
      </c>
      <c r="Y517" s="222" t="str">
        <f>+IF(J517=0,"",'Ark1'!Y3289)</f>
        <v/>
      </c>
      <c r="Z517" s="222" t="str">
        <f>+IF(J517=0,"",'Ark1'!Z3289)</f>
        <v/>
      </c>
      <c r="AA517" s="220" t="str">
        <f>+IF(J517=0,"",'Ark1'!AA3289)</f>
        <v/>
      </c>
      <c r="AB517" s="221" t="str">
        <f>+IF(J517=0,"",'Ark1'!AC3289)</f>
        <v/>
      </c>
      <c r="AC517" s="222" t="str">
        <f>+IF(J517=0,"",'Ark1'!AE3289)</f>
        <v/>
      </c>
      <c r="AD517" s="220" t="str">
        <f t="shared" si="56"/>
        <v/>
      </c>
      <c r="AE517" s="220" t="str">
        <f t="shared" si="55"/>
        <v/>
      </c>
      <c r="AF517" s="305"/>
    </row>
    <row r="518" spans="1:60" ht="15.6">
      <c r="A518" s="305"/>
      <c r="B518" s="270">
        <f>+'Ark1'!C3290</f>
        <v>2023</v>
      </c>
      <c r="C518" s="219">
        <f>+'Ark1'!L3290</f>
        <v>4</v>
      </c>
      <c r="D518" s="219" t="str">
        <f>VLOOKUP(C518,RNR!$D$13:$E$27,2)</f>
        <v>O-</v>
      </c>
      <c r="E518" s="219">
        <f>+'Ark1'!H3290</f>
        <v>1</v>
      </c>
      <c r="F518" s="219">
        <f>+'Ark1'!J3290</f>
        <v>309</v>
      </c>
      <c r="G518" s="219" t="str">
        <f>+VLOOKUP(F518,RNR!$A$1:$B$26,2)</f>
        <v>Malvik</v>
      </c>
      <c r="H518" s="219">
        <f>+IF(J518=0,"",'Ark1'!Q3290)</f>
        <v>16</v>
      </c>
      <c r="I518" s="219"/>
      <c r="J518" s="324">
        <f>+'Ark1'!R3290</f>
        <v>43</v>
      </c>
      <c r="K518" s="220">
        <f>+IF(J518=0,"",'Ark1'!AG3290)</f>
        <v>4.2381540620091194</v>
      </c>
      <c r="L518" s="220"/>
      <c r="M518" s="220">
        <f>+IF(J518=0,"",'Ark1'!AH3290)</f>
        <v>0</v>
      </c>
      <c r="N518" s="31">
        <f>+IF(J518=0,"",'Ark1'!U3290)</f>
        <v>6.4627906976744196</v>
      </c>
      <c r="O518" s="31"/>
      <c r="P518" s="31"/>
      <c r="Q518" s="31"/>
      <c r="R518" s="31"/>
      <c r="S518" s="31"/>
      <c r="T518" s="31"/>
      <c r="U518" s="31"/>
      <c r="V518" s="221">
        <f>+IF(J518=0,"",'Ark1'!T3290)</f>
        <v>3.0465116279069773</v>
      </c>
      <c r="W518" s="222">
        <f>+IF(J518=0,"",'Ark1'!W3290)</f>
        <v>0</v>
      </c>
      <c r="X518" s="222">
        <f>+IF(J518=0,"",'Ark1'!X3290)</f>
        <v>0</v>
      </c>
      <c r="Y518" s="222">
        <f>+IF(J518=0,"",'Ark1'!Y3290)</f>
        <v>0</v>
      </c>
      <c r="Z518" s="222">
        <f>+IF(J518=0,"",'Ark1'!Z3290)</f>
        <v>2.1356359823752196</v>
      </c>
      <c r="AA518" s="220">
        <f>+IF(J518=0,"",'Ark1'!AA3290)</f>
        <v>0</v>
      </c>
      <c r="AB518" s="221">
        <f>+IF(J518=0,"",'Ark1'!AC3290)</f>
        <v>0</v>
      </c>
      <c r="AC518" s="222">
        <f>+IF(J518=0,"",'Ark1'!AE3290)</f>
        <v>0</v>
      </c>
      <c r="AD518" s="220">
        <f t="shared" si="56"/>
        <v>1.6156976744186049</v>
      </c>
      <c r="AE518" s="220">
        <f t="shared" si="55"/>
        <v>2.6875</v>
      </c>
      <c r="AF518" s="305"/>
    </row>
    <row r="519" spans="1:60" ht="15.6">
      <c r="A519" s="305"/>
      <c r="B519" s="270">
        <f>+'Ark1'!C3291</f>
        <v>2023</v>
      </c>
      <c r="C519" s="219">
        <f>+'Ark1'!L3291</f>
        <v>4</v>
      </c>
      <c r="D519" s="219" t="str">
        <f>VLOOKUP(C519,RNR!$D$13:$E$27,2)</f>
        <v>O-</v>
      </c>
      <c r="E519" s="219">
        <f>+'Ark1'!H3291</f>
        <v>2</v>
      </c>
      <c r="F519" s="219">
        <f>+'Ark1'!J3291</f>
        <v>470</v>
      </c>
      <c r="G519" s="219" t="str">
        <f>+VLOOKUP(F519,RNR!$A$1:$B$26,2)</f>
        <v>Jens Eide</v>
      </c>
      <c r="H519" s="219">
        <f>+IF(J519=0,"",'Ark1'!Q3291)</f>
        <v>9</v>
      </c>
      <c r="I519" s="219"/>
      <c r="J519" s="324">
        <f>+'Ark1'!R3291</f>
        <v>26</v>
      </c>
      <c r="K519" s="220">
        <f>+IF(J519=0,"",'Ark1'!AG3291)</f>
        <v>2.5956752181536045</v>
      </c>
      <c r="L519" s="220"/>
      <c r="M519" s="220">
        <f>+IF(J519=0,"",'Ark1'!AH3291)</f>
        <v>3.8461538461538449</v>
      </c>
      <c r="N519" s="31">
        <f>+IF(J519=0,"",'Ark1'!U3291)</f>
        <v>4.9538461538461549</v>
      </c>
      <c r="O519" s="31"/>
      <c r="P519" s="31"/>
      <c r="Q519" s="31"/>
      <c r="R519" s="31"/>
      <c r="S519" s="31"/>
      <c r="T519" s="31"/>
      <c r="U519" s="31"/>
      <c r="V519" s="221">
        <f>+IF(J519=0,"",'Ark1'!T3291)</f>
        <v>3.9615384615384626</v>
      </c>
      <c r="W519" s="222">
        <f>+IF(J519=0,"",'Ark1'!W3291)</f>
        <v>0</v>
      </c>
      <c r="X519" s="222">
        <f>+IF(J519=0,"",'Ark1'!X3291)</f>
        <v>0</v>
      </c>
      <c r="Y519" s="222">
        <f>+IF(J519=0,"",'Ark1'!Y3291)</f>
        <v>0</v>
      </c>
      <c r="Z519" s="222">
        <f>+IF(J519=0,"",'Ark1'!Z3291)</f>
        <v>2.4123449761639946</v>
      </c>
      <c r="AA519" s="220">
        <f>+IF(J519=0,"",'Ark1'!AA3291)</f>
        <v>0</v>
      </c>
      <c r="AB519" s="221">
        <f>+IF(J519=0,"",'Ark1'!AC3291)</f>
        <v>0</v>
      </c>
      <c r="AC519" s="222">
        <f>+IF(J519=0,"",'Ark1'!AE3291)</f>
        <v>0</v>
      </c>
      <c r="AD519" s="220">
        <f t="shared" si="56"/>
        <v>1.2384615384615387</v>
      </c>
      <c r="AE519" s="220">
        <f t="shared" si="55"/>
        <v>2.8888888888888888</v>
      </c>
      <c r="AF519" s="305"/>
    </row>
    <row r="520" spans="1:60" ht="15.6">
      <c r="A520" s="305"/>
      <c r="B520" s="270">
        <f>+'Ark1'!C3292</f>
        <v>2023</v>
      </c>
      <c r="C520" s="219">
        <f>+'Ark1'!L3292</f>
        <v>4</v>
      </c>
      <c r="D520" s="219" t="str">
        <f>VLOOKUP(C520,RNR!$D$13:$E$27,2)</f>
        <v>O-</v>
      </c>
      <c r="E520" s="219">
        <f>+'Ark1'!H3292</f>
        <v>2</v>
      </c>
      <c r="F520" s="219">
        <f>+'Ark1'!J3292</f>
        <v>629</v>
      </c>
      <c r="G520" s="219" t="str">
        <f>+VLOOKUP(F520,RNR!$A$1:$B$26,2)</f>
        <v>Bø</v>
      </c>
      <c r="H520" s="219">
        <f>+IF(J520=0,"",'Ark1'!Q3292)</f>
        <v>1</v>
      </c>
      <c r="I520" s="219"/>
      <c r="J520" s="324">
        <f>+'Ark1'!R3292</f>
        <v>2</v>
      </c>
      <c r="K520" s="220">
        <f>+IF(J520=0,"",'Ark1'!AG3292)</f>
        <v>3.1893419459022998</v>
      </c>
      <c r="L520" s="220"/>
      <c r="M520" s="220">
        <f>+IF(J520=0,"",'Ark1'!AH3292)</f>
        <v>0</v>
      </c>
      <c r="N520" s="31">
        <f>+IF(J520=0,"",'Ark1'!U3292)</f>
        <v>7.9</v>
      </c>
      <c r="O520" s="31"/>
      <c r="P520" s="31"/>
      <c r="Q520" s="31"/>
      <c r="R520" s="31"/>
      <c r="S520" s="31"/>
      <c r="T520" s="31"/>
      <c r="U520" s="31"/>
      <c r="V520" s="221">
        <f>+IF(J520=0,"",'Ark1'!T3292)</f>
        <v>5</v>
      </c>
      <c r="W520" s="222">
        <f>+IF(J520=0,"",'Ark1'!W3292)</f>
        <v>0</v>
      </c>
      <c r="X520" s="222">
        <f>+IF(J520=0,"",'Ark1'!X3292)</f>
        <v>0</v>
      </c>
      <c r="Y520" s="222">
        <f>+IF(J520=0,"",'Ark1'!Y3292)</f>
        <v>0</v>
      </c>
      <c r="Z520" s="222">
        <f>+IF(J520=0,"",'Ark1'!Z3292)</f>
        <v>0.5</v>
      </c>
      <c r="AA520" s="220">
        <f>+IF(J520=0,"",'Ark1'!AA3292)</f>
        <v>0</v>
      </c>
      <c r="AB520" s="221">
        <f>+IF(J520=0,"",'Ark1'!AC3292)</f>
        <v>0</v>
      </c>
      <c r="AC520" s="222">
        <f>+IF(J520=0,"",'Ark1'!AE3292)</f>
        <v>0</v>
      </c>
      <c r="AD520" s="220">
        <f t="shared" si="56"/>
        <v>1.9750000000000001</v>
      </c>
      <c r="AE520" s="220">
        <f t="shared" si="55"/>
        <v>2</v>
      </c>
      <c r="AF520" s="305"/>
    </row>
    <row r="521" spans="1:60" ht="15.6">
      <c r="A521" s="305"/>
      <c r="B521" s="270">
        <f>+'Ark1'!C3293</f>
        <v>2023</v>
      </c>
      <c r="C521" s="219">
        <f>+'Ark1'!L3293</f>
        <v>4</v>
      </c>
      <c r="D521" s="219" t="str">
        <f>VLOOKUP(C521,RNR!$D$13:$E$27,2)</f>
        <v>O-</v>
      </c>
      <c r="E521" s="219">
        <f>+'Ark1'!H3293</f>
        <v>1</v>
      </c>
      <c r="F521" s="219">
        <f>+'Ark1'!J3293</f>
        <v>643</v>
      </c>
      <c r="G521" s="219" t="str">
        <f>+VLOOKUP(F521,RNR!$A$1:$B$26,2)</f>
        <v>Bjerka</v>
      </c>
      <c r="H521" s="219">
        <f>+IF(J521=0,"",'Ark1'!Q3293)</f>
        <v>10</v>
      </c>
      <c r="I521" s="219"/>
      <c r="J521" s="324">
        <f>+'Ark1'!R3293</f>
        <v>72</v>
      </c>
      <c r="K521" s="220">
        <f>+IF(J521=0,"",'Ark1'!AG3293)</f>
        <v>15.953174624005872</v>
      </c>
      <c r="L521" s="220"/>
      <c r="M521" s="220">
        <f>+IF(J521=0,"",'Ark1'!AH3293)</f>
        <v>0</v>
      </c>
      <c r="N521" s="31">
        <f>+IF(J521=0,"",'Ark1'!U3293)</f>
        <v>8.4416666666666647</v>
      </c>
      <c r="O521" s="31"/>
      <c r="P521" s="31"/>
      <c r="Q521" s="31"/>
      <c r="R521" s="31"/>
      <c r="S521" s="31"/>
      <c r="T521" s="31"/>
      <c r="U521" s="31"/>
      <c r="V521" s="221">
        <f>+IF(J521=0,"",'Ark1'!T3293)</f>
        <v>3.5833333333333344</v>
      </c>
      <c r="W521" s="222">
        <f>+IF(J521=0,"",'Ark1'!W3293)</f>
        <v>0</v>
      </c>
      <c r="X521" s="222">
        <f>+IF(J521=0,"",'Ark1'!X3293)</f>
        <v>0</v>
      </c>
      <c r="Y521" s="222">
        <f>+IF(J521=0,"",'Ark1'!Y3293)</f>
        <v>0</v>
      </c>
      <c r="Z521" s="222">
        <f>+IF(J521=0,"",'Ark1'!Z3293)</f>
        <v>1.8367959724597764</v>
      </c>
      <c r="AA521" s="220">
        <f>+IF(J521=0,"",'Ark1'!AA3293)</f>
        <v>0</v>
      </c>
      <c r="AB521" s="221">
        <f>+IF(J521=0,"",'Ark1'!AC3293)</f>
        <v>0</v>
      </c>
      <c r="AC521" s="222">
        <f>+IF(J521=0,"",'Ark1'!AE3293)</f>
        <v>0</v>
      </c>
      <c r="AD521" s="220">
        <f t="shared" si="56"/>
        <v>2.1104166666666662</v>
      </c>
      <c r="AE521" s="220">
        <f t="shared" si="55"/>
        <v>7.2</v>
      </c>
      <c r="AF521" s="305"/>
    </row>
    <row r="522" spans="1:60" ht="15.6">
      <c r="A522" s="305"/>
      <c r="B522" s="270">
        <f>+'Ark1'!C3294</f>
        <v>2023</v>
      </c>
      <c r="C522" s="219">
        <f>+'Ark1'!L3294</f>
        <v>4</v>
      </c>
      <c r="D522" s="219" t="str">
        <f>VLOOKUP(C522,RNR!$D$13:$E$27,2)</f>
        <v>O-</v>
      </c>
      <c r="E522" s="219">
        <f>+'Ark1'!H3294</f>
        <v>2</v>
      </c>
      <c r="F522" s="219">
        <f>+'Ark1'!J3294</f>
        <v>704</v>
      </c>
      <c r="G522" s="219" t="str">
        <f>+VLOOKUP(F522,RNR!$A$1:$B$26,2)</f>
        <v>Øre Vilt</v>
      </c>
      <c r="H522" s="219" t="str">
        <f>+IF(J522=0,"",'Ark1'!Q3294)</f>
        <v/>
      </c>
      <c r="I522" s="219"/>
      <c r="J522" s="324">
        <f>+'Ark1'!R3294</f>
        <v>0</v>
      </c>
      <c r="K522" s="220" t="str">
        <f>+IF(J522=0,"",'Ark1'!AG3294)</f>
        <v/>
      </c>
      <c r="L522" s="220"/>
      <c r="M522" s="220" t="str">
        <f>+IF(J522=0,"",'Ark1'!AH3294)</f>
        <v/>
      </c>
      <c r="N522" s="31" t="str">
        <f>+IF(J522=0,"",'Ark1'!U3294)</f>
        <v/>
      </c>
      <c r="O522" s="31"/>
      <c r="P522" s="31"/>
      <c r="Q522" s="31"/>
      <c r="R522" s="31"/>
      <c r="S522" s="31"/>
      <c r="T522" s="31"/>
      <c r="U522" s="31"/>
      <c r="V522" s="221" t="str">
        <f>+IF(J522=0,"",'Ark1'!T3294)</f>
        <v/>
      </c>
      <c r="W522" s="222" t="str">
        <f>+IF(J522=0,"",'Ark1'!W3294)</f>
        <v/>
      </c>
      <c r="X522" s="222" t="str">
        <f>+IF(J522=0,"",'Ark1'!X3294)</f>
        <v/>
      </c>
      <c r="Y522" s="222" t="str">
        <f>+IF(J522=0,"",'Ark1'!Y3294)</f>
        <v/>
      </c>
      <c r="Z522" s="222" t="str">
        <f>+IF(J522=0,"",'Ark1'!Z3294)</f>
        <v/>
      </c>
      <c r="AA522" s="220" t="str">
        <f>+IF(J522=0,"",'Ark1'!AA3294)</f>
        <v/>
      </c>
      <c r="AB522" s="221" t="str">
        <f>+IF(J522=0,"",'Ark1'!AC3294)</f>
        <v/>
      </c>
      <c r="AC522" s="222" t="str">
        <f>+IF(J522=0,"",'Ark1'!AE3294)</f>
        <v/>
      </c>
      <c r="AD522" s="220" t="str">
        <f t="shared" si="56"/>
        <v/>
      </c>
      <c r="AE522" s="220" t="str">
        <f t="shared" si="55"/>
        <v/>
      </c>
      <c r="AF522" s="305"/>
    </row>
    <row r="523" spans="1:60" ht="15" customHeight="1">
      <c r="A523" s="305"/>
      <c r="B523" s="270">
        <f>+'Ark1'!C3295</f>
        <v>2023</v>
      </c>
      <c r="C523" s="219">
        <f>+'Ark1'!L3295</f>
        <v>4</v>
      </c>
      <c r="D523" s="219" t="str">
        <f>VLOOKUP(C523,RNR!$D$13:$E$27,2)</f>
        <v>O-</v>
      </c>
      <c r="E523" s="219">
        <f>+'Ark1'!H3295</f>
        <v>1</v>
      </c>
      <c r="F523" s="219">
        <f>+'Ark1'!J3295</f>
        <v>802</v>
      </c>
      <c r="G523" s="219" t="str">
        <f>+VLOOKUP(F523,RNR!$A$1:$B$26,2)</f>
        <v>Karasjok</v>
      </c>
      <c r="H523" s="219" t="str">
        <f>+IF(J523=0,"",'Ark1'!Q3295)</f>
        <v/>
      </c>
      <c r="I523" s="219"/>
      <c r="J523" s="324">
        <f>+'Ark1'!R3295</f>
        <v>0</v>
      </c>
      <c r="K523" s="220" t="str">
        <f>+IF(J523=0,"",'Ark1'!AG3295)</f>
        <v/>
      </c>
      <c r="L523" s="220"/>
      <c r="M523" s="220" t="str">
        <f>+IF(J523=0,"",'Ark1'!AH3295)</f>
        <v/>
      </c>
      <c r="N523" s="31" t="str">
        <f>+IF(J523=0,"",'Ark1'!U3295)</f>
        <v/>
      </c>
      <c r="O523" s="31"/>
      <c r="P523" s="31"/>
      <c r="Q523" s="31"/>
      <c r="R523" s="31"/>
      <c r="S523" s="31"/>
      <c r="T523" s="31"/>
      <c r="U523" s="31"/>
      <c r="V523" s="221" t="str">
        <f>+IF(J523=0,"",'Ark1'!T3295)</f>
        <v/>
      </c>
      <c r="W523" s="222" t="str">
        <f>+IF(J523=0,"",'Ark1'!W3295)</f>
        <v/>
      </c>
      <c r="X523" s="222" t="str">
        <f>+IF(J523=0,"",'Ark1'!X3295)</f>
        <v/>
      </c>
      <c r="Y523" s="222" t="str">
        <f>+IF(J523=0,"",'Ark1'!Y3295)</f>
        <v/>
      </c>
      <c r="Z523" s="222" t="str">
        <f>+IF(J523=0,"",'Ark1'!Z3295)</f>
        <v/>
      </c>
      <c r="AA523" s="220" t="str">
        <f>+IF(J523=0,"",'Ark1'!AA3295)</f>
        <v/>
      </c>
      <c r="AB523" s="221" t="str">
        <f>+IF(J523=0,"",'Ark1'!AC3295)</f>
        <v/>
      </c>
      <c r="AC523" s="222" t="str">
        <f>+IF(J523=0,"",'Ark1'!AE3295)</f>
        <v/>
      </c>
      <c r="AD523" s="220" t="str">
        <f t="shared" si="56"/>
        <v/>
      </c>
      <c r="AE523" s="220" t="str">
        <f t="shared" si="55"/>
        <v/>
      </c>
      <c r="AF523" s="305"/>
    </row>
    <row r="524" spans="1:60" ht="15" customHeight="1">
      <c r="A524" s="305"/>
      <c r="B524" s="305"/>
      <c r="C524" s="305"/>
      <c r="D524" s="305"/>
      <c r="E524" s="305"/>
      <c r="F524" s="305"/>
      <c r="G524" s="305"/>
      <c r="H524" s="305"/>
      <c r="I524" s="305"/>
      <c r="J524" s="446"/>
      <c r="K524" s="305"/>
      <c r="L524" s="305"/>
      <c r="M524" s="305"/>
      <c r="N524" s="305"/>
      <c r="O524" s="305"/>
      <c r="P524" s="305"/>
      <c r="Q524" s="305"/>
      <c r="R524" s="305"/>
      <c r="S524" s="305"/>
      <c r="T524" s="305"/>
      <c r="U524" s="305"/>
      <c r="V524" s="305"/>
      <c r="W524" s="305"/>
      <c r="X524" s="305"/>
      <c r="Y524" s="305"/>
      <c r="Z524" s="305"/>
      <c r="AA524" s="305"/>
      <c r="AB524" s="305"/>
      <c r="AC524" s="305"/>
      <c r="AD524" s="305"/>
      <c r="AE524" s="305"/>
      <c r="AF524" s="305"/>
      <c r="AG524" s="202"/>
      <c r="AI524" s="28"/>
      <c r="AJ524" s="26"/>
      <c r="AK524" s="203"/>
      <c r="AL524" s="27"/>
      <c r="AP524" s="27"/>
      <c r="BH524" s="215"/>
    </row>
    <row r="525" spans="1:60" ht="22.8">
      <c r="A525" s="305"/>
      <c r="B525" s="305"/>
      <c r="C525" s="305"/>
      <c r="D525" s="398" t="str">
        <f>+D527</f>
        <v>O</v>
      </c>
      <c r="E525" s="305"/>
      <c r="F525" s="305"/>
      <c r="G525" s="305"/>
      <c r="H525" s="305"/>
      <c r="I525" s="305"/>
      <c r="J525" s="445">
        <f>SUM(J527:J550)</f>
        <v>6167</v>
      </c>
      <c r="K525" s="305"/>
      <c r="L525" s="305"/>
      <c r="M525" s="305"/>
      <c r="N525" s="247">
        <f>+Klasse!P157</f>
        <v>0</v>
      </c>
      <c r="O525" s="247"/>
      <c r="P525" s="247"/>
      <c r="Q525" s="247"/>
      <c r="R525" s="247"/>
      <c r="S525" s="247"/>
      <c r="T525" s="247"/>
      <c r="U525" s="247"/>
      <c r="V525" s="305"/>
      <c r="W525" s="305"/>
      <c r="X525" s="305"/>
      <c r="Y525" s="305"/>
      <c r="Z525" s="305"/>
      <c r="AA525" s="305"/>
      <c r="AB525" s="305"/>
      <c r="AC525" s="305"/>
      <c r="AD525" s="305"/>
      <c r="AE525" s="305"/>
      <c r="AF525" s="305"/>
      <c r="AG525" s="202"/>
      <c r="AI525" s="28"/>
      <c r="AJ525" s="26"/>
      <c r="AK525" s="203"/>
      <c r="AL525" s="27"/>
      <c r="AP525" s="27"/>
      <c r="BH525" s="215"/>
    </row>
    <row r="526" spans="1:60" ht="15" customHeight="1">
      <c r="A526" s="305"/>
      <c r="B526" s="305"/>
      <c r="C526" s="305"/>
      <c r="D526" s="305"/>
      <c r="E526" s="305"/>
      <c r="F526" s="305"/>
      <c r="G526" s="305"/>
      <c r="H526" s="305"/>
      <c r="I526" s="305"/>
      <c r="J526" s="446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  <c r="Z526" s="305"/>
      <c r="AA526" s="305"/>
      <c r="AB526" s="305"/>
      <c r="AC526" s="305"/>
      <c r="AD526" s="305"/>
      <c r="AE526" s="305"/>
      <c r="AF526" s="305"/>
      <c r="AG526" s="202"/>
      <c r="AI526" s="28"/>
      <c r="AJ526" s="26"/>
      <c r="AK526" s="203"/>
      <c r="AL526" s="27"/>
      <c r="AP526" s="27"/>
      <c r="BH526" s="215"/>
    </row>
    <row r="527" spans="1:60" ht="15.6">
      <c r="A527" s="305"/>
      <c r="B527" s="270">
        <f>+'Ark1'!C3296</f>
        <v>2023</v>
      </c>
      <c r="C527" s="219">
        <f>+'Ark1'!L3296</f>
        <v>5</v>
      </c>
      <c r="D527" s="219" t="str">
        <f>VLOOKUP(C527,RNR!$D$13:$E$27,2)</f>
        <v>O</v>
      </c>
      <c r="E527" s="219">
        <f>+'Ark1'!H3296</f>
        <v>1</v>
      </c>
      <c r="F527" s="219">
        <f>+'Ark1'!J3296</f>
        <v>103</v>
      </c>
      <c r="G527" s="219" t="str">
        <f>+VLOOKUP(F527,RNR!$A$1:$B$26,2)</f>
        <v>Rudshøgda</v>
      </c>
      <c r="H527" s="219">
        <f>+IF(J527=0,"",'Ark1'!Q3296)</f>
        <v>6</v>
      </c>
      <c r="I527" s="219"/>
      <c r="J527" s="324">
        <f>+'Ark1'!R3296</f>
        <v>12</v>
      </c>
      <c r="K527" s="220">
        <f>+IF(J527=0,"",'Ark1'!AG3296)</f>
        <v>5.235699645984722</v>
      </c>
      <c r="L527" s="220"/>
      <c r="M527" s="220">
        <f>+IF(J527=0,"",'Ark1'!AH3296)</f>
        <v>0</v>
      </c>
      <c r="N527" s="31">
        <f>+IF(J527=0,"",'Ark1'!U3296)</f>
        <v>9.3666666666666689</v>
      </c>
      <c r="O527" s="31"/>
      <c r="P527" s="31"/>
      <c r="Q527" s="31"/>
      <c r="R527" s="31"/>
      <c r="S527" s="31"/>
      <c r="T527" s="31"/>
      <c r="U527" s="31"/>
      <c r="V527" s="221">
        <f>+IF(J527=0,"",'Ark1'!T3296)</f>
        <v>2.25</v>
      </c>
      <c r="W527" s="222">
        <f>+IF(J527=0,"",'Ark1'!W3296)</f>
        <v>0</v>
      </c>
      <c r="X527" s="222">
        <f>+IF(J527=0,"",'Ark1'!X3296)</f>
        <v>0</v>
      </c>
      <c r="Y527" s="222">
        <f>+IF(J527=0,"",'Ark1'!Y3296)</f>
        <v>0</v>
      </c>
      <c r="Z527" s="222">
        <f>+IF(J527=0,"",'Ark1'!Z3296)</f>
        <v>3.3252401751185077</v>
      </c>
      <c r="AA527" s="220">
        <f>+IF(J527=0,"",'Ark1'!AA3296)</f>
        <v>0</v>
      </c>
      <c r="AB527" s="221">
        <f>+IF(J527=0,"",'Ark1'!AC3296)</f>
        <v>0</v>
      </c>
      <c r="AC527" s="222">
        <f>+IF(J527=0,"",'Ark1'!AE3296)</f>
        <v>0</v>
      </c>
      <c r="AD527" s="220">
        <f t="shared" ref="AD527:AD550" si="57">IF(J527=0,"",N527/C527)</f>
        <v>1.8733333333333337</v>
      </c>
      <c r="AE527" s="220">
        <f t="shared" si="55"/>
        <v>2</v>
      </c>
      <c r="AF527" s="305"/>
    </row>
    <row r="528" spans="1:60" ht="15.6">
      <c r="A528" s="305"/>
      <c r="B528" s="270">
        <f>+'Ark1'!C3297</f>
        <v>2023</v>
      </c>
      <c r="C528" s="219">
        <f>+'Ark1'!L3297</f>
        <v>5</v>
      </c>
      <c r="D528" s="219" t="str">
        <f>VLOOKUP(C528,RNR!$D$13:$E$27,2)</f>
        <v>O</v>
      </c>
      <c r="E528" s="219">
        <f>+'Ark1'!H3297</f>
        <v>2</v>
      </c>
      <c r="F528" s="219">
        <f>+'Ark1'!J3297</f>
        <v>106</v>
      </c>
      <c r="G528" s="219" t="str">
        <f>+VLOOKUP(F528,RNR!$A$1:$B$26,2)</f>
        <v>Furuseth</v>
      </c>
      <c r="H528" s="219">
        <f>+IF(J528=0,"",'Ark1'!Q3297)</f>
        <v>11</v>
      </c>
      <c r="I528" s="219"/>
      <c r="J528" s="324">
        <f>+'Ark1'!R3297</f>
        <v>102</v>
      </c>
      <c r="K528" s="220">
        <f>+IF(J528=0,"",'Ark1'!AG3297)</f>
        <v>30.819712729073803</v>
      </c>
      <c r="L528" s="220"/>
      <c r="M528" s="220">
        <f>+IF(J528=0,"",'Ark1'!AH3297)</f>
        <v>0</v>
      </c>
      <c r="N528" s="31">
        <f>+IF(J528=0,"",'Ark1'!U3297)</f>
        <v>7.3205882352941218</v>
      </c>
      <c r="O528" s="31"/>
      <c r="P528" s="31"/>
      <c r="Q528" s="31"/>
      <c r="R528" s="31"/>
      <c r="S528" s="31"/>
      <c r="T528" s="31"/>
      <c r="U528" s="31"/>
      <c r="V528" s="221">
        <f>+IF(J528=0,"",'Ark1'!T3297)</f>
        <v>2.8235294117647061</v>
      </c>
      <c r="W528" s="222">
        <f>+IF(J528=0,"",'Ark1'!W3297)</f>
        <v>0</v>
      </c>
      <c r="X528" s="222">
        <f>+IF(J528=0,"",'Ark1'!X3297)</f>
        <v>0</v>
      </c>
      <c r="Y528" s="222">
        <f>+IF(J528=0,"",'Ark1'!Y3297)</f>
        <v>0</v>
      </c>
      <c r="Z528" s="222">
        <f>+IF(J528=0,"",'Ark1'!Z3297)</f>
        <v>1.9912720456686921</v>
      </c>
      <c r="AA528" s="220">
        <f>+IF(J528=0,"",'Ark1'!AA3297)</f>
        <v>0</v>
      </c>
      <c r="AB528" s="221">
        <f>+IF(J528=0,"",'Ark1'!AC3297)</f>
        <v>0</v>
      </c>
      <c r="AC528" s="222">
        <f>+IF(J528=0,"",'Ark1'!AE3297)</f>
        <v>0</v>
      </c>
      <c r="AD528" s="220">
        <f t="shared" si="57"/>
        <v>1.4641176470588244</v>
      </c>
      <c r="AE528" s="220">
        <f t="shared" si="55"/>
        <v>9.2727272727272734</v>
      </c>
      <c r="AF528" s="305"/>
    </row>
    <row r="529" spans="1:32" ht="15.6">
      <c r="A529" s="305"/>
      <c r="B529" s="270">
        <f>+'Ark1'!C3298</f>
        <v>2023</v>
      </c>
      <c r="C529" s="219">
        <f>+'Ark1'!L3298</f>
        <v>5</v>
      </c>
      <c r="D529" s="219" t="str">
        <f>VLOOKUP(C529,RNR!$D$13:$E$27,2)</f>
        <v>O</v>
      </c>
      <c r="E529" s="219">
        <f>+'Ark1'!H3298</f>
        <v>1</v>
      </c>
      <c r="F529" s="219">
        <f>+'Ark1'!J3298</f>
        <v>110</v>
      </c>
      <c r="G529" s="219" t="str">
        <f>+VLOOKUP(F529,RNR!$A$1:$B$26,2)</f>
        <v>Gol</v>
      </c>
      <c r="H529" s="219">
        <f>+IF(J529=0,"",'Ark1'!Q3298)</f>
        <v>77</v>
      </c>
      <c r="I529" s="219"/>
      <c r="J529" s="324">
        <f>+'Ark1'!R3298</f>
        <v>1965</v>
      </c>
      <c r="K529" s="220">
        <f>+IF(J529=0,"",'Ark1'!AG3298)</f>
        <v>42.487754623632021</v>
      </c>
      <c r="L529" s="220"/>
      <c r="M529" s="220">
        <f>+IF(J529=0,"",'Ark1'!AH3298)</f>
        <v>0.71246819338422385</v>
      </c>
      <c r="N529" s="31">
        <f>+IF(J529=0,"",'Ark1'!U3298)</f>
        <v>7.0100254452926158</v>
      </c>
      <c r="O529" s="31"/>
      <c r="P529" s="31"/>
      <c r="Q529" s="31"/>
      <c r="R529" s="31"/>
      <c r="S529" s="31"/>
      <c r="T529" s="31"/>
      <c r="U529" s="31"/>
      <c r="V529" s="221">
        <f>+IF(J529=0,"",'Ark1'!T3298)</f>
        <v>5.0122137404580149</v>
      </c>
      <c r="W529" s="222">
        <f>+IF(J529=0,"",'Ark1'!W3298)</f>
        <v>5.0890585241730277E-2</v>
      </c>
      <c r="X529" s="222">
        <f>+IF(J529=0,"",'Ark1'!X3298)</f>
        <v>0.40712468193384221</v>
      </c>
      <c r="Y529" s="222">
        <f>+IF(J529=0,"",'Ark1'!Y3298)</f>
        <v>0</v>
      </c>
      <c r="Z529" s="222">
        <f>+IF(J529=0,"",'Ark1'!Z3298)</f>
        <v>1.9232834121164089</v>
      </c>
      <c r="AA529" s="220">
        <f>+IF(J529=0,"",'Ark1'!AA3298)</f>
        <v>0</v>
      </c>
      <c r="AB529" s="221">
        <f>+IF(J529=0,"",'Ark1'!AC3298)</f>
        <v>0</v>
      </c>
      <c r="AC529" s="222">
        <f>+IF(J529=0,"",'Ark1'!AE3298)</f>
        <v>0</v>
      </c>
      <c r="AD529" s="220">
        <f t="shared" si="57"/>
        <v>1.4020050890585232</v>
      </c>
      <c r="AE529" s="220">
        <f t="shared" si="55"/>
        <v>25.519480519480521</v>
      </c>
      <c r="AF529" s="305"/>
    </row>
    <row r="530" spans="1:32" ht="15.6">
      <c r="A530" s="305"/>
      <c r="B530" s="270">
        <f>+'Ark1'!C3299</f>
        <v>2023</v>
      </c>
      <c r="C530" s="219">
        <f>+'Ark1'!L3299</f>
        <v>5</v>
      </c>
      <c r="D530" s="219" t="str">
        <f>VLOOKUP(C530,RNR!$D$13:$E$27,2)</f>
        <v>O</v>
      </c>
      <c r="E530" s="219">
        <f>+'Ark1'!H3299</f>
        <v>1</v>
      </c>
      <c r="F530" s="219">
        <f>+'Ark1'!J3299</f>
        <v>111</v>
      </c>
      <c r="G530" s="219" t="str">
        <f>+VLOOKUP(F530,RNR!$A$1:$B$26,2)</f>
        <v>Forus</v>
      </c>
      <c r="H530" s="219">
        <f>+IF(J530=0,"",'Ark1'!Q3299)</f>
        <v>7</v>
      </c>
      <c r="I530" s="219"/>
      <c r="J530" s="324">
        <f>+'Ark1'!R3299</f>
        <v>22</v>
      </c>
      <c r="K530" s="220">
        <f>+IF(J530=0,"",'Ark1'!AG3299)</f>
        <v>31.466494011006795</v>
      </c>
      <c r="L530" s="220"/>
      <c r="M530" s="220">
        <f>+IF(J530=0,"",'Ark1'!AH3299)</f>
        <v>9.0909090909090917</v>
      </c>
      <c r="N530" s="31">
        <f>+IF(J530=0,"",'Ark1'!U3299)</f>
        <v>8.836363636363636</v>
      </c>
      <c r="O530" s="31"/>
      <c r="P530" s="31"/>
      <c r="Q530" s="31"/>
      <c r="R530" s="31"/>
      <c r="S530" s="31"/>
      <c r="T530" s="31"/>
      <c r="U530" s="31"/>
      <c r="V530" s="221">
        <f>+IF(J530=0,"",'Ark1'!T3299)</f>
        <v>3.1363636363636358</v>
      </c>
      <c r="W530" s="222">
        <f>+IF(J530=0,"",'Ark1'!W3299)</f>
        <v>0</v>
      </c>
      <c r="X530" s="222">
        <f>+IF(J530=0,"",'Ark1'!X3299)</f>
        <v>0</v>
      </c>
      <c r="Y530" s="222">
        <f>+IF(J530=0,"",'Ark1'!Y3299)</f>
        <v>0</v>
      </c>
      <c r="Z530" s="222">
        <f>+IF(J530=0,"",'Ark1'!Z3299)</f>
        <v>2.3311225260386781</v>
      </c>
      <c r="AA530" s="220">
        <f>+IF(J530=0,"",'Ark1'!AA3299)</f>
        <v>0</v>
      </c>
      <c r="AB530" s="221">
        <f>+IF(J530=0,"",'Ark1'!AC3299)</f>
        <v>0</v>
      </c>
      <c r="AC530" s="222">
        <f>+IF(J530=0,"",'Ark1'!AE3299)</f>
        <v>0</v>
      </c>
      <c r="AD530" s="220">
        <f t="shared" si="57"/>
        <v>1.7672727272727271</v>
      </c>
      <c r="AE530" s="220">
        <f t="shared" si="55"/>
        <v>3.1428571428571428</v>
      </c>
      <c r="AF530" s="305"/>
    </row>
    <row r="531" spans="1:32" ht="15.6">
      <c r="A531" s="305"/>
      <c r="B531" s="270">
        <f>+'Ark1'!C3300</f>
        <v>2023</v>
      </c>
      <c r="C531" s="219">
        <f>+'Ark1'!L3300</f>
        <v>5</v>
      </c>
      <c r="D531" s="219" t="str">
        <f>VLOOKUP(C531,RNR!$D$13:$E$27,2)</f>
        <v>O</v>
      </c>
      <c r="E531" s="219">
        <f>+'Ark1'!H3300</f>
        <v>1</v>
      </c>
      <c r="F531" s="219">
        <f>+'Ark1'!J3300</f>
        <v>116</v>
      </c>
      <c r="G531" s="219" t="str">
        <f>+VLOOKUP(F531,RNR!$A$1:$B$26,2)</f>
        <v>Sandeid</v>
      </c>
      <c r="H531" s="219">
        <f>+IF(J531=0,"",'Ark1'!Q3300)</f>
        <v>26</v>
      </c>
      <c r="I531" s="219"/>
      <c r="J531" s="324">
        <f>+'Ark1'!R3300</f>
        <v>276</v>
      </c>
      <c r="K531" s="220">
        <f>+IF(J531=0,"",'Ark1'!AG3300)</f>
        <v>27.945584207534484</v>
      </c>
      <c r="L531" s="220"/>
      <c r="M531" s="220">
        <f>+IF(J531=0,"",'Ark1'!AH3300)</f>
        <v>0</v>
      </c>
      <c r="N531" s="31">
        <f>+IF(J531=0,"",'Ark1'!U3300)</f>
        <v>7.8373188405797105</v>
      </c>
      <c r="O531" s="31"/>
      <c r="P531" s="31"/>
      <c r="Q531" s="31"/>
      <c r="R531" s="31"/>
      <c r="S531" s="31"/>
      <c r="T531" s="31"/>
      <c r="U531" s="31"/>
      <c r="V531" s="221">
        <f>+IF(J531=0,"",'Ark1'!T3300)</f>
        <v>3.7391304347826089</v>
      </c>
      <c r="W531" s="222">
        <f>+IF(J531=0,"",'Ark1'!W3300)</f>
        <v>0</v>
      </c>
      <c r="X531" s="222">
        <f>+IF(J531=0,"",'Ark1'!X3300)</f>
        <v>0.72463768115942018</v>
      </c>
      <c r="Y531" s="222">
        <f>+IF(J531=0,"",'Ark1'!Y3300)</f>
        <v>0</v>
      </c>
      <c r="Z531" s="222">
        <f>+IF(J531=0,"",'Ark1'!Z3300)</f>
        <v>2.5009459195559476</v>
      </c>
      <c r="AA531" s="220">
        <f>+IF(J531=0,"",'Ark1'!AA3300)</f>
        <v>0</v>
      </c>
      <c r="AB531" s="221">
        <f>+IF(J531=0,"",'Ark1'!AC3300)</f>
        <v>0</v>
      </c>
      <c r="AC531" s="222">
        <f>+IF(J531=0,"",'Ark1'!AE3300)</f>
        <v>0</v>
      </c>
      <c r="AD531" s="220">
        <f t="shared" si="57"/>
        <v>1.567463768115942</v>
      </c>
      <c r="AE531" s="220">
        <f t="shared" si="55"/>
        <v>10.615384615384615</v>
      </c>
      <c r="AF531" s="305"/>
    </row>
    <row r="532" spans="1:32" ht="15.6">
      <c r="A532" s="305"/>
      <c r="B532" s="270">
        <f>+'Ark1'!C3301</f>
        <v>2023</v>
      </c>
      <c r="C532" s="219">
        <f>+'Ark1'!L3301</f>
        <v>5</v>
      </c>
      <c r="D532" s="219" t="str">
        <f>VLOOKUP(C532,RNR!$D$13:$E$27,2)</f>
        <v>O</v>
      </c>
      <c r="E532" s="219">
        <f>+'Ark1'!H3301</f>
        <v>2</v>
      </c>
      <c r="F532" s="219">
        <f>+'Ark1'!J3301</f>
        <v>117</v>
      </c>
      <c r="G532" s="219" t="str">
        <f>+VLOOKUP(F532,RNR!$A$1:$B$26,2)</f>
        <v>Jæren</v>
      </c>
      <c r="H532" s="219">
        <f>+IF(J532=0,"",'Ark1'!Q3301)</f>
        <v>5</v>
      </c>
      <c r="I532" s="219"/>
      <c r="J532" s="324">
        <f>+'Ark1'!R3301</f>
        <v>67</v>
      </c>
      <c r="K532" s="220">
        <f>+IF(J532=0,"",'Ark1'!AG3301)</f>
        <v>30.85639131974304</v>
      </c>
      <c r="L532" s="220"/>
      <c r="M532" s="220">
        <f>+IF(J532=0,"",'Ark1'!AH3301)</f>
        <v>0</v>
      </c>
      <c r="N532" s="31">
        <f>+IF(J532=0,"",'Ark1'!U3301)</f>
        <v>9.1044776119402968</v>
      </c>
      <c r="O532" s="31"/>
      <c r="P532" s="31"/>
      <c r="Q532" s="31"/>
      <c r="R532" s="31"/>
      <c r="S532" s="31"/>
      <c r="T532" s="31"/>
      <c r="U532" s="31"/>
      <c r="V532" s="221">
        <f>+IF(J532=0,"",'Ark1'!T3301)</f>
        <v>3.6119402985074625</v>
      </c>
      <c r="W532" s="222">
        <f>+IF(J532=0,"",'Ark1'!W3301)</f>
        <v>0</v>
      </c>
      <c r="X532" s="222">
        <f>+IF(J532=0,"",'Ark1'!X3301)</f>
        <v>0</v>
      </c>
      <c r="Y532" s="222">
        <f>+IF(J532=0,"",'Ark1'!Y3301)</f>
        <v>0</v>
      </c>
      <c r="Z532" s="222">
        <f>+IF(J532=0,"",'Ark1'!Z3301)</f>
        <v>2.2770387181876446</v>
      </c>
      <c r="AA532" s="220">
        <f>+IF(J532=0,"",'Ark1'!AA3301)</f>
        <v>0</v>
      </c>
      <c r="AB532" s="221">
        <f>+IF(J532=0,"",'Ark1'!AC3301)</f>
        <v>0</v>
      </c>
      <c r="AC532" s="222">
        <f>+IF(J532=0,"",'Ark1'!AE3301)</f>
        <v>0</v>
      </c>
      <c r="AD532" s="220">
        <f t="shared" si="57"/>
        <v>1.8208955223880594</v>
      </c>
      <c r="AE532" s="220">
        <f t="shared" si="55"/>
        <v>13.4</v>
      </c>
      <c r="AF532" s="305"/>
    </row>
    <row r="533" spans="1:32" ht="15.6">
      <c r="A533" s="305"/>
      <c r="B533" s="270">
        <f>+'Ark1'!C3302</f>
        <v>2023</v>
      </c>
      <c r="C533" s="219">
        <f>+'Ark1'!L3302</f>
        <v>5</v>
      </c>
      <c r="D533" s="219" t="str">
        <f>VLOOKUP(C533,RNR!$D$13:$E$27,2)</f>
        <v>O</v>
      </c>
      <c r="E533" s="219">
        <f>+'Ark1'!H3302</f>
        <v>1</v>
      </c>
      <c r="F533" s="219">
        <f>+'Ark1'!J3302</f>
        <v>134</v>
      </c>
      <c r="G533" s="219" t="str">
        <f>+VLOOKUP(F533,RNR!$A$1:$B$26,2)</f>
        <v>Førde</v>
      </c>
      <c r="H533" s="219">
        <f>+IF(J533=0,"",'Ark1'!Q3302)</f>
        <v>91</v>
      </c>
      <c r="I533" s="219"/>
      <c r="J533" s="324">
        <f>+'Ark1'!R3302</f>
        <v>1285</v>
      </c>
      <c r="K533" s="220">
        <f>+IF(J533=0,"",'Ark1'!AG3302)</f>
        <v>35.147245242648729</v>
      </c>
      <c r="L533" s="220"/>
      <c r="M533" s="220">
        <f>+IF(J533=0,"",'Ark1'!AH3302)</f>
        <v>7.7821011673151738E-2</v>
      </c>
      <c r="N533" s="31">
        <f>+IF(J533=0,"",'Ark1'!U3302)</f>
        <v>7.4656031128404639</v>
      </c>
      <c r="O533" s="31"/>
      <c r="P533" s="31"/>
      <c r="Q533" s="31"/>
      <c r="R533" s="31"/>
      <c r="S533" s="31"/>
      <c r="T533" s="31"/>
      <c r="U533" s="31"/>
      <c r="V533" s="221">
        <f>+IF(J533=0,"",'Ark1'!T3302)</f>
        <v>4.3299610894941623</v>
      </c>
      <c r="W533" s="222">
        <f>+IF(J533=0,"",'Ark1'!W3302)</f>
        <v>0</v>
      </c>
      <c r="X533" s="222">
        <f>+IF(J533=0,"",'Ark1'!X3302)</f>
        <v>1.0116731517509727</v>
      </c>
      <c r="Y533" s="222">
        <f>+IF(J533=0,"",'Ark1'!Y3302)</f>
        <v>0</v>
      </c>
      <c r="Z533" s="222">
        <f>+IF(J533=0,"",'Ark1'!Z3302)</f>
        <v>2.777418623153419</v>
      </c>
      <c r="AA533" s="220">
        <f>+IF(J533=0,"",'Ark1'!AA3302)</f>
        <v>0</v>
      </c>
      <c r="AB533" s="221">
        <f>+IF(J533=0,"",'Ark1'!AC3302)</f>
        <v>0</v>
      </c>
      <c r="AC533" s="222">
        <f>+IF(J533=0,"",'Ark1'!AE3302)</f>
        <v>0</v>
      </c>
      <c r="AD533" s="220">
        <f t="shared" si="57"/>
        <v>1.4931206225680929</v>
      </c>
      <c r="AE533" s="220">
        <f t="shared" si="55"/>
        <v>14.12087912087912</v>
      </c>
      <c r="AF533" s="305"/>
    </row>
    <row r="534" spans="1:32" ht="15.6">
      <c r="A534" s="305"/>
      <c r="B534" s="270">
        <f>+'Ark1'!C3303</f>
        <v>2023</v>
      </c>
      <c r="C534" s="219">
        <f>+'Ark1'!L3303</f>
        <v>5</v>
      </c>
      <c r="D534" s="219" t="str">
        <f>VLOOKUP(C534,RNR!$D$13:$E$27,2)</f>
        <v>O</v>
      </c>
      <c r="E534" s="219">
        <f>+'Ark1'!H3303</f>
        <v>2</v>
      </c>
      <c r="F534" s="219">
        <f>+'Ark1'!J3303</f>
        <v>141</v>
      </c>
      <c r="G534" s="219" t="str">
        <f>+VLOOKUP(F534,RNR!$A$1:$B$26,2)</f>
        <v>Ølen</v>
      </c>
      <c r="H534" s="219">
        <f>+IF(J534=0,"",'Ark1'!Q3303)</f>
        <v>50</v>
      </c>
      <c r="I534" s="219"/>
      <c r="J534" s="324">
        <f>+'Ark1'!R3303</f>
        <v>248</v>
      </c>
      <c r="K534" s="220">
        <f>+IF(J534=0,"",'Ark1'!AG3303)</f>
        <v>25.094319664327777</v>
      </c>
      <c r="L534" s="220"/>
      <c r="M534" s="220">
        <f>+IF(J534=0,"",'Ark1'!AH3303)</f>
        <v>0.80645161290322565</v>
      </c>
      <c r="N534" s="31">
        <f>+IF(J534=0,"",'Ark1'!U3303)</f>
        <v>8.609274193548389</v>
      </c>
      <c r="O534" s="31"/>
      <c r="P534" s="31"/>
      <c r="Q534" s="31"/>
      <c r="R534" s="31"/>
      <c r="S534" s="31"/>
      <c r="T534" s="31"/>
      <c r="U534" s="31"/>
      <c r="V534" s="221">
        <f>+IF(J534=0,"",'Ark1'!T3303)</f>
        <v>4.225806451612903</v>
      </c>
      <c r="W534" s="222">
        <f>+IF(J534=0,"",'Ark1'!W3303)</f>
        <v>0</v>
      </c>
      <c r="X534" s="222">
        <f>+IF(J534=0,"",'Ark1'!X3303)</f>
        <v>1.6129032258064513</v>
      </c>
      <c r="Y534" s="222">
        <f>+IF(J534=0,"",'Ark1'!Y3303)</f>
        <v>0</v>
      </c>
      <c r="Z534" s="222">
        <f>+IF(J534=0,"",'Ark1'!Z3303)</f>
        <v>2.6844299188717939</v>
      </c>
      <c r="AA534" s="220">
        <f>+IF(J534=0,"",'Ark1'!AA3303)</f>
        <v>0</v>
      </c>
      <c r="AB534" s="221">
        <f>+IF(J534=0,"",'Ark1'!AC3303)</f>
        <v>0</v>
      </c>
      <c r="AC534" s="222">
        <f>+IF(J534=0,"",'Ark1'!AE3303)</f>
        <v>0</v>
      </c>
      <c r="AD534" s="220">
        <f t="shared" si="57"/>
        <v>1.7218548387096777</v>
      </c>
      <c r="AE534" s="220">
        <f t="shared" si="55"/>
        <v>4.96</v>
      </c>
      <c r="AF534" s="305"/>
    </row>
    <row r="535" spans="1:32" ht="15.6">
      <c r="A535" s="305"/>
      <c r="B535" s="270">
        <f>+'Ark1'!C3304</f>
        <v>2023</v>
      </c>
      <c r="C535" s="219">
        <f>+'Ark1'!L3304</f>
        <v>5</v>
      </c>
      <c r="D535" s="219" t="str">
        <f>VLOOKUP(C535,RNR!$D$13:$E$27,2)</f>
        <v>O</v>
      </c>
      <c r="E535" s="219">
        <f>+'Ark1'!H3304</f>
        <v>2</v>
      </c>
      <c r="F535" s="219">
        <f>+'Ark1'!J3304</f>
        <v>143</v>
      </c>
      <c r="G535" s="219" t="str">
        <f>+VLOOKUP(F535,RNR!$A$1:$B$26,2)</f>
        <v>Nordfjord</v>
      </c>
      <c r="H535" s="219">
        <f>+IF(J535=0,"",'Ark1'!Q3304)</f>
        <v>11</v>
      </c>
      <c r="I535" s="219"/>
      <c r="J535" s="324">
        <f>+'Ark1'!R3304</f>
        <v>79</v>
      </c>
      <c r="K535" s="220">
        <f>+IF(J535=0,"",'Ark1'!AG3304)</f>
        <v>40.212216805276739</v>
      </c>
      <c r="L535" s="220"/>
      <c r="M535" s="220">
        <f>+IF(J535=0,"",'Ark1'!AH3304)</f>
        <v>0</v>
      </c>
      <c r="N535" s="31">
        <f>+IF(J535=0,"",'Ark1'!U3304)</f>
        <v>8.8746835443037906</v>
      </c>
      <c r="O535" s="31"/>
      <c r="P535" s="31"/>
      <c r="Q535" s="31"/>
      <c r="R535" s="31"/>
      <c r="S535" s="31"/>
      <c r="T535" s="31"/>
      <c r="U535" s="31"/>
      <c r="V535" s="221">
        <f>+IF(J535=0,"",'Ark1'!T3304)</f>
        <v>3.6329113924050631</v>
      </c>
      <c r="W535" s="222">
        <f>+IF(J535=0,"",'Ark1'!W3304)</f>
        <v>0</v>
      </c>
      <c r="X535" s="222">
        <f>+IF(J535=0,"",'Ark1'!X3304)</f>
        <v>2.5316455696202529</v>
      </c>
      <c r="Y535" s="222">
        <f>+IF(J535=0,"",'Ark1'!Y3304)</f>
        <v>0</v>
      </c>
      <c r="Z535" s="222">
        <f>+IF(J535=0,"",'Ark1'!Z3304)</f>
        <v>2.7990264290443503</v>
      </c>
      <c r="AA535" s="220">
        <f>+IF(J535=0,"",'Ark1'!AA3304)</f>
        <v>0</v>
      </c>
      <c r="AB535" s="221">
        <f>+IF(J535=0,"",'Ark1'!AC3304)</f>
        <v>0</v>
      </c>
      <c r="AC535" s="222">
        <f>+IF(J535=0,"",'Ark1'!AE3304)</f>
        <v>0</v>
      </c>
      <c r="AD535" s="220">
        <f t="shared" si="57"/>
        <v>1.7749367088607582</v>
      </c>
      <c r="AE535" s="220">
        <f t="shared" si="55"/>
        <v>7.1818181818181817</v>
      </c>
      <c r="AF535" s="305"/>
    </row>
    <row r="536" spans="1:32" ht="15.6">
      <c r="A536" s="305"/>
      <c r="B536" s="270">
        <f>+'Ark1'!C3305</f>
        <v>2023</v>
      </c>
      <c r="C536" s="219">
        <f>+'Ark1'!L3305</f>
        <v>5</v>
      </c>
      <c r="D536" s="219" t="str">
        <f>VLOOKUP(C536,RNR!$D$13:$E$27,2)</f>
        <v>O</v>
      </c>
      <c r="E536" s="219">
        <f>+'Ark1'!H3305</f>
        <v>2</v>
      </c>
      <c r="F536" s="219">
        <f>+'Ark1'!J3305</f>
        <v>147</v>
      </c>
      <c r="G536" s="219" t="str">
        <f>+VLOOKUP(F536,RNR!$A$1:$B$26,2)</f>
        <v>Midt-Norge</v>
      </c>
      <c r="H536" s="219">
        <f>+IF(J536=0,"",'Ark1'!Q3305)</f>
        <v>3</v>
      </c>
      <c r="I536" s="219"/>
      <c r="J536" s="324">
        <f>+'Ark1'!R3305</f>
        <v>25</v>
      </c>
      <c r="K536" s="220">
        <f>+IF(J536=0,"",'Ark1'!AG3305)</f>
        <v>19.613473219215905</v>
      </c>
      <c r="L536" s="220"/>
      <c r="M536" s="220">
        <f>+IF(J536=0,"",'Ark1'!AH3305)</f>
        <v>0</v>
      </c>
      <c r="N536" s="31">
        <f>+IF(J536=0,"",'Ark1'!U3305)</f>
        <v>7.1040000000000019</v>
      </c>
      <c r="O536" s="31"/>
      <c r="P536" s="31"/>
      <c r="Q536" s="31"/>
      <c r="R536" s="31"/>
      <c r="S536" s="31"/>
      <c r="T536" s="31"/>
      <c r="U536" s="31"/>
      <c r="V536" s="221">
        <f>+IF(J536=0,"",'Ark1'!T3305)</f>
        <v>3.08</v>
      </c>
      <c r="W536" s="222">
        <f>+IF(J536=0,"",'Ark1'!W3305)</f>
        <v>0</v>
      </c>
      <c r="X536" s="222">
        <f>+IF(J536=0,"",'Ark1'!X3305)</f>
        <v>0</v>
      </c>
      <c r="Y536" s="222">
        <f>+IF(J536=0,"",'Ark1'!Y3305)</f>
        <v>0</v>
      </c>
      <c r="Z536" s="222">
        <f>+IF(J536=0,"",'Ark1'!Z3305)</f>
        <v>1.978581309928912</v>
      </c>
      <c r="AA536" s="220">
        <f>+IF(J536=0,"",'Ark1'!AA3305)</f>
        <v>0</v>
      </c>
      <c r="AB536" s="221">
        <f>+IF(J536=0,"",'Ark1'!AC3305)</f>
        <v>0</v>
      </c>
      <c r="AC536" s="222">
        <f>+IF(J536=0,"",'Ark1'!AE3305)</f>
        <v>0</v>
      </c>
      <c r="AD536" s="220">
        <f t="shared" si="57"/>
        <v>1.4208000000000003</v>
      </c>
      <c r="AE536" s="220">
        <f t="shared" si="55"/>
        <v>8.3333333333333339</v>
      </c>
      <c r="AF536" s="305"/>
    </row>
    <row r="537" spans="1:32" ht="15.6">
      <c r="A537" s="305"/>
      <c r="B537" s="270">
        <f>+'Ark1'!C3306</f>
        <v>2023</v>
      </c>
      <c r="C537" s="219">
        <f>+'Ark1'!L3306</f>
        <v>5</v>
      </c>
      <c r="D537" s="219" t="str">
        <f>VLOOKUP(C537,RNR!$D$13:$E$27,2)</f>
        <v>O</v>
      </c>
      <c r="E537" s="219">
        <f>+'Ark1'!H3306</f>
        <v>1</v>
      </c>
      <c r="F537" s="219">
        <f>+'Ark1'!J3306</f>
        <v>155</v>
      </c>
      <c r="G537" s="219" t="str">
        <f>+VLOOKUP(F537,RNR!$A$1:$B$26,2)</f>
        <v>Målselv</v>
      </c>
      <c r="H537" s="219">
        <f>+IF(J537=0,"",'Ark1'!Q3306)</f>
        <v>33</v>
      </c>
      <c r="I537" s="219"/>
      <c r="J537" s="324">
        <f>+'Ark1'!R3306</f>
        <v>391</v>
      </c>
      <c r="K537" s="220">
        <f>+IF(J537=0,"",'Ark1'!AG3306)</f>
        <v>32.65287721133209</v>
      </c>
      <c r="L537" s="220"/>
      <c r="M537" s="220">
        <f>+IF(J537=0,"",'Ark1'!AH3306)</f>
        <v>0</v>
      </c>
      <c r="N537" s="31">
        <f>+IF(J537=0,"",'Ark1'!U3306)</f>
        <v>9.2618925831202024</v>
      </c>
      <c r="O537" s="31"/>
      <c r="P537" s="31"/>
      <c r="Q537" s="31"/>
      <c r="R537" s="31"/>
      <c r="S537" s="31"/>
      <c r="T537" s="31"/>
      <c r="U537" s="31"/>
      <c r="V537" s="221">
        <f>+IF(J537=0,"",'Ark1'!T3306)</f>
        <v>3.7877237851662406</v>
      </c>
      <c r="W537" s="222">
        <f>+IF(J537=0,"",'Ark1'!W3306)</f>
        <v>0</v>
      </c>
      <c r="X537" s="222">
        <f>+IF(J537=0,"",'Ark1'!X3306)</f>
        <v>1.0230179028132991</v>
      </c>
      <c r="Y537" s="222">
        <f>+IF(J537=0,"",'Ark1'!Y3306)</f>
        <v>0</v>
      </c>
      <c r="Z537" s="222">
        <f>+IF(J537=0,"",'Ark1'!Z3306)</f>
        <v>2.308542015883857</v>
      </c>
      <c r="AA537" s="220">
        <f>+IF(J537=0,"",'Ark1'!AA3306)</f>
        <v>0</v>
      </c>
      <c r="AB537" s="221">
        <f>+IF(J537=0,"",'Ark1'!AC3306)</f>
        <v>0</v>
      </c>
      <c r="AC537" s="222">
        <f>+IF(J537=0,"",'Ark1'!AE3306)</f>
        <v>0</v>
      </c>
      <c r="AD537" s="220">
        <f t="shared" si="57"/>
        <v>1.8523785166240405</v>
      </c>
      <c r="AE537" s="220">
        <f t="shared" si="55"/>
        <v>11.848484848484848</v>
      </c>
      <c r="AF537" s="305"/>
    </row>
    <row r="538" spans="1:32" ht="15.6">
      <c r="A538" s="305"/>
      <c r="B538" s="270">
        <f>+'Ark1'!C3307</f>
        <v>2023</v>
      </c>
      <c r="C538" s="219">
        <f>+'Ark1'!L3307</f>
        <v>5</v>
      </c>
      <c r="D538" s="219" t="str">
        <f>VLOOKUP(C538,RNR!$D$13:$E$27,2)</f>
        <v>O</v>
      </c>
      <c r="E538" s="219">
        <f>+'Ark1'!H3307</f>
        <v>2</v>
      </c>
      <c r="F538" s="219">
        <f>+'Ark1'!J3307</f>
        <v>160</v>
      </c>
      <c r="G538" s="219" t="str">
        <f>+VLOOKUP(F538,RNR!$A$1:$B$26,2)</f>
        <v>Oslo</v>
      </c>
      <c r="H538" s="219">
        <f>+IF(J538=0,"",'Ark1'!Q3307)</f>
        <v>17</v>
      </c>
      <c r="I538" s="219"/>
      <c r="J538" s="324">
        <f>+'Ark1'!R3307</f>
        <v>70</v>
      </c>
      <c r="K538" s="220">
        <f>+IF(J538=0,"",'Ark1'!AG3307)</f>
        <v>26.833903458760936</v>
      </c>
      <c r="L538" s="220"/>
      <c r="M538" s="220">
        <f>+IF(J538=0,"",'Ark1'!AH3307)</f>
        <v>12.857142857142859</v>
      </c>
      <c r="N538" s="31">
        <f>+IF(J538=0,"",'Ark1'!U3307)</f>
        <v>8.0685714285714347</v>
      </c>
      <c r="O538" s="31"/>
      <c r="P538" s="31"/>
      <c r="Q538" s="31"/>
      <c r="R538" s="31"/>
      <c r="S538" s="31"/>
      <c r="T538" s="31"/>
      <c r="U538" s="31"/>
      <c r="V538" s="221">
        <f>+IF(J538=0,"",'Ark1'!T3307)</f>
        <v>3.6428571428571441</v>
      </c>
      <c r="W538" s="222">
        <f>+IF(J538=0,"",'Ark1'!W3307)</f>
        <v>0</v>
      </c>
      <c r="X538" s="222">
        <f>+IF(J538=0,"",'Ark1'!X3307)</f>
        <v>0</v>
      </c>
      <c r="Y538" s="222">
        <f>+IF(J538=0,"",'Ark1'!Y3307)</f>
        <v>0</v>
      </c>
      <c r="Z538" s="222">
        <f>+IF(J538=0,"",'Ark1'!Z3307)</f>
        <v>2.2176913901714954</v>
      </c>
      <c r="AA538" s="220">
        <f>+IF(J538=0,"",'Ark1'!AA3307)</f>
        <v>0</v>
      </c>
      <c r="AB538" s="221">
        <f>+IF(J538=0,"",'Ark1'!AC3307)</f>
        <v>0</v>
      </c>
      <c r="AC538" s="222">
        <f>+IF(J538=0,"",'Ark1'!AE3307)</f>
        <v>0</v>
      </c>
      <c r="AD538" s="220">
        <f t="shared" si="57"/>
        <v>1.613714285714287</v>
      </c>
      <c r="AE538" s="220">
        <f t="shared" si="55"/>
        <v>4.117647058823529</v>
      </c>
      <c r="AF538" s="305"/>
    </row>
    <row r="539" spans="1:32" ht="15.6">
      <c r="A539" s="305"/>
      <c r="B539" s="270">
        <f>+'Ark1'!C3308</f>
        <v>2023</v>
      </c>
      <c r="C539" s="219">
        <f>+'Ark1'!L3308</f>
        <v>5</v>
      </c>
      <c r="D539" s="219" t="str">
        <f>VLOOKUP(C539,RNR!$D$13:$E$27,2)</f>
        <v>O</v>
      </c>
      <c r="E539" s="219">
        <f>+'Ark1'!H3308</f>
        <v>1</v>
      </c>
      <c r="F539" s="219">
        <f>+'Ark1'!J3308</f>
        <v>171</v>
      </c>
      <c r="G539" s="219" t="str">
        <f>+VLOOKUP(F539,RNR!$A$1:$B$26,2)</f>
        <v>Prima</v>
      </c>
      <c r="H539" s="219" t="str">
        <f>+IF(J539=0,"",'Ark1'!Q3308)</f>
        <v/>
      </c>
      <c r="I539" s="219"/>
      <c r="J539" s="324">
        <f>+'Ark1'!R3308</f>
        <v>0</v>
      </c>
      <c r="K539" s="220" t="str">
        <f>+IF(J539=0,"",'Ark1'!AG3308)</f>
        <v/>
      </c>
      <c r="L539" s="220"/>
      <c r="M539" s="220" t="str">
        <f>+IF(J539=0,"",'Ark1'!AH3308)</f>
        <v/>
      </c>
      <c r="N539" s="31" t="str">
        <f>+IF(J539=0,"",'Ark1'!U3308)</f>
        <v/>
      </c>
      <c r="O539" s="31"/>
      <c r="P539" s="31"/>
      <c r="Q539" s="31"/>
      <c r="R539" s="31"/>
      <c r="S539" s="31"/>
      <c r="T539" s="31"/>
      <c r="U539" s="31"/>
      <c r="V539" s="221" t="str">
        <f>+IF(J539=0,"",'Ark1'!T3308)</f>
        <v/>
      </c>
      <c r="W539" s="222" t="str">
        <f>+IF(J539=0,"",'Ark1'!W3308)</f>
        <v/>
      </c>
      <c r="X539" s="222" t="str">
        <f>+IF(J539=0,"",'Ark1'!X3308)</f>
        <v/>
      </c>
      <c r="Y539" s="222" t="str">
        <f>+IF(J539=0,"",'Ark1'!Y3308)</f>
        <v/>
      </c>
      <c r="Z539" s="222" t="str">
        <f>+IF(J539=0,"",'Ark1'!Z3308)</f>
        <v/>
      </c>
      <c r="AA539" s="220" t="str">
        <f>+IF(J539=0,"",'Ark1'!AA3308)</f>
        <v/>
      </c>
      <c r="AB539" s="221" t="str">
        <f>+IF(J539=0,"",'Ark1'!AC3308)</f>
        <v/>
      </c>
      <c r="AC539" s="222" t="str">
        <f>+IF(J539=0,"",'Ark1'!AE3308)</f>
        <v/>
      </c>
      <c r="AD539" s="220" t="str">
        <f t="shared" si="57"/>
        <v/>
      </c>
      <c r="AE539" s="220" t="str">
        <f t="shared" si="55"/>
        <v/>
      </c>
      <c r="AF539" s="305"/>
    </row>
    <row r="540" spans="1:32" ht="15.6">
      <c r="A540" s="305"/>
      <c r="B540" s="270">
        <f>+'Ark1'!C3309</f>
        <v>2023</v>
      </c>
      <c r="C540" s="219">
        <f>+'Ark1'!L3309</f>
        <v>5</v>
      </c>
      <c r="D540" s="219" t="str">
        <f>VLOOKUP(C540,RNR!$D$13:$E$27,2)</f>
        <v>O</v>
      </c>
      <c r="E540" s="219">
        <f>+'Ark1'!H3309</f>
        <v>2</v>
      </c>
      <c r="F540" s="219">
        <f>+'Ark1'!J3309</f>
        <v>175</v>
      </c>
      <c r="G540" s="219" t="str">
        <f>+VLOOKUP(F540,RNR!$A$1:$B$26,2)</f>
        <v>Ole Ringdal</v>
      </c>
      <c r="H540" s="219">
        <f>+IF(J540=0,"",'Ark1'!Q3309)</f>
        <v>19</v>
      </c>
      <c r="I540" s="219"/>
      <c r="J540" s="324">
        <f>+'Ark1'!R3309</f>
        <v>569</v>
      </c>
      <c r="K540" s="220">
        <f>+IF(J540=0,"",'Ark1'!AG3309)</f>
        <v>45.270786447257031</v>
      </c>
      <c r="L540" s="220"/>
      <c r="M540" s="220">
        <f>+IF(J540=0,"",'Ark1'!AH3309)</f>
        <v>0</v>
      </c>
      <c r="N540" s="31">
        <f>+IF(J540=0,"",'Ark1'!U3309)</f>
        <v>7.7068541300527196</v>
      </c>
      <c r="O540" s="31"/>
      <c r="P540" s="31"/>
      <c r="Q540" s="31"/>
      <c r="R540" s="31"/>
      <c r="S540" s="31"/>
      <c r="T540" s="31"/>
      <c r="U540" s="31"/>
      <c r="V540" s="221">
        <f>+IF(J540=0,"",'Ark1'!T3309)</f>
        <v>4.5887521968365554</v>
      </c>
      <c r="W540" s="222">
        <f>+IF(J540=0,"",'Ark1'!W3309)</f>
        <v>0</v>
      </c>
      <c r="X540" s="222">
        <f>+IF(J540=0,"",'Ark1'!X3309)</f>
        <v>7.9086115992970116</v>
      </c>
      <c r="Y540" s="222">
        <f>+IF(J540=0,"",'Ark1'!Y3309)</f>
        <v>0</v>
      </c>
      <c r="Z540" s="222">
        <f>+IF(J540=0,"",'Ark1'!Z3309)</f>
        <v>3.9026518110105424</v>
      </c>
      <c r="AA540" s="220">
        <f>+IF(J540=0,"",'Ark1'!AA3309)</f>
        <v>0</v>
      </c>
      <c r="AB540" s="221">
        <f>+IF(J540=0,"",'Ark1'!AC3309)</f>
        <v>0</v>
      </c>
      <c r="AC540" s="222">
        <f>+IF(J540=0,"",'Ark1'!AE3309)</f>
        <v>0</v>
      </c>
      <c r="AD540" s="220">
        <f t="shared" si="57"/>
        <v>1.5413708260105439</v>
      </c>
      <c r="AE540" s="220">
        <f t="shared" si="55"/>
        <v>29.94736842105263</v>
      </c>
      <c r="AF540" s="305"/>
    </row>
    <row r="541" spans="1:32" ht="15.6">
      <c r="A541" s="305"/>
      <c r="B541" s="270">
        <f>+'Ark1'!C3310</f>
        <v>2023</v>
      </c>
      <c r="C541" s="219">
        <f>+'Ark1'!L3310</f>
        <v>5</v>
      </c>
      <c r="D541" s="219" t="str">
        <f>VLOOKUP(C541,RNR!$D$13:$E$27,2)</f>
        <v>O</v>
      </c>
      <c r="E541" s="219">
        <f>+'Ark1'!H3310</f>
        <v>2</v>
      </c>
      <c r="F541" s="219">
        <f>+'Ark1'!J3310</f>
        <v>177</v>
      </c>
      <c r="G541" s="219" t="str">
        <f>+VLOOKUP(F541,RNR!$A$1:$B$26,2)</f>
        <v>Slakthuset</v>
      </c>
      <c r="H541" s="219">
        <f>+IF(J541=0,"",'Ark1'!Q3310)</f>
        <v>36</v>
      </c>
      <c r="I541" s="219"/>
      <c r="J541" s="324">
        <f>+'Ark1'!R3310</f>
        <v>380</v>
      </c>
      <c r="K541" s="220">
        <f>+IF(J541=0,"",'Ark1'!AG3310)</f>
        <v>53.412434048967889</v>
      </c>
      <c r="L541" s="220"/>
      <c r="M541" s="220">
        <f>+IF(J541=0,"",'Ark1'!AH3310)</f>
        <v>0.78947368421052644</v>
      </c>
      <c r="N541" s="31">
        <f>+IF(J541=0,"",'Ark1'!U3310)</f>
        <v>11.5621052631579</v>
      </c>
      <c r="O541" s="31"/>
      <c r="P541" s="31"/>
      <c r="Q541" s="31"/>
      <c r="R541" s="31"/>
      <c r="S541" s="31"/>
      <c r="T541" s="31"/>
      <c r="U541" s="31"/>
      <c r="V541" s="221">
        <f>+IF(J541=0,"",'Ark1'!T3310)</f>
        <v>3.9710526315789472</v>
      </c>
      <c r="W541" s="222">
        <f>+IF(J541=0,"",'Ark1'!W3310)</f>
        <v>0</v>
      </c>
      <c r="X541" s="222">
        <f>+IF(J541=0,"",'Ark1'!X3310)</f>
        <v>5.7894736842105283</v>
      </c>
      <c r="Y541" s="222">
        <f>+IF(J541=0,"",'Ark1'!Y3310)</f>
        <v>0</v>
      </c>
      <c r="Z541" s="222">
        <f>+IF(J541=0,"",'Ark1'!Z3310)</f>
        <v>3.1034252366451209</v>
      </c>
      <c r="AA541" s="220">
        <f>+IF(J541=0,"",'Ark1'!AA3310)</f>
        <v>0</v>
      </c>
      <c r="AB541" s="221">
        <f>+IF(J541=0,"",'Ark1'!AC3310)</f>
        <v>0</v>
      </c>
      <c r="AC541" s="222">
        <f>+IF(J541=0,"",'Ark1'!AE3310)</f>
        <v>0</v>
      </c>
      <c r="AD541" s="220">
        <f t="shared" si="57"/>
        <v>2.31242105263158</v>
      </c>
      <c r="AE541" s="220">
        <f t="shared" si="55"/>
        <v>10.555555555555555</v>
      </c>
      <c r="AF541" s="305"/>
    </row>
    <row r="542" spans="1:32" ht="15.6">
      <c r="A542" s="305"/>
      <c r="B542" s="270">
        <f>+'Ark1'!C3311</f>
        <v>2023</v>
      </c>
      <c r="C542" s="219">
        <f>+'Ark1'!L3311</f>
        <v>5</v>
      </c>
      <c r="D542" s="219" t="str">
        <f>VLOOKUP(C542,RNR!$D$13:$E$27,2)</f>
        <v>O</v>
      </c>
      <c r="E542" s="219">
        <f>+'Ark1'!H3311</f>
        <v>2</v>
      </c>
      <c r="F542" s="219">
        <f>+'Ark1'!J3311</f>
        <v>178</v>
      </c>
      <c r="G542" s="219" t="str">
        <f>+VLOOKUP(F542,RNR!$A$1:$B$26,2)</f>
        <v>Røros</v>
      </c>
      <c r="H542" s="219">
        <f>+IF(J542=0,"",'Ark1'!Q3311)</f>
        <v>8</v>
      </c>
      <c r="I542" s="219"/>
      <c r="J542" s="324">
        <f>+'Ark1'!R3311</f>
        <v>78</v>
      </c>
      <c r="K542" s="220">
        <f>+IF(J542=0,"",'Ark1'!AG3311)</f>
        <v>22.946868103887297</v>
      </c>
      <c r="L542" s="220"/>
      <c r="M542" s="220">
        <f>+IF(J542=0,"",'Ark1'!AH3311)</f>
        <v>24.358974358974361</v>
      </c>
      <c r="N542" s="31">
        <f>+IF(J542=0,"",'Ark1'!U3311)</f>
        <v>8.6653846153846175</v>
      </c>
      <c r="O542" s="31"/>
      <c r="P542" s="31"/>
      <c r="Q542" s="31"/>
      <c r="R542" s="31"/>
      <c r="S542" s="31"/>
      <c r="T542" s="31"/>
      <c r="U542" s="31"/>
      <c r="V542" s="221">
        <f>+IF(J542=0,"",'Ark1'!T3311)</f>
        <v>4.3461538461538449</v>
      </c>
      <c r="W542" s="222">
        <f>+IF(J542=0,"",'Ark1'!W3311)</f>
        <v>0</v>
      </c>
      <c r="X542" s="222">
        <f>+IF(J542=0,"",'Ark1'!X3311)</f>
        <v>0</v>
      </c>
      <c r="Y542" s="222">
        <f>+IF(J542=0,"",'Ark1'!Y3311)</f>
        <v>0</v>
      </c>
      <c r="Z542" s="222">
        <f>+IF(J542=0,"",'Ark1'!Z3311)</f>
        <v>1.8203850623282845</v>
      </c>
      <c r="AA542" s="220">
        <f>+IF(J542=0,"",'Ark1'!AA3311)</f>
        <v>0</v>
      </c>
      <c r="AB542" s="221">
        <f>+IF(J542=0,"",'Ark1'!AC3311)</f>
        <v>0</v>
      </c>
      <c r="AC542" s="222">
        <f>+IF(J542=0,"",'Ark1'!AE3311)</f>
        <v>0</v>
      </c>
      <c r="AD542" s="220">
        <f t="shared" si="57"/>
        <v>1.7330769230769234</v>
      </c>
      <c r="AE542" s="220">
        <f t="shared" si="55"/>
        <v>9.75</v>
      </c>
      <c r="AF542" s="305"/>
    </row>
    <row r="543" spans="1:32" ht="15.6">
      <c r="A543" s="305"/>
      <c r="B543" s="270">
        <f>+'Ark1'!C3312</f>
        <v>2023</v>
      </c>
      <c r="C543" s="219">
        <f>+'Ark1'!L3312</f>
        <v>5</v>
      </c>
      <c r="D543" s="219" t="str">
        <f>VLOOKUP(C543,RNR!$D$13:$E$27,2)</f>
        <v>O</v>
      </c>
      <c r="E543" s="219">
        <f>+'Ark1'!H3312</f>
        <v>2</v>
      </c>
      <c r="F543" s="219">
        <f>+'Ark1'!J3312</f>
        <v>181</v>
      </c>
      <c r="G543" s="219" t="str">
        <f>+VLOOKUP(F543,RNR!$A$1:$B$26,2)</f>
        <v>Horns</v>
      </c>
      <c r="H543" s="219">
        <f>+IF(J543=0,"",'Ark1'!Q3312)</f>
        <v>16</v>
      </c>
      <c r="I543" s="219"/>
      <c r="J543" s="324">
        <f>+'Ark1'!R3312</f>
        <v>104</v>
      </c>
      <c r="K543" s="220">
        <f>+IF(J543=0,"",'Ark1'!AG3312)</f>
        <v>24.513206659215243</v>
      </c>
      <c r="L543" s="220"/>
      <c r="M543" s="220">
        <f>+IF(J543=0,"",'Ark1'!AH3312)</f>
        <v>0</v>
      </c>
      <c r="N543" s="31">
        <f>+IF(J543=0,"",'Ark1'!U3312)</f>
        <v>8.013461538461538</v>
      </c>
      <c r="O543" s="31"/>
      <c r="P543" s="31"/>
      <c r="Q543" s="31"/>
      <c r="R543" s="31"/>
      <c r="S543" s="31"/>
      <c r="T543" s="31"/>
      <c r="U543" s="31"/>
      <c r="V543" s="221">
        <f>+IF(J543=0,"",'Ark1'!T3312)</f>
        <v>3.6730769230769225</v>
      </c>
      <c r="W543" s="222">
        <f>+IF(J543=0,"",'Ark1'!W3312)</f>
        <v>0</v>
      </c>
      <c r="X543" s="222">
        <f>+IF(J543=0,"",'Ark1'!X3312)</f>
        <v>0</v>
      </c>
      <c r="Y543" s="222">
        <f>+IF(J543=0,"",'Ark1'!Y3312)</f>
        <v>0</v>
      </c>
      <c r="Z543" s="222">
        <f>+IF(J543=0,"",'Ark1'!Z3312)</f>
        <v>2.9809026024752661</v>
      </c>
      <c r="AA543" s="220">
        <f>+IF(J543=0,"",'Ark1'!AA3312)</f>
        <v>0</v>
      </c>
      <c r="AB543" s="221">
        <f>+IF(J543=0,"",'Ark1'!AC3312)</f>
        <v>0</v>
      </c>
      <c r="AC543" s="222">
        <f>+IF(J543=0,"",'Ark1'!AE3312)</f>
        <v>0</v>
      </c>
      <c r="AD543" s="220">
        <f t="shared" si="57"/>
        <v>1.6026923076923076</v>
      </c>
      <c r="AE543" s="220">
        <f t="shared" si="55"/>
        <v>6.5</v>
      </c>
      <c r="AF543" s="305"/>
    </row>
    <row r="544" spans="1:32" ht="15.6">
      <c r="A544" s="305"/>
      <c r="B544" s="270">
        <f>+'Ark1'!C3313</f>
        <v>2023</v>
      </c>
      <c r="C544" s="219">
        <f>+'Ark1'!L3313</f>
        <v>5</v>
      </c>
      <c r="D544" s="219" t="str">
        <f>VLOOKUP(C544,RNR!$D$13:$E$27,2)</f>
        <v>O</v>
      </c>
      <c r="E544" s="219">
        <f>+'Ark1'!H3313</f>
        <v>1</v>
      </c>
      <c r="F544" s="219">
        <f>+'Ark1'!J3313</f>
        <v>262</v>
      </c>
      <c r="G544" s="219" t="str">
        <f>+VLOOKUP(F544,RNR!$A$1:$B$26,2)</f>
        <v>Strilalam</v>
      </c>
      <c r="H544" s="219" t="str">
        <f>+IF(J544=0,"",'Ark1'!Q3313)</f>
        <v/>
      </c>
      <c r="I544" s="219"/>
      <c r="J544" s="324">
        <f>+'Ark1'!R3313</f>
        <v>0</v>
      </c>
      <c r="K544" s="220" t="str">
        <f>+IF(J544=0,"",'Ark1'!AG3313)</f>
        <v/>
      </c>
      <c r="L544" s="220"/>
      <c r="M544" s="220" t="str">
        <f>+IF(J544=0,"",'Ark1'!AH3313)</f>
        <v/>
      </c>
      <c r="N544" s="31" t="str">
        <f>+IF(J544=0,"",'Ark1'!U3313)</f>
        <v/>
      </c>
      <c r="O544" s="31"/>
      <c r="P544" s="31"/>
      <c r="Q544" s="31"/>
      <c r="R544" s="31"/>
      <c r="S544" s="31"/>
      <c r="T544" s="31"/>
      <c r="U544" s="31"/>
      <c r="V544" s="221" t="str">
        <f>+IF(J544=0,"",'Ark1'!T3313)</f>
        <v/>
      </c>
      <c r="W544" s="222" t="str">
        <f>+IF(J544=0,"",'Ark1'!W3313)</f>
        <v/>
      </c>
      <c r="X544" s="222" t="str">
        <f>+IF(J544=0,"",'Ark1'!X3313)</f>
        <v/>
      </c>
      <c r="Y544" s="222" t="str">
        <f>+IF(J544=0,"",'Ark1'!Y3313)</f>
        <v/>
      </c>
      <c r="Z544" s="222" t="str">
        <f>+IF(J544=0,"",'Ark1'!Z3313)</f>
        <v/>
      </c>
      <c r="AA544" s="220" t="str">
        <f>+IF(J544=0,"",'Ark1'!AA3313)</f>
        <v/>
      </c>
      <c r="AB544" s="221" t="str">
        <f>+IF(J544=0,"",'Ark1'!AC3313)</f>
        <v/>
      </c>
      <c r="AC544" s="222" t="str">
        <f>+IF(J544=0,"",'Ark1'!AE3313)</f>
        <v/>
      </c>
      <c r="AD544" s="220" t="str">
        <f t="shared" si="57"/>
        <v/>
      </c>
      <c r="AE544" s="220" t="str">
        <f t="shared" si="55"/>
        <v/>
      </c>
      <c r="AF544" s="305"/>
    </row>
    <row r="545" spans="1:60" ht="15.6">
      <c r="A545" s="305"/>
      <c r="B545" s="270">
        <f>+'Ark1'!C3314</f>
        <v>2023</v>
      </c>
      <c r="C545" s="219">
        <f>+'Ark1'!L3314</f>
        <v>5</v>
      </c>
      <c r="D545" s="219" t="str">
        <f>VLOOKUP(C545,RNR!$D$13:$E$27,2)</f>
        <v>O</v>
      </c>
      <c r="E545" s="219">
        <f>+'Ark1'!H3314</f>
        <v>1</v>
      </c>
      <c r="F545" s="219">
        <f>+'Ark1'!J3314</f>
        <v>309</v>
      </c>
      <c r="G545" s="219" t="str">
        <f>+VLOOKUP(F545,RNR!$A$1:$B$26,2)</f>
        <v>Malvik</v>
      </c>
      <c r="H545" s="219">
        <f>+IF(J545=0,"",'Ark1'!Q3314)</f>
        <v>30</v>
      </c>
      <c r="I545" s="219"/>
      <c r="J545" s="324">
        <f>+'Ark1'!R3314</f>
        <v>161</v>
      </c>
      <c r="K545" s="220">
        <f>+IF(J545=0,"",'Ark1'!AG3314)</f>
        <v>16.151957420201004</v>
      </c>
      <c r="L545" s="220"/>
      <c r="M545" s="220">
        <f>+IF(J545=0,"",'Ark1'!AH3314)</f>
        <v>0</v>
      </c>
      <c r="N545" s="31">
        <f>+IF(J545=0,"",'Ark1'!U3314)</f>
        <v>6.57826086956522</v>
      </c>
      <c r="O545" s="31"/>
      <c r="P545" s="31"/>
      <c r="Q545" s="31"/>
      <c r="R545" s="31"/>
      <c r="S545" s="31"/>
      <c r="T545" s="31"/>
      <c r="U545" s="31"/>
      <c r="V545" s="221">
        <f>+IF(J545=0,"",'Ark1'!T3314)</f>
        <v>3.4720496894409942</v>
      </c>
      <c r="W545" s="222">
        <f>+IF(J545=0,"",'Ark1'!W3314)</f>
        <v>0</v>
      </c>
      <c r="X545" s="222">
        <f>+IF(J545=0,"",'Ark1'!X3314)</f>
        <v>0</v>
      </c>
      <c r="Y545" s="222">
        <f>+IF(J545=0,"",'Ark1'!Y3314)</f>
        <v>0</v>
      </c>
      <c r="Z545" s="222">
        <f>+IF(J545=0,"",'Ark1'!Z3314)</f>
        <v>2.2397508638121035</v>
      </c>
      <c r="AA545" s="220">
        <f>+IF(J545=0,"",'Ark1'!AA3314)</f>
        <v>0</v>
      </c>
      <c r="AB545" s="221">
        <f>+IF(J545=0,"",'Ark1'!AC3314)</f>
        <v>0</v>
      </c>
      <c r="AC545" s="222">
        <f>+IF(J545=0,"",'Ark1'!AE3314)</f>
        <v>0</v>
      </c>
      <c r="AD545" s="220">
        <f t="shared" si="57"/>
        <v>1.315652173913044</v>
      </c>
      <c r="AE545" s="220">
        <f t="shared" si="55"/>
        <v>5.3666666666666663</v>
      </c>
      <c r="AF545" s="305"/>
    </row>
    <row r="546" spans="1:60" ht="15.6">
      <c r="A546" s="305"/>
      <c r="B546" s="270">
        <f>+'Ark1'!C3315</f>
        <v>2023</v>
      </c>
      <c r="C546" s="219">
        <f>+'Ark1'!L3315</f>
        <v>5</v>
      </c>
      <c r="D546" s="219" t="str">
        <f>VLOOKUP(C546,RNR!$D$13:$E$27,2)</f>
        <v>O</v>
      </c>
      <c r="E546" s="219">
        <f>+'Ark1'!H3315</f>
        <v>2</v>
      </c>
      <c r="F546" s="219">
        <f>+'Ark1'!J3315</f>
        <v>470</v>
      </c>
      <c r="G546" s="219" t="str">
        <f>+VLOOKUP(F546,RNR!$A$1:$B$26,2)</f>
        <v>Jens Eide</v>
      </c>
      <c r="H546" s="219">
        <f>+IF(J546=0,"",'Ark1'!Q3315)</f>
        <v>12</v>
      </c>
      <c r="I546" s="219"/>
      <c r="J546" s="324">
        <f>+'Ark1'!R3315</f>
        <v>108</v>
      </c>
      <c r="K546" s="220">
        <f>+IF(J546=0,"",'Ark1'!AG3315)</f>
        <v>11.17268898248725</v>
      </c>
      <c r="L546" s="220"/>
      <c r="M546" s="220">
        <f>+IF(J546=0,"",'Ark1'!AH3315)</f>
        <v>2.7777777777777781</v>
      </c>
      <c r="N546" s="31">
        <f>+IF(J546=0,"",'Ark1'!U3315)</f>
        <v>5.133333333333332</v>
      </c>
      <c r="O546" s="31"/>
      <c r="P546" s="31"/>
      <c r="Q546" s="31"/>
      <c r="R546" s="31"/>
      <c r="S546" s="31"/>
      <c r="T546" s="31"/>
      <c r="U546" s="31"/>
      <c r="V546" s="221">
        <f>+IF(J546=0,"",'Ark1'!T3315)</f>
        <v>4.4444444444444446</v>
      </c>
      <c r="W546" s="222">
        <f>+IF(J546=0,"",'Ark1'!W3315)</f>
        <v>0</v>
      </c>
      <c r="X546" s="222">
        <f>+IF(J546=0,"",'Ark1'!X3315)</f>
        <v>1.8518518518518521</v>
      </c>
      <c r="Y546" s="222">
        <f>+IF(J546=0,"",'Ark1'!Y3315)</f>
        <v>0</v>
      </c>
      <c r="Z546" s="222">
        <f>+IF(J546=0,"",'Ark1'!Z3315)</f>
        <v>2.716513288103787</v>
      </c>
      <c r="AA546" s="220">
        <f>+IF(J546=0,"",'Ark1'!AA3315)</f>
        <v>0</v>
      </c>
      <c r="AB546" s="221">
        <f>+IF(J546=0,"",'Ark1'!AC3315)</f>
        <v>0</v>
      </c>
      <c r="AC546" s="222">
        <f>+IF(J546=0,"",'Ark1'!AE3315)</f>
        <v>0</v>
      </c>
      <c r="AD546" s="220">
        <f t="shared" si="57"/>
        <v>1.0266666666666664</v>
      </c>
      <c r="AE546" s="220">
        <f t="shared" si="55"/>
        <v>9</v>
      </c>
      <c r="AF546" s="305"/>
    </row>
    <row r="547" spans="1:60" ht="15.6">
      <c r="A547" s="305"/>
      <c r="B547" s="270">
        <f>+'Ark1'!C3316</f>
        <v>2023</v>
      </c>
      <c r="C547" s="219">
        <f>+'Ark1'!L3316</f>
        <v>5</v>
      </c>
      <c r="D547" s="219" t="str">
        <f>VLOOKUP(C547,RNR!$D$13:$E$27,2)</f>
        <v>O</v>
      </c>
      <c r="E547" s="219">
        <f>+'Ark1'!H3316</f>
        <v>2</v>
      </c>
      <c r="F547" s="219">
        <f>+'Ark1'!J3316</f>
        <v>629</v>
      </c>
      <c r="G547" s="219" t="str">
        <f>+VLOOKUP(F547,RNR!$A$1:$B$26,2)</f>
        <v>Bø</v>
      </c>
      <c r="H547" s="219">
        <f>+IF(J547=0,"",'Ark1'!Q3316)</f>
        <v>3</v>
      </c>
      <c r="I547" s="219"/>
      <c r="J547" s="324">
        <f>+'Ark1'!R3316</f>
        <v>22</v>
      </c>
      <c r="K547" s="220">
        <f>+IF(J547=0,"",'Ark1'!AG3316)</f>
        <v>46.265643924101752</v>
      </c>
      <c r="L547" s="220"/>
      <c r="M547" s="220">
        <f>+IF(J547=0,"",'Ark1'!AH3316)</f>
        <v>0</v>
      </c>
      <c r="N547" s="31">
        <f>+IF(J547=0,"",'Ark1'!U3316)</f>
        <v>10.41818181818182</v>
      </c>
      <c r="O547" s="31"/>
      <c r="P547" s="31"/>
      <c r="Q547" s="31"/>
      <c r="R547" s="31"/>
      <c r="S547" s="31"/>
      <c r="T547" s="31"/>
      <c r="U547" s="31"/>
      <c r="V547" s="221">
        <f>+IF(J547=0,"",'Ark1'!T3316)</f>
        <v>3.2272727272727275</v>
      </c>
      <c r="W547" s="222">
        <f>+IF(J547=0,"",'Ark1'!W3316)</f>
        <v>0</v>
      </c>
      <c r="X547" s="222">
        <f>+IF(J547=0,"",'Ark1'!X3316)</f>
        <v>0</v>
      </c>
      <c r="Y547" s="222">
        <f>+IF(J547=0,"",'Ark1'!Y3316)</f>
        <v>0</v>
      </c>
      <c r="Z547" s="222">
        <f>+IF(J547=0,"",'Ark1'!Z3316)</f>
        <v>2.1079150327098048</v>
      </c>
      <c r="AA547" s="220">
        <f>+IF(J547=0,"",'Ark1'!AA3316)</f>
        <v>0</v>
      </c>
      <c r="AB547" s="221">
        <f>+IF(J547=0,"",'Ark1'!AC3316)</f>
        <v>0</v>
      </c>
      <c r="AC547" s="222">
        <f>+IF(J547=0,"",'Ark1'!AE3316)</f>
        <v>0</v>
      </c>
      <c r="AD547" s="220">
        <f t="shared" si="57"/>
        <v>2.083636363636364</v>
      </c>
      <c r="AE547" s="220">
        <f t="shared" si="55"/>
        <v>7.333333333333333</v>
      </c>
      <c r="AF547" s="305"/>
    </row>
    <row r="548" spans="1:60" ht="15.6">
      <c r="A548" s="305"/>
      <c r="B548" s="270">
        <f>+'Ark1'!C3317</f>
        <v>2023</v>
      </c>
      <c r="C548" s="219">
        <f>+'Ark1'!L3317</f>
        <v>5</v>
      </c>
      <c r="D548" s="219" t="str">
        <f>VLOOKUP(C548,RNR!$D$13:$E$27,2)</f>
        <v>O</v>
      </c>
      <c r="E548" s="219">
        <f>+'Ark1'!H3317</f>
        <v>1</v>
      </c>
      <c r="F548" s="219">
        <f>+'Ark1'!J3317</f>
        <v>643</v>
      </c>
      <c r="G548" s="219" t="str">
        <f>+VLOOKUP(F548,RNR!$A$1:$B$26,2)</f>
        <v>Bjerka</v>
      </c>
      <c r="H548" s="219">
        <f>+IF(J548=0,"",'Ark1'!Q3317)</f>
        <v>16</v>
      </c>
      <c r="I548" s="219"/>
      <c r="J548" s="324">
        <f>+'Ark1'!R3317</f>
        <v>203</v>
      </c>
      <c r="K548" s="220">
        <f>+IF(J548=0,"",'Ark1'!AG3317)</f>
        <v>45.867345599622048</v>
      </c>
      <c r="L548" s="220"/>
      <c r="M548" s="220">
        <f>+IF(J548=0,"",'Ark1'!AH3317)</f>
        <v>0</v>
      </c>
      <c r="N548" s="31">
        <f>+IF(J548=0,"",'Ark1'!U3317)</f>
        <v>8.6083743842364555</v>
      </c>
      <c r="O548" s="31"/>
      <c r="P548" s="31"/>
      <c r="Q548" s="31"/>
      <c r="R548" s="31"/>
      <c r="S548" s="31"/>
      <c r="T548" s="31"/>
      <c r="U548" s="31"/>
      <c r="V548" s="221">
        <f>+IF(J548=0,"",'Ark1'!T3317)</f>
        <v>4.349753694581282</v>
      </c>
      <c r="W548" s="222">
        <f>+IF(J548=0,"",'Ark1'!W3317)</f>
        <v>0</v>
      </c>
      <c r="X548" s="222">
        <f>+IF(J548=0,"",'Ark1'!X3317)</f>
        <v>0.4926108374384236</v>
      </c>
      <c r="Y548" s="222">
        <f>+IF(J548=0,"",'Ark1'!Y3317)</f>
        <v>0</v>
      </c>
      <c r="Z548" s="222">
        <f>+IF(J548=0,"",'Ark1'!Z3317)</f>
        <v>2.2238915028585837</v>
      </c>
      <c r="AA548" s="220">
        <f>+IF(J548=0,"",'Ark1'!AA3317)</f>
        <v>0</v>
      </c>
      <c r="AB548" s="221">
        <f>+IF(J548=0,"",'Ark1'!AC3317)</f>
        <v>0</v>
      </c>
      <c r="AC548" s="222">
        <f>+IF(J548=0,"",'Ark1'!AE3317)</f>
        <v>0</v>
      </c>
      <c r="AD548" s="220">
        <f t="shared" si="57"/>
        <v>1.7216748768472911</v>
      </c>
      <c r="AE548" s="220">
        <f t="shared" si="55"/>
        <v>12.6875</v>
      </c>
      <c r="AF548" s="305"/>
    </row>
    <row r="549" spans="1:60" ht="15.6">
      <c r="A549" s="305"/>
      <c r="B549" s="270">
        <f>+'Ark1'!C3318</f>
        <v>2023</v>
      </c>
      <c r="C549" s="219">
        <f>+'Ark1'!L3318</f>
        <v>5</v>
      </c>
      <c r="D549" s="219" t="str">
        <f>VLOOKUP(C549,RNR!$D$13:$E$27,2)</f>
        <v>O</v>
      </c>
      <c r="E549" s="219">
        <f>+'Ark1'!H3318</f>
        <v>2</v>
      </c>
      <c r="F549" s="219">
        <f>+'Ark1'!J3318</f>
        <v>704</v>
      </c>
      <c r="G549" s="219" t="str">
        <f>+VLOOKUP(F549,RNR!$A$1:$B$26,2)</f>
        <v>Øre Vilt</v>
      </c>
      <c r="H549" s="219" t="str">
        <f>+IF(J549=0,"",'Ark1'!Q3318)</f>
        <v/>
      </c>
      <c r="I549" s="219"/>
      <c r="J549" s="324">
        <f>+'Ark1'!R3318</f>
        <v>0</v>
      </c>
      <c r="K549" s="220" t="str">
        <f>+IF(J549=0,"",'Ark1'!AG3318)</f>
        <v/>
      </c>
      <c r="L549" s="220"/>
      <c r="M549" s="220" t="str">
        <f>+IF(J549=0,"",'Ark1'!AH3318)</f>
        <v/>
      </c>
      <c r="N549" s="31" t="str">
        <f>+IF(J549=0,"",'Ark1'!U3318)</f>
        <v/>
      </c>
      <c r="O549" s="31"/>
      <c r="P549" s="31"/>
      <c r="Q549" s="31"/>
      <c r="R549" s="31"/>
      <c r="S549" s="31"/>
      <c r="T549" s="31"/>
      <c r="U549" s="31"/>
      <c r="V549" s="221" t="str">
        <f>+IF(J549=0,"",'Ark1'!T3318)</f>
        <v/>
      </c>
      <c r="W549" s="222" t="str">
        <f>+IF(J549=0,"",'Ark1'!W3318)</f>
        <v/>
      </c>
      <c r="X549" s="222" t="str">
        <f>+IF(J549=0,"",'Ark1'!X3318)</f>
        <v/>
      </c>
      <c r="Y549" s="222" t="str">
        <f>+IF(J549=0,"",'Ark1'!Y3318)</f>
        <v/>
      </c>
      <c r="Z549" s="222" t="str">
        <f>+IF(J549=0,"",'Ark1'!Z3318)</f>
        <v/>
      </c>
      <c r="AA549" s="220" t="str">
        <f>+IF(J549=0,"",'Ark1'!AA3318)</f>
        <v/>
      </c>
      <c r="AB549" s="221" t="str">
        <f>+IF(J549=0,"",'Ark1'!AC3318)</f>
        <v/>
      </c>
      <c r="AC549" s="222" t="str">
        <f>+IF(J549=0,"",'Ark1'!AE3318)</f>
        <v/>
      </c>
      <c r="AD549" s="220" t="str">
        <f t="shared" si="57"/>
        <v/>
      </c>
      <c r="AE549" s="220" t="str">
        <f t="shared" si="55"/>
        <v/>
      </c>
      <c r="AF549" s="305"/>
    </row>
    <row r="550" spans="1:60" ht="15.6">
      <c r="A550" s="305"/>
      <c r="B550" s="270">
        <f>+'Ark1'!C3319</f>
        <v>2023</v>
      </c>
      <c r="C550" s="219">
        <f>+'Ark1'!L3319</f>
        <v>5</v>
      </c>
      <c r="D550" s="219" t="str">
        <f>VLOOKUP(C550,RNR!$D$13:$E$27,2)</f>
        <v>O</v>
      </c>
      <c r="E550" s="219">
        <f>+'Ark1'!H3319</f>
        <v>1</v>
      </c>
      <c r="F550" s="219">
        <f>+'Ark1'!J3319</f>
        <v>802</v>
      </c>
      <c r="G550" s="219" t="str">
        <f>+VLOOKUP(F550,RNR!$A$1:$B$26,2)</f>
        <v>Karasjok</v>
      </c>
      <c r="H550" s="219" t="str">
        <f>+IF(J550=0,"",'Ark1'!Q3319)</f>
        <v/>
      </c>
      <c r="I550" s="219"/>
      <c r="J550" s="324">
        <f>+'Ark1'!R3319</f>
        <v>0</v>
      </c>
      <c r="K550" s="220" t="str">
        <f>+IF(J550=0,"",'Ark1'!AG3319)</f>
        <v/>
      </c>
      <c r="L550" s="220"/>
      <c r="M550" s="220" t="str">
        <f>+IF(J550=0,"",'Ark1'!AH3319)</f>
        <v/>
      </c>
      <c r="N550" s="31" t="str">
        <f>+IF(J550=0,"",'Ark1'!U3319)</f>
        <v/>
      </c>
      <c r="O550" s="31"/>
      <c r="P550" s="31"/>
      <c r="Q550" s="31"/>
      <c r="R550" s="31"/>
      <c r="S550" s="31"/>
      <c r="T550" s="31"/>
      <c r="U550" s="31"/>
      <c r="V550" s="221" t="str">
        <f>+IF(J550=0,"",'Ark1'!T3319)</f>
        <v/>
      </c>
      <c r="W550" s="222" t="str">
        <f>+IF(J550=0,"",'Ark1'!W3319)</f>
        <v/>
      </c>
      <c r="X550" s="222" t="str">
        <f>+IF(J550=0,"",'Ark1'!X3319)</f>
        <v/>
      </c>
      <c r="Y550" s="222" t="str">
        <f>+IF(J550=0,"",'Ark1'!Y3319)</f>
        <v/>
      </c>
      <c r="Z550" s="222" t="str">
        <f>+IF(J550=0,"",'Ark1'!Z3319)</f>
        <v/>
      </c>
      <c r="AA550" s="220" t="str">
        <f>+IF(J550=0,"",'Ark1'!AA3319)</f>
        <v/>
      </c>
      <c r="AB550" s="221" t="str">
        <f>+IF(J550=0,"",'Ark1'!AC3319)</f>
        <v/>
      </c>
      <c r="AC550" s="222" t="str">
        <f>+IF(J550=0,"",'Ark1'!AE3319)</f>
        <v/>
      </c>
      <c r="AD550" s="220" t="str">
        <f t="shared" si="57"/>
        <v/>
      </c>
      <c r="AE550" s="220" t="str">
        <f t="shared" si="55"/>
        <v/>
      </c>
      <c r="AF550" s="305"/>
    </row>
    <row r="551" spans="1:60" ht="15" customHeight="1">
      <c r="A551" s="305"/>
      <c r="B551" s="305"/>
      <c r="C551" s="305"/>
      <c r="D551" s="305"/>
      <c r="E551" s="305"/>
      <c r="F551" s="305"/>
      <c r="G551" s="305"/>
      <c r="H551" s="305"/>
      <c r="I551" s="305"/>
      <c r="J551" s="446"/>
      <c r="K551" s="305"/>
      <c r="L551" s="305"/>
      <c r="M551" s="305"/>
      <c r="N551" s="305"/>
      <c r="O551" s="305"/>
      <c r="P551" s="305"/>
      <c r="Q551" s="305"/>
      <c r="R551" s="305"/>
      <c r="S551" s="305"/>
      <c r="T551" s="305"/>
      <c r="U551" s="305"/>
      <c r="V551" s="305"/>
      <c r="W551" s="305"/>
      <c r="X551" s="305"/>
      <c r="Y551" s="305"/>
      <c r="Z551" s="305"/>
      <c r="AA551" s="305"/>
      <c r="AB551" s="305"/>
      <c r="AC551" s="305"/>
      <c r="AD551" s="305"/>
      <c r="AE551" s="305"/>
      <c r="AF551" s="305"/>
      <c r="AG551" s="202"/>
      <c r="AI551" s="28"/>
      <c r="AJ551" s="26"/>
      <c r="AK551" s="203"/>
      <c r="AL551" s="27"/>
      <c r="AP551" s="27"/>
      <c r="BH551" s="215"/>
    </row>
    <row r="552" spans="1:60" ht="22.8">
      <c r="A552" s="305"/>
      <c r="B552" s="305"/>
      <c r="C552" s="305"/>
      <c r="D552" s="398" t="str">
        <f>+D554</f>
        <v>O+</v>
      </c>
      <c r="E552" s="305"/>
      <c r="F552" s="305"/>
      <c r="G552" s="305"/>
      <c r="H552" s="305"/>
      <c r="I552" s="305"/>
      <c r="J552" s="445">
        <f>SUM(J554:J577)</f>
        <v>5505</v>
      </c>
      <c r="K552" s="305"/>
      <c r="L552" s="305"/>
      <c r="M552" s="305"/>
      <c r="N552" s="247">
        <f>+Klasse!P184</f>
        <v>0</v>
      </c>
      <c r="O552" s="247"/>
      <c r="P552" s="247"/>
      <c r="Q552" s="247"/>
      <c r="R552" s="247"/>
      <c r="S552" s="247"/>
      <c r="T552" s="247"/>
      <c r="U552" s="247"/>
      <c r="V552" s="305"/>
      <c r="W552" s="305"/>
      <c r="X552" s="305"/>
      <c r="Y552" s="305"/>
      <c r="Z552" s="305"/>
      <c r="AA552" s="305"/>
      <c r="AB552" s="305"/>
      <c r="AC552" s="305"/>
      <c r="AD552" s="305"/>
      <c r="AE552" s="305"/>
      <c r="AF552" s="305"/>
      <c r="AG552" s="202"/>
      <c r="AI552" s="28"/>
      <c r="AJ552" s="26"/>
      <c r="AK552" s="203"/>
      <c r="AL552" s="27"/>
      <c r="AP552" s="27"/>
      <c r="BH552" s="215"/>
    </row>
    <row r="553" spans="1:60" ht="15" customHeight="1">
      <c r="A553" s="305"/>
      <c r="B553" s="305"/>
      <c r="C553" s="305"/>
      <c r="D553" s="305"/>
      <c r="E553" s="305"/>
      <c r="F553" s="305"/>
      <c r="G553" s="305"/>
      <c r="H553" s="305"/>
      <c r="I553" s="305"/>
      <c r="J553" s="446"/>
      <c r="K553" s="305"/>
      <c r="L553" s="305"/>
      <c r="M553" s="305"/>
      <c r="N553" s="305"/>
      <c r="O553" s="305"/>
      <c r="P553" s="305"/>
      <c r="Q553" s="305"/>
      <c r="R553" s="305"/>
      <c r="S553" s="305"/>
      <c r="T553" s="305"/>
      <c r="U553" s="305"/>
      <c r="V553" s="305"/>
      <c r="W553" s="305"/>
      <c r="X553" s="305"/>
      <c r="Y553" s="305"/>
      <c r="Z553" s="305"/>
      <c r="AA553" s="305"/>
      <c r="AB553" s="305"/>
      <c r="AC553" s="305"/>
      <c r="AD553" s="305"/>
      <c r="AE553" s="305"/>
      <c r="AF553" s="305"/>
      <c r="AG553" s="202"/>
      <c r="AI553" s="28"/>
      <c r="AJ553" s="26"/>
      <c r="AK553" s="203"/>
      <c r="AL553" s="27"/>
      <c r="AP553" s="27"/>
      <c r="BH553" s="215"/>
    </row>
    <row r="554" spans="1:60" ht="15.6">
      <c r="A554" s="305"/>
      <c r="B554" s="270">
        <f>+'Ark1'!C3320</f>
        <v>2023</v>
      </c>
      <c r="C554" s="219">
        <f>+'Ark1'!L3320</f>
        <v>6</v>
      </c>
      <c r="D554" s="219" t="str">
        <f>VLOOKUP(C554,RNR!$D$13:$E$27,2)</f>
        <v>O+</v>
      </c>
      <c r="E554" s="219">
        <f>+'Ark1'!H3320</f>
        <v>1</v>
      </c>
      <c r="F554" s="219">
        <f>+'Ark1'!J3320</f>
        <v>103</v>
      </c>
      <c r="G554" s="219" t="str">
        <f>+VLOOKUP(F554,RNR!$A$1:$B$26,2)</f>
        <v>Rudshøgda</v>
      </c>
      <c r="H554" s="219">
        <f>+IF(J554=0,"",'Ark1'!Q3320)</f>
        <v>9</v>
      </c>
      <c r="I554" s="219"/>
      <c r="J554" s="324">
        <f>+'Ark1'!R3320</f>
        <v>52</v>
      </c>
      <c r="K554" s="220">
        <f>+IF(J554=0,"",'Ark1'!AG3320)</f>
        <v>23.896031302403568</v>
      </c>
      <c r="L554" s="220"/>
      <c r="M554" s="220">
        <f>+IF(J554=0,"",'Ark1'!AH3320)</f>
        <v>0</v>
      </c>
      <c r="N554" s="31">
        <f>+IF(J554=0,"",'Ark1'!U3320)</f>
        <v>9.8653846153846168</v>
      </c>
      <c r="O554" s="31"/>
      <c r="P554" s="31"/>
      <c r="Q554" s="31"/>
      <c r="R554" s="31"/>
      <c r="S554" s="31"/>
      <c r="T554" s="31"/>
      <c r="U554" s="31"/>
      <c r="V554" s="221">
        <f>+IF(J554=0,"",'Ark1'!T3320)</f>
        <v>2.5769230769230762</v>
      </c>
      <c r="W554" s="222">
        <f>+IF(J554=0,"",'Ark1'!W3320)</f>
        <v>0</v>
      </c>
      <c r="X554" s="222">
        <f>+IF(J554=0,"",'Ark1'!X3320)</f>
        <v>0</v>
      </c>
      <c r="Y554" s="222">
        <f>+IF(J554=0,"",'Ark1'!Y3320)</f>
        <v>0</v>
      </c>
      <c r="Z554" s="222">
        <f>+IF(J554=0,"",'Ark1'!Z3320)</f>
        <v>3.3098852301381045</v>
      </c>
      <c r="AA554" s="220">
        <f>+IF(J554=0,"",'Ark1'!AA3320)</f>
        <v>0</v>
      </c>
      <c r="AB554" s="221">
        <f>+IF(J554=0,"",'Ark1'!AC3320)</f>
        <v>0</v>
      </c>
      <c r="AC554" s="222">
        <f>+IF(J554=0,"",'Ark1'!AE3320)</f>
        <v>0</v>
      </c>
      <c r="AD554" s="220">
        <f t="shared" ref="AD554:AD577" si="58">IF(J554=0,"",N554/C554)</f>
        <v>1.6442307692307694</v>
      </c>
      <c r="AE554" s="220">
        <f t="shared" si="55"/>
        <v>5.7777777777777777</v>
      </c>
      <c r="AF554" s="305"/>
    </row>
    <row r="555" spans="1:60" ht="15.6">
      <c r="A555" s="305"/>
      <c r="B555" s="270">
        <f>+'Ark1'!C3321</f>
        <v>2023</v>
      </c>
      <c r="C555" s="219">
        <f>+'Ark1'!L3321</f>
        <v>6</v>
      </c>
      <c r="D555" s="219" t="str">
        <f>VLOOKUP(C555,RNR!$D$13:$E$27,2)</f>
        <v>O+</v>
      </c>
      <c r="E555" s="219">
        <f>+'Ark1'!H3321</f>
        <v>2</v>
      </c>
      <c r="F555" s="219">
        <f>+'Ark1'!J3321</f>
        <v>106</v>
      </c>
      <c r="G555" s="219" t="str">
        <f>+VLOOKUP(F555,RNR!$A$1:$B$26,2)</f>
        <v>Furuseth</v>
      </c>
      <c r="H555" s="219">
        <f>+IF(J555=0,"",'Ark1'!Q3321)</f>
        <v>1</v>
      </c>
      <c r="I555" s="219"/>
      <c r="J555" s="324">
        <f>+'Ark1'!R3321</f>
        <v>1</v>
      </c>
      <c r="K555" s="220">
        <f>+IF(J555=0,"",'Ark1'!AG3321)</f>
        <v>0.64801056628694065</v>
      </c>
      <c r="L555" s="220"/>
      <c r="M555" s="220">
        <f>+IF(J555=0,"",'Ark1'!AH3321)</f>
        <v>0</v>
      </c>
      <c r="N555" s="31">
        <f>+IF(J555=0,"",'Ark1'!U3321)</f>
        <v>15.7</v>
      </c>
      <c r="O555" s="31"/>
      <c r="P555" s="31"/>
      <c r="Q555" s="31"/>
      <c r="R555" s="31"/>
      <c r="S555" s="31"/>
      <c r="T555" s="31"/>
      <c r="U555" s="31"/>
      <c r="V555" s="221">
        <f>+IF(J555=0,"",'Ark1'!T3321)</f>
        <v>5</v>
      </c>
      <c r="W555" s="222">
        <f>+IF(J555=0,"",'Ark1'!W3321)</f>
        <v>0</v>
      </c>
      <c r="X555" s="222">
        <f>+IF(J555=0,"",'Ark1'!X3321)</f>
        <v>0</v>
      </c>
      <c r="Y555" s="222">
        <f>+IF(J555=0,"",'Ark1'!Y3321)</f>
        <v>0</v>
      </c>
      <c r="Z555" s="222">
        <f>+IF(J555=0,"",'Ark1'!Z3321)</f>
        <v>0</v>
      </c>
      <c r="AA555" s="220">
        <f>+IF(J555=0,"",'Ark1'!AA3321)</f>
        <v>0</v>
      </c>
      <c r="AB555" s="221">
        <f>+IF(J555=0,"",'Ark1'!AC3321)</f>
        <v>0</v>
      </c>
      <c r="AC555" s="222">
        <f>+IF(J555=0,"",'Ark1'!AE3321)</f>
        <v>0</v>
      </c>
      <c r="AD555" s="220">
        <f t="shared" si="58"/>
        <v>2.6166666666666667</v>
      </c>
      <c r="AE555" s="220">
        <f t="shared" si="55"/>
        <v>1</v>
      </c>
      <c r="AF555" s="305"/>
    </row>
    <row r="556" spans="1:60" ht="15.6">
      <c r="A556" s="305"/>
      <c r="B556" s="270">
        <f>+'Ark1'!C3322</f>
        <v>2023</v>
      </c>
      <c r="C556" s="219">
        <f>+'Ark1'!L3322</f>
        <v>6</v>
      </c>
      <c r="D556" s="219" t="str">
        <f>VLOOKUP(C556,RNR!$D$13:$E$27,2)</f>
        <v>O+</v>
      </c>
      <c r="E556" s="219">
        <f>+'Ark1'!H3322</f>
        <v>1</v>
      </c>
      <c r="F556" s="219">
        <f>+'Ark1'!J3322</f>
        <v>110</v>
      </c>
      <c r="G556" s="219" t="str">
        <f>+VLOOKUP(F556,RNR!$A$1:$B$26,2)</f>
        <v>Gol</v>
      </c>
      <c r="H556" s="219">
        <f>+IF(J556=0,"",'Ark1'!Q3322)</f>
        <v>83</v>
      </c>
      <c r="I556" s="219"/>
      <c r="J556" s="324">
        <f>+'Ark1'!R3322</f>
        <v>1466</v>
      </c>
      <c r="K556" s="220">
        <f>+IF(J556=0,"",'Ark1'!AG3322)</f>
        <v>36.705592774919502</v>
      </c>
      <c r="L556" s="220"/>
      <c r="M556" s="220">
        <f>+IF(J556=0,"",'Ark1'!AH3322)</f>
        <v>0.81855388813096863</v>
      </c>
      <c r="N556" s="31">
        <f>+IF(J556=0,"",'Ark1'!U3322)</f>
        <v>8.1173942701227801</v>
      </c>
      <c r="O556" s="31"/>
      <c r="P556" s="31"/>
      <c r="Q556" s="31"/>
      <c r="R556" s="31"/>
      <c r="S556" s="31"/>
      <c r="T556" s="31"/>
      <c r="U556" s="31"/>
      <c r="V556" s="221">
        <f>+IF(J556=0,"",'Ark1'!T3322)</f>
        <v>5.6412005457025902</v>
      </c>
      <c r="W556" s="222">
        <f>+IF(J556=0,"",'Ark1'!W3322)</f>
        <v>0.27285129604365627</v>
      </c>
      <c r="X556" s="222">
        <f>+IF(J556=0,"",'Ark1'!X3322)</f>
        <v>1.0231923601637107</v>
      </c>
      <c r="Y556" s="222">
        <f>+IF(J556=0,"",'Ark1'!Y3322)</f>
        <v>0</v>
      </c>
      <c r="Z556" s="222">
        <f>+IF(J556=0,"",'Ark1'!Z3322)</f>
        <v>2.5386220556461958</v>
      </c>
      <c r="AA556" s="220">
        <f>+IF(J556=0,"",'Ark1'!AA3322)</f>
        <v>0</v>
      </c>
      <c r="AB556" s="221">
        <f>+IF(J556=0,"",'Ark1'!AC3322)</f>
        <v>0</v>
      </c>
      <c r="AC556" s="222">
        <f>+IF(J556=0,"",'Ark1'!AE3322)</f>
        <v>0</v>
      </c>
      <c r="AD556" s="220">
        <f t="shared" si="58"/>
        <v>1.3528990450204634</v>
      </c>
      <c r="AE556" s="220">
        <f t="shared" si="55"/>
        <v>17.662650602409638</v>
      </c>
      <c r="AF556" s="305"/>
    </row>
    <row r="557" spans="1:60" ht="15.6">
      <c r="A557" s="305"/>
      <c r="B557" s="270">
        <f>+'Ark1'!C3323</f>
        <v>2023</v>
      </c>
      <c r="C557" s="219">
        <f>+'Ark1'!L3323</f>
        <v>6</v>
      </c>
      <c r="D557" s="219" t="str">
        <f>VLOOKUP(C557,RNR!$D$13:$E$27,2)</f>
        <v>O+</v>
      </c>
      <c r="E557" s="219">
        <f>+'Ark1'!H3323</f>
        <v>1</v>
      </c>
      <c r="F557" s="219">
        <f>+'Ark1'!J3323</f>
        <v>111</v>
      </c>
      <c r="G557" s="219" t="str">
        <f>+VLOOKUP(F557,RNR!$A$1:$B$26,2)</f>
        <v>Forus</v>
      </c>
      <c r="H557" s="219">
        <f>+IF(J557=0,"",'Ark1'!Q3323)</f>
        <v>8</v>
      </c>
      <c r="I557" s="219"/>
      <c r="J557" s="324">
        <f>+'Ark1'!R3323</f>
        <v>23</v>
      </c>
      <c r="K557" s="220">
        <f>+IF(J557=0,"",'Ark1'!AG3323)</f>
        <v>41.761087730657174</v>
      </c>
      <c r="L557" s="220"/>
      <c r="M557" s="220">
        <f>+IF(J557=0,"",'Ark1'!AH3323)</f>
        <v>0</v>
      </c>
      <c r="N557" s="31">
        <f>+IF(J557=0,"",'Ark1'!U3323)</f>
        <v>11.217391304347828</v>
      </c>
      <c r="O557" s="31"/>
      <c r="P557" s="31"/>
      <c r="Q557" s="31"/>
      <c r="R557" s="31"/>
      <c r="S557" s="31"/>
      <c r="T557" s="31"/>
      <c r="U557" s="31"/>
      <c r="V557" s="221">
        <f>+IF(J557=0,"",'Ark1'!T3323)</f>
        <v>4.4347826086956532</v>
      </c>
      <c r="W557" s="222">
        <f>+IF(J557=0,"",'Ark1'!W3323)</f>
        <v>0</v>
      </c>
      <c r="X557" s="222">
        <f>+IF(J557=0,"",'Ark1'!X3323)</f>
        <v>4.3478260869565215</v>
      </c>
      <c r="Y557" s="222">
        <f>+IF(J557=0,"",'Ark1'!Y3323)</f>
        <v>0</v>
      </c>
      <c r="Z557" s="222">
        <f>+IF(J557=0,"",'Ark1'!Z3323)</f>
        <v>2.5343985091935881</v>
      </c>
      <c r="AA557" s="220">
        <f>+IF(J557=0,"",'Ark1'!AA3323)</f>
        <v>0</v>
      </c>
      <c r="AB557" s="221">
        <f>+IF(J557=0,"",'Ark1'!AC3323)</f>
        <v>0</v>
      </c>
      <c r="AC557" s="222">
        <f>+IF(J557=0,"",'Ark1'!AE3323)</f>
        <v>0</v>
      </c>
      <c r="AD557" s="220">
        <f t="shared" si="58"/>
        <v>1.8695652173913047</v>
      </c>
      <c r="AE557" s="220">
        <f t="shared" si="55"/>
        <v>2.875</v>
      </c>
      <c r="AF557" s="305"/>
    </row>
    <row r="558" spans="1:60" ht="15.6">
      <c r="A558" s="305"/>
      <c r="B558" s="270">
        <f>+'Ark1'!C3324</f>
        <v>2023</v>
      </c>
      <c r="C558" s="219">
        <f>+'Ark1'!L3324</f>
        <v>6</v>
      </c>
      <c r="D558" s="219" t="str">
        <f>VLOOKUP(C558,RNR!$D$13:$E$27,2)</f>
        <v>O+</v>
      </c>
      <c r="E558" s="219">
        <f>+'Ark1'!H3324</f>
        <v>1</v>
      </c>
      <c r="F558" s="219">
        <f>+'Ark1'!J3324</f>
        <v>116</v>
      </c>
      <c r="G558" s="219" t="str">
        <f>+VLOOKUP(F558,RNR!$A$1:$B$26,2)</f>
        <v>Sandeid</v>
      </c>
      <c r="H558" s="219">
        <f>+IF(J558=0,"",'Ark1'!Q3324)</f>
        <v>39</v>
      </c>
      <c r="I558" s="219"/>
      <c r="J558" s="324">
        <f>+'Ark1'!R3324</f>
        <v>418</v>
      </c>
      <c r="K558" s="220">
        <f>+IF(J558=0,"",'Ark1'!AG3324)</f>
        <v>49.338535476202786</v>
      </c>
      <c r="L558" s="220"/>
      <c r="M558" s="220">
        <f>+IF(J558=0,"",'Ark1'!AH3324)</f>
        <v>0</v>
      </c>
      <c r="N558" s="31">
        <f>+IF(J558=0,"",'Ark1'!U3324)</f>
        <v>9.1363636363636385</v>
      </c>
      <c r="O558" s="31"/>
      <c r="P558" s="31"/>
      <c r="Q558" s="31"/>
      <c r="R558" s="31"/>
      <c r="S558" s="31"/>
      <c r="T558" s="31"/>
      <c r="U558" s="31"/>
      <c r="V558" s="221">
        <f>+IF(J558=0,"",'Ark1'!T3324)</f>
        <v>4.3325358851674647</v>
      </c>
      <c r="W558" s="222">
        <f>+IF(J558=0,"",'Ark1'!W3324)</f>
        <v>0</v>
      </c>
      <c r="X558" s="222">
        <f>+IF(J558=0,"",'Ark1'!X3324)</f>
        <v>1.9138755980861248</v>
      </c>
      <c r="Y558" s="222">
        <f>+IF(J558=0,"",'Ark1'!Y3324)</f>
        <v>0</v>
      </c>
      <c r="Z558" s="222">
        <f>+IF(J558=0,"",'Ark1'!Z3324)</f>
        <v>3.0948047502114431</v>
      </c>
      <c r="AA558" s="220">
        <f>+IF(J558=0,"",'Ark1'!AA3324)</f>
        <v>0</v>
      </c>
      <c r="AB558" s="221">
        <f>+IF(J558=0,"",'Ark1'!AC3324)</f>
        <v>0</v>
      </c>
      <c r="AC558" s="222">
        <f>+IF(J558=0,"",'Ark1'!AE3324)</f>
        <v>0</v>
      </c>
      <c r="AD558" s="220">
        <f t="shared" si="58"/>
        <v>1.5227272727272732</v>
      </c>
      <c r="AE558" s="220">
        <f t="shared" si="55"/>
        <v>10.717948717948717</v>
      </c>
      <c r="AF558" s="305"/>
    </row>
    <row r="559" spans="1:60" ht="15.6">
      <c r="A559" s="305"/>
      <c r="B559" s="270">
        <f>+'Ark1'!C3325</f>
        <v>2023</v>
      </c>
      <c r="C559" s="219">
        <f>+'Ark1'!L3325</f>
        <v>6</v>
      </c>
      <c r="D559" s="219" t="str">
        <f>VLOOKUP(C559,RNR!$D$13:$E$27,2)</f>
        <v>O+</v>
      </c>
      <c r="E559" s="219">
        <f>+'Ark1'!H3325</f>
        <v>2</v>
      </c>
      <c r="F559" s="219">
        <f>+'Ark1'!J3325</f>
        <v>117</v>
      </c>
      <c r="G559" s="219" t="str">
        <f>+VLOOKUP(F559,RNR!$A$1:$B$26,2)</f>
        <v>Jæren</v>
      </c>
      <c r="H559" s="219">
        <f>+IF(J559=0,"",'Ark1'!Q3325)</f>
        <v>8</v>
      </c>
      <c r="I559" s="219"/>
      <c r="J559" s="324">
        <f>+'Ark1'!R3325</f>
        <v>106</v>
      </c>
      <c r="K559" s="220">
        <f>+IF(J559=0,"",'Ark1'!AG3325)</f>
        <v>54.94461024836864</v>
      </c>
      <c r="L559" s="220"/>
      <c r="M559" s="220">
        <f>+IF(J559=0,"",'Ark1'!AH3325)</f>
        <v>0</v>
      </c>
      <c r="N559" s="31">
        <f>+IF(J559=0,"",'Ark1'!U3325)</f>
        <v>10.247169811320752</v>
      </c>
      <c r="O559" s="31"/>
      <c r="P559" s="31"/>
      <c r="Q559" s="31"/>
      <c r="R559" s="31"/>
      <c r="S559" s="31"/>
      <c r="T559" s="31"/>
      <c r="U559" s="31"/>
      <c r="V559" s="221">
        <f>+IF(J559=0,"",'Ark1'!T3325)</f>
        <v>4.4622641509433976</v>
      </c>
      <c r="W559" s="222">
        <f>+IF(J559=0,"",'Ark1'!W3325)</f>
        <v>0</v>
      </c>
      <c r="X559" s="222">
        <f>+IF(J559=0,"",'Ark1'!X3325)</f>
        <v>4.7169811320754702</v>
      </c>
      <c r="Y559" s="222">
        <f>+IF(J559=0,"",'Ark1'!Y3325)</f>
        <v>0</v>
      </c>
      <c r="Z559" s="222">
        <f>+IF(J559=0,"",'Ark1'!Z3325)</f>
        <v>2.9388486882916505</v>
      </c>
      <c r="AA559" s="220">
        <f>+IF(J559=0,"",'Ark1'!AA3325)</f>
        <v>0</v>
      </c>
      <c r="AB559" s="221">
        <f>+IF(J559=0,"",'Ark1'!AC3325)</f>
        <v>0</v>
      </c>
      <c r="AC559" s="222">
        <f>+IF(J559=0,"",'Ark1'!AE3325)</f>
        <v>0</v>
      </c>
      <c r="AD559" s="220">
        <f t="shared" si="58"/>
        <v>1.7078616352201255</v>
      </c>
      <c r="AE559" s="220">
        <f t="shared" si="55"/>
        <v>13.25</v>
      </c>
      <c r="AF559" s="305"/>
    </row>
    <row r="560" spans="1:60" ht="15.6">
      <c r="A560" s="305"/>
      <c r="B560" s="270">
        <f>+'Ark1'!C3326</f>
        <v>2023</v>
      </c>
      <c r="C560" s="219">
        <f>+'Ark1'!L3326</f>
        <v>6</v>
      </c>
      <c r="D560" s="219" t="str">
        <f>VLOOKUP(C560,RNR!$D$13:$E$27,2)</f>
        <v>O+</v>
      </c>
      <c r="E560" s="219">
        <f>+'Ark1'!H3326</f>
        <v>1</v>
      </c>
      <c r="F560" s="219">
        <f>+'Ark1'!J3326</f>
        <v>134</v>
      </c>
      <c r="G560" s="219" t="str">
        <f>+VLOOKUP(F560,RNR!$A$1:$B$26,2)</f>
        <v>Førde</v>
      </c>
      <c r="H560" s="219">
        <f>+IF(J560=0,"",'Ark1'!Q3326)</f>
        <v>83</v>
      </c>
      <c r="I560" s="219"/>
      <c r="J560" s="324">
        <f>+'Ark1'!R3326</f>
        <v>1208</v>
      </c>
      <c r="K560" s="220">
        <f>+IF(J560=0,"",'Ark1'!AG3326)</f>
        <v>33.73744257105799</v>
      </c>
      <c r="L560" s="220"/>
      <c r="M560" s="220">
        <f>+IF(J560=0,"",'Ark1'!AH3326)</f>
        <v>0.16556291390728475</v>
      </c>
      <c r="N560" s="31">
        <f>+IF(J560=0,"",'Ark1'!U3326)</f>
        <v>7.6229304635761554</v>
      </c>
      <c r="O560" s="31"/>
      <c r="P560" s="31"/>
      <c r="Q560" s="31"/>
      <c r="R560" s="31"/>
      <c r="S560" s="31"/>
      <c r="T560" s="31"/>
      <c r="U560" s="31"/>
      <c r="V560" s="221">
        <f>+IF(J560=0,"",'Ark1'!T3326)</f>
        <v>5.0372516556291389</v>
      </c>
      <c r="W560" s="222">
        <f>+IF(J560=0,"",'Ark1'!W3326)</f>
        <v>0</v>
      </c>
      <c r="X560" s="222">
        <f>+IF(J560=0,"",'Ark1'!X3326)</f>
        <v>1.7384105960264895</v>
      </c>
      <c r="Y560" s="222">
        <f>+IF(J560=0,"",'Ark1'!Y3326)</f>
        <v>8.2781456953642363E-2</v>
      </c>
      <c r="Z560" s="222">
        <f>+IF(J560=0,"",'Ark1'!Z3326)</f>
        <v>2.833564031567414</v>
      </c>
      <c r="AA560" s="220">
        <f>+IF(J560=0,"",'Ark1'!AA3326)</f>
        <v>0</v>
      </c>
      <c r="AB560" s="221">
        <f>+IF(J560=0,"",'Ark1'!AC3326)</f>
        <v>0</v>
      </c>
      <c r="AC560" s="222">
        <f>+IF(J560=0,"",'Ark1'!AE3326)</f>
        <v>0</v>
      </c>
      <c r="AD560" s="220">
        <f t="shared" si="58"/>
        <v>1.2704884105960259</v>
      </c>
      <c r="AE560" s="220">
        <f t="shared" si="55"/>
        <v>14.554216867469879</v>
      </c>
      <c r="AF560" s="305"/>
    </row>
    <row r="561" spans="1:32" ht="15.6">
      <c r="A561" s="305"/>
      <c r="B561" s="270">
        <f>+'Ark1'!C3327</f>
        <v>2023</v>
      </c>
      <c r="C561" s="219">
        <f>+'Ark1'!L3327</f>
        <v>6</v>
      </c>
      <c r="D561" s="219" t="str">
        <f>VLOOKUP(C561,RNR!$D$13:$E$27,2)</f>
        <v>O+</v>
      </c>
      <c r="E561" s="219">
        <f>+'Ark1'!H3327</f>
        <v>2</v>
      </c>
      <c r="F561" s="219">
        <f>+'Ark1'!J3327</f>
        <v>141</v>
      </c>
      <c r="G561" s="219" t="str">
        <f>+VLOOKUP(F561,RNR!$A$1:$B$26,2)</f>
        <v>Ølen</v>
      </c>
      <c r="H561" s="219">
        <f>+IF(J561=0,"",'Ark1'!Q3327)</f>
        <v>50</v>
      </c>
      <c r="I561" s="219"/>
      <c r="J561" s="324">
        <f>+'Ark1'!R3327</f>
        <v>241</v>
      </c>
      <c r="K561" s="220">
        <f>+IF(J561=0,"",'Ark1'!AG3327)</f>
        <v>28.766028466321114</v>
      </c>
      <c r="L561" s="220"/>
      <c r="M561" s="220">
        <f>+IF(J561=0,"",'Ark1'!AH3327)</f>
        <v>0.4149377593360995</v>
      </c>
      <c r="N561" s="31">
        <f>+IF(J561=0,"",'Ark1'!U3327)</f>
        <v>10.155601659751039</v>
      </c>
      <c r="O561" s="31"/>
      <c r="P561" s="31"/>
      <c r="Q561" s="31"/>
      <c r="R561" s="31"/>
      <c r="S561" s="31"/>
      <c r="T561" s="31"/>
      <c r="U561" s="31"/>
      <c r="V561" s="221">
        <f>+IF(J561=0,"",'Ark1'!T3327)</f>
        <v>4.7510373443983411</v>
      </c>
      <c r="W561" s="222">
        <f>+IF(J561=0,"",'Ark1'!W3327)</f>
        <v>0</v>
      </c>
      <c r="X561" s="222">
        <f>+IF(J561=0,"",'Ark1'!X3327)</f>
        <v>2.0746887966804977</v>
      </c>
      <c r="Y561" s="222">
        <f>+IF(J561=0,"",'Ark1'!Y3327)</f>
        <v>0.4149377593360995</v>
      </c>
      <c r="Z561" s="222">
        <f>+IF(J561=0,"",'Ark1'!Z3327)</f>
        <v>2.6470330511924511</v>
      </c>
      <c r="AA561" s="220">
        <f>+IF(J561=0,"",'Ark1'!AA3327)</f>
        <v>0</v>
      </c>
      <c r="AB561" s="221">
        <f>+IF(J561=0,"",'Ark1'!AC3327)</f>
        <v>0</v>
      </c>
      <c r="AC561" s="222">
        <f>+IF(J561=0,"",'Ark1'!AE3327)</f>
        <v>0</v>
      </c>
      <c r="AD561" s="220">
        <f t="shared" si="58"/>
        <v>1.6926002766251731</v>
      </c>
      <c r="AE561" s="220">
        <f t="shared" si="55"/>
        <v>4.82</v>
      </c>
      <c r="AF561" s="305"/>
    </row>
    <row r="562" spans="1:32" ht="15.6">
      <c r="A562" s="305"/>
      <c r="B562" s="270">
        <f>+'Ark1'!C3328</f>
        <v>2023</v>
      </c>
      <c r="C562" s="219">
        <f>+'Ark1'!L3328</f>
        <v>6</v>
      </c>
      <c r="D562" s="219" t="str">
        <f>VLOOKUP(C562,RNR!$D$13:$E$27,2)</f>
        <v>O+</v>
      </c>
      <c r="E562" s="219">
        <f>+'Ark1'!H3328</f>
        <v>2</v>
      </c>
      <c r="F562" s="219">
        <f>+'Ark1'!J3328</f>
        <v>143</v>
      </c>
      <c r="G562" s="219" t="str">
        <f>+VLOOKUP(F562,RNR!$A$1:$B$26,2)</f>
        <v>Nordfjord</v>
      </c>
      <c r="H562" s="219">
        <f>+IF(J562=0,"",'Ark1'!Q3328)</f>
        <v>10</v>
      </c>
      <c r="I562" s="219"/>
      <c r="J562" s="324">
        <f>+'Ark1'!R3328</f>
        <v>51</v>
      </c>
      <c r="K562" s="220">
        <f>+IF(J562=0,"",'Ark1'!AG3328)</f>
        <v>26.848293662173791</v>
      </c>
      <c r="L562" s="220"/>
      <c r="M562" s="220">
        <f>+IF(J562=0,"",'Ark1'!AH3328)</f>
        <v>0</v>
      </c>
      <c r="N562" s="31">
        <f>+IF(J562=0,"",'Ark1'!U3328)</f>
        <v>9.1784313725490225</v>
      </c>
      <c r="O562" s="31"/>
      <c r="P562" s="31"/>
      <c r="Q562" s="31"/>
      <c r="R562" s="31"/>
      <c r="S562" s="31"/>
      <c r="T562" s="31"/>
      <c r="U562" s="31"/>
      <c r="V562" s="221">
        <f>+IF(J562=0,"",'Ark1'!T3328)</f>
        <v>3.8823529411764697</v>
      </c>
      <c r="W562" s="222">
        <f>+IF(J562=0,"",'Ark1'!W3328)</f>
        <v>0</v>
      </c>
      <c r="X562" s="222">
        <f>+IF(J562=0,"",'Ark1'!X3328)</f>
        <v>3.9215686274509798</v>
      </c>
      <c r="Y562" s="222">
        <f>+IF(J562=0,"",'Ark1'!Y3328)</f>
        <v>0</v>
      </c>
      <c r="Z562" s="222">
        <f>+IF(J562=0,"",'Ark1'!Z3328)</f>
        <v>2.314346875681458</v>
      </c>
      <c r="AA562" s="220">
        <f>+IF(J562=0,"",'Ark1'!AA3328)</f>
        <v>0</v>
      </c>
      <c r="AB562" s="221">
        <f>+IF(J562=0,"",'Ark1'!AC3328)</f>
        <v>0</v>
      </c>
      <c r="AC562" s="222">
        <f>+IF(J562=0,"",'Ark1'!AE3328)</f>
        <v>0</v>
      </c>
      <c r="AD562" s="220">
        <f t="shared" si="58"/>
        <v>1.5297385620915038</v>
      </c>
      <c r="AE562" s="220">
        <f t="shared" ref="AE562:AE631" si="59">IF(J562=0,"",J562/H562)</f>
        <v>5.0999999999999996</v>
      </c>
      <c r="AF562" s="305"/>
    </row>
    <row r="563" spans="1:32" ht="15.6">
      <c r="A563" s="305"/>
      <c r="B563" s="270">
        <f>+'Ark1'!C3329</f>
        <v>2023</v>
      </c>
      <c r="C563" s="219">
        <f>+'Ark1'!L3329</f>
        <v>6</v>
      </c>
      <c r="D563" s="219" t="str">
        <f>VLOOKUP(C563,RNR!$D$13:$E$27,2)</f>
        <v>O+</v>
      </c>
      <c r="E563" s="219">
        <f>+'Ark1'!H3329</f>
        <v>2</v>
      </c>
      <c r="F563" s="219">
        <f>+'Ark1'!J3329</f>
        <v>147</v>
      </c>
      <c r="G563" s="219" t="str">
        <f>+VLOOKUP(F563,RNR!$A$1:$B$26,2)</f>
        <v>Midt-Norge</v>
      </c>
      <c r="H563" s="219">
        <f>+IF(J563=0,"",'Ark1'!Q3329)</f>
        <v>3</v>
      </c>
      <c r="I563" s="219"/>
      <c r="J563" s="324">
        <f>+'Ark1'!R3329</f>
        <v>17</v>
      </c>
      <c r="K563" s="220">
        <f>+IF(J563=0,"",'Ark1'!AG3329)</f>
        <v>16.366648260629479</v>
      </c>
      <c r="L563" s="220"/>
      <c r="M563" s="220">
        <f>+IF(J563=0,"",'Ark1'!AH3329)</f>
        <v>0</v>
      </c>
      <c r="N563" s="31">
        <f>+IF(J563=0,"",'Ark1'!U3329)</f>
        <v>8.7176470588235304</v>
      </c>
      <c r="O563" s="31"/>
      <c r="P563" s="31"/>
      <c r="Q563" s="31"/>
      <c r="R563" s="31"/>
      <c r="S563" s="31"/>
      <c r="T563" s="31"/>
      <c r="U563" s="31"/>
      <c r="V563" s="221">
        <f>+IF(J563=0,"",'Ark1'!T3329)</f>
        <v>4.1176470588235308</v>
      </c>
      <c r="W563" s="222">
        <f>+IF(J563=0,"",'Ark1'!W3329)</f>
        <v>0</v>
      </c>
      <c r="X563" s="222">
        <f>+IF(J563=0,"",'Ark1'!X3329)</f>
        <v>0</v>
      </c>
      <c r="Y563" s="222">
        <f>+IF(J563=0,"",'Ark1'!Y3329)</f>
        <v>0</v>
      </c>
      <c r="Z563" s="222">
        <f>+IF(J563=0,"",'Ark1'!Z3329)</f>
        <v>2.2274319938434179</v>
      </c>
      <c r="AA563" s="220">
        <f>+IF(J563=0,"",'Ark1'!AA3329)</f>
        <v>0</v>
      </c>
      <c r="AB563" s="221">
        <f>+IF(J563=0,"",'Ark1'!AC3329)</f>
        <v>0</v>
      </c>
      <c r="AC563" s="222">
        <f>+IF(J563=0,"",'Ark1'!AE3329)</f>
        <v>0</v>
      </c>
      <c r="AD563" s="220">
        <f t="shared" si="58"/>
        <v>1.4529411764705884</v>
      </c>
      <c r="AE563" s="220">
        <f t="shared" si="59"/>
        <v>5.666666666666667</v>
      </c>
      <c r="AF563" s="305"/>
    </row>
    <row r="564" spans="1:32" ht="15.6">
      <c r="A564" s="305"/>
      <c r="B564" s="270">
        <f>+'Ark1'!C3330</f>
        <v>2023</v>
      </c>
      <c r="C564" s="219">
        <f>+'Ark1'!L3330</f>
        <v>6</v>
      </c>
      <c r="D564" s="219" t="str">
        <f>VLOOKUP(C564,RNR!$D$13:$E$27,2)</f>
        <v>O+</v>
      </c>
      <c r="E564" s="219">
        <f>+'Ark1'!H3330</f>
        <v>1</v>
      </c>
      <c r="F564" s="219">
        <f>+'Ark1'!J3330</f>
        <v>155</v>
      </c>
      <c r="G564" s="219" t="str">
        <f>+VLOOKUP(F564,RNR!$A$1:$B$26,2)</f>
        <v>Målselv</v>
      </c>
      <c r="H564" s="219">
        <f>+IF(J564=0,"",'Ark1'!Q3330)</f>
        <v>34</v>
      </c>
      <c r="I564" s="219"/>
      <c r="J564" s="324">
        <f>+'Ark1'!R3330</f>
        <v>443</v>
      </c>
      <c r="K564" s="220">
        <f>+IF(J564=0,"",'Ark1'!AG3330)</f>
        <v>43.739743566623993</v>
      </c>
      <c r="L564" s="220"/>
      <c r="M564" s="220">
        <f>+IF(J564=0,"",'Ark1'!AH3330)</f>
        <v>0</v>
      </c>
      <c r="N564" s="31">
        <f>+IF(J564=0,"",'Ark1'!U3330)</f>
        <v>10.95033860045147</v>
      </c>
      <c r="O564" s="31"/>
      <c r="P564" s="31"/>
      <c r="Q564" s="31"/>
      <c r="R564" s="31"/>
      <c r="S564" s="31"/>
      <c r="T564" s="31"/>
      <c r="U564" s="31"/>
      <c r="V564" s="221">
        <f>+IF(J564=0,"",'Ark1'!T3330)</f>
        <v>4.6207674943566595</v>
      </c>
      <c r="W564" s="222">
        <f>+IF(J564=0,"",'Ark1'!W3330)</f>
        <v>0</v>
      </c>
      <c r="X564" s="222">
        <f>+IF(J564=0,"",'Ark1'!X3330)</f>
        <v>5.6433408577878108</v>
      </c>
      <c r="Y564" s="222">
        <f>+IF(J564=0,"",'Ark1'!Y3330)</f>
        <v>0.22573363431151244</v>
      </c>
      <c r="Z564" s="222">
        <f>+IF(J564=0,"",'Ark1'!Z3330)</f>
        <v>2.9082537829317001</v>
      </c>
      <c r="AA564" s="220">
        <f>+IF(J564=0,"",'Ark1'!AA3330)</f>
        <v>0</v>
      </c>
      <c r="AB564" s="221">
        <f>+IF(J564=0,"",'Ark1'!AC3330)</f>
        <v>0</v>
      </c>
      <c r="AC564" s="222">
        <f>+IF(J564=0,"",'Ark1'!AE3330)</f>
        <v>0</v>
      </c>
      <c r="AD564" s="220">
        <f t="shared" si="58"/>
        <v>1.8250564334085784</v>
      </c>
      <c r="AE564" s="220">
        <f t="shared" si="59"/>
        <v>13.029411764705882</v>
      </c>
      <c r="AF564" s="305"/>
    </row>
    <row r="565" spans="1:32" ht="15.6">
      <c r="A565" s="305"/>
      <c r="B565" s="270">
        <f>+'Ark1'!C3331</f>
        <v>2023</v>
      </c>
      <c r="C565" s="219">
        <f>+'Ark1'!L3331</f>
        <v>6</v>
      </c>
      <c r="D565" s="219" t="str">
        <f>VLOOKUP(C565,RNR!$D$13:$E$27,2)</f>
        <v>O+</v>
      </c>
      <c r="E565" s="219">
        <f>+'Ark1'!H3331</f>
        <v>2</v>
      </c>
      <c r="F565" s="219">
        <f>+'Ark1'!J3331</f>
        <v>160</v>
      </c>
      <c r="G565" s="219" t="str">
        <f>+VLOOKUP(F565,RNR!$A$1:$B$26,2)</f>
        <v>Oslo</v>
      </c>
      <c r="H565" s="219">
        <f>+IF(J565=0,"",'Ark1'!Q3331)</f>
        <v>16</v>
      </c>
      <c r="I565" s="219"/>
      <c r="J565" s="324">
        <f>+'Ark1'!R3331</f>
        <v>102</v>
      </c>
      <c r="K565" s="220">
        <f>+IF(J565=0,"",'Ark1'!AG3331)</f>
        <v>49.767198783732418</v>
      </c>
      <c r="L565" s="220"/>
      <c r="M565" s="220">
        <f>+IF(J565=0,"",'Ark1'!AH3331)</f>
        <v>10.784313725490199</v>
      </c>
      <c r="N565" s="31">
        <f>+IF(J565=0,"",'Ark1'!U3331)</f>
        <v>10.269607843137251</v>
      </c>
      <c r="O565" s="31"/>
      <c r="P565" s="31"/>
      <c r="Q565" s="31"/>
      <c r="R565" s="31"/>
      <c r="S565" s="31"/>
      <c r="T565" s="31"/>
      <c r="U565" s="31"/>
      <c r="V565" s="221">
        <f>+IF(J565=0,"",'Ark1'!T3331)</f>
        <v>4.8137254901960782</v>
      </c>
      <c r="W565" s="222">
        <f>+IF(J565=0,"",'Ark1'!W3331)</f>
        <v>0.98039215686274495</v>
      </c>
      <c r="X565" s="222">
        <f>+IF(J565=0,"",'Ark1'!X3331)</f>
        <v>5.882352941176471</v>
      </c>
      <c r="Y565" s="222">
        <f>+IF(J565=0,"",'Ark1'!Y3331)</f>
        <v>0.98039215686274495</v>
      </c>
      <c r="Z565" s="222">
        <f>+IF(J565=0,"",'Ark1'!Z3331)</f>
        <v>3.1382769474911174</v>
      </c>
      <c r="AA565" s="220">
        <f>+IF(J565=0,"",'Ark1'!AA3331)</f>
        <v>0</v>
      </c>
      <c r="AB565" s="221">
        <f>+IF(J565=0,"",'Ark1'!AC3331)</f>
        <v>0</v>
      </c>
      <c r="AC565" s="222">
        <f>+IF(J565=0,"",'Ark1'!AE3331)</f>
        <v>0</v>
      </c>
      <c r="AD565" s="220">
        <f t="shared" si="58"/>
        <v>1.711601307189542</v>
      </c>
      <c r="AE565" s="220">
        <f t="shared" si="59"/>
        <v>6.375</v>
      </c>
      <c r="AF565" s="305"/>
    </row>
    <row r="566" spans="1:32" ht="15.6">
      <c r="A566" s="305"/>
      <c r="B566" s="270">
        <f>+'Ark1'!C3332</f>
        <v>2023</v>
      </c>
      <c r="C566" s="219">
        <f>+'Ark1'!L3332</f>
        <v>6</v>
      </c>
      <c r="D566" s="219" t="str">
        <f>VLOOKUP(C566,RNR!$D$13:$E$27,2)</f>
        <v>O+</v>
      </c>
      <c r="E566" s="219">
        <f>+'Ark1'!H3332</f>
        <v>1</v>
      </c>
      <c r="F566" s="219">
        <f>+'Ark1'!J3332</f>
        <v>171</v>
      </c>
      <c r="G566" s="219" t="str">
        <f>+VLOOKUP(F566,RNR!$A$1:$B$26,2)</f>
        <v>Prima</v>
      </c>
      <c r="H566" s="219">
        <f>+IF(J566=0,"",'Ark1'!Q3332)</f>
        <v>1</v>
      </c>
      <c r="I566" s="219"/>
      <c r="J566" s="324">
        <f>+'Ark1'!R3332</f>
        <v>1</v>
      </c>
      <c r="K566" s="220">
        <f>+IF(J566=0,"",'Ark1'!AG3332)</f>
        <v>100</v>
      </c>
      <c r="L566" s="220"/>
      <c r="M566" s="220">
        <f>+IF(J566=0,"",'Ark1'!AH3332)</f>
        <v>0</v>
      </c>
      <c r="N566" s="31">
        <f>+IF(J566=0,"",'Ark1'!U3332)</f>
        <v>12.4</v>
      </c>
      <c r="O566" s="31"/>
      <c r="P566" s="31"/>
      <c r="Q566" s="31"/>
      <c r="R566" s="31"/>
      <c r="S566" s="31"/>
      <c r="T566" s="31"/>
      <c r="U566" s="31"/>
      <c r="V566" s="221">
        <f>+IF(J566=0,"",'Ark1'!T3332)</f>
        <v>4</v>
      </c>
      <c r="W566" s="222">
        <f>+IF(J566=0,"",'Ark1'!W3332)</f>
        <v>0</v>
      </c>
      <c r="X566" s="222">
        <f>+IF(J566=0,"",'Ark1'!X3332)</f>
        <v>0</v>
      </c>
      <c r="Y566" s="222">
        <f>+IF(J566=0,"",'Ark1'!Y3332)</f>
        <v>0</v>
      </c>
      <c r="Z566" s="222">
        <f>+IF(J566=0,"",'Ark1'!Z3332)</f>
        <v>0</v>
      </c>
      <c r="AA566" s="220">
        <f>+IF(J566=0,"",'Ark1'!AA3332)</f>
        <v>0</v>
      </c>
      <c r="AB566" s="221">
        <f>+IF(J566=0,"",'Ark1'!AC3332)</f>
        <v>0</v>
      </c>
      <c r="AC566" s="222">
        <f>+IF(J566=0,"",'Ark1'!AE3332)</f>
        <v>0</v>
      </c>
      <c r="AD566" s="220">
        <f t="shared" si="58"/>
        <v>2.0666666666666669</v>
      </c>
      <c r="AE566" s="220">
        <f t="shared" si="59"/>
        <v>1</v>
      </c>
      <c r="AF566" s="305"/>
    </row>
    <row r="567" spans="1:32" ht="15.6">
      <c r="A567" s="305"/>
      <c r="B567" s="270">
        <f>+'Ark1'!C3333</f>
        <v>2023</v>
      </c>
      <c r="C567" s="219">
        <f>+'Ark1'!L3333</f>
        <v>6</v>
      </c>
      <c r="D567" s="219" t="str">
        <f>VLOOKUP(C567,RNR!$D$13:$E$27,2)</f>
        <v>O+</v>
      </c>
      <c r="E567" s="219">
        <f>+'Ark1'!H3333</f>
        <v>2</v>
      </c>
      <c r="F567" s="219">
        <f>+'Ark1'!J3333</f>
        <v>175</v>
      </c>
      <c r="G567" s="219" t="str">
        <f>+VLOOKUP(F567,RNR!$A$1:$B$26,2)</f>
        <v>Ole Ringdal</v>
      </c>
      <c r="H567" s="219">
        <f>+IF(J567=0,"",'Ark1'!Q3333)</f>
        <v>18</v>
      </c>
      <c r="I567" s="219"/>
      <c r="J567" s="324">
        <f>+'Ark1'!R3333</f>
        <v>191</v>
      </c>
      <c r="K567" s="220">
        <f>+IF(J567=0,"",'Ark1'!AG3333)</f>
        <v>19.101645572233799</v>
      </c>
      <c r="L567" s="220"/>
      <c r="M567" s="220">
        <f>+IF(J567=0,"",'Ark1'!AH3333)</f>
        <v>0</v>
      </c>
      <c r="N567" s="31">
        <f>+IF(J567=0,"",'Ark1'!U3333)</f>
        <v>9.6874345549738177</v>
      </c>
      <c r="O567" s="31"/>
      <c r="P567" s="31"/>
      <c r="Q567" s="31"/>
      <c r="R567" s="31"/>
      <c r="S567" s="31"/>
      <c r="T567" s="31"/>
      <c r="U567" s="31"/>
      <c r="V567" s="221">
        <f>+IF(J567=0,"",'Ark1'!T3333)</f>
        <v>4.9842931937172787</v>
      </c>
      <c r="W567" s="222">
        <f>+IF(J567=0,"",'Ark1'!W3333)</f>
        <v>0</v>
      </c>
      <c r="X567" s="222">
        <f>+IF(J567=0,"",'Ark1'!X3333)</f>
        <v>9.4240837696335067</v>
      </c>
      <c r="Y567" s="222">
        <f>+IF(J567=0,"",'Ark1'!Y3333)</f>
        <v>0</v>
      </c>
      <c r="Z567" s="222">
        <f>+IF(J567=0,"",'Ark1'!Z3333)</f>
        <v>4.147319731797741</v>
      </c>
      <c r="AA567" s="220">
        <f>+IF(J567=0,"",'Ark1'!AA3333)</f>
        <v>0</v>
      </c>
      <c r="AB567" s="221">
        <f>+IF(J567=0,"",'Ark1'!AC3333)</f>
        <v>0</v>
      </c>
      <c r="AC567" s="222">
        <f>+IF(J567=0,"",'Ark1'!AE3333)</f>
        <v>0</v>
      </c>
      <c r="AD567" s="220">
        <f t="shared" si="58"/>
        <v>1.6145724258289695</v>
      </c>
      <c r="AE567" s="220">
        <f t="shared" si="59"/>
        <v>10.611111111111111</v>
      </c>
      <c r="AF567" s="305"/>
    </row>
    <row r="568" spans="1:32" ht="15.6">
      <c r="A568" s="305"/>
      <c r="B568" s="270">
        <f>+'Ark1'!C3334</f>
        <v>2023</v>
      </c>
      <c r="C568" s="219">
        <f>+'Ark1'!L3334</f>
        <v>6</v>
      </c>
      <c r="D568" s="219" t="str">
        <f>VLOOKUP(C568,RNR!$D$13:$E$27,2)</f>
        <v>O+</v>
      </c>
      <c r="E568" s="219">
        <f>+'Ark1'!H3334</f>
        <v>2</v>
      </c>
      <c r="F568" s="219">
        <f>+'Ark1'!J3334</f>
        <v>177</v>
      </c>
      <c r="G568" s="219" t="str">
        <f>+VLOOKUP(F568,RNR!$A$1:$B$26,2)</f>
        <v>Slakthuset</v>
      </c>
      <c r="H568" s="219">
        <f>+IF(J568=0,"",'Ark1'!Q3334)</f>
        <v>30</v>
      </c>
      <c r="I568" s="219"/>
      <c r="J568" s="324">
        <f>+'Ark1'!R3334</f>
        <v>183</v>
      </c>
      <c r="K568" s="220">
        <f>+IF(J568=0,"",'Ark1'!AG3334)</f>
        <v>27.721315859855565</v>
      </c>
      <c r="L568" s="220"/>
      <c r="M568" s="220">
        <f>+IF(J568=0,"",'Ark1'!AH3334)</f>
        <v>0</v>
      </c>
      <c r="N568" s="31">
        <f>+IF(J568=0,"",'Ark1'!U3334)</f>
        <v>12.46065573770492</v>
      </c>
      <c r="O568" s="31"/>
      <c r="P568" s="31"/>
      <c r="Q568" s="31"/>
      <c r="R568" s="31"/>
      <c r="S568" s="31"/>
      <c r="T568" s="31"/>
      <c r="U568" s="31"/>
      <c r="V568" s="221">
        <f>+IF(J568=0,"",'Ark1'!T3334)</f>
        <v>4.3442622950819674</v>
      </c>
      <c r="W568" s="222">
        <f>+IF(J568=0,"",'Ark1'!W3334)</f>
        <v>0</v>
      </c>
      <c r="X568" s="222">
        <f>+IF(J568=0,"",'Ark1'!X3334)</f>
        <v>14.207650273224044</v>
      </c>
      <c r="Y568" s="222">
        <f>+IF(J568=0,"",'Ark1'!Y3334)</f>
        <v>0</v>
      </c>
      <c r="Z568" s="222">
        <f>+IF(J568=0,"",'Ark1'!Z3334)</f>
        <v>2.7702919706765474</v>
      </c>
      <c r="AA568" s="220">
        <f>+IF(J568=0,"",'Ark1'!AA3334)</f>
        <v>0</v>
      </c>
      <c r="AB568" s="221">
        <f>+IF(J568=0,"",'Ark1'!AC3334)</f>
        <v>0</v>
      </c>
      <c r="AC568" s="222">
        <f>+IF(J568=0,"",'Ark1'!AE3334)</f>
        <v>0</v>
      </c>
      <c r="AD568" s="220">
        <f t="shared" si="58"/>
        <v>2.0767759562841532</v>
      </c>
      <c r="AE568" s="220">
        <f t="shared" si="59"/>
        <v>6.1</v>
      </c>
      <c r="AF568" s="305"/>
    </row>
    <row r="569" spans="1:32" ht="15.6">
      <c r="A569" s="305"/>
      <c r="B569" s="270">
        <f>+'Ark1'!C3335</f>
        <v>2023</v>
      </c>
      <c r="C569" s="219">
        <f>+'Ark1'!L3335</f>
        <v>6</v>
      </c>
      <c r="D569" s="219" t="str">
        <f>VLOOKUP(C569,RNR!$D$13:$E$27,2)</f>
        <v>O+</v>
      </c>
      <c r="E569" s="219">
        <f>+'Ark1'!H3335</f>
        <v>2</v>
      </c>
      <c r="F569" s="219">
        <f>+'Ark1'!J3335</f>
        <v>178</v>
      </c>
      <c r="G569" s="219" t="str">
        <f>+VLOOKUP(F569,RNR!$A$1:$B$26,2)</f>
        <v>Røros</v>
      </c>
      <c r="H569" s="219">
        <f>+IF(J569=0,"",'Ark1'!Q3335)</f>
        <v>6</v>
      </c>
      <c r="I569" s="219"/>
      <c r="J569" s="324">
        <f>+'Ark1'!R3335</f>
        <v>56</v>
      </c>
      <c r="K569" s="220">
        <f>+IF(J569=0,"",'Ark1'!AG3335)</f>
        <v>19.378713291461551</v>
      </c>
      <c r="L569" s="220"/>
      <c r="M569" s="220">
        <f>+IF(J569=0,"",'Ark1'!AH3335)</f>
        <v>23.214285714285719</v>
      </c>
      <c r="N569" s="31">
        <f>+IF(J569=0,"",'Ark1'!U3335)</f>
        <v>10.19285714285714</v>
      </c>
      <c r="O569" s="31"/>
      <c r="P569" s="31"/>
      <c r="Q569" s="31"/>
      <c r="R569" s="31"/>
      <c r="S569" s="31"/>
      <c r="T569" s="31"/>
      <c r="U569" s="31"/>
      <c r="V569" s="221">
        <f>+IF(J569=0,"",'Ark1'!T3335)</f>
        <v>4.1964285714285694</v>
      </c>
      <c r="W569" s="222">
        <f>+IF(J569=0,"",'Ark1'!W3335)</f>
        <v>0</v>
      </c>
      <c r="X569" s="222">
        <f>+IF(J569=0,"",'Ark1'!X3335)</f>
        <v>1.785714285714286</v>
      </c>
      <c r="Y569" s="222">
        <f>+IF(J569=0,"",'Ark1'!Y3335)</f>
        <v>0</v>
      </c>
      <c r="Z569" s="222">
        <f>+IF(J569=0,"",'Ark1'!Z3335)</f>
        <v>2.0127146862293435</v>
      </c>
      <c r="AA569" s="220">
        <f>+IF(J569=0,"",'Ark1'!AA3335)</f>
        <v>0</v>
      </c>
      <c r="AB569" s="221">
        <f>+IF(J569=0,"",'Ark1'!AC3335)</f>
        <v>0</v>
      </c>
      <c r="AC569" s="222">
        <f>+IF(J569=0,"",'Ark1'!AE3335)</f>
        <v>0</v>
      </c>
      <c r="AD569" s="220">
        <f t="shared" si="58"/>
        <v>1.6988095238095233</v>
      </c>
      <c r="AE569" s="220">
        <f t="shared" si="59"/>
        <v>9.3333333333333339</v>
      </c>
      <c r="AF569" s="305"/>
    </row>
    <row r="570" spans="1:32" ht="15.6">
      <c r="A570" s="305"/>
      <c r="B570" s="270">
        <f>+'Ark1'!C3336</f>
        <v>2023</v>
      </c>
      <c r="C570" s="219">
        <f>+'Ark1'!L3336</f>
        <v>6</v>
      </c>
      <c r="D570" s="219" t="str">
        <f>VLOOKUP(C570,RNR!$D$13:$E$27,2)</f>
        <v>O+</v>
      </c>
      <c r="E570" s="219">
        <f>+'Ark1'!H3336</f>
        <v>2</v>
      </c>
      <c r="F570" s="219">
        <f>+'Ark1'!J3336</f>
        <v>181</v>
      </c>
      <c r="G570" s="219" t="str">
        <f>+VLOOKUP(F570,RNR!$A$1:$B$26,2)</f>
        <v>Horns</v>
      </c>
      <c r="H570" s="219">
        <f>+IF(J570=0,"",'Ark1'!Q3336)</f>
        <v>18</v>
      </c>
      <c r="I570" s="219"/>
      <c r="J570" s="324">
        <f>+'Ark1'!R3336</f>
        <v>258</v>
      </c>
      <c r="K570" s="220">
        <f>+IF(J570=0,"",'Ark1'!AG3336)</f>
        <v>58.453438437555157</v>
      </c>
      <c r="L570" s="220"/>
      <c r="M570" s="220">
        <f>+IF(J570=0,"",'Ark1'!AH3336)</f>
        <v>0</v>
      </c>
      <c r="N570" s="31">
        <f>+IF(J570=0,"",'Ark1'!U3336)</f>
        <v>7.702713178294573</v>
      </c>
      <c r="O570" s="31"/>
      <c r="P570" s="31"/>
      <c r="Q570" s="31"/>
      <c r="R570" s="31"/>
      <c r="S570" s="31"/>
      <c r="T570" s="31"/>
      <c r="U570" s="31"/>
      <c r="V570" s="221">
        <f>+IF(J570=0,"",'Ark1'!T3336)</f>
        <v>4.6395348837209314</v>
      </c>
      <c r="W570" s="222">
        <f>+IF(J570=0,"",'Ark1'!W3336)</f>
        <v>0</v>
      </c>
      <c r="X570" s="222">
        <f>+IF(J570=0,"",'Ark1'!X3336)</f>
        <v>0</v>
      </c>
      <c r="Y570" s="222">
        <f>+IF(J570=0,"",'Ark1'!Y3336)</f>
        <v>0</v>
      </c>
      <c r="Z570" s="222">
        <f>+IF(J570=0,"",'Ark1'!Z3336)</f>
        <v>2.5070042197897129</v>
      </c>
      <c r="AA570" s="220">
        <f>+IF(J570=0,"",'Ark1'!AA3336)</f>
        <v>0</v>
      </c>
      <c r="AB570" s="221">
        <f>+IF(J570=0,"",'Ark1'!AC3336)</f>
        <v>0</v>
      </c>
      <c r="AC570" s="222">
        <f>+IF(J570=0,"",'Ark1'!AE3336)</f>
        <v>0</v>
      </c>
      <c r="AD570" s="220">
        <f t="shared" si="58"/>
        <v>1.2837855297157621</v>
      </c>
      <c r="AE570" s="220">
        <f t="shared" si="59"/>
        <v>14.333333333333334</v>
      </c>
      <c r="AF570" s="305"/>
    </row>
    <row r="571" spans="1:32" ht="15.6">
      <c r="A571" s="305"/>
      <c r="B571" s="270">
        <f>+'Ark1'!C3337</f>
        <v>2023</v>
      </c>
      <c r="C571" s="219">
        <f>+'Ark1'!L3337</f>
        <v>6</v>
      </c>
      <c r="D571" s="219" t="str">
        <f>VLOOKUP(C571,RNR!$D$13:$E$27,2)</f>
        <v>O+</v>
      </c>
      <c r="E571" s="219">
        <f>+'Ark1'!H3337</f>
        <v>1</v>
      </c>
      <c r="F571" s="219">
        <f>+'Ark1'!J3337</f>
        <v>262</v>
      </c>
      <c r="G571" s="219" t="str">
        <f>+VLOOKUP(F571,RNR!$A$1:$B$26,2)</f>
        <v>Strilalam</v>
      </c>
      <c r="H571" s="219" t="str">
        <f>+IF(J571=0,"",'Ark1'!Q3337)</f>
        <v/>
      </c>
      <c r="I571" s="219"/>
      <c r="J571" s="324">
        <f>+'Ark1'!R3337</f>
        <v>0</v>
      </c>
      <c r="K571" s="220" t="str">
        <f>+IF(J571=0,"",'Ark1'!AG3337)</f>
        <v/>
      </c>
      <c r="L571" s="220"/>
      <c r="M571" s="220" t="str">
        <f>+IF(J571=0,"",'Ark1'!AH3337)</f>
        <v/>
      </c>
      <c r="N571" s="31" t="str">
        <f>+IF(J571=0,"",'Ark1'!U3337)</f>
        <v/>
      </c>
      <c r="O571" s="31"/>
      <c r="P571" s="31"/>
      <c r="Q571" s="31"/>
      <c r="R571" s="31"/>
      <c r="S571" s="31"/>
      <c r="T571" s="31"/>
      <c r="U571" s="31"/>
      <c r="V571" s="221" t="str">
        <f>+IF(J571=0,"",'Ark1'!T3337)</f>
        <v/>
      </c>
      <c r="W571" s="222" t="str">
        <f>+IF(J571=0,"",'Ark1'!W3337)</f>
        <v/>
      </c>
      <c r="X571" s="222" t="str">
        <f>+IF(J571=0,"",'Ark1'!X3337)</f>
        <v/>
      </c>
      <c r="Y571" s="222" t="str">
        <f>+IF(J571=0,"",'Ark1'!Y3337)</f>
        <v/>
      </c>
      <c r="Z571" s="222" t="str">
        <f>+IF(J571=0,"",'Ark1'!Z3337)</f>
        <v/>
      </c>
      <c r="AA571" s="220" t="str">
        <f>+IF(J571=0,"",'Ark1'!AA3337)</f>
        <v/>
      </c>
      <c r="AB571" s="221" t="str">
        <f>+IF(J571=0,"",'Ark1'!AC3337)</f>
        <v/>
      </c>
      <c r="AC571" s="222" t="str">
        <f>+IF(J571=0,"",'Ark1'!AE3337)</f>
        <v/>
      </c>
      <c r="AD571" s="220" t="str">
        <f t="shared" si="58"/>
        <v/>
      </c>
      <c r="AE571" s="220" t="str">
        <f t="shared" si="59"/>
        <v/>
      </c>
      <c r="AF571" s="305"/>
    </row>
    <row r="572" spans="1:32" ht="15.6">
      <c r="A572" s="305"/>
      <c r="B572" s="270">
        <f>+'Ark1'!C3338</f>
        <v>2023</v>
      </c>
      <c r="C572" s="219">
        <f>+'Ark1'!L3338</f>
        <v>6</v>
      </c>
      <c r="D572" s="219" t="str">
        <f>VLOOKUP(C572,RNR!$D$13:$E$27,2)</f>
        <v>O+</v>
      </c>
      <c r="E572" s="219">
        <f>+'Ark1'!H3338</f>
        <v>1</v>
      </c>
      <c r="F572" s="219">
        <f>+'Ark1'!J3338</f>
        <v>309</v>
      </c>
      <c r="G572" s="219" t="str">
        <f>+VLOOKUP(F572,RNR!$A$1:$B$26,2)</f>
        <v>Malvik</v>
      </c>
      <c r="H572" s="219">
        <f>+IF(J572=0,"",'Ark1'!Q3338)</f>
        <v>34</v>
      </c>
      <c r="I572" s="219"/>
      <c r="J572" s="324">
        <f>+'Ark1'!R3338</f>
        <v>307</v>
      </c>
      <c r="K572" s="220">
        <f>+IF(J572=0,"",'Ark1'!AG3338)</f>
        <v>37.714843452135874</v>
      </c>
      <c r="L572" s="220"/>
      <c r="M572" s="220">
        <f>+IF(J572=0,"",'Ark1'!AH3338)</f>
        <v>0.32573289902280123</v>
      </c>
      <c r="N572" s="31">
        <f>+IF(J572=0,"",'Ark1'!U3338)</f>
        <v>8.0553745928338749</v>
      </c>
      <c r="O572" s="31"/>
      <c r="P572" s="31"/>
      <c r="Q572" s="31"/>
      <c r="R572" s="31"/>
      <c r="S572" s="31"/>
      <c r="T572" s="31"/>
      <c r="U572" s="31"/>
      <c r="V572" s="221">
        <f>+IF(J572=0,"",'Ark1'!T3338)</f>
        <v>4.4039087947882729</v>
      </c>
      <c r="W572" s="222">
        <f>+IF(J572=0,"",'Ark1'!W3338)</f>
        <v>0</v>
      </c>
      <c r="X572" s="222">
        <f>+IF(J572=0,"",'Ark1'!X3338)</f>
        <v>0.65146579804560245</v>
      </c>
      <c r="Y572" s="222">
        <f>+IF(J572=0,"",'Ark1'!Y3338)</f>
        <v>0</v>
      </c>
      <c r="Z572" s="222">
        <f>+IF(J572=0,"",'Ark1'!Z3338)</f>
        <v>2.8047299694800705</v>
      </c>
      <c r="AA572" s="220">
        <f>+IF(J572=0,"",'Ark1'!AA3338)</f>
        <v>0</v>
      </c>
      <c r="AB572" s="221">
        <f>+IF(J572=0,"",'Ark1'!AC3338)</f>
        <v>0</v>
      </c>
      <c r="AC572" s="222">
        <f>+IF(J572=0,"",'Ark1'!AE3338)</f>
        <v>0</v>
      </c>
      <c r="AD572" s="220">
        <f t="shared" si="58"/>
        <v>1.3425624321389791</v>
      </c>
      <c r="AE572" s="220">
        <f t="shared" si="59"/>
        <v>9.0294117647058822</v>
      </c>
      <c r="AF572" s="305"/>
    </row>
    <row r="573" spans="1:32" ht="15.6">
      <c r="A573" s="305"/>
      <c r="B573" s="270">
        <f>+'Ark1'!C3339</f>
        <v>2023</v>
      </c>
      <c r="C573" s="219">
        <f>+'Ark1'!L3339</f>
        <v>6</v>
      </c>
      <c r="D573" s="219" t="str">
        <f>VLOOKUP(C573,RNR!$D$13:$E$27,2)</f>
        <v>O+</v>
      </c>
      <c r="E573" s="219">
        <f>+'Ark1'!H3339</f>
        <v>2</v>
      </c>
      <c r="F573" s="219">
        <f>+'Ark1'!J3339</f>
        <v>470</v>
      </c>
      <c r="G573" s="219" t="str">
        <f>+VLOOKUP(F573,RNR!$A$1:$B$26,2)</f>
        <v>Jens Eide</v>
      </c>
      <c r="H573" s="219">
        <f>+IF(J573=0,"",'Ark1'!Q3339)</f>
        <v>18</v>
      </c>
      <c r="I573" s="219"/>
      <c r="J573" s="324">
        <f>+'Ark1'!R3339</f>
        <v>257</v>
      </c>
      <c r="K573" s="220">
        <f>+IF(J573=0,"",'Ark1'!AG3339)</f>
        <v>28.955482557788031</v>
      </c>
      <c r="L573" s="220"/>
      <c r="M573" s="220">
        <f>+IF(J573=0,"",'Ark1'!AH3339)</f>
        <v>2.3346303501945527</v>
      </c>
      <c r="N573" s="31">
        <f>+IF(J573=0,"",'Ark1'!U3339)</f>
        <v>5.5906614785992188</v>
      </c>
      <c r="O573" s="31"/>
      <c r="P573" s="31"/>
      <c r="Q573" s="31"/>
      <c r="R573" s="31"/>
      <c r="S573" s="31"/>
      <c r="T573" s="31"/>
      <c r="U573" s="31"/>
      <c r="V573" s="221">
        <f>+IF(J573=0,"",'Ark1'!T3339)</f>
        <v>4.8832684824902737</v>
      </c>
      <c r="W573" s="222">
        <f>+IF(J573=0,"",'Ark1'!W3339)</f>
        <v>0</v>
      </c>
      <c r="X573" s="222">
        <f>+IF(J573=0,"",'Ark1'!X3339)</f>
        <v>1.1673151750972763</v>
      </c>
      <c r="Y573" s="222">
        <f>+IF(J573=0,"",'Ark1'!Y3339)</f>
        <v>0</v>
      </c>
      <c r="Z573" s="222">
        <f>+IF(J573=0,"",'Ark1'!Z3339)</f>
        <v>2.4320473733583601</v>
      </c>
      <c r="AA573" s="220">
        <f>+IF(J573=0,"",'Ark1'!AA3339)</f>
        <v>0</v>
      </c>
      <c r="AB573" s="221">
        <f>+IF(J573=0,"",'Ark1'!AC3339)</f>
        <v>0</v>
      </c>
      <c r="AC573" s="222">
        <f>+IF(J573=0,"",'Ark1'!AE3339)</f>
        <v>0</v>
      </c>
      <c r="AD573" s="220">
        <f t="shared" si="58"/>
        <v>0.93177691309986976</v>
      </c>
      <c r="AE573" s="220">
        <f t="shared" si="59"/>
        <v>14.277777777777779</v>
      </c>
      <c r="AF573" s="305"/>
    </row>
    <row r="574" spans="1:32" ht="15.6">
      <c r="A574" s="305"/>
      <c r="B574" s="270">
        <f>+'Ark1'!C3340</f>
        <v>2023</v>
      </c>
      <c r="C574" s="219">
        <f>+'Ark1'!L3340</f>
        <v>6</v>
      </c>
      <c r="D574" s="219" t="str">
        <f>VLOOKUP(C574,RNR!$D$13:$E$27,2)</f>
        <v>O+</v>
      </c>
      <c r="E574" s="219">
        <f>+'Ark1'!H3340</f>
        <v>2</v>
      </c>
      <c r="F574" s="219">
        <f>+'Ark1'!J3340</f>
        <v>629</v>
      </c>
      <c r="G574" s="219" t="str">
        <f>+VLOOKUP(F574,RNR!$A$1:$B$26,2)</f>
        <v>Bø</v>
      </c>
      <c r="H574" s="219">
        <f>+IF(J574=0,"",'Ark1'!Q3340)</f>
        <v>3</v>
      </c>
      <c r="I574" s="219"/>
      <c r="J574" s="324">
        <f>+'Ark1'!R3340</f>
        <v>13</v>
      </c>
      <c r="K574" s="220">
        <f>+IF(J574=0,"",'Ark1'!AG3340)</f>
        <v>34.2551473556722</v>
      </c>
      <c r="L574" s="220"/>
      <c r="M574" s="220">
        <f>+IF(J574=0,"",'Ark1'!AH3340)</f>
        <v>0</v>
      </c>
      <c r="N574" s="31">
        <f>+IF(J574=0,"",'Ark1'!U3340)</f>
        <v>13.053846153846155</v>
      </c>
      <c r="O574" s="31"/>
      <c r="P574" s="31"/>
      <c r="Q574" s="31"/>
      <c r="R574" s="31"/>
      <c r="S574" s="31"/>
      <c r="T574" s="31"/>
      <c r="U574" s="31"/>
      <c r="V574" s="221">
        <f>+IF(J574=0,"",'Ark1'!T3340)</f>
        <v>4.7692307692307683</v>
      </c>
      <c r="W574" s="222">
        <f>+IF(J574=0,"",'Ark1'!W3340)</f>
        <v>0</v>
      </c>
      <c r="X574" s="222">
        <f>+IF(J574=0,"",'Ark1'!X3340)</f>
        <v>23.07692307692308</v>
      </c>
      <c r="Y574" s="222">
        <f>+IF(J574=0,"",'Ark1'!Y3340)</f>
        <v>0</v>
      </c>
      <c r="Z574" s="222">
        <f>+IF(J574=0,"",'Ark1'!Z3340)</f>
        <v>4.1116374025657398</v>
      </c>
      <c r="AA574" s="220">
        <f>+IF(J574=0,"",'Ark1'!AA3340)</f>
        <v>0</v>
      </c>
      <c r="AB574" s="221">
        <f>+IF(J574=0,"",'Ark1'!AC3340)</f>
        <v>0</v>
      </c>
      <c r="AC574" s="222">
        <f>+IF(J574=0,"",'Ark1'!AE3340)</f>
        <v>0</v>
      </c>
      <c r="AD574" s="220">
        <f t="shared" si="58"/>
        <v>2.1756410256410259</v>
      </c>
      <c r="AE574" s="220">
        <f t="shared" si="59"/>
        <v>4.333333333333333</v>
      </c>
      <c r="AF574" s="305"/>
    </row>
    <row r="575" spans="1:32" ht="15.6">
      <c r="A575" s="305"/>
      <c r="B575" s="270">
        <f>+'Ark1'!C3341</f>
        <v>2023</v>
      </c>
      <c r="C575" s="219">
        <f>+'Ark1'!L3341</f>
        <v>6</v>
      </c>
      <c r="D575" s="219" t="str">
        <f>VLOOKUP(C575,RNR!$D$13:$E$27,2)</f>
        <v>O+</v>
      </c>
      <c r="E575" s="219">
        <f>+'Ark1'!H3341</f>
        <v>1</v>
      </c>
      <c r="F575" s="219">
        <f>+'Ark1'!J3341</f>
        <v>643</v>
      </c>
      <c r="G575" s="219" t="str">
        <f>+VLOOKUP(F575,RNR!$A$1:$B$26,2)</f>
        <v>Bjerka</v>
      </c>
      <c r="H575" s="219">
        <f>+IF(J575=0,"",'Ark1'!Q3341)</f>
        <v>17</v>
      </c>
      <c r="I575" s="219"/>
      <c r="J575" s="324">
        <f>+'Ark1'!R3341</f>
        <v>111</v>
      </c>
      <c r="K575" s="220">
        <f>+IF(J575=0,"",'Ark1'!AG3341)</f>
        <v>28.806530355127421</v>
      </c>
      <c r="L575" s="220"/>
      <c r="M575" s="220">
        <f>+IF(J575=0,"",'Ark1'!AH3341)</f>
        <v>0</v>
      </c>
      <c r="N575" s="31">
        <f>+IF(J575=0,"",'Ark1'!U3341)</f>
        <v>9.887387387387383</v>
      </c>
      <c r="O575" s="31"/>
      <c r="P575" s="31"/>
      <c r="Q575" s="31"/>
      <c r="R575" s="31"/>
      <c r="S575" s="31"/>
      <c r="T575" s="31"/>
      <c r="U575" s="31"/>
      <c r="V575" s="221">
        <f>+IF(J575=0,"",'Ark1'!T3341)</f>
        <v>4.6486486486486491</v>
      </c>
      <c r="W575" s="222">
        <f>+IF(J575=0,"",'Ark1'!W3341)</f>
        <v>0</v>
      </c>
      <c r="X575" s="222">
        <f>+IF(J575=0,"",'Ark1'!X3341)</f>
        <v>4.5045045045045029</v>
      </c>
      <c r="Y575" s="222">
        <f>+IF(J575=0,"",'Ark1'!Y3341)</f>
        <v>0</v>
      </c>
      <c r="Z575" s="222">
        <f>+IF(J575=0,"",'Ark1'!Z3341)</f>
        <v>2.7755404349039678</v>
      </c>
      <c r="AA575" s="220">
        <f>+IF(J575=0,"",'Ark1'!AA3341)</f>
        <v>0</v>
      </c>
      <c r="AB575" s="221">
        <f>+IF(J575=0,"",'Ark1'!AC3341)</f>
        <v>0</v>
      </c>
      <c r="AC575" s="222">
        <f>+IF(J575=0,"",'Ark1'!AE3341)</f>
        <v>0</v>
      </c>
      <c r="AD575" s="220">
        <f t="shared" si="58"/>
        <v>1.6478978978978971</v>
      </c>
      <c r="AE575" s="220">
        <f t="shared" si="59"/>
        <v>6.5294117647058822</v>
      </c>
      <c r="AF575" s="305"/>
    </row>
    <row r="576" spans="1:32" ht="15.6">
      <c r="A576" s="305"/>
      <c r="B576" s="270">
        <f>+'Ark1'!C3342</f>
        <v>2023</v>
      </c>
      <c r="C576" s="219">
        <f>+'Ark1'!L3342</f>
        <v>6</v>
      </c>
      <c r="D576" s="219" t="str">
        <f>VLOOKUP(C576,RNR!$D$13:$E$27,2)</f>
        <v>O+</v>
      </c>
      <c r="E576" s="219">
        <f>+'Ark1'!H3342</f>
        <v>2</v>
      </c>
      <c r="F576" s="219">
        <f>+'Ark1'!J3342</f>
        <v>704</v>
      </c>
      <c r="G576" s="219" t="str">
        <f>+VLOOKUP(F576,RNR!$A$1:$B$26,2)</f>
        <v>Øre Vilt</v>
      </c>
      <c r="H576" s="219" t="str">
        <f>+IF(J576=0,"",'Ark1'!Q3342)</f>
        <v/>
      </c>
      <c r="I576" s="219"/>
      <c r="J576" s="324">
        <f>+'Ark1'!R3342</f>
        <v>0</v>
      </c>
      <c r="K576" s="220" t="str">
        <f>+IF(J576=0,"",'Ark1'!AG3342)</f>
        <v/>
      </c>
      <c r="L576" s="220"/>
      <c r="M576" s="220" t="str">
        <f>+IF(J576=0,"",'Ark1'!AH3342)</f>
        <v/>
      </c>
      <c r="N576" s="31" t="str">
        <f>+IF(J576=0,"",'Ark1'!U3342)</f>
        <v/>
      </c>
      <c r="O576" s="31"/>
      <c r="P576" s="31"/>
      <c r="Q576" s="31"/>
      <c r="R576" s="31"/>
      <c r="S576" s="31"/>
      <c r="T576" s="31"/>
      <c r="U576" s="31"/>
      <c r="V576" s="221" t="str">
        <f>+IF(J576=0,"",'Ark1'!T3342)</f>
        <v/>
      </c>
      <c r="W576" s="222" t="str">
        <f>+IF(J576=0,"",'Ark1'!W3342)</f>
        <v/>
      </c>
      <c r="X576" s="222" t="str">
        <f>+IF(J576=0,"",'Ark1'!X3342)</f>
        <v/>
      </c>
      <c r="Y576" s="222" t="str">
        <f>+IF(J576=0,"",'Ark1'!Y3342)</f>
        <v/>
      </c>
      <c r="Z576" s="222" t="str">
        <f>+IF(J576=0,"",'Ark1'!Z3342)</f>
        <v/>
      </c>
      <c r="AA576" s="220" t="str">
        <f>+IF(J576=0,"",'Ark1'!AA3342)</f>
        <v/>
      </c>
      <c r="AB576" s="221" t="str">
        <f>+IF(J576=0,"",'Ark1'!AC3342)</f>
        <v/>
      </c>
      <c r="AC576" s="222" t="str">
        <f>+IF(J576=0,"",'Ark1'!AE3342)</f>
        <v/>
      </c>
      <c r="AD576" s="220" t="str">
        <f t="shared" si="58"/>
        <v/>
      </c>
      <c r="AE576" s="220" t="str">
        <f t="shared" si="59"/>
        <v/>
      </c>
      <c r="AF576" s="305"/>
    </row>
    <row r="577" spans="1:60" ht="15.6">
      <c r="A577" s="305"/>
      <c r="B577" s="270">
        <f>+'Ark1'!C3343</f>
        <v>2023</v>
      </c>
      <c r="C577" s="219">
        <f>+'Ark1'!L3343</f>
        <v>6</v>
      </c>
      <c r="D577" s="219" t="str">
        <f>VLOOKUP(C577,RNR!$D$13:$E$27,2)</f>
        <v>O+</v>
      </c>
      <c r="E577" s="219">
        <f>+'Ark1'!H3343</f>
        <v>1</v>
      </c>
      <c r="F577" s="219">
        <f>+'Ark1'!J3343</f>
        <v>802</v>
      </c>
      <c r="G577" s="219" t="str">
        <f>+VLOOKUP(F577,RNR!$A$1:$B$26,2)</f>
        <v>Karasjok</v>
      </c>
      <c r="H577" s="219" t="str">
        <f>+IF(J577=0,"",'Ark1'!Q3343)</f>
        <v/>
      </c>
      <c r="I577" s="219"/>
      <c r="J577" s="324">
        <f>+'Ark1'!R3343</f>
        <v>0</v>
      </c>
      <c r="K577" s="220" t="str">
        <f>+IF(J577=0,"",'Ark1'!AG3343)</f>
        <v/>
      </c>
      <c r="L577" s="220"/>
      <c r="M577" s="220" t="str">
        <f>+IF(J577=0,"",'Ark1'!AH3343)</f>
        <v/>
      </c>
      <c r="N577" s="31" t="str">
        <f>+IF(J577=0,"",'Ark1'!U3343)</f>
        <v/>
      </c>
      <c r="O577" s="31"/>
      <c r="P577" s="31"/>
      <c r="Q577" s="31"/>
      <c r="R577" s="31"/>
      <c r="S577" s="31"/>
      <c r="T577" s="31"/>
      <c r="U577" s="31"/>
      <c r="V577" s="221" t="str">
        <f>+IF(J577=0,"",'Ark1'!T3343)</f>
        <v/>
      </c>
      <c r="W577" s="222" t="str">
        <f>+IF(J577=0,"",'Ark1'!W3343)</f>
        <v/>
      </c>
      <c r="X577" s="222" t="str">
        <f>+IF(J577=0,"",'Ark1'!X3343)</f>
        <v/>
      </c>
      <c r="Y577" s="222" t="str">
        <f>+IF(J577=0,"",'Ark1'!Y3343)</f>
        <v/>
      </c>
      <c r="Z577" s="222" t="str">
        <f>+IF(J577=0,"",'Ark1'!Z3343)</f>
        <v/>
      </c>
      <c r="AA577" s="220" t="str">
        <f>+IF(J577=0,"",'Ark1'!AA3343)</f>
        <v/>
      </c>
      <c r="AB577" s="221" t="str">
        <f>+IF(J577=0,"",'Ark1'!AC3343)</f>
        <v/>
      </c>
      <c r="AC577" s="222" t="str">
        <f>+IF(J577=0,"",'Ark1'!AE3343)</f>
        <v/>
      </c>
      <c r="AD577" s="220" t="str">
        <f t="shared" si="58"/>
        <v/>
      </c>
      <c r="AE577" s="220" t="str">
        <f t="shared" si="59"/>
        <v/>
      </c>
      <c r="AF577" s="305"/>
    </row>
    <row r="578" spans="1:60" ht="15" customHeight="1">
      <c r="A578" s="305"/>
      <c r="B578" s="305"/>
      <c r="C578" s="305"/>
      <c r="D578" s="305"/>
      <c r="E578" s="305"/>
      <c r="F578" s="305"/>
      <c r="G578" s="305"/>
      <c r="H578" s="305"/>
      <c r="I578" s="305"/>
      <c r="J578" s="446"/>
      <c r="K578" s="305"/>
      <c r="L578" s="305"/>
      <c r="M578" s="305"/>
      <c r="N578" s="305"/>
      <c r="O578" s="305"/>
      <c r="P578" s="305"/>
      <c r="Q578" s="305"/>
      <c r="R578" s="305"/>
      <c r="S578" s="305"/>
      <c r="T578" s="305"/>
      <c r="U578" s="305"/>
      <c r="V578" s="305"/>
      <c r="W578" s="305"/>
      <c r="X578" s="305"/>
      <c r="Y578" s="305"/>
      <c r="Z578" s="305"/>
      <c r="AA578" s="305"/>
      <c r="AB578" s="305"/>
      <c r="AC578" s="305"/>
      <c r="AD578" s="305"/>
      <c r="AE578" s="305"/>
      <c r="AF578" s="305"/>
      <c r="AG578" s="202"/>
      <c r="AI578" s="28"/>
      <c r="AJ578" s="26"/>
      <c r="AK578" s="203"/>
      <c r="AL578" s="27"/>
      <c r="AP578" s="27"/>
      <c r="BH578" s="215"/>
    </row>
    <row r="579" spans="1:60" ht="22.8">
      <c r="A579" s="305"/>
      <c r="B579" s="305"/>
      <c r="C579" s="305"/>
      <c r="D579" s="398" t="str">
        <f>+D581</f>
        <v>R-</v>
      </c>
      <c r="E579" s="305"/>
      <c r="F579" s="305"/>
      <c r="G579" s="305"/>
      <c r="H579" s="305"/>
      <c r="I579" s="305"/>
      <c r="J579" s="445">
        <f>SUM(J581:J604)</f>
        <v>0</v>
      </c>
      <c r="K579" s="305"/>
      <c r="L579" s="305"/>
      <c r="M579" s="305"/>
      <c r="N579" s="247">
        <f>+Klasse!P211</f>
        <v>0</v>
      </c>
      <c r="O579" s="247"/>
      <c r="P579" s="247"/>
      <c r="Q579" s="247"/>
      <c r="R579" s="247"/>
      <c r="S579" s="247"/>
      <c r="T579" s="247"/>
      <c r="U579" s="247"/>
      <c r="V579" s="305"/>
      <c r="W579" s="305"/>
      <c r="X579" s="305"/>
      <c r="Y579" s="305"/>
      <c r="Z579" s="305"/>
      <c r="AA579" s="305"/>
      <c r="AB579" s="305"/>
      <c r="AC579" s="305"/>
      <c r="AD579" s="305"/>
      <c r="AE579" s="305"/>
      <c r="AF579" s="305"/>
      <c r="AG579" s="202"/>
      <c r="AI579" s="28"/>
      <c r="AJ579" s="26"/>
      <c r="AK579" s="203"/>
      <c r="AL579" s="27"/>
      <c r="AP579" s="27"/>
      <c r="BH579" s="215"/>
    </row>
    <row r="580" spans="1:60" ht="15" customHeight="1">
      <c r="A580" s="305"/>
      <c r="B580" s="305"/>
      <c r="C580" s="305"/>
      <c r="D580" s="305"/>
      <c r="E580" s="305"/>
      <c r="F580" s="305"/>
      <c r="G580" s="305"/>
      <c r="H580" s="305"/>
      <c r="I580" s="305"/>
      <c r="J580" s="446"/>
      <c r="K580" s="305"/>
      <c r="L580" s="305"/>
      <c r="M580" s="305"/>
      <c r="N580" s="305"/>
      <c r="O580" s="305"/>
      <c r="P580" s="305"/>
      <c r="Q580" s="305"/>
      <c r="R580" s="305"/>
      <c r="S580" s="305"/>
      <c r="T580" s="305"/>
      <c r="U580" s="305"/>
      <c r="V580" s="305"/>
      <c r="W580" s="305"/>
      <c r="X580" s="305"/>
      <c r="Y580" s="305"/>
      <c r="Z580" s="305"/>
      <c r="AA580" s="305"/>
      <c r="AB580" s="305"/>
      <c r="AC580" s="305"/>
      <c r="AD580" s="305"/>
      <c r="AE580" s="305"/>
      <c r="AF580" s="305"/>
      <c r="AG580" s="202"/>
      <c r="AI580" s="28"/>
      <c r="AJ580" s="26"/>
      <c r="AK580" s="203"/>
      <c r="AL580" s="27"/>
      <c r="AP580" s="27"/>
      <c r="BH580" s="215"/>
    </row>
    <row r="581" spans="1:60" ht="15.6">
      <c r="A581" s="305"/>
      <c r="B581" s="270">
        <f>+'Ark1'!C3344</f>
        <v>2023</v>
      </c>
      <c r="C581" s="219">
        <f>+'Ark1'!L3344</f>
        <v>7</v>
      </c>
      <c r="D581" s="219" t="str">
        <f>VLOOKUP(C581,RNR!$D$13:$E$27,2)</f>
        <v>R-</v>
      </c>
      <c r="E581" s="219">
        <f>+'Ark1'!H3344</f>
        <v>1</v>
      </c>
      <c r="F581" s="219">
        <f>+'Ark1'!J3344</f>
        <v>103</v>
      </c>
      <c r="G581" s="219" t="str">
        <f>+VLOOKUP(F581,RNR!$A$1:$B$26,2)</f>
        <v>Rudshøgda</v>
      </c>
      <c r="H581" s="219" t="str">
        <f>+IF(J581=0,"",'Ark1'!Q3344)</f>
        <v/>
      </c>
      <c r="I581" s="219"/>
      <c r="J581" s="324">
        <f>+'Ark1'!R3344</f>
        <v>0</v>
      </c>
      <c r="K581" s="220" t="str">
        <f>+IF(J581=0,"",'Ark1'!AG3344)</f>
        <v/>
      </c>
      <c r="L581" s="220"/>
      <c r="M581" s="220" t="str">
        <f>+IF(J581=0,"",'Ark1'!AH3344)</f>
        <v/>
      </c>
      <c r="N581" s="31" t="str">
        <f>+IF(J581=0,"",'Ark1'!U3344)</f>
        <v/>
      </c>
      <c r="O581" s="31"/>
      <c r="P581" s="31"/>
      <c r="Q581" s="31"/>
      <c r="R581" s="31"/>
      <c r="S581" s="31"/>
      <c r="T581" s="31"/>
      <c r="U581" s="31"/>
      <c r="V581" s="221" t="str">
        <f>+IF(J581=0,"",'Ark1'!T3344)</f>
        <v/>
      </c>
      <c r="W581" s="222" t="str">
        <f>+IF(J581=0,"",'Ark1'!W3344)</f>
        <v/>
      </c>
      <c r="X581" s="222" t="str">
        <f>+IF(J581=0,"",'Ark1'!X3344)</f>
        <v/>
      </c>
      <c r="Y581" s="222" t="str">
        <f>+IF(J581=0,"",'Ark1'!Y3344)</f>
        <v/>
      </c>
      <c r="Z581" s="222" t="str">
        <f>+IF(J581=0,"",'Ark1'!Z3344)</f>
        <v/>
      </c>
      <c r="AA581" s="220" t="str">
        <f>+IF(J581=0,"",'Ark1'!AA3344)</f>
        <v/>
      </c>
      <c r="AB581" s="221" t="str">
        <f>+IF(J581=0,"",'Ark1'!AC3344)</f>
        <v/>
      </c>
      <c r="AC581" s="222" t="str">
        <f>+IF(J581=0,"",'Ark1'!AE3344)</f>
        <v/>
      </c>
      <c r="AD581" s="220" t="str">
        <f t="shared" ref="AD581:AD604" si="60">IF(J581=0,"",N581/C581)</f>
        <v/>
      </c>
      <c r="AE581" s="220" t="str">
        <f t="shared" si="59"/>
        <v/>
      </c>
      <c r="AF581" s="305"/>
    </row>
    <row r="582" spans="1:60" ht="15.6">
      <c r="A582" s="305"/>
      <c r="B582" s="270">
        <f>+'Ark1'!C3345</f>
        <v>2023</v>
      </c>
      <c r="C582" s="219">
        <f>+'Ark1'!L3345</f>
        <v>7</v>
      </c>
      <c r="D582" s="219" t="str">
        <f>VLOOKUP(C582,RNR!$D$13:$E$27,2)</f>
        <v>R-</v>
      </c>
      <c r="E582" s="219">
        <f>+'Ark1'!H3345</f>
        <v>2</v>
      </c>
      <c r="F582" s="219">
        <f>+'Ark1'!J3345</f>
        <v>106</v>
      </c>
      <c r="G582" s="219" t="str">
        <f>+VLOOKUP(F582,RNR!$A$1:$B$26,2)</f>
        <v>Furuseth</v>
      </c>
      <c r="H582" s="219" t="str">
        <f>+IF(J582=0,"",'Ark1'!Q3345)</f>
        <v/>
      </c>
      <c r="I582" s="219"/>
      <c r="J582" s="324">
        <f>+'Ark1'!R3345</f>
        <v>0</v>
      </c>
      <c r="K582" s="220" t="str">
        <f>+IF(J582=0,"",'Ark1'!AG3345)</f>
        <v/>
      </c>
      <c r="L582" s="220"/>
      <c r="M582" s="220" t="str">
        <f>+IF(J582=0,"",'Ark1'!AH3345)</f>
        <v/>
      </c>
      <c r="N582" s="31" t="str">
        <f>+IF(J582=0,"",'Ark1'!U3345)</f>
        <v/>
      </c>
      <c r="O582" s="31"/>
      <c r="P582" s="31"/>
      <c r="Q582" s="31"/>
      <c r="R582" s="31"/>
      <c r="S582" s="31"/>
      <c r="T582" s="31"/>
      <c r="U582" s="31"/>
      <c r="V582" s="221" t="str">
        <f>+IF(J582=0,"",'Ark1'!T3345)</f>
        <v/>
      </c>
      <c r="W582" s="222" t="str">
        <f>+IF(J582=0,"",'Ark1'!W3345)</f>
        <v/>
      </c>
      <c r="X582" s="222" t="str">
        <f>+IF(J582=0,"",'Ark1'!X3345)</f>
        <v/>
      </c>
      <c r="Y582" s="222" t="str">
        <f>+IF(J582=0,"",'Ark1'!Y3345)</f>
        <v/>
      </c>
      <c r="Z582" s="222" t="str">
        <f>+IF(J582=0,"",'Ark1'!Z3345)</f>
        <v/>
      </c>
      <c r="AA582" s="220" t="str">
        <f>+IF(J582=0,"",'Ark1'!AA3345)</f>
        <v/>
      </c>
      <c r="AB582" s="221" t="str">
        <f>+IF(J582=0,"",'Ark1'!AC3345)</f>
        <v/>
      </c>
      <c r="AC582" s="222" t="str">
        <f>+IF(J582=0,"",'Ark1'!AE3345)</f>
        <v/>
      </c>
      <c r="AD582" s="220" t="str">
        <f t="shared" si="60"/>
        <v/>
      </c>
      <c r="AE582" s="220" t="str">
        <f t="shared" si="59"/>
        <v/>
      </c>
      <c r="AF582" s="305"/>
    </row>
    <row r="583" spans="1:60" ht="15.6">
      <c r="A583" s="305"/>
      <c r="B583" s="270">
        <f>+'Ark1'!C3346</f>
        <v>2023</v>
      </c>
      <c r="C583" s="219">
        <f>+'Ark1'!L3346</f>
        <v>7</v>
      </c>
      <c r="D583" s="219" t="str">
        <f>VLOOKUP(C583,RNR!$D$13:$E$27,2)</f>
        <v>R-</v>
      </c>
      <c r="E583" s="219">
        <f>+'Ark1'!H3346</f>
        <v>1</v>
      </c>
      <c r="F583" s="219">
        <f>+'Ark1'!J3346</f>
        <v>110</v>
      </c>
      <c r="G583" s="219" t="str">
        <f>+VLOOKUP(F583,RNR!$A$1:$B$26,2)</f>
        <v>Gol</v>
      </c>
      <c r="H583" s="219" t="str">
        <f>+IF(J583=0,"",'Ark1'!Q3346)</f>
        <v/>
      </c>
      <c r="I583" s="219"/>
      <c r="J583" s="324">
        <f>+'Ark1'!R3346</f>
        <v>0</v>
      </c>
      <c r="K583" s="220" t="str">
        <f>+IF(J583=0,"",'Ark1'!AG3346)</f>
        <v/>
      </c>
      <c r="L583" s="220"/>
      <c r="M583" s="220" t="str">
        <f>+IF(J583=0,"",'Ark1'!AH3346)</f>
        <v/>
      </c>
      <c r="N583" s="31" t="str">
        <f>+IF(J583=0,"",'Ark1'!U3346)</f>
        <v/>
      </c>
      <c r="O583" s="31"/>
      <c r="P583" s="31"/>
      <c r="Q583" s="31"/>
      <c r="R583" s="31"/>
      <c r="S583" s="31"/>
      <c r="T583" s="31"/>
      <c r="U583" s="31"/>
      <c r="V583" s="221" t="str">
        <f>+IF(J583=0,"",'Ark1'!T3346)</f>
        <v/>
      </c>
      <c r="W583" s="222" t="str">
        <f>+IF(J583=0,"",'Ark1'!W3346)</f>
        <v/>
      </c>
      <c r="X583" s="222" t="str">
        <f>+IF(J583=0,"",'Ark1'!X3346)</f>
        <v/>
      </c>
      <c r="Y583" s="222" t="str">
        <f>+IF(J583=0,"",'Ark1'!Y3346)</f>
        <v/>
      </c>
      <c r="Z583" s="222" t="str">
        <f>+IF(J583=0,"",'Ark1'!Z3346)</f>
        <v/>
      </c>
      <c r="AA583" s="220" t="str">
        <f>+IF(J583=0,"",'Ark1'!AA3346)</f>
        <v/>
      </c>
      <c r="AB583" s="221" t="str">
        <f>+IF(J583=0,"",'Ark1'!AC3346)</f>
        <v/>
      </c>
      <c r="AC583" s="222" t="str">
        <f>+IF(J583=0,"",'Ark1'!AE3346)</f>
        <v/>
      </c>
      <c r="AD583" s="220" t="str">
        <f t="shared" si="60"/>
        <v/>
      </c>
      <c r="AE583" s="220" t="str">
        <f t="shared" si="59"/>
        <v/>
      </c>
      <c r="AF583" s="305"/>
    </row>
    <row r="584" spans="1:60" ht="15.6">
      <c r="A584" s="305"/>
      <c r="B584" s="270">
        <f>+'Ark1'!C3347</f>
        <v>2023</v>
      </c>
      <c r="C584" s="219">
        <f>+'Ark1'!L3347</f>
        <v>7</v>
      </c>
      <c r="D584" s="219" t="str">
        <f>VLOOKUP(C584,RNR!$D$13:$E$27,2)</f>
        <v>R-</v>
      </c>
      <c r="E584" s="219">
        <f>+'Ark1'!H3347</f>
        <v>1</v>
      </c>
      <c r="F584" s="219">
        <f>+'Ark1'!J3347</f>
        <v>111</v>
      </c>
      <c r="G584" s="219" t="str">
        <f>+VLOOKUP(F584,RNR!$A$1:$B$26,2)</f>
        <v>Forus</v>
      </c>
      <c r="H584" s="219" t="str">
        <f>+IF(J584=0,"",'Ark1'!Q3347)</f>
        <v/>
      </c>
      <c r="I584" s="219"/>
      <c r="J584" s="324">
        <f>+'Ark1'!R3347</f>
        <v>0</v>
      </c>
      <c r="K584" s="220" t="str">
        <f>+IF(J584=0,"",'Ark1'!AG3347)</f>
        <v/>
      </c>
      <c r="L584" s="220"/>
      <c r="M584" s="220" t="str">
        <f>+IF(J584=0,"",'Ark1'!AH3347)</f>
        <v/>
      </c>
      <c r="N584" s="31" t="str">
        <f>+IF(J584=0,"",'Ark1'!U3347)</f>
        <v/>
      </c>
      <c r="O584" s="31"/>
      <c r="P584" s="31"/>
      <c r="Q584" s="31"/>
      <c r="R584" s="31"/>
      <c r="S584" s="31"/>
      <c r="T584" s="31"/>
      <c r="U584" s="31"/>
      <c r="V584" s="221" t="str">
        <f>+IF(J584=0,"",'Ark1'!T3347)</f>
        <v/>
      </c>
      <c r="W584" s="222" t="str">
        <f>+IF(J584=0,"",'Ark1'!W3347)</f>
        <v/>
      </c>
      <c r="X584" s="222" t="str">
        <f>+IF(J584=0,"",'Ark1'!X3347)</f>
        <v/>
      </c>
      <c r="Y584" s="222" t="str">
        <f>+IF(J584=0,"",'Ark1'!Y3347)</f>
        <v/>
      </c>
      <c r="Z584" s="222" t="str">
        <f>+IF(J584=0,"",'Ark1'!Z3347)</f>
        <v/>
      </c>
      <c r="AA584" s="220" t="str">
        <f>+IF(J584=0,"",'Ark1'!AA3347)</f>
        <v/>
      </c>
      <c r="AB584" s="221" t="str">
        <f>+IF(J584=0,"",'Ark1'!AC3347)</f>
        <v/>
      </c>
      <c r="AC584" s="222" t="str">
        <f>+IF(J584=0,"",'Ark1'!AE3347)</f>
        <v/>
      </c>
      <c r="AD584" s="220" t="str">
        <f t="shared" si="60"/>
        <v/>
      </c>
      <c r="AE584" s="220" t="str">
        <f t="shared" si="59"/>
        <v/>
      </c>
      <c r="AF584" s="305"/>
    </row>
    <row r="585" spans="1:60" ht="15.6">
      <c r="A585" s="305"/>
      <c r="B585" s="270">
        <f>+'Ark1'!C3348</f>
        <v>2023</v>
      </c>
      <c r="C585" s="219">
        <f>+'Ark1'!L3348</f>
        <v>7</v>
      </c>
      <c r="D585" s="219" t="str">
        <f>VLOOKUP(C585,RNR!$D$13:$E$27,2)</f>
        <v>R-</v>
      </c>
      <c r="E585" s="219">
        <f>+'Ark1'!H3348</f>
        <v>1</v>
      </c>
      <c r="F585" s="219">
        <f>+'Ark1'!J3348</f>
        <v>116</v>
      </c>
      <c r="G585" s="219" t="str">
        <f>+VLOOKUP(F585,RNR!$A$1:$B$26,2)</f>
        <v>Sandeid</v>
      </c>
      <c r="H585" s="219" t="str">
        <f>+IF(J585=0,"",'Ark1'!Q3348)</f>
        <v/>
      </c>
      <c r="I585" s="219"/>
      <c r="J585" s="324">
        <f>+'Ark1'!R3348</f>
        <v>0</v>
      </c>
      <c r="K585" s="220" t="str">
        <f>+IF(J585=0,"",'Ark1'!AG3348)</f>
        <v/>
      </c>
      <c r="L585" s="220"/>
      <c r="M585" s="220" t="str">
        <f>+IF(J585=0,"",'Ark1'!AH3348)</f>
        <v/>
      </c>
      <c r="N585" s="31" t="str">
        <f>+IF(J585=0,"",'Ark1'!U3348)</f>
        <v/>
      </c>
      <c r="O585" s="31"/>
      <c r="P585" s="31"/>
      <c r="Q585" s="31"/>
      <c r="R585" s="31"/>
      <c r="S585" s="31"/>
      <c r="T585" s="31"/>
      <c r="U585" s="31"/>
      <c r="V585" s="221" t="str">
        <f>+IF(J585=0,"",'Ark1'!T3348)</f>
        <v/>
      </c>
      <c r="W585" s="222" t="str">
        <f>+IF(J585=0,"",'Ark1'!W3348)</f>
        <v/>
      </c>
      <c r="X585" s="222" t="str">
        <f>+IF(J585=0,"",'Ark1'!X3348)</f>
        <v/>
      </c>
      <c r="Y585" s="222" t="str">
        <f>+IF(J585=0,"",'Ark1'!Y3348)</f>
        <v/>
      </c>
      <c r="Z585" s="222" t="str">
        <f>+IF(J585=0,"",'Ark1'!Z3348)</f>
        <v/>
      </c>
      <c r="AA585" s="220" t="str">
        <f>+IF(J585=0,"",'Ark1'!AA3348)</f>
        <v/>
      </c>
      <c r="AB585" s="221" t="str">
        <f>+IF(J585=0,"",'Ark1'!AC3348)</f>
        <v/>
      </c>
      <c r="AC585" s="222" t="str">
        <f>+IF(J585=0,"",'Ark1'!AE3348)</f>
        <v/>
      </c>
      <c r="AD585" s="220" t="str">
        <f t="shared" si="60"/>
        <v/>
      </c>
      <c r="AE585" s="220" t="str">
        <f t="shared" si="59"/>
        <v/>
      </c>
      <c r="AF585" s="305"/>
    </row>
    <row r="586" spans="1:60" ht="15.6">
      <c r="A586" s="305"/>
      <c r="B586" s="270">
        <f>+'Ark1'!C3349</f>
        <v>2023</v>
      </c>
      <c r="C586" s="219">
        <f>+'Ark1'!L3349</f>
        <v>7</v>
      </c>
      <c r="D586" s="219" t="str">
        <f>VLOOKUP(C586,RNR!$D$13:$E$27,2)</f>
        <v>R-</v>
      </c>
      <c r="E586" s="219">
        <f>+'Ark1'!H3349</f>
        <v>2</v>
      </c>
      <c r="F586" s="219">
        <f>+'Ark1'!J3349</f>
        <v>117</v>
      </c>
      <c r="G586" s="219" t="str">
        <f>+VLOOKUP(F586,RNR!$A$1:$B$26,2)</f>
        <v>Jæren</v>
      </c>
      <c r="H586" s="219" t="str">
        <f>+IF(J586=0,"",'Ark1'!Q3349)</f>
        <v/>
      </c>
      <c r="I586" s="219"/>
      <c r="J586" s="324">
        <f>+'Ark1'!R3349</f>
        <v>0</v>
      </c>
      <c r="K586" s="220" t="str">
        <f>+IF(J586=0,"",'Ark1'!AG3349)</f>
        <v/>
      </c>
      <c r="L586" s="220"/>
      <c r="M586" s="220" t="str">
        <f>+IF(J586=0,"",'Ark1'!AH3349)</f>
        <v/>
      </c>
      <c r="N586" s="31" t="str">
        <f>+IF(J586=0,"",'Ark1'!U3349)</f>
        <v/>
      </c>
      <c r="O586" s="31"/>
      <c r="P586" s="31"/>
      <c r="Q586" s="31"/>
      <c r="R586" s="31"/>
      <c r="S586" s="31"/>
      <c r="T586" s="31"/>
      <c r="U586" s="31"/>
      <c r="V586" s="221" t="str">
        <f>+IF(J586=0,"",'Ark1'!T3349)</f>
        <v/>
      </c>
      <c r="W586" s="222" t="str">
        <f>+IF(J586=0,"",'Ark1'!W3349)</f>
        <v/>
      </c>
      <c r="X586" s="222" t="str">
        <f>+IF(J586=0,"",'Ark1'!X3349)</f>
        <v/>
      </c>
      <c r="Y586" s="222" t="str">
        <f>+IF(J586=0,"",'Ark1'!Y3349)</f>
        <v/>
      </c>
      <c r="Z586" s="222" t="str">
        <f>+IF(J586=0,"",'Ark1'!Z3349)</f>
        <v/>
      </c>
      <c r="AA586" s="220" t="str">
        <f>+IF(J586=0,"",'Ark1'!AA3349)</f>
        <v/>
      </c>
      <c r="AB586" s="221" t="str">
        <f>+IF(J586=0,"",'Ark1'!AC3349)</f>
        <v/>
      </c>
      <c r="AC586" s="222" t="str">
        <f>+IF(J586=0,"",'Ark1'!AE3349)</f>
        <v/>
      </c>
      <c r="AD586" s="220" t="str">
        <f t="shared" si="60"/>
        <v/>
      </c>
      <c r="AE586" s="220" t="str">
        <f t="shared" si="59"/>
        <v/>
      </c>
      <c r="AF586" s="305"/>
    </row>
    <row r="587" spans="1:60" ht="15.6">
      <c r="A587" s="305"/>
      <c r="B587" s="270">
        <f>+'Ark1'!C3350</f>
        <v>2023</v>
      </c>
      <c r="C587" s="219">
        <f>+'Ark1'!L3350</f>
        <v>7</v>
      </c>
      <c r="D587" s="219" t="str">
        <f>VLOOKUP(C587,RNR!$D$13:$E$27,2)</f>
        <v>R-</v>
      </c>
      <c r="E587" s="219">
        <f>+'Ark1'!H3350</f>
        <v>1</v>
      </c>
      <c r="F587" s="219">
        <f>+'Ark1'!J3350</f>
        <v>134</v>
      </c>
      <c r="G587" s="219" t="str">
        <f>+VLOOKUP(F587,RNR!$A$1:$B$26,2)</f>
        <v>Førde</v>
      </c>
      <c r="H587" s="219" t="str">
        <f>+IF(J587=0,"",'Ark1'!Q3350)</f>
        <v/>
      </c>
      <c r="I587" s="219"/>
      <c r="J587" s="324">
        <f>+'Ark1'!R3350</f>
        <v>0</v>
      </c>
      <c r="K587" s="220" t="str">
        <f>+IF(J587=0,"",'Ark1'!AG3350)</f>
        <v/>
      </c>
      <c r="L587" s="220"/>
      <c r="M587" s="220" t="str">
        <f>+IF(J587=0,"",'Ark1'!AH3350)</f>
        <v/>
      </c>
      <c r="N587" s="31" t="str">
        <f>+IF(J587=0,"",'Ark1'!U3350)</f>
        <v/>
      </c>
      <c r="O587" s="31"/>
      <c r="P587" s="31"/>
      <c r="Q587" s="31"/>
      <c r="R587" s="31"/>
      <c r="S587" s="31"/>
      <c r="T587" s="31"/>
      <c r="U587" s="31"/>
      <c r="V587" s="221" t="str">
        <f>+IF(J587=0,"",'Ark1'!T3350)</f>
        <v/>
      </c>
      <c r="W587" s="222" t="str">
        <f>+IF(J587=0,"",'Ark1'!W3350)</f>
        <v/>
      </c>
      <c r="X587" s="222" t="str">
        <f>+IF(J587=0,"",'Ark1'!X3350)</f>
        <v/>
      </c>
      <c r="Y587" s="222" t="str">
        <f>+IF(J587=0,"",'Ark1'!Y3350)</f>
        <v/>
      </c>
      <c r="Z587" s="222" t="str">
        <f>+IF(J587=0,"",'Ark1'!Z3350)</f>
        <v/>
      </c>
      <c r="AA587" s="220" t="str">
        <f>+IF(J587=0,"",'Ark1'!AA3350)</f>
        <v/>
      </c>
      <c r="AB587" s="221" t="str">
        <f>+IF(J587=0,"",'Ark1'!AC3350)</f>
        <v/>
      </c>
      <c r="AC587" s="222" t="str">
        <f>+IF(J587=0,"",'Ark1'!AE3350)</f>
        <v/>
      </c>
      <c r="AD587" s="220" t="str">
        <f t="shared" si="60"/>
        <v/>
      </c>
      <c r="AE587" s="220" t="str">
        <f t="shared" si="59"/>
        <v/>
      </c>
      <c r="AF587" s="305"/>
    </row>
    <row r="588" spans="1:60" ht="15.6">
      <c r="A588" s="305"/>
      <c r="B588" s="270">
        <f>+'Ark1'!C3351</f>
        <v>2023</v>
      </c>
      <c r="C588" s="219">
        <f>+'Ark1'!L3351</f>
        <v>7</v>
      </c>
      <c r="D588" s="219" t="str">
        <f>VLOOKUP(C588,RNR!$D$13:$E$27,2)</f>
        <v>R-</v>
      </c>
      <c r="E588" s="219">
        <f>+'Ark1'!H3351</f>
        <v>2</v>
      </c>
      <c r="F588" s="219">
        <f>+'Ark1'!J3351</f>
        <v>141</v>
      </c>
      <c r="G588" s="219" t="str">
        <f>+VLOOKUP(F588,RNR!$A$1:$B$26,2)</f>
        <v>Ølen</v>
      </c>
      <c r="H588" s="219" t="str">
        <f>+IF(J588=0,"",'Ark1'!Q3351)</f>
        <v/>
      </c>
      <c r="I588" s="219"/>
      <c r="J588" s="324">
        <f>+'Ark1'!R3351</f>
        <v>0</v>
      </c>
      <c r="K588" s="220" t="str">
        <f>+IF(J588=0,"",'Ark1'!AG3351)</f>
        <v/>
      </c>
      <c r="L588" s="220"/>
      <c r="M588" s="220" t="str">
        <f>+IF(J588=0,"",'Ark1'!AH3351)</f>
        <v/>
      </c>
      <c r="N588" s="31" t="str">
        <f>+IF(J588=0,"",'Ark1'!U3351)</f>
        <v/>
      </c>
      <c r="O588" s="31"/>
      <c r="P588" s="31"/>
      <c r="Q588" s="31"/>
      <c r="R588" s="31"/>
      <c r="S588" s="31"/>
      <c r="T588" s="31"/>
      <c r="U588" s="31"/>
      <c r="V588" s="221" t="str">
        <f>+IF(J588=0,"",'Ark1'!T3351)</f>
        <v/>
      </c>
      <c r="W588" s="222" t="str">
        <f>+IF(J588=0,"",'Ark1'!W3351)</f>
        <v/>
      </c>
      <c r="X588" s="222" t="str">
        <f>+IF(J588=0,"",'Ark1'!X3351)</f>
        <v/>
      </c>
      <c r="Y588" s="222" t="str">
        <f>+IF(J588=0,"",'Ark1'!Y3351)</f>
        <v/>
      </c>
      <c r="Z588" s="222" t="str">
        <f>+IF(J588=0,"",'Ark1'!Z3351)</f>
        <v/>
      </c>
      <c r="AA588" s="220" t="str">
        <f>+IF(J588=0,"",'Ark1'!AA3351)</f>
        <v/>
      </c>
      <c r="AB588" s="221" t="str">
        <f>+IF(J588=0,"",'Ark1'!AC3351)</f>
        <v/>
      </c>
      <c r="AC588" s="222" t="str">
        <f>+IF(J588=0,"",'Ark1'!AE3351)</f>
        <v/>
      </c>
      <c r="AD588" s="220" t="str">
        <f t="shared" si="60"/>
        <v/>
      </c>
      <c r="AE588" s="220" t="str">
        <f t="shared" si="59"/>
        <v/>
      </c>
      <c r="AF588" s="305"/>
    </row>
    <row r="589" spans="1:60" ht="15.6">
      <c r="A589" s="305"/>
      <c r="B589" s="270">
        <f>+'Ark1'!C3352</f>
        <v>2023</v>
      </c>
      <c r="C589" s="219">
        <f>+'Ark1'!L3352</f>
        <v>7</v>
      </c>
      <c r="D589" s="219" t="str">
        <f>VLOOKUP(C589,RNR!$D$13:$E$27,2)</f>
        <v>R-</v>
      </c>
      <c r="E589" s="219">
        <f>+'Ark1'!H3352</f>
        <v>2</v>
      </c>
      <c r="F589" s="219">
        <f>+'Ark1'!J3352</f>
        <v>143</v>
      </c>
      <c r="G589" s="219" t="str">
        <f>+VLOOKUP(F589,RNR!$A$1:$B$26,2)</f>
        <v>Nordfjord</v>
      </c>
      <c r="H589" s="219" t="str">
        <f>+IF(J589=0,"",'Ark1'!Q3352)</f>
        <v/>
      </c>
      <c r="I589" s="219"/>
      <c r="J589" s="324">
        <f>+'Ark1'!R3352</f>
        <v>0</v>
      </c>
      <c r="K589" s="220" t="str">
        <f>+IF(J589=0,"",'Ark1'!AG3352)</f>
        <v/>
      </c>
      <c r="L589" s="220"/>
      <c r="M589" s="220" t="str">
        <f>+IF(J589=0,"",'Ark1'!AH3352)</f>
        <v/>
      </c>
      <c r="N589" s="31" t="str">
        <f>+IF(J589=0,"",'Ark1'!U3352)</f>
        <v/>
      </c>
      <c r="O589" s="31"/>
      <c r="P589" s="31"/>
      <c r="Q589" s="31"/>
      <c r="R589" s="31"/>
      <c r="S589" s="31"/>
      <c r="T589" s="31"/>
      <c r="U589" s="31"/>
      <c r="V589" s="221" t="str">
        <f>+IF(J589=0,"",'Ark1'!T3352)</f>
        <v/>
      </c>
      <c r="W589" s="222" t="str">
        <f>+IF(J589=0,"",'Ark1'!W3352)</f>
        <v/>
      </c>
      <c r="X589" s="222" t="str">
        <f>+IF(J589=0,"",'Ark1'!X3352)</f>
        <v/>
      </c>
      <c r="Y589" s="222" t="str">
        <f>+IF(J589=0,"",'Ark1'!Y3352)</f>
        <v/>
      </c>
      <c r="Z589" s="222" t="str">
        <f>+IF(J589=0,"",'Ark1'!Z3352)</f>
        <v/>
      </c>
      <c r="AA589" s="220" t="str">
        <f>+IF(J589=0,"",'Ark1'!AA3352)</f>
        <v/>
      </c>
      <c r="AB589" s="221" t="str">
        <f>+IF(J589=0,"",'Ark1'!AC3352)</f>
        <v/>
      </c>
      <c r="AC589" s="222" t="str">
        <f>+IF(J589=0,"",'Ark1'!AE3352)</f>
        <v/>
      </c>
      <c r="AD589" s="220" t="str">
        <f t="shared" si="60"/>
        <v/>
      </c>
      <c r="AE589" s="220" t="str">
        <f t="shared" si="59"/>
        <v/>
      </c>
      <c r="AF589" s="305"/>
    </row>
    <row r="590" spans="1:60" ht="15.6">
      <c r="A590" s="305"/>
      <c r="B590" s="270">
        <f>+'Ark1'!C3353</f>
        <v>2023</v>
      </c>
      <c r="C590" s="219">
        <f>+'Ark1'!L3353</f>
        <v>7</v>
      </c>
      <c r="D590" s="219" t="str">
        <f>VLOOKUP(C590,RNR!$D$13:$E$27,2)</f>
        <v>R-</v>
      </c>
      <c r="E590" s="219">
        <f>+'Ark1'!H3353</f>
        <v>2</v>
      </c>
      <c r="F590" s="219">
        <f>+'Ark1'!J3353</f>
        <v>147</v>
      </c>
      <c r="G590" s="219" t="str">
        <f>+VLOOKUP(F590,RNR!$A$1:$B$26,2)</f>
        <v>Midt-Norge</v>
      </c>
      <c r="H590" s="219" t="str">
        <f>+IF(J590=0,"",'Ark1'!Q3353)</f>
        <v/>
      </c>
      <c r="I590" s="219"/>
      <c r="J590" s="324">
        <f>+'Ark1'!R3353</f>
        <v>0</v>
      </c>
      <c r="K590" s="220" t="str">
        <f>+IF(J590=0,"",'Ark1'!AG3353)</f>
        <v/>
      </c>
      <c r="L590" s="220"/>
      <c r="M590" s="220" t="str">
        <f>+IF(J590=0,"",'Ark1'!AH3353)</f>
        <v/>
      </c>
      <c r="N590" s="31" t="str">
        <f>+IF(J590=0,"",'Ark1'!U3353)</f>
        <v/>
      </c>
      <c r="O590" s="31"/>
      <c r="P590" s="31"/>
      <c r="Q590" s="31"/>
      <c r="R590" s="31"/>
      <c r="S590" s="31"/>
      <c r="T590" s="31"/>
      <c r="U590" s="31"/>
      <c r="V590" s="221" t="str">
        <f>+IF(J590=0,"",'Ark1'!T3353)</f>
        <v/>
      </c>
      <c r="W590" s="222" t="str">
        <f>+IF(J590=0,"",'Ark1'!W3353)</f>
        <v/>
      </c>
      <c r="X590" s="222" t="str">
        <f>+IF(J590=0,"",'Ark1'!X3353)</f>
        <v/>
      </c>
      <c r="Y590" s="222" t="str">
        <f>+IF(J590=0,"",'Ark1'!Y3353)</f>
        <v/>
      </c>
      <c r="Z590" s="222" t="str">
        <f>+IF(J590=0,"",'Ark1'!Z3353)</f>
        <v/>
      </c>
      <c r="AA590" s="220" t="str">
        <f>+IF(J590=0,"",'Ark1'!AA3353)</f>
        <v/>
      </c>
      <c r="AB590" s="221" t="str">
        <f>+IF(J590=0,"",'Ark1'!AC3353)</f>
        <v/>
      </c>
      <c r="AC590" s="222" t="str">
        <f>+IF(J590=0,"",'Ark1'!AE3353)</f>
        <v/>
      </c>
      <c r="AD590" s="220" t="str">
        <f t="shared" si="60"/>
        <v/>
      </c>
      <c r="AE590" s="220" t="str">
        <f t="shared" si="59"/>
        <v/>
      </c>
      <c r="AF590" s="305"/>
    </row>
    <row r="591" spans="1:60" ht="15.6">
      <c r="A591" s="305"/>
      <c r="B591" s="270">
        <f>+'Ark1'!C3354</f>
        <v>2023</v>
      </c>
      <c r="C591" s="219">
        <f>+'Ark1'!L3354</f>
        <v>7</v>
      </c>
      <c r="D591" s="219" t="str">
        <f>VLOOKUP(C591,RNR!$D$13:$E$27,2)</f>
        <v>R-</v>
      </c>
      <c r="E591" s="219">
        <f>+'Ark1'!H3354</f>
        <v>1</v>
      </c>
      <c r="F591" s="219">
        <f>+'Ark1'!J3354</f>
        <v>155</v>
      </c>
      <c r="G591" s="219" t="str">
        <f>+VLOOKUP(F591,RNR!$A$1:$B$26,2)</f>
        <v>Målselv</v>
      </c>
      <c r="H591" s="219" t="str">
        <f>+IF(J591=0,"",'Ark1'!Q3354)</f>
        <v/>
      </c>
      <c r="I591" s="219"/>
      <c r="J591" s="324">
        <f>+'Ark1'!R3354</f>
        <v>0</v>
      </c>
      <c r="K591" s="220" t="str">
        <f>+IF(J591=0,"",'Ark1'!AG3354)</f>
        <v/>
      </c>
      <c r="L591" s="220"/>
      <c r="M591" s="220" t="str">
        <f>+IF(J591=0,"",'Ark1'!AH3354)</f>
        <v/>
      </c>
      <c r="N591" s="31" t="str">
        <f>+IF(J591=0,"",'Ark1'!U3354)</f>
        <v/>
      </c>
      <c r="O591" s="31"/>
      <c r="P591" s="31"/>
      <c r="Q591" s="31"/>
      <c r="R591" s="31"/>
      <c r="S591" s="31"/>
      <c r="T591" s="31"/>
      <c r="U591" s="31"/>
      <c r="V591" s="221" t="str">
        <f>+IF(J591=0,"",'Ark1'!T3354)</f>
        <v/>
      </c>
      <c r="W591" s="222" t="str">
        <f>+IF(J591=0,"",'Ark1'!W3354)</f>
        <v/>
      </c>
      <c r="X591" s="222" t="str">
        <f>+IF(J591=0,"",'Ark1'!X3354)</f>
        <v/>
      </c>
      <c r="Y591" s="222" t="str">
        <f>+IF(J591=0,"",'Ark1'!Y3354)</f>
        <v/>
      </c>
      <c r="Z591" s="222" t="str">
        <f>+IF(J591=0,"",'Ark1'!Z3354)</f>
        <v/>
      </c>
      <c r="AA591" s="220" t="str">
        <f>+IF(J591=0,"",'Ark1'!AA3354)</f>
        <v/>
      </c>
      <c r="AB591" s="221" t="str">
        <f>+IF(J591=0,"",'Ark1'!AC3354)</f>
        <v/>
      </c>
      <c r="AC591" s="222" t="str">
        <f>+IF(J591=0,"",'Ark1'!AE3354)</f>
        <v/>
      </c>
      <c r="AD591" s="220" t="str">
        <f t="shared" si="60"/>
        <v/>
      </c>
      <c r="AE591" s="220" t="str">
        <f t="shared" si="59"/>
        <v/>
      </c>
      <c r="AF591" s="305"/>
    </row>
    <row r="592" spans="1:60" ht="15.6">
      <c r="A592" s="305"/>
      <c r="B592" s="270">
        <f>+'Ark1'!C3355</f>
        <v>2023</v>
      </c>
      <c r="C592" s="219">
        <f>+'Ark1'!L3355</f>
        <v>7</v>
      </c>
      <c r="D592" s="219" t="str">
        <f>VLOOKUP(C592,RNR!$D$13:$E$27,2)</f>
        <v>R-</v>
      </c>
      <c r="E592" s="219">
        <f>+'Ark1'!H3355</f>
        <v>2</v>
      </c>
      <c r="F592" s="219">
        <f>+'Ark1'!J3355</f>
        <v>160</v>
      </c>
      <c r="G592" s="219" t="str">
        <f>+VLOOKUP(F592,RNR!$A$1:$B$26,2)</f>
        <v>Oslo</v>
      </c>
      <c r="H592" s="219" t="str">
        <f>+IF(J592=0,"",'Ark1'!Q3355)</f>
        <v/>
      </c>
      <c r="I592" s="219"/>
      <c r="J592" s="324">
        <f>+'Ark1'!R3355</f>
        <v>0</v>
      </c>
      <c r="K592" s="220" t="str">
        <f>+IF(J592=0,"",'Ark1'!AG3355)</f>
        <v/>
      </c>
      <c r="L592" s="220"/>
      <c r="M592" s="220" t="str">
        <f>+IF(J592=0,"",'Ark1'!AH3355)</f>
        <v/>
      </c>
      <c r="N592" s="31" t="str">
        <f>+IF(J592=0,"",'Ark1'!U3355)</f>
        <v/>
      </c>
      <c r="O592" s="31"/>
      <c r="P592" s="31"/>
      <c r="Q592" s="31"/>
      <c r="R592" s="31"/>
      <c r="S592" s="31"/>
      <c r="T592" s="31"/>
      <c r="U592" s="31"/>
      <c r="V592" s="221" t="str">
        <f>+IF(J592=0,"",'Ark1'!T3355)</f>
        <v/>
      </c>
      <c r="W592" s="222" t="str">
        <f>+IF(J592=0,"",'Ark1'!W3355)</f>
        <v/>
      </c>
      <c r="X592" s="222" t="str">
        <f>+IF(J592=0,"",'Ark1'!X3355)</f>
        <v/>
      </c>
      <c r="Y592" s="222" t="str">
        <f>+IF(J592=0,"",'Ark1'!Y3355)</f>
        <v/>
      </c>
      <c r="Z592" s="222" t="str">
        <f>+IF(J592=0,"",'Ark1'!Z3355)</f>
        <v/>
      </c>
      <c r="AA592" s="220" t="str">
        <f>+IF(J592=0,"",'Ark1'!AA3355)</f>
        <v/>
      </c>
      <c r="AB592" s="221" t="str">
        <f>+IF(J592=0,"",'Ark1'!AC3355)</f>
        <v/>
      </c>
      <c r="AC592" s="222" t="str">
        <f>+IF(J592=0,"",'Ark1'!AE3355)</f>
        <v/>
      </c>
      <c r="AD592" s="220" t="str">
        <f t="shared" si="60"/>
        <v/>
      </c>
      <c r="AE592" s="220" t="str">
        <f t="shared" si="59"/>
        <v/>
      </c>
      <c r="AF592" s="305"/>
    </row>
    <row r="593" spans="1:60" ht="15.6">
      <c r="A593" s="305"/>
      <c r="B593" s="270">
        <f>+'Ark1'!C3356</f>
        <v>2023</v>
      </c>
      <c r="C593" s="219">
        <f>+'Ark1'!L3356</f>
        <v>7</v>
      </c>
      <c r="D593" s="219" t="str">
        <f>VLOOKUP(C593,RNR!$D$13:$E$27,2)</f>
        <v>R-</v>
      </c>
      <c r="E593" s="219">
        <f>+'Ark1'!H3356</f>
        <v>1</v>
      </c>
      <c r="F593" s="219">
        <f>+'Ark1'!J3356</f>
        <v>171</v>
      </c>
      <c r="G593" s="219" t="str">
        <f>+VLOOKUP(F593,RNR!$A$1:$B$26,2)</f>
        <v>Prima</v>
      </c>
      <c r="H593" s="219" t="str">
        <f>+IF(J593=0,"",'Ark1'!Q3356)</f>
        <v/>
      </c>
      <c r="I593" s="219"/>
      <c r="J593" s="324">
        <f>+'Ark1'!R3356</f>
        <v>0</v>
      </c>
      <c r="K593" s="220" t="str">
        <f>+IF(J593=0,"",'Ark1'!AG3356)</f>
        <v/>
      </c>
      <c r="L593" s="220"/>
      <c r="M593" s="220" t="str">
        <f>+IF(J593=0,"",'Ark1'!AH3356)</f>
        <v/>
      </c>
      <c r="N593" s="31" t="str">
        <f>+IF(J593=0,"",'Ark1'!U3356)</f>
        <v/>
      </c>
      <c r="O593" s="31"/>
      <c r="P593" s="31"/>
      <c r="Q593" s="31"/>
      <c r="R593" s="31"/>
      <c r="S593" s="31"/>
      <c r="T593" s="31"/>
      <c r="U593" s="31"/>
      <c r="V593" s="221" t="str">
        <f>+IF(J593=0,"",'Ark1'!T3356)</f>
        <v/>
      </c>
      <c r="W593" s="222" t="str">
        <f>+IF(J593=0,"",'Ark1'!W3356)</f>
        <v/>
      </c>
      <c r="X593" s="222" t="str">
        <f>+IF(J593=0,"",'Ark1'!X3356)</f>
        <v/>
      </c>
      <c r="Y593" s="222" t="str">
        <f>+IF(J593=0,"",'Ark1'!Y3356)</f>
        <v/>
      </c>
      <c r="Z593" s="222" t="str">
        <f>+IF(J593=0,"",'Ark1'!Z3356)</f>
        <v/>
      </c>
      <c r="AA593" s="220" t="str">
        <f>+IF(J593=0,"",'Ark1'!AA3356)</f>
        <v/>
      </c>
      <c r="AB593" s="221" t="str">
        <f>+IF(J593=0,"",'Ark1'!AC3356)</f>
        <v/>
      </c>
      <c r="AC593" s="222" t="str">
        <f>+IF(J593=0,"",'Ark1'!AE3356)</f>
        <v/>
      </c>
      <c r="AD593" s="220" t="str">
        <f t="shared" si="60"/>
        <v/>
      </c>
      <c r="AE593" s="220" t="str">
        <f t="shared" si="59"/>
        <v/>
      </c>
      <c r="AF593" s="305"/>
    </row>
    <row r="594" spans="1:60" ht="15.6">
      <c r="A594" s="305"/>
      <c r="B594" s="270">
        <f>+'Ark1'!C3357</f>
        <v>2023</v>
      </c>
      <c r="C594" s="219">
        <f>+'Ark1'!L3357</f>
        <v>7</v>
      </c>
      <c r="D594" s="219" t="str">
        <f>VLOOKUP(C594,RNR!$D$13:$E$27,2)</f>
        <v>R-</v>
      </c>
      <c r="E594" s="219">
        <f>+'Ark1'!H3357</f>
        <v>2</v>
      </c>
      <c r="F594" s="219">
        <f>+'Ark1'!J3357</f>
        <v>175</v>
      </c>
      <c r="G594" s="219" t="str">
        <f>+VLOOKUP(F594,RNR!$A$1:$B$26,2)</f>
        <v>Ole Ringdal</v>
      </c>
      <c r="H594" s="219" t="str">
        <f>+IF(J594=0,"",'Ark1'!Q3357)</f>
        <v/>
      </c>
      <c r="I594" s="219"/>
      <c r="J594" s="324">
        <f>+'Ark1'!R3357</f>
        <v>0</v>
      </c>
      <c r="K594" s="220" t="str">
        <f>+IF(J594=0,"",'Ark1'!AG3357)</f>
        <v/>
      </c>
      <c r="L594" s="220"/>
      <c r="M594" s="220" t="str">
        <f>+IF(J594=0,"",'Ark1'!AH3357)</f>
        <v/>
      </c>
      <c r="N594" s="31" t="str">
        <f>+IF(J594=0,"",'Ark1'!U3357)</f>
        <v/>
      </c>
      <c r="O594" s="31"/>
      <c r="P594" s="31"/>
      <c r="Q594" s="31"/>
      <c r="R594" s="31"/>
      <c r="S594" s="31"/>
      <c r="T594" s="31"/>
      <c r="U594" s="31"/>
      <c r="V594" s="221" t="str">
        <f>+IF(J594=0,"",'Ark1'!T3357)</f>
        <v/>
      </c>
      <c r="W594" s="222" t="str">
        <f>+IF(J594=0,"",'Ark1'!W3357)</f>
        <v/>
      </c>
      <c r="X594" s="222" t="str">
        <f>+IF(J594=0,"",'Ark1'!X3357)</f>
        <v/>
      </c>
      <c r="Y594" s="222" t="str">
        <f>+IF(J594=0,"",'Ark1'!Y3357)</f>
        <v/>
      </c>
      <c r="Z594" s="222" t="str">
        <f>+IF(J594=0,"",'Ark1'!Z3357)</f>
        <v/>
      </c>
      <c r="AA594" s="220" t="str">
        <f>+IF(J594=0,"",'Ark1'!AA3357)</f>
        <v/>
      </c>
      <c r="AB594" s="221" t="str">
        <f>+IF(J594=0,"",'Ark1'!AC3357)</f>
        <v/>
      </c>
      <c r="AC594" s="222" t="str">
        <f>+IF(J594=0,"",'Ark1'!AE3357)</f>
        <v/>
      </c>
      <c r="AD594" s="220" t="str">
        <f t="shared" si="60"/>
        <v/>
      </c>
      <c r="AE594" s="220" t="str">
        <f t="shared" si="59"/>
        <v/>
      </c>
      <c r="AF594" s="305"/>
    </row>
    <row r="595" spans="1:60" ht="15.6">
      <c r="A595" s="305"/>
      <c r="B595" s="270">
        <f>+'Ark1'!C3358</f>
        <v>2023</v>
      </c>
      <c r="C595" s="219">
        <f>+'Ark1'!L3358</f>
        <v>7</v>
      </c>
      <c r="D595" s="219" t="str">
        <f>VLOOKUP(C595,RNR!$D$13:$E$27,2)</f>
        <v>R-</v>
      </c>
      <c r="E595" s="219">
        <f>+'Ark1'!H3358</f>
        <v>2</v>
      </c>
      <c r="F595" s="219">
        <f>+'Ark1'!J3358</f>
        <v>177</v>
      </c>
      <c r="G595" s="219" t="str">
        <f>+VLOOKUP(F595,RNR!$A$1:$B$26,2)</f>
        <v>Slakthuset</v>
      </c>
      <c r="H595" s="219" t="str">
        <f>+IF(J595=0,"",'Ark1'!Q3358)</f>
        <v/>
      </c>
      <c r="I595" s="219"/>
      <c r="J595" s="324">
        <f>+'Ark1'!R3358</f>
        <v>0</v>
      </c>
      <c r="K595" s="220" t="str">
        <f>+IF(J595=0,"",'Ark1'!AG3358)</f>
        <v/>
      </c>
      <c r="L595" s="220"/>
      <c r="M595" s="220" t="str">
        <f>+IF(J595=0,"",'Ark1'!AH3358)</f>
        <v/>
      </c>
      <c r="N595" s="31" t="str">
        <f>+IF(J595=0,"",'Ark1'!U3358)</f>
        <v/>
      </c>
      <c r="O595" s="31"/>
      <c r="P595" s="31"/>
      <c r="Q595" s="31"/>
      <c r="R595" s="31"/>
      <c r="S595" s="31"/>
      <c r="T595" s="31"/>
      <c r="U595" s="31"/>
      <c r="V595" s="221" t="str">
        <f>+IF(J595=0,"",'Ark1'!T3358)</f>
        <v/>
      </c>
      <c r="W595" s="222" t="str">
        <f>+IF(J595=0,"",'Ark1'!W3358)</f>
        <v/>
      </c>
      <c r="X595" s="222" t="str">
        <f>+IF(J595=0,"",'Ark1'!X3358)</f>
        <v/>
      </c>
      <c r="Y595" s="222" t="str">
        <f>+IF(J595=0,"",'Ark1'!Y3358)</f>
        <v/>
      </c>
      <c r="Z595" s="222" t="str">
        <f>+IF(J595=0,"",'Ark1'!Z3358)</f>
        <v/>
      </c>
      <c r="AA595" s="220" t="str">
        <f>+IF(J595=0,"",'Ark1'!AA3358)</f>
        <v/>
      </c>
      <c r="AB595" s="221" t="str">
        <f>+IF(J595=0,"",'Ark1'!AC3358)</f>
        <v/>
      </c>
      <c r="AC595" s="222" t="str">
        <f>+IF(J595=0,"",'Ark1'!AE3358)</f>
        <v/>
      </c>
      <c r="AD595" s="220" t="str">
        <f t="shared" si="60"/>
        <v/>
      </c>
      <c r="AE595" s="220" t="str">
        <f t="shared" si="59"/>
        <v/>
      </c>
      <c r="AF595" s="305"/>
    </row>
    <row r="596" spans="1:60" ht="15.6">
      <c r="A596" s="305"/>
      <c r="B596" s="270">
        <f>+'Ark1'!C3359</f>
        <v>2023</v>
      </c>
      <c r="C596" s="219">
        <f>+'Ark1'!L3359</f>
        <v>7</v>
      </c>
      <c r="D596" s="219" t="str">
        <f>VLOOKUP(C596,RNR!$D$13:$E$27,2)</f>
        <v>R-</v>
      </c>
      <c r="E596" s="219">
        <f>+'Ark1'!H3359</f>
        <v>2</v>
      </c>
      <c r="F596" s="219">
        <f>+'Ark1'!J3359</f>
        <v>178</v>
      </c>
      <c r="G596" s="219" t="str">
        <f>+VLOOKUP(F596,RNR!$A$1:$B$26,2)</f>
        <v>Røros</v>
      </c>
      <c r="H596" s="219" t="str">
        <f>+IF(J596=0,"",'Ark1'!Q3359)</f>
        <v/>
      </c>
      <c r="I596" s="219"/>
      <c r="J596" s="324">
        <f>+'Ark1'!R3359</f>
        <v>0</v>
      </c>
      <c r="K596" s="220" t="str">
        <f>+IF(J596=0,"",'Ark1'!AG3359)</f>
        <v/>
      </c>
      <c r="L596" s="220"/>
      <c r="M596" s="220" t="str">
        <f>+IF(J596=0,"",'Ark1'!AH3359)</f>
        <v/>
      </c>
      <c r="N596" s="31" t="str">
        <f>+IF(J596=0,"",'Ark1'!U3359)</f>
        <v/>
      </c>
      <c r="O596" s="31"/>
      <c r="P596" s="31"/>
      <c r="Q596" s="31"/>
      <c r="R596" s="31"/>
      <c r="S596" s="31"/>
      <c r="T596" s="31"/>
      <c r="U596" s="31"/>
      <c r="V596" s="221" t="str">
        <f>+IF(J596=0,"",'Ark1'!T3359)</f>
        <v/>
      </c>
      <c r="W596" s="222" t="str">
        <f>+IF(J596=0,"",'Ark1'!W3359)</f>
        <v/>
      </c>
      <c r="X596" s="222" t="str">
        <f>+IF(J596=0,"",'Ark1'!X3359)</f>
        <v/>
      </c>
      <c r="Y596" s="222" t="str">
        <f>+IF(J596=0,"",'Ark1'!Y3359)</f>
        <v/>
      </c>
      <c r="Z596" s="222" t="str">
        <f>+IF(J596=0,"",'Ark1'!Z3359)</f>
        <v/>
      </c>
      <c r="AA596" s="220" t="str">
        <f>+IF(J596=0,"",'Ark1'!AA3359)</f>
        <v/>
      </c>
      <c r="AB596" s="221" t="str">
        <f>+IF(J596=0,"",'Ark1'!AC3359)</f>
        <v/>
      </c>
      <c r="AC596" s="222" t="str">
        <f>+IF(J596=0,"",'Ark1'!AE3359)</f>
        <v/>
      </c>
      <c r="AD596" s="220" t="str">
        <f t="shared" si="60"/>
        <v/>
      </c>
      <c r="AE596" s="220" t="str">
        <f t="shared" si="59"/>
        <v/>
      </c>
      <c r="AF596" s="305"/>
    </row>
    <row r="597" spans="1:60" ht="15.6">
      <c r="A597" s="305"/>
      <c r="B597" s="270">
        <f>+'Ark1'!C3360</f>
        <v>2023</v>
      </c>
      <c r="C597" s="219">
        <f>+'Ark1'!L3360</f>
        <v>7</v>
      </c>
      <c r="D597" s="219" t="str">
        <f>VLOOKUP(C597,RNR!$D$13:$E$27,2)</f>
        <v>R-</v>
      </c>
      <c r="E597" s="219">
        <f>+'Ark1'!H3360</f>
        <v>2</v>
      </c>
      <c r="F597" s="219">
        <f>+'Ark1'!J3360</f>
        <v>181</v>
      </c>
      <c r="G597" s="219" t="str">
        <f>+VLOOKUP(F597,RNR!$A$1:$B$26,2)</f>
        <v>Horns</v>
      </c>
      <c r="H597" s="219" t="str">
        <f>+IF(J597=0,"",'Ark1'!Q3360)</f>
        <v/>
      </c>
      <c r="I597" s="219"/>
      <c r="J597" s="324">
        <f>+'Ark1'!R3360</f>
        <v>0</v>
      </c>
      <c r="K597" s="220" t="str">
        <f>+IF(J597=0,"",'Ark1'!AG3360)</f>
        <v/>
      </c>
      <c r="L597" s="220"/>
      <c r="M597" s="220" t="str">
        <f>+IF(J597=0,"",'Ark1'!AH3360)</f>
        <v/>
      </c>
      <c r="N597" s="31" t="str">
        <f>+IF(J597=0,"",'Ark1'!U3360)</f>
        <v/>
      </c>
      <c r="O597" s="31"/>
      <c r="P597" s="31"/>
      <c r="Q597" s="31"/>
      <c r="R597" s="31"/>
      <c r="S597" s="31"/>
      <c r="T597" s="31"/>
      <c r="U597" s="31"/>
      <c r="V597" s="221" t="str">
        <f>+IF(J597=0,"",'Ark1'!T3360)</f>
        <v/>
      </c>
      <c r="W597" s="222" t="str">
        <f>+IF(J597=0,"",'Ark1'!W3360)</f>
        <v/>
      </c>
      <c r="X597" s="222" t="str">
        <f>+IF(J597=0,"",'Ark1'!X3360)</f>
        <v/>
      </c>
      <c r="Y597" s="222" t="str">
        <f>+IF(J597=0,"",'Ark1'!Y3360)</f>
        <v/>
      </c>
      <c r="Z597" s="222" t="str">
        <f>+IF(J597=0,"",'Ark1'!Z3360)</f>
        <v/>
      </c>
      <c r="AA597" s="220" t="str">
        <f>+IF(J597=0,"",'Ark1'!AA3360)</f>
        <v/>
      </c>
      <c r="AB597" s="221" t="str">
        <f>+IF(J597=0,"",'Ark1'!AC3360)</f>
        <v/>
      </c>
      <c r="AC597" s="222" t="str">
        <f>+IF(J597=0,"",'Ark1'!AE3360)</f>
        <v/>
      </c>
      <c r="AD597" s="220" t="str">
        <f t="shared" si="60"/>
        <v/>
      </c>
      <c r="AE597" s="220" t="str">
        <f t="shared" si="59"/>
        <v/>
      </c>
      <c r="AF597" s="305"/>
    </row>
    <row r="598" spans="1:60" ht="15.6">
      <c r="A598" s="305"/>
      <c r="B598" s="270">
        <f>+'Ark1'!C3361</f>
        <v>2023</v>
      </c>
      <c r="C598" s="219">
        <f>+'Ark1'!L3361</f>
        <v>7</v>
      </c>
      <c r="D598" s="219" t="str">
        <f>VLOOKUP(C598,RNR!$D$13:$E$27,2)</f>
        <v>R-</v>
      </c>
      <c r="E598" s="219">
        <f>+'Ark1'!H3361</f>
        <v>1</v>
      </c>
      <c r="F598" s="219">
        <f>+'Ark1'!J3361</f>
        <v>262</v>
      </c>
      <c r="G598" s="219" t="str">
        <f>+VLOOKUP(F598,RNR!$A$1:$B$26,2)</f>
        <v>Strilalam</v>
      </c>
      <c r="H598" s="219" t="str">
        <f>+IF(J598=0,"",'Ark1'!Q3361)</f>
        <v/>
      </c>
      <c r="I598" s="219"/>
      <c r="J598" s="324">
        <f>+'Ark1'!R3361</f>
        <v>0</v>
      </c>
      <c r="K598" s="220" t="str">
        <f>+IF(J598=0,"",'Ark1'!AG3361)</f>
        <v/>
      </c>
      <c r="L598" s="220"/>
      <c r="M598" s="220" t="str">
        <f>+IF(J598=0,"",'Ark1'!AH3361)</f>
        <v/>
      </c>
      <c r="N598" s="31" t="str">
        <f>+IF(J598=0,"",'Ark1'!U3361)</f>
        <v/>
      </c>
      <c r="O598" s="31"/>
      <c r="P598" s="31"/>
      <c r="Q598" s="31"/>
      <c r="R598" s="31"/>
      <c r="S598" s="31"/>
      <c r="T598" s="31"/>
      <c r="U598" s="31"/>
      <c r="V598" s="221" t="str">
        <f>+IF(J598=0,"",'Ark1'!T3361)</f>
        <v/>
      </c>
      <c r="W598" s="222" t="str">
        <f>+IF(J598=0,"",'Ark1'!W3361)</f>
        <v/>
      </c>
      <c r="X598" s="222" t="str">
        <f>+IF(J598=0,"",'Ark1'!X3361)</f>
        <v/>
      </c>
      <c r="Y598" s="222" t="str">
        <f>+IF(J598=0,"",'Ark1'!Y3361)</f>
        <v/>
      </c>
      <c r="Z598" s="222" t="str">
        <f>+IF(J598=0,"",'Ark1'!Z3361)</f>
        <v/>
      </c>
      <c r="AA598" s="220" t="str">
        <f>+IF(J598=0,"",'Ark1'!AA3361)</f>
        <v/>
      </c>
      <c r="AB598" s="221" t="str">
        <f>+IF(J598=0,"",'Ark1'!AC3361)</f>
        <v/>
      </c>
      <c r="AC598" s="222" t="str">
        <f>+IF(J598=0,"",'Ark1'!AE3361)</f>
        <v/>
      </c>
      <c r="AD598" s="220" t="str">
        <f t="shared" si="60"/>
        <v/>
      </c>
      <c r="AE598" s="220" t="str">
        <f t="shared" si="59"/>
        <v/>
      </c>
      <c r="AF598" s="305"/>
    </row>
    <row r="599" spans="1:60" ht="15.6">
      <c r="A599" s="305"/>
      <c r="B599" s="270">
        <f>+'Ark1'!C3362</f>
        <v>2023</v>
      </c>
      <c r="C599" s="219">
        <f>+'Ark1'!L3362</f>
        <v>7</v>
      </c>
      <c r="D599" s="219" t="str">
        <f>VLOOKUP(C599,RNR!$D$13:$E$27,2)</f>
        <v>R-</v>
      </c>
      <c r="E599" s="219">
        <f>+'Ark1'!H3362</f>
        <v>1</v>
      </c>
      <c r="F599" s="219">
        <f>+'Ark1'!J3362</f>
        <v>309</v>
      </c>
      <c r="G599" s="219" t="str">
        <f>+VLOOKUP(F599,RNR!$A$1:$B$26,2)</f>
        <v>Malvik</v>
      </c>
      <c r="H599" s="219" t="str">
        <f>+IF(J599=0,"",'Ark1'!Q3362)</f>
        <v/>
      </c>
      <c r="I599" s="219"/>
      <c r="J599" s="324">
        <f>+'Ark1'!R3362</f>
        <v>0</v>
      </c>
      <c r="K599" s="220" t="str">
        <f>+IF(J599=0,"",'Ark1'!AG3362)</f>
        <v/>
      </c>
      <c r="L599" s="220"/>
      <c r="M599" s="220" t="str">
        <f>+IF(J599=0,"",'Ark1'!AH3362)</f>
        <v/>
      </c>
      <c r="N599" s="31" t="str">
        <f>+IF(J599=0,"",'Ark1'!U3362)</f>
        <v/>
      </c>
      <c r="O599" s="31"/>
      <c r="P599" s="31"/>
      <c r="Q599" s="31"/>
      <c r="R599" s="31"/>
      <c r="S599" s="31"/>
      <c r="T599" s="31"/>
      <c r="U599" s="31"/>
      <c r="V599" s="221" t="str">
        <f>+IF(J599=0,"",'Ark1'!T3362)</f>
        <v/>
      </c>
      <c r="W599" s="222" t="str">
        <f>+IF(J599=0,"",'Ark1'!W3362)</f>
        <v/>
      </c>
      <c r="X599" s="222" t="str">
        <f>+IF(J599=0,"",'Ark1'!X3362)</f>
        <v/>
      </c>
      <c r="Y599" s="222" t="str">
        <f>+IF(J599=0,"",'Ark1'!Y3362)</f>
        <v/>
      </c>
      <c r="Z599" s="222" t="str">
        <f>+IF(J599=0,"",'Ark1'!Z3362)</f>
        <v/>
      </c>
      <c r="AA599" s="220" t="str">
        <f>+IF(J599=0,"",'Ark1'!AA3362)</f>
        <v/>
      </c>
      <c r="AB599" s="221" t="str">
        <f>+IF(J599=0,"",'Ark1'!AC3362)</f>
        <v/>
      </c>
      <c r="AC599" s="222" t="str">
        <f>+IF(J599=0,"",'Ark1'!AE3362)</f>
        <v/>
      </c>
      <c r="AD599" s="220" t="str">
        <f t="shared" si="60"/>
        <v/>
      </c>
      <c r="AE599" s="220" t="str">
        <f t="shared" si="59"/>
        <v/>
      </c>
      <c r="AF599" s="305"/>
    </row>
    <row r="600" spans="1:60" ht="15.6">
      <c r="A600" s="305"/>
      <c r="B600" s="270">
        <f>+'Ark1'!C3363</f>
        <v>2023</v>
      </c>
      <c r="C600" s="219">
        <f>+'Ark1'!L3363</f>
        <v>7</v>
      </c>
      <c r="D600" s="219" t="str">
        <f>VLOOKUP(C600,RNR!$D$13:$E$27,2)</f>
        <v>R-</v>
      </c>
      <c r="E600" s="219">
        <f>+'Ark1'!H3363</f>
        <v>2</v>
      </c>
      <c r="F600" s="219">
        <f>+'Ark1'!J3363</f>
        <v>470</v>
      </c>
      <c r="G600" s="219" t="str">
        <f>+VLOOKUP(F600,RNR!$A$1:$B$26,2)</f>
        <v>Jens Eide</v>
      </c>
      <c r="H600" s="219" t="str">
        <f>+IF(J600=0,"",'Ark1'!Q3363)</f>
        <v/>
      </c>
      <c r="I600" s="219"/>
      <c r="J600" s="324">
        <f>+'Ark1'!R3363</f>
        <v>0</v>
      </c>
      <c r="K600" s="220" t="str">
        <f>+IF(J600=0,"",'Ark1'!AG3363)</f>
        <v/>
      </c>
      <c r="L600" s="220"/>
      <c r="M600" s="220" t="str">
        <f>+IF(J600=0,"",'Ark1'!AH3363)</f>
        <v/>
      </c>
      <c r="N600" s="31" t="str">
        <f>+IF(J600=0,"",'Ark1'!U3363)</f>
        <v/>
      </c>
      <c r="O600" s="31"/>
      <c r="P600" s="31"/>
      <c r="Q600" s="31"/>
      <c r="R600" s="31"/>
      <c r="S600" s="31"/>
      <c r="T600" s="31"/>
      <c r="U600" s="31"/>
      <c r="V600" s="221" t="str">
        <f>+IF(J600=0,"",'Ark1'!T3363)</f>
        <v/>
      </c>
      <c r="W600" s="222" t="str">
        <f>+IF(J600=0,"",'Ark1'!W3363)</f>
        <v/>
      </c>
      <c r="X600" s="222" t="str">
        <f>+IF(J600=0,"",'Ark1'!X3363)</f>
        <v/>
      </c>
      <c r="Y600" s="222" t="str">
        <f>+IF(J600=0,"",'Ark1'!Y3363)</f>
        <v/>
      </c>
      <c r="Z600" s="222" t="str">
        <f>+IF(J600=0,"",'Ark1'!Z3363)</f>
        <v/>
      </c>
      <c r="AA600" s="220" t="str">
        <f>+IF(J600=0,"",'Ark1'!AA3363)</f>
        <v/>
      </c>
      <c r="AB600" s="221" t="str">
        <f>+IF(J600=0,"",'Ark1'!AC3363)</f>
        <v/>
      </c>
      <c r="AC600" s="222" t="str">
        <f>+IF(J600=0,"",'Ark1'!AE3363)</f>
        <v/>
      </c>
      <c r="AD600" s="220" t="str">
        <f t="shared" si="60"/>
        <v/>
      </c>
      <c r="AE600" s="220" t="str">
        <f t="shared" si="59"/>
        <v/>
      </c>
      <c r="AF600" s="305"/>
    </row>
    <row r="601" spans="1:60" ht="15.6">
      <c r="A601" s="305"/>
      <c r="B601" s="270">
        <f>+'Ark1'!C3364</f>
        <v>2023</v>
      </c>
      <c r="C601" s="219">
        <f>+'Ark1'!L3364</f>
        <v>7</v>
      </c>
      <c r="D601" s="219" t="str">
        <f>VLOOKUP(C601,RNR!$D$13:$E$27,2)</f>
        <v>R-</v>
      </c>
      <c r="E601" s="219">
        <f>+'Ark1'!H3364</f>
        <v>2</v>
      </c>
      <c r="F601" s="219">
        <f>+'Ark1'!J3364</f>
        <v>629</v>
      </c>
      <c r="G601" s="219" t="str">
        <f>+VLOOKUP(F601,RNR!$A$1:$B$26,2)</f>
        <v>Bø</v>
      </c>
      <c r="H601" s="219" t="str">
        <f>+IF(J601=0,"",'Ark1'!Q3364)</f>
        <v/>
      </c>
      <c r="I601" s="219"/>
      <c r="J601" s="324">
        <f>+'Ark1'!R3364</f>
        <v>0</v>
      </c>
      <c r="K601" s="220" t="str">
        <f>+IF(J601=0,"",'Ark1'!AG3364)</f>
        <v/>
      </c>
      <c r="L601" s="220"/>
      <c r="M601" s="220" t="str">
        <f>+IF(J601=0,"",'Ark1'!AH3364)</f>
        <v/>
      </c>
      <c r="N601" s="31" t="str">
        <f>+IF(J601=0,"",'Ark1'!U3364)</f>
        <v/>
      </c>
      <c r="O601" s="31"/>
      <c r="P601" s="31"/>
      <c r="Q601" s="31"/>
      <c r="R601" s="31"/>
      <c r="S601" s="31"/>
      <c r="T601" s="31"/>
      <c r="U601" s="31"/>
      <c r="V601" s="221" t="str">
        <f>+IF(J601=0,"",'Ark1'!T3364)</f>
        <v/>
      </c>
      <c r="W601" s="222" t="str">
        <f>+IF(J601=0,"",'Ark1'!W3364)</f>
        <v/>
      </c>
      <c r="X601" s="222" t="str">
        <f>+IF(J601=0,"",'Ark1'!X3364)</f>
        <v/>
      </c>
      <c r="Y601" s="222" t="str">
        <f>+IF(J601=0,"",'Ark1'!Y3364)</f>
        <v/>
      </c>
      <c r="Z601" s="222" t="str">
        <f>+IF(J601=0,"",'Ark1'!Z3364)</f>
        <v/>
      </c>
      <c r="AA601" s="220" t="str">
        <f>+IF(J601=0,"",'Ark1'!AA3364)</f>
        <v/>
      </c>
      <c r="AB601" s="221" t="str">
        <f>+IF(J601=0,"",'Ark1'!AC3364)</f>
        <v/>
      </c>
      <c r="AC601" s="222" t="str">
        <f>+IF(J601=0,"",'Ark1'!AE3364)</f>
        <v/>
      </c>
      <c r="AD601" s="220" t="str">
        <f t="shared" si="60"/>
        <v/>
      </c>
      <c r="AE601" s="220" t="str">
        <f t="shared" si="59"/>
        <v/>
      </c>
      <c r="AF601" s="305"/>
    </row>
    <row r="602" spans="1:60" ht="15.6">
      <c r="A602" s="305"/>
      <c r="B602" s="270">
        <f>+'Ark1'!C3365</f>
        <v>2023</v>
      </c>
      <c r="C602" s="219">
        <f>+'Ark1'!L3365</f>
        <v>7</v>
      </c>
      <c r="D602" s="219" t="str">
        <f>VLOOKUP(C602,RNR!$D$13:$E$27,2)</f>
        <v>R-</v>
      </c>
      <c r="E602" s="219">
        <f>+'Ark1'!H3365</f>
        <v>1</v>
      </c>
      <c r="F602" s="219">
        <f>+'Ark1'!J3365</f>
        <v>643</v>
      </c>
      <c r="G602" s="219" t="str">
        <f>+VLOOKUP(F602,RNR!$A$1:$B$26,2)</f>
        <v>Bjerka</v>
      </c>
      <c r="H602" s="219" t="str">
        <f>+IF(J602=0,"",'Ark1'!Q3365)</f>
        <v/>
      </c>
      <c r="I602" s="219"/>
      <c r="J602" s="324">
        <f>+'Ark1'!R3365</f>
        <v>0</v>
      </c>
      <c r="K602" s="220" t="str">
        <f>+IF(J602=0,"",'Ark1'!AG3365)</f>
        <v/>
      </c>
      <c r="L602" s="220"/>
      <c r="M602" s="220" t="str">
        <f>+IF(J602=0,"",'Ark1'!AH3365)</f>
        <v/>
      </c>
      <c r="N602" s="31" t="str">
        <f>+IF(J602=0,"",'Ark1'!U3365)</f>
        <v/>
      </c>
      <c r="O602" s="31"/>
      <c r="P602" s="31"/>
      <c r="Q602" s="31"/>
      <c r="R602" s="31"/>
      <c r="S602" s="31"/>
      <c r="T602" s="31"/>
      <c r="U602" s="31"/>
      <c r="V602" s="221" t="str">
        <f>+IF(J602=0,"",'Ark1'!T3365)</f>
        <v/>
      </c>
      <c r="W602" s="222" t="str">
        <f>+IF(J602=0,"",'Ark1'!W3365)</f>
        <v/>
      </c>
      <c r="X602" s="222" t="str">
        <f>+IF(J602=0,"",'Ark1'!X3365)</f>
        <v/>
      </c>
      <c r="Y602" s="222" t="str">
        <f>+IF(J602=0,"",'Ark1'!Y3365)</f>
        <v/>
      </c>
      <c r="Z602" s="222" t="str">
        <f>+IF(J602=0,"",'Ark1'!Z3365)</f>
        <v/>
      </c>
      <c r="AA602" s="220" t="str">
        <f>+IF(J602=0,"",'Ark1'!AA3365)</f>
        <v/>
      </c>
      <c r="AB602" s="221" t="str">
        <f>+IF(J602=0,"",'Ark1'!AC3365)</f>
        <v/>
      </c>
      <c r="AC602" s="222" t="str">
        <f>+IF(J602=0,"",'Ark1'!AE3365)</f>
        <v/>
      </c>
      <c r="AD602" s="220" t="str">
        <f t="shared" si="60"/>
        <v/>
      </c>
      <c r="AE602" s="220" t="str">
        <f t="shared" si="59"/>
        <v/>
      </c>
      <c r="AF602" s="305"/>
    </row>
    <row r="603" spans="1:60" ht="15.6">
      <c r="A603" s="305"/>
      <c r="B603" s="270">
        <f>+'Ark1'!C3366</f>
        <v>2023</v>
      </c>
      <c r="C603" s="219">
        <f>+'Ark1'!L3366</f>
        <v>7</v>
      </c>
      <c r="D603" s="219" t="str">
        <f>VLOOKUP(C603,RNR!$D$13:$E$27,2)</f>
        <v>R-</v>
      </c>
      <c r="E603" s="219">
        <f>+'Ark1'!H3366</f>
        <v>2</v>
      </c>
      <c r="F603" s="219">
        <f>+'Ark1'!J3366</f>
        <v>704</v>
      </c>
      <c r="G603" s="219" t="str">
        <f>+VLOOKUP(F603,RNR!$A$1:$B$26,2)</f>
        <v>Øre Vilt</v>
      </c>
      <c r="H603" s="219" t="str">
        <f>+IF(J603=0,"",'Ark1'!Q3366)</f>
        <v/>
      </c>
      <c r="I603" s="219"/>
      <c r="J603" s="324">
        <f>+'Ark1'!R3366</f>
        <v>0</v>
      </c>
      <c r="K603" s="220" t="str">
        <f>+IF(J603=0,"",'Ark1'!AG3366)</f>
        <v/>
      </c>
      <c r="L603" s="220"/>
      <c r="M603" s="220" t="str">
        <f>+IF(J603=0,"",'Ark1'!AH3366)</f>
        <v/>
      </c>
      <c r="N603" s="31" t="str">
        <f>+IF(J603=0,"",'Ark1'!U3366)</f>
        <v/>
      </c>
      <c r="O603" s="31"/>
      <c r="P603" s="31"/>
      <c r="Q603" s="31"/>
      <c r="R603" s="31"/>
      <c r="S603" s="31"/>
      <c r="T603" s="31"/>
      <c r="U603" s="31"/>
      <c r="V603" s="221" t="str">
        <f>+IF(J603=0,"",'Ark1'!T3366)</f>
        <v/>
      </c>
      <c r="W603" s="222" t="str">
        <f>+IF(J603=0,"",'Ark1'!W3366)</f>
        <v/>
      </c>
      <c r="X603" s="222" t="str">
        <f>+IF(J603=0,"",'Ark1'!X3366)</f>
        <v/>
      </c>
      <c r="Y603" s="222" t="str">
        <f>+IF(J603=0,"",'Ark1'!Y3366)</f>
        <v/>
      </c>
      <c r="Z603" s="222" t="str">
        <f>+IF(J603=0,"",'Ark1'!Z3366)</f>
        <v/>
      </c>
      <c r="AA603" s="220" t="str">
        <f>+IF(J603=0,"",'Ark1'!AA3366)</f>
        <v/>
      </c>
      <c r="AB603" s="221" t="str">
        <f>+IF(J603=0,"",'Ark1'!AC3366)</f>
        <v/>
      </c>
      <c r="AC603" s="222" t="str">
        <f>+IF(J603=0,"",'Ark1'!AE3366)</f>
        <v/>
      </c>
      <c r="AD603" s="220" t="str">
        <f t="shared" si="60"/>
        <v/>
      </c>
      <c r="AE603" s="220" t="str">
        <f t="shared" si="59"/>
        <v/>
      </c>
      <c r="AF603" s="305"/>
    </row>
    <row r="604" spans="1:60" ht="15.6">
      <c r="A604" s="305"/>
      <c r="B604" s="270">
        <f>+'Ark1'!C3367</f>
        <v>2023</v>
      </c>
      <c r="C604" s="219">
        <f>+'Ark1'!L3367</f>
        <v>7</v>
      </c>
      <c r="D604" s="219" t="str">
        <f>VLOOKUP(C604,RNR!$D$13:$E$27,2)</f>
        <v>R-</v>
      </c>
      <c r="E604" s="219">
        <f>+'Ark1'!H3367</f>
        <v>1</v>
      </c>
      <c r="F604" s="219">
        <f>+'Ark1'!J3367</f>
        <v>802</v>
      </c>
      <c r="G604" s="219" t="str">
        <f>+VLOOKUP(F604,RNR!$A$1:$B$26,2)</f>
        <v>Karasjok</v>
      </c>
      <c r="H604" s="219" t="str">
        <f>+IF(J604=0,"",'Ark1'!Q3367)</f>
        <v/>
      </c>
      <c r="I604" s="219"/>
      <c r="J604" s="324">
        <f>+'Ark1'!R3367</f>
        <v>0</v>
      </c>
      <c r="K604" s="220" t="str">
        <f>+IF(J604=0,"",'Ark1'!AG3367)</f>
        <v/>
      </c>
      <c r="L604" s="220"/>
      <c r="M604" s="220" t="str">
        <f>+IF(J604=0,"",'Ark1'!AH3367)</f>
        <v/>
      </c>
      <c r="N604" s="31" t="str">
        <f>+IF(J604=0,"",'Ark1'!U3367)</f>
        <v/>
      </c>
      <c r="O604" s="31"/>
      <c r="P604" s="31"/>
      <c r="Q604" s="31"/>
      <c r="R604" s="31"/>
      <c r="S604" s="31"/>
      <c r="T604" s="31"/>
      <c r="U604" s="31"/>
      <c r="V604" s="221" t="str">
        <f>+IF(J604=0,"",'Ark1'!T3367)</f>
        <v/>
      </c>
      <c r="W604" s="222" t="str">
        <f>+IF(J604=0,"",'Ark1'!W3367)</f>
        <v/>
      </c>
      <c r="X604" s="222" t="str">
        <f>+IF(J604=0,"",'Ark1'!X3367)</f>
        <v/>
      </c>
      <c r="Y604" s="222" t="str">
        <f>+IF(J604=0,"",'Ark1'!Y3367)</f>
        <v/>
      </c>
      <c r="Z604" s="222" t="str">
        <f>+IF(J604=0,"",'Ark1'!Z3367)</f>
        <v/>
      </c>
      <c r="AA604" s="220" t="str">
        <f>+IF(J604=0,"",'Ark1'!AA3367)</f>
        <v/>
      </c>
      <c r="AB604" s="221" t="str">
        <f>+IF(J604=0,"",'Ark1'!AC3367)</f>
        <v/>
      </c>
      <c r="AC604" s="222" t="str">
        <f>+IF(J604=0,"",'Ark1'!AE3367)</f>
        <v/>
      </c>
      <c r="AD604" s="220" t="str">
        <f t="shared" si="60"/>
        <v/>
      </c>
      <c r="AE604" s="220" t="str">
        <f t="shared" si="59"/>
        <v/>
      </c>
      <c r="AF604" s="305"/>
    </row>
    <row r="605" spans="1:60" ht="15" customHeight="1">
      <c r="A605" s="305"/>
      <c r="B605" s="305"/>
      <c r="C605" s="305"/>
      <c r="D605" s="305"/>
      <c r="E605" s="305"/>
      <c r="F605" s="305"/>
      <c r="G605" s="305"/>
      <c r="H605" s="305"/>
      <c r="I605" s="305"/>
      <c r="J605" s="446"/>
      <c r="K605" s="305"/>
      <c r="L605" s="305"/>
      <c r="M605" s="305"/>
      <c r="N605" s="305"/>
      <c r="O605" s="305"/>
      <c r="P605" s="305"/>
      <c r="Q605" s="305"/>
      <c r="R605" s="305"/>
      <c r="S605" s="305"/>
      <c r="T605" s="305"/>
      <c r="U605" s="305"/>
      <c r="V605" s="305"/>
      <c r="W605" s="305"/>
      <c r="X605" s="305"/>
      <c r="Y605" s="305"/>
      <c r="Z605" s="305"/>
      <c r="AA605" s="305"/>
      <c r="AB605" s="305"/>
      <c r="AC605" s="305"/>
      <c r="AD605" s="305"/>
      <c r="AE605" s="305"/>
      <c r="AF605" s="305"/>
      <c r="AG605" s="202"/>
      <c r="AI605" s="28"/>
      <c r="AJ605" s="26"/>
      <c r="AK605" s="203"/>
      <c r="AL605" s="27"/>
      <c r="AP605" s="27"/>
      <c r="BH605" s="215"/>
    </row>
    <row r="606" spans="1:60" ht="22.8">
      <c r="A606" s="305"/>
      <c r="B606" s="305"/>
      <c r="C606" s="305"/>
      <c r="D606" s="398" t="str">
        <f>+D608</f>
        <v>R</v>
      </c>
      <c r="E606" s="305"/>
      <c r="F606" s="305"/>
      <c r="G606" s="305"/>
      <c r="H606" s="305"/>
      <c r="I606" s="305"/>
      <c r="J606" s="445">
        <f>SUM(J608:J646)</f>
        <v>1951</v>
      </c>
      <c r="K606" s="305"/>
      <c r="L606" s="305"/>
      <c r="M606" s="305"/>
      <c r="N606" s="247">
        <f>+Klasse!P238</f>
        <v>0</v>
      </c>
      <c r="O606" s="247"/>
      <c r="P606" s="247"/>
      <c r="Q606" s="247"/>
      <c r="R606" s="247"/>
      <c r="S606" s="247"/>
      <c r="T606" s="247"/>
      <c r="U606" s="247"/>
      <c r="V606" s="305"/>
      <c r="W606" s="305"/>
      <c r="X606" s="305"/>
      <c r="Y606" s="305"/>
      <c r="Z606" s="305"/>
      <c r="AA606" s="305"/>
      <c r="AB606" s="305"/>
      <c r="AC606" s="305"/>
      <c r="AD606" s="305"/>
      <c r="AE606" s="305"/>
      <c r="AF606" s="305"/>
      <c r="AG606" s="202"/>
      <c r="AI606" s="28"/>
      <c r="AJ606" s="26"/>
      <c r="AK606" s="203"/>
      <c r="AL606" s="27"/>
      <c r="AP606" s="27"/>
      <c r="BH606" s="215"/>
    </row>
    <row r="607" spans="1:60" ht="15" customHeight="1">
      <c r="A607" s="305"/>
      <c r="B607" s="305"/>
      <c r="C607" s="305"/>
      <c r="D607" s="305"/>
      <c r="E607" s="305"/>
      <c r="F607" s="305"/>
      <c r="G607" s="305"/>
      <c r="H607" s="305"/>
      <c r="I607" s="305"/>
      <c r="J607" s="446"/>
      <c r="K607" s="305"/>
      <c r="L607" s="305"/>
      <c r="M607" s="305"/>
      <c r="N607" s="305"/>
      <c r="O607" s="305"/>
      <c r="P607" s="305"/>
      <c r="Q607" s="305"/>
      <c r="R607" s="305"/>
      <c r="S607" s="305"/>
      <c r="T607" s="305"/>
      <c r="U607" s="305"/>
      <c r="V607" s="305"/>
      <c r="W607" s="305"/>
      <c r="X607" s="305"/>
      <c r="Y607" s="305"/>
      <c r="Z607" s="305"/>
      <c r="AA607" s="305"/>
      <c r="AB607" s="305"/>
      <c r="AC607" s="305"/>
      <c r="AD607" s="305"/>
      <c r="AE607" s="305"/>
      <c r="AF607" s="305"/>
      <c r="AG607" s="202"/>
      <c r="AI607" s="28"/>
      <c r="AJ607" s="26"/>
      <c r="AK607" s="203"/>
      <c r="AL607" s="27"/>
      <c r="AP607" s="27"/>
      <c r="BH607" s="215"/>
    </row>
    <row r="608" spans="1:60" ht="15.6">
      <c r="A608" s="305"/>
      <c r="B608" s="270">
        <f>+'Ark1'!C3368</f>
        <v>2023</v>
      </c>
      <c r="C608" s="219">
        <f>+'Ark1'!L3368</f>
        <v>8</v>
      </c>
      <c r="D608" s="219" t="str">
        <f>VLOOKUP(C608,RNR!$D$13:$E$27,2)</f>
        <v>R</v>
      </c>
      <c r="E608" s="219">
        <f>+'Ark1'!H3368</f>
        <v>1</v>
      </c>
      <c r="F608" s="219">
        <f>+'Ark1'!J3368</f>
        <v>103</v>
      </c>
      <c r="G608" s="219" t="str">
        <f>+VLOOKUP(F608,RNR!$A$1:$B$26,2)</f>
        <v>Rudshøgda</v>
      </c>
      <c r="H608" s="219">
        <f>+IF(J608=0,"",'Ark1'!Q3368)</f>
        <v>16</v>
      </c>
      <c r="I608" s="219"/>
      <c r="J608" s="324">
        <f>+'Ark1'!R3368</f>
        <v>119</v>
      </c>
      <c r="K608" s="220">
        <f>+IF(J608=0,"",'Ark1'!AG3368)</f>
        <v>70.220793739519294</v>
      </c>
      <c r="L608" s="220"/>
      <c r="M608" s="220">
        <f>+IF(J608=0,"",'Ark1'!AH3368)</f>
        <v>0</v>
      </c>
      <c r="N608" s="31">
        <f>+IF(J608=0,"",'Ark1'!U3368)</f>
        <v>12.668067226890757</v>
      </c>
      <c r="O608" s="31"/>
      <c r="P608" s="31"/>
      <c r="Q608" s="31"/>
      <c r="R608" s="31"/>
      <c r="S608" s="31"/>
      <c r="T608" s="31"/>
      <c r="U608" s="31"/>
      <c r="V608" s="221">
        <f>+IF(J608=0,"",'Ark1'!T3368)</f>
        <v>4.6974789915966397</v>
      </c>
      <c r="W608" s="222">
        <f>+IF(J608=0,"",'Ark1'!W3368)</f>
        <v>0</v>
      </c>
      <c r="X608" s="222">
        <f>+IF(J608=0,"",'Ark1'!X3368)</f>
        <v>13.445378151260501</v>
      </c>
      <c r="Y608" s="222">
        <f>+IF(J608=0,"",'Ark1'!Y3368)</f>
        <v>0</v>
      </c>
      <c r="Z608" s="222">
        <f>+IF(J608=0,"",'Ark1'!Z3368)</f>
        <v>3.0421391404901708</v>
      </c>
      <c r="AA608" s="220">
        <f>+IF(J608=0,"",'Ark1'!AA3368)</f>
        <v>0</v>
      </c>
      <c r="AB608" s="221">
        <f>+IF(J608=0,"",'Ark1'!AC3368)</f>
        <v>0</v>
      </c>
      <c r="AC608" s="222">
        <f>+IF(J608=0,"",'Ark1'!AE3368)</f>
        <v>0</v>
      </c>
      <c r="AD608" s="220">
        <f t="shared" ref="AD608:AD639" si="61">IF(J608=0,"",N608/C608)</f>
        <v>1.5835084033613447</v>
      </c>
      <c r="AE608" s="220">
        <f t="shared" si="59"/>
        <v>7.4375</v>
      </c>
      <c r="AF608" s="305"/>
    </row>
    <row r="609" spans="1:32" ht="15.6">
      <c r="A609" s="305"/>
      <c r="B609" s="270">
        <f>+'Ark1'!C3369</f>
        <v>2023</v>
      </c>
      <c r="C609" s="219">
        <f>+'Ark1'!L3369</f>
        <v>8</v>
      </c>
      <c r="D609" s="219" t="str">
        <f>VLOOKUP(C609,RNR!$D$13:$E$27,2)</f>
        <v>R</v>
      </c>
      <c r="E609" s="219">
        <f>+'Ark1'!H3369</f>
        <v>2</v>
      </c>
      <c r="F609" s="219">
        <f>+'Ark1'!J3369</f>
        <v>106</v>
      </c>
      <c r="G609" s="219" t="str">
        <f>+VLOOKUP(F609,RNR!$A$1:$B$26,2)</f>
        <v>Furuseth</v>
      </c>
      <c r="H609" s="219">
        <f>+IF(J609=0,"",'Ark1'!Q3369)</f>
        <v>16</v>
      </c>
      <c r="I609" s="219"/>
      <c r="J609" s="324">
        <f>+'Ark1'!R3369</f>
        <v>99</v>
      </c>
      <c r="K609" s="220">
        <f>+IF(J609=0,"",'Ark1'!AG3369)</f>
        <v>37.679544328875672</v>
      </c>
      <c r="L609" s="220"/>
      <c r="M609" s="220">
        <f>+IF(J609=0,"",'Ark1'!AH3369)</f>
        <v>0</v>
      </c>
      <c r="N609" s="31">
        <f>+IF(J609=0,"",'Ark1'!U3369)</f>
        <v>9.221212121212119</v>
      </c>
      <c r="O609" s="31"/>
      <c r="P609" s="31"/>
      <c r="Q609" s="31"/>
      <c r="R609" s="31"/>
      <c r="S609" s="31"/>
      <c r="T609" s="31"/>
      <c r="U609" s="31"/>
      <c r="V609" s="221">
        <f>+IF(J609=0,"",'Ark1'!T3369)</f>
        <v>3.5151515151515147</v>
      </c>
      <c r="W609" s="222">
        <f>+IF(J609=0,"",'Ark1'!W3369)</f>
        <v>0</v>
      </c>
      <c r="X609" s="222">
        <f>+IF(J609=0,"",'Ark1'!X3369)</f>
        <v>0</v>
      </c>
      <c r="Y609" s="222">
        <f>+IF(J609=0,"",'Ark1'!Y3369)</f>
        <v>0</v>
      </c>
      <c r="Z609" s="222">
        <f>+IF(J609=0,"",'Ark1'!Z3369)</f>
        <v>1.8988179591191221</v>
      </c>
      <c r="AA609" s="220">
        <f>+IF(J609=0,"",'Ark1'!AA3369)</f>
        <v>0</v>
      </c>
      <c r="AB609" s="221">
        <f>+IF(J609=0,"",'Ark1'!AC3369)</f>
        <v>0</v>
      </c>
      <c r="AC609" s="222">
        <f>+IF(J609=0,"",'Ark1'!AE3369)</f>
        <v>0</v>
      </c>
      <c r="AD609" s="220">
        <f t="shared" si="61"/>
        <v>1.1526515151515149</v>
      </c>
      <c r="AE609" s="220">
        <f t="shared" si="59"/>
        <v>6.1875</v>
      </c>
      <c r="AF609" s="305"/>
    </row>
    <row r="610" spans="1:32" ht="15.6">
      <c r="A610" s="305"/>
      <c r="B610" s="270">
        <f>+'Ark1'!C3370</f>
        <v>2023</v>
      </c>
      <c r="C610" s="219">
        <f>+'Ark1'!L3370</f>
        <v>8</v>
      </c>
      <c r="D610" s="219" t="str">
        <f>VLOOKUP(C610,RNR!$D$13:$E$27,2)</f>
        <v>R</v>
      </c>
      <c r="E610" s="219">
        <f>+'Ark1'!H3370</f>
        <v>1</v>
      </c>
      <c r="F610" s="219">
        <f>+'Ark1'!J3370</f>
        <v>110</v>
      </c>
      <c r="G610" s="219" t="str">
        <f>+VLOOKUP(F610,RNR!$A$1:$B$26,2)</f>
        <v>Gol</v>
      </c>
      <c r="H610" s="219">
        <f>+IF(J610=0,"",'Ark1'!Q3370)</f>
        <v>53</v>
      </c>
      <c r="I610" s="219"/>
      <c r="J610" s="324">
        <f>+'Ark1'!R3370</f>
        <v>266</v>
      </c>
      <c r="K610" s="220">
        <f>+IF(J610=0,"",'Ark1'!AG3370)</f>
        <v>8.2179738683051387</v>
      </c>
      <c r="L610" s="220"/>
      <c r="M610" s="220">
        <f>+IF(J610=0,"",'Ark1'!AH3370)</f>
        <v>0.37593984962406007</v>
      </c>
      <c r="N610" s="31">
        <f>+IF(J610=0,"",'Ark1'!U3370)</f>
        <v>10.016165413533828</v>
      </c>
      <c r="O610" s="31"/>
      <c r="P610" s="31"/>
      <c r="Q610" s="31"/>
      <c r="R610" s="31"/>
      <c r="S610" s="31"/>
      <c r="T610" s="31"/>
      <c r="U610" s="31"/>
      <c r="V610" s="221">
        <f>+IF(J610=0,"",'Ark1'!T3370)</f>
        <v>6.1691729323308273</v>
      </c>
      <c r="W610" s="222">
        <f>+IF(J610=0,"",'Ark1'!W3370)</f>
        <v>2.255639097744361</v>
      </c>
      <c r="X610" s="222">
        <f>+IF(J610=0,"",'Ark1'!X3370)</f>
        <v>4.511278195488722</v>
      </c>
      <c r="Y610" s="222">
        <f>+IF(J610=0,"",'Ark1'!Y3370)</f>
        <v>0</v>
      </c>
      <c r="Z610" s="222">
        <f>+IF(J610=0,"",'Ark1'!Z3370)</f>
        <v>2.9502902168457901</v>
      </c>
      <c r="AA610" s="220">
        <f>+IF(J610=0,"",'Ark1'!AA3370)</f>
        <v>0</v>
      </c>
      <c r="AB610" s="221">
        <f>+IF(J610=0,"",'Ark1'!AC3370)</f>
        <v>0</v>
      </c>
      <c r="AC610" s="222">
        <f>+IF(J610=0,"",'Ark1'!AE3370)</f>
        <v>0</v>
      </c>
      <c r="AD610" s="220">
        <f t="shared" si="61"/>
        <v>1.2520206766917286</v>
      </c>
      <c r="AE610" s="220">
        <f t="shared" si="59"/>
        <v>5.0188679245283021</v>
      </c>
      <c r="AF610" s="305"/>
    </row>
    <row r="611" spans="1:32" ht="15.6">
      <c r="A611" s="305"/>
      <c r="B611" s="270">
        <f>+'Ark1'!C3371</f>
        <v>2023</v>
      </c>
      <c r="C611" s="219">
        <f>+'Ark1'!L3371</f>
        <v>8</v>
      </c>
      <c r="D611" s="219" t="str">
        <f>VLOOKUP(C611,RNR!$D$13:$E$27,2)</f>
        <v>R</v>
      </c>
      <c r="E611" s="219">
        <f>+'Ark1'!H3371</f>
        <v>1</v>
      </c>
      <c r="F611" s="219">
        <f>+'Ark1'!J3371</f>
        <v>111</v>
      </c>
      <c r="G611" s="219" t="str">
        <f>+VLOOKUP(F611,RNR!$A$1:$B$26,2)</f>
        <v>Forus</v>
      </c>
      <c r="H611" s="219">
        <f>+IF(J611=0,"",'Ark1'!Q3371)</f>
        <v>1</v>
      </c>
      <c r="I611" s="219"/>
      <c r="J611" s="324">
        <f>+'Ark1'!R3371</f>
        <v>11</v>
      </c>
      <c r="K611" s="220">
        <f>+IF(J611=0,"",'Ark1'!AG3371)</f>
        <v>17.999352541275499</v>
      </c>
      <c r="L611" s="220"/>
      <c r="M611" s="220">
        <f>+IF(J611=0,"",'Ark1'!AH3371)</f>
        <v>0</v>
      </c>
      <c r="N611" s="31">
        <f>+IF(J611=0,"",'Ark1'!U3371)</f>
        <v>10.109090909090909</v>
      </c>
      <c r="O611" s="31"/>
      <c r="P611" s="31"/>
      <c r="Q611" s="31"/>
      <c r="R611" s="31"/>
      <c r="S611" s="31"/>
      <c r="T611" s="31"/>
      <c r="U611" s="31"/>
      <c r="V611" s="221">
        <f>+IF(J611=0,"",'Ark1'!T3371)</f>
        <v>4.7272727272727284</v>
      </c>
      <c r="W611" s="222">
        <f>+IF(J611=0,"",'Ark1'!W3371)</f>
        <v>0</v>
      </c>
      <c r="X611" s="222">
        <f>+IF(J611=0,"",'Ark1'!X3371)</f>
        <v>0</v>
      </c>
      <c r="Y611" s="222">
        <f>+IF(J611=0,"",'Ark1'!Y3371)</f>
        <v>0</v>
      </c>
      <c r="Z611" s="222">
        <f>+IF(J611=0,"",'Ark1'!Z3371)</f>
        <v>1.789593425362078</v>
      </c>
      <c r="AA611" s="220">
        <f>+IF(J611=0,"",'Ark1'!AA3371)</f>
        <v>0</v>
      </c>
      <c r="AB611" s="221">
        <f>+IF(J611=0,"",'Ark1'!AC3371)</f>
        <v>0</v>
      </c>
      <c r="AC611" s="222">
        <f>+IF(J611=0,"",'Ark1'!AE3371)</f>
        <v>0</v>
      </c>
      <c r="AD611" s="220">
        <f t="shared" si="61"/>
        <v>1.2636363636363637</v>
      </c>
      <c r="AE611" s="220">
        <f t="shared" si="59"/>
        <v>11</v>
      </c>
      <c r="AF611" s="305"/>
    </row>
    <row r="612" spans="1:32" ht="15.6">
      <c r="A612" s="305"/>
      <c r="B612" s="270">
        <f>+'Ark1'!C3372</f>
        <v>2023</v>
      </c>
      <c r="C612" s="219">
        <f>+'Ark1'!L3372</f>
        <v>8</v>
      </c>
      <c r="D612" s="219" t="str">
        <f>VLOOKUP(C612,RNR!$D$13:$E$27,2)</f>
        <v>R</v>
      </c>
      <c r="E612" s="219">
        <f>+'Ark1'!H3372</f>
        <v>1</v>
      </c>
      <c r="F612" s="219">
        <f>+'Ark1'!J3372</f>
        <v>116</v>
      </c>
      <c r="G612" s="219" t="str">
        <f>+VLOOKUP(F612,RNR!$A$1:$B$26,2)</f>
        <v>Sandeid</v>
      </c>
      <c r="H612" s="219">
        <f>+IF(J612=0,"",'Ark1'!Q3372)</f>
        <v>9</v>
      </c>
      <c r="I612" s="219"/>
      <c r="J612" s="324">
        <f>+'Ark1'!R3372</f>
        <v>24</v>
      </c>
      <c r="K612" s="220">
        <f>+IF(J612=0,"",'Ark1'!AG3372)</f>
        <v>4.184538266756241</v>
      </c>
      <c r="L612" s="220"/>
      <c r="M612" s="220">
        <f>+IF(J612=0,"",'Ark1'!AH3372)</f>
        <v>0</v>
      </c>
      <c r="N612" s="31">
        <f>+IF(J612=0,"",'Ark1'!U3372)</f>
        <v>13.495833333333337</v>
      </c>
      <c r="O612" s="31"/>
      <c r="P612" s="31"/>
      <c r="Q612" s="31"/>
      <c r="R612" s="31"/>
      <c r="S612" s="31"/>
      <c r="T612" s="31"/>
      <c r="U612" s="31"/>
      <c r="V612" s="221">
        <f>+IF(J612=0,"",'Ark1'!T3372)</f>
        <v>5.25</v>
      </c>
      <c r="W612" s="222">
        <f>+IF(J612=0,"",'Ark1'!W3372)</f>
        <v>0</v>
      </c>
      <c r="X612" s="222">
        <f>+IF(J612=0,"",'Ark1'!X3372)</f>
        <v>20.833333333333329</v>
      </c>
      <c r="Y612" s="222">
        <f>+IF(J612=0,"",'Ark1'!Y3372)</f>
        <v>4.1666666666666679</v>
      </c>
      <c r="Z612" s="222">
        <f>+IF(J612=0,"",'Ark1'!Z3372)</f>
        <v>3.9626883936988424</v>
      </c>
      <c r="AA612" s="220">
        <f>+IF(J612=0,"",'Ark1'!AA3372)</f>
        <v>0</v>
      </c>
      <c r="AB612" s="221">
        <f>+IF(J612=0,"",'Ark1'!AC3372)</f>
        <v>0</v>
      </c>
      <c r="AC612" s="222">
        <f>+IF(J612=0,"",'Ark1'!AE3372)</f>
        <v>0</v>
      </c>
      <c r="AD612" s="220">
        <f t="shared" si="61"/>
        <v>1.6869791666666671</v>
      </c>
      <c r="AE612" s="220">
        <f t="shared" si="59"/>
        <v>2.6666666666666665</v>
      </c>
      <c r="AF612" s="305"/>
    </row>
    <row r="613" spans="1:32" ht="15.6">
      <c r="A613" s="305"/>
      <c r="B613" s="270">
        <f>+'Ark1'!C3373</f>
        <v>2023</v>
      </c>
      <c r="C613" s="219">
        <f>+'Ark1'!L3373</f>
        <v>8</v>
      </c>
      <c r="D613" s="219" t="str">
        <f>VLOOKUP(C613,RNR!$D$13:$E$27,2)</f>
        <v>R</v>
      </c>
      <c r="E613" s="219">
        <f>+'Ark1'!H3373</f>
        <v>2</v>
      </c>
      <c r="F613" s="219">
        <f>+'Ark1'!J3373</f>
        <v>117</v>
      </c>
      <c r="G613" s="219" t="str">
        <f>+VLOOKUP(F613,RNR!$A$1:$B$26,2)</f>
        <v>Jæren</v>
      </c>
      <c r="H613" s="219">
        <f>+IF(J613=0,"",'Ark1'!Q3373)</f>
        <v>4</v>
      </c>
      <c r="I613" s="219"/>
      <c r="J613" s="324">
        <f>+'Ark1'!R3373</f>
        <v>11</v>
      </c>
      <c r="K613" s="220">
        <f>+IF(J613=0,"",'Ark1'!AG3373)</f>
        <v>6.1712782639486079</v>
      </c>
      <c r="L613" s="220"/>
      <c r="M613" s="220">
        <f>+IF(J613=0,"",'Ark1'!AH3373)</f>
        <v>0</v>
      </c>
      <c r="N613" s="31">
        <f>+IF(J613=0,"",'Ark1'!U3373)</f>
        <v>11.090909090909092</v>
      </c>
      <c r="O613" s="31"/>
      <c r="P613" s="31"/>
      <c r="Q613" s="31"/>
      <c r="R613" s="31"/>
      <c r="S613" s="31"/>
      <c r="T613" s="31"/>
      <c r="U613" s="31"/>
      <c r="V613" s="221">
        <f>+IF(J613=0,"",'Ark1'!T3373)</f>
        <v>4.8181818181818192</v>
      </c>
      <c r="W613" s="222">
        <f>+IF(J613=0,"",'Ark1'!W3373)</f>
        <v>0</v>
      </c>
      <c r="X613" s="222">
        <f>+IF(J613=0,"",'Ark1'!X3373)</f>
        <v>0</v>
      </c>
      <c r="Y613" s="222">
        <f>+IF(J613=0,"",'Ark1'!Y3373)</f>
        <v>0</v>
      </c>
      <c r="Z613" s="222">
        <f>+IF(J613=0,"",'Ark1'!Z3373)</f>
        <v>3.0734802735230824</v>
      </c>
      <c r="AA613" s="220">
        <f>+IF(J613=0,"",'Ark1'!AA3373)</f>
        <v>0</v>
      </c>
      <c r="AB613" s="221">
        <f>+IF(J613=0,"",'Ark1'!AC3373)</f>
        <v>0</v>
      </c>
      <c r="AC613" s="222">
        <f>+IF(J613=0,"",'Ark1'!AE3373)</f>
        <v>0</v>
      </c>
      <c r="AD613" s="220">
        <f t="shared" si="61"/>
        <v>1.3863636363636365</v>
      </c>
      <c r="AE613" s="220">
        <f t="shared" si="59"/>
        <v>2.75</v>
      </c>
      <c r="AF613" s="305"/>
    </row>
    <row r="614" spans="1:32" ht="15.6">
      <c r="A614" s="305"/>
      <c r="B614" s="270">
        <f>+'Ark1'!C3374</f>
        <v>2023</v>
      </c>
      <c r="C614" s="219">
        <f>+'Ark1'!L3374</f>
        <v>8</v>
      </c>
      <c r="D614" s="219" t="str">
        <f>VLOOKUP(C614,RNR!$D$13:$E$27,2)</f>
        <v>R</v>
      </c>
      <c r="E614" s="219">
        <f>+'Ark1'!H3374</f>
        <v>1</v>
      </c>
      <c r="F614" s="219">
        <f>+'Ark1'!J3374</f>
        <v>134</v>
      </c>
      <c r="G614" s="219" t="str">
        <f>+VLOOKUP(F614,RNR!$A$1:$B$26,2)</f>
        <v>Førde</v>
      </c>
      <c r="H614" s="219">
        <f>+IF(J614=0,"",'Ark1'!Q3374)</f>
        <v>52</v>
      </c>
      <c r="I614" s="219"/>
      <c r="J614" s="324">
        <f>+'Ark1'!R3374</f>
        <v>456</v>
      </c>
      <c r="K614" s="220">
        <f>+IF(J614=0,"",'Ark1'!AG3374)</f>
        <v>13.67193510804335</v>
      </c>
      <c r="L614" s="220"/>
      <c r="M614" s="220">
        <f>+IF(J614=0,"",'Ark1'!AH3374)</f>
        <v>0</v>
      </c>
      <c r="N614" s="31">
        <f>+IF(J614=0,"",'Ark1'!U3374)</f>
        <v>8.1835526315789497</v>
      </c>
      <c r="O614" s="31"/>
      <c r="P614" s="31"/>
      <c r="Q614" s="31"/>
      <c r="R614" s="31"/>
      <c r="S614" s="31"/>
      <c r="T614" s="31"/>
      <c r="U614" s="31"/>
      <c r="V614" s="221">
        <f>+IF(J614=0,"",'Ark1'!T3374)</f>
        <v>5.7039473684210513</v>
      </c>
      <c r="W614" s="222">
        <f>+IF(J614=0,"",'Ark1'!W3374)</f>
        <v>0</v>
      </c>
      <c r="X614" s="222">
        <f>+IF(J614=0,"",'Ark1'!X3374)</f>
        <v>1.5350877192982459</v>
      </c>
      <c r="Y614" s="222">
        <f>+IF(J614=0,"",'Ark1'!Y3374)</f>
        <v>0</v>
      </c>
      <c r="Z614" s="222">
        <f>+IF(J614=0,"",'Ark1'!Z3374)</f>
        <v>2.5757159815098638</v>
      </c>
      <c r="AA614" s="220">
        <f>+IF(J614=0,"",'Ark1'!AA3374)</f>
        <v>0</v>
      </c>
      <c r="AB614" s="221">
        <f>+IF(J614=0,"",'Ark1'!AC3374)</f>
        <v>0</v>
      </c>
      <c r="AC614" s="222">
        <f>+IF(J614=0,"",'Ark1'!AE3374)</f>
        <v>0</v>
      </c>
      <c r="AD614" s="220">
        <f t="shared" si="61"/>
        <v>1.0229440789473687</v>
      </c>
      <c r="AE614" s="220">
        <f t="shared" si="59"/>
        <v>8.7692307692307701</v>
      </c>
      <c r="AF614" s="305"/>
    </row>
    <row r="615" spans="1:32" ht="15.6">
      <c r="A615" s="305"/>
      <c r="B615" s="270">
        <f>+'Ark1'!C3375</f>
        <v>2023</v>
      </c>
      <c r="C615" s="219">
        <f>+'Ark1'!L3375</f>
        <v>8</v>
      </c>
      <c r="D615" s="219" t="str">
        <f>VLOOKUP(C615,RNR!$D$13:$E$27,2)</f>
        <v>R</v>
      </c>
      <c r="E615" s="219">
        <f>+'Ark1'!H3375</f>
        <v>2</v>
      </c>
      <c r="F615" s="219">
        <f>+'Ark1'!J3375</f>
        <v>141</v>
      </c>
      <c r="G615" s="219" t="str">
        <f>+VLOOKUP(F615,RNR!$A$1:$B$26,2)</f>
        <v>Ølen</v>
      </c>
      <c r="H615" s="219">
        <f>+IF(J615=0,"",'Ark1'!Q3375)</f>
        <v>25</v>
      </c>
      <c r="I615" s="219"/>
      <c r="J615" s="324">
        <f>+'Ark1'!R3375</f>
        <v>102</v>
      </c>
      <c r="K615" s="220">
        <f>+IF(J615=0,"",'Ark1'!AG3375)</f>
        <v>15.40730815791639</v>
      </c>
      <c r="L615" s="220"/>
      <c r="M615" s="220">
        <f>+IF(J615=0,"",'Ark1'!AH3375)</f>
        <v>0</v>
      </c>
      <c r="N615" s="31">
        <f>+IF(J615=0,"",'Ark1'!U3375)</f>
        <v>12.851960784313729</v>
      </c>
      <c r="O615" s="31"/>
      <c r="P615" s="31"/>
      <c r="Q615" s="31"/>
      <c r="R615" s="31"/>
      <c r="S615" s="31"/>
      <c r="T615" s="31"/>
      <c r="U615" s="31"/>
      <c r="V615" s="221">
        <f>+IF(J615=0,"",'Ark1'!T3375)</f>
        <v>5.6470588235294121</v>
      </c>
      <c r="W615" s="222">
        <f>+IF(J615=0,"",'Ark1'!W3375)</f>
        <v>0</v>
      </c>
      <c r="X615" s="222">
        <f>+IF(J615=0,"",'Ark1'!X3375)</f>
        <v>18.627450980392155</v>
      </c>
      <c r="Y615" s="222">
        <f>+IF(J615=0,"",'Ark1'!Y3375)</f>
        <v>0.98039215686274495</v>
      </c>
      <c r="Z615" s="222">
        <f>+IF(J615=0,"",'Ark1'!Z3375)</f>
        <v>3.8558773674705842</v>
      </c>
      <c r="AA615" s="220">
        <f>+IF(J615=0,"",'Ark1'!AA3375)</f>
        <v>0</v>
      </c>
      <c r="AB615" s="221">
        <f>+IF(J615=0,"",'Ark1'!AC3375)</f>
        <v>0</v>
      </c>
      <c r="AC615" s="222">
        <f>+IF(J615=0,"",'Ark1'!AE3375)</f>
        <v>0</v>
      </c>
      <c r="AD615" s="220">
        <f t="shared" si="61"/>
        <v>1.6064950980392161</v>
      </c>
      <c r="AE615" s="220">
        <f t="shared" si="59"/>
        <v>4.08</v>
      </c>
      <c r="AF615" s="305"/>
    </row>
    <row r="616" spans="1:32" ht="15.6">
      <c r="A616" s="305"/>
      <c r="B616" s="270">
        <f>+'Ark1'!C3376</f>
        <v>2023</v>
      </c>
      <c r="C616" s="219">
        <f>+'Ark1'!L3376</f>
        <v>8</v>
      </c>
      <c r="D616" s="219" t="str">
        <f>VLOOKUP(C616,RNR!$D$13:$E$27,2)</f>
        <v>R</v>
      </c>
      <c r="E616" s="219">
        <f>+'Ark1'!H3376</f>
        <v>2</v>
      </c>
      <c r="F616" s="219">
        <f>+'Ark1'!J3376</f>
        <v>143</v>
      </c>
      <c r="G616" s="219" t="str">
        <f>+VLOOKUP(F616,RNR!$A$1:$B$26,2)</f>
        <v>Nordfjord</v>
      </c>
      <c r="H616" s="219">
        <f>+IF(J616=0,"",'Ark1'!Q3376)</f>
        <v>12</v>
      </c>
      <c r="I616" s="219"/>
      <c r="J616" s="324">
        <f>+'Ark1'!R3376</f>
        <v>39</v>
      </c>
      <c r="K616" s="220">
        <f>+IF(J616=0,"",'Ark1'!AG3376)</f>
        <v>28.448523085747073</v>
      </c>
      <c r="L616" s="220"/>
      <c r="M616" s="220">
        <f>+IF(J616=0,"",'Ark1'!AH3376)</f>
        <v>0</v>
      </c>
      <c r="N616" s="31">
        <f>+IF(J616=0,"",'Ark1'!U3376)</f>
        <v>12.717948717948721</v>
      </c>
      <c r="O616" s="31"/>
      <c r="P616" s="31"/>
      <c r="Q616" s="31"/>
      <c r="R616" s="31"/>
      <c r="S616" s="31"/>
      <c r="T616" s="31"/>
      <c r="U616" s="31"/>
      <c r="V616" s="221">
        <f>+IF(J616=0,"",'Ark1'!T3376)</f>
        <v>5.0769230769230784</v>
      </c>
      <c r="W616" s="222">
        <f>+IF(J616=0,"",'Ark1'!W3376)</f>
        <v>0</v>
      </c>
      <c r="X616" s="222">
        <f>+IF(J616=0,"",'Ark1'!X3376)</f>
        <v>17.948717948717952</v>
      </c>
      <c r="Y616" s="222">
        <f>+IF(J616=0,"",'Ark1'!Y3376)</f>
        <v>2.5641025641025639</v>
      </c>
      <c r="Z616" s="222">
        <f>+IF(J616=0,"",'Ark1'!Z3376)</f>
        <v>3.667450158357541</v>
      </c>
      <c r="AA616" s="220">
        <f>+IF(J616=0,"",'Ark1'!AA3376)</f>
        <v>0</v>
      </c>
      <c r="AB616" s="221">
        <f>+IF(J616=0,"",'Ark1'!AC3376)</f>
        <v>0</v>
      </c>
      <c r="AC616" s="222">
        <f>+IF(J616=0,"",'Ark1'!AE3376)</f>
        <v>0</v>
      </c>
      <c r="AD616" s="220">
        <f t="shared" si="61"/>
        <v>1.5897435897435901</v>
      </c>
      <c r="AE616" s="220">
        <f t="shared" si="59"/>
        <v>3.25</v>
      </c>
      <c r="AF616" s="305"/>
    </row>
    <row r="617" spans="1:32" ht="15.6">
      <c r="A617" s="305"/>
      <c r="B617" s="270">
        <f>+'Ark1'!C3377</f>
        <v>2023</v>
      </c>
      <c r="C617" s="219">
        <f>+'Ark1'!L3377</f>
        <v>8</v>
      </c>
      <c r="D617" s="219" t="str">
        <f>VLOOKUP(C617,RNR!$D$13:$E$27,2)</f>
        <v>R</v>
      </c>
      <c r="E617" s="219">
        <f>+'Ark1'!H3377</f>
        <v>2</v>
      </c>
      <c r="F617" s="219">
        <f>+'Ark1'!J3377</f>
        <v>147</v>
      </c>
      <c r="G617" s="219" t="str">
        <f>+VLOOKUP(F617,RNR!$A$1:$B$26,2)</f>
        <v>Midt-Norge</v>
      </c>
      <c r="H617" s="219">
        <f>+IF(J617=0,"",'Ark1'!Q3377)</f>
        <v>3</v>
      </c>
      <c r="I617" s="219"/>
      <c r="J617" s="324">
        <f>+'Ark1'!R3377</f>
        <v>15</v>
      </c>
      <c r="K617" s="220">
        <f>+IF(J617=0,"",'Ark1'!AG3377)</f>
        <v>19.293208172280504</v>
      </c>
      <c r="L617" s="220"/>
      <c r="M617" s="220">
        <f>+IF(J617=0,"",'Ark1'!AH3377)</f>
        <v>6.6666666666666687</v>
      </c>
      <c r="N617" s="31">
        <f>+IF(J617=0,"",'Ark1'!U3377)</f>
        <v>11.64666666666667</v>
      </c>
      <c r="O617" s="31"/>
      <c r="P617" s="31"/>
      <c r="Q617" s="31"/>
      <c r="R617" s="31"/>
      <c r="S617" s="31"/>
      <c r="T617" s="31"/>
      <c r="U617" s="31"/>
      <c r="V617" s="221">
        <f>+IF(J617=0,"",'Ark1'!T3377)</f>
        <v>6.4666666666666668</v>
      </c>
      <c r="W617" s="222">
        <f>+IF(J617=0,"",'Ark1'!W3377)</f>
        <v>0</v>
      </c>
      <c r="X617" s="222">
        <f>+IF(J617=0,"",'Ark1'!X3377)</f>
        <v>0</v>
      </c>
      <c r="Y617" s="222">
        <f>+IF(J617=0,"",'Ark1'!Y3377)</f>
        <v>0</v>
      </c>
      <c r="Z617" s="222">
        <f>+IF(J617=0,"",'Ark1'!Z3377)</f>
        <v>1.9348959202557221</v>
      </c>
      <c r="AA617" s="220">
        <f>+IF(J617=0,"",'Ark1'!AA3377)</f>
        <v>0</v>
      </c>
      <c r="AB617" s="221">
        <f>+IF(J617=0,"",'Ark1'!AC3377)</f>
        <v>0</v>
      </c>
      <c r="AC617" s="222">
        <f>+IF(J617=0,"",'Ark1'!AE3377)</f>
        <v>0</v>
      </c>
      <c r="AD617" s="220">
        <f t="shared" si="61"/>
        <v>1.4558333333333338</v>
      </c>
      <c r="AE617" s="220">
        <f t="shared" si="59"/>
        <v>5</v>
      </c>
      <c r="AF617" s="305"/>
    </row>
    <row r="618" spans="1:32" ht="15.6">
      <c r="A618" s="305"/>
      <c r="B618" s="270">
        <f>+'Ark1'!C3378</f>
        <v>2023</v>
      </c>
      <c r="C618" s="219">
        <f>+'Ark1'!L3378</f>
        <v>8</v>
      </c>
      <c r="D618" s="219" t="str">
        <f>VLOOKUP(C618,RNR!$D$13:$E$27,2)</f>
        <v>R</v>
      </c>
      <c r="E618" s="219">
        <f>+'Ark1'!H3378</f>
        <v>1</v>
      </c>
      <c r="F618" s="219">
        <f>+'Ark1'!J3378</f>
        <v>155</v>
      </c>
      <c r="G618" s="219" t="str">
        <f>+VLOOKUP(F618,RNR!$A$1:$B$26,2)</f>
        <v>Målselv</v>
      </c>
      <c r="H618" s="219">
        <f>+IF(J618=0,"",'Ark1'!Q3378)</f>
        <v>9</v>
      </c>
      <c r="I618" s="219"/>
      <c r="J618" s="324">
        <f>+'Ark1'!R3378</f>
        <v>79</v>
      </c>
      <c r="K618" s="220">
        <f>+IF(J618=0,"",'Ark1'!AG3378)</f>
        <v>9.1852559825437776</v>
      </c>
      <c r="L618" s="220"/>
      <c r="M618" s="220">
        <f>+IF(J618=0,"",'Ark1'!AH3378)</f>
        <v>0</v>
      </c>
      <c r="N618" s="31">
        <f>+IF(J618=0,"",'Ark1'!U3378)</f>
        <v>12.894936708860763</v>
      </c>
      <c r="O618" s="31"/>
      <c r="P618" s="31"/>
      <c r="Q618" s="31"/>
      <c r="R618" s="31"/>
      <c r="S618" s="31"/>
      <c r="T618" s="31"/>
      <c r="U618" s="31"/>
      <c r="V618" s="221">
        <f>+IF(J618=0,"",'Ark1'!T3378)</f>
        <v>5.0759493670886089</v>
      </c>
      <c r="W618" s="222">
        <f>+IF(J618=0,"",'Ark1'!W3378)</f>
        <v>0</v>
      </c>
      <c r="X618" s="222">
        <f>+IF(J618=0,"",'Ark1'!X3378)</f>
        <v>12.658227848101264</v>
      </c>
      <c r="Y618" s="222">
        <f>+IF(J618=0,"",'Ark1'!Y3378)</f>
        <v>0</v>
      </c>
      <c r="Z618" s="222">
        <f>+IF(J618=0,"",'Ark1'!Z3378)</f>
        <v>2.6128164509051857</v>
      </c>
      <c r="AA618" s="220">
        <f>+IF(J618=0,"",'Ark1'!AA3378)</f>
        <v>0</v>
      </c>
      <c r="AB618" s="221">
        <f>+IF(J618=0,"",'Ark1'!AC3378)</f>
        <v>0</v>
      </c>
      <c r="AC618" s="222">
        <f>+IF(J618=0,"",'Ark1'!AE3378)</f>
        <v>0</v>
      </c>
      <c r="AD618" s="220">
        <f t="shared" si="61"/>
        <v>1.6118670886075954</v>
      </c>
      <c r="AE618" s="220">
        <f t="shared" si="59"/>
        <v>8.7777777777777786</v>
      </c>
      <c r="AF618" s="305"/>
    </row>
    <row r="619" spans="1:32" ht="15.6">
      <c r="A619" s="305"/>
      <c r="B619" s="270">
        <f>+'Ark1'!C3379</f>
        <v>2023</v>
      </c>
      <c r="C619" s="219">
        <f>+'Ark1'!L3379</f>
        <v>8</v>
      </c>
      <c r="D619" s="219" t="str">
        <f>VLOOKUP(C619,RNR!$D$13:$E$27,2)</f>
        <v>R</v>
      </c>
      <c r="E619" s="219">
        <f>+'Ark1'!H3379</f>
        <v>2</v>
      </c>
      <c r="F619" s="219">
        <f>+'Ark1'!J3379</f>
        <v>160</v>
      </c>
      <c r="G619" s="219" t="str">
        <f>+VLOOKUP(F619,RNR!$A$1:$B$26,2)</f>
        <v>Oslo</v>
      </c>
      <c r="H619" s="219">
        <f>+IF(J619=0,"",'Ark1'!Q3379)</f>
        <v>5</v>
      </c>
      <c r="I619" s="219"/>
      <c r="J619" s="324">
        <f>+'Ark1'!R3379</f>
        <v>21</v>
      </c>
      <c r="K619" s="220">
        <f>+IF(J619=0,"",'Ark1'!AG3379)</f>
        <v>10.908399847966557</v>
      </c>
      <c r="L619" s="220"/>
      <c r="M619" s="220">
        <f>+IF(J619=0,"",'Ark1'!AH3379)</f>
        <v>23.809523809523821</v>
      </c>
      <c r="N619" s="31">
        <f>+IF(J619=0,"",'Ark1'!U3379)</f>
        <v>10.933333333333335</v>
      </c>
      <c r="O619" s="31"/>
      <c r="P619" s="31"/>
      <c r="Q619" s="31"/>
      <c r="R619" s="31"/>
      <c r="S619" s="31"/>
      <c r="T619" s="31"/>
      <c r="U619" s="31"/>
      <c r="V619" s="221">
        <f>+IF(J619=0,"",'Ark1'!T3379)</f>
        <v>6.190476190476188</v>
      </c>
      <c r="W619" s="222">
        <f>+IF(J619=0,"",'Ark1'!W3379)</f>
        <v>4.7619047619047636</v>
      </c>
      <c r="X619" s="222">
        <f>+IF(J619=0,"",'Ark1'!X3379)</f>
        <v>0</v>
      </c>
      <c r="Y619" s="222">
        <f>+IF(J619=0,"",'Ark1'!Y3379)</f>
        <v>0</v>
      </c>
      <c r="Z619" s="222">
        <f>+IF(J619=0,"",'Ark1'!Z3379)</f>
        <v>2.2331556432510782</v>
      </c>
      <c r="AA619" s="220">
        <f>+IF(J619=0,"",'Ark1'!AA3379)</f>
        <v>0</v>
      </c>
      <c r="AB619" s="221">
        <f>+IF(J619=0,"",'Ark1'!AC3379)</f>
        <v>0</v>
      </c>
      <c r="AC619" s="222">
        <f>+IF(J619=0,"",'Ark1'!AE3379)</f>
        <v>0</v>
      </c>
      <c r="AD619" s="220">
        <f t="shared" si="61"/>
        <v>1.3666666666666669</v>
      </c>
      <c r="AE619" s="220">
        <f t="shared" si="59"/>
        <v>4.2</v>
      </c>
      <c r="AF619" s="305"/>
    </row>
    <row r="620" spans="1:32" ht="15.6">
      <c r="A620" s="305"/>
      <c r="B620" s="270">
        <f>+'Ark1'!C3380</f>
        <v>2023</v>
      </c>
      <c r="C620" s="219">
        <f>+'Ark1'!L3380</f>
        <v>8</v>
      </c>
      <c r="D620" s="219" t="str">
        <f>VLOOKUP(C620,RNR!$D$13:$E$27,2)</f>
        <v>R</v>
      </c>
      <c r="E620" s="219">
        <f>+'Ark1'!H3380</f>
        <v>1</v>
      </c>
      <c r="F620" s="219">
        <f>+'Ark1'!J3380</f>
        <v>171</v>
      </c>
      <c r="G620" s="219" t="str">
        <f>+VLOOKUP(F620,RNR!$A$1:$B$26,2)</f>
        <v>Prima</v>
      </c>
      <c r="H620" s="219" t="str">
        <f>+IF(J620=0,"",'Ark1'!Q3380)</f>
        <v/>
      </c>
      <c r="I620" s="219"/>
      <c r="J620" s="324">
        <f>+'Ark1'!R3380</f>
        <v>0</v>
      </c>
      <c r="K620" s="220" t="str">
        <f>+IF(J620=0,"",'Ark1'!AG3380)</f>
        <v/>
      </c>
      <c r="L620" s="220"/>
      <c r="M620" s="220" t="str">
        <f>+IF(J620=0,"",'Ark1'!AH3380)</f>
        <v/>
      </c>
      <c r="N620" s="31" t="str">
        <f>+IF(J620=0,"",'Ark1'!U3380)</f>
        <v/>
      </c>
      <c r="O620" s="31"/>
      <c r="P620" s="31"/>
      <c r="Q620" s="31"/>
      <c r="R620" s="31"/>
      <c r="S620" s="31"/>
      <c r="T620" s="31"/>
      <c r="U620" s="31"/>
      <c r="V620" s="221" t="str">
        <f>+IF(J620=0,"",'Ark1'!T3380)</f>
        <v/>
      </c>
      <c r="W620" s="222" t="str">
        <f>+IF(J620=0,"",'Ark1'!W3380)</f>
        <v/>
      </c>
      <c r="X620" s="222" t="str">
        <f>+IF(J620=0,"",'Ark1'!X3380)</f>
        <v/>
      </c>
      <c r="Y620" s="222" t="str">
        <f>+IF(J620=0,"",'Ark1'!Y3380)</f>
        <v/>
      </c>
      <c r="Z620" s="222" t="str">
        <f>+IF(J620=0,"",'Ark1'!Z3380)</f>
        <v/>
      </c>
      <c r="AA620" s="220" t="str">
        <f>+IF(J620=0,"",'Ark1'!AA3380)</f>
        <v/>
      </c>
      <c r="AB620" s="221" t="str">
        <f>+IF(J620=0,"",'Ark1'!AC3380)</f>
        <v/>
      </c>
      <c r="AC620" s="222" t="str">
        <f>+IF(J620=0,"",'Ark1'!AE3380)</f>
        <v/>
      </c>
      <c r="AD620" s="220" t="str">
        <f t="shared" si="61"/>
        <v/>
      </c>
      <c r="AE620" s="220" t="str">
        <f t="shared" si="59"/>
        <v/>
      </c>
      <c r="AF620" s="305"/>
    </row>
    <row r="621" spans="1:32" ht="15.6">
      <c r="A621" s="305"/>
      <c r="B621" s="270">
        <f>+'Ark1'!C3381</f>
        <v>2023</v>
      </c>
      <c r="C621" s="219">
        <f>+'Ark1'!L3381</f>
        <v>8</v>
      </c>
      <c r="D621" s="219" t="str">
        <f>VLOOKUP(C621,RNR!$D$13:$E$27,2)</f>
        <v>R</v>
      </c>
      <c r="E621" s="219">
        <f>+'Ark1'!H3381</f>
        <v>2</v>
      </c>
      <c r="F621" s="219">
        <f>+'Ark1'!J3381</f>
        <v>175</v>
      </c>
      <c r="G621" s="219" t="str">
        <f>+VLOOKUP(F621,RNR!$A$1:$B$26,2)</f>
        <v>Ole Ringdal</v>
      </c>
      <c r="H621" s="219">
        <f>+IF(J621=0,"",'Ark1'!Q3381)</f>
        <v>4</v>
      </c>
      <c r="I621" s="219"/>
      <c r="J621" s="324">
        <f>+'Ark1'!R3381</f>
        <v>5</v>
      </c>
      <c r="K621" s="220">
        <f>+IF(J621=0,"",'Ark1'!AG3381)</f>
        <v>0.49449755332108286</v>
      </c>
      <c r="L621" s="220"/>
      <c r="M621" s="220">
        <f>+IF(J621=0,"",'Ark1'!AH3381)</f>
        <v>0</v>
      </c>
      <c r="N621" s="31">
        <f>+IF(J621=0,"",'Ark1'!U3381)</f>
        <v>9.58</v>
      </c>
      <c r="O621" s="31"/>
      <c r="P621" s="31"/>
      <c r="Q621" s="31"/>
      <c r="R621" s="31"/>
      <c r="S621" s="31"/>
      <c r="T621" s="31"/>
      <c r="U621" s="31"/>
      <c r="V621" s="221">
        <f>+IF(J621=0,"",'Ark1'!T3381)</f>
        <v>6.2</v>
      </c>
      <c r="W621" s="222">
        <f>+IF(J621=0,"",'Ark1'!W3381)</f>
        <v>0</v>
      </c>
      <c r="X621" s="222">
        <f>+IF(J621=0,"",'Ark1'!X3381)</f>
        <v>0</v>
      </c>
      <c r="Y621" s="222">
        <f>+IF(J621=0,"",'Ark1'!Y3381)</f>
        <v>0</v>
      </c>
      <c r="Z621" s="222">
        <f>+IF(J621=0,"",'Ark1'!Z3381)</f>
        <v>2.5670216204777101</v>
      </c>
      <c r="AA621" s="220">
        <f>+IF(J621=0,"",'Ark1'!AA3381)</f>
        <v>0</v>
      </c>
      <c r="AB621" s="221">
        <f>+IF(J621=0,"",'Ark1'!AC3381)</f>
        <v>0</v>
      </c>
      <c r="AC621" s="222">
        <f>+IF(J621=0,"",'Ark1'!AE3381)</f>
        <v>0</v>
      </c>
      <c r="AD621" s="220">
        <f t="shared" si="61"/>
        <v>1.1975</v>
      </c>
      <c r="AE621" s="220">
        <f t="shared" si="59"/>
        <v>1.25</v>
      </c>
      <c r="AF621" s="305"/>
    </row>
    <row r="622" spans="1:32" ht="15.6">
      <c r="A622" s="305"/>
      <c r="B622" s="270">
        <f>+'Ark1'!C3382</f>
        <v>2023</v>
      </c>
      <c r="C622" s="219">
        <f>+'Ark1'!L3382</f>
        <v>8</v>
      </c>
      <c r="D622" s="219" t="str">
        <f>VLOOKUP(C622,RNR!$D$13:$E$27,2)</f>
        <v>R</v>
      </c>
      <c r="E622" s="219">
        <f>+'Ark1'!H3382</f>
        <v>2</v>
      </c>
      <c r="F622" s="219">
        <f>+'Ark1'!J3382</f>
        <v>177</v>
      </c>
      <c r="G622" s="219" t="str">
        <f>+VLOOKUP(F622,RNR!$A$1:$B$26,2)</f>
        <v>Slakthuset</v>
      </c>
      <c r="H622" s="219">
        <f>+IF(J622=0,"",'Ark1'!Q3382)</f>
        <v>5</v>
      </c>
      <c r="I622" s="219"/>
      <c r="J622" s="324">
        <f>+'Ark1'!R3382</f>
        <v>33</v>
      </c>
      <c r="K622" s="220">
        <f>+IF(J622=0,"",'Ark1'!AG3382)</f>
        <v>5.5520435702302491</v>
      </c>
      <c r="L622" s="220"/>
      <c r="M622" s="220">
        <f>+IF(J622=0,"",'Ark1'!AH3382)</f>
        <v>0</v>
      </c>
      <c r="N622" s="31">
        <f>+IF(J622=0,"",'Ark1'!U3382)</f>
        <v>13.83939393939394</v>
      </c>
      <c r="O622" s="31"/>
      <c r="P622" s="31"/>
      <c r="Q622" s="31"/>
      <c r="R622" s="31"/>
      <c r="S622" s="31"/>
      <c r="T622" s="31"/>
      <c r="U622" s="31"/>
      <c r="V622" s="221">
        <f>+IF(J622=0,"",'Ark1'!T3382)</f>
        <v>4.7272727272727284</v>
      </c>
      <c r="W622" s="222">
        <f>+IF(J622=0,"",'Ark1'!W3382)</f>
        <v>0</v>
      </c>
      <c r="X622" s="222">
        <f>+IF(J622=0,"",'Ark1'!X3382)</f>
        <v>18.181818181818183</v>
      </c>
      <c r="Y622" s="222">
        <f>+IF(J622=0,"",'Ark1'!Y3382)</f>
        <v>0</v>
      </c>
      <c r="Z622" s="222">
        <f>+IF(J622=0,"",'Ark1'!Z3382)</f>
        <v>2.4172284898380005</v>
      </c>
      <c r="AA622" s="220">
        <f>+IF(J622=0,"",'Ark1'!AA3382)</f>
        <v>0</v>
      </c>
      <c r="AB622" s="221">
        <f>+IF(J622=0,"",'Ark1'!AC3382)</f>
        <v>0</v>
      </c>
      <c r="AC622" s="222">
        <f>+IF(J622=0,"",'Ark1'!AE3382)</f>
        <v>0</v>
      </c>
      <c r="AD622" s="220">
        <f t="shared" si="61"/>
        <v>1.7299242424242425</v>
      </c>
      <c r="AE622" s="220">
        <f t="shared" si="59"/>
        <v>6.6</v>
      </c>
      <c r="AF622" s="305"/>
    </row>
    <row r="623" spans="1:32" ht="15.6">
      <c r="A623" s="305"/>
      <c r="B623" s="270">
        <f>+'Ark1'!C3383</f>
        <v>2023</v>
      </c>
      <c r="C623" s="219">
        <f>+'Ark1'!L3383</f>
        <v>8</v>
      </c>
      <c r="D623" s="219" t="str">
        <f>VLOOKUP(C623,RNR!$D$13:$E$27,2)</f>
        <v>R</v>
      </c>
      <c r="E623" s="219">
        <f>+'Ark1'!H3383</f>
        <v>2</v>
      </c>
      <c r="F623" s="219">
        <f>+'Ark1'!J3383</f>
        <v>178</v>
      </c>
      <c r="G623" s="219" t="str">
        <f>+VLOOKUP(F623,RNR!$A$1:$B$26,2)</f>
        <v>Røros</v>
      </c>
      <c r="H623" s="219">
        <f>+IF(J623=0,"",'Ark1'!Q3383)</f>
        <v>5</v>
      </c>
      <c r="I623" s="219"/>
      <c r="J623" s="324">
        <f>+'Ark1'!R3383</f>
        <v>35</v>
      </c>
      <c r="K623" s="220">
        <f>+IF(J623=0,"",'Ark1'!AG3383)</f>
        <v>15.016126294347307</v>
      </c>
      <c r="L623" s="220"/>
      <c r="M623" s="220">
        <f>+IF(J623=0,"",'Ark1'!AH3383)</f>
        <v>34.285714285714278</v>
      </c>
      <c r="N623" s="31">
        <f>+IF(J623=0,"",'Ark1'!U3383)</f>
        <v>12.637142857142861</v>
      </c>
      <c r="O623" s="31"/>
      <c r="P623" s="31"/>
      <c r="Q623" s="31"/>
      <c r="R623" s="31"/>
      <c r="S623" s="31"/>
      <c r="T623" s="31"/>
      <c r="U623" s="31"/>
      <c r="V623" s="221">
        <f>+IF(J623=0,"",'Ark1'!T3383)</f>
        <v>4.7428571428571438</v>
      </c>
      <c r="W623" s="222">
        <f>+IF(J623=0,"",'Ark1'!W3383)</f>
        <v>0</v>
      </c>
      <c r="X623" s="222">
        <f>+IF(J623=0,"",'Ark1'!X3383)</f>
        <v>11.428571428571431</v>
      </c>
      <c r="Y623" s="222">
        <f>+IF(J623=0,"",'Ark1'!Y3383)</f>
        <v>0</v>
      </c>
      <c r="Z623" s="222">
        <f>+IF(J623=0,"",'Ark1'!Z3383)</f>
        <v>2.7091470153944095</v>
      </c>
      <c r="AA623" s="220">
        <f>+IF(J623=0,"",'Ark1'!AA3383)</f>
        <v>0</v>
      </c>
      <c r="AB623" s="221">
        <f>+IF(J623=0,"",'Ark1'!AC3383)</f>
        <v>0</v>
      </c>
      <c r="AC623" s="222">
        <f>+IF(J623=0,"",'Ark1'!AE3383)</f>
        <v>0</v>
      </c>
      <c r="AD623" s="220">
        <f t="shared" si="61"/>
        <v>1.5796428571428576</v>
      </c>
      <c r="AE623" s="220">
        <f t="shared" si="59"/>
        <v>7</v>
      </c>
      <c r="AF623" s="305"/>
    </row>
    <row r="624" spans="1:32" ht="15.6">
      <c r="A624" s="305"/>
      <c r="B624" s="270">
        <f>+'Ark1'!C3384</f>
        <v>2023</v>
      </c>
      <c r="C624" s="219">
        <f>+'Ark1'!L3384</f>
        <v>8</v>
      </c>
      <c r="D624" s="219" t="str">
        <f>VLOOKUP(C624,RNR!$D$13:$E$27,2)</f>
        <v>R</v>
      </c>
      <c r="E624" s="219">
        <f>+'Ark1'!H3384</f>
        <v>2</v>
      </c>
      <c r="F624" s="219">
        <f>+'Ark1'!J3384</f>
        <v>181</v>
      </c>
      <c r="G624" s="219" t="str">
        <f>+VLOOKUP(F624,RNR!$A$1:$B$26,2)</f>
        <v>Horns</v>
      </c>
      <c r="H624" s="219">
        <f>+IF(J624=0,"",'Ark1'!Q3384)</f>
        <v>3</v>
      </c>
      <c r="I624" s="219"/>
      <c r="J624" s="324">
        <f>+'Ark1'!R3384</f>
        <v>3</v>
      </c>
      <c r="K624" s="220">
        <f>+IF(J624=0,"",'Ark1'!AG3384)</f>
        <v>1.0030001764809695</v>
      </c>
      <c r="L624" s="220"/>
      <c r="M624" s="220">
        <f>+IF(J624=0,"",'Ark1'!AH3384)</f>
        <v>0</v>
      </c>
      <c r="N624" s="31">
        <f>+IF(J624=0,"",'Ark1'!U3384)</f>
        <v>11.366666666666671</v>
      </c>
      <c r="O624" s="31"/>
      <c r="P624" s="31"/>
      <c r="Q624" s="31"/>
      <c r="R624" s="31"/>
      <c r="S624" s="31"/>
      <c r="T624" s="31"/>
      <c r="U624" s="31"/>
      <c r="V624" s="221">
        <f>+IF(J624=0,"",'Ark1'!T3384)</f>
        <v>6</v>
      </c>
      <c r="W624" s="222">
        <f>+IF(J624=0,"",'Ark1'!W3384)</f>
        <v>0</v>
      </c>
      <c r="X624" s="222">
        <f>+IF(J624=0,"",'Ark1'!X3384)</f>
        <v>33.333333333333343</v>
      </c>
      <c r="Y624" s="222">
        <f>+IF(J624=0,"",'Ark1'!Y3384)</f>
        <v>0</v>
      </c>
      <c r="Z624" s="222">
        <f>+IF(J624=0,"",'Ark1'!Z3384)</f>
        <v>4.4093335349259135</v>
      </c>
      <c r="AA624" s="220">
        <f>+IF(J624=0,"",'Ark1'!AA3384)</f>
        <v>0</v>
      </c>
      <c r="AB624" s="221">
        <f>+IF(J624=0,"",'Ark1'!AC3384)</f>
        <v>0</v>
      </c>
      <c r="AC624" s="222">
        <f>+IF(J624=0,"",'Ark1'!AE3384)</f>
        <v>0</v>
      </c>
      <c r="AD624" s="220">
        <f t="shared" si="61"/>
        <v>1.4208333333333338</v>
      </c>
      <c r="AE624" s="220">
        <f t="shared" si="59"/>
        <v>1</v>
      </c>
      <c r="AF624" s="305"/>
    </row>
    <row r="625" spans="1:32" ht="15.6">
      <c r="A625" s="305"/>
      <c r="B625" s="270">
        <f>+'Ark1'!C3385</f>
        <v>2023</v>
      </c>
      <c r="C625" s="219">
        <f>+'Ark1'!L3385</f>
        <v>8</v>
      </c>
      <c r="D625" s="219" t="str">
        <f>VLOOKUP(C625,RNR!$D$13:$E$27,2)</f>
        <v>R</v>
      </c>
      <c r="E625" s="219">
        <f>+'Ark1'!H3385</f>
        <v>1</v>
      </c>
      <c r="F625" s="219">
        <f>+'Ark1'!J3385</f>
        <v>262</v>
      </c>
      <c r="G625" s="219" t="str">
        <f>+VLOOKUP(F625,RNR!$A$1:$B$26,2)</f>
        <v>Strilalam</v>
      </c>
      <c r="H625" s="219" t="str">
        <f>+IF(J625=0,"",'Ark1'!Q3385)</f>
        <v/>
      </c>
      <c r="I625" s="219"/>
      <c r="J625" s="324">
        <f>+'Ark1'!R3385</f>
        <v>0</v>
      </c>
      <c r="K625" s="220" t="str">
        <f>+IF(J625=0,"",'Ark1'!AG3385)</f>
        <v/>
      </c>
      <c r="L625" s="220"/>
      <c r="M625" s="220" t="str">
        <f>+IF(J625=0,"",'Ark1'!AH3385)</f>
        <v/>
      </c>
      <c r="N625" s="31" t="str">
        <f>+IF(J625=0,"",'Ark1'!U3385)</f>
        <v/>
      </c>
      <c r="O625" s="31"/>
      <c r="P625" s="31"/>
      <c r="Q625" s="31"/>
      <c r="R625" s="31"/>
      <c r="S625" s="31"/>
      <c r="T625" s="31"/>
      <c r="U625" s="31"/>
      <c r="V625" s="221" t="str">
        <f>+IF(J625=0,"",'Ark1'!T3385)</f>
        <v/>
      </c>
      <c r="W625" s="222" t="str">
        <f>+IF(J625=0,"",'Ark1'!W3385)</f>
        <v/>
      </c>
      <c r="X625" s="222" t="str">
        <f>+IF(J625=0,"",'Ark1'!X3385)</f>
        <v/>
      </c>
      <c r="Y625" s="222" t="str">
        <f>+IF(J625=0,"",'Ark1'!Y3385)</f>
        <v/>
      </c>
      <c r="Z625" s="222" t="str">
        <f>+IF(J625=0,"",'Ark1'!Z3385)</f>
        <v/>
      </c>
      <c r="AA625" s="220" t="str">
        <f>+IF(J625=0,"",'Ark1'!AA3385)</f>
        <v/>
      </c>
      <c r="AB625" s="221" t="str">
        <f>+IF(J625=0,"",'Ark1'!AC3385)</f>
        <v/>
      </c>
      <c r="AC625" s="222" t="str">
        <f>+IF(J625=0,"",'Ark1'!AE3385)</f>
        <v/>
      </c>
      <c r="AD625" s="220" t="str">
        <f t="shared" si="61"/>
        <v/>
      </c>
      <c r="AE625" s="220" t="str">
        <f t="shared" si="59"/>
        <v/>
      </c>
      <c r="AF625" s="305"/>
    </row>
    <row r="626" spans="1:32" ht="15.6">
      <c r="A626" s="305"/>
      <c r="B626" s="270">
        <f>+'Ark1'!C3386</f>
        <v>2023</v>
      </c>
      <c r="C626" s="219">
        <f>+'Ark1'!L3386</f>
        <v>8</v>
      </c>
      <c r="D626" s="219" t="str">
        <f>VLOOKUP(C626,RNR!$D$13:$E$27,2)</f>
        <v>R</v>
      </c>
      <c r="E626" s="219">
        <f>+'Ark1'!H3386</f>
        <v>1</v>
      </c>
      <c r="F626" s="219">
        <f>+'Ark1'!J3386</f>
        <v>309</v>
      </c>
      <c r="G626" s="219" t="str">
        <f>+VLOOKUP(F626,RNR!$A$1:$B$26,2)</f>
        <v>Malvik</v>
      </c>
      <c r="H626" s="219">
        <f>+IF(J626=0,"",'Ark1'!Q3386)</f>
        <v>32</v>
      </c>
      <c r="I626" s="219"/>
      <c r="J626" s="324">
        <f>+'Ark1'!R3386</f>
        <v>242</v>
      </c>
      <c r="K626" s="220">
        <f>+IF(J626=0,"",'Ark1'!AG3386)</f>
        <v>32.85446310106601</v>
      </c>
      <c r="L626" s="220"/>
      <c r="M626" s="220">
        <f>+IF(J626=0,"",'Ark1'!AH3386)</f>
        <v>0</v>
      </c>
      <c r="N626" s="31">
        <f>+IF(J626=0,"",'Ark1'!U3386)</f>
        <v>8.9020661157024819</v>
      </c>
      <c r="O626" s="31"/>
      <c r="P626" s="31"/>
      <c r="Q626" s="31"/>
      <c r="R626" s="31"/>
      <c r="S626" s="31"/>
      <c r="T626" s="31"/>
      <c r="U626" s="31"/>
      <c r="V626" s="221">
        <f>+IF(J626=0,"",'Ark1'!T3386)</f>
        <v>5.2479338842975194</v>
      </c>
      <c r="W626" s="222">
        <f>+IF(J626=0,"",'Ark1'!W3386)</f>
        <v>0</v>
      </c>
      <c r="X626" s="222">
        <f>+IF(J626=0,"",'Ark1'!X3386)</f>
        <v>1.2396694214876036</v>
      </c>
      <c r="Y626" s="222">
        <f>+IF(J626=0,"",'Ark1'!Y3386)</f>
        <v>0</v>
      </c>
      <c r="Z626" s="222">
        <f>+IF(J626=0,"",'Ark1'!Z3386)</f>
        <v>2.8682855239442944</v>
      </c>
      <c r="AA626" s="220">
        <f>+IF(J626=0,"",'Ark1'!AA3386)</f>
        <v>0</v>
      </c>
      <c r="AB626" s="221">
        <f>+IF(J626=0,"",'Ark1'!AC3386)</f>
        <v>0</v>
      </c>
      <c r="AC626" s="222">
        <f>+IF(J626=0,"",'Ark1'!AE3386)</f>
        <v>0</v>
      </c>
      <c r="AD626" s="220">
        <f t="shared" si="61"/>
        <v>1.1127582644628102</v>
      </c>
      <c r="AE626" s="220">
        <f t="shared" si="59"/>
        <v>7.5625</v>
      </c>
      <c r="AF626" s="305"/>
    </row>
    <row r="627" spans="1:32" ht="15.6">
      <c r="A627" s="305"/>
      <c r="B627" s="270">
        <f>+'Ark1'!C3387</f>
        <v>2023</v>
      </c>
      <c r="C627" s="219">
        <f>+'Ark1'!L3387</f>
        <v>8</v>
      </c>
      <c r="D627" s="219" t="str">
        <f>VLOOKUP(C627,RNR!$D$13:$E$27,2)</f>
        <v>R</v>
      </c>
      <c r="E627" s="219">
        <f>+'Ark1'!H3387</f>
        <v>2</v>
      </c>
      <c r="F627" s="219">
        <f>+'Ark1'!J3387</f>
        <v>470</v>
      </c>
      <c r="G627" s="219" t="str">
        <f>+VLOOKUP(F627,RNR!$A$1:$B$26,2)</f>
        <v>Jens Eide</v>
      </c>
      <c r="H627" s="219">
        <f>+IF(J627=0,"",'Ark1'!Q3387)</f>
        <v>23</v>
      </c>
      <c r="I627" s="219"/>
      <c r="J627" s="324">
        <f>+'Ark1'!R3387</f>
        <v>384</v>
      </c>
      <c r="K627" s="220">
        <f>+IF(J627=0,"",'Ark1'!AG3387)</f>
        <v>55.927933737732019</v>
      </c>
      <c r="L627" s="220"/>
      <c r="M627" s="220">
        <f>+IF(J627=0,"",'Ark1'!AH3387)</f>
        <v>3.6458333333333344</v>
      </c>
      <c r="N627" s="31">
        <f>+IF(J627=0,"",'Ark1'!U3387)</f>
        <v>7.2270833333333364</v>
      </c>
      <c r="O627" s="31"/>
      <c r="P627" s="31"/>
      <c r="Q627" s="31"/>
      <c r="R627" s="31"/>
      <c r="S627" s="31"/>
      <c r="T627" s="31"/>
      <c r="U627" s="31"/>
      <c r="V627" s="221">
        <f>+IF(J627=0,"",'Ark1'!T3387)</f>
        <v>4.9921875</v>
      </c>
      <c r="W627" s="222">
        <f>+IF(J627=0,"",'Ark1'!W3387)</f>
        <v>0.26041666666666674</v>
      </c>
      <c r="X627" s="222">
        <f>+IF(J627=0,"",'Ark1'!X3387)</f>
        <v>0.26041666666666674</v>
      </c>
      <c r="Y627" s="222">
        <f>+IF(J627=0,"",'Ark1'!Y3387)</f>
        <v>0</v>
      </c>
      <c r="Z627" s="222">
        <f>+IF(J627=0,"",'Ark1'!Z3387)</f>
        <v>2.9157788827439477</v>
      </c>
      <c r="AA627" s="220">
        <f>+IF(J627=0,"",'Ark1'!AA3387)</f>
        <v>0</v>
      </c>
      <c r="AB627" s="221">
        <f>+IF(J627=0,"",'Ark1'!AC3387)</f>
        <v>0</v>
      </c>
      <c r="AC627" s="222">
        <f>+IF(J627=0,"",'Ark1'!AE3387)</f>
        <v>0</v>
      </c>
      <c r="AD627" s="220">
        <f t="shared" si="61"/>
        <v>0.90338541666666705</v>
      </c>
      <c r="AE627" s="220">
        <f t="shared" si="59"/>
        <v>16.695652173913043</v>
      </c>
      <c r="AF627" s="305"/>
    </row>
    <row r="628" spans="1:32" ht="15.6">
      <c r="A628" s="305"/>
      <c r="B628" s="270">
        <f>+'Ark1'!C3388</f>
        <v>2023</v>
      </c>
      <c r="C628" s="219">
        <f>+'Ark1'!L3388</f>
        <v>8</v>
      </c>
      <c r="D628" s="219" t="str">
        <f>VLOOKUP(C628,RNR!$D$13:$E$27,2)</f>
        <v>R</v>
      </c>
      <c r="E628" s="219">
        <f>+'Ark1'!H3388</f>
        <v>2</v>
      </c>
      <c r="F628" s="219">
        <f>+'Ark1'!J3388</f>
        <v>629</v>
      </c>
      <c r="G628" s="219" t="str">
        <f>+VLOOKUP(F628,RNR!$A$1:$B$26,2)</f>
        <v>Bø</v>
      </c>
      <c r="H628" s="219">
        <f>+IF(J628=0,"",'Ark1'!Q3388)</f>
        <v>2</v>
      </c>
      <c r="I628" s="219"/>
      <c r="J628" s="324">
        <f>+'Ark1'!R3388</f>
        <v>4</v>
      </c>
      <c r="K628" s="220">
        <f>+IF(J628=0,"",'Ark1'!AG3388)</f>
        <v>16.28986677432378</v>
      </c>
      <c r="L628" s="220"/>
      <c r="M628" s="220">
        <f>+IF(J628=0,"",'Ark1'!AH3388)</f>
        <v>0</v>
      </c>
      <c r="N628" s="31">
        <f>+IF(J628=0,"",'Ark1'!U3388)</f>
        <v>20.175000000000001</v>
      </c>
      <c r="O628" s="31"/>
      <c r="P628" s="31"/>
      <c r="Q628" s="31"/>
      <c r="R628" s="31"/>
      <c r="S628" s="31"/>
      <c r="T628" s="31"/>
      <c r="U628" s="31"/>
      <c r="V628" s="221">
        <f>+IF(J628=0,"",'Ark1'!T3388)</f>
        <v>5</v>
      </c>
      <c r="W628" s="222">
        <f>+IF(J628=0,"",'Ark1'!W3388)</f>
        <v>0</v>
      </c>
      <c r="X628" s="222">
        <f>+IF(J628=0,"",'Ark1'!X3388)</f>
        <v>75</v>
      </c>
      <c r="Y628" s="222">
        <f>+IF(J628=0,"",'Ark1'!Y3388)</f>
        <v>0</v>
      </c>
      <c r="Z628" s="222">
        <f>+IF(J628=0,"",'Ark1'!Z3388)</f>
        <v>2.9097895112877175</v>
      </c>
      <c r="AA628" s="220">
        <f>+IF(J628=0,"",'Ark1'!AA3388)</f>
        <v>0</v>
      </c>
      <c r="AB628" s="221">
        <f>+IF(J628=0,"",'Ark1'!AC3388)</f>
        <v>0</v>
      </c>
      <c r="AC628" s="222">
        <f>+IF(J628=0,"",'Ark1'!AE3388)</f>
        <v>0</v>
      </c>
      <c r="AD628" s="220">
        <f t="shared" si="61"/>
        <v>2.5218750000000001</v>
      </c>
      <c r="AE628" s="220">
        <f t="shared" si="59"/>
        <v>2</v>
      </c>
      <c r="AF628" s="305"/>
    </row>
    <row r="629" spans="1:32" ht="15.6">
      <c r="A629" s="305"/>
      <c r="B629" s="270">
        <f>+'Ark1'!C3389</f>
        <v>2023</v>
      </c>
      <c r="C629" s="219">
        <f>+'Ark1'!L3389</f>
        <v>8</v>
      </c>
      <c r="D629" s="219" t="str">
        <f>VLOOKUP(C629,RNR!$D$13:$E$27,2)</f>
        <v>R</v>
      </c>
      <c r="E629" s="219">
        <f>+'Ark1'!H3389</f>
        <v>1</v>
      </c>
      <c r="F629" s="219">
        <f>+'Ark1'!J3389</f>
        <v>643</v>
      </c>
      <c r="G629" s="219" t="str">
        <f>+VLOOKUP(F629,RNR!$A$1:$B$26,2)</f>
        <v>Bjerka</v>
      </c>
      <c r="H629" s="219">
        <f>+IF(J629=0,"",'Ark1'!Q3389)</f>
        <v>2</v>
      </c>
      <c r="I629" s="219"/>
      <c r="J629" s="324">
        <f>+'Ark1'!R3389</f>
        <v>3</v>
      </c>
      <c r="K629" s="220">
        <f>+IF(J629=0,"",'Ark1'!AG3389)</f>
        <v>0.85041602141788475</v>
      </c>
      <c r="L629" s="220"/>
      <c r="M629" s="220">
        <f>+IF(J629=0,"",'Ark1'!AH3389)</f>
        <v>0</v>
      </c>
      <c r="N629" s="31">
        <f>+IF(J629=0,"",'Ark1'!U3389)</f>
        <v>10.799999999999997</v>
      </c>
      <c r="O629" s="31"/>
      <c r="P629" s="31"/>
      <c r="Q629" s="31"/>
      <c r="R629" s="31"/>
      <c r="S629" s="31"/>
      <c r="T629" s="31"/>
      <c r="U629" s="31"/>
      <c r="V629" s="221">
        <f>+IF(J629=0,"",'Ark1'!T3389)</f>
        <v>6</v>
      </c>
      <c r="W629" s="222">
        <f>+IF(J629=0,"",'Ark1'!W3389)</f>
        <v>0</v>
      </c>
      <c r="X629" s="222">
        <f>+IF(J629=0,"",'Ark1'!X3389)</f>
        <v>33.333333333333343</v>
      </c>
      <c r="Y629" s="222">
        <f>+IF(J629=0,"",'Ark1'!Y3389)</f>
        <v>0</v>
      </c>
      <c r="Z629" s="222">
        <f>+IF(J629=0,"",'Ark1'!Z3389)</f>
        <v>4.1769207158703292</v>
      </c>
      <c r="AA629" s="220">
        <f>+IF(J629=0,"",'Ark1'!AA3389)</f>
        <v>0</v>
      </c>
      <c r="AB629" s="221">
        <f>+IF(J629=0,"",'Ark1'!AC3389)</f>
        <v>0</v>
      </c>
      <c r="AC629" s="222">
        <f>+IF(J629=0,"",'Ark1'!AE3389)</f>
        <v>0</v>
      </c>
      <c r="AD629" s="220">
        <f t="shared" si="61"/>
        <v>1.3499999999999996</v>
      </c>
      <c r="AE629" s="220">
        <f t="shared" si="59"/>
        <v>1.5</v>
      </c>
      <c r="AF629" s="305"/>
    </row>
    <row r="630" spans="1:32" ht="15.6">
      <c r="A630" s="305"/>
      <c r="B630" s="270">
        <f>+'Ark1'!C3390</f>
        <v>2023</v>
      </c>
      <c r="C630" s="219">
        <f>+'Ark1'!L3390</f>
        <v>8</v>
      </c>
      <c r="D630" s="219" t="str">
        <f>VLOOKUP(C630,RNR!$D$13:$E$27,2)</f>
        <v>R</v>
      </c>
      <c r="E630" s="219">
        <f>+'Ark1'!H3390</f>
        <v>2</v>
      </c>
      <c r="F630" s="219">
        <f>+'Ark1'!J3390</f>
        <v>704</v>
      </c>
      <c r="G630" s="219" t="str">
        <f>+VLOOKUP(F630,RNR!$A$1:$B$26,2)</f>
        <v>Øre Vilt</v>
      </c>
      <c r="H630" s="219" t="str">
        <f>+IF(J630=0,"",'Ark1'!Q3390)</f>
        <v/>
      </c>
      <c r="I630" s="219"/>
      <c r="J630" s="324">
        <f>+'Ark1'!R3390</f>
        <v>0</v>
      </c>
      <c r="K630" s="220" t="str">
        <f>+IF(J630=0,"",'Ark1'!AG3390)</f>
        <v/>
      </c>
      <c r="L630" s="220"/>
      <c r="M630" s="220" t="str">
        <f>+IF(J630=0,"",'Ark1'!AH3390)</f>
        <v/>
      </c>
      <c r="N630" s="31" t="str">
        <f>+IF(J630=0,"",'Ark1'!U3390)</f>
        <v/>
      </c>
      <c r="O630" s="31"/>
      <c r="P630" s="31"/>
      <c r="Q630" s="31"/>
      <c r="R630" s="31"/>
      <c r="S630" s="31"/>
      <c r="T630" s="31"/>
      <c r="U630" s="31"/>
      <c r="V630" s="221" t="str">
        <f>+IF(J630=0,"",'Ark1'!T3390)</f>
        <v/>
      </c>
      <c r="W630" s="222" t="str">
        <f>+IF(J630=0,"",'Ark1'!W3390)</f>
        <v/>
      </c>
      <c r="X630" s="222" t="str">
        <f>+IF(J630=0,"",'Ark1'!X3390)</f>
        <v/>
      </c>
      <c r="Y630" s="222" t="str">
        <f>+IF(J630=0,"",'Ark1'!Y3390)</f>
        <v/>
      </c>
      <c r="Z630" s="222" t="str">
        <f>+IF(J630=0,"",'Ark1'!Z3390)</f>
        <v/>
      </c>
      <c r="AA630" s="220" t="str">
        <f>+IF(J630=0,"",'Ark1'!AA3390)</f>
        <v/>
      </c>
      <c r="AB630" s="221" t="str">
        <f>+IF(J630=0,"",'Ark1'!AC3390)</f>
        <v/>
      </c>
      <c r="AC630" s="222" t="str">
        <f>+IF(J630=0,"",'Ark1'!AE3390)</f>
        <v/>
      </c>
      <c r="AD630" s="220" t="str">
        <f t="shared" si="61"/>
        <v/>
      </c>
      <c r="AE630" s="220" t="str">
        <f t="shared" si="59"/>
        <v/>
      </c>
      <c r="AF630" s="305"/>
    </row>
    <row r="631" spans="1:32" ht="15.6">
      <c r="A631" s="305"/>
      <c r="B631" s="270">
        <f>+'Ark1'!C3391</f>
        <v>2023</v>
      </c>
      <c r="C631" s="219">
        <f>+'Ark1'!L3391</f>
        <v>8</v>
      </c>
      <c r="D631" s="219" t="str">
        <f>VLOOKUP(C631,RNR!$D$13:$E$27,2)</f>
        <v>R</v>
      </c>
      <c r="E631" s="219">
        <f>+'Ark1'!H3391</f>
        <v>1</v>
      </c>
      <c r="F631" s="219">
        <f>+'Ark1'!J3391</f>
        <v>802</v>
      </c>
      <c r="G631" s="219" t="str">
        <f>+VLOOKUP(F631,RNR!$A$1:$B$26,2)</f>
        <v>Karasjok</v>
      </c>
      <c r="H631" s="219" t="str">
        <f>+IF(J631=0,"",'Ark1'!Q3391)</f>
        <v/>
      </c>
      <c r="I631" s="219"/>
      <c r="J631" s="324">
        <f>+'Ark1'!R3391</f>
        <v>0</v>
      </c>
      <c r="K631" s="220" t="str">
        <f>+IF(J631=0,"",'Ark1'!AG3391)</f>
        <v/>
      </c>
      <c r="L631" s="220"/>
      <c r="M631" s="220" t="str">
        <f>+IF(J631=0,"",'Ark1'!AH3391)</f>
        <v/>
      </c>
      <c r="N631" s="31" t="str">
        <f>+IF(J631=0,"",'Ark1'!U3391)</f>
        <v/>
      </c>
      <c r="O631" s="31"/>
      <c r="P631" s="31"/>
      <c r="Q631" s="31"/>
      <c r="R631" s="31"/>
      <c r="S631" s="31"/>
      <c r="T631" s="31"/>
      <c r="U631" s="31"/>
      <c r="V631" s="221" t="str">
        <f>+IF(J631=0,"",'Ark1'!T3391)</f>
        <v/>
      </c>
      <c r="W631" s="222" t="str">
        <f>+IF(J631=0,"",'Ark1'!W3391)</f>
        <v/>
      </c>
      <c r="X631" s="222" t="str">
        <f>+IF(J631=0,"",'Ark1'!X3391)</f>
        <v/>
      </c>
      <c r="Y631" s="222" t="str">
        <f>+IF(J631=0,"",'Ark1'!Y3391)</f>
        <v/>
      </c>
      <c r="Z631" s="222" t="str">
        <f>+IF(J631=0,"",'Ark1'!Z3391)</f>
        <v/>
      </c>
      <c r="AA631" s="220" t="str">
        <f>+IF(J631=0,"",'Ark1'!AA3391)</f>
        <v/>
      </c>
      <c r="AB631" s="221" t="str">
        <f>+IF(J631=0,"",'Ark1'!AC3391)</f>
        <v/>
      </c>
      <c r="AC631" s="222" t="str">
        <f>+IF(J631=0,"",'Ark1'!AE3391)</f>
        <v/>
      </c>
      <c r="AD631" s="220" t="str">
        <f t="shared" si="61"/>
        <v/>
      </c>
      <c r="AE631" s="220" t="str">
        <f t="shared" si="59"/>
        <v/>
      </c>
      <c r="AF631" s="305"/>
    </row>
    <row r="632" spans="1:32" ht="15.6">
      <c r="A632" s="305"/>
      <c r="B632" s="270">
        <f>+'Ark1'!C3392</f>
        <v>2023</v>
      </c>
      <c r="C632" s="219">
        <f>+'Ark1'!L3392</f>
        <v>9</v>
      </c>
      <c r="D632" s="219" t="str">
        <f>VLOOKUP(C632,RNR!$D$13:$E$27,2)</f>
        <v>R+</v>
      </c>
      <c r="E632" s="219">
        <f>+'Ark1'!H3392</f>
        <v>1</v>
      </c>
      <c r="F632" s="219">
        <f>+'Ark1'!J3392</f>
        <v>103</v>
      </c>
      <c r="G632" s="219" t="str">
        <f>+VLOOKUP(F632,RNR!$A$1:$B$26,2)</f>
        <v>Rudshøgda</v>
      </c>
      <c r="H632" s="219" t="str">
        <f>+IF(J632=0,"",'Ark1'!Q3392)</f>
        <v/>
      </c>
      <c r="I632" s="219"/>
      <c r="J632" s="324">
        <f>+'Ark1'!R3392</f>
        <v>0</v>
      </c>
      <c r="K632" s="220" t="str">
        <f>+IF(J632=0,"",'Ark1'!AG3392)</f>
        <v/>
      </c>
      <c r="L632" s="220"/>
      <c r="M632" s="220" t="str">
        <f>+IF(J632=0,"",'Ark1'!AH3392)</f>
        <v/>
      </c>
      <c r="N632" s="31" t="str">
        <f>+IF(J632=0,"",'Ark1'!U3392)</f>
        <v/>
      </c>
      <c r="O632" s="31"/>
      <c r="P632" s="31"/>
      <c r="Q632" s="31"/>
      <c r="R632" s="31"/>
      <c r="S632" s="31"/>
      <c r="T632" s="31"/>
      <c r="U632" s="31"/>
      <c r="V632" s="221" t="str">
        <f>+IF(J632=0,"",'Ark1'!T3392)</f>
        <v/>
      </c>
      <c r="W632" s="222" t="str">
        <f>+IF(J632=0,"",'Ark1'!W3392)</f>
        <v/>
      </c>
      <c r="X632" s="222" t="str">
        <f>+IF(J632=0,"",'Ark1'!X3392)</f>
        <v/>
      </c>
      <c r="Y632" s="222" t="str">
        <f>+IF(J632=0,"",'Ark1'!Y3392)</f>
        <v/>
      </c>
      <c r="Z632" s="222" t="str">
        <f>+IF(J632=0,"",'Ark1'!Z3392)</f>
        <v/>
      </c>
      <c r="AA632" s="220" t="str">
        <f>+IF(J632=0,"",'Ark1'!AA3392)</f>
        <v/>
      </c>
      <c r="AB632" s="221" t="str">
        <f>+IF(J632=0,"",'Ark1'!AC3392)</f>
        <v/>
      </c>
      <c r="AC632" s="222" t="str">
        <f>+IF(J632=0,"",'Ark1'!AE3392)</f>
        <v/>
      </c>
      <c r="AD632" s="220" t="str">
        <f t="shared" si="61"/>
        <v/>
      </c>
      <c r="AE632" s="220" t="str">
        <f t="shared" ref="AE632:AE695" si="62">IF(J632=0,"",J632/H632)</f>
        <v/>
      </c>
      <c r="AF632" s="305"/>
    </row>
    <row r="633" spans="1:32" ht="15.6">
      <c r="A633" s="305"/>
      <c r="B633" s="270">
        <f>+'Ark1'!C3393</f>
        <v>2023</v>
      </c>
      <c r="C633" s="219">
        <f>+'Ark1'!L3393</f>
        <v>9</v>
      </c>
      <c r="D633" s="219" t="str">
        <f>VLOOKUP(C633,RNR!$D$13:$E$27,2)</f>
        <v>R+</v>
      </c>
      <c r="E633" s="219">
        <f>+'Ark1'!H3393</f>
        <v>2</v>
      </c>
      <c r="F633" s="219">
        <f>+'Ark1'!J3393</f>
        <v>106</v>
      </c>
      <c r="G633" s="219" t="str">
        <f>+VLOOKUP(F633,RNR!$A$1:$B$26,2)</f>
        <v>Furuseth</v>
      </c>
      <c r="H633" s="219" t="str">
        <f>+IF(J633=0,"",'Ark1'!Q3393)</f>
        <v/>
      </c>
      <c r="I633" s="219"/>
      <c r="J633" s="324">
        <f>+'Ark1'!R3393</f>
        <v>0</v>
      </c>
      <c r="K633" s="220" t="str">
        <f>+IF(J633=0,"",'Ark1'!AG3393)</f>
        <v/>
      </c>
      <c r="L633" s="220"/>
      <c r="M633" s="220" t="str">
        <f>+IF(J633=0,"",'Ark1'!AH3393)</f>
        <v/>
      </c>
      <c r="N633" s="31" t="str">
        <f>+IF(J633=0,"",'Ark1'!U3393)</f>
        <v/>
      </c>
      <c r="O633" s="31"/>
      <c r="P633" s="31"/>
      <c r="Q633" s="31"/>
      <c r="R633" s="31"/>
      <c r="S633" s="31"/>
      <c r="T633" s="31"/>
      <c r="U633" s="31"/>
      <c r="V633" s="221" t="str">
        <f>+IF(J633=0,"",'Ark1'!T3393)</f>
        <v/>
      </c>
      <c r="W633" s="222" t="str">
        <f>+IF(J633=0,"",'Ark1'!W3393)</f>
        <v/>
      </c>
      <c r="X633" s="222" t="str">
        <f>+IF(J633=0,"",'Ark1'!X3393)</f>
        <v/>
      </c>
      <c r="Y633" s="222" t="str">
        <f>+IF(J633=0,"",'Ark1'!Y3393)</f>
        <v/>
      </c>
      <c r="Z633" s="222" t="str">
        <f>+IF(J633=0,"",'Ark1'!Z3393)</f>
        <v/>
      </c>
      <c r="AA633" s="220" t="str">
        <f>+IF(J633=0,"",'Ark1'!AA3393)</f>
        <v/>
      </c>
      <c r="AB633" s="221" t="str">
        <f>+IF(J633=0,"",'Ark1'!AC3393)</f>
        <v/>
      </c>
      <c r="AC633" s="222" t="str">
        <f>+IF(J633=0,"",'Ark1'!AE3393)</f>
        <v/>
      </c>
      <c r="AD633" s="220" t="str">
        <f t="shared" si="61"/>
        <v/>
      </c>
      <c r="AE633" s="220" t="str">
        <f t="shared" si="62"/>
        <v/>
      </c>
      <c r="AF633" s="305"/>
    </row>
    <row r="634" spans="1:32" ht="15.6">
      <c r="A634" s="305"/>
      <c r="B634" s="270">
        <f>+'Ark1'!C3394</f>
        <v>2023</v>
      </c>
      <c r="C634" s="219">
        <f>+'Ark1'!L3394</f>
        <v>9</v>
      </c>
      <c r="D634" s="219" t="str">
        <f>VLOOKUP(C634,RNR!$D$13:$E$27,2)</f>
        <v>R+</v>
      </c>
      <c r="E634" s="219">
        <f>+'Ark1'!H3394</f>
        <v>1</v>
      </c>
      <c r="F634" s="219">
        <f>+'Ark1'!J3394</f>
        <v>110</v>
      </c>
      <c r="G634" s="219" t="str">
        <f>+VLOOKUP(F634,RNR!$A$1:$B$26,2)</f>
        <v>Gol</v>
      </c>
      <c r="H634" s="219" t="str">
        <f>+IF(J634=0,"",'Ark1'!Q3394)</f>
        <v/>
      </c>
      <c r="I634" s="219"/>
      <c r="J634" s="324">
        <f>+'Ark1'!R3394</f>
        <v>0</v>
      </c>
      <c r="K634" s="220" t="str">
        <f>+IF(J634=0,"",'Ark1'!AG3394)</f>
        <v/>
      </c>
      <c r="L634" s="220"/>
      <c r="M634" s="220" t="str">
        <f>+IF(J634=0,"",'Ark1'!AH3394)</f>
        <v/>
      </c>
      <c r="N634" s="31" t="str">
        <f>+IF(J634=0,"",'Ark1'!U3394)</f>
        <v/>
      </c>
      <c r="O634" s="31"/>
      <c r="P634" s="31"/>
      <c r="Q634" s="31"/>
      <c r="R634" s="31"/>
      <c r="S634" s="31"/>
      <c r="T634" s="31"/>
      <c r="U634" s="31"/>
      <c r="V634" s="221" t="str">
        <f>+IF(J634=0,"",'Ark1'!T3394)</f>
        <v/>
      </c>
      <c r="W634" s="222" t="str">
        <f>+IF(J634=0,"",'Ark1'!W3394)</f>
        <v/>
      </c>
      <c r="X634" s="222" t="str">
        <f>+IF(J634=0,"",'Ark1'!X3394)</f>
        <v/>
      </c>
      <c r="Y634" s="222" t="str">
        <f>+IF(J634=0,"",'Ark1'!Y3394)</f>
        <v/>
      </c>
      <c r="Z634" s="222" t="str">
        <f>+IF(J634=0,"",'Ark1'!Z3394)</f>
        <v/>
      </c>
      <c r="AA634" s="220" t="str">
        <f>+IF(J634=0,"",'Ark1'!AA3394)</f>
        <v/>
      </c>
      <c r="AB634" s="221" t="str">
        <f>+IF(J634=0,"",'Ark1'!AC3394)</f>
        <v/>
      </c>
      <c r="AC634" s="222" t="str">
        <f>+IF(J634=0,"",'Ark1'!AE3394)</f>
        <v/>
      </c>
      <c r="AD634" s="220" t="str">
        <f t="shared" si="61"/>
        <v/>
      </c>
      <c r="AE634" s="220" t="str">
        <f t="shared" si="62"/>
        <v/>
      </c>
      <c r="AF634" s="305"/>
    </row>
    <row r="635" spans="1:32" ht="15.6">
      <c r="A635" s="305"/>
      <c r="B635" s="270">
        <f>+'Ark1'!C3395</f>
        <v>2023</v>
      </c>
      <c r="C635" s="219">
        <f>+'Ark1'!L3395</f>
        <v>9</v>
      </c>
      <c r="D635" s="219" t="str">
        <f>VLOOKUP(C635,RNR!$D$13:$E$27,2)</f>
        <v>R+</v>
      </c>
      <c r="E635" s="219">
        <f>+'Ark1'!H3395</f>
        <v>1</v>
      </c>
      <c r="F635" s="219">
        <f>+'Ark1'!J3395</f>
        <v>111</v>
      </c>
      <c r="G635" s="219" t="str">
        <f>+VLOOKUP(F635,RNR!$A$1:$B$26,2)</f>
        <v>Forus</v>
      </c>
      <c r="H635" s="219" t="str">
        <f>+IF(J635=0,"",'Ark1'!Q3395)</f>
        <v/>
      </c>
      <c r="I635" s="219"/>
      <c r="J635" s="324">
        <f>+'Ark1'!R3395</f>
        <v>0</v>
      </c>
      <c r="K635" s="220" t="str">
        <f>+IF(J635=0,"",'Ark1'!AG3395)</f>
        <v/>
      </c>
      <c r="L635" s="220"/>
      <c r="M635" s="220" t="str">
        <f>+IF(J635=0,"",'Ark1'!AH3395)</f>
        <v/>
      </c>
      <c r="N635" s="31" t="str">
        <f>+IF(J635=0,"",'Ark1'!U3395)</f>
        <v/>
      </c>
      <c r="O635" s="31"/>
      <c r="P635" s="31"/>
      <c r="Q635" s="31"/>
      <c r="R635" s="31"/>
      <c r="S635" s="31"/>
      <c r="T635" s="31"/>
      <c r="U635" s="31"/>
      <c r="V635" s="221" t="str">
        <f>+IF(J635=0,"",'Ark1'!T3395)</f>
        <v/>
      </c>
      <c r="W635" s="222" t="str">
        <f>+IF(J635=0,"",'Ark1'!W3395)</f>
        <v/>
      </c>
      <c r="X635" s="222" t="str">
        <f>+IF(J635=0,"",'Ark1'!X3395)</f>
        <v/>
      </c>
      <c r="Y635" s="222" t="str">
        <f>+IF(J635=0,"",'Ark1'!Y3395)</f>
        <v/>
      </c>
      <c r="Z635" s="222" t="str">
        <f>+IF(J635=0,"",'Ark1'!Z3395)</f>
        <v/>
      </c>
      <c r="AA635" s="220" t="str">
        <f>+IF(J635=0,"",'Ark1'!AA3395)</f>
        <v/>
      </c>
      <c r="AB635" s="221" t="str">
        <f>+IF(J635=0,"",'Ark1'!AC3395)</f>
        <v/>
      </c>
      <c r="AC635" s="222" t="str">
        <f>+IF(J635=0,"",'Ark1'!AE3395)</f>
        <v/>
      </c>
      <c r="AD635" s="220" t="str">
        <f t="shared" si="61"/>
        <v/>
      </c>
      <c r="AE635" s="220" t="str">
        <f t="shared" si="62"/>
        <v/>
      </c>
      <c r="AF635" s="305"/>
    </row>
    <row r="636" spans="1:32" ht="15.6">
      <c r="A636" s="305"/>
      <c r="B636" s="270">
        <f>+'Ark1'!C3396</f>
        <v>2023</v>
      </c>
      <c r="C636" s="219">
        <f>+'Ark1'!L3396</f>
        <v>9</v>
      </c>
      <c r="D636" s="219" t="str">
        <f>VLOOKUP(C636,RNR!$D$13:$E$27,2)</f>
        <v>R+</v>
      </c>
      <c r="E636" s="219">
        <f>+'Ark1'!H3396</f>
        <v>1</v>
      </c>
      <c r="F636" s="219">
        <f>+'Ark1'!J3396</f>
        <v>116</v>
      </c>
      <c r="G636" s="219" t="str">
        <f>+VLOOKUP(F636,RNR!$A$1:$B$26,2)</f>
        <v>Sandeid</v>
      </c>
      <c r="H636" s="219" t="str">
        <f>+IF(J636=0,"",'Ark1'!Q3396)</f>
        <v/>
      </c>
      <c r="I636" s="219"/>
      <c r="J636" s="324">
        <f>+'Ark1'!R3396</f>
        <v>0</v>
      </c>
      <c r="K636" s="220" t="str">
        <f>+IF(J636=0,"",'Ark1'!AG3396)</f>
        <v/>
      </c>
      <c r="L636" s="220"/>
      <c r="M636" s="220" t="str">
        <f>+IF(J636=0,"",'Ark1'!AH3396)</f>
        <v/>
      </c>
      <c r="N636" s="31" t="str">
        <f>+IF(J636=0,"",'Ark1'!U3396)</f>
        <v/>
      </c>
      <c r="O636" s="31"/>
      <c r="P636" s="31"/>
      <c r="Q636" s="31"/>
      <c r="R636" s="31"/>
      <c r="S636" s="31"/>
      <c r="T636" s="31"/>
      <c r="U636" s="31"/>
      <c r="V636" s="221" t="str">
        <f>+IF(J636=0,"",'Ark1'!T3396)</f>
        <v/>
      </c>
      <c r="W636" s="222" t="str">
        <f>+IF(J636=0,"",'Ark1'!W3396)</f>
        <v/>
      </c>
      <c r="X636" s="222" t="str">
        <f>+IF(J636=0,"",'Ark1'!X3396)</f>
        <v/>
      </c>
      <c r="Y636" s="222" t="str">
        <f>+IF(J636=0,"",'Ark1'!Y3396)</f>
        <v/>
      </c>
      <c r="Z636" s="222" t="str">
        <f>+IF(J636=0,"",'Ark1'!Z3396)</f>
        <v/>
      </c>
      <c r="AA636" s="220" t="str">
        <f>+IF(J636=0,"",'Ark1'!AA3396)</f>
        <v/>
      </c>
      <c r="AB636" s="221" t="str">
        <f>+IF(J636=0,"",'Ark1'!AC3396)</f>
        <v/>
      </c>
      <c r="AC636" s="222" t="str">
        <f>+IF(J636=0,"",'Ark1'!AE3396)</f>
        <v/>
      </c>
      <c r="AD636" s="220" t="str">
        <f t="shared" si="61"/>
        <v/>
      </c>
      <c r="AE636" s="220" t="str">
        <f t="shared" si="62"/>
        <v/>
      </c>
      <c r="AF636" s="305"/>
    </row>
    <row r="637" spans="1:32" ht="15.6">
      <c r="A637" s="305"/>
      <c r="B637" s="270">
        <f>+'Ark1'!C3397</f>
        <v>2023</v>
      </c>
      <c r="C637" s="219">
        <f>+'Ark1'!L3397</f>
        <v>9</v>
      </c>
      <c r="D637" s="219" t="str">
        <f>VLOOKUP(C637,RNR!$D$13:$E$27,2)</f>
        <v>R+</v>
      </c>
      <c r="E637" s="219">
        <f>+'Ark1'!H3397</f>
        <v>2</v>
      </c>
      <c r="F637" s="219">
        <f>+'Ark1'!J3397</f>
        <v>117</v>
      </c>
      <c r="G637" s="219" t="str">
        <f>+VLOOKUP(F637,RNR!$A$1:$B$26,2)</f>
        <v>Jæren</v>
      </c>
      <c r="H637" s="219" t="str">
        <f>+IF(J637=0,"",'Ark1'!Q3397)</f>
        <v/>
      </c>
      <c r="I637" s="219"/>
      <c r="J637" s="324">
        <f>+'Ark1'!R3397</f>
        <v>0</v>
      </c>
      <c r="K637" s="220" t="str">
        <f>+IF(J637=0,"",'Ark1'!AG3397)</f>
        <v/>
      </c>
      <c r="L637" s="220"/>
      <c r="M637" s="220" t="str">
        <f>+IF(J637=0,"",'Ark1'!AH3397)</f>
        <v/>
      </c>
      <c r="N637" s="31" t="str">
        <f>+IF(J637=0,"",'Ark1'!U3397)</f>
        <v/>
      </c>
      <c r="O637" s="31"/>
      <c r="P637" s="31"/>
      <c r="Q637" s="31"/>
      <c r="R637" s="31"/>
      <c r="S637" s="31"/>
      <c r="T637" s="31"/>
      <c r="U637" s="31"/>
      <c r="V637" s="221" t="str">
        <f>+IF(J637=0,"",'Ark1'!T3397)</f>
        <v/>
      </c>
      <c r="W637" s="222" t="str">
        <f>+IF(J637=0,"",'Ark1'!W3397)</f>
        <v/>
      </c>
      <c r="X637" s="222" t="str">
        <f>+IF(J637=0,"",'Ark1'!X3397)</f>
        <v/>
      </c>
      <c r="Y637" s="222" t="str">
        <f>+IF(J637=0,"",'Ark1'!Y3397)</f>
        <v/>
      </c>
      <c r="Z637" s="222" t="str">
        <f>+IF(J637=0,"",'Ark1'!Z3397)</f>
        <v/>
      </c>
      <c r="AA637" s="220" t="str">
        <f>+IF(J637=0,"",'Ark1'!AA3397)</f>
        <v/>
      </c>
      <c r="AB637" s="221" t="str">
        <f>+IF(J637=0,"",'Ark1'!AC3397)</f>
        <v/>
      </c>
      <c r="AC637" s="222" t="str">
        <f>+IF(J637=0,"",'Ark1'!AE3397)</f>
        <v/>
      </c>
      <c r="AD637" s="220" t="str">
        <f t="shared" si="61"/>
        <v/>
      </c>
      <c r="AE637" s="220" t="str">
        <f t="shared" si="62"/>
        <v/>
      </c>
      <c r="AF637" s="305"/>
    </row>
    <row r="638" spans="1:32" ht="15.6">
      <c r="A638" s="305"/>
      <c r="B638" s="270">
        <f>+'Ark1'!C3398</f>
        <v>2023</v>
      </c>
      <c r="C638" s="219">
        <f>+'Ark1'!L3398</f>
        <v>9</v>
      </c>
      <c r="D638" s="219" t="str">
        <f>VLOOKUP(C638,RNR!$D$13:$E$27,2)</f>
        <v>R+</v>
      </c>
      <c r="E638" s="219">
        <f>+'Ark1'!H3398</f>
        <v>1</v>
      </c>
      <c r="F638" s="219">
        <f>+'Ark1'!J3398</f>
        <v>134</v>
      </c>
      <c r="G638" s="219" t="str">
        <f>+VLOOKUP(F638,RNR!$A$1:$B$26,2)</f>
        <v>Førde</v>
      </c>
      <c r="H638" s="219" t="str">
        <f>+IF(J638=0,"",'Ark1'!Q3398)</f>
        <v/>
      </c>
      <c r="I638" s="219"/>
      <c r="J638" s="324">
        <f>+'Ark1'!R3398</f>
        <v>0</v>
      </c>
      <c r="K638" s="220" t="str">
        <f>+IF(J638=0,"",'Ark1'!AG3398)</f>
        <v/>
      </c>
      <c r="L638" s="220"/>
      <c r="M638" s="220" t="str">
        <f>+IF(J638=0,"",'Ark1'!AH3398)</f>
        <v/>
      </c>
      <c r="N638" s="31" t="str">
        <f>+IF(J638=0,"",'Ark1'!U3398)</f>
        <v/>
      </c>
      <c r="O638" s="31"/>
      <c r="P638" s="31"/>
      <c r="Q638" s="31"/>
      <c r="R638" s="31"/>
      <c r="S638" s="31"/>
      <c r="T638" s="31"/>
      <c r="U638" s="31"/>
      <c r="V638" s="221" t="str">
        <f>+IF(J638=0,"",'Ark1'!T3398)</f>
        <v/>
      </c>
      <c r="W638" s="222" t="str">
        <f>+IF(J638=0,"",'Ark1'!W3398)</f>
        <v/>
      </c>
      <c r="X638" s="222" t="str">
        <f>+IF(J638=0,"",'Ark1'!X3398)</f>
        <v/>
      </c>
      <c r="Y638" s="222" t="str">
        <f>+IF(J638=0,"",'Ark1'!Y3398)</f>
        <v/>
      </c>
      <c r="Z638" s="222" t="str">
        <f>+IF(J638=0,"",'Ark1'!Z3398)</f>
        <v/>
      </c>
      <c r="AA638" s="220" t="str">
        <f>+IF(J638=0,"",'Ark1'!AA3398)</f>
        <v/>
      </c>
      <c r="AB638" s="221" t="str">
        <f>+IF(J638=0,"",'Ark1'!AC3398)</f>
        <v/>
      </c>
      <c r="AC638" s="222" t="str">
        <f>+IF(J638=0,"",'Ark1'!AE3398)</f>
        <v/>
      </c>
      <c r="AD638" s="220" t="str">
        <f t="shared" si="61"/>
        <v/>
      </c>
      <c r="AE638" s="220" t="str">
        <f t="shared" si="62"/>
        <v/>
      </c>
      <c r="AF638" s="305"/>
    </row>
    <row r="639" spans="1:32" ht="15.6">
      <c r="A639" s="305"/>
      <c r="B639" s="270">
        <f>+'Ark1'!C3399</f>
        <v>2023</v>
      </c>
      <c r="C639" s="219">
        <f>+'Ark1'!L3399</f>
        <v>9</v>
      </c>
      <c r="D639" s="219" t="str">
        <f>VLOOKUP(C639,RNR!$D$13:$E$27,2)</f>
        <v>R+</v>
      </c>
      <c r="E639" s="219">
        <f>+'Ark1'!H3399</f>
        <v>2</v>
      </c>
      <c r="F639" s="219">
        <f>+'Ark1'!J3399</f>
        <v>141</v>
      </c>
      <c r="G639" s="219" t="str">
        <f>+VLOOKUP(F639,RNR!$A$1:$B$26,2)</f>
        <v>Ølen</v>
      </c>
      <c r="H639" s="219" t="str">
        <f>+IF(J639=0,"",'Ark1'!Q3399)</f>
        <v/>
      </c>
      <c r="I639" s="219"/>
      <c r="J639" s="324">
        <f>+'Ark1'!R3399</f>
        <v>0</v>
      </c>
      <c r="K639" s="220" t="str">
        <f>+IF(J639=0,"",'Ark1'!AG3399)</f>
        <v/>
      </c>
      <c r="L639" s="220"/>
      <c r="M639" s="220" t="str">
        <f>+IF(J639=0,"",'Ark1'!AH3399)</f>
        <v/>
      </c>
      <c r="N639" s="31" t="str">
        <f>+IF(J639=0,"",'Ark1'!U3399)</f>
        <v/>
      </c>
      <c r="O639" s="31"/>
      <c r="P639" s="31"/>
      <c r="Q639" s="31"/>
      <c r="R639" s="31"/>
      <c r="S639" s="31"/>
      <c r="T639" s="31"/>
      <c r="U639" s="31"/>
      <c r="V639" s="221" t="str">
        <f>+IF(J639=0,"",'Ark1'!T3399)</f>
        <v/>
      </c>
      <c r="W639" s="222" t="str">
        <f>+IF(J639=0,"",'Ark1'!W3399)</f>
        <v/>
      </c>
      <c r="X639" s="222" t="str">
        <f>+IF(J639=0,"",'Ark1'!X3399)</f>
        <v/>
      </c>
      <c r="Y639" s="222" t="str">
        <f>+IF(J639=0,"",'Ark1'!Y3399)</f>
        <v/>
      </c>
      <c r="Z639" s="222" t="str">
        <f>+IF(J639=0,"",'Ark1'!Z3399)</f>
        <v/>
      </c>
      <c r="AA639" s="220" t="str">
        <f>+IF(J639=0,"",'Ark1'!AA3399)</f>
        <v/>
      </c>
      <c r="AB639" s="221" t="str">
        <f>+IF(J639=0,"",'Ark1'!AC3399)</f>
        <v/>
      </c>
      <c r="AC639" s="222" t="str">
        <f>+IF(J639=0,"",'Ark1'!AE3399)</f>
        <v/>
      </c>
      <c r="AD639" s="220" t="str">
        <f t="shared" si="61"/>
        <v/>
      </c>
      <c r="AE639" s="220" t="str">
        <f t="shared" si="62"/>
        <v/>
      </c>
      <c r="AF639" s="305"/>
    </row>
    <row r="640" spans="1:32" ht="15.6">
      <c r="A640" s="305"/>
      <c r="B640" s="270">
        <f>+'Ark1'!C3400</f>
        <v>2023</v>
      </c>
      <c r="C640" s="219">
        <f>+'Ark1'!L3400</f>
        <v>9</v>
      </c>
      <c r="D640" s="219" t="str">
        <f>VLOOKUP(C640,RNR!$D$13:$E$27,2)</f>
        <v>R+</v>
      </c>
      <c r="E640" s="219">
        <f>+'Ark1'!H3400</f>
        <v>2</v>
      </c>
      <c r="F640" s="219">
        <f>+'Ark1'!J3400</f>
        <v>143</v>
      </c>
      <c r="G640" s="219" t="str">
        <f>+VLOOKUP(F640,RNR!$A$1:$B$26,2)</f>
        <v>Nordfjord</v>
      </c>
      <c r="H640" s="219" t="str">
        <f>+IF(J640=0,"",'Ark1'!Q3400)</f>
        <v/>
      </c>
      <c r="I640" s="219"/>
      <c r="J640" s="324">
        <f>+'Ark1'!R3400</f>
        <v>0</v>
      </c>
      <c r="K640" s="220" t="str">
        <f>+IF(J640=0,"",'Ark1'!AG3400)</f>
        <v/>
      </c>
      <c r="L640" s="220"/>
      <c r="M640" s="220" t="str">
        <f>+IF(J640=0,"",'Ark1'!AH3400)</f>
        <v/>
      </c>
      <c r="N640" s="31" t="str">
        <f>+IF(J640=0,"",'Ark1'!U3400)</f>
        <v/>
      </c>
      <c r="O640" s="31"/>
      <c r="P640" s="31"/>
      <c r="Q640" s="31"/>
      <c r="R640" s="31"/>
      <c r="S640" s="31"/>
      <c r="T640" s="31"/>
      <c r="U640" s="31"/>
      <c r="V640" s="221" t="str">
        <f>+IF(J640=0,"",'Ark1'!T3400)</f>
        <v/>
      </c>
      <c r="W640" s="222" t="str">
        <f>+IF(J640=0,"",'Ark1'!W3400)</f>
        <v/>
      </c>
      <c r="X640" s="222" t="str">
        <f>+IF(J640=0,"",'Ark1'!X3400)</f>
        <v/>
      </c>
      <c r="Y640" s="222" t="str">
        <f>+IF(J640=0,"",'Ark1'!Y3400)</f>
        <v/>
      </c>
      <c r="Z640" s="222" t="str">
        <f>+IF(J640=0,"",'Ark1'!Z3400)</f>
        <v/>
      </c>
      <c r="AA640" s="220" t="str">
        <f>+IF(J640=0,"",'Ark1'!AA3400)</f>
        <v/>
      </c>
      <c r="AB640" s="221" t="str">
        <f>+IF(J640=0,"",'Ark1'!AC3400)</f>
        <v/>
      </c>
      <c r="AC640" s="222" t="str">
        <f>+IF(J640=0,"",'Ark1'!AE3400)</f>
        <v/>
      </c>
      <c r="AD640" s="220" t="str">
        <f t="shared" ref="AD640:AD671" si="63">IF(J640=0,"",N640/C640)</f>
        <v/>
      </c>
      <c r="AE640" s="220" t="str">
        <f t="shared" si="62"/>
        <v/>
      </c>
      <c r="AF640" s="305"/>
    </row>
    <row r="641" spans="1:32" ht="15.6">
      <c r="A641" s="305"/>
      <c r="B641" s="270">
        <f>+'Ark1'!C3401</f>
        <v>2023</v>
      </c>
      <c r="C641" s="219">
        <f>+'Ark1'!L3401</f>
        <v>9</v>
      </c>
      <c r="D641" s="219" t="str">
        <f>VLOOKUP(C641,RNR!$D$13:$E$27,2)</f>
        <v>R+</v>
      </c>
      <c r="E641" s="219">
        <f>+'Ark1'!H3401</f>
        <v>2</v>
      </c>
      <c r="F641" s="219">
        <f>+'Ark1'!J3401</f>
        <v>147</v>
      </c>
      <c r="G641" s="219" t="str">
        <f>+VLOOKUP(F641,RNR!$A$1:$B$26,2)</f>
        <v>Midt-Norge</v>
      </c>
      <c r="H641" s="219" t="str">
        <f>+IF(J641=0,"",'Ark1'!Q3401)</f>
        <v/>
      </c>
      <c r="I641" s="219"/>
      <c r="J641" s="324">
        <f>+'Ark1'!R3401</f>
        <v>0</v>
      </c>
      <c r="K641" s="220" t="str">
        <f>+IF(J641=0,"",'Ark1'!AG3401)</f>
        <v/>
      </c>
      <c r="L641" s="220"/>
      <c r="M641" s="220" t="str">
        <f>+IF(J641=0,"",'Ark1'!AH3401)</f>
        <v/>
      </c>
      <c r="N641" s="31" t="str">
        <f>+IF(J641=0,"",'Ark1'!U3401)</f>
        <v/>
      </c>
      <c r="O641" s="31"/>
      <c r="P641" s="31"/>
      <c r="Q641" s="31"/>
      <c r="R641" s="31"/>
      <c r="S641" s="31"/>
      <c r="T641" s="31"/>
      <c r="U641" s="31"/>
      <c r="V641" s="221" t="str">
        <f>+IF(J641=0,"",'Ark1'!T3401)</f>
        <v/>
      </c>
      <c r="W641" s="222" t="str">
        <f>+IF(J641=0,"",'Ark1'!W3401)</f>
        <v/>
      </c>
      <c r="X641" s="222" t="str">
        <f>+IF(J641=0,"",'Ark1'!X3401)</f>
        <v/>
      </c>
      <c r="Y641" s="222" t="str">
        <f>+IF(J641=0,"",'Ark1'!Y3401)</f>
        <v/>
      </c>
      <c r="Z641" s="222" t="str">
        <f>+IF(J641=0,"",'Ark1'!Z3401)</f>
        <v/>
      </c>
      <c r="AA641" s="220" t="str">
        <f>+IF(J641=0,"",'Ark1'!AA3401)</f>
        <v/>
      </c>
      <c r="AB641" s="221" t="str">
        <f>+IF(J641=0,"",'Ark1'!AC3401)</f>
        <v/>
      </c>
      <c r="AC641" s="222" t="str">
        <f>+IF(J641=0,"",'Ark1'!AE3401)</f>
        <v/>
      </c>
      <c r="AD641" s="220" t="str">
        <f t="shared" si="63"/>
        <v/>
      </c>
      <c r="AE641" s="220" t="str">
        <f t="shared" si="62"/>
        <v/>
      </c>
      <c r="AF641" s="305"/>
    </row>
    <row r="642" spans="1:32" ht="15.6">
      <c r="A642" s="305"/>
      <c r="B642" s="270">
        <f>+'Ark1'!C3402</f>
        <v>2023</v>
      </c>
      <c r="C642" s="219">
        <f>+'Ark1'!L3402</f>
        <v>9</v>
      </c>
      <c r="D642" s="219" t="str">
        <f>VLOOKUP(C642,RNR!$D$13:$E$27,2)</f>
        <v>R+</v>
      </c>
      <c r="E642" s="219">
        <f>+'Ark1'!H3402</f>
        <v>1</v>
      </c>
      <c r="F642" s="219">
        <f>+'Ark1'!J3402</f>
        <v>155</v>
      </c>
      <c r="G642" s="219" t="str">
        <f>+VLOOKUP(F642,RNR!$A$1:$B$26,2)</f>
        <v>Målselv</v>
      </c>
      <c r="H642" s="219" t="str">
        <f>+IF(J642=0,"",'Ark1'!Q3402)</f>
        <v/>
      </c>
      <c r="I642" s="219"/>
      <c r="J642" s="324">
        <f>+'Ark1'!R3402</f>
        <v>0</v>
      </c>
      <c r="K642" s="220" t="str">
        <f>+IF(J642=0,"",'Ark1'!AG3402)</f>
        <v/>
      </c>
      <c r="L642" s="220"/>
      <c r="M642" s="220" t="str">
        <f>+IF(J642=0,"",'Ark1'!AH3402)</f>
        <v/>
      </c>
      <c r="N642" s="31" t="str">
        <f>+IF(J642=0,"",'Ark1'!U3402)</f>
        <v/>
      </c>
      <c r="O642" s="31"/>
      <c r="P642" s="31"/>
      <c r="Q642" s="31"/>
      <c r="R642" s="31"/>
      <c r="S642" s="31"/>
      <c r="T642" s="31"/>
      <c r="U642" s="31"/>
      <c r="V642" s="221" t="str">
        <f>+IF(J642=0,"",'Ark1'!T3402)</f>
        <v/>
      </c>
      <c r="W642" s="222" t="str">
        <f>+IF(J642=0,"",'Ark1'!W3402)</f>
        <v/>
      </c>
      <c r="X642" s="222" t="str">
        <f>+IF(J642=0,"",'Ark1'!X3402)</f>
        <v/>
      </c>
      <c r="Y642" s="222" t="str">
        <f>+IF(J642=0,"",'Ark1'!Y3402)</f>
        <v/>
      </c>
      <c r="Z642" s="222" t="str">
        <f>+IF(J642=0,"",'Ark1'!Z3402)</f>
        <v/>
      </c>
      <c r="AA642" s="220" t="str">
        <f>+IF(J642=0,"",'Ark1'!AA3402)</f>
        <v/>
      </c>
      <c r="AB642" s="221" t="str">
        <f>+IF(J642=0,"",'Ark1'!AC3402)</f>
        <v/>
      </c>
      <c r="AC642" s="222" t="str">
        <f>+IF(J642=0,"",'Ark1'!AE3402)</f>
        <v/>
      </c>
      <c r="AD642" s="220" t="str">
        <f t="shared" si="63"/>
        <v/>
      </c>
      <c r="AE642" s="220" t="str">
        <f t="shared" si="62"/>
        <v/>
      </c>
      <c r="AF642" s="305"/>
    </row>
    <row r="643" spans="1:32" ht="15.6">
      <c r="A643" s="305"/>
      <c r="B643" s="270">
        <f>+'Ark1'!C3403</f>
        <v>2023</v>
      </c>
      <c r="C643" s="219">
        <f>+'Ark1'!L3403</f>
        <v>9</v>
      </c>
      <c r="D643" s="219" t="str">
        <f>VLOOKUP(C643,RNR!$D$13:$E$27,2)</f>
        <v>R+</v>
      </c>
      <c r="E643" s="219">
        <f>+'Ark1'!H3403</f>
        <v>2</v>
      </c>
      <c r="F643" s="219">
        <f>+'Ark1'!J3403</f>
        <v>160</v>
      </c>
      <c r="G643" s="219" t="str">
        <f>+VLOOKUP(F643,RNR!$A$1:$B$26,2)</f>
        <v>Oslo</v>
      </c>
      <c r="H643" s="219" t="str">
        <f>+IF(J643=0,"",'Ark1'!Q3403)</f>
        <v/>
      </c>
      <c r="I643" s="219"/>
      <c r="J643" s="324">
        <f>+'Ark1'!R3403</f>
        <v>0</v>
      </c>
      <c r="K643" s="220" t="str">
        <f>+IF(J643=0,"",'Ark1'!AG3403)</f>
        <v/>
      </c>
      <c r="L643" s="220"/>
      <c r="M643" s="220" t="str">
        <f>+IF(J643=0,"",'Ark1'!AH3403)</f>
        <v/>
      </c>
      <c r="N643" s="31" t="str">
        <f>+IF(J643=0,"",'Ark1'!U3403)</f>
        <v/>
      </c>
      <c r="O643" s="31"/>
      <c r="P643" s="31"/>
      <c r="Q643" s="31"/>
      <c r="R643" s="31"/>
      <c r="S643" s="31"/>
      <c r="T643" s="31"/>
      <c r="U643" s="31"/>
      <c r="V643" s="221" t="str">
        <f>+IF(J643=0,"",'Ark1'!T3403)</f>
        <v/>
      </c>
      <c r="W643" s="222" t="str">
        <f>+IF(J643=0,"",'Ark1'!W3403)</f>
        <v/>
      </c>
      <c r="X643" s="222" t="str">
        <f>+IF(J643=0,"",'Ark1'!X3403)</f>
        <v/>
      </c>
      <c r="Y643" s="222" t="str">
        <f>+IF(J643=0,"",'Ark1'!Y3403)</f>
        <v/>
      </c>
      <c r="Z643" s="222" t="str">
        <f>+IF(J643=0,"",'Ark1'!Z3403)</f>
        <v/>
      </c>
      <c r="AA643" s="220" t="str">
        <f>+IF(J643=0,"",'Ark1'!AA3403)</f>
        <v/>
      </c>
      <c r="AB643" s="221" t="str">
        <f>+IF(J643=0,"",'Ark1'!AC3403)</f>
        <v/>
      </c>
      <c r="AC643" s="222" t="str">
        <f>+IF(J643=0,"",'Ark1'!AE3403)</f>
        <v/>
      </c>
      <c r="AD643" s="220" t="str">
        <f t="shared" si="63"/>
        <v/>
      </c>
      <c r="AE643" s="220" t="str">
        <f t="shared" si="62"/>
        <v/>
      </c>
      <c r="AF643" s="305"/>
    </row>
    <row r="644" spans="1:32" ht="15.6">
      <c r="A644" s="305"/>
      <c r="B644" s="270">
        <f>+'Ark1'!C3404</f>
        <v>2023</v>
      </c>
      <c r="C644" s="219">
        <f>+'Ark1'!L3404</f>
        <v>9</v>
      </c>
      <c r="D644" s="219" t="str">
        <f>VLOOKUP(C644,RNR!$D$13:$E$27,2)</f>
        <v>R+</v>
      </c>
      <c r="E644" s="219">
        <f>+'Ark1'!H3404</f>
        <v>1</v>
      </c>
      <c r="F644" s="219">
        <f>+'Ark1'!J3404</f>
        <v>171</v>
      </c>
      <c r="G644" s="219" t="str">
        <f>+VLOOKUP(F644,RNR!$A$1:$B$26,2)</f>
        <v>Prima</v>
      </c>
      <c r="H644" s="219" t="str">
        <f>+IF(J644=0,"",'Ark1'!Q3404)</f>
        <v/>
      </c>
      <c r="I644" s="219"/>
      <c r="J644" s="324">
        <f>+'Ark1'!R3404</f>
        <v>0</v>
      </c>
      <c r="K644" s="220" t="str">
        <f>+IF(J644=0,"",'Ark1'!AG3404)</f>
        <v/>
      </c>
      <c r="L644" s="220"/>
      <c r="M644" s="220" t="str">
        <f>+IF(J644=0,"",'Ark1'!AH3404)</f>
        <v/>
      </c>
      <c r="N644" s="31" t="str">
        <f>+IF(J644=0,"",'Ark1'!U3404)</f>
        <v/>
      </c>
      <c r="O644" s="31"/>
      <c r="P644" s="31"/>
      <c r="Q644" s="31"/>
      <c r="R644" s="31"/>
      <c r="S644" s="31"/>
      <c r="T644" s="31"/>
      <c r="U644" s="31"/>
      <c r="V644" s="221" t="str">
        <f>+IF(J644=0,"",'Ark1'!T3404)</f>
        <v/>
      </c>
      <c r="W644" s="222" t="str">
        <f>+IF(J644=0,"",'Ark1'!W3404)</f>
        <v/>
      </c>
      <c r="X644" s="222" t="str">
        <f>+IF(J644=0,"",'Ark1'!X3404)</f>
        <v/>
      </c>
      <c r="Y644" s="222" t="str">
        <f>+IF(J644=0,"",'Ark1'!Y3404)</f>
        <v/>
      </c>
      <c r="Z644" s="222" t="str">
        <f>+IF(J644=0,"",'Ark1'!Z3404)</f>
        <v/>
      </c>
      <c r="AA644" s="220" t="str">
        <f>+IF(J644=0,"",'Ark1'!AA3404)</f>
        <v/>
      </c>
      <c r="AB644" s="221" t="str">
        <f>+IF(J644=0,"",'Ark1'!AC3404)</f>
        <v/>
      </c>
      <c r="AC644" s="222" t="str">
        <f>+IF(J644=0,"",'Ark1'!AE3404)</f>
        <v/>
      </c>
      <c r="AD644" s="220" t="str">
        <f t="shared" si="63"/>
        <v/>
      </c>
      <c r="AE644" s="220" t="str">
        <f t="shared" si="62"/>
        <v/>
      </c>
      <c r="AF644" s="305"/>
    </row>
    <row r="645" spans="1:32" ht="15.6">
      <c r="A645" s="305"/>
      <c r="B645" s="270">
        <f>+'Ark1'!C3405</f>
        <v>2023</v>
      </c>
      <c r="C645" s="219">
        <f>+'Ark1'!L3405</f>
        <v>9</v>
      </c>
      <c r="D645" s="219" t="str">
        <f>VLOOKUP(C645,RNR!$D$13:$E$27,2)</f>
        <v>R+</v>
      </c>
      <c r="E645" s="219">
        <f>+'Ark1'!H3405</f>
        <v>2</v>
      </c>
      <c r="F645" s="219">
        <f>+'Ark1'!J3405</f>
        <v>175</v>
      </c>
      <c r="G645" s="219" t="str">
        <f>+VLOOKUP(F645,RNR!$A$1:$B$26,2)</f>
        <v>Ole Ringdal</v>
      </c>
      <c r="H645" s="219" t="str">
        <f>+IF(J645=0,"",'Ark1'!Q3405)</f>
        <v/>
      </c>
      <c r="I645" s="219"/>
      <c r="J645" s="324">
        <f>+'Ark1'!R3405</f>
        <v>0</v>
      </c>
      <c r="K645" s="220" t="str">
        <f>+IF(J645=0,"",'Ark1'!AG3405)</f>
        <v/>
      </c>
      <c r="L645" s="220"/>
      <c r="M645" s="220" t="str">
        <f>+IF(J645=0,"",'Ark1'!AH3405)</f>
        <v/>
      </c>
      <c r="N645" s="31" t="str">
        <f>+IF(J645=0,"",'Ark1'!U3405)</f>
        <v/>
      </c>
      <c r="O645" s="31"/>
      <c r="P645" s="31"/>
      <c r="Q645" s="31"/>
      <c r="R645" s="31"/>
      <c r="S645" s="31"/>
      <c r="T645" s="31"/>
      <c r="U645" s="31"/>
      <c r="V645" s="221" t="str">
        <f>+IF(J645=0,"",'Ark1'!T3405)</f>
        <v/>
      </c>
      <c r="W645" s="222" t="str">
        <f>+IF(J645=0,"",'Ark1'!W3405)</f>
        <v/>
      </c>
      <c r="X645" s="222" t="str">
        <f>+IF(J645=0,"",'Ark1'!X3405)</f>
        <v/>
      </c>
      <c r="Y645" s="222" t="str">
        <f>+IF(J645=0,"",'Ark1'!Y3405)</f>
        <v/>
      </c>
      <c r="Z645" s="222" t="str">
        <f>+IF(J645=0,"",'Ark1'!Z3405)</f>
        <v/>
      </c>
      <c r="AA645" s="220" t="str">
        <f>+IF(J645=0,"",'Ark1'!AA3405)</f>
        <v/>
      </c>
      <c r="AB645" s="221" t="str">
        <f>+IF(J645=0,"",'Ark1'!AC3405)</f>
        <v/>
      </c>
      <c r="AC645" s="222" t="str">
        <f>+IF(J645=0,"",'Ark1'!AE3405)</f>
        <v/>
      </c>
      <c r="AD645" s="220" t="str">
        <f t="shared" si="63"/>
        <v/>
      </c>
      <c r="AE645" s="220" t="str">
        <f t="shared" si="62"/>
        <v/>
      </c>
      <c r="AF645" s="305"/>
    </row>
    <row r="646" spans="1:32" ht="15.6">
      <c r="A646" s="305"/>
      <c r="B646" s="270">
        <f>+'Ark1'!C3406</f>
        <v>2023</v>
      </c>
      <c r="C646" s="219">
        <f>+'Ark1'!L3406</f>
        <v>9</v>
      </c>
      <c r="D646" s="219" t="str">
        <f>VLOOKUP(C646,RNR!$D$13:$E$27,2)</f>
        <v>R+</v>
      </c>
      <c r="E646" s="219">
        <f>+'Ark1'!H3406</f>
        <v>2</v>
      </c>
      <c r="F646" s="219">
        <f>+'Ark1'!J3406</f>
        <v>177</v>
      </c>
      <c r="G646" s="219" t="str">
        <f>+VLOOKUP(F646,RNR!$A$1:$B$26,2)</f>
        <v>Slakthuset</v>
      </c>
      <c r="H646" s="219" t="str">
        <f>+IF(J646=0,"",'Ark1'!Q3406)</f>
        <v/>
      </c>
      <c r="I646" s="219"/>
      <c r="J646" s="324">
        <f>+'Ark1'!R3406</f>
        <v>0</v>
      </c>
      <c r="K646" s="220" t="str">
        <f>+IF(J646=0,"",'Ark1'!AG3406)</f>
        <v/>
      </c>
      <c r="L646" s="220"/>
      <c r="M646" s="220" t="str">
        <f>+IF(J646=0,"",'Ark1'!AH3406)</f>
        <v/>
      </c>
      <c r="N646" s="31" t="str">
        <f>+IF(J646=0,"",'Ark1'!U3406)</f>
        <v/>
      </c>
      <c r="O646" s="31"/>
      <c r="P646" s="31"/>
      <c r="Q646" s="31"/>
      <c r="R646" s="31"/>
      <c r="S646" s="31"/>
      <c r="T646" s="31"/>
      <c r="U646" s="31"/>
      <c r="V646" s="221" t="str">
        <f>+IF(J646=0,"",'Ark1'!T3406)</f>
        <v/>
      </c>
      <c r="W646" s="222" t="str">
        <f>+IF(J646=0,"",'Ark1'!W3406)</f>
        <v/>
      </c>
      <c r="X646" s="222" t="str">
        <f>+IF(J646=0,"",'Ark1'!X3406)</f>
        <v/>
      </c>
      <c r="Y646" s="222" t="str">
        <f>+IF(J646=0,"",'Ark1'!Y3406)</f>
        <v/>
      </c>
      <c r="Z646" s="222" t="str">
        <f>+IF(J646=0,"",'Ark1'!Z3406)</f>
        <v/>
      </c>
      <c r="AA646" s="220" t="str">
        <f>+IF(J646=0,"",'Ark1'!AA3406)</f>
        <v/>
      </c>
      <c r="AB646" s="221" t="str">
        <f>+IF(J646=0,"",'Ark1'!AC3406)</f>
        <v/>
      </c>
      <c r="AC646" s="222" t="str">
        <f>+IF(J646=0,"",'Ark1'!AE3406)</f>
        <v/>
      </c>
      <c r="AD646" s="220" t="str">
        <f t="shared" si="63"/>
        <v/>
      </c>
      <c r="AE646" s="220" t="str">
        <f t="shared" si="62"/>
        <v/>
      </c>
      <c r="AF646" s="305"/>
    </row>
    <row r="647" spans="1:32" ht="15.6">
      <c r="A647" s="305"/>
      <c r="B647" s="270">
        <f>+'Ark1'!C3407</f>
        <v>2023</v>
      </c>
      <c r="C647" s="219">
        <f>+'Ark1'!L3407</f>
        <v>9</v>
      </c>
      <c r="D647" s="219" t="str">
        <f>VLOOKUP(C647,RNR!$D$13:$E$27,2)</f>
        <v>R+</v>
      </c>
      <c r="E647" s="219">
        <f>+'Ark1'!H3407</f>
        <v>2</v>
      </c>
      <c r="F647" s="219">
        <f>+'Ark1'!J3407</f>
        <v>178</v>
      </c>
      <c r="G647" s="219" t="str">
        <f>+VLOOKUP(F647,RNR!$A$1:$B$26,2)</f>
        <v>Røros</v>
      </c>
      <c r="H647" s="219" t="str">
        <f>+IF(J647=0,"",'Ark1'!Q3407)</f>
        <v/>
      </c>
      <c r="I647" s="219"/>
      <c r="J647" s="324">
        <f>+'Ark1'!R3407</f>
        <v>0</v>
      </c>
      <c r="K647" s="220" t="str">
        <f>+IF(J647=0,"",'Ark1'!AG3407)</f>
        <v/>
      </c>
      <c r="L647" s="220"/>
      <c r="M647" s="220" t="str">
        <f>+IF(J647=0,"",'Ark1'!AH3407)</f>
        <v/>
      </c>
      <c r="N647" s="31" t="str">
        <f>+IF(J647=0,"",'Ark1'!U3407)</f>
        <v/>
      </c>
      <c r="O647" s="31"/>
      <c r="P647" s="31"/>
      <c r="Q647" s="31"/>
      <c r="R647" s="31"/>
      <c r="S647" s="31"/>
      <c r="T647" s="31"/>
      <c r="U647" s="31"/>
      <c r="V647" s="221" t="str">
        <f>+IF(J647=0,"",'Ark1'!T3407)</f>
        <v/>
      </c>
      <c r="W647" s="222" t="str">
        <f>+IF(J647=0,"",'Ark1'!W3407)</f>
        <v/>
      </c>
      <c r="X647" s="222" t="str">
        <f>+IF(J647=0,"",'Ark1'!X3407)</f>
        <v/>
      </c>
      <c r="Y647" s="222" t="str">
        <f>+IF(J647=0,"",'Ark1'!Y3407)</f>
        <v/>
      </c>
      <c r="Z647" s="222" t="str">
        <f>+IF(J647=0,"",'Ark1'!Z3407)</f>
        <v/>
      </c>
      <c r="AA647" s="220" t="str">
        <f>+IF(J647=0,"",'Ark1'!AA3407)</f>
        <v/>
      </c>
      <c r="AB647" s="221" t="str">
        <f>+IF(J647=0,"",'Ark1'!AC3407)</f>
        <v/>
      </c>
      <c r="AC647" s="222" t="str">
        <f>+IF(J647=0,"",'Ark1'!AE3407)</f>
        <v/>
      </c>
      <c r="AD647" s="220" t="str">
        <f t="shared" si="63"/>
        <v/>
      </c>
      <c r="AE647" s="220" t="str">
        <f t="shared" si="62"/>
        <v/>
      </c>
      <c r="AF647" s="305"/>
    </row>
    <row r="648" spans="1:32" ht="15.6">
      <c r="A648" s="305"/>
      <c r="B648" s="270">
        <f>+'Ark1'!C3408</f>
        <v>2023</v>
      </c>
      <c r="C648" s="219">
        <f>+'Ark1'!L3408</f>
        <v>9</v>
      </c>
      <c r="D648" s="219" t="str">
        <f>VLOOKUP(C648,RNR!$D$13:$E$27,2)</f>
        <v>R+</v>
      </c>
      <c r="E648" s="219">
        <f>+'Ark1'!H3408</f>
        <v>2</v>
      </c>
      <c r="F648" s="219">
        <f>+'Ark1'!J3408</f>
        <v>181</v>
      </c>
      <c r="G648" s="219" t="str">
        <f>+VLOOKUP(F648,RNR!$A$1:$B$26,2)</f>
        <v>Horns</v>
      </c>
      <c r="H648" s="219" t="str">
        <f>+IF(J648=0,"",'Ark1'!Q3408)</f>
        <v/>
      </c>
      <c r="I648" s="219"/>
      <c r="J648" s="324">
        <f>+'Ark1'!R3408</f>
        <v>0</v>
      </c>
      <c r="K648" s="220" t="str">
        <f>+IF(J648=0,"",'Ark1'!AG3408)</f>
        <v/>
      </c>
      <c r="L648" s="220"/>
      <c r="M648" s="220" t="str">
        <f>+IF(J648=0,"",'Ark1'!AH3408)</f>
        <v/>
      </c>
      <c r="N648" s="31" t="str">
        <f>+IF(J648=0,"",'Ark1'!U3408)</f>
        <v/>
      </c>
      <c r="O648" s="31"/>
      <c r="P648" s="31"/>
      <c r="Q648" s="31"/>
      <c r="R648" s="31"/>
      <c r="S648" s="31"/>
      <c r="T648" s="31"/>
      <c r="U648" s="31"/>
      <c r="V648" s="221" t="str">
        <f>+IF(J648=0,"",'Ark1'!T3408)</f>
        <v/>
      </c>
      <c r="W648" s="222" t="str">
        <f>+IF(J648=0,"",'Ark1'!W3408)</f>
        <v/>
      </c>
      <c r="X648" s="222" t="str">
        <f>+IF(J648=0,"",'Ark1'!X3408)</f>
        <v/>
      </c>
      <c r="Y648" s="222" t="str">
        <f>+IF(J648=0,"",'Ark1'!Y3408)</f>
        <v/>
      </c>
      <c r="Z648" s="222" t="str">
        <f>+IF(J648=0,"",'Ark1'!Z3408)</f>
        <v/>
      </c>
      <c r="AA648" s="220" t="str">
        <f>+IF(J648=0,"",'Ark1'!AA3408)</f>
        <v/>
      </c>
      <c r="AB648" s="221" t="str">
        <f>+IF(J648=0,"",'Ark1'!AC3408)</f>
        <v/>
      </c>
      <c r="AC648" s="222" t="str">
        <f>+IF(J648=0,"",'Ark1'!AE3408)</f>
        <v/>
      </c>
      <c r="AD648" s="220" t="str">
        <f t="shared" si="63"/>
        <v/>
      </c>
      <c r="AE648" s="220" t="str">
        <f t="shared" si="62"/>
        <v/>
      </c>
      <c r="AF648" s="305"/>
    </row>
    <row r="649" spans="1:32" ht="15.6">
      <c r="A649" s="305"/>
      <c r="B649" s="270">
        <f>+'Ark1'!C3409</f>
        <v>2023</v>
      </c>
      <c r="C649" s="219">
        <f>+'Ark1'!L3409</f>
        <v>9</v>
      </c>
      <c r="D649" s="219" t="str">
        <f>VLOOKUP(C649,RNR!$D$13:$E$27,2)</f>
        <v>R+</v>
      </c>
      <c r="E649" s="219">
        <f>+'Ark1'!H3409</f>
        <v>1</v>
      </c>
      <c r="F649" s="219">
        <f>+'Ark1'!J3409</f>
        <v>262</v>
      </c>
      <c r="G649" s="219" t="str">
        <f>+VLOOKUP(F649,RNR!$A$1:$B$26,2)</f>
        <v>Strilalam</v>
      </c>
      <c r="H649" s="219" t="str">
        <f>+IF(J649=0,"",'Ark1'!Q3409)</f>
        <v/>
      </c>
      <c r="I649" s="219"/>
      <c r="J649" s="324">
        <f>+'Ark1'!R3409</f>
        <v>0</v>
      </c>
      <c r="K649" s="220" t="str">
        <f>+IF(J649=0,"",'Ark1'!AG3409)</f>
        <v/>
      </c>
      <c r="L649" s="220"/>
      <c r="M649" s="220" t="str">
        <f>+IF(J649=0,"",'Ark1'!AH3409)</f>
        <v/>
      </c>
      <c r="N649" s="31" t="str">
        <f>+IF(J649=0,"",'Ark1'!U3409)</f>
        <v/>
      </c>
      <c r="O649" s="31"/>
      <c r="P649" s="31"/>
      <c r="Q649" s="31"/>
      <c r="R649" s="31"/>
      <c r="S649" s="31"/>
      <c r="T649" s="31"/>
      <c r="U649" s="31"/>
      <c r="V649" s="221" t="str">
        <f>+IF(J649=0,"",'Ark1'!T3409)</f>
        <v/>
      </c>
      <c r="W649" s="222" t="str">
        <f>+IF(J649=0,"",'Ark1'!W3409)</f>
        <v/>
      </c>
      <c r="X649" s="222" t="str">
        <f>+IF(J649=0,"",'Ark1'!X3409)</f>
        <v/>
      </c>
      <c r="Y649" s="222" t="str">
        <f>+IF(J649=0,"",'Ark1'!Y3409)</f>
        <v/>
      </c>
      <c r="Z649" s="222" t="str">
        <f>+IF(J649=0,"",'Ark1'!Z3409)</f>
        <v/>
      </c>
      <c r="AA649" s="220" t="str">
        <f>+IF(J649=0,"",'Ark1'!AA3409)</f>
        <v/>
      </c>
      <c r="AB649" s="221" t="str">
        <f>+IF(J649=0,"",'Ark1'!AC3409)</f>
        <v/>
      </c>
      <c r="AC649" s="222" t="str">
        <f>+IF(J649=0,"",'Ark1'!AE3409)</f>
        <v/>
      </c>
      <c r="AD649" s="220" t="str">
        <f t="shared" si="63"/>
        <v/>
      </c>
      <c r="AE649" s="220" t="str">
        <f t="shared" si="62"/>
        <v/>
      </c>
      <c r="AF649" s="305"/>
    </row>
    <row r="650" spans="1:32" ht="15.6">
      <c r="A650" s="305"/>
      <c r="B650" s="270">
        <f>+'Ark1'!C3410</f>
        <v>2023</v>
      </c>
      <c r="C650" s="219">
        <f>+'Ark1'!L3410</f>
        <v>9</v>
      </c>
      <c r="D650" s="219" t="str">
        <f>VLOOKUP(C650,RNR!$D$13:$E$27,2)</f>
        <v>R+</v>
      </c>
      <c r="E650" s="219">
        <f>+'Ark1'!H3410</f>
        <v>1</v>
      </c>
      <c r="F650" s="219">
        <f>+'Ark1'!J3410</f>
        <v>309</v>
      </c>
      <c r="G650" s="219" t="str">
        <f>+VLOOKUP(F650,RNR!$A$1:$B$26,2)</f>
        <v>Malvik</v>
      </c>
      <c r="H650" s="219" t="str">
        <f>+IF(J650=0,"",'Ark1'!Q3410)</f>
        <v/>
      </c>
      <c r="I650" s="219"/>
      <c r="J650" s="324">
        <f>+'Ark1'!R3410</f>
        <v>0</v>
      </c>
      <c r="K650" s="220" t="str">
        <f>+IF(J650=0,"",'Ark1'!AG3410)</f>
        <v/>
      </c>
      <c r="L650" s="220"/>
      <c r="M650" s="220" t="str">
        <f>+IF(J650=0,"",'Ark1'!AH3410)</f>
        <v/>
      </c>
      <c r="N650" s="31" t="str">
        <f>+IF(J650=0,"",'Ark1'!U3410)</f>
        <v/>
      </c>
      <c r="O650" s="31"/>
      <c r="P650" s="31"/>
      <c r="Q650" s="31"/>
      <c r="R650" s="31"/>
      <c r="S650" s="31"/>
      <c r="T650" s="31"/>
      <c r="U650" s="31"/>
      <c r="V650" s="221" t="str">
        <f>+IF(J650=0,"",'Ark1'!T3410)</f>
        <v/>
      </c>
      <c r="W650" s="222" t="str">
        <f>+IF(J650=0,"",'Ark1'!W3410)</f>
        <v/>
      </c>
      <c r="X650" s="222" t="str">
        <f>+IF(J650=0,"",'Ark1'!X3410)</f>
        <v/>
      </c>
      <c r="Y650" s="222" t="str">
        <f>+IF(J650=0,"",'Ark1'!Y3410)</f>
        <v/>
      </c>
      <c r="Z650" s="222" t="str">
        <f>+IF(J650=0,"",'Ark1'!Z3410)</f>
        <v/>
      </c>
      <c r="AA650" s="220" t="str">
        <f>+IF(J650=0,"",'Ark1'!AA3410)</f>
        <v/>
      </c>
      <c r="AB650" s="221" t="str">
        <f>+IF(J650=0,"",'Ark1'!AC3410)</f>
        <v/>
      </c>
      <c r="AC650" s="222" t="str">
        <f>+IF(J650=0,"",'Ark1'!AE3410)</f>
        <v/>
      </c>
      <c r="AD650" s="220" t="str">
        <f t="shared" si="63"/>
        <v/>
      </c>
      <c r="AE650" s="220" t="str">
        <f t="shared" si="62"/>
        <v/>
      </c>
      <c r="AF650" s="305"/>
    </row>
    <row r="651" spans="1:32" ht="15.6">
      <c r="A651" s="305"/>
      <c r="B651" s="270">
        <f>+'Ark1'!C3411</f>
        <v>2023</v>
      </c>
      <c r="C651" s="219">
        <f>+'Ark1'!L3411</f>
        <v>9</v>
      </c>
      <c r="D651" s="219" t="str">
        <f>VLOOKUP(C651,RNR!$D$13:$E$27,2)</f>
        <v>R+</v>
      </c>
      <c r="E651" s="219">
        <f>+'Ark1'!H3411</f>
        <v>2</v>
      </c>
      <c r="F651" s="219">
        <f>+'Ark1'!J3411</f>
        <v>470</v>
      </c>
      <c r="G651" s="219" t="str">
        <f>+VLOOKUP(F651,RNR!$A$1:$B$26,2)</f>
        <v>Jens Eide</v>
      </c>
      <c r="H651" s="219" t="str">
        <f>+IF(J651=0,"",'Ark1'!Q3411)</f>
        <v/>
      </c>
      <c r="I651" s="219"/>
      <c r="J651" s="324">
        <f>+'Ark1'!R3411</f>
        <v>0</v>
      </c>
      <c r="K651" s="220" t="str">
        <f>+IF(J651=0,"",'Ark1'!AG3411)</f>
        <v/>
      </c>
      <c r="L651" s="220"/>
      <c r="M651" s="220" t="str">
        <f>+IF(J651=0,"",'Ark1'!AH3411)</f>
        <v/>
      </c>
      <c r="N651" s="31" t="str">
        <f>+IF(J651=0,"",'Ark1'!U3411)</f>
        <v/>
      </c>
      <c r="O651" s="31"/>
      <c r="P651" s="31"/>
      <c r="Q651" s="31"/>
      <c r="R651" s="31"/>
      <c r="S651" s="31"/>
      <c r="T651" s="31"/>
      <c r="U651" s="31"/>
      <c r="V651" s="221" t="str">
        <f>+IF(J651=0,"",'Ark1'!T3411)</f>
        <v/>
      </c>
      <c r="W651" s="222" t="str">
        <f>+IF(J651=0,"",'Ark1'!W3411)</f>
        <v/>
      </c>
      <c r="X651" s="222" t="str">
        <f>+IF(J651=0,"",'Ark1'!X3411)</f>
        <v/>
      </c>
      <c r="Y651" s="222" t="str">
        <f>+IF(J651=0,"",'Ark1'!Y3411)</f>
        <v/>
      </c>
      <c r="Z651" s="222" t="str">
        <f>+IF(J651=0,"",'Ark1'!Z3411)</f>
        <v/>
      </c>
      <c r="AA651" s="220" t="str">
        <f>+IF(J651=0,"",'Ark1'!AA3411)</f>
        <v/>
      </c>
      <c r="AB651" s="221" t="str">
        <f>+IF(J651=0,"",'Ark1'!AC3411)</f>
        <v/>
      </c>
      <c r="AC651" s="222" t="str">
        <f>+IF(J651=0,"",'Ark1'!AE3411)</f>
        <v/>
      </c>
      <c r="AD651" s="220" t="str">
        <f t="shared" si="63"/>
        <v/>
      </c>
      <c r="AE651" s="220" t="str">
        <f t="shared" si="62"/>
        <v/>
      </c>
      <c r="AF651" s="305"/>
    </row>
    <row r="652" spans="1:32" ht="15.6">
      <c r="A652" s="305"/>
      <c r="B652" s="270">
        <f>+'Ark1'!C3412</f>
        <v>2023</v>
      </c>
      <c r="C652" s="219">
        <f>+'Ark1'!L3412</f>
        <v>9</v>
      </c>
      <c r="D652" s="219" t="str">
        <f>VLOOKUP(C652,RNR!$D$13:$E$27,2)</f>
        <v>R+</v>
      </c>
      <c r="E652" s="219">
        <f>+'Ark1'!H3412</f>
        <v>2</v>
      </c>
      <c r="F652" s="219">
        <f>+'Ark1'!J3412</f>
        <v>629</v>
      </c>
      <c r="G652" s="219" t="str">
        <f>+VLOOKUP(F652,RNR!$A$1:$B$26,2)</f>
        <v>Bø</v>
      </c>
      <c r="H652" s="219" t="str">
        <f>+IF(J652=0,"",'Ark1'!Q3412)</f>
        <v/>
      </c>
      <c r="I652" s="219"/>
      <c r="J652" s="324">
        <f>+'Ark1'!R3412</f>
        <v>0</v>
      </c>
      <c r="K652" s="220" t="str">
        <f>+IF(J652=0,"",'Ark1'!AG3412)</f>
        <v/>
      </c>
      <c r="L652" s="220"/>
      <c r="M652" s="220" t="str">
        <f>+IF(J652=0,"",'Ark1'!AH3412)</f>
        <v/>
      </c>
      <c r="N652" s="31" t="str">
        <f>+IF(J652=0,"",'Ark1'!U3412)</f>
        <v/>
      </c>
      <c r="O652" s="31"/>
      <c r="P652" s="31"/>
      <c r="Q652" s="31"/>
      <c r="R652" s="31"/>
      <c r="S652" s="31"/>
      <c r="T652" s="31"/>
      <c r="U652" s="31"/>
      <c r="V652" s="221" t="str">
        <f>+IF(J652=0,"",'Ark1'!T3412)</f>
        <v/>
      </c>
      <c r="W652" s="222" t="str">
        <f>+IF(J652=0,"",'Ark1'!W3412)</f>
        <v/>
      </c>
      <c r="X652" s="222" t="str">
        <f>+IF(J652=0,"",'Ark1'!X3412)</f>
        <v/>
      </c>
      <c r="Y652" s="222" t="str">
        <f>+IF(J652=0,"",'Ark1'!Y3412)</f>
        <v/>
      </c>
      <c r="Z652" s="222" t="str">
        <f>+IF(J652=0,"",'Ark1'!Z3412)</f>
        <v/>
      </c>
      <c r="AA652" s="220" t="str">
        <f>+IF(J652=0,"",'Ark1'!AA3412)</f>
        <v/>
      </c>
      <c r="AB652" s="221" t="str">
        <f>+IF(J652=0,"",'Ark1'!AC3412)</f>
        <v/>
      </c>
      <c r="AC652" s="222" t="str">
        <f>+IF(J652=0,"",'Ark1'!AE3412)</f>
        <v/>
      </c>
      <c r="AD652" s="220" t="str">
        <f t="shared" si="63"/>
        <v/>
      </c>
      <c r="AE652" s="220" t="str">
        <f t="shared" si="62"/>
        <v/>
      </c>
      <c r="AF652" s="305"/>
    </row>
    <row r="653" spans="1:32" ht="15.6">
      <c r="A653" s="305"/>
      <c r="B653" s="270">
        <f>+'Ark1'!C3413</f>
        <v>2023</v>
      </c>
      <c r="C653" s="219">
        <f>+'Ark1'!L3413</f>
        <v>9</v>
      </c>
      <c r="D653" s="219" t="str">
        <f>VLOOKUP(C653,RNR!$D$13:$E$27,2)</f>
        <v>R+</v>
      </c>
      <c r="E653" s="219">
        <f>+'Ark1'!H3413</f>
        <v>1</v>
      </c>
      <c r="F653" s="219">
        <f>+'Ark1'!J3413</f>
        <v>643</v>
      </c>
      <c r="G653" s="219" t="str">
        <f>+VLOOKUP(F653,RNR!$A$1:$B$26,2)</f>
        <v>Bjerka</v>
      </c>
      <c r="H653" s="219" t="str">
        <f>+IF(J653=0,"",'Ark1'!Q3413)</f>
        <v/>
      </c>
      <c r="I653" s="219"/>
      <c r="J653" s="324">
        <f>+'Ark1'!R3413</f>
        <v>0</v>
      </c>
      <c r="K653" s="220" t="str">
        <f>+IF(J653=0,"",'Ark1'!AG3413)</f>
        <v/>
      </c>
      <c r="L653" s="220"/>
      <c r="M653" s="220" t="str">
        <f>+IF(J653=0,"",'Ark1'!AH3413)</f>
        <v/>
      </c>
      <c r="N653" s="31" t="str">
        <f>+IF(J653=0,"",'Ark1'!U3413)</f>
        <v/>
      </c>
      <c r="O653" s="31"/>
      <c r="P653" s="31"/>
      <c r="Q653" s="31"/>
      <c r="R653" s="31"/>
      <c r="S653" s="31"/>
      <c r="T653" s="31"/>
      <c r="U653" s="31"/>
      <c r="V653" s="221" t="str">
        <f>+IF(J653=0,"",'Ark1'!T3413)</f>
        <v/>
      </c>
      <c r="W653" s="222" t="str">
        <f>+IF(J653=0,"",'Ark1'!W3413)</f>
        <v/>
      </c>
      <c r="X653" s="222" t="str">
        <f>+IF(J653=0,"",'Ark1'!X3413)</f>
        <v/>
      </c>
      <c r="Y653" s="222" t="str">
        <f>+IF(J653=0,"",'Ark1'!Y3413)</f>
        <v/>
      </c>
      <c r="Z653" s="222" t="str">
        <f>+IF(J653=0,"",'Ark1'!Z3413)</f>
        <v/>
      </c>
      <c r="AA653" s="220" t="str">
        <f>+IF(J653=0,"",'Ark1'!AA3413)</f>
        <v/>
      </c>
      <c r="AB653" s="221" t="str">
        <f>+IF(J653=0,"",'Ark1'!AC3413)</f>
        <v/>
      </c>
      <c r="AC653" s="222" t="str">
        <f>+IF(J653=0,"",'Ark1'!AE3413)</f>
        <v/>
      </c>
      <c r="AD653" s="220" t="str">
        <f t="shared" si="63"/>
        <v/>
      </c>
      <c r="AE653" s="220" t="str">
        <f t="shared" si="62"/>
        <v/>
      </c>
      <c r="AF653" s="305"/>
    </row>
    <row r="654" spans="1:32" ht="15.6">
      <c r="A654" s="305"/>
      <c r="B654" s="270">
        <f>+'Ark1'!C3414</f>
        <v>2023</v>
      </c>
      <c r="C654" s="219">
        <f>+'Ark1'!L3414</f>
        <v>9</v>
      </c>
      <c r="D654" s="219" t="str">
        <f>VLOOKUP(C654,RNR!$D$13:$E$27,2)</f>
        <v>R+</v>
      </c>
      <c r="E654" s="219">
        <f>+'Ark1'!H3414</f>
        <v>2</v>
      </c>
      <c r="F654" s="219">
        <f>+'Ark1'!J3414</f>
        <v>704</v>
      </c>
      <c r="G654" s="219" t="str">
        <f>+VLOOKUP(F654,RNR!$A$1:$B$26,2)</f>
        <v>Øre Vilt</v>
      </c>
      <c r="H654" s="219" t="str">
        <f>+IF(J654=0,"",'Ark1'!Q3414)</f>
        <v/>
      </c>
      <c r="I654" s="219"/>
      <c r="J654" s="324">
        <f>+'Ark1'!R3414</f>
        <v>0</v>
      </c>
      <c r="K654" s="220" t="str">
        <f>+IF(J654=0,"",'Ark1'!AG3414)</f>
        <v/>
      </c>
      <c r="L654" s="220"/>
      <c r="M654" s="220" t="str">
        <f>+IF(J654=0,"",'Ark1'!AH3414)</f>
        <v/>
      </c>
      <c r="N654" s="31" t="str">
        <f>+IF(J654=0,"",'Ark1'!U3414)</f>
        <v/>
      </c>
      <c r="O654" s="31"/>
      <c r="P654" s="31"/>
      <c r="Q654" s="31"/>
      <c r="R654" s="31"/>
      <c r="S654" s="31"/>
      <c r="T654" s="31"/>
      <c r="U654" s="31"/>
      <c r="V654" s="221" t="str">
        <f>+IF(J654=0,"",'Ark1'!T3414)</f>
        <v/>
      </c>
      <c r="W654" s="222" t="str">
        <f>+IF(J654=0,"",'Ark1'!W3414)</f>
        <v/>
      </c>
      <c r="X654" s="222" t="str">
        <f>+IF(J654=0,"",'Ark1'!X3414)</f>
        <v/>
      </c>
      <c r="Y654" s="222" t="str">
        <f>+IF(J654=0,"",'Ark1'!Y3414)</f>
        <v/>
      </c>
      <c r="Z654" s="222" t="str">
        <f>+IF(J654=0,"",'Ark1'!Z3414)</f>
        <v/>
      </c>
      <c r="AA654" s="220" t="str">
        <f>+IF(J654=0,"",'Ark1'!AA3414)</f>
        <v/>
      </c>
      <c r="AB654" s="221" t="str">
        <f>+IF(J654=0,"",'Ark1'!AC3414)</f>
        <v/>
      </c>
      <c r="AC654" s="222" t="str">
        <f>+IF(J654=0,"",'Ark1'!AE3414)</f>
        <v/>
      </c>
      <c r="AD654" s="220" t="str">
        <f t="shared" si="63"/>
        <v/>
      </c>
      <c r="AE654" s="220" t="str">
        <f t="shared" si="62"/>
        <v/>
      </c>
      <c r="AF654" s="305"/>
    </row>
    <row r="655" spans="1:32" ht="15.6">
      <c r="A655" s="305"/>
      <c r="B655" s="270">
        <f>+'Ark1'!C3415</f>
        <v>2023</v>
      </c>
      <c r="C655" s="219">
        <f>+'Ark1'!L3415</f>
        <v>9</v>
      </c>
      <c r="D655" s="219" t="str">
        <f>VLOOKUP(C655,RNR!$D$13:$E$27,2)</f>
        <v>R+</v>
      </c>
      <c r="E655" s="219">
        <f>+'Ark1'!H3415</f>
        <v>1</v>
      </c>
      <c r="F655" s="219">
        <f>+'Ark1'!J3415</f>
        <v>802</v>
      </c>
      <c r="G655" s="219" t="str">
        <f>+VLOOKUP(F655,RNR!$A$1:$B$26,2)</f>
        <v>Karasjok</v>
      </c>
      <c r="H655" s="219" t="str">
        <f>+IF(J655=0,"",'Ark1'!Q3415)</f>
        <v/>
      </c>
      <c r="I655" s="219"/>
      <c r="J655" s="324">
        <f>+'Ark1'!R3415</f>
        <v>0</v>
      </c>
      <c r="K655" s="220" t="str">
        <f>+IF(J655=0,"",'Ark1'!AG3415)</f>
        <v/>
      </c>
      <c r="L655" s="220"/>
      <c r="M655" s="220" t="str">
        <f>+IF(J655=0,"",'Ark1'!AH3415)</f>
        <v/>
      </c>
      <c r="N655" s="31" t="str">
        <f>+IF(J655=0,"",'Ark1'!U3415)</f>
        <v/>
      </c>
      <c r="O655" s="31"/>
      <c r="P655" s="31"/>
      <c r="Q655" s="31"/>
      <c r="R655" s="31"/>
      <c r="S655" s="31"/>
      <c r="T655" s="31"/>
      <c r="U655" s="31"/>
      <c r="V655" s="221" t="str">
        <f>+IF(J655=0,"",'Ark1'!T3415)</f>
        <v/>
      </c>
      <c r="W655" s="222" t="str">
        <f>+IF(J655=0,"",'Ark1'!W3415)</f>
        <v/>
      </c>
      <c r="X655" s="222" t="str">
        <f>+IF(J655=0,"",'Ark1'!X3415)</f>
        <v/>
      </c>
      <c r="Y655" s="222" t="str">
        <f>+IF(J655=0,"",'Ark1'!Y3415)</f>
        <v/>
      </c>
      <c r="Z655" s="222" t="str">
        <f>+IF(J655=0,"",'Ark1'!Z3415)</f>
        <v/>
      </c>
      <c r="AA655" s="220" t="str">
        <f>+IF(J655=0,"",'Ark1'!AA3415)</f>
        <v/>
      </c>
      <c r="AB655" s="221" t="str">
        <f>+IF(J655=0,"",'Ark1'!AC3415)</f>
        <v/>
      </c>
      <c r="AC655" s="222" t="str">
        <f>+IF(J655=0,"",'Ark1'!AE3415)</f>
        <v/>
      </c>
      <c r="AD655" s="220" t="str">
        <f t="shared" si="63"/>
        <v/>
      </c>
      <c r="AE655" s="220" t="str">
        <f t="shared" si="62"/>
        <v/>
      </c>
      <c r="AF655" s="305"/>
    </row>
    <row r="656" spans="1:32" ht="15.6">
      <c r="A656" s="305"/>
      <c r="B656" s="270">
        <f>+'Ark1'!C3416</f>
        <v>2023</v>
      </c>
      <c r="C656" s="219">
        <f>+'Ark1'!L3416</f>
        <v>10</v>
      </c>
      <c r="D656" s="219" t="str">
        <f>VLOOKUP(C656,RNR!$D$13:$E$27,2)</f>
        <v>U-</v>
      </c>
      <c r="E656" s="219">
        <f>+'Ark1'!H3416</f>
        <v>1</v>
      </c>
      <c r="F656" s="219">
        <f>+'Ark1'!J3416</f>
        <v>103</v>
      </c>
      <c r="G656" s="219" t="str">
        <f>+VLOOKUP(F656,RNR!$A$1:$B$26,2)</f>
        <v>Rudshøgda</v>
      </c>
      <c r="H656" s="219" t="str">
        <f>+IF(J656=0,"",'Ark1'!Q3416)</f>
        <v/>
      </c>
      <c r="I656" s="219"/>
      <c r="J656" s="324">
        <f>+'Ark1'!R3416</f>
        <v>0</v>
      </c>
      <c r="K656" s="220" t="str">
        <f>+IF(J656=0,"",'Ark1'!AG3416)</f>
        <v/>
      </c>
      <c r="L656" s="220"/>
      <c r="M656" s="220" t="str">
        <f>+IF(J656=0,"",'Ark1'!AH3416)</f>
        <v/>
      </c>
      <c r="N656" s="31" t="str">
        <f>+IF(J656=0,"",'Ark1'!U3416)</f>
        <v/>
      </c>
      <c r="O656" s="31"/>
      <c r="P656" s="31"/>
      <c r="Q656" s="31"/>
      <c r="R656" s="31"/>
      <c r="S656" s="31"/>
      <c r="T656" s="31"/>
      <c r="U656" s="31"/>
      <c r="V656" s="221" t="str">
        <f>+IF(J656=0,"",'Ark1'!T3416)</f>
        <v/>
      </c>
      <c r="W656" s="222" t="str">
        <f>+IF(J656=0,"",'Ark1'!W3416)</f>
        <v/>
      </c>
      <c r="X656" s="222" t="str">
        <f>+IF(J656=0,"",'Ark1'!X3416)</f>
        <v/>
      </c>
      <c r="Y656" s="222" t="str">
        <f>+IF(J656=0,"",'Ark1'!Y3416)</f>
        <v/>
      </c>
      <c r="Z656" s="222" t="str">
        <f>+IF(J656=0,"",'Ark1'!Z3416)</f>
        <v/>
      </c>
      <c r="AA656" s="220" t="str">
        <f>+IF(J656=0,"",'Ark1'!AA3416)</f>
        <v/>
      </c>
      <c r="AB656" s="221" t="str">
        <f>+IF(J656=0,"",'Ark1'!AC3416)</f>
        <v/>
      </c>
      <c r="AC656" s="222" t="str">
        <f>+IF(J656=0,"",'Ark1'!AE3416)</f>
        <v/>
      </c>
      <c r="AD656" s="220" t="str">
        <f t="shared" si="63"/>
        <v/>
      </c>
      <c r="AE656" s="220" t="str">
        <f t="shared" si="62"/>
        <v/>
      </c>
      <c r="AF656" s="305"/>
    </row>
    <row r="657" spans="1:32" ht="15.6">
      <c r="A657" s="305"/>
      <c r="B657" s="270">
        <f>+'Ark1'!C3417</f>
        <v>2023</v>
      </c>
      <c r="C657" s="219">
        <f>+'Ark1'!L3417</f>
        <v>10</v>
      </c>
      <c r="D657" s="219" t="str">
        <f>VLOOKUP(C657,RNR!$D$13:$E$27,2)</f>
        <v>U-</v>
      </c>
      <c r="E657" s="219">
        <f>+'Ark1'!H3417</f>
        <v>2</v>
      </c>
      <c r="F657" s="219">
        <f>+'Ark1'!J3417</f>
        <v>106</v>
      </c>
      <c r="G657" s="219" t="str">
        <f>+VLOOKUP(F657,RNR!$A$1:$B$26,2)</f>
        <v>Furuseth</v>
      </c>
      <c r="H657" s="219" t="str">
        <f>+IF(J657=0,"",'Ark1'!Q3417)</f>
        <v/>
      </c>
      <c r="I657" s="219"/>
      <c r="J657" s="324">
        <f>+'Ark1'!R3417</f>
        <v>0</v>
      </c>
      <c r="K657" s="220" t="str">
        <f>+IF(J657=0,"",'Ark1'!AG3417)</f>
        <v/>
      </c>
      <c r="L657" s="220"/>
      <c r="M657" s="220" t="str">
        <f>+IF(J657=0,"",'Ark1'!AH3417)</f>
        <v/>
      </c>
      <c r="N657" s="31" t="str">
        <f>+IF(J657=0,"",'Ark1'!U3417)</f>
        <v/>
      </c>
      <c r="O657" s="31"/>
      <c r="P657" s="31"/>
      <c r="Q657" s="31"/>
      <c r="R657" s="31"/>
      <c r="S657" s="31"/>
      <c r="T657" s="31"/>
      <c r="U657" s="31"/>
      <c r="V657" s="221" t="str">
        <f>+IF(J657=0,"",'Ark1'!T3417)</f>
        <v/>
      </c>
      <c r="W657" s="222" t="str">
        <f>+IF(J657=0,"",'Ark1'!W3417)</f>
        <v/>
      </c>
      <c r="X657" s="222" t="str">
        <f>+IF(J657=0,"",'Ark1'!X3417)</f>
        <v/>
      </c>
      <c r="Y657" s="222" t="str">
        <f>+IF(J657=0,"",'Ark1'!Y3417)</f>
        <v/>
      </c>
      <c r="Z657" s="222" t="str">
        <f>+IF(J657=0,"",'Ark1'!Z3417)</f>
        <v/>
      </c>
      <c r="AA657" s="220" t="str">
        <f>+IF(J657=0,"",'Ark1'!AA3417)</f>
        <v/>
      </c>
      <c r="AB657" s="221" t="str">
        <f>+IF(J657=0,"",'Ark1'!AC3417)</f>
        <v/>
      </c>
      <c r="AC657" s="222" t="str">
        <f>+IF(J657=0,"",'Ark1'!AE3417)</f>
        <v/>
      </c>
      <c r="AD657" s="220" t="str">
        <f t="shared" si="63"/>
        <v/>
      </c>
      <c r="AE657" s="220" t="str">
        <f t="shared" si="62"/>
        <v/>
      </c>
      <c r="AF657" s="305"/>
    </row>
    <row r="658" spans="1:32" ht="15.6">
      <c r="A658" s="305"/>
      <c r="B658" s="270">
        <f>+'Ark1'!C3418</f>
        <v>2023</v>
      </c>
      <c r="C658" s="219">
        <f>+'Ark1'!L3418</f>
        <v>10</v>
      </c>
      <c r="D658" s="219" t="str">
        <f>VLOOKUP(C658,RNR!$D$13:$E$27,2)</f>
        <v>U-</v>
      </c>
      <c r="E658" s="219">
        <f>+'Ark1'!H3418</f>
        <v>1</v>
      </c>
      <c r="F658" s="219">
        <f>+'Ark1'!J3418</f>
        <v>110</v>
      </c>
      <c r="G658" s="219" t="str">
        <f>+VLOOKUP(F658,RNR!$A$1:$B$26,2)</f>
        <v>Gol</v>
      </c>
      <c r="H658" s="219" t="str">
        <f>+IF(J658=0,"",'Ark1'!Q3418)</f>
        <v/>
      </c>
      <c r="I658" s="219"/>
      <c r="J658" s="324">
        <f>+'Ark1'!R3418</f>
        <v>0</v>
      </c>
      <c r="K658" s="220" t="str">
        <f>+IF(J658=0,"",'Ark1'!AG3418)</f>
        <v/>
      </c>
      <c r="L658" s="220"/>
      <c r="M658" s="220" t="str">
        <f>+IF(J658=0,"",'Ark1'!AH3418)</f>
        <v/>
      </c>
      <c r="N658" s="31" t="str">
        <f>+IF(J658=0,"",'Ark1'!U3418)</f>
        <v/>
      </c>
      <c r="O658" s="31"/>
      <c r="P658" s="31"/>
      <c r="Q658" s="31"/>
      <c r="R658" s="31"/>
      <c r="S658" s="31"/>
      <c r="T658" s="31"/>
      <c r="U658" s="31"/>
      <c r="V658" s="221" t="str">
        <f>+IF(J658=0,"",'Ark1'!T3418)</f>
        <v/>
      </c>
      <c r="W658" s="222" t="str">
        <f>+IF(J658=0,"",'Ark1'!W3418)</f>
        <v/>
      </c>
      <c r="X658" s="222" t="str">
        <f>+IF(J658=0,"",'Ark1'!X3418)</f>
        <v/>
      </c>
      <c r="Y658" s="222" t="str">
        <f>+IF(J658=0,"",'Ark1'!Y3418)</f>
        <v/>
      </c>
      <c r="Z658" s="222" t="str">
        <f>+IF(J658=0,"",'Ark1'!Z3418)</f>
        <v/>
      </c>
      <c r="AA658" s="220" t="str">
        <f>+IF(J658=0,"",'Ark1'!AA3418)</f>
        <v/>
      </c>
      <c r="AB658" s="221" t="str">
        <f>+IF(J658=0,"",'Ark1'!AC3418)</f>
        <v/>
      </c>
      <c r="AC658" s="222" t="str">
        <f>+IF(J658=0,"",'Ark1'!AE3418)</f>
        <v/>
      </c>
      <c r="AD658" s="220" t="str">
        <f t="shared" si="63"/>
        <v/>
      </c>
      <c r="AE658" s="220" t="str">
        <f t="shared" si="62"/>
        <v/>
      </c>
      <c r="AF658" s="305"/>
    </row>
    <row r="659" spans="1:32" ht="15.6">
      <c r="A659" s="305"/>
      <c r="B659" s="270">
        <f>+'Ark1'!C3419</f>
        <v>2023</v>
      </c>
      <c r="C659" s="219">
        <f>+'Ark1'!L3419</f>
        <v>10</v>
      </c>
      <c r="D659" s="219" t="str">
        <f>VLOOKUP(C659,RNR!$D$13:$E$27,2)</f>
        <v>U-</v>
      </c>
      <c r="E659" s="219">
        <f>+'Ark1'!H3419</f>
        <v>1</v>
      </c>
      <c r="F659" s="219">
        <f>+'Ark1'!J3419</f>
        <v>111</v>
      </c>
      <c r="G659" s="219" t="str">
        <f>+VLOOKUP(F659,RNR!$A$1:$B$26,2)</f>
        <v>Forus</v>
      </c>
      <c r="H659" s="219" t="str">
        <f>+IF(J659=0,"",'Ark1'!Q3419)</f>
        <v/>
      </c>
      <c r="I659" s="219"/>
      <c r="J659" s="324">
        <f>+'Ark1'!R3419</f>
        <v>0</v>
      </c>
      <c r="K659" s="220" t="str">
        <f>+IF(J659=0,"",'Ark1'!AG3419)</f>
        <v/>
      </c>
      <c r="L659" s="220"/>
      <c r="M659" s="220" t="str">
        <f>+IF(J659=0,"",'Ark1'!AH3419)</f>
        <v/>
      </c>
      <c r="N659" s="31" t="str">
        <f>+IF(J659=0,"",'Ark1'!U3419)</f>
        <v/>
      </c>
      <c r="O659" s="31"/>
      <c r="P659" s="31"/>
      <c r="Q659" s="31"/>
      <c r="R659" s="31"/>
      <c r="S659" s="31"/>
      <c r="T659" s="31"/>
      <c r="U659" s="31"/>
      <c r="V659" s="221" t="str">
        <f>+IF(J659=0,"",'Ark1'!T3419)</f>
        <v/>
      </c>
      <c r="W659" s="222" t="str">
        <f>+IF(J659=0,"",'Ark1'!W3419)</f>
        <v/>
      </c>
      <c r="X659" s="222" t="str">
        <f>+IF(J659=0,"",'Ark1'!X3419)</f>
        <v/>
      </c>
      <c r="Y659" s="222" t="str">
        <f>+IF(J659=0,"",'Ark1'!Y3419)</f>
        <v/>
      </c>
      <c r="Z659" s="222" t="str">
        <f>+IF(J659=0,"",'Ark1'!Z3419)</f>
        <v/>
      </c>
      <c r="AA659" s="220" t="str">
        <f>+IF(J659=0,"",'Ark1'!AA3419)</f>
        <v/>
      </c>
      <c r="AB659" s="221" t="str">
        <f>+IF(J659=0,"",'Ark1'!AC3419)</f>
        <v/>
      </c>
      <c r="AC659" s="222" t="str">
        <f>+IF(J659=0,"",'Ark1'!AE3419)</f>
        <v/>
      </c>
      <c r="AD659" s="220" t="str">
        <f t="shared" si="63"/>
        <v/>
      </c>
      <c r="AE659" s="220" t="str">
        <f t="shared" si="62"/>
        <v/>
      </c>
      <c r="AF659" s="305"/>
    </row>
    <row r="660" spans="1:32" ht="15.6">
      <c r="A660" s="305"/>
      <c r="B660" s="270">
        <f>+'Ark1'!C3420</f>
        <v>2023</v>
      </c>
      <c r="C660" s="219">
        <f>+'Ark1'!L3420</f>
        <v>10</v>
      </c>
      <c r="D660" s="219" t="str">
        <f>VLOOKUP(C660,RNR!$D$13:$E$27,2)</f>
        <v>U-</v>
      </c>
      <c r="E660" s="219">
        <f>+'Ark1'!H3420</f>
        <v>1</v>
      </c>
      <c r="F660" s="219">
        <f>+'Ark1'!J3420</f>
        <v>116</v>
      </c>
      <c r="G660" s="219" t="str">
        <f>+VLOOKUP(F660,RNR!$A$1:$B$26,2)</f>
        <v>Sandeid</v>
      </c>
      <c r="H660" s="219" t="str">
        <f>+IF(J660=0,"",'Ark1'!Q3420)</f>
        <v/>
      </c>
      <c r="I660" s="219"/>
      <c r="J660" s="324">
        <f>+'Ark1'!R3420</f>
        <v>0</v>
      </c>
      <c r="K660" s="220" t="str">
        <f>+IF(J660=0,"",'Ark1'!AG3420)</f>
        <v/>
      </c>
      <c r="L660" s="220"/>
      <c r="M660" s="220" t="str">
        <f>+IF(J660=0,"",'Ark1'!AH3420)</f>
        <v/>
      </c>
      <c r="N660" s="31" t="str">
        <f>+IF(J660=0,"",'Ark1'!U3420)</f>
        <v/>
      </c>
      <c r="O660" s="31"/>
      <c r="P660" s="31"/>
      <c r="Q660" s="31"/>
      <c r="R660" s="31"/>
      <c r="S660" s="31"/>
      <c r="T660" s="31"/>
      <c r="U660" s="31"/>
      <c r="V660" s="221" t="str">
        <f>+IF(J660=0,"",'Ark1'!T3420)</f>
        <v/>
      </c>
      <c r="W660" s="222" t="str">
        <f>+IF(J660=0,"",'Ark1'!W3420)</f>
        <v/>
      </c>
      <c r="X660" s="222" t="str">
        <f>+IF(J660=0,"",'Ark1'!X3420)</f>
        <v/>
      </c>
      <c r="Y660" s="222" t="str">
        <f>+IF(J660=0,"",'Ark1'!Y3420)</f>
        <v/>
      </c>
      <c r="Z660" s="222" t="str">
        <f>+IF(J660=0,"",'Ark1'!Z3420)</f>
        <v/>
      </c>
      <c r="AA660" s="220" t="str">
        <f>+IF(J660=0,"",'Ark1'!AA3420)</f>
        <v/>
      </c>
      <c r="AB660" s="221" t="str">
        <f>+IF(J660=0,"",'Ark1'!AC3420)</f>
        <v/>
      </c>
      <c r="AC660" s="222" t="str">
        <f>+IF(J660=0,"",'Ark1'!AE3420)</f>
        <v/>
      </c>
      <c r="AD660" s="220" t="str">
        <f t="shared" si="63"/>
        <v/>
      </c>
      <c r="AE660" s="220" t="str">
        <f t="shared" si="62"/>
        <v/>
      </c>
      <c r="AF660" s="305"/>
    </row>
    <row r="661" spans="1:32" ht="15.6">
      <c r="A661" s="305"/>
      <c r="B661" s="270">
        <f>+'Ark1'!C3421</f>
        <v>2023</v>
      </c>
      <c r="C661" s="219">
        <f>+'Ark1'!L3421</f>
        <v>10</v>
      </c>
      <c r="D661" s="219" t="str">
        <f>VLOOKUP(C661,RNR!$D$13:$E$27,2)</f>
        <v>U-</v>
      </c>
      <c r="E661" s="219">
        <f>+'Ark1'!H3421</f>
        <v>2</v>
      </c>
      <c r="F661" s="219">
        <f>+'Ark1'!J3421</f>
        <v>117</v>
      </c>
      <c r="G661" s="219" t="str">
        <f>+VLOOKUP(F661,RNR!$A$1:$B$26,2)</f>
        <v>Jæren</v>
      </c>
      <c r="H661" s="219" t="str">
        <f>+IF(J661=0,"",'Ark1'!Q3421)</f>
        <v/>
      </c>
      <c r="I661" s="219"/>
      <c r="J661" s="324">
        <f>+'Ark1'!R3421</f>
        <v>0</v>
      </c>
      <c r="K661" s="220" t="str">
        <f>+IF(J661=0,"",'Ark1'!AG3421)</f>
        <v/>
      </c>
      <c r="L661" s="220"/>
      <c r="M661" s="220" t="str">
        <f>+IF(J661=0,"",'Ark1'!AH3421)</f>
        <v/>
      </c>
      <c r="N661" s="31" t="str">
        <f>+IF(J661=0,"",'Ark1'!U3421)</f>
        <v/>
      </c>
      <c r="O661" s="31"/>
      <c r="P661" s="31"/>
      <c r="Q661" s="31"/>
      <c r="R661" s="31"/>
      <c r="S661" s="31"/>
      <c r="T661" s="31"/>
      <c r="U661" s="31"/>
      <c r="V661" s="221" t="str">
        <f>+IF(J661=0,"",'Ark1'!T3421)</f>
        <v/>
      </c>
      <c r="W661" s="222" t="str">
        <f>+IF(J661=0,"",'Ark1'!W3421)</f>
        <v/>
      </c>
      <c r="X661" s="222" t="str">
        <f>+IF(J661=0,"",'Ark1'!X3421)</f>
        <v/>
      </c>
      <c r="Y661" s="222" t="str">
        <f>+IF(J661=0,"",'Ark1'!Y3421)</f>
        <v/>
      </c>
      <c r="Z661" s="222" t="str">
        <f>+IF(J661=0,"",'Ark1'!Z3421)</f>
        <v/>
      </c>
      <c r="AA661" s="220" t="str">
        <f>+IF(J661=0,"",'Ark1'!AA3421)</f>
        <v/>
      </c>
      <c r="AB661" s="221" t="str">
        <f>+IF(J661=0,"",'Ark1'!AC3421)</f>
        <v/>
      </c>
      <c r="AC661" s="222" t="str">
        <f>+IF(J661=0,"",'Ark1'!AE3421)</f>
        <v/>
      </c>
      <c r="AD661" s="220" t="str">
        <f t="shared" si="63"/>
        <v/>
      </c>
      <c r="AE661" s="220" t="str">
        <f t="shared" si="62"/>
        <v/>
      </c>
      <c r="AF661" s="305"/>
    </row>
    <row r="662" spans="1:32" ht="15.6">
      <c r="A662" s="305"/>
      <c r="B662" s="270">
        <f>+'Ark1'!C3422</f>
        <v>2023</v>
      </c>
      <c r="C662" s="219">
        <f>+'Ark1'!L3422</f>
        <v>10</v>
      </c>
      <c r="D662" s="219" t="str">
        <f>VLOOKUP(C662,RNR!$D$13:$E$27,2)</f>
        <v>U-</v>
      </c>
      <c r="E662" s="219">
        <f>+'Ark1'!H3422</f>
        <v>1</v>
      </c>
      <c r="F662" s="219">
        <f>+'Ark1'!J3422</f>
        <v>134</v>
      </c>
      <c r="G662" s="219" t="str">
        <f>+VLOOKUP(F662,RNR!$A$1:$B$26,2)</f>
        <v>Førde</v>
      </c>
      <c r="H662" s="219" t="str">
        <f>+IF(J662=0,"",'Ark1'!Q3422)</f>
        <v/>
      </c>
      <c r="I662" s="219"/>
      <c r="J662" s="324">
        <f>+'Ark1'!R3422</f>
        <v>0</v>
      </c>
      <c r="K662" s="220" t="str">
        <f>+IF(J662=0,"",'Ark1'!AG3422)</f>
        <v/>
      </c>
      <c r="L662" s="220"/>
      <c r="M662" s="220" t="str">
        <f>+IF(J662=0,"",'Ark1'!AH3422)</f>
        <v/>
      </c>
      <c r="N662" s="31" t="str">
        <f>+IF(J662=0,"",'Ark1'!U3422)</f>
        <v/>
      </c>
      <c r="O662" s="31"/>
      <c r="P662" s="31"/>
      <c r="Q662" s="31"/>
      <c r="R662" s="31"/>
      <c r="S662" s="31"/>
      <c r="T662" s="31"/>
      <c r="U662" s="31"/>
      <c r="V662" s="221" t="str">
        <f>+IF(J662=0,"",'Ark1'!T3422)</f>
        <v/>
      </c>
      <c r="W662" s="222" t="str">
        <f>+IF(J662=0,"",'Ark1'!W3422)</f>
        <v/>
      </c>
      <c r="X662" s="222" t="str">
        <f>+IF(J662=0,"",'Ark1'!X3422)</f>
        <v/>
      </c>
      <c r="Y662" s="222" t="str">
        <f>+IF(J662=0,"",'Ark1'!Y3422)</f>
        <v/>
      </c>
      <c r="Z662" s="222" t="str">
        <f>+IF(J662=0,"",'Ark1'!Z3422)</f>
        <v/>
      </c>
      <c r="AA662" s="220" t="str">
        <f>+IF(J662=0,"",'Ark1'!AA3422)</f>
        <v/>
      </c>
      <c r="AB662" s="221" t="str">
        <f>+IF(J662=0,"",'Ark1'!AC3422)</f>
        <v/>
      </c>
      <c r="AC662" s="222" t="str">
        <f>+IF(J662=0,"",'Ark1'!AE3422)</f>
        <v/>
      </c>
      <c r="AD662" s="220" t="str">
        <f t="shared" si="63"/>
        <v/>
      </c>
      <c r="AE662" s="220" t="str">
        <f t="shared" si="62"/>
        <v/>
      </c>
      <c r="AF662" s="305"/>
    </row>
    <row r="663" spans="1:32" ht="15.6">
      <c r="A663" s="305"/>
      <c r="B663" s="270">
        <f>+'Ark1'!C3423</f>
        <v>2023</v>
      </c>
      <c r="C663" s="219">
        <f>+'Ark1'!L3423</f>
        <v>10</v>
      </c>
      <c r="D663" s="219" t="str">
        <f>VLOOKUP(C663,RNR!$D$13:$E$27,2)</f>
        <v>U-</v>
      </c>
      <c r="E663" s="219">
        <f>+'Ark1'!H3423</f>
        <v>2</v>
      </c>
      <c r="F663" s="219">
        <f>+'Ark1'!J3423</f>
        <v>141</v>
      </c>
      <c r="G663" s="219" t="str">
        <f>+VLOOKUP(F663,RNR!$A$1:$B$26,2)</f>
        <v>Ølen</v>
      </c>
      <c r="H663" s="219" t="str">
        <f>+IF(J663=0,"",'Ark1'!Q3423)</f>
        <v/>
      </c>
      <c r="I663" s="219"/>
      <c r="J663" s="324">
        <f>+'Ark1'!R3423</f>
        <v>0</v>
      </c>
      <c r="K663" s="220" t="str">
        <f>+IF(J663=0,"",'Ark1'!AG3423)</f>
        <v/>
      </c>
      <c r="L663" s="220"/>
      <c r="M663" s="220" t="str">
        <f>+IF(J663=0,"",'Ark1'!AH3423)</f>
        <v/>
      </c>
      <c r="N663" s="31" t="str">
        <f>+IF(J663=0,"",'Ark1'!U3423)</f>
        <v/>
      </c>
      <c r="O663" s="31"/>
      <c r="P663" s="31"/>
      <c r="Q663" s="31"/>
      <c r="R663" s="31"/>
      <c r="S663" s="31"/>
      <c r="T663" s="31"/>
      <c r="U663" s="31"/>
      <c r="V663" s="221" t="str">
        <f>+IF(J663=0,"",'Ark1'!T3423)</f>
        <v/>
      </c>
      <c r="W663" s="222" t="str">
        <f>+IF(J663=0,"",'Ark1'!W3423)</f>
        <v/>
      </c>
      <c r="X663" s="222" t="str">
        <f>+IF(J663=0,"",'Ark1'!X3423)</f>
        <v/>
      </c>
      <c r="Y663" s="222" t="str">
        <f>+IF(J663=0,"",'Ark1'!Y3423)</f>
        <v/>
      </c>
      <c r="Z663" s="222" t="str">
        <f>+IF(J663=0,"",'Ark1'!Z3423)</f>
        <v/>
      </c>
      <c r="AA663" s="220" t="str">
        <f>+IF(J663=0,"",'Ark1'!AA3423)</f>
        <v/>
      </c>
      <c r="AB663" s="221" t="str">
        <f>+IF(J663=0,"",'Ark1'!AC3423)</f>
        <v/>
      </c>
      <c r="AC663" s="222" t="str">
        <f>+IF(J663=0,"",'Ark1'!AE3423)</f>
        <v/>
      </c>
      <c r="AD663" s="220" t="str">
        <f t="shared" si="63"/>
        <v/>
      </c>
      <c r="AE663" s="220" t="str">
        <f t="shared" si="62"/>
        <v/>
      </c>
      <c r="AF663" s="305"/>
    </row>
    <row r="664" spans="1:32" ht="15.6">
      <c r="A664" s="305"/>
      <c r="B664" s="270">
        <f>+'Ark1'!C3424</f>
        <v>2023</v>
      </c>
      <c r="C664" s="219">
        <f>+'Ark1'!L3424</f>
        <v>10</v>
      </c>
      <c r="D664" s="219" t="str">
        <f>VLOOKUP(C664,RNR!$D$13:$E$27,2)</f>
        <v>U-</v>
      </c>
      <c r="E664" s="219">
        <f>+'Ark1'!H3424</f>
        <v>2</v>
      </c>
      <c r="F664" s="219">
        <f>+'Ark1'!J3424</f>
        <v>143</v>
      </c>
      <c r="G664" s="219" t="str">
        <f>+VLOOKUP(F664,RNR!$A$1:$B$26,2)</f>
        <v>Nordfjord</v>
      </c>
      <c r="H664" s="219" t="str">
        <f>+IF(J664=0,"",'Ark1'!Q3424)</f>
        <v/>
      </c>
      <c r="I664" s="219"/>
      <c r="J664" s="324">
        <f>+'Ark1'!R3424</f>
        <v>0</v>
      </c>
      <c r="K664" s="220" t="str">
        <f>+IF(J664=0,"",'Ark1'!AG3424)</f>
        <v/>
      </c>
      <c r="L664" s="220"/>
      <c r="M664" s="220" t="str">
        <f>+IF(J664=0,"",'Ark1'!AH3424)</f>
        <v/>
      </c>
      <c r="N664" s="31" t="str">
        <f>+IF(J664=0,"",'Ark1'!U3424)</f>
        <v/>
      </c>
      <c r="O664" s="31"/>
      <c r="P664" s="31"/>
      <c r="Q664" s="31"/>
      <c r="R664" s="31"/>
      <c r="S664" s="31"/>
      <c r="T664" s="31"/>
      <c r="U664" s="31"/>
      <c r="V664" s="221" t="str">
        <f>+IF(J664=0,"",'Ark1'!T3424)</f>
        <v/>
      </c>
      <c r="W664" s="222" t="str">
        <f>+IF(J664=0,"",'Ark1'!W3424)</f>
        <v/>
      </c>
      <c r="X664" s="222" t="str">
        <f>+IF(J664=0,"",'Ark1'!X3424)</f>
        <v/>
      </c>
      <c r="Y664" s="222" t="str">
        <f>+IF(J664=0,"",'Ark1'!Y3424)</f>
        <v/>
      </c>
      <c r="Z664" s="222" t="str">
        <f>+IF(J664=0,"",'Ark1'!Z3424)</f>
        <v/>
      </c>
      <c r="AA664" s="220" t="str">
        <f>+IF(J664=0,"",'Ark1'!AA3424)</f>
        <v/>
      </c>
      <c r="AB664" s="221" t="str">
        <f>+IF(J664=0,"",'Ark1'!AC3424)</f>
        <v/>
      </c>
      <c r="AC664" s="222" t="str">
        <f>+IF(J664=0,"",'Ark1'!AE3424)</f>
        <v/>
      </c>
      <c r="AD664" s="220" t="str">
        <f t="shared" si="63"/>
        <v/>
      </c>
      <c r="AE664" s="220" t="str">
        <f t="shared" si="62"/>
        <v/>
      </c>
      <c r="AF664" s="305"/>
    </row>
    <row r="665" spans="1:32" ht="15.6">
      <c r="A665" s="305"/>
      <c r="B665" s="270">
        <f>+'Ark1'!C3425</f>
        <v>2023</v>
      </c>
      <c r="C665" s="219">
        <f>+'Ark1'!L3425</f>
        <v>10</v>
      </c>
      <c r="D665" s="219" t="str">
        <f>VLOOKUP(C665,RNR!$D$13:$E$27,2)</f>
        <v>U-</v>
      </c>
      <c r="E665" s="219">
        <f>+'Ark1'!H3425</f>
        <v>2</v>
      </c>
      <c r="F665" s="219">
        <f>+'Ark1'!J3425</f>
        <v>147</v>
      </c>
      <c r="G665" s="219" t="str">
        <f>+VLOOKUP(F665,RNR!$A$1:$B$26,2)</f>
        <v>Midt-Norge</v>
      </c>
      <c r="H665" s="219" t="str">
        <f>+IF(J665=0,"",'Ark1'!Q3425)</f>
        <v/>
      </c>
      <c r="I665" s="219"/>
      <c r="J665" s="324">
        <f>+'Ark1'!R3425</f>
        <v>0</v>
      </c>
      <c r="K665" s="220" t="str">
        <f>+IF(J665=0,"",'Ark1'!AG3425)</f>
        <v/>
      </c>
      <c r="L665" s="220"/>
      <c r="M665" s="220" t="str">
        <f>+IF(J665=0,"",'Ark1'!AH3425)</f>
        <v/>
      </c>
      <c r="N665" s="31" t="str">
        <f>+IF(J665=0,"",'Ark1'!U3425)</f>
        <v/>
      </c>
      <c r="O665" s="31"/>
      <c r="P665" s="31"/>
      <c r="Q665" s="31"/>
      <c r="R665" s="31"/>
      <c r="S665" s="31"/>
      <c r="T665" s="31"/>
      <c r="U665" s="31"/>
      <c r="V665" s="221" t="str">
        <f>+IF(J665=0,"",'Ark1'!T3425)</f>
        <v/>
      </c>
      <c r="W665" s="222" t="str">
        <f>+IF(J665=0,"",'Ark1'!W3425)</f>
        <v/>
      </c>
      <c r="X665" s="222" t="str">
        <f>+IF(J665=0,"",'Ark1'!X3425)</f>
        <v/>
      </c>
      <c r="Y665" s="222" t="str">
        <f>+IF(J665=0,"",'Ark1'!Y3425)</f>
        <v/>
      </c>
      <c r="Z665" s="222" t="str">
        <f>+IF(J665=0,"",'Ark1'!Z3425)</f>
        <v/>
      </c>
      <c r="AA665" s="220" t="str">
        <f>+IF(J665=0,"",'Ark1'!AA3425)</f>
        <v/>
      </c>
      <c r="AB665" s="221" t="str">
        <f>+IF(J665=0,"",'Ark1'!AC3425)</f>
        <v/>
      </c>
      <c r="AC665" s="222" t="str">
        <f>+IF(J665=0,"",'Ark1'!AE3425)</f>
        <v/>
      </c>
      <c r="AD665" s="220" t="str">
        <f t="shared" si="63"/>
        <v/>
      </c>
      <c r="AE665" s="220" t="str">
        <f t="shared" si="62"/>
        <v/>
      </c>
      <c r="AF665" s="305"/>
    </row>
    <row r="666" spans="1:32" ht="15.6">
      <c r="A666" s="305"/>
      <c r="B666" s="270">
        <f>+'Ark1'!C3426</f>
        <v>2023</v>
      </c>
      <c r="C666" s="219">
        <f>+'Ark1'!L3426</f>
        <v>10</v>
      </c>
      <c r="D666" s="219" t="str">
        <f>VLOOKUP(C666,RNR!$D$13:$E$27,2)</f>
        <v>U-</v>
      </c>
      <c r="E666" s="219">
        <f>+'Ark1'!H3426</f>
        <v>1</v>
      </c>
      <c r="F666" s="219">
        <f>+'Ark1'!J3426</f>
        <v>155</v>
      </c>
      <c r="G666" s="219" t="str">
        <f>+VLOOKUP(F666,RNR!$A$1:$B$26,2)</f>
        <v>Målselv</v>
      </c>
      <c r="H666" s="219" t="str">
        <f>+IF(J666=0,"",'Ark1'!Q3426)</f>
        <v/>
      </c>
      <c r="I666" s="219"/>
      <c r="J666" s="324">
        <f>+'Ark1'!R3426</f>
        <v>0</v>
      </c>
      <c r="K666" s="220" t="str">
        <f>+IF(J666=0,"",'Ark1'!AG3426)</f>
        <v/>
      </c>
      <c r="L666" s="220"/>
      <c r="M666" s="220" t="str">
        <f>+IF(J666=0,"",'Ark1'!AH3426)</f>
        <v/>
      </c>
      <c r="N666" s="31" t="str">
        <f>+IF(J666=0,"",'Ark1'!U3426)</f>
        <v/>
      </c>
      <c r="O666" s="31"/>
      <c r="P666" s="31"/>
      <c r="Q666" s="31"/>
      <c r="R666" s="31"/>
      <c r="S666" s="31"/>
      <c r="T666" s="31"/>
      <c r="U666" s="31"/>
      <c r="V666" s="221" t="str">
        <f>+IF(J666=0,"",'Ark1'!T3426)</f>
        <v/>
      </c>
      <c r="W666" s="222" t="str">
        <f>+IF(J666=0,"",'Ark1'!W3426)</f>
        <v/>
      </c>
      <c r="X666" s="222" t="str">
        <f>+IF(J666=0,"",'Ark1'!X3426)</f>
        <v/>
      </c>
      <c r="Y666" s="222" t="str">
        <f>+IF(J666=0,"",'Ark1'!Y3426)</f>
        <v/>
      </c>
      <c r="Z666" s="222" t="str">
        <f>+IF(J666=0,"",'Ark1'!Z3426)</f>
        <v/>
      </c>
      <c r="AA666" s="220" t="str">
        <f>+IF(J666=0,"",'Ark1'!AA3426)</f>
        <v/>
      </c>
      <c r="AB666" s="221" t="str">
        <f>+IF(J666=0,"",'Ark1'!AC3426)</f>
        <v/>
      </c>
      <c r="AC666" s="222" t="str">
        <f>+IF(J666=0,"",'Ark1'!AE3426)</f>
        <v/>
      </c>
      <c r="AD666" s="220" t="str">
        <f t="shared" si="63"/>
        <v/>
      </c>
      <c r="AE666" s="220" t="str">
        <f t="shared" si="62"/>
        <v/>
      </c>
      <c r="AF666" s="305"/>
    </row>
    <row r="667" spans="1:32" ht="15.6">
      <c r="A667" s="305"/>
      <c r="B667" s="270">
        <f>+'Ark1'!C3427</f>
        <v>2023</v>
      </c>
      <c r="C667" s="219">
        <f>+'Ark1'!L3427</f>
        <v>10</v>
      </c>
      <c r="D667" s="219" t="str">
        <f>VLOOKUP(C667,RNR!$D$13:$E$27,2)</f>
        <v>U-</v>
      </c>
      <c r="E667" s="219">
        <f>+'Ark1'!H3427</f>
        <v>2</v>
      </c>
      <c r="F667" s="219">
        <f>+'Ark1'!J3427</f>
        <v>160</v>
      </c>
      <c r="G667" s="219" t="str">
        <f>+VLOOKUP(F667,RNR!$A$1:$B$26,2)</f>
        <v>Oslo</v>
      </c>
      <c r="H667" s="219" t="str">
        <f>+IF(J667=0,"",'Ark1'!Q3427)</f>
        <v/>
      </c>
      <c r="I667" s="219"/>
      <c r="J667" s="324">
        <f>+'Ark1'!R3427</f>
        <v>0</v>
      </c>
      <c r="K667" s="220" t="str">
        <f>+IF(J667=0,"",'Ark1'!AG3427)</f>
        <v/>
      </c>
      <c r="L667" s="220"/>
      <c r="M667" s="220" t="str">
        <f>+IF(J667=0,"",'Ark1'!AH3427)</f>
        <v/>
      </c>
      <c r="N667" s="31" t="str">
        <f>+IF(J667=0,"",'Ark1'!U3427)</f>
        <v/>
      </c>
      <c r="O667" s="31"/>
      <c r="P667" s="31"/>
      <c r="Q667" s="31"/>
      <c r="R667" s="31"/>
      <c r="S667" s="31"/>
      <c r="T667" s="31"/>
      <c r="U667" s="31"/>
      <c r="V667" s="221" t="str">
        <f>+IF(J667=0,"",'Ark1'!T3427)</f>
        <v/>
      </c>
      <c r="W667" s="222" t="str">
        <f>+IF(J667=0,"",'Ark1'!W3427)</f>
        <v/>
      </c>
      <c r="X667" s="222" t="str">
        <f>+IF(J667=0,"",'Ark1'!X3427)</f>
        <v/>
      </c>
      <c r="Y667" s="222" t="str">
        <f>+IF(J667=0,"",'Ark1'!Y3427)</f>
        <v/>
      </c>
      <c r="Z667" s="222" t="str">
        <f>+IF(J667=0,"",'Ark1'!Z3427)</f>
        <v/>
      </c>
      <c r="AA667" s="220" t="str">
        <f>+IF(J667=0,"",'Ark1'!AA3427)</f>
        <v/>
      </c>
      <c r="AB667" s="221" t="str">
        <f>+IF(J667=0,"",'Ark1'!AC3427)</f>
        <v/>
      </c>
      <c r="AC667" s="222" t="str">
        <f>+IF(J667=0,"",'Ark1'!AE3427)</f>
        <v/>
      </c>
      <c r="AD667" s="220" t="str">
        <f t="shared" si="63"/>
        <v/>
      </c>
      <c r="AE667" s="220" t="str">
        <f t="shared" si="62"/>
        <v/>
      </c>
      <c r="AF667" s="305"/>
    </row>
    <row r="668" spans="1:32" ht="15.6">
      <c r="A668" s="305"/>
      <c r="B668" s="270">
        <f>+'Ark1'!C3428</f>
        <v>2023</v>
      </c>
      <c r="C668" s="219">
        <f>+'Ark1'!L3428</f>
        <v>10</v>
      </c>
      <c r="D668" s="219" t="str">
        <f>VLOOKUP(C668,RNR!$D$13:$E$27,2)</f>
        <v>U-</v>
      </c>
      <c r="E668" s="219">
        <f>+'Ark1'!H3428</f>
        <v>1</v>
      </c>
      <c r="F668" s="219">
        <f>+'Ark1'!J3428</f>
        <v>171</v>
      </c>
      <c r="G668" s="219" t="str">
        <f>+VLOOKUP(F668,RNR!$A$1:$B$26,2)</f>
        <v>Prima</v>
      </c>
      <c r="H668" s="219" t="str">
        <f>+IF(J668=0,"",'Ark1'!Q3428)</f>
        <v/>
      </c>
      <c r="I668" s="219"/>
      <c r="J668" s="324">
        <f>+'Ark1'!R3428</f>
        <v>0</v>
      </c>
      <c r="K668" s="220" t="str">
        <f>+IF(J668=0,"",'Ark1'!AG3428)</f>
        <v/>
      </c>
      <c r="L668" s="220"/>
      <c r="M668" s="220" t="str">
        <f>+IF(J668=0,"",'Ark1'!AH3428)</f>
        <v/>
      </c>
      <c r="N668" s="31" t="str">
        <f>+IF(J668=0,"",'Ark1'!U3428)</f>
        <v/>
      </c>
      <c r="O668" s="31"/>
      <c r="P668" s="31"/>
      <c r="Q668" s="31"/>
      <c r="R668" s="31"/>
      <c r="S668" s="31"/>
      <c r="T668" s="31"/>
      <c r="U668" s="31"/>
      <c r="V668" s="221" t="str">
        <f>+IF(J668=0,"",'Ark1'!T3428)</f>
        <v/>
      </c>
      <c r="W668" s="222" t="str">
        <f>+IF(J668=0,"",'Ark1'!W3428)</f>
        <v/>
      </c>
      <c r="X668" s="222" t="str">
        <f>+IF(J668=0,"",'Ark1'!X3428)</f>
        <v/>
      </c>
      <c r="Y668" s="222" t="str">
        <f>+IF(J668=0,"",'Ark1'!Y3428)</f>
        <v/>
      </c>
      <c r="Z668" s="222" t="str">
        <f>+IF(J668=0,"",'Ark1'!Z3428)</f>
        <v/>
      </c>
      <c r="AA668" s="220" t="str">
        <f>+IF(J668=0,"",'Ark1'!AA3428)</f>
        <v/>
      </c>
      <c r="AB668" s="221" t="str">
        <f>+IF(J668=0,"",'Ark1'!AC3428)</f>
        <v/>
      </c>
      <c r="AC668" s="222" t="str">
        <f>+IF(J668=0,"",'Ark1'!AE3428)</f>
        <v/>
      </c>
      <c r="AD668" s="220" t="str">
        <f t="shared" si="63"/>
        <v/>
      </c>
      <c r="AE668" s="220" t="str">
        <f t="shared" si="62"/>
        <v/>
      </c>
      <c r="AF668" s="305"/>
    </row>
    <row r="669" spans="1:32" ht="15.6">
      <c r="A669" s="305"/>
      <c r="B669" s="270">
        <f>+'Ark1'!C3429</f>
        <v>2023</v>
      </c>
      <c r="C669" s="219">
        <f>+'Ark1'!L3429</f>
        <v>10</v>
      </c>
      <c r="D669" s="219" t="str">
        <f>VLOOKUP(C669,RNR!$D$13:$E$27,2)</f>
        <v>U-</v>
      </c>
      <c r="E669" s="219">
        <f>+'Ark1'!H3429</f>
        <v>2</v>
      </c>
      <c r="F669" s="219">
        <f>+'Ark1'!J3429</f>
        <v>175</v>
      </c>
      <c r="G669" s="219" t="str">
        <f>+VLOOKUP(F669,RNR!$A$1:$B$26,2)</f>
        <v>Ole Ringdal</v>
      </c>
      <c r="H669" s="219" t="str">
        <f>+IF(J669=0,"",'Ark1'!Q3429)</f>
        <v/>
      </c>
      <c r="I669" s="219"/>
      <c r="J669" s="324">
        <f>+'Ark1'!R3429</f>
        <v>0</v>
      </c>
      <c r="K669" s="220" t="str">
        <f>+IF(J669=0,"",'Ark1'!AG3429)</f>
        <v/>
      </c>
      <c r="L669" s="220"/>
      <c r="M669" s="220" t="str">
        <f>+IF(J669=0,"",'Ark1'!AH3429)</f>
        <v/>
      </c>
      <c r="N669" s="31" t="str">
        <f>+IF(J669=0,"",'Ark1'!U3429)</f>
        <v/>
      </c>
      <c r="O669" s="31"/>
      <c r="P669" s="31"/>
      <c r="Q669" s="31"/>
      <c r="R669" s="31"/>
      <c r="S669" s="31"/>
      <c r="T669" s="31"/>
      <c r="U669" s="31"/>
      <c r="V669" s="221" t="str">
        <f>+IF(J669=0,"",'Ark1'!T3429)</f>
        <v/>
      </c>
      <c r="W669" s="222" t="str">
        <f>+IF(J669=0,"",'Ark1'!W3429)</f>
        <v/>
      </c>
      <c r="X669" s="222" t="str">
        <f>+IF(J669=0,"",'Ark1'!X3429)</f>
        <v/>
      </c>
      <c r="Y669" s="222" t="str">
        <f>+IF(J669=0,"",'Ark1'!Y3429)</f>
        <v/>
      </c>
      <c r="Z669" s="222" t="str">
        <f>+IF(J669=0,"",'Ark1'!Z3429)</f>
        <v/>
      </c>
      <c r="AA669" s="220" t="str">
        <f>+IF(J669=0,"",'Ark1'!AA3429)</f>
        <v/>
      </c>
      <c r="AB669" s="221" t="str">
        <f>+IF(J669=0,"",'Ark1'!AC3429)</f>
        <v/>
      </c>
      <c r="AC669" s="222" t="str">
        <f>+IF(J669=0,"",'Ark1'!AE3429)</f>
        <v/>
      </c>
      <c r="AD669" s="220" t="str">
        <f t="shared" si="63"/>
        <v/>
      </c>
      <c r="AE669" s="220" t="str">
        <f t="shared" si="62"/>
        <v/>
      </c>
      <c r="AF669" s="305"/>
    </row>
    <row r="670" spans="1:32" ht="15.6">
      <c r="A670" s="305"/>
      <c r="B670" s="270">
        <f>+'Ark1'!C3430</f>
        <v>2023</v>
      </c>
      <c r="C670" s="219">
        <f>+'Ark1'!L3430</f>
        <v>10</v>
      </c>
      <c r="D670" s="219" t="str">
        <f>VLOOKUP(C670,RNR!$D$13:$E$27,2)</f>
        <v>U-</v>
      </c>
      <c r="E670" s="219">
        <f>+'Ark1'!H3430</f>
        <v>2</v>
      </c>
      <c r="F670" s="219">
        <f>+'Ark1'!J3430</f>
        <v>177</v>
      </c>
      <c r="G670" s="219" t="str">
        <f>+VLOOKUP(F670,RNR!$A$1:$B$26,2)</f>
        <v>Slakthuset</v>
      </c>
      <c r="H670" s="219" t="str">
        <f>+IF(J670=0,"",'Ark1'!Q3430)</f>
        <v/>
      </c>
      <c r="I670" s="219"/>
      <c r="J670" s="324">
        <f>+'Ark1'!R3430</f>
        <v>0</v>
      </c>
      <c r="K670" s="220" t="str">
        <f>+IF(J670=0,"",'Ark1'!AG3430)</f>
        <v/>
      </c>
      <c r="L670" s="220"/>
      <c r="M670" s="220" t="str">
        <f>+IF(J670=0,"",'Ark1'!AH3430)</f>
        <v/>
      </c>
      <c r="N670" s="31" t="str">
        <f>+IF(J670=0,"",'Ark1'!U3430)</f>
        <v/>
      </c>
      <c r="O670" s="31"/>
      <c r="P670" s="31"/>
      <c r="Q670" s="31"/>
      <c r="R670" s="31"/>
      <c r="S670" s="31"/>
      <c r="T670" s="31"/>
      <c r="U670" s="31"/>
      <c r="V670" s="221" t="str">
        <f>+IF(J670=0,"",'Ark1'!T3430)</f>
        <v/>
      </c>
      <c r="W670" s="222" t="str">
        <f>+IF(J670=0,"",'Ark1'!W3430)</f>
        <v/>
      </c>
      <c r="X670" s="222" t="str">
        <f>+IF(J670=0,"",'Ark1'!X3430)</f>
        <v/>
      </c>
      <c r="Y670" s="222" t="str">
        <f>+IF(J670=0,"",'Ark1'!Y3430)</f>
        <v/>
      </c>
      <c r="Z670" s="222" t="str">
        <f>+IF(J670=0,"",'Ark1'!Z3430)</f>
        <v/>
      </c>
      <c r="AA670" s="220" t="str">
        <f>+IF(J670=0,"",'Ark1'!AA3430)</f>
        <v/>
      </c>
      <c r="AB670" s="221" t="str">
        <f>+IF(J670=0,"",'Ark1'!AC3430)</f>
        <v/>
      </c>
      <c r="AC670" s="222" t="str">
        <f>+IF(J670=0,"",'Ark1'!AE3430)</f>
        <v/>
      </c>
      <c r="AD670" s="220" t="str">
        <f t="shared" si="63"/>
        <v/>
      </c>
      <c r="AE670" s="220" t="str">
        <f t="shared" si="62"/>
        <v/>
      </c>
      <c r="AF670" s="305"/>
    </row>
    <row r="671" spans="1:32" ht="15.6">
      <c r="A671" s="305"/>
      <c r="B671" s="270">
        <f>+'Ark1'!C3431</f>
        <v>2023</v>
      </c>
      <c r="C671" s="219">
        <f>+'Ark1'!L3431</f>
        <v>10</v>
      </c>
      <c r="D671" s="219" t="str">
        <f>VLOOKUP(C671,RNR!$D$13:$E$27,2)</f>
        <v>U-</v>
      </c>
      <c r="E671" s="219">
        <f>+'Ark1'!H3431</f>
        <v>2</v>
      </c>
      <c r="F671" s="219">
        <f>+'Ark1'!J3431</f>
        <v>178</v>
      </c>
      <c r="G671" s="219" t="str">
        <f>+VLOOKUP(F671,RNR!$A$1:$B$26,2)</f>
        <v>Røros</v>
      </c>
      <c r="H671" s="219" t="str">
        <f>+IF(J671=0,"",'Ark1'!Q3431)</f>
        <v/>
      </c>
      <c r="I671" s="219"/>
      <c r="J671" s="324">
        <f>+'Ark1'!R3431</f>
        <v>0</v>
      </c>
      <c r="K671" s="220" t="str">
        <f>+IF(J671=0,"",'Ark1'!AG3431)</f>
        <v/>
      </c>
      <c r="L671" s="220"/>
      <c r="M671" s="220" t="str">
        <f>+IF(J671=0,"",'Ark1'!AH3431)</f>
        <v/>
      </c>
      <c r="N671" s="31" t="str">
        <f>+IF(J671=0,"",'Ark1'!U3431)</f>
        <v/>
      </c>
      <c r="O671" s="31"/>
      <c r="P671" s="31"/>
      <c r="Q671" s="31"/>
      <c r="R671" s="31"/>
      <c r="S671" s="31"/>
      <c r="T671" s="31"/>
      <c r="U671" s="31"/>
      <c r="V671" s="221" t="str">
        <f>+IF(J671=0,"",'Ark1'!T3431)</f>
        <v/>
      </c>
      <c r="W671" s="222" t="str">
        <f>+IF(J671=0,"",'Ark1'!W3431)</f>
        <v/>
      </c>
      <c r="X671" s="222" t="str">
        <f>+IF(J671=0,"",'Ark1'!X3431)</f>
        <v/>
      </c>
      <c r="Y671" s="222" t="str">
        <f>+IF(J671=0,"",'Ark1'!Y3431)</f>
        <v/>
      </c>
      <c r="Z671" s="222" t="str">
        <f>+IF(J671=0,"",'Ark1'!Z3431)</f>
        <v/>
      </c>
      <c r="AA671" s="220" t="str">
        <f>+IF(J671=0,"",'Ark1'!AA3431)</f>
        <v/>
      </c>
      <c r="AB671" s="221" t="str">
        <f>+IF(J671=0,"",'Ark1'!AC3431)</f>
        <v/>
      </c>
      <c r="AC671" s="222" t="str">
        <f>+IF(J671=0,"",'Ark1'!AE3431)</f>
        <v/>
      </c>
      <c r="AD671" s="220" t="str">
        <f t="shared" si="63"/>
        <v/>
      </c>
      <c r="AE671" s="220" t="str">
        <f t="shared" si="62"/>
        <v/>
      </c>
      <c r="AF671" s="305"/>
    </row>
    <row r="672" spans="1:32" ht="15.6">
      <c r="A672" s="305"/>
      <c r="B672" s="270">
        <f>+'Ark1'!C3432</f>
        <v>2023</v>
      </c>
      <c r="C672" s="219">
        <f>+'Ark1'!L3432</f>
        <v>10</v>
      </c>
      <c r="D672" s="219" t="str">
        <f>VLOOKUP(C672,RNR!$D$13:$E$27,2)</f>
        <v>U-</v>
      </c>
      <c r="E672" s="219">
        <f>+'Ark1'!H3432</f>
        <v>2</v>
      </c>
      <c r="F672" s="219">
        <f>+'Ark1'!J3432</f>
        <v>181</v>
      </c>
      <c r="G672" s="219" t="str">
        <f>+VLOOKUP(F672,RNR!$A$1:$B$26,2)</f>
        <v>Horns</v>
      </c>
      <c r="H672" s="219" t="str">
        <f>+IF(J672=0,"",'Ark1'!Q3432)</f>
        <v/>
      </c>
      <c r="I672" s="219"/>
      <c r="J672" s="324">
        <f>+'Ark1'!R3432</f>
        <v>0</v>
      </c>
      <c r="K672" s="220" t="str">
        <f>+IF(J672=0,"",'Ark1'!AG3432)</f>
        <v/>
      </c>
      <c r="L672" s="220"/>
      <c r="M672" s="220" t="str">
        <f>+IF(J672=0,"",'Ark1'!AH3432)</f>
        <v/>
      </c>
      <c r="N672" s="31" t="str">
        <f>+IF(J672=0,"",'Ark1'!U3432)</f>
        <v/>
      </c>
      <c r="O672" s="31"/>
      <c r="P672" s="31"/>
      <c r="Q672" s="31"/>
      <c r="R672" s="31"/>
      <c r="S672" s="31"/>
      <c r="T672" s="31"/>
      <c r="U672" s="31"/>
      <c r="V672" s="221" t="str">
        <f>+IF(J672=0,"",'Ark1'!T3432)</f>
        <v/>
      </c>
      <c r="W672" s="222" t="str">
        <f>+IF(J672=0,"",'Ark1'!W3432)</f>
        <v/>
      </c>
      <c r="X672" s="222" t="str">
        <f>+IF(J672=0,"",'Ark1'!X3432)</f>
        <v/>
      </c>
      <c r="Y672" s="222" t="str">
        <f>+IF(J672=0,"",'Ark1'!Y3432)</f>
        <v/>
      </c>
      <c r="Z672" s="222" t="str">
        <f>+IF(J672=0,"",'Ark1'!Z3432)</f>
        <v/>
      </c>
      <c r="AA672" s="220" t="str">
        <f>+IF(J672=0,"",'Ark1'!AA3432)</f>
        <v/>
      </c>
      <c r="AB672" s="221" t="str">
        <f>+IF(J672=0,"",'Ark1'!AC3432)</f>
        <v/>
      </c>
      <c r="AC672" s="222" t="str">
        <f>+IF(J672=0,"",'Ark1'!AE3432)</f>
        <v/>
      </c>
      <c r="AD672" s="220" t="str">
        <f t="shared" ref="AD672:AD703" si="64">IF(J672=0,"",N672/C672)</f>
        <v/>
      </c>
      <c r="AE672" s="220" t="str">
        <f t="shared" si="62"/>
        <v/>
      </c>
      <c r="AF672" s="305"/>
    </row>
    <row r="673" spans="1:32" ht="15.6">
      <c r="A673" s="305"/>
      <c r="B673" s="270">
        <f>+'Ark1'!C3433</f>
        <v>2023</v>
      </c>
      <c r="C673" s="219">
        <f>+'Ark1'!L3433</f>
        <v>10</v>
      </c>
      <c r="D673" s="219" t="str">
        <f>VLOOKUP(C673,RNR!$D$13:$E$27,2)</f>
        <v>U-</v>
      </c>
      <c r="E673" s="219">
        <f>+'Ark1'!H3433</f>
        <v>1</v>
      </c>
      <c r="F673" s="219">
        <f>+'Ark1'!J3433</f>
        <v>262</v>
      </c>
      <c r="G673" s="219" t="str">
        <f>+VLOOKUP(F673,RNR!$A$1:$B$26,2)</f>
        <v>Strilalam</v>
      </c>
      <c r="H673" s="219" t="str">
        <f>+IF(J673=0,"",'Ark1'!Q3433)</f>
        <v/>
      </c>
      <c r="I673" s="219"/>
      <c r="J673" s="324">
        <f>+'Ark1'!R3433</f>
        <v>0</v>
      </c>
      <c r="K673" s="220" t="str">
        <f>+IF(J673=0,"",'Ark1'!AG3433)</f>
        <v/>
      </c>
      <c r="L673" s="220"/>
      <c r="M673" s="220" t="str">
        <f>+IF(J673=0,"",'Ark1'!AH3433)</f>
        <v/>
      </c>
      <c r="N673" s="31" t="str">
        <f>+IF(J673=0,"",'Ark1'!U3433)</f>
        <v/>
      </c>
      <c r="O673" s="31"/>
      <c r="P673" s="31"/>
      <c r="Q673" s="31"/>
      <c r="R673" s="31"/>
      <c r="S673" s="31"/>
      <c r="T673" s="31"/>
      <c r="U673" s="31"/>
      <c r="V673" s="221" t="str">
        <f>+IF(J673=0,"",'Ark1'!T3433)</f>
        <v/>
      </c>
      <c r="W673" s="222" t="str">
        <f>+IF(J673=0,"",'Ark1'!W3433)</f>
        <v/>
      </c>
      <c r="X673" s="222" t="str">
        <f>+IF(J673=0,"",'Ark1'!X3433)</f>
        <v/>
      </c>
      <c r="Y673" s="222" t="str">
        <f>+IF(J673=0,"",'Ark1'!Y3433)</f>
        <v/>
      </c>
      <c r="Z673" s="222" t="str">
        <f>+IF(J673=0,"",'Ark1'!Z3433)</f>
        <v/>
      </c>
      <c r="AA673" s="220" t="str">
        <f>+IF(J673=0,"",'Ark1'!AA3433)</f>
        <v/>
      </c>
      <c r="AB673" s="221" t="str">
        <f>+IF(J673=0,"",'Ark1'!AC3433)</f>
        <v/>
      </c>
      <c r="AC673" s="222" t="str">
        <f>+IF(J673=0,"",'Ark1'!AE3433)</f>
        <v/>
      </c>
      <c r="AD673" s="220" t="str">
        <f t="shared" si="64"/>
        <v/>
      </c>
      <c r="AE673" s="220" t="str">
        <f t="shared" si="62"/>
        <v/>
      </c>
      <c r="AF673" s="305"/>
    </row>
    <row r="674" spans="1:32" ht="15.6">
      <c r="A674" s="305"/>
      <c r="B674" s="270">
        <f>+'Ark1'!C3434</f>
        <v>2023</v>
      </c>
      <c r="C674" s="219">
        <f>+'Ark1'!L3434</f>
        <v>10</v>
      </c>
      <c r="D674" s="219" t="str">
        <f>VLOOKUP(C674,RNR!$D$13:$E$27,2)</f>
        <v>U-</v>
      </c>
      <c r="E674" s="219">
        <f>+'Ark1'!H3434</f>
        <v>1</v>
      </c>
      <c r="F674" s="219">
        <f>+'Ark1'!J3434</f>
        <v>309</v>
      </c>
      <c r="G674" s="219" t="str">
        <f>+VLOOKUP(F674,RNR!$A$1:$B$26,2)</f>
        <v>Malvik</v>
      </c>
      <c r="H674" s="219" t="str">
        <f>+IF(J674=0,"",'Ark1'!Q3434)</f>
        <v/>
      </c>
      <c r="I674" s="219"/>
      <c r="J674" s="324">
        <f>+'Ark1'!R3434</f>
        <v>0</v>
      </c>
      <c r="K674" s="220" t="str">
        <f>+IF(J674=0,"",'Ark1'!AG3434)</f>
        <v/>
      </c>
      <c r="L674" s="220"/>
      <c r="M674" s="220" t="str">
        <f>+IF(J674=0,"",'Ark1'!AH3434)</f>
        <v/>
      </c>
      <c r="N674" s="31" t="str">
        <f>+IF(J674=0,"",'Ark1'!U3434)</f>
        <v/>
      </c>
      <c r="O674" s="31"/>
      <c r="P674" s="31"/>
      <c r="Q674" s="31"/>
      <c r="R674" s="31"/>
      <c r="S674" s="31"/>
      <c r="T674" s="31"/>
      <c r="U674" s="31"/>
      <c r="V674" s="221" t="str">
        <f>+IF(J674=0,"",'Ark1'!T3434)</f>
        <v/>
      </c>
      <c r="W674" s="222" t="str">
        <f>+IF(J674=0,"",'Ark1'!W3434)</f>
        <v/>
      </c>
      <c r="X674" s="222" t="str">
        <f>+IF(J674=0,"",'Ark1'!X3434)</f>
        <v/>
      </c>
      <c r="Y674" s="222" t="str">
        <f>+IF(J674=0,"",'Ark1'!Y3434)</f>
        <v/>
      </c>
      <c r="Z674" s="222" t="str">
        <f>+IF(J674=0,"",'Ark1'!Z3434)</f>
        <v/>
      </c>
      <c r="AA674" s="220" t="str">
        <f>+IF(J674=0,"",'Ark1'!AA3434)</f>
        <v/>
      </c>
      <c r="AB674" s="221" t="str">
        <f>+IF(J674=0,"",'Ark1'!AC3434)</f>
        <v/>
      </c>
      <c r="AC674" s="222" t="str">
        <f>+IF(J674=0,"",'Ark1'!AE3434)</f>
        <v/>
      </c>
      <c r="AD674" s="220" t="str">
        <f t="shared" si="64"/>
        <v/>
      </c>
      <c r="AE674" s="220" t="str">
        <f t="shared" si="62"/>
        <v/>
      </c>
      <c r="AF674" s="305"/>
    </row>
    <row r="675" spans="1:32" ht="15.6">
      <c r="A675" s="305"/>
      <c r="B675" s="270">
        <f>+'Ark1'!C3435</f>
        <v>2023</v>
      </c>
      <c r="C675" s="219">
        <f>+'Ark1'!L3435</f>
        <v>10</v>
      </c>
      <c r="D675" s="219" t="str">
        <f>VLOOKUP(C675,RNR!$D$13:$E$27,2)</f>
        <v>U-</v>
      </c>
      <c r="E675" s="219">
        <f>+'Ark1'!H3435</f>
        <v>2</v>
      </c>
      <c r="F675" s="219">
        <f>+'Ark1'!J3435</f>
        <v>470</v>
      </c>
      <c r="G675" s="219" t="str">
        <f>+VLOOKUP(F675,RNR!$A$1:$B$26,2)</f>
        <v>Jens Eide</v>
      </c>
      <c r="H675" s="219" t="str">
        <f>+IF(J675=0,"",'Ark1'!Q3435)</f>
        <v/>
      </c>
      <c r="I675" s="219"/>
      <c r="J675" s="324">
        <f>+'Ark1'!R3435</f>
        <v>0</v>
      </c>
      <c r="K675" s="220" t="str">
        <f>+IF(J675=0,"",'Ark1'!AG3435)</f>
        <v/>
      </c>
      <c r="L675" s="220"/>
      <c r="M675" s="220" t="str">
        <f>+IF(J675=0,"",'Ark1'!AH3435)</f>
        <v/>
      </c>
      <c r="N675" s="31" t="str">
        <f>+IF(J675=0,"",'Ark1'!U3435)</f>
        <v/>
      </c>
      <c r="O675" s="31"/>
      <c r="P675" s="31"/>
      <c r="Q675" s="31"/>
      <c r="R675" s="31"/>
      <c r="S675" s="31"/>
      <c r="T675" s="31"/>
      <c r="U675" s="31"/>
      <c r="V675" s="221" t="str">
        <f>+IF(J675=0,"",'Ark1'!T3435)</f>
        <v/>
      </c>
      <c r="W675" s="222" t="str">
        <f>+IF(J675=0,"",'Ark1'!W3435)</f>
        <v/>
      </c>
      <c r="X675" s="222" t="str">
        <f>+IF(J675=0,"",'Ark1'!X3435)</f>
        <v/>
      </c>
      <c r="Y675" s="222" t="str">
        <f>+IF(J675=0,"",'Ark1'!Y3435)</f>
        <v/>
      </c>
      <c r="Z675" s="222" t="str">
        <f>+IF(J675=0,"",'Ark1'!Z3435)</f>
        <v/>
      </c>
      <c r="AA675" s="220" t="str">
        <f>+IF(J675=0,"",'Ark1'!AA3435)</f>
        <v/>
      </c>
      <c r="AB675" s="221" t="str">
        <f>+IF(J675=0,"",'Ark1'!AC3435)</f>
        <v/>
      </c>
      <c r="AC675" s="222" t="str">
        <f>+IF(J675=0,"",'Ark1'!AE3435)</f>
        <v/>
      </c>
      <c r="AD675" s="220" t="str">
        <f t="shared" si="64"/>
        <v/>
      </c>
      <c r="AE675" s="220" t="str">
        <f t="shared" si="62"/>
        <v/>
      </c>
      <c r="AF675" s="305"/>
    </row>
    <row r="676" spans="1:32" ht="15.6">
      <c r="A676" s="305"/>
      <c r="B676" s="270">
        <f>+'Ark1'!C3436</f>
        <v>2023</v>
      </c>
      <c r="C676" s="219">
        <f>+'Ark1'!L3436</f>
        <v>10</v>
      </c>
      <c r="D676" s="219" t="str">
        <f>VLOOKUP(C676,RNR!$D$13:$E$27,2)</f>
        <v>U-</v>
      </c>
      <c r="E676" s="219">
        <f>+'Ark1'!H3436</f>
        <v>1</v>
      </c>
      <c r="F676" s="219">
        <f>+'Ark1'!J3436</f>
        <v>629</v>
      </c>
      <c r="G676" s="219" t="str">
        <f>+VLOOKUP(F676,RNR!$A$1:$B$26,2)</f>
        <v>Bø</v>
      </c>
      <c r="H676" s="219" t="str">
        <f>+IF(J676=0,"",'Ark1'!Q3436)</f>
        <v/>
      </c>
      <c r="I676" s="219"/>
      <c r="J676" s="324">
        <f>+'Ark1'!R3436</f>
        <v>0</v>
      </c>
      <c r="K676" s="220" t="str">
        <f>+IF(J676=0,"",'Ark1'!AG3436)</f>
        <v/>
      </c>
      <c r="L676" s="220"/>
      <c r="M676" s="220" t="str">
        <f>+IF(J676=0,"",'Ark1'!AH3436)</f>
        <v/>
      </c>
      <c r="N676" s="31" t="str">
        <f>+IF(J676=0,"",'Ark1'!U3436)</f>
        <v/>
      </c>
      <c r="O676" s="31"/>
      <c r="P676" s="31"/>
      <c r="Q676" s="31"/>
      <c r="R676" s="31"/>
      <c r="S676" s="31"/>
      <c r="T676" s="31"/>
      <c r="U676" s="31"/>
      <c r="V676" s="221" t="str">
        <f>+IF(J676=0,"",'Ark1'!T3436)</f>
        <v/>
      </c>
      <c r="W676" s="222" t="str">
        <f>+IF(J676=0,"",'Ark1'!W3436)</f>
        <v/>
      </c>
      <c r="X676" s="222" t="str">
        <f>+IF(J676=0,"",'Ark1'!X3436)</f>
        <v/>
      </c>
      <c r="Y676" s="222" t="str">
        <f>+IF(J676=0,"",'Ark1'!Y3436)</f>
        <v/>
      </c>
      <c r="Z676" s="222" t="str">
        <f>+IF(J676=0,"",'Ark1'!Z3436)</f>
        <v/>
      </c>
      <c r="AA676" s="220" t="str">
        <f>+IF(J676=0,"",'Ark1'!AA3436)</f>
        <v/>
      </c>
      <c r="AB676" s="221" t="str">
        <f>+IF(J676=0,"",'Ark1'!AC3436)</f>
        <v/>
      </c>
      <c r="AC676" s="222" t="str">
        <f>+IF(J676=0,"",'Ark1'!AE3436)</f>
        <v/>
      </c>
      <c r="AD676" s="220" t="str">
        <f t="shared" si="64"/>
        <v/>
      </c>
      <c r="AE676" s="220" t="str">
        <f t="shared" si="62"/>
        <v/>
      </c>
      <c r="AF676" s="305"/>
    </row>
    <row r="677" spans="1:32" ht="15.6">
      <c r="A677" s="305"/>
      <c r="B677" s="270">
        <f>+'Ark1'!C3437</f>
        <v>2023</v>
      </c>
      <c r="C677" s="219">
        <f>+'Ark1'!L3437</f>
        <v>10</v>
      </c>
      <c r="D677" s="219" t="str">
        <f>VLOOKUP(C677,RNR!$D$13:$E$27,2)</f>
        <v>U-</v>
      </c>
      <c r="E677" s="219">
        <f>+'Ark1'!H3437</f>
        <v>1</v>
      </c>
      <c r="F677" s="219">
        <f>+'Ark1'!J3437</f>
        <v>643</v>
      </c>
      <c r="G677" s="219" t="str">
        <f>+VLOOKUP(F677,RNR!$A$1:$B$26,2)</f>
        <v>Bjerka</v>
      </c>
      <c r="H677" s="219" t="str">
        <f>+IF(J677=0,"",'Ark1'!Q3437)</f>
        <v/>
      </c>
      <c r="I677" s="219"/>
      <c r="J677" s="324">
        <f>+'Ark1'!R3437</f>
        <v>0</v>
      </c>
      <c r="K677" s="220" t="str">
        <f>+IF(J677=0,"",'Ark1'!AG3437)</f>
        <v/>
      </c>
      <c r="L677" s="220"/>
      <c r="M677" s="220" t="str">
        <f>+IF(J677=0,"",'Ark1'!AH3437)</f>
        <v/>
      </c>
      <c r="N677" s="31" t="str">
        <f>+IF(J677=0,"",'Ark1'!U3437)</f>
        <v/>
      </c>
      <c r="O677" s="31"/>
      <c r="P677" s="31"/>
      <c r="Q677" s="31"/>
      <c r="R677" s="31"/>
      <c r="S677" s="31"/>
      <c r="T677" s="31"/>
      <c r="U677" s="31"/>
      <c r="V677" s="221" t="str">
        <f>+IF(J677=0,"",'Ark1'!T3437)</f>
        <v/>
      </c>
      <c r="W677" s="222" t="str">
        <f>+IF(J677=0,"",'Ark1'!W3437)</f>
        <v/>
      </c>
      <c r="X677" s="222" t="str">
        <f>+IF(J677=0,"",'Ark1'!X3437)</f>
        <v/>
      </c>
      <c r="Y677" s="222" t="str">
        <f>+IF(J677=0,"",'Ark1'!Y3437)</f>
        <v/>
      </c>
      <c r="Z677" s="222" t="str">
        <f>+IF(J677=0,"",'Ark1'!Z3437)</f>
        <v/>
      </c>
      <c r="AA677" s="220" t="str">
        <f>+IF(J677=0,"",'Ark1'!AA3437)</f>
        <v/>
      </c>
      <c r="AB677" s="221" t="str">
        <f>+IF(J677=0,"",'Ark1'!AC3437)</f>
        <v/>
      </c>
      <c r="AC677" s="222" t="str">
        <f>+IF(J677=0,"",'Ark1'!AE3437)</f>
        <v/>
      </c>
      <c r="AD677" s="220" t="str">
        <f t="shared" si="64"/>
        <v/>
      </c>
      <c r="AE677" s="220" t="str">
        <f t="shared" si="62"/>
        <v/>
      </c>
      <c r="AF677" s="305"/>
    </row>
    <row r="678" spans="1:32" ht="15.6">
      <c r="A678" s="305"/>
      <c r="B678" s="270">
        <f>+'Ark1'!C3438</f>
        <v>2023</v>
      </c>
      <c r="C678" s="219">
        <f>+'Ark1'!L3438</f>
        <v>10</v>
      </c>
      <c r="D678" s="219" t="str">
        <f>VLOOKUP(C678,RNR!$D$13:$E$27,2)</f>
        <v>U-</v>
      </c>
      <c r="E678" s="219">
        <f>+'Ark1'!H3438</f>
        <v>2</v>
      </c>
      <c r="F678" s="219">
        <f>+'Ark1'!J3438</f>
        <v>704</v>
      </c>
      <c r="G678" s="219" t="str">
        <f>+VLOOKUP(F678,RNR!$A$1:$B$26,2)</f>
        <v>Øre Vilt</v>
      </c>
      <c r="H678" s="219" t="str">
        <f>+IF(J678=0,"",'Ark1'!Q3438)</f>
        <v/>
      </c>
      <c r="I678" s="219"/>
      <c r="J678" s="324">
        <f>+'Ark1'!R3438</f>
        <v>0</v>
      </c>
      <c r="K678" s="220" t="str">
        <f>+IF(J678=0,"",'Ark1'!AG3438)</f>
        <v/>
      </c>
      <c r="L678" s="220"/>
      <c r="M678" s="220" t="str">
        <f>+IF(J678=0,"",'Ark1'!AH3438)</f>
        <v/>
      </c>
      <c r="N678" s="31" t="str">
        <f>+IF(J678=0,"",'Ark1'!U3438)</f>
        <v/>
      </c>
      <c r="O678" s="31"/>
      <c r="P678" s="31"/>
      <c r="Q678" s="31"/>
      <c r="R678" s="31"/>
      <c r="S678" s="31"/>
      <c r="T678" s="31"/>
      <c r="U678" s="31"/>
      <c r="V678" s="221" t="str">
        <f>+IF(J678=0,"",'Ark1'!T3438)</f>
        <v/>
      </c>
      <c r="W678" s="222" t="str">
        <f>+IF(J678=0,"",'Ark1'!W3438)</f>
        <v/>
      </c>
      <c r="X678" s="222" t="str">
        <f>+IF(J678=0,"",'Ark1'!X3438)</f>
        <v/>
      </c>
      <c r="Y678" s="222" t="str">
        <f>+IF(J678=0,"",'Ark1'!Y3438)</f>
        <v/>
      </c>
      <c r="Z678" s="222" t="str">
        <f>+IF(J678=0,"",'Ark1'!Z3438)</f>
        <v/>
      </c>
      <c r="AA678" s="220" t="str">
        <f>+IF(J678=0,"",'Ark1'!AA3438)</f>
        <v/>
      </c>
      <c r="AB678" s="221" t="str">
        <f>+IF(J678=0,"",'Ark1'!AC3438)</f>
        <v/>
      </c>
      <c r="AC678" s="222" t="str">
        <f>+IF(J678=0,"",'Ark1'!AE3438)</f>
        <v/>
      </c>
      <c r="AD678" s="220" t="str">
        <f t="shared" si="64"/>
        <v/>
      </c>
      <c r="AE678" s="220" t="str">
        <f t="shared" si="62"/>
        <v/>
      </c>
      <c r="AF678" s="305"/>
    </row>
    <row r="679" spans="1:32" ht="15.6">
      <c r="A679" s="305"/>
      <c r="B679" s="270">
        <f>+'Ark1'!C3439</f>
        <v>2023</v>
      </c>
      <c r="C679" s="219">
        <f>+'Ark1'!L3439</f>
        <v>10</v>
      </c>
      <c r="D679" s="219" t="str">
        <f>VLOOKUP(C679,RNR!$D$13:$E$27,2)</f>
        <v>U-</v>
      </c>
      <c r="E679" s="219">
        <f>+'Ark1'!H3439</f>
        <v>1</v>
      </c>
      <c r="F679" s="219">
        <f>+'Ark1'!J3439</f>
        <v>802</v>
      </c>
      <c r="G679" s="219" t="str">
        <f>+VLOOKUP(F679,RNR!$A$1:$B$26,2)</f>
        <v>Karasjok</v>
      </c>
      <c r="H679" s="219" t="str">
        <f>+IF(J679=0,"",'Ark1'!Q3439)</f>
        <v/>
      </c>
      <c r="I679" s="219"/>
      <c r="J679" s="324">
        <f>+'Ark1'!R3439</f>
        <v>0</v>
      </c>
      <c r="K679" s="220" t="str">
        <f>+IF(J679=0,"",'Ark1'!AG3439)</f>
        <v/>
      </c>
      <c r="L679" s="220"/>
      <c r="M679" s="220" t="str">
        <f>+IF(J679=0,"",'Ark1'!AH3439)</f>
        <v/>
      </c>
      <c r="N679" s="31" t="str">
        <f>+IF(J679=0,"",'Ark1'!U3439)</f>
        <v/>
      </c>
      <c r="O679" s="31"/>
      <c r="P679" s="31"/>
      <c r="Q679" s="31"/>
      <c r="R679" s="31"/>
      <c r="S679" s="31"/>
      <c r="T679" s="31"/>
      <c r="U679" s="31"/>
      <c r="V679" s="221" t="str">
        <f>+IF(J679=0,"",'Ark1'!T3439)</f>
        <v/>
      </c>
      <c r="W679" s="222" t="str">
        <f>+IF(J679=0,"",'Ark1'!W3439)</f>
        <v/>
      </c>
      <c r="X679" s="222" t="str">
        <f>+IF(J679=0,"",'Ark1'!X3439)</f>
        <v/>
      </c>
      <c r="Y679" s="222" t="str">
        <f>+IF(J679=0,"",'Ark1'!Y3439)</f>
        <v/>
      </c>
      <c r="Z679" s="222" t="str">
        <f>+IF(J679=0,"",'Ark1'!Z3439)</f>
        <v/>
      </c>
      <c r="AA679" s="220" t="str">
        <f>+IF(J679=0,"",'Ark1'!AA3439)</f>
        <v/>
      </c>
      <c r="AB679" s="221" t="str">
        <f>+IF(J679=0,"",'Ark1'!AC3439)</f>
        <v/>
      </c>
      <c r="AC679" s="222" t="str">
        <f>+IF(J679=0,"",'Ark1'!AE3439)</f>
        <v/>
      </c>
      <c r="AD679" s="220" t="str">
        <f t="shared" si="64"/>
        <v/>
      </c>
      <c r="AE679" s="220" t="str">
        <f t="shared" si="62"/>
        <v/>
      </c>
      <c r="AF679" s="305"/>
    </row>
    <row r="680" spans="1:32" ht="15.6">
      <c r="A680" s="305"/>
      <c r="B680" s="270">
        <f>+'Ark1'!C3440</f>
        <v>2023</v>
      </c>
      <c r="C680" s="219">
        <f>+'Ark1'!L3440</f>
        <v>11</v>
      </c>
      <c r="D680" s="219" t="str">
        <f>VLOOKUP(C680,RNR!$D$13:$E$27,2)</f>
        <v>U</v>
      </c>
      <c r="E680" s="219">
        <f>+'Ark1'!H3440</f>
        <v>1</v>
      </c>
      <c r="F680" s="219">
        <f>+'Ark1'!J3440</f>
        <v>103</v>
      </c>
      <c r="G680" s="219" t="str">
        <f>+VLOOKUP(F680,RNR!$A$1:$B$26,2)</f>
        <v>Rudshøgda</v>
      </c>
      <c r="H680" s="219" t="str">
        <f>+IF(J680=0,"",'Ark1'!Q3440)</f>
        <v/>
      </c>
      <c r="I680" s="219"/>
      <c r="J680" s="324">
        <f>+'Ark1'!R3440</f>
        <v>0</v>
      </c>
      <c r="K680" s="220" t="str">
        <f>+IF(J680=0,"",'Ark1'!AG3440)</f>
        <v/>
      </c>
      <c r="L680" s="220"/>
      <c r="M680" s="220" t="str">
        <f>+IF(J680=0,"",'Ark1'!AH3440)</f>
        <v/>
      </c>
      <c r="N680" s="31" t="str">
        <f>+IF(J680=0,"",'Ark1'!U3440)</f>
        <v/>
      </c>
      <c r="O680" s="31"/>
      <c r="P680" s="31"/>
      <c r="Q680" s="31"/>
      <c r="R680" s="31"/>
      <c r="S680" s="31"/>
      <c r="T680" s="31"/>
      <c r="U680" s="31"/>
      <c r="V680" s="221" t="str">
        <f>+IF(J680=0,"",'Ark1'!T3440)</f>
        <v/>
      </c>
      <c r="W680" s="222" t="str">
        <f>+IF(J680=0,"",'Ark1'!W3440)</f>
        <v/>
      </c>
      <c r="X680" s="222" t="str">
        <f>+IF(J680=0,"",'Ark1'!X3440)</f>
        <v/>
      </c>
      <c r="Y680" s="222" t="str">
        <f>+IF(J680=0,"",'Ark1'!Y3440)</f>
        <v/>
      </c>
      <c r="Z680" s="222" t="str">
        <f>+IF(J680=0,"",'Ark1'!Z3440)</f>
        <v/>
      </c>
      <c r="AA680" s="220" t="str">
        <f>+IF(J680=0,"",'Ark1'!AA3440)</f>
        <v/>
      </c>
      <c r="AB680" s="221" t="str">
        <f>+IF(J680=0,"",'Ark1'!AC3440)</f>
        <v/>
      </c>
      <c r="AC680" s="222" t="str">
        <f>+IF(J680=0,"",'Ark1'!AE3440)</f>
        <v/>
      </c>
      <c r="AD680" s="220" t="str">
        <f t="shared" si="64"/>
        <v/>
      </c>
      <c r="AE680" s="220" t="str">
        <f t="shared" si="62"/>
        <v/>
      </c>
      <c r="AF680" s="305"/>
    </row>
    <row r="681" spans="1:32" ht="15.6">
      <c r="A681" s="305"/>
      <c r="B681" s="270">
        <f>+'Ark1'!C3441</f>
        <v>2023</v>
      </c>
      <c r="C681" s="219">
        <f>+'Ark1'!L3441</f>
        <v>11</v>
      </c>
      <c r="D681" s="219" t="str">
        <f>VLOOKUP(C681,RNR!$D$13:$E$27,2)</f>
        <v>U</v>
      </c>
      <c r="E681" s="219">
        <f>+'Ark1'!H3441</f>
        <v>2</v>
      </c>
      <c r="F681" s="219">
        <f>+'Ark1'!J3441</f>
        <v>106</v>
      </c>
      <c r="G681" s="219" t="str">
        <f>+VLOOKUP(F681,RNR!$A$1:$B$26,2)</f>
        <v>Furuseth</v>
      </c>
      <c r="H681" s="219">
        <f>+IF(J681=0,"",'Ark1'!Q3441)</f>
        <v>9</v>
      </c>
      <c r="I681" s="219"/>
      <c r="J681" s="324">
        <f>+'Ark1'!R3441</f>
        <v>44</v>
      </c>
      <c r="K681" s="220">
        <f>+IF(J681=0,"",'Ark1'!AG3441)</f>
        <v>28.256562654779596</v>
      </c>
      <c r="L681" s="220"/>
      <c r="M681" s="220">
        <f>+IF(J681=0,"",'Ark1'!AH3441)</f>
        <v>0</v>
      </c>
      <c r="N681" s="31">
        <f>+IF(J681=0,"",'Ark1'!U3441)</f>
        <v>15.559090909090909</v>
      </c>
      <c r="O681" s="31"/>
      <c r="P681" s="31"/>
      <c r="Q681" s="31"/>
      <c r="R681" s="31"/>
      <c r="S681" s="31"/>
      <c r="T681" s="31"/>
      <c r="U681" s="31"/>
      <c r="V681" s="221">
        <f>+IF(J681=0,"",'Ark1'!T3441)</f>
        <v>5.3409090909090899</v>
      </c>
      <c r="W681" s="222">
        <f>+IF(J681=0,"",'Ark1'!W3441)</f>
        <v>0</v>
      </c>
      <c r="X681" s="222">
        <f>+IF(J681=0,"",'Ark1'!X3441)</f>
        <v>47.72727272727272</v>
      </c>
      <c r="Y681" s="222">
        <f>+IF(J681=0,"",'Ark1'!Y3441)</f>
        <v>0</v>
      </c>
      <c r="Z681" s="222">
        <f>+IF(J681=0,"",'Ark1'!Z3441)</f>
        <v>3.1986018381487074</v>
      </c>
      <c r="AA681" s="220">
        <f>+IF(J681=0,"",'Ark1'!AA3441)</f>
        <v>0</v>
      </c>
      <c r="AB681" s="221">
        <f>+IF(J681=0,"",'Ark1'!AC3441)</f>
        <v>0</v>
      </c>
      <c r="AC681" s="222">
        <f>+IF(J681=0,"",'Ark1'!AE3441)</f>
        <v>0</v>
      </c>
      <c r="AD681" s="220">
        <f t="shared" si="64"/>
        <v>1.4144628099173553</v>
      </c>
      <c r="AE681" s="220">
        <f t="shared" si="62"/>
        <v>4.8888888888888893</v>
      </c>
      <c r="AF681" s="305"/>
    </row>
    <row r="682" spans="1:32" ht="15.6">
      <c r="A682" s="305"/>
      <c r="B682" s="270">
        <f>+'Ark1'!C3442</f>
        <v>2023</v>
      </c>
      <c r="C682" s="219">
        <f>+'Ark1'!L3442</f>
        <v>11</v>
      </c>
      <c r="D682" s="219" t="str">
        <f>VLOOKUP(C682,RNR!$D$13:$E$27,2)</f>
        <v>U</v>
      </c>
      <c r="E682" s="219">
        <f>+'Ark1'!H3442</f>
        <v>1</v>
      </c>
      <c r="F682" s="219">
        <f>+'Ark1'!J3442</f>
        <v>110</v>
      </c>
      <c r="G682" s="219" t="str">
        <f>+VLOOKUP(F682,RNR!$A$1:$B$26,2)</f>
        <v>Gol</v>
      </c>
      <c r="H682" s="219" t="str">
        <f>+IF(J682=0,"",'Ark1'!Q3442)</f>
        <v/>
      </c>
      <c r="I682" s="219"/>
      <c r="J682" s="324">
        <f>+'Ark1'!R3442</f>
        <v>0</v>
      </c>
      <c r="K682" s="220" t="str">
        <f>+IF(J682=0,"",'Ark1'!AG3442)</f>
        <v/>
      </c>
      <c r="L682" s="220"/>
      <c r="M682" s="220" t="str">
        <f>+IF(J682=0,"",'Ark1'!AH3442)</f>
        <v/>
      </c>
      <c r="N682" s="31" t="str">
        <f>+IF(J682=0,"",'Ark1'!U3442)</f>
        <v/>
      </c>
      <c r="O682" s="31"/>
      <c r="P682" s="31"/>
      <c r="Q682" s="31"/>
      <c r="R682" s="31"/>
      <c r="S682" s="31"/>
      <c r="T682" s="31"/>
      <c r="U682" s="31"/>
      <c r="V682" s="221" t="str">
        <f>+IF(J682=0,"",'Ark1'!T3442)</f>
        <v/>
      </c>
      <c r="W682" s="222" t="str">
        <f>+IF(J682=0,"",'Ark1'!W3442)</f>
        <v/>
      </c>
      <c r="X682" s="222" t="str">
        <f>+IF(J682=0,"",'Ark1'!X3442)</f>
        <v/>
      </c>
      <c r="Y682" s="222" t="str">
        <f>+IF(J682=0,"",'Ark1'!Y3442)</f>
        <v/>
      </c>
      <c r="Z682" s="222" t="str">
        <f>+IF(J682=0,"",'Ark1'!Z3442)</f>
        <v/>
      </c>
      <c r="AA682" s="220" t="str">
        <f>+IF(J682=0,"",'Ark1'!AA3442)</f>
        <v/>
      </c>
      <c r="AB682" s="221" t="str">
        <f>+IF(J682=0,"",'Ark1'!AC3442)</f>
        <v/>
      </c>
      <c r="AC682" s="222" t="str">
        <f>+IF(J682=0,"",'Ark1'!AE3442)</f>
        <v/>
      </c>
      <c r="AD682" s="220" t="str">
        <f t="shared" si="64"/>
        <v/>
      </c>
      <c r="AE682" s="220" t="str">
        <f t="shared" si="62"/>
        <v/>
      </c>
      <c r="AF682" s="305"/>
    </row>
    <row r="683" spans="1:32" ht="15.6">
      <c r="A683" s="305"/>
      <c r="B683" s="270">
        <f>+'Ark1'!C3443</f>
        <v>2023</v>
      </c>
      <c r="C683" s="219">
        <f>+'Ark1'!L3443</f>
        <v>11</v>
      </c>
      <c r="D683" s="219" t="str">
        <f>VLOOKUP(C683,RNR!$D$13:$E$27,2)</f>
        <v>U</v>
      </c>
      <c r="E683" s="219">
        <f>+'Ark1'!H3443</f>
        <v>1</v>
      </c>
      <c r="F683" s="219">
        <f>+'Ark1'!J3443</f>
        <v>111</v>
      </c>
      <c r="G683" s="219" t="str">
        <f>+VLOOKUP(F683,RNR!$A$1:$B$26,2)</f>
        <v>Forus</v>
      </c>
      <c r="H683" s="219" t="str">
        <f>+IF(J683=0,"",'Ark1'!Q3443)</f>
        <v/>
      </c>
      <c r="I683" s="219"/>
      <c r="J683" s="324">
        <f>+'Ark1'!R3443</f>
        <v>0</v>
      </c>
      <c r="K683" s="220" t="str">
        <f>+IF(J683=0,"",'Ark1'!AG3443)</f>
        <v/>
      </c>
      <c r="L683" s="220"/>
      <c r="M683" s="220" t="str">
        <f>+IF(J683=0,"",'Ark1'!AH3443)</f>
        <v/>
      </c>
      <c r="N683" s="31" t="str">
        <f>+IF(J683=0,"",'Ark1'!U3443)</f>
        <v/>
      </c>
      <c r="O683" s="31"/>
      <c r="P683" s="31"/>
      <c r="Q683" s="31"/>
      <c r="R683" s="31"/>
      <c r="S683" s="31"/>
      <c r="T683" s="31"/>
      <c r="U683" s="31"/>
      <c r="V683" s="221" t="str">
        <f>+IF(J683=0,"",'Ark1'!T3443)</f>
        <v/>
      </c>
      <c r="W683" s="222" t="str">
        <f>+IF(J683=0,"",'Ark1'!W3443)</f>
        <v/>
      </c>
      <c r="X683" s="222" t="str">
        <f>+IF(J683=0,"",'Ark1'!X3443)</f>
        <v/>
      </c>
      <c r="Y683" s="222" t="str">
        <f>+IF(J683=0,"",'Ark1'!Y3443)</f>
        <v/>
      </c>
      <c r="Z683" s="222" t="str">
        <f>+IF(J683=0,"",'Ark1'!Z3443)</f>
        <v/>
      </c>
      <c r="AA683" s="220" t="str">
        <f>+IF(J683=0,"",'Ark1'!AA3443)</f>
        <v/>
      </c>
      <c r="AB683" s="221" t="str">
        <f>+IF(J683=0,"",'Ark1'!AC3443)</f>
        <v/>
      </c>
      <c r="AC683" s="222" t="str">
        <f>+IF(J683=0,"",'Ark1'!AE3443)</f>
        <v/>
      </c>
      <c r="AD683" s="220" t="str">
        <f t="shared" si="64"/>
        <v/>
      </c>
      <c r="AE683" s="220" t="str">
        <f t="shared" si="62"/>
        <v/>
      </c>
      <c r="AF683" s="305"/>
    </row>
    <row r="684" spans="1:32" ht="15.6">
      <c r="A684" s="305"/>
      <c r="B684" s="270">
        <f>+'Ark1'!C3444</f>
        <v>2023</v>
      </c>
      <c r="C684" s="219">
        <f>+'Ark1'!L3444</f>
        <v>11</v>
      </c>
      <c r="D684" s="219" t="str">
        <f>VLOOKUP(C684,RNR!$D$13:$E$27,2)</f>
        <v>U</v>
      </c>
      <c r="E684" s="219">
        <f>+'Ark1'!H3444</f>
        <v>1</v>
      </c>
      <c r="F684" s="219">
        <f>+'Ark1'!J3444</f>
        <v>116</v>
      </c>
      <c r="G684" s="219" t="str">
        <f>+VLOOKUP(F684,RNR!$A$1:$B$26,2)</f>
        <v>Sandeid</v>
      </c>
      <c r="H684" s="219" t="str">
        <f>+IF(J684=0,"",'Ark1'!Q3444)</f>
        <v/>
      </c>
      <c r="I684" s="219"/>
      <c r="J684" s="324">
        <f>+'Ark1'!R3444</f>
        <v>0</v>
      </c>
      <c r="K684" s="220" t="str">
        <f>+IF(J684=0,"",'Ark1'!AG3444)</f>
        <v/>
      </c>
      <c r="L684" s="220"/>
      <c r="M684" s="220" t="str">
        <f>+IF(J684=0,"",'Ark1'!AH3444)</f>
        <v/>
      </c>
      <c r="N684" s="31" t="str">
        <f>+IF(J684=0,"",'Ark1'!U3444)</f>
        <v/>
      </c>
      <c r="O684" s="31"/>
      <c r="P684" s="31"/>
      <c r="Q684" s="31"/>
      <c r="R684" s="31"/>
      <c r="S684" s="31"/>
      <c r="T684" s="31"/>
      <c r="U684" s="31"/>
      <c r="V684" s="221" t="str">
        <f>+IF(J684=0,"",'Ark1'!T3444)</f>
        <v/>
      </c>
      <c r="W684" s="222" t="str">
        <f>+IF(J684=0,"",'Ark1'!W3444)</f>
        <v/>
      </c>
      <c r="X684" s="222" t="str">
        <f>+IF(J684=0,"",'Ark1'!X3444)</f>
        <v/>
      </c>
      <c r="Y684" s="222" t="str">
        <f>+IF(J684=0,"",'Ark1'!Y3444)</f>
        <v/>
      </c>
      <c r="Z684" s="222" t="str">
        <f>+IF(J684=0,"",'Ark1'!Z3444)</f>
        <v/>
      </c>
      <c r="AA684" s="220" t="str">
        <f>+IF(J684=0,"",'Ark1'!AA3444)</f>
        <v/>
      </c>
      <c r="AB684" s="221" t="str">
        <f>+IF(J684=0,"",'Ark1'!AC3444)</f>
        <v/>
      </c>
      <c r="AC684" s="222" t="str">
        <f>+IF(J684=0,"",'Ark1'!AE3444)</f>
        <v/>
      </c>
      <c r="AD684" s="220" t="str">
        <f t="shared" si="64"/>
        <v/>
      </c>
      <c r="AE684" s="220" t="str">
        <f t="shared" si="62"/>
        <v/>
      </c>
      <c r="AF684" s="305"/>
    </row>
    <row r="685" spans="1:32" ht="15.6">
      <c r="A685" s="305"/>
      <c r="B685" s="270">
        <f>+'Ark1'!C3445</f>
        <v>2023</v>
      </c>
      <c r="C685" s="219">
        <f>+'Ark1'!L3445</f>
        <v>11</v>
      </c>
      <c r="D685" s="219" t="str">
        <f>VLOOKUP(C685,RNR!$D$13:$E$27,2)</f>
        <v>U</v>
      </c>
      <c r="E685" s="219">
        <f>+'Ark1'!H3445</f>
        <v>2</v>
      </c>
      <c r="F685" s="219">
        <f>+'Ark1'!J3445</f>
        <v>117</v>
      </c>
      <c r="G685" s="219" t="str">
        <f>+VLOOKUP(F685,RNR!$A$1:$B$26,2)</f>
        <v>Jæren</v>
      </c>
      <c r="H685" s="219" t="str">
        <f>+IF(J685=0,"",'Ark1'!Q3445)</f>
        <v/>
      </c>
      <c r="I685" s="219"/>
      <c r="J685" s="324">
        <f>+'Ark1'!R3445</f>
        <v>0</v>
      </c>
      <c r="K685" s="220" t="str">
        <f>+IF(J685=0,"",'Ark1'!AG3445)</f>
        <v/>
      </c>
      <c r="L685" s="220"/>
      <c r="M685" s="220" t="str">
        <f>+IF(J685=0,"",'Ark1'!AH3445)</f>
        <v/>
      </c>
      <c r="N685" s="31" t="str">
        <f>+IF(J685=0,"",'Ark1'!U3445)</f>
        <v/>
      </c>
      <c r="O685" s="31"/>
      <c r="P685" s="31"/>
      <c r="Q685" s="31"/>
      <c r="R685" s="31"/>
      <c r="S685" s="31"/>
      <c r="T685" s="31"/>
      <c r="U685" s="31"/>
      <c r="V685" s="221" t="str">
        <f>+IF(J685=0,"",'Ark1'!T3445)</f>
        <v/>
      </c>
      <c r="W685" s="222" t="str">
        <f>+IF(J685=0,"",'Ark1'!W3445)</f>
        <v/>
      </c>
      <c r="X685" s="222" t="str">
        <f>+IF(J685=0,"",'Ark1'!X3445)</f>
        <v/>
      </c>
      <c r="Y685" s="222" t="str">
        <f>+IF(J685=0,"",'Ark1'!Y3445)</f>
        <v/>
      </c>
      <c r="Z685" s="222" t="str">
        <f>+IF(J685=0,"",'Ark1'!Z3445)</f>
        <v/>
      </c>
      <c r="AA685" s="220" t="str">
        <f>+IF(J685=0,"",'Ark1'!AA3445)</f>
        <v/>
      </c>
      <c r="AB685" s="221" t="str">
        <f>+IF(J685=0,"",'Ark1'!AC3445)</f>
        <v/>
      </c>
      <c r="AC685" s="222" t="str">
        <f>+IF(J685=0,"",'Ark1'!AE3445)</f>
        <v/>
      </c>
      <c r="AD685" s="220" t="str">
        <f t="shared" si="64"/>
        <v/>
      </c>
      <c r="AE685" s="220" t="str">
        <f t="shared" si="62"/>
        <v/>
      </c>
      <c r="AF685" s="305"/>
    </row>
    <row r="686" spans="1:32" ht="15.6">
      <c r="A686" s="305"/>
      <c r="B686" s="270">
        <f>+'Ark1'!C3446</f>
        <v>2023</v>
      </c>
      <c r="C686" s="219">
        <f>+'Ark1'!L3446</f>
        <v>11</v>
      </c>
      <c r="D686" s="219" t="str">
        <f>VLOOKUP(C686,RNR!$D$13:$E$27,2)</f>
        <v>U</v>
      </c>
      <c r="E686" s="219">
        <f>+'Ark1'!H3446</f>
        <v>1</v>
      </c>
      <c r="F686" s="219">
        <f>+'Ark1'!J3446</f>
        <v>134</v>
      </c>
      <c r="G686" s="219" t="str">
        <f>+VLOOKUP(F686,RNR!$A$1:$B$26,2)</f>
        <v>Førde</v>
      </c>
      <c r="H686" s="219" t="str">
        <f>+IF(J686=0,"",'Ark1'!Q3446)</f>
        <v/>
      </c>
      <c r="I686" s="219"/>
      <c r="J686" s="324">
        <f>+'Ark1'!R3446</f>
        <v>0</v>
      </c>
      <c r="K686" s="220" t="str">
        <f>+IF(J686=0,"",'Ark1'!AG3446)</f>
        <v/>
      </c>
      <c r="L686" s="220"/>
      <c r="M686" s="220" t="str">
        <f>+IF(J686=0,"",'Ark1'!AH3446)</f>
        <v/>
      </c>
      <c r="N686" s="31" t="str">
        <f>+IF(J686=0,"",'Ark1'!U3446)</f>
        <v/>
      </c>
      <c r="O686" s="31"/>
      <c r="P686" s="31"/>
      <c r="Q686" s="31"/>
      <c r="R686" s="31"/>
      <c r="S686" s="31"/>
      <c r="T686" s="31"/>
      <c r="U686" s="31"/>
      <c r="V686" s="221" t="str">
        <f>+IF(J686=0,"",'Ark1'!T3446)</f>
        <v/>
      </c>
      <c r="W686" s="222" t="str">
        <f>+IF(J686=0,"",'Ark1'!W3446)</f>
        <v/>
      </c>
      <c r="X686" s="222" t="str">
        <f>+IF(J686=0,"",'Ark1'!X3446)</f>
        <v/>
      </c>
      <c r="Y686" s="222" t="str">
        <f>+IF(J686=0,"",'Ark1'!Y3446)</f>
        <v/>
      </c>
      <c r="Z686" s="222" t="str">
        <f>+IF(J686=0,"",'Ark1'!Z3446)</f>
        <v/>
      </c>
      <c r="AA686" s="220" t="str">
        <f>+IF(J686=0,"",'Ark1'!AA3446)</f>
        <v/>
      </c>
      <c r="AB686" s="221" t="str">
        <f>+IF(J686=0,"",'Ark1'!AC3446)</f>
        <v/>
      </c>
      <c r="AC686" s="222" t="str">
        <f>+IF(J686=0,"",'Ark1'!AE3446)</f>
        <v/>
      </c>
      <c r="AD686" s="220" t="str">
        <f t="shared" si="64"/>
        <v/>
      </c>
      <c r="AE686" s="220" t="str">
        <f t="shared" si="62"/>
        <v/>
      </c>
      <c r="AF686" s="305"/>
    </row>
    <row r="687" spans="1:32" ht="15.6">
      <c r="A687" s="305"/>
      <c r="B687" s="270">
        <f>+'Ark1'!C3447</f>
        <v>2023</v>
      </c>
      <c r="C687" s="219">
        <f>+'Ark1'!L3447</f>
        <v>11</v>
      </c>
      <c r="D687" s="219" t="str">
        <f>VLOOKUP(C687,RNR!$D$13:$E$27,2)</f>
        <v>U</v>
      </c>
      <c r="E687" s="219">
        <f>+'Ark1'!H3447</f>
        <v>2</v>
      </c>
      <c r="F687" s="219">
        <f>+'Ark1'!J3447</f>
        <v>141</v>
      </c>
      <c r="G687" s="219" t="str">
        <f>+VLOOKUP(F687,RNR!$A$1:$B$26,2)</f>
        <v>Ølen</v>
      </c>
      <c r="H687" s="219" t="str">
        <f>+IF(J687=0,"",'Ark1'!Q3447)</f>
        <v/>
      </c>
      <c r="I687" s="219"/>
      <c r="J687" s="324">
        <f>+'Ark1'!R3447</f>
        <v>0</v>
      </c>
      <c r="K687" s="220" t="str">
        <f>+IF(J687=0,"",'Ark1'!AG3447)</f>
        <v/>
      </c>
      <c r="L687" s="220"/>
      <c r="M687" s="220" t="str">
        <f>+IF(J687=0,"",'Ark1'!AH3447)</f>
        <v/>
      </c>
      <c r="N687" s="31" t="str">
        <f>+IF(J687=0,"",'Ark1'!U3447)</f>
        <v/>
      </c>
      <c r="O687" s="31"/>
      <c r="P687" s="31"/>
      <c r="Q687" s="31"/>
      <c r="R687" s="31"/>
      <c r="S687" s="31"/>
      <c r="T687" s="31"/>
      <c r="U687" s="31"/>
      <c r="V687" s="221" t="str">
        <f>+IF(J687=0,"",'Ark1'!T3447)</f>
        <v/>
      </c>
      <c r="W687" s="222" t="str">
        <f>+IF(J687=0,"",'Ark1'!W3447)</f>
        <v/>
      </c>
      <c r="X687" s="222" t="str">
        <f>+IF(J687=0,"",'Ark1'!X3447)</f>
        <v/>
      </c>
      <c r="Y687" s="222" t="str">
        <f>+IF(J687=0,"",'Ark1'!Y3447)</f>
        <v/>
      </c>
      <c r="Z687" s="222" t="str">
        <f>+IF(J687=0,"",'Ark1'!Z3447)</f>
        <v/>
      </c>
      <c r="AA687" s="220" t="str">
        <f>+IF(J687=0,"",'Ark1'!AA3447)</f>
        <v/>
      </c>
      <c r="AB687" s="221" t="str">
        <f>+IF(J687=0,"",'Ark1'!AC3447)</f>
        <v/>
      </c>
      <c r="AC687" s="222" t="str">
        <f>+IF(J687=0,"",'Ark1'!AE3447)</f>
        <v/>
      </c>
      <c r="AD687" s="220" t="str">
        <f t="shared" si="64"/>
        <v/>
      </c>
      <c r="AE687" s="220" t="str">
        <f t="shared" si="62"/>
        <v/>
      </c>
      <c r="AF687" s="305"/>
    </row>
    <row r="688" spans="1:32" ht="15.6">
      <c r="A688" s="305"/>
      <c r="B688" s="270">
        <f>+'Ark1'!C3448</f>
        <v>2023</v>
      </c>
      <c r="C688" s="219">
        <f>+'Ark1'!L3448</f>
        <v>11</v>
      </c>
      <c r="D688" s="219" t="str">
        <f>VLOOKUP(C688,RNR!$D$13:$E$27,2)</f>
        <v>U</v>
      </c>
      <c r="E688" s="219">
        <f>+'Ark1'!H3448</f>
        <v>2</v>
      </c>
      <c r="F688" s="219">
        <f>+'Ark1'!J3448</f>
        <v>143</v>
      </c>
      <c r="G688" s="219" t="str">
        <f>+VLOOKUP(F688,RNR!$A$1:$B$26,2)</f>
        <v>Nordfjord</v>
      </c>
      <c r="H688" s="219" t="str">
        <f>+IF(J688=0,"",'Ark1'!Q3448)</f>
        <v/>
      </c>
      <c r="I688" s="219"/>
      <c r="J688" s="324">
        <f>+'Ark1'!R3448</f>
        <v>0</v>
      </c>
      <c r="K688" s="220" t="str">
        <f>+IF(J688=0,"",'Ark1'!AG3448)</f>
        <v/>
      </c>
      <c r="L688" s="220"/>
      <c r="M688" s="220" t="str">
        <f>+IF(J688=0,"",'Ark1'!AH3448)</f>
        <v/>
      </c>
      <c r="N688" s="31" t="str">
        <f>+IF(J688=0,"",'Ark1'!U3448)</f>
        <v/>
      </c>
      <c r="O688" s="31"/>
      <c r="P688" s="31"/>
      <c r="Q688" s="31"/>
      <c r="R688" s="31"/>
      <c r="S688" s="31"/>
      <c r="T688" s="31"/>
      <c r="U688" s="31"/>
      <c r="V688" s="221" t="str">
        <f>+IF(J688=0,"",'Ark1'!T3448)</f>
        <v/>
      </c>
      <c r="W688" s="222" t="str">
        <f>+IF(J688=0,"",'Ark1'!W3448)</f>
        <v/>
      </c>
      <c r="X688" s="222" t="str">
        <f>+IF(J688=0,"",'Ark1'!X3448)</f>
        <v/>
      </c>
      <c r="Y688" s="222" t="str">
        <f>+IF(J688=0,"",'Ark1'!Y3448)</f>
        <v/>
      </c>
      <c r="Z688" s="222" t="str">
        <f>+IF(J688=0,"",'Ark1'!Z3448)</f>
        <v/>
      </c>
      <c r="AA688" s="220" t="str">
        <f>+IF(J688=0,"",'Ark1'!AA3448)</f>
        <v/>
      </c>
      <c r="AB688" s="221" t="str">
        <f>+IF(J688=0,"",'Ark1'!AC3448)</f>
        <v/>
      </c>
      <c r="AC688" s="222" t="str">
        <f>+IF(J688=0,"",'Ark1'!AE3448)</f>
        <v/>
      </c>
      <c r="AD688" s="220" t="str">
        <f t="shared" si="64"/>
        <v/>
      </c>
      <c r="AE688" s="220" t="str">
        <f t="shared" si="62"/>
        <v/>
      </c>
      <c r="AF688" s="305"/>
    </row>
    <row r="689" spans="1:32" ht="15.6">
      <c r="A689" s="305"/>
      <c r="B689" s="270">
        <f>+'Ark1'!C3449</f>
        <v>2023</v>
      </c>
      <c r="C689" s="219">
        <f>+'Ark1'!L3449</f>
        <v>11</v>
      </c>
      <c r="D689" s="219" t="str">
        <f>VLOOKUP(C689,RNR!$D$13:$E$27,2)</f>
        <v>U</v>
      </c>
      <c r="E689" s="219">
        <f>+'Ark1'!H3449</f>
        <v>2</v>
      </c>
      <c r="F689" s="219">
        <f>+'Ark1'!J3449</f>
        <v>147</v>
      </c>
      <c r="G689" s="219" t="str">
        <f>+VLOOKUP(F689,RNR!$A$1:$B$26,2)</f>
        <v>Midt-Norge</v>
      </c>
      <c r="H689" s="219">
        <f>+IF(J689=0,"",'Ark1'!Q3449)</f>
        <v>2</v>
      </c>
      <c r="I689" s="219"/>
      <c r="J689" s="324">
        <f>+'Ark1'!R3449</f>
        <v>3</v>
      </c>
      <c r="K689" s="220">
        <f>+IF(J689=0,"",'Ark1'!AG3449)</f>
        <v>3.9315295416896752</v>
      </c>
      <c r="L689" s="220"/>
      <c r="M689" s="220">
        <f>+IF(J689=0,"",'Ark1'!AH3449)</f>
        <v>66.666666666666686</v>
      </c>
      <c r="N689" s="31">
        <f>+IF(J689=0,"",'Ark1'!U3449)</f>
        <v>11.866666666666671</v>
      </c>
      <c r="O689" s="31"/>
      <c r="P689" s="31"/>
      <c r="Q689" s="31"/>
      <c r="R689" s="31"/>
      <c r="S689" s="31"/>
      <c r="T689" s="31"/>
      <c r="U689" s="31"/>
      <c r="V689" s="221">
        <f>+IF(J689=0,"",'Ark1'!T3449)</f>
        <v>2.6666666666666661</v>
      </c>
      <c r="W689" s="222">
        <f>+IF(J689=0,"",'Ark1'!W3449)</f>
        <v>0</v>
      </c>
      <c r="X689" s="222">
        <f>+IF(J689=0,"",'Ark1'!X3449)</f>
        <v>33.333333333333343</v>
      </c>
      <c r="Y689" s="222">
        <f>+IF(J689=0,"",'Ark1'!Y3449)</f>
        <v>0</v>
      </c>
      <c r="Z689" s="222">
        <f>+IF(J689=0,"",'Ark1'!Z3449)</f>
        <v>3.7205137040766569</v>
      </c>
      <c r="AA689" s="220">
        <f>+IF(J689=0,"",'Ark1'!AA3449)</f>
        <v>0</v>
      </c>
      <c r="AB689" s="221">
        <f>+IF(J689=0,"",'Ark1'!AC3449)</f>
        <v>0</v>
      </c>
      <c r="AC689" s="222">
        <f>+IF(J689=0,"",'Ark1'!AE3449)</f>
        <v>0</v>
      </c>
      <c r="AD689" s="220">
        <f t="shared" si="64"/>
        <v>1.0787878787878791</v>
      </c>
      <c r="AE689" s="220">
        <f t="shared" si="62"/>
        <v>1.5</v>
      </c>
      <c r="AF689" s="305"/>
    </row>
    <row r="690" spans="1:32" ht="15.6">
      <c r="A690" s="305"/>
      <c r="B690" s="270">
        <f>+'Ark1'!C3450</f>
        <v>2023</v>
      </c>
      <c r="C690" s="219">
        <f>+'Ark1'!L3450</f>
        <v>11</v>
      </c>
      <c r="D690" s="219" t="str">
        <f>VLOOKUP(C690,RNR!$D$13:$E$27,2)</f>
        <v>U</v>
      </c>
      <c r="E690" s="219">
        <f>+'Ark1'!H3450</f>
        <v>1</v>
      </c>
      <c r="F690" s="219">
        <f>+'Ark1'!J3450</f>
        <v>155</v>
      </c>
      <c r="G690" s="219" t="str">
        <f>+VLOOKUP(F690,RNR!$A$1:$B$26,2)</f>
        <v>Målselv</v>
      </c>
      <c r="H690" s="219" t="str">
        <f>+IF(J690=0,"",'Ark1'!Q3450)</f>
        <v/>
      </c>
      <c r="I690" s="219"/>
      <c r="J690" s="324">
        <f>+'Ark1'!R3450</f>
        <v>0</v>
      </c>
      <c r="K690" s="220" t="str">
        <f>+IF(J690=0,"",'Ark1'!AG3450)</f>
        <v/>
      </c>
      <c r="L690" s="220"/>
      <c r="M690" s="220" t="str">
        <f>+IF(J690=0,"",'Ark1'!AH3450)</f>
        <v/>
      </c>
      <c r="N690" s="31" t="str">
        <f>+IF(J690=0,"",'Ark1'!U3450)</f>
        <v/>
      </c>
      <c r="O690" s="31"/>
      <c r="P690" s="31"/>
      <c r="Q690" s="31"/>
      <c r="R690" s="31"/>
      <c r="S690" s="31"/>
      <c r="T690" s="31"/>
      <c r="U690" s="31"/>
      <c r="V690" s="221" t="str">
        <f>+IF(J690=0,"",'Ark1'!T3450)</f>
        <v/>
      </c>
      <c r="W690" s="222" t="str">
        <f>+IF(J690=0,"",'Ark1'!W3450)</f>
        <v/>
      </c>
      <c r="X690" s="222" t="str">
        <f>+IF(J690=0,"",'Ark1'!X3450)</f>
        <v/>
      </c>
      <c r="Y690" s="222" t="str">
        <f>+IF(J690=0,"",'Ark1'!Y3450)</f>
        <v/>
      </c>
      <c r="Z690" s="222" t="str">
        <f>+IF(J690=0,"",'Ark1'!Z3450)</f>
        <v/>
      </c>
      <c r="AA690" s="220" t="str">
        <f>+IF(J690=0,"",'Ark1'!AA3450)</f>
        <v/>
      </c>
      <c r="AB690" s="221" t="str">
        <f>+IF(J690=0,"",'Ark1'!AC3450)</f>
        <v/>
      </c>
      <c r="AC690" s="222" t="str">
        <f>+IF(J690=0,"",'Ark1'!AE3450)</f>
        <v/>
      </c>
      <c r="AD690" s="220" t="str">
        <f t="shared" si="64"/>
        <v/>
      </c>
      <c r="AE690" s="220" t="str">
        <f t="shared" si="62"/>
        <v/>
      </c>
      <c r="AF690" s="305"/>
    </row>
    <row r="691" spans="1:32" ht="15.6">
      <c r="A691" s="305"/>
      <c r="B691" s="270">
        <f>+'Ark1'!C3451</f>
        <v>2023</v>
      </c>
      <c r="C691" s="219">
        <f>+'Ark1'!L3451</f>
        <v>11</v>
      </c>
      <c r="D691" s="219" t="str">
        <f>VLOOKUP(C691,RNR!$D$13:$E$27,2)</f>
        <v>U</v>
      </c>
      <c r="E691" s="219">
        <f>+'Ark1'!H3451</f>
        <v>2</v>
      </c>
      <c r="F691" s="219">
        <f>+'Ark1'!J3451</f>
        <v>160</v>
      </c>
      <c r="G691" s="219" t="str">
        <f>+VLOOKUP(F691,RNR!$A$1:$B$26,2)</f>
        <v>Oslo</v>
      </c>
      <c r="H691" s="219" t="str">
        <f>+IF(J691=0,"",'Ark1'!Q3451)</f>
        <v/>
      </c>
      <c r="I691" s="219"/>
      <c r="J691" s="324">
        <f>+'Ark1'!R3451</f>
        <v>0</v>
      </c>
      <c r="K691" s="220" t="str">
        <f>+IF(J691=0,"",'Ark1'!AG3451)</f>
        <v/>
      </c>
      <c r="L691" s="220"/>
      <c r="M691" s="220" t="str">
        <f>+IF(J691=0,"",'Ark1'!AH3451)</f>
        <v/>
      </c>
      <c r="N691" s="31" t="str">
        <f>+IF(J691=0,"",'Ark1'!U3451)</f>
        <v/>
      </c>
      <c r="O691" s="31"/>
      <c r="P691" s="31"/>
      <c r="Q691" s="31"/>
      <c r="R691" s="31"/>
      <c r="S691" s="31"/>
      <c r="T691" s="31"/>
      <c r="U691" s="31"/>
      <c r="V691" s="221" t="str">
        <f>+IF(J691=0,"",'Ark1'!T3451)</f>
        <v/>
      </c>
      <c r="W691" s="222" t="str">
        <f>+IF(J691=0,"",'Ark1'!W3451)</f>
        <v/>
      </c>
      <c r="X691" s="222" t="str">
        <f>+IF(J691=0,"",'Ark1'!X3451)</f>
        <v/>
      </c>
      <c r="Y691" s="222" t="str">
        <f>+IF(J691=0,"",'Ark1'!Y3451)</f>
        <v/>
      </c>
      <c r="Z691" s="222" t="str">
        <f>+IF(J691=0,"",'Ark1'!Z3451)</f>
        <v/>
      </c>
      <c r="AA691" s="220" t="str">
        <f>+IF(J691=0,"",'Ark1'!AA3451)</f>
        <v/>
      </c>
      <c r="AB691" s="221" t="str">
        <f>+IF(J691=0,"",'Ark1'!AC3451)</f>
        <v/>
      </c>
      <c r="AC691" s="222" t="str">
        <f>+IF(J691=0,"",'Ark1'!AE3451)</f>
        <v/>
      </c>
      <c r="AD691" s="220" t="str">
        <f t="shared" si="64"/>
        <v/>
      </c>
      <c r="AE691" s="220" t="str">
        <f t="shared" si="62"/>
        <v/>
      </c>
      <c r="AF691" s="305"/>
    </row>
    <row r="692" spans="1:32" ht="15.6">
      <c r="A692" s="305"/>
      <c r="B692" s="270">
        <f>+'Ark1'!C3452</f>
        <v>2023</v>
      </c>
      <c r="C692" s="219">
        <f>+'Ark1'!L3452</f>
        <v>11</v>
      </c>
      <c r="D692" s="219" t="str">
        <f>VLOOKUP(C692,RNR!$D$13:$E$27,2)</f>
        <v>U</v>
      </c>
      <c r="E692" s="219">
        <f>+'Ark1'!H3452</f>
        <v>1</v>
      </c>
      <c r="F692" s="219">
        <f>+'Ark1'!J3452</f>
        <v>171</v>
      </c>
      <c r="G692" s="219" t="str">
        <f>+VLOOKUP(F692,RNR!$A$1:$B$26,2)</f>
        <v>Prima</v>
      </c>
      <c r="H692" s="219" t="str">
        <f>+IF(J692=0,"",'Ark1'!Q3452)</f>
        <v/>
      </c>
      <c r="I692" s="219"/>
      <c r="J692" s="324">
        <f>+'Ark1'!R3452</f>
        <v>0</v>
      </c>
      <c r="K692" s="220" t="str">
        <f>+IF(J692=0,"",'Ark1'!AG3452)</f>
        <v/>
      </c>
      <c r="L692" s="220"/>
      <c r="M692" s="220" t="str">
        <f>+IF(J692=0,"",'Ark1'!AH3452)</f>
        <v/>
      </c>
      <c r="N692" s="31" t="str">
        <f>+IF(J692=0,"",'Ark1'!U3452)</f>
        <v/>
      </c>
      <c r="O692" s="31"/>
      <c r="P692" s="31"/>
      <c r="Q692" s="31"/>
      <c r="R692" s="31"/>
      <c r="S692" s="31"/>
      <c r="T692" s="31"/>
      <c r="U692" s="31"/>
      <c r="V692" s="221" t="str">
        <f>+IF(J692=0,"",'Ark1'!T3452)</f>
        <v/>
      </c>
      <c r="W692" s="222" t="str">
        <f>+IF(J692=0,"",'Ark1'!W3452)</f>
        <v/>
      </c>
      <c r="X692" s="222" t="str">
        <f>+IF(J692=0,"",'Ark1'!X3452)</f>
        <v/>
      </c>
      <c r="Y692" s="222" t="str">
        <f>+IF(J692=0,"",'Ark1'!Y3452)</f>
        <v/>
      </c>
      <c r="Z692" s="222" t="str">
        <f>+IF(J692=0,"",'Ark1'!Z3452)</f>
        <v/>
      </c>
      <c r="AA692" s="220" t="str">
        <f>+IF(J692=0,"",'Ark1'!AA3452)</f>
        <v/>
      </c>
      <c r="AB692" s="221" t="str">
        <f>+IF(J692=0,"",'Ark1'!AC3452)</f>
        <v/>
      </c>
      <c r="AC692" s="222" t="str">
        <f>+IF(J692=0,"",'Ark1'!AE3452)</f>
        <v/>
      </c>
      <c r="AD692" s="220" t="str">
        <f t="shared" si="64"/>
        <v/>
      </c>
      <c r="AE692" s="220" t="str">
        <f t="shared" si="62"/>
        <v/>
      </c>
      <c r="AF692" s="305"/>
    </row>
    <row r="693" spans="1:32" ht="15.6">
      <c r="A693" s="305"/>
      <c r="B693" s="270">
        <f>+'Ark1'!C3453</f>
        <v>2023</v>
      </c>
      <c r="C693" s="219">
        <f>+'Ark1'!L3453</f>
        <v>11</v>
      </c>
      <c r="D693" s="219" t="str">
        <f>VLOOKUP(C693,RNR!$D$13:$E$27,2)</f>
        <v>U</v>
      </c>
      <c r="E693" s="219">
        <f>+'Ark1'!H3453</f>
        <v>2</v>
      </c>
      <c r="F693" s="219">
        <f>+'Ark1'!J3453</f>
        <v>175</v>
      </c>
      <c r="G693" s="219" t="str">
        <f>+VLOOKUP(F693,RNR!$A$1:$B$26,2)</f>
        <v>Ole Ringdal</v>
      </c>
      <c r="H693" s="219" t="str">
        <f>+IF(J693=0,"",'Ark1'!Q3453)</f>
        <v/>
      </c>
      <c r="I693" s="219"/>
      <c r="J693" s="324">
        <f>+'Ark1'!R3453</f>
        <v>0</v>
      </c>
      <c r="K693" s="220" t="str">
        <f>+IF(J693=0,"",'Ark1'!AG3453)</f>
        <v/>
      </c>
      <c r="L693" s="220"/>
      <c r="M693" s="220" t="str">
        <f>+IF(J693=0,"",'Ark1'!AH3453)</f>
        <v/>
      </c>
      <c r="N693" s="31" t="str">
        <f>+IF(J693=0,"",'Ark1'!U3453)</f>
        <v/>
      </c>
      <c r="O693" s="31"/>
      <c r="P693" s="31"/>
      <c r="Q693" s="31"/>
      <c r="R693" s="31"/>
      <c r="S693" s="31"/>
      <c r="T693" s="31"/>
      <c r="U693" s="31"/>
      <c r="V693" s="221" t="str">
        <f>+IF(J693=0,"",'Ark1'!T3453)</f>
        <v/>
      </c>
      <c r="W693" s="222" t="str">
        <f>+IF(J693=0,"",'Ark1'!W3453)</f>
        <v/>
      </c>
      <c r="X693" s="222" t="str">
        <f>+IF(J693=0,"",'Ark1'!X3453)</f>
        <v/>
      </c>
      <c r="Y693" s="222" t="str">
        <f>+IF(J693=0,"",'Ark1'!Y3453)</f>
        <v/>
      </c>
      <c r="Z693" s="222" t="str">
        <f>+IF(J693=0,"",'Ark1'!Z3453)</f>
        <v/>
      </c>
      <c r="AA693" s="220" t="str">
        <f>+IF(J693=0,"",'Ark1'!AA3453)</f>
        <v/>
      </c>
      <c r="AB693" s="221" t="str">
        <f>+IF(J693=0,"",'Ark1'!AC3453)</f>
        <v/>
      </c>
      <c r="AC693" s="222" t="str">
        <f>+IF(J693=0,"",'Ark1'!AE3453)</f>
        <v/>
      </c>
      <c r="AD693" s="220" t="str">
        <f t="shared" si="64"/>
        <v/>
      </c>
      <c r="AE693" s="220" t="str">
        <f t="shared" si="62"/>
        <v/>
      </c>
      <c r="AF693" s="305"/>
    </row>
    <row r="694" spans="1:32" ht="15.6">
      <c r="A694" s="305"/>
      <c r="B694" s="270">
        <f>+'Ark1'!C3454</f>
        <v>2023</v>
      </c>
      <c r="C694" s="219">
        <f>+'Ark1'!L3454</f>
        <v>11</v>
      </c>
      <c r="D694" s="219" t="str">
        <f>VLOOKUP(C694,RNR!$D$13:$E$27,2)</f>
        <v>U</v>
      </c>
      <c r="E694" s="219">
        <f>+'Ark1'!H3454</f>
        <v>2</v>
      </c>
      <c r="F694" s="219">
        <f>+'Ark1'!J3454</f>
        <v>177</v>
      </c>
      <c r="G694" s="219" t="str">
        <f>+VLOOKUP(F694,RNR!$A$1:$B$26,2)</f>
        <v>Slakthuset</v>
      </c>
      <c r="H694" s="219" t="str">
        <f>+IF(J694=0,"",'Ark1'!Q3454)</f>
        <v/>
      </c>
      <c r="I694" s="219"/>
      <c r="J694" s="324">
        <f>+'Ark1'!R3454</f>
        <v>0</v>
      </c>
      <c r="K694" s="220" t="str">
        <f>+IF(J694=0,"",'Ark1'!AG3454)</f>
        <v/>
      </c>
      <c r="L694" s="220"/>
      <c r="M694" s="220" t="str">
        <f>+IF(J694=0,"",'Ark1'!AH3454)</f>
        <v/>
      </c>
      <c r="N694" s="31" t="str">
        <f>+IF(J694=0,"",'Ark1'!U3454)</f>
        <v/>
      </c>
      <c r="O694" s="31"/>
      <c r="P694" s="31"/>
      <c r="Q694" s="31"/>
      <c r="R694" s="31"/>
      <c r="S694" s="31"/>
      <c r="T694" s="31"/>
      <c r="U694" s="31"/>
      <c r="V694" s="221" t="str">
        <f>+IF(J694=0,"",'Ark1'!T3454)</f>
        <v/>
      </c>
      <c r="W694" s="222" t="str">
        <f>+IF(J694=0,"",'Ark1'!W3454)</f>
        <v/>
      </c>
      <c r="X694" s="222" t="str">
        <f>+IF(J694=0,"",'Ark1'!X3454)</f>
        <v/>
      </c>
      <c r="Y694" s="222" t="str">
        <f>+IF(J694=0,"",'Ark1'!Y3454)</f>
        <v/>
      </c>
      <c r="Z694" s="222" t="str">
        <f>+IF(J694=0,"",'Ark1'!Z3454)</f>
        <v/>
      </c>
      <c r="AA694" s="220" t="str">
        <f>+IF(J694=0,"",'Ark1'!AA3454)</f>
        <v/>
      </c>
      <c r="AB694" s="221" t="str">
        <f>+IF(J694=0,"",'Ark1'!AC3454)</f>
        <v/>
      </c>
      <c r="AC694" s="222" t="str">
        <f>+IF(J694=0,"",'Ark1'!AE3454)</f>
        <v/>
      </c>
      <c r="AD694" s="220" t="str">
        <f t="shared" si="64"/>
        <v/>
      </c>
      <c r="AE694" s="220" t="str">
        <f t="shared" si="62"/>
        <v/>
      </c>
      <c r="AF694" s="305"/>
    </row>
    <row r="695" spans="1:32" ht="15.6">
      <c r="A695" s="305"/>
      <c r="B695" s="270">
        <f>+'Ark1'!C3455</f>
        <v>2023</v>
      </c>
      <c r="C695" s="219">
        <f>+'Ark1'!L3455</f>
        <v>11</v>
      </c>
      <c r="D695" s="219" t="str">
        <f>VLOOKUP(C695,RNR!$D$13:$E$27,2)</f>
        <v>U</v>
      </c>
      <c r="E695" s="219">
        <f>+'Ark1'!H3455</f>
        <v>2</v>
      </c>
      <c r="F695" s="219">
        <f>+'Ark1'!J3455</f>
        <v>178</v>
      </c>
      <c r="G695" s="219" t="str">
        <f>+VLOOKUP(F695,RNR!$A$1:$B$26,2)</f>
        <v>Røros</v>
      </c>
      <c r="H695" s="219">
        <f>+IF(J695=0,"",'Ark1'!Q3455)</f>
        <v>1</v>
      </c>
      <c r="I695" s="219"/>
      <c r="J695" s="324">
        <f>+'Ark1'!R3455</f>
        <v>1</v>
      </c>
      <c r="K695" s="220">
        <f>+IF(J695=0,"",'Ark1'!AG3455)</f>
        <v>0.39042607367170257</v>
      </c>
      <c r="L695" s="220"/>
      <c r="M695" s="220">
        <f>+IF(J695=0,"",'Ark1'!AH3455)</f>
        <v>100</v>
      </c>
      <c r="N695" s="31">
        <f>+IF(J695=0,"",'Ark1'!U3455)</f>
        <v>11.5</v>
      </c>
      <c r="O695" s="31"/>
      <c r="P695" s="31"/>
      <c r="Q695" s="31"/>
      <c r="R695" s="31"/>
      <c r="S695" s="31"/>
      <c r="T695" s="31"/>
      <c r="U695" s="31"/>
      <c r="V695" s="221">
        <f>+IF(J695=0,"",'Ark1'!T3455)</f>
        <v>5</v>
      </c>
      <c r="W695" s="222">
        <f>+IF(J695=0,"",'Ark1'!W3455)</f>
        <v>0</v>
      </c>
      <c r="X695" s="222">
        <f>+IF(J695=0,"",'Ark1'!X3455)</f>
        <v>0</v>
      </c>
      <c r="Y695" s="222">
        <f>+IF(J695=0,"",'Ark1'!Y3455)</f>
        <v>0</v>
      </c>
      <c r="Z695" s="222">
        <f>+IF(J695=0,"",'Ark1'!Z3455)</f>
        <v>0</v>
      </c>
      <c r="AA695" s="220">
        <f>+IF(J695=0,"",'Ark1'!AA3455)</f>
        <v>0</v>
      </c>
      <c r="AB695" s="221">
        <f>+IF(J695=0,"",'Ark1'!AC3455)</f>
        <v>0</v>
      </c>
      <c r="AC695" s="222">
        <f>+IF(J695=0,"",'Ark1'!AE3455)</f>
        <v>0</v>
      </c>
      <c r="AD695" s="220">
        <f t="shared" si="64"/>
        <v>1.0454545454545454</v>
      </c>
      <c r="AE695" s="220">
        <f t="shared" si="62"/>
        <v>1</v>
      </c>
      <c r="AF695" s="305"/>
    </row>
    <row r="696" spans="1:32" ht="15.6">
      <c r="A696" s="305"/>
      <c r="B696" s="270">
        <f>+'Ark1'!C3456</f>
        <v>2023</v>
      </c>
      <c r="C696" s="219">
        <f>+'Ark1'!L3456</f>
        <v>11</v>
      </c>
      <c r="D696" s="219" t="str">
        <f>VLOOKUP(C696,RNR!$D$13:$E$27,2)</f>
        <v>U</v>
      </c>
      <c r="E696" s="219">
        <f>+'Ark1'!H3456</f>
        <v>2</v>
      </c>
      <c r="F696" s="219">
        <f>+'Ark1'!J3456</f>
        <v>181</v>
      </c>
      <c r="G696" s="219" t="str">
        <f>+VLOOKUP(F696,RNR!$A$1:$B$26,2)</f>
        <v>Horns</v>
      </c>
      <c r="H696" s="219" t="str">
        <f>+IF(J696=0,"",'Ark1'!Q3456)</f>
        <v/>
      </c>
      <c r="I696" s="219"/>
      <c r="J696" s="324">
        <f>+'Ark1'!R3456</f>
        <v>0</v>
      </c>
      <c r="K696" s="220" t="str">
        <f>+IF(J696=0,"",'Ark1'!AG3456)</f>
        <v/>
      </c>
      <c r="L696" s="220"/>
      <c r="M696" s="220" t="str">
        <f>+IF(J696=0,"",'Ark1'!AH3456)</f>
        <v/>
      </c>
      <c r="N696" s="31" t="str">
        <f>+IF(J696=0,"",'Ark1'!U3456)</f>
        <v/>
      </c>
      <c r="O696" s="31"/>
      <c r="P696" s="31"/>
      <c r="Q696" s="31"/>
      <c r="R696" s="31"/>
      <c r="S696" s="31"/>
      <c r="T696" s="31"/>
      <c r="U696" s="31"/>
      <c r="V696" s="221" t="str">
        <f>+IF(J696=0,"",'Ark1'!T3456)</f>
        <v/>
      </c>
      <c r="W696" s="222" t="str">
        <f>+IF(J696=0,"",'Ark1'!W3456)</f>
        <v/>
      </c>
      <c r="X696" s="222" t="str">
        <f>+IF(J696=0,"",'Ark1'!X3456)</f>
        <v/>
      </c>
      <c r="Y696" s="222" t="str">
        <f>+IF(J696=0,"",'Ark1'!Y3456)</f>
        <v/>
      </c>
      <c r="Z696" s="222" t="str">
        <f>+IF(J696=0,"",'Ark1'!Z3456)</f>
        <v/>
      </c>
      <c r="AA696" s="220" t="str">
        <f>+IF(J696=0,"",'Ark1'!AA3456)</f>
        <v/>
      </c>
      <c r="AB696" s="221" t="str">
        <f>+IF(J696=0,"",'Ark1'!AC3456)</f>
        <v/>
      </c>
      <c r="AC696" s="222" t="str">
        <f>+IF(J696=0,"",'Ark1'!AE3456)</f>
        <v/>
      </c>
      <c r="AD696" s="220" t="str">
        <f t="shared" si="64"/>
        <v/>
      </c>
      <c r="AE696" s="220" t="str">
        <f t="shared" ref="AE696:AE759" si="65">IF(J696=0,"",J696/H696)</f>
        <v/>
      </c>
      <c r="AF696" s="305"/>
    </row>
    <row r="697" spans="1:32" ht="15.6">
      <c r="A697" s="305"/>
      <c r="B697" s="270">
        <f>+'Ark1'!C3457</f>
        <v>2023</v>
      </c>
      <c r="C697" s="219">
        <f>+'Ark1'!L3457</f>
        <v>11</v>
      </c>
      <c r="D697" s="219" t="str">
        <f>VLOOKUP(C697,RNR!$D$13:$E$27,2)</f>
        <v>U</v>
      </c>
      <c r="E697" s="219">
        <f>+'Ark1'!H3457</f>
        <v>1</v>
      </c>
      <c r="F697" s="219">
        <f>+'Ark1'!J3457</f>
        <v>262</v>
      </c>
      <c r="G697" s="219" t="str">
        <f>+VLOOKUP(F697,RNR!$A$1:$B$26,2)</f>
        <v>Strilalam</v>
      </c>
      <c r="H697" s="219" t="str">
        <f>+IF(J697=0,"",'Ark1'!Q3457)</f>
        <v/>
      </c>
      <c r="I697" s="219"/>
      <c r="J697" s="324">
        <f>+'Ark1'!R3457</f>
        <v>0</v>
      </c>
      <c r="K697" s="220" t="str">
        <f>+IF(J697=0,"",'Ark1'!AG3457)</f>
        <v/>
      </c>
      <c r="L697" s="220"/>
      <c r="M697" s="220" t="str">
        <f>+IF(J697=0,"",'Ark1'!AH3457)</f>
        <v/>
      </c>
      <c r="N697" s="31" t="str">
        <f>+IF(J697=0,"",'Ark1'!U3457)</f>
        <v/>
      </c>
      <c r="O697" s="31"/>
      <c r="P697" s="31"/>
      <c r="Q697" s="31"/>
      <c r="R697" s="31"/>
      <c r="S697" s="31"/>
      <c r="T697" s="31"/>
      <c r="U697" s="31"/>
      <c r="V697" s="221" t="str">
        <f>+IF(J697=0,"",'Ark1'!T3457)</f>
        <v/>
      </c>
      <c r="W697" s="222" t="str">
        <f>+IF(J697=0,"",'Ark1'!W3457)</f>
        <v/>
      </c>
      <c r="X697" s="222" t="str">
        <f>+IF(J697=0,"",'Ark1'!X3457)</f>
        <v/>
      </c>
      <c r="Y697" s="222" t="str">
        <f>+IF(J697=0,"",'Ark1'!Y3457)</f>
        <v/>
      </c>
      <c r="Z697" s="222" t="str">
        <f>+IF(J697=0,"",'Ark1'!Z3457)</f>
        <v/>
      </c>
      <c r="AA697" s="220" t="str">
        <f>+IF(J697=0,"",'Ark1'!AA3457)</f>
        <v/>
      </c>
      <c r="AB697" s="221" t="str">
        <f>+IF(J697=0,"",'Ark1'!AC3457)</f>
        <v/>
      </c>
      <c r="AC697" s="222" t="str">
        <f>+IF(J697=0,"",'Ark1'!AE3457)</f>
        <v/>
      </c>
      <c r="AD697" s="220" t="str">
        <f t="shared" si="64"/>
        <v/>
      </c>
      <c r="AE697" s="220" t="str">
        <f t="shared" si="65"/>
        <v/>
      </c>
      <c r="AF697" s="305"/>
    </row>
    <row r="698" spans="1:32" ht="15.6">
      <c r="A698" s="305"/>
      <c r="B698" s="270">
        <f>+'Ark1'!C3458</f>
        <v>2023</v>
      </c>
      <c r="C698" s="219">
        <f>+'Ark1'!L3458</f>
        <v>11</v>
      </c>
      <c r="D698" s="219" t="str">
        <f>VLOOKUP(C698,RNR!$D$13:$E$27,2)</f>
        <v>U</v>
      </c>
      <c r="E698" s="219">
        <f>+'Ark1'!H3458</f>
        <v>1</v>
      </c>
      <c r="F698" s="219">
        <f>+'Ark1'!J3458</f>
        <v>309</v>
      </c>
      <c r="G698" s="219" t="str">
        <f>+VLOOKUP(F698,RNR!$A$1:$B$26,2)</f>
        <v>Malvik</v>
      </c>
      <c r="H698" s="219">
        <f>+IF(J698=0,"",'Ark1'!Q3458)</f>
        <v>2</v>
      </c>
      <c r="I698" s="219"/>
      <c r="J698" s="324">
        <f>+'Ark1'!R3458</f>
        <v>25</v>
      </c>
      <c r="K698" s="220">
        <f>+IF(J698=0,"",'Ark1'!AG3458)</f>
        <v>3.3886931722865272</v>
      </c>
      <c r="L698" s="220"/>
      <c r="M698" s="220">
        <f>+IF(J698=0,"",'Ark1'!AH3458)</f>
        <v>0</v>
      </c>
      <c r="N698" s="31">
        <f>+IF(J698=0,"",'Ark1'!U3458)</f>
        <v>8.8879999999999999</v>
      </c>
      <c r="O698" s="31"/>
      <c r="P698" s="31"/>
      <c r="Q698" s="31"/>
      <c r="R698" s="31"/>
      <c r="S698" s="31"/>
      <c r="T698" s="31"/>
      <c r="U698" s="31"/>
      <c r="V698" s="221">
        <f>+IF(J698=0,"",'Ark1'!T3458)</f>
        <v>6.08</v>
      </c>
      <c r="W698" s="222">
        <f>+IF(J698=0,"",'Ark1'!W3458)</f>
        <v>0</v>
      </c>
      <c r="X698" s="222">
        <f>+IF(J698=0,"",'Ark1'!X3458)</f>
        <v>4</v>
      </c>
      <c r="Y698" s="222">
        <f>+IF(J698=0,"",'Ark1'!Y3458)</f>
        <v>0</v>
      </c>
      <c r="Z698" s="222">
        <f>+IF(J698=0,"",'Ark1'!Z3458)</f>
        <v>1.9250599990649673</v>
      </c>
      <c r="AA698" s="220">
        <f>+IF(J698=0,"",'Ark1'!AA3458)</f>
        <v>0</v>
      </c>
      <c r="AB698" s="221">
        <f>+IF(J698=0,"",'Ark1'!AC3458)</f>
        <v>0</v>
      </c>
      <c r="AC698" s="222">
        <f>+IF(J698=0,"",'Ark1'!AE3458)</f>
        <v>0</v>
      </c>
      <c r="AD698" s="220">
        <f t="shared" si="64"/>
        <v>0.80799999999999994</v>
      </c>
      <c r="AE698" s="220">
        <f t="shared" si="65"/>
        <v>12.5</v>
      </c>
      <c r="AF698" s="305"/>
    </row>
    <row r="699" spans="1:32" ht="15.6">
      <c r="A699" s="305"/>
      <c r="B699" s="270">
        <f>+'Ark1'!C3459</f>
        <v>2023</v>
      </c>
      <c r="C699" s="219">
        <f>+'Ark1'!L3459</f>
        <v>11</v>
      </c>
      <c r="D699" s="219" t="str">
        <f>VLOOKUP(C699,RNR!$D$13:$E$27,2)</f>
        <v>U</v>
      </c>
      <c r="E699" s="219">
        <f>+'Ark1'!H3459</f>
        <v>2</v>
      </c>
      <c r="F699" s="219">
        <f>+'Ark1'!J3459</f>
        <v>470</v>
      </c>
      <c r="G699" s="219" t="str">
        <f>+VLOOKUP(F699,RNR!$A$1:$B$26,2)</f>
        <v>Jens Eide</v>
      </c>
      <c r="H699" s="219" t="str">
        <f>+IF(J699=0,"",'Ark1'!Q3459)</f>
        <v/>
      </c>
      <c r="I699" s="219"/>
      <c r="J699" s="324">
        <f>+'Ark1'!R3459</f>
        <v>0</v>
      </c>
      <c r="K699" s="220" t="str">
        <f>+IF(J699=0,"",'Ark1'!AG3459)</f>
        <v/>
      </c>
      <c r="L699" s="220"/>
      <c r="M699" s="220" t="str">
        <f>+IF(J699=0,"",'Ark1'!AH3459)</f>
        <v/>
      </c>
      <c r="N699" s="31" t="str">
        <f>+IF(J699=0,"",'Ark1'!U3459)</f>
        <v/>
      </c>
      <c r="O699" s="31"/>
      <c r="P699" s="31"/>
      <c r="Q699" s="31"/>
      <c r="R699" s="31"/>
      <c r="S699" s="31"/>
      <c r="T699" s="31"/>
      <c r="U699" s="31"/>
      <c r="V699" s="221" t="str">
        <f>+IF(J699=0,"",'Ark1'!T3459)</f>
        <v/>
      </c>
      <c r="W699" s="222" t="str">
        <f>+IF(J699=0,"",'Ark1'!W3459)</f>
        <v/>
      </c>
      <c r="X699" s="222" t="str">
        <f>+IF(J699=0,"",'Ark1'!X3459)</f>
        <v/>
      </c>
      <c r="Y699" s="222" t="str">
        <f>+IF(J699=0,"",'Ark1'!Y3459)</f>
        <v/>
      </c>
      <c r="Z699" s="222" t="str">
        <f>+IF(J699=0,"",'Ark1'!Z3459)</f>
        <v/>
      </c>
      <c r="AA699" s="220" t="str">
        <f>+IF(J699=0,"",'Ark1'!AA3459)</f>
        <v/>
      </c>
      <c r="AB699" s="221" t="str">
        <f>+IF(J699=0,"",'Ark1'!AC3459)</f>
        <v/>
      </c>
      <c r="AC699" s="222" t="str">
        <f>+IF(J699=0,"",'Ark1'!AE3459)</f>
        <v/>
      </c>
      <c r="AD699" s="220" t="str">
        <f t="shared" si="64"/>
        <v/>
      </c>
      <c r="AE699" s="220" t="str">
        <f t="shared" si="65"/>
        <v/>
      </c>
      <c r="AF699" s="305"/>
    </row>
    <row r="700" spans="1:32" ht="15.6">
      <c r="A700" s="305"/>
      <c r="B700" s="270">
        <f>+'Ark1'!C3460</f>
        <v>2023</v>
      </c>
      <c r="C700" s="219">
        <f>+'Ark1'!L3460</f>
        <v>11</v>
      </c>
      <c r="D700" s="219" t="str">
        <f>VLOOKUP(C700,RNR!$D$13:$E$27,2)</f>
        <v>U</v>
      </c>
      <c r="E700" s="219">
        <f>+'Ark1'!H3460</f>
        <v>2</v>
      </c>
      <c r="F700" s="219">
        <f>+'Ark1'!J3460</f>
        <v>629</v>
      </c>
      <c r="G700" s="219" t="str">
        <f>+VLOOKUP(F700,RNR!$A$1:$B$26,2)</f>
        <v>Bø</v>
      </c>
      <c r="H700" s="219" t="str">
        <f>+IF(J700=0,"",'Ark1'!Q3460)</f>
        <v/>
      </c>
      <c r="I700" s="219"/>
      <c r="J700" s="324">
        <f>+'Ark1'!R3460</f>
        <v>0</v>
      </c>
      <c r="K700" s="220" t="str">
        <f>+IF(J700=0,"",'Ark1'!AG3460)</f>
        <v/>
      </c>
      <c r="L700" s="220"/>
      <c r="M700" s="220" t="str">
        <f>+IF(J700=0,"",'Ark1'!AH3460)</f>
        <v/>
      </c>
      <c r="N700" s="31" t="str">
        <f>+IF(J700=0,"",'Ark1'!U3460)</f>
        <v/>
      </c>
      <c r="O700" s="31"/>
      <c r="P700" s="31"/>
      <c r="Q700" s="31"/>
      <c r="R700" s="31"/>
      <c r="S700" s="31"/>
      <c r="T700" s="31"/>
      <c r="U700" s="31"/>
      <c r="V700" s="221" t="str">
        <f>+IF(J700=0,"",'Ark1'!T3460)</f>
        <v/>
      </c>
      <c r="W700" s="222" t="str">
        <f>+IF(J700=0,"",'Ark1'!W3460)</f>
        <v/>
      </c>
      <c r="X700" s="222" t="str">
        <f>+IF(J700=0,"",'Ark1'!X3460)</f>
        <v/>
      </c>
      <c r="Y700" s="222" t="str">
        <f>+IF(J700=0,"",'Ark1'!Y3460)</f>
        <v/>
      </c>
      <c r="Z700" s="222" t="str">
        <f>+IF(J700=0,"",'Ark1'!Z3460)</f>
        <v/>
      </c>
      <c r="AA700" s="220" t="str">
        <f>+IF(J700=0,"",'Ark1'!AA3460)</f>
        <v/>
      </c>
      <c r="AB700" s="221" t="str">
        <f>+IF(J700=0,"",'Ark1'!AC3460)</f>
        <v/>
      </c>
      <c r="AC700" s="222" t="str">
        <f>+IF(J700=0,"",'Ark1'!AE3460)</f>
        <v/>
      </c>
      <c r="AD700" s="220" t="str">
        <f t="shared" si="64"/>
        <v/>
      </c>
      <c r="AE700" s="220" t="str">
        <f t="shared" si="65"/>
        <v/>
      </c>
      <c r="AF700" s="305"/>
    </row>
    <row r="701" spans="1:32" ht="15.6">
      <c r="A701" s="305"/>
      <c r="B701" s="270">
        <f>+'Ark1'!C3461</f>
        <v>2023</v>
      </c>
      <c r="C701" s="219">
        <f>+'Ark1'!L3461</f>
        <v>11</v>
      </c>
      <c r="D701" s="219" t="str">
        <f>VLOOKUP(C701,RNR!$D$13:$E$27,2)</f>
        <v>U</v>
      </c>
      <c r="E701" s="219">
        <f>+'Ark1'!H3461</f>
        <v>1</v>
      </c>
      <c r="F701" s="219">
        <f>+'Ark1'!J3461</f>
        <v>643</v>
      </c>
      <c r="G701" s="219" t="str">
        <f>+VLOOKUP(F701,RNR!$A$1:$B$26,2)</f>
        <v>Bjerka</v>
      </c>
      <c r="H701" s="219" t="str">
        <f>+IF(J701=0,"",'Ark1'!Q3461)</f>
        <v/>
      </c>
      <c r="I701" s="219"/>
      <c r="J701" s="324">
        <f>+'Ark1'!R3461</f>
        <v>0</v>
      </c>
      <c r="K701" s="220" t="str">
        <f>+IF(J701=0,"",'Ark1'!AG3461)</f>
        <v/>
      </c>
      <c r="L701" s="220"/>
      <c r="M701" s="220" t="str">
        <f>+IF(J701=0,"",'Ark1'!AH3461)</f>
        <v/>
      </c>
      <c r="N701" s="31" t="str">
        <f>+IF(J701=0,"",'Ark1'!U3461)</f>
        <v/>
      </c>
      <c r="O701" s="31"/>
      <c r="P701" s="31"/>
      <c r="Q701" s="31"/>
      <c r="R701" s="31"/>
      <c r="S701" s="31"/>
      <c r="T701" s="31"/>
      <c r="U701" s="31"/>
      <c r="V701" s="221" t="str">
        <f>+IF(J701=0,"",'Ark1'!T3461)</f>
        <v/>
      </c>
      <c r="W701" s="222" t="str">
        <f>+IF(J701=0,"",'Ark1'!W3461)</f>
        <v/>
      </c>
      <c r="X701" s="222" t="str">
        <f>+IF(J701=0,"",'Ark1'!X3461)</f>
        <v/>
      </c>
      <c r="Y701" s="222" t="str">
        <f>+IF(J701=0,"",'Ark1'!Y3461)</f>
        <v/>
      </c>
      <c r="Z701" s="222" t="str">
        <f>+IF(J701=0,"",'Ark1'!Z3461)</f>
        <v/>
      </c>
      <c r="AA701" s="220" t="str">
        <f>+IF(J701=0,"",'Ark1'!AA3461)</f>
        <v/>
      </c>
      <c r="AB701" s="221" t="str">
        <f>+IF(J701=0,"",'Ark1'!AC3461)</f>
        <v/>
      </c>
      <c r="AC701" s="222" t="str">
        <f>+IF(J701=0,"",'Ark1'!AE3461)</f>
        <v/>
      </c>
      <c r="AD701" s="220" t="str">
        <f t="shared" si="64"/>
        <v/>
      </c>
      <c r="AE701" s="220" t="str">
        <f t="shared" si="65"/>
        <v/>
      </c>
      <c r="AF701" s="305"/>
    </row>
    <row r="702" spans="1:32" ht="15.6">
      <c r="A702" s="305"/>
      <c r="B702" s="270">
        <f>+'Ark1'!C3462</f>
        <v>2023</v>
      </c>
      <c r="C702" s="219">
        <f>+'Ark1'!L3462</f>
        <v>11</v>
      </c>
      <c r="D702" s="219" t="str">
        <f>VLOOKUP(C702,RNR!$D$13:$E$27,2)</f>
        <v>U</v>
      </c>
      <c r="E702" s="219">
        <f>+'Ark1'!H3462</f>
        <v>2</v>
      </c>
      <c r="F702" s="219">
        <f>+'Ark1'!J3462</f>
        <v>704</v>
      </c>
      <c r="G702" s="219" t="str">
        <f>+VLOOKUP(F702,RNR!$A$1:$B$26,2)</f>
        <v>Øre Vilt</v>
      </c>
      <c r="H702" s="219" t="str">
        <f>+IF(J702=0,"",'Ark1'!Q3462)</f>
        <v/>
      </c>
      <c r="I702" s="219"/>
      <c r="J702" s="324">
        <f>+'Ark1'!R3462</f>
        <v>0</v>
      </c>
      <c r="K702" s="220" t="str">
        <f>+IF(J702=0,"",'Ark1'!AG3462)</f>
        <v/>
      </c>
      <c r="L702" s="220"/>
      <c r="M702" s="220" t="str">
        <f>+IF(J702=0,"",'Ark1'!AH3462)</f>
        <v/>
      </c>
      <c r="N702" s="31" t="str">
        <f>+IF(J702=0,"",'Ark1'!U3462)</f>
        <v/>
      </c>
      <c r="O702" s="31"/>
      <c r="P702" s="31"/>
      <c r="Q702" s="31"/>
      <c r="R702" s="31"/>
      <c r="S702" s="31"/>
      <c r="T702" s="31"/>
      <c r="U702" s="31"/>
      <c r="V702" s="221" t="str">
        <f>+IF(J702=0,"",'Ark1'!T3462)</f>
        <v/>
      </c>
      <c r="W702" s="222" t="str">
        <f>+IF(J702=0,"",'Ark1'!W3462)</f>
        <v/>
      </c>
      <c r="X702" s="222" t="str">
        <f>+IF(J702=0,"",'Ark1'!X3462)</f>
        <v/>
      </c>
      <c r="Y702" s="222" t="str">
        <f>+IF(J702=0,"",'Ark1'!Y3462)</f>
        <v/>
      </c>
      <c r="Z702" s="222" t="str">
        <f>+IF(J702=0,"",'Ark1'!Z3462)</f>
        <v/>
      </c>
      <c r="AA702" s="220" t="str">
        <f>+IF(J702=0,"",'Ark1'!AA3462)</f>
        <v/>
      </c>
      <c r="AB702" s="221" t="str">
        <f>+IF(J702=0,"",'Ark1'!AC3462)</f>
        <v/>
      </c>
      <c r="AC702" s="222" t="str">
        <f>+IF(J702=0,"",'Ark1'!AE3462)</f>
        <v/>
      </c>
      <c r="AD702" s="220" t="str">
        <f t="shared" si="64"/>
        <v/>
      </c>
      <c r="AE702" s="220" t="str">
        <f t="shared" si="65"/>
        <v/>
      </c>
      <c r="AF702" s="305"/>
    </row>
    <row r="703" spans="1:32" ht="15.6">
      <c r="A703" s="305"/>
      <c r="B703" s="270">
        <f>+'Ark1'!C3463</f>
        <v>2023</v>
      </c>
      <c r="C703" s="219">
        <f>+'Ark1'!L3463</f>
        <v>11</v>
      </c>
      <c r="D703" s="219" t="str">
        <f>VLOOKUP(C703,RNR!$D$13:$E$27,2)</f>
        <v>U</v>
      </c>
      <c r="E703" s="219">
        <f>+'Ark1'!H3463</f>
        <v>1</v>
      </c>
      <c r="F703" s="219">
        <f>+'Ark1'!J3463</f>
        <v>802</v>
      </c>
      <c r="G703" s="219" t="str">
        <f>+VLOOKUP(F703,RNR!$A$1:$B$26,2)</f>
        <v>Karasjok</v>
      </c>
      <c r="H703" s="219" t="str">
        <f>+IF(J703=0,"",'Ark1'!Q3463)</f>
        <v/>
      </c>
      <c r="I703" s="219"/>
      <c r="J703" s="324">
        <f>+'Ark1'!R3463</f>
        <v>0</v>
      </c>
      <c r="K703" s="220" t="str">
        <f>+IF(J703=0,"",'Ark1'!AG3463)</f>
        <v/>
      </c>
      <c r="L703" s="220"/>
      <c r="M703" s="220" t="str">
        <f>+IF(J703=0,"",'Ark1'!AH3463)</f>
        <v/>
      </c>
      <c r="N703" s="31" t="str">
        <f>+IF(J703=0,"",'Ark1'!U3463)</f>
        <v/>
      </c>
      <c r="O703" s="31"/>
      <c r="P703" s="31"/>
      <c r="Q703" s="31"/>
      <c r="R703" s="31"/>
      <c r="S703" s="31"/>
      <c r="T703" s="31"/>
      <c r="U703" s="31"/>
      <c r="V703" s="221" t="str">
        <f>+IF(J703=0,"",'Ark1'!T3463)</f>
        <v/>
      </c>
      <c r="W703" s="222" t="str">
        <f>+IF(J703=0,"",'Ark1'!W3463)</f>
        <v/>
      </c>
      <c r="X703" s="222" t="str">
        <f>+IF(J703=0,"",'Ark1'!X3463)</f>
        <v/>
      </c>
      <c r="Y703" s="222" t="str">
        <f>+IF(J703=0,"",'Ark1'!Y3463)</f>
        <v/>
      </c>
      <c r="Z703" s="222" t="str">
        <f>+IF(J703=0,"",'Ark1'!Z3463)</f>
        <v/>
      </c>
      <c r="AA703" s="220" t="str">
        <f>+IF(J703=0,"",'Ark1'!AA3463)</f>
        <v/>
      </c>
      <c r="AB703" s="221" t="str">
        <f>+IF(J703=0,"",'Ark1'!AC3463)</f>
        <v/>
      </c>
      <c r="AC703" s="222" t="str">
        <f>+IF(J703=0,"",'Ark1'!AE3463)</f>
        <v/>
      </c>
      <c r="AD703" s="220" t="str">
        <f t="shared" si="64"/>
        <v/>
      </c>
      <c r="AE703" s="220" t="str">
        <f t="shared" si="65"/>
        <v/>
      </c>
      <c r="AF703" s="305"/>
    </row>
    <row r="704" spans="1:32" ht="15.6">
      <c r="A704" s="305"/>
      <c r="B704" s="270">
        <f>+'Ark1'!C3464</f>
        <v>2023</v>
      </c>
      <c r="C704" s="219">
        <f>+'Ark1'!L3464</f>
        <v>12</v>
      </c>
      <c r="D704" s="219" t="str">
        <f>VLOOKUP(C704,RNR!$D$13:$E$27,2)</f>
        <v>U+</v>
      </c>
      <c r="E704" s="219">
        <f>+'Ark1'!H3464</f>
        <v>1</v>
      </c>
      <c r="F704" s="219">
        <f>+'Ark1'!J3464</f>
        <v>103</v>
      </c>
      <c r="G704" s="219" t="str">
        <f>+VLOOKUP(F704,RNR!$A$1:$B$26,2)</f>
        <v>Rudshøgda</v>
      </c>
      <c r="H704" s="219" t="str">
        <f>+IF(J704=0,"",'Ark1'!Q3464)</f>
        <v/>
      </c>
      <c r="I704" s="219"/>
      <c r="J704" s="324">
        <f>+'Ark1'!R3464</f>
        <v>0</v>
      </c>
      <c r="K704" s="220" t="str">
        <f>+IF(J704=0,"",'Ark1'!AG3464)</f>
        <v/>
      </c>
      <c r="L704" s="220"/>
      <c r="M704" s="220" t="str">
        <f>+IF(J704=0,"",'Ark1'!AH3464)</f>
        <v/>
      </c>
      <c r="N704" s="31" t="str">
        <f>+IF(J704=0,"",'Ark1'!U3464)</f>
        <v/>
      </c>
      <c r="O704" s="31"/>
      <c r="P704" s="31"/>
      <c r="Q704" s="31"/>
      <c r="R704" s="31"/>
      <c r="S704" s="31"/>
      <c r="T704" s="31"/>
      <c r="U704" s="31"/>
      <c r="V704" s="221" t="str">
        <f>+IF(J704=0,"",'Ark1'!T3464)</f>
        <v/>
      </c>
      <c r="W704" s="222" t="str">
        <f>+IF(J704=0,"",'Ark1'!W3464)</f>
        <v/>
      </c>
      <c r="X704" s="222" t="str">
        <f>+IF(J704=0,"",'Ark1'!X3464)</f>
        <v/>
      </c>
      <c r="Y704" s="222" t="str">
        <f>+IF(J704=0,"",'Ark1'!Y3464)</f>
        <v/>
      </c>
      <c r="Z704" s="222" t="str">
        <f>+IF(J704=0,"",'Ark1'!Z3464)</f>
        <v/>
      </c>
      <c r="AA704" s="220" t="str">
        <f>+IF(J704=0,"",'Ark1'!AA3464)</f>
        <v/>
      </c>
      <c r="AB704" s="221" t="str">
        <f>+IF(J704=0,"",'Ark1'!AC3464)</f>
        <v/>
      </c>
      <c r="AC704" s="222" t="str">
        <f>+IF(J704=0,"",'Ark1'!AE3464)</f>
        <v/>
      </c>
      <c r="AD704" s="220" t="str">
        <f t="shared" ref="AD704:AD735" si="66">IF(J704=0,"",N704/C704)</f>
        <v/>
      </c>
      <c r="AE704" s="220" t="str">
        <f t="shared" si="65"/>
        <v/>
      </c>
      <c r="AF704" s="305"/>
    </row>
    <row r="705" spans="1:32" ht="15.6">
      <c r="A705" s="305"/>
      <c r="B705" s="270">
        <f>+'Ark1'!C3465</f>
        <v>2023</v>
      </c>
      <c r="C705" s="219">
        <f>+'Ark1'!L3465</f>
        <v>12</v>
      </c>
      <c r="D705" s="219" t="str">
        <f>VLOOKUP(C705,RNR!$D$13:$E$27,2)</f>
        <v>U+</v>
      </c>
      <c r="E705" s="219">
        <f>+'Ark1'!H3465</f>
        <v>2</v>
      </c>
      <c r="F705" s="219">
        <f>+'Ark1'!J3465</f>
        <v>106</v>
      </c>
      <c r="G705" s="219" t="str">
        <f>+VLOOKUP(F705,RNR!$A$1:$B$26,2)</f>
        <v>Furuseth</v>
      </c>
      <c r="H705" s="219" t="str">
        <f>+IF(J705=0,"",'Ark1'!Q3465)</f>
        <v/>
      </c>
      <c r="I705" s="219"/>
      <c r="J705" s="324">
        <f>+'Ark1'!R3465</f>
        <v>0</v>
      </c>
      <c r="K705" s="220" t="str">
        <f>+IF(J705=0,"",'Ark1'!AG3465)</f>
        <v/>
      </c>
      <c r="L705" s="220"/>
      <c r="M705" s="220" t="str">
        <f>+IF(J705=0,"",'Ark1'!AH3465)</f>
        <v/>
      </c>
      <c r="N705" s="31" t="str">
        <f>+IF(J705=0,"",'Ark1'!U3465)</f>
        <v/>
      </c>
      <c r="O705" s="31"/>
      <c r="P705" s="31"/>
      <c r="Q705" s="31"/>
      <c r="R705" s="31"/>
      <c r="S705" s="31"/>
      <c r="T705" s="31"/>
      <c r="U705" s="31"/>
      <c r="V705" s="221" t="str">
        <f>+IF(J705=0,"",'Ark1'!T3465)</f>
        <v/>
      </c>
      <c r="W705" s="222" t="str">
        <f>+IF(J705=0,"",'Ark1'!W3465)</f>
        <v/>
      </c>
      <c r="X705" s="222" t="str">
        <f>+IF(J705=0,"",'Ark1'!X3465)</f>
        <v/>
      </c>
      <c r="Y705" s="222" t="str">
        <f>+IF(J705=0,"",'Ark1'!Y3465)</f>
        <v/>
      </c>
      <c r="Z705" s="222" t="str">
        <f>+IF(J705=0,"",'Ark1'!Z3465)</f>
        <v/>
      </c>
      <c r="AA705" s="220" t="str">
        <f>+IF(J705=0,"",'Ark1'!AA3465)</f>
        <v/>
      </c>
      <c r="AB705" s="221" t="str">
        <f>+IF(J705=0,"",'Ark1'!AC3465)</f>
        <v/>
      </c>
      <c r="AC705" s="222" t="str">
        <f>+IF(J705=0,"",'Ark1'!AE3465)</f>
        <v/>
      </c>
      <c r="AD705" s="220" t="str">
        <f t="shared" si="66"/>
        <v/>
      </c>
      <c r="AE705" s="220" t="str">
        <f t="shared" si="65"/>
        <v/>
      </c>
      <c r="AF705" s="305"/>
    </row>
    <row r="706" spans="1:32" ht="15.6">
      <c r="A706" s="305"/>
      <c r="B706" s="270">
        <f>+'Ark1'!C3466</f>
        <v>2023</v>
      </c>
      <c r="C706" s="219">
        <f>+'Ark1'!L3466</f>
        <v>12</v>
      </c>
      <c r="D706" s="219" t="str">
        <f>VLOOKUP(C706,RNR!$D$13:$E$27,2)</f>
        <v>U+</v>
      </c>
      <c r="E706" s="219">
        <f>+'Ark1'!H3466</f>
        <v>1</v>
      </c>
      <c r="F706" s="219">
        <f>+'Ark1'!J3466</f>
        <v>110</v>
      </c>
      <c r="G706" s="219" t="str">
        <f>+VLOOKUP(F706,RNR!$A$1:$B$26,2)</f>
        <v>Gol</v>
      </c>
      <c r="H706" s="219" t="str">
        <f>+IF(J706=0,"",'Ark1'!Q3466)</f>
        <v/>
      </c>
      <c r="I706" s="219"/>
      <c r="J706" s="324">
        <f>+'Ark1'!R3466</f>
        <v>0</v>
      </c>
      <c r="K706" s="220" t="str">
        <f>+IF(J706=0,"",'Ark1'!AG3466)</f>
        <v/>
      </c>
      <c r="L706" s="220"/>
      <c r="M706" s="220" t="str">
        <f>+IF(J706=0,"",'Ark1'!AH3466)</f>
        <v/>
      </c>
      <c r="N706" s="31" t="str">
        <f>+IF(J706=0,"",'Ark1'!U3466)</f>
        <v/>
      </c>
      <c r="O706" s="31"/>
      <c r="P706" s="31"/>
      <c r="Q706" s="31"/>
      <c r="R706" s="31"/>
      <c r="S706" s="31"/>
      <c r="T706" s="31"/>
      <c r="U706" s="31"/>
      <c r="V706" s="221" t="str">
        <f>+IF(J706=0,"",'Ark1'!T3466)</f>
        <v/>
      </c>
      <c r="W706" s="222" t="str">
        <f>+IF(J706=0,"",'Ark1'!W3466)</f>
        <v/>
      </c>
      <c r="X706" s="222" t="str">
        <f>+IF(J706=0,"",'Ark1'!X3466)</f>
        <v/>
      </c>
      <c r="Y706" s="222" t="str">
        <f>+IF(J706=0,"",'Ark1'!Y3466)</f>
        <v/>
      </c>
      <c r="Z706" s="222" t="str">
        <f>+IF(J706=0,"",'Ark1'!Z3466)</f>
        <v/>
      </c>
      <c r="AA706" s="220" t="str">
        <f>+IF(J706=0,"",'Ark1'!AA3466)</f>
        <v/>
      </c>
      <c r="AB706" s="221" t="str">
        <f>+IF(J706=0,"",'Ark1'!AC3466)</f>
        <v/>
      </c>
      <c r="AC706" s="222" t="str">
        <f>+IF(J706=0,"",'Ark1'!AE3466)</f>
        <v/>
      </c>
      <c r="AD706" s="220" t="str">
        <f t="shared" si="66"/>
        <v/>
      </c>
      <c r="AE706" s="220" t="str">
        <f t="shared" si="65"/>
        <v/>
      </c>
      <c r="AF706" s="305"/>
    </row>
    <row r="707" spans="1:32" ht="15.6">
      <c r="A707" s="305"/>
      <c r="B707" s="270">
        <f>+'Ark1'!C3467</f>
        <v>2023</v>
      </c>
      <c r="C707" s="219">
        <f>+'Ark1'!L3467</f>
        <v>12</v>
      </c>
      <c r="D707" s="219" t="str">
        <f>VLOOKUP(C707,RNR!$D$13:$E$27,2)</f>
        <v>U+</v>
      </c>
      <c r="E707" s="219">
        <f>+'Ark1'!H3467</f>
        <v>1</v>
      </c>
      <c r="F707" s="219">
        <f>+'Ark1'!J3467</f>
        <v>111</v>
      </c>
      <c r="G707" s="219" t="str">
        <f>+VLOOKUP(F707,RNR!$A$1:$B$26,2)</f>
        <v>Forus</v>
      </c>
      <c r="H707" s="219" t="str">
        <f>+IF(J707=0,"",'Ark1'!Q3467)</f>
        <v/>
      </c>
      <c r="I707" s="219"/>
      <c r="J707" s="324">
        <f>+'Ark1'!R3467</f>
        <v>0</v>
      </c>
      <c r="K707" s="220" t="str">
        <f>+IF(J707=0,"",'Ark1'!AG3467)</f>
        <v/>
      </c>
      <c r="L707" s="220"/>
      <c r="M707" s="220" t="str">
        <f>+IF(J707=0,"",'Ark1'!AH3467)</f>
        <v/>
      </c>
      <c r="N707" s="31" t="str">
        <f>+IF(J707=0,"",'Ark1'!U3467)</f>
        <v/>
      </c>
      <c r="O707" s="31"/>
      <c r="P707" s="31"/>
      <c r="Q707" s="31"/>
      <c r="R707" s="31"/>
      <c r="S707" s="31"/>
      <c r="T707" s="31"/>
      <c r="U707" s="31"/>
      <c r="V707" s="221" t="str">
        <f>+IF(J707=0,"",'Ark1'!T3467)</f>
        <v/>
      </c>
      <c r="W707" s="222" t="str">
        <f>+IF(J707=0,"",'Ark1'!W3467)</f>
        <v/>
      </c>
      <c r="X707" s="222" t="str">
        <f>+IF(J707=0,"",'Ark1'!X3467)</f>
        <v/>
      </c>
      <c r="Y707" s="222" t="str">
        <f>+IF(J707=0,"",'Ark1'!Y3467)</f>
        <v/>
      </c>
      <c r="Z707" s="222" t="str">
        <f>+IF(J707=0,"",'Ark1'!Z3467)</f>
        <v/>
      </c>
      <c r="AA707" s="220" t="str">
        <f>+IF(J707=0,"",'Ark1'!AA3467)</f>
        <v/>
      </c>
      <c r="AB707" s="221" t="str">
        <f>+IF(J707=0,"",'Ark1'!AC3467)</f>
        <v/>
      </c>
      <c r="AC707" s="222" t="str">
        <f>+IF(J707=0,"",'Ark1'!AE3467)</f>
        <v/>
      </c>
      <c r="AD707" s="220" t="str">
        <f t="shared" si="66"/>
        <v/>
      </c>
      <c r="AE707" s="220" t="str">
        <f t="shared" si="65"/>
        <v/>
      </c>
      <c r="AF707" s="305"/>
    </row>
    <row r="708" spans="1:32" ht="15.6">
      <c r="A708" s="305"/>
      <c r="B708" s="270">
        <f>+'Ark1'!C3468</f>
        <v>2023</v>
      </c>
      <c r="C708" s="219">
        <f>+'Ark1'!L3468</f>
        <v>12</v>
      </c>
      <c r="D708" s="219" t="str">
        <f>VLOOKUP(C708,RNR!$D$13:$E$27,2)</f>
        <v>U+</v>
      </c>
      <c r="E708" s="219">
        <f>+'Ark1'!H3468</f>
        <v>1</v>
      </c>
      <c r="F708" s="219">
        <f>+'Ark1'!J3468</f>
        <v>116</v>
      </c>
      <c r="G708" s="219" t="str">
        <f>+VLOOKUP(F708,RNR!$A$1:$B$26,2)</f>
        <v>Sandeid</v>
      </c>
      <c r="H708" s="219" t="str">
        <f>+IF(J708=0,"",'Ark1'!Q3468)</f>
        <v/>
      </c>
      <c r="I708" s="219"/>
      <c r="J708" s="324">
        <f>+'Ark1'!R3468</f>
        <v>0</v>
      </c>
      <c r="K708" s="220" t="str">
        <f>+IF(J708=0,"",'Ark1'!AG3468)</f>
        <v/>
      </c>
      <c r="L708" s="220"/>
      <c r="M708" s="220" t="str">
        <f>+IF(J708=0,"",'Ark1'!AH3468)</f>
        <v/>
      </c>
      <c r="N708" s="31" t="str">
        <f>+IF(J708=0,"",'Ark1'!U3468)</f>
        <v/>
      </c>
      <c r="O708" s="31"/>
      <c r="P708" s="31"/>
      <c r="Q708" s="31"/>
      <c r="R708" s="31"/>
      <c r="S708" s="31"/>
      <c r="T708" s="31"/>
      <c r="U708" s="31"/>
      <c r="V708" s="221" t="str">
        <f>+IF(J708=0,"",'Ark1'!T3468)</f>
        <v/>
      </c>
      <c r="W708" s="222" t="str">
        <f>+IF(J708=0,"",'Ark1'!W3468)</f>
        <v/>
      </c>
      <c r="X708" s="222" t="str">
        <f>+IF(J708=0,"",'Ark1'!X3468)</f>
        <v/>
      </c>
      <c r="Y708" s="222" t="str">
        <f>+IF(J708=0,"",'Ark1'!Y3468)</f>
        <v/>
      </c>
      <c r="Z708" s="222" t="str">
        <f>+IF(J708=0,"",'Ark1'!Z3468)</f>
        <v/>
      </c>
      <c r="AA708" s="220" t="str">
        <f>+IF(J708=0,"",'Ark1'!AA3468)</f>
        <v/>
      </c>
      <c r="AB708" s="221" t="str">
        <f>+IF(J708=0,"",'Ark1'!AC3468)</f>
        <v/>
      </c>
      <c r="AC708" s="222" t="str">
        <f>+IF(J708=0,"",'Ark1'!AE3468)</f>
        <v/>
      </c>
      <c r="AD708" s="220" t="str">
        <f t="shared" si="66"/>
        <v/>
      </c>
      <c r="AE708" s="220" t="str">
        <f t="shared" si="65"/>
        <v/>
      </c>
      <c r="AF708" s="305"/>
    </row>
    <row r="709" spans="1:32" ht="15.6">
      <c r="A709" s="305"/>
      <c r="B709" s="270">
        <f>+'Ark1'!C3469</f>
        <v>2023</v>
      </c>
      <c r="C709" s="219">
        <f>+'Ark1'!L3469</f>
        <v>12</v>
      </c>
      <c r="D709" s="219" t="str">
        <f>VLOOKUP(C709,RNR!$D$13:$E$27,2)</f>
        <v>U+</v>
      </c>
      <c r="E709" s="219">
        <f>+'Ark1'!H3469</f>
        <v>2</v>
      </c>
      <c r="F709" s="219">
        <f>+'Ark1'!J3469</f>
        <v>117</v>
      </c>
      <c r="G709" s="219" t="str">
        <f>+VLOOKUP(F709,RNR!$A$1:$B$26,2)</f>
        <v>Jæren</v>
      </c>
      <c r="H709" s="219" t="str">
        <f>+IF(J709=0,"",'Ark1'!Q3469)</f>
        <v/>
      </c>
      <c r="I709" s="219"/>
      <c r="J709" s="324">
        <f>+'Ark1'!R3469</f>
        <v>0</v>
      </c>
      <c r="K709" s="220" t="str">
        <f>+IF(J709=0,"",'Ark1'!AG3469)</f>
        <v/>
      </c>
      <c r="L709" s="220"/>
      <c r="M709" s="220" t="str">
        <f>+IF(J709=0,"",'Ark1'!AH3469)</f>
        <v/>
      </c>
      <c r="N709" s="31" t="str">
        <f>+IF(J709=0,"",'Ark1'!U3469)</f>
        <v/>
      </c>
      <c r="O709" s="31"/>
      <c r="P709" s="31"/>
      <c r="Q709" s="31"/>
      <c r="R709" s="31"/>
      <c r="S709" s="31"/>
      <c r="T709" s="31"/>
      <c r="U709" s="31"/>
      <c r="V709" s="221" t="str">
        <f>+IF(J709=0,"",'Ark1'!T3469)</f>
        <v/>
      </c>
      <c r="W709" s="222" t="str">
        <f>+IF(J709=0,"",'Ark1'!W3469)</f>
        <v/>
      </c>
      <c r="X709" s="222" t="str">
        <f>+IF(J709=0,"",'Ark1'!X3469)</f>
        <v/>
      </c>
      <c r="Y709" s="222" t="str">
        <f>+IF(J709=0,"",'Ark1'!Y3469)</f>
        <v/>
      </c>
      <c r="Z709" s="222" t="str">
        <f>+IF(J709=0,"",'Ark1'!Z3469)</f>
        <v/>
      </c>
      <c r="AA709" s="220" t="str">
        <f>+IF(J709=0,"",'Ark1'!AA3469)</f>
        <v/>
      </c>
      <c r="AB709" s="221" t="str">
        <f>+IF(J709=0,"",'Ark1'!AC3469)</f>
        <v/>
      </c>
      <c r="AC709" s="222" t="str">
        <f>+IF(J709=0,"",'Ark1'!AE3469)</f>
        <v/>
      </c>
      <c r="AD709" s="220" t="str">
        <f t="shared" si="66"/>
        <v/>
      </c>
      <c r="AE709" s="220" t="str">
        <f t="shared" si="65"/>
        <v/>
      </c>
      <c r="AF709" s="305"/>
    </row>
    <row r="710" spans="1:32" ht="15.6">
      <c r="A710" s="305"/>
      <c r="B710" s="270">
        <f>+'Ark1'!C3470</f>
        <v>2023</v>
      </c>
      <c r="C710" s="219">
        <f>+'Ark1'!L3470</f>
        <v>12</v>
      </c>
      <c r="D710" s="219" t="str">
        <f>VLOOKUP(C710,RNR!$D$13:$E$27,2)</f>
        <v>U+</v>
      </c>
      <c r="E710" s="219">
        <f>+'Ark1'!H3470</f>
        <v>1</v>
      </c>
      <c r="F710" s="219">
        <f>+'Ark1'!J3470</f>
        <v>134</v>
      </c>
      <c r="G710" s="219" t="str">
        <f>+VLOOKUP(F710,RNR!$A$1:$B$26,2)</f>
        <v>Førde</v>
      </c>
      <c r="H710" s="219" t="str">
        <f>+IF(J710=0,"",'Ark1'!Q3470)</f>
        <v/>
      </c>
      <c r="I710" s="219"/>
      <c r="J710" s="324">
        <f>+'Ark1'!R3470</f>
        <v>0</v>
      </c>
      <c r="K710" s="220" t="str">
        <f>+IF(J710=0,"",'Ark1'!AG3470)</f>
        <v/>
      </c>
      <c r="L710" s="220"/>
      <c r="M710" s="220" t="str">
        <f>+IF(J710=0,"",'Ark1'!AH3470)</f>
        <v/>
      </c>
      <c r="N710" s="31" t="str">
        <f>+IF(J710=0,"",'Ark1'!U3470)</f>
        <v/>
      </c>
      <c r="O710" s="31"/>
      <c r="P710" s="31"/>
      <c r="Q710" s="31"/>
      <c r="R710" s="31"/>
      <c r="S710" s="31"/>
      <c r="T710" s="31"/>
      <c r="U710" s="31"/>
      <c r="V710" s="221" t="str">
        <f>+IF(J710=0,"",'Ark1'!T3470)</f>
        <v/>
      </c>
      <c r="W710" s="222" t="str">
        <f>+IF(J710=0,"",'Ark1'!W3470)</f>
        <v/>
      </c>
      <c r="X710" s="222" t="str">
        <f>+IF(J710=0,"",'Ark1'!X3470)</f>
        <v/>
      </c>
      <c r="Y710" s="222" t="str">
        <f>+IF(J710=0,"",'Ark1'!Y3470)</f>
        <v/>
      </c>
      <c r="Z710" s="222" t="str">
        <f>+IF(J710=0,"",'Ark1'!Z3470)</f>
        <v/>
      </c>
      <c r="AA710" s="220" t="str">
        <f>+IF(J710=0,"",'Ark1'!AA3470)</f>
        <v/>
      </c>
      <c r="AB710" s="221" t="str">
        <f>+IF(J710=0,"",'Ark1'!AC3470)</f>
        <v/>
      </c>
      <c r="AC710" s="222" t="str">
        <f>+IF(J710=0,"",'Ark1'!AE3470)</f>
        <v/>
      </c>
      <c r="AD710" s="220" t="str">
        <f t="shared" si="66"/>
        <v/>
      </c>
      <c r="AE710" s="220" t="str">
        <f t="shared" si="65"/>
        <v/>
      </c>
      <c r="AF710" s="305"/>
    </row>
    <row r="711" spans="1:32" ht="15.6">
      <c r="A711" s="305"/>
      <c r="B711" s="270">
        <f>+'Ark1'!C3471</f>
        <v>2023</v>
      </c>
      <c r="C711" s="219">
        <f>+'Ark1'!L3471</f>
        <v>12</v>
      </c>
      <c r="D711" s="219" t="str">
        <f>VLOOKUP(C711,RNR!$D$13:$E$27,2)</f>
        <v>U+</v>
      </c>
      <c r="E711" s="219">
        <f>+'Ark1'!H3471</f>
        <v>2</v>
      </c>
      <c r="F711" s="219">
        <f>+'Ark1'!J3471</f>
        <v>141</v>
      </c>
      <c r="G711" s="219" t="str">
        <f>+VLOOKUP(F711,RNR!$A$1:$B$26,2)</f>
        <v>Ølen</v>
      </c>
      <c r="H711" s="219" t="str">
        <f>+IF(J711=0,"",'Ark1'!Q3471)</f>
        <v/>
      </c>
      <c r="I711" s="219"/>
      <c r="J711" s="324">
        <f>+'Ark1'!R3471</f>
        <v>0</v>
      </c>
      <c r="K711" s="220" t="str">
        <f>+IF(J711=0,"",'Ark1'!AG3471)</f>
        <v/>
      </c>
      <c r="L711" s="220"/>
      <c r="M711" s="220" t="str">
        <f>+IF(J711=0,"",'Ark1'!AH3471)</f>
        <v/>
      </c>
      <c r="N711" s="31" t="str">
        <f>+IF(J711=0,"",'Ark1'!U3471)</f>
        <v/>
      </c>
      <c r="O711" s="31"/>
      <c r="P711" s="31"/>
      <c r="Q711" s="31"/>
      <c r="R711" s="31"/>
      <c r="S711" s="31"/>
      <c r="T711" s="31"/>
      <c r="U711" s="31"/>
      <c r="V711" s="221" t="str">
        <f>+IF(J711=0,"",'Ark1'!T3471)</f>
        <v/>
      </c>
      <c r="W711" s="222" t="str">
        <f>+IF(J711=0,"",'Ark1'!W3471)</f>
        <v/>
      </c>
      <c r="X711" s="222" t="str">
        <f>+IF(J711=0,"",'Ark1'!X3471)</f>
        <v/>
      </c>
      <c r="Y711" s="222" t="str">
        <f>+IF(J711=0,"",'Ark1'!Y3471)</f>
        <v/>
      </c>
      <c r="Z711" s="222" t="str">
        <f>+IF(J711=0,"",'Ark1'!Z3471)</f>
        <v/>
      </c>
      <c r="AA711" s="220" t="str">
        <f>+IF(J711=0,"",'Ark1'!AA3471)</f>
        <v/>
      </c>
      <c r="AB711" s="221" t="str">
        <f>+IF(J711=0,"",'Ark1'!AC3471)</f>
        <v/>
      </c>
      <c r="AC711" s="222" t="str">
        <f>+IF(J711=0,"",'Ark1'!AE3471)</f>
        <v/>
      </c>
      <c r="AD711" s="220" t="str">
        <f t="shared" si="66"/>
        <v/>
      </c>
      <c r="AE711" s="220" t="str">
        <f t="shared" si="65"/>
        <v/>
      </c>
      <c r="AF711" s="305"/>
    </row>
    <row r="712" spans="1:32" ht="15.6">
      <c r="A712" s="305"/>
      <c r="B712" s="270">
        <f>+'Ark1'!C3472</f>
        <v>2023</v>
      </c>
      <c r="C712" s="219">
        <f>+'Ark1'!L3472</f>
        <v>12</v>
      </c>
      <c r="D712" s="219" t="str">
        <f>VLOOKUP(C712,RNR!$D$13:$E$27,2)</f>
        <v>U+</v>
      </c>
      <c r="E712" s="219">
        <f>+'Ark1'!H3472</f>
        <v>2</v>
      </c>
      <c r="F712" s="219">
        <f>+'Ark1'!J3472</f>
        <v>143</v>
      </c>
      <c r="G712" s="219" t="str">
        <f>+VLOOKUP(F712,RNR!$A$1:$B$26,2)</f>
        <v>Nordfjord</v>
      </c>
      <c r="H712" s="219" t="str">
        <f>+IF(J712=0,"",'Ark1'!Q3472)</f>
        <v/>
      </c>
      <c r="I712" s="219"/>
      <c r="J712" s="324">
        <f>+'Ark1'!R3472</f>
        <v>0</v>
      </c>
      <c r="K712" s="220" t="str">
        <f>+IF(J712=0,"",'Ark1'!AG3472)</f>
        <v/>
      </c>
      <c r="L712" s="220"/>
      <c r="M712" s="220" t="str">
        <f>+IF(J712=0,"",'Ark1'!AH3472)</f>
        <v/>
      </c>
      <c r="N712" s="31" t="str">
        <f>+IF(J712=0,"",'Ark1'!U3472)</f>
        <v/>
      </c>
      <c r="O712" s="31"/>
      <c r="P712" s="31"/>
      <c r="Q712" s="31"/>
      <c r="R712" s="31"/>
      <c r="S712" s="31"/>
      <c r="T712" s="31"/>
      <c r="U712" s="31"/>
      <c r="V712" s="221" t="str">
        <f>+IF(J712=0,"",'Ark1'!T3472)</f>
        <v/>
      </c>
      <c r="W712" s="222" t="str">
        <f>+IF(J712=0,"",'Ark1'!W3472)</f>
        <v/>
      </c>
      <c r="X712" s="222" t="str">
        <f>+IF(J712=0,"",'Ark1'!X3472)</f>
        <v/>
      </c>
      <c r="Y712" s="222" t="str">
        <f>+IF(J712=0,"",'Ark1'!Y3472)</f>
        <v/>
      </c>
      <c r="Z712" s="222" t="str">
        <f>+IF(J712=0,"",'Ark1'!Z3472)</f>
        <v/>
      </c>
      <c r="AA712" s="220" t="str">
        <f>+IF(J712=0,"",'Ark1'!AA3472)</f>
        <v/>
      </c>
      <c r="AB712" s="221" t="str">
        <f>+IF(J712=0,"",'Ark1'!AC3472)</f>
        <v/>
      </c>
      <c r="AC712" s="222" t="str">
        <f>+IF(J712=0,"",'Ark1'!AE3472)</f>
        <v/>
      </c>
      <c r="AD712" s="220" t="str">
        <f t="shared" si="66"/>
        <v/>
      </c>
      <c r="AE712" s="220" t="str">
        <f t="shared" si="65"/>
        <v/>
      </c>
      <c r="AF712" s="305"/>
    </row>
    <row r="713" spans="1:32" ht="15.6">
      <c r="A713" s="305"/>
      <c r="B713" s="270">
        <f>+'Ark1'!C3473</f>
        <v>2023</v>
      </c>
      <c r="C713" s="219">
        <f>+'Ark1'!L3473</f>
        <v>12</v>
      </c>
      <c r="D713" s="219" t="str">
        <f>VLOOKUP(C713,RNR!$D$13:$E$27,2)</f>
        <v>U+</v>
      </c>
      <c r="E713" s="219">
        <f>+'Ark1'!H3473</f>
        <v>2</v>
      </c>
      <c r="F713" s="219">
        <f>+'Ark1'!J3473</f>
        <v>147</v>
      </c>
      <c r="G713" s="219" t="str">
        <f>+VLOOKUP(F713,RNR!$A$1:$B$26,2)</f>
        <v>Midt-Norge</v>
      </c>
      <c r="H713" s="219" t="str">
        <f>+IF(J713=0,"",'Ark1'!Q3473)</f>
        <v/>
      </c>
      <c r="I713" s="219"/>
      <c r="J713" s="324">
        <f>+'Ark1'!R3473</f>
        <v>0</v>
      </c>
      <c r="K713" s="220" t="str">
        <f>+IF(J713=0,"",'Ark1'!AG3473)</f>
        <v/>
      </c>
      <c r="L713" s="220"/>
      <c r="M713" s="220" t="str">
        <f>+IF(J713=0,"",'Ark1'!AH3473)</f>
        <v/>
      </c>
      <c r="N713" s="31" t="str">
        <f>+IF(J713=0,"",'Ark1'!U3473)</f>
        <v/>
      </c>
      <c r="O713" s="31"/>
      <c r="P713" s="31"/>
      <c r="Q713" s="31"/>
      <c r="R713" s="31"/>
      <c r="S713" s="31"/>
      <c r="T713" s="31"/>
      <c r="U713" s="31"/>
      <c r="V713" s="221" t="str">
        <f>+IF(J713=0,"",'Ark1'!T3473)</f>
        <v/>
      </c>
      <c r="W713" s="222" t="str">
        <f>+IF(J713=0,"",'Ark1'!W3473)</f>
        <v/>
      </c>
      <c r="X713" s="222" t="str">
        <f>+IF(J713=0,"",'Ark1'!X3473)</f>
        <v/>
      </c>
      <c r="Y713" s="222" t="str">
        <f>+IF(J713=0,"",'Ark1'!Y3473)</f>
        <v/>
      </c>
      <c r="Z713" s="222" t="str">
        <f>+IF(J713=0,"",'Ark1'!Z3473)</f>
        <v/>
      </c>
      <c r="AA713" s="220" t="str">
        <f>+IF(J713=0,"",'Ark1'!AA3473)</f>
        <v/>
      </c>
      <c r="AB713" s="221" t="str">
        <f>+IF(J713=0,"",'Ark1'!AC3473)</f>
        <v/>
      </c>
      <c r="AC713" s="222" t="str">
        <f>+IF(J713=0,"",'Ark1'!AE3473)</f>
        <v/>
      </c>
      <c r="AD713" s="220" t="str">
        <f t="shared" si="66"/>
        <v/>
      </c>
      <c r="AE713" s="220" t="str">
        <f t="shared" si="65"/>
        <v/>
      </c>
      <c r="AF713" s="305"/>
    </row>
    <row r="714" spans="1:32" ht="15.6">
      <c r="A714" s="305"/>
      <c r="B714" s="270">
        <f>+'Ark1'!C3474</f>
        <v>2023</v>
      </c>
      <c r="C714" s="219">
        <f>+'Ark1'!L3474</f>
        <v>12</v>
      </c>
      <c r="D714" s="219" t="str">
        <f>VLOOKUP(C714,RNR!$D$13:$E$27,2)</f>
        <v>U+</v>
      </c>
      <c r="E714" s="219">
        <f>+'Ark1'!H3474</f>
        <v>1</v>
      </c>
      <c r="F714" s="219">
        <f>+'Ark1'!J3474</f>
        <v>155</v>
      </c>
      <c r="G714" s="219" t="str">
        <f>+VLOOKUP(F714,RNR!$A$1:$B$26,2)</f>
        <v>Målselv</v>
      </c>
      <c r="H714" s="219" t="str">
        <f>+IF(J714=0,"",'Ark1'!Q3474)</f>
        <v/>
      </c>
      <c r="I714" s="219"/>
      <c r="J714" s="324">
        <f>+'Ark1'!R3474</f>
        <v>0</v>
      </c>
      <c r="K714" s="220" t="str">
        <f>+IF(J714=0,"",'Ark1'!AG3474)</f>
        <v/>
      </c>
      <c r="L714" s="220"/>
      <c r="M714" s="220" t="str">
        <f>+IF(J714=0,"",'Ark1'!AH3474)</f>
        <v/>
      </c>
      <c r="N714" s="31" t="str">
        <f>+IF(J714=0,"",'Ark1'!U3474)</f>
        <v/>
      </c>
      <c r="O714" s="31"/>
      <c r="P714" s="31"/>
      <c r="Q714" s="31"/>
      <c r="R714" s="31"/>
      <c r="S714" s="31"/>
      <c r="T714" s="31"/>
      <c r="U714" s="31"/>
      <c r="V714" s="221" t="str">
        <f>+IF(J714=0,"",'Ark1'!T3474)</f>
        <v/>
      </c>
      <c r="W714" s="222" t="str">
        <f>+IF(J714=0,"",'Ark1'!W3474)</f>
        <v/>
      </c>
      <c r="X714" s="222" t="str">
        <f>+IF(J714=0,"",'Ark1'!X3474)</f>
        <v/>
      </c>
      <c r="Y714" s="222" t="str">
        <f>+IF(J714=0,"",'Ark1'!Y3474)</f>
        <v/>
      </c>
      <c r="Z714" s="222" t="str">
        <f>+IF(J714=0,"",'Ark1'!Z3474)</f>
        <v/>
      </c>
      <c r="AA714" s="220" t="str">
        <f>+IF(J714=0,"",'Ark1'!AA3474)</f>
        <v/>
      </c>
      <c r="AB714" s="221" t="str">
        <f>+IF(J714=0,"",'Ark1'!AC3474)</f>
        <v/>
      </c>
      <c r="AC714" s="222" t="str">
        <f>+IF(J714=0,"",'Ark1'!AE3474)</f>
        <v/>
      </c>
      <c r="AD714" s="220" t="str">
        <f t="shared" si="66"/>
        <v/>
      </c>
      <c r="AE714" s="220" t="str">
        <f t="shared" si="65"/>
        <v/>
      </c>
      <c r="AF714" s="305"/>
    </row>
    <row r="715" spans="1:32" ht="15.6">
      <c r="A715" s="305"/>
      <c r="B715" s="270">
        <f>+'Ark1'!C3475</f>
        <v>2023</v>
      </c>
      <c r="C715" s="219">
        <f>+'Ark1'!L3475</f>
        <v>12</v>
      </c>
      <c r="D715" s="219" t="str">
        <f>VLOOKUP(C715,RNR!$D$13:$E$27,2)</f>
        <v>U+</v>
      </c>
      <c r="E715" s="219">
        <f>+'Ark1'!H3475</f>
        <v>2</v>
      </c>
      <c r="F715" s="219">
        <f>+'Ark1'!J3475</f>
        <v>160</v>
      </c>
      <c r="G715" s="219" t="str">
        <f>+VLOOKUP(F715,RNR!$A$1:$B$26,2)</f>
        <v>Oslo</v>
      </c>
      <c r="H715" s="219" t="str">
        <f>+IF(J715=0,"",'Ark1'!Q3475)</f>
        <v/>
      </c>
      <c r="I715" s="219"/>
      <c r="J715" s="324">
        <f>+'Ark1'!R3475</f>
        <v>0</v>
      </c>
      <c r="K715" s="220" t="str">
        <f>+IF(J715=0,"",'Ark1'!AG3475)</f>
        <v/>
      </c>
      <c r="L715" s="220"/>
      <c r="M715" s="220" t="str">
        <f>+IF(J715=0,"",'Ark1'!AH3475)</f>
        <v/>
      </c>
      <c r="N715" s="31" t="str">
        <f>+IF(J715=0,"",'Ark1'!U3475)</f>
        <v/>
      </c>
      <c r="O715" s="31"/>
      <c r="P715" s="31"/>
      <c r="Q715" s="31"/>
      <c r="R715" s="31"/>
      <c r="S715" s="31"/>
      <c r="T715" s="31"/>
      <c r="U715" s="31"/>
      <c r="V715" s="221" t="str">
        <f>+IF(J715=0,"",'Ark1'!T3475)</f>
        <v/>
      </c>
      <c r="W715" s="222" t="str">
        <f>+IF(J715=0,"",'Ark1'!W3475)</f>
        <v/>
      </c>
      <c r="X715" s="222" t="str">
        <f>+IF(J715=0,"",'Ark1'!X3475)</f>
        <v/>
      </c>
      <c r="Y715" s="222" t="str">
        <f>+IF(J715=0,"",'Ark1'!Y3475)</f>
        <v/>
      </c>
      <c r="Z715" s="222" t="str">
        <f>+IF(J715=0,"",'Ark1'!Z3475)</f>
        <v/>
      </c>
      <c r="AA715" s="220" t="str">
        <f>+IF(J715=0,"",'Ark1'!AA3475)</f>
        <v/>
      </c>
      <c r="AB715" s="221" t="str">
        <f>+IF(J715=0,"",'Ark1'!AC3475)</f>
        <v/>
      </c>
      <c r="AC715" s="222" t="str">
        <f>+IF(J715=0,"",'Ark1'!AE3475)</f>
        <v/>
      </c>
      <c r="AD715" s="220" t="str">
        <f t="shared" si="66"/>
        <v/>
      </c>
      <c r="AE715" s="220" t="str">
        <f t="shared" si="65"/>
        <v/>
      </c>
      <c r="AF715" s="305"/>
    </row>
    <row r="716" spans="1:32" ht="15.6">
      <c r="A716" s="305"/>
      <c r="B716" s="270">
        <f>+'Ark1'!C3476</f>
        <v>2023</v>
      </c>
      <c r="C716" s="219">
        <f>+'Ark1'!L3476</f>
        <v>12</v>
      </c>
      <c r="D716" s="219" t="str">
        <f>VLOOKUP(C716,RNR!$D$13:$E$27,2)</f>
        <v>U+</v>
      </c>
      <c r="E716" s="219">
        <f>+'Ark1'!H3476</f>
        <v>1</v>
      </c>
      <c r="F716" s="219">
        <f>+'Ark1'!J3476</f>
        <v>171</v>
      </c>
      <c r="G716" s="219" t="str">
        <f>+VLOOKUP(F716,RNR!$A$1:$B$26,2)</f>
        <v>Prima</v>
      </c>
      <c r="H716" s="219" t="str">
        <f>+IF(J716=0,"",'Ark1'!Q3476)</f>
        <v/>
      </c>
      <c r="I716" s="219"/>
      <c r="J716" s="324">
        <f>+'Ark1'!R3476</f>
        <v>0</v>
      </c>
      <c r="K716" s="220" t="str">
        <f>+IF(J716=0,"",'Ark1'!AG3476)</f>
        <v/>
      </c>
      <c r="L716" s="220"/>
      <c r="M716" s="220" t="str">
        <f>+IF(J716=0,"",'Ark1'!AH3476)</f>
        <v/>
      </c>
      <c r="N716" s="31" t="str">
        <f>+IF(J716=0,"",'Ark1'!U3476)</f>
        <v/>
      </c>
      <c r="O716" s="31"/>
      <c r="P716" s="31"/>
      <c r="Q716" s="31"/>
      <c r="R716" s="31"/>
      <c r="S716" s="31"/>
      <c r="T716" s="31"/>
      <c r="U716" s="31"/>
      <c r="V716" s="221" t="str">
        <f>+IF(J716=0,"",'Ark1'!T3476)</f>
        <v/>
      </c>
      <c r="W716" s="222" t="str">
        <f>+IF(J716=0,"",'Ark1'!W3476)</f>
        <v/>
      </c>
      <c r="X716" s="222" t="str">
        <f>+IF(J716=0,"",'Ark1'!X3476)</f>
        <v/>
      </c>
      <c r="Y716" s="222" t="str">
        <f>+IF(J716=0,"",'Ark1'!Y3476)</f>
        <v/>
      </c>
      <c r="Z716" s="222" t="str">
        <f>+IF(J716=0,"",'Ark1'!Z3476)</f>
        <v/>
      </c>
      <c r="AA716" s="220" t="str">
        <f>+IF(J716=0,"",'Ark1'!AA3476)</f>
        <v/>
      </c>
      <c r="AB716" s="221" t="str">
        <f>+IF(J716=0,"",'Ark1'!AC3476)</f>
        <v/>
      </c>
      <c r="AC716" s="222" t="str">
        <f>+IF(J716=0,"",'Ark1'!AE3476)</f>
        <v/>
      </c>
      <c r="AD716" s="220" t="str">
        <f t="shared" si="66"/>
        <v/>
      </c>
      <c r="AE716" s="220" t="str">
        <f t="shared" si="65"/>
        <v/>
      </c>
      <c r="AF716" s="305"/>
    </row>
    <row r="717" spans="1:32" ht="15.6">
      <c r="A717" s="305"/>
      <c r="B717" s="270">
        <f>+'Ark1'!C3477</f>
        <v>2023</v>
      </c>
      <c r="C717" s="219">
        <f>+'Ark1'!L3477</f>
        <v>12</v>
      </c>
      <c r="D717" s="219" t="str">
        <f>VLOOKUP(C717,RNR!$D$13:$E$27,2)</f>
        <v>U+</v>
      </c>
      <c r="E717" s="219">
        <f>+'Ark1'!H3477</f>
        <v>2</v>
      </c>
      <c r="F717" s="219">
        <f>+'Ark1'!J3477</f>
        <v>175</v>
      </c>
      <c r="G717" s="219" t="str">
        <f>+VLOOKUP(F717,RNR!$A$1:$B$26,2)</f>
        <v>Ole Ringdal</v>
      </c>
      <c r="H717" s="219" t="str">
        <f>+IF(J717=0,"",'Ark1'!Q3477)</f>
        <v/>
      </c>
      <c r="I717" s="219"/>
      <c r="J717" s="324">
        <f>+'Ark1'!R3477</f>
        <v>0</v>
      </c>
      <c r="K717" s="220" t="str">
        <f>+IF(J717=0,"",'Ark1'!AG3477)</f>
        <v/>
      </c>
      <c r="L717" s="220"/>
      <c r="M717" s="220" t="str">
        <f>+IF(J717=0,"",'Ark1'!AH3477)</f>
        <v/>
      </c>
      <c r="N717" s="31" t="str">
        <f>+IF(J717=0,"",'Ark1'!U3477)</f>
        <v/>
      </c>
      <c r="O717" s="31"/>
      <c r="P717" s="31"/>
      <c r="Q717" s="31"/>
      <c r="R717" s="31"/>
      <c r="S717" s="31"/>
      <c r="T717" s="31"/>
      <c r="U717" s="31"/>
      <c r="V717" s="221" t="str">
        <f>+IF(J717=0,"",'Ark1'!T3477)</f>
        <v/>
      </c>
      <c r="W717" s="222" t="str">
        <f>+IF(J717=0,"",'Ark1'!W3477)</f>
        <v/>
      </c>
      <c r="X717" s="222" t="str">
        <f>+IF(J717=0,"",'Ark1'!X3477)</f>
        <v/>
      </c>
      <c r="Y717" s="222" t="str">
        <f>+IF(J717=0,"",'Ark1'!Y3477)</f>
        <v/>
      </c>
      <c r="Z717" s="222" t="str">
        <f>+IF(J717=0,"",'Ark1'!Z3477)</f>
        <v/>
      </c>
      <c r="AA717" s="220" t="str">
        <f>+IF(J717=0,"",'Ark1'!AA3477)</f>
        <v/>
      </c>
      <c r="AB717" s="221" t="str">
        <f>+IF(J717=0,"",'Ark1'!AC3477)</f>
        <v/>
      </c>
      <c r="AC717" s="222" t="str">
        <f>+IF(J717=0,"",'Ark1'!AE3477)</f>
        <v/>
      </c>
      <c r="AD717" s="220" t="str">
        <f t="shared" si="66"/>
        <v/>
      </c>
      <c r="AE717" s="220" t="str">
        <f t="shared" si="65"/>
        <v/>
      </c>
      <c r="AF717" s="305"/>
    </row>
    <row r="718" spans="1:32" ht="15.6">
      <c r="A718" s="305"/>
      <c r="B718" s="270">
        <f>+'Ark1'!C3478</f>
        <v>2023</v>
      </c>
      <c r="C718" s="219">
        <f>+'Ark1'!L3478</f>
        <v>12</v>
      </c>
      <c r="D718" s="219" t="str">
        <f>VLOOKUP(C718,RNR!$D$13:$E$27,2)</f>
        <v>U+</v>
      </c>
      <c r="E718" s="219">
        <f>+'Ark1'!H3478</f>
        <v>2</v>
      </c>
      <c r="F718" s="219">
        <f>+'Ark1'!J3478</f>
        <v>177</v>
      </c>
      <c r="G718" s="219" t="str">
        <f>+VLOOKUP(F718,RNR!$A$1:$B$26,2)</f>
        <v>Slakthuset</v>
      </c>
      <c r="H718" s="219" t="str">
        <f>+IF(J718=0,"",'Ark1'!Q3478)</f>
        <v/>
      </c>
      <c r="I718" s="219"/>
      <c r="J718" s="324">
        <f>+'Ark1'!R3478</f>
        <v>0</v>
      </c>
      <c r="K718" s="220" t="str">
        <f>+IF(J718=0,"",'Ark1'!AG3478)</f>
        <v/>
      </c>
      <c r="L718" s="220"/>
      <c r="M718" s="220" t="str">
        <f>+IF(J718=0,"",'Ark1'!AH3478)</f>
        <v/>
      </c>
      <c r="N718" s="31" t="str">
        <f>+IF(J718=0,"",'Ark1'!U3478)</f>
        <v/>
      </c>
      <c r="O718" s="31"/>
      <c r="P718" s="31"/>
      <c r="Q718" s="31"/>
      <c r="R718" s="31"/>
      <c r="S718" s="31"/>
      <c r="T718" s="31"/>
      <c r="U718" s="31"/>
      <c r="V718" s="221" t="str">
        <f>+IF(J718=0,"",'Ark1'!T3478)</f>
        <v/>
      </c>
      <c r="W718" s="222" t="str">
        <f>+IF(J718=0,"",'Ark1'!W3478)</f>
        <v/>
      </c>
      <c r="X718" s="222" t="str">
        <f>+IF(J718=0,"",'Ark1'!X3478)</f>
        <v/>
      </c>
      <c r="Y718" s="222" t="str">
        <f>+IF(J718=0,"",'Ark1'!Y3478)</f>
        <v/>
      </c>
      <c r="Z718" s="222" t="str">
        <f>+IF(J718=0,"",'Ark1'!Z3478)</f>
        <v/>
      </c>
      <c r="AA718" s="220" t="str">
        <f>+IF(J718=0,"",'Ark1'!AA3478)</f>
        <v/>
      </c>
      <c r="AB718" s="221" t="str">
        <f>+IF(J718=0,"",'Ark1'!AC3478)</f>
        <v/>
      </c>
      <c r="AC718" s="222" t="str">
        <f>+IF(J718=0,"",'Ark1'!AE3478)</f>
        <v/>
      </c>
      <c r="AD718" s="220" t="str">
        <f t="shared" si="66"/>
        <v/>
      </c>
      <c r="AE718" s="220" t="str">
        <f t="shared" si="65"/>
        <v/>
      </c>
      <c r="AF718" s="305"/>
    </row>
    <row r="719" spans="1:32" ht="15.6">
      <c r="A719" s="305"/>
      <c r="B719" s="270">
        <f>+'Ark1'!C3479</f>
        <v>2023</v>
      </c>
      <c r="C719" s="219">
        <f>+'Ark1'!L3479</f>
        <v>12</v>
      </c>
      <c r="D719" s="219" t="str">
        <f>VLOOKUP(C719,RNR!$D$13:$E$27,2)</f>
        <v>U+</v>
      </c>
      <c r="E719" s="219">
        <f>+'Ark1'!H3479</f>
        <v>2</v>
      </c>
      <c r="F719" s="219">
        <f>+'Ark1'!J3479</f>
        <v>178</v>
      </c>
      <c r="G719" s="219" t="str">
        <f>+VLOOKUP(F719,RNR!$A$1:$B$26,2)</f>
        <v>Røros</v>
      </c>
      <c r="H719" s="219" t="str">
        <f>+IF(J719=0,"",'Ark1'!Q3479)</f>
        <v/>
      </c>
      <c r="I719" s="219"/>
      <c r="J719" s="324">
        <f>+'Ark1'!R3479</f>
        <v>0</v>
      </c>
      <c r="K719" s="220" t="str">
        <f>+IF(J719=0,"",'Ark1'!AG3479)</f>
        <v/>
      </c>
      <c r="L719" s="220"/>
      <c r="M719" s="220" t="str">
        <f>+IF(J719=0,"",'Ark1'!AH3479)</f>
        <v/>
      </c>
      <c r="N719" s="31" t="str">
        <f>+IF(J719=0,"",'Ark1'!U3479)</f>
        <v/>
      </c>
      <c r="O719" s="31"/>
      <c r="P719" s="31"/>
      <c r="Q719" s="31"/>
      <c r="R719" s="31"/>
      <c r="S719" s="31"/>
      <c r="T719" s="31"/>
      <c r="U719" s="31"/>
      <c r="V719" s="221" t="str">
        <f>+IF(J719=0,"",'Ark1'!T3479)</f>
        <v/>
      </c>
      <c r="W719" s="222" t="str">
        <f>+IF(J719=0,"",'Ark1'!W3479)</f>
        <v/>
      </c>
      <c r="X719" s="222" t="str">
        <f>+IF(J719=0,"",'Ark1'!X3479)</f>
        <v/>
      </c>
      <c r="Y719" s="222" t="str">
        <f>+IF(J719=0,"",'Ark1'!Y3479)</f>
        <v/>
      </c>
      <c r="Z719" s="222" t="str">
        <f>+IF(J719=0,"",'Ark1'!Z3479)</f>
        <v/>
      </c>
      <c r="AA719" s="220" t="str">
        <f>+IF(J719=0,"",'Ark1'!AA3479)</f>
        <v/>
      </c>
      <c r="AB719" s="221" t="str">
        <f>+IF(J719=0,"",'Ark1'!AC3479)</f>
        <v/>
      </c>
      <c r="AC719" s="222" t="str">
        <f>+IF(J719=0,"",'Ark1'!AE3479)</f>
        <v/>
      </c>
      <c r="AD719" s="220" t="str">
        <f t="shared" si="66"/>
        <v/>
      </c>
      <c r="AE719" s="220" t="str">
        <f t="shared" si="65"/>
        <v/>
      </c>
      <c r="AF719" s="305"/>
    </row>
    <row r="720" spans="1:32" ht="15.6">
      <c r="A720" s="305"/>
      <c r="B720" s="270">
        <f>+'Ark1'!C3480</f>
        <v>2023</v>
      </c>
      <c r="C720" s="219">
        <f>+'Ark1'!L3480</f>
        <v>12</v>
      </c>
      <c r="D720" s="219" t="str">
        <f>VLOOKUP(C720,RNR!$D$13:$E$27,2)</f>
        <v>U+</v>
      </c>
      <c r="E720" s="219">
        <f>+'Ark1'!H3480</f>
        <v>2</v>
      </c>
      <c r="F720" s="219">
        <f>+'Ark1'!J3480</f>
        <v>181</v>
      </c>
      <c r="G720" s="219" t="str">
        <f>+VLOOKUP(F720,RNR!$A$1:$B$26,2)</f>
        <v>Horns</v>
      </c>
      <c r="H720" s="219" t="str">
        <f>+IF(J720=0,"",'Ark1'!Q3480)</f>
        <v/>
      </c>
      <c r="I720" s="219"/>
      <c r="J720" s="324">
        <f>+'Ark1'!R3480</f>
        <v>0</v>
      </c>
      <c r="K720" s="220" t="str">
        <f>+IF(J720=0,"",'Ark1'!AG3480)</f>
        <v/>
      </c>
      <c r="L720" s="220"/>
      <c r="M720" s="220" t="str">
        <f>+IF(J720=0,"",'Ark1'!AH3480)</f>
        <v/>
      </c>
      <c r="N720" s="31" t="str">
        <f>+IF(J720=0,"",'Ark1'!U3480)</f>
        <v/>
      </c>
      <c r="O720" s="31"/>
      <c r="P720" s="31"/>
      <c r="Q720" s="31"/>
      <c r="R720" s="31"/>
      <c r="S720" s="31"/>
      <c r="T720" s="31"/>
      <c r="U720" s="31"/>
      <c r="V720" s="221" t="str">
        <f>+IF(J720=0,"",'Ark1'!T3480)</f>
        <v/>
      </c>
      <c r="W720" s="222" t="str">
        <f>+IF(J720=0,"",'Ark1'!W3480)</f>
        <v/>
      </c>
      <c r="X720" s="222" t="str">
        <f>+IF(J720=0,"",'Ark1'!X3480)</f>
        <v/>
      </c>
      <c r="Y720" s="222" t="str">
        <f>+IF(J720=0,"",'Ark1'!Y3480)</f>
        <v/>
      </c>
      <c r="Z720" s="222" t="str">
        <f>+IF(J720=0,"",'Ark1'!Z3480)</f>
        <v/>
      </c>
      <c r="AA720" s="220" t="str">
        <f>+IF(J720=0,"",'Ark1'!AA3480)</f>
        <v/>
      </c>
      <c r="AB720" s="221" t="str">
        <f>+IF(J720=0,"",'Ark1'!AC3480)</f>
        <v/>
      </c>
      <c r="AC720" s="222" t="str">
        <f>+IF(J720=0,"",'Ark1'!AE3480)</f>
        <v/>
      </c>
      <c r="AD720" s="220" t="str">
        <f t="shared" si="66"/>
        <v/>
      </c>
      <c r="AE720" s="220" t="str">
        <f t="shared" si="65"/>
        <v/>
      </c>
      <c r="AF720" s="305"/>
    </row>
    <row r="721" spans="1:32" ht="15.6">
      <c r="A721" s="305"/>
      <c r="B721" s="270">
        <f>+'Ark1'!C3481</f>
        <v>2023</v>
      </c>
      <c r="C721" s="219">
        <f>+'Ark1'!L3481</f>
        <v>12</v>
      </c>
      <c r="D721" s="219" t="str">
        <f>VLOOKUP(C721,RNR!$D$13:$E$27,2)</f>
        <v>U+</v>
      </c>
      <c r="E721" s="219">
        <f>+'Ark1'!H3481</f>
        <v>1</v>
      </c>
      <c r="F721" s="219">
        <f>+'Ark1'!J3481</f>
        <v>262</v>
      </c>
      <c r="G721" s="219" t="str">
        <f>+VLOOKUP(F721,RNR!$A$1:$B$26,2)</f>
        <v>Strilalam</v>
      </c>
      <c r="H721" s="219" t="str">
        <f>+IF(J721=0,"",'Ark1'!Q3481)</f>
        <v/>
      </c>
      <c r="I721" s="219"/>
      <c r="J721" s="324">
        <f>+'Ark1'!R3481</f>
        <v>0</v>
      </c>
      <c r="K721" s="220" t="str">
        <f>+IF(J721=0,"",'Ark1'!AG3481)</f>
        <v/>
      </c>
      <c r="L721" s="220"/>
      <c r="M721" s="220" t="str">
        <f>+IF(J721=0,"",'Ark1'!AH3481)</f>
        <v/>
      </c>
      <c r="N721" s="31" t="str">
        <f>+IF(J721=0,"",'Ark1'!U3481)</f>
        <v/>
      </c>
      <c r="O721" s="31"/>
      <c r="P721" s="31"/>
      <c r="Q721" s="31"/>
      <c r="R721" s="31"/>
      <c r="S721" s="31"/>
      <c r="T721" s="31"/>
      <c r="U721" s="31"/>
      <c r="V721" s="221" t="str">
        <f>+IF(J721=0,"",'Ark1'!T3481)</f>
        <v/>
      </c>
      <c r="W721" s="222" t="str">
        <f>+IF(J721=0,"",'Ark1'!W3481)</f>
        <v/>
      </c>
      <c r="X721" s="222" t="str">
        <f>+IF(J721=0,"",'Ark1'!X3481)</f>
        <v/>
      </c>
      <c r="Y721" s="222" t="str">
        <f>+IF(J721=0,"",'Ark1'!Y3481)</f>
        <v/>
      </c>
      <c r="Z721" s="222" t="str">
        <f>+IF(J721=0,"",'Ark1'!Z3481)</f>
        <v/>
      </c>
      <c r="AA721" s="220" t="str">
        <f>+IF(J721=0,"",'Ark1'!AA3481)</f>
        <v/>
      </c>
      <c r="AB721" s="221" t="str">
        <f>+IF(J721=0,"",'Ark1'!AC3481)</f>
        <v/>
      </c>
      <c r="AC721" s="222" t="str">
        <f>+IF(J721=0,"",'Ark1'!AE3481)</f>
        <v/>
      </c>
      <c r="AD721" s="220" t="str">
        <f t="shared" si="66"/>
        <v/>
      </c>
      <c r="AE721" s="220" t="str">
        <f t="shared" si="65"/>
        <v/>
      </c>
      <c r="AF721" s="305"/>
    </row>
    <row r="722" spans="1:32" ht="15.6">
      <c r="A722" s="305"/>
      <c r="B722" s="270">
        <f>+'Ark1'!C3482</f>
        <v>2023</v>
      </c>
      <c r="C722" s="219">
        <f>+'Ark1'!L3482</f>
        <v>12</v>
      </c>
      <c r="D722" s="219" t="str">
        <f>VLOOKUP(C722,RNR!$D$13:$E$27,2)</f>
        <v>U+</v>
      </c>
      <c r="E722" s="219">
        <f>+'Ark1'!H3482</f>
        <v>1</v>
      </c>
      <c r="F722" s="219">
        <f>+'Ark1'!J3482</f>
        <v>309</v>
      </c>
      <c r="G722" s="219" t="str">
        <f>+VLOOKUP(F722,RNR!$A$1:$B$26,2)</f>
        <v>Malvik</v>
      </c>
      <c r="H722" s="219" t="str">
        <f>+IF(J722=0,"",'Ark1'!Q3482)</f>
        <v/>
      </c>
      <c r="I722" s="219"/>
      <c r="J722" s="324">
        <f>+'Ark1'!R3482</f>
        <v>0</v>
      </c>
      <c r="K722" s="220" t="str">
        <f>+IF(J722=0,"",'Ark1'!AG3482)</f>
        <v/>
      </c>
      <c r="L722" s="220"/>
      <c r="M722" s="220" t="str">
        <f>+IF(J722=0,"",'Ark1'!AH3482)</f>
        <v/>
      </c>
      <c r="N722" s="31" t="str">
        <f>+IF(J722=0,"",'Ark1'!U3482)</f>
        <v/>
      </c>
      <c r="O722" s="31"/>
      <c r="P722" s="31"/>
      <c r="Q722" s="31"/>
      <c r="R722" s="31"/>
      <c r="S722" s="31"/>
      <c r="T722" s="31"/>
      <c r="U722" s="31"/>
      <c r="V722" s="221" t="str">
        <f>+IF(J722=0,"",'Ark1'!T3482)</f>
        <v/>
      </c>
      <c r="W722" s="222" t="str">
        <f>+IF(J722=0,"",'Ark1'!W3482)</f>
        <v/>
      </c>
      <c r="X722" s="222" t="str">
        <f>+IF(J722=0,"",'Ark1'!X3482)</f>
        <v/>
      </c>
      <c r="Y722" s="222" t="str">
        <f>+IF(J722=0,"",'Ark1'!Y3482)</f>
        <v/>
      </c>
      <c r="Z722" s="222" t="str">
        <f>+IF(J722=0,"",'Ark1'!Z3482)</f>
        <v/>
      </c>
      <c r="AA722" s="220" t="str">
        <f>+IF(J722=0,"",'Ark1'!AA3482)</f>
        <v/>
      </c>
      <c r="AB722" s="221" t="str">
        <f>+IF(J722=0,"",'Ark1'!AC3482)</f>
        <v/>
      </c>
      <c r="AC722" s="222" t="str">
        <f>+IF(J722=0,"",'Ark1'!AE3482)</f>
        <v/>
      </c>
      <c r="AD722" s="220" t="str">
        <f t="shared" si="66"/>
        <v/>
      </c>
      <c r="AE722" s="220" t="str">
        <f t="shared" si="65"/>
        <v/>
      </c>
      <c r="AF722" s="305"/>
    </row>
    <row r="723" spans="1:32" ht="15.6">
      <c r="A723" s="305"/>
      <c r="B723" s="270">
        <f>+'Ark1'!C3483</f>
        <v>2023</v>
      </c>
      <c r="C723" s="219">
        <f>+'Ark1'!L3483</f>
        <v>12</v>
      </c>
      <c r="D723" s="219" t="str">
        <f>VLOOKUP(C723,RNR!$D$13:$E$27,2)</f>
        <v>U+</v>
      </c>
      <c r="E723" s="219">
        <f>+'Ark1'!H3483</f>
        <v>2</v>
      </c>
      <c r="F723" s="219">
        <f>+'Ark1'!J3483</f>
        <v>470</v>
      </c>
      <c r="G723" s="219" t="str">
        <f>+VLOOKUP(F723,RNR!$A$1:$B$26,2)</f>
        <v>Jens Eide</v>
      </c>
      <c r="H723" s="219" t="str">
        <f>+IF(J723=0,"",'Ark1'!Q3483)</f>
        <v/>
      </c>
      <c r="I723" s="219"/>
      <c r="J723" s="324">
        <f>+'Ark1'!R3483</f>
        <v>0</v>
      </c>
      <c r="K723" s="220" t="str">
        <f>+IF(J723=0,"",'Ark1'!AG3483)</f>
        <v/>
      </c>
      <c r="L723" s="220"/>
      <c r="M723" s="220" t="str">
        <f>+IF(J723=0,"",'Ark1'!AH3483)</f>
        <v/>
      </c>
      <c r="N723" s="31" t="str">
        <f>+IF(J723=0,"",'Ark1'!U3483)</f>
        <v/>
      </c>
      <c r="O723" s="31"/>
      <c r="P723" s="31"/>
      <c r="Q723" s="31"/>
      <c r="R723" s="31"/>
      <c r="S723" s="31"/>
      <c r="T723" s="31"/>
      <c r="U723" s="31"/>
      <c r="V723" s="221" t="str">
        <f>+IF(J723=0,"",'Ark1'!T3483)</f>
        <v/>
      </c>
      <c r="W723" s="222" t="str">
        <f>+IF(J723=0,"",'Ark1'!W3483)</f>
        <v/>
      </c>
      <c r="X723" s="222" t="str">
        <f>+IF(J723=0,"",'Ark1'!X3483)</f>
        <v/>
      </c>
      <c r="Y723" s="222" t="str">
        <f>+IF(J723=0,"",'Ark1'!Y3483)</f>
        <v/>
      </c>
      <c r="Z723" s="222" t="str">
        <f>+IF(J723=0,"",'Ark1'!Z3483)</f>
        <v/>
      </c>
      <c r="AA723" s="220" t="str">
        <f>+IF(J723=0,"",'Ark1'!AA3483)</f>
        <v/>
      </c>
      <c r="AB723" s="221" t="str">
        <f>+IF(J723=0,"",'Ark1'!AC3483)</f>
        <v/>
      </c>
      <c r="AC723" s="222" t="str">
        <f>+IF(J723=0,"",'Ark1'!AE3483)</f>
        <v/>
      </c>
      <c r="AD723" s="220" t="str">
        <f t="shared" si="66"/>
        <v/>
      </c>
      <c r="AE723" s="220" t="str">
        <f t="shared" si="65"/>
        <v/>
      </c>
      <c r="AF723" s="305"/>
    </row>
    <row r="724" spans="1:32" ht="15.6">
      <c r="A724" s="305"/>
      <c r="B724" s="270">
        <f>+'Ark1'!C3484</f>
        <v>2023</v>
      </c>
      <c r="C724" s="219">
        <f>+'Ark1'!L3484</f>
        <v>12</v>
      </c>
      <c r="D724" s="219" t="str">
        <f>VLOOKUP(C724,RNR!$D$13:$E$27,2)</f>
        <v>U+</v>
      </c>
      <c r="E724" s="219">
        <f>+'Ark1'!H3484</f>
        <v>2</v>
      </c>
      <c r="F724" s="219">
        <f>+'Ark1'!J3484</f>
        <v>629</v>
      </c>
      <c r="G724" s="219" t="str">
        <f>+VLOOKUP(F724,RNR!$A$1:$B$26,2)</f>
        <v>Bø</v>
      </c>
      <c r="H724" s="219" t="str">
        <f>+IF(J724=0,"",'Ark1'!Q3484)</f>
        <v/>
      </c>
      <c r="I724" s="219"/>
      <c r="J724" s="324">
        <f>+'Ark1'!R3484</f>
        <v>0</v>
      </c>
      <c r="K724" s="220" t="str">
        <f>+IF(J724=0,"",'Ark1'!AG3484)</f>
        <v/>
      </c>
      <c r="L724" s="220"/>
      <c r="M724" s="220" t="str">
        <f>+IF(J724=0,"",'Ark1'!AH3484)</f>
        <v/>
      </c>
      <c r="N724" s="31" t="str">
        <f>+IF(J724=0,"",'Ark1'!U3484)</f>
        <v/>
      </c>
      <c r="O724" s="31"/>
      <c r="P724" s="31"/>
      <c r="Q724" s="31"/>
      <c r="R724" s="31"/>
      <c r="S724" s="31"/>
      <c r="T724" s="31"/>
      <c r="U724" s="31"/>
      <c r="V724" s="221" t="str">
        <f>+IF(J724=0,"",'Ark1'!T3484)</f>
        <v/>
      </c>
      <c r="W724" s="222" t="str">
        <f>+IF(J724=0,"",'Ark1'!W3484)</f>
        <v/>
      </c>
      <c r="X724" s="222" t="str">
        <f>+IF(J724=0,"",'Ark1'!X3484)</f>
        <v/>
      </c>
      <c r="Y724" s="222" t="str">
        <f>+IF(J724=0,"",'Ark1'!Y3484)</f>
        <v/>
      </c>
      <c r="Z724" s="222" t="str">
        <f>+IF(J724=0,"",'Ark1'!Z3484)</f>
        <v/>
      </c>
      <c r="AA724" s="220" t="str">
        <f>+IF(J724=0,"",'Ark1'!AA3484)</f>
        <v/>
      </c>
      <c r="AB724" s="221" t="str">
        <f>+IF(J724=0,"",'Ark1'!AC3484)</f>
        <v/>
      </c>
      <c r="AC724" s="222" t="str">
        <f>+IF(J724=0,"",'Ark1'!AE3484)</f>
        <v/>
      </c>
      <c r="AD724" s="220" t="str">
        <f t="shared" si="66"/>
        <v/>
      </c>
      <c r="AE724" s="220" t="str">
        <f t="shared" si="65"/>
        <v/>
      </c>
      <c r="AF724" s="305"/>
    </row>
    <row r="725" spans="1:32" ht="15.6">
      <c r="A725" s="305"/>
      <c r="B725" s="270">
        <f>+'Ark1'!C3485</f>
        <v>2023</v>
      </c>
      <c r="C725" s="219">
        <f>+'Ark1'!L3485</f>
        <v>12</v>
      </c>
      <c r="D725" s="219" t="str">
        <f>VLOOKUP(C725,RNR!$D$13:$E$27,2)</f>
        <v>U+</v>
      </c>
      <c r="E725" s="219">
        <f>+'Ark1'!H3485</f>
        <v>1</v>
      </c>
      <c r="F725" s="219">
        <f>+'Ark1'!J3485</f>
        <v>643</v>
      </c>
      <c r="G725" s="219" t="str">
        <f>+VLOOKUP(F725,RNR!$A$1:$B$26,2)</f>
        <v>Bjerka</v>
      </c>
      <c r="H725" s="219" t="str">
        <f>+IF(J725=0,"",'Ark1'!Q3485)</f>
        <v/>
      </c>
      <c r="I725" s="219"/>
      <c r="J725" s="324">
        <f>+'Ark1'!R3485</f>
        <v>0</v>
      </c>
      <c r="K725" s="220" t="str">
        <f>+IF(J725=0,"",'Ark1'!AG3485)</f>
        <v/>
      </c>
      <c r="L725" s="220"/>
      <c r="M725" s="220" t="str">
        <f>+IF(J725=0,"",'Ark1'!AH3485)</f>
        <v/>
      </c>
      <c r="N725" s="31" t="str">
        <f>+IF(J725=0,"",'Ark1'!U3485)</f>
        <v/>
      </c>
      <c r="O725" s="31"/>
      <c r="P725" s="31"/>
      <c r="Q725" s="31"/>
      <c r="R725" s="31"/>
      <c r="S725" s="31"/>
      <c r="T725" s="31"/>
      <c r="U725" s="31"/>
      <c r="V725" s="221" t="str">
        <f>+IF(J725=0,"",'Ark1'!T3485)</f>
        <v/>
      </c>
      <c r="W725" s="222" t="str">
        <f>+IF(J725=0,"",'Ark1'!W3485)</f>
        <v/>
      </c>
      <c r="X725" s="222" t="str">
        <f>+IF(J725=0,"",'Ark1'!X3485)</f>
        <v/>
      </c>
      <c r="Y725" s="222" t="str">
        <f>+IF(J725=0,"",'Ark1'!Y3485)</f>
        <v/>
      </c>
      <c r="Z725" s="222" t="str">
        <f>+IF(J725=0,"",'Ark1'!Z3485)</f>
        <v/>
      </c>
      <c r="AA725" s="220" t="str">
        <f>+IF(J725=0,"",'Ark1'!AA3485)</f>
        <v/>
      </c>
      <c r="AB725" s="221" t="str">
        <f>+IF(J725=0,"",'Ark1'!AC3485)</f>
        <v/>
      </c>
      <c r="AC725" s="222" t="str">
        <f>+IF(J725=0,"",'Ark1'!AE3485)</f>
        <v/>
      </c>
      <c r="AD725" s="220" t="str">
        <f t="shared" si="66"/>
        <v/>
      </c>
      <c r="AE725" s="220" t="str">
        <f t="shared" si="65"/>
        <v/>
      </c>
      <c r="AF725" s="305"/>
    </row>
    <row r="726" spans="1:32" ht="15.6">
      <c r="A726" s="305"/>
      <c r="B726" s="270">
        <f>+'Ark1'!C3486</f>
        <v>2023</v>
      </c>
      <c r="C726" s="219">
        <f>+'Ark1'!L3486</f>
        <v>12</v>
      </c>
      <c r="D726" s="219" t="str">
        <f>VLOOKUP(C726,RNR!$D$13:$E$27,2)</f>
        <v>U+</v>
      </c>
      <c r="E726" s="219">
        <f>+'Ark1'!H3486</f>
        <v>2</v>
      </c>
      <c r="F726" s="219">
        <f>+'Ark1'!J3486</f>
        <v>704</v>
      </c>
      <c r="G726" s="219" t="str">
        <f>+VLOOKUP(F726,RNR!$A$1:$B$26,2)</f>
        <v>Øre Vilt</v>
      </c>
      <c r="H726" s="219" t="str">
        <f>+IF(J726=0,"",'Ark1'!Q3486)</f>
        <v/>
      </c>
      <c r="I726" s="219"/>
      <c r="J726" s="324">
        <f>+'Ark1'!R3486</f>
        <v>0</v>
      </c>
      <c r="K726" s="220" t="str">
        <f>+IF(J726=0,"",'Ark1'!AG3486)</f>
        <v/>
      </c>
      <c r="L726" s="220"/>
      <c r="M726" s="220" t="str">
        <f>+IF(J726=0,"",'Ark1'!AH3486)</f>
        <v/>
      </c>
      <c r="N726" s="31" t="str">
        <f>+IF(J726=0,"",'Ark1'!U3486)</f>
        <v/>
      </c>
      <c r="O726" s="31"/>
      <c r="P726" s="31"/>
      <c r="Q726" s="31"/>
      <c r="R726" s="31"/>
      <c r="S726" s="31"/>
      <c r="T726" s="31"/>
      <c r="U726" s="31"/>
      <c r="V726" s="221" t="str">
        <f>+IF(J726=0,"",'Ark1'!T3486)</f>
        <v/>
      </c>
      <c r="W726" s="222" t="str">
        <f>+IF(J726=0,"",'Ark1'!W3486)</f>
        <v/>
      </c>
      <c r="X726" s="222" t="str">
        <f>+IF(J726=0,"",'Ark1'!X3486)</f>
        <v/>
      </c>
      <c r="Y726" s="222" t="str">
        <f>+IF(J726=0,"",'Ark1'!Y3486)</f>
        <v/>
      </c>
      <c r="Z726" s="222" t="str">
        <f>+IF(J726=0,"",'Ark1'!Z3486)</f>
        <v/>
      </c>
      <c r="AA726" s="220" t="str">
        <f>+IF(J726=0,"",'Ark1'!AA3486)</f>
        <v/>
      </c>
      <c r="AB726" s="221" t="str">
        <f>+IF(J726=0,"",'Ark1'!AC3486)</f>
        <v/>
      </c>
      <c r="AC726" s="222" t="str">
        <f>+IF(J726=0,"",'Ark1'!AE3486)</f>
        <v/>
      </c>
      <c r="AD726" s="220" t="str">
        <f t="shared" si="66"/>
        <v/>
      </c>
      <c r="AE726" s="220" t="str">
        <f t="shared" si="65"/>
        <v/>
      </c>
      <c r="AF726" s="305"/>
    </row>
    <row r="727" spans="1:32" ht="15.6">
      <c r="A727" s="305"/>
      <c r="B727" s="270">
        <f>+'Ark1'!C3487</f>
        <v>2023</v>
      </c>
      <c r="C727" s="219">
        <f>+'Ark1'!L3487</f>
        <v>12</v>
      </c>
      <c r="D727" s="219" t="str">
        <f>VLOOKUP(C727,RNR!$D$13:$E$27,2)</f>
        <v>U+</v>
      </c>
      <c r="E727" s="219">
        <f>+'Ark1'!H3487</f>
        <v>1</v>
      </c>
      <c r="F727" s="219">
        <f>+'Ark1'!J3487</f>
        <v>802</v>
      </c>
      <c r="G727" s="219" t="str">
        <f>+VLOOKUP(F727,RNR!$A$1:$B$26,2)</f>
        <v>Karasjok</v>
      </c>
      <c r="H727" s="219" t="str">
        <f>+IF(J727=0,"",'Ark1'!Q3487)</f>
        <v/>
      </c>
      <c r="I727" s="219"/>
      <c r="J727" s="324">
        <f>+'Ark1'!R3487</f>
        <v>0</v>
      </c>
      <c r="K727" s="220" t="str">
        <f>+IF(J727=0,"",'Ark1'!AG3487)</f>
        <v/>
      </c>
      <c r="L727" s="220"/>
      <c r="M727" s="220" t="str">
        <f>+IF(J727=0,"",'Ark1'!AH3487)</f>
        <v/>
      </c>
      <c r="N727" s="31" t="str">
        <f>+IF(J727=0,"",'Ark1'!U3487)</f>
        <v/>
      </c>
      <c r="O727" s="31"/>
      <c r="P727" s="31"/>
      <c r="Q727" s="31"/>
      <c r="R727" s="31"/>
      <c r="S727" s="31"/>
      <c r="T727" s="31"/>
      <c r="U727" s="31"/>
      <c r="V727" s="221" t="str">
        <f>+IF(J727=0,"",'Ark1'!T3487)</f>
        <v/>
      </c>
      <c r="W727" s="222" t="str">
        <f>+IF(J727=0,"",'Ark1'!W3487)</f>
        <v/>
      </c>
      <c r="X727" s="222" t="str">
        <f>+IF(J727=0,"",'Ark1'!X3487)</f>
        <v/>
      </c>
      <c r="Y727" s="222" t="str">
        <f>+IF(J727=0,"",'Ark1'!Y3487)</f>
        <v/>
      </c>
      <c r="Z727" s="222" t="str">
        <f>+IF(J727=0,"",'Ark1'!Z3487)</f>
        <v/>
      </c>
      <c r="AA727" s="220" t="str">
        <f>+IF(J727=0,"",'Ark1'!AA3487)</f>
        <v/>
      </c>
      <c r="AB727" s="221" t="str">
        <f>+IF(J727=0,"",'Ark1'!AC3487)</f>
        <v/>
      </c>
      <c r="AC727" s="222" t="str">
        <f>+IF(J727=0,"",'Ark1'!AE3487)</f>
        <v/>
      </c>
      <c r="AD727" s="220" t="str">
        <f t="shared" si="66"/>
        <v/>
      </c>
      <c r="AE727" s="220" t="str">
        <f t="shared" si="65"/>
        <v/>
      </c>
      <c r="AF727" s="305"/>
    </row>
    <row r="728" spans="1:32" ht="15.6">
      <c r="A728" s="305"/>
      <c r="B728" s="270">
        <f>+'Ark1'!C3488</f>
        <v>2023</v>
      </c>
      <c r="C728" s="219">
        <f>+'Ark1'!L3488</f>
        <v>13</v>
      </c>
      <c r="D728" s="219" t="str">
        <f>VLOOKUP(C728,RNR!$D$13:$E$27,2)</f>
        <v>E-</v>
      </c>
      <c r="E728" s="219">
        <f>+'Ark1'!H3488</f>
        <v>1</v>
      </c>
      <c r="F728" s="219">
        <f>+'Ark1'!J3488</f>
        <v>103</v>
      </c>
      <c r="G728" s="219" t="str">
        <f>+VLOOKUP(F728,RNR!$A$1:$B$26,2)</f>
        <v>Rudshøgda</v>
      </c>
      <c r="H728" s="219" t="str">
        <f>+IF(J728=0,"",'Ark1'!Q3488)</f>
        <v/>
      </c>
      <c r="I728" s="219"/>
      <c r="J728" s="324">
        <f>+'Ark1'!R3488</f>
        <v>0</v>
      </c>
      <c r="K728" s="220" t="str">
        <f>+IF(J728=0,"",'Ark1'!AG3488)</f>
        <v/>
      </c>
      <c r="L728" s="220"/>
      <c r="M728" s="220" t="str">
        <f>+IF(J728=0,"",'Ark1'!AH3488)</f>
        <v/>
      </c>
      <c r="N728" s="31" t="str">
        <f>+IF(J728=0,"",'Ark1'!U3488)</f>
        <v/>
      </c>
      <c r="O728" s="31"/>
      <c r="P728" s="31"/>
      <c r="Q728" s="31"/>
      <c r="R728" s="31"/>
      <c r="S728" s="31"/>
      <c r="T728" s="31"/>
      <c r="U728" s="31"/>
      <c r="V728" s="221" t="str">
        <f>+IF(J728=0,"",'Ark1'!T3488)</f>
        <v/>
      </c>
      <c r="W728" s="222" t="str">
        <f>+IF(J728=0,"",'Ark1'!W3488)</f>
        <v/>
      </c>
      <c r="X728" s="222" t="str">
        <f>+IF(J728=0,"",'Ark1'!X3488)</f>
        <v/>
      </c>
      <c r="Y728" s="222" t="str">
        <f>+IF(J728=0,"",'Ark1'!Y3488)</f>
        <v/>
      </c>
      <c r="Z728" s="222" t="str">
        <f>+IF(J728=0,"",'Ark1'!Z3488)</f>
        <v/>
      </c>
      <c r="AA728" s="220" t="str">
        <f>+IF(J728=0,"",'Ark1'!AA3488)</f>
        <v/>
      </c>
      <c r="AB728" s="221" t="str">
        <f>+IF(J728=0,"",'Ark1'!AC3488)</f>
        <v/>
      </c>
      <c r="AC728" s="222" t="str">
        <f>+IF(J728=0,"",'Ark1'!AE3488)</f>
        <v/>
      </c>
      <c r="AD728" s="220" t="str">
        <f t="shared" si="66"/>
        <v/>
      </c>
      <c r="AE728" s="220" t="str">
        <f t="shared" si="65"/>
        <v/>
      </c>
      <c r="AF728" s="305"/>
    </row>
    <row r="729" spans="1:32" ht="15.6">
      <c r="A729" s="305"/>
      <c r="B729" s="270">
        <f>+'Ark1'!C3489</f>
        <v>2023</v>
      </c>
      <c r="C729" s="219">
        <f>+'Ark1'!L3489</f>
        <v>13</v>
      </c>
      <c r="D729" s="219" t="str">
        <f>VLOOKUP(C729,RNR!$D$13:$E$27,2)</f>
        <v>E-</v>
      </c>
      <c r="E729" s="219">
        <f>+'Ark1'!H3489</f>
        <v>2</v>
      </c>
      <c r="F729" s="219">
        <f>+'Ark1'!J3489</f>
        <v>106</v>
      </c>
      <c r="G729" s="219" t="str">
        <f>+VLOOKUP(F729,RNR!$A$1:$B$26,2)</f>
        <v>Furuseth</v>
      </c>
      <c r="H729" s="219" t="str">
        <f>+IF(J729=0,"",'Ark1'!Q3489)</f>
        <v/>
      </c>
      <c r="I729" s="219"/>
      <c r="J729" s="324">
        <f>+'Ark1'!R3489</f>
        <v>0</v>
      </c>
      <c r="K729" s="220" t="str">
        <f>+IF(J729=0,"",'Ark1'!AG3489)</f>
        <v/>
      </c>
      <c r="L729" s="220"/>
      <c r="M729" s="220" t="str">
        <f>+IF(J729=0,"",'Ark1'!AH3489)</f>
        <v/>
      </c>
      <c r="N729" s="31" t="str">
        <f>+IF(J729=0,"",'Ark1'!U3489)</f>
        <v/>
      </c>
      <c r="O729" s="31"/>
      <c r="P729" s="31"/>
      <c r="Q729" s="31"/>
      <c r="R729" s="31"/>
      <c r="S729" s="31"/>
      <c r="T729" s="31"/>
      <c r="U729" s="31"/>
      <c r="V729" s="221" t="str">
        <f>+IF(J729=0,"",'Ark1'!T3489)</f>
        <v/>
      </c>
      <c r="W729" s="222" t="str">
        <f>+IF(J729=0,"",'Ark1'!W3489)</f>
        <v/>
      </c>
      <c r="X729" s="222" t="str">
        <f>+IF(J729=0,"",'Ark1'!X3489)</f>
        <v/>
      </c>
      <c r="Y729" s="222" t="str">
        <f>+IF(J729=0,"",'Ark1'!Y3489)</f>
        <v/>
      </c>
      <c r="Z729" s="222" t="str">
        <f>+IF(J729=0,"",'Ark1'!Z3489)</f>
        <v/>
      </c>
      <c r="AA729" s="220" t="str">
        <f>+IF(J729=0,"",'Ark1'!AA3489)</f>
        <v/>
      </c>
      <c r="AB729" s="221" t="str">
        <f>+IF(J729=0,"",'Ark1'!AC3489)</f>
        <v/>
      </c>
      <c r="AC729" s="222" t="str">
        <f>+IF(J729=0,"",'Ark1'!AE3489)</f>
        <v/>
      </c>
      <c r="AD729" s="220" t="str">
        <f t="shared" si="66"/>
        <v/>
      </c>
      <c r="AE729" s="220" t="str">
        <f t="shared" si="65"/>
        <v/>
      </c>
      <c r="AF729" s="305"/>
    </row>
    <row r="730" spans="1:32" ht="15.6">
      <c r="A730" s="305"/>
      <c r="B730" s="270">
        <f>+'Ark1'!C3490</f>
        <v>2023</v>
      </c>
      <c r="C730" s="219">
        <f>+'Ark1'!L3490</f>
        <v>13</v>
      </c>
      <c r="D730" s="219" t="str">
        <f>VLOOKUP(C730,RNR!$D$13:$E$27,2)</f>
        <v>E-</v>
      </c>
      <c r="E730" s="219">
        <f>+'Ark1'!H3490</f>
        <v>1</v>
      </c>
      <c r="F730" s="219">
        <f>+'Ark1'!J3490</f>
        <v>110</v>
      </c>
      <c r="G730" s="219" t="str">
        <f>+VLOOKUP(F730,RNR!$A$1:$B$26,2)</f>
        <v>Gol</v>
      </c>
      <c r="H730" s="219" t="str">
        <f>+IF(J730=0,"",'Ark1'!Q3490)</f>
        <v/>
      </c>
      <c r="I730" s="219"/>
      <c r="J730" s="324">
        <f>+'Ark1'!R3490</f>
        <v>0</v>
      </c>
      <c r="K730" s="220" t="str">
        <f>+IF(J730=0,"",'Ark1'!AG3490)</f>
        <v/>
      </c>
      <c r="L730" s="220"/>
      <c r="M730" s="220" t="str">
        <f>+IF(J730=0,"",'Ark1'!AH3490)</f>
        <v/>
      </c>
      <c r="N730" s="31" t="str">
        <f>+IF(J730=0,"",'Ark1'!U3490)</f>
        <v/>
      </c>
      <c r="O730" s="31"/>
      <c r="P730" s="31"/>
      <c r="Q730" s="31"/>
      <c r="R730" s="31"/>
      <c r="S730" s="31"/>
      <c r="T730" s="31"/>
      <c r="U730" s="31"/>
      <c r="V730" s="221" t="str">
        <f>+IF(J730=0,"",'Ark1'!T3490)</f>
        <v/>
      </c>
      <c r="W730" s="222" t="str">
        <f>+IF(J730=0,"",'Ark1'!W3490)</f>
        <v/>
      </c>
      <c r="X730" s="222" t="str">
        <f>+IF(J730=0,"",'Ark1'!X3490)</f>
        <v/>
      </c>
      <c r="Y730" s="222" t="str">
        <f>+IF(J730=0,"",'Ark1'!Y3490)</f>
        <v/>
      </c>
      <c r="Z730" s="222" t="str">
        <f>+IF(J730=0,"",'Ark1'!Z3490)</f>
        <v/>
      </c>
      <c r="AA730" s="220" t="str">
        <f>+IF(J730=0,"",'Ark1'!AA3490)</f>
        <v/>
      </c>
      <c r="AB730" s="221" t="str">
        <f>+IF(J730=0,"",'Ark1'!AC3490)</f>
        <v/>
      </c>
      <c r="AC730" s="222" t="str">
        <f>+IF(J730=0,"",'Ark1'!AE3490)</f>
        <v/>
      </c>
      <c r="AD730" s="220" t="str">
        <f t="shared" si="66"/>
        <v/>
      </c>
      <c r="AE730" s="220" t="str">
        <f t="shared" si="65"/>
        <v/>
      </c>
      <c r="AF730" s="305"/>
    </row>
    <row r="731" spans="1:32" ht="15.6">
      <c r="A731" s="305"/>
      <c r="B731" s="270">
        <f>+'Ark1'!C3491</f>
        <v>2023</v>
      </c>
      <c r="C731" s="219">
        <f>+'Ark1'!L3491</f>
        <v>13</v>
      </c>
      <c r="D731" s="219" t="str">
        <f>VLOOKUP(C731,RNR!$D$13:$E$27,2)</f>
        <v>E-</v>
      </c>
      <c r="E731" s="219">
        <f>+'Ark1'!H3491</f>
        <v>1</v>
      </c>
      <c r="F731" s="219">
        <f>+'Ark1'!J3491</f>
        <v>111</v>
      </c>
      <c r="G731" s="219" t="str">
        <f>+VLOOKUP(F731,RNR!$A$1:$B$26,2)</f>
        <v>Forus</v>
      </c>
      <c r="H731" s="219" t="str">
        <f>+IF(J731=0,"",'Ark1'!Q3491)</f>
        <v/>
      </c>
      <c r="I731" s="219"/>
      <c r="J731" s="324">
        <f>+'Ark1'!R3491</f>
        <v>0</v>
      </c>
      <c r="K731" s="220" t="str">
        <f>+IF(J731=0,"",'Ark1'!AG3491)</f>
        <v/>
      </c>
      <c r="L731" s="220"/>
      <c r="M731" s="220" t="str">
        <f>+IF(J731=0,"",'Ark1'!AH3491)</f>
        <v/>
      </c>
      <c r="N731" s="31" t="str">
        <f>+IF(J731=0,"",'Ark1'!U3491)</f>
        <v/>
      </c>
      <c r="O731" s="31"/>
      <c r="P731" s="31"/>
      <c r="Q731" s="31"/>
      <c r="R731" s="31"/>
      <c r="S731" s="31"/>
      <c r="T731" s="31"/>
      <c r="U731" s="31"/>
      <c r="V731" s="221" t="str">
        <f>+IF(J731=0,"",'Ark1'!T3491)</f>
        <v/>
      </c>
      <c r="W731" s="222" t="str">
        <f>+IF(J731=0,"",'Ark1'!W3491)</f>
        <v/>
      </c>
      <c r="X731" s="222" t="str">
        <f>+IF(J731=0,"",'Ark1'!X3491)</f>
        <v/>
      </c>
      <c r="Y731" s="222" t="str">
        <f>+IF(J731=0,"",'Ark1'!Y3491)</f>
        <v/>
      </c>
      <c r="Z731" s="222" t="str">
        <f>+IF(J731=0,"",'Ark1'!Z3491)</f>
        <v/>
      </c>
      <c r="AA731" s="220" t="str">
        <f>+IF(J731=0,"",'Ark1'!AA3491)</f>
        <v/>
      </c>
      <c r="AB731" s="221" t="str">
        <f>+IF(J731=0,"",'Ark1'!AC3491)</f>
        <v/>
      </c>
      <c r="AC731" s="222" t="str">
        <f>+IF(J731=0,"",'Ark1'!AE3491)</f>
        <v/>
      </c>
      <c r="AD731" s="220" t="str">
        <f t="shared" si="66"/>
        <v/>
      </c>
      <c r="AE731" s="220" t="str">
        <f t="shared" si="65"/>
        <v/>
      </c>
      <c r="AF731" s="305"/>
    </row>
    <row r="732" spans="1:32" ht="15.6">
      <c r="A732" s="305"/>
      <c r="B732" s="270">
        <f>+'Ark1'!C3492</f>
        <v>2023</v>
      </c>
      <c r="C732" s="219">
        <f>+'Ark1'!L3492</f>
        <v>13</v>
      </c>
      <c r="D732" s="219" t="str">
        <f>VLOOKUP(C732,RNR!$D$13:$E$27,2)</f>
        <v>E-</v>
      </c>
      <c r="E732" s="219">
        <f>+'Ark1'!H3492</f>
        <v>1</v>
      </c>
      <c r="F732" s="219">
        <f>+'Ark1'!J3492</f>
        <v>116</v>
      </c>
      <c r="G732" s="219" t="str">
        <f>+VLOOKUP(F732,RNR!$A$1:$B$26,2)</f>
        <v>Sandeid</v>
      </c>
      <c r="H732" s="219" t="str">
        <f>+IF(J732=0,"",'Ark1'!Q3492)</f>
        <v/>
      </c>
      <c r="I732" s="219"/>
      <c r="J732" s="324">
        <f>+'Ark1'!R3492</f>
        <v>0</v>
      </c>
      <c r="K732" s="220" t="str">
        <f>+IF(J732=0,"",'Ark1'!AG3492)</f>
        <v/>
      </c>
      <c r="L732" s="220"/>
      <c r="M732" s="220" t="str">
        <f>+IF(J732=0,"",'Ark1'!AH3492)</f>
        <v/>
      </c>
      <c r="N732" s="31" t="str">
        <f>+IF(J732=0,"",'Ark1'!U3492)</f>
        <v/>
      </c>
      <c r="O732" s="31"/>
      <c r="P732" s="31"/>
      <c r="Q732" s="31"/>
      <c r="R732" s="31"/>
      <c r="S732" s="31"/>
      <c r="T732" s="31"/>
      <c r="U732" s="31"/>
      <c r="V732" s="221" t="str">
        <f>+IF(J732=0,"",'Ark1'!T3492)</f>
        <v/>
      </c>
      <c r="W732" s="222" t="str">
        <f>+IF(J732=0,"",'Ark1'!W3492)</f>
        <v/>
      </c>
      <c r="X732" s="222" t="str">
        <f>+IF(J732=0,"",'Ark1'!X3492)</f>
        <v/>
      </c>
      <c r="Y732" s="222" t="str">
        <f>+IF(J732=0,"",'Ark1'!Y3492)</f>
        <v/>
      </c>
      <c r="Z732" s="222" t="str">
        <f>+IF(J732=0,"",'Ark1'!Z3492)</f>
        <v/>
      </c>
      <c r="AA732" s="220" t="str">
        <f>+IF(J732=0,"",'Ark1'!AA3492)</f>
        <v/>
      </c>
      <c r="AB732" s="221" t="str">
        <f>+IF(J732=0,"",'Ark1'!AC3492)</f>
        <v/>
      </c>
      <c r="AC732" s="222" t="str">
        <f>+IF(J732=0,"",'Ark1'!AE3492)</f>
        <v/>
      </c>
      <c r="AD732" s="220" t="str">
        <f t="shared" si="66"/>
        <v/>
      </c>
      <c r="AE732" s="220" t="str">
        <f t="shared" si="65"/>
        <v/>
      </c>
      <c r="AF732" s="305"/>
    </row>
    <row r="733" spans="1:32" ht="15.6">
      <c r="A733" s="305"/>
      <c r="B733" s="270">
        <f>+'Ark1'!C3493</f>
        <v>2023</v>
      </c>
      <c r="C733" s="219">
        <f>+'Ark1'!L3493</f>
        <v>13</v>
      </c>
      <c r="D733" s="219" t="str">
        <f>VLOOKUP(C733,RNR!$D$13:$E$27,2)</f>
        <v>E-</v>
      </c>
      <c r="E733" s="219">
        <f>+'Ark1'!H3493</f>
        <v>2</v>
      </c>
      <c r="F733" s="219">
        <f>+'Ark1'!J3493</f>
        <v>117</v>
      </c>
      <c r="G733" s="219" t="str">
        <f>+VLOOKUP(F733,RNR!$A$1:$B$26,2)</f>
        <v>Jæren</v>
      </c>
      <c r="H733" s="219" t="str">
        <f>+IF(J733=0,"",'Ark1'!Q3493)</f>
        <v/>
      </c>
      <c r="I733" s="219"/>
      <c r="J733" s="324">
        <f>+'Ark1'!R3493</f>
        <v>0</v>
      </c>
      <c r="K733" s="220" t="str">
        <f>+IF(J733=0,"",'Ark1'!AG3493)</f>
        <v/>
      </c>
      <c r="L733" s="220"/>
      <c r="M733" s="220" t="str">
        <f>+IF(J733=0,"",'Ark1'!AH3493)</f>
        <v/>
      </c>
      <c r="N733" s="31" t="str">
        <f>+IF(J733=0,"",'Ark1'!U3493)</f>
        <v/>
      </c>
      <c r="O733" s="31"/>
      <c r="P733" s="31"/>
      <c r="Q733" s="31"/>
      <c r="R733" s="31"/>
      <c r="S733" s="31"/>
      <c r="T733" s="31"/>
      <c r="U733" s="31"/>
      <c r="V733" s="221" t="str">
        <f>+IF(J733=0,"",'Ark1'!T3493)</f>
        <v/>
      </c>
      <c r="W733" s="222" t="str">
        <f>+IF(J733=0,"",'Ark1'!W3493)</f>
        <v/>
      </c>
      <c r="X733" s="222" t="str">
        <f>+IF(J733=0,"",'Ark1'!X3493)</f>
        <v/>
      </c>
      <c r="Y733" s="222" t="str">
        <f>+IF(J733=0,"",'Ark1'!Y3493)</f>
        <v/>
      </c>
      <c r="Z733" s="222" t="str">
        <f>+IF(J733=0,"",'Ark1'!Z3493)</f>
        <v/>
      </c>
      <c r="AA733" s="220" t="str">
        <f>+IF(J733=0,"",'Ark1'!AA3493)</f>
        <v/>
      </c>
      <c r="AB733" s="221" t="str">
        <f>+IF(J733=0,"",'Ark1'!AC3493)</f>
        <v/>
      </c>
      <c r="AC733" s="222" t="str">
        <f>+IF(J733=0,"",'Ark1'!AE3493)</f>
        <v/>
      </c>
      <c r="AD733" s="220" t="str">
        <f t="shared" si="66"/>
        <v/>
      </c>
      <c r="AE733" s="220" t="str">
        <f t="shared" si="65"/>
        <v/>
      </c>
      <c r="AF733" s="305"/>
    </row>
    <row r="734" spans="1:32" ht="15.6">
      <c r="A734" s="305"/>
      <c r="B734" s="270">
        <f>+'Ark1'!C3494</f>
        <v>2023</v>
      </c>
      <c r="C734" s="219">
        <f>+'Ark1'!L3494</f>
        <v>13</v>
      </c>
      <c r="D734" s="219" t="str">
        <f>VLOOKUP(C734,RNR!$D$13:$E$27,2)</f>
        <v>E-</v>
      </c>
      <c r="E734" s="219">
        <f>+'Ark1'!H3494</f>
        <v>1</v>
      </c>
      <c r="F734" s="219">
        <f>+'Ark1'!J3494</f>
        <v>134</v>
      </c>
      <c r="G734" s="219" t="str">
        <f>+VLOOKUP(F734,RNR!$A$1:$B$26,2)</f>
        <v>Førde</v>
      </c>
      <c r="H734" s="219" t="str">
        <f>+IF(J734=0,"",'Ark1'!Q3494)</f>
        <v/>
      </c>
      <c r="I734" s="219"/>
      <c r="J734" s="324">
        <f>+'Ark1'!R3494</f>
        <v>0</v>
      </c>
      <c r="K734" s="220" t="str">
        <f>+IF(J734=0,"",'Ark1'!AG3494)</f>
        <v/>
      </c>
      <c r="L734" s="220"/>
      <c r="M734" s="220" t="str">
        <f>+IF(J734=0,"",'Ark1'!AH3494)</f>
        <v/>
      </c>
      <c r="N734" s="31" t="str">
        <f>+IF(J734=0,"",'Ark1'!U3494)</f>
        <v/>
      </c>
      <c r="O734" s="31"/>
      <c r="P734" s="31"/>
      <c r="Q734" s="31"/>
      <c r="R734" s="31"/>
      <c r="S734" s="31"/>
      <c r="T734" s="31"/>
      <c r="U734" s="31"/>
      <c r="V734" s="221" t="str">
        <f>+IF(J734=0,"",'Ark1'!T3494)</f>
        <v/>
      </c>
      <c r="W734" s="222" t="str">
        <f>+IF(J734=0,"",'Ark1'!W3494)</f>
        <v/>
      </c>
      <c r="X734" s="222" t="str">
        <f>+IF(J734=0,"",'Ark1'!X3494)</f>
        <v/>
      </c>
      <c r="Y734" s="222" t="str">
        <f>+IF(J734=0,"",'Ark1'!Y3494)</f>
        <v/>
      </c>
      <c r="Z734" s="222" t="str">
        <f>+IF(J734=0,"",'Ark1'!Z3494)</f>
        <v/>
      </c>
      <c r="AA734" s="220" t="str">
        <f>+IF(J734=0,"",'Ark1'!AA3494)</f>
        <v/>
      </c>
      <c r="AB734" s="221" t="str">
        <f>+IF(J734=0,"",'Ark1'!AC3494)</f>
        <v/>
      </c>
      <c r="AC734" s="222" t="str">
        <f>+IF(J734=0,"",'Ark1'!AE3494)</f>
        <v/>
      </c>
      <c r="AD734" s="220" t="str">
        <f t="shared" si="66"/>
        <v/>
      </c>
      <c r="AE734" s="220" t="str">
        <f t="shared" si="65"/>
        <v/>
      </c>
      <c r="AF734" s="305"/>
    </row>
    <row r="735" spans="1:32" ht="15.6">
      <c r="A735" s="305"/>
      <c r="B735" s="270">
        <f>+'Ark1'!C3495</f>
        <v>2023</v>
      </c>
      <c r="C735" s="219">
        <f>+'Ark1'!L3495</f>
        <v>13</v>
      </c>
      <c r="D735" s="219" t="str">
        <f>VLOOKUP(C735,RNR!$D$13:$E$27,2)</f>
        <v>E-</v>
      </c>
      <c r="E735" s="219">
        <f>+'Ark1'!H3495</f>
        <v>2</v>
      </c>
      <c r="F735" s="219">
        <f>+'Ark1'!J3495</f>
        <v>141</v>
      </c>
      <c r="G735" s="219" t="str">
        <f>+VLOOKUP(F735,RNR!$A$1:$B$26,2)</f>
        <v>Ølen</v>
      </c>
      <c r="H735" s="219" t="str">
        <f>+IF(J735=0,"",'Ark1'!Q3495)</f>
        <v/>
      </c>
      <c r="I735" s="219"/>
      <c r="J735" s="324">
        <f>+'Ark1'!R3495</f>
        <v>0</v>
      </c>
      <c r="K735" s="220" t="str">
        <f>+IF(J735=0,"",'Ark1'!AG3495)</f>
        <v/>
      </c>
      <c r="L735" s="220"/>
      <c r="M735" s="220" t="str">
        <f>+IF(J735=0,"",'Ark1'!AH3495)</f>
        <v/>
      </c>
      <c r="N735" s="31" t="str">
        <f>+IF(J735=0,"",'Ark1'!U3495)</f>
        <v/>
      </c>
      <c r="O735" s="31"/>
      <c r="P735" s="31"/>
      <c r="Q735" s="31"/>
      <c r="R735" s="31"/>
      <c r="S735" s="31"/>
      <c r="T735" s="31"/>
      <c r="U735" s="31"/>
      <c r="V735" s="221" t="str">
        <f>+IF(J735=0,"",'Ark1'!T3495)</f>
        <v/>
      </c>
      <c r="W735" s="222" t="str">
        <f>+IF(J735=0,"",'Ark1'!W3495)</f>
        <v/>
      </c>
      <c r="X735" s="222" t="str">
        <f>+IF(J735=0,"",'Ark1'!X3495)</f>
        <v/>
      </c>
      <c r="Y735" s="222" t="str">
        <f>+IF(J735=0,"",'Ark1'!Y3495)</f>
        <v/>
      </c>
      <c r="Z735" s="222" t="str">
        <f>+IF(J735=0,"",'Ark1'!Z3495)</f>
        <v/>
      </c>
      <c r="AA735" s="220" t="str">
        <f>+IF(J735=0,"",'Ark1'!AA3495)</f>
        <v/>
      </c>
      <c r="AB735" s="221" t="str">
        <f>+IF(J735=0,"",'Ark1'!AC3495)</f>
        <v/>
      </c>
      <c r="AC735" s="222" t="str">
        <f>+IF(J735=0,"",'Ark1'!AE3495)</f>
        <v/>
      </c>
      <c r="AD735" s="220" t="str">
        <f t="shared" si="66"/>
        <v/>
      </c>
      <c r="AE735" s="220" t="str">
        <f t="shared" si="65"/>
        <v/>
      </c>
      <c r="AF735" s="305"/>
    </row>
    <row r="736" spans="1:32" ht="15.6">
      <c r="A736" s="305"/>
      <c r="B736" s="270">
        <f>+'Ark1'!C3496</f>
        <v>2023</v>
      </c>
      <c r="C736" s="219">
        <f>+'Ark1'!L3496</f>
        <v>13</v>
      </c>
      <c r="D736" s="219" t="str">
        <f>VLOOKUP(C736,RNR!$D$13:$E$27,2)</f>
        <v>E-</v>
      </c>
      <c r="E736" s="219">
        <f>+'Ark1'!H3496</f>
        <v>2</v>
      </c>
      <c r="F736" s="219">
        <f>+'Ark1'!J3496</f>
        <v>143</v>
      </c>
      <c r="G736" s="219" t="str">
        <f>+VLOOKUP(F736,RNR!$A$1:$B$26,2)</f>
        <v>Nordfjord</v>
      </c>
      <c r="H736" s="219" t="str">
        <f>+IF(J736=0,"",'Ark1'!Q3496)</f>
        <v/>
      </c>
      <c r="I736" s="219"/>
      <c r="J736" s="324">
        <f>+'Ark1'!R3496</f>
        <v>0</v>
      </c>
      <c r="K736" s="220" t="str">
        <f>+IF(J736=0,"",'Ark1'!AG3496)</f>
        <v/>
      </c>
      <c r="L736" s="220"/>
      <c r="M736" s="220" t="str">
        <f>+IF(J736=0,"",'Ark1'!AH3496)</f>
        <v/>
      </c>
      <c r="N736" s="31" t="str">
        <f>+IF(J736=0,"",'Ark1'!U3496)</f>
        <v/>
      </c>
      <c r="O736" s="31"/>
      <c r="P736" s="31"/>
      <c r="Q736" s="31"/>
      <c r="R736" s="31"/>
      <c r="S736" s="31"/>
      <c r="T736" s="31"/>
      <c r="U736" s="31"/>
      <c r="V736" s="221" t="str">
        <f>+IF(J736=0,"",'Ark1'!T3496)</f>
        <v/>
      </c>
      <c r="W736" s="222" t="str">
        <f>+IF(J736=0,"",'Ark1'!W3496)</f>
        <v/>
      </c>
      <c r="X736" s="222" t="str">
        <f>+IF(J736=0,"",'Ark1'!X3496)</f>
        <v/>
      </c>
      <c r="Y736" s="222" t="str">
        <f>+IF(J736=0,"",'Ark1'!Y3496)</f>
        <v/>
      </c>
      <c r="Z736" s="222" t="str">
        <f>+IF(J736=0,"",'Ark1'!Z3496)</f>
        <v/>
      </c>
      <c r="AA736" s="220" t="str">
        <f>+IF(J736=0,"",'Ark1'!AA3496)</f>
        <v/>
      </c>
      <c r="AB736" s="221" t="str">
        <f>+IF(J736=0,"",'Ark1'!AC3496)</f>
        <v/>
      </c>
      <c r="AC736" s="222" t="str">
        <f>+IF(J736=0,"",'Ark1'!AE3496)</f>
        <v/>
      </c>
      <c r="AD736" s="220" t="str">
        <f t="shared" ref="AD736:AD767" si="67">IF(J736=0,"",N736/C736)</f>
        <v/>
      </c>
      <c r="AE736" s="220" t="str">
        <f t="shared" si="65"/>
        <v/>
      </c>
      <c r="AF736" s="305"/>
    </row>
    <row r="737" spans="1:32" ht="15.6">
      <c r="A737" s="305"/>
      <c r="B737" s="270">
        <f>+'Ark1'!C3497</f>
        <v>2023</v>
      </c>
      <c r="C737" s="219">
        <f>+'Ark1'!L3497</f>
        <v>13</v>
      </c>
      <c r="D737" s="219" t="str">
        <f>VLOOKUP(C737,RNR!$D$13:$E$27,2)</f>
        <v>E-</v>
      </c>
      <c r="E737" s="219">
        <f>+'Ark1'!H3497</f>
        <v>2</v>
      </c>
      <c r="F737" s="219">
        <f>+'Ark1'!J3497</f>
        <v>147</v>
      </c>
      <c r="G737" s="219" t="str">
        <f>+VLOOKUP(F737,RNR!$A$1:$B$26,2)</f>
        <v>Midt-Norge</v>
      </c>
      <c r="H737" s="219" t="str">
        <f>+IF(J737=0,"",'Ark1'!Q3497)</f>
        <v/>
      </c>
      <c r="I737" s="219"/>
      <c r="J737" s="324">
        <f>+'Ark1'!R3497</f>
        <v>0</v>
      </c>
      <c r="K737" s="220" t="str">
        <f>+IF(J737=0,"",'Ark1'!AG3497)</f>
        <v/>
      </c>
      <c r="L737" s="220"/>
      <c r="M737" s="220" t="str">
        <f>+IF(J737=0,"",'Ark1'!AH3497)</f>
        <v/>
      </c>
      <c r="N737" s="31" t="str">
        <f>+IF(J737=0,"",'Ark1'!U3497)</f>
        <v/>
      </c>
      <c r="O737" s="31"/>
      <c r="P737" s="31"/>
      <c r="Q737" s="31"/>
      <c r="R737" s="31"/>
      <c r="S737" s="31"/>
      <c r="T737" s="31"/>
      <c r="U737" s="31"/>
      <c r="V737" s="221" t="str">
        <f>+IF(J737=0,"",'Ark1'!T3497)</f>
        <v/>
      </c>
      <c r="W737" s="222" t="str">
        <f>+IF(J737=0,"",'Ark1'!W3497)</f>
        <v/>
      </c>
      <c r="X737" s="222" t="str">
        <f>+IF(J737=0,"",'Ark1'!X3497)</f>
        <v/>
      </c>
      <c r="Y737" s="222" t="str">
        <f>+IF(J737=0,"",'Ark1'!Y3497)</f>
        <v/>
      </c>
      <c r="Z737" s="222" t="str">
        <f>+IF(J737=0,"",'Ark1'!Z3497)</f>
        <v/>
      </c>
      <c r="AA737" s="220" t="str">
        <f>+IF(J737=0,"",'Ark1'!AA3497)</f>
        <v/>
      </c>
      <c r="AB737" s="221" t="str">
        <f>+IF(J737=0,"",'Ark1'!AC3497)</f>
        <v/>
      </c>
      <c r="AC737" s="222" t="str">
        <f>+IF(J737=0,"",'Ark1'!AE3497)</f>
        <v/>
      </c>
      <c r="AD737" s="220" t="str">
        <f t="shared" si="67"/>
        <v/>
      </c>
      <c r="AE737" s="220" t="str">
        <f t="shared" si="65"/>
        <v/>
      </c>
      <c r="AF737" s="305"/>
    </row>
    <row r="738" spans="1:32" ht="15.6">
      <c r="A738" s="305"/>
      <c r="B738" s="270">
        <f>+'Ark1'!C3498</f>
        <v>2023</v>
      </c>
      <c r="C738" s="219">
        <f>+'Ark1'!L3498</f>
        <v>13</v>
      </c>
      <c r="D738" s="219" t="str">
        <f>VLOOKUP(C738,RNR!$D$13:$E$27,2)</f>
        <v>E-</v>
      </c>
      <c r="E738" s="219">
        <f>+'Ark1'!H3498</f>
        <v>1</v>
      </c>
      <c r="F738" s="219">
        <f>+'Ark1'!J3498</f>
        <v>155</v>
      </c>
      <c r="G738" s="219" t="str">
        <f>+VLOOKUP(F738,RNR!$A$1:$B$26,2)</f>
        <v>Målselv</v>
      </c>
      <c r="H738" s="219" t="str">
        <f>+IF(J738=0,"",'Ark1'!Q3498)</f>
        <v/>
      </c>
      <c r="I738" s="219"/>
      <c r="J738" s="324">
        <f>+'Ark1'!R3498</f>
        <v>0</v>
      </c>
      <c r="K738" s="220" t="str">
        <f>+IF(J738=0,"",'Ark1'!AG3498)</f>
        <v/>
      </c>
      <c r="L738" s="220"/>
      <c r="M738" s="220" t="str">
        <f>+IF(J738=0,"",'Ark1'!AH3498)</f>
        <v/>
      </c>
      <c r="N738" s="31" t="str">
        <f>+IF(J738=0,"",'Ark1'!U3498)</f>
        <v/>
      </c>
      <c r="O738" s="31"/>
      <c r="P738" s="31"/>
      <c r="Q738" s="31"/>
      <c r="R738" s="31"/>
      <c r="S738" s="31"/>
      <c r="T738" s="31"/>
      <c r="U738" s="31"/>
      <c r="V738" s="221" t="str">
        <f>+IF(J738=0,"",'Ark1'!T3498)</f>
        <v/>
      </c>
      <c r="W738" s="222" t="str">
        <f>+IF(J738=0,"",'Ark1'!W3498)</f>
        <v/>
      </c>
      <c r="X738" s="222" t="str">
        <f>+IF(J738=0,"",'Ark1'!X3498)</f>
        <v/>
      </c>
      <c r="Y738" s="222" t="str">
        <f>+IF(J738=0,"",'Ark1'!Y3498)</f>
        <v/>
      </c>
      <c r="Z738" s="222" t="str">
        <f>+IF(J738=0,"",'Ark1'!Z3498)</f>
        <v/>
      </c>
      <c r="AA738" s="220" t="str">
        <f>+IF(J738=0,"",'Ark1'!AA3498)</f>
        <v/>
      </c>
      <c r="AB738" s="221" t="str">
        <f>+IF(J738=0,"",'Ark1'!AC3498)</f>
        <v/>
      </c>
      <c r="AC738" s="222" t="str">
        <f>+IF(J738=0,"",'Ark1'!AE3498)</f>
        <v/>
      </c>
      <c r="AD738" s="220" t="str">
        <f t="shared" si="67"/>
        <v/>
      </c>
      <c r="AE738" s="220" t="str">
        <f t="shared" si="65"/>
        <v/>
      </c>
      <c r="AF738" s="305"/>
    </row>
    <row r="739" spans="1:32" ht="15.6">
      <c r="A739" s="305"/>
      <c r="B739" s="270">
        <f>+'Ark1'!C3499</f>
        <v>2023</v>
      </c>
      <c r="C739" s="219">
        <f>+'Ark1'!L3499</f>
        <v>13</v>
      </c>
      <c r="D739" s="219" t="str">
        <f>VLOOKUP(C739,RNR!$D$13:$E$27,2)</f>
        <v>E-</v>
      </c>
      <c r="E739" s="219">
        <f>+'Ark1'!H3499</f>
        <v>2</v>
      </c>
      <c r="F739" s="219">
        <f>+'Ark1'!J3499</f>
        <v>160</v>
      </c>
      <c r="G739" s="219" t="str">
        <f>+VLOOKUP(F739,RNR!$A$1:$B$26,2)</f>
        <v>Oslo</v>
      </c>
      <c r="H739" s="219" t="str">
        <f>+IF(J739=0,"",'Ark1'!Q3499)</f>
        <v/>
      </c>
      <c r="I739" s="219"/>
      <c r="J739" s="324">
        <f>+'Ark1'!R3499</f>
        <v>0</v>
      </c>
      <c r="K739" s="220" t="str">
        <f>+IF(J739=0,"",'Ark1'!AG3499)</f>
        <v/>
      </c>
      <c r="L739" s="220"/>
      <c r="M739" s="220" t="str">
        <f>+IF(J739=0,"",'Ark1'!AH3499)</f>
        <v/>
      </c>
      <c r="N739" s="31" t="str">
        <f>+IF(J739=0,"",'Ark1'!U3499)</f>
        <v/>
      </c>
      <c r="O739" s="31"/>
      <c r="P739" s="31"/>
      <c r="Q739" s="31"/>
      <c r="R739" s="31"/>
      <c r="S739" s="31"/>
      <c r="T739" s="31"/>
      <c r="U739" s="31"/>
      <c r="V739" s="221" t="str">
        <f>+IF(J739=0,"",'Ark1'!T3499)</f>
        <v/>
      </c>
      <c r="W739" s="222" t="str">
        <f>+IF(J739=0,"",'Ark1'!W3499)</f>
        <v/>
      </c>
      <c r="X739" s="222" t="str">
        <f>+IF(J739=0,"",'Ark1'!X3499)</f>
        <v/>
      </c>
      <c r="Y739" s="222" t="str">
        <f>+IF(J739=0,"",'Ark1'!Y3499)</f>
        <v/>
      </c>
      <c r="Z739" s="222" t="str">
        <f>+IF(J739=0,"",'Ark1'!Z3499)</f>
        <v/>
      </c>
      <c r="AA739" s="220" t="str">
        <f>+IF(J739=0,"",'Ark1'!AA3499)</f>
        <v/>
      </c>
      <c r="AB739" s="221" t="str">
        <f>+IF(J739=0,"",'Ark1'!AC3499)</f>
        <v/>
      </c>
      <c r="AC739" s="222" t="str">
        <f>+IF(J739=0,"",'Ark1'!AE3499)</f>
        <v/>
      </c>
      <c r="AD739" s="220" t="str">
        <f t="shared" si="67"/>
        <v/>
      </c>
      <c r="AE739" s="220" t="str">
        <f t="shared" si="65"/>
        <v/>
      </c>
      <c r="AF739" s="305"/>
    </row>
    <row r="740" spans="1:32" ht="15.6">
      <c r="A740" s="305"/>
      <c r="B740" s="270">
        <f>+'Ark1'!C3500</f>
        <v>2023</v>
      </c>
      <c r="C740" s="219">
        <f>+'Ark1'!L3500</f>
        <v>13</v>
      </c>
      <c r="D740" s="219" t="str">
        <f>VLOOKUP(C740,RNR!$D$13:$E$27,2)</f>
        <v>E-</v>
      </c>
      <c r="E740" s="219">
        <f>+'Ark1'!H3500</f>
        <v>1</v>
      </c>
      <c r="F740" s="219">
        <f>+'Ark1'!J3500</f>
        <v>171</v>
      </c>
      <c r="G740" s="219" t="str">
        <f>+VLOOKUP(F740,RNR!$A$1:$B$26,2)</f>
        <v>Prima</v>
      </c>
      <c r="H740" s="219" t="str">
        <f>+IF(J740=0,"",'Ark1'!Q3500)</f>
        <v/>
      </c>
      <c r="I740" s="219"/>
      <c r="J740" s="324">
        <f>+'Ark1'!R3500</f>
        <v>0</v>
      </c>
      <c r="K740" s="220" t="str">
        <f>+IF(J740=0,"",'Ark1'!AG3500)</f>
        <v/>
      </c>
      <c r="L740" s="220"/>
      <c r="M740" s="220" t="str">
        <f>+IF(J740=0,"",'Ark1'!AH3500)</f>
        <v/>
      </c>
      <c r="N740" s="31" t="str">
        <f>+IF(J740=0,"",'Ark1'!U3500)</f>
        <v/>
      </c>
      <c r="O740" s="31"/>
      <c r="P740" s="31"/>
      <c r="Q740" s="31"/>
      <c r="R740" s="31"/>
      <c r="S740" s="31"/>
      <c r="T740" s="31"/>
      <c r="U740" s="31"/>
      <c r="V740" s="221" t="str">
        <f>+IF(J740=0,"",'Ark1'!T3500)</f>
        <v/>
      </c>
      <c r="W740" s="222" t="str">
        <f>+IF(J740=0,"",'Ark1'!W3500)</f>
        <v/>
      </c>
      <c r="X740" s="222" t="str">
        <f>+IF(J740=0,"",'Ark1'!X3500)</f>
        <v/>
      </c>
      <c r="Y740" s="222" t="str">
        <f>+IF(J740=0,"",'Ark1'!Y3500)</f>
        <v/>
      </c>
      <c r="Z740" s="222" t="str">
        <f>+IF(J740=0,"",'Ark1'!Z3500)</f>
        <v/>
      </c>
      <c r="AA740" s="220" t="str">
        <f>+IF(J740=0,"",'Ark1'!AA3500)</f>
        <v/>
      </c>
      <c r="AB740" s="221" t="str">
        <f>+IF(J740=0,"",'Ark1'!AC3500)</f>
        <v/>
      </c>
      <c r="AC740" s="222" t="str">
        <f>+IF(J740=0,"",'Ark1'!AE3500)</f>
        <v/>
      </c>
      <c r="AD740" s="220" t="str">
        <f t="shared" si="67"/>
        <v/>
      </c>
      <c r="AE740" s="220" t="str">
        <f t="shared" si="65"/>
        <v/>
      </c>
      <c r="AF740" s="305"/>
    </row>
    <row r="741" spans="1:32" ht="15.6">
      <c r="A741" s="305"/>
      <c r="B741" s="270">
        <f>+'Ark1'!C3501</f>
        <v>2023</v>
      </c>
      <c r="C741" s="219">
        <f>+'Ark1'!L3501</f>
        <v>13</v>
      </c>
      <c r="D741" s="219" t="str">
        <f>VLOOKUP(C741,RNR!$D$13:$E$27,2)</f>
        <v>E-</v>
      </c>
      <c r="E741" s="219">
        <f>+'Ark1'!H3501</f>
        <v>2</v>
      </c>
      <c r="F741" s="219">
        <f>+'Ark1'!J3501</f>
        <v>175</v>
      </c>
      <c r="G741" s="219" t="str">
        <f>+VLOOKUP(F741,RNR!$A$1:$B$26,2)</f>
        <v>Ole Ringdal</v>
      </c>
      <c r="H741" s="219" t="str">
        <f>+IF(J741=0,"",'Ark1'!Q3501)</f>
        <v/>
      </c>
      <c r="I741" s="219"/>
      <c r="J741" s="324">
        <f>+'Ark1'!R3501</f>
        <v>0</v>
      </c>
      <c r="K741" s="220" t="str">
        <f>+IF(J741=0,"",'Ark1'!AG3501)</f>
        <v/>
      </c>
      <c r="L741" s="220"/>
      <c r="M741" s="220" t="str">
        <f>+IF(J741=0,"",'Ark1'!AH3501)</f>
        <v/>
      </c>
      <c r="N741" s="31" t="str">
        <f>+IF(J741=0,"",'Ark1'!U3501)</f>
        <v/>
      </c>
      <c r="O741" s="31"/>
      <c r="P741" s="31"/>
      <c r="Q741" s="31"/>
      <c r="R741" s="31"/>
      <c r="S741" s="31"/>
      <c r="T741" s="31"/>
      <c r="U741" s="31"/>
      <c r="V741" s="221" t="str">
        <f>+IF(J741=0,"",'Ark1'!T3501)</f>
        <v/>
      </c>
      <c r="W741" s="222" t="str">
        <f>+IF(J741=0,"",'Ark1'!W3501)</f>
        <v/>
      </c>
      <c r="X741" s="222" t="str">
        <f>+IF(J741=0,"",'Ark1'!X3501)</f>
        <v/>
      </c>
      <c r="Y741" s="222" t="str">
        <f>+IF(J741=0,"",'Ark1'!Y3501)</f>
        <v/>
      </c>
      <c r="Z741" s="222" t="str">
        <f>+IF(J741=0,"",'Ark1'!Z3501)</f>
        <v/>
      </c>
      <c r="AA741" s="220" t="str">
        <f>+IF(J741=0,"",'Ark1'!AA3501)</f>
        <v/>
      </c>
      <c r="AB741" s="221" t="str">
        <f>+IF(J741=0,"",'Ark1'!AC3501)</f>
        <v/>
      </c>
      <c r="AC741" s="222" t="str">
        <f>+IF(J741=0,"",'Ark1'!AE3501)</f>
        <v/>
      </c>
      <c r="AD741" s="220" t="str">
        <f t="shared" si="67"/>
        <v/>
      </c>
      <c r="AE741" s="220" t="str">
        <f t="shared" si="65"/>
        <v/>
      </c>
      <c r="AF741" s="305"/>
    </row>
    <row r="742" spans="1:32" ht="15.6">
      <c r="A742" s="305"/>
      <c r="B742" s="270">
        <f>+'Ark1'!C3502</f>
        <v>2023</v>
      </c>
      <c r="C742" s="219">
        <f>+'Ark1'!L3502</f>
        <v>13</v>
      </c>
      <c r="D742" s="219" t="str">
        <f>VLOOKUP(C742,RNR!$D$13:$E$27,2)</f>
        <v>E-</v>
      </c>
      <c r="E742" s="219">
        <f>+'Ark1'!H3502</f>
        <v>2</v>
      </c>
      <c r="F742" s="219">
        <f>+'Ark1'!J3502</f>
        <v>177</v>
      </c>
      <c r="G742" s="219" t="str">
        <f>+VLOOKUP(F742,RNR!$A$1:$B$26,2)</f>
        <v>Slakthuset</v>
      </c>
      <c r="H742" s="219" t="str">
        <f>+IF(J742=0,"",'Ark1'!Q3502)</f>
        <v/>
      </c>
      <c r="I742" s="219"/>
      <c r="J742" s="324">
        <f>+'Ark1'!R3502</f>
        <v>0</v>
      </c>
      <c r="K742" s="220" t="str">
        <f>+IF(J742=0,"",'Ark1'!AG3502)</f>
        <v/>
      </c>
      <c r="L742" s="220"/>
      <c r="M742" s="220" t="str">
        <f>+IF(J742=0,"",'Ark1'!AH3502)</f>
        <v/>
      </c>
      <c r="N742" s="31" t="str">
        <f>+IF(J742=0,"",'Ark1'!U3502)</f>
        <v/>
      </c>
      <c r="O742" s="31"/>
      <c r="P742" s="31"/>
      <c r="Q742" s="31"/>
      <c r="R742" s="31"/>
      <c r="S742" s="31"/>
      <c r="T742" s="31"/>
      <c r="U742" s="31"/>
      <c r="V742" s="221" t="str">
        <f>+IF(J742=0,"",'Ark1'!T3502)</f>
        <v/>
      </c>
      <c r="W742" s="222" t="str">
        <f>+IF(J742=0,"",'Ark1'!W3502)</f>
        <v/>
      </c>
      <c r="X742" s="222" t="str">
        <f>+IF(J742=0,"",'Ark1'!X3502)</f>
        <v/>
      </c>
      <c r="Y742" s="222" t="str">
        <f>+IF(J742=0,"",'Ark1'!Y3502)</f>
        <v/>
      </c>
      <c r="Z742" s="222" t="str">
        <f>+IF(J742=0,"",'Ark1'!Z3502)</f>
        <v/>
      </c>
      <c r="AA742" s="220" t="str">
        <f>+IF(J742=0,"",'Ark1'!AA3502)</f>
        <v/>
      </c>
      <c r="AB742" s="221" t="str">
        <f>+IF(J742=0,"",'Ark1'!AC3502)</f>
        <v/>
      </c>
      <c r="AC742" s="222" t="str">
        <f>+IF(J742=0,"",'Ark1'!AE3502)</f>
        <v/>
      </c>
      <c r="AD742" s="220" t="str">
        <f t="shared" si="67"/>
        <v/>
      </c>
      <c r="AE742" s="220" t="str">
        <f t="shared" si="65"/>
        <v/>
      </c>
      <c r="AF742" s="305"/>
    </row>
    <row r="743" spans="1:32" ht="15.6">
      <c r="A743" s="305"/>
      <c r="B743" s="270">
        <f>+'Ark1'!C3503</f>
        <v>2023</v>
      </c>
      <c r="C743" s="219">
        <f>+'Ark1'!L3503</f>
        <v>13</v>
      </c>
      <c r="D743" s="219" t="str">
        <f>VLOOKUP(C743,RNR!$D$13:$E$27,2)</f>
        <v>E-</v>
      </c>
      <c r="E743" s="219">
        <f>+'Ark1'!H3503</f>
        <v>2</v>
      </c>
      <c r="F743" s="219">
        <f>+'Ark1'!J3503</f>
        <v>178</v>
      </c>
      <c r="G743" s="219" t="str">
        <f>+VLOOKUP(F743,RNR!$A$1:$B$26,2)</f>
        <v>Røros</v>
      </c>
      <c r="H743" s="219" t="str">
        <f>+IF(J743=0,"",'Ark1'!Q3503)</f>
        <v/>
      </c>
      <c r="I743" s="219"/>
      <c r="J743" s="324">
        <f>+'Ark1'!R3503</f>
        <v>0</v>
      </c>
      <c r="K743" s="220" t="str">
        <f>+IF(J743=0,"",'Ark1'!AG3503)</f>
        <v/>
      </c>
      <c r="L743" s="220"/>
      <c r="M743" s="220" t="str">
        <f>+IF(J743=0,"",'Ark1'!AH3503)</f>
        <v/>
      </c>
      <c r="N743" s="31" t="str">
        <f>+IF(J743=0,"",'Ark1'!U3503)</f>
        <v/>
      </c>
      <c r="O743" s="31"/>
      <c r="P743" s="31"/>
      <c r="Q743" s="31"/>
      <c r="R743" s="31"/>
      <c r="S743" s="31"/>
      <c r="T743" s="31"/>
      <c r="U743" s="31"/>
      <c r="V743" s="221" t="str">
        <f>+IF(J743=0,"",'Ark1'!T3503)</f>
        <v/>
      </c>
      <c r="W743" s="222" t="str">
        <f>+IF(J743=0,"",'Ark1'!W3503)</f>
        <v/>
      </c>
      <c r="X743" s="222" t="str">
        <f>+IF(J743=0,"",'Ark1'!X3503)</f>
        <v/>
      </c>
      <c r="Y743" s="222" t="str">
        <f>+IF(J743=0,"",'Ark1'!Y3503)</f>
        <v/>
      </c>
      <c r="Z743" s="222" t="str">
        <f>+IF(J743=0,"",'Ark1'!Z3503)</f>
        <v/>
      </c>
      <c r="AA743" s="220" t="str">
        <f>+IF(J743=0,"",'Ark1'!AA3503)</f>
        <v/>
      </c>
      <c r="AB743" s="221" t="str">
        <f>+IF(J743=0,"",'Ark1'!AC3503)</f>
        <v/>
      </c>
      <c r="AC743" s="222" t="str">
        <f>+IF(J743=0,"",'Ark1'!AE3503)</f>
        <v/>
      </c>
      <c r="AD743" s="220" t="str">
        <f t="shared" si="67"/>
        <v/>
      </c>
      <c r="AE743" s="220" t="str">
        <f t="shared" si="65"/>
        <v/>
      </c>
      <c r="AF743" s="305"/>
    </row>
    <row r="744" spans="1:32" ht="15.6">
      <c r="A744" s="305"/>
      <c r="B744" s="270">
        <f>+'Ark1'!C3504</f>
        <v>2023</v>
      </c>
      <c r="C744" s="219">
        <f>+'Ark1'!L3504</f>
        <v>13</v>
      </c>
      <c r="D744" s="219" t="str">
        <f>VLOOKUP(C744,RNR!$D$13:$E$27,2)</f>
        <v>E-</v>
      </c>
      <c r="E744" s="219">
        <f>+'Ark1'!H3504</f>
        <v>2</v>
      </c>
      <c r="F744" s="219">
        <f>+'Ark1'!J3504</f>
        <v>181</v>
      </c>
      <c r="G744" s="219" t="str">
        <f>+VLOOKUP(F744,RNR!$A$1:$B$26,2)</f>
        <v>Horns</v>
      </c>
      <c r="H744" s="219" t="str">
        <f>+IF(J744=0,"",'Ark1'!Q3504)</f>
        <v/>
      </c>
      <c r="I744" s="219"/>
      <c r="J744" s="324">
        <f>+'Ark1'!R3504</f>
        <v>0</v>
      </c>
      <c r="K744" s="220" t="str">
        <f>+IF(J744=0,"",'Ark1'!AG3504)</f>
        <v/>
      </c>
      <c r="L744" s="220"/>
      <c r="M744" s="220" t="str">
        <f>+IF(J744=0,"",'Ark1'!AH3504)</f>
        <v/>
      </c>
      <c r="N744" s="31" t="str">
        <f>+IF(J744=0,"",'Ark1'!U3504)</f>
        <v/>
      </c>
      <c r="O744" s="31"/>
      <c r="P744" s="31"/>
      <c r="Q744" s="31"/>
      <c r="R744" s="31"/>
      <c r="S744" s="31"/>
      <c r="T744" s="31"/>
      <c r="U744" s="31"/>
      <c r="V744" s="221" t="str">
        <f>+IF(J744=0,"",'Ark1'!T3504)</f>
        <v/>
      </c>
      <c r="W744" s="222" t="str">
        <f>+IF(J744=0,"",'Ark1'!W3504)</f>
        <v/>
      </c>
      <c r="X744" s="222" t="str">
        <f>+IF(J744=0,"",'Ark1'!X3504)</f>
        <v/>
      </c>
      <c r="Y744" s="222" t="str">
        <f>+IF(J744=0,"",'Ark1'!Y3504)</f>
        <v/>
      </c>
      <c r="Z744" s="222" t="str">
        <f>+IF(J744=0,"",'Ark1'!Z3504)</f>
        <v/>
      </c>
      <c r="AA744" s="220" t="str">
        <f>+IF(J744=0,"",'Ark1'!AA3504)</f>
        <v/>
      </c>
      <c r="AB744" s="221" t="str">
        <f>+IF(J744=0,"",'Ark1'!AC3504)</f>
        <v/>
      </c>
      <c r="AC744" s="222" t="str">
        <f>+IF(J744=0,"",'Ark1'!AE3504)</f>
        <v/>
      </c>
      <c r="AD744" s="220" t="str">
        <f t="shared" si="67"/>
        <v/>
      </c>
      <c r="AE744" s="220" t="str">
        <f t="shared" si="65"/>
        <v/>
      </c>
      <c r="AF744" s="305"/>
    </row>
    <row r="745" spans="1:32" ht="15.6">
      <c r="A745" s="305"/>
      <c r="B745" s="270">
        <f>+'Ark1'!C3505</f>
        <v>2023</v>
      </c>
      <c r="C745" s="219">
        <f>+'Ark1'!L3505</f>
        <v>13</v>
      </c>
      <c r="D745" s="219" t="str">
        <f>VLOOKUP(C745,RNR!$D$13:$E$27,2)</f>
        <v>E-</v>
      </c>
      <c r="E745" s="219">
        <f>+'Ark1'!H3505</f>
        <v>1</v>
      </c>
      <c r="F745" s="219">
        <f>+'Ark1'!J3505</f>
        <v>262</v>
      </c>
      <c r="G745" s="219" t="str">
        <f>+VLOOKUP(F745,RNR!$A$1:$B$26,2)</f>
        <v>Strilalam</v>
      </c>
      <c r="H745" s="219" t="str">
        <f>+IF(J745=0,"",'Ark1'!Q3505)</f>
        <v/>
      </c>
      <c r="I745" s="219"/>
      <c r="J745" s="324">
        <f>+'Ark1'!R3505</f>
        <v>0</v>
      </c>
      <c r="K745" s="220" t="str">
        <f>+IF(J745=0,"",'Ark1'!AG3505)</f>
        <v/>
      </c>
      <c r="L745" s="220"/>
      <c r="M745" s="220" t="str">
        <f>+IF(J745=0,"",'Ark1'!AH3505)</f>
        <v/>
      </c>
      <c r="N745" s="31" t="str">
        <f>+IF(J745=0,"",'Ark1'!U3505)</f>
        <v/>
      </c>
      <c r="O745" s="31"/>
      <c r="P745" s="31"/>
      <c r="Q745" s="31"/>
      <c r="R745" s="31"/>
      <c r="S745" s="31"/>
      <c r="T745" s="31"/>
      <c r="U745" s="31"/>
      <c r="V745" s="221" t="str">
        <f>+IF(J745=0,"",'Ark1'!T3505)</f>
        <v/>
      </c>
      <c r="W745" s="222" t="str">
        <f>+IF(J745=0,"",'Ark1'!W3505)</f>
        <v/>
      </c>
      <c r="X745" s="222" t="str">
        <f>+IF(J745=0,"",'Ark1'!X3505)</f>
        <v/>
      </c>
      <c r="Y745" s="222" t="str">
        <f>+IF(J745=0,"",'Ark1'!Y3505)</f>
        <v/>
      </c>
      <c r="Z745" s="222" t="str">
        <f>+IF(J745=0,"",'Ark1'!Z3505)</f>
        <v/>
      </c>
      <c r="AA745" s="220" t="str">
        <f>+IF(J745=0,"",'Ark1'!AA3505)</f>
        <v/>
      </c>
      <c r="AB745" s="221" t="str">
        <f>+IF(J745=0,"",'Ark1'!AC3505)</f>
        <v/>
      </c>
      <c r="AC745" s="222" t="str">
        <f>+IF(J745=0,"",'Ark1'!AE3505)</f>
        <v/>
      </c>
      <c r="AD745" s="220" t="str">
        <f t="shared" si="67"/>
        <v/>
      </c>
      <c r="AE745" s="220" t="str">
        <f t="shared" si="65"/>
        <v/>
      </c>
      <c r="AF745" s="305"/>
    </row>
    <row r="746" spans="1:32" ht="15.6">
      <c r="A746" s="305"/>
      <c r="B746" s="270">
        <f>+'Ark1'!C3506</f>
        <v>2023</v>
      </c>
      <c r="C746" s="219">
        <f>+'Ark1'!L3506</f>
        <v>13</v>
      </c>
      <c r="D746" s="219" t="str">
        <f>VLOOKUP(C746,RNR!$D$13:$E$27,2)</f>
        <v>E-</v>
      </c>
      <c r="E746" s="219">
        <f>+'Ark1'!H3506</f>
        <v>1</v>
      </c>
      <c r="F746" s="219">
        <f>+'Ark1'!J3506</f>
        <v>309</v>
      </c>
      <c r="G746" s="219" t="str">
        <f>+VLOOKUP(F746,RNR!$A$1:$B$26,2)</f>
        <v>Malvik</v>
      </c>
      <c r="H746" s="219" t="str">
        <f>+IF(J746=0,"",'Ark1'!Q3506)</f>
        <v/>
      </c>
      <c r="I746" s="219"/>
      <c r="J746" s="324">
        <f>+'Ark1'!R3506</f>
        <v>0</v>
      </c>
      <c r="K746" s="220" t="str">
        <f>+IF(J746=0,"",'Ark1'!AG3506)</f>
        <v/>
      </c>
      <c r="L746" s="220"/>
      <c r="M746" s="220" t="str">
        <f>+IF(J746=0,"",'Ark1'!AH3506)</f>
        <v/>
      </c>
      <c r="N746" s="31" t="str">
        <f>+IF(J746=0,"",'Ark1'!U3506)</f>
        <v/>
      </c>
      <c r="O746" s="31"/>
      <c r="P746" s="31"/>
      <c r="Q746" s="31"/>
      <c r="R746" s="31"/>
      <c r="S746" s="31"/>
      <c r="T746" s="31"/>
      <c r="U746" s="31"/>
      <c r="V746" s="221" t="str">
        <f>+IF(J746=0,"",'Ark1'!T3506)</f>
        <v/>
      </c>
      <c r="W746" s="222" t="str">
        <f>+IF(J746=0,"",'Ark1'!W3506)</f>
        <v/>
      </c>
      <c r="X746" s="222" t="str">
        <f>+IF(J746=0,"",'Ark1'!X3506)</f>
        <v/>
      </c>
      <c r="Y746" s="222" t="str">
        <f>+IF(J746=0,"",'Ark1'!Y3506)</f>
        <v/>
      </c>
      <c r="Z746" s="222" t="str">
        <f>+IF(J746=0,"",'Ark1'!Z3506)</f>
        <v/>
      </c>
      <c r="AA746" s="220" t="str">
        <f>+IF(J746=0,"",'Ark1'!AA3506)</f>
        <v/>
      </c>
      <c r="AB746" s="221" t="str">
        <f>+IF(J746=0,"",'Ark1'!AC3506)</f>
        <v/>
      </c>
      <c r="AC746" s="222" t="str">
        <f>+IF(J746=0,"",'Ark1'!AE3506)</f>
        <v/>
      </c>
      <c r="AD746" s="220" t="str">
        <f t="shared" si="67"/>
        <v/>
      </c>
      <c r="AE746" s="220" t="str">
        <f t="shared" si="65"/>
        <v/>
      </c>
      <c r="AF746" s="305"/>
    </row>
    <row r="747" spans="1:32" ht="15.6">
      <c r="A747" s="305"/>
      <c r="B747" s="270">
        <f>+'Ark1'!C3507</f>
        <v>2023</v>
      </c>
      <c r="C747" s="219">
        <f>+'Ark1'!L3507</f>
        <v>13</v>
      </c>
      <c r="D747" s="219" t="str">
        <f>VLOOKUP(C747,RNR!$D$13:$E$27,2)</f>
        <v>E-</v>
      </c>
      <c r="E747" s="219">
        <f>+'Ark1'!H3507</f>
        <v>2</v>
      </c>
      <c r="F747" s="219">
        <f>+'Ark1'!J3507</f>
        <v>470</v>
      </c>
      <c r="G747" s="219" t="str">
        <f>+VLOOKUP(F747,RNR!$A$1:$B$26,2)</f>
        <v>Jens Eide</v>
      </c>
      <c r="H747" s="219" t="str">
        <f>+IF(J747=0,"",'Ark1'!Q3507)</f>
        <v/>
      </c>
      <c r="I747" s="219"/>
      <c r="J747" s="324">
        <f>+'Ark1'!R3507</f>
        <v>0</v>
      </c>
      <c r="K747" s="220" t="str">
        <f>+IF(J747=0,"",'Ark1'!AG3507)</f>
        <v/>
      </c>
      <c r="L747" s="220"/>
      <c r="M747" s="220" t="str">
        <f>+IF(J747=0,"",'Ark1'!AH3507)</f>
        <v/>
      </c>
      <c r="N747" s="31" t="str">
        <f>+IF(J747=0,"",'Ark1'!U3507)</f>
        <v/>
      </c>
      <c r="O747" s="31"/>
      <c r="P747" s="31"/>
      <c r="Q747" s="31"/>
      <c r="R747" s="31"/>
      <c r="S747" s="31"/>
      <c r="T747" s="31"/>
      <c r="U747" s="31"/>
      <c r="V747" s="221" t="str">
        <f>+IF(J747=0,"",'Ark1'!T3507)</f>
        <v/>
      </c>
      <c r="W747" s="222" t="str">
        <f>+IF(J747=0,"",'Ark1'!W3507)</f>
        <v/>
      </c>
      <c r="X747" s="222" t="str">
        <f>+IF(J747=0,"",'Ark1'!X3507)</f>
        <v/>
      </c>
      <c r="Y747" s="222" t="str">
        <f>+IF(J747=0,"",'Ark1'!Y3507)</f>
        <v/>
      </c>
      <c r="Z747" s="222" t="str">
        <f>+IF(J747=0,"",'Ark1'!Z3507)</f>
        <v/>
      </c>
      <c r="AA747" s="220" t="str">
        <f>+IF(J747=0,"",'Ark1'!AA3507)</f>
        <v/>
      </c>
      <c r="AB747" s="221" t="str">
        <f>+IF(J747=0,"",'Ark1'!AC3507)</f>
        <v/>
      </c>
      <c r="AC747" s="222" t="str">
        <f>+IF(J747=0,"",'Ark1'!AE3507)</f>
        <v/>
      </c>
      <c r="AD747" s="220" t="str">
        <f t="shared" si="67"/>
        <v/>
      </c>
      <c r="AE747" s="220" t="str">
        <f t="shared" si="65"/>
        <v/>
      </c>
      <c r="AF747" s="305"/>
    </row>
    <row r="748" spans="1:32" ht="15.6">
      <c r="A748" s="305"/>
      <c r="B748" s="270">
        <f>+'Ark1'!C3508</f>
        <v>2023</v>
      </c>
      <c r="C748" s="219">
        <f>+'Ark1'!L3508</f>
        <v>13</v>
      </c>
      <c r="D748" s="219" t="str">
        <f>VLOOKUP(C748,RNR!$D$13:$E$27,2)</f>
        <v>E-</v>
      </c>
      <c r="E748" s="219">
        <f>+'Ark1'!H3508</f>
        <v>2</v>
      </c>
      <c r="F748" s="219">
        <f>+'Ark1'!J3508</f>
        <v>629</v>
      </c>
      <c r="G748" s="219" t="str">
        <f>+VLOOKUP(F748,RNR!$A$1:$B$26,2)</f>
        <v>Bø</v>
      </c>
      <c r="H748" s="219" t="str">
        <f>+IF(J748=0,"",'Ark1'!Q3508)</f>
        <v/>
      </c>
      <c r="I748" s="219"/>
      <c r="J748" s="324">
        <f>+'Ark1'!R3508</f>
        <v>0</v>
      </c>
      <c r="K748" s="220" t="str">
        <f>+IF(J748=0,"",'Ark1'!AG3508)</f>
        <v/>
      </c>
      <c r="L748" s="220"/>
      <c r="M748" s="220" t="str">
        <f>+IF(J748=0,"",'Ark1'!AH3508)</f>
        <v/>
      </c>
      <c r="N748" s="31" t="str">
        <f>+IF(J748=0,"",'Ark1'!U3508)</f>
        <v/>
      </c>
      <c r="O748" s="31"/>
      <c r="P748" s="31"/>
      <c r="Q748" s="31"/>
      <c r="R748" s="31"/>
      <c r="S748" s="31"/>
      <c r="T748" s="31"/>
      <c r="U748" s="31"/>
      <c r="V748" s="221" t="str">
        <f>+IF(J748=0,"",'Ark1'!T3508)</f>
        <v/>
      </c>
      <c r="W748" s="222" t="str">
        <f>+IF(J748=0,"",'Ark1'!W3508)</f>
        <v/>
      </c>
      <c r="X748" s="222" t="str">
        <f>+IF(J748=0,"",'Ark1'!X3508)</f>
        <v/>
      </c>
      <c r="Y748" s="222" t="str">
        <f>+IF(J748=0,"",'Ark1'!Y3508)</f>
        <v/>
      </c>
      <c r="Z748" s="222" t="str">
        <f>+IF(J748=0,"",'Ark1'!Z3508)</f>
        <v/>
      </c>
      <c r="AA748" s="220" t="str">
        <f>+IF(J748=0,"",'Ark1'!AA3508)</f>
        <v/>
      </c>
      <c r="AB748" s="221" t="str">
        <f>+IF(J748=0,"",'Ark1'!AC3508)</f>
        <v/>
      </c>
      <c r="AC748" s="222" t="str">
        <f>+IF(J748=0,"",'Ark1'!AE3508)</f>
        <v/>
      </c>
      <c r="AD748" s="220" t="str">
        <f t="shared" si="67"/>
        <v/>
      </c>
      <c r="AE748" s="220" t="str">
        <f t="shared" si="65"/>
        <v/>
      </c>
      <c r="AF748" s="305"/>
    </row>
    <row r="749" spans="1:32" ht="15.6">
      <c r="A749" s="305"/>
      <c r="B749" s="270">
        <f>+'Ark1'!C3509</f>
        <v>2023</v>
      </c>
      <c r="C749" s="219">
        <f>+'Ark1'!L3509</f>
        <v>13</v>
      </c>
      <c r="D749" s="219" t="str">
        <f>VLOOKUP(C749,RNR!$D$13:$E$27,2)</f>
        <v>E-</v>
      </c>
      <c r="E749" s="219">
        <f>+'Ark1'!H3509</f>
        <v>1</v>
      </c>
      <c r="F749" s="219">
        <f>+'Ark1'!J3509</f>
        <v>643</v>
      </c>
      <c r="G749" s="219" t="str">
        <f>+VLOOKUP(F749,RNR!$A$1:$B$26,2)</f>
        <v>Bjerka</v>
      </c>
      <c r="H749" s="219" t="str">
        <f>+IF(J749=0,"",'Ark1'!Q3509)</f>
        <v/>
      </c>
      <c r="I749" s="219"/>
      <c r="J749" s="324">
        <f>+'Ark1'!R3509</f>
        <v>0</v>
      </c>
      <c r="K749" s="220" t="str">
        <f>+IF(J749=0,"",'Ark1'!AG3509)</f>
        <v/>
      </c>
      <c r="L749" s="220"/>
      <c r="M749" s="220" t="str">
        <f>+IF(J749=0,"",'Ark1'!AH3509)</f>
        <v/>
      </c>
      <c r="N749" s="31" t="str">
        <f>+IF(J749=0,"",'Ark1'!U3509)</f>
        <v/>
      </c>
      <c r="O749" s="31"/>
      <c r="P749" s="31"/>
      <c r="Q749" s="31"/>
      <c r="R749" s="31"/>
      <c r="S749" s="31"/>
      <c r="T749" s="31"/>
      <c r="U749" s="31"/>
      <c r="V749" s="221" t="str">
        <f>+IF(J749=0,"",'Ark1'!T3509)</f>
        <v/>
      </c>
      <c r="W749" s="222" t="str">
        <f>+IF(J749=0,"",'Ark1'!W3509)</f>
        <v/>
      </c>
      <c r="X749" s="222" t="str">
        <f>+IF(J749=0,"",'Ark1'!X3509)</f>
        <v/>
      </c>
      <c r="Y749" s="222" t="str">
        <f>+IF(J749=0,"",'Ark1'!Y3509)</f>
        <v/>
      </c>
      <c r="Z749" s="222" t="str">
        <f>+IF(J749=0,"",'Ark1'!Z3509)</f>
        <v/>
      </c>
      <c r="AA749" s="220" t="str">
        <f>+IF(J749=0,"",'Ark1'!AA3509)</f>
        <v/>
      </c>
      <c r="AB749" s="221" t="str">
        <f>+IF(J749=0,"",'Ark1'!AC3509)</f>
        <v/>
      </c>
      <c r="AC749" s="222" t="str">
        <f>+IF(J749=0,"",'Ark1'!AE3509)</f>
        <v/>
      </c>
      <c r="AD749" s="220" t="str">
        <f t="shared" si="67"/>
        <v/>
      </c>
      <c r="AE749" s="220" t="str">
        <f t="shared" si="65"/>
        <v/>
      </c>
      <c r="AF749" s="305"/>
    </row>
    <row r="750" spans="1:32" ht="15.6">
      <c r="A750" s="305"/>
      <c r="B750" s="270">
        <f>+'Ark1'!C3510</f>
        <v>2023</v>
      </c>
      <c r="C750" s="219">
        <f>+'Ark1'!L3510</f>
        <v>13</v>
      </c>
      <c r="D750" s="219" t="str">
        <f>VLOOKUP(C750,RNR!$D$13:$E$27,2)</f>
        <v>E-</v>
      </c>
      <c r="E750" s="219">
        <f>+'Ark1'!H3510</f>
        <v>2</v>
      </c>
      <c r="F750" s="219">
        <f>+'Ark1'!J3510</f>
        <v>704</v>
      </c>
      <c r="G750" s="219" t="str">
        <f>+VLOOKUP(F750,RNR!$A$1:$B$26,2)</f>
        <v>Øre Vilt</v>
      </c>
      <c r="H750" s="219" t="str">
        <f>+IF(J750=0,"",'Ark1'!Q3510)</f>
        <v/>
      </c>
      <c r="I750" s="219"/>
      <c r="J750" s="324">
        <f>+'Ark1'!R3510</f>
        <v>0</v>
      </c>
      <c r="K750" s="220" t="str">
        <f>+IF(J750=0,"",'Ark1'!AG3510)</f>
        <v/>
      </c>
      <c r="L750" s="220"/>
      <c r="M750" s="220" t="str">
        <f>+IF(J750=0,"",'Ark1'!AH3510)</f>
        <v/>
      </c>
      <c r="N750" s="31" t="str">
        <f>+IF(J750=0,"",'Ark1'!U3510)</f>
        <v/>
      </c>
      <c r="O750" s="31"/>
      <c r="P750" s="31"/>
      <c r="Q750" s="31"/>
      <c r="R750" s="31"/>
      <c r="S750" s="31"/>
      <c r="T750" s="31"/>
      <c r="U750" s="31"/>
      <c r="V750" s="221" t="str">
        <f>+IF(J750=0,"",'Ark1'!T3510)</f>
        <v/>
      </c>
      <c r="W750" s="222" t="str">
        <f>+IF(J750=0,"",'Ark1'!W3510)</f>
        <v/>
      </c>
      <c r="X750" s="222" t="str">
        <f>+IF(J750=0,"",'Ark1'!X3510)</f>
        <v/>
      </c>
      <c r="Y750" s="222" t="str">
        <f>+IF(J750=0,"",'Ark1'!Y3510)</f>
        <v/>
      </c>
      <c r="Z750" s="222" t="str">
        <f>+IF(J750=0,"",'Ark1'!Z3510)</f>
        <v/>
      </c>
      <c r="AA750" s="220" t="str">
        <f>+IF(J750=0,"",'Ark1'!AA3510)</f>
        <v/>
      </c>
      <c r="AB750" s="221" t="str">
        <f>+IF(J750=0,"",'Ark1'!AC3510)</f>
        <v/>
      </c>
      <c r="AC750" s="222" t="str">
        <f>+IF(J750=0,"",'Ark1'!AE3510)</f>
        <v/>
      </c>
      <c r="AD750" s="220" t="str">
        <f t="shared" si="67"/>
        <v/>
      </c>
      <c r="AE750" s="220" t="str">
        <f t="shared" si="65"/>
        <v/>
      </c>
      <c r="AF750" s="305"/>
    </row>
    <row r="751" spans="1:32" ht="15.6">
      <c r="A751" s="305"/>
      <c r="B751" s="270">
        <f>+'Ark1'!C3511</f>
        <v>2023</v>
      </c>
      <c r="C751" s="219">
        <f>+'Ark1'!L3511</f>
        <v>13</v>
      </c>
      <c r="D751" s="219" t="str">
        <f>VLOOKUP(C751,RNR!$D$13:$E$27,2)</f>
        <v>E-</v>
      </c>
      <c r="E751" s="219">
        <f>+'Ark1'!H3511</f>
        <v>1</v>
      </c>
      <c r="F751" s="219">
        <f>+'Ark1'!J3511</f>
        <v>802</v>
      </c>
      <c r="G751" s="219" t="str">
        <f>+VLOOKUP(F751,RNR!$A$1:$B$26,2)</f>
        <v>Karasjok</v>
      </c>
      <c r="H751" s="219" t="str">
        <f>+IF(J751=0,"",'Ark1'!Q3511)</f>
        <v/>
      </c>
      <c r="I751" s="219"/>
      <c r="J751" s="324">
        <f>+'Ark1'!R3511</f>
        <v>0</v>
      </c>
      <c r="K751" s="220" t="str">
        <f>+IF(J751=0,"",'Ark1'!AG3511)</f>
        <v/>
      </c>
      <c r="L751" s="220"/>
      <c r="M751" s="220" t="str">
        <f>+IF(J751=0,"",'Ark1'!AH3511)</f>
        <v/>
      </c>
      <c r="N751" s="31" t="str">
        <f>+IF(J751=0,"",'Ark1'!U3511)</f>
        <v/>
      </c>
      <c r="O751" s="31"/>
      <c r="P751" s="31"/>
      <c r="Q751" s="31"/>
      <c r="R751" s="31"/>
      <c r="S751" s="31"/>
      <c r="T751" s="31"/>
      <c r="U751" s="31"/>
      <c r="V751" s="221" t="str">
        <f>+IF(J751=0,"",'Ark1'!T3511)</f>
        <v/>
      </c>
      <c r="W751" s="222" t="str">
        <f>+IF(J751=0,"",'Ark1'!W3511)</f>
        <v/>
      </c>
      <c r="X751" s="222" t="str">
        <f>+IF(J751=0,"",'Ark1'!X3511)</f>
        <v/>
      </c>
      <c r="Y751" s="222" t="str">
        <f>+IF(J751=0,"",'Ark1'!Y3511)</f>
        <v/>
      </c>
      <c r="Z751" s="222" t="str">
        <f>+IF(J751=0,"",'Ark1'!Z3511)</f>
        <v/>
      </c>
      <c r="AA751" s="220" t="str">
        <f>+IF(J751=0,"",'Ark1'!AA3511)</f>
        <v/>
      </c>
      <c r="AB751" s="221" t="str">
        <f>+IF(J751=0,"",'Ark1'!AC3511)</f>
        <v/>
      </c>
      <c r="AC751" s="222" t="str">
        <f>+IF(J751=0,"",'Ark1'!AE3511)</f>
        <v/>
      </c>
      <c r="AD751" s="220" t="str">
        <f t="shared" si="67"/>
        <v/>
      </c>
      <c r="AE751" s="220" t="str">
        <f t="shared" si="65"/>
        <v/>
      </c>
      <c r="AF751" s="305"/>
    </row>
    <row r="752" spans="1:32" ht="15.6">
      <c r="A752" s="305"/>
      <c r="B752" s="270">
        <f>+'Ark1'!C3512</f>
        <v>2023</v>
      </c>
      <c r="C752" s="219">
        <f>+'Ark1'!L3512</f>
        <v>14</v>
      </c>
      <c r="D752" s="219" t="str">
        <f>VLOOKUP(C752,RNR!$D$13:$E$27,2)</f>
        <v>E</v>
      </c>
      <c r="E752" s="219">
        <f>+'Ark1'!H3512</f>
        <v>1</v>
      </c>
      <c r="F752" s="219">
        <f>+'Ark1'!J3512</f>
        <v>103</v>
      </c>
      <c r="G752" s="219" t="str">
        <f>+VLOOKUP(F752,RNR!$A$1:$B$26,2)</f>
        <v>Rudshøgda</v>
      </c>
      <c r="H752" s="219" t="str">
        <f>+IF(J752=0,"",'Ark1'!Q3512)</f>
        <v/>
      </c>
      <c r="I752" s="219"/>
      <c r="J752" s="324">
        <f>+'Ark1'!R3512</f>
        <v>0</v>
      </c>
      <c r="K752" s="220" t="str">
        <f>+IF(J752=0,"",'Ark1'!AG3512)</f>
        <v/>
      </c>
      <c r="L752" s="220"/>
      <c r="M752" s="220" t="str">
        <f>+IF(J752=0,"",'Ark1'!AH3512)</f>
        <v/>
      </c>
      <c r="N752" s="31" t="str">
        <f>+IF(J752=0,"",'Ark1'!U3512)</f>
        <v/>
      </c>
      <c r="O752" s="31"/>
      <c r="P752" s="31"/>
      <c r="Q752" s="31"/>
      <c r="R752" s="31"/>
      <c r="S752" s="31"/>
      <c r="T752" s="31"/>
      <c r="U752" s="31"/>
      <c r="V752" s="221" t="str">
        <f>+IF(J752=0,"",'Ark1'!T3512)</f>
        <v/>
      </c>
      <c r="W752" s="222" t="str">
        <f>+IF(J752=0,"",'Ark1'!W3512)</f>
        <v/>
      </c>
      <c r="X752" s="222" t="str">
        <f>+IF(J752=0,"",'Ark1'!X3512)</f>
        <v/>
      </c>
      <c r="Y752" s="222" t="str">
        <f>+IF(J752=0,"",'Ark1'!Y3512)</f>
        <v/>
      </c>
      <c r="Z752" s="222" t="str">
        <f>+IF(J752=0,"",'Ark1'!Z3512)</f>
        <v/>
      </c>
      <c r="AA752" s="220" t="str">
        <f>+IF(J752=0,"",'Ark1'!AA3512)</f>
        <v/>
      </c>
      <c r="AB752" s="221" t="str">
        <f>+IF(J752=0,"",'Ark1'!AC3512)</f>
        <v/>
      </c>
      <c r="AC752" s="222" t="str">
        <f>+IF(J752=0,"",'Ark1'!AE3512)</f>
        <v/>
      </c>
      <c r="AD752" s="220" t="str">
        <f t="shared" si="67"/>
        <v/>
      </c>
      <c r="AE752" s="220" t="str">
        <f t="shared" si="65"/>
        <v/>
      </c>
      <c r="AF752" s="305"/>
    </row>
    <row r="753" spans="1:32" ht="15.6">
      <c r="A753" s="305"/>
      <c r="B753" s="270">
        <f>+'Ark1'!C3513</f>
        <v>2023</v>
      </c>
      <c r="C753" s="219">
        <f>+'Ark1'!L3513</f>
        <v>14</v>
      </c>
      <c r="D753" s="219" t="str">
        <f>VLOOKUP(C753,RNR!$D$13:$E$27,2)</f>
        <v>E</v>
      </c>
      <c r="E753" s="219">
        <f>+'Ark1'!H3513</f>
        <v>2</v>
      </c>
      <c r="F753" s="219">
        <f>+'Ark1'!J3513</f>
        <v>106</v>
      </c>
      <c r="G753" s="219" t="str">
        <f>+VLOOKUP(F753,RNR!$A$1:$B$26,2)</f>
        <v>Furuseth</v>
      </c>
      <c r="H753" s="219" t="str">
        <f>+IF(J753=0,"",'Ark1'!Q3513)</f>
        <v/>
      </c>
      <c r="I753" s="219"/>
      <c r="J753" s="324">
        <f>+'Ark1'!R3513</f>
        <v>0</v>
      </c>
      <c r="K753" s="220" t="str">
        <f>+IF(J753=0,"",'Ark1'!AG3513)</f>
        <v/>
      </c>
      <c r="L753" s="220"/>
      <c r="M753" s="220" t="str">
        <f>+IF(J753=0,"",'Ark1'!AH3513)</f>
        <v/>
      </c>
      <c r="N753" s="31" t="str">
        <f>+IF(J753=0,"",'Ark1'!U3513)</f>
        <v/>
      </c>
      <c r="O753" s="31"/>
      <c r="P753" s="31"/>
      <c r="Q753" s="31"/>
      <c r="R753" s="31"/>
      <c r="S753" s="31"/>
      <c r="T753" s="31"/>
      <c r="U753" s="31"/>
      <c r="V753" s="221" t="str">
        <f>+IF(J753=0,"",'Ark1'!T3513)</f>
        <v/>
      </c>
      <c r="W753" s="222" t="str">
        <f>+IF(J753=0,"",'Ark1'!W3513)</f>
        <v/>
      </c>
      <c r="X753" s="222" t="str">
        <f>+IF(J753=0,"",'Ark1'!X3513)</f>
        <v/>
      </c>
      <c r="Y753" s="222" t="str">
        <f>+IF(J753=0,"",'Ark1'!Y3513)</f>
        <v/>
      </c>
      <c r="Z753" s="222" t="str">
        <f>+IF(J753=0,"",'Ark1'!Z3513)</f>
        <v/>
      </c>
      <c r="AA753" s="220" t="str">
        <f>+IF(J753=0,"",'Ark1'!AA3513)</f>
        <v/>
      </c>
      <c r="AB753" s="221" t="str">
        <f>+IF(J753=0,"",'Ark1'!AC3513)</f>
        <v/>
      </c>
      <c r="AC753" s="222" t="str">
        <f>+IF(J753=0,"",'Ark1'!AE3513)</f>
        <v/>
      </c>
      <c r="AD753" s="220" t="str">
        <f t="shared" si="67"/>
        <v/>
      </c>
      <c r="AE753" s="220" t="str">
        <f t="shared" si="65"/>
        <v/>
      </c>
      <c r="AF753" s="305"/>
    </row>
    <row r="754" spans="1:32" ht="15.6">
      <c r="A754" s="305"/>
      <c r="B754" s="270">
        <f>+'Ark1'!C3514</f>
        <v>2023</v>
      </c>
      <c r="C754" s="219">
        <f>+'Ark1'!L3514</f>
        <v>14</v>
      </c>
      <c r="D754" s="219" t="str">
        <f>VLOOKUP(C754,RNR!$D$13:$E$27,2)</f>
        <v>E</v>
      </c>
      <c r="E754" s="219">
        <f>+'Ark1'!H3514</f>
        <v>1</v>
      </c>
      <c r="F754" s="219">
        <f>+'Ark1'!J3514</f>
        <v>110</v>
      </c>
      <c r="G754" s="219" t="str">
        <f>+VLOOKUP(F754,RNR!$A$1:$B$26,2)</f>
        <v>Gol</v>
      </c>
      <c r="H754" s="219" t="str">
        <f>+IF(J754=0,"",'Ark1'!Q3514)</f>
        <v/>
      </c>
      <c r="I754" s="219"/>
      <c r="J754" s="324">
        <f>+'Ark1'!R3514</f>
        <v>0</v>
      </c>
      <c r="K754" s="220" t="str">
        <f>+IF(J754=0,"",'Ark1'!AG3514)</f>
        <v/>
      </c>
      <c r="L754" s="220"/>
      <c r="M754" s="220" t="str">
        <f>+IF(J754=0,"",'Ark1'!AH3514)</f>
        <v/>
      </c>
      <c r="N754" s="31" t="str">
        <f>+IF(J754=0,"",'Ark1'!U3514)</f>
        <v/>
      </c>
      <c r="O754" s="31"/>
      <c r="P754" s="31"/>
      <c r="Q754" s="31"/>
      <c r="R754" s="31"/>
      <c r="S754" s="31"/>
      <c r="T754" s="31"/>
      <c r="U754" s="31"/>
      <c r="V754" s="221" t="str">
        <f>+IF(J754=0,"",'Ark1'!T3514)</f>
        <v/>
      </c>
      <c r="W754" s="222" t="str">
        <f>+IF(J754=0,"",'Ark1'!W3514)</f>
        <v/>
      </c>
      <c r="X754" s="222" t="str">
        <f>+IF(J754=0,"",'Ark1'!X3514)</f>
        <v/>
      </c>
      <c r="Y754" s="222" t="str">
        <f>+IF(J754=0,"",'Ark1'!Y3514)</f>
        <v/>
      </c>
      <c r="Z754" s="222" t="str">
        <f>+IF(J754=0,"",'Ark1'!Z3514)</f>
        <v/>
      </c>
      <c r="AA754" s="220" t="str">
        <f>+IF(J754=0,"",'Ark1'!AA3514)</f>
        <v/>
      </c>
      <c r="AB754" s="221" t="str">
        <f>+IF(J754=0,"",'Ark1'!AC3514)</f>
        <v/>
      </c>
      <c r="AC754" s="222" t="str">
        <f>+IF(J754=0,"",'Ark1'!AE3514)</f>
        <v/>
      </c>
      <c r="AD754" s="220" t="str">
        <f t="shared" si="67"/>
        <v/>
      </c>
      <c r="AE754" s="220" t="str">
        <f t="shared" si="65"/>
        <v/>
      </c>
      <c r="AF754" s="305"/>
    </row>
    <row r="755" spans="1:32" ht="15.6">
      <c r="A755" s="305"/>
      <c r="B755" s="270">
        <f>+'Ark1'!C3515</f>
        <v>2023</v>
      </c>
      <c r="C755" s="219">
        <f>+'Ark1'!L3515</f>
        <v>14</v>
      </c>
      <c r="D755" s="219" t="str">
        <f>VLOOKUP(C755,RNR!$D$13:$E$27,2)</f>
        <v>E</v>
      </c>
      <c r="E755" s="219">
        <f>+'Ark1'!H3515</f>
        <v>1</v>
      </c>
      <c r="F755" s="219">
        <f>+'Ark1'!J3515</f>
        <v>111</v>
      </c>
      <c r="G755" s="219" t="str">
        <f>+VLOOKUP(F755,RNR!$A$1:$B$26,2)</f>
        <v>Forus</v>
      </c>
      <c r="H755" s="219" t="str">
        <f>+IF(J755=0,"",'Ark1'!Q3515)</f>
        <v/>
      </c>
      <c r="I755" s="219"/>
      <c r="J755" s="324">
        <f>+'Ark1'!R3515</f>
        <v>0</v>
      </c>
      <c r="K755" s="220" t="str">
        <f>+IF(J755=0,"",'Ark1'!AG3515)</f>
        <v/>
      </c>
      <c r="L755" s="220"/>
      <c r="M755" s="220" t="str">
        <f>+IF(J755=0,"",'Ark1'!AH3515)</f>
        <v/>
      </c>
      <c r="N755" s="31" t="str">
        <f>+IF(J755=0,"",'Ark1'!U3515)</f>
        <v/>
      </c>
      <c r="O755" s="31"/>
      <c r="P755" s="31"/>
      <c r="Q755" s="31"/>
      <c r="R755" s="31"/>
      <c r="S755" s="31"/>
      <c r="T755" s="31"/>
      <c r="U755" s="31"/>
      <c r="V755" s="221" t="str">
        <f>+IF(J755=0,"",'Ark1'!T3515)</f>
        <v/>
      </c>
      <c r="W755" s="222" t="str">
        <f>+IF(J755=0,"",'Ark1'!W3515)</f>
        <v/>
      </c>
      <c r="X755" s="222" t="str">
        <f>+IF(J755=0,"",'Ark1'!X3515)</f>
        <v/>
      </c>
      <c r="Y755" s="222" t="str">
        <f>+IF(J755=0,"",'Ark1'!Y3515)</f>
        <v/>
      </c>
      <c r="Z755" s="222" t="str">
        <f>+IF(J755=0,"",'Ark1'!Z3515)</f>
        <v/>
      </c>
      <c r="AA755" s="220" t="str">
        <f>+IF(J755=0,"",'Ark1'!AA3515)</f>
        <v/>
      </c>
      <c r="AB755" s="221" t="str">
        <f>+IF(J755=0,"",'Ark1'!AC3515)</f>
        <v/>
      </c>
      <c r="AC755" s="222" t="str">
        <f>+IF(J755=0,"",'Ark1'!AE3515)</f>
        <v/>
      </c>
      <c r="AD755" s="220" t="str">
        <f t="shared" si="67"/>
        <v/>
      </c>
      <c r="AE755" s="220" t="str">
        <f t="shared" si="65"/>
        <v/>
      </c>
      <c r="AF755" s="305"/>
    </row>
    <row r="756" spans="1:32" ht="15.6">
      <c r="A756" s="305"/>
      <c r="B756" s="270">
        <f>+'Ark1'!C3516</f>
        <v>2023</v>
      </c>
      <c r="C756" s="219">
        <f>+'Ark1'!L3516</f>
        <v>14</v>
      </c>
      <c r="D756" s="219" t="str">
        <f>VLOOKUP(C756,RNR!$D$13:$E$27,2)</f>
        <v>E</v>
      </c>
      <c r="E756" s="219">
        <f>+'Ark1'!H3516</f>
        <v>1</v>
      </c>
      <c r="F756" s="219">
        <f>+'Ark1'!J3516</f>
        <v>116</v>
      </c>
      <c r="G756" s="219" t="str">
        <f>+VLOOKUP(F756,RNR!$A$1:$B$26,2)</f>
        <v>Sandeid</v>
      </c>
      <c r="H756" s="219" t="str">
        <f>+IF(J756=0,"",'Ark1'!Q3516)</f>
        <v/>
      </c>
      <c r="I756" s="219"/>
      <c r="J756" s="324">
        <f>+'Ark1'!R3516</f>
        <v>0</v>
      </c>
      <c r="K756" s="220" t="str">
        <f>+IF(J756=0,"",'Ark1'!AG3516)</f>
        <v/>
      </c>
      <c r="L756" s="220"/>
      <c r="M756" s="220" t="str">
        <f>+IF(J756=0,"",'Ark1'!AH3516)</f>
        <v/>
      </c>
      <c r="N756" s="31" t="str">
        <f>+IF(J756=0,"",'Ark1'!U3516)</f>
        <v/>
      </c>
      <c r="O756" s="31"/>
      <c r="P756" s="31"/>
      <c r="Q756" s="31"/>
      <c r="R756" s="31"/>
      <c r="S756" s="31"/>
      <c r="T756" s="31"/>
      <c r="U756" s="31"/>
      <c r="V756" s="221" t="str">
        <f>+IF(J756=0,"",'Ark1'!T3516)</f>
        <v/>
      </c>
      <c r="W756" s="222" t="str">
        <f>+IF(J756=0,"",'Ark1'!W3516)</f>
        <v/>
      </c>
      <c r="X756" s="222" t="str">
        <f>+IF(J756=0,"",'Ark1'!X3516)</f>
        <v/>
      </c>
      <c r="Y756" s="222" t="str">
        <f>+IF(J756=0,"",'Ark1'!Y3516)</f>
        <v/>
      </c>
      <c r="Z756" s="222" t="str">
        <f>+IF(J756=0,"",'Ark1'!Z3516)</f>
        <v/>
      </c>
      <c r="AA756" s="220" t="str">
        <f>+IF(J756=0,"",'Ark1'!AA3516)</f>
        <v/>
      </c>
      <c r="AB756" s="221" t="str">
        <f>+IF(J756=0,"",'Ark1'!AC3516)</f>
        <v/>
      </c>
      <c r="AC756" s="222" t="str">
        <f>+IF(J756=0,"",'Ark1'!AE3516)</f>
        <v/>
      </c>
      <c r="AD756" s="220" t="str">
        <f t="shared" si="67"/>
        <v/>
      </c>
      <c r="AE756" s="220" t="str">
        <f t="shared" si="65"/>
        <v/>
      </c>
      <c r="AF756" s="305"/>
    </row>
    <row r="757" spans="1:32" ht="15.6">
      <c r="A757" s="305"/>
      <c r="B757" s="270">
        <f>+'Ark1'!C3517</f>
        <v>2023</v>
      </c>
      <c r="C757" s="219">
        <f>+'Ark1'!L3517</f>
        <v>14</v>
      </c>
      <c r="D757" s="219" t="str">
        <f>VLOOKUP(C757,RNR!$D$13:$E$27,2)</f>
        <v>E</v>
      </c>
      <c r="E757" s="219">
        <f>+'Ark1'!H3517</f>
        <v>2</v>
      </c>
      <c r="F757" s="219">
        <f>+'Ark1'!J3517</f>
        <v>117</v>
      </c>
      <c r="G757" s="219" t="str">
        <f>+VLOOKUP(F757,RNR!$A$1:$B$26,2)</f>
        <v>Jæren</v>
      </c>
      <c r="H757" s="219" t="str">
        <f>+IF(J757=0,"",'Ark1'!Q3517)</f>
        <v/>
      </c>
      <c r="I757" s="219"/>
      <c r="J757" s="324">
        <f>+'Ark1'!R3517</f>
        <v>0</v>
      </c>
      <c r="K757" s="220" t="str">
        <f>+IF(J757=0,"",'Ark1'!AG3517)</f>
        <v/>
      </c>
      <c r="L757" s="220"/>
      <c r="M757" s="220" t="str">
        <f>+IF(J757=0,"",'Ark1'!AH3517)</f>
        <v/>
      </c>
      <c r="N757" s="31" t="str">
        <f>+IF(J757=0,"",'Ark1'!U3517)</f>
        <v/>
      </c>
      <c r="O757" s="31"/>
      <c r="P757" s="31"/>
      <c r="Q757" s="31"/>
      <c r="R757" s="31"/>
      <c r="S757" s="31"/>
      <c r="T757" s="31"/>
      <c r="U757" s="31"/>
      <c r="V757" s="221" t="str">
        <f>+IF(J757=0,"",'Ark1'!T3517)</f>
        <v/>
      </c>
      <c r="W757" s="222" t="str">
        <f>+IF(J757=0,"",'Ark1'!W3517)</f>
        <v/>
      </c>
      <c r="X757" s="222" t="str">
        <f>+IF(J757=0,"",'Ark1'!X3517)</f>
        <v/>
      </c>
      <c r="Y757" s="222" t="str">
        <f>+IF(J757=0,"",'Ark1'!Y3517)</f>
        <v/>
      </c>
      <c r="Z757" s="222" t="str">
        <f>+IF(J757=0,"",'Ark1'!Z3517)</f>
        <v/>
      </c>
      <c r="AA757" s="220" t="str">
        <f>+IF(J757=0,"",'Ark1'!AA3517)</f>
        <v/>
      </c>
      <c r="AB757" s="221" t="str">
        <f>+IF(J757=0,"",'Ark1'!AC3517)</f>
        <v/>
      </c>
      <c r="AC757" s="222" t="str">
        <f>+IF(J757=0,"",'Ark1'!AE3517)</f>
        <v/>
      </c>
      <c r="AD757" s="220" t="str">
        <f t="shared" si="67"/>
        <v/>
      </c>
      <c r="AE757" s="220" t="str">
        <f t="shared" si="65"/>
        <v/>
      </c>
      <c r="AF757" s="305"/>
    </row>
    <row r="758" spans="1:32" ht="15.6">
      <c r="A758" s="305"/>
      <c r="B758" s="270">
        <f>+'Ark1'!C3518</f>
        <v>2023</v>
      </c>
      <c r="C758" s="219">
        <f>+'Ark1'!L3518</f>
        <v>14</v>
      </c>
      <c r="D758" s="219" t="str">
        <f>VLOOKUP(C758,RNR!$D$13:$E$27,2)</f>
        <v>E</v>
      </c>
      <c r="E758" s="219">
        <f>+'Ark1'!H3518</f>
        <v>1</v>
      </c>
      <c r="F758" s="219">
        <f>+'Ark1'!J3518</f>
        <v>134</v>
      </c>
      <c r="G758" s="219" t="str">
        <f>+VLOOKUP(F758,RNR!$A$1:$B$26,2)</f>
        <v>Førde</v>
      </c>
      <c r="H758" s="219" t="str">
        <f>+IF(J758=0,"",'Ark1'!Q3518)</f>
        <v/>
      </c>
      <c r="I758" s="219"/>
      <c r="J758" s="324">
        <f>+'Ark1'!R3518</f>
        <v>0</v>
      </c>
      <c r="K758" s="220" t="str">
        <f>+IF(J758=0,"",'Ark1'!AG3518)</f>
        <v/>
      </c>
      <c r="L758" s="220"/>
      <c r="M758" s="220" t="str">
        <f>+IF(J758=0,"",'Ark1'!AH3518)</f>
        <v/>
      </c>
      <c r="N758" s="31" t="str">
        <f>+IF(J758=0,"",'Ark1'!U3518)</f>
        <v/>
      </c>
      <c r="O758" s="31"/>
      <c r="P758" s="31"/>
      <c r="Q758" s="31"/>
      <c r="R758" s="31"/>
      <c r="S758" s="31"/>
      <c r="T758" s="31"/>
      <c r="U758" s="31"/>
      <c r="V758" s="221" t="str">
        <f>+IF(J758=0,"",'Ark1'!T3518)</f>
        <v/>
      </c>
      <c r="W758" s="222" t="str">
        <f>+IF(J758=0,"",'Ark1'!W3518)</f>
        <v/>
      </c>
      <c r="X758" s="222" t="str">
        <f>+IF(J758=0,"",'Ark1'!X3518)</f>
        <v/>
      </c>
      <c r="Y758" s="222" t="str">
        <f>+IF(J758=0,"",'Ark1'!Y3518)</f>
        <v/>
      </c>
      <c r="Z758" s="222" t="str">
        <f>+IF(J758=0,"",'Ark1'!Z3518)</f>
        <v/>
      </c>
      <c r="AA758" s="220" t="str">
        <f>+IF(J758=0,"",'Ark1'!AA3518)</f>
        <v/>
      </c>
      <c r="AB758" s="221" t="str">
        <f>+IF(J758=0,"",'Ark1'!AC3518)</f>
        <v/>
      </c>
      <c r="AC758" s="222" t="str">
        <f>+IF(J758=0,"",'Ark1'!AE3518)</f>
        <v/>
      </c>
      <c r="AD758" s="220" t="str">
        <f t="shared" si="67"/>
        <v/>
      </c>
      <c r="AE758" s="220" t="str">
        <f t="shared" si="65"/>
        <v/>
      </c>
      <c r="AF758" s="305"/>
    </row>
    <row r="759" spans="1:32" ht="15.6">
      <c r="A759" s="305"/>
      <c r="B759" s="270">
        <f>+'Ark1'!C3519</f>
        <v>2023</v>
      </c>
      <c r="C759" s="219">
        <f>+'Ark1'!L3519</f>
        <v>14</v>
      </c>
      <c r="D759" s="219" t="str">
        <f>VLOOKUP(C759,RNR!$D$13:$E$27,2)</f>
        <v>E</v>
      </c>
      <c r="E759" s="219">
        <f>+'Ark1'!H3519</f>
        <v>2</v>
      </c>
      <c r="F759" s="219">
        <f>+'Ark1'!J3519</f>
        <v>141</v>
      </c>
      <c r="G759" s="219" t="str">
        <f>+VLOOKUP(F759,RNR!$A$1:$B$26,2)</f>
        <v>Ølen</v>
      </c>
      <c r="H759" s="219" t="str">
        <f>+IF(J759=0,"",'Ark1'!Q3519)</f>
        <v/>
      </c>
      <c r="I759" s="219"/>
      <c r="J759" s="324">
        <f>+'Ark1'!R3519</f>
        <v>0</v>
      </c>
      <c r="K759" s="220" t="str">
        <f>+IF(J759=0,"",'Ark1'!AG3519)</f>
        <v/>
      </c>
      <c r="L759" s="220"/>
      <c r="M759" s="220" t="str">
        <f>+IF(J759=0,"",'Ark1'!AH3519)</f>
        <v/>
      </c>
      <c r="N759" s="31" t="str">
        <f>+IF(J759=0,"",'Ark1'!U3519)</f>
        <v/>
      </c>
      <c r="O759" s="31"/>
      <c r="P759" s="31"/>
      <c r="Q759" s="31"/>
      <c r="R759" s="31"/>
      <c r="S759" s="31"/>
      <c r="T759" s="31"/>
      <c r="U759" s="31"/>
      <c r="V759" s="221" t="str">
        <f>+IF(J759=0,"",'Ark1'!T3519)</f>
        <v/>
      </c>
      <c r="W759" s="222" t="str">
        <f>+IF(J759=0,"",'Ark1'!W3519)</f>
        <v/>
      </c>
      <c r="X759" s="222" t="str">
        <f>+IF(J759=0,"",'Ark1'!X3519)</f>
        <v/>
      </c>
      <c r="Y759" s="222" t="str">
        <f>+IF(J759=0,"",'Ark1'!Y3519)</f>
        <v/>
      </c>
      <c r="Z759" s="222" t="str">
        <f>+IF(J759=0,"",'Ark1'!Z3519)</f>
        <v/>
      </c>
      <c r="AA759" s="220" t="str">
        <f>+IF(J759=0,"",'Ark1'!AA3519)</f>
        <v/>
      </c>
      <c r="AB759" s="221" t="str">
        <f>+IF(J759=0,"",'Ark1'!AC3519)</f>
        <v/>
      </c>
      <c r="AC759" s="222" t="str">
        <f>+IF(J759=0,"",'Ark1'!AE3519)</f>
        <v/>
      </c>
      <c r="AD759" s="220" t="str">
        <f t="shared" si="67"/>
        <v/>
      </c>
      <c r="AE759" s="220" t="str">
        <f t="shared" si="65"/>
        <v/>
      </c>
      <c r="AF759" s="305"/>
    </row>
    <row r="760" spans="1:32" ht="15.6">
      <c r="A760" s="305"/>
      <c r="B760" s="270">
        <f>+'Ark1'!C3520</f>
        <v>2023</v>
      </c>
      <c r="C760" s="219">
        <f>+'Ark1'!L3520</f>
        <v>14</v>
      </c>
      <c r="D760" s="219" t="str">
        <f>VLOOKUP(C760,RNR!$D$13:$E$27,2)</f>
        <v>E</v>
      </c>
      <c r="E760" s="219">
        <f>+'Ark1'!H3520</f>
        <v>2</v>
      </c>
      <c r="F760" s="219">
        <f>+'Ark1'!J3520</f>
        <v>143</v>
      </c>
      <c r="G760" s="219" t="str">
        <f>+VLOOKUP(F760,RNR!$A$1:$B$26,2)</f>
        <v>Nordfjord</v>
      </c>
      <c r="H760" s="219" t="str">
        <f>+IF(J760=0,"",'Ark1'!Q3520)</f>
        <v/>
      </c>
      <c r="I760" s="219"/>
      <c r="J760" s="324">
        <f>+'Ark1'!R3520</f>
        <v>0</v>
      </c>
      <c r="K760" s="220" t="str">
        <f>+IF(J760=0,"",'Ark1'!AG3520)</f>
        <v/>
      </c>
      <c r="L760" s="220"/>
      <c r="M760" s="220" t="str">
        <f>+IF(J760=0,"",'Ark1'!AH3520)</f>
        <v/>
      </c>
      <c r="N760" s="31" t="str">
        <f>+IF(J760=0,"",'Ark1'!U3520)</f>
        <v/>
      </c>
      <c r="O760" s="31"/>
      <c r="P760" s="31"/>
      <c r="Q760" s="31"/>
      <c r="R760" s="31"/>
      <c r="S760" s="31"/>
      <c r="T760" s="31"/>
      <c r="U760" s="31"/>
      <c r="V760" s="221" t="str">
        <f>+IF(J760=0,"",'Ark1'!T3520)</f>
        <v/>
      </c>
      <c r="W760" s="222" t="str">
        <f>+IF(J760=0,"",'Ark1'!W3520)</f>
        <v/>
      </c>
      <c r="X760" s="222" t="str">
        <f>+IF(J760=0,"",'Ark1'!X3520)</f>
        <v/>
      </c>
      <c r="Y760" s="222" t="str">
        <f>+IF(J760=0,"",'Ark1'!Y3520)</f>
        <v/>
      </c>
      <c r="Z760" s="222" t="str">
        <f>+IF(J760=0,"",'Ark1'!Z3520)</f>
        <v/>
      </c>
      <c r="AA760" s="220" t="str">
        <f>+IF(J760=0,"",'Ark1'!AA3520)</f>
        <v/>
      </c>
      <c r="AB760" s="221" t="str">
        <f>+IF(J760=0,"",'Ark1'!AC3520)</f>
        <v/>
      </c>
      <c r="AC760" s="222" t="str">
        <f>+IF(J760=0,"",'Ark1'!AE3520)</f>
        <v/>
      </c>
      <c r="AD760" s="220" t="str">
        <f t="shared" si="67"/>
        <v/>
      </c>
      <c r="AE760" s="220" t="str">
        <f t="shared" ref="AE760:AE799" si="68">IF(J760=0,"",J760/H760)</f>
        <v/>
      </c>
      <c r="AF760" s="305"/>
    </row>
    <row r="761" spans="1:32" ht="15.6">
      <c r="A761" s="305"/>
      <c r="B761" s="270">
        <f>+'Ark1'!C3521</f>
        <v>2023</v>
      </c>
      <c r="C761" s="219">
        <f>+'Ark1'!L3521</f>
        <v>14</v>
      </c>
      <c r="D761" s="219" t="str">
        <f>VLOOKUP(C761,RNR!$D$13:$E$27,2)</f>
        <v>E</v>
      </c>
      <c r="E761" s="219">
        <f>+'Ark1'!H3521</f>
        <v>2</v>
      </c>
      <c r="F761" s="219">
        <f>+'Ark1'!J3521</f>
        <v>147</v>
      </c>
      <c r="G761" s="219" t="str">
        <f>+VLOOKUP(F761,RNR!$A$1:$B$26,2)</f>
        <v>Midt-Norge</v>
      </c>
      <c r="H761" s="219" t="str">
        <f>+IF(J761=0,"",'Ark1'!Q3521)</f>
        <v/>
      </c>
      <c r="I761" s="219"/>
      <c r="J761" s="324">
        <f>+'Ark1'!R3521</f>
        <v>0</v>
      </c>
      <c r="K761" s="220" t="str">
        <f>+IF(J761=0,"",'Ark1'!AG3521)</f>
        <v/>
      </c>
      <c r="L761" s="220"/>
      <c r="M761" s="220" t="str">
        <f>+IF(J761=0,"",'Ark1'!AH3521)</f>
        <v/>
      </c>
      <c r="N761" s="31" t="str">
        <f>+IF(J761=0,"",'Ark1'!U3521)</f>
        <v/>
      </c>
      <c r="O761" s="31"/>
      <c r="P761" s="31"/>
      <c r="Q761" s="31"/>
      <c r="R761" s="31"/>
      <c r="S761" s="31"/>
      <c r="T761" s="31"/>
      <c r="U761" s="31"/>
      <c r="V761" s="221" t="str">
        <f>+IF(J761=0,"",'Ark1'!T3521)</f>
        <v/>
      </c>
      <c r="W761" s="222" t="str">
        <f>+IF(J761=0,"",'Ark1'!W3521)</f>
        <v/>
      </c>
      <c r="X761" s="222" t="str">
        <f>+IF(J761=0,"",'Ark1'!X3521)</f>
        <v/>
      </c>
      <c r="Y761" s="222" t="str">
        <f>+IF(J761=0,"",'Ark1'!Y3521)</f>
        <v/>
      </c>
      <c r="Z761" s="222" t="str">
        <f>+IF(J761=0,"",'Ark1'!Z3521)</f>
        <v/>
      </c>
      <c r="AA761" s="220" t="str">
        <f>+IF(J761=0,"",'Ark1'!AA3521)</f>
        <v/>
      </c>
      <c r="AB761" s="221" t="str">
        <f>+IF(J761=0,"",'Ark1'!AC3521)</f>
        <v/>
      </c>
      <c r="AC761" s="222" t="str">
        <f>+IF(J761=0,"",'Ark1'!AE3521)</f>
        <v/>
      </c>
      <c r="AD761" s="220" t="str">
        <f t="shared" si="67"/>
        <v/>
      </c>
      <c r="AE761" s="220" t="str">
        <f t="shared" si="68"/>
        <v/>
      </c>
      <c r="AF761" s="305"/>
    </row>
    <row r="762" spans="1:32" ht="15.6">
      <c r="A762" s="305"/>
      <c r="B762" s="270">
        <f>+'Ark1'!C3522</f>
        <v>2023</v>
      </c>
      <c r="C762" s="219">
        <f>+'Ark1'!L3522</f>
        <v>14</v>
      </c>
      <c r="D762" s="219" t="str">
        <f>VLOOKUP(C762,RNR!$D$13:$E$27,2)</f>
        <v>E</v>
      </c>
      <c r="E762" s="219">
        <f>+'Ark1'!H3522</f>
        <v>1</v>
      </c>
      <c r="F762" s="219">
        <f>+'Ark1'!J3522</f>
        <v>155</v>
      </c>
      <c r="G762" s="219" t="str">
        <f>+VLOOKUP(F762,RNR!$A$1:$B$26,2)</f>
        <v>Målselv</v>
      </c>
      <c r="H762" s="219" t="str">
        <f>+IF(J762=0,"",'Ark1'!Q3522)</f>
        <v/>
      </c>
      <c r="I762" s="219"/>
      <c r="J762" s="324">
        <f>+'Ark1'!R3522</f>
        <v>0</v>
      </c>
      <c r="K762" s="220" t="str">
        <f>+IF(J762=0,"",'Ark1'!AG3522)</f>
        <v/>
      </c>
      <c r="L762" s="220"/>
      <c r="M762" s="220" t="str">
        <f>+IF(J762=0,"",'Ark1'!AH3522)</f>
        <v/>
      </c>
      <c r="N762" s="31" t="str">
        <f>+IF(J762=0,"",'Ark1'!U3522)</f>
        <v/>
      </c>
      <c r="O762" s="31"/>
      <c r="P762" s="31"/>
      <c r="Q762" s="31"/>
      <c r="R762" s="31"/>
      <c r="S762" s="31"/>
      <c r="T762" s="31"/>
      <c r="U762" s="31"/>
      <c r="V762" s="221" t="str">
        <f>+IF(J762=0,"",'Ark1'!T3522)</f>
        <v/>
      </c>
      <c r="W762" s="222" t="str">
        <f>+IF(J762=0,"",'Ark1'!W3522)</f>
        <v/>
      </c>
      <c r="X762" s="222" t="str">
        <f>+IF(J762=0,"",'Ark1'!X3522)</f>
        <v/>
      </c>
      <c r="Y762" s="222" t="str">
        <f>+IF(J762=0,"",'Ark1'!Y3522)</f>
        <v/>
      </c>
      <c r="Z762" s="222" t="str">
        <f>+IF(J762=0,"",'Ark1'!Z3522)</f>
        <v/>
      </c>
      <c r="AA762" s="220" t="str">
        <f>+IF(J762=0,"",'Ark1'!AA3522)</f>
        <v/>
      </c>
      <c r="AB762" s="221" t="str">
        <f>+IF(J762=0,"",'Ark1'!AC3522)</f>
        <v/>
      </c>
      <c r="AC762" s="222" t="str">
        <f>+IF(J762=0,"",'Ark1'!AE3522)</f>
        <v/>
      </c>
      <c r="AD762" s="220" t="str">
        <f t="shared" si="67"/>
        <v/>
      </c>
      <c r="AE762" s="220" t="str">
        <f t="shared" si="68"/>
        <v/>
      </c>
      <c r="AF762" s="305"/>
    </row>
    <row r="763" spans="1:32" ht="15.6">
      <c r="A763" s="305"/>
      <c r="B763" s="270">
        <f>+'Ark1'!C3523</f>
        <v>2023</v>
      </c>
      <c r="C763" s="219">
        <f>+'Ark1'!L3523</f>
        <v>14</v>
      </c>
      <c r="D763" s="219" t="str">
        <f>VLOOKUP(C763,RNR!$D$13:$E$27,2)</f>
        <v>E</v>
      </c>
      <c r="E763" s="219">
        <f>+'Ark1'!H3523</f>
        <v>2</v>
      </c>
      <c r="F763" s="219">
        <f>+'Ark1'!J3523</f>
        <v>160</v>
      </c>
      <c r="G763" s="219" t="str">
        <f>+VLOOKUP(F763,RNR!$A$1:$B$26,2)</f>
        <v>Oslo</v>
      </c>
      <c r="H763" s="219" t="str">
        <f>+IF(J763=0,"",'Ark1'!Q3523)</f>
        <v/>
      </c>
      <c r="I763" s="219"/>
      <c r="J763" s="324">
        <f>+'Ark1'!R3523</f>
        <v>0</v>
      </c>
      <c r="K763" s="220" t="str">
        <f>+IF(J763=0,"",'Ark1'!AG3523)</f>
        <v/>
      </c>
      <c r="L763" s="220"/>
      <c r="M763" s="220" t="str">
        <f>+IF(J763=0,"",'Ark1'!AH3523)</f>
        <v/>
      </c>
      <c r="N763" s="31" t="str">
        <f>+IF(J763=0,"",'Ark1'!U3523)</f>
        <v/>
      </c>
      <c r="O763" s="31"/>
      <c r="P763" s="31"/>
      <c r="Q763" s="31"/>
      <c r="R763" s="31"/>
      <c r="S763" s="31"/>
      <c r="T763" s="31"/>
      <c r="U763" s="31"/>
      <c r="V763" s="221" t="str">
        <f>+IF(J763=0,"",'Ark1'!T3523)</f>
        <v/>
      </c>
      <c r="W763" s="222" t="str">
        <f>+IF(J763=0,"",'Ark1'!W3523)</f>
        <v/>
      </c>
      <c r="X763" s="222" t="str">
        <f>+IF(J763=0,"",'Ark1'!X3523)</f>
        <v/>
      </c>
      <c r="Y763" s="222" t="str">
        <f>+IF(J763=0,"",'Ark1'!Y3523)</f>
        <v/>
      </c>
      <c r="Z763" s="222" t="str">
        <f>+IF(J763=0,"",'Ark1'!Z3523)</f>
        <v/>
      </c>
      <c r="AA763" s="220" t="str">
        <f>+IF(J763=0,"",'Ark1'!AA3523)</f>
        <v/>
      </c>
      <c r="AB763" s="221" t="str">
        <f>+IF(J763=0,"",'Ark1'!AC3523)</f>
        <v/>
      </c>
      <c r="AC763" s="222" t="str">
        <f>+IF(J763=0,"",'Ark1'!AE3523)</f>
        <v/>
      </c>
      <c r="AD763" s="220" t="str">
        <f t="shared" si="67"/>
        <v/>
      </c>
      <c r="AE763" s="220" t="str">
        <f t="shared" si="68"/>
        <v/>
      </c>
      <c r="AF763" s="305"/>
    </row>
    <row r="764" spans="1:32" ht="15.6">
      <c r="A764" s="305"/>
      <c r="B764" s="270">
        <f>+'Ark1'!C3524</f>
        <v>2023</v>
      </c>
      <c r="C764" s="219">
        <f>+'Ark1'!L3524</f>
        <v>14</v>
      </c>
      <c r="D764" s="219" t="str">
        <f>VLOOKUP(C764,RNR!$D$13:$E$27,2)</f>
        <v>E</v>
      </c>
      <c r="E764" s="219">
        <f>+'Ark1'!H3524</f>
        <v>1</v>
      </c>
      <c r="F764" s="219">
        <f>+'Ark1'!J3524</f>
        <v>171</v>
      </c>
      <c r="G764" s="219" t="str">
        <f>+VLOOKUP(F764,RNR!$A$1:$B$26,2)</f>
        <v>Prima</v>
      </c>
      <c r="H764" s="219" t="str">
        <f>+IF(J764=0,"",'Ark1'!Q3524)</f>
        <v/>
      </c>
      <c r="I764" s="219"/>
      <c r="J764" s="324">
        <f>+'Ark1'!R3524</f>
        <v>0</v>
      </c>
      <c r="K764" s="220" t="str">
        <f>+IF(J764=0,"",'Ark1'!AG3524)</f>
        <v/>
      </c>
      <c r="L764" s="220"/>
      <c r="M764" s="220" t="str">
        <f>+IF(J764=0,"",'Ark1'!AH3524)</f>
        <v/>
      </c>
      <c r="N764" s="31" t="str">
        <f>+IF(J764=0,"",'Ark1'!U3524)</f>
        <v/>
      </c>
      <c r="O764" s="31"/>
      <c r="P764" s="31"/>
      <c r="Q764" s="31"/>
      <c r="R764" s="31"/>
      <c r="S764" s="31"/>
      <c r="T764" s="31"/>
      <c r="U764" s="31"/>
      <c r="V764" s="221" t="str">
        <f>+IF(J764=0,"",'Ark1'!T3524)</f>
        <v/>
      </c>
      <c r="W764" s="222" t="str">
        <f>+IF(J764=0,"",'Ark1'!W3524)</f>
        <v/>
      </c>
      <c r="X764" s="222" t="str">
        <f>+IF(J764=0,"",'Ark1'!X3524)</f>
        <v/>
      </c>
      <c r="Y764" s="222" t="str">
        <f>+IF(J764=0,"",'Ark1'!Y3524)</f>
        <v/>
      </c>
      <c r="Z764" s="222" t="str">
        <f>+IF(J764=0,"",'Ark1'!Z3524)</f>
        <v/>
      </c>
      <c r="AA764" s="220" t="str">
        <f>+IF(J764=0,"",'Ark1'!AA3524)</f>
        <v/>
      </c>
      <c r="AB764" s="221" t="str">
        <f>+IF(J764=0,"",'Ark1'!AC3524)</f>
        <v/>
      </c>
      <c r="AC764" s="222" t="str">
        <f>+IF(J764=0,"",'Ark1'!AE3524)</f>
        <v/>
      </c>
      <c r="AD764" s="220" t="str">
        <f t="shared" si="67"/>
        <v/>
      </c>
      <c r="AE764" s="220" t="str">
        <f t="shared" si="68"/>
        <v/>
      </c>
      <c r="AF764" s="305"/>
    </row>
    <row r="765" spans="1:32" ht="15.6">
      <c r="A765" s="305"/>
      <c r="B765" s="270">
        <f>+'Ark1'!C3525</f>
        <v>2023</v>
      </c>
      <c r="C765" s="219">
        <f>+'Ark1'!L3525</f>
        <v>14</v>
      </c>
      <c r="D765" s="219" t="str">
        <f>VLOOKUP(C765,RNR!$D$13:$E$27,2)</f>
        <v>E</v>
      </c>
      <c r="E765" s="219">
        <f>+'Ark1'!H3525</f>
        <v>2</v>
      </c>
      <c r="F765" s="219">
        <f>+'Ark1'!J3525</f>
        <v>175</v>
      </c>
      <c r="G765" s="219" t="str">
        <f>+VLOOKUP(F765,RNR!$A$1:$B$26,2)</f>
        <v>Ole Ringdal</v>
      </c>
      <c r="H765" s="219" t="str">
        <f>+IF(J765=0,"",'Ark1'!Q3525)</f>
        <v/>
      </c>
      <c r="I765" s="219"/>
      <c r="J765" s="324">
        <f>+'Ark1'!R3525</f>
        <v>0</v>
      </c>
      <c r="K765" s="220" t="str">
        <f>+IF(J765=0,"",'Ark1'!AG3525)</f>
        <v/>
      </c>
      <c r="L765" s="220"/>
      <c r="M765" s="220" t="str">
        <f>+IF(J765=0,"",'Ark1'!AH3525)</f>
        <v/>
      </c>
      <c r="N765" s="31" t="str">
        <f>+IF(J765=0,"",'Ark1'!U3525)</f>
        <v/>
      </c>
      <c r="O765" s="31"/>
      <c r="P765" s="31"/>
      <c r="Q765" s="31"/>
      <c r="R765" s="31"/>
      <c r="S765" s="31"/>
      <c r="T765" s="31"/>
      <c r="U765" s="31"/>
      <c r="V765" s="221" t="str">
        <f>+IF(J765=0,"",'Ark1'!T3525)</f>
        <v/>
      </c>
      <c r="W765" s="222" t="str">
        <f>+IF(J765=0,"",'Ark1'!W3525)</f>
        <v/>
      </c>
      <c r="X765" s="222" t="str">
        <f>+IF(J765=0,"",'Ark1'!X3525)</f>
        <v/>
      </c>
      <c r="Y765" s="222" t="str">
        <f>+IF(J765=0,"",'Ark1'!Y3525)</f>
        <v/>
      </c>
      <c r="Z765" s="222" t="str">
        <f>+IF(J765=0,"",'Ark1'!Z3525)</f>
        <v/>
      </c>
      <c r="AA765" s="220" t="str">
        <f>+IF(J765=0,"",'Ark1'!AA3525)</f>
        <v/>
      </c>
      <c r="AB765" s="221" t="str">
        <f>+IF(J765=0,"",'Ark1'!AC3525)</f>
        <v/>
      </c>
      <c r="AC765" s="222" t="str">
        <f>+IF(J765=0,"",'Ark1'!AE3525)</f>
        <v/>
      </c>
      <c r="AD765" s="220" t="str">
        <f t="shared" si="67"/>
        <v/>
      </c>
      <c r="AE765" s="220" t="str">
        <f t="shared" si="68"/>
        <v/>
      </c>
      <c r="AF765" s="305"/>
    </row>
    <row r="766" spans="1:32" ht="15.6">
      <c r="A766" s="305"/>
      <c r="B766" s="270">
        <f>+'Ark1'!C3526</f>
        <v>2023</v>
      </c>
      <c r="C766" s="219">
        <f>+'Ark1'!L3526</f>
        <v>14</v>
      </c>
      <c r="D766" s="219" t="str">
        <f>VLOOKUP(C766,RNR!$D$13:$E$27,2)</f>
        <v>E</v>
      </c>
      <c r="E766" s="219">
        <f>+'Ark1'!H3526</f>
        <v>2</v>
      </c>
      <c r="F766" s="219">
        <f>+'Ark1'!J3526</f>
        <v>177</v>
      </c>
      <c r="G766" s="219" t="str">
        <f>+VLOOKUP(F766,RNR!$A$1:$B$26,2)</f>
        <v>Slakthuset</v>
      </c>
      <c r="H766" s="219" t="str">
        <f>+IF(J766=0,"",'Ark1'!Q3526)</f>
        <v/>
      </c>
      <c r="I766" s="219"/>
      <c r="J766" s="324">
        <f>+'Ark1'!R3526</f>
        <v>0</v>
      </c>
      <c r="K766" s="220" t="str">
        <f>+IF(J766=0,"",'Ark1'!AG3526)</f>
        <v/>
      </c>
      <c r="L766" s="220"/>
      <c r="M766" s="220" t="str">
        <f>+IF(J766=0,"",'Ark1'!AH3526)</f>
        <v/>
      </c>
      <c r="N766" s="31" t="str">
        <f>+IF(J766=0,"",'Ark1'!U3526)</f>
        <v/>
      </c>
      <c r="O766" s="31"/>
      <c r="P766" s="31"/>
      <c r="Q766" s="31"/>
      <c r="R766" s="31"/>
      <c r="S766" s="31"/>
      <c r="T766" s="31"/>
      <c r="U766" s="31"/>
      <c r="V766" s="221" t="str">
        <f>+IF(J766=0,"",'Ark1'!T3526)</f>
        <v/>
      </c>
      <c r="W766" s="222" t="str">
        <f>+IF(J766=0,"",'Ark1'!W3526)</f>
        <v/>
      </c>
      <c r="X766" s="222" t="str">
        <f>+IF(J766=0,"",'Ark1'!X3526)</f>
        <v/>
      </c>
      <c r="Y766" s="222" t="str">
        <f>+IF(J766=0,"",'Ark1'!Y3526)</f>
        <v/>
      </c>
      <c r="Z766" s="222" t="str">
        <f>+IF(J766=0,"",'Ark1'!Z3526)</f>
        <v/>
      </c>
      <c r="AA766" s="220" t="str">
        <f>+IF(J766=0,"",'Ark1'!AA3526)</f>
        <v/>
      </c>
      <c r="AB766" s="221" t="str">
        <f>+IF(J766=0,"",'Ark1'!AC3526)</f>
        <v/>
      </c>
      <c r="AC766" s="222" t="str">
        <f>+IF(J766=0,"",'Ark1'!AE3526)</f>
        <v/>
      </c>
      <c r="AD766" s="220" t="str">
        <f t="shared" si="67"/>
        <v/>
      </c>
      <c r="AE766" s="220" t="str">
        <f t="shared" si="68"/>
        <v/>
      </c>
      <c r="AF766" s="305"/>
    </row>
    <row r="767" spans="1:32" ht="15.6">
      <c r="A767" s="305"/>
      <c r="B767" s="270">
        <f>+'Ark1'!C3527</f>
        <v>2023</v>
      </c>
      <c r="C767" s="219">
        <f>+'Ark1'!L3527</f>
        <v>14</v>
      </c>
      <c r="D767" s="219" t="str">
        <f>VLOOKUP(C767,RNR!$D$13:$E$27,2)</f>
        <v>E</v>
      </c>
      <c r="E767" s="219">
        <f>+'Ark1'!H3527</f>
        <v>2</v>
      </c>
      <c r="F767" s="219">
        <f>+'Ark1'!J3527</f>
        <v>178</v>
      </c>
      <c r="G767" s="219" t="str">
        <f>+VLOOKUP(F767,RNR!$A$1:$B$26,2)</f>
        <v>Røros</v>
      </c>
      <c r="H767" s="219" t="str">
        <f>+IF(J767=0,"",'Ark1'!Q3527)</f>
        <v/>
      </c>
      <c r="I767" s="219"/>
      <c r="J767" s="324">
        <f>+'Ark1'!R3527</f>
        <v>0</v>
      </c>
      <c r="K767" s="220" t="str">
        <f>+IF(J767=0,"",'Ark1'!AG3527)</f>
        <v/>
      </c>
      <c r="L767" s="220"/>
      <c r="M767" s="220" t="str">
        <f>+IF(J767=0,"",'Ark1'!AH3527)</f>
        <v/>
      </c>
      <c r="N767" s="31" t="str">
        <f>+IF(J767=0,"",'Ark1'!U3527)</f>
        <v/>
      </c>
      <c r="O767" s="31"/>
      <c r="P767" s="31"/>
      <c r="Q767" s="31"/>
      <c r="R767" s="31"/>
      <c r="S767" s="31"/>
      <c r="T767" s="31"/>
      <c r="U767" s="31"/>
      <c r="V767" s="221" t="str">
        <f>+IF(J767=0,"",'Ark1'!T3527)</f>
        <v/>
      </c>
      <c r="W767" s="222" t="str">
        <f>+IF(J767=0,"",'Ark1'!W3527)</f>
        <v/>
      </c>
      <c r="X767" s="222" t="str">
        <f>+IF(J767=0,"",'Ark1'!X3527)</f>
        <v/>
      </c>
      <c r="Y767" s="222" t="str">
        <f>+IF(J767=0,"",'Ark1'!Y3527)</f>
        <v/>
      </c>
      <c r="Z767" s="222" t="str">
        <f>+IF(J767=0,"",'Ark1'!Z3527)</f>
        <v/>
      </c>
      <c r="AA767" s="220" t="str">
        <f>+IF(J767=0,"",'Ark1'!AA3527)</f>
        <v/>
      </c>
      <c r="AB767" s="221" t="str">
        <f>+IF(J767=0,"",'Ark1'!AC3527)</f>
        <v/>
      </c>
      <c r="AC767" s="222" t="str">
        <f>+IF(J767=0,"",'Ark1'!AE3527)</f>
        <v/>
      </c>
      <c r="AD767" s="220" t="str">
        <f t="shared" si="67"/>
        <v/>
      </c>
      <c r="AE767" s="220" t="str">
        <f t="shared" si="68"/>
        <v/>
      </c>
      <c r="AF767" s="305"/>
    </row>
    <row r="768" spans="1:32" ht="15.6">
      <c r="A768" s="305"/>
      <c r="B768" s="270">
        <f>+'Ark1'!C3528</f>
        <v>2023</v>
      </c>
      <c r="C768" s="219">
        <f>+'Ark1'!L3528</f>
        <v>14</v>
      </c>
      <c r="D768" s="219" t="str">
        <f>VLOOKUP(C768,RNR!$D$13:$E$27,2)</f>
        <v>E</v>
      </c>
      <c r="E768" s="219">
        <f>+'Ark1'!H3528</f>
        <v>2</v>
      </c>
      <c r="F768" s="219">
        <f>+'Ark1'!J3528</f>
        <v>181</v>
      </c>
      <c r="G768" s="219" t="str">
        <f>+VLOOKUP(F768,RNR!$A$1:$B$26,2)</f>
        <v>Horns</v>
      </c>
      <c r="H768" s="219" t="str">
        <f>+IF(J768=0,"",'Ark1'!Q3528)</f>
        <v/>
      </c>
      <c r="I768" s="219"/>
      <c r="J768" s="324">
        <f>+'Ark1'!R3528</f>
        <v>0</v>
      </c>
      <c r="K768" s="220" t="str">
        <f>+IF(J768=0,"",'Ark1'!AG3528)</f>
        <v/>
      </c>
      <c r="L768" s="220"/>
      <c r="M768" s="220" t="str">
        <f>+IF(J768=0,"",'Ark1'!AH3528)</f>
        <v/>
      </c>
      <c r="N768" s="31" t="str">
        <f>+IF(J768=0,"",'Ark1'!U3528)</f>
        <v/>
      </c>
      <c r="O768" s="31"/>
      <c r="P768" s="31"/>
      <c r="Q768" s="31"/>
      <c r="R768" s="31"/>
      <c r="S768" s="31"/>
      <c r="T768" s="31"/>
      <c r="U768" s="31"/>
      <c r="V768" s="221" t="str">
        <f>+IF(J768=0,"",'Ark1'!T3528)</f>
        <v/>
      </c>
      <c r="W768" s="222" t="str">
        <f>+IF(J768=0,"",'Ark1'!W3528)</f>
        <v/>
      </c>
      <c r="X768" s="222" t="str">
        <f>+IF(J768=0,"",'Ark1'!X3528)</f>
        <v/>
      </c>
      <c r="Y768" s="222" t="str">
        <f>+IF(J768=0,"",'Ark1'!Y3528)</f>
        <v/>
      </c>
      <c r="Z768" s="222" t="str">
        <f>+IF(J768=0,"",'Ark1'!Z3528)</f>
        <v/>
      </c>
      <c r="AA768" s="220" t="str">
        <f>+IF(J768=0,"",'Ark1'!AA3528)</f>
        <v/>
      </c>
      <c r="AB768" s="221" t="str">
        <f>+IF(J768=0,"",'Ark1'!AC3528)</f>
        <v/>
      </c>
      <c r="AC768" s="222" t="str">
        <f>+IF(J768=0,"",'Ark1'!AE3528)</f>
        <v/>
      </c>
      <c r="AD768" s="220" t="str">
        <f t="shared" ref="AD768:AD799" si="69">IF(J768=0,"",N768/C768)</f>
        <v/>
      </c>
      <c r="AE768" s="220" t="str">
        <f t="shared" si="68"/>
        <v/>
      </c>
      <c r="AF768" s="305"/>
    </row>
    <row r="769" spans="1:32" ht="15.6">
      <c r="A769" s="305"/>
      <c r="B769" s="270">
        <f>+'Ark1'!C3529</f>
        <v>2023</v>
      </c>
      <c r="C769" s="219">
        <f>+'Ark1'!L3529</f>
        <v>14</v>
      </c>
      <c r="D769" s="219" t="str">
        <f>VLOOKUP(C769,RNR!$D$13:$E$27,2)</f>
        <v>E</v>
      </c>
      <c r="E769" s="219">
        <f>+'Ark1'!H3529</f>
        <v>1</v>
      </c>
      <c r="F769" s="219">
        <f>+'Ark1'!J3529</f>
        <v>262</v>
      </c>
      <c r="G769" s="219" t="str">
        <f>+VLOOKUP(F769,RNR!$A$1:$B$26,2)</f>
        <v>Strilalam</v>
      </c>
      <c r="H769" s="219" t="str">
        <f>+IF(J769=0,"",'Ark1'!Q3529)</f>
        <v/>
      </c>
      <c r="I769" s="219"/>
      <c r="J769" s="324">
        <f>+'Ark1'!R3529</f>
        <v>0</v>
      </c>
      <c r="K769" s="220" t="str">
        <f>+IF(J769=0,"",'Ark1'!AG3529)</f>
        <v/>
      </c>
      <c r="L769" s="220"/>
      <c r="M769" s="220" t="str">
        <f>+IF(J769=0,"",'Ark1'!AH3529)</f>
        <v/>
      </c>
      <c r="N769" s="31" t="str">
        <f>+IF(J769=0,"",'Ark1'!U3529)</f>
        <v/>
      </c>
      <c r="O769" s="31"/>
      <c r="P769" s="31"/>
      <c r="Q769" s="31"/>
      <c r="R769" s="31"/>
      <c r="S769" s="31"/>
      <c r="T769" s="31"/>
      <c r="U769" s="31"/>
      <c r="V769" s="221" t="str">
        <f>+IF(J769=0,"",'Ark1'!T3529)</f>
        <v/>
      </c>
      <c r="W769" s="222" t="str">
        <f>+IF(J769=0,"",'Ark1'!W3529)</f>
        <v/>
      </c>
      <c r="X769" s="222" t="str">
        <f>+IF(J769=0,"",'Ark1'!X3529)</f>
        <v/>
      </c>
      <c r="Y769" s="222" t="str">
        <f>+IF(J769=0,"",'Ark1'!Y3529)</f>
        <v/>
      </c>
      <c r="Z769" s="222" t="str">
        <f>+IF(J769=0,"",'Ark1'!Z3529)</f>
        <v/>
      </c>
      <c r="AA769" s="220" t="str">
        <f>+IF(J769=0,"",'Ark1'!AA3529)</f>
        <v/>
      </c>
      <c r="AB769" s="221" t="str">
        <f>+IF(J769=0,"",'Ark1'!AC3529)</f>
        <v/>
      </c>
      <c r="AC769" s="222" t="str">
        <f>+IF(J769=0,"",'Ark1'!AE3529)</f>
        <v/>
      </c>
      <c r="AD769" s="220" t="str">
        <f t="shared" si="69"/>
        <v/>
      </c>
      <c r="AE769" s="220" t="str">
        <f t="shared" si="68"/>
        <v/>
      </c>
      <c r="AF769" s="305"/>
    </row>
    <row r="770" spans="1:32" ht="15.6">
      <c r="A770" s="305"/>
      <c r="B770" s="270">
        <f>+'Ark1'!C3530</f>
        <v>2023</v>
      </c>
      <c r="C770" s="219">
        <f>+'Ark1'!L3530</f>
        <v>14</v>
      </c>
      <c r="D770" s="219" t="str">
        <f>VLOOKUP(C770,RNR!$D$13:$E$27,2)</f>
        <v>E</v>
      </c>
      <c r="E770" s="219">
        <f>+'Ark1'!H3530</f>
        <v>1</v>
      </c>
      <c r="F770" s="219">
        <f>+'Ark1'!J3530</f>
        <v>309</v>
      </c>
      <c r="G770" s="219" t="str">
        <f>+VLOOKUP(F770,RNR!$A$1:$B$26,2)</f>
        <v>Malvik</v>
      </c>
      <c r="H770" s="219" t="str">
        <f>+IF(J770=0,"",'Ark1'!Q3530)</f>
        <v/>
      </c>
      <c r="I770" s="219"/>
      <c r="J770" s="324">
        <f>+'Ark1'!R3530</f>
        <v>0</v>
      </c>
      <c r="K770" s="220" t="str">
        <f>+IF(J770=0,"",'Ark1'!AG3530)</f>
        <v/>
      </c>
      <c r="L770" s="220"/>
      <c r="M770" s="220" t="str">
        <f>+IF(J770=0,"",'Ark1'!AH3530)</f>
        <v/>
      </c>
      <c r="N770" s="31" t="str">
        <f>+IF(J770=0,"",'Ark1'!U3530)</f>
        <v/>
      </c>
      <c r="O770" s="31"/>
      <c r="P770" s="31"/>
      <c r="Q770" s="31"/>
      <c r="R770" s="31"/>
      <c r="S770" s="31"/>
      <c r="T770" s="31"/>
      <c r="U770" s="31"/>
      <c r="V770" s="221" t="str">
        <f>+IF(J770=0,"",'Ark1'!T3530)</f>
        <v/>
      </c>
      <c r="W770" s="222" t="str">
        <f>+IF(J770=0,"",'Ark1'!W3530)</f>
        <v/>
      </c>
      <c r="X770" s="222" t="str">
        <f>+IF(J770=0,"",'Ark1'!X3530)</f>
        <v/>
      </c>
      <c r="Y770" s="222" t="str">
        <f>+IF(J770=0,"",'Ark1'!Y3530)</f>
        <v/>
      </c>
      <c r="Z770" s="222" t="str">
        <f>+IF(J770=0,"",'Ark1'!Z3530)</f>
        <v/>
      </c>
      <c r="AA770" s="220" t="str">
        <f>+IF(J770=0,"",'Ark1'!AA3530)</f>
        <v/>
      </c>
      <c r="AB770" s="221" t="str">
        <f>+IF(J770=0,"",'Ark1'!AC3530)</f>
        <v/>
      </c>
      <c r="AC770" s="222" t="str">
        <f>+IF(J770=0,"",'Ark1'!AE3530)</f>
        <v/>
      </c>
      <c r="AD770" s="220" t="str">
        <f t="shared" si="69"/>
        <v/>
      </c>
      <c r="AE770" s="220" t="str">
        <f t="shared" si="68"/>
        <v/>
      </c>
      <c r="AF770" s="305"/>
    </row>
    <row r="771" spans="1:32" ht="15.6">
      <c r="A771" s="305"/>
      <c r="B771" s="270">
        <f>+'Ark1'!C3531</f>
        <v>2023</v>
      </c>
      <c r="C771" s="219">
        <f>+'Ark1'!L3531</f>
        <v>14</v>
      </c>
      <c r="D771" s="219" t="str">
        <f>VLOOKUP(C771,RNR!$D$13:$E$27,2)</f>
        <v>E</v>
      </c>
      <c r="E771" s="219">
        <f>+'Ark1'!H3531</f>
        <v>2</v>
      </c>
      <c r="F771" s="219">
        <f>+'Ark1'!J3531</f>
        <v>470</v>
      </c>
      <c r="G771" s="219" t="str">
        <f>+VLOOKUP(F771,RNR!$A$1:$B$26,2)</f>
        <v>Jens Eide</v>
      </c>
      <c r="H771" s="219" t="str">
        <f>+IF(J771=0,"",'Ark1'!Q3531)</f>
        <v/>
      </c>
      <c r="I771" s="219"/>
      <c r="J771" s="324">
        <f>+'Ark1'!R3531</f>
        <v>0</v>
      </c>
      <c r="K771" s="220" t="str">
        <f>+IF(J771=0,"",'Ark1'!AG3531)</f>
        <v/>
      </c>
      <c r="L771" s="220"/>
      <c r="M771" s="220" t="str">
        <f>+IF(J771=0,"",'Ark1'!AH3531)</f>
        <v/>
      </c>
      <c r="N771" s="31" t="str">
        <f>+IF(J771=0,"",'Ark1'!U3531)</f>
        <v/>
      </c>
      <c r="O771" s="31"/>
      <c r="P771" s="31"/>
      <c r="Q771" s="31"/>
      <c r="R771" s="31"/>
      <c r="S771" s="31"/>
      <c r="T771" s="31"/>
      <c r="U771" s="31"/>
      <c r="V771" s="221" t="str">
        <f>+IF(J771=0,"",'Ark1'!T3531)</f>
        <v/>
      </c>
      <c r="W771" s="222" t="str">
        <f>+IF(J771=0,"",'Ark1'!W3531)</f>
        <v/>
      </c>
      <c r="X771" s="222" t="str">
        <f>+IF(J771=0,"",'Ark1'!X3531)</f>
        <v/>
      </c>
      <c r="Y771" s="222" t="str">
        <f>+IF(J771=0,"",'Ark1'!Y3531)</f>
        <v/>
      </c>
      <c r="Z771" s="222" t="str">
        <f>+IF(J771=0,"",'Ark1'!Z3531)</f>
        <v/>
      </c>
      <c r="AA771" s="220" t="str">
        <f>+IF(J771=0,"",'Ark1'!AA3531)</f>
        <v/>
      </c>
      <c r="AB771" s="221" t="str">
        <f>+IF(J771=0,"",'Ark1'!AC3531)</f>
        <v/>
      </c>
      <c r="AC771" s="222" t="str">
        <f>+IF(J771=0,"",'Ark1'!AE3531)</f>
        <v/>
      </c>
      <c r="AD771" s="220" t="str">
        <f t="shared" si="69"/>
        <v/>
      </c>
      <c r="AE771" s="220" t="str">
        <f t="shared" si="68"/>
        <v/>
      </c>
      <c r="AF771" s="305"/>
    </row>
    <row r="772" spans="1:32" ht="15.6">
      <c r="A772" s="305"/>
      <c r="B772" s="270">
        <f>+'Ark1'!C3532</f>
        <v>2023</v>
      </c>
      <c r="C772" s="219">
        <f>+'Ark1'!L3532</f>
        <v>14</v>
      </c>
      <c r="D772" s="219" t="str">
        <f>VLOOKUP(C772,RNR!$D$13:$E$27,2)</f>
        <v>E</v>
      </c>
      <c r="E772" s="219">
        <f>+'Ark1'!H3532</f>
        <v>2</v>
      </c>
      <c r="F772" s="219">
        <f>+'Ark1'!J3532</f>
        <v>629</v>
      </c>
      <c r="G772" s="219" t="str">
        <f>+VLOOKUP(F772,RNR!$A$1:$B$26,2)</f>
        <v>Bø</v>
      </c>
      <c r="H772" s="219" t="str">
        <f>+IF(J772=0,"",'Ark1'!Q3532)</f>
        <v/>
      </c>
      <c r="I772" s="219"/>
      <c r="J772" s="324">
        <f>+'Ark1'!R3532</f>
        <v>0</v>
      </c>
      <c r="K772" s="220" t="str">
        <f>+IF(J772=0,"",'Ark1'!AG3532)</f>
        <v/>
      </c>
      <c r="L772" s="220"/>
      <c r="M772" s="220" t="str">
        <f>+IF(J772=0,"",'Ark1'!AH3532)</f>
        <v/>
      </c>
      <c r="N772" s="31" t="str">
        <f>+IF(J772=0,"",'Ark1'!U3532)</f>
        <v/>
      </c>
      <c r="O772" s="31"/>
      <c r="P772" s="31"/>
      <c r="Q772" s="31"/>
      <c r="R772" s="31"/>
      <c r="S772" s="31"/>
      <c r="T772" s="31"/>
      <c r="U772" s="31"/>
      <c r="V772" s="221" t="str">
        <f>+IF(J772=0,"",'Ark1'!T3532)</f>
        <v/>
      </c>
      <c r="W772" s="222" t="str">
        <f>+IF(J772=0,"",'Ark1'!W3532)</f>
        <v/>
      </c>
      <c r="X772" s="222" t="str">
        <f>+IF(J772=0,"",'Ark1'!X3532)</f>
        <v/>
      </c>
      <c r="Y772" s="222" t="str">
        <f>+IF(J772=0,"",'Ark1'!Y3532)</f>
        <v/>
      </c>
      <c r="Z772" s="222" t="str">
        <f>+IF(J772=0,"",'Ark1'!Z3532)</f>
        <v/>
      </c>
      <c r="AA772" s="220" t="str">
        <f>+IF(J772=0,"",'Ark1'!AA3532)</f>
        <v/>
      </c>
      <c r="AB772" s="221" t="str">
        <f>+IF(J772=0,"",'Ark1'!AC3532)</f>
        <v/>
      </c>
      <c r="AC772" s="222" t="str">
        <f>+IF(J772=0,"",'Ark1'!AE3532)</f>
        <v/>
      </c>
      <c r="AD772" s="220" t="str">
        <f t="shared" si="69"/>
        <v/>
      </c>
      <c r="AE772" s="220" t="str">
        <f t="shared" si="68"/>
        <v/>
      </c>
      <c r="AF772" s="305"/>
    </row>
    <row r="773" spans="1:32" ht="15.6">
      <c r="A773" s="305"/>
      <c r="B773" s="270">
        <f>+'Ark1'!C3533</f>
        <v>2023</v>
      </c>
      <c r="C773" s="219">
        <f>+'Ark1'!L3533</f>
        <v>14</v>
      </c>
      <c r="D773" s="219" t="str">
        <f>VLOOKUP(C773,RNR!$D$13:$E$27,2)</f>
        <v>E</v>
      </c>
      <c r="E773" s="219">
        <f>+'Ark1'!H3533</f>
        <v>1</v>
      </c>
      <c r="F773" s="219">
        <f>+'Ark1'!J3533</f>
        <v>643</v>
      </c>
      <c r="G773" s="219" t="str">
        <f>+VLOOKUP(F773,RNR!$A$1:$B$26,2)</f>
        <v>Bjerka</v>
      </c>
      <c r="H773" s="219" t="str">
        <f>+IF(J773=0,"",'Ark1'!Q3533)</f>
        <v/>
      </c>
      <c r="I773" s="219"/>
      <c r="J773" s="324">
        <f>+'Ark1'!R3533</f>
        <v>0</v>
      </c>
      <c r="K773" s="220" t="str">
        <f>+IF(J773=0,"",'Ark1'!AG3533)</f>
        <v/>
      </c>
      <c r="L773" s="220"/>
      <c r="M773" s="220" t="str">
        <f>+IF(J773=0,"",'Ark1'!AH3533)</f>
        <v/>
      </c>
      <c r="N773" s="31" t="str">
        <f>+IF(J773=0,"",'Ark1'!U3533)</f>
        <v/>
      </c>
      <c r="O773" s="31"/>
      <c r="P773" s="31"/>
      <c r="Q773" s="31"/>
      <c r="R773" s="31"/>
      <c r="S773" s="31"/>
      <c r="T773" s="31"/>
      <c r="U773" s="31"/>
      <c r="V773" s="221" t="str">
        <f>+IF(J773=0,"",'Ark1'!T3533)</f>
        <v/>
      </c>
      <c r="W773" s="222" t="str">
        <f>+IF(J773=0,"",'Ark1'!W3533)</f>
        <v/>
      </c>
      <c r="X773" s="222" t="str">
        <f>+IF(J773=0,"",'Ark1'!X3533)</f>
        <v/>
      </c>
      <c r="Y773" s="222" t="str">
        <f>+IF(J773=0,"",'Ark1'!Y3533)</f>
        <v/>
      </c>
      <c r="Z773" s="222" t="str">
        <f>+IF(J773=0,"",'Ark1'!Z3533)</f>
        <v/>
      </c>
      <c r="AA773" s="220" t="str">
        <f>+IF(J773=0,"",'Ark1'!AA3533)</f>
        <v/>
      </c>
      <c r="AB773" s="221" t="str">
        <f>+IF(J773=0,"",'Ark1'!AC3533)</f>
        <v/>
      </c>
      <c r="AC773" s="222" t="str">
        <f>+IF(J773=0,"",'Ark1'!AE3533)</f>
        <v/>
      </c>
      <c r="AD773" s="220" t="str">
        <f t="shared" si="69"/>
        <v/>
      </c>
      <c r="AE773" s="220" t="str">
        <f t="shared" si="68"/>
        <v/>
      </c>
      <c r="AF773" s="305"/>
    </row>
    <row r="774" spans="1:32" ht="15.6">
      <c r="A774" s="305"/>
      <c r="B774" s="270">
        <f>+'Ark1'!C3534</f>
        <v>2023</v>
      </c>
      <c r="C774" s="219">
        <f>+'Ark1'!L3534</f>
        <v>14</v>
      </c>
      <c r="D774" s="219" t="str">
        <f>VLOOKUP(C774,RNR!$D$13:$E$27,2)</f>
        <v>E</v>
      </c>
      <c r="E774" s="219">
        <f>+'Ark1'!H3534</f>
        <v>2</v>
      </c>
      <c r="F774" s="219">
        <f>+'Ark1'!J3534</f>
        <v>704</v>
      </c>
      <c r="G774" s="219" t="str">
        <f>+VLOOKUP(F774,RNR!$A$1:$B$26,2)</f>
        <v>Øre Vilt</v>
      </c>
      <c r="H774" s="219" t="str">
        <f>+IF(J774=0,"",'Ark1'!Q3534)</f>
        <v/>
      </c>
      <c r="I774" s="219"/>
      <c r="J774" s="324">
        <f>+'Ark1'!R3534</f>
        <v>0</v>
      </c>
      <c r="K774" s="220" t="str">
        <f>+IF(J774=0,"",'Ark1'!AG3534)</f>
        <v/>
      </c>
      <c r="L774" s="220"/>
      <c r="M774" s="220" t="str">
        <f>+IF(J774=0,"",'Ark1'!AH3534)</f>
        <v/>
      </c>
      <c r="N774" s="31" t="str">
        <f>+IF(J774=0,"",'Ark1'!U3534)</f>
        <v/>
      </c>
      <c r="O774" s="31"/>
      <c r="P774" s="31"/>
      <c r="Q774" s="31"/>
      <c r="R774" s="31"/>
      <c r="S774" s="31"/>
      <c r="T774" s="31"/>
      <c r="U774" s="31"/>
      <c r="V774" s="221" t="str">
        <f>+IF(J774=0,"",'Ark1'!T3534)</f>
        <v/>
      </c>
      <c r="W774" s="222" t="str">
        <f>+IF(J774=0,"",'Ark1'!W3534)</f>
        <v/>
      </c>
      <c r="X774" s="222" t="str">
        <f>+IF(J774=0,"",'Ark1'!X3534)</f>
        <v/>
      </c>
      <c r="Y774" s="222" t="str">
        <f>+IF(J774=0,"",'Ark1'!Y3534)</f>
        <v/>
      </c>
      <c r="Z774" s="222" t="str">
        <f>+IF(J774=0,"",'Ark1'!Z3534)</f>
        <v/>
      </c>
      <c r="AA774" s="220" t="str">
        <f>+IF(J774=0,"",'Ark1'!AA3534)</f>
        <v/>
      </c>
      <c r="AB774" s="221" t="str">
        <f>+IF(J774=0,"",'Ark1'!AC3534)</f>
        <v/>
      </c>
      <c r="AC774" s="222" t="str">
        <f>+IF(J774=0,"",'Ark1'!AE3534)</f>
        <v/>
      </c>
      <c r="AD774" s="220" t="str">
        <f t="shared" si="69"/>
        <v/>
      </c>
      <c r="AE774" s="220" t="str">
        <f t="shared" si="68"/>
        <v/>
      </c>
      <c r="AF774" s="305"/>
    </row>
    <row r="775" spans="1:32" ht="15.6">
      <c r="A775" s="305"/>
      <c r="B775" s="270">
        <f>+'Ark1'!C3535</f>
        <v>2023</v>
      </c>
      <c r="C775" s="219">
        <f>+'Ark1'!L3535</f>
        <v>14</v>
      </c>
      <c r="D775" s="219" t="str">
        <f>VLOOKUP(C775,RNR!$D$13:$E$27,2)</f>
        <v>E</v>
      </c>
      <c r="E775" s="219">
        <f>+'Ark1'!H3535</f>
        <v>1</v>
      </c>
      <c r="F775" s="219">
        <f>+'Ark1'!J3535</f>
        <v>802</v>
      </c>
      <c r="G775" s="219" t="str">
        <f>+VLOOKUP(F775,RNR!$A$1:$B$26,2)</f>
        <v>Karasjok</v>
      </c>
      <c r="H775" s="219" t="str">
        <f>+IF(J775=0,"",'Ark1'!Q3535)</f>
        <v/>
      </c>
      <c r="I775" s="219"/>
      <c r="J775" s="324">
        <f>+'Ark1'!R3535</f>
        <v>0</v>
      </c>
      <c r="K775" s="220" t="str">
        <f>+IF(J775=0,"",'Ark1'!AG3535)</f>
        <v/>
      </c>
      <c r="L775" s="220"/>
      <c r="M775" s="220" t="str">
        <f>+IF(J775=0,"",'Ark1'!AH3535)</f>
        <v/>
      </c>
      <c r="N775" s="31" t="str">
        <f>+IF(J775=0,"",'Ark1'!U3535)</f>
        <v/>
      </c>
      <c r="O775" s="31"/>
      <c r="P775" s="31"/>
      <c r="Q775" s="31"/>
      <c r="R775" s="31"/>
      <c r="S775" s="31"/>
      <c r="T775" s="31"/>
      <c r="U775" s="31"/>
      <c r="V775" s="221" t="str">
        <f>+IF(J775=0,"",'Ark1'!T3535)</f>
        <v/>
      </c>
      <c r="W775" s="222" t="str">
        <f>+IF(J775=0,"",'Ark1'!W3535)</f>
        <v/>
      </c>
      <c r="X775" s="222" t="str">
        <f>+IF(J775=0,"",'Ark1'!X3535)</f>
        <v/>
      </c>
      <c r="Y775" s="222" t="str">
        <f>+IF(J775=0,"",'Ark1'!Y3535)</f>
        <v/>
      </c>
      <c r="Z775" s="222" t="str">
        <f>+IF(J775=0,"",'Ark1'!Z3535)</f>
        <v/>
      </c>
      <c r="AA775" s="220" t="str">
        <f>+IF(J775=0,"",'Ark1'!AA3535)</f>
        <v/>
      </c>
      <c r="AB775" s="221" t="str">
        <f>+IF(J775=0,"",'Ark1'!AC3535)</f>
        <v/>
      </c>
      <c r="AC775" s="222" t="str">
        <f>+IF(J775=0,"",'Ark1'!AE3535)</f>
        <v/>
      </c>
      <c r="AD775" s="220" t="str">
        <f t="shared" si="69"/>
        <v/>
      </c>
      <c r="AE775" s="220" t="str">
        <f t="shared" si="68"/>
        <v/>
      </c>
      <c r="AF775" s="305"/>
    </row>
    <row r="776" spans="1:32" ht="15.6">
      <c r="A776" s="305"/>
      <c r="B776" s="270">
        <f>+'Ark1'!C3536</f>
        <v>2023</v>
      </c>
      <c r="C776" s="219">
        <f>+'Ark1'!L3536</f>
        <v>15</v>
      </c>
      <c r="D776" s="219" t="str">
        <f>VLOOKUP(C776,RNR!$D$13:$E$27,2)</f>
        <v>E+</v>
      </c>
      <c r="E776" s="219">
        <f>+'Ark1'!H3536</f>
        <v>1</v>
      </c>
      <c r="F776" s="219">
        <f>+'Ark1'!J3536</f>
        <v>103</v>
      </c>
      <c r="G776" s="219" t="str">
        <f>+VLOOKUP(F776,RNR!$A$1:$B$26,2)</f>
        <v>Rudshøgda</v>
      </c>
      <c r="H776" s="219" t="str">
        <f>+IF(J776=0,"",'Ark1'!Q3536)</f>
        <v/>
      </c>
      <c r="I776" s="219"/>
      <c r="J776" s="324">
        <f>+'Ark1'!R3536</f>
        <v>0</v>
      </c>
      <c r="K776" s="220" t="str">
        <f>+IF(J776=0,"",'Ark1'!AG3536)</f>
        <v/>
      </c>
      <c r="L776" s="220"/>
      <c r="M776" s="220" t="str">
        <f>+IF(J776=0,"",'Ark1'!AH3536)</f>
        <v/>
      </c>
      <c r="N776" s="31" t="str">
        <f>+IF(J776=0,"",'Ark1'!U3536)</f>
        <v/>
      </c>
      <c r="O776" s="31"/>
      <c r="P776" s="31"/>
      <c r="Q776" s="31"/>
      <c r="R776" s="31"/>
      <c r="S776" s="31"/>
      <c r="T776" s="31"/>
      <c r="U776" s="31"/>
      <c r="V776" s="221" t="str">
        <f>+IF(J776=0,"",'Ark1'!T3536)</f>
        <v/>
      </c>
      <c r="W776" s="222" t="str">
        <f>+IF(J776=0,"",'Ark1'!W3536)</f>
        <v/>
      </c>
      <c r="X776" s="222" t="str">
        <f>+IF(J776=0,"",'Ark1'!X3536)</f>
        <v/>
      </c>
      <c r="Y776" s="222" t="str">
        <f>+IF(J776=0,"",'Ark1'!Y3536)</f>
        <v/>
      </c>
      <c r="Z776" s="222" t="str">
        <f>+IF(J776=0,"",'Ark1'!Z3536)</f>
        <v/>
      </c>
      <c r="AA776" s="220" t="str">
        <f>+IF(J776=0,"",'Ark1'!AA3536)</f>
        <v/>
      </c>
      <c r="AB776" s="221" t="str">
        <f>+IF(J776=0,"",'Ark1'!AC3536)</f>
        <v/>
      </c>
      <c r="AC776" s="222" t="str">
        <f>+IF(J776=0,"",'Ark1'!AE3536)</f>
        <v/>
      </c>
      <c r="AD776" s="220" t="str">
        <f t="shared" si="69"/>
        <v/>
      </c>
      <c r="AE776" s="220" t="str">
        <f t="shared" si="68"/>
        <v/>
      </c>
      <c r="AF776" s="305"/>
    </row>
    <row r="777" spans="1:32" ht="15.6">
      <c r="A777" s="305"/>
      <c r="B777" s="270">
        <f>+'Ark1'!C3537</f>
        <v>2023</v>
      </c>
      <c r="C777" s="219">
        <f>+'Ark1'!L3537</f>
        <v>15</v>
      </c>
      <c r="D777" s="219" t="str">
        <f>VLOOKUP(C777,RNR!$D$13:$E$27,2)</f>
        <v>E+</v>
      </c>
      <c r="E777" s="219">
        <f>+'Ark1'!H3537</f>
        <v>2</v>
      </c>
      <c r="F777" s="219">
        <f>+'Ark1'!J3537</f>
        <v>106</v>
      </c>
      <c r="G777" s="219" t="str">
        <f>+VLOOKUP(F777,RNR!$A$1:$B$26,2)</f>
        <v>Furuseth</v>
      </c>
      <c r="H777" s="219" t="str">
        <f>+IF(J777=0,"",'Ark1'!Q3537)</f>
        <v/>
      </c>
      <c r="I777" s="219"/>
      <c r="J777" s="324">
        <f>+'Ark1'!R3537</f>
        <v>0</v>
      </c>
      <c r="K777" s="220" t="str">
        <f>+IF(J777=0,"",'Ark1'!AG3537)</f>
        <v/>
      </c>
      <c r="L777" s="220"/>
      <c r="M777" s="220" t="str">
        <f>+IF(J777=0,"",'Ark1'!AH3537)</f>
        <v/>
      </c>
      <c r="N777" s="31" t="str">
        <f>+IF(J777=0,"",'Ark1'!U3537)</f>
        <v/>
      </c>
      <c r="O777" s="31"/>
      <c r="P777" s="31"/>
      <c r="Q777" s="31"/>
      <c r="R777" s="31"/>
      <c r="S777" s="31"/>
      <c r="T777" s="31"/>
      <c r="U777" s="31"/>
      <c r="V777" s="221" t="str">
        <f>+IF(J777=0,"",'Ark1'!T3537)</f>
        <v/>
      </c>
      <c r="W777" s="222" t="str">
        <f>+IF(J777=0,"",'Ark1'!W3537)</f>
        <v/>
      </c>
      <c r="X777" s="222" t="str">
        <f>+IF(J777=0,"",'Ark1'!X3537)</f>
        <v/>
      </c>
      <c r="Y777" s="222" t="str">
        <f>+IF(J777=0,"",'Ark1'!Y3537)</f>
        <v/>
      </c>
      <c r="Z777" s="222" t="str">
        <f>+IF(J777=0,"",'Ark1'!Z3537)</f>
        <v/>
      </c>
      <c r="AA777" s="220" t="str">
        <f>+IF(J777=0,"",'Ark1'!AA3537)</f>
        <v/>
      </c>
      <c r="AB777" s="221" t="str">
        <f>+IF(J777=0,"",'Ark1'!AC3537)</f>
        <v/>
      </c>
      <c r="AC777" s="222" t="str">
        <f>+IF(J777=0,"",'Ark1'!AE3537)</f>
        <v/>
      </c>
      <c r="AD777" s="220" t="str">
        <f t="shared" si="69"/>
        <v/>
      </c>
      <c r="AE777" s="220" t="str">
        <f t="shared" si="68"/>
        <v/>
      </c>
      <c r="AF777" s="305"/>
    </row>
    <row r="778" spans="1:32" ht="15.6">
      <c r="A778" s="305"/>
      <c r="B778" s="270">
        <f>+'Ark1'!C3538</f>
        <v>2023</v>
      </c>
      <c r="C778" s="219">
        <f>+'Ark1'!L3538</f>
        <v>15</v>
      </c>
      <c r="D778" s="219" t="str">
        <f>VLOOKUP(C778,RNR!$D$13:$E$27,2)</f>
        <v>E+</v>
      </c>
      <c r="E778" s="219">
        <f>+'Ark1'!H3538</f>
        <v>1</v>
      </c>
      <c r="F778" s="219">
        <f>+'Ark1'!J3538</f>
        <v>110</v>
      </c>
      <c r="G778" s="219" t="str">
        <f>+VLOOKUP(F778,RNR!$A$1:$B$26,2)</f>
        <v>Gol</v>
      </c>
      <c r="H778" s="219" t="str">
        <f>+IF(J778=0,"",'Ark1'!Q3538)</f>
        <v/>
      </c>
      <c r="I778" s="219"/>
      <c r="J778" s="324">
        <f>+'Ark1'!R3538</f>
        <v>0</v>
      </c>
      <c r="K778" s="220" t="str">
        <f>+IF(J778=0,"",'Ark1'!AG3538)</f>
        <v/>
      </c>
      <c r="L778" s="220"/>
      <c r="M778" s="220" t="str">
        <f>+IF(J778=0,"",'Ark1'!AH3538)</f>
        <v/>
      </c>
      <c r="N778" s="31" t="str">
        <f>+IF(J778=0,"",'Ark1'!U3538)</f>
        <v/>
      </c>
      <c r="O778" s="31"/>
      <c r="P778" s="31"/>
      <c r="Q778" s="31"/>
      <c r="R778" s="31"/>
      <c r="S778" s="31"/>
      <c r="T778" s="31"/>
      <c r="U778" s="31"/>
      <c r="V778" s="221" t="str">
        <f>+IF(J778=0,"",'Ark1'!T3538)</f>
        <v/>
      </c>
      <c r="W778" s="222" t="str">
        <f>+IF(J778=0,"",'Ark1'!W3538)</f>
        <v/>
      </c>
      <c r="X778" s="222" t="str">
        <f>+IF(J778=0,"",'Ark1'!X3538)</f>
        <v/>
      </c>
      <c r="Y778" s="222" t="str">
        <f>+IF(J778=0,"",'Ark1'!Y3538)</f>
        <v/>
      </c>
      <c r="Z778" s="222" t="str">
        <f>+IF(J778=0,"",'Ark1'!Z3538)</f>
        <v/>
      </c>
      <c r="AA778" s="220" t="str">
        <f>+IF(J778=0,"",'Ark1'!AA3538)</f>
        <v/>
      </c>
      <c r="AB778" s="221" t="str">
        <f>+IF(J778=0,"",'Ark1'!AC3538)</f>
        <v/>
      </c>
      <c r="AC778" s="222" t="str">
        <f>+IF(J778=0,"",'Ark1'!AE3538)</f>
        <v/>
      </c>
      <c r="AD778" s="220" t="str">
        <f t="shared" si="69"/>
        <v/>
      </c>
      <c r="AE778" s="220" t="str">
        <f t="shared" si="68"/>
        <v/>
      </c>
      <c r="AF778" s="305"/>
    </row>
    <row r="779" spans="1:32" ht="15.6">
      <c r="A779" s="305"/>
      <c r="B779" s="270">
        <f>+'Ark1'!C3539</f>
        <v>2023</v>
      </c>
      <c r="C779" s="219">
        <f>+'Ark1'!L3539</f>
        <v>15</v>
      </c>
      <c r="D779" s="219" t="str">
        <f>VLOOKUP(C779,RNR!$D$13:$E$27,2)</f>
        <v>E+</v>
      </c>
      <c r="E779" s="219">
        <f>+'Ark1'!H3539</f>
        <v>1</v>
      </c>
      <c r="F779" s="219">
        <f>+'Ark1'!J3539</f>
        <v>111</v>
      </c>
      <c r="G779" s="219" t="str">
        <f>+VLOOKUP(F779,RNR!$A$1:$B$26,2)</f>
        <v>Forus</v>
      </c>
      <c r="H779" s="219" t="str">
        <f>+IF(J779=0,"",'Ark1'!Q3539)</f>
        <v/>
      </c>
      <c r="I779" s="219"/>
      <c r="J779" s="324">
        <f>+'Ark1'!R3539</f>
        <v>0</v>
      </c>
      <c r="K779" s="220" t="str">
        <f>+IF(J779=0,"",'Ark1'!AG3539)</f>
        <v/>
      </c>
      <c r="L779" s="220"/>
      <c r="M779" s="220" t="str">
        <f>+IF(J779=0,"",'Ark1'!AH3539)</f>
        <v/>
      </c>
      <c r="N779" s="31" t="str">
        <f>+IF(J779=0,"",'Ark1'!U3539)</f>
        <v/>
      </c>
      <c r="O779" s="31"/>
      <c r="P779" s="31"/>
      <c r="Q779" s="31"/>
      <c r="R779" s="31"/>
      <c r="S779" s="31"/>
      <c r="T779" s="31"/>
      <c r="U779" s="31"/>
      <c r="V779" s="221" t="str">
        <f>+IF(J779=0,"",'Ark1'!T3539)</f>
        <v/>
      </c>
      <c r="W779" s="222" t="str">
        <f>+IF(J779=0,"",'Ark1'!W3539)</f>
        <v/>
      </c>
      <c r="X779" s="222" t="str">
        <f>+IF(J779=0,"",'Ark1'!X3539)</f>
        <v/>
      </c>
      <c r="Y779" s="222" t="str">
        <f>+IF(J779=0,"",'Ark1'!Y3539)</f>
        <v/>
      </c>
      <c r="Z779" s="222" t="str">
        <f>+IF(J779=0,"",'Ark1'!Z3539)</f>
        <v/>
      </c>
      <c r="AA779" s="220" t="str">
        <f>+IF(J779=0,"",'Ark1'!AA3539)</f>
        <v/>
      </c>
      <c r="AB779" s="221" t="str">
        <f>+IF(J779=0,"",'Ark1'!AC3539)</f>
        <v/>
      </c>
      <c r="AC779" s="222" t="str">
        <f>+IF(J779=0,"",'Ark1'!AE3539)</f>
        <v/>
      </c>
      <c r="AD779" s="220" t="str">
        <f t="shared" si="69"/>
        <v/>
      </c>
      <c r="AE779" s="220" t="str">
        <f t="shared" si="68"/>
        <v/>
      </c>
      <c r="AF779" s="305"/>
    </row>
    <row r="780" spans="1:32" ht="15.6">
      <c r="A780" s="305"/>
      <c r="B780" s="270">
        <f>+'Ark1'!C3540</f>
        <v>2023</v>
      </c>
      <c r="C780" s="219">
        <f>+'Ark1'!L3540</f>
        <v>15</v>
      </c>
      <c r="D780" s="219" t="str">
        <f>VLOOKUP(C780,RNR!$D$13:$E$27,2)</f>
        <v>E+</v>
      </c>
      <c r="E780" s="219">
        <f>+'Ark1'!H3540</f>
        <v>1</v>
      </c>
      <c r="F780" s="219">
        <f>+'Ark1'!J3540</f>
        <v>116</v>
      </c>
      <c r="G780" s="219" t="str">
        <f>+VLOOKUP(F780,RNR!$A$1:$B$26,2)</f>
        <v>Sandeid</v>
      </c>
      <c r="H780" s="219" t="str">
        <f>+IF(J780=0,"",'Ark1'!Q3540)</f>
        <v/>
      </c>
      <c r="I780" s="219"/>
      <c r="J780" s="324">
        <f>+'Ark1'!R3540</f>
        <v>0</v>
      </c>
      <c r="K780" s="220" t="str">
        <f>+IF(J780=0,"",'Ark1'!AG3540)</f>
        <v/>
      </c>
      <c r="L780" s="220"/>
      <c r="M780" s="220" t="str">
        <f>+IF(J780=0,"",'Ark1'!AH3540)</f>
        <v/>
      </c>
      <c r="N780" s="31" t="str">
        <f>+IF(J780=0,"",'Ark1'!U3540)</f>
        <v/>
      </c>
      <c r="O780" s="31"/>
      <c r="P780" s="31"/>
      <c r="Q780" s="31"/>
      <c r="R780" s="31"/>
      <c r="S780" s="31"/>
      <c r="T780" s="31"/>
      <c r="U780" s="31"/>
      <c r="V780" s="221" t="str">
        <f>+IF(J780=0,"",'Ark1'!T3540)</f>
        <v/>
      </c>
      <c r="W780" s="222" t="str">
        <f>+IF(J780=0,"",'Ark1'!W3540)</f>
        <v/>
      </c>
      <c r="X780" s="222" t="str">
        <f>+IF(J780=0,"",'Ark1'!X3540)</f>
        <v/>
      </c>
      <c r="Y780" s="222" t="str">
        <f>+IF(J780=0,"",'Ark1'!Y3540)</f>
        <v/>
      </c>
      <c r="Z780" s="222" t="str">
        <f>+IF(J780=0,"",'Ark1'!Z3540)</f>
        <v/>
      </c>
      <c r="AA780" s="220" t="str">
        <f>+IF(J780=0,"",'Ark1'!AA3540)</f>
        <v/>
      </c>
      <c r="AB780" s="221" t="str">
        <f>+IF(J780=0,"",'Ark1'!AC3540)</f>
        <v/>
      </c>
      <c r="AC780" s="222" t="str">
        <f>+IF(J780=0,"",'Ark1'!AE3540)</f>
        <v/>
      </c>
      <c r="AD780" s="220" t="str">
        <f t="shared" si="69"/>
        <v/>
      </c>
      <c r="AE780" s="220" t="str">
        <f t="shared" si="68"/>
        <v/>
      </c>
      <c r="AF780" s="305"/>
    </row>
    <row r="781" spans="1:32" ht="15.6">
      <c r="A781" s="305"/>
      <c r="B781" s="270">
        <f>+'Ark1'!C3541</f>
        <v>2023</v>
      </c>
      <c r="C781" s="219">
        <f>+'Ark1'!L3541</f>
        <v>15</v>
      </c>
      <c r="D781" s="219" t="str">
        <f>VLOOKUP(C781,RNR!$D$13:$E$27,2)</f>
        <v>E+</v>
      </c>
      <c r="E781" s="219">
        <f>+'Ark1'!H3541</f>
        <v>2</v>
      </c>
      <c r="F781" s="219">
        <f>+'Ark1'!J3541</f>
        <v>117</v>
      </c>
      <c r="G781" s="219" t="str">
        <f>+VLOOKUP(F781,RNR!$A$1:$B$26,2)</f>
        <v>Jæren</v>
      </c>
      <c r="H781" s="219" t="str">
        <f>+IF(J781=0,"",'Ark1'!Q3541)</f>
        <v/>
      </c>
      <c r="I781" s="219"/>
      <c r="J781" s="324">
        <f>+'Ark1'!R3541</f>
        <v>0</v>
      </c>
      <c r="K781" s="220" t="str">
        <f>+IF(J781=0,"",'Ark1'!AG3541)</f>
        <v/>
      </c>
      <c r="L781" s="220"/>
      <c r="M781" s="220" t="str">
        <f>+IF(J781=0,"",'Ark1'!AH3541)</f>
        <v/>
      </c>
      <c r="N781" s="31" t="str">
        <f>+IF(J781=0,"",'Ark1'!U3541)</f>
        <v/>
      </c>
      <c r="O781" s="31"/>
      <c r="P781" s="31"/>
      <c r="Q781" s="31"/>
      <c r="R781" s="31"/>
      <c r="S781" s="31"/>
      <c r="T781" s="31"/>
      <c r="U781" s="31"/>
      <c r="V781" s="221" t="str">
        <f>+IF(J781=0,"",'Ark1'!T3541)</f>
        <v/>
      </c>
      <c r="W781" s="222" t="str">
        <f>+IF(J781=0,"",'Ark1'!W3541)</f>
        <v/>
      </c>
      <c r="X781" s="222" t="str">
        <f>+IF(J781=0,"",'Ark1'!X3541)</f>
        <v/>
      </c>
      <c r="Y781" s="222" t="str">
        <f>+IF(J781=0,"",'Ark1'!Y3541)</f>
        <v/>
      </c>
      <c r="Z781" s="222" t="str">
        <f>+IF(J781=0,"",'Ark1'!Z3541)</f>
        <v/>
      </c>
      <c r="AA781" s="220" t="str">
        <f>+IF(J781=0,"",'Ark1'!AA3541)</f>
        <v/>
      </c>
      <c r="AB781" s="221" t="str">
        <f>+IF(J781=0,"",'Ark1'!AC3541)</f>
        <v/>
      </c>
      <c r="AC781" s="222" t="str">
        <f>+IF(J781=0,"",'Ark1'!AE3541)</f>
        <v/>
      </c>
      <c r="AD781" s="220" t="str">
        <f t="shared" si="69"/>
        <v/>
      </c>
      <c r="AE781" s="220" t="str">
        <f t="shared" si="68"/>
        <v/>
      </c>
      <c r="AF781" s="305"/>
    </row>
    <row r="782" spans="1:32" ht="15.6">
      <c r="A782" s="305"/>
      <c r="B782" s="270">
        <f>+'Ark1'!C3542</f>
        <v>2023</v>
      </c>
      <c r="C782" s="219">
        <f>+'Ark1'!L3542</f>
        <v>15</v>
      </c>
      <c r="D782" s="219" t="str">
        <f>VLOOKUP(C782,RNR!$D$13:$E$27,2)</f>
        <v>E+</v>
      </c>
      <c r="E782" s="219">
        <f>+'Ark1'!H3542</f>
        <v>1</v>
      </c>
      <c r="F782" s="219">
        <f>+'Ark1'!J3542</f>
        <v>134</v>
      </c>
      <c r="G782" s="219" t="str">
        <f>+VLOOKUP(F782,RNR!$A$1:$B$26,2)</f>
        <v>Førde</v>
      </c>
      <c r="H782" s="219" t="str">
        <f>+IF(J782=0,"",'Ark1'!Q3542)</f>
        <v/>
      </c>
      <c r="I782" s="219"/>
      <c r="J782" s="324">
        <f>+'Ark1'!R3542</f>
        <v>0</v>
      </c>
      <c r="K782" s="220" t="str">
        <f>+IF(J782=0,"",'Ark1'!AG3542)</f>
        <v/>
      </c>
      <c r="L782" s="220"/>
      <c r="M782" s="220" t="str">
        <f>+IF(J782=0,"",'Ark1'!AH3542)</f>
        <v/>
      </c>
      <c r="N782" s="31" t="str">
        <f>+IF(J782=0,"",'Ark1'!U3542)</f>
        <v/>
      </c>
      <c r="O782" s="31"/>
      <c r="P782" s="31"/>
      <c r="Q782" s="31"/>
      <c r="R782" s="31"/>
      <c r="S782" s="31"/>
      <c r="T782" s="31"/>
      <c r="U782" s="31"/>
      <c r="V782" s="221" t="str">
        <f>+IF(J782=0,"",'Ark1'!T3542)</f>
        <v/>
      </c>
      <c r="W782" s="222" t="str">
        <f>+IF(J782=0,"",'Ark1'!W3542)</f>
        <v/>
      </c>
      <c r="X782" s="222" t="str">
        <f>+IF(J782=0,"",'Ark1'!X3542)</f>
        <v/>
      </c>
      <c r="Y782" s="222" t="str">
        <f>+IF(J782=0,"",'Ark1'!Y3542)</f>
        <v/>
      </c>
      <c r="Z782" s="222" t="str">
        <f>+IF(J782=0,"",'Ark1'!Z3542)</f>
        <v/>
      </c>
      <c r="AA782" s="220" t="str">
        <f>+IF(J782=0,"",'Ark1'!AA3542)</f>
        <v/>
      </c>
      <c r="AB782" s="221" t="str">
        <f>+IF(J782=0,"",'Ark1'!AC3542)</f>
        <v/>
      </c>
      <c r="AC782" s="222" t="str">
        <f>+IF(J782=0,"",'Ark1'!AE3542)</f>
        <v/>
      </c>
      <c r="AD782" s="220" t="str">
        <f t="shared" si="69"/>
        <v/>
      </c>
      <c r="AE782" s="220" t="str">
        <f t="shared" si="68"/>
        <v/>
      </c>
      <c r="AF782" s="305"/>
    </row>
    <row r="783" spans="1:32" ht="15.6">
      <c r="A783" s="305"/>
      <c r="B783" s="270">
        <f>+'Ark1'!C3543</f>
        <v>2023</v>
      </c>
      <c r="C783" s="219">
        <f>+'Ark1'!L3543</f>
        <v>15</v>
      </c>
      <c r="D783" s="219" t="str">
        <f>VLOOKUP(C783,RNR!$D$13:$E$27,2)</f>
        <v>E+</v>
      </c>
      <c r="E783" s="219">
        <f>+'Ark1'!H3543</f>
        <v>2</v>
      </c>
      <c r="F783" s="219">
        <f>+'Ark1'!J3543</f>
        <v>141</v>
      </c>
      <c r="G783" s="219" t="str">
        <f>+VLOOKUP(F783,RNR!$A$1:$B$26,2)</f>
        <v>Ølen</v>
      </c>
      <c r="H783" s="219" t="str">
        <f>+IF(J783=0,"",'Ark1'!Q3543)</f>
        <v/>
      </c>
      <c r="I783" s="219"/>
      <c r="J783" s="324">
        <f>+'Ark1'!R3543</f>
        <v>0</v>
      </c>
      <c r="K783" s="220" t="str">
        <f>+IF(J783=0,"",'Ark1'!AG3543)</f>
        <v/>
      </c>
      <c r="L783" s="220"/>
      <c r="M783" s="220" t="str">
        <f>+IF(J783=0,"",'Ark1'!AH3543)</f>
        <v/>
      </c>
      <c r="N783" s="31" t="str">
        <f>+IF(J783=0,"",'Ark1'!U3543)</f>
        <v/>
      </c>
      <c r="O783" s="31"/>
      <c r="P783" s="31"/>
      <c r="Q783" s="31"/>
      <c r="R783" s="31"/>
      <c r="S783" s="31"/>
      <c r="T783" s="31"/>
      <c r="U783" s="31"/>
      <c r="V783" s="221" t="str">
        <f>+IF(J783=0,"",'Ark1'!T3543)</f>
        <v/>
      </c>
      <c r="W783" s="222" t="str">
        <f>+IF(J783=0,"",'Ark1'!W3543)</f>
        <v/>
      </c>
      <c r="X783" s="222" t="str">
        <f>+IF(J783=0,"",'Ark1'!X3543)</f>
        <v/>
      </c>
      <c r="Y783" s="222" t="str">
        <f>+IF(J783=0,"",'Ark1'!Y3543)</f>
        <v/>
      </c>
      <c r="Z783" s="222" t="str">
        <f>+IF(J783=0,"",'Ark1'!Z3543)</f>
        <v/>
      </c>
      <c r="AA783" s="220" t="str">
        <f>+IF(J783=0,"",'Ark1'!AA3543)</f>
        <v/>
      </c>
      <c r="AB783" s="221" t="str">
        <f>+IF(J783=0,"",'Ark1'!AC3543)</f>
        <v/>
      </c>
      <c r="AC783" s="222" t="str">
        <f>+IF(J783=0,"",'Ark1'!AE3543)</f>
        <v/>
      </c>
      <c r="AD783" s="220" t="str">
        <f t="shared" si="69"/>
        <v/>
      </c>
      <c r="AE783" s="220" t="str">
        <f t="shared" si="68"/>
        <v/>
      </c>
      <c r="AF783" s="305"/>
    </row>
    <row r="784" spans="1:32" ht="15.6">
      <c r="A784" s="305"/>
      <c r="B784" s="270">
        <f>+'Ark1'!C3544</f>
        <v>2023</v>
      </c>
      <c r="C784" s="219">
        <f>+'Ark1'!L3544</f>
        <v>15</v>
      </c>
      <c r="D784" s="219" t="str">
        <f>VLOOKUP(C784,RNR!$D$13:$E$27,2)</f>
        <v>E+</v>
      </c>
      <c r="E784" s="219">
        <f>+'Ark1'!H3544</f>
        <v>2</v>
      </c>
      <c r="F784" s="219">
        <f>+'Ark1'!J3544</f>
        <v>143</v>
      </c>
      <c r="G784" s="219" t="str">
        <f>+VLOOKUP(F784,RNR!$A$1:$B$26,2)</f>
        <v>Nordfjord</v>
      </c>
      <c r="H784" s="219" t="str">
        <f>+IF(J784=0,"",'Ark1'!Q3544)</f>
        <v/>
      </c>
      <c r="I784" s="219"/>
      <c r="J784" s="324">
        <f>+'Ark1'!R3544</f>
        <v>0</v>
      </c>
      <c r="K784" s="220" t="str">
        <f>+IF(J784=0,"",'Ark1'!AG3544)</f>
        <v/>
      </c>
      <c r="L784" s="220"/>
      <c r="M784" s="220" t="str">
        <f>+IF(J784=0,"",'Ark1'!AH3544)</f>
        <v/>
      </c>
      <c r="N784" s="31" t="str">
        <f>+IF(J784=0,"",'Ark1'!U3544)</f>
        <v/>
      </c>
      <c r="O784" s="31"/>
      <c r="P784" s="31"/>
      <c r="Q784" s="31"/>
      <c r="R784" s="31"/>
      <c r="S784" s="31"/>
      <c r="T784" s="31"/>
      <c r="U784" s="31"/>
      <c r="V784" s="221" t="str">
        <f>+IF(J784=0,"",'Ark1'!T3544)</f>
        <v/>
      </c>
      <c r="W784" s="222" t="str">
        <f>+IF(J784=0,"",'Ark1'!W3544)</f>
        <v/>
      </c>
      <c r="X784" s="222" t="str">
        <f>+IF(J784=0,"",'Ark1'!X3544)</f>
        <v/>
      </c>
      <c r="Y784" s="222" t="str">
        <f>+IF(J784=0,"",'Ark1'!Y3544)</f>
        <v/>
      </c>
      <c r="Z784" s="222" t="str">
        <f>+IF(J784=0,"",'Ark1'!Z3544)</f>
        <v/>
      </c>
      <c r="AA784" s="220" t="str">
        <f>+IF(J784=0,"",'Ark1'!AA3544)</f>
        <v/>
      </c>
      <c r="AB784" s="221" t="str">
        <f>+IF(J784=0,"",'Ark1'!AC3544)</f>
        <v/>
      </c>
      <c r="AC784" s="222" t="str">
        <f>+IF(J784=0,"",'Ark1'!AE3544)</f>
        <v/>
      </c>
      <c r="AD784" s="220" t="str">
        <f t="shared" si="69"/>
        <v/>
      </c>
      <c r="AE784" s="220" t="str">
        <f t="shared" si="68"/>
        <v/>
      </c>
      <c r="AF784" s="305"/>
    </row>
    <row r="785" spans="1:32" ht="15.6">
      <c r="A785" s="305"/>
      <c r="B785" s="270">
        <f>+'Ark1'!C3545</f>
        <v>2023</v>
      </c>
      <c r="C785" s="219">
        <f>+'Ark1'!L3545</f>
        <v>15</v>
      </c>
      <c r="D785" s="219" t="str">
        <f>VLOOKUP(C785,RNR!$D$13:$E$27,2)</f>
        <v>E+</v>
      </c>
      <c r="E785" s="219">
        <f>+'Ark1'!H3545</f>
        <v>2</v>
      </c>
      <c r="F785" s="219">
        <f>+'Ark1'!J3545</f>
        <v>147</v>
      </c>
      <c r="G785" s="219" t="str">
        <f>+VLOOKUP(F785,RNR!$A$1:$B$26,2)</f>
        <v>Midt-Norge</v>
      </c>
      <c r="H785" s="219" t="str">
        <f>+IF(J785=0,"",'Ark1'!Q3545)</f>
        <v/>
      </c>
      <c r="I785" s="219"/>
      <c r="J785" s="324">
        <f>+'Ark1'!R3545</f>
        <v>0</v>
      </c>
      <c r="K785" s="220" t="str">
        <f>+IF(J785=0,"",'Ark1'!AG3545)</f>
        <v/>
      </c>
      <c r="L785" s="220"/>
      <c r="M785" s="220" t="str">
        <f>+IF(J785=0,"",'Ark1'!AH3545)</f>
        <v/>
      </c>
      <c r="N785" s="31" t="str">
        <f>+IF(J785=0,"",'Ark1'!U3545)</f>
        <v/>
      </c>
      <c r="O785" s="31"/>
      <c r="P785" s="31"/>
      <c r="Q785" s="31"/>
      <c r="R785" s="31"/>
      <c r="S785" s="31"/>
      <c r="T785" s="31"/>
      <c r="U785" s="31"/>
      <c r="V785" s="221" t="str">
        <f>+IF(J785=0,"",'Ark1'!T3545)</f>
        <v/>
      </c>
      <c r="W785" s="222" t="str">
        <f>+IF(J785=0,"",'Ark1'!W3545)</f>
        <v/>
      </c>
      <c r="X785" s="222" t="str">
        <f>+IF(J785=0,"",'Ark1'!X3545)</f>
        <v/>
      </c>
      <c r="Y785" s="222" t="str">
        <f>+IF(J785=0,"",'Ark1'!Y3545)</f>
        <v/>
      </c>
      <c r="Z785" s="222" t="str">
        <f>+IF(J785=0,"",'Ark1'!Z3545)</f>
        <v/>
      </c>
      <c r="AA785" s="220" t="str">
        <f>+IF(J785=0,"",'Ark1'!AA3545)</f>
        <v/>
      </c>
      <c r="AB785" s="221" t="str">
        <f>+IF(J785=0,"",'Ark1'!AC3545)</f>
        <v/>
      </c>
      <c r="AC785" s="222" t="str">
        <f>+IF(J785=0,"",'Ark1'!AE3545)</f>
        <v/>
      </c>
      <c r="AD785" s="220" t="str">
        <f t="shared" si="69"/>
        <v/>
      </c>
      <c r="AE785" s="220" t="str">
        <f t="shared" si="68"/>
        <v/>
      </c>
      <c r="AF785" s="305"/>
    </row>
    <row r="786" spans="1:32" ht="15.6">
      <c r="A786" s="305"/>
      <c r="B786" s="270">
        <f>+'Ark1'!C3546</f>
        <v>2023</v>
      </c>
      <c r="C786" s="219">
        <f>+'Ark1'!L3546</f>
        <v>15</v>
      </c>
      <c r="D786" s="219" t="str">
        <f>VLOOKUP(C786,RNR!$D$13:$E$27,2)</f>
        <v>E+</v>
      </c>
      <c r="E786" s="219">
        <f>+'Ark1'!H3546</f>
        <v>1</v>
      </c>
      <c r="F786" s="219">
        <f>+'Ark1'!J3546</f>
        <v>155</v>
      </c>
      <c r="G786" s="219" t="str">
        <f>+VLOOKUP(F786,RNR!$A$1:$B$26,2)</f>
        <v>Målselv</v>
      </c>
      <c r="H786" s="219" t="str">
        <f>+IF(J786=0,"",'Ark1'!Q3546)</f>
        <v/>
      </c>
      <c r="I786" s="219"/>
      <c r="J786" s="324">
        <f>+'Ark1'!R3546</f>
        <v>0</v>
      </c>
      <c r="K786" s="220" t="str">
        <f>+IF(J786=0,"",'Ark1'!AG3546)</f>
        <v/>
      </c>
      <c r="L786" s="220"/>
      <c r="M786" s="220" t="str">
        <f>+IF(J786=0,"",'Ark1'!AH3546)</f>
        <v/>
      </c>
      <c r="N786" s="31" t="str">
        <f>+IF(J786=0,"",'Ark1'!U3546)</f>
        <v/>
      </c>
      <c r="O786" s="31"/>
      <c r="P786" s="31"/>
      <c r="Q786" s="31"/>
      <c r="R786" s="31"/>
      <c r="S786" s="31"/>
      <c r="T786" s="31"/>
      <c r="U786" s="31"/>
      <c r="V786" s="221" t="str">
        <f>+IF(J786=0,"",'Ark1'!T3546)</f>
        <v/>
      </c>
      <c r="W786" s="222" t="str">
        <f>+IF(J786=0,"",'Ark1'!W3546)</f>
        <v/>
      </c>
      <c r="X786" s="222" t="str">
        <f>+IF(J786=0,"",'Ark1'!X3546)</f>
        <v/>
      </c>
      <c r="Y786" s="222" t="str">
        <f>+IF(J786=0,"",'Ark1'!Y3546)</f>
        <v/>
      </c>
      <c r="Z786" s="222" t="str">
        <f>+IF(J786=0,"",'Ark1'!Z3546)</f>
        <v/>
      </c>
      <c r="AA786" s="220" t="str">
        <f>+IF(J786=0,"",'Ark1'!AA3546)</f>
        <v/>
      </c>
      <c r="AB786" s="221" t="str">
        <f>+IF(J786=0,"",'Ark1'!AC3546)</f>
        <v/>
      </c>
      <c r="AC786" s="222" t="str">
        <f>+IF(J786=0,"",'Ark1'!AE3546)</f>
        <v/>
      </c>
      <c r="AD786" s="220" t="str">
        <f t="shared" si="69"/>
        <v/>
      </c>
      <c r="AE786" s="220" t="str">
        <f t="shared" si="68"/>
        <v/>
      </c>
      <c r="AF786" s="305"/>
    </row>
    <row r="787" spans="1:32" ht="15.6">
      <c r="A787" s="305"/>
      <c r="B787" s="270">
        <f>+'Ark1'!C3547</f>
        <v>2023</v>
      </c>
      <c r="C787" s="219">
        <f>+'Ark1'!L3547</f>
        <v>15</v>
      </c>
      <c r="D787" s="219" t="str">
        <f>VLOOKUP(C787,RNR!$D$13:$E$27,2)</f>
        <v>E+</v>
      </c>
      <c r="E787" s="219">
        <f>+'Ark1'!H3547</f>
        <v>2</v>
      </c>
      <c r="F787" s="219">
        <f>+'Ark1'!J3547</f>
        <v>160</v>
      </c>
      <c r="G787" s="219" t="str">
        <f>+VLOOKUP(F787,RNR!$A$1:$B$26,2)</f>
        <v>Oslo</v>
      </c>
      <c r="H787" s="219" t="str">
        <f>+IF(J787=0,"",'Ark1'!Q3547)</f>
        <v/>
      </c>
      <c r="I787" s="219"/>
      <c r="J787" s="324">
        <f>+'Ark1'!R3547</f>
        <v>0</v>
      </c>
      <c r="K787" s="220" t="str">
        <f>+IF(J787=0,"",'Ark1'!AG3547)</f>
        <v/>
      </c>
      <c r="L787" s="220"/>
      <c r="M787" s="220" t="str">
        <f>+IF(J787=0,"",'Ark1'!AH3547)</f>
        <v/>
      </c>
      <c r="N787" s="31" t="str">
        <f>+IF(J787=0,"",'Ark1'!U3547)</f>
        <v/>
      </c>
      <c r="O787" s="31"/>
      <c r="P787" s="31"/>
      <c r="Q787" s="31"/>
      <c r="R787" s="31"/>
      <c r="S787" s="31"/>
      <c r="T787" s="31"/>
      <c r="U787" s="31"/>
      <c r="V787" s="221" t="str">
        <f>+IF(J787=0,"",'Ark1'!T3547)</f>
        <v/>
      </c>
      <c r="W787" s="222" t="str">
        <f>+IF(J787=0,"",'Ark1'!W3547)</f>
        <v/>
      </c>
      <c r="X787" s="222" t="str">
        <f>+IF(J787=0,"",'Ark1'!X3547)</f>
        <v/>
      </c>
      <c r="Y787" s="222" t="str">
        <f>+IF(J787=0,"",'Ark1'!Y3547)</f>
        <v/>
      </c>
      <c r="Z787" s="222" t="str">
        <f>+IF(J787=0,"",'Ark1'!Z3547)</f>
        <v/>
      </c>
      <c r="AA787" s="220" t="str">
        <f>+IF(J787=0,"",'Ark1'!AA3547)</f>
        <v/>
      </c>
      <c r="AB787" s="221" t="str">
        <f>+IF(J787=0,"",'Ark1'!AC3547)</f>
        <v/>
      </c>
      <c r="AC787" s="222" t="str">
        <f>+IF(J787=0,"",'Ark1'!AE3547)</f>
        <v/>
      </c>
      <c r="AD787" s="220" t="str">
        <f t="shared" si="69"/>
        <v/>
      </c>
      <c r="AE787" s="220" t="str">
        <f t="shared" si="68"/>
        <v/>
      </c>
      <c r="AF787" s="305"/>
    </row>
    <row r="788" spans="1:32" ht="15.6">
      <c r="A788" s="305"/>
      <c r="B788" s="270">
        <f>+'Ark1'!C3548</f>
        <v>2023</v>
      </c>
      <c r="C788" s="219">
        <f>+'Ark1'!L3548</f>
        <v>15</v>
      </c>
      <c r="D788" s="219" t="str">
        <f>VLOOKUP(C788,RNR!$D$13:$E$27,2)</f>
        <v>E+</v>
      </c>
      <c r="E788" s="219">
        <f>+'Ark1'!H3548</f>
        <v>1</v>
      </c>
      <c r="F788" s="219">
        <f>+'Ark1'!J3548</f>
        <v>171</v>
      </c>
      <c r="G788" s="219" t="str">
        <f>+VLOOKUP(F788,RNR!$A$1:$B$26,2)</f>
        <v>Prima</v>
      </c>
      <c r="H788" s="219" t="str">
        <f>+IF(J788=0,"",'Ark1'!Q3548)</f>
        <v/>
      </c>
      <c r="I788" s="219"/>
      <c r="J788" s="324">
        <f>+'Ark1'!R3548</f>
        <v>0</v>
      </c>
      <c r="K788" s="220" t="str">
        <f>+IF(J788=0,"",'Ark1'!AG3548)</f>
        <v/>
      </c>
      <c r="L788" s="220"/>
      <c r="M788" s="220" t="str">
        <f>+IF(J788=0,"",'Ark1'!AH3548)</f>
        <v/>
      </c>
      <c r="N788" s="31" t="str">
        <f>+IF(J788=0,"",'Ark1'!U3548)</f>
        <v/>
      </c>
      <c r="O788" s="31"/>
      <c r="P788" s="31"/>
      <c r="Q788" s="31"/>
      <c r="R788" s="31"/>
      <c r="S788" s="31"/>
      <c r="T788" s="31"/>
      <c r="U788" s="31"/>
      <c r="V788" s="221" t="str">
        <f>+IF(J788=0,"",'Ark1'!T3548)</f>
        <v/>
      </c>
      <c r="W788" s="222" t="str">
        <f>+IF(J788=0,"",'Ark1'!W3548)</f>
        <v/>
      </c>
      <c r="X788" s="222" t="str">
        <f>+IF(J788=0,"",'Ark1'!X3548)</f>
        <v/>
      </c>
      <c r="Y788" s="222" t="str">
        <f>+IF(J788=0,"",'Ark1'!Y3548)</f>
        <v/>
      </c>
      <c r="Z788" s="222" t="str">
        <f>+IF(J788=0,"",'Ark1'!Z3548)</f>
        <v/>
      </c>
      <c r="AA788" s="220" t="str">
        <f>+IF(J788=0,"",'Ark1'!AA3548)</f>
        <v/>
      </c>
      <c r="AB788" s="221" t="str">
        <f>+IF(J788=0,"",'Ark1'!AC3548)</f>
        <v/>
      </c>
      <c r="AC788" s="222" t="str">
        <f>+IF(J788=0,"",'Ark1'!AE3548)</f>
        <v/>
      </c>
      <c r="AD788" s="220" t="str">
        <f t="shared" si="69"/>
        <v/>
      </c>
      <c r="AE788" s="220" t="str">
        <f t="shared" si="68"/>
        <v/>
      </c>
      <c r="AF788" s="305"/>
    </row>
    <row r="789" spans="1:32" ht="15.6">
      <c r="A789" s="305"/>
      <c r="B789" s="270">
        <f>+'Ark1'!C3549</f>
        <v>2023</v>
      </c>
      <c r="C789" s="219">
        <f>+'Ark1'!L3549</f>
        <v>15</v>
      </c>
      <c r="D789" s="219" t="str">
        <f>VLOOKUP(C789,RNR!$D$13:$E$27,2)</f>
        <v>E+</v>
      </c>
      <c r="E789" s="219">
        <f>+'Ark1'!H3549</f>
        <v>2</v>
      </c>
      <c r="F789" s="219">
        <f>+'Ark1'!J3549</f>
        <v>175</v>
      </c>
      <c r="G789" s="219" t="str">
        <f>+VLOOKUP(F789,RNR!$A$1:$B$26,2)</f>
        <v>Ole Ringdal</v>
      </c>
      <c r="H789" s="219" t="str">
        <f>+IF(J789=0,"",'Ark1'!Q3549)</f>
        <v/>
      </c>
      <c r="I789" s="219"/>
      <c r="J789" s="324">
        <f>+'Ark1'!R3549</f>
        <v>0</v>
      </c>
      <c r="K789" s="220" t="str">
        <f>+IF(J789=0,"",'Ark1'!AG3549)</f>
        <v/>
      </c>
      <c r="L789" s="220"/>
      <c r="M789" s="220" t="str">
        <f>+IF(J789=0,"",'Ark1'!AH3549)</f>
        <v/>
      </c>
      <c r="N789" s="31" t="str">
        <f>+IF(J789=0,"",'Ark1'!U3549)</f>
        <v/>
      </c>
      <c r="O789" s="31"/>
      <c r="P789" s="31"/>
      <c r="Q789" s="31"/>
      <c r="R789" s="31"/>
      <c r="S789" s="31"/>
      <c r="T789" s="31"/>
      <c r="U789" s="31"/>
      <c r="V789" s="221" t="str">
        <f>+IF(J789=0,"",'Ark1'!T3549)</f>
        <v/>
      </c>
      <c r="W789" s="222" t="str">
        <f>+IF(J789=0,"",'Ark1'!W3549)</f>
        <v/>
      </c>
      <c r="X789" s="222" t="str">
        <f>+IF(J789=0,"",'Ark1'!X3549)</f>
        <v/>
      </c>
      <c r="Y789" s="222" t="str">
        <f>+IF(J789=0,"",'Ark1'!Y3549)</f>
        <v/>
      </c>
      <c r="Z789" s="222" t="str">
        <f>+IF(J789=0,"",'Ark1'!Z3549)</f>
        <v/>
      </c>
      <c r="AA789" s="220" t="str">
        <f>+IF(J789=0,"",'Ark1'!AA3549)</f>
        <v/>
      </c>
      <c r="AB789" s="221" t="str">
        <f>+IF(J789=0,"",'Ark1'!AC3549)</f>
        <v/>
      </c>
      <c r="AC789" s="222" t="str">
        <f>+IF(J789=0,"",'Ark1'!AE3549)</f>
        <v/>
      </c>
      <c r="AD789" s="220" t="str">
        <f t="shared" si="69"/>
        <v/>
      </c>
      <c r="AE789" s="220" t="str">
        <f t="shared" si="68"/>
        <v/>
      </c>
      <c r="AF789" s="305"/>
    </row>
    <row r="790" spans="1:32" ht="15.6">
      <c r="A790" s="305"/>
      <c r="B790" s="270">
        <f>+'Ark1'!C3550</f>
        <v>2023</v>
      </c>
      <c r="C790" s="219">
        <f>+'Ark1'!L3550</f>
        <v>15</v>
      </c>
      <c r="D790" s="219" t="str">
        <f>VLOOKUP(C790,RNR!$D$13:$E$27,2)</f>
        <v>E+</v>
      </c>
      <c r="E790" s="219">
        <f>+'Ark1'!H3550</f>
        <v>2</v>
      </c>
      <c r="F790" s="219">
        <f>+'Ark1'!J3550</f>
        <v>177</v>
      </c>
      <c r="G790" s="219" t="str">
        <f>+VLOOKUP(F790,RNR!$A$1:$B$26,2)</f>
        <v>Slakthuset</v>
      </c>
      <c r="H790" s="219" t="str">
        <f>+IF(J790=0,"",'Ark1'!Q3550)</f>
        <v/>
      </c>
      <c r="I790" s="219"/>
      <c r="J790" s="324">
        <f>+'Ark1'!R3550</f>
        <v>0</v>
      </c>
      <c r="K790" s="220" t="str">
        <f>+IF(J790=0,"",'Ark1'!AG3550)</f>
        <v/>
      </c>
      <c r="L790" s="220"/>
      <c r="M790" s="220" t="str">
        <f>+IF(J790=0,"",'Ark1'!AH3550)</f>
        <v/>
      </c>
      <c r="N790" s="31" t="str">
        <f>+IF(J790=0,"",'Ark1'!U3550)</f>
        <v/>
      </c>
      <c r="O790" s="31"/>
      <c r="P790" s="31"/>
      <c r="Q790" s="31"/>
      <c r="R790" s="31"/>
      <c r="S790" s="31"/>
      <c r="T790" s="31"/>
      <c r="U790" s="31"/>
      <c r="V790" s="221" t="str">
        <f>+IF(J790=0,"",'Ark1'!T3550)</f>
        <v/>
      </c>
      <c r="W790" s="222" t="str">
        <f>+IF(J790=0,"",'Ark1'!W3550)</f>
        <v/>
      </c>
      <c r="X790" s="222" t="str">
        <f>+IF(J790=0,"",'Ark1'!X3550)</f>
        <v/>
      </c>
      <c r="Y790" s="222" t="str">
        <f>+IF(J790=0,"",'Ark1'!Y3550)</f>
        <v/>
      </c>
      <c r="Z790" s="222" t="str">
        <f>+IF(J790=0,"",'Ark1'!Z3550)</f>
        <v/>
      </c>
      <c r="AA790" s="220" t="str">
        <f>+IF(J790=0,"",'Ark1'!AA3550)</f>
        <v/>
      </c>
      <c r="AB790" s="221" t="str">
        <f>+IF(J790=0,"",'Ark1'!AC3550)</f>
        <v/>
      </c>
      <c r="AC790" s="222" t="str">
        <f>+IF(J790=0,"",'Ark1'!AE3550)</f>
        <v/>
      </c>
      <c r="AD790" s="220" t="str">
        <f t="shared" si="69"/>
        <v/>
      </c>
      <c r="AE790" s="220" t="str">
        <f t="shared" si="68"/>
        <v/>
      </c>
      <c r="AF790" s="305"/>
    </row>
    <row r="791" spans="1:32" ht="15.6">
      <c r="A791" s="305"/>
      <c r="B791" s="270">
        <f>+'Ark1'!C3551</f>
        <v>2023</v>
      </c>
      <c r="C791" s="219">
        <f>+'Ark1'!L3551</f>
        <v>15</v>
      </c>
      <c r="D791" s="219" t="str">
        <f>VLOOKUP(C791,RNR!$D$13:$E$27,2)</f>
        <v>E+</v>
      </c>
      <c r="E791" s="219">
        <f>+'Ark1'!H3551</f>
        <v>2</v>
      </c>
      <c r="F791" s="219">
        <f>+'Ark1'!J3551</f>
        <v>178</v>
      </c>
      <c r="G791" s="219" t="str">
        <f>+VLOOKUP(F791,RNR!$A$1:$B$26,2)</f>
        <v>Røros</v>
      </c>
      <c r="H791" s="219" t="str">
        <f>+IF(J791=0,"",'Ark1'!Q3551)</f>
        <v/>
      </c>
      <c r="I791" s="219"/>
      <c r="J791" s="324">
        <f>+'Ark1'!R3551</f>
        <v>0</v>
      </c>
      <c r="K791" s="220" t="str">
        <f>+IF(J791=0,"",'Ark1'!AG3551)</f>
        <v/>
      </c>
      <c r="L791" s="220"/>
      <c r="M791" s="220" t="str">
        <f>+IF(J791=0,"",'Ark1'!AH3551)</f>
        <v/>
      </c>
      <c r="N791" s="31" t="str">
        <f>+IF(J791=0,"",'Ark1'!U3551)</f>
        <v/>
      </c>
      <c r="O791" s="31"/>
      <c r="P791" s="31"/>
      <c r="Q791" s="31"/>
      <c r="R791" s="31"/>
      <c r="S791" s="31"/>
      <c r="T791" s="31"/>
      <c r="U791" s="31"/>
      <c r="V791" s="221" t="str">
        <f>+IF(J791=0,"",'Ark1'!T3551)</f>
        <v/>
      </c>
      <c r="W791" s="222" t="str">
        <f>+IF(J791=0,"",'Ark1'!W3551)</f>
        <v/>
      </c>
      <c r="X791" s="222" t="str">
        <f>+IF(J791=0,"",'Ark1'!X3551)</f>
        <v/>
      </c>
      <c r="Y791" s="222" t="str">
        <f>+IF(J791=0,"",'Ark1'!Y3551)</f>
        <v/>
      </c>
      <c r="Z791" s="222" t="str">
        <f>+IF(J791=0,"",'Ark1'!Z3551)</f>
        <v/>
      </c>
      <c r="AA791" s="220" t="str">
        <f>+IF(J791=0,"",'Ark1'!AA3551)</f>
        <v/>
      </c>
      <c r="AB791" s="221" t="str">
        <f>+IF(J791=0,"",'Ark1'!AC3551)</f>
        <v/>
      </c>
      <c r="AC791" s="222" t="str">
        <f>+IF(J791=0,"",'Ark1'!AE3551)</f>
        <v/>
      </c>
      <c r="AD791" s="220" t="str">
        <f t="shared" si="69"/>
        <v/>
      </c>
      <c r="AE791" s="220" t="str">
        <f t="shared" si="68"/>
        <v/>
      </c>
      <c r="AF791" s="305"/>
    </row>
    <row r="792" spans="1:32" ht="15.6">
      <c r="A792" s="305"/>
      <c r="B792" s="270">
        <f>+'Ark1'!C3552</f>
        <v>2023</v>
      </c>
      <c r="C792" s="219">
        <f>+'Ark1'!L3552</f>
        <v>15</v>
      </c>
      <c r="D792" s="219" t="str">
        <f>VLOOKUP(C792,RNR!$D$13:$E$27,2)</f>
        <v>E+</v>
      </c>
      <c r="E792" s="219">
        <f>+'Ark1'!H3552</f>
        <v>2</v>
      </c>
      <c r="F792" s="219">
        <f>+'Ark1'!J3552</f>
        <v>181</v>
      </c>
      <c r="G792" s="219" t="str">
        <f>+VLOOKUP(F792,RNR!$A$1:$B$26,2)</f>
        <v>Horns</v>
      </c>
      <c r="H792" s="219" t="str">
        <f>+IF(J792=0,"",'Ark1'!Q3552)</f>
        <v/>
      </c>
      <c r="I792" s="219"/>
      <c r="J792" s="324">
        <f>+'Ark1'!R3552</f>
        <v>0</v>
      </c>
      <c r="K792" s="220" t="str">
        <f>+IF(J792=0,"",'Ark1'!AG3552)</f>
        <v/>
      </c>
      <c r="L792" s="220"/>
      <c r="M792" s="220" t="str">
        <f>+IF(J792=0,"",'Ark1'!AH3552)</f>
        <v/>
      </c>
      <c r="N792" s="31" t="str">
        <f>+IF(J792=0,"",'Ark1'!U3552)</f>
        <v/>
      </c>
      <c r="O792" s="31"/>
      <c r="P792" s="31"/>
      <c r="Q792" s="31"/>
      <c r="R792" s="31"/>
      <c r="S792" s="31"/>
      <c r="T792" s="31"/>
      <c r="U792" s="31"/>
      <c r="V792" s="221" t="str">
        <f>+IF(J792=0,"",'Ark1'!T3552)</f>
        <v/>
      </c>
      <c r="W792" s="222" t="str">
        <f>+IF(J792=0,"",'Ark1'!W3552)</f>
        <v/>
      </c>
      <c r="X792" s="222" t="str">
        <f>+IF(J792=0,"",'Ark1'!X3552)</f>
        <v/>
      </c>
      <c r="Y792" s="222" t="str">
        <f>+IF(J792=0,"",'Ark1'!Y3552)</f>
        <v/>
      </c>
      <c r="Z792" s="222" t="str">
        <f>+IF(J792=0,"",'Ark1'!Z3552)</f>
        <v/>
      </c>
      <c r="AA792" s="220" t="str">
        <f>+IF(J792=0,"",'Ark1'!AA3552)</f>
        <v/>
      </c>
      <c r="AB792" s="221" t="str">
        <f>+IF(J792=0,"",'Ark1'!AC3552)</f>
        <v/>
      </c>
      <c r="AC792" s="222" t="str">
        <f>+IF(J792=0,"",'Ark1'!AE3552)</f>
        <v/>
      </c>
      <c r="AD792" s="220" t="str">
        <f t="shared" si="69"/>
        <v/>
      </c>
      <c r="AE792" s="220" t="str">
        <f t="shared" si="68"/>
        <v/>
      </c>
      <c r="AF792" s="305"/>
    </row>
    <row r="793" spans="1:32" ht="15.6">
      <c r="A793" s="305"/>
      <c r="B793" s="270">
        <f>+'Ark1'!C3553</f>
        <v>2023</v>
      </c>
      <c r="C793" s="219">
        <f>+'Ark1'!L3553</f>
        <v>15</v>
      </c>
      <c r="D793" s="219" t="str">
        <f>VLOOKUP(C793,RNR!$D$13:$E$27,2)</f>
        <v>E+</v>
      </c>
      <c r="E793" s="219">
        <f>+'Ark1'!H3553</f>
        <v>1</v>
      </c>
      <c r="F793" s="219">
        <f>+'Ark1'!J3553</f>
        <v>262</v>
      </c>
      <c r="G793" s="219" t="str">
        <f>+VLOOKUP(F793,RNR!$A$1:$B$26,2)</f>
        <v>Strilalam</v>
      </c>
      <c r="H793" s="219" t="str">
        <f>+IF(J793=0,"",'Ark1'!Q3553)</f>
        <v/>
      </c>
      <c r="I793" s="219"/>
      <c r="J793" s="324">
        <f>+'Ark1'!R3553</f>
        <v>0</v>
      </c>
      <c r="K793" s="220" t="str">
        <f>+IF(J793=0,"",'Ark1'!AG3553)</f>
        <v/>
      </c>
      <c r="L793" s="220"/>
      <c r="M793" s="220" t="str">
        <f>+IF(J793=0,"",'Ark1'!AH3553)</f>
        <v/>
      </c>
      <c r="N793" s="31" t="str">
        <f>+IF(J793=0,"",'Ark1'!U3553)</f>
        <v/>
      </c>
      <c r="O793" s="31"/>
      <c r="P793" s="31"/>
      <c r="Q793" s="31"/>
      <c r="R793" s="31"/>
      <c r="S793" s="31"/>
      <c r="T793" s="31"/>
      <c r="U793" s="31"/>
      <c r="V793" s="221" t="str">
        <f>+IF(J793=0,"",'Ark1'!T3553)</f>
        <v/>
      </c>
      <c r="W793" s="222" t="str">
        <f>+IF(J793=0,"",'Ark1'!W3553)</f>
        <v/>
      </c>
      <c r="X793" s="222" t="str">
        <f>+IF(J793=0,"",'Ark1'!X3553)</f>
        <v/>
      </c>
      <c r="Y793" s="222" t="str">
        <f>+IF(J793=0,"",'Ark1'!Y3553)</f>
        <v/>
      </c>
      <c r="Z793" s="222" t="str">
        <f>+IF(J793=0,"",'Ark1'!Z3553)</f>
        <v/>
      </c>
      <c r="AA793" s="220" t="str">
        <f>+IF(J793=0,"",'Ark1'!AA3553)</f>
        <v/>
      </c>
      <c r="AB793" s="221" t="str">
        <f>+IF(J793=0,"",'Ark1'!AC3553)</f>
        <v/>
      </c>
      <c r="AC793" s="222" t="str">
        <f>+IF(J793=0,"",'Ark1'!AE3553)</f>
        <v/>
      </c>
      <c r="AD793" s="220" t="str">
        <f t="shared" si="69"/>
        <v/>
      </c>
      <c r="AE793" s="220" t="str">
        <f t="shared" si="68"/>
        <v/>
      </c>
      <c r="AF793" s="305"/>
    </row>
    <row r="794" spans="1:32" ht="15.6">
      <c r="A794" s="305"/>
      <c r="B794" s="270">
        <f>+'Ark1'!C3554</f>
        <v>2023</v>
      </c>
      <c r="C794" s="219">
        <f>+'Ark1'!L3554</f>
        <v>15</v>
      </c>
      <c r="D794" s="219" t="str">
        <f>VLOOKUP(C794,RNR!$D$13:$E$27,2)</f>
        <v>E+</v>
      </c>
      <c r="E794" s="219">
        <f>+'Ark1'!H3554</f>
        <v>1</v>
      </c>
      <c r="F794" s="219">
        <f>+'Ark1'!J3554</f>
        <v>309</v>
      </c>
      <c r="G794" s="219" t="str">
        <f>+VLOOKUP(F794,RNR!$A$1:$B$26,2)</f>
        <v>Malvik</v>
      </c>
      <c r="H794" s="219" t="str">
        <f>+IF(J794=0,"",'Ark1'!Q3554)</f>
        <v/>
      </c>
      <c r="I794" s="219"/>
      <c r="J794" s="324">
        <f>+'Ark1'!R3554</f>
        <v>0</v>
      </c>
      <c r="K794" s="220" t="str">
        <f>+IF(J794=0,"",'Ark1'!AG3554)</f>
        <v/>
      </c>
      <c r="L794" s="220"/>
      <c r="M794" s="220" t="str">
        <f>+IF(J794=0,"",'Ark1'!AH3554)</f>
        <v/>
      </c>
      <c r="N794" s="31" t="str">
        <f>+IF(J794=0,"",'Ark1'!U3554)</f>
        <v/>
      </c>
      <c r="O794" s="31"/>
      <c r="P794" s="31"/>
      <c r="Q794" s="31"/>
      <c r="R794" s="31"/>
      <c r="S794" s="31"/>
      <c r="T794" s="31"/>
      <c r="U794" s="31"/>
      <c r="V794" s="221" t="str">
        <f>+IF(J794=0,"",'Ark1'!T3554)</f>
        <v/>
      </c>
      <c r="W794" s="222" t="str">
        <f>+IF(J794=0,"",'Ark1'!W3554)</f>
        <v/>
      </c>
      <c r="X794" s="222" t="str">
        <f>+IF(J794=0,"",'Ark1'!X3554)</f>
        <v/>
      </c>
      <c r="Y794" s="222" t="str">
        <f>+IF(J794=0,"",'Ark1'!Y3554)</f>
        <v/>
      </c>
      <c r="Z794" s="222" t="str">
        <f>+IF(J794=0,"",'Ark1'!Z3554)</f>
        <v/>
      </c>
      <c r="AA794" s="220" t="str">
        <f>+IF(J794=0,"",'Ark1'!AA3554)</f>
        <v/>
      </c>
      <c r="AB794" s="221" t="str">
        <f>+IF(J794=0,"",'Ark1'!AC3554)</f>
        <v/>
      </c>
      <c r="AC794" s="222" t="str">
        <f>+IF(J794=0,"",'Ark1'!AE3554)</f>
        <v/>
      </c>
      <c r="AD794" s="220" t="str">
        <f t="shared" si="69"/>
        <v/>
      </c>
      <c r="AE794" s="220" t="str">
        <f t="shared" si="68"/>
        <v/>
      </c>
      <c r="AF794" s="305"/>
    </row>
    <row r="795" spans="1:32" ht="15.6">
      <c r="A795" s="305"/>
      <c r="B795" s="270">
        <f>+'Ark1'!C3555</f>
        <v>2023</v>
      </c>
      <c r="C795" s="219">
        <f>+'Ark1'!L3555</f>
        <v>15</v>
      </c>
      <c r="D795" s="219" t="str">
        <f>VLOOKUP(C795,RNR!$D$13:$E$27,2)</f>
        <v>E+</v>
      </c>
      <c r="E795" s="219">
        <f>+'Ark1'!H3555</f>
        <v>2</v>
      </c>
      <c r="F795" s="219">
        <f>+'Ark1'!J3555</f>
        <v>470</v>
      </c>
      <c r="G795" s="219" t="str">
        <f>+VLOOKUP(F795,RNR!$A$1:$B$26,2)</f>
        <v>Jens Eide</v>
      </c>
      <c r="H795" s="219" t="str">
        <f>+IF(J795=0,"",'Ark1'!Q3555)</f>
        <v/>
      </c>
      <c r="I795" s="219"/>
      <c r="J795" s="324">
        <f>+'Ark1'!R3555</f>
        <v>0</v>
      </c>
      <c r="K795" s="220" t="str">
        <f>+IF(J795=0,"",'Ark1'!AG3555)</f>
        <v/>
      </c>
      <c r="L795" s="220"/>
      <c r="M795" s="220" t="str">
        <f>+IF(J795=0,"",'Ark1'!AH3555)</f>
        <v/>
      </c>
      <c r="N795" s="31" t="str">
        <f>+IF(J795=0,"",'Ark1'!U3555)</f>
        <v/>
      </c>
      <c r="O795" s="31"/>
      <c r="P795" s="31"/>
      <c r="Q795" s="31"/>
      <c r="R795" s="31"/>
      <c r="S795" s="31"/>
      <c r="T795" s="31"/>
      <c r="U795" s="31"/>
      <c r="V795" s="221" t="str">
        <f>+IF(J795=0,"",'Ark1'!T3555)</f>
        <v/>
      </c>
      <c r="W795" s="222" t="str">
        <f>+IF(J795=0,"",'Ark1'!W3555)</f>
        <v/>
      </c>
      <c r="X795" s="222" t="str">
        <f>+IF(J795=0,"",'Ark1'!X3555)</f>
        <v/>
      </c>
      <c r="Y795" s="222" t="str">
        <f>+IF(J795=0,"",'Ark1'!Y3555)</f>
        <v/>
      </c>
      <c r="Z795" s="222" t="str">
        <f>+IF(J795=0,"",'Ark1'!Z3555)</f>
        <v/>
      </c>
      <c r="AA795" s="220" t="str">
        <f>+IF(J795=0,"",'Ark1'!AA3555)</f>
        <v/>
      </c>
      <c r="AB795" s="221" t="str">
        <f>+IF(J795=0,"",'Ark1'!AC3555)</f>
        <v/>
      </c>
      <c r="AC795" s="222" t="str">
        <f>+IF(J795=0,"",'Ark1'!AE3555)</f>
        <v/>
      </c>
      <c r="AD795" s="220" t="str">
        <f t="shared" si="69"/>
        <v/>
      </c>
      <c r="AE795" s="220" t="str">
        <f t="shared" si="68"/>
        <v/>
      </c>
      <c r="AF795" s="305"/>
    </row>
    <row r="796" spans="1:32" ht="15.6">
      <c r="A796" s="305"/>
      <c r="B796" s="270">
        <f>+'Ark1'!C3556</f>
        <v>2023</v>
      </c>
      <c r="C796" s="219">
        <f>+'Ark1'!L3556</f>
        <v>15</v>
      </c>
      <c r="D796" s="219" t="str">
        <f>VLOOKUP(C796,RNR!$D$13:$E$27,2)</f>
        <v>E+</v>
      </c>
      <c r="E796" s="219">
        <f>+'Ark1'!H3556</f>
        <v>2</v>
      </c>
      <c r="F796" s="219">
        <f>+'Ark1'!J3556</f>
        <v>629</v>
      </c>
      <c r="G796" s="219" t="str">
        <f>+VLOOKUP(F796,RNR!$A$1:$B$26,2)</f>
        <v>Bø</v>
      </c>
      <c r="H796" s="219" t="str">
        <f>+IF(J796=0,"",'Ark1'!Q3556)</f>
        <v/>
      </c>
      <c r="I796" s="219"/>
      <c r="J796" s="324">
        <f>+'Ark1'!R3556</f>
        <v>0</v>
      </c>
      <c r="K796" s="220" t="str">
        <f>+IF(J796=0,"",'Ark1'!AG3556)</f>
        <v/>
      </c>
      <c r="L796" s="220"/>
      <c r="M796" s="220" t="str">
        <f>+IF(J796=0,"",'Ark1'!AH3556)</f>
        <v/>
      </c>
      <c r="N796" s="31" t="str">
        <f>+IF(J796=0,"",'Ark1'!U3556)</f>
        <v/>
      </c>
      <c r="O796" s="31"/>
      <c r="P796" s="31"/>
      <c r="Q796" s="31"/>
      <c r="R796" s="31"/>
      <c r="S796" s="31"/>
      <c r="T796" s="31"/>
      <c r="U796" s="31"/>
      <c r="V796" s="221" t="str">
        <f>+IF(J796=0,"",'Ark1'!T3556)</f>
        <v/>
      </c>
      <c r="W796" s="222" t="str">
        <f>+IF(J796=0,"",'Ark1'!W3556)</f>
        <v/>
      </c>
      <c r="X796" s="222" t="str">
        <f>+IF(J796=0,"",'Ark1'!X3556)</f>
        <v/>
      </c>
      <c r="Y796" s="222" t="str">
        <f>+IF(J796=0,"",'Ark1'!Y3556)</f>
        <v/>
      </c>
      <c r="Z796" s="222" t="str">
        <f>+IF(J796=0,"",'Ark1'!Z3556)</f>
        <v/>
      </c>
      <c r="AA796" s="220" t="str">
        <f>+IF(J796=0,"",'Ark1'!AA3556)</f>
        <v/>
      </c>
      <c r="AB796" s="221" t="str">
        <f>+IF(J796=0,"",'Ark1'!AC3556)</f>
        <v/>
      </c>
      <c r="AC796" s="222" t="str">
        <f>+IF(J796=0,"",'Ark1'!AE3556)</f>
        <v/>
      </c>
      <c r="AD796" s="220" t="str">
        <f t="shared" si="69"/>
        <v/>
      </c>
      <c r="AE796" s="220" t="str">
        <f t="shared" si="68"/>
        <v/>
      </c>
      <c r="AF796" s="305"/>
    </row>
    <row r="797" spans="1:32" ht="15.6">
      <c r="A797" s="305"/>
      <c r="B797" s="270">
        <f>+'Ark1'!C3557</f>
        <v>2023</v>
      </c>
      <c r="C797" s="219">
        <f>+'Ark1'!L3557</f>
        <v>15</v>
      </c>
      <c r="D797" s="219" t="str">
        <f>VLOOKUP(C797,RNR!$D$13:$E$27,2)</f>
        <v>E+</v>
      </c>
      <c r="E797" s="219">
        <f>+'Ark1'!H3557</f>
        <v>1</v>
      </c>
      <c r="F797" s="219">
        <f>+'Ark1'!J3557</f>
        <v>643</v>
      </c>
      <c r="G797" s="219" t="str">
        <f>+VLOOKUP(F797,RNR!$A$1:$B$26,2)</f>
        <v>Bjerka</v>
      </c>
      <c r="H797" s="219" t="str">
        <f>+IF(J797=0,"",'Ark1'!Q3557)</f>
        <v/>
      </c>
      <c r="I797" s="219"/>
      <c r="J797" s="324">
        <f>+'Ark1'!R3557</f>
        <v>0</v>
      </c>
      <c r="K797" s="220" t="str">
        <f>+IF(J797=0,"",'Ark1'!AG3557)</f>
        <v/>
      </c>
      <c r="L797" s="220"/>
      <c r="M797" s="220" t="str">
        <f>+IF(J797=0,"",'Ark1'!AH3557)</f>
        <v/>
      </c>
      <c r="N797" s="31" t="str">
        <f>+IF(J797=0,"",'Ark1'!U3557)</f>
        <v/>
      </c>
      <c r="O797" s="31"/>
      <c r="P797" s="31"/>
      <c r="Q797" s="31"/>
      <c r="R797" s="31"/>
      <c r="S797" s="31"/>
      <c r="T797" s="31"/>
      <c r="U797" s="31"/>
      <c r="V797" s="221" t="str">
        <f>+IF(J797=0,"",'Ark1'!T3557)</f>
        <v/>
      </c>
      <c r="W797" s="222" t="str">
        <f>+IF(J797=0,"",'Ark1'!W3557)</f>
        <v/>
      </c>
      <c r="X797" s="222" t="str">
        <f>+IF(J797=0,"",'Ark1'!X3557)</f>
        <v/>
      </c>
      <c r="Y797" s="222" t="str">
        <f>+IF(J797=0,"",'Ark1'!Y3557)</f>
        <v/>
      </c>
      <c r="Z797" s="222" t="str">
        <f>+IF(J797=0,"",'Ark1'!Z3557)</f>
        <v/>
      </c>
      <c r="AA797" s="220" t="str">
        <f>+IF(J797=0,"",'Ark1'!AA3557)</f>
        <v/>
      </c>
      <c r="AB797" s="221" t="str">
        <f>+IF(J797=0,"",'Ark1'!AC3557)</f>
        <v/>
      </c>
      <c r="AC797" s="222" t="str">
        <f>+IF(J797=0,"",'Ark1'!AE3557)</f>
        <v/>
      </c>
      <c r="AD797" s="220" t="str">
        <f t="shared" si="69"/>
        <v/>
      </c>
      <c r="AE797" s="220" t="str">
        <f t="shared" si="68"/>
        <v/>
      </c>
      <c r="AF797" s="305"/>
    </row>
    <row r="798" spans="1:32" ht="15.6">
      <c r="A798" s="305"/>
      <c r="B798" s="270">
        <f>+'Ark1'!C3558</f>
        <v>2023</v>
      </c>
      <c r="C798" s="219">
        <f>+'Ark1'!L3558</f>
        <v>15</v>
      </c>
      <c r="D798" s="219" t="str">
        <f>VLOOKUP(C798,RNR!$D$13:$E$27,2)</f>
        <v>E+</v>
      </c>
      <c r="E798" s="219">
        <f>+'Ark1'!H3558</f>
        <v>2</v>
      </c>
      <c r="F798" s="219">
        <f>+'Ark1'!J3558</f>
        <v>704</v>
      </c>
      <c r="G798" s="219" t="str">
        <f>+VLOOKUP(F798,RNR!$A$1:$B$26,2)</f>
        <v>Øre Vilt</v>
      </c>
      <c r="H798" s="219" t="str">
        <f>+IF(J798=0,"",'Ark1'!Q3558)</f>
        <v/>
      </c>
      <c r="I798" s="219"/>
      <c r="J798" s="324">
        <f>+'Ark1'!R3558</f>
        <v>0</v>
      </c>
      <c r="K798" s="220" t="str">
        <f>+IF(J798=0,"",'Ark1'!AG3558)</f>
        <v/>
      </c>
      <c r="L798" s="220"/>
      <c r="M798" s="220" t="str">
        <f>+IF(J798=0,"",'Ark1'!AH3558)</f>
        <v/>
      </c>
      <c r="N798" s="31" t="str">
        <f>+IF(J798=0,"",'Ark1'!U3558)</f>
        <v/>
      </c>
      <c r="O798" s="31"/>
      <c r="P798" s="31"/>
      <c r="Q798" s="31"/>
      <c r="R798" s="31"/>
      <c r="S798" s="31"/>
      <c r="T798" s="31"/>
      <c r="U798" s="31"/>
      <c r="V798" s="221" t="str">
        <f>+IF(J798=0,"",'Ark1'!T3558)</f>
        <v/>
      </c>
      <c r="W798" s="222" t="str">
        <f>+IF(J798=0,"",'Ark1'!W3558)</f>
        <v/>
      </c>
      <c r="X798" s="222" t="str">
        <f>+IF(J798=0,"",'Ark1'!X3558)</f>
        <v/>
      </c>
      <c r="Y798" s="222" t="str">
        <f>+IF(J798=0,"",'Ark1'!Y3558)</f>
        <v/>
      </c>
      <c r="Z798" s="222" t="str">
        <f>+IF(J798=0,"",'Ark1'!Z3558)</f>
        <v/>
      </c>
      <c r="AA798" s="220" t="str">
        <f>+IF(J798=0,"",'Ark1'!AA3558)</f>
        <v/>
      </c>
      <c r="AB798" s="221" t="str">
        <f>+IF(J798=0,"",'Ark1'!AC3558)</f>
        <v/>
      </c>
      <c r="AC798" s="222" t="str">
        <f>+IF(J798=0,"",'Ark1'!AE3558)</f>
        <v/>
      </c>
      <c r="AD798" s="220" t="str">
        <f t="shared" si="69"/>
        <v/>
      </c>
      <c r="AE798" s="220" t="str">
        <f t="shared" si="68"/>
        <v/>
      </c>
      <c r="AF798" s="305"/>
    </row>
    <row r="799" spans="1:32" ht="15.6">
      <c r="A799" s="305"/>
      <c r="B799" s="270">
        <f>+'Ark1'!C3559</f>
        <v>2023</v>
      </c>
      <c r="C799" s="219">
        <f>+'Ark1'!L3559</f>
        <v>15</v>
      </c>
      <c r="D799" s="219" t="str">
        <f>VLOOKUP(C799,RNR!$D$13:$E$27,2)</f>
        <v>E+</v>
      </c>
      <c r="E799" s="219">
        <f>+'Ark1'!H3559</f>
        <v>1</v>
      </c>
      <c r="F799" s="219">
        <f>+'Ark1'!J3559</f>
        <v>802</v>
      </c>
      <c r="G799" s="219" t="str">
        <f>+VLOOKUP(F799,RNR!$A$1:$B$26,2)</f>
        <v>Karasjok</v>
      </c>
      <c r="H799" s="219" t="str">
        <f>+IF(J799=0,"",'Ark1'!Q3559)</f>
        <v/>
      </c>
      <c r="I799" s="219"/>
      <c r="J799" s="324">
        <f>+'Ark1'!R3559</f>
        <v>0</v>
      </c>
      <c r="K799" s="220" t="str">
        <f>+IF(J799=0,"",'Ark1'!AG3559)</f>
        <v/>
      </c>
      <c r="L799" s="220"/>
      <c r="M799" s="220" t="str">
        <f>+IF(J799=0,"",'Ark1'!AH3559)</f>
        <v/>
      </c>
      <c r="N799" s="31" t="str">
        <f>+IF(J799=0,"",'Ark1'!U3559)</f>
        <v/>
      </c>
      <c r="O799" s="31"/>
      <c r="P799" s="31"/>
      <c r="Q799" s="31"/>
      <c r="R799" s="31"/>
      <c r="S799" s="31"/>
      <c r="T799" s="31"/>
      <c r="U799" s="31"/>
      <c r="V799" s="221" t="str">
        <f>+IF(J799=0,"",'Ark1'!T3559)</f>
        <v/>
      </c>
      <c r="W799" s="222" t="str">
        <f>+IF(J799=0,"",'Ark1'!W3559)</f>
        <v/>
      </c>
      <c r="X799" s="222" t="str">
        <f>+IF(J799=0,"",'Ark1'!X3559)</f>
        <v/>
      </c>
      <c r="Y799" s="222" t="str">
        <f>+IF(J799=0,"",'Ark1'!Y3559)</f>
        <v/>
      </c>
      <c r="Z799" s="222" t="str">
        <f>+IF(J799=0,"",'Ark1'!Z3559)</f>
        <v/>
      </c>
      <c r="AA799" s="220" t="str">
        <f>+IF(J799=0,"",'Ark1'!AA3559)</f>
        <v/>
      </c>
      <c r="AB799" s="221" t="str">
        <f>+IF(J799=0,"",'Ark1'!AC3559)</f>
        <v/>
      </c>
      <c r="AC799" s="222" t="str">
        <f>+IF(J799=0,"",'Ark1'!AE3559)</f>
        <v/>
      </c>
      <c r="AD799" s="220" t="str">
        <f t="shared" si="69"/>
        <v/>
      </c>
      <c r="AE799" s="220" t="str">
        <f t="shared" si="68"/>
        <v/>
      </c>
      <c r="AF799" s="305"/>
    </row>
    <row r="800" spans="1:32" ht="15.6">
      <c r="A800" s="305"/>
      <c r="B800" s="305"/>
      <c r="C800" s="305"/>
      <c r="D800" s="305"/>
      <c r="E800" s="305"/>
      <c r="F800" s="305"/>
      <c r="G800" s="305"/>
      <c r="H800" s="305"/>
      <c r="I800" s="305"/>
      <c r="J800" s="446"/>
      <c r="K800" s="304"/>
      <c r="L800" s="304"/>
      <c r="M800" s="304"/>
      <c r="N800" s="443"/>
      <c r="O800" s="443"/>
      <c r="P800" s="443"/>
      <c r="Q800" s="443"/>
      <c r="R800" s="443"/>
      <c r="S800" s="443"/>
      <c r="T800" s="443"/>
      <c r="U800" s="443"/>
      <c r="V800" s="306"/>
      <c r="W800" s="444"/>
      <c r="X800" s="444"/>
      <c r="Y800" s="444"/>
      <c r="Z800" s="444"/>
      <c r="AA800" s="304"/>
      <c r="AB800" s="306"/>
      <c r="AC800" s="444"/>
      <c r="AD800" s="304"/>
      <c r="AE800" s="304"/>
      <c r="AF800" s="305"/>
    </row>
    <row r="801" spans="1:32" ht="15.6">
      <c r="A801" s="305"/>
      <c r="B801" s="305"/>
      <c r="C801" s="305"/>
      <c r="D801" s="305"/>
      <c r="E801" s="305"/>
      <c r="F801" s="305"/>
      <c r="G801" s="305"/>
      <c r="H801" s="305"/>
      <c r="I801" s="305"/>
      <c r="J801" s="446"/>
      <c r="K801" s="304"/>
      <c r="L801" s="304"/>
      <c r="M801" s="304"/>
      <c r="N801" s="443"/>
      <c r="O801" s="443"/>
      <c r="P801" s="443"/>
      <c r="Q801" s="443"/>
      <c r="R801" s="443"/>
      <c r="S801" s="443"/>
      <c r="T801" s="443"/>
      <c r="U801" s="443"/>
      <c r="V801" s="306"/>
      <c r="W801" s="444"/>
      <c r="X801" s="444"/>
      <c r="Y801" s="444"/>
      <c r="Z801" s="444"/>
      <c r="AA801" s="304"/>
      <c r="AB801" s="306"/>
      <c r="AC801" s="444"/>
      <c r="AD801" s="304"/>
      <c r="AE801" s="304"/>
      <c r="AF801" s="305"/>
    </row>
    <row r="802" spans="1:32">
      <c r="A802" s="28"/>
      <c r="B802" s="28"/>
      <c r="C802" s="28"/>
      <c r="D802" s="28"/>
      <c r="E802" s="28"/>
      <c r="F802" s="28"/>
      <c r="G802" s="28"/>
      <c r="H802" s="28"/>
      <c r="I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</row>
    <row r="803" spans="1:32">
      <c r="A803" s="28"/>
      <c r="B803" s="28"/>
      <c r="C803" s="28"/>
      <c r="D803" s="28"/>
      <c r="E803" s="28"/>
      <c r="F803" s="28"/>
      <c r="G803" s="28"/>
      <c r="H803" s="28"/>
      <c r="I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</row>
    <row r="804" spans="1:32">
      <c r="A804" s="28"/>
      <c r="B804" s="28"/>
      <c r="C804" s="28"/>
      <c r="D804" s="28"/>
      <c r="E804" s="28"/>
      <c r="F804" s="28"/>
      <c r="G804" s="28"/>
      <c r="H804" s="28"/>
      <c r="I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</row>
    <row r="805" spans="1:32">
      <c r="A805" s="28"/>
      <c r="B805" s="28"/>
      <c r="C805" s="28"/>
      <c r="D805" s="28"/>
      <c r="E805" s="28"/>
      <c r="F805" s="28"/>
      <c r="G805" s="28"/>
      <c r="H805" s="28"/>
      <c r="I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</row>
    <row r="806" spans="1:32">
      <c r="A806" s="28"/>
      <c r="B806" s="28"/>
      <c r="C806" s="28"/>
      <c r="D806" s="28"/>
      <c r="E806" s="28"/>
      <c r="F806" s="28"/>
      <c r="G806" s="28"/>
      <c r="H806" s="28"/>
      <c r="I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</row>
    <row r="807" spans="1:32">
      <c r="A807" s="28"/>
      <c r="B807" s="28"/>
      <c r="C807" s="28"/>
      <c r="D807" s="28"/>
      <c r="E807" s="28"/>
      <c r="F807" s="28"/>
      <c r="G807" s="28"/>
      <c r="H807" s="28"/>
      <c r="I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</row>
    <row r="808" spans="1:32">
      <c r="A808" s="28"/>
      <c r="B808" s="28"/>
      <c r="C808" s="28"/>
      <c r="D808" s="28"/>
      <c r="E808" s="28"/>
      <c r="F808" s="28"/>
      <c r="G808" s="28"/>
      <c r="H808" s="28"/>
      <c r="I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</row>
    <row r="809" spans="1:32">
      <c r="A809" s="28"/>
      <c r="B809" s="28"/>
      <c r="C809" s="28"/>
      <c r="D809" s="28"/>
      <c r="E809" s="28"/>
      <c r="F809" s="28"/>
      <c r="G809" s="28"/>
      <c r="H809" s="28"/>
      <c r="I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</row>
    <row r="810" spans="1:32">
      <c r="A810" s="28"/>
      <c r="B810" s="28"/>
      <c r="C810" s="28"/>
      <c r="D810" s="28"/>
      <c r="E810" s="28"/>
      <c r="F810" s="28"/>
      <c r="G810" s="28"/>
      <c r="H810" s="28"/>
      <c r="I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</row>
    <row r="811" spans="1:32">
      <c r="A811" s="28"/>
      <c r="B811" s="28"/>
      <c r="C811" s="28"/>
      <c r="D811" s="28"/>
      <c r="E811" s="28"/>
      <c r="F811" s="28"/>
      <c r="G811" s="28"/>
      <c r="H811" s="28"/>
      <c r="I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</row>
    <row r="812" spans="1:32">
      <c r="A812" s="28"/>
      <c r="B812" s="28"/>
      <c r="C812" s="28"/>
      <c r="D812" s="28"/>
      <c r="E812" s="28"/>
      <c r="F812" s="28"/>
      <c r="G812" s="28"/>
      <c r="H812" s="28"/>
      <c r="I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</row>
    <row r="813" spans="1:32">
      <c r="A813" s="28"/>
      <c r="B813" s="28"/>
      <c r="C813" s="28"/>
      <c r="D813" s="28"/>
      <c r="E813" s="28"/>
      <c r="F813" s="28"/>
      <c r="G813" s="28"/>
      <c r="H813" s="28"/>
      <c r="I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</row>
    <row r="814" spans="1:32">
      <c r="A814" s="28"/>
      <c r="B814" s="28"/>
      <c r="C814" s="28"/>
      <c r="D814" s="28"/>
      <c r="E814" s="28"/>
      <c r="F814" s="28"/>
      <c r="G814" s="28"/>
      <c r="H814" s="28"/>
      <c r="I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</row>
    <row r="815" spans="1:32">
      <c r="A815" s="28"/>
      <c r="B815" s="28"/>
      <c r="C815" s="28"/>
      <c r="D815" s="28"/>
      <c r="E815" s="28"/>
      <c r="F815" s="28"/>
      <c r="G815" s="28"/>
      <c r="H815" s="28"/>
      <c r="I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</row>
    <row r="816" spans="1:32">
      <c r="A816" s="28"/>
      <c r="B816" s="28"/>
      <c r="C816" s="28"/>
      <c r="D816" s="28"/>
      <c r="E816" s="28"/>
      <c r="F816" s="28"/>
      <c r="G816" s="28"/>
      <c r="H816" s="28"/>
      <c r="I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</row>
    <row r="817" spans="1:30">
      <c r="A817" s="28"/>
      <c r="B817" s="28"/>
      <c r="C817" s="28"/>
      <c r="D817" s="28"/>
      <c r="E817" s="28"/>
      <c r="F817" s="28"/>
      <c r="G817" s="28"/>
      <c r="H817" s="28"/>
      <c r="I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</row>
    <row r="818" spans="1:30">
      <c r="A818" s="28"/>
      <c r="B818" s="28"/>
      <c r="C818" s="28"/>
      <c r="D818" s="28"/>
      <c r="E818" s="28"/>
      <c r="F818" s="28"/>
      <c r="G818" s="28"/>
      <c r="H818" s="28"/>
      <c r="I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</row>
    <row r="819" spans="1:30">
      <c r="A819" s="28"/>
      <c r="B819" s="28"/>
      <c r="C819" s="28"/>
      <c r="D819" s="28"/>
      <c r="E819" s="28"/>
      <c r="F819" s="28"/>
      <c r="G819" s="28"/>
      <c r="H819" s="28"/>
      <c r="I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</row>
    <row r="820" spans="1:30">
      <c r="A820" s="28"/>
      <c r="B820" s="28"/>
      <c r="C820" s="28"/>
      <c r="D820" s="28"/>
      <c r="E820" s="28"/>
      <c r="F820" s="28"/>
      <c r="G820" s="28"/>
      <c r="H820" s="28"/>
      <c r="I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</row>
    <row r="821" spans="1:30">
      <c r="A821" s="28"/>
      <c r="B821" s="28"/>
      <c r="C821" s="28"/>
      <c r="D821" s="28"/>
      <c r="E821" s="28"/>
      <c r="F821" s="28"/>
      <c r="G821" s="28"/>
      <c r="H821" s="28"/>
      <c r="I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</row>
    <row r="822" spans="1:30">
      <c r="A822" s="28"/>
      <c r="B822" s="28"/>
      <c r="C822" s="28"/>
      <c r="D822" s="28"/>
      <c r="E822" s="28"/>
      <c r="F822" s="28"/>
      <c r="G822" s="28"/>
      <c r="H822" s="28"/>
      <c r="I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</row>
    <row r="823" spans="1:30">
      <c r="A823" s="28"/>
      <c r="B823" s="28"/>
      <c r="C823" s="28"/>
      <c r="D823" s="28"/>
      <c r="E823" s="28"/>
      <c r="F823" s="28"/>
      <c r="G823" s="28"/>
      <c r="H823" s="28"/>
      <c r="I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</row>
    <row r="824" spans="1:30">
      <c r="A824" s="28"/>
      <c r="B824" s="28"/>
      <c r="C824" s="28"/>
      <c r="D824" s="28"/>
      <c r="E824" s="28"/>
      <c r="F824" s="28"/>
      <c r="G824" s="28"/>
      <c r="H824" s="28"/>
      <c r="I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</row>
    <row r="825" spans="1:30">
      <c r="A825" s="28"/>
      <c r="B825" s="28"/>
      <c r="C825" s="28"/>
      <c r="D825" s="28"/>
      <c r="E825" s="28"/>
      <c r="F825" s="28"/>
      <c r="G825" s="28"/>
      <c r="H825" s="28"/>
      <c r="I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</row>
    <row r="826" spans="1:30">
      <c r="A826" s="28"/>
      <c r="B826" s="28"/>
      <c r="C826" s="28"/>
      <c r="D826" s="28"/>
      <c r="E826" s="28"/>
      <c r="F826" s="28"/>
      <c r="G826" s="28"/>
      <c r="H826" s="28"/>
      <c r="I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</row>
    <row r="827" spans="1:30">
      <c r="A827" s="28"/>
      <c r="B827" s="28"/>
      <c r="C827" s="28"/>
      <c r="D827" s="28"/>
      <c r="E827" s="28"/>
      <c r="F827" s="28"/>
      <c r="G827" s="28"/>
      <c r="H827" s="28"/>
      <c r="I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</row>
    <row r="828" spans="1:30">
      <c r="A828" s="28"/>
      <c r="B828" s="28"/>
      <c r="C828" s="28"/>
      <c r="D828" s="28"/>
      <c r="E828" s="28"/>
      <c r="F828" s="28"/>
      <c r="G828" s="28"/>
      <c r="H828" s="28"/>
      <c r="I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</row>
    <row r="829" spans="1:30">
      <c r="A829" s="28"/>
      <c r="B829" s="28"/>
      <c r="C829" s="28"/>
      <c r="D829" s="28"/>
      <c r="E829" s="28"/>
      <c r="F829" s="28"/>
      <c r="G829" s="28"/>
      <c r="H829" s="28"/>
      <c r="I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</row>
    <row r="830" spans="1:30">
      <c r="A830" s="28"/>
      <c r="B830" s="28"/>
      <c r="C830" s="28"/>
      <c r="D830" s="28"/>
      <c r="E830" s="28"/>
      <c r="F830" s="28"/>
      <c r="G830" s="28"/>
      <c r="H830" s="28"/>
      <c r="I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</row>
    <row r="831" spans="1:30">
      <c r="A831" s="28"/>
      <c r="B831" s="28"/>
      <c r="C831" s="28"/>
      <c r="D831" s="28"/>
      <c r="E831" s="28"/>
      <c r="F831" s="28"/>
      <c r="G831" s="28"/>
      <c r="H831" s="28"/>
      <c r="I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</row>
    <row r="832" spans="1:30">
      <c r="A832" s="28"/>
      <c r="B832" s="28"/>
      <c r="C832" s="28"/>
      <c r="D832" s="28"/>
      <c r="E832" s="28"/>
      <c r="F832" s="28"/>
      <c r="G832" s="28"/>
      <c r="H832" s="28"/>
      <c r="I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</row>
    <row r="833" spans="1:30">
      <c r="A833" s="28"/>
      <c r="B833" s="28"/>
      <c r="C833" s="28"/>
      <c r="D833" s="28"/>
      <c r="E833" s="28"/>
      <c r="F833" s="28"/>
      <c r="G833" s="28"/>
      <c r="H833" s="28"/>
      <c r="I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</row>
    <row r="834" spans="1:30">
      <c r="A834" s="28"/>
      <c r="B834" s="28"/>
      <c r="C834" s="28"/>
      <c r="D834" s="28"/>
      <c r="E834" s="28"/>
      <c r="F834" s="28"/>
      <c r="G834" s="28"/>
      <c r="H834" s="28"/>
      <c r="I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</row>
    <row r="835" spans="1:30">
      <c r="A835" s="28"/>
      <c r="B835" s="28"/>
      <c r="C835" s="28"/>
      <c r="D835" s="28"/>
      <c r="E835" s="28"/>
      <c r="F835" s="28"/>
      <c r="G835" s="28"/>
      <c r="H835" s="28"/>
      <c r="I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</row>
    <row r="836" spans="1:30">
      <c r="A836" s="28"/>
      <c r="B836" s="28"/>
      <c r="C836" s="28"/>
      <c r="D836" s="28"/>
      <c r="E836" s="28"/>
      <c r="F836" s="28"/>
      <c r="G836" s="28"/>
      <c r="H836" s="28"/>
      <c r="I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</row>
    <row r="837" spans="1:30">
      <c r="A837" s="28"/>
      <c r="B837" s="28"/>
      <c r="C837" s="28"/>
      <c r="D837" s="28"/>
      <c r="E837" s="28"/>
      <c r="F837" s="28"/>
      <c r="G837" s="28"/>
      <c r="H837" s="28"/>
      <c r="I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</row>
    <row r="838" spans="1:30">
      <c r="A838" s="28"/>
      <c r="B838" s="28"/>
      <c r="C838" s="28"/>
      <c r="D838" s="28"/>
      <c r="E838" s="28"/>
      <c r="F838" s="28"/>
      <c r="G838" s="28"/>
      <c r="H838" s="28"/>
      <c r="I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</row>
    <row r="839" spans="1:30">
      <c r="A839" s="28"/>
      <c r="B839" s="28"/>
      <c r="C839" s="28"/>
      <c r="D839" s="28"/>
      <c r="E839" s="28"/>
      <c r="F839" s="28"/>
      <c r="G839" s="28"/>
      <c r="H839" s="28"/>
      <c r="I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</row>
    <row r="840" spans="1:30">
      <c r="A840" s="28"/>
      <c r="B840" s="28"/>
      <c r="C840" s="28"/>
      <c r="D840" s="28"/>
      <c r="E840" s="28"/>
      <c r="F840" s="28"/>
      <c r="G840" s="28"/>
      <c r="H840" s="28"/>
      <c r="I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</row>
    <row r="841" spans="1:30">
      <c r="A841" s="28"/>
      <c r="B841" s="28"/>
      <c r="C841" s="28"/>
      <c r="D841" s="28"/>
      <c r="E841" s="28"/>
      <c r="F841" s="28"/>
      <c r="G841" s="28"/>
      <c r="H841" s="28"/>
      <c r="I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</row>
    <row r="842" spans="1:30">
      <c r="A842" s="28"/>
      <c r="B842" s="28"/>
      <c r="C842" s="28"/>
      <c r="D842" s="28"/>
      <c r="E842" s="28"/>
      <c r="F842" s="28"/>
      <c r="G842" s="28"/>
      <c r="H842" s="28"/>
      <c r="I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</row>
    <row r="843" spans="1:30">
      <c r="A843" s="28"/>
      <c r="B843" s="28"/>
      <c r="C843" s="28"/>
      <c r="D843" s="28"/>
      <c r="E843" s="28"/>
      <c r="F843" s="28"/>
      <c r="G843" s="28"/>
      <c r="H843" s="28"/>
      <c r="I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</row>
    <row r="844" spans="1:30">
      <c r="A844" s="28"/>
      <c r="B844" s="28"/>
      <c r="C844" s="28"/>
      <c r="D844" s="28"/>
      <c r="E844" s="28"/>
      <c r="F844" s="28"/>
      <c r="G844" s="28"/>
      <c r="H844" s="28"/>
      <c r="I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</row>
    <row r="845" spans="1:30">
      <c r="A845" s="28"/>
      <c r="B845" s="28"/>
      <c r="C845" s="28"/>
      <c r="D845" s="28"/>
      <c r="E845" s="28"/>
      <c r="F845" s="28"/>
      <c r="G845" s="28"/>
      <c r="H845" s="28"/>
      <c r="I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</row>
    <row r="846" spans="1:30">
      <c r="A846" s="28"/>
      <c r="B846" s="28"/>
      <c r="C846" s="28"/>
      <c r="D846" s="28"/>
      <c r="E846" s="28"/>
      <c r="F846" s="28"/>
      <c r="G846" s="28"/>
      <c r="H846" s="28"/>
      <c r="I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</row>
    <row r="847" spans="1:30">
      <c r="A847" s="28"/>
      <c r="B847" s="28"/>
      <c r="C847" s="28"/>
      <c r="D847" s="28"/>
      <c r="E847" s="28"/>
      <c r="F847" s="28"/>
      <c r="G847" s="28"/>
      <c r="H847" s="28"/>
      <c r="I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</row>
    <row r="848" spans="1:30">
      <c r="A848" s="28"/>
      <c r="B848" s="28"/>
      <c r="C848" s="28"/>
      <c r="D848" s="28"/>
      <c r="E848" s="28"/>
      <c r="F848" s="28"/>
      <c r="G848" s="28"/>
      <c r="H848" s="28"/>
      <c r="I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</row>
    <row r="849" spans="1:30">
      <c r="A849" s="28"/>
      <c r="B849" s="28"/>
      <c r="C849" s="28"/>
      <c r="D849" s="28"/>
      <c r="E849" s="28"/>
      <c r="F849" s="28"/>
      <c r="G849" s="28"/>
      <c r="H849" s="28"/>
      <c r="I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</row>
    <row r="850" spans="1:30">
      <c r="A850" s="28"/>
      <c r="B850" s="28"/>
      <c r="C850" s="28"/>
      <c r="D850" s="28"/>
      <c r="E850" s="28"/>
      <c r="F850" s="28"/>
      <c r="G850" s="28"/>
      <c r="H850" s="28"/>
      <c r="I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</row>
    <row r="851" spans="1:30">
      <c r="A851" s="28"/>
      <c r="B851" s="28"/>
      <c r="C851" s="28"/>
      <c r="D851" s="28"/>
      <c r="E851" s="28"/>
      <c r="F851" s="28"/>
      <c r="G851" s="28"/>
      <c r="H851" s="28"/>
      <c r="I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</row>
    <row r="852" spans="1:30">
      <c r="A852" s="28"/>
      <c r="B852" s="28"/>
      <c r="C852" s="28"/>
      <c r="D852" s="28"/>
      <c r="E852" s="28"/>
      <c r="F852" s="28"/>
      <c r="G852" s="28"/>
      <c r="H852" s="28"/>
      <c r="I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</row>
    <row r="853" spans="1:30">
      <c r="A853" s="28"/>
      <c r="B853" s="28"/>
      <c r="C853" s="28"/>
      <c r="D853" s="28"/>
      <c r="E853" s="28"/>
      <c r="F853" s="28"/>
      <c r="G853" s="28"/>
      <c r="H853" s="28"/>
      <c r="I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</row>
    <row r="854" spans="1:30">
      <c r="A854" s="28"/>
      <c r="B854" s="28"/>
      <c r="C854" s="28"/>
      <c r="D854" s="28"/>
      <c r="E854" s="28"/>
      <c r="F854" s="28"/>
      <c r="G854" s="28"/>
      <c r="H854" s="28"/>
      <c r="I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</row>
    <row r="855" spans="1:30">
      <c r="A855" s="28"/>
      <c r="B855" s="28"/>
      <c r="C855" s="28"/>
      <c r="D855" s="28"/>
      <c r="E855" s="28"/>
      <c r="F855" s="28"/>
      <c r="G855" s="28"/>
      <c r="H855" s="28"/>
      <c r="I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</row>
    <row r="856" spans="1:30">
      <c r="A856" s="28"/>
      <c r="B856" s="28"/>
      <c r="C856" s="28"/>
      <c r="D856" s="28"/>
      <c r="E856" s="28"/>
      <c r="F856" s="28"/>
      <c r="G856" s="28"/>
      <c r="H856" s="28"/>
      <c r="I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</row>
  </sheetData>
  <mergeCells count="5">
    <mergeCell ref="AA4:AB4"/>
    <mergeCell ref="E309:F309"/>
    <mergeCell ref="E336:F336"/>
    <mergeCell ref="E363:F363"/>
    <mergeCell ref="E390:F390"/>
  </mergeCells>
  <conditionalFormatting sqref="L13:L36">
    <cfRule type="cellIs" dxfId="55" priority="8" operator="greaterThan">
      <formula>10</formula>
    </cfRule>
  </conditionalFormatting>
  <conditionalFormatting sqref="L40:L63">
    <cfRule type="cellIs" dxfId="54" priority="7" operator="greaterThan">
      <formula>10</formula>
    </cfRule>
  </conditionalFormatting>
  <conditionalFormatting sqref="P67:P90">
    <cfRule type="cellIs" dxfId="53" priority="6" operator="greaterThan">
      <formula>0</formula>
    </cfRule>
  </conditionalFormatting>
  <conditionalFormatting sqref="P94:P117">
    <cfRule type="cellIs" dxfId="52" priority="5" operator="greaterThan">
      <formula>0</formula>
    </cfRule>
  </conditionalFormatting>
  <conditionalFormatting sqref="P121:P144">
    <cfRule type="cellIs" dxfId="51" priority="4" operator="greaterThan">
      <formula>0</formula>
    </cfRule>
  </conditionalFormatting>
  <conditionalFormatting sqref="P148:P171">
    <cfRule type="cellIs" dxfId="50" priority="3" operator="greaterThan">
      <formula>0</formula>
    </cfRule>
  </conditionalFormatting>
  <conditionalFormatting sqref="P202:P225">
    <cfRule type="cellIs" dxfId="49" priority="2" operator="greaterThan">
      <formula>0</formula>
    </cfRule>
  </conditionalFormatting>
  <conditionalFormatting sqref="P283:P306">
    <cfRule type="cellIs" dxfId="48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topLeftCell="A161" workbookViewId="0">
      <selection activeCell="O174" sqref="O17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P153"/>
  <sheetViews>
    <sheetView zoomScale="95" zoomScaleNormal="95" workbookViewId="0">
      <pane xSplit="6" ySplit="9" topLeftCell="G10" activePane="bottomRight" state="frozen"/>
      <selection pane="topRight" activeCell="G1" sqref="G1"/>
      <selection pane="bottomLeft" activeCell="A11" sqref="A11"/>
      <selection pane="bottomRight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style="300" customWidth="1"/>
    <col min="7" max="7" width="5.36328125" style="90" customWidth="1"/>
    <col min="8" max="8" width="5.36328125" customWidth="1"/>
    <col min="9" max="9" width="6.36328125" style="90" customWidth="1"/>
    <col min="10" max="10" width="3.08984375" style="90" customWidth="1"/>
    <col min="11" max="11" width="7.08984375" style="90" customWidth="1"/>
    <col min="12" max="12" width="3.90625" style="90" customWidth="1"/>
    <col min="13" max="13" width="1.26953125" style="90" customWidth="1"/>
    <col min="14" max="14" width="5.7265625" style="483" customWidth="1"/>
    <col min="15" max="15" width="1.36328125" style="90" customWidth="1"/>
    <col min="16" max="16" width="4.54296875" style="90" customWidth="1"/>
    <col min="17" max="17" width="1.6328125" style="90" customWidth="1"/>
    <col min="18" max="18" width="6.36328125" style="90" customWidth="1"/>
    <col min="19" max="19" width="1.36328125" style="90" customWidth="1"/>
    <col min="20" max="20" width="7.36328125" customWidth="1"/>
    <col min="21" max="21" width="5.36328125" customWidth="1"/>
    <col min="22" max="22" width="2.26953125" style="11" customWidth="1"/>
    <col min="23" max="23" width="6.08984375" style="90" customWidth="1"/>
    <col min="24" max="24" width="5.90625" style="90" customWidth="1"/>
    <col min="25" max="25" width="5.453125" style="90" customWidth="1"/>
    <col min="26" max="26" width="6.54296875" customWidth="1"/>
    <col min="27" max="27" width="8" customWidth="1"/>
    <col min="28" max="28" width="8.1796875" style="11" customWidth="1"/>
    <col min="29" max="29" width="10" customWidth="1"/>
    <col min="30" max="30" width="10" style="11" customWidth="1"/>
    <col min="31" max="31" width="6.54296875" customWidth="1"/>
    <col min="43" max="43" width="14" customWidth="1"/>
    <col min="44" max="44" width="12.54296875" customWidth="1"/>
    <col min="45" max="45" width="10.90625" customWidth="1"/>
  </cols>
  <sheetData>
    <row r="1" spans="1:68">
      <c r="A1" s="46"/>
      <c r="B1" s="46"/>
      <c r="C1" s="46"/>
      <c r="D1" s="46"/>
      <c r="E1" s="46"/>
      <c r="F1" s="314"/>
      <c r="G1" s="88"/>
      <c r="H1" s="46"/>
      <c r="I1" s="88"/>
      <c r="J1" s="88"/>
      <c r="K1" s="88"/>
      <c r="L1" s="88"/>
      <c r="M1" s="88"/>
      <c r="N1" s="314"/>
      <c r="O1" s="88"/>
      <c r="P1" s="88"/>
      <c r="Q1" s="88"/>
      <c r="R1" s="88"/>
      <c r="S1" s="88"/>
      <c r="T1" s="46"/>
      <c r="U1" s="46"/>
      <c r="V1" s="70"/>
      <c r="W1" s="88"/>
      <c r="X1" s="88"/>
      <c r="Y1" s="88"/>
      <c r="Z1" s="46"/>
      <c r="AA1" s="46"/>
      <c r="AB1" s="70"/>
      <c r="AC1" s="46"/>
      <c r="AD1" s="70"/>
      <c r="AE1" s="46"/>
      <c r="AF1" s="4"/>
      <c r="AG1" s="4"/>
      <c r="AH1" s="4"/>
      <c r="AI1" s="4"/>
      <c r="AJ1" s="4"/>
    </row>
    <row r="2" spans="1:68" s="173" customFormat="1" ht="31.8">
      <c r="A2" s="172"/>
      <c r="B2" s="172"/>
      <c r="C2" s="172"/>
      <c r="D2" s="135" t="s">
        <v>435</v>
      </c>
      <c r="E2" s="172"/>
      <c r="F2" s="315"/>
      <c r="G2" s="179"/>
      <c r="H2" s="172"/>
      <c r="I2" s="179"/>
      <c r="J2" s="179"/>
      <c r="K2" s="172"/>
      <c r="L2" s="172"/>
      <c r="M2" s="172"/>
      <c r="N2" s="315"/>
      <c r="O2" s="172"/>
      <c r="P2" s="172"/>
      <c r="Q2" s="172"/>
      <c r="R2" s="172"/>
      <c r="S2" s="172"/>
      <c r="T2" s="172"/>
      <c r="U2" s="163" t="str">
        <f>+År!B2</f>
        <v>KJE</v>
      </c>
      <c r="V2" s="179"/>
      <c r="W2" s="182"/>
      <c r="X2" s="179"/>
      <c r="Y2" s="179"/>
      <c r="Z2" s="179"/>
      <c r="AA2" s="172"/>
      <c r="AB2" s="172"/>
      <c r="AC2" s="182"/>
      <c r="AD2" s="172"/>
      <c r="AE2" s="46"/>
      <c r="AF2" s="4"/>
      <c r="AG2" s="4"/>
      <c r="AH2" s="4"/>
      <c r="AI2" s="4"/>
      <c r="AJ2" s="4"/>
      <c r="AK2" s="4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</row>
    <row r="3" spans="1:68">
      <c r="A3" s="46"/>
      <c r="B3" s="46"/>
      <c r="C3" s="46"/>
      <c r="D3" s="46"/>
      <c r="E3" s="46"/>
      <c r="F3" s="314"/>
      <c r="G3" s="88"/>
      <c r="H3" s="46"/>
      <c r="I3" s="88"/>
      <c r="J3" s="88"/>
      <c r="K3" s="88"/>
      <c r="L3" s="88"/>
      <c r="M3" s="88"/>
      <c r="N3" s="314"/>
      <c r="O3" s="88"/>
      <c r="P3" s="88"/>
      <c r="Q3" s="88"/>
      <c r="R3" s="88"/>
      <c r="S3" s="88"/>
      <c r="T3" s="46"/>
      <c r="U3" s="70"/>
      <c r="V3" s="88"/>
      <c r="W3" s="88"/>
      <c r="X3" s="88"/>
      <c r="Y3" s="46"/>
      <c r="Z3" s="46"/>
      <c r="AA3" s="70"/>
      <c r="AB3" s="46"/>
      <c r="AC3" s="70"/>
      <c r="AD3" s="46"/>
      <c r="AE3" s="46"/>
      <c r="AF3" s="4"/>
      <c r="AG3" s="4"/>
      <c r="AH3" s="4"/>
      <c r="AI3" s="4"/>
    </row>
    <row r="4" spans="1:68">
      <c r="A4" s="46"/>
      <c r="B4" s="46"/>
      <c r="C4" s="46"/>
      <c r="D4" s="46"/>
      <c r="E4" s="46"/>
      <c r="F4" s="314"/>
      <c r="G4" s="88"/>
      <c r="H4" s="46"/>
      <c r="I4" s="88"/>
      <c r="J4" s="88"/>
      <c r="K4" s="88"/>
      <c r="L4" s="88"/>
      <c r="M4" s="88"/>
      <c r="N4" s="314"/>
      <c r="O4" s="88"/>
      <c r="P4" s="88"/>
      <c r="Q4" s="88"/>
      <c r="R4" s="88"/>
      <c r="S4" s="88"/>
      <c r="T4" s="46"/>
      <c r="U4" s="70"/>
      <c r="V4" s="88"/>
      <c r="W4" s="88"/>
      <c r="X4" s="88"/>
      <c r="Y4" s="46"/>
      <c r="Z4" s="46"/>
      <c r="AA4" s="70"/>
      <c r="AB4" s="46"/>
      <c r="AC4" s="70"/>
      <c r="AD4" s="46"/>
      <c r="AE4" s="46"/>
      <c r="AF4" s="4"/>
      <c r="AG4" s="4"/>
      <c r="AH4" s="4"/>
      <c r="AI4" s="4"/>
    </row>
    <row r="5" spans="1:68" s="174" customFormat="1" ht="19.8">
      <c r="A5" s="171"/>
      <c r="B5" s="171"/>
      <c r="C5" s="171"/>
      <c r="D5" s="171"/>
      <c r="E5" s="171" t="s">
        <v>5</v>
      </c>
      <c r="F5" s="327">
        <f>+År!P2</f>
        <v>49</v>
      </c>
      <c r="G5" s="189"/>
      <c r="H5" s="175"/>
      <c r="I5" s="189"/>
      <c r="J5" s="189"/>
      <c r="K5" s="175"/>
      <c r="L5" s="175"/>
      <c r="M5" s="175"/>
      <c r="N5" s="316"/>
      <c r="O5" s="175"/>
      <c r="P5" s="175"/>
      <c r="Q5" s="175"/>
      <c r="R5" s="175"/>
      <c r="S5" s="175"/>
      <c r="T5" s="171"/>
      <c r="U5" s="189" t="s">
        <v>422</v>
      </c>
      <c r="V5" s="185"/>
      <c r="W5" s="190"/>
      <c r="X5" s="189"/>
      <c r="Y5" s="189"/>
      <c r="Z5" s="533">
        <f>SUM(F10:F24)</f>
        <v>16442</v>
      </c>
      <c r="AA5" s="534"/>
      <c r="AB5" s="171"/>
      <c r="AC5" s="190"/>
      <c r="AD5" s="171"/>
      <c r="AE5" s="46"/>
      <c r="AF5" s="4"/>
      <c r="AG5" s="4"/>
      <c r="AH5" s="4"/>
      <c r="AI5" s="4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ht="21">
      <c r="A6" s="50"/>
      <c r="B6" s="50"/>
      <c r="C6" s="50"/>
      <c r="D6" s="50"/>
      <c r="E6" s="50"/>
      <c r="F6" s="317"/>
      <c r="G6" s="92"/>
      <c r="H6" s="50"/>
      <c r="I6" s="92"/>
      <c r="J6" s="92"/>
      <c r="K6" s="167"/>
      <c r="L6" s="92"/>
      <c r="M6" s="92"/>
      <c r="N6" s="317"/>
      <c r="O6" s="92"/>
      <c r="P6" s="92"/>
      <c r="Q6" s="92"/>
      <c r="R6" s="92"/>
      <c r="S6" s="92"/>
      <c r="T6" s="50"/>
      <c r="U6" s="50"/>
      <c r="V6" s="183"/>
      <c r="W6" s="88"/>
      <c r="X6" s="88"/>
      <c r="Y6" s="88"/>
      <c r="Z6" s="46"/>
      <c r="AA6" s="46"/>
      <c r="AB6" s="70"/>
      <c r="AC6" s="46"/>
      <c r="AD6" s="70"/>
      <c r="AE6" s="46"/>
      <c r="AF6" s="4"/>
      <c r="AG6" s="4"/>
      <c r="AH6" s="4"/>
      <c r="AI6" s="4"/>
      <c r="AJ6" s="4"/>
    </row>
    <row r="7" spans="1:68" ht="15.6">
      <c r="A7" s="46"/>
      <c r="B7" s="46"/>
      <c r="C7" s="46"/>
      <c r="D7" s="46"/>
      <c r="E7" s="50" t="s">
        <v>2</v>
      </c>
      <c r="F7" s="314"/>
      <c r="G7" s="88"/>
      <c r="H7" s="46"/>
      <c r="I7" s="88"/>
      <c r="J7" s="88"/>
      <c r="K7" s="88"/>
      <c r="L7" s="88"/>
      <c r="M7" s="88"/>
      <c r="N7" s="314"/>
      <c r="O7" s="88"/>
      <c r="P7" s="88"/>
      <c r="Q7" s="88"/>
      <c r="R7" s="356" t="s">
        <v>22</v>
      </c>
      <c r="S7" s="142"/>
      <c r="T7" s="46"/>
      <c r="U7" s="46"/>
      <c r="V7" s="70"/>
      <c r="W7" s="92" t="s">
        <v>486</v>
      </c>
      <c r="X7" s="88"/>
      <c r="Y7" s="88"/>
      <c r="Z7" s="46"/>
      <c r="AA7" s="46"/>
      <c r="AB7" s="71" t="s">
        <v>514</v>
      </c>
      <c r="AC7" s="50" t="s">
        <v>73</v>
      </c>
      <c r="AD7" s="71" t="s">
        <v>2</v>
      </c>
      <c r="AE7" s="46"/>
      <c r="AF7" s="4"/>
      <c r="AG7" s="4"/>
      <c r="AH7" s="4"/>
      <c r="AI7" s="4"/>
      <c r="AJ7" s="4"/>
    </row>
    <row r="8" spans="1:68" ht="15.6">
      <c r="A8" s="46"/>
      <c r="B8" s="46"/>
      <c r="C8" s="50" t="s">
        <v>410</v>
      </c>
      <c r="D8" s="46"/>
      <c r="E8" s="50" t="s">
        <v>462</v>
      </c>
      <c r="F8" s="317" t="s">
        <v>2</v>
      </c>
      <c r="G8" s="92" t="s">
        <v>2</v>
      </c>
      <c r="H8" s="107"/>
      <c r="I8" s="92" t="s">
        <v>1</v>
      </c>
      <c r="J8" s="92"/>
      <c r="K8" s="92" t="s">
        <v>22</v>
      </c>
      <c r="L8" s="195"/>
      <c r="M8" s="195"/>
      <c r="N8" s="495" t="s">
        <v>2</v>
      </c>
      <c r="O8" s="195"/>
      <c r="P8" s="195" t="s">
        <v>22</v>
      </c>
      <c r="Q8" s="195"/>
      <c r="R8" s="195" t="s">
        <v>686</v>
      </c>
      <c r="S8" s="195"/>
      <c r="T8" s="50" t="s">
        <v>22</v>
      </c>
      <c r="U8" s="107"/>
      <c r="V8" s="70"/>
      <c r="W8" s="92" t="s">
        <v>510</v>
      </c>
      <c r="X8" s="92"/>
      <c r="Y8" s="92"/>
      <c r="Z8" s="50" t="s">
        <v>423</v>
      </c>
      <c r="AA8" s="50"/>
      <c r="AB8" s="71" t="s">
        <v>459</v>
      </c>
      <c r="AC8" s="50" t="s">
        <v>425</v>
      </c>
      <c r="AD8" s="71" t="s">
        <v>427</v>
      </c>
      <c r="AE8" s="46"/>
      <c r="AF8" s="4"/>
      <c r="AG8" s="57"/>
      <c r="AH8" s="57"/>
      <c r="AI8" s="1"/>
      <c r="AJ8" s="5"/>
    </row>
    <row r="9" spans="1:68" ht="15.6">
      <c r="A9" s="46"/>
      <c r="B9" s="50" t="s">
        <v>85</v>
      </c>
      <c r="C9" s="50" t="s">
        <v>411</v>
      </c>
      <c r="D9" s="47"/>
      <c r="E9" s="51" t="s">
        <v>463</v>
      </c>
      <c r="F9" s="318" t="s">
        <v>8</v>
      </c>
      <c r="G9" s="93" t="s">
        <v>400</v>
      </c>
      <c r="H9" s="107" t="s">
        <v>465</v>
      </c>
      <c r="I9" s="93" t="s">
        <v>400</v>
      </c>
      <c r="J9" s="93"/>
      <c r="K9" s="93" t="s">
        <v>44</v>
      </c>
      <c r="L9" s="195" t="s">
        <v>465</v>
      </c>
      <c r="M9" s="195"/>
      <c r="N9" s="495" t="s">
        <v>637</v>
      </c>
      <c r="O9" s="195"/>
      <c r="P9" s="195" t="s">
        <v>637</v>
      </c>
      <c r="Q9" s="195"/>
      <c r="R9" s="195" t="s">
        <v>687</v>
      </c>
      <c r="S9" s="195"/>
      <c r="T9" s="51" t="s">
        <v>0</v>
      </c>
      <c r="U9" s="107" t="s">
        <v>465</v>
      </c>
      <c r="V9" s="70"/>
      <c r="W9" s="93" t="s">
        <v>499</v>
      </c>
      <c r="X9" s="93" t="s">
        <v>494</v>
      </c>
      <c r="Y9" s="93" t="s">
        <v>495</v>
      </c>
      <c r="Z9" s="51" t="s">
        <v>1</v>
      </c>
      <c r="AA9" s="51" t="s">
        <v>0</v>
      </c>
      <c r="AB9" s="72" t="s">
        <v>43</v>
      </c>
      <c r="AC9" s="51" t="s">
        <v>426</v>
      </c>
      <c r="AD9" s="72" t="s">
        <v>64</v>
      </c>
      <c r="AE9" s="46"/>
      <c r="AF9" s="4"/>
      <c r="AG9" s="57"/>
      <c r="AH9" s="57"/>
      <c r="AI9" s="1"/>
      <c r="AJ9" s="5"/>
    </row>
    <row r="10" spans="1:68" ht="15.6">
      <c r="A10" s="46"/>
      <c r="B10" s="64">
        <f>+'Ark1'!C1335</f>
        <v>2024</v>
      </c>
      <c r="C10" s="64">
        <f>+'Ark1'!M1335</f>
        <v>1</v>
      </c>
      <c r="D10" s="64" t="s">
        <v>88</v>
      </c>
      <c r="E10" s="64">
        <f>+'Ark1'!Q1335</f>
        <v>12</v>
      </c>
      <c r="F10" s="319">
        <f>+'Ark1'!R1335</f>
        <v>16</v>
      </c>
      <c r="G10" s="180">
        <f>+'Ark1'!AF1335</f>
        <v>9.7311762559299367E-2</v>
      </c>
      <c r="H10" s="108">
        <f t="shared" ref="H10:H24" si="0">+G10-G26</f>
        <v>7.4314004840676934E-2</v>
      </c>
      <c r="I10" s="180">
        <f>+'Ark1'!AG1335</f>
        <v>5.5109303807927459E-2</v>
      </c>
      <c r="J10" s="93"/>
      <c r="K10" s="237">
        <f>+IF(F10=0,"",'Ark1'!U1335)</f>
        <v>4.6687500000000002</v>
      </c>
      <c r="L10" s="196">
        <f t="shared" ref="L10:L24" si="1">+IF(F10=0,"",K10-K26)</f>
        <v>-1.7562499999999996</v>
      </c>
      <c r="M10" s="195"/>
      <c r="N10" s="496">
        <f>+'Ark1'!AI1335</f>
        <v>15</v>
      </c>
      <c r="O10" s="195"/>
      <c r="P10" s="196">
        <f>+IF(N10=0,"",'Ark1'!AJ1335)</f>
        <v>72.466666666666683</v>
      </c>
      <c r="Q10" s="195"/>
      <c r="R10" s="108">
        <f>+IF(N10=0,"",'Ark1'!AK1335)</f>
        <v>10.758280147856023</v>
      </c>
      <c r="S10" s="195"/>
      <c r="T10" s="239">
        <f>+IF(F10=0,"",'Ark1'!S1335)</f>
        <v>2.5</v>
      </c>
      <c r="U10" s="108">
        <f t="shared" ref="U10:U24" si="2">+IF(F10=0,"",T10-T26)</f>
        <v>-0.5</v>
      </c>
      <c r="V10" s="70"/>
      <c r="W10" s="133">
        <f>+'Ark1'!X1335</f>
        <v>0</v>
      </c>
      <c r="X10" s="133">
        <f>+'Ark1'!Y1335</f>
        <v>0</v>
      </c>
      <c r="Y10" s="133">
        <f>+'Ark1'!Z1335</f>
        <v>2.2734111897103002</v>
      </c>
      <c r="Z10" s="65">
        <f>+'Ark1'!AA1335</f>
        <v>1.58113883008419</v>
      </c>
      <c r="AA10" s="65">
        <f>+'Ark1'!AB1335</f>
        <v>0</v>
      </c>
      <c r="AB10" s="134">
        <f>+'Ark1'!AD1335</f>
        <v>0</v>
      </c>
      <c r="AC10" s="65">
        <f t="shared" ref="AC10:AC24" si="3">+IF(F10=0,"",K10/T10)</f>
        <v>1.8675000000000002</v>
      </c>
      <c r="AD10" s="134">
        <f>+IF(F10=0,"",F10/E10)</f>
        <v>1.3333333333333333</v>
      </c>
      <c r="AE10" s="46"/>
      <c r="AF10" s="4"/>
      <c r="AG10" s="57"/>
      <c r="AH10" s="57"/>
      <c r="AI10" s="1"/>
      <c r="AJ10" s="5"/>
    </row>
    <row r="11" spans="1:68" ht="15.6">
      <c r="A11" s="46"/>
      <c r="B11" s="64">
        <f>+'Ark1'!C1336</f>
        <v>2024</v>
      </c>
      <c r="C11" s="64">
        <f>+'Ark1'!M1336</f>
        <v>2</v>
      </c>
      <c r="D11" s="290" t="s">
        <v>89</v>
      </c>
      <c r="E11" s="64">
        <f>+'Ark1'!Q1336</f>
        <v>246</v>
      </c>
      <c r="F11" s="319">
        <f>+'Ark1'!R1336</f>
        <v>1689</v>
      </c>
      <c r="G11" s="180">
        <f>+'Ark1'!AF1336</f>
        <v>10.272472935166038</v>
      </c>
      <c r="H11" s="108">
        <f t="shared" si="0"/>
        <v>-14.145396322581339</v>
      </c>
      <c r="I11" s="180">
        <f>+'Ark1'!AG1336</f>
        <v>7.9194356571212516</v>
      </c>
      <c r="J11" s="93"/>
      <c r="K11" s="237">
        <f>+IF(F11=0,"",'Ark1'!U1336)</f>
        <v>6.3556542332741124</v>
      </c>
      <c r="L11" s="196">
        <f t="shared" si="1"/>
        <v>-0.67540298358483764</v>
      </c>
      <c r="M11" s="195"/>
      <c r="N11" s="496">
        <f>+'Ark1'!AI1336</f>
        <v>1424</v>
      </c>
      <c r="O11" s="195"/>
      <c r="P11" s="196">
        <f>+IF(N11=0,"",'Ark1'!AJ1336)</f>
        <v>78.836165730337058</v>
      </c>
      <c r="Q11" s="195"/>
      <c r="R11" s="108">
        <f>+IF(N11=0,"",'Ark1'!AK1336)</f>
        <v>12.598505633749221</v>
      </c>
      <c r="S11" s="195"/>
      <c r="T11" s="239">
        <f>+IF(F11=0,"",'Ark1'!S1336)</f>
        <v>3.885731201894612</v>
      </c>
      <c r="U11" s="108">
        <f t="shared" si="2"/>
        <v>-0.38858007665495364</v>
      </c>
      <c r="V11" s="70"/>
      <c r="W11" s="133">
        <f>+'Ark1'!X1336</f>
        <v>0.177619893428064</v>
      </c>
      <c r="X11" s="133">
        <f>+'Ark1'!Y1336</f>
        <v>0</v>
      </c>
      <c r="Y11" s="133">
        <f>+'Ark1'!Z1336</f>
        <v>2.3399823014608647</v>
      </c>
      <c r="Z11" s="65">
        <f>+'Ark1'!AA1336</f>
        <v>1.3636892552274396</v>
      </c>
      <c r="AA11" s="65">
        <f>+'Ark1'!AB1336</f>
        <v>0</v>
      </c>
      <c r="AB11" s="134">
        <f>+'Ark1'!AD1336</f>
        <v>0</v>
      </c>
      <c r="AC11" s="65">
        <f t="shared" si="3"/>
        <v>1.6356391893950901</v>
      </c>
      <c r="AD11" s="134">
        <f t="shared" ref="AD11:AD24" si="4">+IF(F11=0,"",F11/E11)</f>
        <v>6.8658536585365857</v>
      </c>
      <c r="AE11" s="46"/>
      <c r="AF11" s="4"/>
      <c r="AG11" s="57"/>
      <c r="AH11" s="57"/>
      <c r="AI11" s="1"/>
      <c r="AJ11" s="5"/>
    </row>
    <row r="12" spans="1:68" ht="15.6">
      <c r="A12" s="46"/>
      <c r="B12" s="64">
        <f>+'Ark1'!C1337</f>
        <v>2024</v>
      </c>
      <c r="C12" s="64">
        <f>+'Ark1'!M1337</f>
        <v>3</v>
      </c>
      <c r="D12" s="64" t="s">
        <v>90</v>
      </c>
      <c r="E12" s="64">
        <f>+'Ark1'!Q1337</f>
        <v>355</v>
      </c>
      <c r="F12" s="319">
        <f>+'Ark1'!R1337</f>
        <v>2303</v>
      </c>
      <c r="G12" s="180">
        <f>+'Ark1'!AF1337</f>
        <v>14.006811823379152</v>
      </c>
      <c r="H12" s="108">
        <f t="shared" si="0"/>
        <v>11.810525961250709</v>
      </c>
      <c r="I12" s="180">
        <f>+'Ark1'!AG1337</f>
        <v>13.248807809438382</v>
      </c>
      <c r="J12" s="93"/>
      <c r="K12" s="237">
        <f>+IF(F12=0,"",'Ark1'!U1337)</f>
        <v>7.7979157620495121</v>
      </c>
      <c r="L12" s="196">
        <f t="shared" si="1"/>
        <v>-0.48218894999237794</v>
      </c>
      <c r="M12" s="195"/>
      <c r="N12" s="496">
        <f>+'Ark1'!AI1337</f>
        <v>2241</v>
      </c>
      <c r="O12" s="195"/>
      <c r="P12" s="196">
        <f>+IF(N12=0,"",'Ark1'!AJ1337)</f>
        <v>82.40303435966095</v>
      </c>
      <c r="Q12" s="195"/>
      <c r="R12" s="108">
        <f>+IF(N12=0,"",'Ark1'!AK1337)</f>
        <v>13.564041983698644</v>
      </c>
      <c r="S12" s="195"/>
      <c r="T12" s="239">
        <f>+IF(F12=0,"",'Ark1'!S1337)</f>
        <v>4.4233608336951811</v>
      </c>
      <c r="U12" s="108">
        <f t="shared" si="2"/>
        <v>-0.42480670557183497</v>
      </c>
      <c r="V12" s="70"/>
      <c r="W12" s="133">
        <f>+'Ark1'!X1337</f>
        <v>1.0855405992184113</v>
      </c>
      <c r="X12" s="133">
        <f>+'Ark1'!Y1337</f>
        <v>4.3421623968736445E-2</v>
      </c>
      <c r="Y12" s="133">
        <f>+'Ark1'!Z1337</f>
        <v>2.687609270973907</v>
      </c>
      <c r="Z12" s="65">
        <f>+'Ark1'!AA1337</f>
        <v>1.0860148334505779</v>
      </c>
      <c r="AA12" s="65">
        <f>+'Ark1'!AB1337</f>
        <v>0</v>
      </c>
      <c r="AB12" s="134">
        <f>+'Ark1'!AD1337</f>
        <v>0</v>
      </c>
      <c r="AC12" s="65">
        <f t="shared" si="3"/>
        <v>1.7628938843624249</v>
      </c>
      <c r="AD12" s="134">
        <f t="shared" si="4"/>
        <v>6.4873239436619716</v>
      </c>
      <c r="AE12" s="46"/>
      <c r="AF12" s="4"/>
      <c r="AG12" s="57"/>
      <c r="AH12" s="57"/>
      <c r="AI12" s="1"/>
      <c r="AJ12" s="5"/>
    </row>
    <row r="13" spans="1:68" ht="15.6">
      <c r="A13" s="46"/>
      <c r="B13" s="64">
        <f>+'Ark1'!C1338</f>
        <v>2024</v>
      </c>
      <c r="C13" s="64">
        <f>+'Ark1'!M1338</f>
        <v>4</v>
      </c>
      <c r="D13" s="64" t="s">
        <v>91</v>
      </c>
      <c r="E13" s="64">
        <f>+'Ark1'!Q1338</f>
        <v>437</v>
      </c>
      <c r="F13" s="319">
        <f>+'Ark1'!R1338</f>
        <v>3178</v>
      </c>
      <c r="G13" s="180">
        <f>+'Ark1'!AF1338</f>
        <v>19.328548838340833</v>
      </c>
      <c r="H13" s="108">
        <f t="shared" si="0"/>
        <v>15.67765480050952</v>
      </c>
      <c r="I13" s="180">
        <f>+'Ark1'!AG1338</f>
        <v>19.957166717816747</v>
      </c>
      <c r="J13" s="93"/>
      <c r="K13" s="237">
        <f>+IF(F13=0,"",'Ark1'!U1338)</f>
        <v>8.5121774701069821</v>
      </c>
      <c r="L13" s="196">
        <f t="shared" si="1"/>
        <v>-1.3826256794993217</v>
      </c>
      <c r="M13" s="195"/>
      <c r="N13" s="496">
        <f>+'Ark1'!AI1338</f>
        <v>3096</v>
      </c>
      <c r="O13" s="195"/>
      <c r="P13" s="196">
        <f>+IF(N13=0,"",'Ark1'!AJ1338)</f>
        <v>82.835174418604666</v>
      </c>
      <c r="Q13" s="195"/>
      <c r="R13" s="108">
        <f>+IF(N13=0,"",'Ark1'!AK1338)</f>
        <v>14.463469659973146</v>
      </c>
      <c r="S13" s="195"/>
      <c r="T13" s="239">
        <f>+IF(F13=0,"",'Ark1'!S1338)</f>
        <v>5.668344870988042</v>
      </c>
      <c r="U13" s="108">
        <f t="shared" si="2"/>
        <v>0.46677006783843566</v>
      </c>
      <c r="V13" s="70"/>
      <c r="W13" s="133">
        <f>+'Ark1'!X1338</f>
        <v>2.0138451856513524</v>
      </c>
      <c r="X13" s="133">
        <f>+'Ark1'!Y1338</f>
        <v>3.1466331025802381E-2</v>
      </c>
      <c r="Y13" s="133">
        <f>+'Ark1'!Z1338</f>
        <v>3.0275553640956403</v>
      </c>
      <c r="Z13" s="65">
        <f>+'Ark1'!AA1338</f>
        <v>1.0608360059279018</v>
      </c>
      <c r="AA13" s="65">
        <f>+'Ark1'!AB1338</f>
        <v>0</v>
      </c>
      <c r="AB13" s="134">
        <f>+'Ark1'!AD1338</f>
        <v>0</v>
      </c>
      <c r="AC13" s="65">
        <f t="shared" si="3"/>
        <v>1.5017042300432992</v>
      </c>
      <c r="AD13" s="134">
        <f t="shared" si="4"/>
        <v>7.2723112128146452</v>
      </c>
      <c r="AE13" s="46"/>
      <c r="AF13" s="4"/>
      <c r="AG13" s="57"/>
      <c r="AH13" s="57"/>
      <c r="AI13" s="1"/>
      <c r="AJ13" s="5"/>
      <c r="AL13" s="2"/>
      <c r="AM13" s="2"/>
      <c r="AN13" s="2"/>
    </row>
    <row r="14" spans="1:68" ht="15.6">
      <c r="A14" s="46"/>
      <c r="B14" s="64">
        <f>+'Ark1'!C1339</f>
        <v>2024</v>
      </c>
      <c r="C14" s="64">
        <f>+'Ark1'!M1339</f>
        <v>5</v>
      </c>
      <c r="D14" s="290" t="s">
        <v>92</v>
      </c>
      <c r="E14" s="64">
        <f>+'Ark1'!Q1339</f>
        <v>482</v>
      </c>
      <c r="F14" s="319">
        <f>+'Ark1'!R1339</f>
        <v>6159</v>
      </c>
      <c r="G14" s="180">
        <f>+'Ark1'!AF1339</f>
        <v>37.458946600170286</v>
      </c>
      <c r="H14" s="108">
        <f t="shared" si="0"/>
        <v>-22.846923577487416</v>
      </c>
      <c r="I14" s="180">
        <f>+'Ark1'!AG1339</f>
        <v>37.244372506433109</v>
      </c>
      <c r="J14" s="93"/>
      <c r="K14" s="237">
        <f>+IF(F14=0,"",'Ark1'!U1339)</f>
        <v>8.1968339016074072</v>
      </c>
      <c r="L14" s="196">
        <f t="shared" si="1"/>
        <v>0.20335501896841812</v>
      </c>
      <c r="M14" s="195"/>
      <c r="N14" s="496">
        <f>+'Ark1'!AI1339</f>
        <v>4960</v>
      </c>
      <c r="O14" s="195"/>
      <c r="P14" s="196">
        <f>+IF(N14=0,"",'Ark1'!AJ1339)</f>
        <v>81.081330645161117</v>
      </c>
      <c r="Q14" s="195"/>
      <c r="R14" s="108">
        <f>+IF(N14=0,"",'Ark1'!AK1339)</f>
        <v>15.269862266265996</v>
      </c>
      <c r="S14" s="195"/>
      <c r="T14" s="239">
        <f>+IF(F14=0,"",'Ark1'!S1339)</f>
        <v>5.8204253937327488</v>
      </c>
      <c r="U14" s="108">
        <f t="shared" si="2"/>
        <v>0.2014912722721709</v>
      </c>
      <c r="V14" s="70"/>
      <c r="W14" s="133">
        <f>+'Ark1'!X1339</f>
        <v>2.2406234778373104</v>
      </c>
      <c r="X14" s="133">
        <f>+'Ark1'!Y1339</f>
        <v>0.12989121610651083</v>
      </c>
      <c r="Y14" s="133">
        <f>+'Ark1'!Z1339</f>
        <v>3.3259475309422881</v>
      </c>
      <c r="Z14" s="65">
        <f>+'Ark1'!AA1339</f>
        <v>1.207716603200619</v>
      </c>
      <c r="AA14" s="65">
        <f>+'Ark1'!AB1339</f>
        <v>0.3540503732319647</v>
      </c>
      <c r="AB14" s="134">
        <f>+'Ark1'!AD1339</f>
        <v>-2.8118035666135888</v>
      </c>
      <c r="AC14" s="65">
        <f t="shared" si="3"/>
        <v>1.4082877705869232</v>
      </c>
      <c r="AD14" s="134">
        <f t="shared" si="4"/>
        <v>12.778008298755188</v>
      </c>
      <c r="AE14" s="46"/>
      <c r="AF14" s="4"/>
      <c r="AG14" s="57"/>
      <c r="AH14" s="57"/>
      <c r="AI14" s="13"/>
      <c r="AJ14" s="5"/>
      <c r="AL14" s="2"/>
      <c r="AM14" s="2"/>
      <c r="AN14" s="4"/>
      <c r="AO14" s="4"/>
      <c r="AP14" s="4"/>
    </row>
    <row r="15" spans="1:68" ht="15.6">
      <c r="A15" s="46"/>
      <c r="B15" s="64">
        <f>+'Ark1'!C1340</f>
        <v>2024</v>
      </c>
      <c r="C15" s="64">
        <f>+'Ark1'!M1340</f>
        <v>6</v>
      </c>
      <c r="D15" s="64" t="s">
        <v>93</v>
      </c>
      <c r="E15" s="64">
        <f>+'Ark1'!Q1340</f>
        <v>305</v>
      </c>
      <c r="F15" s="319">
        <f>+'Ark1'!R1340</f>
        <v>2011</v>
      </c>
      <c r="G15" s="180">
        <f>+'Ark1'!AF1340</f>
        <v>12.230872156671937</v>
      </c>
      <c r="H15" s="108">
        <f t="shared" si="0"/>
        <v>9.9655930213876296</v>
      </c>
      <c r="I15" s="180">
        <f>+'Ark1'!AG1340</f>
        <v>13.598644916074502</v>
      </c>
      <c r="J15" s="93"/>
      <c r="K15" s="237">
        <f>+IF(F15=0,"",'Ark1'!U1340)</f>
        <v>9.1659870711089031</v>
      </c>
      <c r="L15" s="196">
        <f t="shared" si="1"/>
        <v>-0.16269313193678414</v>
      </c>
      <c r="M15" s="195"/>
      <c r="N15" s="496">
        <f>+'Ark1'!AI1340</f>
        <v>1936</v>
      </c>
      <c r="O15" s="195"/>
      <c r="P15" s="196">
        <f>+IF(N15=0,"",'Ark1'!AJ1340)</f>
        <v>82.03460743801655</v>
      </c>
      <c r="Q15" s="195"/>
      <c r="R15" s="108">
        <f>+IF(N15=0,"",'Ark1'!AK1340)</f>
        <v>16.077602495532464</v>
      </c>
      <c r="S15" s="195"/>
      <c r="T15" s="239">
        <f>+IF(F15=0,"",'Ark1'!S1340)</f>
        <v>6.4201889607160636</v>
      </c>
      <c r="U15" s="108">
        <f t="shared" si="2"/>
        <v>0.56739708254347665</v>
      </c>
      <c r="V15" s="70"/>
      <c r="W15" s="133">
        <f>+'Ark1'!X1340</f>
        <v>5.121829935355545</v>
      </c>
      <c r="X15" s="133">
        <f>+'Ark1'!Y1340</f>
        <v>9.9453008453505701E-2</v>
      </c>
      <c r="Y15" s="133">
        <f>+'Ark1'!Z1340</f>
        <v>3.3729725122222529</v>
      </c>
      <c r="Z15" s="65">
        <f>+'Ark1'!AA1340</f>
        <v>1.0301135507778891</v>
      </c>
      <c r="AA15" s="65">
        <f>+'Ark1'!AB1340</f>
        <v>0</v>
      </c>
      <c r="AB15" s="134">
        <f>+'Ark1'!AD1340</f>
        <v>0</v>
      </c>
      <c r="AC15" s="65">
        <f t="shared" si="3"/>
        <v>1.4276818217024241</v>
      </c>
      <c r="AD15" s="134">
        <f t="shared" si="4"/>
        <v>6.5934426229508194</v>
      </c>
      <c r="AE15" s="46"/>
      <c r="AF15" s="4"/>
      <c r="AG15" s="57"/>
      <c r="AH15" s="57"/>
      <c r="AI15" s="1"/>
      <c r="AJ15" s="5"/>
    </row>
    <row r="16" spans="1:68" ht="15.6">
      <c r="A16" s="46"/>
      <c r="B16" s="64">
        <f>+'Ark1'!C1341</f>
        <v>2024</v>
      </c>
      <c r="C16" s="64">
        <f>+'Ark1'!M1341</f>
        <v>7</v>
      </c>
      <c r="D16" s="64" t="s">
        <v>94</v>
      </c>
      <c r="E16" s="64">
        <f>+'Ark1'!Q1341</f>
        <v>156</v>
      </c>
      <c r="F16" s="319">
        <f>+'Ark1'!R1341</f>
        <v>773</v>
      </c>
      <c r="G16" s="180">
        <f>+'Ark1'!AF1341</f>
        <v>4.7013745286461486</v>
      </c>
      <c r="H16" s="108">
        <f t="shared" si="0"/>
        <v>3.4020012175439809</v>
      </c>
      <c r="I16" s="180">
        <f>+'Ark1'!AG1341</f>
        <v>5.4404760499539684</v>
      </c>
      <c r="J16" s="93"/>
      <c r="K16" s="237">
        <f>+IF(F16=0,"",'Ark1'!U1341)</f>
        <v>9.5401034928848762</v>
      </c>
      <c r="L16" s="196">
        <f t="shared" si="1"/>
        <v>-0.51033898499123609</v>
      </c>
      <c r="M16" s="195"/>
      <c r="N16" s="496">
        <f>+'Ark1'!AI1341</f>
        <v>754</v>
      </c>
      <c r="O16" s="195"/>
      <c r="P16" s="196">
        <f>+IF(N16=0,"",'Ark1'!AJ1341)</f>
        <v>82.77931034482755</v>
      </c>
      <c r="Q16" s="195"/>
      <c r="R16" s="108">
        <f>+IF(N16=0,"",'Ark1'!AK1341)</f>
        <v>16.479634306252933</v>
      </c>
      <c r="S16" s="195"/>
      <c r="T16" s="239">
        <f>+IF(F16=0,"",'Ark1'!S1341)</f>
        <v>6.8253557567917236</v>
      </c>
      <c r="U16" s="108">
        <f t="shared" si="2"/>
        <v>0.59969203997756448</v>
      </c>
      <c r="V16" s="70"/>
      <c r="W16" s="133">
        <f>+'Ark1'!X1341</f>
        <v>7.3738680465717987</v>
      </c>
      <c r="X16" s="133">
        <f>+'Ark1'!Y1341</f>
        <v>0.12936610608020696</v>
      </c>
      <c r="Y16" s="133">
        <f>+'Ark1'!Z1341</f>
        <v>3.8217287107508686</v>
      </c>
      <c r="Z16" s="65">
        <f>+'Ark1'!AA1341</f>
        <v>1.1012300703054709</v>
      </c>
      <c r="AA16" s="65">
        <f>+'Ark1'!AB1341</f>
        <v>0.50321918719870318</v>
      </c>
      <c r="AB16" s="134">
        <f>+'Ark1'!AD1341</f>
        <v>18.307543195038484</v>
      </c>
      <c r="AC16" s="65">
        <f t="shared" si="3"/>
        <v>1.3977445034116767</v>
      </c>
      <c r="AD16" s="134">
        <f t="shared" si="4"/>
        <v>4.9551282051282053</v>
      </c>
      <c r="AE16" s="46"/>
      <c r="AF16" s="4"/>
      <c r="AG16" s="57"/>
      <c r="AH16" s="57"/>
      <c r="AI16" s="1"/>
      <c r="AJ16" s="5"/>
    </row>
    <row r="17" spans="1:42" ht="15.6">
      <c r="A17" s="46"/>
      <c r="B17" s="64">
        <f>+'Ark1'!C1342</f>
        <v>2024</v>
      </c>
      <c r="C17" s="64">
        <f>+'Ark1'!M1342</f>
        <v>8</v>
      </c>
      <c r="D17" s="290" t="s">
        <v>95</v>
      </c>
      <c r="E17" s="64">
        <f>+'Ark1'!Q1342</f>
        <v>94</v>
      </c>
      <c r="F17" s="319">
        <f>+'Ark1'!R1342</f>
        <v>307</v>
      </c>
      <c r="G17" s="180">
        <f>+'Ark1'!AF1342</f>
        <v>1.8671694441065565</v>
      </c>
      <c r="H17" s="108">
        <f t="shared" si="0"/>
        <v>-3.8937688644083632</v>
      </c>
      <c r="I17" s="180">
        <f>+'Ark1'!AG1342</f>
        <v>2.4535812932316623</v>
      </c>
      <c r="J17" s="93"/>
      <c r="K17" s="237">
        <f>+IF(F17=0,"",'Ark1'!U1342)</f>
        <v>10.83322475570033</v>
      </c>
      <c r="L17" s="196">
        <f t="shared" si="1"/>
        <v>1.0886139772572196</v>
      </c>
      <c r="M17" s="195"/>
      <c r="N17" s="496">
        <f>+'Ark1'!AI1342</f>
        <v>229</v>
      </c>
      <c r="O17" s="195"/>
      <c r="P17" s="196">
        <f>+IF(N17=0,"",'Ark1'!AJ1342)</f>
        <v>87.27554585152842</v>
      </c>
      <c r="Q17" s="195"/>
      <c r="R17" s="108">
        <f>+IF(N17=0,"",'Ark1'!AK1342)</f>
        <v>17.550222277784805</v>
      </c>
      <c r="S17" s="195"/>
      <c r="T17" s="239">
        <f>+IF(F17=0,"",'Ark1'!S1342)</f>
        <v>7.1140065146579818</v>
      </c>
      <c r="U17" s="108">
        <f t="shared" si="2"/>
        <v>0.58306839090548745</v>
      </c>
      <c r="V17" s="70"/>
      <c r="W17" s="133">
        <f>+'Ark1'!X1342</f>
        <v>14.983713355048858</v>
      </c>
      <c r="X17" s="133">
        <f>+'Ark1'!Y1342</f>
        <v>0.32573289902280123</v>
      </c>
      <c r="Y17" s="133">
        <f>+'Ark1'!Z1342</f>
        <v>4.6183182590980758</v>
      </c>
      <c r="Z17" s="65">
        <f>+'Ark1'!AA1342</f>
        <v>1.3002252022264431</v>
      </c>
      <c r="AA17" s="65">
        <f>+'Ark1'!AB1342</f>
        <v>0</v>
      </c>
      <c r="AB17" s="134">
        <f>+'Ark1'!AD1342</f>
        <v>0</v>
      </c>
      <c r="AC17" s="65">
        <f t="shared" si="3"/>
        <v>1.5228021978021982</v>
      </c>
      <c r="AD17" s="134">
        <f t="shared" si="4"/>
        <v>3.2659574468085109</v>
      </c>
      <c r="AE17" s="46"/>
      <c r="AF17" s="4"/>
      <c r="AG17" s="57"/>
      <c r="AH17" s="57"/>
      <c r="AI17" s="1"/>
      <c r="AJ17" s="5"/>
      <c r="AL17" s="2"/>
      <c r="AM17" s="2"/>
      <c r="AN17" s="2"/>
    </row>
    <row r="18" spans="1:42" ht="15.6">
      <c r="A18" s="46"/>
      <c r="B18" s="64">
        <f>+'Ark1'!C1343</f>
        <v>2024</v>
      </c>
      <c r="C18" s="64">
        <f>+'Ark1'!M1343</f>
        <v>9</v>
      </c>
      <c r="D18" s="64" t="s">
        <v>96</v>
      </c>
      <c r="E18" s="64">
        <f>+'Ark1'!Q1343</f>
        <v>4</v>
      </c>
      <c r="F18" s="319">
        <f>+'Ark1'!R1343</f>
        <v>6</v>
      </c>
      <c r="G18" s="180">
        <f>+'Ark1'!AF1343</f>
        <v>3.649191095973725E-2</v>
      </c>
      <c r="H18" s="108">
        <f t="shared" si="0"/>
        <v>-2.6751922766474451E-2</v>
      </c>
      <c r="I18" s="180">
        <f>+'Ark1'!AG1343</f>
        <v>8.2405746122429679E-2</v>
      </c>
      <c r="J18" s="93"/>
      <c r="K18" s="237">
        <f>+IF(F18=0,"",'Ark1'!U1343)</f>
        <v>18.616666666666664</v>
      </c>
      <c r="L18" s="196">
        <f t="shared" si="1"/>
        <v>5.6166666666666636</v>
      </c>
      <c r="M18" s="195"/>
      <c r="N18" s="496">
        <f>+'Ark1'!AI1343</f>
        <v>6</v>
      </c>
      <c r="O18" s="195"/>
      <c r="P18" s="196">
        <f>+IF(N18=0,"",'Ark1'!AJ1343)</f>
        <v>101.59999999999998</v>
      </c>
      <c r="Q18" s="195"/>
      <c r="R18" s="108">
        <f>+IF(N18=0,"",'Ark1'!AK1343)</f>
        <v>17.645442603197676</v>
      </c>
      <c r="S18" s="195"/>
      <c r="T18" s="239">
        <f>+IF(F18=0,"",'Ark1'!S1343)</f>
        <v>8.3333333333333357</v>
      </c>
      <c r="U18" s="108">
        <f t="shared" si="2"/>
        <v>1.1515151515151549</v>
      </c>
      <c r="V18" s="70"/>
      <c r="W18" s="133">
        <f>+'Ark1'!X1343</f>
        <v>83.333333333333314</v>
      </c>
      <c r="X18" s="133">
        <f>+'Ark1'!Y1343</f>
        <v>16.666666666666671</v>
      </c>
      <c r="Y18" s="133">
        <f>+'Ark1'!Z1343</f>
        <v>2.8210025798562568</v>
      </c>
      <c r="Z18" s="65">
        <f>+'Ark1'!AA1343</f>
        <v>0.47140452079101841</v>
      </c>
      <c r="AA18" s="65">
        <f>+'Ark1'!AB1343</f>
        <v>0</v>
      </c>
      <c r="AB18" s="134">
        <f>+'Ark1'!AD1343</f>
        <v>0</v>
      </c>
      <c r="AC18" s="65">
        <f t="shared" si="3"/>
        <v>2.2339999999999991</v>
      </c>
      <c r="AD18" s="134">
        <f t="shared" si="4"/>
        <v>1.5</v>
      </c>
      <c r="AE18" s="46"/>
      <c r="AF18" s="4"/>
      <c r="AG18" s="57"/>
      <c r="AH18" s="57"/>
      <c r="AI18" s="1"/>
      <c r="AJ18" s="5"/>
      <c r="AL18" s="2"/>
      <c r="AM18" s="2"/>
      <c r="AN18" s="2"/>
    </row>
    <row r="19" spans="1:42" ht="15.6">
      <c r="A19" s="46"/>
      <c r="B19" s="64">
        <f>+'Ark1'!C1344</f>
        <v>2024</v>
      </c>
      <c r="C19" s="64">
        <f>+'Ark1'!M1344</f>
        <v>10</v>
      </c>
      <c r="D19" s="64" t="s">
        <v>97</v>
      </c>
      <c r="E19" s="64">
        <f>+'Ark1'!Q1344</f>
        <v>0</v>
      </c>
      <c r="F19" s="319">
        <f>+'Ark1'!R1344</f>
        <v>0</v>
      </c>
      <c r="G19" s="180">
        <f>+'Ark1'!AF1344</f>
        <v>0</v>
      </c>
      <c r="H19" s="108">
        <f t="shared" si="0"/>
        <v>0</v>
      </c>
      <c r="I19" s="180">
        <f>+'Ark1'!AG1344</f>
        <v>0</v>
      </c>
      <c r="J19" s="93"/>
      <c r="K19" s="237" t="str">
        <f>+IF(F19=0,"",'Ark1'!U1344)</f>
        <v/>
      </c>
      <c r="L19" s="196" t="str">
        <f t="shared" si="1"/>
        <v/>
      </c>
      <c r="M19" s="195"/>
      <c r="N19" s="496">
        <f>+'Ark1'!AI1344</f>
        <v>0</v>
      </c>
      <c r="O19" s="195"/>
      <c r="P19" s="196" t="str">
        <f>+IF(N19=0,"",'Ark1'!AJ1344)</f>
        <v/>
      </c>
      <c r="Q19" s="195"/>
      <c r="R19" s="108" t="str">
        <f>+IF(N19=0,"",'Ark1'!AK1344)</f>
        <v/>
      </c>
      <c r="S19" s="195"/>
      <c r="T19" s="239" t="str">
        <f>+IF(F19=0,"",'Ark1'!S1344)</f>
        <v/>
      </c>
      <c r="U19" s="108" t="str">
        <f t="shared" si="2"/>
        <v/>
      </c>
      <c r="V19" s="70"/>
      <c r="W19" s="133">
        <f>+'Ark1'!X1344</f>
        <v>0</v>
      </c>
      <c r="X19" s="133">
        <f>+'Ark1'!Y1344</f>
        <v>0</v>
      </c>
      <c r="Y19" s="133">
        <f>+'Ark1'!Z1344</f>
        <v>0</v>
      </c>
      <c r="Z19" s="65">
        <f>+'Ark1'!AA1344</f>
        <v>0</v>
      </c>
      <c r="AA19" s="65">
        <f>+'Ark1'!AB1344</f>
        <v>0</v>
      </c>
      <c r="AB19" s="134">
        <f>+'Ark1'!AD1344</f>
        <v>0</v>
      </c>
      <c r="AC19" s="65" t="str">
        <f t="shared" si="3"/>
        <v/>
      </c>
      <c r="AD19" s="134" t="str">
        <f t="shared" si="4"/>
        <v/>
      </c>
      <c r="AE19" s="46"/>
      <c r="AF19" s="4"/>
      <c r="AG19" s="57"/>
      <c r="AH19" s="57"/>
      <c r="AI19" s="1"/>
      <c r="AJ19" s="5"/>
      <c r="AL19" s="2"/>
      <c r="AM19" s="2"/>
      <c r="AN19" s="2"/>
    </row>
    <row r="20" spans="1:42" ht="15.6">
      <c r="A20" s="46"/>
      <c r="B20" s="64">
        <f>+'Ark1'!C1345</f>
        <v>2024</v>
      </c>
      <c r="C20" s="64">
        <f>+'Ark1'!M1345</f>
        <v>11</v>
      </c>
      <c r="D20" s="290" t="s">
        <v>98</v>
      </c>
      <c r="E20" s="64">
        <f>+'Ark1'!Q1345</f>
        <v>0</v>
      </c>
      <c r="F20" s="319">
        <f>+'Ark1'!R1345</f>
        <v>0</v>
      </c>
      <c r="G20" s="180">
        <f>+'Ark1'!AF1345</f>
        <v>0</v>
      </c>
      <c r="H20" s="108">
        <f t="shared" si="0"/>
        <v>-1.7248318288966821E-2</v>
      </c>
      <c r="I20" s="180">
        <f>+'Ark1'!AG1345</f>
        <v>0</v>
      </c>
      <c r="J20" s="93"/>
      <c r="K20" s="237" t="str">
        <f>+IF(F20=0,"",'Ark1'!U1345)</f>
        <v/>
      </c>
      <c r="L20" s="196" t="str">
        <f t="shared" si="1"/>
        <v/>
      </c>
      <c r="M20" s="195"/>
      <c r="N20" s="496">
        <f>+'Ark1'!AI1345</f>
        <v>0</v>
      </c>
      <c r="O20" s="195"/>
      <c r="P20" s="196" t="str">
        <f>+IF(N20=0,"",'Ark1'!AJ1345)</f>
        <v/>
      </c>
      <c r="Q20" s="195"/>
      <c r="R20" s="108" t="str">
        <f>+IF(N20=0,"",'Ark1'!AK1345)</f>
        <v/>
      </c>
      <c r="S20" s="195"/>
      <c r="T20" s="239" t="str">
        <f>+IF(F20=0,"",'Ark1'!S1345)</f>
        <v/>
      </c>
      <c r="U20" s="108" t="str">
        <f t="shared" si="2"/>
        <v/>
      </c>
      <c r="V20" s="70"/>
      <c r="W20" s="133">
        <f>+'Ark1'!X1345</f>
        <v>0</v>
      </c>
      <c r="X20" s="133">
        <f>+'Ark1'!Y1345</f>
        <v>0</v>
      </c>
      <c r="Y20" s="133">
        <f>+'Ark1'!Z1345</f>
        <v>0</v>
      </c>
      <c r="Z20" s="65">
        <f>+'Ark1'!AA1345</f>
        <v>0</v>
      </c>
      <c r="AA20" s="65">
        <f>+'Ark1'!AB1345</f>
        <v>0</v>
      </c>
      <c r="AB20" s="134">
        <f>+'Ark1'!AD1345</f>
        <v>0</v>
      </c>
      <c r="AC20" s="65" t="str">
        <f t="shared" si="3"/>
        <v/>
      </c>
      <c r="AD20" s="134" t="str">
        <f t="shared" si="4"/>
        <v/>
      </c>
      <c r="AE20" s="46"/>
      <c r="AF20" s="4"/>
      <c r="AG20" s="57"/>
      <c r="AH20" s="57"/>
      <c r="AI20" s="1"/>
      <c r="AJ20" s="5"/>
      <c r="AL20" s="2"/>
      <c r="AM20" s="2"/>
      <c r="AN20" s="2"/>
    </row>
    <row r="21" spans="1:42" ht="15.6">
      <c r="A21" s="46"/>
      <c r="B21" s="64">
        <f>+'Ark1'!C1346</f>
        <v>2024</v>
      </c>
      <c r="C21" s="64">
        <f>+'Ark1'!M1346</f>
        <v>12</v>
      </c>
      <c r="D21" s="64" t="s">
        <v>99</v>
      </c>
      <c r="E21" s="64">
        <f>+'Ark1'!Q1346</f>
        <v>0</v>
      </c>
      <c r="F21" s="319">
        <f>+'Ark1'!R1346</f>
        <v>0</v>
      </c>
      <c r="G21" s="180">
        <f>+'Ark1'!AF1346</f>
        <v>0</v>
      </c>
      <c r="H21" s="108">
        <f t="shared" si="0"/>
        <v>0</v>
      </c>
      <c r="I21" s="180">
        <f>+'Ark1'!AG1346</f>
        <v>0</v>
      </c>
      <c r="J21" s="93"/>
      <c r="K21" s="237" t="str">
        <f>+IF(F21=0,"",'Ark1'!U1346)</f>
        <v/>
      </c>
      <c r="L21" s="196" t="str">
        <f t="shared" si="1"/>
        <v/>
      </c>
      <c r="M21" s="195"/>
      <c r="N21" s="496">
        <f>+'Ark1'!AI1346</f>
        <v>0</v>
      </c>
      <c r="O21" s="195"/>
      <c r="P21" s="196" t="str">
        <f>+IF(N21=0,"",'Ark1'!AJ1346)</f>
        <v/>
      </c>
      <c r="Q21" s="195"/>
      <c r="R21" s="108" t="str">
        <f>+IF(N21=0,"",'Ark1'!AK1346)</f>
        <v/>
      </c>
      <c r="S21" s="195"/>
      <c r="T21" s="239" t="str">
        <f>+IF(F21=0,"",'Ark1'!S1346)</f>
        <v/>
      </c>
      <c r="U21" s="108" t="str">
        <f t="shared" si="2"/>
        <v/>
      </c>
      <c r="V21" s="70"/>
      <c r="W21" s="133">
        <f>+'Ark1'!X1346</f>
        <v>0</v>
      </c>
      <c r="X21" s="133">
        <f>+'Ark1'!Y1346</f>
        <v>0</v>
      </c>
      <c r="Y21" s="133">
        <f>+'Ark1'!Z1346</f>
        <v>0</v>
      </c>
      <c r="Z21" s="65">
        <f>+'Ark1'!AA1346</f>
        <v>0</v>
      </c>
      <c r="AA21" s="65">
        <f>+'Ark1'!AB1346</f>
        <v>0</v>
      </c>
      <c r="AB21" s="134">
        <f>+'Ark1'!AD1346</f>
        <v>0</v>
      </c>
      <c r="AC21" s="65" t="str">
        <f t="shared" si="3"/>
        <v/>
      </c>
      <c r="AD21" s="134" t="str">
        <f t="shared" si="4"/>
        <v/>
      </c>
      <c r="AE21" s="46"/>
      <c r="AF21" s="4"/>
      <c r="AG21" s="57"/>
      <c r="AH21" s="57"/>
      <c r="AI21" s="13"/>
      <c r="AJ21" s="5"/>
      <c r="AL21" s="2"/>
      <c r="AM21" s="2"/>
      <c r="AN21" s="4"/>
      <c r="AO21" s="4"/>
      <c r="AP21" s="4"/>
    </row>
    <row r="22" spans="1:42" ht="15.6">
      <c r="A22" s="46"/>
      <c r="B22" s="64">
        <f>+'Ark1'!C1347</f>
        <v>2024</v>
      </c>
      <c r="C22" s="64">
        <f>+'Ark1'!M1347</f>
        <v>13</v>
      </c>
      <c r="D22" s="64" t="s">
        <v>100</v>
      </c>
      <c r="E22" s="64">
        <f>+'Ark1'!Q1347</f>
        <v>0</v>
      </c>
      <c r="F22" s="319">
        <f>+'Ark1'!R1347</f>
        <v>0</v>
      </c>
      <c r="G22" s="180">
        <f>+'Ark1'!AF1347</f>
        <v>0</v>
      </c>
      <c r="H22" s="108">
        <f t="shared" si="0"/>
        <v>0</v>
      </c>
      <c r="I22" s="180">
        <f>+'Ark1'!AG1347</f>
        <v>0</v>
      </c>
      <c r="J22" s="93"/>
      <c r="K22" s="237" t="str">
        <f>+IF(F22=0,"",'Ark1'!U1347)</f>
        <v/>
      </c>
      <c r="L22" s="196" t="str">
        <f t="shared" si="1"/>
        <v/>
      </c>
      <c r="M22" s="195"/>
      <c r="N22" s="496">
        <f>+'Ark1'!AI1347</f>
        <v>0</v>
      </c>
      <c r="O22" s="195"/>
      <c r="P22" s="196" t="str">
        <f>+IF(N22=0,"",'Ark1'!AJ1347)</f>
        <v/>
      </c>
      <c r="Q22" s="195"/>
      <c r="R22" s="108" t="str">
        <f>+IF(N22=0,"",'Ark1'!AK1347)</f>
        <v/>
      </c>
      <c r="S22" s="195"/>
      <c r="T22" s="239" t="str">
        <f>+IF(F22=0,"",'Ark1'!S1347)</f>
        <v/>
      </c>
      <c r="U22" s="108" t="str">
        <f t="shared" si="2"/>
        <v/>
      </c>
      <c r="V22" s="70"/>
      <c r="W22" s="133">
        <f>+'Ark1'!X1347</f>
        <v>0</v>
      </c>
      <c r="X22" s="133">
        <f>+'Ark1'!Y1347</f>
        <v>0</v>
      </c>
      <c r="Y22" s="133">
        <f>+'Ark1'!Z1347</f>
        <v>0</v>
      </c>
      <c r="Z22" s="65">
        <f>+'Ark1'!AA1347</f>
        <v>0</v>
      </c>
      <c r="AA22" s="65">
        <f>+'Ark1'!AB1347</f>
        <v>0</v>
      </c>
      <c r="AB22" s="134">
        <f>+'Ark1'!AD1347</f>
        <v>0</v>
      </c>
      <c r="AC22" s="65" t="str">
        <f t="shared" si="3"/>
        <v/>
      </c>
      <c r="AD22" s="134" t="str">
        <f t="shared" si="4"/>
        <v/>
      </c>
      <c r="AE22" s="46"/>
      <c r="AF22" s="4"/>
      <c r="AG22" s="57"/>
      <c r="AH22" s="57"/>
      <c r="AI22" s="13"/>
      <c r="AJ22" s="5"/>
      <c r="AL22" s="1"/>
      <c r="AM22" s="1"/>
      <c r="AN22" s="11"/>
      <c r="AO22" s="11"/>
      <c r="AP22" s="11"/>
    </row>
    <row r="23" spans="1:42" ht="15.6">
      <c r="A23" s="46"/>
      <c r="B23" s="64">
        <f>+'Ark1'!C1348</f>
        <v>2024</v>
      </c>
      <c r="C23" s="64">
        <f>+'Ark1'!M1348</f>
        <v>14</v>
      </c>
      <c r="D23" s="290" t="s">
        <v>101</v>
      </c>
      <c r="E23" s="64">
        <f>+'Ark1'!Q1348</f>
        <v>0</v>
      </c>
      <c r="F23" s="319">
        <f>+'Ark1'!R1348</f>
        <v>0</v>
      </c>
      <c r="G23" s="180">
        <f>+'Ark1'!AF1348</f>
        <v>0</v>
      </c>
      <c r="H23" s="108">
        <f t="shared" si="0"/>
        <v>0</v>
      </c>
      <c r="I23" s="180">
        <f>+'Ark1'!AG1348</f>
        <v>0</v>
      </c>
      <c r="J23" s="93"/>
      <c r="K23" s="237" t="str">
        <f>+IF(F23=0,"",'Ark1'!U1348)</f>
        <v/>
      </c>
      <c r="L23" s="196" t="str">
        <f t="shared" si="1"/>
        <v/>
      </c>
      <c r="M23" s="195"/>
      <c r="N23" s="496">
        <f>+'Ark1'!AI1348</f>
        <v>0</v>
      </c>
      <c r="O23" s="195"/>
      <c r="P23" s="196" t="str">
        <f>+IF(N23=0,"",'Ark1'!AJ1348)</f>
        <v/>
      </c>
      <c r="Q23" s="195"/>
      <c r="R23" s="108" t="str">
        <f>+IF(N23=0,"",'Ark1'!AK1348)</f>
        <v/>
      </c>
      <c r="S23" s="195"/>
      <c r="T23" s="239" t="str">
        <f>+IF(F23=0,"",'Ark1'!S1348)</f>
        <v/>
      </c>
      <c r="U23" s="108" t="str">
        <f t="shared" si="2"/>
        <v/>
      </c>
      <c r="V23" s="70"/>
      <c r="W23" s="133">
        <f>+'Ark1'!X1348</f>
        <v>0</v>
      </c>
      <c r="X23" s="133">
        <f>+'Ark1'!Y1348</f>
        <v>0</v>
      </c>
      <c r="Y23" s="133">
        <f>+'Ark1'!Z1348</f>
        <v>0</v>
      </c>
      <c r="Z23" s="65">
        <f>+'Ark1'!AA1348</f>
        <v>0</v>
      </c>
      <c r="AA23" s="65">
        <f>+'Ark1'!AB1348</f>
        <v>0</v>
      </c>
      <c r="AB23" s="134">
        <f>+'Ark1'!AD1348</f>
        <v>0</v>
      </c>
      <c r="AC23" s="65" t="str">
        <f t="shared" si="3"/>
        <v/>
      </c>
      <c r="AD23" s="134" t="str">
        <f t="shared" si="4"/>
        <v/>
      </c>
      <c r="AE23" s="46"/>
      <c r="AF23" s="4"/>
      <c r="AG23" s="57"/>
      <c r="AH23" s="57"/>
      <c r="AI23" s="13"/>
      <c r="AJ23" s="5"/>
      <c r="AL23" s="1"/>
      <c r="AM23" s="1"/>
      <c r="AN23" s="11"/>
      <c r="AO23" s="11"/>
      <c r="AP23" s="11"/>
    </row>
    <row r="24" spans="1:42" ht="15.6">
      <c r="A24" s="46"/>
      <c r="B24" s="64">
        <f>+'Ark1'!C1349</f>
        <v>2024</v>
      </c>
      <c r="C24" s="64">
        <f>+'Ark1'!M1349</f>
        <v>15</v>
      </c>
      <c r="D24" s="64" t="s">
        <v>102</v>
      </c>
      <c r="E24" s="64">
        <f>+'Ark1'!Q1349</f>
        <v>0</v>
      </c>
      <c r="F24" s="319">
        <f>+'Ark1'!R1349</f>
        <v>0</v>
      </c>
      <c r="G24" s="180">
        <f>+'Ark1'!AF1349</f>
        <v>0</v>
      </c>
      <c r="H24" s="108">
        <f t="shared" si="0"/>
        <v>0</v>
      </c>
      <c r="I24" s="180">
        <f>+'Ark1'!AG1349</f>
        <v>0</v>
      </c>
      <c r="J24" s="93"/>
      <c r="K24" s="237" t="str">
        <f>+IF(F24=0,"",'Ark1'!U1349)</f>
        <v/>
      </c>
      <c r="L24" s="196" t="str">
        <f t="shared" si="1"/>
        <v/>
      </c>
      <c r="M24" s="195"/>
      <c r="N24" s="496">
        <f>+'Ark1'!AI1349</f>
        <v>0</v>
      </c>
      <c r="O24" s="195"/>
      <c r="P24" s="196" t="str">
        <f>+IF(N24=0,"",'Ark1'!AJ1349)</f>
        <v/>
      </c>
      <c r="Q24" s="195"/>
      <c r="R24" s="108" t="str">
        <f>+IF(N24=0,"",'Ark1'!AK1349)</f>
        <v/>
      </c>
      <c r="S24" s="195"/>
      <c r="T24" s="239" t="str">
        <f>+IF(F24=0,"",'Ark1'!S1349)</f>
        <v/>
      </c>
      <c r="U24" s="108" t="str">
        <f t="shared" si="2"/>
        <v/>
      </c>
      <c r="V24" s="70"/>
      <c r="W24" s="133">
        <f>+'Ark1'!X1349</f>
        <v>0</v>
      </c>
      <c r="X24" s="133">
        <f>+'Ark1'!Y1349</f>
        <v>0</v>
      </c>
      <c r="Y24" s="133">
        <f>+'Ark1'!Z1349</f>
        <v>0</v>
      </c>
      <c r="Z24" s="65">
        <f>+'Ark1'!AA1349</f>
        <v>0</v>
      </c>
      <c r="AA24" s="65">
        <f>+'Ark1'!AB1349</f>
        <v>0</v>
      </c>
      <c r="AB24" s="134">
        <f>+'Ark1'!AD1349</f>
        <v>0</v>
      </c>
      <c r="AC24" s="65" t="str">
        <f t="shared" si="3"/>
        <v/>
      </c>
      <c r="AD24" s="134" t="str">
        <f t="shared" si="4"/>
        <v/>
      </c>
      <c r="AE24" s="46"/>
      <c r="AF24" s="4"/>
      <c r="AG24" s="57"/>
      <c r="AH24" s="57"/>
      <c r="AI24" s="13"/>
      <c r="AJ24" s="5"/>
      <c r="AL24" s="1"/>
      <c r="AM24" s="1"/>
      <c r="AN24" s="11"/>
      <c r="AO24" s="11"/>
      <c r="AP24" s="11"/>
    </row>
    <row r="25" spans="1:42" s="482" customFormat="1" ht="15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70"/>
      <c r="W25" s="46"/>
      <c r="X25" s="46"/>
      <c r="Y25" s="46"/>
      <c r="Z25" s="46"/>
      <c r="AA25" s="46"/>
      <c r="AB25" s="46"/>
      <c r="AC25" s="46"/>
      <c r="AD25" s="46"/>
      <c r="AE25" s="46"/>
      <c r="AF25" s="4"/>
      <c r="AG25" s="57"/>
      <c r="AH25" s="57"/>
      <c r="AI25" s="13"/>
      <c r="AJ25" s="5"/>
      <c r="AL25" s="1"/>
      <c r="AM25" s="1"/>
      <c r="AN25" s="484"/>
      <c r="AO25" s="484"/>
      <c r="AP25" s="484"/>
    </row>
    <row r="26" spans="1:42" ht="15.6">
      <c r="A26" s="46"/>
      <c r="B26" s="45">
        <f>+'Ark1'!C1350</f>
        <v>2023</v>
      </c>
      <c r="C26" s="45">
        <f>+'Ark1'!M1350</f>
        <v>1</v>
      </c>
      <c r="D26" s="284" t="str">
        <f t="shared" ref="D26:D40" si="5">+D10</f>
        <v>1-</v>
      </c>
      <c r="E26" s="45">
        <f>+'Ark1'!Q1350</f>
        <v>3</v>
      </c>
      <c r="F26" s="328">
        <f>+'Ark1'!R1350</f>
        <v>4</v>
      </c>
      <c r="G26" s="291">
        <f>+'Ark1'!AF1350</f>
        <v>2.2997757718622433E-2</v>
      </c>
      <c r="H26" s="292">
        <f t="shared" ref="H26" si="6">+G26-G42</f>
        <v>2.2997757718622433E-2</v>
      </c>
      <c r="I26" s="291">
        <f>+'Ark1'!AG1350</f>
        <v>1.8480300862174316E-2</v>
      </c>
      <c r="J26" s="93"/>
      <c r="K26" s="237">
        <f>+IF(F26=0,"",'Ark1'!U1350)</f>
        <v>6.4249999999999998</v>
      </c>
      <c r="L26" s="196">
        <f t="shared" ref="L26:L40" si="7">+IF(F26=0,"",K26-K41)</f>
        <v>6.4249999999999998</v>
      </c>
      <c r="M26" s="195"/>
      <c r="N26" s="496">
        <f>+'Ark1'!AI1350</f>
        <v>3</v>
      </c>
      <c r="O26" s="195"/>
      <c r="P26" s="196">
        <f>+IF(N26=0,"",'Ark1'!AJ1350)</f>
        <v>81.766666666666652</v>
      </c>
      <c r="Q26" s="195"/>
      <c r="R26" s="108">
        <f>+IF(N26=0,"",'Ark1'!AK1350)</f>
        <v>13.125717414715091</v>
      </c>
      <c r="S26" s="195"/>
      <c r="T26" s="239">
        <f>+IF(F26=0,"",'Ark1'!S1350)</f>
        <v>3</v>
      </c>
      <c r="U26" s="108">
        <f t="shared" ref="U26:U40" si="8">+IF(F26=0,"",T26-T41)</f>
        <v>3</v>
      </c>
      <c r="V26" s="70"/>
      <c r="W26" s="100">
        <f>+'Ark1'!X1350</f>
        <v>0</v>
      </c>
      <c r="X26" s="100">
        <f>+'Ark1'!Y1350</f>
        <v>0</v>
      </c>
      <c r="Y26" s="100">
        <f>+'Ark1'!Z1350</f>
        <v>1.5642490210960651</v>
      </c>
      <c r="Z26" s="38">
        <f>+'Ark1'!AA1350</f>
        <v>2</v>
      </c>
      <c r="AA26" s="38">
        <f>+'Ark1'!AB1350</f>
        <v>0</v>
      </c>
      <c r="AB26" s="123">
        <f>+'Ark1'!AD1350</f>
        <v>0</v>
      </c>
      <c r="AC26" s="38">
        <f t="shared" ref="AC26:AC40" si="9">+K26/T26</f>
        <v>2.1416666666666666</v>
      </c>
      <c r="AD26" s="123">
        <f t="shared" ref="AD26" si="10">+F26/E26</f>
        <v>1.3333333333333333</v>
      </c>
      <c r="AE26" s="46"/>
      <c r="AF26" s="4"/>
      <c r="AG26" s="57"/>
      <c r="AH26" s="57"/>
      <c r="AI26" s="5"/>
      <c r="AJ26" s="5"/>
      <c r="AL26" s="1"/>
      <c r="AM26" s="1"/>
      <c r="AN26" s="11"/>
      <c r="AO26" s="11"/>
      <c r="AP26" s="11"/>
    </row>
    <row r="27" spans="1:42" ht="15.6">
      <c r="A27" s="46"/>
      <c r="B27" s="45">
        <f>+'Ark1'!C1351</f>
        <v>2023</v>
      </c>
      <c r="C27" s="45">
        <f>+'Ark1'!M1351</f>
        <v>2</v>
      </c>
      <c r="D27" s="284" t="str">
        <f t="shared" si="5"/>
        <v>1</v>
      </c>
      <c r="E27" s="45">
        <f>+'Ark1'!Q1351</f>
        <v>400</v>
      </c>
      <c r="F27" s="328">
        <f>+'Ark1'!R1351</f>
        <v>4247</v>
      </c>
      <c r="G27" s="291">
        <f>+'Ark1'!AF1351</f>
        <v>24.417869257747377</v>
      </c>
      <c r="H27" s="292">
        <f t="shared" ref="H27:H40" si="11">+G27-G43</f>
        <v>-0.6609398490827445</v>
      </c>
      <c r="I27" s="291">
        <f>+'Ark1'!AG1351</f>
        <v>21.472311907210113</v>
      </c>
      <c r="J27" s="93"/>
      <c r="K27" s="237">
        <f>+IF(F27=0,"",'Ark1'!U1351)</f>
        <v>7.03105721685895</v>
      </c>
      <c r="L27" s="196">
        <f t="shared" si="7"/>
        <v>7.03105721685895</v>
      </c>
      <c r="M27" s="195"/>
      <c r="N27" s="496">
        <f>+'Ark1'!AI1351</f>
        <v>331</v>
      </c>
      <c r="O27" s="195"/>
      <c r="P27" s="196">
        <f>+IF(N27=0,"",'Ark1'!AJ1351)</f>
        <v>81.49033232628399</v>
      </c>
      <c r="Q27" s="195"/>
      <c r="R27" s="108">
        <f>+IF(N27=0,"",'Ark1'!AK1351)</f>
        <v>12.29649132808154</v>
      </c>
      <c r="S27" s="195"/>
      <c r="T27" s="239">
        <f>+IF(F27=0,"",'Ark1'!S1351)</f>
        <v>4.2743112785495656</v>
      </c>
      <c r="U27" s="108">
        <f t="shared" si="8"/>
        <v>4.2743112785495656</v>
      </c>
      <c r="V27" s="70"/>
      <c r="W27" s="100">
        <f>+'Ark1'!X1351</f>
        <v>0.70638097480574513</v>
      </c>
      <c r="X27" s="100">
        <f>+'Ark1'!Y1351</f>
        <v>0</v>
      </c>
      <c r="Y27" s="100">
        <f>+'Ark1'!Z1351</f>
        <v>2.6931456636428859</v>
      </c>
      <c r="Z27" s="38">
        <f>+'Ark1'!AA1351</f>
        <v>1.5399420634759824</v>
      </c>
      <c r="AA27" s="38">
        <f>+'Ark1'!AB1351</f>
        <v>0</v>
      </c>
      <c r="AB27" s="123">
        <f>+'Ark1'!AD1351</f>
        <v>0</v>
      </c>
      <c r="AC27" s="38">
        <f t="shared" si="9"/>
        <v>1.6449567564589849</v>
      </c>
      <c r="AD27" s="123">
        <f t="shared" ref="AD27:AD40" si="12">+F27/E27</f>
        <v>10.6175</v>
      </c>
      <c r="AE27" s="46"/>
      <c r="AF27" s="4"/>
      <c r="AG27" s="57"/>
      <c r="AH27" s="57"/>
      <c r="AI27" s="5"/>
      <c r="AJ27" s="5"/>
      <c r="AL27" s="1"/>
      <c r="AM27" s="1"/>
      <c r="AN27" s="11"/>
      <c r="AO27" s="11"/>
      <c r="AP27" s="11"/>
    </row>
    <row r="28" spans="1:42" ht="15.6">
      <c r="A28" s="46"/>
      <c r="B28" s="45">
        <f>+'Ark1'!C1352</f>
        <v>2023</v>
      </c>
      <c r="C28" s="45">
        <f>+'Ark1'!M1352</f>
        <v>3</v>
      </c>
      <c r="D28" s="284" t="str">
        <f t="shared" si="5"/>
        <v>1+</v>
      </c>
      <c r="E28" s="45">
        <f>+'Ark1'!Q1352</f>
        <v>72</v>
      </c>
      <c r="F28" s="328">
        <f>+'Ark1'!R1352</f>
        <v>382</v>
      </c>
      <c r="G28" s="291">
        <f>+'Ark1'!AF1352</f>
        <v>2.1962858621284425</v>
      </c>
      <c r="H28" s="292">
        <f t="shared" si="11"/>
        <v>1.5541375842533693</v>
      </c>
      <c r="I28" s="291">
        <f>+'Ark1'!AG1352</f>
        <v>2.2744432539711035</v>
      </c>
      <c r="J28" s="93"/>
      <c r="K28" s="237">
        <f>+IF(F28=0,"",'Ark1'!U1352)</f>
        <v>8.28010471204189</v>
      </c>
      <c r="L28" s="196">
        <f t="shared" si="7"/>
        <v>0.93023972135285149</v>
      </c>
      <c r="M28" s="195"/>
      <c r="N28" s="496">
        <f>+'Ark1'!AI1352</f>
        <v>230</v>
      </c>
      <c r="O28" s="195"/>
      <c r="P28" s="196">
        <f>+IF(N28=0,"",'Ark1'!AJ1352)</f>
        <v>81.793913043478256</v>
      </c>
      <c r="Q28" s="195"/>
      <c r="R28" s="108">
        <f>+IF(N28=0,"",'Ark1'!AK1352)</f>
        <v>13.636624403874722</v>
      </c>
      <c r="S28" s="195"/>
      <c r="T28" s="239">
        <f>+IF(F28=0,"",'Ark1'!S1352)</f>
        <v>4.848167539267016</v>
      </c>
      <c r="U28" s="108">
        <f t="shared" si="8"/>
        <v>0.63401483908079648</v>
      </c>
      <c r="V28" s="70"/>
      <c r="W28" s="100">
        <f>+'Ark1'!X1352</f>
        <v>2.0942408376963351</v>
      </c>
      <c r="X28" s="100">
        <f>+'Ark1'!Y1352</f>
        <v>0</v>
      </c>
      <c r="Y28" s="100">
        <f>+'Ark1'!Z1352</f>
        <v>3.048881348289294</v>
      </c>
      <c r="Z28" s="38">
        <f>+'Ark1'!AA1352</f>
        <v>1.0324495820474049</v>
      </c>
      <c r="AA28" s="38">
        <f>+'Ark1'!AB1352</f>
        <v>0</v>
      </c>
      <c r="AB28" s="123">
        <f>+'Ark1'!AD1352</f>
        <v>0</v>
      </c>
      <c r="AC28" s="38">
        <f t="shared" si="9"/>
        <v>1.7078833693304545</v>
      </c>
      <c r="AD28" s="123">
        <f t="shared" si="12"/>
        <v>5.3055555555555554</v>
      </c>
      <c r="AE28" s="46"/>
      <c r="AF28" s="4"/>
      <c r="AG28" s="57"/>
      <c r="AH28" s="57"/>
      <c r="AI28" s="5"/>
      <c r="AJ28" s="5"/>
      <c r="AL28" s="1"/>
      <c r="AM28" s="1"/>
      <c r="AN28" s="11"/>
      <c r="AO28" s="11"/>
      <c r="AP28" s="11"/>
    </row>
    <row r="29" spans="1:42" ht="15.6">
      <c r="A29" s="46"/>
      <c r="B29" s="45">
        <f>+'Ark1'!C1353</f>
        <v>2023</v>
      </c>
      <c r="C29" s="45">
        <f>+'Ark1'!M1353</f>
        <v>4</v>
      </c>
      <c r="D29" s="284" t="str">
        <f t="shared" si="5"/>
        <v>2-</v>
      </c>
      <c r="E29" s="45">
        <f>+'Ark1'!Q1353</f>
        <v>113</v>
      </c>
      <c r="F29" s="328">
        <f>+'Ark1'!R1353</f>
        <v>635</v>
      </c>
      <c r="G29" s="291">
        <f>+'Ark1'!AF1353</f>
        <v>3.6508940378313128</v>
      </c>
      <c r="H29" s="292">
        <f t="shared" si="11"/>
        <v>2.8861538159982709</v>
      </c>
      <c r="I29" s="291">
        <f>+'Ark1'!AG1353</f>
        <v>4.5181099757670689</v>
      </c>
      <c r="J29" s="93"/>
      <c r="K29" s="237">
        <f>+IF(F29=0,"",'Ark1'!U1353)</f>
        <v>9.8948031496063038</v>
      </c>
      <c r="L29" s="196">
        <f t="shared" si="7"/>
        <v>1.2138940586972087</v>
      </c>
      <c r="M29" s="195"/>
      <c r="N29" s="496">
        <f>+'Ark1'!AI1353</f>
        <v>343</v>
      </c>
      <c r="O29" s="195"/>
      <c r="P29" s="196">
        <f>+IF(N29=0,"",'Ark1'!AJ1353)</f>
        <v>85.953352769679242</v>
      </c>
      <c r="Q29" s="195"/>
      <c r="R29" s="108">
        <f>+IF(N29=0,"",'Ark1'!AK1353)</f>
        <v>13.71046617305484</v>
      </c>
      <c r="S29" s="195"/>
      <c r="T29" s="239">
        <f>+IF(F29=0,"",'Ark1'!S1353)</f>
        <v>5.2015748031496063</v>
      </c>
      <c r="U29" s="108">
        <f t="shared" si="8"/>
        <v>0.61975662133142428</v>
      </c>
      <c r="V29" s="70"/>
      <c r="W29" s="100">
        <f>+'Ark1'!X1353</f>
        <v>3.3070866141732278</v>
      </c>
      <c r="X29" s="100">
        <f>+'Ark1'!Y1353</f>
        <v>0</v>
      </c>
      <c r="Y29" s="100">
        <f>+'Ark1'!Z1353</f>
        <v>3.1118298160036777</v>
      </c>
      <c r="Z29" s="38">
        <f>+'Ark1'!AA1353</f>
        <v>0.86415807207845152</v>
      </c>
      <c r="AA29" s="38">
        <f>+'Ark1'!AB1353</f>
        <v>0</v>
      </c>
      <c r="AB29" s="123">
        <f>+'Ark1'!AD1353</f>
        <v>0</v>
      </c>
      <c r="AC29" s="38">
        <f t="shared" si="9"/>
        <v>1.9022706630336066</v>
      </c>
      <c r="AD29" s="123">
        <f t="shared" si="12"/>
        <v>5.6194690265486722</v>
      </c>
      <c r="AE29" s="46"/>
      <c r="AF29" s="4"/>
      <c r="AG29" s="57"/>
      <c r="AH29" s="57"/>
      <c r="AI29" s="5"/>
      <c r="AJ29" s="5"/>
      <c r="AL29" s="1"/>
      <c r="AM29" s="1"/>
      <c r="AN29" s="11"/>
      <c r="AO29" s="11"/>
      <c r="AP29" s="11"/>
    </row>
    <row r="30" spans="1:42" ht="15.6">
      <c r="A30" s="46"/>
      <c r="B30" s="45">
        <f>+'Ark1'!C1354</f>
        <v>2023</v>
      </c>
      <c r="C30" s="45">
        <f>+'Ark1'!M1354</f>
        <v>5</v>
      </c>
      <c r="D30" s="284" t="str">
        <f t="shared" si="5"/>
        <v>2</v>
      </c>
      <c r="E30" s="45">
        <f>+'Ark1'!Q1354</f>
        <v>538</v>
      </c>
      <c r="F30" s="328">
        <f>+'Ark1'!R1354</f>
        <v>10489</v>
      </c>
      <c r="G30" s="291">
        <f>+'Ark1'!AF1354</f>
        <v>60.305870177657702</v>
      </c>
      <c r="H30" s="292">
        <f t="shared" si="11"/>
        <v>-6.3899850470941786</v>
      </c>
      <c r="I30" s="291">
        <f>+'Ark1'!AG1354</f>
        <v>60.290076006529361</v>
      </c>
      <c r="J30" s="93"/>
      <c r="K30" s="237">
        <f>+IF(F30=0,"",'Ark1'!U1354)</f>
        <v>7.9934788826389891</v>
      </c>
      <c r="L30" s="196">
        <f t="shared" si="7"/>
        <v>-2.3355287509488001</v>
      </c>
      <c r="M30" s="195"/>
      <c r="N30" s="496">
        <f>+'Ark1'!AI1354</f>
        <v>788</v>
      </c>
      <c r="O30" s="195"/>
      <c r="P30" s="196">
        <f>+IF(N30=0,"",'Ark1'!AJ1354)</f>
        <v>84.752918781726066</v>
      </c>
      <c r="Q30" s="195"/>
      <c r="R30" s="108">
        <f>+IF(N30=0,"",'Ark1'!AK1354)</f>
        <v>14.330524546150819</v>
      </c>
      <c r="S30" s="195"/>
      <c r="T30" s="239">
        <f>+IF(F30=0,"",'Ark1'!S1354)</f>
        <v>5.6189341214605779</v>
      </c>
      <c r="U30" s="108">
        <f t="shared" si="8"/>
        <v>0.16855244207126585</v>
      </c>
      <c r="V30" s="70"/>
      <c r="W30" s="100">
        <f>+'Ark1'!X1354</f>
        <v>2.0879016112117457</v>
      </c>
      <c r="X30" s="100">
        <f>+'Ark1'!Y1354</f>
        <v>0</v>
      </c>
      <c r="Y30" s="100">
        <f>+'Ark1'!Z1354</f>
        <v>3.0357003459320087</v>
      </c>
      <c r="Z30" s="38">
        <f>+'Ark1'!AA1354</f>
        <v>1.2312035988374339</v>
      </c>
      <c r="AA30" s="38">
        <f>+'Ark1'!AB1354</f>
        <v>8.4547636776849303E-2</v>
      </c>
      <c r="AB30" s="123">
        <f>+'Ark1'!AD1354</f>
        <v>-0.63510597700780436</v>
      </c>
      <c r="AC30" s="38">
        <f t="shared" si="9"/>
        <v>1.422597010367008</v>
      </c>
      <c r="AD30" s="123">
        <f t="shared" si="12"/>
        <v>19.496282527881039</v>
      </c>
      <c r="AE30" s="46"/>
      <c r="AF30" s="4"/>
      <c r="AG30" s="57"/>
      <c r="AH30" s="57"/>
      <c r="AI30" s="5"/>
      <c r="AJ30" s="5"/>
      <c r="AL30" s="1"/>
      <c r="AM30" s="1"/>
      <c r="AN30" s="11"/>
      <c r="AO30" s="11"/>
      <c r="AP30" s="11"/>
    </row>
    <row r="31" spans="1:42" ht="15.6">
      <c r="A31" s="46"/>
      <c r="B31" s="45">
        <f>+'Ark1'!C1355</f>
        <v>2023</v>
      </c>
      <c r="C31" s="45">
        <f>+'Ark1'!M1355</f>
        <v>6</v>
      </c>
      <c r="D31" s="284" t="str">
        <f t="shared" si="5"/>
        <v>2+</v>
      </c>
      <c r="E31" s="45">
        <f>+'Ark1'!Q1355</f>
        <v>78</v>
      </c>
      <c r="F31" s="328">
        <f>+'Ark1'!R1355</f>
        <v>394</v>
      </c>
      <c r="G31" s="291">
        <f>+'Ark1'!AF1355</f>
        <v>2.2652791352843087</v>
      </c>
      <c r="H31" s="292">
        <f t="shared" si="11"/>
        <v>2.0959854983899713</v>
      </c>
      <c r="I31" s="291">
        <f>+'Ark1'!AG1355</f>
        <v>2.6429706544327498</v>
      </c>
      <c r="J31" s="93"/>
      <c r="K31" s="237">
        <f>+IF(F31=0,"",'Ark1'!U1355)</f>
        <v>9.3286802030456872</v>
      </c>
      <c r="L31" s="196">
        <f t="shared" si="7"/>
        <v>1.1926872052338613</v>
      </c>
      <c r="M31" s="195"/>
      <c r="N31" s="496">
        <f>+'Ark1'!AI1355</f>
        <v>364</v>
      </c>
      <c r="O31" s="195"/>
      <c r="P31" s="196">
        <f>+IF(N31=0,"",'Ark1'!AJ1355)</f>
        <v>83.389835164835148</v>
      </c>
      <c r="Q31" s="195"/>
      <c r="R31" s="108">
        <f>+IF(N31=0,"",'Ark1'!AK1355)</f>
        <v>15.133960204702086</v>
      </c>
      <c r="S31" s="195"/>
      <c r="T31" s="239">
        <f>+IF(F31=0,"",'Ark1'!S1355)</f>
        <v>5.8527918781725869</v>
      </c>
      <c r="U31" s="108">
        <f t="shared" si="8"/>
        <v>0.33392973375245472</v>
      </c>
      <c r="V31" s="70"/>
      <c r="W31" s="100">
        <f>+'Ark1'!X1355</f>
        <v>2.5380710659898478</v>
      </c>
      <c r="X31" s="100">
        <f>+'Ark1'!Y1355</f>
        <v>0.25380710659898476</v>
      </c>
      <c r="Y31" s="100">
        <f>+'Ark1'!Z1355</f>
        <v>3.0851889154349568</v>
      </c>
      <c r="Z31" s="38">
        <f>+'Ark1'!AA1355</f>
        <v>0.91443851032894163</v>
      </c>
      <c r="AA31" s="38">
        <f>+'Ark1'!AB1355</f>
        <v>0</v>
      </c>
      <c r="AB31" s="123">
        <f>+'Ark1'!AD1355</f>
        <v>0</v>
      </c>
      <c r="AC31" s="38">
        <f t="shared" si="9"/>
        <v>1.5938855160451006</v>
      </c>
      <c r="AD31" s="123">
        <f t="shared" si="12"/>
        <v>5.0512820512820511</v>
      </c>
      <c r="AE31" s="46"/>
      <c r="AF31" s="4"/>
      <c r="AG31" s="57"/>
      <c r="AH31" s="57"/>
      <c r="AI31" s="5"/>
      <c r="AJ31" s="5"/>
      <c r="AL31" s="1"/>
      <c r="AM31" s="1"/>
      <c r="AN31" s="11"/>
      <c r="AO31" s="11"/>
      <c r="AP31" s="11"/>
    </row>
    <row r="32" spans="1:42" ht="15.6">
      <c r="A32" s="46"/>
      <c r="B32" s="45">
        <f>+'Ark1'!C1356</f>
        <v>2023</v>
      </c>
      <c r="C32" s="45">
        <f>+'Ark1'!M1356</f>
        <v>7</v>
      </c>
      <c r="D32" s="284" t="str">
        <f t="shared" si="5"/>
        <v>3-</v>
      </c>
      <c r="E32" s="45">
        <f>+'Ark1'!Q1356</f>
        <v>57</v>
      </c>
      <c r="F32" s="328">
        <f>+'Ark1'!R1356</f>
        <v>226</v>
      </c>
      <c r="G32" s="291">
        <f>+'Ark1'!AF1356</f>
        <v>1.2993733111021677</v>
      </c>
      <c r="H32" s="292">
        <f t="shared" si="11"/>
        <v>1.2526716181657989</v>
      </c>
      <c r="I32" s="291">
        <f>+'Ark1'!AG1356</f>
        <v>1.6333134388460204</v>
      </c>
      <c r="J32" s="93"/>
      <c r="K32" s="237">
        <f>+IF(F32=0,"",'Ark1'!U1356)</f>
        <v>10.050442477876112</v>
      </c>
      <c r="L32" s="196">
        <f t="shared" si="7"/>
        <v>-2.201281660054919</v>
      </c>
      <c r="M32" s="195"/>
      <c r="N32" s="496">
        <f>+'Ark1'!AI1356</f>
        <v>210</v>
      </c>
      <c r="O32" s="195"/>
      <c r="P32" s="196">
        <f>+IF(N32=0,"",'Ark1'!AJ1356)</f>
        <v>86.346190476190529</v>
      </c>
      <c r="Q32" s="195"/>
      <c r="R32" s="108">
        <f>+IF(N32=0,"",'Ark1'!AK1356)</f>
        <v>15.327089430547257</v>
      </c>
      <c r="S32" s="195"/>
      <c r="T32" s="239">
        <f>+IF(F32=0,"",'Ark1'!S1356)</f>
        <v>6.2256637168141591</v>
      </c>
      <c r="U32" s="108">
        <f t="shared" si="8"/>
        <v>-0.29157766249618788</v>
      </c>
      <c r="V32" s="70"/>
      <c r="W32" s="100">
        <f>+'Ark1'!X1356</f>
        <v>4.4247787610619476</v>
      </c>
      <c r="X32" s="100">
        <f>+'Ark1'!Y1356</f>
        <v>0</v>
      </c>
      <c r="Y32" s="100">
        <f>+'Ark1'!Z1356</f>
        <v>3.0153332017353671</v>
      </c>
      <c r="Z32" s="38">
        <f>+'Ark1'!AA1356</f>
        <v>1.042230314520999</v>
      </c>
      <c r="AA32" s="38">
        <f>+'Ark1'!AB1356</f>
        <v>0</v>
      </c>
      <c r="AB32" s="123">
        <f>+'Ark1'!AD1356</f>
        <v>0</v>
      </c>
      <c r="AC32" s="38">
        <f t="shared" si="9"/>
        <v>1.6143567874911169</v>
      </c>
      <c r="AD32" s="123">
        <f t="shared" si="12"/>
        <v>3.9649122807017543</v>
      </c>
      <c r="AE32" s="46"/>
      <c r="AF32" s="4"/>
      <c r="AG32" s="57"/>
      <c r="AH32" s="57"/>
      <c r="AI32" s="5"/>
      <c r="AJ32" s="5"/>
      <c r="AL32" s="13"/>
      <c r="AM32" s="13"/>
      <c r="AN32" s="11"/>
      <c r="AO32" s="11"/>
      <c r="AP32" s="11"/>
    </row>
    <row r="33" spans="1:42" ht="16.5" customHeight="1">
      <c r="A33" s="46"/>
      <c r="B33" s="45">
        <f>+'Ark1'!C1357</f>
        <v>2023</v>
      </c>
      <c r="C33" s="45">
        <f>+'Ark1'!M1357</f>
        <v>8</v>
      </c>
      <c r="D33" s="284" t="str">
        <f t="shared" si="5"/>
        <v>3</v>
      </c>
      <c r="E33" s="45">
        <f>+'Ark1'!Q1357</f>
        <v>193</v>
      </c>
      <c r="F33" s="328">
        <f>+'Ark1'!R1357</f>
        <v>1002</v>
      </c>
      <c r="G33" s="291">
        <f>+'Ark1'!AF1357</f>
        <v>5.7609383085149197</v>
      </c>
      <c r="H33" s="292">
        <f t="shared" si="11"/>
        <v>-0.81816268389605451</v>
      </c>
      <c r="I33" s="291">
        <f>+'Ark1'!AG1357</f>
        <v>7.0211480797025745</v>
      </c>
      <c r="J33" s="93"/>
      <c r="K33" s="237">
        <f>+IF(F33=0,"",'Ark1'!U1357)</f>
        <v>9.7446107784431106</v>
      </c>
      <c r="L33" s="196">
        <f t="shared" si="7"/>
        <v>-2.1678892215568908</v>
      </c>
      <c r="M33" s="195"/>
      <c r="N33" s="496">
        <f>+'Ark1'!AI1357</f>
        <v>101</v>
      </c>
      <c r="O33" s="195"/>
      <c r="P33" s="196">
        <f>+IF(N33=0,"",'Ark1'!AJ1357)</f>
        <v>88.264356435643606</v>
      </c>
      <c r="Q33" s="195"/>
      <c r="R33" s="108">
        <f>+IF(N33=0,"",'Ark1'!AK1357)</f>
        <v>16.570865979091131</v>
      </c>
      <c r="S33" s="195"/>
      <c r="T33" s="239">
        <f>+IF(F33=0,"",'Ark1'!S1357)</f>
        <v>6.5309381237524944</v>
      </c>
      <c r="U33" s="108">
        <f t="shared" si="8"/>
        <v>-0.59406187624750562</v>
      </c>
      <c r="V33" s="70"/>
      <c r="W33" s="100">
        <f>+'Ark1'!X1357</f>
        <v>8.2834331337325349</v>
      </c>
      <c r="X33" s="100">
        <f>+'Ark1'!Y1357</f>
        <v>0.59880239520958101</v>
      </c>
      <c r="Y33" s="100">
        <f>+'Ark1'!Z1357</f>
        <v>3.9745090833079102</v>
      </c>
      <c r="Z33" s="38">
        <f>+'Ark1'!AA1357</f>
        <v>1.33789423953141</v>
      </c>
      <c r="AA33" s="38">
        <f>+'Ark1'!AB1357</f>
        <v>0</v>
      </c>
      <c r="AB33" s="123">
        <f>+'Ark1'!AD1357</f>
        <v>0</v>
      </c>
      <c r="AC33" s="38">
        <f t="shared" si="9"/>
        <v>1.4920690709046451</v>
      </c>
      <c r="AD33" s="123">
        <f t="shared" si="12"/>
        <v>5.1917098445595853</v>
      </c>
      <c r="AE33" s="46"/>
      <c r="AF33" s="4"/>
      <c r="AG33" s="57"/>
      <c r="AH33" s="57"/>
      <c r="AI33" s="5"/>
      <c r="AJ33" s="5"/>
      <c r="AL33" s="13"/>
      <c r="AM33" s="13"/>
      <c r="AN33" s="11"/>
      <c r="AO33" s="11"/>
      <c r="AP33" s="11"/>
    </row>
    <row r="34" spans="1:42" ht="16.5" customHeight="1">
      <c r="A34" s="46"/>
      <c r="B34" s="45">
        <f>+'Ark1'!C1358</f>
        <v>2023</v>
      </c>
      <c r="C34" s="45">
        <f>+'Ark1'!M1358</f>
        <v>9</v>
      </c>
      <c r="D34" s="284" t="str">
        <f t="shared" si="5"/>
        <v>3+</v>
      </c>
      <c r="E34" s="45">
        <f>+'Ark1'!Q1358</f>
        <v>9</v>
      </c>
      <c r="F34" s="328">
        <f>+'Ark1'!R1358</f>
        <v>11</v>
      </c>
      <c r="G34" s="291">
        <f>+'Ark1'!AF1358</f>
        <v>6.3243833726211701E-2</v>
      </c>
      <c r="H34" s="292">
        <f t="shared" si="11"/>
        <v>5.7406122109165583E-2</v>
      </c>
      <c r="I34" s="291">
        <f>+'Ark1'!AG1358</f>
        <v>0.10282813320198156</v>
      </c>
      <c r="J34" s="93"/>
      <c r="K34" s="237">
        <f>+IF(F34=0,"",'Ark1'!U1358)</f>
        <v>13</v>
      </c>
      <c r="L34" s="196">
        <f t="shared" si="7"/>
        <v>3.2753327417923828</v>
      </c>
      <c r="M34" s="195"/>
      <c r="N34" s="496">
        <f>+'Ark1'!AI1358</f>
        <v>11</v>
      </c>
      <c r="O34" s="195"/>
      <c r="P34" s="196">
        <f>+IF(N34=0,"",'Ark1'!AJ1358)</f>
        <v>88.545454545454533</v>
      </c>
      <c r="Q34" s="195"/>
      <c r="R34" s="108">
        <f>+IF(N34=0,"",'Ark1'!AK1358)</f>
        <v>18.103536546060901</v>
      </c>
      <c r="S34" s="195"/>
      <c r="T34" s="239">
        <f>+IF(F34=0,"",'Ark1'!S1358)</f>
        <v>7.1818181818181808</v>
      </c>
      <c r="U34" s="108">
        <f t="shared" si="8"/>
        <v>1.0629184480116169</v>
      </c>
      <c r="V34" s="70"/>
      <c r="W34" s="100">
        <f>+'Ark1'!X1358</f>
        <v>27.272727272727277</v>
      </c>
      <c r="X34" s="100">
        <f>+'Ark1'!Y1358</f>
        <v>0</v>
      </c>
      <c r="Y34" s="100">
        <f>+'Ark1'!Z1358</f>
        <v>4.0682808520195755</v>
      </c>
      <c r="Z34" s="38">
        <f>+'Ark1'!AA1358</f>
        <v>1.1134044285378077</v>
      </c>
      <c r="AA34" s="38">
        <f>+'Ark1'!AB1358</f>
        <v>0</v>
      </c>
      <c r="AB34" s="123">
        <f>+'Ark1'!AD1358</f>
        <v>0</v>
      </c>
      <c r="AC34" s="38">
        <f t="shared" si="9"/>
        <v>1.8101265822784813</v>
      </c>
      <c r="AD34" s="123">
        <f t="shared" si="12"/>
        <v>1.2222222222222223</v>
      </c>
      <c r="AE34" s="46"/>
      <c r="AF34" s="4"/>
      <c r="AG34" s="56"/>
      <c r="AH34" s="57"/>
      <c r="AI34" s="5"/>
      <c r="AJ34" s="5"/>
      <c r="AL34" s="13"/>
      <c r="AM34" s="13"/>
      <c r="AN34" s="11"/>
      <c r="AO34" s="11"/>
      <c r="AP34" s="11"/>
    </row>
    <row r="35" spans="1:42" ht="15.6">
      <c r="A35" s="46"/>
      <c r="B35" s="45">
        <f>+'Ark1'!C1359</f>
        <v>2023</v>
      </c>
      <c r="C35" s="45">
        <f>+'Ark1'!M1359</f>
        <v>10</v>
      </c>
      <c r="D35" s="284" t="str">
        <f t="shared" si="5"/>
        <v>4-</v>
      </c>
      <c r="E35" s="45">
        <f>+'Ark1'!Q1359</f>
        <v>0</v>
      </c>
      <c r="F35" s="328">
        <f>+'Ark1'!R1359</f>
        <v>0</v>
      </c>
      <c r="G35" s="291">
        <f>+'Ark1'!AF1359</f>
        <v>0</v>
      </c>
      <c r="H35" s="292">
        <f t="shared" si="11"/>
        <v>0</v>
      </c>
      <c r="I35" s="291">
        <f>+'Ark1'!AG1359</f>
        <v>0</v>
      </c>
      <c r="J35" s="93"/>
      <c r="K35" s="237" t="str">
        <f>+IF(F35=0,"",'Ark1'!U1359)</f>
        <v/>
      </c>
      <c r="L35" s="196" t="str">
        <f t="shared" si="7"/>
        <v/>
      </c>
      <c r="M35" s="195"/>
      <c r="N35" s="496">
        <f>+'Ark1'!AI1359</f>
        <v>0</v>
      </c>
      <c r="O35" s="195"/>
      <c r="P35" s="196" t="str">
        <f>+IF(N35=0,"",'Ark1'!AJ1359)</f>
        <v/>
      </c>
      <c r="Q35" s="195"/>
      <c r="R35" s="108" t="str">
        <f>+IF(N35=0,"",'Ark1'!AK1359)</f>
        <v/>
      </c>
      <c r="S35" s="195"/>
      <c r="T35" s="239" t="str">
        <f>+IF(F35=0,"",'Ark1'!S1359)</f>
        <v/>
      </c>
      <c r="U35" s="108" t="str">
        <f t="shared" si="8"/>
        <v/>
      </c>
      <c r="V35" s="70"/>
      <c r="W35" s="100">
        <f>+'Ark1'!X1359</f>
        <v>0</v>
      </c>
      <c r="X35" s="100">
        <f>+'Ark1'!Y1359</f>
        <v>0</v>
      </c>
      <c r="Y35" s="100">
        <f>+'Ark1'!Z1359</f>
        <v>0</v>
      </c>
      <c r="Z35" s="38">
        <f>+'Ark1'!AA1359</f>
        <v>0</v>
      </c>
      <c r="AA35" s="38">
        <f>+'Ark1'!AB1359</f>
        <v>0</v>
      </c>
      <c r="AB35" s="123">
        <f>+'Ark1'!AD1359</f>
        <v>0</v>
      </c>
      <c r="AC35" s="38" t="e">
        <f t="shared" si="9"/>
        <v>#VALUE!</v>
      </c>
      <c r="AD35" s="123" t="e">
        <f t="shared" si="12"/>
        <v>#DIV/0!</v>
      </c>
      <c r="AE35" s="46"/>
      <c r="AH35" s="57"/>
      <c r="AL35" s="13"/>
      <c r="AM35" s="13"/>
      <c r="AN35" s="11"/>
      <c r="AO35" s="11"/>
      <c r="AP35" s="11"/>
    </row>
    <row r="36" spans="1:42" ht="17.25" customHeight="1">
      <c r="A36" s="46"/>
      <c r="B36" s="45">
        <f>+'Ark1'!C1360</f>
        <v>2023</v>
      </c>
      <c r="C36" s="45">
        <f>+'Ark1'!M1360</f>
        <v>11</v>
      </c>
      <c r="D36" s="284" t="str">
        <f t="shared" si="5"/>
        <v>4</v>
      </c>
      <c r="E36" s="45">
        <f>+'Ark1'!Q1360</f>
        <v>3</v>
      </c>
      <c r="F36" s="328">
        <f>+'Ark1'!R1360</f>
        <v>3</v>
      </c>
      <c r="G36" s="291">
        <f>+'Ark1'!AF1360</f>
        <v>1.7248318288966821E-2</v>
      </c>
      <c r="H36" s="292">
        <f t="shared" si="11"/>
        <v>-2.6481656217152566E-4</v>
      </c>
      <c r="I36" s="291">
        <f>+'Ark1'!AG1360</f>
        <v>2.6318249476870805E-2</v>
      </c>
      <c r="J36" s="93"/>
      <c r="K36" s="237">
        <f>+IF(F36=0,"",'Ark1'!U1360)</f>
        <v>12.200000000000003</v>
      </c>
      <c r="L36" s="196">
        <f t="shared" si="7"/>
        <v>12.200000000000003</v>
      </c>
      <c r="M36" s="195"/>
      <c r="N36" s="496">
        <f>+'Ark1'!AI1360</f>
        <v>2</v>
      </c>
      <c r="O36" s="195"/>
      <c r="P36" s="196">
        <f>+IF(N36=0,"",'Ark1'!AJ1360)</f>
        <v>91</v>
      </c>
      <c r="Q36" s="195"/>
      <c r="R36" s="108">
        <f>+IF(N36=0,"",'Ark1'!AK1360)</f>
        <v>16.111825817303679</v>
      </c>
      <c r="S36" s="195"/>
      <c r="T36" s="239">
        <f>+IF(F36=0,"",'Ark1'!S1360)</f>
        <v>6.6666666666666687</v>
      </c>
      <c r="U36" s="108">
        <f t="shared" si="8"/>
        <v>6.6666666666666687</v>
      </c>
      <c r="V36" s="70"/>
      <c r="W36" s="100">
        <f>+'Ark1'!X1360</f>
        <v>0</v>
      </c>
      <c r="X36" s="100">
        <f>+'Ark1'!Y1360</f>
        <v>0</v>
      </c>
      <c r="Y36" s="100">
        <f>+'Ark1'!Z1360</f>
        <v>1.2247448713915889</v>
      </c>
      <c r="Z36" s="38">
        <f>+'Ark1'!AA1360</f>
        <v>0.9428090415820618</v>
      </c>
      <c r="AA36" s="38">
        <f>+'Ark1'!AB1360</f>
        <v>0</v>
      </c>
      <c r="AB36" s="123">
        <f>+'Ark1'!AD1360</f>
        <v>0</v>
      </c>
      <c r="AC36" s="38">
        <f t="shared" si="9"/>
        <v>1.8299999999999998</v>
      </c>
      <c r="AD36" s="123">
        <f t="shared" si="12"/>
        <v>1</v>
      </c>
      <c r="AE36" s="46"/>
      <c r="AF36" s="2"/>
      <c r="AG36" s="56"/>
      <c r="AH36" s="57"/>
      <c r="AJ36" s="5"/>
      <c r="AL36" s="13"/>
      <c r="AM36" s="13"/>
      <c r="AN36" s="11"/>
      <c r="AO36" s="11"/>
      <c r="AP36" s="11"/>
    </row>
    <row r="37" spans="1:42" ht="15.6">
      <c r="A37" s="46"/>
      <c r="B37" s="45">
        <f>+'Ark1'!C1361</f>
        <v>2023</v>
      </c>
      <c r="C37" s="45">
        <f>+'Ark1'!M1361</f>
        <v>12</v>
      </c>
      <c r="D37" s="284" t="str">
        <f t="shared" si="5"/>
        <v>4+</v>
      </c>
      <c r="E37" s="45">
        <f>+'Ark1'!Q1361</f>
        <v>0</v>
      </c>
      <c r="F37" s="328">
        <f>+'Ark1'!R1361</f>
        <v>0</v>
      </c>
      <c r="G37" s="291">
        <f>+'Ark1'!AF1361</f>
        <v>0</v>
      </c>
      <c r="H37" s="292">
        <f t="shared" si="11"/>
        <v>0</v>
      </c>
      <c r="I37" s="291">
        <f>+'Ark1'!AG1361</f>
        <v>0</v>
      </c>
      <c r="J37" s="93"/>
      <c r="K37" s="237" t="str">
        <f>+IF(F37=0,"",'Ark1'!U1361)</f>
        <v/>
      </c>
      <c r="L37" s="196" t="str">
        <f t="shared" si="7"/>
        <v/>
      </c>
      <c r="M37" s="195"/>
      <c r="N37" s="496">
        <f>+'Ark1'!AI1361</f>
        <v>0</v>
      </c>
      <c r="O37" s="195"/>
      <c r="P37" s="196" t="str">
        <f>+IF(N37=0,"",'Ark1'!AJ1361)</f>
        <v/>
      </c>
      <c r="Q37" s="195"/>
      <c r="R37" s="108" t="str">
        <f>+IF(N37=0,"",'Ark1'!AK1361)</f>
        <v/>
      </c>
      <c r="S37" s="195"/>
      <c r="T37" s="239" t="str">
        <f>+IF(F37=0,"",'Ark1'!S1361)</f>
        <v/>
      </c>
      <c r="U37" s="108" t="str">
        <f t="shared" si="8"/>
        <v/>
      </c>
      <c r="V37" s="70"/>
      <c r="W37" s="100">
        <f>+'Ark1'!X1361</f>
        <v>0</v>
      </c>
      <c r="X37" s="100">
        <f>+'Ark1'!Y1361</f>
        <v>0</v>
      </c>
      <c r="Y37" s="100">
        <f>+'Ark1'!Z1361</f>
        <v>0</v>
      </c>
      <c r="Z37" s="38">
        <f>+'Ark1'!AA1361</f>
        <v>0</v>
      </c>
      <c r="AA37" s="38">
        <f>+'Ark1'!AB1361</f>
        <v>0</v>
      </c>
      <c r="AB37" s="123">
        <f>+'Ark1'!AD1361</f>
        <v>0</v>
      </c>
      <c r="AC37" s="38" t="e">
        <f t="shared" si="9"/>
        <v>#VALUE!</v>
      </c>
      <c r="AD37" s="123" t="e">
        <f t="shared" si="12"/>
        <v>#DIV/0!</v>
      </c>
      <c r="AE37" s="46"/>
      <c r="AF37" s="2"/>
      <c r="AG37" s="56"/>
      <c r="AH37" s="57"/>
      <c r="AL37" s="13"/>
      <c r="AM37" s="13"/>
      <c r="AN37" s="11"/>
      <c r="AO37" s="11"/>
      <c r="AP37" s="11"/>
    </row>
    <row r="38" spans="1:42" ht="15.6">
      <c r="A38" s="46"/>
      <c r="B38" s="45">
        <f>+'Ark1'!C1362</f>
        <v>2023</v>
      </c>
      <c r="C38" s="45">
        <f>+'Ark1'!M1362</f>
        <v>13</v>
      </c>
      <c r="D38" s="284" t="str">
        <f t="shared" si="5"/>
        <v>5-</v>
      </c>
      <c r="E38" s="45">
        <f>+'Ark1'!Q1362</f>
        <v>0</v>
      </c>
      <c r="F38" s="328">
        <f>+'Ark1'!R1362</f>
        <v>0</v>
      </c>
      <c r="G38" s="291">
        <f>+'Ark1'!AF1362</f>
        <v>0</v>
      </c>
      <c r="H38" s="292">
        <f t="shared" si="11"/>
        <v>0</v>
      </c>
      <c r="I38" s="291">
        <f>+'Ark1'!AG1362</f>
        <v>0</v>
      </c>
      <c r="J38" s="93"/>
      <c r="K38" s="237" t="str">
        <f>+IF(F38=0,"",'Ark1'!U1362)</f>
        <v/>
      </c>
      <c r="L38" s="196" t="str">
        <f t="shared" si="7"/>
        <v/>
      </c>
      <c r="M38" s="195"/>
      <c r="N38" s="496">
        <f>+'Ark1'!AI1362</f>
        <v>0</v>
      </c>
      <c r="O38" s="195"/>
      <c r="P38" s="196" t="str">
        <f>+IF(N38=0,"",'Ark1'!AJ1362)</f>
        <v/>
      </c>
      <c r="Q38" s="195"/>
      <c r="R38" s="108" t="str">
        <f>+IF(N38=0,"",'Ark1'!AK1362)</f>
        <v/>
      </c>
      <c r="S38" s="195"/>
      <c r="T38" s="239" t="str">
        <f>+IF(F38=0,"",'Ark1'!S1362)</f>
        <v/>
      </c>
      <c r="U38" s="108" t="str">
        <f t="shared" si="8"/>
        <v/>
      </c>
      <c r="V38" s="70"/>
      <c r="W38" s="100">
        <f>+'Ark1'!X1362</f>
        <v>0</v>
      </c>
      <c r="X38" s="100">
        <f>+'Ark1'!Y1362</f>
        <v>0</v>
      </c>
      <c r="Y38" s="100">
        <f>+'Ark1'!Z1362</f>
        <v>0</v>
      </c>
      <c r="Z38" s="38">
        <f>+'Ark1'!AA1362</f>
        <v>0</v>
      </c>
      <c r="AA38" s="38">
        <f>+'Ark1'!AB1362</f>
        <v>0</v>
      </c>
      <c r="AB38" s="123">
        <f>+'Ark1'!AD1362</f>
        <v>0</v>
      </c>
      <c r="AC38" s="38" t="e">
        <f t="shared" si="9"/>
        <v>#VALUE!</v>
      </c>
      <c r="AD38" s="123" t="e">
        <f t="shared" si="12"/>
        <v>#DIV/0!</v>
      </c>
      <c r="AE38" s="46"/>
      <c r="AF38" s="14"/>
      <c r="AG38" s="13"/>
      <c r="AH38" s="57"/>
      <c r="AL38" s="13"/>
      <c r="AM38" s="13"/>
      <c r="AN38" s="11"/>
      <c r="AO38" s="11"/>
      <c r="AP38" s="11"/>
    </row>
    <row r="39" spans="1:42" ht="21">
      <c r="A39" s="46"/>
      <c r="B39" s="45">
        <f>+'Ark1'!C1363</f>
        <v>2023</v>
      </c>
      <c r="C39" s="45">
        <f>+'Ark1'!M1363</f>
        <v>14</v>
      </c>
      <c r="D39" s="284" t="str">
        <f t="shared" si="5"/>
        <v>5</v>
      </c>
      <c r="E39" s="45">
        <f>+'Ark1'!Q1363</f>
        <v>0</v>
      </c>
      <c r="F39" s="328">
        <f>+'Ark1'!R1363</f>
        <v>0</v>
      </c>
      <c r="G39" s="291">
        <f>+'Ark1'!AF1363</f>
        <v>0</v>
      </c>
      <c r="H39" s="292">
        <f t="shared" si="11"/>
        <v>0</v>
      </c>
      <c r="I39" s="291">
        <f>+'Ark1'!AG1363</f>
        <v>0</v>
      </c>
      <c r="J39" s="93"/>
      <c r="K39" s="237" t="str">
        <f>+IF(F39=0,"",'Ark1'!U1363)</f>
        <v/>
      </c>
      <c r="L39" s="196" t="str">
        <f t="shared" si="7"/>
        <v/>
      </c>
      <c r="M39" s="195"/>
      <c r="N39" s="496">
        <f>+'Ark1'!AI1363</f>
        <v>0</v>
      </c>
      <c r="O39" s="195"/>
      <c r="P39" s="196" t="str">
        <f>+IF(N39=0,"",'Ark1'!AJ1363)</f>
        <v/>
      </c>
      <c r="Q39" s="195"/>
      <c r="R39" s="108" t="str">
        <f>+IF(N39=0,"",'Ark1'!AK1363)</f>
        <v/>
      </c>
      <c r="S39" s="195"/>
      <c r="T39" s="239" t="str">
        <f>+IF(F39=0,"",'Ark1'!S1363)</f>
        <v/>
      </c>
      <c r="U39" s="108" t="str">
        <f t="shared" si="8"/>
        <v/>
      </c>
      <c r="V39" s="70"/>
      <c r="W39" s="100">
        <f>+'Ark1'!X1363</f>
        <v>0</v>
      </c>
      <c r="X39" s="100">
        <f>+'Ark1'!Y1363</f>
        <v>0</v>
      </c>
      <c r="Y39" s="100">
        <f>+'Ark1'!Z1363</f>
        <v>0</v>
      </c>
      <c r="Z39" s="38">
        <f>+'Ark1'!AA1363</f>
        <v>0</v>
      </c>
      <c r="AA39" s="38">
        <f>+'Ark1'!AB1363</f>
        <v>0</v>
      </c>
      <c r="AB39" s="123">
        <f>+'Ark1'!AD1363</f>
        <v>0</v>
      </c>
      <c r="AC39" s="38" t="e">
        <f t="shared" si="9"/>
        <v>#VALUE!</v>
      </c>
      <c r="AD39" s="123" t="e">
        <f t="shared" si="12"/>
        <v>#DIV/0!</v>
      </c>
      <c r="AE39" s="46"/>
      <c r="AF39" s="2"/>
      <c r="AG39" s="5"/>
      <c r="AH39" s="57"/>
      <c r="AL39" s="55"/>
      <c r="AM39" s="55"/>
      <c r="AN39" s="11"/>
      <c r="AO39" s="11"/>
      <c r="AP39" s="11"/>
    </row>
    <row r="40" spans="1:42" ht="15.6">
      <c r="A40" s="46"/>
      <c r="B40" s="45">
        <f>+'Ark1'!C1364</f>
        <v>2023</v>
      </c>
      <c r="C40" s="45">
        <f>+'Ark1'!M1364</f>
        <v>15</v>
      </c>
      <c r="D40" s="284" t="str">
        <f t="shared" si="5"/>
        <v>5+</v>
      </c>
      <c r="E40" s="45">
        <f>+'Ark1'!Q1364</f>
        <v>0</v>
      </c>
      <c r="F40" s="328">
        <f>+'Ark1'!R1364</f>
        <v>0</v>
      </c>
      <c r="G40" s="291">
        <f>+'Ark1'!AF1364</f>
        <v>0</v>
      </c>
      <c r="H40" s="292">
        <f t="shared" si="11"/>
        <v>0</v>
      </c>
      <c r="I40" s="291">
        <f>+'Ark1'!AG1364</f>
        <v>0</v>
      </c>
      <c r="J40" s="93"/>
      <c r="K40" s="237" t="str">
        <f>+IF(F40=0,"",'Ark1'!U1364)</f>
        <v/>
      </c>
      <c r="L40" s="196" t="str">
        <f t="shared" si="7"/>
        <v/>
      </c>
      <c r="M40" s="195"/>
      <c r="N40" s="496">
        <f>+'Ark1'!AI1364</f>
        <v>0</v>
      </c>
      <c r="O40" s="195"/>
      <c r="P40" s="196" t="str">
        <f>+IF(N40=0,"",'Ark1'!AJ1364)</f>
        <v/>
      </c>
      <c r="Q40" s="195"/>
      <c r="R40" s="108" t="str">
        <f>+IF(N40=0,"",'Ark1'!AK1364)</f>
        <v/>
      </c>
      <c r="S40" s="195"/>
      <c r="T40" s="239" t="str">
        <f>+IF(F40=0,"",'Ark1'!S1364)</f>
        <v/>
      </c>
      <c r="U40" s="108" t="str">
        <f t="shared" si="8"/>
        <v/>
      </c>
      <c r="V40" s="70"/>
      <c r="W40" s="100">
        <f>+'Ark1'!X1364</f>
        <v>0</v>
      </c>
      <c r="X40" s="100">
        <f>+'Ark1'!Y1364</f>
        <v>0</v>
      </c>
      <c r="Y40" s="100">
        <f>+'Ark1'!Z1364</f>
        <v>0</v>
      </c>
      <c r="Z40" s="38">
        <f>+'Ark1'!AA1364</f>
        <v>0</v>
      </c>
      <c r="AA40" s="38">
        <f>+'Ark1'!AB1364</f>
        <v>0</v>
      </c>
      <c r="AB40" s="123">
        <f>+'Ark1'!AD1364</f>
        <v>0</v>
      </c>
      <c r="AC40" s="38" t="e">
        <f t="shared" si="9"/>
        <v>#VALUE!</v>
      </c>
      <c r="AD40" s="123" t="e">
        <f t="shared" si="12"/>
        <v>#DIV/0!</v>
      </c>
      <c r="AE40" s="46"/>
      <c r="AF40" s="4"/>
      <c r="AG40" s="4"/>
      <c r="AH40" s="57"/>
      <c r="AI40" s="4"/>
      <c r="AJ40" s="4"/>
    </row>
    <row r="41" spans="1:42" ht="15.6">
      <c r="A41" s="46"/>
      <c r="B41" s="46"/>
      <c r="C41" s="46"/>
      <c r="D41" s="46"/>
      <c r="E41" s="46"/>
      <c r="F41" s="314"/>
      <c r="G41" s="46"/>
      <c r="H41" s="46"/>
      <c r="I41" s="46"/>
      <c r="J41" s="93"/>
      <c r="K41" s="46"/>
      <c r="L41" s="46"/>
      <c r="M41" s="46"/>
      <c r="N41" s="314"/>
      <c r="O41" s="46"/>
      <c r="P41" s="46"/>
      <c r="Q41" s="46"/>
      <c r="R41" s="46"/>
      <c r="S41" s="46"/>
      <c r="T41" s="46"/>
      <c r="U41" s="46"/>
      <c r="V41" s="70"/>
      <c r="W41" s="46"/>
      <c r="X41" s="46"/>
      <c r="Y41" s="46"/>
      <c r="Z41" s="46"/>
      <c r="AA41" s="46"/>
      <c r="AB41" s="46"/>
      <c r="AC41" s="46"/>
      <c r="AD41" s="46"/>
      <c r="AE41" s="46"/>
      <c r="AF41" s="4"/>
      <c r="AG41" s="4"/>
      <c r="AH41" s="57"/>
      <c r="AI41" s="4"/>
      <c r="AJ41" s="4"/>
    </row>
    <row r="42" spans="1:42" ht="15.6">
      <c r="A42" s="46"/>
      <c r="B42" s="52">
        <f>+'Ark1'!C1365</f>
        <v>2022</v>
      </c>
      <c r="C42" s="52">
        <f>+'Ark1'!M1365</f>
        <v>1</v>
      </c>
      <c r="D42" s="53" t="str">
        <f>+D26</f>
        <v>1-</v>
      </c>
      <c r="E42" s="52">
        <f>+'Ark1'!Q1365</f>
        <v>0</v>
      </c>
      <c r="F42" s="329">
        <f>+'Ark1'!R1365</f>
        <v>0</v>
      </c>
      <c r="G42" s="169">
        <f>+'Ark1'!AF1365</f>
        <v>0</v>
      </c>
      <c r="H42" s="58">
        <f t="shared" ref="H42:H56" si="13">+G42-G58</f>
        <v>0</v>
      </c>
      <c r="I42" s="169">
        <f>+'Ark1'!AG1365</f>
        <v>0</v>
      </c>
      <c r="J42" s="93"/>
      <c r="K42" s="149">
        <f>+'Ark1'!U1365</f>
        <v>0</v>
      </c>
      <c r="L42" s="169"/>
      <c r="M42" s="169"/>
      <c r="N42" s="498"/>
      <c r="O42" s="169"/>
      <c r="P42" s="169"/>
      <c r="Q42" s="169"/>
      <c r="R42" s="169"/>
      <c r="S42" s="169"/>
      <c r="T42" s="54">
        <f>+'Ark1'!S1365</f>
        <v>0</v>
      </c>
      <c r="U42" s="58">
        <f t="shared" ref="U42:U56" si="14">+T42-T58</f>
        <v>0</v>
      </c>
      <c r="V42" s="73">
        <f>+'Ark1'!V1365</f>
        <v>0</v>
      </c>
      <c r="W42" s="149">
        <f>+'Ark1'!X1365</f>
        <v>0</v>
      </c>
      <c r="X42" s="149">
        <f>+'Ark1'!Y1365</f>
        <v>0</v>
      </c>
      <c r="Y42" s="149">
        <f>+'Ark1'!Z1365</f>
        <v>0</v>
      </c>
      <c r="Z42" s="54">
        <f>+'Ark1'!AA1365</f>
        <v>0</v>
      </c>
      <c r="AA42" s="54">
        <f>+'Ark1'!AB1365</f>
        <v>0</v>
      </c>
      <c r="AB42" s="73">
        <f>+'Ark1'!AD1365</f>
        <v>0</v>
      </c>
      <c r="AC42" s="54" t="e">
        <f t="shared" ref="AC42:AC56" si="15">+K42/T42</f>
        <v>#DIV/0!</v>
      </c>
      <c r="AD42" s="73" t="e">
        <f t="shared" ref="AD42" si="16">+F42/E42</f>
        <v>#DIV/0!</v>
      </c>
      <c r="AE42" s="46"/>
      <c r="AF42" s="4"/>
      <c r="AG42" s="16"/>
      <c r="AH42" s="57"/>
      <c r="AI42" s="1"/>
      <c r="AJ42" s="18"/>
      <c r="AL42" s="1"/>
      <c r="AM42" s="5"/>
    </row>
    <row r="43" spans="1:42" ht="15.6">
      <c r="A43" s="46"/>
      <c r="B43" s="52">
        <f>+'Ark1'!C1366</f>
        <v>2022</v>
      </c>
      <c r="C43" s="52">
        <f>+'Ark1'!M1366</f>
        <v>2</v>
      </c>
      <c r="D43" s="53" t="str">
        <f t="shared" ref="D43:D56" si="17">+D27</f>
        <v>1</v>
      </c>
      <c r="E43" s="52">
        <f>+'Ark1'!Q1366</f>
        <v>416</v>
      </c>
      <c r="F43" s="329">
        <f>+'Ark1'!R1366</f>
        <v>4296</v>
      </c>
      <c r="G43" s="169">
        <f>+'Ark1'!AF1366</f>
        <v>25.078809106830121</v>
      </c>
      <c r="H43" s="58">
        <f t="shared" si="13"/>
        <v>-5.211842718041229</v>
      </c>
      <c r="I43" s="169">
        <f>+'Ark1'!AG1366</f>
        <v>22.831008560881671</v>
      </c>
      <c r="J43" s="93"/>
      <c r="K43" s="149">
        <f>+'Ark1'!U1366</f>
        <v>7.3498649906890385</v>
      </c>
      <c r="L43" s="169"/>
      <c r="M43" s="169"/>
      <c r="N43" s="498"/>
      <c r="O43" s="169"/>
      <c r="P43" s="169"/>
      <c r="Q43" s="169"/>
      <c r="R43" s="169"/>
      <c r="S43" s="169"/>
      <c r="T43" s="54">
        <f>+'Ark1'!S1366</f>
        <v>4.2141527001862196</v>
      </c>
      <c r="U43" s="58">
        <f t="shared" si="14"/>
        <v>-6.923370176171062E-2</v>
      </c>
      <c r="V43" s="73">
        <f>+'Ark1'!V1366</f>
        <v>0</v>
      </c>
      <c r="W43" s="149">
        <f>+'Ark1'!X1366</f>
        <v>0.83798882681564257</v>
      </c>
      <c r="X43" s="149">
        <f>+'Ark1'!Y1366</f>
        <v>0</v>
      </c>
      <c r="Y43" s="149">
        <f>+'Ark1'!Z1366</f>
        <v>2.8418737885094192</v>
      </c>
      <c r="Z43" s="54">
        <f>+'Ark1'!AA1366</f>
        <v>1.5763454183605179</v>
      </c>
      <c r="AA43" s="54">
        <f>+'Ark1'!AB1366</f>
        <v>0</v>
      </c>
      <c r="AB43" s="73">
        <f>+'Ark1'!AD1366</f>
        <v>0</v>
      </c>
      <c r="AC43" s="54">
        <f t="shared" si="15"/>
        <v>1.7440908086610756</v>
      </c>
      <c r="AD43" s="73">
        <f t="shared" ref="AD43:AD58" si="18">+F43/E43</f>
        <v>10.326923076923077</v>
      </c>
      <c r="AE43" s="46"/>
      <c r="AF43" s="4"/>
      <c r="AG43" s="16"/>
      <c r="AH43" s="57"/>
      <c r="AI43" s="1"/>
      <c r="AJ43" s="18"/>
    </row>
    <row r="44" spans="1:42" ht="15.6">
      <c r="A44" s="46"/>
      <c r="B44" s="52">
        <f>+'Ark1'!C1367</f>
        <v>2022</v>
      </c>
      <c r="C44" s="52">
        <f>+'Ark1'!M1367</f>
        <v>3</v>
      </c>
      <c r="D44" s="53" t="str">
        <f t="shared" si="17"/>
        <v>1+</v>
      </c>
      <c r="E44" s="52">
        <f>+'Ark1'!Q1367</f>
        <v>18</v>
      </c>
      <c r="F44" s="329">
        <f>+'Ark1'!R1367</f>
        <v>110</v>
      </c>
      <c r="G44" s="169">
        <f>+'Ark1'!AF1367</f>
        <v>0.64214827787507311</v>
      </c>
      <c r="H44" s="58">
        <f t="shared" si="13"/>
        <v>0.64214827787507311</v>
      </c>
      <c r="I44" s="169">
        <f>+'Ark1'!AG1367</f>
        <v>0.69046132274139027</v>
      </c>
      <c r="J44" s="93"/>
      <c r="K44" s="149">
        <f>+'Ark1'!U1367</f>
        <v>8.6809090909090951</v>
      </c>
      <c r="L44" s="169"/>
      <c r="M44" s="169"/>
      <c r="N44" s="498"/>
      <c r="O44" s="169"/>
      <c r="P44" s="169"/>
      <c r="Q44" s="169"/>
      <c r="R44" s="169"/>
      <c r="S44" s="169"/>
      <c r="T44" s="54">
        <f>+'Ark1'!S1367</f>
        <v>4.581818181818182</v>
      </c>
      <c r="U44" s="58">
        <f t="shared" si="14"/>
        <v>4.581818181818182</v>
      </c>
      <c r="V44" s="73">
        <f>+'Ark1'!V1367</f>
        <v>0</v>
      </c>
      <c r="W44" s="149">
        <f>+'Ark1'!X1367</f>
        <v>0</v>
      </c>
      <c r="X44" s="149">
        <f>+'Ark1'!Y1367</f>
        <v>0</v>
      </c>
      <c r="Y44" s="149">
        <f>+'Ark1'!Z1367</f>
        <v>1.9356697433632328</v>
      </c>
      <c r="Z44" s="54">
        <f>+'Ark1'!AA1367</f>
        <v>0.9083633452215838</v>
      </c>
      <c r="AA44" s="54">
        <f>+'Ark1'!AB1367</f>
        <v>0</v>
      </c>
      <c r="AB44" s="73">
        <f>+'Ark1'!AD1367</f>
        <v>0</v>
      </c>
      <c r="AC44" s="54">
        <f t="shared" si="15"/>
        <v>1.894642857142858</v>
      </c>
      <c r="AD44" s="73">
        <f t="shared" si="18"/>
        <v>6.1111111111111107</v>
      </c>
      <c r="AE44" s="46"/>
      <c r="AF44" s="4"/>
      <c r="AG44" s="16"/>
      <c r="AH44" s="57"/>
      <c r="AI44" s="1"/>
      <c r="AJ44" s="18"/>
    </row>
    <row r="45" spans="1:42" ht="15.6">
      <c r="A45" s="46"/>
      <c r="B45" s="52">
        <f>+'Ark1'!C1368</f>
        <v>2022</v>
      </c>
      <c r="C45" s="52">
        <f>+'Ark1'!M1368</f>
        <v>4</v>
      </c>
      <c r="D45" s="53" t="str">
        <f t="shared" si="17"/>
        <v>2-</v>
      </c>
      <c r="E45" s="52">
        <f>+'Ark1'!Q1368</f>
        <v>17</v>
      </c>
      <c r="F45" s="329">
        <f>+'Ark1'!R1368</f>
        <v>131</v>
      </c>
      <c r="G45" s="169">
        <f>+'Ark1'!AF1368</f>
        <v>0.76474022183304191</v>
      </c>
      <c r="H45" s="58">
        <f t="shared" si="13"/>
        <v>0.76474022183304191</v>
      </c>
      <c r="I45" s="169">
        <f>+'Ark1'!AG1368</f>
        <v>0.97838853890603716</v>
      </c>
      <c r="J45" s="93"/>
      <c r="K45" s="149">
        <f>+'Ark1'!U1368</f>
        <v>10.329007633587789</v>
      </c>
      <c r="L45" s="169"/>
      <c r="M45" s="169"/>
      <c r="N45" s="498"/>
      <c r="O45" s="169"/>
      <c r="P45" s="169"/>
      <c r="Q45" s="169"/>
      <c r="R45" s="169"/>
      <c r="S45" s="169"/>
      <c r="T45" s="54">
        <f>+'Ark1'!S1368</f>
        <v>5.4503816793893121</v>
      </c>
      <c r="U45" s="58">
        <f t="shared" si="14"/>
        <v>5.4503816793893121</v>
      </c>
      <c r="V45" s="73">
        <f>+'Ark1'!V1368</f>
        <v>0</v>
      </c>
      <c r="W45" s="149">
        <f>+'Ark1'!X1368</f>
        <v>0.76335877862595458</v>
      </c>
      <c r="X45" s="149">
        <f>+'Ark1'!Y1368</f>
        <v>0</v>
      </c>
      <c r="Y45" s="149">
        <f>+'Ark1'!Z1368</f>
        <v>2.4376026437458287</v>
      </c>
      <c r="Z45" s="54">
        <f>+'Ark1'!AA1368</f>
        <v>0.86680725432641903</v>
      </c>
      <c r="AA45" s="54">
        <f>+'Ark1'!AB1368</f>
        <v>0</v>
      </c>
      <c r="AB45" s="73">
        <f>+'Ark1'!AD1368</f>
        <v>0</v>
      </c>
      <c r="AC45" s="54">
        <f t="shared" si="15"/>
        <v>1.8950980392156871</v>
      </c>
      <c r="AD45" s="73">
        <f t="shared" si="18"/>
        <v>7.7058823529411766</v>
      </c>
      <c r="AE45" s="46"/>
      <c r="AF45" s="4"/>
      <c r="AG45" s="16"/>
      <c r="AH45" s="57"/>
      <c r="AI45" s="1"/>
      <c r="AJ45" s="18"/>
    </row>
    <row r="46" spans="1:42" ht="15.6">
      <c r="A46" s="46"/>
      <c r="B46" s="52">
        <f>+'Ark1'!C1369</f>
        <v>2022</v>
      </c>
      <c r="C46" s="52">
        <f>+'Ark1'!M1369</f>
        <v>5</v>
      </c>
      <c r="D46" s="53" t="str">
        <f t="shared" si="17"/>
        <v>2</v>
      </c>
      <c r="E46" s="52">
        <f>+'Ark1'!Q1369</f>
        <v>523</v>
      </c>
      <c r="F46" s="329">
        <f>+'Ark1'!R1369</f>
        <v>11425</v>
      </c>
      <c r="G46" s="169">
        <f>+'Ark1'!AF1369</f>
        <v>66.695855224751881</v>
      </c>
      <c r="H46" s="58">
        <f t="shared" si="13"/>
        <v>6.1321393293933255</v>
      </c>
      <c r="I46" s="169">
        <f>+'Ark1'!AG1369</f>
        <v>67.212219567423702</v>
      </c>
      <c r="J46" s="93"/>
      <c r="K46" s="149">
        <f>+'Ark1'!U1369</f>
        <v>8.1359929978118259</v>
      </c>
      <c r="L46" s="169"/>
      <c r="M46" s="169"/>
      <c r="N46" s="498"/>
      <c r="O46" s="169"/>
      <c r="P46" s="169"/>
      <c r="Q46" s="169"/>
      <c r="R46" s="169"/>
      <c r="S46" s="169"/>
      <c r="T46" s="54">
        <f>+'Ark1'!S1369</f>
        <v>5.5188621444201322</v>
      </c>
      <c r="U46" s="58">
        <f t="shared" si="14"/>
        <v>8.3242138612116712E-2</v>
      </c>
      <c r="V46" s="73">
        <f>+'Ark1'!V1369</f>
        <v>1.7505470459518599E-2</v>
      </c>
      <c r="W46" s="149">
        <f>+'Ark1'!X1369</f>
        <v>2.6345733041575494</v>
      </c>
      <c r="X46" s="149">
        <f>+'Ark1'!Y1369</f>
        <v>3.5010940919037198E-2</v>
      </c>
      <c r="Y46" s="149">
        <f>+'Ark1'!Z1369</f>
        <v>3.2263864247601486</v>
      </c>
      <c r="Z46" s="54">
        <f>+'Ark1'!AA1369</f>
        <v>1.244407540801707</v>
      </c>
      <c r="AA46" s="54">
        <f>+'Ark1'!AB1369</f>
        <v>0.13229665923430758</v>
      </c>
      <c r="AB46" s="73">
        <f>+'Ark1'!AD1369</f>
        <v>5.7974211308025199</v>
      </c>
      <c r="AC46" s="54">
        <f t="shared" si="15"/>
        <v>1.474215659841722</v>
      </c>
      <c r="AD46" s="73">
        <f t="shared" si="18"/>
        <v>21.845124282982791</v>
      </c>
      <c r="AE46" s="46"/>
      <c r="AF46" s="4"/>
      <c r="AG46" s="16"/>
      <c r="AH46" s="57"/>
      <c r="AI46" s="13"/>
      <c r="AJ46" s="18"/>
    </row>
    <row r="47" spans="1:42" ht="15.6">
      <c r="A47" s="46"/>
      <c r="B47" s="52">
        <f>+'Ark1'!C1370</f>
        <v>2022</v>
      </c>
      <c r="C47" s="52">
        <f>+'Ark1'!M1370</f>
        <v>6</v>
      </c>
      <c r="D47" s="53" t="str">
        <f t="shared" si="17"/>
        <v>2+</v>
      </c>
      <c r="E47" s="52">
        <f>+'Ark1'!Q1370</f>
        <v>7</v>
      </c>
      <c r="F47" s="329">
        <f>+'Ark1'!R1370</f>
        <v>29</v>
      </c>
      <c r="G47" s="169">
        <f>+'Ark1'!AF1370</f>
        <v>0.16929363689433743</v>
      </c>
      <c r="H47" s="58">
        <f t="shared" si="13"/>
        <v>0.16362016773815249</v>
      </c>
      <c r="I47" s="169">
        <f>+'Ark1'!AG1370</f>
        <v>0.25690743320768206</v>
      </c>
      <c r="J47" s="93"/>
      <c r="K47" s="149">
        <f>+'Ark1'!U1370</f>
        <v>12.251724137931031</v>
      </c>
      <c r="L47" s="169"/>
      <c r="M47" s="169"/>
      <c r="N47" s="498"/>
      <c r="O47" s="169"/>
      <c r="P47" s="169"/>
      <c r="Q47" s="169"/>
      <c r="R47" s="169"/>
      <c r="S47" s="169"/>
      <c r="T47" s="54">
        <f>+'Ark1'!S1370</f>
        <v>6.517241379310347</v>
      </c>
      <c r="U47" s="58">
        <f t="shared" si="14"/>
        <v>1.517241379310347</v>
      </c>
      <c r="V47" s="73">
        <f>+'Ark1'!V1370</f>
        <v>0</v>
      </c>
      <c r="W47" s="149">
        <f>+'Ark1'!X1370</f>
        <v>10.344827586206899</v>
      </c>
      <c r="X47" s="149">
        <f>+'Ark1'!Y1370</f>
        <v>0</v>
      </c>
      <c r="Y47" s="149">
        <f>+'Ark1'!Z1370</f>
        <v>2.6342074237778621</v>
      </c>
      <c r="Z47" s="54">
        <f>+'Ark1'!AA1370</f>
        <v>1.163250192650549</v>
      </c>
      <c r="AA47" s="54">
        <f>+'Ark1'!AB1370</f>
        <v>0</v>
      </c>
      <c r="AB47" s="73">
        <f>+'Ark1'!AD1370</f>
        <v>0</v>
      </c>
      <c r="AC47" s="54">
        <f t="shared" si="15"/>
        <v>1.8798941798941788</v>
      </c>
      <c r="AD47" s="73">
        <f t="shared" si="18"/>
        <v>4.1428571428571432</v>
      </c>
      <c r="AE47" s="46"/>
      <c r="AF47" s="4"/>
      <c r="AG47" s="16"/>
      <c r="AH47" s="57"/>
      <c r="AI47" s="13"/>
      <c r="AJ47" s="18"/>
    </row>
    <row r="48" spans="1:42" ht="15.6">
      <c r="A48" s="46"/>
      <c r="B48" s="52">
        <f>+'Ark1'!C1371</f>
        <v>2022</v>
      </c>
      <c r="C48" s="52">
        <f>+'Ark1'!M1371</f>
        <v>7</v>
      </c>
      <c r="D48" s="53" t="str">
        <f t="shared" si="17"/>
        <v>3-</v>
      </c>
      <c r="E48" s="52">
        <f>+'Ark1'!Q1371</f>
        <v>2</v>
      </c>
      <c r="F48" s="329">
        <f>+'Ark1'!R1371</f>
        <v>8</v>
      </c>
      <c r="G48" s="169">
        <f>+'Ark1'!AF1371</f>
        <v>4.6701692936368944E-2</v>
      </c>
      <c r="H48" s="58">
        <f t="shared" si="13"/>
        <v>4.102822378018401E-2</v>
      </c>
      <c r="I48" s="169">
        <f>+'Ark1'!AG1371</f>
        <v>6.8908748620017266E-2</v>
      </c>
      <c r="J48" s="93"/>
      <c r="K48" s="149">
        <f>+'Ark1'!U1371</f>
        <v>11.912500000000001</v>
      </c>
      <c r="L48" s="169"/>
      <c r="M48" s="169"/>
      <c r="N48" s="498"/>
      <c r="O48" s="169"/>
      <c r="P48" s="169"/>
      <c r="Q48" s="169"/>
      <c r="R48" s="169"/>
      <c r="S48" s="169"/>
      <c r="T48" s="54">
        <f>+'Ark1'!S1371</f>
        <v>7.125</v>
      </c>
      <c r="U48" s="58">
        <f t="shared" si="14"/>
        <v>1.125</v>
      </c>
      <c r="V48" s="73">
        <f>+'Ark1'!V1371</f>
        <v>0</v>
      </c>
      <c r="W48" s="149">
        <f>+'Ark1'!X1371</f>
        <v>0</v>
      </c>
      <c r="X48" s="149">
        <f>+'Ark1'!Y1371</f>
        <v>0</v>
      </c>
      <c r="Y48" s="149">
        <f>+'Ark1'!Z1371</f>
        <v>1.5243338709088587</v>
      </c>
      <c r="Z48" s="54">
        <f>+'Ark1'!AA1371</f>
        <v>1.165922381636102</v>
      </c>
      <c r="AA48" s="54">
        <f>+'Ark1'!AB1371</f>
        <v>0</v>
      </c>
      <c r="AB48" s="73">
        <f>+'Ark1'!AD1371</f>
        <v>0</v>
      </c>
      <c r="AC48" s="54">
        <f t="shared" si="15"/>
        <v>1.6719298245614036</v>
      </c>
      <c r="AD48" s="73">
        <f t="shared" si="18"/>
        <v>4</v>
      </c>
      <c r="AE48" s="46"/>
      <c r="AF48" s="4"/>
      <c r="AG48" s="16"/>
      <c r="AH48" s="57"/>
      <c r="AI48" s="13"/>
      <c r="AJ48" s="18"/>
    </row>
    <row r="49" spans="1:36" ht="15.6">
      <c r="A49" s="46"/>
      <c r="B49" s="52">
        <f>+'Ark1'!C1372</f>
        <v>2022</v>
      </c>
      <c r="C49" s="52">
        <f>+'Ark1'!M1372</f>
        <v>8</v>
      </c>
      <c r="D49" s="53" t="str">
        <f t="shared" si="17"/>
        <v>3</v>
      </c>
      <c r="E49" s="52">
        <f>+'Ark1'!Q1372</f>
        <v>168</v>
      </c>
      <c r="F49" s="329">
        <f>+'Ark1'!R1372</f>
        <v>1127</v>
      </c>
      <c r="G49" s="169">
        <f>+'Ark1'!AF1372</f>
        <v>6.5791009924109742</v>
      </c>
      <c r="H49" s="58">
        <f t="shared" si="13"/>
        <v>-2.5381639415782091</v>
      </c>
      <c r="I49" s="169">
        <f>+'Ark1'!AG1372</f>
        <v>7.9246507056747308</v>
      </c>
      <c r="J49" s="93"/>
      <c r="K49" s="149">
        <f>+'Ark1'!U1372</f>
        <v>9.7246672582076172</v>
      </c>
      <c r="L49" s="169"/>
      <c r="M49" s="169"/>
      <c r="N49" s="498"/>
      <c r="O49" s="169"/>
      <c r="P49" s="169"/>
      <c r="Q49" s="169"/>
      <c r="R49" s="169"/>
      <c r="S49" s="169"/>
      <c r="T49" s="54">
        <f>+'Ark1'!S1372</f>
        <v>6.1188997338065638</v>
      </c>
      <c r="U49" s="58">
        <f t="shared" si="14"/>
        <v>0.22033097213886244</v>
      </c>
      <c r="V49" s="73">
        <f>+'Ark1'!V1372</f>
        <v>0</v>
      </c>
      <c r="W49" s="149">
        <f>+'Ark1'!X1372</f>
        <v>6.2999112688553707</v>
      </c>
      <c r="X49" s="149">
        <f>+'Ark1'!Y1372</f>
        <v>0.44365572315882879</v>
      </c>
      <c r="Y49" s="149">
        <f>+'Ark1'!Z1372</f>
        <v>3.7012928806921033</v>
      </c>
      <c r="Z49" s="54">
        <f>+'Ark1'!AA1372</f>
        <v>1.1825661401538752</v>
      </c>
      <c r="AA49" s="54">
        <f>+'Ark1'!AB1372</f>
        <v>0</v>
      </c>
      <c r="AB49" s="73">
        <f>+'Ark1'!AD1372</f>
        <v>0</v>
      </c>
      <c r="AC49" s="54">
        <f t="shared" si="15"/>
        <v>1.5892836426914136</v>
      </c>
      <c r="AD49" s="73">
        <f t="shared" si="18"/>
        <v>6.708333333333333</v>
      </c>
      <c r="AE49" s="46"/>
      <c r="AF49" s="4"/>
      <c r="AG49" s="16"/>
      <c r="AH49" s="57"/>
      <c r="AI49" s="13"/>
      <c r="AJ49" s="18"/>
    </row>
    <row r="50" spans="1:36" ht="15.6">
      <c r="A50" s="46"/>
      <c r="B50" s="52">
        <f>+'Ark1'!C1373</f>
        <v>2022</v>
      </c>
      <c r="C50" s="52">
        <f>+'Ark1'!M1373</f>
        <v>9</v>
      </c>
      <c r="D50" s="53" t="str">
        <f t="shared" si="17"/>
        <v>3+</v>
      </c>
      <c r="E50" s="52">
        <f>+'Ark1'!Q1373</f>
        <v>1</v>
      </c>
      <c r="F50" s="329">
        <f>+'Ark1'!R1373</f>
        <v>1</v>
      </c>
      <c r="G50" s="169">
        <f>+'Ark1'!AF1373</f>
        <v>5.8377116170461188E-3</v>
      </c>
      <c r="H50" s="58">
        <f t="shared" si="13"/>
        <v>5.8377116170461188E-3</v>
      </c>
      <c r="I50" s="169">
        <f>+'Ark1'!AG1373</f>
        <v>1.1352228261639771E-2</v>
      </c>
      <c r="J50" s="93"/>
      <c r="K50" s="149">
        <f>+'Ark1'!U1373</f>
        <v>15.7</v>
      </c>
      <c r="L50" s="169"/>
      <c r="M50" s="169"/>
      <c r="N50" s="498"/>
      <c r="O50" s="169"/>
      <c r="P50" s="169"/>
      <c r="Q50" s="169"/>
      <c r="R50" s="169"/>
      <c r="S50" s="169"/>
      <c r="T50" s="54">
        <f>+'Ark1'!S1373</f>
        <v>8</v>
      </c>
      <c r="U50" s="58">
        <f t="shared" si="14"/>
        <v>8</v>
      </c>
      <c r="V50" s="73">
        <f>+'Ark1'!V1373</f>
        <v>0</v>
      </c>
      <c r="W50" s="149">
        <f>+'Ark1'!X1373</f>
        <v>0</v>
      </c>
      <c r="X50" s="149">
        <f>+'Ark1'!Y1373</f>
        <v>0</v>
      </c>
      <c r="Y50" s="149">
        <f>+'Ark1'!Z1373</f>
        <v>0</v>
      </c>
      <c r="Z50" s="54">
        <f>+'Ark1'!AA1373</f>
        <v>0</v>
      </c>
      <c r="AA50" s="54">
        <f>+'Ark1'!AB1373</f>
        <v>0</v>
      </c>
      <c r="AB50" s="73">
        <f>+'Ark1'!AD1373</f>
        <v>0</v>
      </c>
      <c r="AC50" s="54">
        <f t="shared" si="15"/>
        <v>1.9624999999999999</v>
      </c>
      <c r="AD50" s="73">
        <f t="shared" si="18"/>
        <v>1</v>
      </c>
      <c r="AE50" s="46"/>
      <c r="AF50" s="4"/>
      <c r="AG50" s="16"/>
      <c r="AH50" s="57"/>
      <c r="AI50" s="5"/>
      <c r="AJ50" s="18"/>
    </row>
    <row r="51" spans="1:36" ht="15.6">
      <c r="A51" s="46"/>
      <c r="B51" s="52">
        <f>+'Ark1'!C1374</f>
        <v>2022</v>
      </c>
      <c r="C51" s="52">
        <f>+'Ark1'!M1374</f>
        <v>10</v>
      </c>
      <c r="D51" s="53" t="str">
        <f t="shared" si="17"/>
        <v>4-</v>
      </c>
      <c r="E51" s="52">
        <f>+'Ark1'!Q1374</f>
        <v>0</v>
      </c>
      <c r="F51" s="329">
        <f>+'Ark1'!R1374</f>
        <v>0</v>
      </c>
      <c r="G51" s="169">
        <f>+'Ark1'!AF1374</f>
        <v>0</v>
      </c>
      <c r="H51" s="58">
        <f t="shared" si="13"/>
        <v>0</v>
      </c>
      <c r="I51" s="169">
        <f>+'Ark1'!AG1374</f>
        <v>0</v>
      </c>
      <c r="J51" s="93"/>
      <c r="K51" s="149">
        <f>+'Ark1'!U1374</f>
        <v>0</v>
      </c>
      <c r="L51" s="169"/>
      <c r="M51" s="169"/>
      <c r="N51" s="498"/>
      <c r="O51" s="169"/>
      <c r="P51" s="169"/>
      <c r="Q51" s="169"/>
      <c r="R51" s="169"/>
      <c r="S51" s="169"/>
      <c r="T51" s="54">
        <f>+'Ark1'!S1374</f>
        <v>0</v>
      </c>
      <c r="U51" s="58">
        <f t="shared" si="14"/>
        <v>0</v>
      </c>
      <c r="V51" s="73">
        <f>+'Ark1'!V1374</f>
        <v>0</v>
      </c>
      <c r="W51" s="149">
        <f>+'Ark1'!X1374</f>
        <v>0</v>
      </c>
      <c r="X51" s="149">
        <f>+'Ark1'!Y1374</f>
        <v>0</v>
      </c>
      <c r="Y51" s="149">
        <f>+'Ark1'!Z1374</f>
        <v>0</v>
      </c>
      <c r="Z51" s="54">
        <f>+'Ark1'!AA1374</f>
        <v>0</v>
      </c>
      <c r="AA51" s="54">
        <f>+'Ark1'!AB1374</f>
        <v>0</v>
      </c>
      <c r="AB51" s="73">
        <f>+'Ark1'!AD1374</f>
        <v>0</v>
      </c>
      <c r="AC51" s="54" t="e">
        <f t="shared" si="15"/>
        <v>#DIV/0!</v>
      </c>
      <c r="AD51" s="73" t="e">
        <f t="shared" si="18"/>
        <v>#DIV/0!</v>
      </c>
      <c r="AE51" s="46"/>
      <c r="AF51" s="4"/>
      <c r="AG51" s="16"/>
      <c r="AH51" s="57"/>
      <c r="AI51" s="5"/>
      <c r="AJ51" s="18"/>
    </row>
    <row r="52" spans="1:36" ht="15.6">
      <c r="A52" s="46"/>
      <c r="B52" s="52">
        <f>+'Ark1'!C1375</f>
        <v>2022</v>
      </c>
      <c r="C52" s="52">
        <f>+'Ark1'!M1375</f>
        <v>11</v>
      </c>
      <c r="D52" s="53" t="str">
        <f t="shared" si="17"/>
        <v>4</v>
      </c>
      <c r="E52" s="52">
        <f>+'Ark1'!Q1375</f>
        <v>2</v>
      </c>
      <c r="F52" s="329">
        <f>+'Ark1'!R1375</f>
        <v>3</v>
      </c>
      <c r="G52" s="169">
        <f>+'Ark1'!AF1375</f>
        <v>1.7513134851138347E-2</v>
      </c>
      <c r="H52" s="58">
        <f t="shared" si="13"/>
        <v>4.9272738258355001E-4</v>
      </c>
      <c r="I52" s="169">
        <f>+'Ark1'!AG1375</f>
        <v>2.6102894283133501E-2</v>
      </c>
      <c r="J52" s="93"/>
      <c r="K52" s="149">
        <f>+'Ark1'!U1375</f>
        <v>12.03333333333333</v>
      </c>
      <c r="L52" s="169"/>
      <c r="M52" s="169"/>
      <c r="N52" s="498"/>
      <c r="O52" s="169"/>
      <c r="P52" s="169"/>
      <c r="Q52" s="169"/>
      <c r="R52" s="169"/>
      <c r="S52" s="169"/>
      <c r="T52" s="54">
        <f>+'Ark1'!S1375</f>
        <v>8</v>
      </c>
      <c r="U52" s="58">
        <f t="shared" si="14"/>
        <v>0</v>
      </c>
      <c r="V52" s="73">
        <f>+'Ark1'!V1375</f>
        <v>0</v>
      </c>
      <c r="W52" s="149">
        <f>+'Ark1'!X1375</f>
        <v>33.333333333333343</v>
      </c>
      <c r="X52" s="149">
        <f>+'Ark1'!Y1375</f>
        <v>33.333333333333343</v>
      </c>
      <c r="Y52" s="149">
        <f>+'Ark1'!Z1375</f>
        <v>9.9466353886907672</v>
      </c>
      <c r="Z52" s="54">
        <f>+'Ark1'!AA1375</f>
        <v>0</v>
      </c>
      <c r="AA52" s="54">
        <f>+'Ark1'!AB1375</f>
        <v>0</v>
      </c>
      <c r="AB52" s="73">
        <f>+'Ark1'!AD1375</f>
        <v>0</v>
      </c>
      <c r="AC52" s="54">
        <f t="shared" si="15"/>
        <v>1.5041666666666662</v>
      </c>
      <c r="AD52" s="73">
        <f t="shared" si="18"/>
        <v>1.5</v>
      </c>
      <c r="AE52" s="46"/>
      <c r="AF52" s="4"/>
      <c r="AG52" s="16"/>
      <c r="AH52" s="57"/>
      <c r="AI52" s="5"/>
      <c r="AJ52" s="18"/>
    </row>
    <row r="53" spans="1:36" ht="15.6">
      <c r="A53" s="46"/>
      <c r="B53" s="52">
        <f>+'Ark1'!C1376</f>
        <v>2022</v>
      </c>
      <c r="C53" s="52">
        <f>+'Ark1'!M1376</f>
        <v>12</v>
      </c>
      <c r="D53" s="53" t="str">
        <f t="shared" si="17"/>
        <v>4+</v>
      </c>
      <c r="E53" s="52">
        <f>+'Ark1'!Q1376</f>
        <v>0</v>
      </c>
      <c r="F53" s="329">
        <f>+'Ark1'!R1376</f>
        <v>0</v>
      </c>
      <c r="G53" s="169">
        <f>+'Ark1'!AF1376</f>
        <v>0</v>
      </c>
      <c r="H53" s="58">
        <f t="shared" si="13"/>
        <v>0</v>
      </c>
      <c r="I53" s="169">
        <f>+'Ark1'!AG1376</f>
        <v>0</v>
      </c>
      <c r="J53" s="93"/>
      <c r="K53" s="149">
        <f>+'Ark1'!U1376</f>
        <v>0</v>
      </c>
      <c r="L53" s="169"/>
      <c r="M53" s="169"/>
      <c r="N53" s="498"/>
      <c r="O53" s="169"/>
      <c r="P53" s="169"/>
      <c r="Q53" s="169"/>
      <c r="R53" s="169"/>
      <c r="S53" s="169"/>
      <c r="T53" s="54">
        <f>+'Ark1'!S1376</f>
        <v>0</v>
      </c>
      <c r="U53" s="58">
        <f t="shared" si="14"/>
        <v>0</v>
      </c>
      <c r="V53" s="73">
        <f>+'Ark1'!V1376</f>
        <v>0</v>
      </c>
      <c r="W53" s="149">
        <f>+'Ark1'!X1376</f>
        <v>0</v>
      </c>
      <c r="X53" s="149">
        <f>+'Ark1'!Y1376</f>
        <v>0</v>
      </c>
      <c r="Y53" s="149">
        <f>+'Ark1'!Z1376</f>
        <v>0</v>
      </c>
      <c r="Z53" s="54">
        <f>+'Ark1'!AA1376</f>
        <v>0</v>
      </c>
      <c r="AA53" s="54">
        <f>+'Ark1'!AB1376</f>
        <v>0</v>
      </c>
      <c r="AB53" s="73">
        <f>+'Ark1'!AD1376</f>
        <v>0</v>
      </c>
      <c r="AC53" s="54" t="e">
        <f t="shared" si="15"/>
        <v>#DIV/0!</v>
      </c>
      <c r="AD53" s="73" t="e">
        <f t="shared" si="18"/>
        <v>#DIV/0!</v>
      </c>
      <c r="AE53" s="46"/>
      <c r="AF53" s="4"/>
      <c r="AG53" s="16"/>
      <c r="AH53" s="57"/>
      <c r="AI53" s="5"/>
      <c r="AJ53" s="18"/>
    </row>
    <row r="54" spans="1:36" ht="15.6">
      <c r="A54" s="46"/>
      <c r="B54" s="52">
        <f>+'Ark1'!C1377</f>
        <v>2022</v>
      </c>
      <c r="C54" s="52">
        <f>+'Ark1'!M1377</f>
        <v>13</v>
      </c>
      <c r="D54" s="53" t="str">
        <f t="shared" si="17"/>
        <v>5-</v>
      </c>
      <c r="E54" s="52">
        <f>+'Ark1'!Q1377</f>
        <v>0</v>
      </c>
      <c r="F54" s="329">
        <f>+'Ark1'!R1377</f>
        <v>0</v>
      </c>
      <c r="G54" s="169">
        <f>+'Ark1'!AF1377</f>
        <v>0</v>
      </c>
      <c r="H54" s="58">
        <f t="shared" si="13"/>
        <v>0</v>
      </c>
      <c r="I54" s="169">
        <f>+'Ark1'!AG1377</f>
        <v>0</v>
      </c>
      <c r="J54" s="93"/>
      <c r="K54" s="149">
        <f>+'Ark1'!U1377</f>
        <v>0</v>
      </c>
      <c r="L54" s="169"/>
      <c r="M54" s="169"/>
      <c r="N54" s="498"/>
      <c r="O54" s="169"/>
      <c r="P54" s="169"/>
      <c r="Q54" s="169"/>
      <c r="R54" s="169"/>
      <c r="S54" s="169"/>
      <c r="T54" s="54">
        <f>+'Ark1'!S1377</f>
        <v>0</v>
      </c>
      <c r="U54" s="58">
        <f t="shared" si="14"/>
        <v>0</v>
      </c>
      <c r="V54" s="73">
        <f>+'Ark1'!V1377</f>
        <v>0</v>
      </c>
      <c r="W54" s="149">
        <f>+'Ark1'!X1377</f>
        <v>0</v>
      </c>
      <c r="X54" s="149">
        <f>+'Ark1'!Y1377</f>
        <v>0</v>
      </c>
      <c r="Y54" s="149">
        <f>+'Ark1'!Z1377</f>
        <v>0</v>
      </c>
      <c r="Z54" s="54">
        <f>+'Ark1'!AA1377</f>
        <v>0</v>
      </c>
      <c r="AA54" s="54">
        <f>+'Ark1'!AB1377</f>
        <v>0</v>
      </c>
      <c r="AB54" s="73">
        <f>+'Ark1'!AD1377</f>
        <v>0</v>
      </c>
      <c r="AC54" s="54" t="e">
        <f t="shared" si="15"/>
        <v>#DIV/0!</v>
      </c>
      <c r="AD54" s="73" t="e">
        <f t="shared" si="18"/>
        <v>#DIV/0!</v>
      </c>
      <c r="AE54" s="46"/>
      <c r="AF54" s="4"/>
      <c r="AG54" s="16"/>
      <c r="AH54" s="57"/>
      <c r="AI54" s="5"/>
      <c r="AJ54" s="18"/>
    </row>
    <row r="55" spans="1:36" ht="15.6">
      <c r="A55" s="46"/>
      <c r="B55" s="52">
        <f>+'Ark1'!C1378</f>
        <v>2022</v>
      </c>
      <c r="C55" s="52">
        <f>+'Ark1'!M1378</f>
        <v>14</v>
      </c>
      <c r="D55" s="53" t="str">
        <f t="shared" si="17"/>
        <v>5</v>
      </c>
      <c r="E55" s="52">
        <f>+'Ark1'!Q1378</f>
        <v>0</v>
      </c>
      <c r="F55" s="329">
        <f>+'Ark1'!R1378</f>
        <v>0</v>
      </c>
      <c r="G55" s="169">
        <f>+'Ark1'!AF1378</f>
        <v>0</v>
      </c>
      <c r="H55" s="58">
        <f t="shared" si="13"/>
        <v>0</v>
      </c>
      <c r="I55" s="169">
        <f>+'Ark1'!AG1378</f>
        <v>0</v>
      </c>
      <c r="J55" s="93"/>
      <c r="K55" s="149">
        <f>+'Ark1'!U1378</f>
        <v>0</v>
      </c>
      <c r="L55" s="169"/>
      <c r="M55" s="169"/>
      <c r="N55" s="498"/>
      <c r="O55" s="169"/>
      <c r="P55" s="169"/>
      <c r="Q55" s="169"/>
      <c r="R55" s="169"/>
      <c r="S55" s="169"/>
      <c r="T55" s="54">
        <f>+'Ark1'!S1378</f>
        <v>0</v>
      </c>
      <c r="U55" s="58">
        <f t="shared" si="14"/>
        <v>0</v>
      </c>
      <c r="V55" s="73">
        <f>+'Ark1'!V1378</f>
        <v>0</v>
      </c>
      <c r="W55" s="149">
        <f>+'Ark1'!X1378</f>
        <v>0</v>
      </c>
      <c r="X55" s="149">
        <f>+'Ark1'!Y1378</f>
        <v>0</v>
      </c>
      <c r="Y55" s="149">
        <f>+'Ark1'!Z1378</f>
        <v>0</v>
      </c>
      <c r="Z55" s="54">
        <f>+'Ark1'!AA1378</f>
        <v>0</v>
      </c>
      <c r="AA55" s="54">
        <f>+'Ark1'!AB1378</f>
        <v>0</v>
      </c>
      <c r="AB55" s="73">
        <f>+'Ark1'!AD1378</f>
        <v>0</v>
      </c>
      <c r="AC55" s="54" t="e">
        <f t="shared" si="15"/>
        <v>#DIV/0!</v>
      </c>
      <c r="AD55" s="73" t="e">
        <f t="shared" si="18"/>
        <v>#DIV/0!</v>
      </c>
      <c r="AE55" s="46"/>
      <c r="AF55" s="4"/>
      <c r="AG55" s="16"/>
      <c r="AH55" s="57"/>
      <c r="AI55" s="5"/>
      <c r="AJ55" s="18"/>
    </row>
    <row r="56" spans="1:36" ht="15.6">
      <c r="A56" s="46"/>
      <c r="B56" s="52">
        <f>+'Ark1'!C1379</f>
        <v>2022</v>
      </c>
      <c r="C56" s="52">
        <f>+'Ark1'!M1379</f>
        <v>15</v>
      </c>
      <c r="D56" s="53" t="str">
        <f t="shared" si="17"/>
        <v>5+</v>
      </c>
      <c r="E56" s="52">
        <f>+'Ark1'!Q1379</f>
        <v>0</v>
      </c>
      <c r="F56" s="329">
        <f>+'Ark1'!R1379</f>
        <v>0</v>
      </c>
      <c r="G56" s="169">
        <f>+'Ark1'!AF1379</f>
        <v>0</v>
      </c>
      <c r="H56" s="58">
        <f t="shared" si="13"/>
        <v>0</v>
      </c>
      <c r="I56" s="169">
        <f>+'Ark1'!AG1379</f>
        <v>0</v>
      </c>
      <c r="J56" s="93"/>
      <c r="K56" s="149">
        <f>+'Ark1'!U1379</f>
        <v>0</v>
      </c>
      <c r="L56" s="169"/>
      <c r="M56" s="169"/>
      <c r="N56" s="498"/>
      <c r="O56" s="169"/>
      <c r="P56" s="169"/>
      <c r="Q56" s="169"/>
      <c r="R56" s="169"/>
      <c r="S56" s="169"/>
      <c r="T56" s="54">
        <f>+'Ark1'!S1379</f>
        <v>0</v>
      </c>
      <c r="U56" s="58">
        <f t="shared" si="14"/>
        <v>0</v>
      </c>
      <c r="V56" s="73">
        <f>+'Ark1'!V1379</f>
        <v>0</v>
      </c>
      <c r="W56" s="149">
        <f>+'Ark1'!X1379</f>
        <v>0</v>
      </c>
      <c r="X56" s="149">
        <f>+'Ark1'!Y1379</f>
        <v>0</v>
      </c>
      <c r="Y56" s="149">
        <f>+'Ark1'!Z1379</f>
        <v>0</v>
      </c>
      <c r="Z56" s="54">
        <f>+'Ark1'!AA1379</f>
        <v>0</v>
      </c>
      <c r="AA56" s="54">
        <f>+'Ark1'!AB1379</f>
        <v>0</v>
      </c>
      <c r="AB56" s="73">
        <f>+'Ark1'!AD1379</f>
        <v>0</v>
      </c>
      <c r="AC56" s="54" t="e">
        <f t="shared" si="15"/>
        <v>#DIV/0!</v>
      </c>
      <c r="AD56" s="73" t="e">
        <f t="shared" si="18"/>
        <v>#DIV/0!</v>
      </c>
      <c r="AE56" s="46"/>
      <c r="AF56" s="4"/>
      <c r="AG56" s="16"/>
      <c r="AH56" s="57"/>
      <c r="AI56" s="5"/>
      <c r="AJ56" s="18"/>
    </row>
    <row r="57" spans="1:36" ht="15.6">
      <c r="A57" s="46"/>
      <c r="B57" s="46"/>
      <c r="C57" s="46"/>
      <c r="D57" s="46"/>
      <c r="E57" s="46"/>
      <c r="F57" s="314"/>
      <c r="G57" s="46"/>
      <c r="H57" s="46"/>
      <c r="I57" s="46"/>
      <c r="J57" s="93"/>
      <c r="K57" s="46"/>
      <c r="L57" s="46"/>
      <c r="M57" s="46"/>
      <c r="N57" s="314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"/>
      <c r="AG57" s="16"/>
      <c r="AH57" s="57"/>
      <c r="AI57" s="5"/>
      <c r="AJ57" s="18"/>
    </row>
    <row r="58" spans="1:36" ht="15.6">
      <c r="A58" s="46"/>
      <c r="B58" s="45">
        <f>+'Ark1'!C1380</f>
        <v>2021</v>
      </c>
      <c r="C58" s="45">
        <f>+'Ark1'!M1380</f>
        <v>1</v>
      </c>
      <c r="D58" s="284" t="str">
        <f t="shared" ref="D58:D72" si="19">+D42</f>
        <v>1-</v>
      </c>
      <c r="E58" s="45">
        <f>+'Ark1'!Q1380</f>
        <v>0</v>
      </c>
      <c r="F58" s="328">
        <f>+'Ark1'!R1380</f>
        <v>0</v>
      </c>
      <c r="G58" s="291">
        <f>+'Ark1'!AF1380</f>
        <v>0</v>
      </c>
      <c r="H58" s="292">
        <f t="shared" ref="H58" si="20">+G58-G74</f>
        <v>0</v>
      </c>
      <c r="I58" s="291">
        <f>+'Ark1'!AG1380</f>
        <v>0</v>
      </c>
      <c r="J58" s="93"/>
      <c r="K58" s="100">
        <f>+'Ark1'!U1380</f>
        <v>0</v>
      </c>
      <c r="L58" s="291"/>
      <c r="M58" s="291"/>
      <c r="N58" s="497"/>
      <c r="O58" s="291"/>
      <c r="P58" s="291"/>
      <c r="Q58" s="291"/>
      <c r="R58" s="291"/>
      <c r="S58" s="291"/>
      <c r="T58" s="38">
        <f>+'Ark1'!S1380</f>
        <v>0</v>
      </c>
      <c r="U58" s="292">
        <f t="shared" ref="U58" si="21">+T58-T74</f>
        <v>0</v>
      </c>
      <c r="V58" s="123">
        <f>+'Ark1'!V1380</f>
        <v>0</v>
      </c>
      <c r="W58" s="100">
        <f>+'Ark1'!X1380</f>
        <v>0</v>
      </c>
      <c r="X58" s="100">
        <f>+'Ark1'!Y1380</f>
        <v>0</v>
      </c>
      <c r="Y58" s="100">
        <f>+'Ark1'!Z1380</f>
        <v>0</v>
      </c>
      <c r="Z58" s="38">
        <f>+'Ark1'!AA1380</f>
        <v>0</v>
      </c>
      <c r="AA58" s="38">
        <f>+'Ark1'!AB1380</f>
        <v>0</v>
      </c>
      <c r="AB58" s="123">
        <f>+'Ark1'!AD1380</f>
        <v>0</v>
      </c>
      <c r="AC58" s="38" t="e">
        <f t="shared" ref="AC58:AC72" si="22">+K58/T58</f>
        <v>#DIV/0!</v>
      </c>
      <c r="AD58" s="123" t="e">
        <f t="shared" si="18"/>
        <v>#DIV/0!</v>
      </c>
      <c r="AE58" s="46"/>
      <c r="AF58" s="4"/>
      <c r="AG58" s="16"/>
      <c r="AH58" s="57"/>
      <c r="AI58" s="5"/>
      <c r="AJ58" s="18"/>
    </row>
    <row r="59" spans="1:36" ht="15.6">
      <c r="A59" s="46"/>
      <c r="B59" s="45">
        <f>+'Ark1'!C1381</f>
        <v>2021</v>
      </c>
      <c r="C59" s="45">
        <f>+'Ark1'!M1381</f>
        <v>2</v>
      </c>
      <c r="D59" s="284" t="str">
        <f t="shared" si="19"/>
        <v>1</v>
      </c>
      <c r="E59" s="45">
        <f>+'Ark1'!Q1381</f>
        <v>409</v>
      </c>
      <c r="F59" s="328">
        <f>+'Ark1'!R1381</f>
        <v>5339</v>
      </c>
      <c r="G59" s="291">
        <f>+'Ark1'!AF1381</f>
        <v>30.29065182487135</v>
      </c>
      <c r="H59" s="292">
        <f t="shared" ref="H59:H72" si="23">+G59-G75</f>
        <v>2.5220567835490293</v>
      </c>
      <c r="I59" s="291">
        <f>+'Ark1'!AG1381</f>
        <v>27.093670646433289</v>
      </c>
      <c r="J59" s="93"/>
      <c r="K59" s="100">
        <f>+'Ark1'!U1381</f>
        <v>7.2695317475182595</v>
      </c>
      <c r="L59" s="291"/>
      <c r="M59" s="291"/>
      <c r="N59" s="497"/>
      <c r="O59" s="291"/>
      <c r="P59" s="291"/>
      <c r="Q59" s="291"/>
      <c r="R59" s="291"/>
      <c r="S59" s="291"/>
      <c r="T59" s="38">
        <f>+'Ark1'!S1381</f>
        <v>4.2833864019479302</v>
      </c>
      <c r="U59" s="292">
        <f t="shared" ref="U59:U72" si="24">+T59-T75</f>
        <v>-9.3871397723663819E-2</v>
      </c>
      <c r="V59" s="123">
        <f>+'Ark1'!V1381</f>
        <v>0</v>
      </c>
      <c r="W59" s="100">
        <f>+'Ark1'!X1381</f>
        <v>0.67428357370294079</v>
      </c>
      <c r="X59" s="100">
        <f>+'Ark1'!Y1381</f>
        <v>1.8730099269526124E-2</v>
      </c>
      <c r="Y59" s="100">
        <f>+'Ark1'!Z1381</f>
        <v>2.9924424700525369</v>
      </c>
      <c r="Z59" s="38">
        <f>+'Ark1'!AA1381</f>
        <v>1.5938068691000198</v>
      </c>
      <c r="AA59" s="38">
        <f>+'Ark1'!AB1381</f>
        <v>0</v>
      </c>
      <c r="AB59" s="123">
        <f>+'Ark1'!AD1381</f>
        <v>0</v>
      </c>
      <c r="AC59" s="38">
        <f t="shared" si="22"/>
        <v>1.6971459180550084</v>
      </c>
      <c r="AD59" s="123">
        <f t="shared" ref="AD59:AD125" si="25">+F59/E59</f>
        <v>13.053789731051344</v>
      </c>
      <c r="AE59" s="46"/>
      <c r="AF59" s="4"/>
      <c r="AG59" s="18"/>
      <c r="AH59" s="57"/>
      <c r="AI59" s="5"/>
      <c r="AJ59" s="18"/>
    </row>
    <row r="60" spans="1:36" ht="15.6">
      <c r="A60" s="46"/>
      <c r="B60" s="45">
        <f>+'Ark1'!C1382</f>
        <v>2021</v>
      </c>
      <c r="C60" s="45">
        <f>+'Ark1'!M1382</f>
        <v>3</v>
      </c>
      <c r="D60" s="284" t="str">
        <f t="shared" si="19"/>
        <v>1+</v>
      </c>
      <c r="E60" s="45">
        <f>+'Ark1'!Q1382</f>
        <v>0</v>
      </c>
      <c r="F60" s="328">
        <f>+'Ark1'!R1382</f>
        <v>0</v>
      </c>
      <c r="G60" s="291">
        <f>+'Ark1'!AF1382</f>
        <v>0</v>
      </c>
      <c r="H60" s="292">
        <f t="shared" si="23"/>
        <v>0</v>
      </c>
      <c r="I60" s="291">
        <f>+'Ark1'!AG1382</f>
        <v>0</v>
      </c>
      <c r="J60" s="93"/>
      <c r="K60" s="100">
        <f>+'Ark1'!U1382</f>
        <v>0</v>
      </c>
      <c r="L60" s="291"/>
      <c r="M60" s="291"/>
      <c r="N60" s="497"/>
      <c r="O60" s="291"/>
      <c r="P60" s="291"/>
      <c r="Q60" s="291"/>
      <c r="R60" s="291"/>
      <c r="S60" s="291"/>
      <c r="T60" s="38">
        <f>+'Ark1'!S1382</f>
        <v>0</v>
      </c>
      <c r="U60" s="292">
        <f t="shared" si="24"/>
        <v>0</v>
      </c>
      <c r="V60" s="123">
        <f>+'Ark1'!V1382</f>
        <v>0</v>
      </c>
      <c r="W60" s="100">
        <f>+'Ark1'!X1382</f>
        <v>0</v>
      </c>
      <c r="X60" s="100">
        <f>+'Ark1'!Y1382</f>
        <v>0</v>
      </c>
      <c r="Y60" s="100">
        <f>+'Ark1'!Z1382</f>
        <v>0</v>
      </c>
      <c r="Z60" s="38">
        <f>+'Ark1'!AA1382</f>
        <v>0</v>
      </c>
      <c r="AA60" s="38">
        <f>+'Ark1'!AB1382</f>
        <v>0</v>
      </c>
      <c r="AB60" s="123">
        <f>+'Ark1'!AD1382</f>
        <v>0</v>
      </c>
      <c r="AC60" s="38" t="e">
        <f t="shared" si="22"/>
        <v>#DIV/0!</v>
      </c>
      <c r="AD60" s="123" t="e">
        <f t="shared" si="25"/>
        <v>#DIV/0!</v>
      </c>
      <c r="AE60" s="46"/>
      <c r="AF60" s="13"/>
      <c r="AG60" s="13"/>
      <c r="AH60" s="57"/>
    </row>
    <row r="61" spans="1:36" ht="15.6">
      <c r="A61" s="46"/>
      <c r="B61" s="45">
        <f>+'Ark1'!C1383</f>
        <v>2021</v>
      </c>
      <c r="C61" s="45">
        <f>+'Ark1'!M1383</f>
        <v>4</v>
      </c>
      <c r="D61" s="284" t="str">
        <f t="shared" si="19"/>
        <v>2-</v>
      </c>
      <c r="E61" s="45">
        <f>+'Ark1'!Q1383</f>
        <v>0</v>
      </c>
      <c r="F61" s="328">
        <f>+'Ark1'!R1383</f>
        <v>0</v>
      </c>
      <c r="G61" s="291">
        <f>+'Ark1'!AF1383</f>
        <v>0</v>
      </c>
      <c r="H61" s="292">
        <f t="shared" si="23"/>
        <v>-5.6996295240809344E-3</v>
      </c>
      <c r="I61" s="291">
        <f>+'Ark1'!AG1383</f>
        <v>0</v>
      </c>
      <c r="J61" s="93"/>
      <c r="K61" s="100">
        <f>+'Ark1'!U1383</f>
        <v>0</v>
      </c>
      <c r="L61" s="291"/>
      <c r="M61" s="291"/>
      <c r="N61" s="497"/>
      <c r="O61" s="291"/>
      <c r="P61" s="291"/>
      <c r="Q61" s="291"/>
      <c r="R61" s="291"/>
      <c r="S61" s="291"/>
      <c r="T61" s="38">
        <f>+'Ark1'!S1383</f>
        <v>0</v>
      </c>
      <c r="U61" s="292">
        <f t="shared" si="24"/>
        <v>-4</v>
      </c>
      <c r="V61" s="123">
        <f>+'Ark1'!V1383</f>
        <v>0</v>
      </c>
      <c r="W61" s="100">
        <f>+'Ark1'!X1383</f>
        <v>0</v>
      </c>
      <c r="X61" s="100">
        <f>+'Ark1'!Y1383</f>
        <v>0</v>
      </c>
      <c r="Y61" s="100">
        <f>+'Ark1'!Z1383</f>
        <v>0</v>
      </c>
      <c r="Z61" s="38">
        <f>+'Ark1'!AA1383</f>
        <v>0</v>
      </c>
      <c r="AA61" s="38">
        <f>+'Ark1'!AB1383</f>
        <v>0</v>
      </c>
      <c r="AB61" s="123">
        <f>+'Ark1'!AD1383</f>
        <v>0</v>
      </c>
      <c r="AC61" s="38" t="e">
        <f t="shared" si="22"/>
        <v>#DIV/0!</v>
      </c>
      <c r="AD61" s="123" t="e">
        <f t="shared" si="25"/>
        <v>#DIV/0!</v>
      </c>
      <c r="AE61" s="46"/>
      <c r="AF61" s="5"/>
      <c r="AG61" s="18"/>
      <c r="AH61" s="57"/>
      <c r="AJ61" s="18"/>
    </row>
    <row r="62" spans="1:36" ht="15.6">
      <c r="A62" s="46"/>
      <c r="B62" s="45">
        <f>+'Ark1'!C1384</f>
        <v>2021</v>
      </c>
      <c r="C62" s="45">
        <f>+'Ark1'!M1384</f>
        <v>5</v>
      </c>
      <c r="D62" s="284" t="str">
        <f t="shared" si="19"/>
        <v>2</v>
      </c>
      <c r="E62" s="45">
        <f>+'Ark1'!Q1384</f>
        <v>517</v>
      </c>
      <c r="F62" s="328">
        <f>+'Ark1'!R1384</f>
        <v>10674.9</v>
      </c>
      <c r="G62" s="291">
        <f>+'Ark1'!AF1384</f>
        <v>60.563715895358555</v>
      </c>
      <c r="H62" s="292">
        <f t="shared" si="23"/>
        <v>-0.23993186753684626</v>
      </c>
      <c r="I62" s="291">
        <f>+'Ark1'!AG1384</f>
        <v>62.242382755672445</v>
      </c>
      <c r="J62" s="93"/>
      <c r="K62" s="100">
        <f>+'Ark1'!U1384</f>
        <v>8.3525850359254044</v>
      </c>
      <c r="L62" s="291"/>
      <c r="M62" s="291"/>
      <c r="N62" s="497"/>
      <c r="O62" s="291"/>
      <c r="P62" s="291"/>
      <c r="Q62" s="291"/>
      <c r="R62" s="291"/>
      <c r="S62" s="291"/>
      <c r="T62" s="38">
        <f>+'Ark1'!S1384</f>
        <v>5.4356200058080155</v>
      </c>
      <c r="U62" s="292">
        <f t="shared" si="24"/>
        <v>-6.3559971916102853E-3</v>
      </c>
      <c r="V62" s="123">
        <f>+'Ark1'!V1384</f>
        <v>1.8735538506215517E-2</v>
      </c>
      <c r="W62" s="100">
        <f>+'Ark1'!X1384</f>
        <v>2.9695828532351598</v>
      </c>
      <c r="X62" s="100">
        <f>+'Ark1'!Y1384</f>
        <v>5.620661551864653E-2</v>
      </c>
      <c r="Y62" s="100">
        <f>+'Ark1'!Z1384</f>
        <v>3.3609741210194497</v>
      </c>
      <c r="Z62" s="38">
        <f>+'Ark1'!AA1384</f>
        <v>1.225873683588292</v>
      </c>
      <c r="AA62" s="38">
        <f>+'Ark1'!AB1384</f>
        <v>5.1009202485533924E-3</v>
      </c>
      <c r="AB62" s="123">
        <f>+'Ark1'!AD1384</f>
        <v>0.38937322878291969</v>
      </c>
      <c r="AC62" s="38">
        <f t="shared" si="22"/>
        <v>1.5366388796495307</v>
      </c>
      <c r="AD62" s="123">
        <f t="shared" si="25"/>
        <v>20.647775628626693</v>
      </c>
      <c r="AE62" s="46"/>
      <c r="AF62" s="13"/>
      <c r="AG62" s="13"/>
      <c r="AH62" s="57"/>
    </row>
    <row r="63" spans="1:36" ht="15.6">
      <c r="A63" s="46"/>
      <c r="B63" s="45">
        <f>+'Ark1'!C1385</f>
        <v>2021</v>
      </c>
      <c r="C63" s="45">
        <f>+'Ark1'!M1385</f>
        <v>6</v>
      </c>
      <c r="D63" s="284" t="str">
        <f t="shared" si="19"/>
        <v>2+</v>
      </c>
      <c r="E63" s="45">
        <f>+'Ark1'!Q1385</f>
        <v>1</v>
      </c>
      <c r="F63" s="328">
        <f>+'Ark1'!R1385</f>
        <v>1</v>
      </c>
      <c r="G63" s="291">
        <f>+'Ark1'!AF1385</f>
        <v>5.6734691561849317E-3</v>
      </c>
      <c r="H63" s="292">
        <f t="shared" si="23"/>
        <v>5.6734691561849317E-3</v>
      </c>
      <c r="I63" s="291">
        <f>+'Ark1'!AG1385</f>
        <v>1.0680532837123682E-2</v>
      </c>
      <c r="J63" s="93"/>
      <c r="K63" s="100">
        <f>+'Ark1'!U1385</f>
        <v>15.3</v>
      </c>
      <c r="L63" s="291"/>
      <c r="M63" s="291"/>
      <c r="N63" s="497"/>
      <c r="O63" s="291"/>
      <c r="P63" s="291"/>
      <c r="Q63" s="291"/>
      <c r="R63" s="291"/>
      <c r="S63" s="291"/>
      <c r="T63" s="38">
        <f>+'Ark1'!S1385</f>
        <v>5</v>
      </c>
      <c r="U63" s="292">
        <f t="shared" si="24"/>
        <v>5</v>
      </c>
      <c r="V63" s="123">
        <f>+'Ark1'!V1385</f>
        <v>0</v>
      </c>
      <c r="W63" s="100">
        <f>+'Ark1'!X1385</f>
        <v>0</v>
      </c>
      <c r="X63" s="100">
        <f>+'Ark1'!Y1385</f>
        <v>0</v>
      </c>
      <c r="Y63" s="100">
        <f>+'Ark1'!Z1385</f>
        <v>0</v>
      </c>
      <c r="Z63" s="38">
        <f>+'Ark1'!AA1385</f>
        <v>0</v>
      </c>
      <c r="AA63" s="38">
        <f>+'Ark1'!AB1385</f>
        <v>0</v>
      </c>
      <c r="AB63" s="123">
        <f>+'Ark1'!AD1385</f>
        <v>0</v>
      </c>
      <c r="AC63" s="38">
        <f t="shared" si="22"/>
        <v>3.06</v>
      </c>
      <c r="AD63" s="123">
        <f t="shared" si="25"/>
        <v>1</v>
      </c>
      <c r="AE63" s="46"/>
      <c r="AF63" s="13"/>
      <c r="AG63" s="13"/>
      <c r="AH63" s="57"/>
    </row>
    <row r="64" spans="1:36" ht="15.6">
      <c r="A64" s="46"/>
      <c r="B64" s="45">
        <f>+'Ark1'!C1386</f>
        <v>2021</v>
      </c>
      <c r="C64" s="45">
        <f>+'Ark1'!M1386</f>
        <v>7</v>
      </c>
      <c r="D64" s="284" t="str">
        <f t="shared" si="19"/>
        <v>3-</v>
      </c>
      <c r="E64" s="45">
        <f>+'Ark1'!Q1386</f>
        <v>1</v>
      </c>
      <c r="F64" s="328">
        <f>+'Ark1'!R1386</f>
        <v>1</v>
      </c>
      <c r="G64" s="291">
        <f>+'Ark1'!AF1386</f>
        <v>5.6734691561849317E-3</v>
      </c>
      <c r="H64" s="292">
        <f t="shared" si="23"/>
        <v>5.6734691561849317E-3</v>
      </c>
      <c r="I64" s="291">
        <f>+'Ark1'!AG1386</f>
        <v>8.3768884997048477E-3</v>
      </c>
      <c r="J64" s="93"/>
      <c r="K64" s="100">
        <f>+'Ark1'!U1386</f>
        <v>12</v>
      </c>
      <c r="L64" s="291"/>
      <c r="M64" s="291"/>
      <c r="N64" s="497"/>
      <c r="O64" s="291"/>
      <c r="P64" s="291"/>
      <c r="Q64" s="291"/>
      <c r="R64" s="291"/>
      <c r="S64" s="291"/>
      <c r="T64" s="38">
        <f>+'Ark1'!S1386</f>
        <v>6</v>
      </c>
      <c r="U64" s="292">
        <f t="shared" si="24"/>
        <v>6</v>
      </c>
      <c r="V64" s="123">
        <f>+'Ark1'!V1386</f>
        <v>0</v>
      </c>
      <c r="W64" s="100">
        <f>+'Ark1'!X1386</f>
        <v>0</v>
      </c>
      <c r="X64" s="100">
        <f>+'Ark1'!Y1386</f>
        <v>0</v>
      </c>
      <c r="Y64" s="100">
        <f>+'Ark1'!Z1386</f>
        <v>0</v>
      </c>
      <c r="Z64" s="38">
        <f>+'Ark1'!AA1386</f>
        <v>0</v>
      </c>
      <c r="AA64" s="38">
        <f>+'Ark1'!AB1386</f>
        <v>0</v>
      </c>
      <c r="AB64" s="123">
        <f>+'Ark1'!AD1386</f>
        <v>0</v>
      </c>
      <c r="AC64" s="38">
        <f t="shared" si="22"/>
        <v>2</v>
      </c>
      <c r="AD64" s="123">
        <f t="shared" si="25"/>
        <v>1</v>
      </c>
      <c r="AE64" s="46"/>
      <c r="AF64" s="2"/>
      <c r="AG64" s="5"/>
      <c r="AH64" s="57"/>
    </row>
    <row r="65" spans="1:36" ht="15.6">
      <c r="A65" s="46"/>
      <c r="B65" s="45">
        <f>+'Ark1'!C1387</f>
        <v>2021</v>
      </c>
      <c r="C65" s="45">
        <f>+'Ark1'!M1387</f>
        <v>8</v>
      </c>
      <c r="D65" s="284" t="str">
        <f t="shared" si="19"/>
        <v>3</v>
      </c>
      <c r="E65" s="45">
        <f>+'Ark1'!Q1387</f>
        <v>200</v>
      </c>
      <c r="F65" s="328">
        <f>+'Ark1'!R1387</f>
        <v>1607</v>
      </c>
      <c r="G65" s="291">
        <f>+'Ark1'!AF1387</f>
        <v>9.1172649339891834</v>
      </c>
      <c r="H65" s="292">
        <f t="shared" si="23"/>
        <v>-2.2762944846486075</v>
      </c>
      <c r="I65" s="291">
        <f>+'Ark1'!AG1387</f>
        <v>10.603605077734725</v>
      </c>
      <c r="J65" s="93"/>
      <c r="K65" s="100">
        <f>+'Ark1'!U1387</f>
        <v>9.4522713130056015</v>
      </c>
      <c r="L65" s="291"/>
      <c r="M65" s="291"/>
      <c r="N65" s="497"/>
      <c r="O65" s="291"/>
      <c r="P65" s="291"/>
      <c r="Q65" s="291"/>
      <c r="R65" s="291"/>
      <c r="S65" s="291"/>
      <c r="T65" s="38">
        <f>+'Ark1'!S1387</f>
        <v>5.8985687616677014</v>
      </c>
      <c r="U65" s="292">
        <f t="shared" si="24"/>
        <v>0.20922408933153314</v>
      </c>
      <c r="V65" s="123">
        <f>+'Ark1'!V1387</f>
        <v>0</v>
      </c>
      <c r="W65" s="100">
        <f>+'Ark1'!X1387</f>
        <v>9.3963907902924699</v>
      </c>
      <c r="X65" s="100">
        <f>+'Ark1'!Y1387</f>
        <v>0.24891101431238324</v>
      </c>
      <c r="Y65" s="100">
        <f>+'Ark1'!Z1387</f>
        <v>3.9559200797637639</v>
      </c>
      <c r="Z65" s="38">
        <f>+'Ark1'!AA1387</f>
        <v>1.1828653018979998</v>
      </c>
      <c r="AA65" s="38">
        <f>+'Ark1'!AB1387</f>
        <v>0</v>
      </c>
      <c r="AB65" s="123">
        <f>+'Ark1'!AD1387</f>
        <v>0</v>
      </c>
      <c r="AC65" s="38">
        <f t="shared" si="22"/>
        <v>1.6024686148327891</v>
      </c>
      <c r="AD65" s="123">
        <f t="shared" si="25"/>
        <v>8.0350000000000001</v>
      </c>
      <c r="AE65" s="46"/>
      <c r="AF65" s="4"/>
      <c r="AG65" s="4"/>
      <c r="AH65" s="57"/>
      <c r="AI65" s="4"/>
      <c r="AJ65" s="4"/>
    </row>
    <row r="66" spans="1:36" ht="15.6">
      <c r="A66" s="46"/>
      <c r="B66" s="45">
        <f>+'Ark1'!C1388</f>
        <v>2021</v>
      </c>
      <c r="C66" s="45">
        <f>+'Ark1'!M1388</f>
        <v>9</v>
      </c>
      <c r="D66" s="284" t="str">
        <f t="shared" si="19"/>
        <v>3+</v>
      </c>
      <c r="E66" s="45">
        <f>+'Ark1'!Q1388</f>
        <v>0</v>
      </c>
      <c r="F66" s="328">
        <f>+'Ark1'!R1388</f>
        <v>0</v>
      </c>
      <c r="G66" s="291">
        <f>+'Ark1'!AF1388</f>
        <v>0</v>
      </c>
      <c r="H66" s="292">
        <f t="shared" si="23"/>
        <v>0</v>
      </c>
      <c r="I66" s="291">
        <f>+'Ark1'!AG1388</f>
        <v>0</v>
      </c>
      <c r="J66" s="93"/>
      <c r="K66" s="100">
        <f>+'Ark1'!U1388</f>
        <v>0</v>
      </c>
      <c r="L66" s="291"/>
      <c r="M66" s="291"/>
      <c r="N66" s="497"/>
      <c r="O66" s="291"/>
      <c r="P66" s="291"/>
      <c r="Q66" s="291"/>
      <c r="R66" s="291"/>
      <c r="S66" s="291"/>
      <c r="T66" s="38">
        <f>+'Ark1'!S1388</f>
        <v>0</v>
      </c>
      <c r="U66" s="292">
        <f t="shared" si="24"/>
        <v>0</v>
      </c>
      <c r="V66" s="123">
        <f>+'Ark1'!V1388</f>
        <v>0</v>
      </c>
      <c r="W66" s="100">
        <f>+'Ark1'!X1388</f>
        <v>0</v>
      </c>
      <c r="X66" s="100">
        <f>+'Ark1'!Y1388</f>
        <v>0</v>
      </c>
      <c r="Y66" s="100">
        <f>+'Ark1'!Z1388</f>
        <v>0</v>
      </c>
      <c r="Z66" s="38">
        <f>+'Ark1'!AA1388</f>
        <v>0</v>
      </c>
      <c r="AA66" s="38">
        <f>+'Ark1'!AB1388</f>
        <v>0</v>
      </c>
      <c r="AB66" s="123">
        <f>+'Ark1'!AD1388</f>
        <v>0</v>
      </c>
      <c r="AC66" s="38" t="e">
        <f t="shared" si="22"/>
        <v>#DIV/0!</v>
      </c>
      <c r="AD66" s="123" t="e">
        <f t="shared" si="25"/>
        <v>#DIV/0!</v>
      </c>
      <c r="AE66" s="46"/>
      <c r="AF66" s="4"/>
      <c r="AG66" s="13"/>
      <c r="AH66" s="57"/>
      <c r="AI66" s="1"/>
      <c r="AJ66" s="5"/>
    </row>
    <row r="67" spans="1:36" ht="15.6">
      <c r="A67" s="46"/>
      <c r="B67" s="45">
        <f>+'Ark1'!C1389</f>
        <v>2021</v>
      </c>
      <c r="C67" s="45">
        <f>+'Ark1'!M1389</f>
        <v>10</v>
      </c>
      <c r="D67" s="284" t="str">
        <f t="shared" si="19"/>
        <v>4-</v>
      </c>
      <c r="E67" s="45">
        <f>+'Ark1'!Q1389</f>
        <v>0</v>
      </c>
      <c r="F67" s="328">
        <f>+'Ark1'!R1389</f>
        <v>0</v>
      </c>
      <c r="G67" s="291">
        <f>+'Ark1'!AF1389</f>
        <v>0</v>
      </c>
      <c r="H67" s="292">
        <f t="shared" si="23"/>
        <v>0</v>
      </c>
      <c r="I67" s="291">
        <f>+'Ark1'!AG1389</f>
        <v>0</v>
      </c>
      <c r="J67" s="93"/>
      <c r="K67" s="100">
        <f>+'Ark1'!U1389</f>
        <v>0</v>
      </c>
      <c r="L67" s="291"/>
      <c r="M67" s="291"/>
      <c r="N67" s="497"/>
      <c r="O67" s="291"/>
      <c r="P67" s="291"/>
      <c r="Q67" s="291"/>
      <c r="R67" s="291"/>
      <c r="S67" s="291"/>
      <c r="T67" s="38">
        <f>+'Ark1'!S1389</f>
        <v>0</v>
      </c>
      <c r="U67" s="292">
        <f t="shared" si="24"/>
        <v>0</v>
      </c>
      <c r="V67" s="123">
        <f>+'Ark1'!V1389</f>
        <v>0</v>
      </c>
      <c r="W67" s="100">
        <f>+'Ark1'!X1389</f>
        <v>0</v>
      </c>
      <c r="X67" s="100">
        <f>+'Ark1'!Y1389</f>
        <v>0</v>
      </c>
      <c r="Y67" s="100">
        <f>+'Ark1'!Z1389</f>
        <v>0</v>
      </c>
      <c r="Z67" s="38">
        <f>+'Ark1'!AA1389</f>
        <v>0</v>
      </c>
      <c r="AA67" s="38">
        <f>+'Ark1'!AB1389</f>
        <v>0</v>
      </c>
      <c r="AB67" s="123">
        <f>+'Ark1'!AD1389</f>
        <v>0</v>
      </c>
      <c r="AC67" s="38" t="e">
        <f t="shared" si="22"/>
        <v>#DIV/0!</v>
      </c>
      <c r="AD67" s="123" t="e">
        <f t="shared" si="25"/>
        <v>#DIV/0!</v>
      </c>
      <c r="AE67" s="46"/>
      <c r="AF67" s="4"/>
      <c r="AG67" s="13"/>
      <c r="AH67" s="57"/>
      <c r="AI67" s="1"/>
      <c r="AJ67" s="5"/>
    </row>
    <row r="68" spans="1:36" ht="15.6">
      <c r="A68" s="46"/>
      <c r="B68" s="45">
        <f>+'Ark1'!C1390</f>
        <v>2021</v>
      </c>
      <c r="C68" s="45">
        <f>+'Ark1'!M1390</f>
        <v>11</v>
      </c>
      <c r="D68" s="284" t="str">
        <f t="shared" si="19"/>
        <v>4</v>
      </c>
      <c r="E68" s="45">
        <f>+'Ark1'!Q1390</f>
        <v>3</v>
      </c>
      <c r="F68" s="328">
        <f>+'Ark1'!R1390</f>
        <v>3</v>
      </c>
      <c r="G68" s="291">
        <f>+'Ark1'!AF1390</f>
        <v>1.7020407468554797E-2</v>
      </c>
      <c r="H68" s="292">
        <f t="shared" si="23"/>
        <v>-1.1477740151849877E-2</v>
      </c>
      <c r="I68" s="291">
        <f>+'Ark1'!AG1390</f>
        <v>4.1284098822712063E-2</v>
      </c>
      <c r="J68" s="93"/>
      <c r="K68" s="100">
        <f>+'Ark1'!U1390</f>
        <v>19.713333333333335</v>
      </c>
      <c r="L68" s="291"/>
      <c r="M68" s="291"/>
      <c r="N68" s="497"/>
      <c r="O68" s="291"/>
      <c r="P68" s="291"/>
      <c r="Q68" s="291"/>
      <c r="R68" s="291"/>
      <c r="S68" s="291"/>
      <c r="T68" s="38">
        <f>+'Ark1'!S1390</f>
        <v>8</v>
      </c>
      <c r="U68" s="292">
        <f t="shared" si="24"/>
        <v>0.40000000000000036</v>
      </c>
      <c r="V68" s="123">
        <f>+'Ark1'!V1390</f>
        <v>0</v>
      </c>
      <c r="W68" s="100">
        <f>+'Ark1'!X1390</f>
        <v>100</v>
      </c>
      <c r="X68" s="100">
        <f>+'Ark1'!Y1390</f>
        <v>33.333333333333343</v>
      </c>
      <c r="Y68" s="100">
        <f>+'Ark1'!Z1390</f>
        <v>2.7534382546594576</v>
      </c>
      <c r="Z68" s="38">
        <f>+'Ark1'!AA1390</f>
        <v>0</v>
      </c>
      <c r="AA68" s="38">
        <f>+'Ark1'!AB1390</f>
        <v>0</v>
      </c>
      <c r="AB68" s="123">
        <f>+'Ark1'!AD1390</f>
        <v>0</v>
      </c>
      <c r="AC68" s="38">
        <f t="shared" si="22"/>
        <v>2.4641666666666668</v>
      </c>
      <c r="AD68" s="123">
        <f t="shared" si="25"/>
        <v>1</v>
      </c>
      <c r="AE68" s="46"/>
      <c r="AF68" s="4"/>
      <c r="AG68" s="13"/>
      <c r="AH68" s="57"/>
      <c r="AI68" s="1"/>
      <c r="AJ68" s="5"/>
    </row>
    <row r="69" spans="1:36" ht="15.6">
      <c r="A69" s="46"/>
      <c r="B69" s="45">
        <f>+'Ark1'!C1391</f>
        <v>2021</v>
      </c>
      <c r="C69" s="45">
        <f>+'Ark1'!M1391</f>
        <v>12</v>
      </c>
      <c r="D69" s="284" t="str">
        <f t="shared" si="19"/>
        <v>4+</v>
      </c>
      <c r="E69" s="45">
        <f>+'Ark1'!Q1391</f>
        <v>0</v>
      </c>
      <c r="F69" s="328">
        <f>+'Ark1'!R1391</f>
        <v>0</v>
      </c>
      <c r="G69" s="291">
        <f>+'Ark1'!AF1391</f>
        <v>0</v>
      </c>
      <c r="H69" s="292">
        <f t="shared" si="23"/>
        <v>0</v>
      </c>
      <c r="I69" s="291">
        <f>+'Ark1'!AG1391</f>
        <v>0</v>
      </c>
      <c r="J69" s="93"/>
      <c r="K69" s="100">
        <f>+'Ark1'!U1391</f>
        <v>0</v>
      </c>
      <c r="L69" s="291"/>
      <c r="M69" s="291"/>
      <c r="N69" s="497"/>
      <c r="O69" s="291"/>
      <c r="P69" s="291"/>
      <c r="Q69" s="291"/>
      <c r="R69" s="291"/>
      <c r="S69" s="291"/>
      <c r="T69" s="38">
        <f>+'Ark1'!S1391</f>
        <v>0</v>
      </c>
      <c r="U69" s="292">
        <f t="shared" si="24"/>
        <v>0</v>
      </c>
      <c r="V69" s="123">
        <f>+'Ark1'!V1391</f>
        <v>0</v>
      </c>
      <c r="W69" s="100">
        <f>+'Ark1'!X1391</f>
        <v>0</v>
      </c>
      <c r="X69" s="100">
        <f>+'Ark1'!Y1391</f>
        <v>0</v>
      </c>
      <c r="Y69" s="100">
        <f>+'Ark1'!Z1391</f>
        <v>0</v>
      </c>
      <c r="Z69" s="38">
        <f>+'Ark1'!AA1391</f>
        <v>0</v>
      </c>
      <c r="AA69" s="38">
        <f>+'Ark1'!AB1391</f>
        <v>0</v>
      </c>
      <c r="AB69" s="123">
        <f>+'Ark1'!AD1391</f>
        <v>0</v>
      </c>
      <c r="AC69" s="38" t="e">
        <f t="shared" si="22"/>
        <v>#DIV/0!</v>
      </c>
      <c r="AD69" s="123" t="e">
        <f t="shared" si="25"/>
        <v>#DIV/0!</v>
      </c>
      <c r="AE69" s="46"/>
      <c r="AF69" s="4"/>
      <c r="AG69" s="13"/>
      <c r="AH69" s="57"/>
      <c r="AI69" s="1"/>
      <c r="AJ69" s="5"/>
    </row>
    <row r="70" spans="1:36" ht="15.6">
      <c r="A70" s="46"/>
      <c r="B70" s="45">
        <f>+'Ark1'!C1392</f>
        <v>2021</v>
      </c>
      <c r="C70" s="45">
        <f>+'Ark1'!M1392</f>
        <v>13</v>
      </c>
      <c r="D70" s="284" t="str">
        <f t="shared" si="19"/>
        <v>5-</v>
      </c>
      <c r="E70" s="45">
        <f>+'Ark1'!Q1392</f>
        <v>0</v>
      </c>
      <c r="F70" s="328">
        <f>+'Ark1'!R1392</f>
        <v>0</v>
      </c>
      <c r="G70" s="291">
        <f>+'Ark1'!AF1392</f>
        <v>0</v>
      </c>
      <c r="H70" s="292">
        <f t="shared" si="23"/>
        <v>0</v>
      </c>
      <c r="I70" s="291">
        <f>+'Ark1'!AG1392</f>
        <v>0</v>
      </c>
      <c r="J70" s="93"/>
      <c r="K70" s="100">
        <f>+'Ark1'!U1392</f>
        <v>0</v>
      </c>
      <c r="L70" s="291"/>
      <c r="M70" s="291"/>
      <c r="N70" s="497"/>
      <c r="O70" s="291"/>
      <c r="P70" s="291"/>
      <c r="Q70" s="291"/>
      <c r="R70" s="291"/>
      <c r="S70" s="291"/>
      <c r="T70" s="38">
        <f>+'Ark1'!S1392</f>
        <v>0</v>
      </c>
      <c r="U70" s="292">
        <f t="shared" si="24"/>
        <v>0</v>
      </c>
      <c r="V70" s="123">
        <f>+'Ark1'!V1392</f>
        <v>0</v>
      </c>
      <c r="W70" s="100">
        <f>+'Ark1'!X1392</f>
        <v>0</v>
      </c>
      <c r="X70" s="100">
        <f>+'Ark1'!Y1392</f>
        <v>0</v>
      </c>
      <c r="Y70" s="100">
        <f>+'Ark1'!Z1392</f>
        <v>0</v>
      </c>
      <c r="Z70" s="38">
        <f>+'Ark1'!AA1392</f>
        <v>0</v>
      </c>
      <c r="AA70" s="38">
        <f>+'Ark1'!AB1392</f>
        <v>0</v>
      </c>
      <c r="AB70" s="123">
        <f>+'Ark1'!AD1392</f>
        <v>0</v>
      </c>
      <c r="AC70" s="38" t="e">
        <f t="shared" si="22"/>
        <v>#DIV/0!</v>
      </c>
      <c r="AD70" s="123" t="e">
        <f t="shared" si="25"/>
        <v>#DIV/0!</v>
      </c>
      <c r="AE70" s="46"/>
      <c r="AF70" s="4"/>
      <c r="AG70" s="13"/>
      <c r="AH70" s="57"/>
      <c r="AI70" s="13"/>
      <c r="AJ70" s="5"/>
    </row>
    <row r="71" spans="1:36" ht="15.6">
      <c r="A71" s="46"/>
      <c r="B71" s="45">
        <f>+'Ark1'!C1393</f>
        <v>2021</v>
      </c>
      <c r="C71" s="45">
        <f>+'Ark1'!M1393</f>
        <v>14</v>
      </c>
      <c r="D71" s="284" t="str">
        <f t="shared" si="19"/>
        <v>5</v>
      </c>
      <c r="E71" s="45">
        <f>+'Ark1'!Q1393</f>
        <v>0</v>
      </c>
      <c r="F71" s="328">
        <f>+'Ark1'!R1393</f>
        <v>0</v>
      </c>
      <c r="G71" s="291">
        <f>+'Ark1'!AF1393</f>
        <v>0</v>
      </c>
      <c r="H71" s="292">
        <f t="shared" si="23"/>
        <v>0</v>
      </c>
      <c r="I71" s="291">
        <f>+'Ark1'!AG1393</f>
        <v>0</v>
      </c>
      <c r="J71" s="93"/>
      <c r="K71" s="100">
        <f>+'Ark1'!U1393</f>
        <v>0</v>
      </c>
      <c r="L71" s="291"/>
      <c r="M71" s="291"/>
      <c r="N71" s="497"/>
      <c r="O71" s="291"/>
      <c r="P71" s="291"/>
      <c r="Q71" s="291"/>
      <c r="R71" s="291"/>
      <c r="S71" s="291"/>
      <c r="T71" s="38">
        <f>+'Ark1'!S1393</f>
        <v>0</v>
      </c>
      <c r="U71" s="292">
        <f t="shared" si="24"/>
        <v>0</v>
      </c>
      <c r="V71" s="123">
        <f>+'Ark1'!V1393</f>
        <v>0</v>
      </c>
      <c r="W71" s="100">
        <f>+'Ark1'!X1393</f>
        <v>0</v>
      </c>
      <c r="X71" s="100">
        <f>+'Ark1'!Y1393</f>
        <v>0</v>
      </c>
      <c r="Y71" s="100">
        <f>+'Ark1'!Z1393</f>
        <v>0</v>
      </c>
      <c r="Z71" s="38">
        <f>+'Ark1'!AA1393</f>
        <v>0</v>
      </c>
      <c r="AA71" s="38">
        <f>+'Ark1'!AB1393</f>
        <v>0</v>
      </c>
      <c r="AB71" s="123">
        <f>+'Ark1'!AD1393</f>
        <v>0</v>
      </c>
      <c r="AC71" s="38" t="e">
        <f t="shared" si="22"/>
        <v>#DIV/0!</v>
      </c>
      <c r="AD71" s="123" t="e">
        <f t="shared" si="25"/>
        <v>#DIV/0!</v>
      </c>
      <c r="AE71" s="46"/>
      <c r="AF71" s="4"/>
      <c r="AG71" s="13"/>
      <c r="AH71" s="57"/>
      <c r="AI71" s="13"/>
      <c r="AJ71" s="5"/>
    </row>
    <row r="72" spans="1:36" ht="15.6">
      <c r="A72" s="46"/>
      <c r="B72" s="45">
        <f>+'Ark1'!C1394</f>
        <v>2021</v>
      </c>
      <c r="C72" s="45">
        <f>+'Ark1'!M1394</f>
        <v>15</v>
      </c>
      <c r="D72" s="284" t="str">
        <f t="shared" si="19"/>
        <v>5+</v>
      </c>
      <c r="E72" s="45">
        <f>+'Ark1'!Q1394</f>
        <v>0</v>
      </c>
      <c r="F72" s="328">
        <f>+'Ark1'!R1394</f>
        <v>0</v>
      </c>
      <c r="G72" s="291">
        <f>+'Ark1'!AF1394</f>
        <v>0</v>
      </c>
      <c r="H72" s="292">
        <f t="shared" si="23"/>
        <v>0</v>
      </c>
      <c r="I72" s="291">
        <f>+'Ark1'!AG1394</f>
        <v>0</v>
      </c>
      <c r="J72" s="93"/>
      <c r="K72" s="100">
        <f>+'Ark1'!U1394</f>
        <v>0</v>
      </c>
      <c r="L72" s="291"/>
      <c r="M72" s="291"/>
      <c r="N72" s="497"/>
      <c r="O72" s="291"/>
      <c r="P72" s="291"/>
      <c r="Q72" s="291"/>
      <c r="R72" s="291"/>
      <c r="S72" s="291"/>
      <c r="T72" s="38">
        <f>+'Ark1'!S1394</f>
        <v>0</v>
      </c>
      <c r="U72" s="292">
        <f t="shared" si="24"/>
        <v>0</v>
      </c>
      <c r="V72" s="123">
        <f>+'Ark1'!V1394</f>
        <v>0</v>
      </c>
      <c r="W72" s="100">
        <f>+'Ark1'!X1394</f>
        <v>0</v>
      </c>
      <c r="X72" s="100">
        <f>+'Ark1'!Y1394</f>
        <v>0</v>
      </c>
      <c r="Y72" s="100">
        <f>+'Ark1'!Z1394</f>
        <v>0</v>
      </c>
      <c r="Z72" s="38">
        <f>+'Ark1'!AA1394</f>
        <v>0</v>
      </c>
      <c r="AA72" s="38">
        <f>+'Ark1'!AB1394</f>
        <v>0</v>
      </c>
      <c r="AB72" s="123">
        <f>+'Ark1'!AD1394</f>
        <v>0</v>
      </c>
      <c r="AC72" s="38" t="e">
        <f t="shared" si="22"/>
        <v>#DIV/0!</v>
      </c>
      <c r="AD72" s="123" t="e">
        <f t="shared" si="25"/>
        <v>#DIV/0!</v>
      </c>
      <c r="AE72" s="46"/>
      <c r="AF72" s="4"/>
      <c r="AG72" s="13"/>
      <c r="AH72" s="57"/>
      <c r="AI72" s="13"/>
      <c r="AJ72" s="5"/>
    </row>
    <row r="73" spans="1:36" ht="15.6">
      <c r="A73" s="46"/>
      <c r="B73" s="46"/>
      <c r="C73" s="46"/>
      <c r="D73" s="46"/>
      <c r="E73" s="46"/>
      <c r="F73" s="314"/>
      <c r="G73" s="46"/>
      <c r="H73" s="46"/>
      <c r="I73" s="46"/>
      <c r="J73" s="93"/>
      <c r="K73" s="46"/>
      <c r="L73" s="46"/>
      <c r="M73" s="46"/>
      <c r="N73" s="314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"/>
      <c r="AG73" s="13"/>
      <c r="AH73" s="57"/>
      <c r="AI73" s="13"/>
      <c r="AJ73" s="5"/>
    </row>
    <row r="74" spans="1:36" ht="15.6">
      <c r="A74" s="46"/>
      <c r="B74" s="52">
        <f>+'Ark1'!C1395</f>
        <v>2020</v>
      </c>
      <c r="C74" s="52">
        <f>+'Ark1'!M1395</f>
        <v>1</v>
      </c>
      <c r="D74" s="53" t="str">
        <f t="shared" ref="D74:D88" si="26">+D58</f>
        <v>1-</v>
      </c>
      <c r="E74" s="52">
        <f>+'Ark1'!Q1395</f>
        <v>0</v>
      </c>
      <c r="F74" s="329">
        <f>+'Ark1'!R1395</f>
        <v>0</v>
      </c>
      <c r="G74" s="169">
        <f>+'Ark1'!AF1395</f>
        <v>0</v>
      </c>
      <c r="H74" s="58">
        <f t="shared" ref="H74:H88" si="27">+G74-G90</f>
        <v>0</v>
      </c>
      <c r="I74" s="169">
        <f>+'Ark1'!AG1395</f>
        <v>0</v>
      </c>
      <c r="J74" s="93"/>
      <c r="K74" s="149">
        <f>+'Ark1'!U1395</f>
        <v>0</v>
      </c>
      <c r="L74" s="169"/>
      <c r="M74" s="169"/>
      <c r="N74" s="498"/>
      <c r="O74" s="169"/>
      <c r="P74" s="169"/>
      <c r="Q74" s="169"/>
      <c r="R74" s="169"/>
      <c r="S74" s="169"/>
      <c r="T74" s="54">
        <f>+'Ark1'!S1395</f>
        <v>0</v>
      </c>
      <c r="U74" s="58">
        <f t="shared" ref="U74:U88" si="28">+T74-T90</f>
        <v>0</v>
      </c>
      <c r="V74" s="73">
        <f>+'Ark1'!V1395</f>
        <v>0</v>
      </c>
      <c r="W74" s="149">
        <f>+'Ark1'!X1395</f>
        <v>0</v>
      </c>
      <c r="X74" s="149">
        <f>+'Ark1'!Y1395</f>
        <v>0</v>
      </c>
      <c r="Y74" s="149">
        <f>+'Ark1'!Z1395</f>
        <v>0</v>
      </c>
      <c r="Z74" s="54">
        <f>+'Ark1'!AA1395</f>
        <v>0</v>
      </c>
      <c r="AA74" s="54">
        <f>+'Ark1'!AB1395</f>
        <v>0</v>
      </c>
      <c r="AB74" s="73">
        <f>+'Ark1'!AD1395</f>
        <v>0</v>
      </c>
      <c r="AC74" s="54" t="e">
        <f t="shared" ref="AC74:AC88" si="29">+K74/T74</f>
        <v>#DIV/0!</v>
      </c>
      <c r="AD74" s="73" t="e">
        <f t="shared" si="25"/>
        <v>#DIV/0!</v>
      </c>
      <c r="AE74" s="46"/>
      <c r="AF74" s="4"/>
      <c r="AG74" s="13"/>
      <c r="AH74" s="57"/>
      <c r="AI74" s="13"/>
      <c r="AJ74" s="5"/>
    </row>
    <row r="75" spans="1:36" ht="15.6">
      <c r="A75" s="46"/>
      <c r="B75" s="52">
        <f>+'Ark1'!C1396</f>
        <v>2020</v>
      </c>
      <c r="C75" s="52">
        <f>+'Ark1'!M1396</f>
        <v>2</v>
      </c>
      <c r="D75" s="53" t="str">
        <f t="shared" si="26"/>
        <v>1</v>
      </c>
      <c r="E75" s="52">
        <f>+'Ark1'!Q1396</f>
        <v>431</v>
      </c>
      <c r="F75" s="329">
        <f>+'Ark1'!R1396</f>
        <v>4872</v>
      </c>
      <c r="G75" s="169">
        <f>+'Ark1'!AF1396</f>
        <v>27.768595041322321</v>
      </c>
      <c r="H75" s="58">
        <f t="shared" si="27"/>
        <v>-1.3249080315486133</v>
      </c>
      <c r="I75" s="169">
        <f>+'Ark1'!AG1396</f>
        <v>26.148365873945075</v>
      </c>
      <c r="J75" s="93"/>
      <c r="K75" s="149">
        <f>+'Ark1'!U1396</f>
        <v>7.3800225779967361</v>
      </c>
      <c r="L75" s="169"/>
      <c r="M75" s="169"/>
      <c r="N75" s="498"/>
      <c r="O75" s="169"/>
      <c r="P75" s="169"/>
      <c r="Q75" s="169"/>
      <c r="R75" s="169"/>
      <c r="S75" s="169"/>
      <c r="T75" s="54">
        <f>+'Ark1'!S1396</f>
        <v>4.377257799671594</v>
      </c>
      <c r="U75" s="58">
        <f t="shared" si="28"/>
        <v>0.12697488756295616</v>
      </c>
      <c r="V75" s="73">
        <f>+'Ark1'!V1396</f>
        <v>0</v>
      </c>
      <c r="W75" s="149">
        <f>+'Ark1'!X1396</f>
        <v>1.4367816091954024</v>
      </c>
      <c r="X75" s="149">
        <f>+'Ark1'!Y1396</f>
        <v>4.1050903119868642E-2</v>
      </c>
      <c r="Y75" s="149">
        <f>+'Ark1'!Z1396</f>
        <v>3.0493088700352482</v>
      </c>
      <c r="Z75" s="54">
        <f>+'Ark1'!AA1396</f>
        <v>1.7201954200883749</v>
      </c>
      <c r="AA75" s="54">
        <f>+'Ark1'!AB1396</f>
        <v>0</v>
      </c>
      <c r="AB75" s="73">
        <f>+'Ark1'!AD1396</f>
        <v>0</v>
      </c>
      <c r="AC75" s="54">
        <f t="shared" si="29"/>
        <v>1.6859922160742797</v>
      </c>
      <c r="AD75" s="73">
        <f t="shared" si="25"/>
        <v>11.303944315545243</v>
      </c>
      <c r="AE75" s="46"/>
      <c r="AF75" s="4"/>
      <c r="AG75" s="13"/>
      <c r="AH75" s="57"/>
      <c r="AI75" s="5"/>
      <c r="AJ75" s="5"/>
    </row>
    <row r="76" spans="1:36" ht="15.6">
      <c r="A76" s="46"/>
      <c r="B76" s="52">
        <f>+'Ark1'!C1397</f>
        <v>2020</v>
      </c>
      <c r="C76" s="52">
        <f>+'Ark1'!M1397</f>
        <v>3</v>
      </c>
      <c r="D76" s="53" t="str">
        <f t="shared" si="26"/>
        <v>1+</v>
      </c>
      <c r="E76" s="52">
        <f>+'Ark1'!Q1397</f>
        <v>0</v>
      </c>
      <c r="F76" s="329">
        <f>+'Ark1'!R1397</f>
        <v>0</v>
      </c>
      <c r="G76" s="169">
        <f>+'Ark1'!AF1397</f>
        <v>0</v>
      </c>
      <c r="H76" s="58">
        <f t="shared" si="27"/>
        <v>0</v>
      </c>
      <c r="I76" s="169">
        <f>+'Ark1'!AG1397</f>
        <v>0</v>
      </c>
      <c r="J76" s="93"/>
      <c r="K76" s="149">
        <f>+'Ark1'!U1397</f>
        <v>0</v>
      </c>
      <c r="L76" s="169"/>
      <c r="M76" s="169"/>
      <c r="N76" s="498"/>
      <c r="O76" s="169"/>
      <c r="P76" s="169"/>
      <c r="Q76" s="169"/>
      <c r="R76" s="169"/>
      <c r="S76" s="169"/>
      <c r="T76" s="54">
        <f>+'Ark1'!S1397</f>
        <v>0</v>
      </c>
      <c r="U76" s="58">
        <f t="shared" si="28"/>
        <v>0</v>
      </c>
      <c r="V76" s="73">
        <f>+'Ark1'!V1397</f>
        <v>0</v>
      </c>
      <c r="W76" s="149">
        <f>+'Ark1'!X1397</f>
        <v>0</v>
      </c>
      <c r="X76" s="149">
        <f>+'Ark1'!Y1397</f>
        <v>0</v>
      </c>
      <c r="Y76" s="149">
        <f>+'Ark1'!Z1397</f>
        <v>0</v>
      </c>
      <c r="Z76" s="54">
        <f>+'Ark1'!AA1397</f>
        <v>0</v>
      </c>
      <c r="AA76" s="54">
        <f>+'Ark1'!AB1397</f>
        <v>0</v>
      </c>
      <c r="AB76" s="73">
        <f>+'Ark1'!AD1397</f>
        <v>0</v>
      </c>
      <c r="AC76" s="54" t="e">
        <f t="shared" si="29"/>
        <v>#DIV/0!</v>
      </c>
      <c r="AD76" s="73" t="e">
        <f t="shared" si="25"/>
        <v>#DIV/0!</v>
      </c>
      <c r="AE76" s="46"/>
      <c r="AF76" s="4"/>
      <c r="AG76" s="13"/>
      <c r="AH76" s="57"/>
      <c r="AI76" s="5"/>
      <c r="AJ76" s="5"/>
    </row>
    <row r="77" spans="1:36" ht="15.6">
      <c r="A77" s="46"/>
      <c r="B77" s="52">
        <f>+'Ark1'!C1398</f>
        <v>2020</v>
      </c>
      <c r="C77" s="52">
        <f>+'Ark1'!M1398</f>
        <v>4</v>
      </c>
      <c r="D77" s="53" t="str">
        <f t="shared" si="26"/>
        <v>2-</v>
      </c>
      <c r="E77" s="52">
        <f>+'Ark1'!Q1398</f>
        <v>1</v>
      </c>
      <c r="F77" s="329">
        <f>+'Ark1'!R1398</f>
        <v>1</v>
      </c>
      <c r="G77" s="169">
        <f>+'Ark1'!AF1398</f>
        <v>5.6996295240809344E-3</v>
      </c>
      <c r="H77" s="58">
        <f t="shared" si="27"/>
        <v>-1.6249448614637237E-2</v>
      </c>
      <c r="I77" s="169">
        <f>+'Ark1'!AG1398</f>
        <v>6.6906361129556646E-3</v>
      </c>
      <c r="J77" s="93"/>
      <c r="K77" s="149">
        <f>+'Ark1'!U1398</f>
        <v>9.2000000000000011</v>
      </c>
      <c r="L77" s="169"/>
      <c r="M77" s="169"/>
      <c r="N77" s="498"/>
      <c r="O77" s="169"/>
      <c r="P77" s="169"/>
      <c r="Q77" s="169"/>
      <c r="R77" s="169"/>
      <c r="S77" s="169"/>
      <c r="T77" s="54">
        <f>+'Ark1'!S1398</f>
        <v>4</v>
      </c>
      <c r="U77" s="58">
        <f t="shared" si="28"/>
        <v>-1.75</v>
      </c>
      <c r="V77" s="73">
        <f>+'Ark1'!V1398</f>
        <v>0</v>
      </c>
      <c r="W77" s="149">
        <f>+'Ark1'!X1398</f>
        <v>0</v>
      </c>
      <c r="X77" s="149">
        <f>+'Ark1'!Y1398</f>
        <v>0</v>
      </c>
      <c r="Y77" s="149">
        <f>+'Ark1'!Z1398</f>
        <v>0</v>
      </c>
      <c r="Z77" s="54">
        <f>+'Ark1'!AA1398</f>
        <v>0</v>
      </c>
      <c r="AA77" s="54">
        <f>+'Ark1'!AB1398</f>
        <v>0</v>
      </c>
      <c r="AB77" s="73">
        <f>+'Ark1'!AD1398</f>
        <v>0</v>
      </c>
      <c r="AC77" s="54">
        <f t="shared" si="29"/>
        <v>2.3000000000000003</v>
      </c>
      <c r="AD77" s="73">
        <f t="shared" si="25"/>
        <v>1</v>
      </c>
      <c r="AE77" s="46"/>
      <c r="AF77" s="4"/>
      <c r="AG77" s="13"/>
      <c r="AH77" s="57"/>
      <c r="AI77" s="5"/>
      <c r="AJ77" s="5"/>
    </row>
    <row r="78" spans="1:36" ht="15.6">
      <c r="A78" s="46"/>
      <c r="B78" s="52">
        <f>+'Ark1'!C1399</f>
        <v>2020</v>
      </c>
      <c r="C78" s="52">
        <f>+'Ark1'!M1399</f>
        <v>5</v>
      </c>
      <c r="D78" s="53" t="str">
        <f t="shared" si="26"/>
        <v>2</v>
      </c>
      <c r="E78" s="52">
        <f>+'Ark1'!Q1399</f>
        <v>506</v>
      </c>
      <c r="F78" s="329">
        <f>+'Ark1'!R1399</f>
        <v>10668</v>
      </c>
      <c r="G78" s="169">
        <f>+'Ark1'!AF1399</f>
        <v>60.803647762895402</v>
      </c>
      <c r="H78" s="58">
        <f t="shared" si="27"/>
        <v>-2.7883188745058405</v>
      </c>
      <c r="I78" s="169">
        <f>+'Ark1'!AG1399</f>
        <v>61.931676823949232</v>
      </c>
      <c r="J78" s="93"/>
      <c r="K78" s="149">
        <f>+'Ark1'!U1399</f>
        <v>7.982708098987648</v>
      </c>
      <c r="L78" s="169"/>
      <c r="M78" s="169"/>
      <c r="N78" s="498"/>
      <c r="O78" s="169"/>
      <c r="P78" s="169"/>
      <c r="Q78" s="169"/>
      <c r="R78" s="169"/>
      <c r="S78" s="169"/>
      <c r="T78" s="54">
        <f>+'Ark1'!S1399</f>
        <v>5.4419760029996258</v>
      </c>
      <c r="U78" s="58">
        <f t="shared" si="28"/>
        <v>7.3609448508297426E-2</v>
      </c>
      <c r="V78" s="73">
        <f>+'Ark1'!V1399</f>
        <v>9.3738282714660639E-3</v>
      </c>
      <c r="W78" s="149">
        <f>+'Ark1'!X1399</f>
        <v>2.2778402699662545</v>
      </c>
      <c r="X78" s="149">
        <f>+'Ark1'!Y1399</f>
        <v>7.4990626171728511E-2</v>
      </c>
      <c r="Y78" s="149">
        <f>+'Ark1'!Z1399</f>
        <v>3.2025828367591944</v>
      </c>
      <c r="Z78" s="54">
        <f>+'Ark1'!AA1399</f>
        <v>1.2881262113170564</v>
      </c>
      <c r="AA78" s="54">
        <f>+'Ark1'!AB1399</f>
        <v>8.3835518480071855E-2</v>
      </c>
      <c r="AB78" s="73">
        <f>+'Ark1'!AD1399</f>
        <v>-1.5452326567626711</v>
      </c>
      <c r="AC78" s="54">
        <f t="shared" si="29"/>
        <v>1.4668767548014852</v>
      </c>
      <c r="AD78" s="73">
        <f t="shared" si="25"/>
        <v>21.083003952569172</v>
      </c>
      <c r="AE78" s="46"/>
      <c r="AF78" s="4"/>
      <c r="AG78" s="13"/>
      <c r="AH78" s="57"/>
      <c r="AI78" s="5"/>
      <c r="AJ78" s="5"/>
    </row>
    <row r="79" spans="1:36" ht="15.6">
      <c r="A79" s="46"/>
      <c r="B79" s="52">
        <f>+'Ark1'!C1400</f>
        <v>2020</v>
      </c>
      <c r="C79" s="52">
        <f>+'Ark1'!M1400</f>
        <v>6</v>
      </c>
      <c r="D79" s="53" t="str">
        <f t="shared" si="26"/>
        <v>2+</v>
      </c>
      <c r="E79" s="52">
        <f>+'Ark1'!Q1400</f>
        <v>0</v>
      </c>
      <c r="F79" s="329">
        <f>+'Ark1'!R1400</f>
        <v>0</v>
      </c>
      <c r="G79" s="169">
        <f>+'Ark1'!AF1400</f>
        <v>0</v>
      </c>
      <c r="H79" s="58">
        <f t="shared" si="27"/>
        <v>0</v>
      </c>
      <c r="I79" s="169">
        <f>+'Ark1'!AG1400</f>
        <v>0</v>
      </c>
      <c r="J79" s="93"/>
      <c r="K79" s="149">
        <f>+'Ark1'!U1400</f>
        <v>0</v>
      </c>
      <c r="L79" s="169"/>
      <c r="M79" s="169"/>
      <c r="N79" s="498"/>
      <c r="O79" s="169"/>
      <c r="P79" s="169"/>
      <c r="Q79" s="169"/>
      <c r="R79" s="169"/>
      <c r="S79" s="169"/>
      <c r="T79" s="54">
        <f>+'Ark1'!S1400</f>
        <v>0</v>
      </c>
      <c r="U79" s="58">
        <f t="shared" si="28"/>
        <v>0</v>
      </c>
      <c r="V79" s="73">
        <f>+'Ark1'!V1400</f>
        <v>0</v>
      </c>
      <c r="W79" s="149">
        <f>+'Ark1'!X1400</f>
        <v>0</v>
      </c>
      <c r="X79" s="149">
        <f>+'Ark1'!Y1400</f>
        <v>0</v>
      </c>
      <c r="Y79" s="149">
        <f>+'Ark1'!Z1400</f>
        <v>0</v>
      </c>
      <c r="Z79" s="54">
        <f>+'Ark1'!AA1400</f>
        <v>0</v>
      </c>
      <c r="AA79" s="54">
        <f>+'Ark1'!AB1400</f>
        <v>0</v>
      </c>
      <c r="AB79" s="73">
        <f>+'Ark1'!AD1400</f>
        <v>0</v>
      </c>
      <c r="AC79" s="54" t="e">
        <f t="shared" si="29"/>
        <v>#DIV/0!</v>
      </c>
      <c r="AD79" s="73" t="e">
        <f t="shared" si="25"/>
        <v>#DIV/0!</v>
      </c>
      <c r="AE79" s="46"/>
      <c r="AF79" s="4"/>
      <c r="AG79" s="13"/>
      <c r="AH79" s="57"/>
      <c r="AI79" s="5"/>
      <c r="AJ79" s="5"/>
    </row>
    <row r="80" spans="1:36" ht="15.6">
      <c r="A80" s="46"/>
      <c r="B80" s="52">
        <f>+'Ark1'!C1401</f>
        <v>2020</v>
      </c>
      <c r="C80" s="52">
        <f>+'Ark1'!M1401</f>
        <v>7</v>
      </c>
      <c r="D80" s="53" t="str">
        <f t="shared" si="26"/>
        <v>3-</v>
      </c>
      <c r="E80" s="52">
        <f>+'Ark1'!Q1401</f>
        <v>0</v>
      </c>
      <c r="F80" s="329">
        <f>+'Ark1'!R1401</f>
        <v>0</v>
      </c>
      <c r="G80" s="169">
        <f>+'Ark1'!AF1401</f>
        <v>0</v>
      </c>
      <c r="H80" s="58">
        <f t="shared" si="27"/>
        <v>0</v>
      </c>
      <c r="I80" s="169">
        <f>+'Ark1'!AG1401</f>
        <v>0</v>
      </c>
      <c r="J80" s="93"/>
      <c r="K80" s="149">
        <f>+'Ark1'!U1401</f>
        <v>0</v>
      </c>
      <c r="L80" s="169"/>
      <c r="M80" s="169"/>
      <c r="N80" s="498"/>
      <c r="O80" s="169"/>
      <c r="P80" s="169"/>
      <c r="Q80" s="169"/>
      <c r="R80" s="169"/>
      <c r="S80" s="169"/>
      <c r="T80" s="54">
        <f>+'Ark1'!S1401</f>
        <v>0</v>
      </c>
      <c r="U80" s="58">
        <f t="shared" si="28"/>
        <v>0</v>
      </c>
      <c r="V80" s="73">
        <f>+'Ark1'!V1401</f>
        <v>0</v>
      </c>
      <c r="W80" s="149">
        <f>+'Ark1'!X1401</f>
        <v>0</v>
      </c>
      <c r="X80" s="149">
        <f>+'Ark1'!Y1401</f>
        <v>0</v>
      </c>
      <c r="Y80" s="149">
        <f>+'Ark1'!Z1401</f>
        <v>0</v>
      </c>
      <c r="Z80" s="54">
        <f>+'Ark1'!AA1401</f>
        <v>0</v>
      </c>
      <c r="AA80" s="54">
        <f>+'Ark1'!AB1401</f>
        <v>0</v>
      </c>
      <c r="AB80" s="73">
        <f>+'Ark1'!AD1401</f>
        <v>0</v>
      </c>
      <c r="AC80" s="54" t="e">
        <f t="shared" si="29"/>
        <v>#DIV/0!</v>
      </c>
      <c r="AD80" s="73" t="e">
        <f t="shared" si="25"/>
        <v>#DIV/0!</v>
      </c>
      <c r="AE80" s="46"/>
      <c r="AF80" s="4"/>
      <c r="AG80" s="13"/>
      <c r="AH80" s="57"/>
      <c r="AI80" s="5"/>
      <c r="AJ80" s="5"/>
    </row>
    <row r="81" spans="1:36" ht="15.6">
      <c r="A81" s="46"/>
      <c r="B81" s="52">
        <f>+'Ark1'!C1402</f>
        <v>2020</v>
      </c>
      <c r="C81" s="52">
        <f>+'Ark1'!M1402</f>
        <v>8</v>
      </c>
      <c r="D81" s="53" t="str">
        <f t="shared" si="26"/>
        <v>3</v>
      </c>
      <c r="E81" s="52">
        <f>+'Ark1'!Q1402</f>
        <v>202</v>
      </c>
      <c r="F81" s="329">
        <f>+'Ark1'!R1402</f>
        <v>1999</v>
      </c>
      <c r="G81" s="169">
        <f>+'Ark1'!AF1402</f>
        <v>11.393559418637791</v>
      </c>
      <c r="H81" s="58">
        <f t="shared" si="27"/>
        <v>4.1174400156527158</v>
      </c>
      <c r="I81" s="169">
        <f>+'Ark1'!AG1402</f>
        <v>11.857268950699522</v>
      </c>
      <c r="J81" s="93"/>
      <c r="K81" s="149">
        <f>+'Ark1'!U1402</f>
        <v>8.1562831415707944</v>
      </c>
      <c r="L81" s="169"/>
      <c r="M81" s="169"/>
      <c r="N81" s="498"/>
      <c r="O81" s="169"/>
      <c r="P81" s="169"/>
      <c r="Q81" s="169"/>
      <c r="R81" s="169"/>
      <c r="S81" s="169"/>
      <c r="T81" s="54">
        <f>+'Ark1'!S1402</f>
        <v>5.6893446723361683</v>
      </c>
      <c r="U81" s="58">
        <f t="shared" si="28"/>
        <v>-0.15982576506956381</v>
      </c>
      <c r="V81" s="73">
        <f>+'Ark1'!V1402</f>
        <v>0</v>
      </c>
      <c r="W81" s="149">
        <f>+'Ark1'!X1402</f>
        <v>3.4517258629314655</v>
      </c>
      <c r="X81" s="149">
        <f>+'Ark1'!Y1402</f>
        <v>0.10005002501250625</v>
      </c>
      <c r="Y81" s="149">
        <f>+'Ark1'!Z1402</f>
        <v>3.205707803766964</v>
      </c>
      <c r="Z81" s="54">
        <f>+'Ark1'!AA1402</f>
        <v>1.0698662662567773</v>
      </c>
      <c r="AA81" s="54">
        <f>+'Ark1'!AB1402</f>
        <v>0</v>
      </c>
      <c r="AB81" s="73">
        <f>+'Ark1'!AD1402</f>
        <v>0</v>
      </c>
      <c r="AC81" s="54">
        <f t="shared" si="29"/>
        <v>1.4336067880066841</v>
      </c>
      <c r="AD81" s="73">
        <f t="shared" si="25"/>
        <v>9.8960396039603964</v>
      </c>
      <c r="AE81" s="46"/>
      <c r="AF81" s="4"/>
      <c r="AG81" s="13"/>
      <c r="AH81" s="57"/>
      <c r="AI81" s="5"/>
      <c r="AJ81" s="5"/>
    </row>
    <row r="82" spans="1:36" ht="15.6">
      <c r="A82" s="46"/>
      <c r="B82" s="52">
        <f>+'Ark1'!C1403</f>
        <v>2020</v>
      </c>
      <c r="C82" s="52">
        <f>+'Ark1'!M1403</f>
        <v>9</v>
      </c>
      <c r="D82" s="53" t="str">
        <f t="shared" si="26"/>
        <v>3+</v>
      </c>
      <c r="E82" s="52">
        <f>+'Ark1'!Q1403</f>
        <v>0</v>
      </c>
      <c r="F82" s="329">
        <f>+'Ark1'!R1403</f>
        <v>0</v>
      </c>
      <c r="G82" s="169">
        <f>+'Ark1'!AF1403</f>
        <v>0</v>
      </c>
      <c r="H82" s="58">
        <f t="shared" si="27"/>
        <v>0</v>
      </c>
      <c r="I82" s="169">
        <f>+'Ark1'!AG1403</f>
        <v>0</v>
      </c>
      <c r="J82" s="93"/>
      <c r="K82" s="149">
        <f>+'Ark1'!U1403</f>
        <v>0</v>
      </c>
      <c r="L82" s="169"/>
      <c r="M82" s="169"/>
      <c r="N82" s="498"/>
      <c r="O82" s="169"/>
      <c r="P82" s="169"/>
      <c r="Q82" s="169"/>
      <c r="R82" s="169"/>
      <c r="S82" s="169"/>
      <c r="T82" s="54">
        <f>+'Ark1'!S1403</f>
        <v>0</v>
      </c>
      <c r="U82" s="58">
        <f t="shared" si="28"/>
        <v>0</v>
      </c>
      <c r="V82" s="73">
        <f>+'Ark1'!V1403</f>
        <v>0</v>
      </c>
      <c r="W82" s="149">
        <f>+'Ark1'!X1403</f>
        <v>0</v>
      </c>
      <c r="X82" s="149">
        <f>+'Ark1'!Y1403</f>
        <v>0</v>
      </c>
      <c r="Y82" s="149">
        <f>+'Ark1'!Z1403</f>
        <v>0</v>
      </c>
      <c r="Z82" s="54">
        <f>+'Ark1'!AA1403</f>
        <v>0</v>
      </c>
      <c r="AA82" s="54">
        <f>+'Ark1'!AB1403</f>
        <v>0</v>
      </c>
      <c r="AB82" s="73">
        <f>+'Ark1'!AD1403</f>
        <v>0</v>
      </c>
      <c r="AC82" s="54" t="e">
        <f t="shared" si="29"/>
        <v>#DIV/0!</v>
      </c>
      <c r="AD82" s="73" t="e">
        <f t="shared" si="25"/>
        <v>#DIV/0!</v>
      </c>
      <c r="AE82" s="46"/>
      <c r="AF82" s="4"/>
      <c r="AG82" s="13"/>
      <c r="AH82" s="57"/>
      <c r="AI82" s="5"/>
      <c r="AJ82" s="5"/>
    </row>
    <row r="83" spans="1:36" ht="15.6">
      <c r="A83" s="46"/>
      <c r="B83" s="52">
        <f>+'Ark1'!C1404</f>
        <v>2020</v>
      </c>
      <c r="C83" s="52">
        <f>+'Ark1'!M1404</f>
        <v>10</v>
      </c>
      <c r="D83" s="53" t="str">
        <f t="shared" si="26"/>
        <v>4-</v>
      </c>
      <c r="E83" s="52">
        <f>+'Ark1'!Q1404</f>
        <v>0</v>
      </c>
      <c r="F83" s="329">
        <f>+'Ark1'!R1404</f>
        <v>0</v>
      </c>
      <c r="G83" s="169">
        <f>+'Ark1'!AF1404</f>
        <v>0</v>
      </c>
      <c r="H83" s="58">
        <f t="shared" si="27"/>
        <v>0</v>
      </c>
      <c r="I83" s="169">
        <f>+'Ark1'!AG1404</f>
        <v>0</v>
      </c>
      <c r="J83" s="93"/>
      <c r="K83" s="149">
        <f>+'Ark1'!U1404</f>
        <v>0</v>
      </c>
      <c r="L83" s="169"/>
      <c r="M83" s="169"/>
      <c r="N83" s="498"/>
      <c r="O83" s="169"/>
      <c r="P83" s="169"/>
      <c r="Q83" s="169"/>
      <c r="R83" s="169"/>
      <c r="S83" s="169"/>
      <c r="T83" s="54">
        <f>+'Ark1'!S1404</f>
        <v>0</v>
      </c>
      <c r="U83" s="58">
        <f t="shared" si="28"/>
        <v>0</v>
      </c>
      <c r="V83" s="73">
        <f>+'Ark1'!V1404</f>
        <v>0</v>
      </c>
      <c r="W83" s="149">
        <f>+'Ark1'!X1404</f>
        <v>0</v>
      </c>
      <c r="X83" s="149">
        <f>+'Ark1'!Y1404</f>
        <v>0</v>
      </c>
      <c r="Y83" s="149">
        <f>+'Ark1'!Z1404</f>
        <v>0</v>
      </c>
      <c r="Z83" s="54">
        <f>+'Ark1'!AA1404</f>
        <v>0</v>
      </c>
      <c r="AA83" s="54">
        <f>+'Ark1'!AB1404</f>
        <v>0</v>
      </c>
      <c r="AB83" s="73">
        <f>+'Ark1'!AD1404</f>
        <v>0</v>
      </c>
      <c r="AC83" s="54" t="e">
        <f t="shared" si="29"/>
        <v>#DIV/0!</v>
      </c>
      <c r="AD83" s="73" t="e">
        <f t="shared" si="25"/>
        <v>#DIV/0!</v>
      </c>
      <c r="AE83" s="46"/>
      <c r="AF83" s="4"/>
      <c r="AG83" s="5"/>
      <c r="AH83" s="57"/>
      <c r="AI83" s="5"/>
      <c r="AJ83" s="5"/>
    </row>
    <row r="84" spans="1:36" ht="15.6">
      <c r="A84" s="46"/>
      <c r="B84" s="52">
        <f>+'Ark1'!C1405</f>
        <v>2020</v>
      </c>
      <c r="C84" s="52">
        <f>+'Ark1'!M1405</f>
        <v>11</v>
      </c>
      <c r="D84" s="53" t="str">
        <f t="shared" si="26"/>
        <v>4</v>
      </c>
      <c r="E84" s="52">
        <f>+'Ark1'!Q1405</f>
        <v>4</v>
      </c>
      <c r="F84" s="329">
        <f>+'Ark1'!R1405</f>
        <v>5</v>
      </c>
      <c r="G84" s="169">
        <f>+'Ark1'!AF1405</f>
        <v>2.8498147620404674E-2</v>
      </c>
      <c r="H84" s="58">
        <f t="shared" si="27"/>
        <v>1.2036339016366044E-2</v>
      </c>
      <c r="I84" s="169">
        <f>+'Ark1'!AG1405</f>
        <v>5.5997715293215927E-2</v>
      </c>
      <c r="J84" s="93"/>
      <c r="K84" s="149">
        <f>+'Ark1'!U1405</f>
        <v>15.4</v>
      </c>
      <c r="L84" s="169"/>
      <c r="M84" s="169"/>
      <c r="N84" s="498"/>
      <c r="O84" s="169"/>
      <c r="P84" s="169"/>
      <c r="Q84" s="169"/>
      <c r="R84" s="169"/>
      <c r="S84" s="169"/>
      <c r="T84" s="54">
        <f>+'Ark1'!S1405</f>
        <v>7.6</v>
      </c>
      <c r="U84" s="58">
        <f t="shared" si="28"/>
        <v>0.26666666666666838</v>
      </c>
      <c r="V84" s="73">
        <f>+'Ark1'!V1405</f>
        <v>0</v>
      </c>
      <c r="W84" s="149">
        <f>+'Ark1'!X1405</f>
        <v>60</v>
      </c>
      <c r="X84" s="149">
        <f>+'Ark1'!Y1405</f>
        <v>0</v>
      </c>
      <c r="Y84" s="149">
        <f>+'Ark1'!Z1405</f>
        <v>4.6559037790744755</v>
      </c>
      <c r="Z84" s="54">
        <f>+'Ark1'!AA1405</f>
        <v>0.7999999999999986</v>
      </c>
      <c r="AA84" s="54">
        <f>+'Ark1'!AB1405</f>
        <v>0</v>
      </c>
      <c r="AB84" s="73">
        <f>+'Ark1'!AD1405</f>
        <v>0</v>
      </c>
      <c r="AC84" s="54">
        <f t="shared" si="29"/>
        <v>2.0263157894736845</v>
      </c>
      <c r="AD84" s="73">
        <f t="shared" si="25"/>
        <v>1.25</v>
      </c>
      <c r="AE84" s="46"/>
      <c r="AF84" s="13"/>
      <c r="AG84" s="13"/>
      <c r="AH84" s="57"/>
    </row>
    <row r="85" spans="1:36" ht="15.6">
      <c r="A85" s="46"/>
      <c r="B85" s="52">
        <f>+'Ark1'!C1406</f>
        <v>2020</v>
      </c>
      <c r="C85" s="52">
        <f>+'Ark1'!M1406</f>
        <v>12</v>
      </c>
      <c r="D85" s="53" t="str">
        <f t="shared" si="26"/>
        <v>4+</v>
      </c>
      <c r="E85" s="52">
        <f>+'Ark1'!Q1406</f>
        <v>0</v>
      </c>
      <c r="F85" s="329">
        <f>+'Ark1'!R1406</f>
        <v>0</v>
      </c>
      <c r="G85" s="169">
        <f>+'Ark1'!AF1406</f>
        <v>0</v>
      </c>
      <c r="H85" s="58">
        <f t="shared" si="27"/>
        <v>0</v>
      </c>
      <c r="I85" s="169">
        <f>+'Ark1'!AG1406</f>
        <v>0</v>
      </c>
      <c r="J85" s="93"/>
      <c r="K85" s="149">
        <f>+'Ark1'!U1406</f>
        <v>0</v>
      </c>
      <c r="L85" s="169"/>
      <c r="M85" s="169"/>
      <c r="N85" s="498"/>
      <c r="O85" s="169"/>
      <c r="P85" s="169"/>
      <c r="Q85" s="169"/>
      <c r="R85" s="169"/>
      <c r="S85" s="169"/>
      <c r="T85" s="54">
        <f>+'Ark1'!S1406</f>
        <v>0</v>
      </c>
      <c r="U85" s="58">
        <f t="shared" si="28"/>
        <v>0</v>
      </c>
      <c r="V85" s="73">
        <f>+'Ark1'!V1406</f>
        <v>0</v>
      </c>
      <c r="W85" s="149">
        <f>+'Ark1'!X1406</f>
        <v>0</v>
      </c>
      <c r="X85" s="149">
        <f>+'Ark1'!Y1406</f>
        <v>0</v>
      </c>
      <c r="Y85" s="149">
        <f>+'Ark1'!Z1406</f>
        <v>0</v>
      </c>
      <c r="Z85" s="54">
        <f>+'Ark1'!AA1406</f>
        <v>0</v>
      </c>
      <c r="AA85" s="54">
        <f>+'Ark1'!AB1406</f>
        <v>0</v>
      </c>
      <c r="AB85" s="73">
        <f>+'Ark1'!AD1406</f>
        <v>0</v>
      </c>
      <c r="AC85" s="54" t="e">
        <f t="shared" si="29"/>
        <v>#DIV/0!</v>
      </c>
      <c r="AD85" s="73" t="e">
        <f t="shared" si="25"/>
        <v>#DIV/0!</v>
      </c>
      <c r="AE85" s="46"/>
      <c r="AF85" s="5"/>
      <c r="AG85" s="5"/>
      <c r="AH85" s="57"/>
      <c r="AJ85" s="5"/>
    </row>
    <row r="86" spans="1:36" ht="15.6">
      <c r="A86" s="46"/>
      <c r="B86" s="52">
        <f>+'Ark1'!C1407</f>
        <v>2020</v>
      </c>
      <c r="C86" s="52">
        <f>+'Ark1'!M1407</f>
        <v>13</v>
      </c>
      <c r="D86" s="53" t="str">
        <f t="shared" si="26"/>
        <v>5-</v>
      </c>
      <c r="E86" s="52">
        <f>+'Ark1'!Q1407</f>
        <v>0</v>
      </c>
      <c r="F86" s="329">
        <f>+'Ark1'!R1407</f>
        <v>0</v>
      </c>
      <c r="G86" s="169">
        <f>+'Ark1'!AF1407</f>
        <v>0</v>
      </c>
      <c r="H86" s="58">
        <f t="shared" si="27"/>
        <v>0</v>
      </c>
      <c r="I86" s="169">
        <f>+'Ark1'!AG1407</f>
        <v>0</v>
      </c>
      <c r="J86" s="93"/>
      <c r="K86" s="149">
        <f>+'Ark1'!U1407</f>
        <v>0</v>
      </c>
      <c r="L86" s="169"/>
      <c r="M86" s="169"/>
      <c r="N86" s="498"/>
      <c r="O86" s="169"/>
      <c r="P86" s="169"/>
      <c r="Q86" s="169"/>
      <c r="R86" s="169"/>
      <c r="S86" s="169"/>
      <c r="T86" s="54">
        <f>+'Ark1'!S1407</f>
        <v>0</v>
      </c>
      <c r="U86" s="58">
        <f t="shared" si="28"/>
        <v>0</v>
      </c>
      <c r="V86" s="73">
        <f>+'Ark1'!V1407</f>
        <v>0</v>
      </c>
      <c r="W86" s="149">
        <f>+'Ark1'!X1407</f>
        <v>0</v>
      </c>
      <c r="X86" s="149">
        <f>+'Ark1'!Y1407</f>
        <v>0</v>
      </c>
      <c r="Y86" s="149">
        <f>+'Ark1'!Z1407</f>
        <v>0</v>
      </c>
      <c r="Z86" s="54">
        <f>+'Ark1'!AA1407</f>
        <v>0</v>
      </c>
      <c r="AA86" s="54">
        <f>+'Ark1'!AB1407</f>
        <v>0</v>
      </c>
      <c r="AB86" s="73">
        <f>+'Ark1'!AD1407</f>
        <v>0</v>
      </c>
      <c r="AC86" s="54" t="e">
        <f t="shared" si="29"/>
        <v>#DIV/0!</v>
      </c>
      <c r="AD86" s="73" t="e">
        <f t="shared" si="25"/>
        <v>#DIV/0!</v>
      </c>
      <c r="AE86" s="46"/>
      <c r="AF86" s="13"/>
      <c r="AG86" s="13"/>
      <c r="AH86" s="57"/>
    </row>
    <row r="87" spans="1:36" ht="15.6">
      <c r="A87" s="46"/>
      <c r="B87" s="52">
        <f>+'Ark1'!C1408</f>
        <v>2020</v>
      </c>
      <c r="C87" s="52">
        <f>+'Ark1'!M1408</f>
        <v>14</v>
      </c>
      <c r="D87" s="53" t="str">
        <f t="shared" si="26"/>
        <v>5</v>
      </c>
      <c r="E87" s="52">
        <f>+'Ark1'!Q1408</f>
        <v>0</v>
      </c>
      <c r="F87" s="329">
        <f>+'Ark1'!R1408</f>
        <v>0</v>
      </c>
      <c r="G87" s="169">
        <f>+'Ark1'!AF1408</f>
        <v>0</v>
      </c>
      <c r="H87" s="58">
        <f t="shared" si="27"/>
        <v>0</v>
      </c>
      <c r="I87" s="169">
        <f>+'Ark1'!AG1408</f>
        <v>0</v>
      </c>
      <c r="J87" s="93"/>
      <c r="K87" s="149">
        <f>+'Ark1'!U1408</f>
        <v>0</v>
      </c>
      <c r="L87" s="169"/>
      <c r="M87" s="169"/>
      <c r="N87" s="498"/>
      <c r="O87" s="169"/>
      <c r="P87" s="169"/>
      <c r="Q87" s="169"/>
      <c r="R87" s="169"/>
      <c r="S87" s="169"/>
      <c r="T87" s="54">
        <f>+'Ark1'!S1408</f>
        <v>0</v>
      </c>
      <c r="U87" s="58">
        <f t="shared" si="28"/>
        <v>0</v>
      </c>
      <c r="V87" s="73">
        <f>+'Ark1'!V1408</f>
        <v>0</v>
      </c>
      <c r="W87" s="149">
        <f>+'Ark1'!X1408</f>
        <v>0</v>
      </c>
      <c r="X87" s="149">
        <f>+'Ark1'!Y1408</f>
        <v>0</v>
      </c>
      <c r="Y87" s="149">
        <f>+'Ark1'!Z1408</f>
        <v>0</v>
      </c>
      <c r="Z87" s="54">
        <f>+'Ark1'!AA1408</f>
        <v>0</v>
      </c>
      <c r="AA87" s="54">
        <f>+'Ark1'!AB1408</f>
        <v>0</v>
      </c>
      <c r="AB87" s="73">
        <f>+'Ark1'!AD1408</f>
        <v>0</v>
      </c>
      <c r="AC87" s="54" t="e">
        <f t="shared" si="29"/>
        <v>#DIV/0!</v>
      </c>
      <c r="AD87" s="73" t="e">
        <f t="shared" si="25"/>
        <v>#DIV/0!</v>
      </c>
      <c r="AE87" s="46"/>
      <c r="AF87" s="13"/>
      <c r="AG87" s="13"/>
      <c r="AH87" s="57"/>
    </row>
    <row r="88" spans="1:36" ht="15.6">
      <c r="A88" s="46"/>
      <c r="B88" s="52">
        <f>+'Ark1'!C1409</f>
        <v>2020</v>
      </c>
      <c r="C88" s="52">
        <f>+'Ark1'!M1409</f>
        <v>15</v>
      </c>
      <c r="D88" s="53" t="str">
        <f t="shared" si="26"/>
        <v>5+</v>
      </c>
      <c r="E88" s="52">
        <f>+'Ark1'!Q1409</f>
        <v>0</v>
      </c>
      <c r="F88" s="329">
        <f>+'Ark1'!R1409</f>
        <v>0</v>
      </c>
      <c r="G88" s="169">
        <f>+'Ark1'!AF1409</f>
        <v>0</v>
      </c>
      <c r="H88" s="58">
        <f t="shared" si="27"/>
        <v>0</v>
      </c>
      <c r="I88" s="169">
        <f>+'Ark1'!AG1409</f>
        <v>0</v>
      </c>
      <c r="J88" s="93"/>
      <c r="K88" s="149">
        <f>+'Ark1'!U1409</f>
        <v>0</v>
      </c>
      <c r="L88" s="169"/>
      <c r="M88" s="169"/>
      <c r="N88" s="498"/>
      <c r="O88" s="169"/>
      <c r="P88" s="169"/>
      <c r="Q88" s="169"/>
      <c r="R88" s="169"/>
      <c r="S88" s="169"/>
      <c r="T88" s="54">
        <f>+'Ark1'!S1409</f>
        <v>0</v>
      </c>
      <c r="U88" s="58">
        <f t="shared" si="28"/>
        <v>0</v>
      </c>
      <c r="V88" s="73">
        <f>+'Ark1'!V1409</f>
        <v>0</v>
      </c>
      <c r="W88" s="149">
        <f>+'Ark1'!X1409</f>
        <v>0</v>
      </c>
      <c r="X88" s="149">
        <f>+'Ark1'!Y1409</f>
        <v>0</v>
      </c>
      <c r="Y88" s="149">
        <f>+'Ark1'!Z1409</f>
        <v>0</v>
      </c>
      <c r="Z88" s="54">
        <f>+'Ark1'!AA1409</f>
        <v>0</v>
      </c>
      <c r="AA88" s="54">
        <f>+'Ark1'!AB1409</f>
        <v>0</v>
      </c>
      <c r="AB88" s="73">
        <f>+'Ark1'!AD1409</f>
        <v>0</v>
      </c>
      <c r="AC88" s="54" t="e">
        <f t="shared" si="29"/>
        <v>#DIV/0!</v>
      </c>
      <c r="AD88" s="73" t="e">
        <f t="shared" si="25"/>
        <v>#DIV/0!</v>
      </c>
      <c r="AE88" s="46"/>
      <c r="AF88" s="2"/>
      <c r="AG88" s="5"/>
      <c r="AH88" s="57"/>
      <c r="AJ88" s="2"/>
    </row>
    <row r="89" spans="1:36" ht="15.6">
      <c r="A89" s="46"/>
      <c r="B89" s="46"/>
      <c r="C89" s="46"/>
      <c r="D89" s="46"/>
      <c r="E89" s="46"/>
      <c r="F89" s="314"/>
      <c r="G89" s="46"/>
      <c r="H89" s="46"/>
      <c r="I89" s="46"/>
      <c r="J89" s="93"/>
      <c r="K89" s="46"/>
      <c r="L89" s="46"/>
      <c r="M89" s="46"/>
      <c r="N89" s="314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2"/>
      <c r="AG89" s="5"/>
      <c r="AH89" s="57"/>
      <c r="AJ89" s="2"/>
    </row>
    <row r="90" spans="1:36" ht="15.6">
      <c r="A90" s="46"/>
      <c r="B90" s="45">
        <f>+'Ark1'!C1410</f>
        <v>2019</v>
      </c>
      <c r="C90" s="45">
        <f>+'Ark1'!M1410</f>
        <v>1</v>
      </c>
      <c r="D90" s="284" t="str">
        <f t="shared" ref="D90:D104" si="30">+D74</f>
        <v>1-</v>
      </c>
      <c r="E90" s="45">
        <f>+'Ark1'!Q1410</f>
        <v>0</v>
      </c>
      <c r="F90" s="328">
        <f>+'Ark1'!R1410</f>
        <v>0</v>
      </c>
      <c r="G90" s="291">
        <f>+'Ark1'!AF1410</f>
        <v>0</v>
      </c>
      <c r="H90" s="292">
        <f t="shared" ref="H90:H104" si="31">+G90-G106</f>
        <v>0</v>
      </c>
      <c r="I90" s="291">
        <f>+'Ark1'!AG1410</f>
        <v>0</v>
      </c>
      <c r="J90" s="93"/>
      <c r="K90" s="100">
        <f>+'Ark1'!U1410</f>
        <v>0</v>
      </c>
      <c r="L90" s="291"/>
      <c r="M90" s="291"/>
      <c r="N90" s="497"/>
      <c r="O90" s="291"/>
      <c r="P90" s="291"/>
      <c r="Q90" s="291"/>
      <c r="R90" s="291"/>
      <c r="S90" s="291"/>
      <c r="T90" s="38">
        <f>+'Ark1'!S1410</f>
        <v>0</v>
      </c>
      <c r="U90" s="292">
        <f t="shared" ref="U90:U104" si="32">+T90-T106</f>
        <v>0</v>
      </c>
      <c r="V90" s="123">
        <f>+'Ark1'!V1410</f>
        <v>0</v>
      </c>
      <c r="W90" s="100">
        <f>+'Ark1'!X1410</f>
        <v>0</v>
      </c>
      <c r="X90" s="100">
        <f>+'Ark1'!Y1410</f>
        <v>0</v>
      </c>
      <c r="Y90" s="100">
        <f>+'Ark1'!Z1410</f>
        <v>0</v>
      </c>
      <c r="Z90" s="38">
        <f>+'Ark1'!AA1410</f>
        <v>0</v>
      </c>
      <c r="AA90" s="38">
        <f>+'Ark1'!AB1410</f>
        <v>0</v>
      </c>
      <c r="AB90" s="123">
        <f>+'Ark1'!AD1410</f>
        <v>0</v>
      </c>
      <c r="AC90" s="38" t="e">
        <f t="shared" ref="AC90:AC104" si="33">+K90/T90</f>
        <v>#DIV/0!</v>
      </c>
      <c r="AD90" s="123" t="e">
        <f t="shared" si="25"/>
        <v>#DIV/0!</v>
      </c>
      <c r="AE90" s="46"/>
      <c r="AF90" s="4"/>
      <c r="AG90" s="4"/>
      <c r="AH90" s="57"/>
      <c r="AI90" s="4"/>
      <c r="AJ90" s="4"/>
    </row>
    <row r="91" spans="1:36" ht="15.6">
      <c r="A91" s="46"/>
      <c r="B91" s="45">
        <f>+'Ark1'!C1411</f>
        <v>2019</v>
      </c>
      <c r="C91" s="45">
        <f>+'Ark1'!M1411</f>
        <v>2</v>
      </c>
      <c r="D91" s="284" t="str">
        <f t="shared" si="30"/>
        <v>1</v>
      </c>
      <c r="E91" s="45">
        <f>+'Ark1'!Q1411</f>
        <v>411</v>
      </c>
      <c r="F91" s="328">
        <f>+'Ark1'!R1411</f>
        <v>5302</v>
      </c>
      <c r="G91" s="291">
        <f>+'Ark1'!AF1411</f>
        <v>29.093503072870934</v>
      </c>
      <c r="H91" s="292">
        <f t="shared" si="31"/>
        <v>0.32623249602023563</v>
      </c>
      <c r="I91" s="291">
        <f>+'Ark1'!AG1411</f>
        <v>26.14364008669278</v>
      </c>
      <c r="J91" s="93"/>
      <c r="K91" s="100">
        <f>+'Ark1'!U1411</f>
        <v>7.1547736703130749</v>
      </c>
      <c r="L91" s="291"/>
      <c r="M91" s="291"/>
      <c r="N91" s="497"/>
      <c r="O91" s="291"/>
      <c r="P91" s="291"/>
      <c r="Q91" s="291"/>
      <c r="R91" s="291"/>
      <c r="S91" s="291"/>
      <c r="T91" s="38">
        <f>+'Ark1'!S1411</f>
        <v>4.2502829121086378</v>
      </c>
      <c r="U91" s="292">
        <f t="shared" si="32"/>
        <v>-0.11338742988351225</v>
      </c>
      <c r="V91" s="123">
        <f>+'Ark1'!V1411</f>
        <v>0</v>
      </c>
      <c r="W91" s="100">
        <f>+'Ark1'!X1411</f>
        <v>0.69784986797434956</v>
      </c>
      <c r="X91" s="100">
        <f>+'Ark1'!Y1411</f>
        <v>0</v>
      </c>
      <c r="Y91" s="100">
        <f>+'Ark1'!Z1411</f>
        <v>2.9375778159602741</v>
      </c>
      <c r="Z91" s="38">
        <f>+'Ark1'!AA1411</f>
        <v>1.519325686733223</v>
      </c>
      <c r="AA91" s="38">
        <f>+'Ark1'!AB1411</f>
        <v>0</v>
      </c>
      <c r="AB91" s="123">
        <f>+'Ark1'!AD1411</f>
        <v>0</v>
      </c>
      <c r="AC91" s="38">
        <f t="shared" si="33"/>
        <v>1.683364100288437</v>
      </c>
      <c r="AD91" s="123">
        <f t="shared" si="25"/>
        <v>12.900243309002432</v>
      </c>
      <c r="AE91" s="46"/>
      <c r="AF91" s="4"/>
      <c r="AG91" s="13"/>
      <c r="AH91" s="57"/>
      <c r="AI91" s="1"/>
      <c r="AJ91" s="5"/>
    </row>
    <row r="92" spans="1:36" ht="15.6">
      <c r="A92" s="46"/>
      <c r="B92" s="45">
        <f>+'Ark1'!C1412</f>
        <v>2019</v>
      </c>
      <c r="C92" s="45">
        <f>+'Ark1'!M1412</f>
        <v>3</v>
      </c>
      <c r="D92" s="284" t="str">
        <f t="shared" si="30"/>
        <v>1+</v>
      </c>
      <c r="E92" s="45">
        <f>+'Ark1'!Q1412</f>
        <v>0</v>
      </c>
      <c r="F92" s="328">
        <f>+'Ark1'!R1412</f>
        <v>0</v>
      </c>
      <c r="G92" s="291">
        <f>+'Ark1'!AF1412</f>
        <v>0</v>
      </c>
      <c r="H92" s="292">
        <f t="shared" si="31"/>
        <v>-0.13440137627009299</v>
      </c>
      <c r="I92" s="291">
        <f>+'Ark1'!AG1412</f>
        <v>0</v>
      </c>
      <c r="J92" s="93"/>
      <c r="K92" s="100">
        <f>+'Ark1'!U1412</f>
        <v>0</v>
      </c>
      <c r="L92" s="291"/>
      <c r="M92" s="291"/>
      <c r="N92" s="497"/>
      <c r="O92" s="291"/>
      <c r="P92" s="291"/>
      <c r="Q92" s="291"/>
      <c r="R92" s="291"/>
      <c r="S92" s="291"/>
      <c r="T92" s="38">
        <f>+'Ark1'!S1412</f>
        <v>0</v>
      </c>
      <c r="U92" s="292">
        <f t="shared" si="32"/>
        <v>-4</v>
      </c>
      <c r="V92" s="123">
        <f>+'Ark1'!V1412</f>
        <v>0</v>
      </c>
      <c r="W92" s="100">
        <f>+'Ark1'!X1412</f>
        <v>0</v>
      </c>
      <c r="X92" s="100">
        <f>+'Ark1'!Y1412</f>
        <v>0</v>
      </c>
      <c r="Y92" s="100">
        <f>+'Ark1'!Z1412</f>
        <v>0</v>
      </c>
      <c r="Z92" s="38">
        <f>+'Ark1'!AA1412</f>
        <v>0</v>
      </c>
      <c r="AA92" s="38">
        <f>+'Ark1'!AB1412</f>
        <v>0</v>
      </c>
      <c r="AB92" s="123">
        <f>+'Ark1'!AD1412</f>
        <v>0</v>
      </c>
      <c r="AC92" s="38" t="e">
        <f t="shared" si="33"/>
        <v>#DIV/0!</v>
      </c>
      <c r="AD92" s="123" t="e">
        <f t="shared" si="25"/>
        <v>#DIV/0!</v>
      </c>
      <c r="AE92" s="46"/>
      <c r="AF92" s="4"/>
      <c r="AG92" s="13"/>
      <c r="AH92" s="57"/>
      <c r="AI92" s="1"/>
      <c r="AJ92" s="5"/>
    </row>
    <row r="93" spans="1:36" ht="15.6">
      <c r="A93" s="46"/>
      <c r="B93" s="45">
        <f>+'Ark1'!C1413</f>
        <v>2019</v>
      </c>
      <c r="C93" s="45">
        <f>+'Ark1'!M1413</f>
        <v>4</v>
      </c>
      <c r="D93" s="284" t="str">
        <f t="shared" si="30"/>
        <v>2-</v>
      </c>
      <c r="E93" s="45">
        <f>+'Ark1'!Q1413</f>
        <v>1</v>
      </c>
      <c r="F93" s="328">
        <f>+'Ark1'!R1413</f>
        <v>4</v>
      </c>
      <c r="G93" s="291">
        <f>+'Ark1'!AF1413</f>
        <v>2.1949078138718169E-2</v>
      </c>
      <c r="H93" s="292">
        <f t="shared" si="31"/>
        <v>-9.0948077928159954E-2</v>
      </c>
      <c r="I93" s="291">
        <f>+'Ark1'!AG1413</f>
        <v>2.377658773850326E-2</v>
      </c>
      <c r="J93" s="93"/>
      <c r="K93" s="100">
        <f>+'Ark1'!U1413</f>
        <v>8.625</v>
      </c>
      <c r="L93" s="291"/>
      <c r="M93" s="291"/>
      <c r="N93" s="497"/>
      <c r="O93" s="291"/>
      <c r="P93" s="291"/>
      <c r="Q93" s="291"/>
      <c r="R93" s="291"/>
      <c r="S93" s="291"/>
      <c r="T93" s="38">
        <f>+'Ark1'!S1413</f>
        <v>5.75</v>
      </c>
      <c r="U93" s="292">
        <f t="shared" si="32"/>
        <v>0.41666666666666785</v>
      </c>
      <c r="V93" s="123">
        <f>+'Ark1'!V1413</f>
        <v>0</v>
      </c>
      <c r="W93" s="100">
        <f>+'Ark1'!X1413</f>
        <v>0</v>
      </c>
      <c r="X93" s="100">
        <f>+'Ark1'!Y1413</f>
        <v>0</v>
      </c>
      <c r="Y93" s="100">
        <f>+'Ark1'!Z1413</f>
        <v>1.4497844667397997</v>
      </c>
      <c r="Z93" s="38">
        <f>+'Ark1'!AA1413</f>
        <v>0.4330127018922193</v>
      </c>
      <c r="AA93" s="38">
        <f>+'Ark1'!AB1413</f>
        <v>0</v>
      </c>
      <c r="AB93" s="123">
        <f>+'Ark1'!AD1413</f>
        <v>0</v>
      </c>
      <c r="AC93" s="38">
        <f t="shared" si="33"/>
        <v>1.5</v>
      </c>
      <c r="AD93" s="123">
        <f t="shared" si="25"/>
        <v>4</v>
      </c>
      <c r="AE93" s="46"/>
      <c r="AF93" s="4"/>
      <c r="AG93" s="13"/>
      <c r="AH93" s="57"/>
      <c r="AI93" s="1"/>
      <c r="AJ93" s="5"/>
    </row>
    <row r="94" spans="1:36" ht="15.6">
      <c r="A94" s="46"/>
      <c r="B94" s="45">
        <f>+'Ark1'!C1414</f>
        <v>2019</v>
      </c>
      <c r="C94" s="45">
        <f>+'Ark1'!M1414</f>
        <v>5</v>
      </c>
      <c r="D94" s="284" t="str">
        <f t="shared" si="30"/>
        <v>2</v>
      </c>
      <c r="E94" s="45">
        <f>+'Ark1'!Q1414</f>
        <v>516</v>
      </c>
      <c r="F94" s="328">
        <f>+'Ark1'!R1414</f>
        <v>11589</v>
      </c>
      <c r="G94" s="291">
        <f>+'Ark1'!AF1414</f>
        <v>63.591966637401242</v>
      </c>
      <c r="H94" s="292">
        <f t="shared" si="31"/>
        <v>-4.0011735163539441</v>
      </c>
      <c r="I94" s="291">
        <f>+'Ark1'!AG1414</f>
        <v>64.470796561175021</v>
      </c>
      <c r="J94" s="93"/>
      <c r="K94" s="100">
        <f>+'Ark1'!U1414</f>
        <v>8.0721019932695111</v>
      </c>
      <c r="L94" s="291"/>
      <c r="M94" s="291"/>
      <c r="N94" s="497"/>
      <c r="O94" s="291"/>
      <c r="P94" s="291"/>
      <c r="Q94" s="291"/>
      <c r="R94" s="291"/>
      <c r="S94" s="291"/>
      <c r="T94" s="38">
        <f>+'Ark1'!S1414</f>
        <v>5.3683665544913284</v>
      </c>
      <c r="U94" s="292">
        <f t="shared" si="32"/>
        <v>-0.15791993242507996</v>
      </c>
      <c r="V94" s="123">
        <f>+'Ark1'!V1414</f>
        <v>2.588661661920786E-2</v>
      </c>
      <c r="W94" s="100">
        <f>+'Ark1'!X1414</f>
        <v>2.6059194063335922</v>
      </c>
      <c r="X94" s="100">
        <f>+'Ark1'!Y1414</f>
        <v>6.9030977651221015E-2</v>
      </c>
      <c r="Y94" s="100">
        <f>+'Ark1'!Z1414</f>
        <v>3.3259027101371146</v>
      </c>
      <c r="Z94" s="38">
        <f>+'Ark1'!AA1414</f>
        <v>1.2461501047639132</v>
      </c>
      <c r="AA94" s="38">
        <f>+'Ark1'!AB1414</f>
        <v>0</v>
      </c>
      <c r="AB94" s="123">
        <f>+'Ark1'!AD1414</f>
        <v>0</v>
      </c>
      <c r="AC94" s="38">
        <f t="shared" si="33"/>
        <v>1.5036421062783354</v>
      </c>
      <c r="AD94" s="123">
        <f t="shared" si="25"/>
        <v>22.459302325581394</v>
      </c>
      <c r="AE94" s="46"/>
      <c r="AF94" s="4"/>
      <c r="AG94" s="13"/>
      <c r="AH94" s="57"/>
      <c r="AI94" s="1"/>
      <c r="AJ94" s="5"/>
    </row>
    <row r="95" spans="1:36" ht="15.6">
      <c r="A95" s="46"/>
      <c r="B95" s="45">
        <f>+'Ark1'!C1415</f>
        <v>2019</v>
      </c>
      <c r="C95" s="45">
        <f>+'Ark1'!M1415</f>
        <v>6</v>
      </c>
      <c r="D95" s="284" t="str">
        <f t="shared" si="30"/>
        <v>2+</v>
      </c>
      <c r="E95" s="45">
        <f>+'Ark1'!Q1415</f>
        <v>0</v>
      </c>
      <c r="F95" s="328">
        <f>+'Ark1'!R1415</f>
        <v>0</v>
      </c>
      <c r="G95" s="291">
        <f>+'Ark1'!AF1415</f>
        <v>0</v>
      </c>
      <c r="H95" s="292">
        <f t="shared" si="31"/>
        <v>0</v>
      </c>
      <c r="I95" s="291">
        <f>+'Ark1'!AG1415</f>
        <v>0</v>
      </c>
      <c r="J95" s="93"/>
      <c r="K95" s="100">
        <f>+'Ark1'!U1415</f>
        <v>0</v>
      </c>
      <c r="L95" s="291"/>
      <c r="M95" s="291"/>
      <c r="N95" s="497"/>
      <c r="O95" s="291"/>
      <c r="P95" s="291"/>
      <c r="Q95" s="291"/>
      <c r="R95" s="291"/>
      <c r="S95" s="291"/>
      <c r="T95" s="38">
        <f>+'Ark1'!S1415</f>
        <v>0</v>
      </c>
      <c r="U95" s="292">
        <f t="shared" si="32"/>
        <v>0</v>
      </c>
      <c r="V95" s="123">
        <f>+'Ark1'!V1415</f>
        <v>0</v>
      </c>
      <c r="W95" s="100">
        <f>+'Ark1'!X1415</f>
        <v>0</v>
      </c>
      <c r="X95" s="100">
        <f>+'Ark1'!Y1415</f>
        <v>0</v>
      </c>
      <c r="Y95" s="100">
        <f>+'Ark1'!Z1415</f>
        <v>0</v>
      </c>
      <c r="Z95" s="38">
        <f>+'Ark1'!AA1415</f>
        <v>0</v>
      </c>
      <c r="AA95" s="38">
        <f>+'Ark1'!AB1415</f>
        <v>0</v>
      </c>
      <c r="AB95" s="123">
        <f>+'Ark1'!AD1415</f>
        <v>0</v>
      </c>
      <c r="AC95" s="38" t="e">
        <f t="shared" si="33"/>
        <v>#DIV/0!</v>
      </c>
      <c r="AD95" s="123" t="e">
        <f t="shared" si="25"/>
        <v>#DIV/0!</v>
      </c>
      <c r="AE95" s="46"/>
      <c r="AF95" s="4"/>
      <c r="AG95" s="13"/>
      <c r="AH95" s="57"/>
      <c r="AI95" s="13"/>
      <c r="AJ95" s="5"/>
    </row>
    <row r="96" spans="1:36" ht="15.6">
      <c r="A96" s="46"/>
      <c r="B96" s="45">
        <f>+'Ark1'!C1416</f>
        <v>2019</v>
      </c>
      <c r="C96" s="45">
        <f>+'Ark1'!M1416</f>
        <v>7</v>
      </c>
      <c r="D96" s="284" t="str">
        <f t="shared" si="30"/>
        <v>3-</v>
      </c>
      <c r="E96" s="45">
        <f>+'Ark1'!Q1416</f>
        <v>0</v>
      </c>
      <c r="F96" s="328">
        <f>+'Ark1'!R1416</f>
        <v>0</v>
      </c>
      <c r="G96" s="291">
        <f>+'Ark1'!AF1416</f>
        <v>0</v>
      </c>
      <c r="H96" s="292">
        <f t="shared" si="31"/>
        <v>0</v>
      </c>
      <c r="I96" s="291">
        <f>+'Ark1'!AG1416</f>
        <v>0</v>
      </c>
      <c r="J96" s="93"/>
      <c r="K96" s="100">
        <f>+'Ark1'!U1416</f>
        <v>0</v>
      </c>
      <c r="L96" s="291"/>
      <c r="M96" s="291"/>
      <c r="N96" s="497"/>
      <c r="O96" s="291"/>
      <c r="P96" s="291"/>
      <c r="Q96" s="291"/>
      <c r="R96" s="291"/>
      <c r="S96" s="291"/>
      <c r="T96" s="38">
        <f>+'Ark1'!S1416</f>
        <v>0</v>
      </c>
      <c r="U96" s="292">
        <f t="shared" si="32"/>
        <v>0</v>
      </c>
      <c r="V96" s="123">
        <f>+'Ark1'!V1416</f>
        <v>0</v>
      </c>
      <c r="W96" s="100">
        <f>+'Ark1'!X1416</f>
        <v>0</v>
      </c>
      <c r="X96" s="100">
        <f>+'Ark1'!Y1416</f>
        <v>0</v>
      </c>
      <c r="Y96" s="100">
        <f>+'Ark1'!Z1416</f>
        <v>0</v>
      </c>
      <c r="Z96" s="38">
        <f>+'Ark1'!AA1416</f>
        <v>0</v>
      </c>
      <c r="AA96" s="38">
        <f>+'Ark1'!AB1416</f>
        <v>0</v>
      </c>
      <c r="AB96" s="123">
        <f>+'Ark1'!AD1416</f>
        <v>0</v>
      </c>
      <c r="AC96" s="38" t="e">
        <f t="shared" si="33"/>
        <v>#DIV/0!</v>
      </c>
      <c r="AD96" s="123" t="e">
        <f t="shared" si="25"/>
        <v>#DIV/0!</v>
      </c>
      <c r="AE96" s="46"/>
      <c r="AF96" s="4"/>
      <c r="AG96" s="13"/>
      <c r="AH96" s="57"/>
      <c r="AI96" s="13"/>
      <c r="AJ96" s="5"/>
    </row>
    <row r="97" spans="1:36" ht="15.6">
      <c r="A97" s="46"/>
      <c r="B97" s="45">
        <f>+'Ark1'!C1417</f>
        <v>2019</v>
      </c>
      <c r="C97" s="45">
        <f>+'Ark1'!M1417</f>
        <v>8</v>
      </c>
      <c r="D97" s="284" t="str">
        <f t="shared" si="30"/>
        <v>3</v>
      </c>
      <c r="E97" s="45">
        <f>+'Ark1'!Q1417</f>
        <v>213</v>
      </c>
      <c r="F97" s="328">
        <f>+'Ark1'!R1417</f>
        <v>1326</v>
      </c>
      <c r="G97" s="291">
        <f>+'Ark1'!AF1417</f>
        <v>7.2761194029850751</v>
      </c>
      <c r="H97" s="292">
        <f t="shared" si="31"/>
        <v>3.9053328861311436</v>
      </c>
      <c r="I97" s="291">
        <f>+'Ark1'!AG1417</f>
        <v>9.3104431184076635</v>
      </c>
      <c r="J97" s="93"/>
      <c r="K97" s="100">
        <f>+'Ark1'!U1417</f>
        <v>10.18817496229261</v>
      </c>
      <c r="L97" s="291"/>
      <c r="M97" s="291"/>
      <c r="N97" s="497"/>
      <c r="O97" s="291"/>
      <c r="P97" s="291"/>
      <c r="Q97" s="291"/>
      <c r="R97" s="291"/>
      <c r="S97" s="291"/>
      <c r="T97" s="38">
        <f>+'Ark1'!S1417</f>
        <v>5.8491704374057321</v>
      </c>
      <c r="U97" s="292">
        <f t="shared" si="32"/>
        <v>-0.28639575079203716</v>
      </c>
      <c r="V97" s="123">
        <f>+'Ark1'!V1417</f>
        <v>0</v>
      </c>
      <c r="W97" s="100">
        <f>+'Ark1'!X1417</f>
        <v>10.708898944193063</v>
      </c>
      <c r="X97" s="100">
        <f>+'Ark1'!Y1417</f>
        <v>1.2066365007541477</v>
      </c>
      <c r="Y97" s="100">
        <f>+'Ark1'!Z1417</f>
        <v>4.4094614939038514</v>
      </c>
      <c r="Z97" s="38">
        <f>+'Ark1'!AA1417</f>
        <v>1.188758965873679</v>
      </c>
      <c r="AA97" s="38">
        <f>+'Ark1'!AB1417</f>
        <v>0</v>
      </c>
      <c r="AB97" s="123">
        <f>+'Ark1'!AD1417</f>
        <v>0</v>
      </c>
      <c r="AC97" s="38">
        <f t="shared" si="33"/>
        <v>1.7418153687467766</v>
      </c>
      <c r="AD97" s="123">
        <f t="shared" si="25"/>
        <v>6.225352112676056</v>
      </c>
      <c r="AE97" s="46"/>
      <c r="AF97" s="4"/>
      <c r="AG97" s="13"/>
      <c r="AH97" s="57"/>
      <c r="AI97" s="13"/>
      <c r="AJ97" s="5"/>
    </row>
    <row r="98" spans="1:36" ht="15.6">
      <c r="A98" s="46"/>
      <c r="B98" s="45">
        <f>+'Ark1'!C1418</f>
        <v>2019</v>
      </c>
      <c r="C98" s="45">
        <f>+'Ark1'!M1418</f>
        <v>9</v>
      </c>
      <c r="D98" s="284" t="str">
        <f t="shared" si="30"/>
        <v>3+</v>
      </c>
      <c r="E98" s="45">
        <f>+'Ark1'!Q1418</f>
        <v>0</v>
      </c>
      <c r="F98" s="328">
        <f>+'Ark1'!R1418</f>
        <v>0</v>
      </c>
      <c r="G98" s="291">
        <f>+'Ark1'!AF1418</f>
        <v>0</v>
      </c>
      <c r="H98" s="292">
        <f t="shared" si="31"/>
        <v>0</v>
      </c>
      <c r="I98" s="291">
        <f>+'Ark1'!AG1418</f>
        <v>0</v>
      </c>
      <c r="J98" s="93"/>
      <c r="K98" s="100">
        <f>+'Ark1'!U1418</f>
        <v>0</v>
      </c>
      <c r="L98" s="291"/>
      <c r="M98" s="291"/>
      <c r="N98" s="497"/>
      <c r="O98" s="291"/>
      <c r="P98" s="291"/>
      <c r="Q98" s="291"/>
      <c r="R98" s="291"/>
      <c r="S98" s="291"/>
      <c r="T98" s="38">
        <f>+'Ark1'!S1418</f>
        <v>0</v>
      </c>
      <c r="U98" s="292">
        <f t="shared" si="32"/>
        <v>0</v>
      </c>
      <c r="V98" s="123">
        <f>+'Ark1'!V1418</f>
        <v>0</v>
      </c>
      <c r="W98" s="100">
        <f>+'Ark1'!X1418</f>
        <v>0</v>
      </c>
      <c r="X98" s="100">
        <f>+'Ark1'!Y1418</f>
        <v>0</v>
      </c>
      <c r="Y98" s="100">
        <f>+'Ark1'!Z1418</f>
        <v>0</v>
      </c>
      <c r="Z98" s="38">
        <f>+'Ark1'!AA1418</f>
        <v>0</v>
      </c>
      <c r="AA98" s="38">
        <f>+'Ark1'!AB1418</f>
        <v>0</v>
      </c>
      <c r="AB98" s="123">
        <f>+'Ark1'!AD1418</f>
        <v>0</v>
      </c>
      <c r="AC98" s="38" t="e">
        <f t="shared" si="33"/>
        <v>#DIV/0!</v>
      </c>
      <c r="AD98" s="123" t="e">
        <f t="shared" si="25"/>
        <v>#DIV/0!</v>
      </c>
      <c r="AE98" s="46"/>
      <c r="AF98" s="4"/>
      <c r="AG98" s="13"/>
      <c r="AH98" s="57"/>
      <c r="AI98" s="13"/>
      <c r="AJ98" s="5"/>
    </row>
    <row r="99" spans="1:36" ht="15.6">
      <c r="A99" s="46"/>
      <c r="B99" s="45">
        <f>+'Ark1'!C1419</f>
        <v>2019</v>
      </c>
      <c r="C99" s="45">
        <f>+'Ark1'!M1419</f>
        <v>10</v>
      </c>
      <c r="D99" s="284" t="str">
        <f t="shared" si="30"/>
        <v>4-</v>
      </c>
      <c r="E99" s="45">
        <f>+'Ark1'!Q1419</f>
        <v>0</v>
      </c>
      <c r="F99" s="328">
        <f>+'Ark1'!R1419</f>
        <v>0</v>
      </c>
      <c r="G99" s="291">
        <f>+'Ark1'!AF1419</f>
        <v>0</v>
      </c>
      <c r="H99" s="292">
        <f t="shared" si="31"/>
        <v>0</v>
      </c>
      <c r="I99" s="291">
        <f>+'Ark1'!AG1419</f>
        <v>0</v>
      </c>
      <c r="J99" s="93"/>
      <c r="K99" s="100">
        <f>+'Ark1'!U1419</f>
        <v>0</v>
      </c>
      <c r="L99" s="291"/>
      <c r="M99" s="291"/>
      <c r="N99" s="497"/>
      <c r="O99" s="291"/>
      <c r="P99" s="291"/>
      <c r="Q99" s="291"/>
      <c r="R99" s="291"/>
      <c r="S99" s="291"/>
      <c r="T99" s="38">
        <f>+'Ark1'!S1419</f>
        <v>0</v>
      </c>
      <c r="U99" s="292">
        <f t="shared" si="32"/>
        <v>0</v>
      </c>
      <c r="V99" s="123">
        <f>+'Ark1'!V1419</f>
        <v>0</v>
      </c>
      <c r="W99" s="100">
        <f>+'Ark1'!X1419</f>
        <v>0</v>
      </c>
      <c r="X99" s="100">
        <f>+'Ark1'!Y1419</f>
        <v>0</v>
      </c>
      <c r="Y99" s="100">
        <f>+'Ark1'!Z1419</f>
        <v>0</v>
      </c>
      <c r="Z99" s="38">
        <f>+'Ark1'!AA1419</f>
        <v>0</v>
      </c>
      <c r="AA99" s="38">
        <f>+'Ark1'!AB1419</f>
        <v>0</v>
      </c>
      <c r="AB99" s="123">
        <f>+'Ark1'!AD1419</f>
        <v>0</v>
      </c>
      <c r="AC99" s="38" t="e">
        <f t="shared" si="33"/>
        <v>#DIV/0!</v>
      </c>
      <c r="AD99" s="123" t="e">
        <f t="shared" si="25"/>
        <v>#DIV/0!</v>
      </c>
      <c r="AE99" s="46"/>
      <c r="AF99" s="4"/>
      <c r="AG99" s="13"/>
      <c r="AH99" s="57"/>
      <c r="AI99" s="5"/>
      <c r="AJ99" s="5"/>
    </row>
    <row r="100" spans="1:36" ht="15.6">
      <c r="A100" s="46"/>
      <c r="B100" s="45">
        <f>+'Ark1'!C1420</f>
        <v>2019</v>
      </c>
      <c r="C100" s="45">
        <f>+'Ark1'!M1420</f>
        <v>11</v>
      </c>
      <c r="D100" s="284" t="str">
        <f t="shared" si="30"/>
        <v>4</v>
      </c>
      <c r="E100" s="45">
        <f>+'Ark1'!Q1420</f>
        <v>3</v>
      </c>
      <c r="F100" s="328">
        <f>+'Ark1'!R1420</f>
        <v>3</v>
      </c>
      <c r="G100" s="291">
        <f>+'Ark1'!AF1420</f>
        <v>1.646180860403863E-2</v>
      </c>
      <c r="H100" s="292">
        <f t="shared" si="31"/>
        <v>-5.0424115991762469E-3</v>
      </c>
      <c r="I100" s="291">
        <f>+'Ark1'!AG1420</f>
        <v>5.1343645986043247E-2</v>
      </c>
      <c r="J100" s="93"/>
      <c r="K100" s="100">
        <f>+'Ark1'!U1420</f>
        <v>24.833333333333329</v>
      </c>
      <c r="L100" s="291"/>
      <c r="M100" s="291"/>
      <c r="N100" s="497"/>
      <c r="O100" s="291"/>
      <c r="P100" s="291"/>
      <c r="Q100" s="291"/>
      <c r="R100" s="291"/>
      <c r="S100" s="291"/>
      <c r="T100" s="38">
        <f>+'Ark1'!S1420</f>
        <v>7.3333333333333313</v>
      </c>
      <c r="U100" s="292">
        <f t="shared" si="32"/>
        <v>0.83333333333333126</v>
      </c>
      <c r="V100" s="123">
        <f>+'Ark1'!V1420</f>
        <v>0</v>
      </c>
      <c r="W100" s="100">
        <f>+'Ark1'!X1420</f>
        <v>100</v>
      </c>
      <c r="X100" s="100">
        <f>+'Ark1'!Y1420</f>
        <v>33.333333333333343</v>
      </c>
      <c r="Y100" s="100">
        <f>+'Ark1'!Z1420</f>
        <v>3.6279777042068999</v>
      </c>
      <c r="Z100" s="38">
        <f>+'Ark1'!AA1420</f>
        <v>0.94280904158206635</v>
      </c>
      <c r="AA100" s="38">
        <f>+'Ark1'!AB1420</f>
        <v>0</v>
      </c>
      <c r="AB100" s="123">
        <f>+'Ark1'!AD1420</f>
        <v>0</v>
      </c>
      <c r="AC100" s="38">
        <f t="shared" si="33"/>
        <v>3.3863636363636367</v>
      </c>
      <c r="AD100" s="123">
        <f t="shared" si="25"/>
        <v>1</v>
      </c>
      <c r="AE100" s="46"/>
      <c r="AF100" s="4"/>
      <c r="AG100" s="13"/>
      <c r="AH100" s="57"/>
      <c r="AI100" s="5"/>
      <c r="AJ100" s="5"/>
    </row>
    <row r="101" spans="1:36" ht="15.6">
      <c r="A101" s="46"/>
      <c r="B101" s="45">
        <f>+'Ark1'!C1421</f>
        <v>2019</v>
      </c>
      <c r="C101" s="45">
        <f>+'Ark1'!M1421</f>
        <v>12</v>
      </c>
      <c r="D101" s="284" t="str">
        <f t="shared" si="30"/>
        <v>4+</v>
      </c>
      <c r="E101" s="45">
        <f>+'Ark1'!Q1421</f>
        <v>0</v>
      </c>
      <c r="F101" s="328">
        <f>+'Ark1'!R1421</f>
        <v>0</v>
      </c>
      <c r="G101" s="291">
        <f>+'Ark1'!AF1421</f>
        <v>0</v>
      </c>
      <c r="H101" s="292">
        <f t="shared" si="31"/>
        <v>0</v>
      </c>
      <c r="I101" s="291">
        <f>+'Ark1'!AG1421</f>
        <v>0</v>
      </c>
      <c r="J101" s="93"/>
      <c r="K101" s="100">
        <f>+'Ark1'!U1421</f>
        <v>0</v>
      </c>
      <c r="L101" s="291"/>
      <c r="M101" s="291"/>
      <c r="N101" s="497"/>
      <c r="O101" s="291"/>
      <c r="P101" s="291"/>
      <c r="Q101" s="291"/>
      <c r="R101" s="291"/>
      <c r="S101" s="291"/>
      <c r="T101" s="38">
        <f>+'Ark1'!S1421</f>
        <v>0</v>
      </c>
      <c r="U101" s="292">
        <f t="shared" si="32"/>
        <v>0</v>
      </c>
      <c r="V101" s="123">
        <f>+'Ark1'!V1421</f>
        <v>0</v>
      </c>
      <c r="W101" s="100">
        <f>+'Ark1'!X1421</f>
        <v>0</v>
      </c>
      <c r="X101" s="100">
        <f>+'Ark1'!Y1421</f>
        <v>0</v>
      </c>
      <c r="Y101" s="100">
        <f>+'Ark1'!Z1421</f>
        <v>0</v>
      </c>
      <c r="Z101" s="38">
        <f>+'Ark1'!AA1421</f>
        <v>0</v>
      </c>
      <c r="AA101" s="38">
        <f>+'Ark1'!AB1421</f>
        <v>0</v>
      </c>
      <c r="AB101" s="123">
        <f>+'Ark1'!AD1421</f>
        <v>0</v>
      </c>
      <c r="AC101" s="38" t="e">
        <f t="shared" si="33"/>
        <v>#DIV/0!</v>
      </c>
      <c r="AD101" s="123" t="e">
        <f t="shared" si="25"/>
        <v>#DIV/0!</v>
      </c>
      <c r="AE101" s="46"/>
      <c r="AF101" s="4"/>
      <c r="AG101" s="13"/>
      <c r="AH101" s="57"/>
      <c r="AI101" s="5"/>
      <c r="AJ101" s="5"/>
    </row>
    <row r="102" spans="1:36" ht="15.6">
      <c r="A102" s="46"/>
      <c r="B102" s="45">
        <f>+'Ark1'!C1422</f>
        <v>2019</v>
      </c>
      <c r="C102" s="45">
        <f>+'Ark1'!M1422</f>
        <v>13</v>
      </c>
      <c r="D102" s="284" t="str">
        <f t="shared" si="30"/>
        <v>5-</v>
      </c>
      <c r="E102" s="45">
        <f>+'Ark1'!Q1422</f>
        <v>0</v>
      </c>
      <c r="F102" s="328">
        <f>+'Ark1'!R1422</f>
        <v>0</v>
      </c>
      <c r="G102" s="291">
        <f>+'Ark1'!AF1422</f>
        <v>0</v>
      </c>
      <c r="H102" s="292">
        <f t="shared" si="31"/>
        <v>0</v>
      </c>
      <c r="I102" s="291">
        <f>+'Ark1'!AG1422</f>
        <v>0</v>
      </c>
      <c r="J102" s="93"/>
      <c r="K102" s="100">
        <f>+'Ark1'!U1422</f>
        <v>0</v>
      </c>
      <c r="L102" s="291"/>
      <c r="M102" s="291"/>
      <c r="N102" s="497"/>
      <c r="O102" s="291"/>
      <c r="P102" s="291"/>
      <c r="Q102" s="291"/>
      <c r="R102" s="291"/>
      <c r="S102" s="291"/>
      <c r="T102" s="38">
        <f>+'Ark1'!S1422</f>
        <v>0</v>
      </c>
      <c r="U102" s="292">
        <f t="shared" si="32"/>
        <v>0</v>
      </c>
      <c r="V102" s="123">
        <f>+'Ark1'!V1422</f>
        <v>0</v>
      </c>
      <c r="W102" s="100">
        <f>+'Ark1'!X1422</f>
        <v>0</v>
      </c>
      <c r="X102" s="100">
        <f>+'Ark1'!Y1422</f>
        <v>0</v>
      </c>
      <c r="Y102" s="100">
        <f>+'Ark1'!Z1422</f>
        <v>0</v>
      </c>
      <c r="Z102" s="38">
        <f>+'Ark1'!AA1422</f>
        <v>0</v>
      </c>
      <c r="AA102" s="38">
        <f>+'Ark1'!AB1422</f>
        <v>0</v>
      </c>
      <c r="AB102" s="123">
        <f>+'Ark1'!AD1422</f>
        <v>0</v>
      </c>
      <c r="AC102" s="38" t="e">
        <f t="shared" si="33"/>
        <v>#DIV/0!</v>
      </c>
      <c r="AD102" s="123" t="e">
        <f t="shared" si="25"/>
        <v>#DIV/0!</v>
      </c>
      <c r="AE102" s="46"/>
      <c r="AF102" s="4"/>
      <c r="AG102" s="13"/>
      <c r="AH102" s="57"/>
      <c r="AI102" s="5"/>
      <c r="AJ102" s="5"/>
    </row>
    <row r="103" spans="1:36" ht="15.6">
      <c r="A103" s="46"/>
      <c r="B103" s="45">
        <f>+'Ark1'!C1423</f>
        <v>2019</v>
      </c>
      <c r="C103" s="45">
        <f>+'Ark1'!M1423</f>
        <v>14</v>
      </c>
      <c r="D103" s="284" t="str">
        <f t="shared" si="30"/>
        <v>5</v>
      </c>
      <c r="E103" s="45">
        <f>+'Ark1'!Q1423</f>
        <v>0</v>
      </c>
      <c r="F103" s="328">
        <f>+'Ark1'!R1423</f>
        <v>0</v>
      </c>
      <c r="G103" s="291">
        <f>+'Ark1'!AF1423</f>
        <v>0</v>
      </c>
      <c r="H103" s="292">
        <f t="shared" si="31"/>
        <v>0</v>
      </c>
      <c r="I103" s="291">
        <f>+'Ark1'!AG1423</f>
        <v>0</v>
      </c>
      <c r="J103" s="93"/>
      <c r="K103" s="100">
        <f>+'Ark1'!U1423</f>
        <v>0</v>
      </c>
      <c r="L103" s="291"/>
      <c r="M103" s="291"/>
      <c r="N103" s="497"/>
      <c r="O103" s="291"/>
      <c r="P103" s="291"/>
      <c r="Q103" s="291"/>
      <c r="R103" s="291"/>
      <c r="S103" s="291"/>
      <c r="T103" s="38">
        <f>+'Ark1'!S1423</f>
        <v>0</v>
      </c>
      <c r="U103" s="292">
        <f t="shared" si="32"/>
        <v>0</v>
      </c>
      <c r="V103" s="123">
        <f>+'Ark1'!V1423</f>
        <v>0</v>
      </c>
      <c r="W103" s="100">
        <f>+'Ark1'!X1423</f>
        <v>0</v>
      </c>
      <c r="X103" s="100">
        <f>+'Ark1'!Y1423</f>
        <v>0</v>
      </c>
      <c r="Y103" s="100">
        <f>+'Ark1'!Z1423</f>
        <v>0</v>
      </c>
      <c r="Z103" s="38">
        <f>+'Ark1'!AA1423</f>
        <v>0</v>
      </c>
      <c r="AA103" s="38">
        <f>+'Ark1'!AB1423</f>
        <v>0</v>
      </c>
      <c r="AB103" s="123">
        <f>+'Ark1'!AD1423</f>
        <v>0</v>
      </c>
      <c r="AC103" s="38" t="e">
        <f t="shared" si="33"/>
        <v>#DIV/0!</v>
      </c>
      <c r="AD103" s="123" t="e">
        <f t="shared" si="25"/>
        <v>#DIV/0!</v>
      </c>
      <c r="AE103" s="46"/>
      <c r="AF103" s="4"/>
      <c r="AG103" s="13"/>
      <c r="AH103" s="57"/>
      <c r="AI103" s="5"/>
      <c r="AJ103" s="5"/>
    </row>
    <row r="104" spans="1:36" ht="15.6">
      <c r="A104" s="46"/>
      <c r="B104" s="45">
        <f>+'Ark1'!C1424</f>
        <v>2019</v>
      </c>
      <c r="C104" s="45">
        <f>+'Ark1'!M1424</f>
        <v>15</v>
      </c>
      <c r="D104" s="284" t="str">
        <f t="shared" si="30"/>
        <v>5+</v>
      </c>
      <c r="E104" s="45">
        <f>+'Ark1'!Q1424</f>
        <v>0</v>
      </c>
      <c r="F104" s="328">
        <f>+'Ark1'!R1424</f>
        <v>0</v>
      </c>
      <c r="G104" s="291">
        <f>+'Ark1'!AF1424</f>
        <v>0</v>
      </c>
      <c r="H104" s="292">
        <f t="shared" si="31"/>
        <v>0</v>
      </c>
      <c r="I104" s="291">
        <f>+'Ark1'!AG1424</f>
        <v>0</v>
      </c>
      <c r="J104" s="93"/>
      <c r="K104" s="100">
        <f>+'Ark1'!U1424</f>
        <v>0</v>
      </c>
      <c r="L104" s="291"/>
      <c r="M104" s="291"/>
      <c r="N104" s="497"/>
      <c r="O104" s="291"/>
      <c r="P104" s="291"/>
      <c r="Q104" s="291"/>
      <c r="R104" s="291"/>
      <c r="S104" s="291"/>
      <c r="T104" s="38">
        <f>+'Ark1'!S1424</f>
        <v>0</v>
      </c>
      <c r="U104" s="292">
        <f t="shared" si="32"/>
        <v>0</v>
      </c>
      <c r="V104" s="123">
        <f>+'Ark1'!V1424</f>
        <v>0</v>
      </c>
      <c r="W104" s="100">
        <f>+'Ark1'!X1424</f>
        <v>0</v>
      </c>
      <c r="X104" s="100">
        <f>+'Ark1'!Y1424</f>
        <v>0</v>
      </c>
      <c r="Y104" s="100">
        <f>+'Ark1'!Z1424</f>
        <v>0</v>
      </c>
      <c r="Z104" s="38">
        <f>+'Ark1'!AA1424</f>
        <v>0</v>
      </c>
      <c r="AA104" s="38">
        <f>+'Ark1'!AB1424</f>
        <v>0</v>
      </c>
      <c r="AB104" s="123">
        <f>+'Ark1'!AD1424</f>
        <v>0</v>
      </c>
      <c r="AC104" s="38" t="e">
        <f t="shared" si="33"/>
        <v>#DIV/0!</v>
      </c>
      <c r="AD104" s="123" t="e">
        <f t="shared" si="25"/>
        <v>#DIV/0!</v>
      </c>
      <c r="AE104" s="46"/>
      <c r="AF104" s="4"/>
      <c r="AG104" s="13"/>
      <c r="AH104" s="57"/>
      <c r="AI104" s="5"/>
      <c r="AJ104" s="5"/>
    </row>
    <row r="105" spans="1:36" ht="15.6">
      <c r="A105" s="46"/>
      <c r="B105" s="46"/>
      <c r="C105" s="46"/>
      <c r="D105" s="46"/>
      <c r="E105" s="46"/>
      <c r="F105" s="314"/>
      <c r="G105" s="46"/>
      <c r="H105" s="46"/>
      <c r="I105" s="46"/>
      <c r="J105" s="93"/>
      <c r="K105" s="46"/>
      <c r="L105" s="46"/>
      <c r="M105" s="46"/>
      <c r="N105" s="314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"/>
      <c r="AG105" s="13"/>
      <c r="AH105" s="57"/>
      <c r="AI105" s="5"/>
      <c r="AJ105" s="5"/>
    </row>
    <row r="106" spans="1:36" ht="15.6">
      <c r="A106" s="46"/>
      <c r="B106" s="52">
        <f>+'Ark1'!C1425</f>
        <v>2018</v>
      </c>
      <c r="C106" s="52">
        <f>+'Ark1'!M1425</f>
        <v>1</v>
      </c>
      <c r="D106" s="53" t="str">
        <f t="shared" ref="D106:D120" si="34">+D90</f>
        <v>1-</v>
      </c>
      <c r="E106" s="52">
        <f>+'Ark1'!Q1425</f>
        <v>0</v>
      </c>
      <c r="F106" s="329">
        <f>+'Ark1'!R1425</f>
        <v>0</v>
      </c>
      <c r="G106" s="169">
        <f>+'Ark1'!AF1425</f>
        <v>0</v>
      </c>
      <c r="H106" s="46"/>
      <c r="I106" s="169">
        <f>+'Ark1'!AG1425</f>
        <v>0</v>
      </c>
      <c r="J106" s="93"/>
      <c r="K106" s="149">
        <f>+'Ark1'!U1425</f>
        <v>0</v>
      </c>
      <c r="L106" s="169"/>
      <c r="M106" s="169"/>
      <c r="N106" s="498"/>
      <c r="O106" s="169"/>
      <c r="P106" s="169"/>
      <c r="Q106" s="169"/>
      <c r="R106" s="169"/>
      <c r="S106" s="169"/>
      <c r="T106" s="54">
        <f>+'Ark1'!S1425</f>
        <v>0</v>
      </c>
      <c r="U106" s="58">
        <f t="shared" ref="U106:U125" si="35">+T106-T121</f>
        <v>-1.333333333333333</v>
      </c>
      <c r="V106" s="73">
        <f>+'Ark1'!V1425</f>
        <v>0</v>
      </c>
      <c r="W106" s="149">
        <f>+'Ark1'!X1425</f>
        <v>0</v>
      </c>
      <c r="X106" s="149">
        <f>+'Ark1'!Y1425</f>
        <v>0</v>
      </c>
      <c r="Y106" s="149">
        <f>+'Ark1'!Z1425</f>
        <v>0</v>
      </c>
      <c r="Z106" s="54">
        <f>+'Ark1'!AA1425</f>
        <v>0</v>
      </c>
      <c r="AA106" s="54">
        <f>+'Ark1'!AB1425</f>
        <v>0</v>
      </c>
      <c r="AB106" s="73">
        <f>+'Ark1'!AD1425</f>
        <v>0</v>
      </c>
      <c r="AC106" s="54" t="e">
        <f t="shared" ref="AC106:AC150" si="36">+K106/T106</f>
        <v>#DIV/0!</v>
      </c>
      <c r="AD106" s="73" t="e">
        <f t="shared" si="25"/>
        <v>#DIV/0!</v>
      </c>
      <c r="AE106" s="46"/>
      <c r="AF106" s="4"/>
      <c r="AG106" s="13"/>
      <c r="AH106" s="57"/>
      <c r="AI106" s="5"/>
      <c r="AJ106" s="5"/>
    </row>
    <row r="107" spans="1:36" ht="15.6">
      <c r="A107" s="46"/>
      <c r="B107" s="52">
        <f>+'Ark1'!C1426</f>
        <v>2018</v>
      </c>
      <c r="C107" s="52">
        <f>+'Ark1'!M1426</f>
        <v>2</v>
      </c>
      <c r="D107" s="53" t="str">
        <f t="shared" si="34"/>
        <v>1</v>
      </c>
      <c r="E107" s="52">
        <f>+'Ark1'!Q1426</f>
        <v>453</v>
      </c>
      <c r="F107" s="329">
        <f>+'Ark1'!R1426</f>
        <v>5351</v>
      </c>
      <c r="G107" s="169">
        <f>+'Ark1'!AF1426</f>
        <v>28.767270576850699</v>
      </c>
      <c r="H107" s="46"/>
      <c r="I107" s="169">
        <f>+'Ark1'!AG1426</f>
        <v>26.184782656478209</v>
      </c>
      <c r="J107" s="93"/>
      <c r="K107" s="149">
        <f>+'Ark1'!U1426</f>
        <v>7.1242104279573875</v>
      </c>
      <c r="L107" s="169"/>
      <c r="M107" s="169"/>
      <c r="N107" s="498"/>
      <c r="O107" s="169"/>
      <c r="P107" s="169"/>
      <c r="Q107" s="169"/>
      <c r="R107" s="169"/>
      <c r="S107" s="169"/>
      <c r="T107" s="54">
        <f>+'Ark1'!S1426</f>
        <v>4.3636703419921501</v>
      </c>
      <c r="U107" s="58">
        <f t="shared" si="35"/>
        <v>0.21876016235143148</v>
      </c>
      <c r="V107" s="73">
        <f>+'Ark1'!V1426</f>
        <v>0</v>
      </c>
      <c r="W107" s="149">
        <f>+'Ark1'!X1426</f>
        <v>1.252102410764343</v>
      </c>
      <c r="X107" s="149">
        <f>+'Ark1'!Y1426</f>
        <v>1.86880956830499E-2</v>
      </c>
      <c r="Y107" s="149">
        <f>+'Ark1'!Z1426</f>
        <v>3.0758049250614281</v>
      </c>
      <c r="Z107" s="54">
        <f>+'Ark1'!AA1426</f>
        <v>1.6727334771138938</v>
      </c>
      <c r="AA107" s="54">
        <f>+'Ark1'!AB1426</f>
        <v>0</v>
      </c>
      <c r="AB107" s="73">
        <f>+'Ark1'!AD1426</f>
        <v>0</v>
      </c>
      <c r="AC107" s="54">
        <f t="shared" si="36"/>
        <v>1.6326188436830831</v>
      </c>
      <c r="AD107" s="73">
        <f t="shared" si="25"/>
        <v>11.812362030905078</v>
      </c>
      <c r="AE107" s="46"/>
      <c r="AF107" s="4"/>
      <c r="AG107" s="13"/>
      <c r="AH107" s="57"/>
      <c r="AI107" s="5"/>
      <c r="AJ107" s="5"/>
    </row>
    <row r="108" spans="1:36" ht="15.6">
      <c r="A108" s="46"/>
      <c r="B108" s="52">
        <f>+'Ark1'!C1427</f>
        <v>2018</v>
      </c>
      <c r="C108" s="52">
        <f>+'Ark1'!M1427</f>
        <v>3</v>
      </c>
      <c r="D108" s="53" t="str">
        <f t="shared" si="34"/>
        <v>1+</v>
      </c>
      <c r="E108" s="52">
        <f>+'Ark1'!Q1427</f>
        <v>5</v>
      </c>
      <c r="F108" s="329">
        <f>+'Ark1'!R1427</f>
        <v>25</v>
      </c>
      <c r="G108" s="169">
        <f>+'Ark1'!AF1427</f>
        <v>0.13440137627009299</v>
      </c>
      <c r="H108" s="46"/>
      <c r="I108" s="169">
        <f>+'Ark1'!AG1427</f>
        <v>0.12198888032890842</v>
      </c>
      <c r="J108" s="93"/>
      <c r="K108" s="149">
        <f>+'Ark1'!U1427</f>
        <v>7.1040000000000019</v>
      </c>
      <c r="L108" s="169"/>
      <c r="M108" s="169"/>
      <c r="N108" s="498"/>
      <c r="O108" s="169"/>
      <c r="P108" s="169"/>
      <c r="Q108" s="169"/>
      <c r="R108" s="169"/>
      <c r="S108" s="169"/>
      <c r="T108" s="54">
        <f>+'Ark1'!S1427</f>
        <v>4</v>
      </c>
      <c r="U108" s="58">
        <f t="shared" si="35"/>
        <v>-0.22972972972973071</v>
      </c>
      <c r="V108" s="73">
        <f>+'Ark1'!V1427</f>
        <v>0</v>
      </c>
      <c r="W108" s="149">
        <f>+'Ark1'!X1427</f>
        <v>0</v>
      </c>
      <c r="X108" s="149">
        <f>+'Ark1'!Y1427</f>
        <v>0</v>
      </c>
      <c r="Y108" s="149">
        <f>+'Ark1'!Z1427</f>
        <v>3.0590822153057622</v>
      </c>
      <c r="Z108" s="54">
        <f>+'Ark1'!AA1427</f>
        <v>0.84852813742385691</v>
      </c>
      <c r="AA108" s="54">
        <f>+'Ark1'!AB1427</f>
        <v>0</v>
      </c>
      <c r="AB108" s="73">
        <f>+'Ark1'!AD1427</f>
        <v>0</v>
      </c>
      <c r="AC108" s="54">
        <f t="shared" si="36"/>
        <v>1.7760000000000005</v>
      </c>
      <c r="AD108" s="73">
        <f t="shared" si="25"/>
        <v>5</v>
      </c>
      <c r="AE108" s="46"/>
      <c r="AF108" s="4"/>
      <c r="AG108" s="5"/>
      <c r="AH108" s="57"/>
      <c r="AI108" s="5"/>
      <c r="AJ108" s="5"/>
    </row>
    <row r="109" spans="1:36" ht="15.6">
      <c r="A109" s="46"/>
      <c r="B109" s="52">
        <f>+'Ark1'!C1428</f>
        <v>2018</v>
      </c>
      <c r="C109" s="52">
        <f>+'Ark1'!M1428</f>
        <v>4</v>
      </c>
      <c r="D109" s="53" t="str">
        <f t="shared" si="34"/>
        <v>2-</v>
      </c>
      <c r="E109" s="52">
        <f>+'Ark1'!Q1428</f>
        <v>4</v>
      </c>
      <c r="F109" s="329">
        <f>+'Ark1'!R1428</f>
        <v>21</v>
      </c>
      <c r="G109" s="169">
        <f>+'Ark1'!AF1428</f>
        <v>0.11289715606687813</v>
      </c>
      <c r="H109" s="46"/>
      <c r="I109" s="169">
        <f>+'Ark1'!AG1428</f>
        <v>0.15619522177248749</v>
      </c>
      <c r="J109" s="93"/>
      <c r="K109" s="149">
        <f>+'Ark1'!U1428</f>
        <v>10.828571428571429</v>
      </c>
      <c r="L109" s="169"/>
      <c r="M109" s="169"/>
      <c r="N109" s="498"/>
      <c r="O109" s="169"/>
      <c r="P109" s="169"/>
      <c r="Q109" s="169"/>
      <c r="R109" s="169"/>
      <c r="S109" s="169"/>
      <c r="T109" s="54">
        <f>+'Ark1'!S1428</f>
        <v>5.3333333333333321</v>
      </c>
      <c r="U109" s="58">
        <f t="shared" si="35"/>
        <v>-0.1111111111111116</v>
      </c>
      <c r="V109" s="73">
        <f>+'Ark1'!V1428</f>
        <v>0</v>
      </c>
      <c r="W109" s="149">
        <f>+'Ark1'!X1428</f>
        <v>0</v>
      </c>
      <c r="X109" s="149">
        <f>+'Ark1'!Y1428</f>
        <v>0</v>
      </c>
      <c r="Y109" s="149">
        <f>+'Ark1'!Z1428</f>
        <v>3.425276194236416</v>
      </c>
      <c r="Z109" s="54">
        <f>+'Ark1'!AA1428</f>
        <v>0.6424160744396239</v>
      </c>
      <c r="AA109" s="54">
        <f>+'Ark1'!AB1428</f>
        <v>0</v>
      </c>
      <c r="AB109" s="73">
        <f>+'Ark1'!AD1428</f>
        <v>0</v>
      </c>
      <c r="AC109" s="54">
        <f t="shared" si="36"/>
        <v>2.0303571428571434</v>
      </c>
      <c r="AD109" s="73">
        <f t="shared" si="25"/>
        <v>5.25</v>
      </c>
      <c r="AE109" s="46"/>
      <c r="AF109" s="13"/>
      <c r="AG109" s="13"/>
      <c r="AH109" s="57"/>
    </row>
    <row r="110" spans="1:36" ht="15.6">
      <c r="A110" s="46"/>
      <c r="B110" s="52">
        <f>+'Ark1'!C1429</f>
        <v>2018</v>
      </c>
      <c r="C110" s="52">
        <f>+'Ark1'!M1429</f>
        <v>5</v>
      </c>
      <c r="D110" s="53" t="str">
        <f t="shared" si="34"/>
        <v>2</v>
      </c>
      <c r="E110" s="52">
        <f>+'Ark1'!Q1429</f>
        <v>523</v>
      </c>
      <c r="F110" s="329">
        <f>+'Ark1'!R1429</f>
        <v>12573</v>
      </c>
      <c r="G110" s="169">
        <f>+'Ark1'!AF1429</f>
        <v>67.593140153755186</v>
      </c>
      <c r="H110" s="46"/>
      <c r="I110" s="169">
        <f>+'Ark1'!AG1429</f>
        <v>68.969923421755141</v>
      </c>
      <c r="J110" s="93"/>
      <c r="K110" s="149">
        <f>+'Ark1'!U1429</f>
        <v>7.9862618309074991</v>
      </c>
      <c r="L110" s="169"/>
      <c r="M110" s="169"/>
      <c r="N110" s="498"/>
      <c r="O110" s="169"/>
      <c r="P110" s="169"/>
      <c r="Q110" s="169"/>
      <c r="R110" s="169"/>
      <c r="S110" s="169"/>
      <c r="T110" s="54">
        <f>+'Ark1'!S1429</f>
        <v>5.5262864869164083</v>
      </c>
      <c r="U110" s="58">
        <f t="shared" si="35"/>
        <v>0.12123128114945914</v>
      </c>
      <c r="V110" s="73">
        <f>+'Ark1'!V1429</f>
        <v>5.5674858824465136E-2</v>
      </c>
      <c r="W110" s="149">
        <f>+'Ark1'!X1429</f>
        <v>2.4576473395371035</v>
      </c>
      <c r="X110" s="149">
        <f>+'Ark1'!Y1429</f>
        <v>0.12725682017020601</v>
      </c>
      <c r="Y110" s="149">
        <f>+'Ark1'!Z1429</f>
        <v>3.2476151716841128</v>
      </c>
      <c r="Z110" s="54">
        <f>+'Ark1'!AA1429</f>
        <v>1.2510573692543121</v>
      </c>
      <c r="AA110" s="54">
        <f>+'Ark1'!AB1429</f>
        <v>0.28505798457144876</v>
      </c>
      <c r="AB110" s="73">
        <f>+'Ark1'!AD1429</f>
        <v>-0.29912053995727395</v>
      </c>
      <c r="AC110" s="54">
        <f t="shared" si="36"/>
        <v>1.4451407558792202</v>
      </c>
      <c r="AD110" s="73">
        <f t="shared" si="25"/>
        <v>24.04015296367113</v>
      </c>
      <c r="AE110" s="46"/>
      <c r="AF110" s="5"/>
      <c r="AG110" s="5"/>
      <c r="AH110" s="57"/>
      <c r="AJ110" s="5"/>
    </row>
    <row r="111" spans="1:36" ht="15.6">
      <c r="A111" s="46"/>
      <c r="B111" s="52">
        <f>+'Ark1'!C1430</f>
        <v>2018</v>
      </c>
      <c r="C111" s="52">
        <f>+'Ark1'!M1430</f>
        <v>6</v>
      </c>
      <c r="D111" s="53" t="str">
        <f t="shared" si="34"/>
        <v>2+</v>
      </c>
      <c r="E111" s="52">
        <f>+'Ark1'!Q1430</f>
        <v>0</v>
      </c>
      <c r="F111" s="329">
        <f>+'Ark1'!R1430</f>
        <v>0</v>
      </c>
      <c r="G111" s="169">
        <f>+'Ark1'!AF1430</f>
        <v>0</v>
      </c>
      <c r="H111" s="46"/>
      <c r="I111" s="169">
        <f>+'Ark1'!AG1430</f>
        <v>0</v>
      </c>
      <c r="J111" s="93"/>
      <c r="K111" s="149">
        <f>+'Ark1'!U1430</f>
        <v>0</v>
      </c>
      <c r="L111" s="169"/>
      <c r="M111" s="169"/>
      <c r="N111" s="498"/>
      <c r="O111" s="169"/>
      <c r="P111" s="169"/>
      <c r="Q111" s="169"/>
      <c r="R111" s="169"/>
      <c r="S111" s="169"/>
      <c r="T111" s="54">
        <f>+'Ark1'!S1430</f>
        <v>0</v>
      </c>
      <c r="U111" s="58">
        <f t="shared" si="35"/>
        <v>-8</v>
      </c>
      <c r="V111" s="73">
        <f>+'Ark1'!V1430</f>
        <v>0</v>
      </c>
      <c r="W111" s="149">
        <f>+'Ark1'!X1430</f>
        <v>0</v>
      </c>
      <c r="X111" s="149">
        <f>+'Ark1'!Y1430</f>
        <v>0</v>
      </c>
      <c r="Y111" s="149">
        <f>+'Ark1'!Z1430</f>
        <v>0</v>
      </c>
      <c r="Z111" s="54">
        <f>+'Ark1'!AA1430</f>
        <v>0</v>
      </c>
      <c r="AA111" s="54">
        <f>+'Ark1'!AB1430</f>
        <v>0</v>
      </c>
      <c r="AB111" s="73">
        <f>+'Ark1'!AD1430</f>
        <v>0</v>
      </c>
      <c r="AC111" s="54" t="e">
        <f t="shared" si="36"/>
        <v>#DIV/0!</v>
      </c>
      <c r="AD111" s="73" t="e">
        <f t="shared" si="25"/>
        <v>#DIV/0!</v>
      </c>
      <c r="AE111" s="46"/>
      <c r="AF111" s="13"/>
      <c r="AG111" s="13"/>
      <c r="AH111" s="57"/>
    </row>
    <row r="112" spans="1:36" ht="15.6">
      <c r="A112" s="46"/>
      <c r="B112" s="52">
        <f>+'Ark1'!C1431</f>
        <v>2018</v>
      </c>
      <c r="C112" s="52">
        <f>+'Ark1'!M1431</f>
        <v>7</v>
      </c>
      <c r="D112" s="53" t="str">
        <f t="shared" si="34"/>
        <v>3-</v>
      </c>
      <c r="E112" s="52">
        <f>+'Ark1'!Q1431</f>
        <v>0</v>
      </c>
      <c r="F112" s="329">
        <f>+'Ark1'!R1431</f>
        <v>0</v>
      </c>
      <c r="G112" s="169">
        <f>+'Ark1'!AF1431</f>
        <v>0</v>
      </c>
      <c r="H112" s="46"/>
      <c r="I112" s="169">
        <f>+'Ark1'!AG1431</f>
        <v>0</v>
      </c>
      <c r="J112" s="93"/>
      <c r="K112" s="149">
        <f>+'Ark1'!U1431</f>
        <v>0</v>
      </c>
      <c r="L112" s="169"/>
      <c r="M112" s="169"/>
      <c r="N112" s="498"/>
      <c r="O112" s="169"/>
      <c r="P112" s="169"/>
      <c r="Q112" s="169"/>
      <c r="R112" s="169"/>
      <c r="S112" s="169"/>
      <c r="T112" s="54">
        <f>+'Ark1'!S1431</f>
        <v>0</v>
      </c>
      <c r="U112" s="58">
        <f t="shared" si="35"/>
        <v>-5</v>
      </c>
      <c r="V112" s="73">
        <f>+'Ark1'!V1431</f>
        <v>0</v>
      </c>
      <c r="W112" s="149">
        <f>+'Ark1'!X1431</f>
        <v>0</v>
      </c>
      <c r="X112" s="149">
        <f>+'Ark1'!Y1431</f>
        <v>0</v>
      </c>
      <c r="Y112" s="149">
        <f>+'Ark1'!Z1431</f>
        <v>0</v>
      </c>
      <c r="Z112" s="54">
        <f>+'Ark1'!AA1431</f>
        <v>0</v>
      </c>
      <c r="AA112" s="54">
        <f>+'Ark1'!AB1431</f>
        <v>0</v>
      </c>
      <c r="AB112" s="73">
        <f>+'Ark1'!AD1431</f>
        <v>0</v>
      </c>
      <c r="AC112" s="54" t="e">
        <f t="shared" si="36"/>
        <v>#DIV/0!</v>
      </c>
      <c r="AD112" s="73" t="e">
        <f t="shared" si="25"/>
        <v>#DIV/0!</v>
      </c>
      <c r="AE112" s="46"/>
      <c r="AF112" s="13"/>
      <c r="AG112" s="13"/>
      <c r="AH112" s="57"/>
    </row>
    <row r="113" spans="1:34" ht="15.6">
      <c r="A113" s="46"/>
      <c r="B113" s="52">
        <f>+'Ark1'!C1432</f>
        <v>2018</v>
      </c>
      <c r="C113" s="52">
        <f>+'Ark1'!M1432</f>
        <v>8</v>
      </c>
      <c r="D113" s="53" t="str">
        <f t="shared" si="34"/>
        <v>3</v>
      </c>
      <c r="E113" s="52">
        <f>+'Ark1'!Q1432</f>
        <v>163</v>
      </c>
      <c r="F113" s="329">
        <f>+'Ark1'!R1432</f>
        <v>627</v>
      </c>
      <c r="G113" s="169">
        <f>+'Ark1'!AF1432</f>
        <v>3.3707865168539315</v>
      </c>
      <c r="H113" s="46"/>
      <c r="I113" s="169">
        <f>+'Ark1'!AG1432</f>
        <v>4.5215013644071593</v>
      </c>
      <c r="J113" s="93"/>
      <c r="K113" s="149">
        <f>+'Ark1'!U1432</f>
        <v>10.49875598086124</v>
      </c>
      <c r="L113" s="169"/>
      <c r="M113" s="169"/>
      <c r="N113" s="498"/>
      <c r="O113" s="169"/>
      <c r="P113" s="169"/>
      <c r="Q113" s="169"/>
      <c r="R113" s="169"/>
      <c r="S113" s="169"/>
      <c r="T113" s="54">
        <f>+'Ark1'!S1432</f>
        <v>6.1355661881977692</v>
      </c>
      <c r="U113" s="58">
        <f t="shared" si="35"/>
        <v>0.1107727997680179</v>
      </c>
      <c r="V113" s="73">
        <f>+'Ark1'!V1432</f>
        <v>0</v>
      </c>
      <c r="W113" s="149">
        <f>+'Ark1'!X1432</f>
        <v>10.36682615629984</v>
      </c>
      <c r="X113" s="149">
        <f>+'Ark1'!Y1432</f>
        <v>0.95693779904306242</v>
      </c>
      <c r="Y113" s="149">
        <f>+'Ark1'!Z1432</f>
        <v>4.0635487098702594</v>
      </c>
      <c r="Z113" s="54">
        <f>+'Ark1'!AA1432</f>
        <v>1.2912889805403944</v>
      </c>
      <c r="AA113" s="54">
        <f>+'Ark1'!AB1432</f>
        <v>0</v>
      </c>
      <c r="AB113" s="73">
        <f>+'Ark1'!AD1432</f>
        <v>0</v>
      </c>
      <c r="AC113" s="54">
        <f t="shared" si="36"/>
        <v>1.7111307512347271</v>
      </c>
      <c r="AD113" s="73">
        <f t="shared" si="25"/>
        <v>3.8466257668711656</v>
      </c>
      <c r="AE113" s="46"/>
      <c r="AF113" s="13"/>
      <c r="AG113" s="13"/>
      <c r="AH113" s="57"/>
    </row>
    <row r="114" spans="1:34" ht="15.6">
      <c r="A114" s="46"/>
      <c r="B114" s="52">
        <f>+'Ark1'!C1433</f>
        <v>2018</v>
      </c>
      <c r="C114" s="52">
        <f>+'Ark1'!M1433</f>
        <v>9</v>
      </c>
      <c r="D114" s="53" t="str">
        <f t="shared" si="34"/>
        <v>3+</v>
      </c>
      <c r="E114" s="52">
        <f>+'Ark1'!Q1433</f>
        <v>0</v>
      </c>
      <c r="F114" s="329">
        <f>+'Ark1'!R1433</f>
        <v>0</v>
      </c>
      <c r="G114" s="169">
        <f>+'Ark1'!AF1433</f>
        <v>0</v>
      </c>
      <c r="H114" s="46"/>
      <c r="I114" s="169">
        <f>+'Ark1'!AG1433</f>
        <v>0</v>
      </c>
      <c r="J114" s="93"/>
      <c r="K114" s="149">
        <f>+'Ark1'!U1433</f>
        <v>0</v>
      </c>
      <c r="L114" s="169"/>
      <c r="M114" s="169"/>
      <c r="N114" s="498"/>
      <c r="O114" s="169"/>
      <c r="P114" s="169"/>
      <c r="Q114" s="169"/>
      <c r="R114" s="169"/>
      <c r="S114" s="169"/>
      <c r="T114" s="54">
        <f>+'Ark1'!S1433</f>
        <v>0</v>
      </c>
      <c r="U114" s="58">
        <f t="shared" si="35"/>
        <v>0</v>
      </c>
      <c r="V114" s="73">
        <f>+'Ark1'!V1433</f>
        <v>0</v>
      </c>
      <c r="W114" s="149">
        <f>+'Ark1'!X1433</f>
        <v>0</v>
      </c>
      <c r="X114" s="149">
        <f>+'Ark1'!Y1433</f>
        <v>0</v>
      </c>
      <c r="Y114" s="149">
        <f>+'Ark1'!Z1433</f>
        <v>0</v>
      </c>
      <c r="Z114" s="54">
        <f>+'Ark1'!AA1433</f>
        <v>0</v>
      </c>
      <c r="AA114" s="54">
        <f>+'Ark1'!AB1433</f>
        <v>0</v>
      </c>
      <c r="AB114" s="73">
        <f>+'Ark1'!AD1433</f>
        <v>0</v>
      </c>
      <c r="AC114" s="54" t="e">
        <f t="shared" si="36"/>
        <v>#DIV/0!</v>
      </c>
      <c r="AD114" s="73" t="e">
        <f t="shared" si="25"/>
        <v>#DIV/0!</v>
      </c>
      <c r="AE114" s="46"/>
      <c r="AF114" s="13"/>
      <c r="AG114" s="13"/>
      <c r="AH114" s="57"/>
    </row>
    <row r="115" spans="1:34" ht="15.6">
      <c r="A115" s="46"/>
      <c r="B115" s="52">
        <f>+'Ark1'!C1434</f>
        <v>2018</v>
      </c>
      <c r="C115" s="52">
        <f>+'Ark1'!M1434</f>
        <v>10</v>
      </c>
      <c r="D115" s="53" t="str">
        <f t="shared" si="34"/>
        <v>4-</v>
      </c>
      <c r="E115" s="52">
        <f>+'Ark1'!Q1434</f>
        <v>0</v>
      </c>
      <c r="F115" s="329">
        <f>+'Ark1'!R1434</f>
        <v>0</v>
      </c>
      <c r="G115" s="169">
        <f>+'Ark1'!AF1434</f>
        <v>0</v>
      </c>
      <c r="H115" s="46"/>
      <c r="I115" s="169">
        <f>+'Ark1'!AG1434</f>
        <v>0</v>
      </c>
      <c r="J115" s="93"/>
      <c r="K115" s="149">
        <f>+'Ark1'!U1434</f>
        <v>0</v>
      </c>
      <c r="L115" s="169"/>
      <c r="M115" s="169"/>
      <c r="N115" s="498"/>
      <c r="O115" s="169"/>
      <c r="P115" s="169"/>
      <c r="Q115" s="169"/>
      <c r="R115" s="169"/>
      <c r="S115" s="169"/>
      <c r="T115" s="54">
        <f>+'Ark1'!S1434</f>
        <v>0</v>
      </c>
      <c r="U115" s="58">
        <f t="shared" si="35"/>
        <v>0</v>
      </c>
      <c r="V115" s="73">
        <f>+'Ark1'!V1434</f>
        <v>0</v>
      </c>
      <c r="W115" s="149">
        <f>+'Ark1'!X1434</f>
        <v>0</v>
      </c>
      <c r="X115" s="149">
        <f>+'Ark1'!Y1434</f>
        <v>0</v>
      </c>
      <c r="Y115" s="149">
        <f>+'Ark1'!Z1434</f>
        <v>0</v>
      </c>
      <c r="Z115" s="54">
        <f>+'Ark1'!AA1434</f>
        <v>0</v>
      </c>
      <c r="AA115" s="54">
        <f>+'Ark1'!AB1434</f>
        <v>0</v>
      </c>
      <c r="AB115" s="73">
        <f>+'Ark1'!AD1434</f>
        <v>0</v>
      </c>
      <c r="AC115" s="54" t="e">
        <f t="shared" si="36"/>
        <v>#DIV/0!</v>
      </c>
      <c r="AD115" s="73" t="e">
        <f t="shared" si="25"/>
        <v>#DIV/0!</v>
      </c>
      <c r="AE115" s="46"/>
      <c r="AF115" s="13"/>
      <c r="AG115" s="13"/>
      <c r="AH115" s="57"/>
    </row>
    <row r="116" spans="1:34" ht="15.6">
      <c r="A116" s="46"/>
      <c r="B116" s="52">
        <f>+'Ark1'!C1435</f>
        <v>2018</v>
      </c>
      <c r="C116" s="52">
        <f>+'Ark1'!M1435</f>
        <v>11</v>
      </c>
      <c r="D116" s="53" t="str">
        <f t="shared" si="34"/>
        <v>4</v>
      </c>
      <c r="E116" s="52">
        <f>+'Ark1'!Q1435</f>
        <v>4</v>
      </c>
      <c r="F116" s="329">
        <f>+'Ark1'!R1435</f>
        <v>4</v>
      </c>
      <c r="G116" s="169">
        <f>+'Ark1'!AF1435</f>
        <v>2.1504220203214876E-2</v>
      </c>
      <c r="H116" s="46"/>
      <c r="I116" s="169">
        <f>+'Ark1'!AG1435</f>
        <v>4.5608455258105411E-2</v>
      </c>
      <c r="J116" s="93"/>
      <c r="K116" s="149">
        <f>+'Ark1'!U1435</f>
        <v>16.600000000000001</v>
      </c>
      <c r="L116" s="169"/>
      <c r="M116" s="169"/>
      <c r="N116" s="498"/>
      <c r="O116" s="169"/>
      <c r="P116" s="169"/>
      <c r="Q116" s="169"/>
      <c r="R116" s="169"/>
      <c r="S116" s="169"/>
      <c r="T116" s="54">
        <f>+'Ark1'!S1435</f>
        <v>6.5</v>
      </c>
      <c r="U116" s="58">
        <f t="shared" si="35"/>
        <v>-0.5</v>
      </c>
      <c r="V116" s="73">
        <f>+'Ark1'!V1435</f>
        <v>0</v>
      </c>
      <c r="W116" s="149">
        <f>+'Ark1'!X1435</f>
        <v>50</v>
      </c>
      <c r="X116" s="149">
        <f>+'Ark1'!Y1435</f>
        <v>25</v>
      </c>
      <c r="Y116" s="149">
        <f>+'Ark1'!Z1435</f>
        <v>9.3362197917572622</v>
      </c>
      <c r="Z116" s="54">
        <f>+'Ark1'!AA1435</f>
        <v>0.8660254037844386</v>
      </c>
      <c r="AA116" s="54">
        <f>+'Ark1'!AB1435</f>
        <v>0</v>
      </c>
      <c r="AB116" s="73">
        <f>+'Ark1'!AD1435</f>
        <v>0</v>
      </c>
      <c r="AC116" s="54">
        <f t="shared" si="36"/>
        <v>2.5538461538461541</v>
      </c>
      <c r="AD116" s="73">
        <f t="shared" si="25"/>
        <v>1</v>
      </c>
      <c r="AE116" s="46"/>
      <c r="AF116" s="13"/>
      <c r="AG116" s="13"/>
      <c r="AH116" s="57"/>
    </row>
    <row r="117" spans="1:34" ht="15.6">
      <c r="A117" s="46"/>
      <c r="B117" s="52">
        <f>+'Ark1'!C1436</f>
        <v>2018</v>
      </c>
      <c r="C117" s="52">
        <f>+'Ark1'!M1436</f>
        <v>12</v>
      </c>
      <c r="D117" s="53" t="str">
        <f t="shared" si="34"/>
        <v>4+</v>
      </c>
      <c r="E117" s="52">
        <f>+'Ark1'!Q1436</f>
        <v>0</v>
      </c>
      <c r="F117" s="329">
        <f>+'Ark1'!R1436</f>
        <v>0</v>
      </c>
      <c r="G117" s="169">
        <f>+'Ark1'!AF1436</f>
        <v>0</v>
      </c>
      <c r="H117" s="46"/>
      <c r="I117" s="169">
        <f>+'Ark1'!AG1436</f>
        <v>0</v>
      </c>
      <c r="J117" s="93"/>
      <c r="K117" s="149">
        <f>+'Ark1'!U1436</f>
        <v>0</v>
      </c>
      <c r="L117" s="169"/>
      <c r="M117" s="169"/>
      <c r="N117" s="498"/>
      <c r="O117" s="169"/>
      <c r="P117" s="169"/>
      <c r="Q117" s="169"/>
      <c r="R117" s="169"/>
      <c r="S117" s="169"/>
      <c r="T117" s="54">
        <f>+'Ark1'!S1436</f>
        <v>0</v>
      </c>
      <c r="U117" s="58">
        <f t="shared" si="35"/>
        <v>0</v>
      </c>
      <c r="V117" s="73">
        <f>+'Ark1'!V1436</f>
        <v>0</v>
      </c>
      <c r="W117" s="149">
        <f>+'Ark1'!X1436</f>
        <v>0</v>
      </c>
      <c r="X117" s="149">
        <f>+'Ark1'!Y1436</f>
        <v>0</v>
      </c>
      <c r="Y117" s="149">
        <f>+'Ark1'!Z1436</f>
        <v>0</v>
      </c>
      <c r="Z117" s="54">
        <f>+'Ark1'!AA1436</f>
        <v>0</v>
      </c>
      <c r="AA117" s="54">
        <f>+'Ark1'!AB1436</f>
        <v>0</v>
      </c>
      <c r="AB117" s="73">
        <f>+'Ark1'!AD1436</f>
        <v>0</v>
      </c>
      <c r="AC117" s="54" t="e">
        <f t="shared" si="36"/>
        <v>#DIV/0!</v>
      </c>
      <c r="AD117" s="73" t="e">
        <f t="shared" si="25"/>
        <v>#DIV/0!</v>
      </c>
      <c r="AE117" s="46"/>
      <c r="AF117" s="13"/>
      <c r="AG117" s="13"/>
      <c r="AH117" s="57"/>
    </row>
    <row r="118" spans="1:34" ht="15.6">
      <c r="A118" s="46"/>
      <c r="B118" s="52">
        <f>+'Ark1'!C1437</f>
        <v>2018</v>
      </c>
      <c r="C118" s="52">
        <f>+'Ark1'!M1437</f>
        <v>13</v>
      </c>
      <c r="D118" s="53" t="str">
        <f t="shared" si="34"/>
        <v>5-</v>
      </c>
      <c r="E118" s="52">
        <f>+'Ark1'!Q1437</f>
        <v>0</v>
      </c>
      <c r="F118" s="329">
        <f>+'Ark1'!R1437</f>
        <v>0</v>
      </c>
      <c r="G118" s="169">
        <f>+'Ark1'!AF1437</f>
        <v>0</v>
      </c>
      <c r="H118" s="46"/>
      <c r="I118" s="169">
        <f>+'Ark1'!AG1437</f>
        <v>0</v>
      </c>
      <c r="J118" s="93"/>
      <c r="K118" s="149">
        <f>+'Ark1'!U1437</f>
        <v>0</v>
      </c>
      <c r="L118" s="169"/>
      <c r="M118" s="169"/>
      <c r="N118" s="498"/>
      <c r="O118" s="169"/>
      <c r="P118" s="169"/>
      <c r="Q118" s="169"/>
      <c r="R118" s="169"/>
      <c r="S118" s="169"/>
      <c r="T118" s="54">
        <f>+'Ark1'!S1437</f>
        <v>0</v>
      </c>
      <c r="U118" s="58">
        <f t="shared" si="35"/>
        <v>0</v>
      </c>
      <c r="V118" s="73">
        <f>+'Ark1'!V1437</f>
        <v>0</v>
      </c>
      <c r="W118" s="149">
        <f>+'Ark1'!X1437</f>
        <v>0</v>
      </c>
      <c r="X118" s="149">
        <f>+'Ark1'!Y1437</f>
        <v>0</v>
      </c>
      <c r="Y118" s="149">
        <f>+'Ark1'!Z1437</f>
        <v>0</v>
      </c>
      <c r="Z118" s="54">
        <f>+'Ark1'!AA1437</f>
        <v>0</v>
      </c>
      <c r="AA118" s="54">
        <f>+'Ark1'!AB1437</f>
        <v>0</v>
      </c>
      <c r="AB118" s="73">
        <f>+'Ark1'!AD1437</f>
        <v>0</v>
      </c>
      <c r="AC118" s="54" t="e">
        <f t="shared" si="36"/>
        <v>#DIV/0!</v>
      </c>
      <c r="AD118" s="73" t="e">
        <f t="shared" si="25"/>
        <v>#DIV/0!</v>
      </c>
      <c r="AE118" s="46"/>
      <c r="AF118" s="13"/>
      <c r="AG118" s="13"/>
      <c r="AH118" s="57"/>
    </row>
    <row r="119" spans="1:34" ht="15.6">
      <c r="A119" s="46"/>
      <c r="B119" s="52">
        <f>+'Ark1'!C1438</f>
        <v>2018</v>
      </c>
      <c r="C119" s="52">
        <f>+'Ark1'!M1438</f>
        <v>14</v>
      </c>
      <c r="D119" s="53" t="str">
        <f t="shared" si="34"/>
        <v>5</v>
      </c>
      <c r="E119" s="52">
        <f>+'Ark1'!Q1438</f>
        <v>0</v>
      </c>
      <c r="F119" s="329">
        <f>+'Ark1'!R1438</f>
        <v>0</v>
      </c>
      <c r="G119" s="169">
        <f>+'Ark1'!AF1438</f>
        <v>0</v>
      </c>
      <c r="H119" s="46"/>
      <c r="I119" s="169">
        <f>+'Ark1'!AG1438</f>
        <v>0</v>
      </c>
      <c r="J119" s="93"/>
      <c r="K119" s="149">
        <f>+'Ark1'!U1438</f>
        <v>0</v>
      </c>
      <c r="L119" s="169"/>
      <c r="M119" s="169"/>
      <c r="N119" s="498"/>
      <c r="O119" s="169"/>
      <c r="P119" s="169"/>
      <c r="Q119" s="169"/>
      <c r="R119" s="169"/>
      <c r="S119" s="169"/>
      <c r="T119" s="54">
        <f>+'Ark1'!S1438</f>
        <v>0</v>
      </c>
      <c r="U119" s="58">
        <f t="shared" si="35"/>
        <v>0</v>
      </c>
      <c r="V119" s="73">
        <f>+'Ark1'!V1438</f>
        <v>0</v>
      </c>
      <c r="W119" s="149">
        <f>+'Ark1'!X1438</f>
        <v>0</v>
      </c>
      <c r="X119" s="149">
        <f>+'Ark1'!Y1438</f>
        <v>0</v>
      </c>
      <c r="Y119" s="149">
        <f>+'Ark1'!Z1438</f>
        <v>0</v>
      </c>
      <c r="Z119" s="54">
        <f>+'Ark1'!AA1438</f>
        <v>0</v>
      </c>
      <c r="AA119" s="54">
        <f>+'Ark1'!AB1438</f>
        <v>0</v>
      </c>
      <c r="AB119" s="73">
        <f>+'Ark1'!AD1438</f>
        <v>0</v>
      </c>
      <c r="AC119" s="54" t="e">
        <f t="shared" si="36"/>
        <v>#DIV/0!</v>
      </c>
      <c r="AD119" s="73" t="e">
        <f t="shared" si="25"/>
        <v>#DIV/0!</v>
      </c>
      <c r="AE119" s="46"/>
      <c r="AF119" s="13"/>
      <c r="AG119" s="13"/>
      <c r="AH119" s="57"/>
    </row>
    <row r="120" spans="1:34" ht="15.6">
      <c r="A120" s="46"/>
      <c r="B120" s="52">
        <f>+'Ark1'!C1439</f>
        <v>2018</v>
      </c>
      <c r="C120" s="52">
        <f>+'Ark1'!M1439</f>
        <v>15</v>
      </c>
      <c r="D120" s="53" t="str">
        <f t="shared" si="34"/>
        <v>5+</v>
      </c>
      <c r="E120" s="52">
        <f>+'Ark1'!Q1439</f>
        <v>0</v>
      </c>
      <c r="F120" s="329">
        <f>+'Ark1'!R1439</f>
        <v>0</v>
      </c>
      <c r="G120" s="169">
        <f>+'Ark1'!AF1439</f>
        <v>0</v>
      </c>
      <c r="H120" s="46"/>
      <c r="I120" s="169">
        <f>+'Ark1'!AG1439</f>
        <v>0</v>
      </c>
      <c r="J120" s="93"/>
      <c r="K120" s="149">
        <f>+'Ark1'!U1439</f>
        <v>0</v>
      </c>
      <c r="L120" s="169"/>
      <c r="M120" s="169"/>
      <c r="N120" s="498"/>
      <c r="O120" s="169"/>
      <c r="P120" s="169"/>
      <c r="Q120" s="169"/>
      <c r="R120" s="169"/>
      <c r="S120" s="169"/>
      <c r="T120" s="54">
        <f>+'Ark1'!S1439</f>
        <v>0</v>
      </c>
      <c r="U120" s="58">
        <f t="shared" si="35"/>
        <v>0</v>
      </c>
      <c r="V120" s="73">
        <f>+'Ark1'!V1439</f>
        <v>0</v>
      </c>
      <c r="W120" s="149">
        <f>+'Ark1'!X1439</f>
        <v>0</v>
      </c>
      <c r="X120" s="149">
        <f>+'Ark1'!Y1439</f>
        <v>0</v>
      </c>
      <c r="Y120" s="149">
        <f>+'Ark1'!Z1439</f>
        <v>0</v>
      </c>
      <c r="Z120" s="54">
        <f>+'Ark1'!AA1439</f>
        <v>0</v>
      </c>
      <c r="AA120" s="54">
        <f>+'Ark1'!AB1439</f>
        <v>0</v>
      </c>
      <c r="AB120" s="73">
        <f>+'Ark1'!AD1439</f>
        <v>0</v>
      </c>
      <c r="AC120" s="54" t="e">
        <f t="shared" si="36"/>
        <v>#DIV/0!</v>
      </c>
      <c r="AD120" s="73" t="e">
        <f t="shared" si="25"/>
        <v>#DIV/0!</v>
      </c>
      <c r="AE120" s="46"/>
      <c r="AF120" s="13"/>
      <c r="AG120" s="13"/>
      <c r="AH120" s="57"/>
    </row>
    <row r="121" spans="1:34" ht="15.6">
      <c r="A121" s="46"/>
      <c r="B121" s="52">
        <f>+'Ark1'!C1440</f>
        <v>2017</v>
      </c>
      <c r="C121" s="52">
        <f>+'Ark1'!M1440</f>
        <v>1</v>
      </c>
      <c r="D121" s="53" t="str">
        <f t="shared" ref="D121:D125" si="37">+D106</f>
        <v>1-</v>
      </c>
      <c r="E121" s="52">
        <f>+'Ark1'!Q1440</f>
        <v>2</v>
      </c>
      <c r="F121" s="329">
        <f>+'Ark1'!R1440</f>
        <v>3</v>
      </c>
      <c r="G121" s="169">
        <f>+'Ark1'!AF1440</f>
        <v>1.7218619066750842E-2</v>
      </c>
      <c r="H121" s="46"/>
      <c r="I121" s="169">
        <f>+'Ark1'!AG1440</f>
        <v>1.5526437565454588E-2</v>
      </c>
      <c r="J121" s="93"/>
      <c r="K121" s="149">
        <f>+'Ark1'!U1440</f>
        <v>6.8</v>
      </c>
      <c r="L121" s="169"/>
      <c r="M121" s="169"/>
      <c r="N121" s="498"/>
      <c r="O121" s="169"/>
      <c r="P121" s="169"/>
      <c r="Q121" s="169"/>
      <c r="R121" s="169"/>
      <c r="S121" s="169"/>
      <c r="T121" s="54">
        <f>+'Ark1'!S1440</f>
        <v>1.333333333333333</v>
      </c>
      <c r="U121" s="58">
        <f t="shared" si="35"/>
        <v>-3.666666666666667</v>
      </c>
      <c r="V121" s="73">
        <f>+'Ark1'!V1440</f>
        <v>0</v>
      </c>
      <c r="W121" s="149">
        <f>+'Ark1'!X1440</f>
        <v>0</v>
      </c>
      <c r="X121" s="149">
        <f>+'Ark1'!Y1440</f>
        <v>0</v>
      </c>
      <c r="Y121" s="149">
        <f>+'Ark1'!Z1440</f>
        <v>1.9096247449870023</v>
      </c>
      <c r="Z121" s="54">
        <f>+'Ark1'!AA1440</f>
        <v>0.47140452079103184</v>
      </c>
      <c r="AA121" s="54">
        <f>+'Ark1'!AB1440</f>
        <v>0</v>
      </c>
      <c r="AB121" s="73">
        <f>+'Ark1'!AD1440</f>
        <v>0</v>
      </c>
      <c r="AC121" s="54">
        <f t="shared" si="36"/>
        <v>5.1000000000000014</v>
      </c>
      <c r="AD121" s="73">
        <f t="shared" si="25"/>
        <v>1.5</v>
      </c>
      <c r="AE121" s="46"/>
      <c r="AF121" s="13"/>
      <c r="AG121" s="13"/>
      <c r="AH121" s="57"/>
    </row>
    <row r="122" spans="1:34" ht="15.6">
      <c r="A122" s="46"/>
      <c r="B122" s="52">
        <f>+'Ark1'!C1441</f>
        <v>2017</v>
      </c>
      <c r="C122" s="52">
        <f>+'Ark1'!M1441</f>
        <v>2</v>
      </c>
      <c r="D122" s="53" t="str">
        <f t="shared" si="37"/>
        <v>1</v>
      </c>
      <c r="E122" s="52">
        <f>+'Ark1'!Q1441</f>
        <v>460</v>
      </c>
      <c r="F122" s="329">
        <f>+'Ark1'!R1441</f>
        <v>5845</v>
      </c>
      <c r="G122" s="169">
        <f>+'Ark1'!AF1441</f>
        <v>33.547609481719562</v>
      </c>
      <c r="H122" s="46"/>
      <c r="I122" s="169">
        <f>+'Ark1'!AG1441</f>
        <v>31.40313329598866</v>
      </c>
      <c r="J122" s="93"/>
      <c r="K122" s="149">
        <f>+'Ark1'!U1441</f>
        <v>7.0590590248075218</v>
      </c>
      <c r="L122" s="169"/>
      <c r="M122" s="169"/>
      <c r="N122" s="498"/>
      <c r="O122" s="169"/>
      <c r="P122" s="169"/>
      <c r="Q122" s="169"/>
      <c r="R122" s="169"/>
      <c r="S122" s="169"/>
      <c r="T122" s="54">
        <f>+'Ark1'!S1441</f>
        <v>4.1449101796407186</v>
      </c>
      <c r="U122" s="58">
        <f t="shared" si="35"/>
        <v>-0.13086871483164231</v>
      </c>
      <c r="V122" s="73">
        <f>+'Ark1'!V1441</f>
        <v>0</v>
      </c>
      <c r="W122" s="149">
        <f>+'Ark1'!X1441</f>
        <v>0.78699743370402064</v>
      </c>
      <c r="X122" s="149">
        <f>+'Ark1'!Y1441</f>
        <v>1.7108639863130881E-2</v>
      </c>
      <c r="Y122" s="149">
        <f>+'Ark1'!Z1441</f>
        <v>2.8217617252925926</v>
      </c>
      <c r="Z122" s="54">
        <f>+'Ark1'!AA1441</f>
        <v>1.5190977623600257</v>
      </c>
      <c r="AA122" s="54">
        <f>+'Ark1'!AB1441</f>
        <v>0</v>
      </c>
      <c r="AB122" s="73">
        <f>+'Ark1'!AD1441</f>
        <v>0</v>
      </c>
      <c r="AC122" s="54">
        <f t="shared" si="36"/>
        <v>1.7030668262682116</v>
      </c>
      <c r="AD122" s="73">
        <f t="shared" si="25"/>
        <v>12.706521739130435</v>
      </c>
      <c r="AE122" s="46"/>
      <c r="AF122" s="13"/>
      <c r="AG122" s="13"/>
      <c r="AH122" s="57"/>
    </row>
    <row r="123" spans="1:34" ht="15.6">
      <c r="A123" s="46"/>
      <c r="B123" s="52">
        <f>+'Ark1'!C1442</f>
        <v>2017</v>
      </c>
      <c r="C123" s="52">
        <f>+'Ark1'!M1442</f>
        <v>3</v>
      </c>
      <c r="D123" s="53" t="str">
        <f t="shared" si="37"/>
        <v>1+</v>
      </c>
      <c r="E123" s="52">
        <f>+'Ark1'!Q1442</f>
        <v>6</v>
      </c>
      <c r="F123" s="329">
        <f>+'Ark1'!R1442</f>
        <v>74</v>
      </c>
      <c r="G123" s="169">
        <f>+'Ark1'!AF1442</f>
        <v>0.42472593697985422</v>
      </c>
      <c r="H123" s="46"/>
      <c r="I123" s="169">
        <f>+'Ark1'!AG1442</f>
        <v>0.40939562580676575</v>
      </c>
      <c r="J123" s="93"/>
      <c r="K123" s="149">
        <f>+'Ark1'!U1442</f>
        <v>7.2689189189189198</v>
      </c>
      <c r="L123" s="169"/>
      <c r="M123" s="169"/>
      <c r="N123" s="498"/>
      <c r="O123" s="169"/>
      <c r="P123" s="169"/>
      <c r="Q123" s="169"/>
      <c r="R123" s="169"/>
      <c r="S123" s="169"/>
      <c r="T123" s="54">
        <f>+'Ark1'!S1442</f>
        <v>4.2297297297297307</v>
      </c>
      <c r="U123" s="58">
        <f t="shared" si="35"/>
        <v>-1.1702702702702696</v>
      </c>
      <c r="V123" s="73">
        <f>+'Ark1'!V1442</f>
        <v>0</v>
      </c>
      <c r="W123" s="149">
        <f>+'Ark1'!X1442</f>
        <v>0</v>
      </c>
      <c r="X123" s="149">
        <f>+'Ark1'!Y1442</f>
        <v>0</v>
      </c>
      <c r="Y123" s="149">
        <f>+'Ark1'!Z1442</f>
        <v>2.7865471065836376</v>
      </c>
      <c r="Z123" s="54">
        <f>+'Ark1'!AA1442</f>
        <v>1.2362464690988553</v>
      </c>
      <c r="AA123" s="54">
        <f>+'Ark1'!AB1442</f>
        <v>0</v>
      </c>
      <c r="AB123" s="73">
        <f>+'Ark1'!AD1442</f>
        <v>0</v>
      </c>
      <c r="AC123" s="54">
        <f t="shared" si="36"/>
        <v>1.7185303514376995</v>
      </c>
      <c r="AD123" s="73">
        <f t="shared" si="25"/>
        <v>12.333333333333334</v>
      </c>
      <c r="AE123" s="46"/>
      <c r="AF123" s="13"/>
      <c r="AG123" s="13"/>
      <c r="AH123" s="57"/>
    </row>
    <row r="124" spans="1:34" ht="15.6">
      <c r="A124" s="46"/>
      <c r="B124" s="52">
        <f>+'Ark1'!C1443</f>
        <v>2017</v>
      </c>
      <c r="C124" s="52">
        <f>+'Ark1'!M1443</f>
        <v>4</v>
      </c>
      <c r="D124" s="53" t="str">
        <f t="shared" si="37"/>
        <v>2-</v>
      </c>
      <c r="E124" s="52">
        <f>+'Ark1'!Q1443</f>
        <v>9</v>
      </c>
      <c r="F124" s="329">
        <f>+'Ark1'!R1443</f>
        <v>54</v>
      </c>
      <c r="G124" s="169">
        <f>+'Ark1'!AF1443</f>
        <v>0.30993514320151511</v>
      </c>
      <c r="H124" s="46"/>
      <c r="I124" s="169">
        <f>+'Ark1'!AG1443</f>
        <v>0.32217357948318259</v>
      </c>
      <c r="J124" s="93"/>
      <c r="K124" s="149">
        <f>+'Ark1'!U1443</f>
        <v>7.8388888888888895</v>
      </c>
      <c r="L124" s="169"/>
      <c r="M124" s="169"/>
      <c r="N124" s="498"/>
      <c r="O124" s="169"/>
      <c r="P124" s="169"/>
      <c r="Q124" s="169"/>
      <c r="R124" s="169"/>
      <c r="S124" s="169"/>
      <c r="T124" s="54">
        <f>+'Ark1'!S1443</f>
        <v>5.4444444444444438</v>
      </c>
      <c r="U124" s="58">
        <f t="shared" si="35"/>
        <v>-0.63247863247863201</v>
      </c>
      <c r="V124" s="73">
        <f>+'Ark1'!V1443</f>
        <v>0</v>
      </c>
      <c r="W124" s="149">
        <f>+'Ark1'!X1443</f>
        <v>0</v>
      </c>
      <c r="X124" s="149">
        <f>+'Ark1'!Y1443</f>
        <v>0</v>
      </c>
      <c r="Y124" s="149">
        <f>+'Ark1'!Z1443</f>
        <v>2.6857936730733796</v>
      </c>
      <c r="Z124" s="54">
        <f>+'Ark1'!AA1443</f>
        <v>1.1811273125260713</v>
      </c>
      <c r="AA124" s="54">
        <f>+'Ark1'!AB1443</f>
        <v>0</v>
      </c>
      <c r="AB124" s="73">
        <f>+'Ark1'!AD1443</f>
        <v>0</v>
      </c>
      <c r="AC124" s="54">
        <f t="shared" si="36"/>
        <v>1.4397959183673472</v>
      </c>
      <c r="AD124" s="73">
        <f t="shared" si="25"/>
        <v>6</v>
      </c>
      <c r="AE124" s="46"/>
      <c r="AF124" s="13"/>
      <c r="AG124" s="13"/>
      <c r="AH124" s="57"/>
    </row>
    <row r="125" spans="1:34" ht="15.6">
      <c r="A125" s="46"/>
      <c r="B125" s="52">
        <f>+'Ark1'!C1444</f>
        <v>2017</v>
      </c>
      <c r="C125" s="52">
        <f>+'Ark1'!M1444</f>
        <v>5</v>
      </c>
      <c r="D125" s="53" t="str">
        <f t="shared" si="37"/>
        <v>2</v>
      </c>
      <c r="E125" s="52">
        <f>+'Ark1'!Q1444</f>
        <v>475</v>
      </c>
      <c r="F125" s="329">
        <f>+'Ark1'!R1444</f>
        <v>10959</v>
      </c>
      <c r="G125" s="169">
        <f>+'Ark1'!AF1444</f>
        <v>62.899615450840813</v>
      </c>
      <c r="H125" s="46"/>
      <c r="I125" s="169">
        <f>+'Ark1'!AG1444</f>
        <v>63.861683796488016</v>
      </c>
      <c r="J125" s="93"/>
      <c r="K125" s="149">
        <f>+'Ark1'!U1444</f>
        <v>7.6564558810110448</v>
      </c>
      <c r="L125" s="169"/>
      <c r="M125" s="169"/>
      <c r="N125" s="498"/>
      <c r="O125" s="169"/>
      <c r="P125" s="169"/>
      <c r="Q125" s="169"/>
      <c r="R125" s="169"/>
      <c r="S125" s="169"/>
      <c r="T125" s="54">
        <f>+'Ark1'!S1444</f>
        <v>5.4050552057669492</v>
      </c>
      <c r="U125" s="58">
        <f t="shared" si="35"/>
        <v>-0.16023744813330065</v>
      </c>
      <c r="V125" s="73">
        <f>+'Ark1'!V1444</f>
        <v>2.7374760470845888E-2</v>
      </c>
      <c r="W125" s="149">
        <f>+'Ark1'!X1444</f>
        <v>1.9344830732731089</v>
      </c>
      <c r="X125" s="149">
        <f>+'Ark1'!Y1444</f>
        <v>0.10949904188338357</v>
      </c>
      <c r="Y125" s="149">
        <f>+'Ark1'!Z1444</f>
        <v>3.1028299465191438</v>
      </c>
      <c r="Z125" s="54">
        <f>+'Ark1'!AA1444</f>
        <v>1.9962772164324296</v>
      </c>
      <c r="AA125" s="54">
        <f>+'Ark1'!AB1444</f>
        <v>0.51386224477557918</v>
      </c>
      <c r="AB125" s="73">
        <f>+'Ark1'!AD1444</f>
        <v>-9.912097928339028</v>
      </c>
      <c r="AC125" s="54">
        <f t="shared" si="36"/>
        <v>1.4165361110173218</v>
      </c>
      <c r="AD125" s="73">
        <f t="shared" si="25"/>
        <v>23.071578947368423</v>
      </c>
      <c r="AE125" s="46"/>
      <c r="AF125" s="13"/>
      <c r="AG125" s="13"/>
      <c r="AH125" s="57"/>
    </row>
    <row r="126" spans="1:34" ht="15.6">
      <c r="A126" s="46"/>
      <c r="B126" s="52">
        <f>+'Ark1'!C1445</f>
        <v>2017</v>
      </c>
      <c r="C126" s="52">
        <f>+'Ark1'!M1445</f>
        <v>6</v>
      </c>
      <c r="D126" s="53" t="str">
        <f t="shared" ref="D126:D150" si="38">+D111</f>
        <v>2+</v>
      </c>
      <c r="E126" s="52">
        <f>+'Ark1'!Q1445</f>
        <v>1</v>
      </c>
      <c r="F126" s="329">
        <f>+'Ark1'!R1445</f>
        <v>1</v>
      </c>
      <c r="G126" s="169">
        <f>+'Ark1'!AF1445</f>
        <v>5.7395396889169514E-3</v>
      </c>
      <c r="H126" s="46"/>
      <c r="I126" s="169">
        <f>+'Ark1'!AG1445</f>
        <v>7.9915487469251548E-3</v>
      </c>
      <c r="J126" s="93"/>
      <c r="K126" s="149">
        <f>+'Ark1'!U1445</f>
        <v>10.5</v>
      </c>
      <c r="L126" s="169"/>
      <c r="M126" s="169"/>
      <c r="N126" s="498"/>
      <c r="O126" s="169"/>
      <c r="P126" s="169"/>
      <c r="Q126" s="169"/>
      <c r="R126" s="169"/>
      <c r="S126" s="169"/>
      <c r="T126" s="54">
        <f>+'Ark1'!S1445</f>
        <v>8</v>
      </c>
      <c r="U126" s="58">
        <f t="shared" ref="U126:U135" si="39">+T126-T141</f>
        <v>1.5</v>
      </c>
      <c r="V126" s="73">
        <f>+'Ark1'!V1445</f>
        <v>0</v>
      </c>
      <c r="W126" s="149">
        <f>+'Ark1'!X1445</f>
        <v>0</v>
      </c>
      <c r="X126" s="149">
        <f>+'Ark1'!Y1445</f>
        <v>0</v>
      </c>
      <c r="Y126" s="149">
        <f>+'Ark1'!Z1445</f>
        <v>0</v>
      </c>
      <c r="Z126" s="54">
        <f>+'Ark1'!AA1445</f>
        <v>0</v>
      </c>
      <c r="AA126" s="54">
        <f>+'Ark1'!AB1445</f>
        <v>0</v>
      </c>
      <c r="AB126" s="73">
        <f>+'Ark1'!AD1445</f>
        <v>0</v>
      </c>
      <c r="AC126" s="54">
        <f t="shared" si="36"/>
        <v>1.3125</v>
      </c>
      <c r="AD126" s="73">
        <f t="shared" ref="AD126:AD150" si="40">+F126/E126</f>
        <v>1</v>
      </c>
      <c r="AE126" s="46"/>
      <c r="AF126" s="13"/>
      <c r="AG126" s="13"/>
      <c r="AH126" s="57"/>
    </row>
    <row r="127" spans="1:34" ht="15.6">
      <c r="A127" s="46"/>
      <c r="B127" s="52">
        <f>+'Ark1'!C1446</f>
        <v>2017</v>
      </c>
      <c r="C127" s="52">
        <f>+'Ark1'!M1446</f>
        <v>7</v>
      </c>
      <c r="D127" s="53" t="str">
        <f t="shared" si="38"/>
        <v>3-</v>
      </c>
      <c r="E127" s="52">
        <f>+'Ark1'!Q1446</f>
        <v>1</v>
      </c>
      <c r="F127" s="329">
        <f>+'Ark1'!R1446</f>
        <v>1</v>
      </c>
      <c r="G127" s="169">
        <f>+'Ark1'!AF1446</f>
        <v>5.7395396889169514E-3</v>
      </c>
      <c r="H127" s="46"/>
      <c r="I127" s="169">
        <f>+'Ark1'!AG1446</f>
        <v>7.1543388781996646E-3</v>
      </c>
      <c r="J127" s="93"/>
      <c r="K127" s="149">
        <f>+'Ark1'!U1446</f>
        <v>9.4</v>
      </c>
      <c r="L127" s="169"/>
      <c r="M127" s="169"/>
      <c r="N127" s="498"/>
      <c r="O127" s="169"/>
      <c r="P127" s="169"/>
      <c r="Q127" s="169"/>
      <c r="R127" s="169"/>
      <c r="S127" s="169"/>
      <c r="T127" s="54">
        <f>+'Ark1'!S1446</f>
        <v>5</v>
      </c>
      <c r="U127" s="58">
        <f t="shared" si="39"/>
        <v>5</v>
      </c>
      <c r="V127" s="73">
        <f>+'Ark1'!V1446</f>
        <v>0</v>
      </c>
      <c r="W127" s="149">
        <f>+'Ark1'!X1446</f>
        <v>0</v>
      </c>
      <c r="X127" s="149">
        <f>+'Ark1'!Y1446</f>
        <v>0</v>
      </c>
      <c r="Y127" s="149">
        <f>+'Ark1'!Z1446</f>
        <v>0</v>
      </c>
      <c r="Z127" s="54">
        <f>+'Ark1'!AA1446</f>
        <v>0</v>
      </c>
      <c r="AA127" s="54">
        <f>+'Ark1'!AB1446</f>
        <v>0</v>
      </c>
      <c r="AB127" s="73">
        <f>+'Ark1'!AD1446</f>
        <v>0</v>
      </c>
      <c r="AC127" s="54">
        <f t="shared" si="36"/>
        <v>1.8800000000000001</v>
      </c>
      <c r="AD127" s="73">
        <f t="shared" si="40"/>
        <v>1</v>
      </c>
      <c r="AE127" s="46"/>
      <c r="AF127" s="13"/>
      <c r="AG127" s="13"/>
      <c r="AH127" s="57"/>
    </row>
    <row r="128" spans="1:34" ht="15.6">
      <c r="A128" s="46"/>
      <c r="B128" s="52">
        <f>+'Ark1'!C1447</f>
        <v>2017</v>
      </c>
      <c r="C128" s="52">
        <f>+'Ark1'!M1447</f>
        <v>8</v>
      </c>
      <c r="D128" s="53" t="str">
        <f t="shared" si="38"/>
        <v>3</v>
      </c>
      <c r="E128" s="52">
        <f>+'Ark1'!Q1447</f>
        <v>142</v>
      </c>
      <c r="F128" s="329">
        <f>+'Ark1'!R1447</f>
        <v>484</v>
      </c>
      <c r="G128" s="169">
        <f>+'Ark1'!AF1447</f>
        <v>2.7779372094358039</v>
      </c>
      <c r="H128" s="46"/>
      <c r="I128" s="169">
        <f>+'Ark1'!AG1447</f>
        <v>3.9485861808616889</v>
      </c>
      <c r="J128" s="93"/>
      <c r="K128" s="149">
        <f>+'Ark1'!U1447</f>
        <v>10.719008264462817</v>
      </c>
      <c r="L128" s="169"/>
      <c r="M128" s="169"/>
      <c r="N128" s="498"/>
      <c r="O128" s="169"/>
      <c r="P128" s="169"/>
      <c r="Q128" s="169"/>
      <c r="R128" s="169"/>
      <c r="S128" s="169"/>
      <c r="T128" s="54">
        <f>+'Ark1'!S1447</f>
        <v>6.0247933884297513</v>
      </c>
      <c r="U128" s="58">
        <f t="shared" si="39"/>
        <v>-0.4537166402235453</v>
      </c>
      <c r="V128" s="73">
        <f>+'Ark1'!V1447</f>
        <v>0</v>
      </c>
      <c r="W128" s="149">
        <f>+'Ark1'!X1447</f>
        <v>14.462809917355372</v>
      </c>
      <c r="X128" s="149">
        <f>+'Ark1'!Y1447</f>
        <v>1.2396694214876036</v>
      </c>
      <c r="Y128" s="149">
        <f>+'Ark1'!Z1447</f>
        <v>4.5168017656317661</v>
      </c>
      <c r="Z128" s="54">
        <f>+'Ark1'!AA1447</f>
        <v>1.3799796975231644</v>
      </c>
      <c r="AA128" s="54">
        <f>+'Ark1'!AB1447</f>
        <v>0</v>
      </c>
      <c r="AB128" s="73">
        <f>+'Ark1'!AD1447</f>
        <v>0</v>
      </c>
      <c r="AC128" s="54">
        <f t="shared" si="36"/>
        <v>1.779149519890262</v>
      </c>
      <c r="AD128" s="73">
        <f t="shared" si="40"/>
        <v>3.408450704225352</v>
      </c>
      <c r="AE128" s="46"/>
      <c r="AF128" s="13"/>
      <c r="AG128" s="13"/>
      <c r="AH128" s="57"/>
    </row>
    <row r="129" spans="1:34" ht="15.6">
      <c r="A129" s="46"/>
      <c r="B129" s="52">
        <f>+'Ark1'!C1448</f>
        <v>2017</v>
      </c>
      <c r="C129" s="52">
        <f>+'Ark1'!M1448</f>
        <v>9</v>
      </c>
      <c r="D129" s="53" t="str">
        <f t="shared" si="38"/>
        <v>3+</v>
      </c>
      <c r="E129" s="52">
        <f>+'Ark1'!Q1448</f>
        <v>0</v>
      </c>
      <c r="F129" s="329">
        <f>+'Ark1'!R1448</f>
        <v>0</v>
      </c>
      <c r="G129" s="169">
        <f>+'Ark1'!AF1448</f>
        <v>0</v>
      </c>
      <c r="H129" s="46"/>
      <c r="I129" s="169">
        <f>+'Ark1'!AG1448</f>
        <v>0</v>
      </c>
      <c r="J129" s="93"/>
      <c r="K129" s="149">
        <f>+'Ark1'!U1448</f>
        <v>0</v>
      </c>
      <c r="L129" s="169"/>
      <c r="M129" s="169"/>
      <c r="N129" s="498"/>
      <c r="O129" s="169"/>
      <c r="P129" s="169"/>
      <c r="Q129" s="169"/>
      <c r="R129" s="169"/>
      <c r="S129" s="169"/>
      <c r="T129" s="54">
        <f>+'Ark1'!S1448</f>
        <v>0</v>
      </c>
      <c r="U129" s="58">
        <f t="shared" si="39"/>
        <v>0</v>
      </c>
      <c r="V129" s="73">
        <f>+'Ark1'!V1448</f>
        <v>0</v>
      </c>
      <c r="W129" s="149">
        <f>+'Ark1'!X1448</f>
        <v>0</v>
      </c>
      <c r="X129" s="149">
        <f>+'Ark1'!Y1448</f>
        <v>0</v>
      </c>
      <c r="Y129" s="149">
        <f>+'Ark1'!Z1448</f>
        <v>0</v>
      </c>
      <c r="Z129" s="54">
        <f>+'Ark1'!AA1448</f>
        <v>0</v>
      </c>
      <c r="AA129" s="54">
        <f>+'Ark1'!AB1448</f>
        <v>0</v>
      </c>
      <c r="AB129" s="73">
        <f>+'Ark1'!AD1448</f>
        <v>0</v>
      </c>
      <c r="AC129" s="54" t="e">
        <f t="shared" si="36"/>
        <v>#DIV/0!</v>
      </c>
      <c r="AD129" s="73" t="e">
        <f t="shared" si="40"/>
        <v>#DIV/0!</v>
      </c>
      <c r="AE129" s="46"/>
      <c r="AF129" s="13"/>
      <c r="AG129" s="13"/>
      <c r="AH129" s="57"/>
    </row>
    <row r="130" spans="1:34" ht="15.6">
      <c r="A130" s="46"/>
      <c r="B130" s="52">
        <f>+'Ark1'!C1449</f>
        <v>2017</v>
      </c>
      <c r="C130" s="52">
        <f>+'Ark1'!M1449</f>
        <v>10</v>
      </c>
      <c r="D130" s="53" t="str">
        <f t="shared" si="38"/>
        <v>4-</v>
      </c>
      <c r="E130" s="52">
        <f>+'Ark1'!Q1449</f>
        <v>0</v>
      </c>
      <c r="F130" s="329">
        <f>+'Ark1'!R1449</f>
        <v>0</v>
      </c>
      <c r="G130" s="169">
        <f>+'Ark1'!AF1449</f>
        <v>0</v>
      </c>
      <c r="H130" s="46"/>
      <c r="I130" s="169">
        <f>+'Ark1'!AG1449</f>
        <v>0</v>
      </c>
      <c r="J130" s="93"/>
      <c r="K130" s="149">
        <f>+'Ark1'!U1449</f>
        <v>0</v>
      </c>
      <c r="L130" s="169"/>
      <c r="M130" s="169"/>
      <c r="N130" s="498"/>
      <c r="O130" s="169"/>
      <c r="P130" s="169"/>
      <c r="Q130" s="169"/>
      <c r="R130" s="169"/>
      <c r="S130" s="169"/>
      <c r="T130" s="54">
        <f>+'Ark1'!S1449</f>
        <v>0</v>
      </c>
      <c r="U130" s="58">
        <f t="shared" si="39"/>
        <v>0</v>
      </c>
      <c r="V130" s="73">
        <f>+'Ark1'!V1449</f>
        <v>0</v>
      </c>
      <c r="W130" s="149">
        <f>+'Ark1'!X1449</f>
        <v>0</v>
      </c>
      <c r="X130" s="149">
        <f>+'Ark1'!Y1449</f>
        <v>0</v>
      </c>
      <c r="Y130" s="149">
        <f>+'Ark1'!Z1449</f>
        <v>0</v>
      </c>
      <c r="Z130" s="54">
        <f>+'Ark1'!AA1449</f>
        <v>0</v>
      </c>
      <c r="AA130" s="54">
        <f>+'Ark1'!AB1449</f>
        <v>0</v>
      </c>
      <c r="AB130" s="73">
        <f>+'Ark1'!AD1449</f>
        <v>0</v>
      </c>
      <c r="AC130" s="54" t="e">
        <f t="shared" si="36"/>
        <v>#DIV/0!</v>
      </c>
      <c r="AD130" s="73" t="e">
        <f t="shared" si="40"/>
        <v>#DIV/0!</v>
      </c>
      <c r="AE130" s="46"/>
      <c r="AF130" s="13"/>
      <c r="AG130" s="13"/>
      <c r="AH130" s="57"/>
    </row>
    <row r="131" spans="1:34" ht="15.6">
      <c r="A131" s="46"/>
      <c r="B131" s="52">
        <f>+'Ark1'!C1450</f>
        <v>2017</v>
      </c>
      <c r="C131" s="52">
        <f>+'Ark1'!M1450</f>
        <v>11</v>
      </c>
      <c r="D131" s="53" t="str">
        <f t="shared" si="38"/>
        <v>4</v>
      </c>
      <c r="E131" s="52">
        <f>+'Ark1'!Q1450</f>
        <v>2</v>
      </c>
      <c r="F131" s="329">
        <f>+'Ark1'!R1450</f>
        <v>2</v>
      </c>
      <c r="G131" s="169">
        <f>+'Ark1'!AF1450</f>
        <v>1.1479079377833903E-2</v>
      </c>
      <c r="H131" s="46"/>
      <c r="I131" s="169">
        <f>+'Ark1'!AG1450</f>
        <v>2.4355196181105241E-2</v>
      </c>
      <c r="J131" s="93"/>
      <c r="K131" s="149">
        <f>+'Ark1'!U1450</f>
        <v>16</v>
      </c>
      <c r="L131" s="169"/>
      <c r="M131" s="169"/>
      <c r="N131" s="498"/>
      <c r="O131" s="169"/>
      <c r="P131" s="169"/>
      <c r="Q131" s="169"/>
      <c r="R131" s="169"/>
      <c r="S131" s="169"/>
      <c r="T131" s="54">
        <f>+'Ark1'!S1450</f>
        <v>7</v>
      </c>
      <c r="U131" s="58">
        <f t="shared" si="39"/>
        <v>-0.20000000000000018</v>
      </c>
      <c r="V131" s="73">
        <f>+'Ark1'!V1450</f>
        <v>0</v>
      </c>
      <c r="W131" s="149">
        <f>+'Ark1'!X1450</f>
        <v>50</v>
      </c>
      <c r="X131" s="149">
        <f>+'Ark1'!Y1450</f>
        <v>0</v>
      </c>
      <c r="Y131" s="149">
        <f>+'Ark1'!Z1450</f>
        <v>6.2</v>
      </c>
      <c r="Z131" s="54">
        <f>+'Ark1'!AA1450</f>
        <v>1</v>
      </c>
      <c r="AA131" s="54">
        <f>+'Ark1'!AB1450</f>
        <v>0</v>
      </c>
      <c r="AB131" s="73">
        <f>+'Ark1'!AD1450</f>
        <v>0</v>
      </c>
      <c r="AC131" s="54">
        <f t="shared" si="36"/>
        <v>2.2857142857142856</v>
      </c>
      <c r="AD131" s="73">
        <f t="shared" si="40"/>
        <v>1</v>
      </c>
      <c r="AE131" s="46"/>
      <c r="AF131" s="13"/>
      <c r="AG131" s="13"/>
      <c r="AH131" s="57"/>
    </row>
    <row r="132" spans="1:34" ht="15.6">
      <c r="A132" s="46"/>
      <c r="B132" s="52">
        <f>+'Ark1'!C1451</f>
        <v>2017</v>
      </c>
      <c r="C132" s="52">
        <f>+'Ark1'!M1451</f>
        <v>12</v>
      </c>
      <c r="D132" s="53" t="str">
        <f t="shared" si="38"/>
        <v>4+</v>
      </c>
      <c r="E132" s="52">
        <f>+'Ark1'!Q1451</f>
        <v>0</v>
      </c>
      <c r="F132" s="329">
        <f>+'Ark1'!R1451</f>
        <v>0</v>
      </c>
      <c r="G132" s="169">
        <f>+'Ark1'!AF1451</f>
        <v>0</v>
      </c>
      <c r="H132" s="46"/>
      <c r="I132" s="169">
        <f>+'Ark1'!AG1451</f>
        <v>0</v>
      </c>
      <c r="J132" s="93"/>
      <c r="K132" s="149">
        <f>+'Ark1'!U1451</f>
        <v>0</v>
      </c>
      <c r="L132" s="169"/>
      <c r="M132" s="169"/>
      <c r="N132" s="498"/>
      <c r="O132" s="169"/>
      <c r="P132" s="169"/>
      <c r="Q132" s="169"/>
      <c r="R132" s="169"/>
      <c r="S132" s="169"/>
      <c r="T132" s="54">
        <f>+'Ark1'!S1451</f>
        <v>0</v>
      </c>
      <c r="U132" s="58">
        <f t="shared" si="39"/>
        <v>0</v>
      </c>
      <c r="V132" s="73">
        <f>+'Ark1'!V1451</f>
        <v>0</v>
      </c>
      <c r="W132" s="149">
        <f>+'Ark1'!X1451</f>
        <v>0</v>
      </c>
      <c r="X132" s="149">
        <f>+'Ark1'!Y1451</f>
        <v>0</v>
      </c>
      <c r="Y132" s="149">
        <f>+'Ark1'!Z1451</f>
        <v>0</v>
      </c>
      <c r="Z132" s="54">
        <f>+'Ark1'!AA1451</f>
        <v>0</v>
      </c>
      <c r="AA132" s="54">
        <f>+'Ark1'!AB1451</f>
        <v>0</v>
      </c>
      <c r="AB132" s="73">
        <f>+'Ark1'!AD1451</f>
        <v>0</v>
      </c>
      <c r="AC132" s="54" t="e">
        <f t="shared" si="36"/>
        <v>#DIV/0!</v>
      </c>
      <c r="AD132" s="73" t="e">
        <f t="shared" si="40"/>
        <v>#DIV/0!</v>
      </c>
      <c r="AE132" s="46"/>
      <c r="AF132" s="13"/>
      <c r="AG132" s="13"/>
      <c r="AH132" s="57"/>
    </row>
    <row r="133" spans="1:34" ht="15.6">
      <c r="A133" s="46"/>
      <c r="B133" s="52">
        <f>+'Ark1'!C1452</f>
        <v>2017</v>
      </c>
      <c r="C133" s="52">
        <f>+'Ark1'!M1452</f>
        <v>13</v>
      </c>
      <c r="D133" s="53" t="str">
        <f t="shared" si="38"/>
        <v>5-</v>
      </c>
      <c r="E133" s="52">
        <f>+'Ark1'!Q1452</f>
        <v>0</v>
      </c>
      <c r="F133" s="329">
        <f>+'Ark1'!R1452</f>
        <v>0</v>
      </c>
      <c r="G133" s="169">
        <f>+'Ark1'!AF1452</f>
        <v>0</v>
      </c>
      <c r="H133" s="46"/>
      <c r="I133" s="169">
        <f>+'Ark1'!AG1452</f>
        <v>0</v>
      </c>
      <c r="J133" s="93"/>
      <c r="K133" s="149">
        <f>+'Ark1'!U1452</f>
        <v>0</v>
      </c>
      <c r="L133" s="169"/>
      <c r="M133" s="169"/>
      <c r="N133" s="498"/>
      <c r="O133" s="169"/>
      <c r="P133" s="169"/>
      <c r="Q133" s="169"/>
      <c r="R133" s="169"/>
      <c r="S133" s="169"/>
      <c r="T133" s="54">
        <f>+'Ark1'!S1452</f>
        <v>0</v>
      </c>
      <c r="U133" s="58">
        <f t="shared" si="39"/>
        <v>0</v>
      </c>
      <c r="V133" s="73">
        <f>+'Ark1'!V1452</f>
        <v>0</v>
      </c>
      <c r="W133" s="149">
        <f>+'Ark1'!X1452</f>
        <v>0</v>
      </c>
      <c r="X133" s="149">
        <f>+'Ark1'!Y1452</f>
        <v>0</v>
      </c>
      <c r="Y133" s="149">
        <f>+'Ark1'!Z1452</f>
        <v>0</v>
      </c>
      <c r="Z133" s="54">
        <f>+'Ark1'!AA1452</f>
        <v>0</v>
      </c>
      <c r="AA133" s="54">
        <f>+'Ark1'!AB1452</f>
        <v>0</v>
      </c>
      <c r="AB133" s="73">
        <f>+'Ark1'!AD1452</f>
        <v>0</v>
      </c>
      <c r="AC133" s="54" t="e">
        <f t="shared" si="36"/>
        <v>#DIV/0!</v>
      </c>
      <c r="AD133" s="73" t="e">
        <f t="shared" si="40"/>
        <v>#DIV/0!</v>
      </c>
      <c r="AE133" s="46"/>
      <c r="AF133" s="13"/>
      <c r="AG133" s="13"/>
      <c r="AH133" s="57"/>
    </row>
    <row r="134" spans="1:34" ht="15.6">
      <c r="A134" s="46"/>
      <c r="B134" s="52">
        <f>+'Ark1'!C1453</f>
        <v>2017</v>
      </c>
      <c r="C134" s="52">
        <f>+'Ark1'!M1453</f>
        <v>14</v>
      </c>
      <c r="D134" s="53" t="str">
        <f t="shared" si="38"/>
        <v>5</v>
      </c>
      <c r="E134" s="52">
        <f>+'Ark1'!Q1453</f>
        <v>0</v>
      </c>
      <c r="F134" s="329">
        <f>+'Ark1'!R1453</f>
        <v>0</v>
      </c>
      <c r="G134" s="169">
        <f>+'Ark1'!AF1453</f>
        <v>0</v>
      </c>
      <c r="H134" s="46"/>
      <c r="I134" s="169">
        <f>+'Ark1'!AG1453</f>
        <v>0</v>
      </c>
      <c r="J134" s="93"/>
      <c r="K134" s="149">
        <f>+'Ark1'!U1453</f>
        <v>0</v>
      </c>
      <c r="L134" s="169"/>
      <c r="M134" s="169"/>
      <c r="N134" s="498"/>
      <c r="O134" s="169"/>
      <c r="P134" s="169"/>
      <c r="Q134" s="169"/>
      <c r="R134" s="169"/>
      <c r="S134" s="169"/>
      <c r="T134" s="54">
        <f>+'Ark1'!S1453</f>
        <v>0</v>
      </c>
      <c r="U134" s="58">
        <f t="shared" si="39"/>
        <v>0</v>
      </c>
      <c r="V134" s="73">
        <f>+'Ark1'!V1453</f>
        <v>0</v>
      </c>
      <c r="W134" s="149">
        <f>+'Ark1'!X1453</f>
        <v>0</v>
      </c>
      <c r="X134" s="149">
        <f>+'Ark1'!Y1453</f>
        <v>0</v>
      </c>
      <c r="Y134" s="149">
        <f>+'Ark1'!Z1453</f>
        <v>0</v>
      </c>
      <c r="Z134" s="54">
        <f>+'Ark1'!AA1453</f>
        <v>0</v>
      </c>
      <c r="AA134" s="54">
        <f>+'Ark1'!AB1453</f>
        <v>0</v>
      </c>
      <c r="AB134" s="73">
        <f>+'Ark1'!AD1453</f>
        <v>0</v>
      </c>
      <c r="AC134" s="54" t="e">
        <f t="shared" si="36"/>
        <v>#DIV/0!</v>
      </c>
      <c r="AD134" s="73" t="e">
        <f t="shared" si="40"/>
        <v>#DIV/0!</v>
      </c>
      <c r="AE134" s="46"/>
      <c r="AF134" s="13"/>
      <c r="AG134" s="13"/>
      <c r="AH134" s="57"/>
    </row>
    <row r="135" spans="1:34" ht="15.6">
      <c r="A135" s="46"/>
      <c r="B135" s="52">
        <f>+'Ark1'!C1454</f>
        <v>2017</v>
      </c>
      <c r="C135" s="52">
        <f>+'Ark1'!M1454</f>
        <v>15</v>
      </c>
      <c r="D135" s="53" t="str">
        <f t="shared" si="38"/>
        <v>5+</v>
      </c>
      <c r="E135" s="52">
        <f>+'Ark1'!Q1454</f>
        <v>0</v>
      </c>
      <c r="F135" s="329">
        <f>+'Ark1'!R1454</f>
        <v>0</v>
      </c>
      <c r="G135" s="169">
        <f>+'Ark1'!AF1454</f>
        <v>0</v>
      </c>
      <c r="H135" s="46"/>
      <c r="I135" s="169">
        <f>+'Ark1'!AG1454</f>
        <v>0</v>
      </c>
      <c r="J135" s="93"/>
      <c r="K135" s="149">
        <f>+'Ark1'!U1454</f>
        <v>0</v>
      </c>
      <c r="L135" s="169"/>
      <c r="M135" s="169"/>
      <c r="N135" s="498"/>
      <c r="O135" s="169"/>
      <c r="P135" s="169"/>
      <c r="Q135" s="169"/>
      <c r="R135" s="169"/>
      <c r="S135" s="169"/>
      <c r="T135" s="54">
        <f>+'Ark1'!S1454</f>
        <v>0</v>
      </c>
      <c r="U135" s="58">
        <f t="shared" si="39"/>
        <v>0</v>
      </c>
      <c r="V135" s="73">
        <f>+'Ark1'!V1454</f>
        <v>0</v>
      </c>
      <c r="W135" s="149">
        <f>+'Ark1'!X1454</f>
        <v>0</v>
      </c>
      <c r="X135" s="149">
        <f>+'Ark1'!Y1454</f>
        <v>0</v>
      </c>
      <c r="Y135" s="149">
        <f>+'Ark1'!Z1454</f>
        <v>0</v>
      </c>
      <c r="Z135" s="54">
        <f>+'Ark1'!AA1454</f>
        <v>0</v>
      </c>
      <c r="AA135" s="54">
        <f>+'Ark1'!AB1454</f>
        <v>0</v>
      </c>
      <c r="AB135" s="73">
        <f>+'Ark1'!AD1454</f>
        <v>0</v>
      </c>
      <c r="AC135" s="54" t="e">
        <f t="shared" si="36"/>
        <v>#DIV/0!</v>
      </c>
      <c r="AD135" s="73" t="e">
        <f t="shared" si="40"/>
        <v>#DIV/0!</v>
      </c>
      <c r="AE135" s="46"/>
      <c r="AF135" s="13"/>
      <c r="AG135" s="13"/>
      <c r="AH135" s="57"/>
    </row>
    <row r="136" spans="1:34" ht="15.6">
      <c r="A136" s="46"/>
      <c r="B136" s="52">
        <f>+'Ark1'!C1455</f>
        <v>2016</v>
      </c>
      <c r="C136" s="52">
        <f>+'Ark1'!M1455</f>
        <v>1</v>
      </c>
      <c r="D136" s="53" t="str">
        <f t="shared" si="38"/>
        <v>1-</v>
      </c>
      <c r="E136" s="52">
        <f>+'Ark1'!Q1455</f>
        <v>1</v>
      </c>
      <c r="F136" s="329">
        <f>+'Ark1'!R1455</f>
        <v>1</v>
      </c>
      <c r="G136" s="169">
        <f>+'Ark1'!AF1455</f>
        <v>6.8422853232979822E-3</v>
      </c>
      <c r="H136" s="46"/>
      <c r="I136" s="169">
        <f>+'Ark1'!AG1455</f>
        <v>3.2312700776312622E-3</v>
      </c>
      <c r="J136" s="93"/>
      <c r="K136" s="149">
        <f>+'Ark1'!U1455</f>
        <v>3.6</v>
      </c>
      <c r="L136" s="169"/>
      <c r="M136" s="169"/>
      <c r="N136" s="498"/>
      <c r="O136" s="169"/>
      <c r="P136" s="169"/>
      <c r="Q136" s="169"/>
      <c r="R136" s="169"/>
      <c r="S136" s="169"/>
      <c r="T136" s="54">
        <f>+'Ark1'!S1455</f>
        <v>5</v>
      </c>
      <c r="U136" s="58" t="e">
        <f>+T136-#REF!</f>
        <v>#REF!</v>
      </c>
      <c r="V136" s="73">
        <f>+'Ark1'!V1455</f>
        <v>0</v>
      </c>
      <c r="W136" s="149">
        <f>+'Ark1'!X1455</f>
        <v>0</v>
      </c>
      <c r="X136" s="149">
        <f>+'Ark1'!Y1455</f>
        <v>0</v>
      </c>
      <c r="Y136" s="149">
        <f>+'Ark1'!Z1455</f>
        <v>0</v>
      </c>
      <c r="Z136" s="54">
        <f>+'Ark1'!AA1455</f>
        <v>0</v>
      </c>
      <c r="AA136" s="54">
        <f>+'Ark1'!AB1455</f>
        <v>0</v>
      </c>
      <c r="AB136" s="73">
        <f>+'Ark1'!AD1455</f>
        <v>0</v>
      </c>
      <c r="AC136" s="54">
        <f t="shared" si="36"/>
        <v>0.72</v>
      </c>
      <c r="AD136" s="73">
        <f t="shared" si="40"/>
        <v>1</v>
      </c>
      <c r="AE136" s="46"/>
      <c r="AF136" s="13"/>
      <c r="AG136" s="13"/>
      <c r="AH136" s="57"/>
    </row>
    <row r="137" spans="1:34" ht="15.6">
      <c r="A137" s="46"/>
      <c r="B137" s="52">
        <f>+'Ark1'!C1456</f>
        <v>2016</v>
      </c>
      <c r="C137" s="52">
        <f>+'Ark1'!M1456</f>
        <v>2</v>
      </c>
      <c r="D137" s="53" t="str">
        <f t="shared" si="38"/>
        <v>1</v>
      </c>
      <c r="E137" s="52">
        <f>+'Ark1'!Q1456</f>
        <v>411</v>
      </c>
      <c r="F137" s="329">
        <f>+'Ark1'!R1456</f>
        <v>4975</v>
      </c>
      <c r="G137" s="169">
        <f>+'Ark1'!AF1456</f>
        <v>34.040369483407446</v>
      </c>
      <c r="H137" s="46"/>
      <c r="I137" s="169">
        <f>+'Ark1'!AG1456</f>
        <v>29.842305044461384</v>
      </c>
      <c r="J137" s="93"/>
      <c r="K137" s="149">
        <f>+'Ark1'!U1456</f>
        <v>6.6829547738693522</v>
      </c>
      <c r="L137" s="169"/>
      <c r="M137" s="169"/>
      <c r="N137" s="498"/>
      <c r="O137" s="169"/>
      <c r="P137" s="169"/>
      <c r="Q137" s="169"/>
      <c r="R137" s="169"/>
      <c r="S137" s="169"/>
      <c r="T137" s="54">
        <f>+'Ark1'!S1456</f>
        <v>4.2757788944723609</v>
      </c>
      <c r="U137" s="58" t="e">
        <f>+T137-#REF!</f>
        <v>#REF!</v>
      </c>
      <c r="V137" s="73">
        <f>+'Ark1'!V1456</f>
        <v>0</v>
      </c>
      <c r="W137" s="149">
        <f>+'Ark1'!X1456</f>
        <v>0.46231155778894473</v>
      </c>
      <c r="X137" s="149">
        <f>+'Ark1'!Y1456</f>
        <v>0</v>
      </c>
      <c r="Y137" s="149">
        <f>+'Ark1'!Z1456</f>
        <v>2.7596560329260447</v>
      </c>
      <c r="Z137" s="54">
        <f>+'Ark1'!AA1456</f>
        <v>1.5852099939697872</v>
      </c>
      <c r="AA137" s="54">
        <f>+'Ark1'!AB1456</f>
        <v>0</v>
      </c>
      <c r="AB137" s="73">
        <f>+'Ark1'!AD1456</f>
        <v>0</v>
      </c>
      <c r="AC137" s="54">
        <f t="shared" si="36"/>
        <v>1.5629795035727734</v>
      </c>
      <c r="AD137" s="73">
        <f t="shared" si="40"/>
        <v>12.104622871046228</v>
      </c>
      <c r="AE137" s="46"/>
      <c r="AF137" s="13"/>
      <c r="AG137" s="13"/>
      <c r="AH137" s="57"/>
    </row>
    <row r="138" spans="1:34" ht="15.6">
      <c r="A138" s="46"/>
      <c r="B138" s="52">
        <f>+'Ark1'!C1457</f>
        <v>2016</v>
      </c>
      <c r="C138" s="52">
        <f>+'Ark1'!M1457</f>
        <v>3</v>
      </c>
      <c r="D138" s="53" t="str">
        <f t="shared" si="38"/>
        <v>1+</v>
      </c>
      <c r="E138" s="52">
        <f>+'Ark1'!Q1457</f>
        <v>6</v>
      </c>
      <c r="F138" s="329">
        <f>+'Ark1'!R1457</f>
        <v>25</v>
      </c>
      <c r="G138" s="169">
        <f>+'Ark1'!AF1457</f>
        <v>0.17105713308244955</v>
      </c>
      <c r="H138" s="46"/>
      <c r="I138" s="169">
        <f>+'Ark1'!AG1457</f>
        <v>0.22430399788890337</v>
      </c>
      <c r="J138" s="93"/>
      <c r="K138" s="149">
        <f>+'Ark1'!U1457</f>
        <v>9.9959999999999987</v>
      </c>
      <c r="L138" s="169"/>
      <c r="M138" s="169"/>
      <c r="N138" s="498"/>
      <c r="O138" s="169"/>
      <c r="P138" s="169"/>
      <c r="Q138" s="169"/>
      <c r="R138" s="169"/>
      <c r="S138" s="169"/>
      <c r="T138" s="54">
        <f>+'Ark1'!S1457</f>
        <v>5.4</v>
      </c>
      <c r="U138" s="58" t="e">
        <f>+T138-#REF!</f>
        <v>#REF!</v>
      </c>
      <c r="V138" s="73">
        <f>+'Ark1'!V1457</f>
        <v>0</v>
      </c>
      <c r="W138" s="149">
        <f>+'Ark1'!X1457</f>
        <v>0</v>
      </c>
      <c r="X138" s="149">
        <f>+'Ark1'!Y1457</f>
        <v>0</v>
      </c>
      <c r="Y138" s="149">
        <f>+'Ark1'!Z1457</f>
        <v>2.1062725369714235</v>
      </c>
      <c r="Z138" s="54">
        <f>+'Ark1'!AA1457</f>
        <v>1.3266499161421581</v>
      </c>
      <c r="AA138" s="54">
        <f>+'Ark1'!AB1457</f>
        <v>0</v>
      </c>
      <c r="AB138" s="73">
        <f>+'Ark1'!AD1457</f>
        <v>0</v>
      </c>
      <c r="AC138" s="54">
        <f t="shared" si="36"/>
        <v>1.8511111111111107</v>
      </c>
      <c r="AD138" s="73">
        <f t="shared" si="40"/>
        <v>4.166666666666667</v>
      </c>
      <c r="AE138" s="46"/>
      <c r="AF138" s="13"/>
      <c r="AG138" s="13"/>
      <c r="AH138" s="57"/>
    </row>
    <row r="139" spans="1:34" ht="15.6">
      <c r="A139" s="46"/>
      <c r="B139" s="52">
        <f>+'Ark1'!C1458</f>
        <v>2016</v>
      </c>
      <c r="C139" s="52">
        <f>+'Ark1'!M1458</f>
        <v>4</v>
      </c>
      <c r="D139" s="53" t="str">
        <f t="shared" si="38"/>
        <v>2-</v>
      </c>
      <c r="E139" s="52">
        <f>+'Ark1'!Q1458</f>
        <v>5</v>
      </c>
      <c r="F139" s="329">
        <f>+'Ark1'!R1458</f>
        <v>13</v>
      </c>
      <c r="G139" s="169">
        <f>+'Ark1'!AF1458</f>
        <v>8.8949709202873761E-2</v>
      </c>
      <c r="H139" s="46"/>
      <c r="I139" s="169">
        <f>+'Ark1'!AG1458</f>
        <v>0.11749257032275898</v>
      </c>
      <c r="J139" s="93"/>
      <c r="K139" s="149">
        <f>+'Ark1'!U1458</f>
        <v>10.069230769230767</v>
      </c>
      <c r="L139" s="169"/>
      <c r="M139" s="169"/>
      <c r="N139" s="498"/>
      <c r="O139" s="169"/>
      <c r="P139" s="169"/>
      <c r="Q139" s="169"/>
      <c r="R139" s="169"/>
      <c r="S139" s="169"/>
      <c r="T139" s="54">
        <f>+'Ark1'!S1458</f>
        <v>6.0769230769230758</v>
      </c>
      <c r="U139" s="58" t="e">
        <f>+T139-#REF!</f>
        <v>#REF!</v>
      </c>
      <c r="V139" s="73">
        <f>+'Ark1'!V1458</f>
        <v>0</v>
      </c>
      <c r="W139" s="149">
        <f>+'Ark1'!X1458</f>
        <v>0</v>
      </c>
      <c r="X139" s="149">
        <f>+'Ark1'!Y1458</f>
        <v>0</v>
      </c>
      <c r="Y139" s="149">
        <f>+'Ark1'!Z1458</f>
        <v>2.3840445966997499</v>
      </c>
      <c r="Z139" s="54">
        <f>+'Ark1'!AA1458</f>
        <v>1.1409536133993341</v>
      </c>
      <c r="AA139" s="54">
        <f>+'Ark1'!AB1458</f>
        <v>0</v>
      </c>
      <c r="AB139" s="73">
        <f>+'Ark1'!AD1458</f>
        <v>0</v>
      </c>
      <c r="AC139" s="54">
        <f t="shared" si="36"/>
        <v>1.6569620253164556</v>
      </c>
      <c r="AD139" s="73">
        <f t="shared" si="40"/>
        <v>2.6</v>
      </c>
      <c r="AE139" s="46"/>
      <c r="AF139" s="13"/>
      <c r="AG139" s="13"/>
      <c r="AH139" s="57"/>
    </row>
    <row r="140" spans="1:34" ht="15.6">
      <c r="A140" s="46"/>
      <c r="B140" s="52">
        <f>+'Ark1'!C1459</f>
        <v>2016</v>
      </c>
      <c r="C140" s="52">
        <f>+'Ark1'!M1459</f>
        <v>5</v>
      </c>
      <c r="D140" s="53" t="str">
        <f t="shared" si="38"/>
        <v>2</v>
      </c>
      <c r="E140" s="52">
        <f>+'Ark1'!Q1459</f>
        <v>465</v>
      </c>
      <c r="F140" s="329">
        <f>+'Ark1'!R1459</f>
        <v>9243</v>
      </c>
      <c r="G140" s="169">
        <f>+'Ark1'!AF1459</f>
        <v>63.243243243243242</v>
      </c>
      <c r="H140" s="46"/>
      <c r="I140" s="169">
        <f>+'Ark1'!AG1459</f>
        <v>65.855169089670412</v>
      </c>
      <c r="J140" s="93"/>
      <c r="K140" s="149">
        <f>+'Ark1'!U1459</f>
        <v>7.9379097695553424</v>
      </c>
      <c r="L140" s="169"/>
      <c r="M140" s="169"/>
      <c r="N140" s="498"/>
      <c r="O140" s="169"/>
      <c r="P140" s="169"/>
      <c r="Q140" s="169"/>
      <c r="R140" s="169"/>
      <c r="S140" s="169"/>
      <c r="T140" s="54">
        <f>+'Ark1'!S1459</f>
        <v>5.5652926539002499</v>
      </c>
      <c r="U140" s="58" t="e">
        <f>+T140-#REF!</f>
        <v>#REF!</v>
      </c>
      <c r="V140" s="73">
        <f>+'Ark1'!V1459</f>
        <v>3.2456994482310944E-2</v>
      </c>
      <c r="W140" s="149">
        <f>+'Ark1'!X1459</f>
        <v>2.9211295034079838</v>
      </c>
      <c r="X140" s="149">
        <f>+'Ark1'!Y1459</f>
        <v>0.12982797792924378</v>
      </c>
      <c r="Y140" s="149">
        <f>+'Ark1'!Z1459</f>
        <v>3.3321500076947288</v>
      </c>
      <c r="Z140" s="54">
        <f>+'Ark1'!AA1459</f>
        <v>1.2602214730494961</v>
      </c>
      <c r="AA140" s="54">
        <f>+'Ark1'!AB1459</f>
        <v>0.70211088696800239</v>
      </c>
      <c r="AB140" s="73">
        <f>+'Ark1'!AD1459</f>
        <v>-17.104526605999911</v>
      </c>
      <c r="AC140" s="54">
        <f t="shared" si="36"/>
        <v>1.4263238724727842</v>
      </c>
      <c r="AD140" s="73">
        <f t="shared" si="40"/>
        <v>19.877419354838711</v>
      </c>
      <c r="AE140" s="46"/>
      <c r="AF140" s="13"/>
      <c r="AG140" s="13"/>
      <c r="AH140" s="57"/>
    </row>
    <row r="141" spans="1:34" ht="15.6">
      <c r="A141" s="46"/>
      <c r="B141" s="52">
        <f>+'Ark1'!C1460</f>
        <v>2016</v>
      </c>
      <c r="C141" s="52">
        <f>+'Ark1'!M1460</f>
        <v>6</v>
      </c>
      <c r="D141" s="53" t="str">
        <f t="shared" si="38"/>
        <v>2+</v>
      </c>
      <c r="E141" s="52">
        <f>+'Ark1'!Q1460</f>
        <v>2</v>
      </c>
      <c r="F141" s="329">
        <f>+'Ark1'!R1460</f>
        <v>4</v>
      </c>
      <c r="G141" s="169">
        <f>+'Ark1'!AF1460</f>
        <v>2.7369141293191929E-2</v>
      </c>
      <c r="H141" s="46"/>
      <c r="I141" s="169">
        <f>+'Ark1'!AG1460</f>
        <v>4.3083601035083505E-2</v>
      </c>
      <c r="J141" s="93"/>
      <c r="K141" s="149">
        <f>+'Ark1'!U1460</f>
        <v>12</v>
      </c>
      <c r="L141" s="169"/>
      <c r="M141" s="169"/>
      <c r="N141" s="498"/>
      <c r="O141" s="169"/>
      <c r="P141" s="169"/>
      <c r="Q141" s="169"/>
      <c r="R141" s="169"/>
      <c r="S141" s="169"/>
      <c r="T141" s="54">
        <f>+'Ark1'!S1460</f>
        <v>6.5</v>
      </c>
      <c r="U141" s="58" t="e">
        <f>+T141-#REF!</f>
        <v>#REF!</v>
      </c>
      <c r="V141" s="73">
        <f>+'Ark1'!V1460</f>
        <v>0</v>
      </c>
      <c r="W141" s="149">
        <f>+'Ark1'!X1460</f>
        <v>0</v>
      </c>
      <c r="X141" s="149">
        <f>+'Ark1'!Y1460</f>
        <v>0</v>
      </c>
      <c r="Y141" s="149">
        <f>+'Ark1'!Z1460</f>
        <v>2.5951878544721985</v>
      </c>
      <c r="Z141" s="54">
        <f>+'Ark1'!AA1460</f>
        <v>1.5</v>
      </c>
      <c r="AA141" s="54">
        <f>+'Ark1'!AB1460</f>
        <v>0</v>
      </c>
      <c r="AB141" s="73">
        <f>+'Ark1'!AD1460</f>
        <v>0</v>
      </c>
      <c r="AC141" s="54">
        <f t="shared" si="36"/>
        <v>1.8461538461538463</v>
      </c>
      <c r="AD141" s="73">
        <f t="shared" si="40"/>
        <v>2</v>
      </c>
      <c r="AE141" s="46"/>
      <c r="AF141" s="13"/>
      <c r="AG141" s="13"/>
      <c r="AH141" s="57"/>
    </row>
    <row r="142" spans="1:34" ht="15.6">
      <c r="A142" s="46"/>
      <c r="B142" s="52">
        <f>+'Ark1'!C1461</f>
        <v>2016</v>
      </c>
      <c r="C142" s="52">
        <f>+'Ark1'!M1461</f>
        <v>7</v>
      </c>
      <c r="D142" s="53" t="str">
        <f t="shared" si="38"/>
        <v>3-</v>
      </c>
      <c r="E142" s="52">
        <f>+'Ark1'!Q1461</f>
        <v>0</v>
      </c>
      <c r="F142" s="329">
        <f>+'Ark1'!R1461</f>
        <v>0</v>
      </c>
      <c r="G142" s="169">
        <f>+'Ark1'!AF1461</f>
        <v>0</v>
      </c>
      <c r="H142" s="46"/>
      <c r="I142" s="169">
        <f>+'Ark1'!AG1461</f>
        <v>0</v>
      </c>
      <c r="J142" s="93"/>
      <c r="K142" s="149">
        <f>+'Ark1'!U1461</f>
        <v>0</v>
      </c>
      <c r="L142" s="169"/>
      <c r="M142" s="169"/>
      <c r="N142" s="498"/>
      <c r="O142" s="169"/>
      <c r="P142" s="169"/>
      <c r="Q142" s="169"/>
      <c r="R142" s="169"/>
      <c r="S142" s="169"/>
      <c r="T142" s="54">
        <f>+'Ark1'!S1461</f>
        <v>0</v>
      </c>
      <c r="U142" s="58" t="e">
        <f>+T142-#REF!</f>
        <v>#REF!</v>
      </c>
      <c r="V142" s="73">
        <f>+'Ark1'!V1461</f>
        <v>0</v>
      </c>
      <c r="W142" s="149">
        <f>+'Ark1'!X1461</f>
        <v>0</v>
      </c>
      <c r="X142" s="149">
        <f>+'Ark1'!Y1461</f>
        <v>0</v>
      </c>
      <c r="Y142" s="149">
        <f>+'Ark1'!Z1461</f>
        <v>0</v>
      </c>
      <c r="Z142" s="54">
        <f>+'Ark1'!AA1461</f>
        <v>0</v>
      </c>
      <c r="AA142" s="54">
        <f>+'Ark1'!AB1461</f>
        <v>0</v>
      </c>
      <c r="AB142" s="73">
        <f>+'Ark1'!AD1461</f>
        <v>0</v>
      </c>
      <c r="AC142" s="54" t="e">
        <f t="shared" si="36"/>
        <v>#DIV/0!</v>
      </c>
      <c r="AD142" s="73" t="e">
        <f t="shared" si="40"/>
        <v>#DIV/0!</v>
      </c>
      <c r="AE142" s="46"/>
      <c r="AF142" s="13"/>
      <c r="AG142" s="13"/>
      <c r="AH142" s="57"/>
    </row>
    <row r="143" spans="1:34" ht="15.6">
      <c r="A143" s="46"/>
      <c r="B143" s="52">
        <f>+'Ark1'!C1462</f>
        <v>2016</v>
      </c>
      <c r="C143" s="52">
        <f>+'Ark1'!M1462</f>
        <v>8</v>
      </c>
      <c r="D143" s="53" t="str">
        <f t="shared" si="38"/>
        <v>3</v>
      </c>
      <c r="E143" s="52">
        <f>+'Ark1'!Q1462</f>
        <v>118</v>
      </c>
      <c r="F143" s="329">
        <f>+'Ark1'!R1462</f>
        <v>349</v>
      </c>
      <c r="G143" s="169">
        <f>+'Ark1'!AF1462</f>
        <v>2.3879575778309956</v>
      </c>
      <c r="H143" s="46"/>
      <c r="I143" s="169">
        <f>+'Ark1'!AG1462</f>
        <v>3.8163094766868353</v>
      </c>
      <c r="J143" s="93"/>
      <c r="K143" s="149">
        <f>+'Ark1'!U1462</f>
        <v>12.182808022922636</v>
      </c>
      <c r="L143" s="169"/>
      <c r="M143" s="169"/>
      <c r="N143" s="498"/>
      <c r="O143" s="169"/>
      <c r="P143" s="169"/>
      <c r="Q143" s="169"/>
      <c r="R143" s="169"/>
      <c r="S143" s="169"/>
      <c r="T143" s="54">
        <f>+'Ark1'!S1462</f>
        <v>6.4785100286532966</v>
      </c>
      <c r="U143" s="58" t="e">
        <f>+T143-#REF!</f>
        <v>#REF!</v>
      </c>
      <c r="V143" s="73">
        <f>+'Ark1'!V1462</f>
        <v>0</v>
      </c>
      <c r="W143" s="149">
        <f>+'Ark1'!X1462</f>
        <v>17.191977077363898</v>
      </c>
      <c r="X143" s="149">
        <f>+'Ark1'!Y1462</f>
        <v>0.8595988538681949</v>
      </c>
      <c r="Y143" s="149">
        <f>+'Ark1'!Z1462</f>
        <v>4.1712197332952154</v>
      </c>
      <c r="Z143" s="54">
        <f>+'Ark1'!AA1462</f>
        <v>1.4051571256958064</v>
      </c>
      <c r="AA143" s="54">
        <f>+'Ark1'!AB1462</f>
        <v>0</v>
      </c>
      <c r="AB143" s="73">
        <f>+'Ark1'!AD1462</f>
        <v>0</v>
      </c>
      <c r="AC143" s="54">
        <f t="shared" si="36"/>
        <v>1.8804953560371513</v>
      </c>
      <c r="AD143" s="73">
        <f t="shared" si="40"/>
        <v>2.9576271186440679</v>
      </c>
      <c r="AE143" s="46"/>
      <c r="AF143" s="13"/>
      <c r="AG143" s="13"/>
      <c r="AH143" s="57"/>
    </row>
    <row r="144" spans="1:34" ht="15.6">
      <c r="A144" s="46"/>
      <c r="B144" s="52">
        <f>+'Ark1'!C1463</f>
        <v>2016</v>
      </c>
      <c r="C144" s="52">
        <f>+'Ark1'!M1463</f>
        <v>9</v>
      </c>
      <c r="D144" s="53" t="str">
        <f t="shared" si="38"/>
        <v>3+</v>
      </c>
      <c r="E144" s="52">
        <f>+'Ark1'!Q1463</f>
        <v>0</v>
      </c>
      <c r="F144" s="329">
        <f>+'Ark1'!R1463</f>
        <v>0</v>
      </c>
      <c r="G144" s="169">
        <f>+'Ark1'!AF1463</f>
        <v>0</v>
      </c>
      <c r="H144" s="46"/>
      <c r="I144" s="169">
        <f>+'Ark1'!AG1463</f>
        <v>0</v>
      </c>
      <c r="J144" s="93"/>
      <c r="K144" s="149">
        <f>+'Ark1'!U1463</f>
        <v>0</v>
      </c>
      <c r="L144" s="169"/>
      <c r="M144" s="169"/>
      <c r="N144" s="498"/>
      <c r="O144" s="169"/>
      <c r="P144" s="169"/>
      <c r="Q144" s="169"/>
      <c r="R144" s="169"/>
      <c r="S144" s="169"/>
      <c r="T144" s="54">
        <f>+'Ark1'!S1463</f>
        <v>0</v>
      </c>
      <c r="U144" s="58" t="e">
        <f>+T144-#REF!</f>
        <v>#REF!</v>
      </c>
      <c r="V144" s="73">
        <f>+'Ark1'!V1463</f>
        <v>0</v>
      </c>
      <c r="W144" s="149">
        <f>+'Ark1'!X1463</f>
        <v>0</v>
      </c>
      <c r="X144" s="149">
        <f>+'Ark1'!Y1463</f>
        <v>0</v>
      </c>
      <c r="Y144" s="149">
        <f>+'Ark1'!Z1463</f>
        <v>0</v>
      </c>
      <c r="Z144" s="54">
        <f>+'Ark1'!AA1463</f>
        <v>0</v>
      </c>
      <c r="AA144" s="54">
        <f>+'Ark1'!AB1463</f>
        <v>0</v>
      </c>
      <c r="AB144" s="73">
        <f>+'Ark1'!AD1463</f>
        <v>0</v>
      </c>
      <c r="AC144" s="54" t="e">
        <f t="shared" si="36"/>
        <v>#DIV/0!</v>
      </c>
      <c r="AD144" s="73" t="e">
        <f t="shared" si="40"/>
        <v>#DIV/0!</v>
      </c>
      <c r="AE144" s="46"/>
      <c r="AF144" s="13"/>
      <c r="AG144" s="13"/>
      <c r="AH144" s="57"/>
    </row>
    <row r="145" spans="1:34" ht="15.6">
      <c r="A145" s="46"/>
      <c r="B145" s="52">
        <f>+'Ark1'!C1464</f>
        <v>2016</v>
      </c>
      <c r="C145" s="52">
        <f>+'Ark1'!M1464</f>
        <v>10</v>
      </c>
      <c r="D145" s="53" t="str">
        <f t="shared" si="38"/>
        <v>4-</v>
      </c>
      <c r="E145" s="52">
        <f>+'Ark1'!Q1464</f>
        <v>0</v>
      </c>
      <c r="F145" s="329">
        <f>+'Ark1'!R1464</f>
        <v>0</v>
      </c>
      <c r="G145" s="169">
        <f>+'Ark1'!AF1464</f>
        <v>0</v>
      </c>
      <c r="H145" s="46"/>
      <c r="I145" s="169">
        <f>+'Ark1'!AG1464</f>
        <v>0</v>
      </c>
      <c r="J145" s="93"/>
      <c r="K145" s="149">
        <f>+'Ark1'!U1464</f>
        <v>0</v>
      </c>
      <c r="L145" s="169"/>
      <c r="M145" s="169"/>
      <c r="N145" s="498"/>
      <c r="O145" s="169"/>
      <c r="P145" s="169"/>
      <c r="Q145" s="169"/>
      <c r="R145" s="169"/>
      <c r="S145" s="169"/>
      <c r="T145" s="54">
        <f>+'Ark1'!S1464</f>
        <v>0</v>
      </c>
      <c r="U145" s="58" t="e">
        <f>+T145-#REF!</f>
        <v>#REF!</v>
      </c>
      <c r="V145" s="73">
        <f>+'Ark1'!V1464</f>
        <v>0</v>
      </c>
      <c r="W145" s="149">
        <f>+'Ark1'!X1464</f>
        <v>0</v>
      </c>
      <c r="X145" s="149">
        <f>+'Ark1'!Y1464</f>
        <v>0</v>
      </c>
      <c r="Y145" s="149">
        <f>+'Ark1'!Z1464</f>
        <v>0</v>
      </c>
      <c r="Z145" s="54">
        <f>+'Ark1'!AA1464</f>
        <v>0</v>
      </c>
      <c r="AA145" s="54">
        <f>+'Ark1'!AB1464</f>
        <v>0</v>
      </c>
      <c r="AB145" s="73">
        <f>+'Ark1'!AD1464</f>
        <v>0</v>
      </c>
      <c r="AC145" s="54" t="e">
        <f t="shared" si="36"/>
        <v>#DIV/0!</v>
      </c>
      <c r="AD145" s="73" t="e">
        <f t="shared" si="40"/>
        <v>#DIV/0!</v>
      </c>
      <c r="AE145" s="46"/>
      <c r="AF145" s="13"/>
      <c r="AG145" s="13"/>
      <c r="AH145" s="57"/>
    </row>
    <row r="146" spans="1:34" ht="15.6">
      <c r="A146" s="46"/>
      <c r="B146" s="52">
        <f>+'Ark1'!C1465</f>
        <v>2016</v>
      </c>
      <c r="C146" s="52">
        <f>+'Ark1'!M1465</f>
        <v>11</v>
      </c>
      <c r="D146" s="53" t="str">
        <f t="shared" si="38"/>
        <v>4</v>
      </c>
      <c r="E146" s="52">
        <f>+'Ark1'!Q1465</f>
        <v>5</v>
      </c>
      <c r="F146" s="329">
        <f>+'Ark1'!R1465</f>
        <v>5</v>
      </c>
      <c r="G146" s="169">
        <f>+'Ark1'!AF1465</f>
        <v>3.4211426616489911E-2</v>
      </c>
      <c r="H146" s="46"/>
      <c r="I146" s="169">
        <f>+'Ark1'!AG1465</f>
        <v>9.810494985697138E-2</v>
      </c>
      <c r="J146" s="93"/>
      <c r="K146" s="149">
        <f>+'Ark1'!U1465</f>
        <v>21.86</v>
      </c>
      <c r="L146" s="169"/>
      <c r="M146" s="169"/>
      <c r="N146" s="498"/>
      <c r="O146" s="169"/>
      <c r="P146" s="169"/>
      <c r="Q146" s="169"/>
      <c r="R146" s="169"/>
      <c r="S146" s="169"/>
      <c r="T146" s="54">
        <f>+'Ark1'!S1465</f>
        <v>7.2</v>
      </c>
      <c r="U146" s="58" t="e">
        <f>+T146-#REF!</f>
        <v>#REF!</v>
      </c>
      <c r="V146" s="73">
        <f>+'Ark1'!V1465</f>
        <v>0</v>
      </c>
      <c r="W146" s="149">
        <f>+'Ark1'!X1465</f>
        <v>100</v>
      </c>
      <c r="X146" s="149">
        <f>+'Ark1'!Y1465</f>
        <v>40</v>
      </c>
      <c r="Y146" s="149">
        <f>+'Ark1'!Z1465</f>
        <v>3.55674008046693</v>
      </c>
      <c r="Z146" s="54">
        <f>+'Ark1'!AA1465</f>
        <v>0.97979589711326642</v>
      </c>
      <c r="AA146" s="54">
        <f>+'Ark1'!AB1465</f>
        <v>0</v>
      </c>
      <c r="AB146" s="73">
        <f>+'Ark1'!AD1465</f>
        <v>0</v>
      </c>
      <c r="AC146" s="54">
        <f t="shared" si="36"/>
        <v>3.036111111111111</v>
      </c>
      <c r="AD146" s="73">
        <f t="shared" si="40"/>
        <v>1</v>
      </c>
      <c r="AE146" s="46"/>
      <c r="AF146" s="13"/>
      <c r="AG146" s="13"/>
      <c r="AH146" s="57"/>
    </row>
    <row r="147" spans="1:34" ht="15.6">
      <c r="A147" s="46"/>
      <c r="B147" s="52">
        <f>+'Ark1'!C1466</f>
        <v>2016</v>
      </c>
      <c r="C147" s="52">
        <f>+'Ark1'!M1466</f>
        <v>12</v>
      </c>
      <c r="D147" s="53" t="str">
        <f t="shared" si="38"/>
        <v>4+</v>
      </c>
      <c r="E147" s="52">
        <f>+'Ark1'!Q1466</f>
        <v>0</v>
      </c>
      <c r="F147" s="329">
        <f>+'Ark1'!R1466</f>
        <v>0</v>
      </c>
      <c r="G147" s="169">
        <f>+'Ark1'!AF1466</f>
        <v>0</v>
      </c>
      <c r="H147" s="46"/>
      <c r="I147" s="169">
        <f>+'Ark1'!AG1466</f>
        <v>0</v>
      </c>
      <c r="J147" s="93"/>
      <c r="K147" s="149">
        <f>+'Ark1'!U1466</f>
        <v>0</v>
      </c>
      <c r="L147" s="169"/>
      <c r="M147" s="169"/>
      <c r="N147" s="498"/>
      <c r="O147" s="169"/>
      <c r="P147" s="169"/>
      <c r="Q147" s="169"/>
      <c r="R147" s="169"/>
      <c r="S147" s="169"/>
      <c r="T147" s="54">
        <f>+'Ark1'!S1466</f>
        <v>0</v>
      </c>
      <c r="U147" s="58" t="e">
        <f>+T147-#REF!</f>
        <v>#REF!</v>
      </c>
      <c r="V147" s="73">
        <f>+'Ark1'!V1466</f>
        <v>0</v>
      </c>
      <c r="W147" s="149">
        <f>+'Ark1'!X1466</f>
        <v>0</v>
      </c>
      <c r="X147" s="149">
        <f>+'Ark1'!Y1466</f>
        <v>0</v>
      </c>
      <c r="Y147" s="149">
        <f>+'Ark1'!Z1466</f>
        <v>0</v>
      </c>
      <c r="Z147" s="54">
        <f>+'Ark1'!AA1466</f>
        <v>0</v>
      </c>
      <c r="AA147" s="54">
        <f>+'Ark1'!AB1466</f>
        <v>0</v>
      </c>
      <c r="AB147" s="73">
        <f>+'Ark1'!AD1466</f>
        <v>0</v>
      </c>
      <c r="AC147" s="54" t="e">
        <f t="shared" si="36"/>
        <v>#DIV/0!</v>
      </c>
      <c r="AD147" s="73" t="e">
        <f t="shared" si="40"/>
        <v>#DIV/0!</v>
      </c>
      <c r="AE147" s="46"/>
      <c r="AF147" s="13"/>
      <c r="AG147" s="13"/>
      <c r="AH147" s="57"/>
    </row>
    <row r="148" spans="1:34" ht="15.6">
      <c r="A148" s="46"/>
      <c r="B148" s="52">
        <f>+'Ark1'!C1467</f>
        <v>2016</v>
      </c>
      <c r="C148" s="52">
        <f>+'Ark1'!M1467</f>
        <v>13</v>
      </c>
      <c r="D148" s="53" t="str">
        <f t="shared" si="38"/>
        <v>5-</v>
      </c>
      <c r="E148" s="52">
        <f>+'Ark1'!Q1467</f>
        <v>0</v>
      </c>
      <c r="F148" s="329">
        <f>+'Ark1'!R1467</f>
        <v>0</v>
      </c>
      <c r="G148" s="169">
        <f>+'Ark1'!AF1467</f>
        <v>0</v>
      </c>
      <c r="H148" s="46"/>
      <c r="I148" s="169">
        <f>+'Ark1'!AG1467</f>
        <v>0</v>
      </c>
      <c r="J148" s="93"/>
      <c r="K148" s="149">
        <f>+'Ark1'!U1467</f>
        <v>0</v>
      </c>
      <c r="L148" s="169"/>
      <c r="M148" s="169"/>
      <c r="N148" s="498"/>
      <c r="O148" s="169"/>
      <c r="P148" s="169"/>
      <c r="Q148" s="169"/>
      <c r="R148" s="169"/>
      <c r="S148" s="169"/>
      <c r="T148" s="54">
        <f>+'Ark1'!S1467</f>
        <v>0</v>
      </c>
      <c r="U148" s="58" t="e">
        <f>+T148-#REF!</f>
        <v>#REF!</v>
      </c>
      <c r="V148" s="73">
        <f>+'Ark1'!V1467</f>
        <v>0</v>
      </c>
      <c r="W148" s="149">
        <f>+'Ark1'!X1467</f>
        <v>0</v>
      </c>
      <c r="X148" s="149">
        <f>+'Ark1'!Y1467</f>
        <v>0</v>
      </c>
      <c r="Y148" s="149">
        <f>+'Ark1'!Z1467</f>
        <v>0</v>
      </c>
      <c r="Z148" s="54">
        <f>+'Ark1'!AA1467</f>
        <v>0</v>
      </c>
      <c r="AA148" s="54">
        <f>+'Ark1'!AB1467</f>
        <v>0</v>
      </c>
      <c r="AB148" s="73">
        <f>+'Ark1'!AD1467</f>
        <v>0</v>
      </c>
      <c r="AC148" s="54" t="e">
        <f t="shared" si="36"/>
        <v>#DIV/0!</v>
      </c>
      <c r="AD148" s="73" t="e">
        <f t="shared" si="40"/>
        <v>#DIV/0!</v>
      </c>
      <c r="AE148" s="46"/>
      <c r="AF148" s="13"/>
      <c r="AG148" s="13"/>
      <c r="AH148" s="57"/>
    </row>
    <row r="149" spans="1:34" ht="15.6">
      <c r="A149" s="46"/>
      <c r="B149" s="52">
        <f>+'Ark1'!C1468</f>
        <v>2016</v>
      </c>
      <c r="C149" s="52">
        <f>+'Ark1'!M1468</f>
        <v>14</v>
      </c>
      <c r="D149" s="53" t="str">
        <f t="shared" si="38"/>
        <v>5</v>
      </c>
      <c r="E149" s="52">
        <f>+'Ark1'!Q1468</f>
        <v>0</v>
      </c>
      <c r="F149" s="329">
        <f>+'Ark1'!R1468</f>
        <v>0</v>
      </c>
      <c r="G149" s="169">
        <f>+'Ark1'!AF1468</f>
        <v>0</v>
      </c>
      <c r="H149" s="46"/>
      <c r="I149" s="169">
        <f>+'Ark1'!AG1468</f>
        <v>0</v>
      </c>
      <c r="J149" s="93"/>
      <c r="K149" s="149">
        <f>+'Ark1'!U1468</f>
        <v>0</v>
      </c>
      <c r="L149" s="169"/>
      <c r="M149" s="169"/>
      <c r="N149" s="498"/>
      <c r="O149" s="169"/>
      <c r="P149" s="169"/>
      <c r="Q149" s="169"/>
      <c r="R149" s="169"/>
      <c r="S149" s="169"/>
      <c r="T149" s="54">
        <f>+'Ark1'!S1468</f>
        <v>0</v>
      </c>
      <c r="U149" s="58" t="e">
        <f>+T149-#REF!</f>
        <v>#REF!</v>
      </c>
      <c r="V149" s="73">
        <f>+'Ark1'!V1468</f>
        <v>0</v>
      </c>
      <c r="W149" s="149">
        <f>+'Ark1'!X1468</f>
        <v>0</v>
      </c>
      <c r="X149" s="149">
        <f>+'Ark1'!Y1468</f>
        <v>0</v>
      </c>
      <c r="Y149" s="149">
        <f>+'Ark1'!Z1468</f>
        <v>0</v>
      </c>
      <c r="Z149" s="54">
        <f>+'Ark1'!AA1468</f>
        <v>0</v>
      </c>
      <c r="AA149" s="54">
        <f>+'Ark1'!AB1468</f>
        <v>0</v>
      </c>
      <c r="AB149" s="73">
        <f>+'Ark1'!AD1468</f>
        <v>0</v>
      </c>
      <c r="AC149" s="54" t="e">
        <f t="shared" si="36"/>
        <v>#DIV/0!</v>
      </c>
      <c r="AD149" s="73" t="e">
        <f t="shared" si="40"/>
        <v>#DIV/0!</v>
      </c>
      <c r="AE149" s="46"/>
      <c r="AF149" s="13"/>
      <c r="AG149" s="13"/>
      <c r="AH149" s="57"/>
    </row>
    <row r="150" spans="1:34" ht="15.6">
      <c r="A150" s="46"/>
      <c r="B150" s="52">
        <f>+'Ark1'!C1469</f>
        <v>2016</v>
      </c>
      <c r="C150" s="52">
        <f>+'Ark1'!M1469</f>
        <v>15</v>
      </c>
      <c r="D150" s="53" t="str">
        <f t="shared" si="38"/>
        <v>5+</v>
      </c>
      <c r="E150" s="52">
        <f>+'Ark1'!Q1469</f>
        <v>0</v>
      </c>
      <c r="F150" s="329">
        <f>+'Ark1'!R1469</f>
        <v>0</v>
      </c>
      <c r="G150" s="169">
        <f>+'Ark1'!AF1469</f>
        <v>0</v>
      </c>
      <c r="H150" s="46"/>
      <c r="I150" s="169">
        <f>+'Ark1'!AG1469</f>
        <v>0</v>
      </c>
      <c r="J150" s="93"/>
      <c r="K150" s="149">
        <f>+'Ark1'!U1469</f>
        <v>0</v>
      </c>
      <c r="L150" s="169"/>
      <c r="M150" s="169"/>
      <c r="N150" s="498"/>
      <c r="O150" s="169"/>
      <c r="P150" s="169"/>
      <c r="Q150" s="169"/>
      <c r="R150" s="169"/>
      <c r="S150" s="169"/>
      <c r="T150" s="54">
        <f>+'Ark1'!S1469</f>
        <v>0</v>
      </c>
      <c r="U150" s="58" t="e">
        <f>+T150-#REF!</f>
        <v>#REF!</v>
      </c>
      <c r="V150" s="73">
        <f>+'Ark1'!V1469</f>
        <v>0</v>
      </c>
      <c r="W150" s="149">
        <f>+'Ark1'!X1469</f>
        <v>0</v>
      </c>
      <c r="X150" s="149">
        <f>+'Ark1'!Y1469</f>
        <v>0</v>
      </c>
      <c r="Y150" s="149">
        <f>+'Ark1'!Z1469</f>
        <v>0</v>
      </c>
      <c r="Z150" s="54">
        <f>+'Ark1'!AA1469</f>
        <v>0</v>
      </c>
      <c r="AA150" s="54">
        <f>+'Ark1'!AB1469</f>
        <v>0</v>
      </c>
      <c r="AB150" s="73">
        <f>+'Ark1'!AD1469</f>
        <v>0</v>
      </c>
      <c r="AC150" s="54" t="e">
        <f t="shared" si="36"/>
        <v>#DIV/0!</v>
      </c>
      <c r="AD150" s="73" t="e">
        <f t="shared" si="40"/>
        <v>#DIV/0!</v>
      </c>
      <c r="AE150" s="46"/>
      <c r="AF150" s="13"/>
      <c r="AG150" s="13"/>
      <c r="AH150" s="57"/>
    </row>
    <row r="151" spans="1:34">
      <c r="A151" s="46"/>
      <c r="B151" s="46"/>
      <c r="C151" s="46"/>
      <c r="D151" s="46"/>
      <c r="E151" s="46"/>
      <c r="F151" s="314"/>
      <c r="G151" s="46"/>
      <c r="H151" s="46"/>
      <c r="I151" s="46"/>
      <c r="J151" s="46"/>
      <c r="K151" s="46"/>
      <c r="L151" s="46"/>
      <c r="M151" s="46"/>
      <c r="N151" s="314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4">
      <c r="A152" s="46"/>
      <c r="B152" s="46"/>
      <c r="C152" s="46"/>
      <c r="D152" s="46"/>
      <c r="E152" s="46"/>
      <c r="F152" s="314"/>
      <c r="G152" s="46"/>
      <c r="H152" s="46"/>
      <c r="I152" s="46"/>
      <c r="J152" s="46"/>
      <c r="K152" s="46"/>
      <c r="L152" s="46"/>
      <c r="M152" s="46"/>
      <c r="N152" s="314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4">
      <c r="G153"/>
      <c r="I153"/>
      <c r="J153"/>
      <c r="K153"/>
      <c r="L153"/>
      <c r="M153" s="482"/>
      <c r="O153" s="482"/>
      <c r="P153" s="482"/>
      <c r="Q153" s="482"/>
      <c r="R153" s="482"/>
      <c r="S153" s="482"/>
      <c r="V153"/>
      <c r="W153"/>
      <c r="X153"/>
      <c r="Y153"/>
      <c r="AB153"/>
      <c r="AD153"/>
    </row>
  </sheetData>
  <mergeCells count="1">
    <mergeCell ref="Z5:AA5"/>
  </mergeCells>
  <conditionalFormatting sqref="AG36:AG37 AG110">
    <cfRule type="cellIs" dxfId="47" priority="8" stopIfTrue="1" operator="lessThan">
      <formula>0</formula>
    </cfRule>
  </conditionalFormatting>
  <conditionalFormatting sqref="AG85">
    <cfRule type="cellIs" dxfId="46" priority="9" stopIfTrue="1" operator="greaterThan">
      <formula>0</formula>
    </cfRule>
  </conditionalFormatting>
  <conditionalFormatting sqref="AG61">
    <cfRule type="cellIs" dxfId="45" priority="10" stopIfTrue="1" operator="greaterThan">
      <formula>0</formula>
    </cfRule>
    <cfRule type="cellIs" dxfId="44" priority="11" stopIfTrue="1" operator="lessThan">
      <formula>0</formula>
    </cfRule>
  </conditionalFormatting>
  <conditionalFormatting sqref="AG85">
    <cfRule type="cellIs" dxfId="43" priority="7" operator="lessThan">
      <formula>0</formula>
    </cfRule>
  </conditionalFormatting>
  <conditionalFormatting sqref="H10:H24">
    <cfRule type="cellIs" dxfId="42" priority="5" operator="lessThan">
      <formula>0</formula>
    </cfRule>
    <cfRule type="cellIs" dxfId="41" priority="6" operator="greaterThan">
      <formula>0</formula>
    </cfRule>
  </conditionalFormatting>
  <conditionalFormatting sqref="L10:L24 L26:L40">
    <cfRule type="cellIs" dxfId="40" priority="3" operator="lessThan">
      <formula>0</formula>
    </cfRule>
    <cfRule type="cellIs" dxfId="39" priority="4" operator="greaterThan">
      <formula>0</formula>
    </cfRule>
  </conditionalFormatting>
  <conditionalFormatting sqref="U10:U24 U26:U40">
    <cfRule type="cellIs" dxfId="38" priority="1" operator="lessThan">
      <formula>0</formula>
    </cfRule>
    <cfRule type="cellIs" dxfId="3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N1:BA345"/>
  <sheetViews>
    <sheetView topLeftCell="A119" zoomScale="102" zoomScaleNormal="102" workbookViewId="0">
      <selection activeCell="A128" sqref="A128"/>
    </sheetView>
  </sheetViews>
  <sheetFormatPr baseColWidth="10" defaultRowHeight="15"/>
  <cols>
    <col min="18" max="18" width="10" style="11" customWidth="1"/>
    <col min="29" max="29" width="14" customWidth="1"/>
    <col min="30" max="30" width="12.54296875" customWidth="1"/>
    <col min="31" max="31" width="10.90625" customWidth="1"/>
  </cols>
  <sheetData>
    <row r="1" spans="18:53">
      <c r="R1"/>
      <c r="T1" s="4"/>
      <c r="U1" s="4"/>
      <c r="V1" s="4"/>
    </row>
    <row r="2" spans="18:53" s="173" customFormat="1" ht="31.8">
      <c r="T2" s="4"/>
      <c r="U2" s="4"/>
      <c r="V2" s="4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8:53">
      <c r="R3"/>
      <c r="T3" s="4"/>
      <c r="U3" s="4"/>
      <c r="V3" s="4"/>
    </row>
    <row r="4" spans="18:53">
      <c r="R4"/>
      <c r="T4" s="4"/>
      <c r="U4" s="4"/>
      <c r="V4" s="4"/>
    </row>
    <row r="5" spans="18:53" s="174" customFormat="1" ht="19.8">
      <c r="T5" s="4"/>
      <c r="U5" s="4"/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8:53">
      <c r="R6"/>
      <c r="T6" s="4"/>
      <c r="U6" s="4"/>
      <c r="V6" s="4"/>
    </row>
    <row r="7" spans="18:53">
      <c r="R7"/>
      <c r="T7" s="4"/>
      <c r="U7" s="4"/>
      <c r="V7" s="4"/>
    </row>
    <row r="8" spans="18:53">
      <c r="R8"/>
      <c r="T8" s="4"/>
      <c r="U8" s="4"/>
      <c r="V8" s="4"/>
    </row>
    <row r="9" spans="18:53" ht="15.6">
      <c r="R9"/>
      <c r="T9" s="57"/>
      <c r="U9" s="1"/>
      <c r="V9" s="5"/>
    </row>
    <row r="10" spans="18:53" ht="15.6">
      <c r="R10"/>
      <c r="T10" s="57"/>
      <c r="U10" s="1"/>
      <c r="V10" s="5"/>
    </row>
    <row r="11" spans="18:53" ht="15.6">
      <c r="R11"/>
      <c r="T11" s="57"/>
      <c r="U11" s="1"/>
      <c r="V11" s="5"/>
    </row>
    <row r="12" spans="18:53" ht="15.6">
      <c r="R12"/>
      <c r="T12" s="57"/>
      <c r="U12" s="1"/>
      <c r="V12" s="5"/>
    </row>
    <row r="13" spans="18:53" ht="15.6">
      <c r="R13"/>
      <c r="T13" s="57"/>
      <c r="U13" s="1"/>
      <c r="V13" s="5"/>
    </row>
    <row r="14" spans="18:53" ht="15.6">
      <c r="R14"/>
      <c r="T14" s="57"/>
      <c r="U14" s="1"/>
      <c r="V14" s="5"/>
      <c r="X14" s="2"/>
      <c r="Y14" s="2"/>
      <c r="Z14" s="2"/>
    </row>
    <row r="15" spans="18:53" ht="15.6">
      <c r="R15"/>
      <c r="T15" s="57"/>
      <c r="U15" s="13"/>
      <c r="V15" s="5"/>
      <c r="X15" s="2"/>
      <c r="Y15" s="2"/>
      <c r="Z15" s="4"/>
      <c r="AA15" s="4"/>
      <c r="AB15" s="4"/>
    </row>
    <row r="16" spans="18:53" ht="15.6">
      <c r="R16"/>
      <c r="T16" s="57"/>
      <c r="U16" s="1"/>
      <c r="V16" s="5"/>
    </row>
    <row r="17" spans="18:28" ht="15.6">
      <c r="R17"/>
      <c r="T17" s="57"/>
      <c r="U17" s="1"/>
      <c r="V17" s="5"/>
    </row>
    <row r="18" spans="18:28" ht="15.6">
      <c r="R18"/>
      <c r="T18" s="57"/>
      <c r="U18" s="1"/>
      <c r="V18" s="5"/>
      <c r="X18" s="2"/>
      <c r="Y18" s="2"/>
      <c r="Z18" s="2"/>
    </row>
    <row r="19" spans="18:28" ht="15.6">
      <c r="R19"/>
      <c r="T19" s="57"/>
      <c r="U19" s="1"/>
      <c r="V19" s="5"/>
      <c r="X19" s="2"/>
      <c r="Y19" s="2"/>
      <c r="Z19" s="2"/>
    </row>
    <row r="20" spans="18:28" ht="15.6">
      <c r="R20"/>
      <c r="T20" s="57"/>
      <c r="U20" s="1"/>
      <c r="V20" s="5"/>
      <c r="X20" s="2"/>
      <c r="Y20" s="2"/>
      <c r="Z20" s="2"/>
    </row>
    <row r="21" spans="18:28" ht="15.6">
      <c r="R21"/>
      <c r="T21" s="57"/>
      <c r="U21" s="1"/>
      <c r="V21" s="5"/>
      <c r="X21" s="2"/>
      <c r="Y21" s="2"/>
      <c r="Z21" s="2"/>
    </row>
    <row r="22" spans="18:28" ht="15.6">
      <c r="R22"/>
      <c r="T22" s="57"/>
      <c r="U22" s="13"/>
      <c r="V22" s="5"/>
      <c r="X22" s="2"/>
      <c r="Y22" s="2"/>
      <c r="Z22" s="4"/>
      <c r="AA22" s="4"/>
      <c r="AB22" s="4"/>
    </row>
    <row r="23" spans="18:28" ht="15.6">
      <c r="R23"/>
      <c r="T23" s="57"/>
      <c r="U23" s="13"/>
      <c r="V23" s="5"/>
      <c r="X23" s="1"/>
      <c r="Y23" s="1"/>
      <c r="Z23" s="11"/>
      <c r="AA23" s="11"/>
      <c r="AB23" s="11"/>
    </row>
    <row r="24" spans="18:28" ht="15.6">
      <c r="R24"/>
      <c r="T24" s="57"/>
      <c r="U24" s="13"/>
      <c r="V24" s="5"/>
      <c r="X24" s="1"/>
      <c r="Y24" s="1"/>
      <c r="Z24" s="11"/>
      <c r="AA24" s="11"/>
      <c r="AB24" s="11"/>
    </row>
    <row r="25" spans="18:28" ht="15.6">
      <c r="R25"/>
      <c r="T25" s="57"/>
      <c r="U25" s="13"/>
      <c r="V25" s="5"/>
      <c r="X25" s="1"/>
      <c r="Y25" s="1"/>
      <c r="Z25" s="11"/>
      <c r="AA25" s="11"/>
      <c r="AB25" s="11"/>
    </row>
    <row r="26" spans="18:28" ht="15.6">
      <c r="R26"/>
      <c r="T26" s="57"/>
      <c r="U26" s="13"/>
      <c r="V26" s="5"/>
      <c r="X26" s="1"/>
      <c r="Y26" s="1"/>
      <c r="Z26" s="11"/>
      <c r="AA26" s="11"/>
      <c r="AB26" s="11"/>
    </row>
    <row r="27" spans="18:28" ht="15.6">
      <c r="R27"/>
      <c r="T27" s="57"/>
      <c r="U27" s="5"/>
      <c r="V27" s="5"/>
      <c r="X27" s="1"/>
      <c r="Y27" s="1"/>
      <c r="Z27" s="11"/>
      <c r="AA27" s="11"/>
      <c r="AB27" s="11"/>
    </row>
    <row r="28" spans="18:28" ht="15.6">
      <c r="R28"/>
      <c r="T28" s="57"/>
      <c r="U28" s="5"/>
      <c r="V28" s="5"/>
      <c r="X28" s="1"/>
      <c r="Y28" s="1"/>
      <c r="Z28" s="11"/>
      <c r="AA28" s="11"/>
      <c r="AB28" s="11"/>
    </row>
    <row r="29" spans="18:28" ht="15.6">
      <c r="R29"/>
      <c r="T29" s="57"/>
      <c r="U29" s="5"/>
      <c r="V29" s="5"/>
      <c r="X29" s="1"/>
      <c r="Y29" s="1"/>
      <c r="Z29" s="11"/>
      <c r="AA29" s="11"/>
      <c r="AB29" s="11"/>
    </row>
    <row r="30" spans="18:28" ht="15.6">
      <c r="R30"/>
      <c r="T30" s="57"/>
      <c r="U30" s="5"/>
      <c r="V30" s="5"/>
      <c r="X30" s="1"/>
      <c r="Y30" s="1"/>
      <c r="Z30" s="11"/>
      <c r="AA30" s="11"/>
      <c r="AB30" s="11"/>
    </row>
    <row r="31" spans="18:28" ht="15.6">
      <c r="R31"/>
      <c r="T31" s="57"/>
      <c r="U31" s="5"/>
      <c r="V31" s="5"/>
      <c r="X31" s="1"/>
      <c r="Y31" s="1"/>
      <c r="Z31" s="11"/>
      <c r="AA31" s="11"/>
      <c r="AB31" s="11"/>
    </row>
    <row r="32" spans="18:28" ht="15.6">
      <c r="R32"/>
      <c r="T32" s="57"/>
      <c r="U32" s="5"/>
      <c r="V32" s="5"/>
      <c r="X32" s="1"/>
      <c r="Y32" s="1"/>
      <c r="Z32" s="11"/>
      <c r="AA32" s="11"/>
      <c r="AB32" s="11"/>
    </row>
    <row r="33" spans="18:28" ht="15.6">
      <c r="R33"/>
      <c r="T33" s="57"/>
      <c r="U33" s="5"/>
      <c r="V33" s="5"/>
      <c r="X33" s="13"/>
      <c r="Y33" s="13"/>
      <c r="Z33" s="11"/>
      <c r="AA33" s="11"/>
      <c r="AB33" s="11"/>
    </row>
    <row r="34" spans="18:28" ht="16.5" customHeight="1">
      <c r="R34"/>
      <c r="T34" s="57"/>
      <c r="U34" s="5"/>
      <c r="V34" s="5"/>
      <c r="X34" s="13"/>
      <c r="Y34" s="13"/>
      <c r="Z34" s="11"/>
      <c r="AA34" s="11"/>
      <c r="AB34" s="11"/>
    </row>
    <row r="35" spans="18:28" ht="16.5" customHeight="1">
      <c r="R35"/>
      <c r="T35" s="57"/>
      <c r="U35" s="5"/>
      <c r="V35" s="5"/>
      <c r="X35" s="13"/>
      <c r="Y35" s="13"/>
      <c r="Z35" s="11"/>
      <c r="AA35" s="11"/>
      <c r="AB35" s="11"/>
    </row>
    <row r="36" spans="18:28">
      <c r="R36"/>
      <c r="T36" s="57"/>
      <c r="X36" s="13"/>
      <c r="Y36" s="13"/>
      <c r="Z36" s="11"/>
      <c r="AA36" s="11"/>
      <c r="AB36" s="11"/>
    </row>
    <row r="37" spans="18:28" ht="17.25" customHeight="1">
      <c r="R37"/>
      <c r="T37" s="57"/>
      <c r="V37" s="5"/>
      <c r="X37" s="13"/>
      <c r="Y37" s="13"/>
      <c r="Z37" s="11"/>
      <c r="AA37" s="11"/>
      <c r="AB37" s="11"/>
    </row>
    <row r="38" spans="18:28">
      <c r="R38"/>
      <c r="T38" s="57"/>
      <c r="X38" s="13"/>
      <c r="Y38" s="13"/>
      <c r="Z38" s="11"/>
      <c r="AA38" s="11"/>
      <c r="AB38" s="11"/>
    </row>
    <row r="39" spans="18:28">
      <c r="R39"/>
      <c r="T39" s="57"/>
      <c r="X39" s="13"/>
      <c r="Y39" s="13"/>
      <c r="Z39" s="11"/>
      <c r="AA39" s="11"/>
      <c r="AB39" s="11"/>
    </row>
    <row r="40" spans="18:28" ht="21">
      <c r="R40"/>
      <c r="T40" s="57"/>
      <c r="X40" s="55"/>
      <c r="Y40" s="55"/>
      <c r="Z40" s="11"/>
      <c r="AA40" s="11"/>
      <c r="AB40" s="11"/>
    </row>
    <row r="41" spans="18:28">
      <c r="R41"/>
      <c r="T41" s="57"/>
      <c r="U41" s="4"/>
      <c r="V41" s="4"/>
    </row>
    <row r="42" spans="18:28" ht="15.6">
      <c r="R42"/>
      <c r="T42" s="57"/>
      <c r="U42" s="1"/>
      <c r="V42" s="18"/>
      <c r="X42" s="1"/>
      <c r="Y42" s="5"/>
    </row>
    <row r="43" spans="18:28" ht="15.6">
      <c r="R43"/>
      <c r="T43" s="57"/>
      <c r="U43" s="1"/>
      <c r="V43" s="18"/>
    </row>
    <row r="44" spans="18:28" ht="15.6">
      <c r="R44"/>
      <c r="T44" s="57"/>
      <c r="U44" s="1"/>
      <c r="V44" s="18"/>
    </row>
    <row r="45" spans="18:28" ht="15.6">
      <c r="R45"/>
      <c r="T45" s="57"/>
      <c r="U45" s="1"/>
      <c r="V45" s="18"/>
    </row>
    <row r="46" spans="18:28" ht="15.6">
      <c r="R46"/>
      <c r="T46" s="57"/>
      <c r="U46" s="13"/>
      <c r="V46" s="18"/>
    </row>
    <row r="47" spans="18:28" ht="15.6">
      <c r="R47"/>
      <c r="T47" s="57"/>
      <c r="U47" s="13"/>
      <c r="V47" s="18"/>
    </row>
    <row r="48" spans="18:28" ht="15.6">
      <c r="R48"/>
      <c r="T48" s="57"/>
      <c r="U48" s="13"/>
      <c r="V48" s="18"/>
    </row>
    <row r="49" spans="18:22" ht="15.6">
      <c r="R49"/>
      <c r="T49" s="57"/>
      <c r="U49" s="13"/>
      <c r="V49" s="18"/>
    </row>
    <row r="50" spans="18:22" ht="15.6">
      <c r="R50"/>
      <c r="T50" s="57"/>
      <c r="U50" s="5"/>
      <c r="V50" s="18"/>
    </row>
    <row r="51" spans="18:22" ht="15.6">
      <c r="R51"/>
      <c r="T51" s="57"/>
      <c r="U51" s="5"/>
      <c r="V51" s="18"/>
    </row>
    <row r="52" spans="18:22" ht="15.6">
      <c r="R52"/>
      <c r="T52" s="57"/>
      <c r="U52" s="5"/>
      <c r="V52" s="18"/>
    </row>
    <row r="53" spans="18:22" ht="15.6">
      <c r="R53"/>
      <c r="T53" s="57"/>
      <c r="U53" s="5"/>
      <c r="V53" s="18"/>
    </row>
    <row r="54" spans="18:22" ht="15.6">
      <c r="R54"/>
      <c r="T54" s="57"/>
      <c r="U54" s="5"/>
      <c r="V54" s="18"/>
    </row>
    <row r="55" spans="18:22" ht="15.6">
      <c r="R55"/>
      <c r="T55" s="57"/>
      <c r="U55" s="5"/>
      <c r="V55" s="18"/>
    </row>
    <row r="56" spans="18:22" ht="15.6">
      <c r="R56"/>
      <c r="T56" s="57"/>
      <c r="U56" s="5"/>
      <c r="V56" s="18"/>
    </row>
    <row r="57" spans="18:22" ht="15.6">
      <c r="R57"/>
      <c r="T57" s="57"/>
      <c r="U57" s="5"/>
      <c r="V57" s="18"/>
    </row>
    <row r="58" spans="18:22" ht="15.6">
      <c r="R58"/>
      <c r="T58" s="57"/>
      <c r="U58" s="5"/>
      <c r="V58" s="18"/>
    </row>
    <row r="59" spans="18:22">
      <c r="R59"/>
      <c r="T59" s="57"/>
    </row>
    <row r="60" spans="18:22" ht="15.6">
      <c r="R60"/>
      <c r="T60" s="57"/>
      <c r="V60" s="18"/>
    </row>
    <row r="61" spans="18:22">
      <c r="R61"/>
      <c r="T61" s="57"/>
    </row>
    <row r="62" spans="18:22">
      <c r="R62"/>
      <c r="T62" s="57"/>
    </row>
    <row r="63" spans="18:22">
      <c r="R63"/>
      <c r="T63" s="57"/>
    </row>
    <row r="64" spans="18:22">
      <c r="R64"/>
      <c r="T64" s="57"/>
      <c r="U64" s="4"/>
      <c r="V64" s="4"/>
    </row>
    <row r="65" spans="18:22" ht="15.6">
      <c r="R65"/>
      <c r="T65" s="57"/>
      <c r="U65" s="1"/>
      <c r="V65" s="5"/>
    </row>
    <row r="66" spans="18:22" ht="15.6">
      <c r="R66"/>
      <c r="T66" s="57"/>
      <c r="U66" s="1"/>
      <c r="V66" s="5"/>
    </row>
    <row r="67" spans="18:22" ht="15.6">
      <c r="R67"/>
      <c r="T67" s="57"/>
      <c r="U67" s="1"/>
      <c r="V67" s="5"/>
    </row>
    <row r="68" spans="18:22" ht="15.6">
      <c r="R68"/>
      <c r="T68" s="57"/>
      <c r="U68" s="1"/>
      <c r="V68" s="5"/>
    </row>
    <row r="69" spans="18:22" ht="15.6">
      <c r="R69"/>
      <c r="T69" s="57"/>
      <c r="U69" s="13"/>
      <c r="V69" s="5"/>
    </row>
    <row r="70" spans="18:22" ht="15.6">
      <c r="R70"/>
      <c r="T70" s="57"/>
      <c r="U70" s="13"/>
      <c r="V70" s="5"/>
    </row>
    <row r="71" spans="18:22" ht="15.6">
      <c r="R71"/>
      <c r="T71" s="57"/>
      <c r="U71" s="13"/>
      <c r="V71" s="5"/>
    </row>
    <row r="72" spans="18:22" ht="15.6">
      <c r="R72"/>
      <c r="T72" s="57"/>
      <c r="U72" s="13"/>
      <c r="V72" s="5"/>
    </row>
    <row r="73" spans="18:22" ht="15.6">
      <c r="R73"/>
      <c r="T73" s="57"/>
      <c r="U73" s="5"/>
      <c r="V73" s="5"/>
    </row>
    <row r="74" spans="18:22" ht="15.6">
      <c r="R74"/>
      <c r="T74" s="57"/>
      <c r="U74" s="5"/>
      <c r="V74" s="5"/>
    </row>
    <row r="75" spans="18:22" ht="15.6">
      <c r="R75"/>
      <c r="T75" s="57"/>
      <c r="U75" s="5"/>
      <c r="V75" s="5"/>
    </row>
    <row r="76" spans="18:22" ht="15.6">
      <c r="R76"/>
      <c r="T76" s="57"/>
      <c r="U76" s="5"/>
      <c r="V76" s="5"/>
    </row>
    <row r="77" spans="18:22" ht="15.6">
      <c r="R77"/>
      <c r="T77" s="57"/>
      <c r="U77" s="5"/>
      <c r="V77" s="5"/>
    </row>
    <row r="78" spans="18:22" ht="15.6">
      <c r="R78"/>
      <c r="T78" s="57"/>
      <c r="U78" s="5"/>
      <c r="V78" s="5"/>
    </row>
    <row r="79" spans="18:22" ht="15.6">
      <c r="R79"/>
      <c r="T79" s="57"/>
      <c r="U79" s="5"/>
      <c r="V79" s="5"/>
    </row>
    <row r="80" spans="18:22" ht="15.6">
      <c r="R80"/>
      <c r="T80" s="57"/>
      <c r="U80" s="5"/>
      <c r="V80" s="5"/>
    </row>
    <row r="81" spans="18:22" ht="15.6">
      <c r="R81"/>
      <c r="T81" s="57"/>
      <c r="U81" s="5"/>
      <c r="V81" s="5"/>
    </row>
    <row r="82" spans="18:22">
      <c r="R82"/>
      <c r="T82" s="57"/>
    </row>
    <row r="83" spans="18:22" ht="15.6">
      <c r="R83"/>
      <c r="T83" s="57"/>
      <c r="V83" s="5"/>
    </row>
    <row r="84" spans="18:22">
      <c r="R84"/>
      <c r="T84" s="57"/>
    </row>
    <row r="85" spans="18:22">
      <c r="R85"/>
      <c r="T85" s="57"/>
    </row>
    <row r="86" spans="18:22" ht="15.6">
      <c r="R86"/>
      <c r="T86" s="57"/>
      <c r="V86" s="2"/>
    </row>
    <row r="87" spans="18:22">
      <c r="R87"/>
      <c r="T87" s="57"/>
      <c r="U87" s="4"/>
      <c r="V87" s="4"/>
    </row>
    <row r="88" spans="18:22" ht="15.6">
      <c r="R88"/>
      <c r="T88" s="57"/>
      <c r="U88" s="1"/>
      <c r="V88" s="5"/>
    </row>
    <row r="89" spans="18:22" ht="15.6">
      <c r="R89"/>
      <c r="T89" s="57"/>
      <c r="U89" s="1"/>
      <c r="V89" s="5"/>
    </row>
    <row r="90" spans="18:22" ht="15.6">
      <c r="R90"/>
      <c r="T90" s="57"/>
      <c r="U90" s="1"/>
      <c r="V90" s="5"/>
    </row>
    <row r="91" spans="18:22" ht="15.6">
      <c r="R91"/>
      <c r="T91" s="57"/>
      <c r="U91" s="1"/>
      <c r="V91" s="5"/>
    </row>
    <row r="92" spans="18:22" ht="15.6">
      <c r="R92"/>
      <c r="T92" s="57"/>
      <c r="U92" s="13"/>
      <c r="V92" s="5"/>
    </row>
    <row r="93" spans="18:22" ht="15.6">
      <c r="R93"/>
      <c r="T93" s="57"/>
      <c r="U93" s="13"/>
      <c r="V93" s="5"/>
    </row>
    <row r="94" spans="18:22" ht="15.6">
      <c r="R94"/>
      <c r="T94" s="57"/>
      <c r="U94" s="13"/>
      <c r="V94" s="5"/>
    </row>
    <row r="95" spans="18:22" ht="15.6">
      <c r="R95"/>
      <c r="T95" s="57"/>
      <c r="U95" s="13"/>
      <c r="V95" s="5"/>
    </row>
    <row r="96" spans="18:22" ht="15.6">
      <c r="R96"/>
      <c r="T96" s="57"/>
      <c r="U96" s="5"/>
      <c r="V96" s="5"/>
    </row>
    <row r="97" spans="18:22" ht="15.6">
      <c r="R97"/>
      <c r="T97" s="57"/>
      <c r="U97" s="5"/>
      <c r="V97" s="5"/>
    </row>
    <row r="98" spans="18:22" ht="15.6">
      <c r="R98"/>
      <c r="T98" s="57"/>
      <c r="U98" s="5"/>
      <c r="V98" s="5"/>
    </row>
    <row r="99" spans="18:22" ht="15.6">
      <c r="R99"/>
      <c r="T99" s="57"/>
      <c r="U99" s="5"/>
      <c r="V99" s="5"/>
    </row>
    <row r="100" spans="18:22" ht="15.6">
      <c r="R100"/>
      <c r="T100" s="57"/>
      <c r="U100" s="5"/>
      <c r="V100" s="5"/>
    </row>
    <row r="101" spans="18:22" ht="15.6">
      <c r="R101"/>
      <c r="T101" s="57"/>
      <c r="U101" s="5"/>
      <c r="V101" s="5"/>
    </row>
    <row r="102" spans="18:22" ht="15.6">
      <c r="R102"/>
      <c r="T102" s="57"/>
      <c r="U102" s="5"/>
      <c r="V102" s="5"/>
    </row>
    <row r="103" spans="18:22" ht="15.6">
      <c r="R103"/>
      <c r="T103" s="57"/>
      <c r="U103" s="5"/>
      <c r="V103" s="5"/>
    </row>
    <row r="104" spans="18:22" ht="15.6">
      <c r="R104"/>
      <c r="T104" s="57"/>
      <c r="U104" s="5"/>
      <c r="V104" s="5"/>
    </row>
    <row r="105" spans="18:22">
      <c r="R105"/>
      <c r="T105" s="57"/>
    </row>
    <row r="106" spans="18:22" ht="15.6">
      <c r="R106"/>
      <c r="T106" s="57"/>
      <c r="V106" s="5"/>
    </row>
    <row r="107" spans="18:22">
      <c r="R107"/>
      <c r="T107" s="57"/>
    </row>
    <row r="108" spans="18:22">
      <c r="R108"/>
      <c r="T108" s="57"/>
    </row>
    <row r="109" spans="18:22">
      <c r="R109"/>
      <c r="T109" s="57"/>
    </row>
    <row r="110" spans="18:22">
      <c r="R110"/>
      <c r="T110" s="57"/>
    </row>
    <row r="111" spans="18:22">
      <c r="R111"/>
      <c r="T111" s="57"/>
    </row>
    <row r="112" spans="18:22">
      <c r="R112"/>
      <c r="T112" s="57"/>
    </row>
    <row r="113" spans="18:20">
      <c r="R113"/>
      <c r="T113" s="57"/>
    </row>
    <row r="114" spans="18:20">
      <c r="R114"/>
      <c r="T114" s="57"/>
    </row>
    <row r="115" spans="18:20">
      <c r="R115"/>
      <c r="T115" s="57"/>
    </row>
    <row r="116" spans="18:20">
      <c r="R116"/>
      <c r="T116" s="57"/>
    </row>
    <row r="117" spans="18:20">
      <c r="R117"/>
      <c r="T117" s="57"/>
    </row>
    <row r="118" spans="18:20">
      <c r="R118"/>
      <c r="T118" s="57"/>
    </row>
    <row r="119" spans="18:20">
      <c r="R119"/>
      <c r="T119" s="57"/>
    </row>
    <row r="120" spans="18:20">
      <c r="R120"/>
      <c r="T120" s="57"/>
    </row>
    <row r="121" spans="18:20">
      <c r="R121"/>
      <c r="T121" s="57"/>
    </row>
    <row r="122" spans="18:20">
      <c r="R122"/>
      <c r="T122" s="57"/>
    </row>
    <row r="123" spans="18:20">
      <c r="R123"/>
      <c r="T123" s="57"/>
    </row>
    <row r="124" spans="18:20">
      <c r="R124"/>
      <c r="T124" s="57"/>
    </row>
    <row r="125" spans="18:20">
      <c r="R125"/>
      <c r="T125" s="57"/>
    </row>
    <row r="126" spans="18:20">
      <c r="R126"/>
      <c r="T126" s="57"/>
    </row>
    <row r="127" spans="18:20">
      <c r="R127"/>
      <c r="T127" s="57"/>
    </row>
    <row r="128" spans="18:20">
      <c r="R128"/>
      <c r="T128" s="57"/>
    </row>
    <row r="129" spans="18:20">
      <c r="R129"/>
      <c r="T129" s="57"/>
    </row>
    <row r="130" spans="18:20">
      <c r="R130"/>
      <c r="T130" s="57"/>
    </row>
    <row r="131" spans="18:20">
      <c r="R131"/>
      <c r="T131" s="57"/>
    </row>
    <row r="132" spans="18:20">
      <c r="R132"/>
      <c r="T132" s="57"/>
    </row>
    <row r="133" spans="18:20">
      <c r="R133"/>
      <c r="T133" s="57"/>
    </row>
    <row r="134" spans="18:20">
      <c r="R134"/>
      <c r="T134" s="57"/>
    </row>
    <row r="135" spans="18:20">
      <c r="R135"/>
      <c r="T135" s="57"/>
    </row>
    <row r="136" spans="18:20">
      <c r="R136"/>
      <c r="T136" s="57"/>
    </row>
    <row r="137" spans="18:20">
      <c r="R137"/>
      <c r="T137" s="57"/>
    </row>
    <row r="138" spans="18:20">
      <c r="R138"/>
      <c r="T138" s="57"/>
    </row>
    <row r="139" spans="18:20">
      <c r="R139"/>
      <c r="T139" s="57"/>
    </row>
    <row r="140" spans="18:20">
      <c r="R140"/>
      <c r="T140" s="57"/>
    </row>
    <row r="141" spans="18:20">
      <c r="R141"/>
      <c r="T141" s="57"/>
    </row>
    <row r="142" spans="18:20">
      <c r="R142"/>
      <c r="T142" s="57"/>
    </row>
    <row r="143" spans="18:20">
      <c r="R143"/>
      <c r="T143" s="57"/>
    </row>
    <row r="144" spans="18:20">
      <c r="R144"/>
      <c r="T144" s="57"/>
    </row>
    <row r="145" spans="18:20">
      <c r="R145"/>
      <c r="T145" s="57"/>
    </row>
    <row r="146" spans="18:20">
      <c r="R146"/>
      <c r="T146" s="57"/>
    </row>
    <row r="147" spans="18:20">
      <c r="R147"/>
      <c r="T147" s="57"/>
    </row>
    <row r="148" spans="18:20">
      <c r="R148"/>
      <c r="T148" s="57"/>
    </row>
    <row r="149" spans="18:20">
      <c r="R149"/>
      <c r="T149" s="57"/>
    </row>
    <row r="150" spans="18:20">
      <c r="R150"/>
      <c r="T150" s="57"/>
    </row>
    <row r="151" spans="18:20">
      <c r="R151"/>
      <c r="T151" s="57"/>
    </row>
    <row r="152" spans="18:20">
      <c r="R152"/>
      <c r="T152" s="57"/>
    </row>
    <row r="153" spans="18:20">
      <c r="R153"/>
      <c r="T153" s="57"/>
    </row>
    <row r="154" spans="18:20">
      <c r="R154"/>
      <c r="T154" s="57"/>
    </row>
    <row r="155" spans="18:20">
      <c r="R155"/>
      <c r="T155" s="57"/>
    </row>
    <row r="156" spans="18:20">
      <c r="R156"/>
      <c r="T156" s="57"/>
    </row>
    <row r="157" spans="18:20">
      <c r="R157"/>
      <c r="T157" s="57"/>
    </row>
    <row r="158" spans="18:20">
      <c r="R158"/>
      <c r="T158" s="57"/>
    </row>
    <row r="159" spans="18:20">
      <c r="R159"/>
      <c r="T159" s="57"/>
    </row>
    <row r="160" spans="18:20">
      <c r="R160"/>
      <c r="T160" s="57"/>
    </row>
    <row r="161" spans="14:20">
      <c r="R161"/>
      <c r="T161" s="57"/>
    </row>
    <row r="162" spans="14:20">
      <c r="N162">
        <v>1</v>
      </c>
      <c r="O162" s="3" t="s">
        <v>28</v>
      </c>
      <c r="R162"/>
      <c r="T162" s="57"/>
    </row>
    <row r="163" spans="14:20">
      <c r="N163">
        <v>2</v>
      </c>
      <c r="O163" s="3" t="s">
        <v>29</v>
      </c>
      <c r="R163"/>
      <c r="T163" s="57"/>
    </row>
    <row r="164" spans="14:20">
      <c r="N164">
        <v>3</v>
      </c>
      <c r="O164" s="3" t="s">
        <v>30</v>
      </c>
      <c r="R164"/>
      <c r="T164" s="57"/>
    </row>
    <row r="165" spans="14:20">
      <c r="N165">
        <v>4</v>
      </c>
      <c r="O165" s="3" t="s">
        <v>31</v>
      </c>
      <c r="R165"/>
      <c r="T165" s="57"/>
    </row>
    <row r="166" spans="14:20">
      <c r="N166">
        <v>5</v>
      </c>
      <c r="O166" s="3" t="s">
        <v>396</v>
      </c>
      <c r="R166"/>
      <c r="T166" s="57"/>
    </row>
    <row r="167" spans="14:20">
      <c r="N167">
        <v>6</v>
      </c>
      <c r="O167" s="3" t="s">
        <v>32</v>
      </c>
      <c r="R167"/>
      <c r="T167" s="57"/>
    </row>
    <row r="168" spans="14:20">
      <c r="N168">
        <v>7</v>
      </c>
      <c r="O168" s="3" t="s">
        <v>33</v>
      </c>
      <c r="R168"/>
      <c r="T168" s="57"/>
    </row>
    <row r="169" spans="14:20">
      <c r="N169">
        <v>8</v>
      </c>
      <c r="O169" s="3" t="s">
        <v>34</v>
      </c>
      <c r="R169"/>
      <c r="T169" s="57"/>
    </row>
    <row r="170" spans="14:20">
      <c r="N170">
        <v>9</v>
      </c>
      <c r="O170" s="3" t="s">
        <v>35</v>
      </c>
      <c r="R170"/>
      <c r="T170" s="57"/>
    </row>
    <row r="171" spans="14:20">
      <c r="R171"/>
      <c r="T171" s="57"/>
    </row>
    <row r="172" spans="14:20">
      <c r="R172"/>
      <c r="T172" s="57"/>
    </row>
    <row r="173" spans="14:20">
      <c r="R173"/>
      <c r="T173" s="57"/>
    </row>
    <row r="174" spans="14:20">
      <c r="R174"/>
      <c r="T174" s="57"/>
    </row>
    <row r="175" spans="14:20">
      <c r="R175"/>
      <c r="T175" s="57"/>
    </row>
    <row r="176" spans="14:20">
      <c r="R176"/>
      <c r="T176" s="57"/>
    </row>
    <row r="177" spans="18:20">
      <c r="R177"/>
      <c r="T177" s="57"/>
    </row>
    <row r="178" spans="18:20">
      <c r="R178"/>
      <c r="T178" s="57"/>
    </row>
    <row r="179" spans="18:20">
      <c r="R179"/>
      <c r="T179" s="57"/>
    </row>
    <row r="180" spans="18:20">
      <c r="R180"/>
      <c r="T180" s="57"/>
    </row>
    <row r="181" spans="18:20">
      <c r="R181"/>
      <c r="T181" s="57"/>
    </row>
    <row r="182" spans="18:20">
      <c r="R182"/>
      <c r="T182" s="57"/>
    </row>
    <row r="183" spans="18:20">
      <c r="R183"/>
      <c r="T183" s="57"/>
    </row>
    <row r="184" spans="18:20">
      <c r="R184"/>
      <c r="T184" s="57"/>
    </row>
    <row r="185" spans="18:20">
      <c r="R185"/>
      <c r="T185" s="57"/>
    </row>
    <row r="186" spans="18:20">
      <c r="R186"/>
      <c r="T186" s="57"/>
    </row>
    <row r="187" spans="18:20">
      <c r="R187"/>
      <c r="T187" s="57"/>
    </row>
    <row r="188" spans="18:20">
      <c r="R188"/>
      <c r="T188" s="57"/>
    </row>
    <row r="189" spans="18:20">
      <c r="R189"/>
      <c r="T189" s="57"/>
    </row>
    <row r="190" spans="18:20">
      <c r="R190"/>
      <c r="T190" s="57"/>
    </row>
    <row r="191" spans="18:20">
      <c r="R191"/>
      <c r="T191" s="57"/>
    </row>
    <row r="192" spans="18:20">
      <c r="R192"/>
      <c r="T192" s="57"/>
    </row>
    <row r="193" spans="18:20">
      <c r="R193"/>
      <c r="T193" s="57"/>
    </row>
    <row r="194" spans="18:20">
      <c r="R194"/>
      <c r="T194" s="57"/>
    </row>
    <row r="195" spans="18:20">
      <c r="R195"/>
      <c r="T195" s="57"/>
    </row>
    <row r="196" spans="18:20">
      <c r="R196"/>
      <c r="T196" s="57"/>
    </row>
    <row r="197" spans="18:20">
      <c r="R197"/>
      <c r="T197" s="57"/>
    </row>
    <row r="198" spans="18:20">
      <c r="R198"/>
      <c r="T198" s="57"/>
    </row>
    <row r="199" spans="18:20">
      <c r="R199"/>
      <c r="T199" s="57"/>
    </row>
    <row r="200" spans="18:20">
      <c r="R200"/>
      <c r="T200" s="57"/>
    </row>
    <row r="201" spans="18:20">
      <c r="R201"/>
      <c r="T201" s="57"/>
    </row>
    <row r="202" spans="18:20">
      <c r="R202"/>
      <c r="T202" s="57"/>
    </row>
    <row r="203" spans="18:20">
      <c r="R203"/>
      <c r="T203" s="57"/>
    </row>
    <row r="204" spans="18:20">
      <c r="R204"/>
      <c r="T204" s="57"/>
    </row>
    <row r="205" spans="18:20">
      <c r="R205"/>
      <c r="T205" s="57"/>
    </row>
    <row r="206" spans="18:20">
      <c r="R206"/>
      <c r="T206" s="57"/>
    </row>
    <row r="207" spans="18:20">
      <c r="R207"/>
      <c r="T207" s="57"/>
    </row>
    <row r="208" spans="18:20">
      <c r="R208"/>
      <c r="T208" s="57"/>
    </row>
    <row r="209" spans="18:20">
      <c r="R209"/>
      <c r="T209" s="57"/>
    </row>
    <row r="210" spans="18:20">
      <c r="R210"/>
      <c r="T210" s="57"/>
    </row>
    <row r="211" spans="18:20">
      <c r="R211"/>
      <c r="T211" s="57"/>
    </row>
    <row r="212" spans="18:20">
      <c r="R212"/>
      <c r="T212" s="57"/>
    </row>
    <row r="213" spans="18:20">
      <c r="R213"/>
      <c r="T213" s="57"/>
    </row>
    <row r="214" spans="18:20">
      <c r="R214"/>
      <c r="T214" s="57"/>
    </row>
    <row r="215" spans="18:20">
      <c r="R215"/>
      <c r="T215" s="57"/>
    </row>
    <row r="216" spans="18:20">
      <c r="R216"/>
      <c r="T216" s="57"/>
    </row>
    <row r="217" spans="18:20">
      <c r="R217"/>
      <c r="T217" s="57"/>
    </row>
    <row r="218" spans="18:20">
      <c r="R218"/>
      <c r="T218" s="57"/>
    </row>
    <row r="219" spans="18:20">
      <c r="R219"/>
      <c r="T219" s="57"/>
    </row>
    <row r="220" spans="18:20">
      <c r="R220"/>
      <c r="T220" s="57"/>
    </row>
    <row r="221" spans="18:20">
      <c r="R221"/>
      <c r="T221" s="57"/>
    </row>
    <row r="222" spans="18:20">
      <c r="R222"/>
      <c r="T222" s="57"/>
    </row>
    <row r="223" spans="18:20">
      <c r="R223"/>
      <c r="T223" s="57"/>
    </row>
    <row r="224" spans="18:20">
      <c r="R224"/>
      <c r="T224" s="57"/>
    </row>
    <row r="225" spans="18:20">
      <c r="R225"/>
      <c r="T225" s="57"/>
    </row>
    <row r="226" spans="18:20">
      <c r="R226"/>
      <c r="T226" s="57"/>
    </row>
    <row r="227" spans="18:20">
      <c r="R227"/>
      <c r="T227" s="57"/>
    </row>
    <row r="228" spans="18:20">
      <c r="R228"/>
      <c r="T228" s="57"/>
    </row>
    <row r="229" spans="18:20">
      <c r="R229"/>
      <c r="T229" s="57"/>
    </row>
    <row r="230" spans="18:20">
      <c r="R230"/>
      <c r="T230" s="57"/>
    </row>
    <row r="231" spans="18:20">
      <c r="R231"/>
      <c r="T231" s="57"/>
    </row>
    <row r="232" spans="18:20">
      <c r="R232"/>
      <c r="T232" s="57"/>
    </row>
    <row r="233" spans="18:20">
      <c r="R233"/>
      <c r="T233" s="57"/>
    </row>
    <row r="234" spans="18:20">
      <c r="R234"/>
      <c r="T234" s="57"/>
    </row>
    <row r="235" spans="18:20">
      <c r="R235"/>
      <c r="T235" s="57"/>
    </row>
    <row r="236" spans="18:20">
      <c r="R236"/>
      <c r="T236" s="57"/>
    </row>
    <row r="237" spans="18:20">
      <c r="R237"/>
      <c r="T237" s="57"/>
    </row>
    <row r="238" spans="18:20">
      <c r="R238"/>
      <c r="T238" s="57"/>
    </row>
    <row r="239" spans="18:20">
      <c r="R239"/>
      <c r="T239" s="57"/>
    </row>
    <row r="240" spans="18:20">
      <c r="R240"/>
      <c r="T240" s="57"/>
    </row>
    <row r="241" spans="18:20">
      <c r="R241"/>
      <c r="T241" s="57"/>
    </row>
    <row r="242" spans="18:20">
      <c r="R242"/>
      <c r="T242" s="57"/>
    </row>
    <row r="243" spans="18:20">
      <c r="R243"/>
      <c r="T243" s="57"/>
    </row>
    <row r="244" spans="18:20">
      <c r="R244"/>
      <c r="T244" s="57"/>
    </row>
    <row r="245" spans="18:20">
      <c r="R245"/>
      <c r="T245" s="57"/>
    </row>
    <row r="246" spans="18:20">
      <c r="R246"/>
      <c r="T246" s="57"/>
    </row>
    <row r="247" spans="18:20">
      <c r="R247"/>
      <c r="T247" s="57"/>
    </row>
    <row r="248" spans="18:20">
      <c r="R248"/>
      <c r="T248" s="57"/>
    </row>
    <row r="249" spans="18:20">
      <c r="R249"/>
      <c r="T249" s="57"/>
    </row>
    <row r="250" spans="18:20">
      <c r="R250"/>
      <c r="T250" s="57"/>
    </row>
    <row r="251" spans="18:20">
      <c r="R251"/>
      <c r="T251" s="57"/>
    </row>
    <row r="252" spans="18:20">
      <c r="R252"/>
      <c r="T252" s="57"/>
    </row>
    <row r="253" spans="18:20">
      <c r="R253"/>
      <c r="T253" s="57"/>
    </row>
    <row r="254" spans="18:20">
      <c r="R254"/>
      <c r="T254" s="57"/>
    </row>
    <row r="255" spans="18:20">
      <c r="R255"/>
      <c r="T255" s="57"/>
    </row>
    <row r="256" spans="18:20">
      <c r="R256"/>
      <c r="T256" s="57"/>
    </row>
    <row r="257" spans="18:20">
      <c r="R257"/>
      <c r="T257" s="57"/>
    </row>
    <row r="258" spans="18:20">
      <c r="R258"/>
      <c r="T258" s="57"/>
    </row>
    <row r="259" spans="18:20">
      <c r="R259"/>
      <c r="T259" s="57"/>
    </row>
    <row r="260" spans="18:20">
      <c r="R260"/>
      <c r="T260" s="57"/>
    </row>
    <row r="261" spans="18:20">
      <c r="R261"/>
      <c r="T261" s="57"/>
    </row>
    <row r="262" spans="18:20">
      <c r="R262"/>
      <c r="T262" s="57"/>
    </row>
    <row r="263" spans="18:20">
      <c r="R263"/>
      <c r="T263" s="57"/>
    </row>
    <row r="264" spans="18:20">
      <c r="R264"/>
      <c r="T264" s="57"/>
    </row>
    <row r="265" spans="18:20">
      <c r="R265"/>
      <c r="T265" s="57"/>
    </row>
    <row r="266" spans="18:20">
      <c r="R266"/>
      <c r="T266" s="57"/>
    </row>
    <row r="267" spans="18:20">
      <c r="R267"/>
      <c r="T267" s="57"/>
    </row>
    <row r="268" spans="18:20">
      <c r="R268"/>
      <c r="T268" s="57"/>
    </row>
    <row r="269" spans="18:20">
      <c r="R269"/>
      <c r="T269" s="57"/>
    </row>
    <row r="270" spans="18:20">
      <c r="R270"/>
      <c r="T270" s="57"/>
    </row>
    <row r="271" spans="18:20">
      <c r="R271"/>
      <c r="T271" s="57"/>
    </row>
    <row r="272" spans="18:20">
      <c r="R272"/>
      <c r="T272" s="57"/>
    </row>
    <row r="273" spans="18:20">
      <c r="R273"/>
      <c r="T273" s="57"/>
    </row>
    <row r="274" spans="18:20">
      <c r="R274"/>
      <c r="T274" s="57"/>
    </row>
    <row r="275" spans="18:20">
      <c r="R275"/>
      <c r="T275" s="57"/>
    </row>
    <row r="276" spans="18:20">
      <c r="R276"/>
      <c r="T276" s="57"/>
    </row>
    <row r="277" spans="18:20">
      <c r="R277"/>
      <c r="T277" s="57"/>
    </row>
    <row r="278" spans="18:20">
      <c r="R278"/>
      <c r="T278" s="57"/>
    </row>
    <row r="279" spans="18:20">
      <c r="R279"/>
      <c r="T279" s="57"/>
    </row>
    <row r="280" spans="18:20">
      <c r="R280"/>
      <c r="T280" s="57"/>
    </row>
    <row r="281" spans="18:20">
      <c r="R281"/>
      <c r="T281" s="57"/>
    </row>
    <row r="282" spans="18:20">
      <c r="R282"/>
      <c r="T282" s="57"/>
    </row>
    <row r="283" spans="18:20">
      <c r="R283"/>
      <c r="T283" s="57"/>
    </row>
    <row r="284" spans="18:20">
      <c r="R284"/>
      <c r="T284" s="57"/>
    </row>
    <row r="285" spans="18:20">
      <c r="R285"/>
      <c r="T285" s="57"/>
    </row>
    <row r="286" spans="18:20">
      <c r="R286"/>
      <c r="T286" s="57"/>
    </row>
    <row r="287" spans="18:20">
      <c r="R287"/>
      <c r="T287" s="57"/>
    </row>
    <row r="288" spans="18:20">
      <c r="R288"/>
      <c r="T288" s="57"/>
    </row>
    <row r="289" spans="18:20">
      <c r="R289"/>
      <c r="T289" s="57"/>
    </row>
    <row r="290" spans="18:20">
      <c r="R290"/>
      <c r="T290" s="57"/>
    </row>
    <row r="291" spans="18:20">
      <c r="R291"/>
      <c r="T291" s="57"/>
    </row>
    <row r="292" spans="18:20">
      <c r="R292"/>
      <c r="T292" s="57"/>
    </row>
    <row r="293" spans="18:20">
      <c r="R293"/>
      <c r="T293" s="57"/>
    </row>
    <row r="294" spans="18:20">
      <c r="R294"/>
      <c r="T294" s="57"/>
    </row>
    <row r="295" spans="18:20">
      <c r="R295"/>
      <c r="T295" s="57"/>
    </row>
    <row r="296" spans="18:20">
      <c r="R296"/>
      <c r="T296" s="57"/>
    </row>
    <row r="297" spans="18:20">
      <c r="R297"/>
      <c r="T297" s="57"/>
    </row>
    <row r="298" spans="18:20">
      <c r="R298"/>
      <c r="T298" s="57"/>
    </row>
    <row r="299" spans="18:20">
      <c r="R299"/>
      <c r="T299" s="57"/>
    </row>
    <row r="300" spans="18:20">
      <c r="R300"/>
      <c r="T300" s="57"/>
    </row>
    <row r="301" spans="18:20">
      <c r="R301"/>
      <c r="T301" s="57"/>
    </row>
    <row r="302" spans="18:20">
      <c r="R302"/>
      <c r="T302" s="57"/>
    </row>
    <row r="303" spans="18:20">
      <c r="R303"/>
      <c r="T303" s="57"/>
    </row>
    <row r="304" spans="18:20">
      <c r="R304"/>
      <c r="T304" s="57"/>
    </row>
    <row r="305" spans="18:27">
      <c r="R305"/>
      <c r="T305" s="57"/>
    </row>
    <row r="306" spans="18:27">
      <c r="R306"/>
      <c r="T306" s="57"/>
    </row>
    <row r="307" spans="18:27">
      <c r="R307"/>
      <c r="T307" s="57"/>
    </row>
    <row r="308" spans="18:27">
      <c r="R308"/>
      <c r="T308" s="57"/>
    </row>
    <row r="309" spans="18:27">
      <c r="R309"/>
      <c r="T309" s="57"/>
    </row>
    <row r="310" spans="18:27">
      <c r="R310"/>
      <c r="T310" s="57"/>
    </row>
    <row r="311" spans="18:27">
      <c r="R311"/>
      <c r="T311" s="57"/>
    </row>
    <row r="312" spans="18:27">
      <c r="R312"/>
      <c r="T312" s="57"/>
    </row>
    <row r="313" spans="18:27">
      <c r="R313"/>
      <c r="T313" s="57"/>
    </row>
    <row r="314" spans="18:27">
      <c r="R314"/>
      <c r="T314" s="57"/>
      <c r="U314" s="1"/>
      <c r="V314" s="1"/>
      <c r="W314" s="1"/>
      <c r="X314" s="1"/>
      <c r="Y314" s="1"/>
      <c r="Z314" s="1"/>
      <c r="AA314" s="1"/>
    </row>
    <row r="315" spans="18:27">
      <c r="R315"/>
      <c r="T315" s="57"/>
      <c r="U315" s="1"/>
      <c r="V315" s="1"/>
      <c r="W315" s="1"/>
      <c r="X315" s="1"/>
      <c r="Y315" s="1"/>
      <c r="Z315" s="1"/>
      <c r="AA315" s="1"/>
    </row>
    <row r="316" spans="18:27">
      <c r="R316"/>
      <c r="T316" s="57"/>
      <c r="U316" s="1"/>
      <c r="V316" s="1"/>
      <c r="W316" s="1"/>
      <c r="X316" s="1"/>
      <c r="Y316" s="1"/>
      <c r="Z316" s="1"/>
      <c r="AA316" s="1"/>
    </row>
    <row r="317" spans="18:27">
      <c r="R317"/>
      <c r="T317" s="57"/>
      <c r="U317" s="1"/>
      <c r="V317" s="1"/>
      <c r="W317" s="1"/>
      <c r="X317" s="1"/>
      <c r="Y317" s="1"/>
      <c r="Z317" s="1"/>
      <c r="AA317" s="1"/>
    </row>
    <row r="318" spans="18:27">
      <c r="R318"/>
      <c r="T318" s="57"/>
      <c r="U318" s="1"/>
      <c r="V318" s="1"/>
      <c r="W318" s="1"/>
      <c r="X318" s="1"/>
      <c r="Y318" s="1"/>
      <c r="Z318" s="1"/>
      <c r="AA318" s="1"/>
    </row>
    <row r="319" spans="18:27">
      <c r="R319"/>
      <c r="T319" s="57"/>
      <c r="U319" s="1"/>
      <c r="V319" s="1"/>
      <c r="W319" s="1"/>
      <c r="X319" s="1"/>
      <c r="Y319" s="1"/>
      <c r="Z319" s="1"/>
      <c r="AA319" s="1"/>
    </row>
    <row r="320" spans="18:27">
      <c r="R320"/>
      <c r="T320" s="57"/>
      <c r="U320" s="1"/>
      <c r="V320" s="1"/>
      <c r="W320" s="1"/>
      <c r="X320" s="1"/>
      <c r="Y320" s="1"/>
      <c r="Z320" s="1"/>
      <c r="AA320" s="1"/>
    </row>
    <row r="321" spans="18:27">
      <c r="R321"/>
      <c r="T321" s="57"/>
      <c r="U321" s="1"/>
      <c r="V321" s="1"/>
      <c r="W321" s="1"/>
      <c r="X321" s="1"/>
      <c r="Y321" s="1"/>
      <c r="Z321" s="1"/>
      <c r="AA321" s="1"/>
    </row>
    <row r="322" spans="18:27">
      <c r="R322"/>
      <c r="T322" s="57"/>
      <c r="U322" s="1"/>
      <c r="V322" s="1"/>
      <c r="W322" s="1"/>
      <c r="X322" s="1"/>
      <c r="Y322" s="1"/>
      <c r="Z322" s="1"/>
      <c r="AA322" s="1"/>
    </row>
    <row r="323" spans="18:27">
      <c r="R323"/>
      <c r="T323" s="57"/>
      <c r="U323" s="1"/>
      <c r="V323" s="1"/>
      <c r="W323" s="1"/>
      <c r="X323" s="1"/>
      <c r="Y323" s="1"/>
      <c r="Z323" s="1"/>
      <c r="AA323" s="1"/>
    </row>
    <row r="324" spans="18:27">
      <c r="R324"/>
      <c r="T324" s="57"/>
      <c r="U324" s="1"/>
      <c r="V324" s="1"/>
      <c r="W324" s="1"/>
      <c r="X324" s="1"/>
      <c r="Y324" s="1"/>
      <c r="Z324" s="1"/>
      <c r="AA324" s="1"/>
    </row>
    <row r="325" spans="18:27">
      <c r="R325"/>
      <c r="T325" s="57"/>
      <c r="U325" s="1"/>
      <c r="V325" s="1"/>
      <c r="W325" s="1"/>
      <c r="X325" s="1"/>
      <c r="Y325" s="1"/>
      <c r="Z325" s="1"/>
      <c r="AA325" s="1"/>
    </row>
    <row r="326" spans="18:27">
      <c r="R326"/>
      <c r="T326" s="57"/>
      <c r="U326" s="1"/>
      <c r="V326" s="1"/>
      <c r="W326" s="1"/>
      <c r="X326" s="1"/>
      <c r="Y326" s="1"/>
      <c r="Z326" s="1"/>
      <c r="AA326" s="1"/>
    </row>
    <row r="327" spans="18:27">
      <c r="R327"/>
      <c r="T327" s="57"/>
      <c r="U327" s="1"/>
      <c r="V327" s="1"/>
      <c r="W327" s="1"/>
      <c r="X327" s="1"/>
      <c r="Y327" s="1"/>
      <c r="Z327" s="1"/>
      <c r="AA327" s="1"/>
    </row>
    <row r="328" spans="18:27">
      <c r="R328"/>
      <c r="T328" s="57"/>
      <c r="U328" s="1"/>
      <c r="V328" s="1"/>
      <c r="W328" s="1"/>
      <c r="X328" s="1"/>
      <c r="Y328" s="1"/>
      <c r="Z328" s="1"/>
      <c r="AA328" s="1"/>
    </row>
    <row r="329" spans="18:27">
      <c r="R329"/>
      <c r="T329" s="57"/>
      <c r="U329" s="1"/>
      <c r="V329" s="1"/>
      <c r="W329" s="1"/>
      <c r="X329" s="1"/>
      <c r="Y329" s="1"/>
      <c r="Z329" s="1"/>
      <c r="AA329" s="1"/>
    </row>
    <row r="330" spans="18:27">
      <c r="R330"/>
      <c r="T330" s="57"/>
      <c r="U330" s="1"/>
      <c r="V330" s="1"/>
      <c r="W330" s="1"/>
      <c r="X330" s="1"/>
      <c r="Y330" s="1"/>
      <c r="Z330" s="1"/>
      <c r="AA330" s="1"/>
    </row>
    <row r="331" spans="18:27">
      <c r="R331"/>
      <c r="T331" s="57"/>
      <c r="U331" s="1"/>
      <c r="V331" s="1"/>
      <c r="W331" s="1"/>
      <c r="X331" s="1"/>
      <c r="Y331" s="1"/>
      <c r="Z331" s="1"/>
      <c r="AA331" s="1"/>
    </row>
    <row r="332" spans="18:27">
      <c r="R332"/>
      <c r="T332" s="57"/>
      <c r="U332" s="1"/>
      <c r="V332" s="1"/>
      <c r="W332" s="1"/>
      <c r="X332" s="1"/>
      <c r="Y332" s="1"/>
      <c r="Z332" s="1"/>
      <c r="AA332" s="1"/>
    </row>
    <row r="333" spans="18:27">
      <c r="R333"/>
      <c r="T333" s="57"/>
      <c r="U333" s="1"/>
      <c r="V333" s="1"/>
      <c r="W333" s="1"/>
      <c r="X333" s="1"/>
      <c r="Y333" s="1"/>
      <c r="Z333" s="1"/>
      <c r="AA333" s="1"/>
    </row>
    <row r="334" spans="18:27">
      <c r="R334"/>
      <c r="T334" s="57"/>
      <c r="U334" s="1"/>
      <c r="V334" s="1"/>
      <c r="W334" s="1"/>
      <c r="X334" s="1"/>
      <c r="Y334" s="1"/>
      <c r="Z334" s="1"/>
      <c r="AA334" s="1"/>
    </row>
    <row r="335" spans="18:27">
      <c r="R335"/>
      <c r="T335" s="57"/>
      <c r="U335" s="1"/>
      <c r="V335" s="1"/>
      <c r="W335" s="1"/>
      <c r="X335" s="1"/>
      <c r="Y335" s="1"/>
      <c r="Z335" s="1"/>
      <c r="AA335" s="1"/>
    </row>
    <row r="336" spans="18:27">
      <c r="R336"/>
      <c r="T336" s="57"/>
      <c r="U336" s="1"/>
      <c r="V336" s="1"/>
      <c r="W336" s="1"/>
      <c r="X336" s="1"/>
      <c r="Y336" s="1"/>
      <c r="Z336" s="1"/>
      <c r="AA336" s="1"/>
    </row>
    <row r="337" spans="18:27">
      <c r="R337"/>
      <c r="T337" s="57"/>
      <c r="U337" s="1"/>
      <c r="V337" s="1"/>
      <c r="W337" s="1"/>
      <c r="X337" s="1"/>
      <c r="Y337" s="1"/>
      <c r="Z337" s="1"/>
      <c r="AA337" s="1"/>
    </row>
    <row r="338" spans="18:27">
      <c r="R338"/>
      <c r="T338" s="57"/>
      <c r="U338" s="1"/>
      <c r="V338" s="1"/>
      <c r="W338" s="1"/>
      <c r="X338" s="1"/>
      <c r="Y338" s="1"/>
      <c r="Z338" s="1"/>
      <c r="AA338" s="1"/>
    </row>
    <row r="339" spans="18:27">
      <c r="R339"/>
      <c r="T339" s="57"/>
      <c r="U339" s="1"/>
      <c r="V339" s="1"/>
      <c r="W339" s="1"/>
      <c r="X339" s="1"/>
      <c r="Y339" s="1"/>
      <c r="Z339" s="1"/>
      <c r="AA339" s="1"/>
    </row>
    <row r="340" spans="18:27">
      <c r="R340"/>
      <c r="T340" s="57"/>
      <c r="U340" s="1"/>
      <c r="V340" s="1"/>
      <c r="W340" s="1"/>
      <c r="X340" s="1"/>
      <c r="Y340" s="1"/>
      <c r="Z340" s="1"/>
      <c r="AA340" s="1"/>
    </row>
    <row r="341" spans="18:27">
      <c r="R341"/>
      <c r="T341" s="57"/>
      <c r="U341" s="1"/>
      <c r="V341" s="1"/>
      <c r="W341" s="1"/>
      <c r="X341" s="1"/>
      <c r="Y341" s="1"/>
      <c r="Z341" s="1"/>
      <c r="AA341" s="1"/>
    </row>
    <row r="342" spans="18:27">
      <c r="S342" s="1"/>
      <c r="T342" s="1"/>
      <c r="U342" s="1"/>
      <c r="V342" s="1"/>
      <c r="W342" s="1"/>
      <c r="X342" s="1"/>
      <c r="Y342" s="1"/>
      <c r="Z342" s="1"/>
      <c r="AA342" s="1"/>
    </row>
    <row r="343" spans="18:27">
      <c r="S343" s="1"/>
      <c r="T343" s="1"/>
      <c r="U343" s="1"/>
      <c r="V343" s="1"/>
      <c r="W343" s="1"/>
      <c r="X343" s="1"/>
      <c r="Y343" s="1"/>
      <c r="Z343" s="1"/>
      <c r="AA343" s="1"/>
    </row>
    <row r="344" spans="18:27">
      <c r="S344" s="1"/>
      <c r="T344" s="1"/>
      <c r="U344" s="1"/>
      <c r="V344" s="1"/>
      <c r="W344" s="1"/>
      <c r="X344" s="1"/>
      <c r="Y344" s="1"/>
      <c r="Z344" s="1"/>
      <c r="AA344" s="1"/>
    </row>
    <row r="345" spans="18:27">
      <c r="S345" s="1"/>
      <c r="T345" s="1"/>
      <c r="U345" s="1"/>
      <c r="V345" s="1"/>
      <c r="W345" s="1"/>
      <c r="X345" s="1"/>
      <c r="Y345" s="1"/>
      <c r="Z345" s="1"/>
      <c r="AA345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599"/>
  <sheetViews>
    <sheetView zoomScale="91" zoomScaleNormal="91" workbookViewId="0">
      <pane ySplit="9" topLeftCell="A10" activePane="bottomLeft" state="frozen"/>
      <selection pane="bottomLeft" activeCell="A31" sqref="A31"/>
    </sheetView>
  </sheetViews>
  <sheetFormatPr baseColWidth="10" defaultColWidth="11.54296875" defaultRowHeight="15"/>
  <cols>
    <col min="1" max="1" width="3.36328125" style="27" customWidth="1"/>
    <col min="2" max="2" width="7.81640625" style="27" customWidth="1"/>
    <col min="3" max="3" width="3.36328125" style="27" customWidth="1"/>
    <col min="4" max="4" width="3.453125" style="27" customWidth="1"/>
    <col min="5" max="5" width="3.54296875" style="27" customWidth="1"/>
    <col min="6" max="6" width="3.1796875" style="27" customWidth="1"/>
    <col min="7" max="7" width="4.453125" style="27" customWidth="1"/>
    <col min="8" max="8" width="6.6328125" style="27" customWidth="1"/>
    <col min="9" max="9" width="7" style="325" customWidth="1"/>
    <col min="10" max="11" width="6.36328125" style="28" customWidth="1"/>
    <col min="12" max="12" width="6.36328125" style="27" customWidth="1"/>
    <col min="13" max="13" width="6.54296875" style="27" customWidth="1"/>
    <col min="14" max="14" width="5.54296875" style="27" customWidth="1"/>
    <col min="15" max="15" width="6.54296875" style="33" customWidth="1"/>
    <col min="16" max="16" width="5.1796875" style="33" customWidth="1"/>
    <col min="17" max="17" width="5.6328125" style="33" customWidth="1"/>
    <col min="18" max="18" width="5.81640625" style="33" customWidth="1"/>
    <col min="19" max="19" width="6.6328125" style="28" customWidth="1"/>
    <col min="20" max="20" width="7" style="26" customWidth="1"/>
    <col min="21" max="21" width="7.453125" style="33" customWidth="1"/>
    <col min="22" max="22" width="10.453125" style="33" customWidth="1"/>
    <col min="23" max="23" width="5.90625" style="28" customWidth="1"/>
    <col min="24" max="24" width="9.453125" style="28" customWidth="1"/>
    <col min="25" max="25" width="8.90625" style="28" customWidth="1"/>
    <col min="26" max="26" width="11.54296875" style="28"/>
    <col min="27" max="27" width="9.81640625" style="33" customWidth="1"/>
    <col min="28" max="28" width="9.1796875" style="28" customWidth="1"/>
    <col min="29" max="29" width="6.81640625" style="28" customWidth="1"/>
    <col min="30" max="30" width="9.90625" style="28" customWidth="1"/>
    <col min="31" max="31" width="10" style="27" customWidth="1"/>
    <col min="32" max="32" width="13.08984375" style="27" customWidth="1"/>
    <col min="33" max="33" width="9.36328125" style="27" customWidth="1"/>
    <col min="34" max="34" width="9.81640625" style="28" customWidth="1"/>
    <col min="35" max="35" width="9.81640625" style="27" customWidth="1"/>
    <col min="36" max="36" width="11.54296875" style="27"/>
    <col min="37" max="37" width="14" style="27" customWidth="1"/>
    <col min="38" max="38" width="12.54296875" style="27" customWidth="1"/>
    <col min="39" max="39" width="10.90625" style="27" customWidth="1"/>
    <col min="40" max="16384" width="11.54296875" style="27"/>
  </cols>
  <sheetData>
    <row r="1" spans="1:49" ht="15.6">
      <c r="A1" s="199"/>
      <c r="B1" s="199"/>
      <c r="C1" s="199"/>
      <c r="D1" s="199"/>
      <c r="E1" s="199"/>
      <c r="F1" s="199"/>
      <c r="G1" s="199"/>
      <c r="H1" s="199"/>
      <c r="I1" s="320"/>
      <c r="J1" s="200"/>
      <c r="K1" s="200"/>
      <c r="L1" s="199"/>
      <c r="M1" s="199"/>
      <c r="N1" s="199"/>
      <c r="O1" s="201"/>
      <c r="P1" s="201"/>
      <c r="Q1" s="201"/>
      <c r="R1" s="201"/>
      <c r="S1" s="200"/>
      <c r="T1" s="199"/>
      <c r="U1" s="201"/>
      <c r="V1" s="201"/>
      <c r="W1" s="200"/>
      <c r="X1" s="199"/>
      <c r="Y1" s="202"/>
      <c r="AA1" s="28"/>
      <c r="AB1" s="26"/>
      <c r="AC1" s="203"/>
      <c r="AD1" s="27"/>
      <c r="AH1" s="27"/>
    </row>
    <row r="2" spans="1:49" s="208" customFormat="1" ht="31.8">
      <c r="A2" s="204"/>
      <c r="B2" s="204"/>
      <c r="C2" s="204"/>
      <c r="D2" s="204"/>
      <c r="E2" s="205" t="s">
        <v>532</v>
      </c>
      <c r="F2" s="204"/>
      <c r="G2" s="204"/>
      <c r="H2" s="204"/>
      <c r="I2" s="321"/>
      <c r="J2" s="206"/>
      <c r="K2" s="206"/>
      <c r="L2" s="204"/>
      <c r="M2" s="204"/>
      <c r="N2" s="204"/>
      <c r="O2" s="207"/>
      <c r="P2" s="207"/>
      <c r="Q2" s="207"/>
      <c r="R2" s="207"/>
      <c r="S2" s="206"/>
      <c r="T2" s="345" t="str">
        <f>+År!B2</f>
        <v>KJE</v>
      </c>
      <c r="U2" s="207"/>
      <c r="V2" s="207"/>
      <c r="W2" s="206"/>
      <c r="X2" s="204"/>
      <c r="Y2" s="202"/>
      <c r="Z2" s="28"/>
      <c r="AA2" s="28"/>
      <c r="AB2" s="26"/>
      <c r="AC2" s="203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</row>
    <row r="3" spans="1:49" ht="15.6">
      <c r="A3" s="199"/>
      <c r="B3" s="199"/>
      <c r="C3" s="199"/>
      <c r="D3" s="199"/>
      <c r="E3" s="199"/>
      <c r="F3" s="199"/>
      <c r="G3" s="199"/>
      <c r="H3" s="199"/>
      <c r="I3" s="320"/>
      <c r="J3" s="200"/>
      <c r="K3" s="200"/>
      <c r="L3" s="199"/>
      <c r="M3" s="199"/>
      <c r="N3" s="199"/>
      <c r="O3" s="201"/>
      <c r="P3" s="201"/>
      <c r="Q3" s="201"/>
      <c r="R3" s="201"/>
      <c r="S3" s="200"/>
      <c r="T3" s="199"/>
      <c r="U3" s="201"/>
      <c r="V3" s="201"/>
      <c r="W3" s="200"/>
      <c r="X3" s="199"/>
      <c r="Y3" s="202"/>
      <c r="AA3" s="28"/>
      <c r="AB3" s="26"/>
      <c r="AC3" s="203"/>
      <c r="AD3" s="27"/>
      <c r="AH3" s="27"/>
    </row>
    <row r="4" spans="1:49" s="215" customFormat="1" ht="19.8">
      <c r="A4" s="209"/>
      <c r="B4" s="209"/>
      <c r="C4" s="209"/>
      <c r="D4" s="209"/>
      <c r="E4" s="209"/>
      <c r="F4" s="209"/>
      <c r="G4" s="210" t="s">
        <v>5</v>
      </c>
      <c r="H4" s="210"/>
      <c r="I4" s="322">
        <v>18</v>
      </c>
      <c r="J4" s="212"/>
      <c r="K4" s="212"/>
      <c r="L4" s="210" t="s">
        <v>422</v>
      </c>
      <c r="M4" s="209"/>
      <c r="N4" s="209"/>
      <c r="O4" s="213"/>
      <c r="P4" s="213"/>
      <c r="Q4" s="529">
        <f>+I11+I26+I41+I56+I71+I86+I101+I115+I129+I144+I159+I174+I189+I204+I219</f>
        <v>16442</v>
      </c>
      <c r="R4" s="530"/>
      <c r="S4" s="530"/>
      <c r="T4" s="209"/>
      <c r="U4" s="213"/>
      <c r="V4" s="213"/>
      <c r="W4" s="209"/>
      <c r="X4" s="213"/>
      <c r="Y4" s="202"/>
      <c r="Z4" s="28"/>
      <c r="AA4" s="28"/>
      <c r="AB4" s="26"/>
      <c r="AC4" s="202"/>
      <c r="AD4" s="28"/>
      <c r="AE4" s="28"/>
      <c r="AF4" s="26"/>
      <c r="AG4" s="203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14"/>
      <c r="AW4" s="214"/>
    </row>
    <row r="5" spans="1:49" ht="15.6">
      <c r="A5" s="199"/>
      <c r="B5" s="199"/>
      <c r="C5" s="199"/>
      <c r="D5" s="199"/>
      <c r="E5" s="199"/>
      <c r="F5" s="199"/>
      <c r="G5" s="199"/>
      <c r="H5" s="199"/>
      <c r="I5" s="320"/>
      <c r="J5" s="200" t="s">
        <v>449</v>
      </c>
      <c r="K5" s="200"/>
      <c r="L5" s="199"/>
      <c r="M5" s="199"/>
      <c r="N5" s="199"/>
      <c r="O5" s="201"/>
      <c r="P5" s="201"/>
      <c r="Q5" s="201"/>
      <c r="R5" s="201"/>
      <c r="S5" s="200"/>
      <c r="T5" s="199"/>
      <c r="U5" s="201"/>
      <c r="V5" s="201"/>
      <c r="W5" s="200"/>
      <c r="X5" s="199"/>
      <c r="Y5" s="202"/>
      <c r="AA5" s="28"/>
      <c r="AB5" s="26"/>
      <c r="AC5" s="203"/>
      <c r="AD5" s="27"/>
      <c r="AH5" s="27"/>
    </row>
    <row r="6" spans="1:49" ht="15.6">
      <c r="A6" s="199"/>
      <c r="B6" s="199"/>
      <c r="C6" s="199"/>
      <c r="D6" s="199"/>
      <c r="E6" s="199"/>
      <c r="F6" s="199"/>
      <c r="G6" s="199"/>
      <c r="H6" s="199"/>
      <c r="I6" s="320"/>
      <c r="J6" s="200"/>
      <c r="K6" s="200"/>
      <c r="L6" s="199"/>
      <c r="M6" s="199"/>
      <c r="N6" s="199"/>
      <c r="O6" s="201"/>
      <c r="P6" s="201"/>
      <c r="Q6" s="201"/>
      <c r="R6" s="201"/>
      <c r="S6" s="200"/>
      <c r="T6" s="199"/>
      <c r="U6" s="201"/>
      <c r="V6" s="201"/>
      <c r="W6" s="200"/>
      <c r="X6" s="199"/>
      <c r="Y6" s="202"/>
      <c r="AA6" s="28"/>
      <c r="AB6" s="26"/>
      <c r="AC6" s="203"/>
      <c r="AD6" s="27"/>
      <c r="AH6" s="27"/>
    </row>
    <row r="7" spans="1:49" ht="15.6">
      <c r="A7" s="199"/>
      <c r="B7" s="199"/>
      <c r="C7" s="199"/>
      <c r="D7" s="199"/>
      <c r="E7" s="199"/>
      <c r="F7" s="199"/>
      <c r="G7" s="199"/>
      <c r="H7" s="217" t="s">
        <v>2</v>
      </c>
      <c r="I7" s="320"/>
      <c r="J7" s="200"/>
      <c r="K7" s="200"/>
      <c r="L7" s="217" t="s">
        <v>22</v>
      </c>
      <c r="M7" s="200"/>
      <c r="N7" s="200" t="s">
        <v>400</v>
      </c>
      <c r="O7" s="201" t="s">
        <v>400</v>
      </c>
      <c r="P7" s="218" t="s">
        <v>517</v>
      </c>
      <c r="Q7" s="35"/>
      <c r="R7" s="35"/>
      <c r="S7" s="216" t="s">
        <v>423</v>
      </c>
      <c r="T7" s="199"/>
      <c r="U7" s="218" t="s">
        <v>514</v>
      </c>
      <c r="V7" s="218" t="s">
        <v>73</v>
      </c>
      <c r="W7" s="216" t="s">
        <v>8</v>
      </c>
      <c r="X7" s="199"/>
      <c r="Y7" s="202"/>
      <c r="AA7" s="28"/>
      <c r="AB7" s="26"/>
      <c r="AC7" s="203"/>
      <c r="AD7" s="27"/>
      <c r="AH7" s="27"/>
    </row>
    <row r="8" spans="1:49" ht="15.6">
      <c r="A8" s="199"/>
      <c r="B8" s="199"/>
      <c r="C8" s="199"/>
      <c r="D8" s="217" t="s">
        <v>410</v>
      </c>
      <c r="E8" s="199"/>
      <c r="F8" s="217"/>
      <c r="G8" s="217"/>
      <c r="H8" s="217" t="s">
        <v>462</v>
      </c>
      <c r="I8" s="323" t="s">
        <v>2</v>
      </c>
      <c r="J8" s="216" t="s">
        <v>2</v>
      </c>
      <c r="K8" s="216" t="s">
        <v>1</v>
      </c>
      <c r="L8" s="217" t="s">
        <v>460</v>
      </c>
      <c r="M8" s="216" t="s">
        <v>22</v>
      </c>
      <c r="N8" s="216" t="s">
        <v>497</v>
      </c>
      <c r="O8" s="218" t="s">
        <v>466</v>
      </c>
      <c r="P8" s="218" t="s">
        <v>518</v>
      </c>
      <c r="Q8" s="35"/>
      <c r="R8" s="35"/>
      <c r="S8" s="216"/>
      <c r="T8" s="217" t="s">
        <v>460</v>
      </c>
      <c r="U8" s="218" t="s">
        <v>1</v>
      </c>
      <c r="V8" s="218" t="s">
        <v>425</v>
      </c>
      <c r="W8" s="216" t="s">
        <v>65</v>
      </c>
      <c r="X8" s="199"/>
      <c r="Y8" s="202"/>
      <c r="AA8" s="28"/>
      <c r="AB8" s="26"/>
      <c r="AC8" s="203"/>
      <c r="AD8" s="27"/>
      <c r="AH8" s="27"/>
    </row>
    <row r="9" spans="1:49" ht="15.6">
      <c r="A9" s="199"/>
      <c r="B9" s="217" t="s">
        <v>85</v>
      </c>
      <c r="C9" s="199"/>
      <c r="D9" s="217" t="s">
        <v>411</v>
      </c>
      <c r="E9" s="217"/>
      <c r="F9" s="217" t="s">
        <v>82</v>
      </c>
      <c r="G9" s="217"/>
      <c r="H9" s="51" t="s">
        <v>463</v>
      </c>
      <c r="I9" s="318" t="s">
        <v>8</v>
      </c>
      <c r="J9" s="93" t="s">
        <v>400</v>
      </c>
      <c r="K9" s="93" t="s">
        <v>400</v>
      </c>
      <c r="L9" s="51" t="s">
        <v>461</v>
      </c>
      <c r="M9" s="93" t="s">
        <v>44</v>
      </c>
      <c r="N9" s="93" t="s">
        <v>498</v>
      </c>
      <c r="O9" s="72" t="s">
        <v>467</v>
      </c>
      <c r="P9" s="72" t="s">
        <v>519</v>
      </c>
      <c r="Q9" s="72" t="s">
        <v>501</v>
      </c>
      <c r="R9" s="72" t="s">
        <v>520</v>
      </c>
      <c r="S9" s="93" t="s">
        <v>1</v>
      </c>
      <c r="T9" s="51" t="s">
        <v>461</v>
      </c>
      <c r="U9" s="72" t="s">
        <v>0</v>
      </c>
      <c r="V9" s="72" t="s">
        <v>426</v>
      </c>
      <c r="W9" s="93" t="s">
        <v>516</v>
      </c>
      <c r="X9" s="199"/>
      <c r="Y9" s="202"/>
      <c r="AA9" s="28"/>
      <c r="AB9" s="26"/>
      <c r="AC9" s="203"/>
      <c r="AD9" s="27"/>
      <c r="AH9" s="27"/>
    </row>
    <row r="10" spans="1:49" ht="15.6">
      <c r="A10" s="199"/>
      <c r="B10" s="199"/>
      <c r="C10" s="199"/>
      <c r="D10" s="199"/>
      <c r="E10" s="199"/>
      <c r="F10" s="199"/>
      <c r="G10" s="199"/>
      <c r="H10" s="199"/>
      <c r="I10" s="320"/>
      <c r="J10" s="200"/>
      <c r="K10" s="200"/>
      <c r="L10" s="199"/>
      <c r="M10" s="199"/>
      <c r="N10" s="199"/>
      <c r="O10" s="201"/>
      <c r="P10" s="201"/>
      <c r="Q10" s="201"/>
      <c r="R10" s="201"/>
      <c r="S10" s="200"/>
      <c r="T10" s="199"/>
      <c r="U10" s="201"/>
      <c r="V10" s="201"/>
      <c r="W10" s="200"/>
      <c r="X10" s="199"/>
      <c r="Y10" s="202"/>
      <c r="AA10" s="28"/>
      <c r="AB10" s="26"/>
      <c r="AC10" s="203"/>
      <c r="AD10" s="27"/>
      <c r="AH10" s="27"/>
    </row>
    <row r="11" spans="1:49" ht="22.8">
      <c r="A11" s="199"/>
      <c r="B11" s="199"/>
      <c r="C11" s="199"/>
      <c r="D11" s="199"/>
      <c r="E11" s="244" t="str">
        <f>+E13</f>
        <v>1-</v>
      </c>
      <c r="F11" s="199"/>
      <c r="G11" s="199"/>
      <c r="H11" s="199"/>
      <c r="I11" s="313">
        <f>SUM(I13:I24)</f>
        <v>16</v>
      </c>
      <c r="J11" s="200"/>
      <c r="K11" s="200"/>
      <c r="L11" s="199"/>
      <c r="M11" s="250">
        <f>+Fettgruppe!K10</f>
        <v>4.6687500000000002</v>
      </c>
      <c r="N11" s="199"/>
      <c r="O11" s="201"/>
      <c r="P11" s="201"/>
      <c r="Q11" s="201"/>
      <c r="R11" s="201"/>
      <c r="S11" s="200"/>
      <c r="T11" s="199"/>
      <c r="U11" s="201"/>
      <c r="V11" s="201"/>
      <c r="W11" s="200"/>
      <c r="X11" s="199"/>
      <c r="Y11" s="202"/>
      <c r="AA11" s="28"/>
      <c r="AB11" s="26"/>
      <c r="AC11" s="203"/>
      <c r="AD11" s="27"/>
      <c r="AH11" s="27"/>
    </row>
    <row r="12" spans="1:49" ht="15.6">
      <c r="A12" s="199"/>
      <c r="B12" s="199"/>
      <c r="C12" s="199"/>
      <c r="D12" s="199"/>
      <c r="E12" s="199"/>
      <c r="F12" s="199"/>
      <c r="G12" s="199"/>
      <c r="H12" s="199"/>
      <c r="I12" s="320"/>
      <c r="J12" s="200"/>
      <c r="K12" s="200"/>
      <c r="L12" s="199"/>
      <c r="M12" s="199"/>
      <c r="N12" s="199"/>
      <c r="O12" s="201"/>
      <c r="P12" s="201"/>
      <c r="Q12" s="201"/>
      <c r="R12" s="201"/>
      <c r="S12" s="200"/>
      <c r="T12" s="199"/>
      <c r="U12" s="201"/>
      <c r="V12" s="201"/>
      <c r="W12" s="216" t="s">
        <v>2</v>
      </c>
      <c r="X12" s="199"/>
      <c r="Y12" s="202"/>
      <c r="AA12" s="28"/>
      <c r="AB12" s="26"/>
      <c r="AC12" s="203"/>
      <c r="AD12" s="27"/>
      <c r="AH12" s="27"/>
    </row>
    <row r="13" spans="1:49" ht="15.6">
      <c r="A13" s="199"/>
      <c r="B13" s="219">
        <f>+'Ark1'!C2300</f>
        <v>2024</v>
      </c>
      <c r="C13" s="199"/>
      <c r="D13" s="219">
        <f>+'Ark1'!M2300</f>
        <v>1</v>
      </c>
      <c r="E13" s="219" t="s">
        <v>88</v>
      </c>
      <c r="F13" s="219">
        <f>+'Ark1'!D2300</f>
        <v>1</v>
      </c>
      <c r="G13" s="219" t="s">
        <v>521</v>
      </c>
      <c r="H13" s="219">
        <f>+'Ark1'!Q2300</f>
        <v>0</v>
      </c>
      <c r="I13" s="324">
        <f>+'Ark1'!R2300</f>
        <v>0</v>
      </c>
      <c r="J13" s="220" t="str">
        <f>+IF(I13=0,"",'Ark1'!AG2300)</f>
        <v/>
      </c>
      <c r="K13" s="220" t="str">
        <f>+IF(I13=0,"",'Ark1'!AH2300)</f>
        <v/>
      </c>
      <c r="L13" s="221" t="str">
        <f>+IF(I13=0,"",'Ark1'!S2300)</f>
        <v/>
      </c>
      <c r="M13" s="31" t="str">
        <f>+IF(I13=0,"",'Ark1'!U2300)</f>
        <v/>
      </c>
      <c r="N13" s="220" t="str">
        <f>+IF(I13=0,"",'Ark1'!V2300)</f>
        <v/>
      </c>
      <c r="O13" s="220" t="str">
        <f>+IF(I13=0,"",'Ark1'!W2300)</f>
        <v/>
      </c>
      <c r="P13" s="222" t="str">
        <f>+IF(I13=0,"",'Ark1'!X2300)</f>
        <v/>
      </c>
      <c r="Q13" s="222" t="str">
        <f>+IF(I13=0,"",'Ark1'!Y2300)</f>
        <v/>
      </c>
      <c r="R13" s="222" t="str">
        <f>+IF(I13=0,"",'Ark1'!Z2300)</f>
        <v/>
      </c>
      <c r="S13" s="220" t="str">
        <f>+IF(I13=0,"",'Ark1'!AA2300)</f>
        <v/>
      </c>
      <c r="T13" s="220" t="str">
        <f>+IF(I13=0,"",'Ark1'!AB2300)</f>
        <v/>
      </c>
      <c r="U13" s="222">
        <f>+'Ark1'!AD2300</f>
        <v>0</v>
      </c>
      <c r="V13" s="220" t="str">
        <f>+IF(I13=0,"",I13/D13)</f>
        <v/>
      </c>
      <c r="W13" s="220" t="str">
        <f>+IF(I13=0,"",I13/H13)</f>
        <v/>
      </c>
      <c r="X13" s="199"/>
      <c r="Y13" s="202"/>
      <c r="AA13" s="28"/>
      <c r="AB13" s="26"/>
      <c r="AC13" s="203"/>
      <c r="AD13" s="27"/>
      <c r="AH13" s="27"/>
    </row>
    <row r="14" spans="1:49" ht="15.6">
      <c r="A14" s="199"/>
      <c r="B14" s="219">
        <f>+'Ark1'!C2301</f>
        <v>2024</v>
      </c>
      <c r="C14" s="199"/>
      <c r="D14" s="219">
        <f>+'Ark1'!M2301</f>
        <v>1</v>
      </c>
      <c r="E14" s="219" t="s">
        <v>88</v>
      </c>
      <c r="F14" s="219">
        <f>+'Ark1'!D2301</f>
        <v>2</v>
      </c>
      <c r="G14" s="219" t="s">
        <v>522</v>
      </c>
      <c r="H14" s="219">
        <f>+'Ark1'!Q2301</f>
        <v>1</v>
      </c>
      <c r="I14" s="324">
        <f>+'Ark1'!R2301</f>
        <v>1</v>
      </c>
      <c r="J14" s="220">
        <f>+IF(I14=0,"",'Ark1'!AG2301)</f>
        <v>7.1768427208208196E-2</v>
      </c>
      <c r="K14" s="220">
        <f>+IF(I14=0,"",'Ark1'!AH2301)</f>
        <v>0</v>
      </c>
      <c r="L14" s="221">
        <f>+IF(I14=0,"",'Ark1'!S2301)</f>
        <v>4</v>
      </c>
      <c r="M14" s="31">
        <f>+IF(I14=0,"",'Ark1'!U2301)</f>
        <v>5.4</v>
      </c>
      <c r="N14" s="220">
        <f>+IF(I14=0,"",'Ark1'!V2301)</f>
        <v>0</v>
      </c>
      <c r="O14" s="220">
        <f>+IF(I14=0,"",'Ark1'!W2301)</f>
        <v>0</v>
      </c>
      <c r="P14" s="222">
        <f>+IF(I14=0,"",'Ark1'!X2301)</f>
        <v>0</v>
      </c>
      <c r="Q14" s="222">
        <f>+IF(I14=0,"",'Ark1'!Y2301)</f>
        <v>0</v>
      </c>
      <c r="R14" s="222">
        <f>+IF(I14=0,"",'Ark1'!Z2301)</f>
        <v>0</v>
      </c>
      <c r="S14" s="220">
        <f>+IF(I14=0,"",'Ark1'!AA2301)</f>
        <v>0</v>
      </c>
      <c r="T14" s="220">
        <f>+IF(I14=0,"",'Ark1'!AB2301)</f>
        <v>0</v>
      </c>
      <c r="U14" s="222">
        <f>+'Ark1'!AD2301</f>
        <v>0</v>
      </c>
      <c r="V14" s="220">
        <f t="shared" ref="V14:V24" si="0">+IF(I14=0,"",I14/D14)</f>
        <v>1</v>
      </c>
      <c r="W14" s="220">
        <f t="shared" ref="W14:W24" si="1">+IF(I14=0,"",I14/H14)</f>
        <v>1</v>
      </c>
      <c r="X14" s="199"/>
      <c r="Y14" s="202"/>
      <c r="AA14" s="28"/>
      <c r="AB14" s="26"/>
      <c r="AC14" s="203"/>
      <c r="AD14" s="27"/>
      <c r="AH14" s="27"/>
    </row>
    <row r="15" spans="1:49" ht="15.6">
      <c r="A15" s="199"/>
      <c r="B15" s="219">
        <f>+'Ark1'!C2302</f>
        <v>2024</v>
      </c>
      <c r="C15" s="199"/>
      <c r="D15" s="219">
        <f>+'Ark1'!M2302</f>
        <v>1</v>
      </c>
      <c r="E15" s="219" t="s">
        <v>88</v>
      </c>
      <c r="F15" s="219">
        <f>+'Ark1'!D2302</f>
        <v>3</v>
      </c>
      <c r="G15" s="219" t="s">
        <v>523</v>
      </c>
      <c r="H15" s="219">
        <f>+'Ark1'!Q2302</f>
        <v>1</v>
      </c>
      <c r="I15" s="324">
        <f>+'Ark1'!R2302</f>
        <v>1</v>
      </c>
      <c r="J15" s="220">
        <f>+IF(I15=0,"",'Ark1'!AG2302)</f>
        <v>1.7344449198108292E-2</v>
      </c>
      <c r="K15" s="220">
        <f>+IF(I15=0,"",'Ark1'!AH2302)</f>
        <v>0</v>
      </c>
      <c r="L15" s="221">
        <f>+IF(I15=0,"",'Ark1'!S2302)</f>
        <v>4</v>
      </c>
      <c r="M15" s="31">
        <f>+IF(I15=0,"",'Ark1'!U2302)</f>
        <v>3</v>
      </c>
      <c r="N15" s="220">
        <f>+IF(I15=0,"",'Ark1'!V2302)</f>
        <v>0</v>
      </c>
      <c r="O15" s="220">
        <f>+IF(I15=0,"",'Ark1'!W2302)</f>
        <v>0</v>
      </c>
      <c r="P15" s="222">
        <f>+IF(I15=0,"",'Ark1'!X2302)</f>
        <v>0</v>
      </c>
      <c r="Q15" s="222">
        <f>+IF(I15=0,"",'Ark1'!Y2302)</f>
        <v>0</v>
      </c>
      <c r="R15" s="222">
        <f>+IF(I15=0,"",'Ark1'!Z2302)</f>
        <v>0</v>
      </c>
      <c r="S15" s="220">
        <f>+IF(I15=0,"",'Ark1'!AA2302)</f>
        <v>0</v>
      </c>
      <c r="T15" s="220">
        <f>+IF(I15=0,"",'Ark1'!AB2302)</f>
        <v>0</v>
      </c>
      <c r="U15" s="222">
        <f>+'Ark1'!AD2302</f>
        <v>0</v>
      </c>
      <c r="V15" s="220">
        <f t="shared" si="0"/>
        <v>1</v>
      </c>
      <c r="W15" s="220">
        <f t="shared" si="1"/>
        <v>1</v>
      </c>
      <c r="X15" s="199"/>
      <c r="Y15" s="202"/>
      <c r="AA15" s="28"/>
      <c r="AB15" s="26"/>
      <c r="AC15" s="203"/>
      <c r="AD15" s="27"/>
      <c r="AH15" s="27"/>
    </row>
    <row r="16" spans="1:49" ht="15.6">
      <c r="A16" s="199"/>
      <c r="B16" s="219">
        <f>+'Ark1'!C2303</f>
        <v>2024</v>
      </c>
      <c r="C16" s="199"/>
      <c r="D16" s="219">
        <f>+'Ark1'!M2303</f>
        <v>1</v>
      </c>
      <c r="E16" s="219" t="s">
        <v>88</v>
      </c>
      <c r="F16" s="219">
        <f>+'Ark1'!D2303</f>
        <v>4</v>
      </c>
      <c r="G16" s="219" t="s">
        <v>524</v>
      </c>
      <c r="H16" s="219">
        <f>+'Ark1'!Q2303</f>
        <v>1</v>
      </c>
      <c r="I16" s="324">
        <f>+'Ark1'!R2303</f>
        <v>1</v>
      </c>
      <c r="J16" s="220">
        <f>+IF(I16=0,"",'Ark1'!AG2303)</f>
        <v>3.5483608011623258E-2</v>
      </c>
      <c r="K16" s="220">
        <f>+IF(I16=0,"",'Ark1'!AH2303)</f>
        <v>0</v>
      </c>
      <c r="L16" s="221">
        <f>+IF(I16=0,"",'Ark1'!S2303)</f>
        <v>3</v>
      </c>
      <c r="M16" s="31">
        <f>+IF(I16=0,"",'Ark1'!U2303)</f>
        <v>7.4</v>
      </c>
      <c r="N16" s="220">
        <f>+IF(I16=0,"",'Ark1'!V2303)</f>
        <v>0</v>
      </c>
      <c r="O16" s="220">
        <f>+IF(I16=0,"",'Ark1'!W2303)</f>
        <v>0</v>
      </c>
      <c r="P16" s="222">
        <f>+IF(I16=0,"",'Ark1'!X2303)</f>
        <v>0</v>
      </c>
      <c r="Q16" s="222">
        <f>+IF(I16=0,"",'Ark1'!Y2303)</f>
        <v>0</v>
      </c>
      <c r="R16" s="222">
        <f>+IF(I16=0,"",'Ark1'!Z2303)</f>
        <v>0</v>
      </c>
      <c r="S16" s="220">
        <f>+IF(I16=0,"",'Ark1'!AA2303)</f>
        <v>0</v>
      </c>
      <c r="T16" s="220">
        <f>+IF(I16=0,"",'Ark1'!AB2303)</f>
        <v>0</v>
      </c>
      <c r="U16" s="222">
        <f>+'Ark1'!AD2303</f>
        <v>0</v>
      </c>
      <c r="V16" s="220">
        <f t="shared" si="0"/>
        <v>1</v>
      </c>
      <c r="W16" s="220">
        <f t="shared" si="1"/>
        <v>1</v>
      </c>
      <c r="X16" s="199"/>
      <c r="Y16" s="202"/>
      <c r="AA16" s="28"/>
      <c r="AB16" s="26"/>
      <c r="AC16" s="203"/>
      <c r="AD16" s="27"/>
      <c r="AH16" s="27"/>
    </row>
    <row r="17" spans="1:35" ht="15.6">
      <c r="A17" s="199"/>
      <c r="B17" s="219">
        <f>+'Ark1'!C2304</f>
        <v>2024</v>
      </c>
      <c r="C17" s="199"/>
      <c r="D17" s="219">
        <f>+'Ark1'!M2304</f>
        <v>1</v>
      </c>
      <c r="E17" s="219" t="s">
        <v>88</v>
      </c>
      <c r="F17" s="219">
        <f>+'Ark1'!D2304</f>
        <v>5</v>
      </c>
      <c r="G17" s="219" t="s">
        <v>442</v>
      </c>
      <c r="H17" s="219">
        <f>+'Ark1'!Q2304</f>
        <v>2</v>
      </c>
      <c r="I17" s="324">
        <f>+'Ark1'!R2304</f>
        <v>2</v>
      </c>
      <c r="J17" s="220">
        <f>+IF(I17=0,"",'Ark1'!AG2304)</f>
        <v>0.1008701226467566</v>
      </c>
      <c r="K17" s="220">
        <f>+IF(I17=0,"",'Ark1'!AH2304)</f>
        <v>0</v>
      </c>
      <c r="L17" s="221">
        <f>+IF(I17=0,"",'Ark1'!S2304)</f>
        <v>5</v>
      </c>
      <c r="M17" s="31">
        <f>+IF(I17=0,"",'Ark1'!U2304)</f>
        <v>5.3500000000000005</v>
      </c>
      <c r="N17" s="220">
        <f>+IF(I17=0,"",'Ark1'!V2304)</f>
        <v>0</v>
      </c>
      <c r="O17" s="220">
        <f>+IF(I17=0,"",'Ark1'!W2304)</f>
        <v>0</v>
      </c>
      <c r="P17" s="222">
        <f>+IF(I17=0,"",'Ark1'!X2304)</f>
        <v>0</v>
      </c>
      <c r="Q17" s="222">
        <f>+IF(I17=0,"",'Ark1'!Y2304)</f>
        <v>0</v>
      </c>
      <c r="R17" s="222">
        <f>+IF(I17=0,"",'Ark1'!Z2304)</f>
        <v>1.55</v>
      </c>
      <c r="S17" s="220">
        <f>+IF(I17=0,"",'Ark1'!AA2304)</f>
        <v>1</v>
      </c>
      <c r="T17" s="220">
        <f>+IF(I17=0,"",'Ark1'!AB2304)</f>
        <v>0</v>
      </c>
      <c r="U17" s="222">
        <f>+'Ark1'!AD2304</f>
        <v>0</v>
      </c>
      <c r="V17" s="220">
        <f t="shared" si="0"/>
        <v>2</v>
      </c>
      <c r="W17" s="220">
        <f t="shared" si="1"/>
        <v>1</v>
      </c>
      <c r="X17" s="199"/>
      <c r="Y17" s="202"/>
      <c r="AA17" s="28"/>
      <c r="AB17" s="26"/>
      <c r="AC17" s="203"/>
      <c r="AD17" s="27"/>
      <c r="AH17" s="27"/>
    </row>
    <row r="18" spans="1:35" ht="15.6">
      <c r="A18" s="199"/>
      <c r="B18" s="219">
        <f>+'Ark1'!C2305</f>
        <v>2024</v>
      </c>
      <c r="C18" s="199"/>
      <c r="D18" s="219">
        <f>+'Ark1'!M2305</f>
        <v>1</v>
      </c>
      <c r="E18" s="219" t="s">
        <v>88</v>
      </c>
      <c r="F18" s="219">
        <f>+'Ark1'!D2305</f>
        <v>6</v>
      </c>
      <c r="G18" s="219" t="s">
        <v>525</v>
      </c>
      <c r="H18" s="219">
        <f>+'Ark1'!Q2305</f>
        <v>3</v>
      </c>
      <c r="I18" s="324">
        <f>+'Ark1'!R2305</f>
        <v>3</v>
      </c>
      <c r="J18" s="220">
        <f>+IF(I18=0,"",'Ark1'!AG2305)</f>
        <v>0.12710332684212361</v>
      </c>
      <c r="K18" s="220">
        <f>+IF(I18=0,"",'Ark1'!AH2305)</f>
        <v>0</v>
      </c>
      <c r="L18" s="221">
        <f>+IF(I18=0,"",'Ark1'!S2305)</f>
        <v>1.333333333333333</v>
      </c>
      <c r="M18" s="31">
        <f>+IF(I18=0,"",'Ark1'!U2305)</f>
        <v>3.6333333333333342</v>
      </c>
      <c r="N18" s="220">
        <f>+IF(I18=0,"",'Ark1'!V2305)</f>
        <v>0</v>
      </c>
      <c r="O18" s="220">
        <f>+IF(I18=0,"",'Ark1'!W2305)</f>
        <v>0</v>
      </c>
      <c r="P18" s="222">
        <f>+IF(I18=0,"",'Ark1'!X2305)</f>
        <v>0</v>
      </c>
      <c r="Q18" s="222">
        <f>+IF(I18=0,"",'Ark1'!Y2305)</f>
        <v>0</v>
      </c>
      <c r="R18" s="222">
        <f>+IF(I18=0,"",'Ark1'!Z2305)</f>
        <v>1.596524001977073</v>
      </c>
      <c r="S18" s="220">
        <f>+IF(I18=0,"",'Ark1'!AA2305)</f>
        <v>0.47140452079103184</v>
      </c>
      <c r="T18" s="220">
        <f>+IF(I18=0,"",'Ark1'!AB2305)</f>
        <v>0</v>
      </c>
      <c r="U18" s="222">
        <f>+'Ark1'!AD2305</f>
        <v>0</v>
      </c>
      <c r="V18" s="220">
        <f t="shared" si="0"/>
        <v>3</v>
      </c>
      <c r="W18" s="220">
        <f t="shared" si="1"/>
        <v>1</v>
      </c>
      <c r="X18" s="199"/>
      <c r="Y18" s="202"/>
      <c r="AA18" s="28"/>
      <c r="AB18" s="26"/>
      <c r="AC18" s="203"/>
      <c r="AD18" s="27"/>
      <c r="AE18" s="223"/>
      <c r="AF18" s="223"/>
      <c r="AG18" s="223"/>
      <c r="AH18" s="27"/>
    </row>
    <row r="19" spans="1:35" ht="15.6">
      <c r="A19" s="199"/>
      <c r="B19" s="219">
        <f>+'Ark1'!C2306</f>
        <v>2024</v>
      </c>
      <c r="C19" s="199"/>
      <c r="D19" s="219">
        <f>+'Ark1'!M2306</f>
        <v>1</v>
      </c>
      <c r="E19" s="219" t="s">
        <v>88</v>
      </c>
      <c r="F19" s="219">
        <f>+'Ark1'!D2306</f>
        <v>7</v>
      </c>
      <c r="G19" s="219" t="s">
        <v>526</v>
      </c>
      <c r="H19" s="219">
        <f>+'Ark1'!Q2306</f>
        <v>3</v>
      </c>
      <c r="I19" s="324">
        <f>+'Ark1'!R2306</f>
        <v>4</v>
      </c>
      <c r="J19" s="220">
        <f>+IF(I19=0,"",'Ark1'!AG2306)</f>
        <v>0.21255149443421856</v>
      </c>
      <c r="K19" s="220">
        <f>+IF(I19=0,"",'Ark1'!AH2306)</f>
        <v>75</v>
      </c>
      <c r="L19" s="221">
        <f>+IF(I19=0,"",'Ark1'!S2306)</f>
        <v>1.25</v>
      </c>
      <c r="M19" s="31">
        <f>+IF(I19=0,"",'Ark1'!U2306)</f>
        <v>2.4249999999999998</v>
      </c>
      <c r="N19" s="220">
        <f>+IF(I19=0,"",'Ark1'!V2306)</f>
        <v>0</v>
      </c>
      <c r="O19" s="220">
        <f>+IF(I19=0,"",'Ark1'!W2306)</f>
        <v>0</v>
      </c>
      <c r="P19" s="222">
        <f>+IF(I19=0,"",'Ark1'!X2306)</f>
        <v>0</v>
      </c>
      <c r="Q19" s="222">
        <f>+IF(I19=0,"",'Ark1'!Y2306)</f>
        <v>0</v>
      </c>
      <c r="R19" s="222">
        <f>+IF(I19=0,"",'Ark1'!Z2306)</f>
        <v>0.90104106454700605</v>
      </c>
      <c r="S19" s="220">
        <f>+IF(I19=0,"",'Ark1'!AA2306)</f>
        <v>0.4330127018922193</v>
      </c>
      <c r="T19" s="220">
        <f>+IF(I19=0,"",'Ark1'!AB2306)</f>
        <v>0</v>
      </c>
      <c r="U19" s="222">
        <f>+'Ark1'!AD2306</f>
        <v>0</v>
      </c>
      <c r="V19" s="220">
        <f t="shared" si="0"/>
        <v>4</v>
      </c>
      <c r="W19" s="220">
        <f t="shared" si="1"/>
        <v>1.3333333333333333</v>
      </c>
      <c r="X19" s="199"/>
      <c r="Y19" s="202"/>
      <c r="AA19" s="28"/>
      <c r="AB19" s="26"/>
      <c r="AC19" s="203"/>
      <c r="AD19" s="27"/>
      <c r="AE19" s="223"/>
      <c r="AF19" s="223"/>
      <c r="AG19" s="223"/>
      <c r="AH19" s="27"/>
    </row>
    <row r="20" spans="1:35" ht="15.6">
      <c r="A20" s="199"/>
      <c r="B20" s="219">
        <f>+'Ark1'!C2307</f>
        <v>2024</v>
      </c>
      <c r="C20" s="199"/>
      <c r="D20" s="219">
        <f>+'Ark1'!M2307</f>
        <v>1</v>
      </c>
      <c r="E20" s="219" t="s">
        <v>88</v>
      </c>
      <c r="F20" s="219">
        <f>+'Ark1'!D2307</f>
        <v>8</v>
      </c>
      <c r="G20" s="219" t="s">
        <v>527</v>
      </c>
      <c r="H20" s="219">
        <f>+'Ark1'!Q2307</f>
        <v>2</v>
      </c>
      <c r="I20" s="324">
        <f>+'Ark1'!R2307</f>
        <v>2</v>
      </c>
      <c r="J20" s="220">
        <f>+IF(I20=0,"",'Ark1'!AG2307)</f>
        <v>0.18437452828154319</v>
      </c>
      <c r="K20" s="220">
        <f>+IF(I20=0,"",'Ark1'!AH2307)</f>
        <v>50</v>
      </c>
      <c r="L20" s="221">
        <f>+IF(I20=0,"",'Ark1'!S2307)</f>
        <v>2</v>
      </c>
      <c r="M20" s="31">
        <f>+IF(I20=0,"",'Ark1'!U2307)</f>
        <v>8.5500000000000007</v>
      </c>
      <c r="N20" s="220">
        <f>+IF(I20=0,"",'Ark1'!V2307)</f>
        <v>0</v>
      </c>
      <c r="O20" s="220">
        <f>+IF(I20=0,"",'Ark1'!W2307)</f>
        <v>0</v>
      </c>
      <c r="P20" s="222">
        <f>+IF(I20=0,"",'Ark1'!X2307)</f>
        <v>0</v>
      </c>
      <c r="Q20" s="222">
        <f>+IF(I20=0,"",'Ark1'!Y2307)</f>
        <v>0</v>
      </c>
      <c r="R20" s="222">
        <f>+IF(I20=0,"",'Ark1'!Z2307)</f>
        <v>4.9999999999835162E-2</v>
      </c>
      <c r="S20" s="220">
        <f>+IF(I20=0,"",'Ark1'!AA2307)</f>
        <v>2</v>
      </c>
      <c r="T20" s="220">
        <f>+IF(I20=0,"",'Ark1'!AB2307)</f>
        <v>0</v>
      </c>
      <c r="U20" s="222">
        <f>+'Ark1'!AD2307</f>
        <v>0</v>
      </c>
      <c r="V20" s="220">
        <f t="shared" si="0"/>
        <v>2</v>
      </c>
      <c r="W20" s="220">
        <f t="shared" si="1"/>
        <v>1</v>
      </c>
      <c r="X20" s="199"/>
      <c r="Y20" s="202"/>
      <c r="AA20" s="28"/>
      <c r="AB20" s="26"/>
      <c r="AC20" s="203"/>
      <c r="AD20" s="27"/>
      <c r="AE20" s="223"/>
      <c r="AF20" s="223"/>
      <c r="AG20" s="223"/>
      <c r="AH20" s="27"/>
    </row>
    <row r="21" spans="1:35" ht="15.6">
      <c r="A21" s="199"/>
      <c r="B21" s="219">
        <f>+'Ark1'!C2308</f>
        <v>2024</v>
      </c>
      <c r="C21" s="199"/>
      <c r="D21" s="219">
        <f>+'Ark1'!M2308</f>
        <v>1</v>
      </c>
      <c r="E21" s="219" t="s">
        <v>88</v>
      </c>
      <c r="F21" s="219">
        <f>+'Ark1'!D2308</f>
        <v>9</v>
      </c>
      <c r="G21" s="219" t="s">
        <v>528</v>
      </c>
      <c r="H21" s="219">
        <f>+'Ark1'!Q2308</f>
        <v>0</v>
      </c>
      <c r="I21" s="324">
        <f>+'Ark1'!R2308</f>
        <v>0</v>
      </c>
      <c r="J21" s="220" t="str">
        <f>+IF(I21=0,"",'Ark1'!AG2308)</f>
        <v/>
      </c>
      <c r="K21" s="220" t="str">
        <f>+IF(I21=0,"",'Ark1'!AH2308)</f>
        <v/>
      </c>
      <c r="L21" s="221" t="str">
        <f>+IF(I21=0,"",'Ark1'!S2308)</f>
        <v/>
      </c>
      <c r="M21" s="31" t="str">
        <f>+IF(I21=0,"",'Ark1'!U2308)</f>
        <v/>
      </c>
      <c r="N21" s="220" t="str">
        <f>+IF(I21=0,"",'Ark1'!V2308)</f>
        <v/>
      </c>
      <c r="O21" s="220" t="str">
        <f>+IF(I21=0,"",'Ark1'!W2308)</f>
        <v/>
      </c>
      <c r="P21" s="222" t="str">
        <f>+IF(I21=0,"",'Ark1'!X2308)</f>
        <v/>
      </c>
      <c r="Q21" s="222" t="str">
        <f>+IF(I21=0,"",'Ark1'!Y2308)</f>
        <v/>
      </c>
      <c r="R21" s="222" t="str">
        <f>+IF(I21=0,"",'Ark1'!Z2308)</f>
        <v/>
      </c>
      <c r="S21" s="220" t="str">
        <f>+IF(I21=0,"",'Ark1'!AA2308)</f>
        <v/>
      </c>
      <c r="T21" s="220" t="str">
        <f>+IF(I21=0,"",'Ark1'!AB2308)</f>
        <v/>
      </c>
      <c r="U21" s="222">
        <f>+'Ark1'!AD2308</f>
        <v>0</v>
      </c>
      <c r="V21" s="220" t="str">
        <f t="shared" si="0"/>
        <v/>
      </c>
      <c r="W21" s="220" t="str">
        <f t="shared" si="1"/>
        <v/>
      </c>
      <c r="X21" s="199"/>
      <c r="Y21" s="202"/>
      <c r="AA21" s="28"/>
      <c r="AB21" s="26"/>
      <c r="AC21" s="203"/>
      <c r="AD21" s="27"/>
      <c r="AE21" s="223"/>
      <c r="AF21" s="223"/>
      <c r="AG21" s="223"/>
      <c r="AH21" s="27"/>
    </row>
    <row r="22" spans="1:35" ht="15.6">
      <c r="A22" s="199"/>
      <c r="B22" s="219">
        <f>+'Ark1'!C2309</f>
        <v>2024</v>
      </c>
      <c r="C22" s="199"/>
      <c r="D22" s="219">
        <f>+'Ark1'!M2309</f>
        <v>1</v>
      </c>
      <c r="E22" s="219" t="s">
        <v>88</v>
      </c>
      <c r="F22" s="219">
        <f>+'Ark1'!D2309</f>
        <v>10</v>
      </c>
      <c r="G22" s="219" t="s">
        <v>529</v>
      </c>
      <c r="H22" s="219">
        <f>+'Ark1'!Q2309</f>
        <v>1</v>
      </c>
      <c r="I22" s="324">
        <f>+'Ark1'!R2309</f>
        <v>2</v>
      </c>
      <c r="J22" s="220">
        <f>+IF(I22=0,"",'Ark1'!AG2309)</f>
        <v>3.8215308688705374E-2</v>
      </c>
      <c r="K22" s="220">
        <f>+IF(I22=0,"",'Ark1'!AH2309)</f>
        <v>0</v>
      </c>
      <c r="L22" s="221">
        <f>+IF(I22=0,"",'Ark1'!S2309)</f>
        <v>3</v>
      </c>
      <c r="M22" s="31">
        <f>+IF(I22=0,"",'Ark1'!U2309)</f>
        <v>5.25</v>
      </c>
      <c r="N22" s="220">
        <f>+IF(I22=0,"",'Ark1'!V2309)</f>
        <v>0</v>
      </c>
      <c r="O22" s="220">
        <f>+IF(I22=0,"",'Ark1'!W2309)</f>
        <v>0</v>
      </c>
      <c r="P22" s="222">
        <f>+IF(I22=0,"",'Ark1'!X2309)</f>
        <v>0</v>
      </c>
      <c r="Q22" s="222">
        <f>+IF(I22=0,"",'Ark1'!Y2309)</f>
        <v>0</v>
      </c>
      <c r="R22" s="222">
        <f>+IF(I22=0,"",'Ark1'!Z2309)</f>
        <v>0.75</v>
      </c>
      <c r="S22" s="220">
        <f>+IF(I22=0,"",'Ark1'!AA2309)</f>
        <v>0</v>
      </c>
      <c r="T22" s="220">
        <f>+IF(I22=0,"",'Ark1'!AB2309)</f>
        <v>0</v>
      </c>
      <c r="U22" s="222">
        <f>+'Ark1'!AD2309</f>
        <v>0</v>
      </c>
      <c r="V22" s="220">
        <f t="shared" si="0"/>
        <v>2</v>
      </c>
      <c r="W22" s="220">
        <f t="shared" si="1"/>
        <v>2</v>
      </c>
      <c r="X22" s="199"/>
      <c r="Y22" s="202"/>
      <c r="AA22" s="28"/>
      <c r="AB22" s="26"/>
      <c r="AC22" s="203"/>
      <c r="AD22" s="27"/>
      <c r="AE22" s="223"/>
      <c r="AF22" s="223"/>
      <c r="AG22" s="223"/>
      <c r="AH22" s="27"/>
    </row>
    <row r="23" spans="1:35" ht="15.6">
      <c r="A23" s="199"/>
      <c r="B23" s="219">
        <f>+'Ark1'!C2310</f>
        <v>2024</v>
      </c>
      <c r="C23" s="199"/>
      <c r="D23" s="219">
        <f>+'Ark1'!M2310</f>
        <v>1</v>
      </c>
      <c r="E23" s="219" t="s">
        <v>88</v>
      </c>
      <c r="F23" s="219">
        <f>+'Ark1'!D2310</f>
        <v>11</v>
      </c>
      <c r="G23" s="219" t="s">
        <v>530</v>
      </c>
      <c r="H23" s="219">
        <f>+'Ark1'!Q2310</f>
        <v>0</v>
      </c>
      <c r="I23" s="324">
        <f>+'Ark1'!R2310</f>
        <v>0</v>
      </c>
      <c r="J23" s="220" t="str">
        <f>+IF(I23=0,"",'Ark1'!AG2310)</f>
        <v/>
      </c>
      <c r="K23" s="220" t="str">
        <f>+IF(I23=0,"",'Ark1'!AH2310)</f>
        <v/>
      </c>
      <c r="L23" s="221" t="str">
        <f>+IF(I23=0,"",'Ark1'!S2310)</f>
        <v/>
      </c>
      <c r="M23" s="31" t="str">
        <f>+IF(I23=0,"",'Ark1'!U2310)</f>
        <v/>
      </c>
      <c r="N23" s="220" t="str">
        <f>+IF(I23=0,"",'Ark1'!V2310)</f>
        <v/>
      </c>
      <c r="O23" s="220" t="str">
        <f>+IF(I23=0,"",'Ark1'!W2310)</f>
        <v/>
      </c>
      <c r="P23" s="222" t="str">
        <f>+IF(I23=0,"",'Ark1'!X2310)</f>
        <v/>
      </c>
      <c r="Q23" s="222" t="str">
        <f>+IF(I23=0,"",'Ark1'!Y2310)</f>
        <v/>
      </c>
      <c r="R23" s="222" t="str">
        <f>+IF(I23=0,"",'Ark1'!Z2310)</f>
        <v/>
      </c>
      <c r="S23" s="220" t="str">
        <f>+IF(I23=0,"",'Ark1'!AA2310)</f>
        <v/>
      </c>
      <c r="T23" s="220" t="str">
        <f>+IF(I23=0,"",'Ark1'!AB2310)</f>
        <v/>
      </c>
      <c r="U23" s="222">
        <f>+'Ark1'!AD2310</f>
        <v>0</v>
      </c>
      <c r="V23" s="220" t="str">
        <f t="shared" si="0"/>
        <v/>
      </c>
      <c r="W23" s="220" t="str">
        <f t="shared" si="1"/>
        <v/>
      </c>
      <c r="X23" s="199"/>
      <c r="Y23" s="202"/>
      <c r="AA23" s="28"/>
      <c r="AB23" s="26"/>
      <c r="AC23" s="203"/>
      <c r="AD23" s="27"/>
      <c r="AE23" s="223"/>
      <c r="AF23" s="223"/>
      <c r="AG23" s="223"/>
      <c r="AH23" s="27"/>
    </row>
    <row r="24" spans="1:35" ht="15.6">
      <c r="A24" s="199"/>
      <c r="B24" s="219">
        <f>+'Ark1'!C2311</f>
        <v>2024</v>
      </c>
      <c r="C24" s="199"/>
      <c r="D24" s="219">
        <f>+'Ark1'!M2311</f>
        <v>1</v>
      </c>
      <c r="E24" s="219" t="s">
        <v>88</v>
      </c>
      <c r="F24" s="219">
        <f>+'Ark1'!D2311</f>
        <v>12</v>
      </c>
      <c r="G24" s="219" t="s">
        <v>531</v>
      </c>
      <c r="H24" s="219">
        <f>+'Ark1'!Q2311</f>
        <v>0</v>
      </c>
      <c r="I24" s="324">
        <f>+'Ark1'!R2311</f>
        <v>0</v>
      </c>
      <c r="J24" s="220" t="str">
        <f>+IF(I24=0,"",'Ark1'!AG2311)</f>
        <v/>
      </c>
      <c r="K24" s="220" t="str">
        <f>+IF(I24=0,"",'Ark1'!AH2311)</f>
        <v/>
      </c>
      <c r="L24" s="221" t="str">
        <f>+IF(I24=0,"",'Ark1'!S2311)</f>
        <v/>
      </c>
      <c r="M24" s="31" t="str">
        <f>+IF(I24=0,"",'Ark1'!U2311)</f>
        <v/>
      </c>
      <c r="N24" s="220" t="str">
        <f>+IF(I24=0,"",'Ark1'!V2311)</f>
        <v/>
      </c>
      <c r="O24" s="220" t="str">
        <f>+IF(I24=0,"",'Ark1'!W2311)</f>
        <v/>
      </c>
      <c r="P24" s="222" t="str">
        <f>+IF(I24=0,"",'Ark1'!X2311)</f>
        <v/>
      </c>
      <c r="Q24" s="222" t="str">
        <f>+IF(I24=0,"",'Ark1'!Y2311)</f>
        <v/>
      </c>
      <c r="R24" s="222" t="str">
        <f>+IF(I24=0,"",'Ark1'!Z2311)</f>
        <v/>
      </c>
      <c r="S24" s="220" t="str">
        <f>+IF(I24=0,"",'Ark1'!AA2311)</f>
        <v/>
      </c>
      <c r="T24" s="220" t="str">
        <f>+IF(I24=0,"",'Ark1'!AB2311)</f>
        <v/>
      </c>
      <c r="U24" s="222">
        <f>+'Ark1'!AD2311</f>
        <v>0</v>
      </c>
      <c r="V24" s="220" t="str">
        <f t="shared" si="0"/>
        <v/>
      </c>
      <c r="W24" s="220" t="str">
        <f t="shared" si="1"/>
        <v/>
      </c>
      <c r="X24" s="199"/>
      <c r="Y24" s="202"/>
      <c r="AA24" s="28"/>
      <c r="AB24" s="26"/>
      <c r="AC24" s="203"/>
      <c r="AD24" s="27"/>
      <c r="AE24" s="223"/>
      <c r="AF24" s="223"/>
      <c r="AG24" s="202"/>
      <c r="AH24" s="202"/>
      <c r="AI24" s="202"/>
    </row>
    <row r="25" spans="1:35" ht="15.6">
      <c r="A25" s="199"/>
      <c r="B25" s="199"/>
      <c r="C25" s="199"/>
      <c r="D25" s="199"/>
      <c r="E25" s="199"/>
      <c r="F25" s="199"/>
      <c r="G25" s="199"/>
      <c r="H25" s="199"/>
      <c r="I25" s="320"/>
      <c r="J25" s="200"/>
      <c r="K25" s="200"/>
      <c r="L25" s="199"/>
      <c r="M25" s="199"/>
      <c r="N25" s="199"/>
      <c r="O25" s="201"/>
      <c r="P25" s="201"/>
      <c r="Q25" s="201"/>
      <c r="R25" s="201"/>
      <c r="S25" s="200"/>
      <c r="T25" s="199"/>
      <c r="U25" s="201"/>
      <c r="V25" s="201"/>
      <c r="W25" s="200"/>
      <c r="X25" s="199"/>
      <c r="Y25" s="202"/>
      <c r="AA25" s="28"/>
      <c r="AB25" s="26"/>
      <c r="AC25" s="203"/>
      <c r="AD25" s="27"/>
      <c r="AH25" s="27"/>
    </row>
    <row r="26" spans="1:35" ht="22.8">
      <c r="A26" s="199"/>
      <c r="B26" s="199"/>
      <c r="C26" s="199"/>
      <c r="D26" s="199"/>
      <c r="E26" s="244" t="str">
        <f>+E28</f>
        <v>1</v>
      </c>
      <c r="F26" s="199"/>
      <c r="G26" s="199"/>
      <c r="H26" s="199"/>
      <c r="I26" s="313">
        <f>SUM(I28:I39)</f>
        <v>1689</v>
      </c>
      <c r="J26" s="200"/>
      <c r="K26" s="200"/>
      <c r="L26" s="199"/>
      <c r="M26" s="250">
        <f>+Fettgruppe!K29</f>
        <v>9.8948031496063038</v>
      </c>
      <c r="N26" s="199"/>
      <c r="O26" s="201"/>
      <c r="P26" s="201"/>
      <c r="Q26" s="201"/>
      <c r="R26" s="201"/>
      <c r="S26" s="200"/>
      <c r="T26" s="199"/>
      <c r="U26" s="201"/>
      <c r="V26" s="201"/>
      <c r="W26" s="200"/>
      <c r="X26" s="199"/>
      <c r="Y26" s="202"/>
      <c r="AA26" s="28"/>
      <c r="AB26" s="26"/>
      <c r="AC26" s="203"/>
      <c r="AD26" s="27"/>
      <c r="AH26" s="27"/>
    </row>
    <row r="27" spans="1:35" ht="15.6">
      <c r="A27" s="199"/>
      <c r="B27" s="199"/>
      <c r="C27" s="199"/>
      <c r="D27" s="199"/>
      <c r="E27" s="199"/>
      <c r="F27" s="199"/>
      <c r="G27" s="199"/>
      <c r="H27" s="199"/>
      <c r="I27" s="320"/>
      <c r="J27" s="200"/>
      <c r="K27" s="200"/>
      <c r="L27" s="199"/>
      <c r="M27" s="199"/>
      <c r="N27" s="199"/>
      <c r="O27" s="201"/>
      <c r="P27" s="201"/>
      <c r="Q27" s="201"/>
      <c r="R27" s="201"/>
      <c r="S27" s="200"/>
      <c r="T27" s="199"/>
      <c r="U27" s="201"/>
      <c r="V27" s="201"/>
      <c r="W27" s="216" t="s">
        <v>2</v>
      </c>
      <c r="X27" s="199"/>
      <c r="Y27" s="202"/>
      <c r="AA27" s="28"/>
      <c r="AB27" s="26"/>
      <c r="AC27" s="203"/>
      <c r="AD27" s="27"/>
      <c r="AH27" s="27"/>
    </row>
    <row r="28" spans="1:35" ht="15.6">
      <c r="A28" s="199"/>
      <c r="B28" s="27">
        <f>+'Ark1'!C2312</f>
        <v>2024</v>
      </c>
      <c r="C28" s="199"/>
      <c r="D28" s="27">
        <f>+'Ark1'!M2312</f>
        <v>2</v>
      </c>
      <c r="E28" s="229" t="s">
        <v>89</v>
      </c>
      <c r="F28" s="27">
        <f>+'Ark1'!D2312</f>
        <v>1</v>
      </c>
      <c r="G28" s="27" t="s">
        <v>521</v>
      </c>
      <c r="H28" s="27">
        <f>+'Ark1'!Q2312</f>
        <v>8</v>
      </c>
      <c r="I28" s="325">
        <f>+'Ark1'!R2312</f>
        <v>28</v>
      </c>
      <c r="J28" s="28">
        <f>+IF(I28=0,"",'Ark1'!AG2312)</f>
        <v>9.5661672908863977</v>
      </c>
      <c r="K28" s="28">
        <f>+IF(I28=0,"",'Ark1'!AH2312)</f>
        <v>0</v>
      </c>
      <c r="L28" s="26">
        <f>+IF(I28=0,"",'Ark1'!S2312)</f>
        <v>3.8928571428571441</v>
      </c>
      <c r="M28" s="28">
        <f>+IF(I28=0,"",'Ark1'!U2312)</f>
        <v>6.5678571428571484</v>
      </c>
      <c r="N28" s="28">
        <f>+IF(I28=0,"",'Ark1'!V2312)</f>
        <v>0</v>
      </c>
      <c r="O28" s="28">
        <f>+IF(I28=0,"",'Ark1'!W2312)</f>
        <v>0</v>
      </c>
      <c r="P28" s="33">
        <f>+IF(I28=0,"",'Ark1'!X2312)</f>
        <v>0</v>
      </c>
      <c r="Q28" s="33">
        <f>+IF(I28=0,"",'Ark1'!Y2312)</f>
        <v>0</v>
      </c>
      <c r="R28" s="33">
        <f>+IF(I28=0,"",'Ark1'!Z2312)</f>
        <v>2.2670077149387544</v>
      </c>
      <c r="S28" s="28">
        <f>+IF(I28=0,"",'Ark1'!AA2312)</f>
        <v>1.7390326891342649</v>
      </c>
      <c r="T28" s="28">
        <f>+IF(I28=0,"",'Ark1'!AB2312)</f>
        <v>0</v>
      </c>
      <c r="U28" s="33">
        <f>+'Ark1'!AD2312</f>
        <v>0</v>
      </c>
      <c r="V28" s="28">
        <f>+IF(I28=0,"",I28/D28)</f>
        <v>14</v>
      </c>
      <c r="W28" s="28">
        <f>+IF(I28=0,"",I28/H28)</f>
        <v>3.5</v>
      </c>
      <c r="X28" s="199"/>
      <c r="Y28" s="202"/>
      <c r="AA28" s="28"/>
      <c r="AB28" s="26"/>
      <c r="AC28" s="203"/>
      <c r="AD28" s="27"/>
      <c r="AH28" s="27"/>
    </row>
    <row r="29" spans="1:35" ht="15.6">
      <c r="A29" s="199"/>
      <c r="B29" s="27">
        <f>+'Ark1'!C2313</f>
        <v>2024</v>
      </c>
      <c r="C29" s="199"/>
      <c r="D29" s="27">
        <f>+'Ark1'!M2313</f>
        <v>2</v>
      </c>
      <c r="E29" s="229" t="s">
        <v>92</v>
      </c>
      <c r="F29" s="27">
        <f>+'Ark1'!D2313</f>
        <v>2</v>
      </c>
      <c r="G29" s="27" t="s">
        <v>522</v>
      </c>
      <c r="H29" s="27">
        <f>+'Ark1'!Q2313</f>
        <v>24</v>
      </c>
      <c r="I29" s="325">
        <f>+'Ark1'!R2313</f>
        <v>152</v>
      </c>
      <c r="J29" s="28">
        <f>+IF(I29=0,"",'Ark1'!AG2313)</f>
        <v>12.429228356503017</v>
      </c>
      <c r="K29" s="28">
        <f>+IF(I29=0,"",'Ark1'!AH2313)</f>
        <v>1.9736842105263159</v>
      </c>
      <c r="L29" s="26">
        <f>+IF(I29=0,"",'Ark1'!S2313)</f>
        <v>4.6710526315789487</v>
      </c>
      <c r="M29" s="28">
        <f>+IF(I29=0,"",'Ark1'!U2313)</f>
        <v>6.1526315789473651</v>
      </c>
      <c r="N29" s="28">
        <f>+IF(I29=0,"",'Ark1'!V2313)</f>
        <v>0</v>
      </c>
      <c r="O29" s="28">
        <f>+IF(I29=0,"",'Ark1'!W2313)</f>
        <v>0</v>
      </c>
      <c r="P29" s="33">
        <f>+IF(I29=0,"",'Ark1'!X2313)</f>
        <v>0</v>
      </c>
      <c r="Q29" s="33">
        <f>+IF(I29=0,"",'Ark1'!Y2313)</f>
        <v>0</v>
      </c>
      <c r="R29" s="33">
        <f>+IF(I29=0,"",'Ark1'!Z2313)</f>
        <v>2.2741669200072816</v>
      </c>
      <c r="S29" s="28">
        <f>+IF(I29=0,"",'Ark1'!AA2313)</f>
        <v>1.4131725962187336</v>
      </c>
      <c r="T29" s="28">
        <f>+IF(I29=0,"",'Ark1'!AB2313)</f>
        <v>0</v>
      </c>
      <c r="U29" s="33">
        <f>+'Ark1'!AD2313</f>
        <v>0</v>
      </c>
      <c r="V29" s="28">
        <f t="shared" ref="V29:V39" si="2">+IF(I29=0,"",I29/D29)</f>
        <v>76</v>
      </c>
      <c r="W29" s="28">
        <f t="shared" ref="W29:W39" si="3">+IF(I29=0,"",I29/H29)</f>
        <v>6.333333333333333</v>
      </c>
      <c r="X29" s="199"/>
      <c r="Y29" s="202"/>
      <c r="AA29" s="28"/>
      <c r="AB29" s="26"/>
      <c r="AC29" s="203"/>
      <c r="AD29" s="27"/>
      <c r="AH29" s="27"/>
    </row>
    <row r="30" spans="1:35" ht="15.6">
      <c r="A30" s="199"/>
      <c r="B30" s="27">
        <f>+'Ark1'!C2314</f>
        <v>2024</v>
      </c>
      <c r="C30" s="199"/>
      <c r="D30" s="27">
        <f>+'Ark1'!M2314</f>
        <v>2</v>
      </c>
      <c r="E30" s="229" t="s">
        <v>95</v>
      </c>
      <c r="F30" s="27">
        <f>+'Ark1'!D2314</f>
        <v>3</v>
      </c>
      <c r="G30" s="27" t="s">
        <v>523</v>
      </c>
      <c r="H30" s="27">
        <f>+'Ark1'!Q2314</f>
        <v>29</v>
      </c>
      <c r="I30" s="325">
        <f>+'Ark1'!R2314</f>
        <v>145</v>
      </c>
      <c r="J30" s="28">
        <f>+IF(I30=0,"",'Ark1'!AG2314)</f>
        <v>5.018327301319335</v>
      </c>
      <c r="K30" s="28">
        <f>+IF(I30=0,"",'Ark1'!AH2314)</f>
        <v>0.68965517241379304</v>
      </c>
      <c r="L30" s="26">
        <f>+IF(I30=0,"",'Ark1'!S2314)</f>
        <v>4.1862068965517238</v>
      </c>
      <c r="M30" s="28">
        <f>+IF(I30=0,"",'Ark1'!U2314)</f>
        <v>5.9862068965517228</v>
      </c>
      <c r="N30" s="28">
        <f>+IF(I30=0,"",'Ark1'!V2314)</f>
        <v>0</v>
      </c>
      <c r="O30" s="28">
        <f>+IF(I30=0,"",'Ark1'!W2314)</f>
        <v>0</v>
      </c>
      <c r="P30" s="33">
        <f>+IF(I30=0,"",'Ark1'!X2314)</f>
        <v>0</v>
      </c>
      <c r="Q30" s="33">
        <f>+IF(I30=0,"",'Ark1'!Y2314)</f>
        <v>0</v>
      </c>
      <c r="R30" s="33">
        <f>+IF(I30=0,"",'Ark1'!Z2314)</f>
        <v>2.2705193296158757</v>
      </c>
      <c r="S30" s="28">
        <f>+IF(I30=0,"",'Ark1'!AA2314)</f>
        <v>1.5491319344385317</v>
      </c>
      <c r="T30" s="28">
        <f>+IF(I30=0,"",'Ark1'!AB2314)</f>
        <v>0</v>
      </c>
      <c r="U30" s="33">
        <f>+'Ark1'!AD2314</f>
        <v>0</v>
      </c>
      <c r="V30" s="28">
        <f t="shared" si="2"/>
        <v>72.5</v>
      </c>
      <c r="W30" s="28">
        <f t="shared" si="3"/>
        <v>5</v>
      </c>
      <c r="X30" s="199"/>
      <c r="Y30" s="202"/>
      <c r="AA30" s="28"/>
      <c r="AB30" s="26"/>
      <c r="AC30" s="203"/>
      <c r="AD30" s="27"/>
      <c r="AE30" s="223"/>
      <c r="AF30" s="223"/>
      <c r="AG30" s="223"/>
      <c r="AH30" s="27"/>
    </row>
    <row r="31" spans="1:35" ht="15.6">
      <c r="A31" s="199"/>
      <c r="B31" s="27">
        <f>+'Ark1'!C2315</f>
        <v>2024</v>
      </c>
      <c r="C31" s="199"/>
      <c r="D31" s="27">
        <f>+'Ark1'!M2315</f>
        <v>2</v>
      </c>
      <c r="E31" s="229" t="s">
        <v>98</v>
      </c>
      <c r="F31" s="27">
        <f>+'Ark1'!D2315</f>
        <v>4</v>
      </c>
      <c r="G31" s="27" t="s">
        <v>524</v>
      </c>
      <c r="H31" s="27">
        <f>+'Ark1'!Q2315</f>
        <v>38</v>
      </c>
      <c r="I31" s="325">
        <f>+'Ark1'!R2315</f>
        <v>250</v>
      </c>
      <c r="J31" s="28">
        <f>+IF(I31=0,"",'Ark1'!AG2315)</f>
        <v>6.3956805899869043</v>
      </c>
      <c r="K31" s="28">
        <f>+IF(I31=0,"",'Ark1'!AH2315)</f>
        <v>3.2</v>
      </c>
      <c r="L31" s="26">
        <f>+IF(I31=0,"",'Ark1'!S2315)</f>
        <v>3.6520000000000006</v>
      </c>
      <c r="M31" s="28">
        <f>+IF(I31=0,"",'Ark1'!U2315)</f>
        <v>5.3351999999999995</v>
      </c>
      <c r="N31" s="28">
        <f>+IF(I31=0,"",'Ark1'!V2315)</f>
        <v>0</v>
      </c>
      <c r="O31" s="28">
        <f>+IF(I31=0,"",'Ark1'!W2315)</f>
        <v>0</v>
      </c>
      <c r="P31" s="33">
        <f>+IF(I31=0,"",'Ark1'!X2315)</f>
        <v>0</v>
      </c>
      <c r="Q31" s="33">
        <f>+IF(I31=0,"",'Ark1'!Y2315)</f>
        <v>0</v>
      </c>
      <c r="R31" s="33">
        <f>+IF(I31=0,"",'Ark1'!Z2315)</f>
        <v>1.3194396386345351</v>
      </c>
      <c r="S31" s="28">
        <f>+IF(I31=0,"",'Ark1'!AA2315)</f>
        <v>1.20453144417238</v>
      </c>
      <c r="T31" s="28">
        <f>+IF(I31=0,"",'Ark1'!AB2315)</f>
        <v>0</v>
      </c>
      <c r="U31" s="33">
        <f>+'Ark1'!AD2315</f>
        <v>0</v>
      </c>
      <c r="V31" s="28">
        <f t="shared" si="2"/>
        <v>125</v>
      </c>
      <c r="W31" s="28">
        <f t="shared" si="3"/>
        <v>6.5789473684210522</v>
      </c>
      <c r="X31" s="199"/>
      <c r="Y31" s="202"/>
      <c r="AA31" s="28"/>
      <c r="AB31" s="26"/>
      <c r="AC31" s="203"/>
      <c r="AD31" s="27"/>
      <c r="AE31" s="223"/>
      <c r="AF31" s="223"/>
      <c r="AG31" s="223"/>
      <c r="AH31" s="27"/>
    </row>
    <row r="32" spans="1:35" ht="15.6">
      <c r="A32" s="199"/>
      <c r="B32" s="27">
        <f>+'Ark1'!C2316</f>
        <v>2024</v>
      </c>
      <c r="C32" s="199"/>
      <c r="D32" s="27">
        <f>+'Ark1'!M2316</f>
        <v>2</v>
      </c>
      <c r="E32" s="229" t="s">
        <v>101</v>
      </c>
      <c r="F32" s="27">
        <f>+'Ark1'!D2316</f>
        <v>5</v>
      </c>
      <c r="G32" s="27" t="s">
        <v>442</v>
      </c>
      <c r="H32" s="27">
        <f>+'Ark1'!Q2316</f>
        <v>32</v>
      </c>
      <c r="I32" s="325">
        <f>+'Ark1'!R2316</f>
        <v>200</v>
      </c>
      <c r="J32" s="28">
        <f>+IF(I32=0,"",'Ark1'!AG2316)</f>
        <v>9.087738152474147</v>
      </c>
      <c r="K32" s="28">
        <f>+IF(I32=0,"",'Ark1'!AH2316)</f>
        <v>5</v>
      </c>
      <c r="L32" s="26">
        <f>+IF(I32=0,"",'Ark1'!S2316)</f>
        <v>3.71</v>
      </c>
      <c r="M32" s="28">
        <f>+IF(I32=0,"",'Ark1'!U2316)</f>
        <v>4.8200000000000012</v>
      </c>
      <c r="N32" s="28">
        <f>+IF(I32=0,"",'Ark1'!V2316)</f>
        <v>0</v>
      </c>
      <c r="O32" s="28">
        <f>+IF(I32=0,"",'Ark1'!W2316)</f>
        <v>0</v>
      </c>
      <c r="P32" s="33">
        <f>+IF(I32=0,"",'Ark1'!X2316)</f>
        <v>0</v>
      </c>
      <c r="Q32" s="33">
        <f>+IF(I32=0,"",'Ark1'!Y2316)</f>
        <v>0</v>
      </c>
      <c r="R32" s="33">
        <f>+IF(I32=0,"",'Ark1'!Z2316)</f>
        <v>1.8830560267819945</v>
      </c>
      <c r="S32" s="28">
        <f>+IF(I32=0,"",'Ark1'!AA2316)</f>
        <v>1.6691015547293702</v>
      </c>
      <c r="T32" s="28">
        <f>+IF(I32=0,"",'Ark1'!AB2316)</f>
        <v>0</v>
      </c>
      <c r="U32" s="33">
        <f>+'Ark1'!AD2316</f>
        <v>0</v>
      </c>
      <c r="V32" s="28">
        <f t="shared" si="2"/>
        <v>100</v>
      </c>
      <c r="W32" s="28">
        <f t="shared" si="3"/>
        <v>6.25</v>
      </c>
      <c r="X32" s="199"/>
      <c r="Y32" s="202"/>
      <c r="AA32" s="28"/>
      <c r="AB32" s="26"/>
      <c r="AC32" s="203"/>
      <c r="AD32" s="27"/>
      <c r="AE32" s="223"/>
      <c r="AF32" s="223"/>
      <c r="AG32" s="223"/>
      <c r="AH32" s="27"/>
    </row>
    <row r="33" spans="1:35" ht="15.6">
      <c r="A33" s="199"/>
      <c r="B33" s="27">
        <f>+'Ark1'!C2317</f>
        <v>2024</v>
      </c>
      <c r="C33" s="199"/>
      <c r="D33" s="27">
        <f>+'Ark1'!M2317</f>
        <v>2</v>
      </c>
      <c r="E33" s="229" t="s">
        <v>623</v>
      </c>
      <c r="F33" s="27">
        <f>+'Ark1'!D2317</f>
        <v>6</v>
      </c>
      <c r="G33" s="27" t="s">
        <v>525</v>
      </c>
      <c r="H33" s="27">
        <f>+'Ark1'!Q2317</f>
        <v>31</v>
      </c>
      <c r="I33" s="325">
        <f>+'Ark1'!R2317</f>
        <v>230</v>
      </c>
      <c r="J33" s="28">
        <f>+IF(I33=0,"",'Ark1'!AG2317)</f>
        <v>17.504110451624939</v>
      </c>
      <c r="K33" s="28">
        <f>+IF(I33=0,"",'Ark1'!AH2317)</f>
        <v>0</v>
      </c>
      <c r="L33" s="26">
        <f>+IF(I33=0,"",'Ark1'!S2317)</f>
        <v>3.9695652173913047</v>
      </c>
      <c r="M33" s="28">
        <f>+IF(I33=0,"",'Ark1'!U2317)</f>
        <v>6.5265217391304304</v>
      </c>
      <c r="N33" s="28">
        <f>+IF(I33=0,"",'Ark1'!V2317)</f>
        <v>0</v>
      </c>
      <c r="O33" s="28">
        <f>+IF(I33=0,"",'Ark1'!W2317)</f>
        <v>0</v>
      </c>
      <c r="P33" s="33">
        <f>+IF(I33=0,"",'Ark1'!X2317)</f>
        <v>0</v>
      </c>
      <c r="Q33" s="33">
        <f>+IF(I33=0,"",'Ark1'!Y2317)</f>
        <v>0</v>
      </c>
      <c r="R33" s="33">
        <f>+IF(I33=0,"",'Ark1'!Z2317)</f>
        <v>2.283845172350031</v>
      </c>
      <c r="S33" s="28">
        <f>+IF(I33=0,"",'Ark1'!AA2317)</f>
        <v>1.2900740735755871</v>
      </c>
      <c r="T33" s="28">
        <f>+IF(I33=0,"",'Ark1'!AB2317)</f>
        <v>0</v>
      </c>
      <c r="U33" s="33">
        <f>+'Ark1'!AD2317</f>
        <v>0</v>
      </c>
      <c r="V33" s="28">
        <f t="shared" si="2"/>
        <v>115</v>
      </c>
      <c r="W33" s="28">
        <f t="shared" si="3"/>
        <v>7.419354838709677</v>
      </c>
      <c r="X33" s="199"/>
      <c r="Y33" s="202"/>
      <c r="AA33" s="28"/>
      <c r="AB33" s="26"/>
      <c r="AC33" s="203"/>
      <c r="AD33" s="27"/>
      <c r="AE33" s="223"/>
      <c r="AF33" s="223"/>
      <c r="AG33" s="223"/>
      <c r="AH33" s="27"/>
    </row>
    <row r="34" spans="1:35" ht="15.6">
      <c r="A34" s="199"/>
      <c r="B34" s="27">
        <f>+'Ark1'!C2318</f>
        <v>2024</v>
      </c>
      <c r="C34" s="199"/>
      <c r="D34" s="27">
        <f>+'Ark1'!M2318</f>
        <v>2</v>
      </c>
      <c r="E34" s="229" t="s">
        <v>624</v>
      </c>
      <c r="F34" s="27">
        <f>+'Ark1'!D2318</f>
        <v>7</v>
      </c>
      <c r="G34" s="27" t="s">
        <v>526</v>
      </c>
      <c r="H34" s="27">
        <f>+'Ark1'!Q2318</f>
        <v>15</v>
      </c>
      <c r="I34" s="325">
        <f>+'Ark1'!R2318</f>
        <v>106</v>
      </c>
      <c r="J34" s="28">
        <f>+IF(I34=0,"",'Ark1'!AG2318)</f>
        <v>13.921027259181349</v>
      </c>
      <c r="K34" s="28">
        <f>+IF(I34=0,"",'Ark1'!AH2318)</f>
        <v>6.603773584905662</v>
      </c>
      <c r="L34" s="26">
        <f>+IF(I34=0,"",'Ark1'!S2318)</f>
        <v>3.396226415094338</v>
      </c>
      <c r="M34" s="28">
        <f>+IF(I34=0,"",'Ark1'!U2318)</f>
        <v>5.9933962264150935</v>
      </c>
      <c r="N34" s="28">
        <f>+IF(I34=0,"",'Ark1'!V2318)</f>
        <v>0</v>
      </c>
      <c r="O34" s="28">
        <f>+IF(I34=0,"",'Ark1'!W2318)</f>
        <v>0</v>
      </c>
      <c r="P34" s="33">
        <f>+IF(I34=0,"",'Ark1'!X2318)</f>
        <v>0</v>
      </c>
      <c r="Q34" s="33">
        <f>+IF(I34=0,"",'Ark1'!Y2318)</f>
        <v>0</v>
      </c>
      <c r="R34" s="33">
        <f>+IF(I34=0,"",'Ark1'!Z2318)</f>
        <v>2.3721763301065661</v>
      </c>
      <c r="S34" s="28">
        <f>+IF(I34=0,"",'Ark1'!AA2318)</f>
        <v>1.2714517425533161</v>
      </c>
      <c r="T34" s="28">
        <f>+IF(I34=0,"",'Ark1'!AB2318)</f>
        <v>0</v>
      </c>
      <c r="U34" s="33">
        <f>+'Ark1'!AD2318</f>
        <v>0</v>
      </c>
      <c r="V34" s="28">
        <f t="shared" si="2"/>
        <v>53</v>
      </c>
      <c r="W34" s="28">
        <f t="shared" si="3"/>
        <v>7.0666666666666664</v>
      </c>
      <c r="X34" s="199"/>
      <c r="Y34" s="202"/>
      <c r="AA34" s="28"/>
      <c r="AB34" s="26"/>
      <c r="AC34" s="203"/>
      <c r="AD34" s="27"/>
      <c r="AE34" s="223"/>
      <c r="AF34" s="223"/>
      <c r="AG34" s="223"/>
      <c r="AH34" s="27"/>
    </row>
    <row r="35" spans="1:35" ht="15.6">
      <c r="A35" s="199"/>
      <c r="B35" s="27">
        <f>+'Ark1'!C2319</f>
        <v>2024</v>
      </c>
      <c r="C35" s="199"/>
      <c r="D35" s="27">
        <f>+'Ark1'!M2319</f>
        <v>2</v>
      </c>
      <c r="E35" s="229" t="s">
        <v>625</v>
      </c>
      <c r="F35" s="27">
        <f>+'Ark1'!D2319</f>
        <v>8</v>
      </c>
      <c r="G35" s="27" t="s">
        <v>527</v>
      </c>
      <c r="H35" s="27">
        <f>+'Ark1'!Q2319</f>
        <v>22</v>
      </c>
      <c r="I35" s="325">
        <f>+'Ark1'!R2319</f>
        <v>168</v>
      </c>
      <c r="J35" s="28">
        <f>+IF(I35=0,"",'Ark1'!AG2319)</f>
        <v>13.739676104629853</v>
      </c>
      <c r="K35" s="28">
        <f>+IF(I35=0,"",'Ark1'!AH2319)</f>
        <v>1.1904761904761909</v>
      </c>
      <c r="L35" s="26">
        <f>+IF(I35=0,"",'Ark1'!S2319)</f>
        <v>3.8511904761904754</v>
      </c>
      <c r="M35" s="28">
        <f>+IF(I35=0,"",'Ark1'!U2319)</f>
        <v>7.5851190476190498</v>
      </c>
      <c r="N35" s="28">
        <f>+IF(I35=0,"",'Ark1'!V2319)</f>
        <v>0</v>
      </c>
      <c r="O35" s="28">
        <f>+IF(I35=0,"",'Ark1'!W2319)</f>
        <v>0</v>
      </c>
      <c r="P35" s="33">
        <f>+IF(I35=0,"",'Ark1'!X2319)</f>
        <v>0</v>
      </c>
      <c r="Q35" s="33">
        <f>+IF(I35=0,"",'Ark1'!Y2319)</f>
        <v>0</v>
      </c>
      <c r="R35" s="33">
        <f>+IF(I35=0,"",'Ark1'!Z2319)</f>
        <v>1.924146065418562</v>
      </c>
      <c r="S35" s="28">
        <f>+IF(I35=0,"",'Ark1'!AA2319)</f>
        <v>1.0214362026576955</v>
      </c>
      <c r="T35" s="28">
        <f>+IF(I35=0,"",'Ark1'!AB2319)</f>
        <v>0</v>
      </c>
      <c r="U35" s="33">
        <f>+'Ark1'!AD2319</f>
        <v>0</v>
      </c>
      <c r="V35" s="28">
        <f t="shared" si="2"/>
        <v>84</v>
      </c>
      <c r="W35" s="28">
        <f t="shared" si="3"/>
        <v>7.6363636363636367</v>
      </c>
      <c r="X35" s="199"/>
      <c r="Y35" s="202"/>
      <c r="AA35" s="28"/>
      <c r="AB35" s="26"/>
      <c r="AC35" s="203"/>
      <c r="AD35" s="27"/>
      <c r="AE35" s="223"/>
      <c r="AF35" s="223"/>
      <c r="AG35" s="202"/>
      <c r="AH35" s="202"/>
      <c r="AI35" s="202"/>
    </row>
    <row r="36" spans="1:35" ht="15.6">
      <c r="A36" s="199"/>
      <c r="B36" s="27">
        <f>+'Ark1'!C2320</f>
        <v>2024</v>
      </c>
      <c r="C36" s="199"/>
      <c r="D36" s="27">
        <f>+'Ark1'!M2320</f>
        <v>2</v>
      </c>
      <c r="E36" s="229" t="s">
        <v>626</v>
      </c>
      <c r="F36" s="27">
        <f>+'Ark1'!D2320</f>
        <v>9</v>
      </c>
      <c r="G36" s="27" t="s">
        <v>528</v>
      </c>
      <c r="H36" s="27">
        <f>+'Ark1'!Q2320</f>
        <v>34</v>
      </c>
      <c r="I36" s="325">
        <f>+'Ark1'!R2320</f>
        <v>103</v>
      </c>
      <c r="J36" s="28">
        <f>+IF(I36=0,"",'Ark1'!AG2320)</f>
        <v>4.4114952989356873</v>
      </c>
      <c r="K36" s="28">
        <f>+IF(I36=0,"",'Ark1'!AH2320)</f>
        <v>1.9417475728155345</v>
      </c>
      <c r="L36" s="26">
        <f>+IF(I36=0,"",'Ark1'!S2320)</f>
        <v>3.4951456310679623</v>
      </c>
      <c r="M36" s="28">
        <f>+IF(I36=0,"",'Ark1'!U2320)</f>
        <v>7.2475728155339825</v>
      </c>
      <c r="N36" s="28">
        <f>+IF(I36=0,"",'Ark1'!V2320)</f>
        <v>0</v>
      </c>
      <c r="O36" s="28">
        <f>+IF(I36=0,"",'Ark1'!W2320)</f>
        <v>0</v>
      </c>
      <c r="P36" s="33">
        <f>+IF(I36=0,"",'Ark1'!X2320)</f>
        <v>0</v>
      </c>
      <c r="Q36" s="33">
        <f>+IF(I36=0,"",'Ark1'!Y2320)</f>
        <v>0</v>
      </c>
      <c r="R36" s="33">
        <f>+IF(I36=0,"",'Ark1'!Z2320)</f>
        <v>2.5024199805909859</v>
      </c>
      <c r="S36" s="28">
        <f>+IF(I36=0,"",'Ark1'!AA2320)</f>
        <v>1.5509081987427604</v>
      </c>
      <c r="T36" s="28">
        <f>+IF(I36=0,"",'Ark1'!AB2320)</f>
        <v>0</v>
      </c>
      <c r="U36" s="33">
        <f>+'Ark1'!AD2320</f>
        <v>0</v>
      </c>
      <c r="V36" s="28">
        <f t="shared" si="2"/>
        <v>51.5</v>
      </c>
      <c r="W36" s="28">
        <f t="shared" si="3"/>
        <v>3.0294117647058822</v>
      </c>
      <c r="X36" s="199"/>
      <c r="Y36" s="202"/>
      <c r="AA36" s="28"/>
      <c r="AB36" s="26"/>
      <c r="AC36" s="203"/>
      <c r="AD36" s="27"/>
      <c r="AE36" s="26"/>
      <c r="AF36" s="26"/>
      <c r="AG36" s="33"/>
      <c r="AH36" s="33"/>
      <c r="AI36" s="33"/>
    </row>
    <row r="37" spans="1:35" ht="15.6">
      <c r="A37" s="199"/>
      <c r="B37" s="27">
        <f>+'Ark1'!C2321</f>
        <v>2024</v>
      </c>
      <c r="C37" s="199"/>
      <c r="D37" s="27">
        <f>+'Ark1'!M2321</f>
        <v>2</v>
      </c>
      <c r="E37" s="229" t="s">
        <v>627</v>
      </c>
      <c r="F37" s="27">
        <f>+'Ark1'!D2321</f>
        <v>10</v>
      </c>
      <c r="G37" s="27" t="s">
        <v>529</v>
      </c>
      <c r="H37" s="27">
        <f>+'Ark1'!Q2321</f>
        <v>63</v>
      </c>
      <c r="I37" s="325">
        <f>+'Ark1'!R2321</f>
        <v>197</v>
      </c>
      <c r="J37" s="28">
        <f>+IF(I37=0,"",'Ark1'!AG2321)</f>
        <v>5.3708886697069058</v>
      </c>
      <c r="K37" s="28">
        <f>+IF(I37=0,"",'Ark1'!AH2321)</f>
        <v>0.50761421319796951</v>
      </c>
      <c r="L37" s="26">
        <f>+IF(I37=0,"",'Ark1'!S2321)</f>
        <v>4.0710659898477175</v>
      </c>
      <c r="M37" s="28">
        <f>+IF(I37=0,"",'Ark1'!U2321)</f>
        <v>7.4908629441624353</v>
      </c>
      <c r="N37" s="28">
        <f>+IF(I37=0,"",'Ark1'!V2321)</f>
        <v>0</v>
      </c>
      <c r="O37" s="28">
        <f>+IF(I37=0,"",'Ark1'!W2321)</f>
        <v>0</v>
      </c>
      <c r="P37" s="33">
        <f>+IF(I37=0,"",'Ark1'!X2321)</f>
        <v>1.015228426395939</v>
      </c>
      <c r="Q37" s="33">
        <f>+IF(I37=0,"",'Ark1'!Y2321)</f>
        <v>0</v>
      </c>
      <c r="R37" s="33">
        <f>+IF(I37=0,"",'Ark1'!Z2321)</f>
        <v>2.6626420538825801</v>
      </c>
      <c r="S37" s="28">
        <f>+IF(I37=0,"",'Ark1'!AA2321)</f>
        <v>1.1106431944103421</v>
      </c>
      <c r="T37" s="28">
        <f>+IF(I37=0,"",'Ark1'!AB2321)</f>
        <v>0</v>
      </c>
      <c r="U37" s="33">
        <f>+'Ark1'!AD2321</f>
        <v>0</v>
      </c>
      <c r="V37" s="28">
        <f t="shared" si="2"/>
        <v>98.5</v>
      </c>
      <c r="W37" s="28">
        <f t="shared" si="3"/>
        <v>3.126984126984127</v>
      </c>
      <c r="X37" s="199"/>
      <c r="Y37" s="202"/>
      <c r="AA37" s="28"/>
      <c r="AB37" s="26"/>
      <c r="AC37" s="203"/>
      <c r="AD37" s="27"/>
      <c r="AE37" s="26"/>
      <c r="AF37" s="26"/>
      <c r="AG37" s="33"/>
      <c r="AH37" s="33"/>
      <c r="AI37" s="33"/>
    </row>
    <row r="38" spans="1:35" ht="15.6">
      <c r="A38" s="199"/>
      <c r="B38" s="27">
        <f>+'Ark1'!C2322</f>
        <v>2024</v>
      </c>
      <c r="C38" s="199"/>
      <c r="D38" s="27">
        <f>+'Ark1'!M2322</f>
        <v>2</v>
      </c>
      <c r="E38" s="229" t="s">
        <v>628</v>
      </c>
      <c r="F38" s="27">
        <f>+'Ark1'!D2322</f>
        <v>11</v>
      </c>
      <c r="G38" s="27" t="s">
        <v>530</v>
      </c>
      <c r="H38" s="27">
        <f>+'Ark1'!Q2322</f>
        <v>23</v>
      </c>
      <c r="I38" s="325">
        <f>+'Ark1'!R2322</f>
        <v>106</v>
      </c>
      <c r="J38" s="28">
        <f>+IF(I38=0,"",'Ark1'!AG2322)</f>
        <v>8.1880402704230022</v>
      </c>
      <c r="K38" s="28">
        <f>+IF(I38=0,"",'Ark1'!AH2322)</f>
        <v>0</v>
      </c>
      <c r="L38" s="26">
        <f>+IF(I38=0,"",'Ark1'!S2322)</f>
        <v>3.622641509433961</v>
      </c>
      <c r="M38" s="28">
        <f>+IF(I38=0,"",'Ark1'!U2322)</f>
        <v>7.3811320754716974</v>
      </c>
      <c r="N38" s="28">
        <f>+IF(I38=0,"",'Ark1'!V2322)</f>
        <v>0</v>
      </c>
      <c r="O38" s="28">
        <f>+IF(I38=0,"",'Ark1'!W2322)</f>
        <v>0</v>
      </c>
      <c r="P38" s="33">
        <f>+IF(I38=0,"",'Ark1'!X2322)</f>
        <v>0.94339622641509413</v>
      </c>
      <c r="Q38" s="33">
        <f>+IF(I38=0,"",'Ark1'!Y2322)</f>
        <v>0</v>
      </c>
      <c r="R38" s="33">
        <f>+IF(I38=0,"",'Ark1'!Z2322)</f>
        <v>2.0669964175351874</v>
      </c>
      <c r="S38" s="28">
        <f>+IF(I38=0,"",'Ark1'!AA2322)</f>
        <v>0.86278214076782389</v>
      </c>
      <c r="T38" s="28">
        <f>+IF(I38=0,"",'Ark1'!AB2322)</f>
        <v>0</v>
      </c>
      <c r="U38" s="33">
        <f>+'Ark1'!AD2322</f>
        <v>0</v>
      </c>
      <c r="V38" s="28">
        <f t="shared" si="2"/>
        <v>53</v>
      </c>
      <c r="W38" s="28">
        <f t="shared" si="3"/>
        <v>4.6086956521739131</v>
      </c>
      <c r="X38" s="199"/>
      <c r="Y38" s="202"/>
      <c r="AA38" s="28"/>
      <c r="AB38" s="26"/>
      <c r="AC38" s="203"/>
      <c r="AD38" s="27"/>
      <c r="AE38" s="26"/>
      <c r="AF38" s="26"/>
      <c r="AG38" s="33"/>
      <c r="AH38" s="33"/>
      <c r="AI38" s="33"/>
    </row>
    <row r="39" spans="1:35" ht="15.6">
      <c r="A39" s="199"/>
      <c r="B39" s="27">
        <f>+'Ark1'!C2323</f>
        <v>2024</v>
      </c>
      <c r="C39" s="199"/>
      <c r="D39" s="27">
        <f>+'Ark1'!M2323</f>
        <v>2</v>
      </c>
      <c r="E39" s="229" t="s">
        <v>629</v>
      </c>
      <c r="F39" s="27">
        <f>+'Ark1'!D2323</f>
        <v>12</v>
      </c>
      <c r="G39" s="27" t="s">
        <v>531</v>
      </c>
      <c r="H39" s="27">
        <f>+'Ark1'!Q2323</f>
        <v>2</v>
      </c>
      <c r="I39" s="325">
        <f>+'Ark1'!R2323</f>
        <v>4</v>
      </c>
      <c r="J39" s="28">
        <f>+IF(I39=0,"",'Ark1'!AG2323)</f>
        <v>3.5337498719655849</v>
      </c>
      <c r="K39" s="28">
        <f>+IF(I39=0,"",'Ark1'!AH2323)</f>
        <v>0</v>
      </c>
      <c r="L39" s="26">
        <f>+IF(I39=0,"",'Ark1'!S2323)</f>
        <v>4</v>
      </c>
      <c r="M39" s="28">
        <f>+IF(I39=0,"",'Ark1'!U2323)</f>
        <v>8.625</v>
      </c>
      <c r="N39" s="28">
        <f>+IF(I39=0,"",'Ark1'!V2323)</f>
        <v>0</v>
      </c>
      <c r="O39" s="28">
        <f>+IF(I39=0,"",'Ark1'!W2323)</f>
        <v>0</v>
      </c>
      <c r="P39" s="33">
        <f>+IF(I39=0,"",'Ark1'!X2323)</f>
        <v>0</v>
      </c>
      <c r="Q39" s="33">
        <f>+IF(I39=0,"",'Ark1'!Y2323)</f>
        <v>0</v>
      </c>
      <c r="R39" s="33">
        <f>+IF(I39=0,"",'Ark1'!Z2323)</f>
        <v>1.7151894939043939</v>
      </c>
      <c r="S39" s="28">
        <f>+IF(I39=0,"",'Ark1'!AA2323)</f>
        <v>0.70710678118654757</v>
      </c>
      <c r="T39" s="28">
        <f>+IF(I39=0,"",'Ark1'!AB2323)</f>
        <v>0</v>
      </c>
      <c r="U39" s="33">
        <f>+'Ark1'!AD2323</f>
        <v>0</v>
      </c>
      <c r="V39" s="28">
        <f t="shared" si="2"/>
        <v>2</v>
      </c>
      <c r="W39" s="28">
        <f t="shared" si="3"/>
        <v>2</v>
      </c>
      <c r="X39" s="199"/>
      <c r="Y39" s="202"/>
      <c r="AA39" s="28"/>
      <c r="AB39" s="26"/>
      <c r="AC39" s="203"/>
      <c r="AD39" s="27"/>
      <c r="AE39" s="26"/>
      <c r="AF39" s="26"/>
      <c r="AG39" s="33"/>
      <c r="AH39" s="33"/>
      <c r="AI39" s="33"/>
    </row>
    <row r="40" spans="1:35" ht="15" customHeight="1">
      <c r="A40" s="199"/>
      <c r="B40" s="199"/>
      <c r="C40" s="199"/>
      <c r="D40" s="199"/>
      <c r="E40" s="199"/>
      <c r="F40" s="199"/>
      <c r="G40" s="199"/>
      <c r="H40" s="199"/>
      <c r="I40" s="320"/>
      <c r="J40" s="200"/>
      <c r="K40" s="200"/>
      <c r="L40" s="199"/>
      <c r="M40" s="199"/>
      <c r="N40" s="199"/>
      <c r="O40" s="201"/>
      <c r="P40" s="201"/>
      <c r="Q40" s="201"/>
      <c r="R40" s="201"/>
      <c r="S40" s="200"/>
      <c r="T40" s="199"/>
      <c r="U40" s="201"/>
      <c r="V40" s="201"/>
      <c r="W40" s="200"/>
      <c r="X40" s="199"/>
      <c r="Y40" s="202"/>
      <c r="AA40" s="28"/>
      <c r="AB40" s="26"/>
      <c r="AC40" s="203"/>
      <c r="AD40" s="27"/>
      <c r="AH40" s="27"/>
    </row>
    <row r="41" spans="1:35" ht="22.8">
      <c r="A41" s="199"/>
      <c r="B41" s="199"/>
      <c r="C41" s="199"/>
      <c r="D41" s="199"/>
      <c r="E41" s="244" t="str">
        <f>+E43</f>
        <v>1+</v>
      </c>
      <c r="F41" s="199"/>
      <c r="G41" s="199"/>
      <c r="H41" s="199"/>
      <c r="I41" s="313">
        <f>SUM(I43:I54)</f>
        <v>2303</v>
      </c>
      <c r="J41" s="200"/>
      <c r="K41" s="200"/>
      <c r="L41" s="199"/>
      <c r="M41" s="250">
        <f>+Fettgruppe!K12</f>
        <v>7.7979157620495121</v>
      </c>
      <c r="N41" s="199"/>
      <c r="O41" s="201"/>
      <c r="P41" s="201"/>
      <c r="Q41" s="201"/>
      <c r="R41" s="201"/>
      <c r="S41" s="200"/>
      <c r="T41" s="199"/>
      <c r="U41" s="201"/>
      <c r="V41" s="201"/>
      <c r="W41" s="200"/>
      <c r="X41" s="199"/>
      <c r="Y41" s="202"/>
      <c r="AA41" s="28"/>
      <c r="AB41" s="26"/>
      <c r="AC41" s="203"/>
      <c r="AD41" s="27"/>
      <c r="AH41" s="27"/>
    </row>
    <row r="42" spans="1:35" ht="15" customHeight="1">
      <c r="A42" s="199"/>
      <c r="B42" s="199"/>
      <c r="C42" s="199"/>
      <c r="D42" s="199"/>
      <c r="E42" s="199"/>
      <c r="F42" s="199"/>
      <c r="G42" s="199"/>
      <c r="H42" s="199"/>
      <c r="I42" s="320"/>
      <c r="J42" s="200"/>
      <c r="K42" s="200"/>
      <c r="L42" s="199"/>
      <c r="M42" s="199"/>
      <c r="N42" s="199"/>
      <c r="O42" s="201"/>
      <c r="P42" s="201"/>
      <c r="Q42" s="201"/>
      <c r="R42" s="201"/>
      <c r="S42" s="200"/>
      <c r="T42" s="199"/>
      <c r="U42" s="201"/>
      <c r="V42" s="201"/>
      <c r="W42" s="216"/>
      <c r="X42" s="199"/>
      <c r="Y42" s="202"/>
      <c r="AA42" s="28"/>
      <c r="AB42" s="26"/>
      <c r="AC42" s="203"/>
      <c r="AD42" s="27"/>
      <c r="AH42" s="27"/>
    </row>
    <row r="43" spans="1:35" ht="15.6">
      <c r="A43" s="199"/>
      <c r="B43" s="219">
        <f>+'Ark1'!C2324</f>
        <v>2024</v>
      </c>
      <c r="C43" s="199"/>
      <c r="D43" s="219">
        <f>+'Ark1'!M2324</f>
        <v>3</v>
      </c>
      <c r="E43" s="219" t="s">
        <v>90</v>
      </c>
      <c r="F43" s="219">
        <f>+'Ark1'!D2324</f>
        <v>1</v>
      </c>
      <c r="G43" s="219" t="s">
        <v>521</v>
      </c>
      <c r="H43" s="219">
        <f>+'Ark1'!Q2324</f>
        <v>1</v>
      </c>
      <c r="I43" s="324">
        <f>+'Ark1'!R2324</f>
        <v>1</v>
      </c>
      <c r="J43" s="220">
        <f>+IF(I43=0,"",'Ark1'!AG2324)</f>
        <v>0.58780690803162738</v>
      </c>
      <c r="K43" s="220">
        <f>+IF(I43=0,"",'Ark1'!AH2324)</f>
        <v>0</v>
      </c>
      <c r="L43" s="221">
        <f>+IF(I43=0,"",'Ark1'!S2324)</f>
        <v>5</v>
      </c>
      <c r="M43" s="220">
        <f>+IF(I43=0,"",'Ark1'!U2324)</f>
        <v>11.3</v>
      </c>
      <c r="N43" s="220">
        <f>+IF(I43=0,"",'Ark1'!V2324)</f>
        <v>0</v>
      </c>
      <c r="O43" s="220">
        <f>+IF(I43=0,"",'Ark1'!W2324)</f>
        <v>0</v>
      </c>
      <c r="P43" s="222">
        <f>+IF(I43=0,"",'Ark1'!X2324)</f>
        <v>0</v>
      </c>
      <c r="Q43" s="222">
        <f>+IF(I43=0,"",'Ark1'!Y2324)</f>
        <v>0</v>
      </c>
      <c r="R43" s="222">
        <f>+IF(I43=0,"",'Ark1'!Z2324)</f>
        <v>0</v>
      </c>
      <c r="S43" s="220">
        <f>+IF(I43=0,"",'Ark1'!AA2324)</f>
        <v>0</v>
      </c>
      <c r="T43" s="220">
        <f>+IF(I43=0,"",'Ark1'!AB2324)</f>
        <v>0</v>
      </c>
      <c r="U43" s="222">
        <f>+'Ark1'!AD2324</f>
        <v>0</v>
      </c>
      <c r="V43" s="220">
        <f>+IF(I43=0,"",I43/D43)</f>
        <v>0.33333333333333331</v>
      </c>
      <c r="W43" s="220">
        <f>+IF(I43=0,"",I43/H43)</f>
        <v>1</v>
      </c>
      <c r="X43" s="199"/>
      <c r="Y43" s="202"/>
      <c r="AA43" s="28"/>
      <c r="AB43" s="26"/>
      <c r="AC43" s="203"/>
      <c r="AD43" s="27"/>
      <c r="AE43" s="26"/>
      <c r="AF43" s="26"/>
      <c r="AG43" s="33"/>
      <c r="AH43" s="33"/>
      <c r="AI43" s="33"/>
    </row>
    <row r="44" spans="1:35" ht="15.6">
      <c r="A44" s="199"/>
      <c r="B44" s="219">
        <f>+'Ark1'!C2325</f>
        <v>2024</v>
      </c>
      <c r="C44" s="199"/>
      <c r="D44" s="219">
        <f>+'Ark1'!M2325</f>
        <v>3</v>
      </c>
      <c r="E44" s="219" t="s">
        <v>90</v>
      </c>
      <c r="F44" s="219">
        <f>+'Ark1'!D2325</f>
        <v>2</v>
      </c>
      <c r="G44" s="219" t="s">
        <v>522</v>
      </c>
      <c r="H44" s="219">
        <f>+'Ark1'!Q2325</f>
        <v>6</v>
      </c>
      <c r="I44" s="324">
        <f>+'Ark1'!R2325</f>
        <v>36</v>
      </c>
      <c r="J44" s="220">
        <f>+IF(I44=0,"",'Ark1'!AG2325)</f>
        <v>2.335131974163366</v>
      </c>
      <c r="K44" s="220">
        <f>+IF(I44=0,"",'Ark1'!AH2325)</f>
        <v>0</v>
      </c>
      <c r="L44" s="221">
        <f>+IF(I44=0,"",'Ark1'!S2325)</f>
        <v>4.4444444444444446</v>
      </c>
      <c r="M44" s="220">
        <f>+IF(I44=0,"",'Ark1'!U2325)</f>
        <v>4.8805555555555564</v>
      </c>
      <c r="N44" s="220">
        <f>+IF(I44=0,"",'Ark1'!V2325)</f>
        <v>0</v>
      </c>
      <c r="O44" s="220">
        <f>+IF(I44=0,"",'Ark1'!W2325)</f>
        <v>0</v>
      </c>
      <c r="P44" s="222">
        <f>+IF(I44=0,"",'Ark1'!X2325)</f>
        <v>0</v>
      </c>
      <c r="Q44" s="222">
        <f>+IF(I44=0,"",'Ark1'!Y2325)</f>
        <v>0</v>
      </c>
      <c r="R44" s="222">
        <f>+IF(I44=0,"",'Ark1'!Z2325)</f>
        <v>1.2751512861104488</v>
      </c>
      <c r="S44" s="220">
        <f>+IF(I44=0,"",'Ark1'!AA2325)</f>
        <v>0.76173940004455876</v>
      </c>
      <c r="T44" s="220">
        <f>+IF(I44=0,"",'Ark1'!AB2325)</f>
        <v>0</v>
      </c>
      <c r="U44" s="222">
        <f>+'Ark1'!AD2325</f>
        <v>0</v>
      </c>
      <c r="V44" s="220">
        <f t="shared" ref="V44:V54" si="4">+IF(I44=0,"",I44/D44)</f>
        <v>12</v>
      </c>
      <c r="W44" s="220">
        <f t="shared" ref="W44:W54" si="5">+IF(I44=0,"",I44/H44)</f>
        <v>6</v>
      </c>
      <c r="X44" s="199"/>
      <c r="Y44" s="202"/>
      <c r="AA44" s="28"/>
      <c r="AB44" s="26"/>
      <c r="AC44" s="203"/>
      <c r="AD44" s="27"/>
      <c r="AE44" s="26"/>
      <c r="AF44" s="26"/>
      <c r="AG44" s="33"/>
      <c r="AH44" s="33"/>
      <c r="AI44" s="33"/>
    </row>
    <row r="45" spans="1:35" ht="15.6">
      <c r="A45" s="199"/>
      <c r="B45" s="219">
        <f>+'Ark1'!C2326</f>
        <v>2024</v>
      </c>
      <c r="C45" s="199"/>
      <c r="D45" s="219">
        <f>+'Ark1'!M2326</f>
        <v>3</v>
      </c>
      <c r="E45" s="219" t="s">
        <v>90</v>
      </c>
      <c r="F45" s="219">
        <f>+'Ark1'!D2326</f>
        <v>3</v>
      </c>
      <c r="G45" s="219" t="s">
        <v>523</v>
      </c>
      <c r="H45" s="219">
        <f>+'Ark1'!Q2326</f>
        <v>15</v>
      </c>
      <c r="I45" s="324">
        <f>+'Ark1'!R2326</f>
        <v>71</v>
      </c>
      <c r="J45" s="220">
        <f>+IF(I45=0,"",'Ark1'!AG2326)</f>
        <v>2.4230195529757297</v>
      </c>
      <c r="K45" s="220">
        <f>+IF(I45=0,"",'Ark1'!AH2326)</f>
        <v>0</v>
      </c>
      <c r="L45" s="221">
        <f>+IF(I45=0,"",'Ark1'!S2326)</f>
        <v>4.4929577464788739</v>
      </c>
      <c r="M45" s="220">
        <f>+IF(I45=0,"",'Ark1'!U2326)</f>
        <v>5.9028169014084506</v>
      </c>
      <c r="N45" s="220">
        <f>+IF(I45=0,"",'Ark1'!V2326)</f>
        <v>0</v>
      </c>
      <c r="O45" s="220">
        <f>+IF(I45=0,"",'Ark1'!W2326)</f>
        <v>0</v>
      </c>
      <c r="P45" s="222">
        <f>+IF(I45=0,"",'Ark1'!X2326)</f>
        <v>0</v>
      </c>
      <c r="Q45" s="222">
        <f>+IF(I45=0,"",'Ark1'!Y2326)</f>
        <v>0</v>
      </c>
      <c r="R45" s="222">
        <f>+IF(I45=0,"",'Ark1'!Z2326)</f>
        <v>1.7248777732558596</v>
      </c>
      <c r="S45" s="220">
        <f>+IF(I45=0,"",'Ark1'!AA2326)</f>
        <v>0.68942187326875692</v>
      </c>
      <c r="T45" s="220">
        <f>+IF(I45=0,"",'Ark1'!AB2326)</f>
        <v>0</v>
      </c>
      <c r="U45" s="222">
        <f>+'Ark1'!AD2326</f>
        <v>0</v>
      </c>
      <c r="V45" s="220">
        <f t="shared" si="4"/>
        <v>23.666666666666668</v>
      </c>
      <c r="W45" s="220">
        <f t="shared" si="5"/>
        <v>4.7333333333333334</v>
      </c>
      <c r="X45" s="199"/>
      <c r="Y45" s="202"/>
      <c r="AA45" s="28"/>
      <c r="AB45" s="26"/>
      <c r="AC45" s="203"/>
      <c r="AD45" s="27"/>
      <c r="AE45" s="26"/>
      <c r="AF45" s="26"/>
      <c r="AG45" s="33"/>
      <c r="AH45" s="33"/>
      <c r="AI45" s="33"/>
    </row>
    <row r="46" spans="1:35" ht="15.6">
      <c r="A46" s="199"/>
      <c r="B46" s="219">
        <f>+'Ark1'!C2327</f>
        <v>2024</v>
      </c>
      <c r="C46" s="199"/>
      <c r="D46" s="219">
        <f>+'Ark1'!M2327</f>
        <v>3</v>
      </c>
      <c r="E46" s="219" t="s">
        <v>90</v>
      </c>
      <c r="F46" s="219">
        <f>+'Ark1'!D2327</f>
        <v>4</v>
      </c>
      <c r="G46" s="219" t="s">
        <v>524</v>
      </c>
      <c r="H46" s="219">
        <f>+'Ark1'!Q2327</f>
        <v>47</v>
      </c>
      <c r="I46" s="324">
        <f>+'Ark1'!R2327</f>
        <v>383</v>
      </c>
      <c r="J46" s="220">
        <f>+IF(I46=0,"",'Ark1'!AG2327)</f>
        <v>10.977861105650048</v>
      </c>
      <c r="K46" s="220">
        <f>+IF(I46=0,"",'Ark1'!AH2327)</f>
        <v>2.0887728459530028</v>
      </c>
      <c r="L46" s="221">
        <f>+IF(I46=0,"",'Ark1'!S2327)</f>
        <v>4.2506527415143607</v>
      </c>
      <c r="M46" s="220">
        <f>+IF(I46=0,"",'Ark1'!U2327)</f>
        <v>5.9775456919060082</v>
      </c>
      <c r="N46" s="220">
        <f>+IF(I46=0,"",'Ark1'!V2327)</f>
        <v>0</v>
      </c>
      <c r="O46" s="220">
        <f>+IF(I46=0,"",'Ark1'!W2327)</f>
        <v>0</v>
      </c>
      <c r="P46" s="222">
        <f>+IF(I46=0,"",'Ark1'!X2327)</f>
        <v>0</v>
      </c>
      <c r="Q46" s="222">
        <f>+IF(I46=0,"",'Ark1'!Y2327)</f>
        <v>0</v>
      </c>
      <c r="R46" s="222">
        <f>+IF(I46=0,"",'Ark1'!Z2327)</f>
        <v>1.2138096737760844</v>
      </c>
      <c r="S46" s="220">
        <f>+IF(I46=0,"",'Ark1'!AA2327)</f>
        <v>1.0218722089999424</v>
      </c>
      <c r="T46" s="220">
        <f>+IF(I46=0,"",'Ark1'!AB2327)</f>
        <v>0</v>
      </c>
      <c r="U46" s="222">
        <f>+'Ark1'!AD2327</f>
        <v>0</v>
      </c>
      <c r="V46" s="220">
        <f t="shared" si="4"/>
        <v>127.66666666666667</v>
      </c>
      <c r="W46" s="220">
        <f t="shared" si="5"/>
        <v>8.1489361702127656</v>
      </c>
      <c r="X46" s="199"/>
      <c r="Y46" s="202"/>
      <c r="AA46" s="28"/>
      <c r="AB46" s="26"/>
      <c r="AC46" s="203"/>
      <c r="AD46" s="27"/>
      <c r="AE46" s="26"/>
      <c r="AF46" s="26"/>
      <c r="AG46" s="33"/>
      <c r="AH46" s="33"/>
      <c r="AI46" s="33"/>
    </row>
    <row r="47" spans="1:35" ht="15.6">
      <c r="A47" s="199"/>
      <c r="B47" s="219">
        <f>+'Ark1'!C2328</f>
        <v>2024</v>
      </c>
      <c r="C47" s="199"/>
      <c r="D47" s="219">
        <f>+'Ark1'!M2328</f>
        <v>3</v>
      </c>
      <c r="E47" s="219" t="s">
        <v>90</v>
      </c>
      <c r="F47" s="219">
        <f>+'Ark1'!D2328</f>
        <v>5</v>
      </c>
      <c r="G47" s="219" t="s">
        <v>442</v>
      </c>
      <c r="H47" s="219">
        <f>+'Ark1'!Q2328</f>
        <v>35</v>
      </c>
      <c r="I47" s="324">
        <f>+'Ark1'!R2328</f>
        <v>142</v>
      </c>
      <c r="J47" s="220">
        <f>+IF(I47=0,"",'Ark1'!AG2328)</f>
        <v>7.3729460674792868</v>
      </c>
      <c r="K47" s="220">
        <f>+IF(I47=0,"",'Ark1'!AH2328)</f>
        <v>4.2253521126760551</v>
      </c>
      <c r="L47" s="221">
        <f>+IF(I47=0,"",'Ark1'!S2328)</f>
        <v>4.323943661971831</v>
      </c>
      <c r="M47" s="220">
        <f>+IF(I47=0,"",'Ark1'!U2328)</f>
        <v>5.5077464788732415</v>
      </c>
      <c r="N47" s="220">
        <f>+IF(I47=0,"",'Ark1'!V2328)</f>
        <v>0</v>
      </c>
      <c r="O47" s="220">
        <f>+IF(I47=0,"",'Ark1'!W2328)</f>
        <v>0</v>
      </c>
      <c r="P47" s="222">
        <f>+IF(I47=0,"",'Ark1'!X2328)</f>
        <v>0</v>
      </c>
      <c r="Q47" s="222">
        <f>+IF(I47=0,"",'Ark1'!Y2328)</f>
        <v>0</v>
      </c>
      <c r="R47" s="222">
        <f>+IF(I47=0,"",'Ark1'!Z2328)</f>
        <v>2.0840802998661982</v>
      </c>
      <c r="S47" s="220">
        <f>+IF(I47=0,"",'Ark1'!AA2328)</f>
        <v>1.5902400198616835</v>
      </c>
      <c r="T47" s="220">
        <f>+IF(I47=0,"",'Ark1'!AB2328)</f>
        <v>0</v>
      </c>
      <c r="U47" s="222">
        <f>+'Ark1'!AD2328</f>
        <v>0</v>
      </c>
      <c r="V47" s="220">
        <f t="shared" si="4"/>
        <v>47.333333333333336</v>
      </c>
      <c r="W47" s="220">
        <f t="shared" si="5"/>
        <v>4.0571428571428569</v>
      </c>
      <c r="X47" s="199"/>
      <c r="Y47" s="202"/>
      <c r="AA47" s="28"/>
      <c r="AB47" s="26"/>
      <c r="AC47" s="203"/>
      <c r="AD47" s="27"/>
      <c r="AE47" s="26"/>
      <c r="AF47" s="26"/>
      <c r="AG47" s="33"/>
      <c r="AH47" s="33"/>
      <c r="AI47" s="33"/>
    </row>
    <row r="48" spans="1:35" ht="15.6">
      <c r="A48" s="199"/>
      <c r="B48" s="219">
        <f>+'Ark1'!C2329</f>
        <v>2024</v>
      </c>
      <c r="C48" s="199"/>
      <c r="D48" s="219">
        <f>+'Ark1'!M2329</f>
        <v>3</v>
      </c>
      <c r="E48" s="219" t="s">
        <v>90</v>
      </c>
      <c r="F48" s="219">
        <f>+'Ark1'!D2329</f>
        <v>6</v>
      </c>
      <c r="G48" s="219" t="s">
        <v>525</v>
      </c>
      <c r="H48" s="219">
        <f>+'Ark1'!Q2329</f>
        <v>30</v>
      </c>
      <c r="I48" s="324">
        <f>+'Ark1'!R2329</f>
        <v>169</v>
      </c>
      <c r="J48" s="220">
        <f>+IF(I48=0,"",'Ark1'!AG2329)</f>
        <v>13.944051214478112</v>
      </c>
      <c r="K48" s="220">
        <f>+IF(I48=0,"",'Ark1'!AH2329)</f>
        <v>0.59171597633136108</v>
      </c>
      <c r="L48" s="221">
        <f>+IF(I48=0,"",'Ark1'!S2329)</f>
        <v>4.5857988165680474</v>
      </c>
      <c r="M48" s="220">
        <f>+IF(I48=0,"",'Ark1'!U2329)</f>
        <v>7.0757396449704153</v>
      </c>
      <c r="N48" s="220">
        <f>+IF(I48=0,"",'Ark1'!V2329)</f>
        <v>0</v>
      </c>
      <c r="O48" s="220">
        <f>+IF(I48=0,"",'Ark1'!W2329)</f>
        <v>0</v>
      </c>
      <c r="P48" s="222">
        <f>+IF(I48=0,"",'Ark1'!X2329)</f>
        <v>0</v>
      </c>
      <c r="Q48" s="222">
        <f>+IF(I48=0,"",'Ark1'!Y2329)</f>
        <v>0</v>
      </c>
      <c r="R48" s="222">
        <f>+IF(I48=0,"",'Ark1'!Z2329)</f>
        <v>1.549251647068062</v>
      </c>
      <c r="S48" s="220">
        <f>+IF(I48=0,"",'Ark1'!AA2329)</f>
        <v>1.0234120826363997</v>
      </c>
      <c r="T48" s="220">
        <f>+IF(I48=0,"",'Ark1'!AB2329)</f>
        <v>0</v>
      </c>
      <c r="U48" s="222">
        <f>+'Ark1'!AD2329</f>
        <v>0</v>
      </c>
      <c r="V48" s="220">
        <f t="shared" si="4"/>
        <v>56.333333333333336</v>
      </c>
      <c r="W48" s="220">
        <f t="shared" si="5"/>
        <v>5.6333333333333337</v>
      </c>
      <c r="X48" s="199"/>
      <c r="Y48" s="202"/>
      <c r="AA48" s="28"/>
      <c r="AB48" s="26"/>
      <c r="AC48" s="203"/>
      <c r="AD48" s="27"/>
      <c r="AE48" s="26"/>
      <c r="AF48" s="26"/>
      <c r="AG48" s="33"/>
      <c r="AH48" s="33"/>
      <c r="AI48" s="33"/>
    </row>
    <row r="49" spans="1:35" ht="15.6">
      <c r="A49" s="199"/>
      <c r="B49" s="219">
        <f>+'Ark1'!C2330</f>
        <v>2024</v>
      </c>
      <c r="C49" s="199"/>
      <c r="D49" s="219">
        <f>+'Ark1'!M2330</f>
        <v>3</v>
      </c>
      <c r="E49" s="219" t="s">
        <v>90</v>
      </c>
      <c r="F49" s="219">
        <f>+'Ark1'!D2330</f>
        <v>7</v>
      </c>
      <c r="G49" s="219" t="s">
        <v>526</v>
      </c>
      <c r="H49" s="219">
        <f>+'Ark1'!Q2330</f>
        <v>22</v>
      </c>
      <c r="I49" s="324">
        <f>+'Ark1'!R2330</f>
        <v>133</v>
      </c>
      <c r="J49" s="220">
        <f>+IF(I49=0,"",'Ark1'!AG2330)</f>
        <v>21.14996932246472</v>
      </c>
      <c r="K49" s="220">
        <f>+IF(I49=0,"",'Ark1'!AH2330)</f>
        <v>6.7669172932330817</v>
      </c>
      <c r="L49" s="221">
        <f>+IF(I49=0,"",'Ark1'!S2330)</f>
        <v>4.3533834586466176</v>
      </c>
      <c r="M49" s="220">
        <f>+IF(I49=0,"",'Ark1'!U2330)</f>
        <v>7.2571428571428562</v>
      </c>
      <c r="N49" s="220">
        <f>+IF(I49=0,"",'Ark1'!V2330)</f>
        <v>0</v>
      </c>
      <c r="O49" s="220">
        <f>+IF(I49=0,"",'Ark1'!W2330)</f>
        <v>0</v>
      </c>
      <c r="P49" s="222">
        <f>+IF(I49=0,"",'Ark1'!X2330)</f>
        <v>1.5037593984962403</v>
      </c>
      <c r="Q49" s="222">
        <f>+IF(I49=0,"",'Ark1'!Y2330)</f>
        <v>0</v>
      </c>
      <c r="R49" s="222">
        <f>+IF(I49=0,"",'Ark1'!Z2330)</f>
        <v>2.5371313418420556</v>
      </c>
      <c r="S49" s="220">
        <f>+IF(I49=0,"",'Ark1'!AA2330)</f>
        <v>1.0347023016111758</v>
      </c>
      <c r="T49" s="220">
        <f>+IF(I49=0,"",'Ark1'!AB2330)</f>
        <v>0</v>
      </c>
      <c r="U49" s="222">
        <f>+'Ark1'!AD2330</f>
        <v>0</v>
      </c>
      <c r="V49" s="220">
        <f t="shared" si="4"/>
        <v>44.333333333333336</v>
      </c>
      <c r="W49" s="220">
        <f t="shared" si="5"/>
        <v>6.0454545454545459</v>
      </c>
      <c r="X49" s="199"/>
      <c r="Y49" s="202"/>
      <c r="AA49" s="28"/>
      <c r="AB49" s="26"/>
      <c r="AC49" s="203"/>
      <c r="AD49" s="27"/>
      <c r="AE49" s="26"/>
      <c r="AF49" s="26"/>
      <c r="AG49" s="33"/>
      <c r="AH49" s="33"/>
      <c r="AI49" s="33"/>
    </row>
    <row r="50" spans="1:35" ht="15.6">
      <c r="A50" s="199"/>
      <c r="B50" s="219">
        <f>+'Ark1'!C2331</f>
        <v>2024</v>
      </c>
      <c r="C50" s="199"/>
      <c r="D50" s="219">
        <f>+'Ark1'!M2331</f>
        <v>3</v>
      </c>
      <c r="E50" s="219" t="s">
        <v>90</v>
      </c>
      <c r="F50" s="219">
        <f>+'Ark1'!D2331</f>
        <v>8</v>
      </c>
      <c r="G50" s="219" t="s">
        <v>527</v>
      </c>
      <c r="H50" s="219">
        <f>+'Ark1'!Q2331</f>
        <v>47</v>
      </c>
      <c r="I50" s="324">
        <f>+'Ark1'!R2331</f>
        <v>294</v>
      </c>
      <c r="J50" s="220">
        <f>+IF(I50=0,"",'Ark1'!AG2331)</f>
        <v>27.797425225885753</v>
      </c>
      <c r="K50" s="220">
        <f>+IF(I50=0,"",'Ark1'!AH2331)</f>
        <v>2.0408163265306123</v>
      </c>
      <c r="L50" s="221">
        <f>+IF(I50=0,"",'Ark1'!S2331)</f>
        <v>4.4693877551020424</v>
      </c>
      <c r="M50" s="220">
        <f>+IF(I50=0,"",'Ark1'!U2331)</f>
        <v>8.769047619047619</v>
      </c>
      <c r="N50" s="220">
        <f>+IF(I50=0,"",'Ark1'!V2331)</f>
        <v>0</v>
      </c>
      <c r="O50" s="220">
        <f>+IF(I50=0,"",'Ark1'!W2331)</f>
        <v>0</v>
      </c>
      <c r="P50" s="222">
        <f>+IF(I50=0,"",'Ark1'!X2331)</f>
        <v>0</v>
      </c>
      <c r="Q50" s="222">
        <f>+IF(I50=0,"",'Ark1'!Y2331)</f>
        <v>0</v>
      </c>
      <c r="R50" s="222">
        <f>+IF(I50=0,"",'Ark1'!Z2331)</f>
        <v>1.9925954200330096</v>
      </c>
      <c r="S50" s="220">
        <f>+IF(I50=0,"",'Ark1'!AA2331)</f>
        <v>0.90580983759886435</v>
      </c>
      <c r="T50" s="220">
        <f>+IF(I50=0,"",'Ark1'!AB2331)</f>
        <v>0</v>
      </c>
      <c r="U50" s="222">
        <f>+'Ark1'!AD2331</f>
        <v>0</v>
      </c>
      <c r="V50" s="220">
        <f t="shared" si="4"/>
        <v>98</v>
      </c>
      <c r="W50" s="220">
        <f t="shared" si="5"/>
        <v>6.2553191489361701</v>
      </c>
      <c r="X50" s="199"/>
      <c r="Y50" s="202"/>
      <c r="AA50" s="28"/>
      <c r="AB50" s="26"/>
      <c r="AC50" s="203"/>
      <c r="AD50" s="27"/>
      <c r="AE50" s="26"/>
      <c r="AF50" s="26"/>
      <c r="AG50" s="33"/>
      <c r="AH50" s="33"/>
      <c r="AI50" s="33"/>
    </row>
    <row r="51" spans="1:35" ht="15.6">
      <c r="A51" s="199"/>
      <c r="B51" s="219">
        <f>+'Ark1'!C2332</f>
        <v>2024</v>
      </c>
      <c r="C51" s="199"/>
      <c r="D51" s="219">
        <f>+'Ark1'!M2332</f>
        <v>3</v>
      </c>
      <c r="E51" s="219" t="s">
        <v>90</v>
      </c>
      <c r="F51" s="219">
        <f>+'Ark1'!D2332</f>
        <v>9</v>
      </c>
      <c r="G51" s="219" t="s">
        <v>528</v>
      </c>
      <c r="H51" s="219">
        <f>+'Ark1'!Q2332</f>
        <v>72</v>
      </c>
      <c r="I51" s="324">
        <f>+'Ark1'!R2332</f>
        <v>323</v>
      </c>
      <c r="J51" s="220">
        <f>+IF(I51=0,"",'Ark1'!AG2332)</f>
        <v>18.131747992222987</v>
      </c>
      <c r="K51" s="220">
        <f>+IF(I51=0,"",'Ark1'!AH2332)</f>
        <v>3.7151702786377694</v>
      </c>
      <c r="L51" s="221">
        <f>+IF(I51=0,"",'Ark1'!S2332)</f>
        <v>4.5665634674922604</v>
      </c>
      <c r="M51" s="220">
        <f>+IF(I51=0,"",'Ark1'!U2332)</f>
        <v>9.4990712074303332</v>
      </c>
      <c r="N51" s="220">
        <f>+IF(I51=0,"",'Ark1'!V2332)</f>
        <v>0.30959752321981437</v>
      </c>
      <c r="O51" s="220">
        <f>+IF(I51=0,"",'Ark1'!W2332)</f>
        <v>0</v>
      </c>
      <c r="P51" s="222">
        <f>+IF(I51=0,"",'Ark1'!X2332)</f>
        <v>3.095975232198144</v>
      </c>
      <c r="Q51" s="222">
        <f>+IF(I51=0,"",'Ark1'!Y2332)</f>
        <v>0.30959752321981437</v>
      </c>
      <c r="R51" s="222">
        <f>+IF(I51=0,"",'Ark1'!Z2332)</f>
        <v>3.0383359270258419</v>
      </c>
      <c r="S51" s="220">
        <f>+IF(I51=0,"",'Ark1'!AA2332)</f>
        <v>1.2156345862183533</v>
      </c>
      <c r="T51" s="220">
        <f>+IF(I51=0,"",'Ark1'!AB2332)</f>
        <v>0</v>
      </c>
      <c r="U51" s="222">
        <f>+'Ark1'!AD2332</f>
        <v>0</v>
      </c>
      <c r="V51" s="220">
        <f t="shared" si="4"/>
        <v>107.66666666666667</v>
      </c>
      <c r="W51" s="220">
        <f t="shared" si="5"/>
        <v>4.4861111111111107</v>
      </c>
      <c r="X51" s="199"/>
      <c r="Y51" s="202"/>
      <c r="AA51" s="28"/>
      <c r="AB51" s="26"/>
      <c r="AC51" s="203"/>
      <c r="AD51" s="27"/>
      <c r="AE51" s="26"/>
      <c r="AF51" s="26"/>
      <c r="AG51" s="33"/>
      <c r="AH51" s="33"/>
      <c r="AI51" s="33"/>
    </row>
    <row r="52" spans="1:35" ht="15.6">
      <c r="A52" s="199"/>
      <c r="B52" s="219">
        <f>+'Ark1'!C2333</f>
        <v>2024</v>
      </c>
      <c r="C52" s="199"/>
      <c r="D52" s="219">
        <f>+'Ark1'!M2333</f>
        <v>3</v>
      </c>
      <c r="E52" s="219" t="s">
        <v>90</v>
      </c>
      <c r="F52" s="219">
        <f>+'Ark1'!D2333</f>
        <v>10</v>
      </c>
      <c r="G52" s="219" t="s">
        <v>529</v>
      </c>
      <c r="H52" s="219">
        <f>+'Ark1'!Q2333</f>
        <v>125</v>
      </c>
      <c r="I52" s="324">
        <f>+'Ark1'!R2333</f>
        <v>567</v>
      </c>
      <c r="J52" s="220">
        <f>+IF(I52=0,"",'Ark1'!AG2333)</f>
        <v>17.561936096724761</v>
      </c>
      <c r="K52" s="220">
        <f>+IF(I52=0,"",'Ark1'!AH2333)</f>
        <v>1.2345679012345681</v>
      </c>
      <c r="L52" s="221">
        <f>+IF(I52=0,"",'Ark1'!S2333)</f>
        <v>4.5079365079365079</v>
      </c>
      <c r="M52" s="220">
        <f>+IF(I52=0,"",'Ark1'!U2333)</f>
        <v>8.5102292768959416</v>
      </c>
      <c r="N52" s="220">
        <f>+IF(I52=0,"",'Ark1'!V2333)</f>
        <v>0</v>
      </c>
      <c r="O52" s="220">
        <f>+IF(I52=0,"",'Ark1'!W2333)</f>
        <v>0</v>
      </c>
      <c r="P52" s="222">
        <f>+IF(I52=0,"",'Ark1'!X2333)</f>
        <v>0.88183421516754845</v>
      </c>
      <c r="Q52" s="222">
        <f>+IF(I52=0,"",'Ark1'!Y2333)</f>
        <v>0</v>
      </c>
      <c r="R52" s="222">
        <f>+IF(I52=0,"",'Ark1'!Z2333)</f>
        <v>2.534468093873083</v>
      </c>
      <c r="S52" s="220">
        <f>+IF(I52=0,"",'Ark1'!AA2333)</f>
        <v>0.99355443520817988</v>
      </c>
      <c r="T52" s="220">
        <f>+IF(I52=0,"",'Ark1'!AB2333)</f>
        <v>0</v>
      </c>
      <c r="U52" s="222">
        <f>+'Ark1'!AD2333</f>
        <v>0</v>
      </c>
      <c r="V52" s="220">
        <f t="shared" si="4"/>
        <v>189</v>
      </c>
      <c r="W52" s="220">
        <f t="shared" si="5"/>
        <v>4.5359999999999996</v>
      </c>
      <c r="X52" s="199"/>
      <c r="Y52" s="202"/>
      <c r="AA52" s="28"/>
      <c r="AB52" s="26"/>
      <c r="AC52" s="203"/>
      <c r="AD52" s="27"/>
      <c r="AE52" s="26"/>
      <c r="AF52" s="26"/>
      <c r="AG52" s="33"/>
      <c r="AH52" s="33"/>
      <c r="AI52" s="33"/>
    </row>
    <row r="53" spans="1:35" ht="15.6">
      <c r="A53" s="199"/>
      <c r="B53" s="219">
        <f>+'Ark1'!C2334</f>
        <v>2024</v>
      </c>
      <c r="C53" s="199"/>
      <c r="D53" s="219">
        <f>+'Ark1'!M2334</f>
        <v>3</v>
      </c>
      <c r="E53" s="219" t="s">
        <v>90</v>
      </c>
      <c r="F53" s="219">
        <f>+'Ark1'!D2334</f>
        <v>11</v>
      </c>
      <c r="G53" s="219" t="s">
        <v>530</v>
      </c>
      <c r="H53" s="219">
        <f>+'Ark1'!Q2334</f>
        <v>49</v>
      </c>
      <c r="I53" s="324">
        <f>+'Ark1'!R2334</f>
        <v>171</v>
      </c>
      <c r="J53" s="220">
        <f>+IF(I53=0,"",'Ark1'!AG2334)</f>
        <v>16.007702450970143</v>
      </c>
      <c r="K53" s="220">
        <f>+IF(I53=0,"",'Ark1'!AH2334)</f>
        <v>5.84795321637427</v>
      </c>
      <c r="L53" s="221">
        <f>+IF(I53=0,"",'Ark1'!S2334)</f>
        <v>4.1228070175438596</v>
      </c>
      <c r="M53" s="220">
        <f>+IF(I53=0,"",'Ark1'!U2334)</f>
        <v>8.9450292397660895</v>
      </c>
      <c r="N53" s="220">
        <f>+IF(I53=0,"",'Ark1'!V2334)</f>
        <v>0</v>
      </c>
      <c r="O53" s="220">
        <f>+IF(I53=0,"",'Ark1'!W2334)</f>
        <v>0</v>
      </c>
      <c r="P53" s="222">
        <f>+IF(I53=0,"",'Ark1'!X2334)</f>
        <v>4.6783625730994149</v>
      </c>
      <c r="Q53" s="222">
        <f>+IF(I53=0,"",'Ark1'!Y2334)</f>
        <v>0</v>
      </c>
      <c r="R53" s="222">
        <f>+IF(I53=0,"",'Ark1'!Z2334)</f>
        <v>3.0240200914948887</v>
      </c>
      <c r="S53" s="220">
        <f>+IF(I53=0,"",'Ark1'!AA2334)</f>
        <v>1.1857365086818112</v>
      </c>
      <c r="T53" s="220">
        <f>+IF(I53=0,"",'Ark1'!AB2334)</f>
        <v>0</v>
      </c>
      <c r="U53" s="222">
        <f>+'Ark1'!AD2334</f>
        <v>0</v>
      </c>
      <c r="V53" s="220">
        <f t="shared" si="4"/>
        <v>57</v>
      </c>
      <c r="W53" s="220">
        <f t="shared" si="5"/>
        <v>3.489795918367347</v>
      </c>
      <c r="X53" s="199"/>
      <c r="Y53" s="202"/>
      <c r="AA53" s="28"/>
      <c r="AB53" s="26"/>
      <c r="AC53" s="203"/>
      <c r="AD53" s="27"/>
      <c r="AE53" s="26"/>
      <c r="AF53" s="26"/>
      <c r="AG53" s="33"/>
      <c r="AH53" s="33"/>
      <c r="AI53" s="33"/>
    </row>
    <row r="54" spans="1:35" ht="16.5" customHeight="1">
      <c r="A54" s="199"/>
      <c r="B54" s="219">
        <f>+'Ark1'!C2335</f>
        <v>2024</v>
      </c>
      <c r="C54" s="199"/>
      <c r="D54" s="219">
        <f>+'Ark1'!M2335</f>
        <v>3</v>
      </c>
      <c r="E54" s="219" t="s">
        <v>90</v>
      </c>
      <c r="F54" s="219">
        <f>+'Ark1'!D2335</f>
        <v>12</v>
      </c>
      <c r="G54" s="219" t="s">
        <v>531</v>
      </c>
      <c r="H54" s="219">
        <f>+'Ark1'!Q2335</f>
        <v>9</v>
      </c>
      <c r="I54" s="324">
        <f>+'Ark1'!R2335</f>
        <v>13</v>
      </c>
      <c r="J54" s="220">
        <f>+IF(I54=0,"",'Ark1'!AG2335)</f>
        <v>12.168390863464101</v>
      </c>
      <c r="K54" s="220">
        <f>+IF(I54=0,"",'Ark1'!AH2335)</f>
        <v>0</v>
      </c>
      <c r="L54" s="221">
        <f>+IF(I54=0,"",'Ark1'!S2335)</f>
        <v>4.3846153846153859</v>
      </c>
      <c r="M54" s="220">
        <f>+IF(I54=0,"",'Ark1'!U2335)</f>
        <v>9.1384615384615362</v>
      </c>
      <c r="N54" s="220">
        <f>+IF(I54=0,"",'Ark1'!V2335)</f>
        <v>0</v>
      </c>
      <c r="O54" s="220">
        <f>+IF(I54=0,"",'Ark1'!W2335)</f>
        <v>0</v>
      </c>
      <c r="P54" s="222">
        <f>+IF(I54=0,"",'Ark1'!X2335)</f>
        <v>0</v>
      </c>
      <c r="Q54" s="222">
        <f>+IF(I54=0,"",'Ark1'!Y2335)</f>
        <v>0</v>
      </c>
      <c r="R54" s="222">
        <f>+IF(I54=0,"",'Ark1'!Z2335)</f>
        <v>2.8405141629745843</v>
      </c>
      <c r="S54" s="220">
        <f>+IF(I54=0,"",'Ark1'!AA2335)</f>
        <v>1.2113858267710469</v>
      </c>
      <c r="T54" s="220">
        <f>+IF(I54=0,"",'Ark1'!AB2335)</f>
        <v>0</v>
      </c>
      <c r="U54" s="222">
        <f>+'Ark1'!AD2335</f>
        <v>0</v>
      </c>
      <c r="V54" s="220">
        <f t="shared" si="4"/>
        <v>4.333333333333333</v>
      </c>
      <c r="W54" s="220">
        <f t="shared" si="5"/>
        <v>1.4444444444444444</v>
      </c>
      <c r="X54" s="199"/>
      <c r="Y54" s="202"/>
      <c r="AA54" s="28"/>
      <c r="AB54" s="26"/>
      <c r="AC54" s="203"/>
      <c r="AD54" s="27"/>
      <c r="AE54" s="26"/>
      <c r="AF54" s="26"/>
      <c r="AG54" s="33"/>
      <c r="AH54" s="33"/>
      <c r="AI54" s="33"/>
    </row>
    <row r="55" spans="1:35" ht="15.6">
      <c r="A55" s="199"/>
      <c r="B55" s="199"/>
      <c r="C55" s="199"/>
      <c r="D55" s="199"/>
      <c r="E55" s="199"/>
      <c r="F55" s="199"/>
      <c r="G55" s="199"/>
      <c r="H55" s="199"/>
      <c r="I55" s="320"/>
      <c r="J55" s="200"/>
      <c r="K55" s="200"/>
      <c r="L55" s="199"/>
      <c r="M55" s="199"/>
      <c r="N55" s="199"/>
      <c r="O55" s="201"/>
      <c r="P55" s="201"/>
      <c r="Q55" s="201"/>
      <c r="R55" s="201"/>
      <c r="S55" s="200"/>
      <c r="T55" s="199"/>
      <c r="U55" s="201"/>
      <c r="V55" s="201"/>
      <c r="W55" s="200"/>
      <c r="X55" s="199"/>
      <c r="Y55" s="202"/>
      <c r="AA55" s="28"/>
      <c r="AB55" s="26"/>
      <c r="AC55" s="203"/>
      <c r="AD55" s="27"/>
      <c r="AH55" s="27"/>
    </row>
    <row r="56" spans="1:35" ht="22.8">
      <c r="A56" s="199"/>
      <c r="B56" s="199"/>
      <c r="C56" s="199"/>
      <c r="D56" s="199"/>
      <c r="E56" s="244" t="str">
        <f>+E58</f>
        <v>2-</v>
      </c>
      <c r="F56" s="199"/>
      <c r="G56" s="199"/>
      <c r="H56" s="199"/>
      <c r="I56" s="313">
        <f>SUM(I58:I69)</f>
        <v>3178</v>
      </c>
      <c r="J56" s="200"/>
      <c r="K56" s="200"/>
      <c r="L56" s="199"/>
      <c r="M56" s="250">
        <f>+Fettgruppe!K13</f>
        <v>8.5121774701069821</v>
      </c>
      <c r="N56" s="199"/>
      <c r="O56" s="201"/>
      <c r="P56" s="201"/>
      <c r="Q56" s="201"/>
      <c r="R56" s="201"/>
      <c r="S56" s="200"/>
      <c r="T56" s="199"/>
      <c r="U56" s="201"/>
      <c r="V56" s="201"/>
      <c r="W56" s="200"/>
      <c r="X56" s="199"/>
      <c r="Y56" s="202"/>
      <c r="AA56" s="28"/>
      <c r="AB56" s="26"/>
      <c r="AC56" s="203"/>
      <c r="AD56" s="27"/>
      <c r="AH56" s="27"/>
    </row>
    <row r="57" spans="1:35" ht="15.6">
      <c r="A57" s="199"/>
      <c r="B57" s="199"/>
      <c r="C57" s="199"/>
      <c r="D57" s="199"/>
      <c r="E57" s="199"/>
      <c r="F57" s="199"/>
      <c r="G57" s="199"/>
      <c r="H57" s="199"/>
      <c r="I57" s="320"/>
      <c r="J57" s="200"/>
      <c r="K57" s="200"/>
      <c r="L57" s="199"/>
      <c r="M57" s="199"/>
      <c r="N57" s="199"/>
      <c r="O57" s="201"/>
      <c r="P57" s="201"/>
      <c r="Q57" s="201"/>
      <c r="R57" s="201"/>
      <c r="S57" s="200"/>
      <c r="T57" s="199"/>
      <c r="U57" s="201"/>
      <c r="V57" s="201"/>
      <c r="W57" s="216"/>
      <c r="X57" s="199"/>
      <c r="Y57" s="202"/>
      <c r="AA57" s="28"/>
      <c r="AB57" s="26"/>
      <c r="AC57" s="203"/>
      <c r="AD57" s="27"/>
      <c r="AH57" s="27"/>
    </row>
    <row r="58" spans="1:35" ht="16.5" customHeight="1">
      <c r="A58" s="199"/>
      <c r="B58" s="27">
        <f>+'Ark1'!C2336</f>
        <v>2024</v>
      </c>
      <c r="C58" s="199"/>
      <c r="D58" s="27">
        <f>+'Ark1'!M2336</f>
        <v>4</v>
      </c>
      <c r="E58" s="27" t="s">
        <v>91</v>
      </c>
      <c r="F58" s="27">
        <f>+'Ark1'!D2336</f>
        <v>1</v>
      </c>
      <c r="G58" s="27" t="s">
        <v>521</v>
      </c>
      <c r="H58" s="27">
        <f>+'Ark1'!Q2336</f>
        <v>3</v>
      </c>
      <c r="I58" s="325">
        <f>+'Ark1'!R2336</f>
        <v>7</v>
      </c>
      <c r="J58" s="28">
        <f>+IF(I58=0,"",'Ark1'!AG2336)</f>
        <v>3.8649604660840624</v>
      </c>
      <c r="K58" s="28">
        <f>+IF(I58=0,"",'Ark1'!AH2336)</f>
        <v>0</v>
      </c>
      <c r="L58" s="26">
        <f>+IF(I58=0,"",'Ark1'!S2336)</f>
        <v>5.4285714285714306</v>
      </c>
      <c r="M58" s="28">
        <f>+IF(I58=0,"",'Ark1'!U2336)</f>
        <v>10.614285714285712</v>
      </c>
      <c r="N58" s="28">
        <f>+IF(I58=0,"",'Ark1'!V2336)</f>
        <v>0</v>
      </c>
      <c r="O58" s="28">
        <f>+IF(I58=0,"",'Ark1'!W2336)</f>
        <v>0</v>
      </c>
      <c r="P58" s="33">
        <f>+IF(I58=0,"",'Ark1'!X2336)</f>
        <v>0</v>
      </c>
      <c r="Q58" s="33">
        <f>+IF(I58=0,"",'Ark1'!Y2336)</f>
        <v>0</v>
      </c>
      <c r="R58" s="33">
        <f>+IF(I58=0,"",'Ark1'!Z2336)</f>
        <v>2.7678917048533482</v>
      </c>
      <c r="S58" s="28">
        <f>+IF(I58=0,"",'Ark1'!AA2336)</f>
        <v>0.72843135908468148</v>
      </c>
      <c r="T58" s="28">
        <f>+IF(I58=0,"",'Ark1'!AB2336)</f>
        <v>0</v>
      </c>
      <c r="U58" s="33">
        <f>+'Ark1'!AD2336</f>
        <v>0</v>
      </c>
      <c r="V58" s="28">
        <f>+IF(I58=0,"",I58/D58)</f>
        <v>1.75</v>
      </c>
      <c r="W58" s="28">
        <f>+IF(I58=0,"",I58/H58)</f>
        <v>2.3333333333333335</v>
      </c>
      <c r="X58" s="199"/>
      <c r="Y58" s="202"/>
      <c r="AA58" s="28"/>
      <c r="AB58" s="26"/>
      <c r="AC58" s="203"/>
      <c r="AD58" s="27"/>
      <c r="AE58" s="26"/>
      <c r="AF58" s="26"/>
      <c r="AG58" s="33"/>
      <c r="AH58" s="33"/>
      <c r="AI58" s="33"/>
    </row>
    <row r="59" spans="1:35">
      <c r="A59" s="199"/>
      <c r="B59" s="27">
        <f>+'Ark1'!C2337</f>
        <v>2024</v>
      </c>
      <c r="C59" s="199"/>
      <c r="D59" s="27">
        <f>+'Ark1'!M2337</f>
        <v>4</v>
      </c>
      <c r="E59" s="27" t="s">
        <v>91</v>
      </c>
      <c r="F59" s="27">
        <f>+'Ark1'!D2337</f>
        <v>2</v>
      </c>
      <c r="G59" s="27" t="s">
        <v>522</v>
      </c>
      <c r="H59" s="27">
        <f>+'Ark1'!Q2337</f>
        <v>13</v>
      </c>
      <c r="I59" s="325">
        <f>+'Ark1'!R2337</f>
        <v>100</v>
      </c>
      <c r="J59" s="28">
        <f>+IF(I59=0,"",'Ark1'!AG2337)</f>
        <v>6.6186438425347562</v>
      </c>
      <c r="K59" s="28">
        <f>+IF(I59=0,"",'Ark1'!AH2337)</f>
        <v>1</v>
      </c>
      <c r="L59" s="26">
        <f>+IF(I59=0,"",'Ark1'!S2337)</f>
        <v>5.12</v>
      </c>
      <c r="M59" s="28">
        <f>+IF(I59=0,"",'Ark1'!U2337)</f>
        <v>4.9800000000000004</v>
      </c>
      <c r="N59" s="28">
        <f>+IF(I59=0,"",'Ark1'!V2337)</f>
        <v>0</v>
      </c>
      <c r="O59" s="28">
        <f>+IF(I59=0,"",'Ark1'!W2337)</f>
        <v>0</v>
      </c>
      <c r="P59" s="33">
        <f>+IF(I59=0,"",'Ark1'!X2337)</f>
        <v>0</v>
      </c>
      <c r="Q59" s="33">
        <f>+IF(I59=0,"",'Ark1'!Y2337)</f>
        <v>0</v>
      </c>
      <c r="R59" s="33">
        <f>+IF(I59=0,"",'Ark1'!Z2337)</f>
        <v>1.6981166037701891</v>
      </c>
      <c r="S59" s="28">
        <f>+IF(I59=0,"",'Ark1'!AA2337)</f>
        <v>0.65238025721200321</v>
      </c>
      <c r="T59" s="28">
        <f>+IF(I59=0,"",'Ark1'!AB2337)</f>
        <v>0</v>
      </c>
      <c r="U59" s="33">
        <f>+'Ark1'!AD2337</f>
        <v>0</v>
      </c>
      <c r="V59" s="28">
        <f t="shared" ref="V59:V69" si="6">+IF(I59=0,"",I59/D59)</f>
        <v>25</v>
      </c>
      <c r="W59" s="28">
        <f t="shared" ref="W59:W69" si="7">+IF(I59=0,"",I59/H59)</f>
        <v>7.6923076923076925</v>
      </c>
      <c r="X59" s="199"/>
      <c r="Y59" s="27"/>
      <c r="AA59" s="28"/>
      <c r="AB59" s="26"/>
      <c r="AC59" s="27"/>
      <c r="AD59" s="27"/>
      <c r="AE59" s="26"/>
      <c r="AF59" s="26"/>
      <c r="AG59" s="33"/>
      <c r="AH59" s="33"/>
      <c r="AI59" s="33"/>
    </row>
    <row r="60" spans="1:35" ht="17.25" customHeight="1">
      <c r="A60" s="199"/>
      <c r="B60" s="27">
        <f>+'Ark1'!C2338</f>
        <v>2024</v>
      </c>
      <c r="C60" s="199"/>
      <c r="D60" s="27">
        <f>+'Ark1'!M2338</f>
        <v>4</v>
      </c>
      <c r="E60" s="27" t="s">
        <v>91</v>
      </c>
      <c r="F60" s="27">
        <f>+'Ark1'!D2338</f>
        <v>3</v>
      </c>
      <c r="G60" s="27" t="s">
        <v>523</v>
      </c>
      <c r="H60" s="27">
        <f>+'Ark1'!Q2338</f>
        <v>33</v>
      </c>
      <c r="I60" s="325">
        <f>+'Ark1'!R2338</f>
        <v>252</v>
      </c>
      <c r="J60" s="28">
        <f>+IF(I60=0,"",'Ark1'!AG2338)</f>
        <v>9.245169570898323</v>
      </c>
      <c r="K60" s="28">
        <f>+IF(I60=0,"",'Ark1'!AH2338)</f>
        <v>0</v>
      </c>
      <c r="L60" s="26">
        <f>+IF(I60=0,"",'Ark1'!S2338)</f>
        <v>5.4087301587301582</v>
      </c>
      <c r="M60" s="28">
        <f>+IF(I60=0,"",'Ark1'!U2338)</f>
        <v>6.3456349206349199</v>
      </c>
      <c r="N60" s="28">
        <f>+IF(I60=0,"",'Ark1'!V2338)</f>
        <v>0</v>
      </c>
      <c r="O60" s="28">
        <f>+IF(I60=0,"",'Ark1'!W2338)</f>
        <v>0</v>
      </c>
      <c r="P60" s="33">
        <f>+IF(I60=0,"",'Ark1'!X2338)</f>
        <v>0</v>
      </c>
      <c r="Q60" s="33">
        <f>+IF(I60=0,"",'Ark1'!Y2338)</f>
        <v>0</v>
      </c>
      <c r="R60" s="33">
        <f>+IF(I60=0,"",'Ark1'!Z2338)</f>
        <v>1.691628780261538</v>
      </c>
      <c r="S60" s="28">
        <f>+IF(I60=0,"",'Ark1'!AA2338)</f>
        <v>1.0817768922684594</v>
      </c>
      <c r="T60" s="28">
        <f>+IF(I60=0,"",'Ark1'!AB2338)</f>
        <v>0</v>
      </c>
      <c r="U60" s="33">
        <f>+'Ark1'!AD2338</f>
        <v>0</v>
      </c>
      <c r="V60" s="28">
        <f t="shared" si="6"/>
        <v>63</v>
      </c>
      <c r="W60" s="28">
        <f t="shared" si="7"/>
        <v>7.6363636363636367</v>
      </c>
      <c r="X60" s="199"/>
      <c r="Y60" s="223"/>
      <c r="AA60" s="28"/>
      <c r="AB60" s="26"/>
      <c r="AC60" s="203"/>
      <c r="AD60" s="27"/>
      <c r="AE60" s="26"/>
      <c r="AF60" s="26"/>
      <c r="AG60" s="33"/>
      <c r="AH60" s="33"/>
      <c r="AI60" s="33"/>
    </row>
    <row r="61" spans="1:35" ht="15.6">
      <c r="A61" s="199"/>
      <c r="B61" s="27">
        <f>+'Ark1'!C2339</f>
        <v>2024</v>
      </c>
      <c r="C61" s="199"/>
      <c r="D61" s="27">
        <f>+'Ark1'!M2339</f>
        <v>4</v>
      </c>
      <c r="E61" s="27" t="s">
        <v>91</v>
      </c>
      <c r="F61" s="27">
        <f>+'Ark1'!D2339</f>
        <v>4</v>
      </c>
      <c r="G61" s="27" t="s">
        <v>524</v>
      </c>
      <c r="H61" s="27">
        <f>+'Ark1'!Q2339</f>
        <v>58</v>
      </c>
      <c r="I61" s="325">
        <f>+'Ark1'!R2339</f>
        <v>639</v>
      </c>
      <c r="J61" s="28">
        <f>+IF(I61=0,"",'Ark1'!AG2339)</f>
        <v>19.733681136626281</v>
      </c>
      <c r="K61" s="28">
        <f>+IF(I61=0,"",'Ark1'!AH2339)</f>
        <v>0.93896713615023508</v>
      </c>
      <c r="L61" s="26">
        <f>+IF(I61=0,"",'Ark1'!S2339)</f>
        <v>5.1298904538341157</v>
      </c>
      <c r="M61" s="28">
        <f>+IF(I61=0,"",'Ark1'!U2339)</f>
        <v>6.4403755868544623</v>
      </c>
      <c r="N61" s="28">
        <f>+IF(I61=0,"",'Ark1'!V2339)</f>
        <v>0</v>
      </c>
      <c r="O61" s="28">
        <f>+IF(I61=0,"",'Ark1'!W2339)</f>
        <v>0</v>
      </c>
      <c r="P61" s="33">
        <f>+IF(I61=0,"",'Ark1'!X2339)</f>
        <v>0</v>
      </c>
      <c r="Q61" s="33">
        <f>+IF(I61=0,"",'Ark1'!Y2339)</f>
        <v>0</v>
      </c>
      <c r="R61" s="33">
        <f>+IF(I61=0,"",'Ark1'!Z2339)</f>
        <v>1.2613294461046007</v>
      </c>
      <c r="S61" s="28">
        <f>+IF(I61=0,"",'Ark1'!AA2339)</f>
        <v>0.9346562491732312</v>
      </c>
      <c r="T61" s="28">
        <f>+IF(I61=0,"",'Ark1'!AB2339)</f>
        <v>0</v>
      </c>
      <c r="U61" s="33">
        <f>+'Ark1'!AD2339</f>
        <v>0</v>
      </c>
      <c r="V61" s="28">
        <f t="shared" si="6"/>
        <v>159.75</v>
      </c>
      <c r="W61" s="28">
        <f t="shared" si="7"/>
        <v>11.017241379310345</v>
      </c>
      <c r="X61" s="199"/>
      <c r="Y61" s="223"/>
      <c r="AA61" s="28"/>
      <c r="AB61" s="26"/>
      <c r="AC61" s="27"/>
      <c r="AD61" s="27"/>
      <c r="AE61" s="26"/>
      <c r="AF61" s="26"/>
      <c r="AG61" s="33"/>
      <c r="AH61" s="33"/>
      <c r="AI61" s="33"/>
    </row>
    <row r="62" spans="1:35">
      <c r="A62" s="199"/>
      <c r="B62" s="27">
        <f>+'Ark1'!C2340</f>
        <v>2024</v>
      </c>
      <c r="C62" s="199"/>
      <c r="D62" s="27">
        <f>+'Ark1'!M2340</f>
        <v>4</v>
      </c>
      <c r="E62" s="27" t="s">
        <v>91</v>
      </c>
      <c r="F62" s="27">
        <f>+'Ark1'!D2340</f>
        <v>5</v>
      </c>
      <c r="G62" s="27" t="s">
        <v>442</v>
      </c>
      <c r="H62" s="27">
        <f>+'Ark1'!Q2340</f>
        <v>39</v>
      </c>
      <c r="I62" s="325">
        <f>+'Ark1'!R2340</f>
        <v>239</v>
      </c>
      <c r="J62" s="28">
        <f>+IF(I62=0,"",'Ark1'!AG2340)</f>
        <v>14.762860940637461</v>
      </c>
      <c r="K62" s="28">
        <f>+IF(I62=0,"",'Ark1'!AH2340)</f>
        <v>2.0920502092050204</v>
      </c>
      <c r="L62" s="26">
        <f>+IF(I62=0,"",'Ark1'!S2340)</f>
        <v>5.2677824267782407</v>
      </c>
      <c r="M62" s="28">
        <f>+IF(I62=0,"",'Ark1'!U2340)</f>
        <v>6.5523012552301267</v>
      </c>
      <c r="N62" s="28">
        <f>+IF(I62=0,"",'Ark1'!V2340)</f>
        <v>0</v>
      </c>
      <c r="O62" s="28">
        <f>+IF(I62=0,"",'Ark1'!W2340)</f>
        <v>0</v>
      </c>
      <c r="P62" s="33">
        <f>+IF(I62=0,"",'Ark1'!X2340)</f>
        <v>0.41841004184100405</v>
      </c>
      <c r="Q62" s="33">
        <f>+IF(I62=0,"",'Ark1'!Y2340)</f>
        <v>0</v>
      </c>
      <c r="R62" s="33">
        <f>+IF(I62=0,"",'Ark1'!Z2340)</f>
        <v>2.4292639124037554</v>
      </c>
      <c r="S62" s="28">
        <f>+IF(I62=0,"",'Ark1'!AA2340)</f>
        <v>1.0285911164692545</v>
      </c>
      <c r="T62" s="28">
        <f>+IF(I62=0,"",'Ark1'!AB2340)</f>
        <v>0</v>
      </c>
      <c r="U62" s="33">
        <f>+'Ark1'!AD2340</f>
        <v>0</v>
      </c>
      <c r="V62" s="28">
        <f t="shared" si="6"/>
        <v>59.75</v>
      </c>
      <c r="W62" s="28">
        <f t="shared" si="7"/>
        <v>6.1282051282051286</v>
      </c>
      <c r="X62" s="199"/>
      <c r="Y62" s="224"/>
      <c r="AA62" s="28"/>
      <c r="AB62" s="26"/>
      <c r="AC62" s="27"/>
      <c r="AD62" s="27"/>
      <c r="AE62" s="26"/>
      <c r="AF62" s="26"/>
      <c r="AG62" s="33"/>
      <c r="AH62" s="33"/>
      <c r="AI62" s="33"/>
    </row>
    <row r="63" spans="1:35" ht="16.5" customHeight="1">
      <c r="A63" s="199"/>
      <c r="B63" s="27">
        <f>+'Ark1'!C2341</f>
        <v>2024</v>
      </c>
      <c r="C63" s="199"/>
      <c r="D63" s="27">
        <f>+'Ark1'!M2341</f>
        <v>4</v>
      </c>
      <c r="E63" s="27" t="s">
        <v>91</v>
      </c>
      <c r="F63" s="27">
        <f>+'Ark1'!D2341</f>
        <v>6</v>
      </c>
      <c r="G63" s="27" t="s">
        <v>525</v>
      </c>
      <c r="H63" s="27">
        <f>+'Ark1'!Q2341</f>
        <v>40</v>
      </c>
      <c r="I63" s="325">
        <f>+'Ark1'!R2341</f>
        <v>193</v>
      </c>
      <c r="J63" s="28">
        <f>+IF(I63=0,"",'Ark1'!AG2341)</f>
        <v>17.202094289678978</v>
      </c>
      <c r="K63" s="28">
        <f>+IF(I63=0,"",'Ark1'!AH2341)</f>
        <v>1.0362694300518138</v>
      </c>
      <c r="L63" s="26">
        <f>+IF(I63=0,"",'Ark1'!S2341)</f>
        <v>5.5699481865284959</v>
      </c>
      <c r="M63" s="28">
        <f>+IF(I63=0,"",'Ark1'!U2341)</f>
        <v>7.6435233160621747</v>
      </c>
      <c r="N63" s="28">
        <f>+IF(I63=0,"",'Ark1'!V2341)</f>
        <v>0</v>
      </c>
      <c r="O63" s="28">
        <f>+IF(I63=0,"",'Ark1'!W2341)</f>
        <v>0</v>
      </c>
      <c r="P63" s="33">
        <f>+IF(I63=0,"",'Ark1'!X2341)</f>
        <v>0.51813471502590691</v>
      </c>
      <c r="Q63" s="33">
        <f>+IF(I63=0,"",'Ark1'!Y2341)</f>
        <v>0</v>
      </c>
      <c r="R63" s="33">
        <f>+IF(I63=0,"",'Ark1'!Z2341)</f>
        <v>1.8994332453659579</v>
      </c>
      <c r="S63" s="28">
        <f>+IF(I63=0,"",'Ark1'!AA2341)</f>
        <v>0.99038303021515761</v>
      </c>
      <c r="T63" s="28">
        <f>+IF(I63=0,"",'Ark1'!AB2341)</f>
        <v>0</v>
      </c>
      <c r="U63" s="33">
        <f>+'Ark1'!AD2341</f>
        <v>0</v>
      </c>
      <c r="V63" s="28">
        <f t="shared" si="6"/>
        <v>48.25</v>
      </c>
      <c r="W63" s="28">
        <f t="shared" si="7"/>
        <v>4.8250000000000002</v>
      </c>
      <c r="X63" s="199"/>
      <c r="Y63" s="223"/>
      <c r="AA63" s="28"/>
      <c r="AB63" s="26"/>
      <c r="AC63" s="27"/>
      <c r="AD63" s="27"/>
      <c r="AE63" s="225"/>
      <c r="AF63" s="225"/>
      <c r="AG63" s="33"/>
      <c r="AH63" s="33"/>
      <c r="AI63" s="33"/>
    </row>
    <row r="64" spans="1:35">
      <c r="A64" s="199"/>
      <c r="B64" s="27">
        <f>+'Ark1'!C2342</f>
        <v>2024</v>
      </c>
      <c r="C64" s="199"/>
      <c r="D64" s="27">
        <f>+'Ark1'!M2342</f>
        <v>4</v>
      </c>
      <c r="E64" s="27" t="s">
        <v>91</v>
      </c>
      <c r="F64" s="27">
        <f>+'Ark1'!D2342</f>
        <v>7</v>
      </c>
      <c r="G64" s="27" t="s">
        <v>526</v>
      </c>
      <c r="H64" s="27">
        <f>+'Ark1'!Q2342</f>
        <v>21</v>
      </c>
      <c r="I64" s="325">
        <f>+'Ark1'!R2342</f>
        <v>114</v>
      </c>
      <c r="J64" s="28">
        <f>+IF(I64=0,"",'Ark1'!AG2342)</f>
        <v>21.224471908142696</v>
      </c>
      <c r="K64" s="28">
        <f>+IF(I64=0,"",'Ark1'!AH2342)</f>
        <v>3.5087719298245608</v>
      </c>
      <c r="L64" s="26">
        <f>+IF(I64=0,"",'Ark1'!S2342)</f>
        <v>5.8596491228070162</v>
      </c>
      <c r="M64" s="28">
        <f>+IF(I64=0,"",'Ark1'!U2342)</f>
        <v>8.496491228070175</v>
      </c>
      <c r="N64" s="28">
        <f>+IF(I64=0,"",'Ark1'!V2342)</f>
        <v>0</v>
      </c>
      <c r="O64" s="28">
        <f>+IF(I64=0,"",'Ark1'!W2342)</f>
        <v>0</v>
      </c>
      <c r="P64" s="33">
        <f>+IF(I64=0,"",'Ark1'!X2342)</f>
        <v>2.6315789473684221</v>
      </c>
      <c r="Q64" s="33">
        <f>+IF(I64=0,"",'Ark1'!Y2342)</f>
        <v>0</v>
      </c>
      <c r="R64" s="33">
        <f>+IF(I64=0,"",'Ark1'!Z2342)</f>
        <v>2.6752907638190848</v>
      </c>
      <c r="S64" s="28">
        <f>+IF(I64=0,"",'Ark1'!AA2342)</f>
        <v>1.0502897927786539</v>
      </c>
      <c r="T64" s="28">
        <f>+IF(I64=0,"",'Ark1'!AB2342)</f>
        <v>0</v>
      </c>
      <c r="U64" s="33">
        <f>+'Ark1'!AD2342</f>
        <v>0</v>
      </c>
      <c r="V64" s="28">
        <f t="shared" si="6"/>
        <v>28.5</v>
      </c>
      <c r="W64" s="28">
        <f t="shared" si="7"/>
        <v>5.4285714285714288</v>
      </c>
      <c r="X64" s="199"/>
      <c r="Y64" s="202"/>
      <c r="AA64" s="28"/>
      <c r="AB64" s="26"/>
      <c r="AC64" s="202"/>
      <c r="AD64" s="27"/>
      <c r="AH64" s="27"/>
    </row>
    <row r="65" spans="1:34" ht="15.6">
      <c r="A65" s="199"/>
      <c r="B65" s="27">
        <f>+'Ark1'!C2343</f>
        <v>2024</v>
      </c>
      <c r="C65" s="199"/>
      <c r="D65" s="27">
        <f>+'Ark1'!M2343</f>
        <v>4</v>
      </c>
      <c r="E65" s="27" t="s">
        <v>91</v>
      </c>
      <c r="F65" s="27">
        <f>+'Ark1'!D2343</f>
        <v>8</v>
      </c>
      <c r="G65" s="27" t="s">
        <v>527</v>
      </c>
      <c r="H65" s="27">
        <f>+'Ark1'!Q2343</f>
        <v>63</v>
      </c>
      <c r="I65" s="325">
        <f>+'Ark1'!R2343</f>
        <v>255</v>
      </c>
      <c r="J65" s="28">
        <f>+IF(I65=0,"",'Ark1'!AG2343)</f>
        <v>26.041015245940528</v>
      </c>
      <c r="K65" s="28">
        <f>+IF(I65=0,"",'Ark1'!AH2343)</f>
        <v>1.5686274509803919</v>
      </c>
      <c r="L65" s="26">
        <f>+IF(I65=0,"",'Ark1'!S2343)</f>
        <v>6.0313725490196051</v>
      </c>
      <c r="M65" s="28">
        <f>+IF(I65=0,"",'Ark1'!U2343)</f>
        <v>9.4713725490196126</v>
      </c>
      <c r="N65" s="28">
        <f>+IF(I65=0,"",'Ark1'!V2343)</f>
        <v>0</v>
      </c>
      <c r="O65" s="28">
        <f>+IF(I65=0,"",'Ark1'!W2343)</f>
        <v>0</v>
      </c>
      <c r="P65" s="33">
        <f>+IF(I65=0,"",'Ark1'!X2343)</f>
        <v>0.39215686274509798</v>
      </c>
      <c r="Q65" s="33">
        <f>+IF(I65=0,"",'Ark1'!Y2343)</f>
        <v>0</v>
      </c>
      <c r="R65" s="33">
        <f>+IF(I65=0,"",'Ark1'!Z2343)</f>
        <v>2.0118482572566818</v>
      </c>
      <c r="S65" s="28">
        <f>+IF(I65=0,"",'Ark1'!AA2343)</f>
        <v>0.88061702879475778</v>
      </c>
      <c r="T65" s="28">
        <f>+IF(I65=0,"",'Ark1'!AB2343)</f>
        <v>0</v>
      </c>
      <c r="U65" s="33">
        <f>+'Ark1'!AD2343</f>
        <v>0</v>
      </c>
      <c r="V65" s="28">
        <f t="shared" si="6"/>
        <v>63.75</v>
      </c>
      <c r="W65" s="28">
        <f t="shared" si="7"/>
        <v>4.0476190476190474</v>
      </c>
      <c r="X65" s="199"/>
      <c r="Y65" s="202"/>
      <c r="AA65" s="28"/>
      <c r="AB65" s="26"/>
      <c r="AC65" s="226"/>
      <c r="AD65" s="27"/>
      <c r="AE65" s="26"/>
      <c r="AF65" s="203"/>
      <c r="AH65" s="27"/>
    </row>
    <row r="66" spans="1:34" ht="15.6">
      <c r="A66" s="199"/>
      <c r="B66" s="27">
        <f>+'Ark1'!C2344</f>
        <v>2024</v>
      </c>
      <c r="C66" s="199"/>
      <c r="D66" s="27">
        <f>+'Ark1'!M2344</f>
        <v>4</v>
      </c>
      <c r="E66" s="27" t="s">
        <v>91</v>
      </c>
      <c r="F66" s="27">
        <f>+'Ark1'!D2344</f>
        <v>9</v>
      </c>
      <c r="G66" s="27" t="s">
        <v>528</v>
      </c>
      <c r="H66" s="27">
        <f>+'Ark1'!Q2344</f>
        <v>94</v>
      </c>
      <c r="I66" s="325">
        <f>+'Ark1'!R2344</f>
        <v>439</v>
      </c>
      <c r="J66" s="28">
        <f>+IF(I66=0,"",'Ark1'!AG2344)</f>
        <v>27.984185986041567</v>
      </c>
      <c r="K66" s="28">
        <f>+IF(I66=0,"",'Ark1'!AH2344)</f>
        <v>2.7334851936218678</v>
      </c>
      <c r="L66" s="26">
        <f>+IF(I66=0,"",'Ark1'!S2344)</f>
        <v>6.0045558086560362</v>
      </c>
      <c r="M66" s="28">
        <f>+IF(I66=0,"",'Ark1'!U2344)</f>
        <v>10.786788154897499</v>
      </c>
      <c r="N66" s="28">
        <f>+IF(I66=0,"",'Ark1'!V2344)</f>
        <v>0</v>
      </c>
      <c r="O66" s="28">
        <f>+IF(I66=0,"",'Ark1'!W2344)</f>
        <v>0</v>
      </c>
      <c r="P66" s="33">
        <f>+IF(I66=0,"",'Ark1'!X2344)</f>
        <v>5.9225512528473807</v>
      </c>
      <c r="Q66" s="33">
        <f>+IF(I66=0,"",'Ark1'!Y2344)</f>
        <v>0.22779043280182223</v>
      </c>
      <c r="R66" s="33">
        <f>+IF(I66=0,"",'Ark1'!Z2344)</f>
        <v>3.0309126298361408</v>
      </c>
      <c r="S66" s="28">
        <f>+IF(I66=0,"",'Ark1'!AA2344)</f>
        <v>1.0757112266964344</v>
      </c>
      <c r="T66" s="28">
        <f>+IF(I66=0,"",'Ark1'!AB2344)</f>
        <v>0</v>
      </c>
      <c r="U66" s="33">
        <f>+'Ark1'!AD2344</f>
        <v>0</v>
      </c>
      <c r="V66" s="28">
        <f t="shared" si="6"/>
        <v>109.75</v>
      </c>
      <c r="W66" s="28">
        <f t="shared" si="7"/>
        <v>4.6702127659574471</v>
      </c>
      <c r="X66" s="199"/>
      <c r="Y66" s="202"/>
      <c r="AA66" s="28"/>
      <c r="AB66" s="26"/>
      <c r="AC66" s="226"/>
      <c r="AD66" s="27"/>
      <c r="AH66" s="27"/>
    </row>
    <row r="67" spans="1:34" ht="15.6">
      <c r="A67" s="199"/>
      <c r="B67" s="27">
        <f>+'Ark1'!C2345</f>
        <v>2024</v>
      </c>
      <c r="C67" s="199"/>
      <c r="D67" s="27">
        <f>+'Ark1'!M2345</f>
        <v>4</v>
      </c>
      <c r="E67" s="27" t="s">
        <v>91</v>
      </c>
      <c r="F67" s="27">
        <f>+'Ark1'!D2345</f>
        <v>10</v>
      </c>
      <c r="G67" s="27" t="s">
        <v>529</v>
      </c>
      <c r="H67" s="27">
        <f>+'Ark1'!Q2345</f>
        <v>175</v>
      </c>
      <c r="I67" s="325">
        <f>+'Ark1'!R2345</f>
        <v>708</v>
      </c>
      <c r="J67" s="28">
        <f>+IF(I67=0,"",'Ark1'!AG2345)</f>
        <v>26.588755964317819</v>
      </c>
      <c r="K67" s="28">
        <f>+IF(I67=0,"",'Ark1'!AH2345)</f>
        <v>1.5536723163841812</v>
      </c>
      <c r="L67" s="26">
        <f>+IF(I67=0,"",'Ark1'!S2345)</f>
        <v>6.0395480225988711</v>
      </c>
      <c r="M67" s="28">
        <f>+IF(I67=0,"",'Ark1'!U2345)</f>
        <v>10.318502824858752</v>
      </c>
      <c r="N67" s="28">
        <f>+IF(I67=0,"",'Ark1'!V2345)</f>
        <v>0</v>
      </c>
      <c r="O67" s="28">
        <f>+IF(I67=0,"",'Ark1'!W2345)</f>
        <v>0</v>
      </c>
      <c r="P67" s="33">
        <f>+IF(I67=0,"",'Ark1'!X2345)</f>
        <v>3.3898305084745752</v>
      </c>
      <c r="Q67" s="33">
        <f>+IF(I67=0,"",'Ark1'!Y2345)</f>
        <v>0</v>
      </c>
      <c r="R67" s="33">
        <f>+IF(I67=0,"",'Ark1'!Z2345)</f>
        <v>2.8465281690550088</v>
      </c>
      <c r="S67" s="28">
        <f>+IF(I67=0,"",'Ark1'!AA2345)</f>
        <v>1.0257232912889784</v>
      </c>
      <c r="T67" s="28">
        <f>+IF(I67=0,"",'Ark1'!AB2345)</f>
        <v>0</v>
      </c>
      <c r="U67" s="33">
        <f>+'Ark1'!AD2345</f>
        <v>0</v>
      </c>
      <c r="V67" s="28">
        <f t="shared" si="6"/>
        <v>177</v>
      </c>
      <c r="W67" s="28">
        <f t="shared" si="7"/>
        <v>4.0457142857142854</v>
      </c>
      <c r="X67" s="199"/>
      <c r="Y67" s="202"/>
      <c r="AA67" s="28"/>
      <c r="AB67" s="26"/>
      <c r="AC67" s="226"/>
      <c r="AD67" s="27"/>
      <c r="AH67" s="27"/>
    </row>
    <row r="68" spans="1:34" ht="15.6">
      <c r="A68" s="199"/>
      <c r="B68" s="27">
        <f>+'Ark1'!C2346</f>
        <v>2024</v>
      </c>
      <c r="C68" s="199"/>
      <c r="D68" s="27">
        <f>+'Ark1'!M2346</f>
        <v>4</v>
      </c>
      <c r="E68" s="27" t="s">
        <v>91</v>
      </c>
      <c r="F68" s="27">
        <f>+'Ark1'!D2346</f>
        <v>11</v>
      </c>
      <c r="G68" s="27" t="s">
        <v>530</v>
      </c>
      <c r="H68" s="27">
        <f>+'Ark1'!Q2346</f>
        <v>61</v>
      </c>
      <c r="I68" s="325">
        <f>+'Ark1'!R2346</f>
        <v>212</v>
      </c>
      <c r="J68" s="28">
        <f>+IF(I68=0,"",'Ark1'!AG2346)</f>
        <v>21.971869309500391</v>
      </c>
      <c r="K68" s="28">
        <f>+IF(I68=0,"",'Ark1'!AH2346)</f>
        <v>7.5471698113207522</v>
      </c>
      <c r="L68" s="26">
        <f>+IF(I68=0,"",'Ark1'!S2346)</f>
        <v>5.896226415094338</v>
      </c>
      <c r="M68" s="28">
        <f>+IF(I68=0,"",'Ark1'!U2346)</f>
        <v>9.9033018867924518</v>
      </c>
      <c r="N68" s="28">
        <f>+IF(I68=0,"",'Ark1'!V2346)</f>
        <v>0</v>
      </c>
      <c r="O68" s="28">
        <f>+IF(I68=0,"",'Ark1'!W2346)</f>
        <v>0</v>
      </c>
      <c r="P68" s="33">
        <f>+IF(I68=0,"",'Ark1'!X2346)</f>
        <v>3.301886792452831</v>
      </c>
      <c r="Q68" s="33">
        <f>+IF(I68=0,"",'Ark1'!Y2346)</f>
        <v>0</v>
      </c>
      <c r="R68" s="33">
        <f>+IF(I68=0,"",'Ark1'!Z2346)</f>
        <v>2.7953024009287306</v>
      </c>
      <c r="S68" s="28">
        <f>+IF(I68=0,"",'Ark1'!AA2346)</f>
        <v>0.80598287920177891</v>
      </c>
      <c r="T68" s="28">
        <f>+IF(I68=0,"",'Ark1'!AB2346)</f>
        <v>0</v>
      </c>
      <c r="U68" s="33">
        <f>+'Ark1'!AD2346</f>
        <v>0</v>
      </c>
      <c r="V68" s="28">
        <f t="shared" si="6"/>
        <v>53</v>
      </c>
      <c r="W68" s="28">
        <f t="shared" si="7"/>
        <v>3.4754098360655736</v>
      </c>
      <c r="X68" s="199"/>
      <c r="Y68" s="202"/>
      <c r="AA68" s="28"/>
      <c r="AB68" s="26"/>
      <c r="AC68" s="226"/>
      <c r="AD68" s="27"/>
      <c r="AH68" s="27"/>
    </row>
    <row r="69" spans="1:34" ht="15.6">
      <c r="A69" s="199"/>
      <c r="B69" s="27">
        <f>+'Ark1'!C2347</f>
        <v>2024</v>
      </c>
      <c r="C69" s="199"/>
      <c r="D69" s="27">
        <f>+'Ark1'!M2347</f>
        <v>4</v>
      </c>
      <c r="E69" s="27" t="s">
        <v>91</v>
      </c>
      <c r="F69" s="27">
        <f>+'Ark1'!D2347</f>
        <v>12</v>
      </c>
      <c r="G69" s="27" t="s">
        <v>531</v>
      </c>
      <c r="H69" s="27">
        <f>+'Ark1'!Q2347</f>
        <v>11</v>
      </c>
      <c r="I69" s="325">
        <f>+'Ark1'!R2347</f>
        <v>20</v>
      </c>
      <c r="J69" s="28">
        <f>+IF(I69=0,"",'Ark1'!AG2347)</f>
        <v>20.434292737887944</v>
      </c>
      <c r="K69" s="28">
        <f>+IF(I69=0,"",'Ark1'!AH2347)</f>
        <v>5</v>
      </c>
      <c r="L69" s="26">
        <f>+IF(I69=0,"",'Ark1'!S2347)</f>
        <v>6.05</v>
      </c>
      <c r="M69" s="28">
        <f>+IF(I69=0,"",'Ark1'!U2347)</f>
        <v>9.9749999999999996</v>
      </c>
      <c r="N69" s="28">
        <f>+IF(I69=0,"",'Ark1'!V2347)</f>
        <v>0</v>
      </c>
      <c r="O69" s="28">
        <f>+IF(I69=0,"",'Ark1'!W2347)</f>
        <v>0</v>
      </c>
      <c r="P69" s="33">
        <f>+IF(I69=0,"",'Ark1'!X2347)</f>
        <v>5</v>
      </c>
      <c r="Q69" s="33">
        <f>+IF(I69=0,"",'Ark1'!Y2347)</f>
        <v>0</v>
      </c>
      <c r="R69" s="33">
        <f>+IF(I69=0,"",'Ark1'!Z2347)</f>
        <v>2.5715510883511565</v>
      </c>
      <c r="S69" s="28">
        <f>+IF(I69=0,"",'Ark1'!AA2347)</f>
        <v>1.5644487847162023</v>
      </c>
      <c r="T69" s="28">
        <f>+IF(I69=0,"",'Ark1'!AB2347)</f>
        <v>0</v>
      </c>
      <c r="U69" s="33">
        <f>+'Ark1'!AD2347</f>
        <v>0</v>
      </c>
      <c r="V69" s="28">
        <f t="shared" si="6"/>
        <v>5</v>
      </c>
      <c r="W69" s="28">
        <f t="shared" si="7"/>
        <v>1.8181818181818181</v>
      </c>
      <c r="X69" s="199"/>
      <c r="Y69" s="202"/>
      <c r="AA69" s="28"/>
      <c r="AB69" s="26"/>
      <c r="AC69" s="226"/>
      <c r="AD69" s="27"/>
      <c r="AH69" s="27"/>
    </row>
    <row r="70" spans="1:34" ht="15.6">
      <c r="A70" s="199"/>
      <c r="B70" s="199"/>
      <c r="C70" s="199"/>
      <c r="D70" s="199"/>
      <c r="E70" s="199"/>
      <c r="F70" s="199"/>
      <c r="G70" s="199"/>
      <c r="H70" s="199"/>
      <c r="I70" s="320"/>
      <c r="J70" s="200"/>
      <c r="K70" s="200"/>
      <c r="L70" s="199"/>
      <c r="M70" s="199"/>
      <c r="N70" s="199"/>
      <c r="O70" s="201"/>
      <c r="P70" s="201"/>
      <c r="Q70" s="201"/>
      <c r="R70" s="201"/>
      <c r="S70" s="200"/>
      <c r="T70" s="199"/>
      <c r="U70" s="201"/>
      <c r="V70" s="201"/>
      <c r="W70" s="200"/>
      <c r="X70" s="199"/>
      <c r="Y70" s="202"/>
      <c r="AA70" s="28"/>
      <c r="AB70" s="26"/>
      <c r="AC70" s="203"/>
      <c r="AD70" s="27"/>
      <c r="AH70" s="27"/>
    </row>
    <row r="71" spans="1:34" ht="22.8">
      <c r="A71" s="199"/>
      <c r="B71" s="199"/>
      <c r="C71" s="199"/>
      <c r="D71" s="199"/>
      <c r="E71" s="244" t="str">
        <f>+E73</f>
        <v>2</v>
      </c>
      <c r="F71" s="199"/>
      <c r="G71" s="199"/>
      <c r="H71" s="199"/>
      <c r="I71" s="313">
        <f>SUM(I73:I84)</f>
        <v>6159</v>
      </c>
      <c r="J71" s="200"/>
      <c r="K71" s="200"/>
      <c r="L71" s="199"/>
      <c r="M71" s="250">
        <f>+Fettgruppe!K14</f>
        <v>8.1968339016074072</v>
      </c>
      <c r="N71" s="199"/>
      <c r="O71" s="201"/>
      <c r="P71" s="201"/>
      <c r="Q71" s="201"/>
      <c r="R71" s="201"/>
      <c r="S71" s="200"/>
      <c r="T71" s="199"/>
      <c r="U71" s="201"/>
      <c r="V71" s="201"/>
      <c r="W71" s="200"/>
      <c r="X71" s="199"/>
      <c r="Y71" s="202"/>
      <c r="AA71" s="28"/>
      <c r="AB71" s="26"/>
      <c r="AC71" s="203"/>
      <c r="AD71" s="27"/>
      <c r="AH71" s="27"/>
    </row>
    <row r="72" spans="1:34" ht="15.6">
      <c r="A72" s="199"/>
      <c r="B72" s="199"/>
      <c r="C72" s="199"/>
      <c r="D72" s="199"/>
      <c r="E72" s="199"/>
      <c r="F72" s="199"/>
      <c r="G72" s="199"/>
      <c r="H72" s="199"/>
      <c r="I72" s="320"/>
      <c r="J72" s="200"/>
      <c r="K72" s="200"/>
      <c r="L72" s="199"/>
      <c r="M72" s="199"/>
      <c r="N72" s="199"/>
      <c r="O72" s="201"/>
      <c r="P72" s="201"/>
      <c r="Q72" s="201"/>
      <c r="R72" s="201"/>
      <c r="S72" s="200"/>
      <c r="T72" s="199"/>
      <c r="U72" s="201"/>
      <c r="V72" s="201"/>
      <c r="W72" s="216"/>
      <c r="X72" s="199"/>
      <c r="Y72" s="202"/>
      <c r="AA72" s="28"/>
      <c r="AB72" s="26"/>
      <c r="AC72" s="203"/>
      <c r="AD72" s="27"/>
      <c r="AH72" s="27"/>
    </row>
    <row r="73" spans="1:34" ht="15.6">
      <c r="A73" s="199"/>
      <c r="B73" s="219">
        <f>+'Ark1'!C2348</f>
        <v>2024</v>
      </c>
      <c r="C73" s="199"/>
      <c r="D73" s="219">
        <f>+'Ark1'!M2348</f>
        <v>5</v>
      </c>
      <c r="E73" s="230" t="s">
        <v>92</v>
      </c>
      <c r="F73" s="219">
        <f>+'Ark1'!D2348</f>
        <v>1</v>
      </c>
      <c r="G73" s="219" t="s">
        <v>521</v>
      </c>
      <c r="H73" s="219">
        <f>+'Ark1'!Q2348</f>
        <v>24</v>
      </c>
      <c r="I73" s="324">
        <f>+'Ark1'!R2348</f>
        <v>155</v>
      </c>
      <c r="J73" s="220">
        <f>+IF(I73=0,"",'Ark1'!AG2348)</f>
        <v>77.65293383270911</v>
      </c>
      <c r="K73" s="220">
        <f>+IF(I73=0,"",'Ark1'!AH2348)</f>
        <v>4.5161290322580641</v>
      </c>
      <c r="L73" s="221">
        <f>+IF(I73=0,"",'Ark1'!S2348)</f>
        <v>5.4903225806451603</v>
      </c>
      <c r="M73" s="220">
        <f>+IF(I73=0,"",'Ark1'!U2348)</f>
        <v>9.630967741935482</v>
      </c>
      <c r="N73" s="220">
        <f>+IF(I73=0,"",'Ark1'!V2348)</f>
        <v>0</v>
      </c>
      <c r="O73" s="220">
        <f>+IF(I73=0,"",'Ark1'!W2348)</f>
        <v>0</v>
      </c>
      <c r="P73" s="222">
        <f>+IF(I73=0,"",'Ark1'!X2348)</f>
        <v>4.5161290322580641</v>
      </c>
      <c r="Q73" s="222">
        <f>+IF(I73=0,"",'Ark1'!Y2348)</f>
        <v>0.64516129032258052</v>
      </c>
      <c r="R73" s="222">
        <f>+IF(I73=0,"",'Ark1'!Z2348)</f>
        <v>3.0834326858213901</v>
      </c>
      <c r="S73" s="220">
        <f>+IF(I73=0,"",'Ark1'!AA2348)</f>
        <v>1.2253649459570968</v>
      </c>
      <c r="T73" s="220">
        <f>+IF(I73=0,"",'Ark1'!AB2348)</f>
        <v>0</v>
      </c>
      <c r="U73" s="222">
        <f>+'Ark1'!AD2348</f>
        <v>0</v>
      </c>
      <c r="V73" s="220">
        <f>+IF(I73=0,"",I73/D73)</f>
        <v>31</v>
      </c>
      <c r="W73" s="220">
        <f>+IF(I73=0,"",I73/H73)</f>
        <v>6.458333333333333</v>
      </c>
      <c r="X73" s="199"/>
      <c r="Y73" s="202"/>
      <c r="AA73" s="28"/>
      <c r="AB73" s="26"/>
      <c r="AC73" s="226"/>
      <c r="AD73" s="27"/>
      <c r="AH73" s="27"/>
    </row>
    <row r="74" spans="1:34" ht="15.6">
      <c r="A74" s="199"/>
      <c r="B74" s="219">
        <f>+'Ark1'!C2349</f>
        <v>2024</v>
      </c>
      <c r="C74" s="199"/>
      <c r="D74" s="219">
        <f>+'Ark1'!M2349</f>
        <v>5</v>
      </c>
      <c r="E74" s="230" t="s">
        <v>95</v>
      </c>
      <c r="F74" s="219">
        <f>+'Ark1'!D2349</f>
        <v>2</v>
      </c>
      <c r="G74" s="219" t="s">
        <v>522</v>
      </c>
      <c r="H74" s="219">
        <f>+'Ark1'!Q2349</f>
        <v>43</v>
      </c>
      <c r="I74" s="324">
        <f>+'Ark1'!R2349</f>
        <v>680</v>
      </c>
      <c r="J74" s="220">
        <f>+IF(I74=0,"",'Ark1'!AG2349)</f>
        <v>60.413067169931693</v>
      </c>
      <c r="K74" s="220">
        <f>+IF(I74=0,"",'Ark1'!AH2349)</f>
        <v>1.1764705882352939</v>
      </c>
      <c r="L74" s="221">
        <f>+IF(I74=0,"",'Ark1'!S2349)</f>
        <v>5.901470588235294</v>
      </c>
      <c r="M74" s="220">
        <f>+IF(I74=0,"",'Ark1'!U2349)</f>
        <v>6.6847058823529446</v>
      </c>
      <c r="N74" s="220">
        <f>+IF(I74=0,"",'Ark1'!V2349)</f>
        <v>0.14705882352941177</v>
      </c>
      <c r="O74" s="220">
        <f>+IF(I74=0,"",'Ark1'!W2349)</f>
        <v>0</v>
      </c>
      <c r="P74" s="222">
        <f>+IF(I74=0,"",'Ark1'!X2349)</f>
        <v>0.29411764705882354</v>
      </c>
      <c r="Q74" s="222">
        <f>+IF(I74=0,"",'Ark1'!Y2349)</f>
        <v>0.29411764705882354</v>
      </c>
      <c r="R74" s="222">
        <f>+IF(I74=0,"",'Ark1'!Z2349)</f>
        <v>2.4198872546586796</v>
      </c>
      <c r="S74" s="220">
        <f>+IF(I74=0,"",'Ark1'!AA2349)</f>
        <v>1.3407628038522601</v>
      </c>
      <c r="T74" s="220">
        <f>+IF(I74=0,"",'Ark1'!AB2349)</f>
        <v>0</v>
      </c>
      <c r="U74" s="222">
        <f>+'Ark1'!AD2349</f>
        <v>0</v>
      </c>
      <c r="V74" s="220">
        <f t="shared" ref="V74:V84" si="8">+IF(I74=0,"",I74/D74)</f>
        <v>136</v>
      </c>
      <c r="W74" s="220">
        <f t="shared" ref="W74:W84" si="9">+IF(I74=0,"",I74/H74)</f>
        <v>15.813953488372093</v>
      </c>
      <c r="X74" s="199"/>
      <c r="Y74" s="202"/>
      <c r="AA74" s="28"/>
      <c r="AB74" s="26"/>
      <c r="AC74" s="226"/>
      <c r="AD74" s="27"/>
      <c r="AH74" s="27"/>
    </row>
    <row r="75" spans="1:34" ht="15.6">
      <c r="A75" s="199"/>
      <c r="B75" s="219">
        <f>+'Ark1'!C2350</f>
        <v>2024</v>
      </c>
      <c r="C75" s="199"/>
      <c r="D75" s="219">
        <f>+'Ark1'!M2350</f>
        <v>5</v>
      </c>
      <c r="E75" s="230" t="s">
        <v>98</v>
      </c>
      <c r="F75" s="219">
        <f>+'Ark1'!D2350</f>
        <v>3</v>
      </c>
      <c r="G75" s="219" t="s">
        <v>523</v>
      </c>
      <c r="H75" s="219">
        <f>+'Ark1'!Q2350</f>
        <v>67</v>
      </c>
      <c r="I75" s="324">
        <f>+'Ark1'!R2350</f>
        <v>1331</v>
      </c>
      <c r="J75" s="220">
        <f>+IF(I75=0,"",'Ark1'!AG2350)</f>
        <v>51.490466334424127</v>
      </c>
      <c r="K75" s="220">
        <f>+IF(I75=0,"",'Ark1'!AH2350)</f>
        <v>0.75131480090157776</v>
      </c>
      <c r="L75" s="221">
        <f>+IF(I75=0,"",'Ark1'!S2350)</f>
        <v>5.5499624342599549</v>
      </c>
      <c r="M75" s="220">
        <f>+IF(I75=0,"",'Ark1'!U2350)</f>
        <v>6.6912847483095428</v>
      </c>
      <c r="N75" s="220">
        <f>+IF(I75=0,"",'Ark1'!V2350)</f>
        <v>0</v>
      </c>
      <c r="O75" s="220">
        <f>+IF(I75=0,"",'Ark1'!W2350)</f>
        <v>0</v>
      </c>
      <c r="P75" s="222">
        <f>+IF(I75=0,"",'Ark1'!X2350)</f>
        <v>0.67618332081141996</v>
      </c>
      <c r="Q75" s="222">
        <f>+IF(I75=0,"",'Ark1'!Y2350)</f>
        <v>0</v>
      </c>
      <c r="R75" s="222">
        <f>+IF(I75=0,"",'Ark1'!Z2350)</f>
        <v>2.0698615289726998</v>
      </c>
      <c r="S75" s="220">
        <f>+IF(I75=0,"",'Ark1'!AA2350)</f>
        <v>1.1996203688637164</v>
      </c>
      <c r="T75" s="220">
        <f>+IF(I75=0,"",'Ark1'!AB2350)</f>
        <v>0.1369991174215682</v>
      </c>
      <c r="U75" s="222">
        <f>+'Ark1'!AD2350</f>
        <v>1.1807266391308151</v>
      </c>
      <c r="V75" s="220">
        <f t="shared" si="8"/>
        <v>266.2</v>
      </c>
      <c r="W75" s="220">
        <f t="shared" si="9"/>
        <v>19.865671641791046</v>
      </c>
      <c r="X75" s="199"/>
      <c r="Y75" s="202"/>
      <c r="AA75" s="28"/>
      <c r="AB75" s="26"/>
      <c r="AC75" s="226"/>
      <c r="AD75" s="27"/>
      <c r="AH75" s="27"/>
    </row>
    <row r="76" spans="1:34" ht="15.6">
      <c r="A76" s="199"/>
      <c r="B76" s="219">
        <f>+'Ark1'!C2351</f>
        <v>2024</v>
      </c>
      <c r="C76" s="199"/>
      <c r="D76" s="219">
        <f>+'Ark1'!M2351</f>
        <v>5</v>
      </c>
      <c r="E76" s="230" t="s">
        <v>101</v>
      </c>
      <c r="F76" s="219">
        <f>+'Ark1'!D2351</f>
        <v>4</v>
      </c>
      <c r="G76" s="219" t="s">
        <v>524</v>
      </c>
      <c r="H76" s="219">
        <f>+'Ark1'!Q2351</f>
        <v>77</v>
      </c>
      <c r="I76" s="324">
        <f>+'Ark1'!R2351</f>
        <v>1235</v>
      </c>
      <c r="J76" s="220">
        <f>+IF(I76=0,"",'Ark1'!AG2351)</f>
        <v>40.259989354917593</v>
      </c>
      <c r="K76" s="220">
        <f>+IF(I76=0,"",'Ark1'!AH2351)</f>
        <v>0.97165991902834004</v>
      </c>
      <c r="L76" s="221">
        <f>+IF(I76=0,"",'Ark1'!S2351)</f>
        <v>5.5263157894736841</v>
      </c>
      <c r="M76" s="220">
        <f>+IF(I76=0,"",'Ark1'!U2351)</f>
        <v>6.7984615384615426</v>
      </c>
      <c r="N76" s="220">
        <f>+IF(I76=0,"",'Ark1'!V2351)</f>
        <v>0</v>
      </c>
      <c r="O76" s="220">
        <f>+IF(I76=0,"",'Ark1'!W2351)</f>
        <v>0</v>
      </c>
      <c r="P76" s="222">
        <f>+IF(I76=0,"",'Ark1'!X2351)</f>
        <v>8.0971659919028313E-2</v>
      </c>
      <c r="Q76" s="222">
        <f>+IF(I76=0,"",'Ark1'!Y2351)</f>
        <v>0</v>
      </c>
      <c r="R76" s="222">
        <f>+IF(I76=0,"",'Ark1'!Z2351)</f>
        <v>1.7098540499125636</v>
      </c>
      <c r="S76" s="220">
        <f>+IF(I76=0,"",'Ark1'!AA2351)</f>
        <v>1.0124307291112165</v>
      </c>
      <c r="T76" s="220">
        <f>+IF(I76=0,"",'Ark1'!AB2351)</f>
        <v>0</v>
      </c>
      <c r="U76" s="222">
        <f>+'Ark1'!AD2351</f>
        <v>0</v>
      </c>
      <c r="V76" s="220">
        <f t="shared" si="8"/>
        <v>247</v>
      </c>
      <c r="W76" s="220">
        <f t="shared" si="9"/>
        <v>16.038961038961038</v>
      </c>
      <c r="X76" s="199"/>
      <c r="Y76" s="202"/>
      <c r="AA76" s="28"/>
      <c r="AB76" s="26"/>
      <c r="AC76" s="226"/>
      <c r="AD76" s="27"/>
      <c r="AH76" s="27"/>
    </row>
    <row r="77" spans="1:34" ht="15.6">
      <c r="A77" s="199"/>
      <c r="B77" s="219">
        <f>+'Ark1'!C2352</f>
        <v>2024</v>
      </c>
      <c r="C77" s="199"/>
      <c r="D77" s="219">
        <f>+'Ark1'!M2352</f>
        <v>5</v>
      </c>
      <c r="E77" s="230" t="s">
        <v>623</v>
      </c>
      <c r="F77" s="219">
        <f>+'Ark1'!D2352</f>
        <v>5</v>
      </c>
      <c r="G77" s="219" t="s">
        <v>442</v>
      </c>
      <c r="H77" s="219">
        <f>+'Ark1'!Q2352</f>
        <v>59</v>
      </c>
      <c r="I77" s="324">
        <f>+'Ark1'!R2352</f>
        <v>735</v>
      </c>
      <c r="J77" s="220">
        <f>+IF(I77=0,"",'Ark1'!AG2352)</f>
        <v>50.312508837919609</v>
      </c>
      <c r="K77" s="220">
        <f>+IF(I77=0,"",'Ark1'!AH2352)</f>
        <v>2.0408163265306123</v>
      </c>
      <c r="L77" s="221">
        <f>+IF(I77=0,"",'Ark1'!S2352)</f>
        <v>5.7986394557823129</v>
      </c>
      <c r="M77" s="220">
        <f>+IF(I77=0,"",'Ark1'!U2352)</f>
        <v>7.2612244897959117</v>
      </c>
      <c r="N77" s="220">
        <f>+IF(I77=0,"",'Ark1'!V2352)</f>
        <v>0</v>
      </c>
      <c r="O77" s="220">
        <f>+IF(I77=0,"",'Ark1'!W2352)</f>
        <v>0</v>
      </c>
      <c r="P77" s="222">
        <f>+IF(I77=0,"",'Ark1'!X2352)</f>
        <v>0</v>
      </c>
      <c r="Q77" s="222">
        <f>+IF(I77=0,"",'Ark1'!Y2352)</f>
        <v>0</v>
      </c>
      <c r="R77" s="222">
        <f>+IF(I77=0,"",'Ark1'!Z2352)</f>
        <v>2.2879170629678378</v>
      </c>
      <c r="S77" s="220">
        <f>+IF(I77=0,"",'Ark1'!AA2352)</f>
        <v>1.0868406685045173</v>
      </c>
      <c r="T77" s="220">
        <f>+IF(I77=0,"",'Ark1'!AB2352)</f>
        <v>0</v>
      </c>
      <c r="U77" s="222">
        <f>+'Ark1'!AD2352</f>
        <v>0</v>
      </c>
      <c r="V77" s="220">
        <f t="shared" si="8"/>
        <v>147</v>
      </c>
      <c r="W77" s="220">
        <f t="shared" si="9"/>
        <v>12.457627118644067</v>
      </c>
      <c r="X77" s="199"/>
      <c r="Y77" s="202"/>
      <c r="AA77" s="28"/>
      <c r="AB77" s="26"/>
      <c r="AC77" s="226"/>
      <c r="AD77" s="27"/>
      <c r="AH77" s="27"/>
    </row>
    <row r="78" spans="1:34" ht="15.6">
      <c r="A78" s="199"/>
      <c r="B78" s="219">
        <f>+'Ark1'!C2353</f>
        <v>2024</v>
      </c>
      <c r="C78" s="199"/>
      <c r="D78" s="219">
        <f>+'Ark1'!M2353</f>
        <v>5</v>
      </c>
      <c r="E78" s="230" t="s">
        <v>624</v>
      </c>
      <c r="F78" s="219">
        <f>+'Ark1'!D2353</f>
        <v>6</v>
      </c>
      <c r="G78" s="219" t="s">
        <v>525</v>
      </c>
      <c r="H78" s="219">
        <f>+'Ark1'!Q2353</f>
        <v>49</v>
      </c>
      <c r="I78" s="324">
        <f>+'Ark1'!R2353</f>
        <v>357</v>
      </c>
      <c r="J78" s="220">
        <f>+IF(I78=0,"",'Ark1'!AG2353)</f>
        <v>37.598096948354097</v>
      </c>
      <c r="K78" s="220">
        <f>+IF(I78=0,"",'Ark1'!AH2353)</f>
        <v>1.6806722689075622</v>
      </c>
      <c r="L78" s="221">
        <f>+IF(I78=0,"",'Ark1'!S2353)</f>
        <v>5.7422969187675053</v>
      </c>
      <c r="M78" s="220">
        <f>+IF(I78=0,"",'Ark1'!U2353)</f>
        <v>9.031652661064431</v>
      </c>
      <c r="N78" s="220">
        <f>+IF(I78=0,"",'Ark1'!V2353)</f>
        <v>0</v>
      </c>
      <c r="O78" s="220">
        <f>+IF(I78=0,"",'Ark1'!W2353)</f>
        <v>0</v>
      </c>
      <c r="P78" s="222">
        <f>+IF(I78=0,"",'Ark1'!X2353)</f>
        <v>0.28011204481792717</v>
      </c>
      <c r="Q78" s="222">
        <f>+IF(I78=0,"",'Ark1'!Y2353)</f>
        <v>0</v>
      </c>
      <c r="R78" s="222">
        <f>+IF(I78=0,"",'Ark1'!Z2353)</f>
        <v>2.1149410630284495</v>
      </c>
      <c r="S78" s="220">
        <f>+IF(I78=0,"",'Ark1'!AA2353)</f>
        <v>1.0901793809770912</v>
      </c>
      <c r="T78" s="220">
        <f>+IF(I78=0,"",'Ark1'!AB2353)</f>
        <v>0</v>
      </c>
      <c r="U78" s="222">
        <f>+'Ark1'!AD2353</f>
        <v>0</v>
      </c>
      <c r="V78" s="220">
        <f t="shared" si="8"/>
        <v>71.400000000000006</v>
      </c>
      <c r="W78" s="220">
        <f t="shared" si="9"/>
        <v>7.2857142857142856</v>
      </c>
      <c r="X78" s="199"/>
      <c r="Y78" s="202"/>
      <c r="AA78" s="28"/>
      <c r="AB78" s="26"/>
      <c r="AC78" s="226"/>
      <c r="AD78" s="27"/>
      <c r="AH78" s="27"/>
    </row>
    <row r="79" spans="1:34" ht="15.6">
      <c r="A79" s="199"/>
      <c r="B79" s="219">
        <f>+'Ark1'!C2354</f>
        <v>2024</v>
      </c>
      <c r="C79" s="199"/>
      <c r="D79" s="219">
        <f>+'Ark1'!M2354</f>
        <v>5</v>
      </c>
      <c r="E79" s="230" t="s">
        <v>625</v>
      </c>
      <c r="F79" s="219">
        <f>+'Ark1'!D2354</f>
        <v>7</v>
      </c>
      <c r="G79" s="219" t="s">
        <v>526</v>
      </c>
      <c r="H79" s="219">
        <f>+'Ark1'!Q2354</f>
        <v>25</v>
      </c>
      <c r="I79" s="324">
        <f>+'Ark1'!R2354</f>
        <v>119</v>
      </c>
      <c r="J79" s="220">
        <f>+IF(I79=0,"",'Ark1'!AG2354)</f>
        <v>23.566920851958983</v>
      </c>
      <c r="K79" s="220">
        <f>+IF(I79=0,"",'Ark1'!AH2354)</f>
        <v>4.201680672268906</v>
      </c>
      <c r="L79" s="221">
        <f>+IF(I79=0,"",'Ark1'!S2354)</f>
        <v>6.117647058823529</v>
      </c>
      <c r="M79" s="220">
        <f>+IF(I79=0,"",'Ark1'!U2354)</f>
        <v>9.0378151260504183</v>
      </c>
      <c r="N79" s="220">
        <f>+IF(I79=0,"",'Ark1'!V2354)</f>
        <v>0</v>
      </c>
      <c r="O79" s="220">
        <f>+IF(I79=0,"",'Ark1'!W2354)</f>
        <v>0</v>
      </c>
      <c r="P79" s="222">
        <f>+IF(I79=0,"",'Ark1'!X2354)</f>
        <v>0.84033613445378108</v>
      </c>
      <c r="Q79" s="222">
        <f>+IF(I79=0,"",'Ark1'!Y2354)</f>
        <v>0</v>
      </c>
      <c r="R79" s="222">
        <f>+IF(I79=0,"",'Ark1'!Z2354)</f>
        <v>2.3170174829383101</v>
      </c>
      <c r="S79" s="220">
        <f>+IF(I79=0,"",'Ark1'!AA2354)</f>
        <v>0.99727755960650977</v>
      </c>
      <c r="T79" s="220">
        <f>+IF(I79=0,"",'Ark1'!AB2354)</f>
        <v>0</v>
      </c>
      <c r="U79" s="222">
        <f>+'Ark1'!AD2354</f>
        <v>0</v>
      </c>
      <c r="V79" s="220">
        <f t="shared" si="8"/>
        <v>23.8</v>
      </c>
      <c r="W79" s="220">
        <f t="shared" si="9"/>
        <v>4.76</v>
      </c>
      <c r="X79" s="199"/>
      <c r="Y79" s="202"/>
      <c r="AA79" s="28"/>
      <c r="AB79" s="26"/>
      <c r="AC79" s="226"/>
      <c r="AD79" s="27"/>
      <c r="AH79" s="27"/>
    </row>
    <row r="80" spans="1:34" ht="15.6">
      <c r="A80" s="199"/>
      <c r="B80" s="219">
        <f>+'Ark1'!C2355</f>
        <v>2024</v>
      </c>
      <c r="C80" s="199"/>
      <c r="D80" s="219">
        <f>+'Ark1'!M2355</f>
        <v>5</v>
      </c>
      <c r="E80" s="230" t="s">
        <v>626</v>
      </c>
      <c r="F80" s="219">
        <f>+'Ark1'!D2355</f>
        <v>8</v>
      </c>
      <c r="G80" s="219" t="s">
        <v>527</v>
      </c>
      <c r="H80" s="219">
        <f>+'Ark1'!Q2355</f>
        <v>57</v>
      </c>
      <c r="I80" s="324">
        <f>+'Ark1'!R2355</f>
        <v>190</v>
      </c>
      <c r="J80" s="220">
        <f>+IF(I80=0,"",'Ark1'!AG2355)</f>
        <v>21.736786492139824</v>
      </c>
      <c r="K80" s="220">
        <f>+IF(I80=0,"",'Ark1'!AH2355)</f>
        <v>4.2105263157894726</v>
      </c>
      <c r="L80" s="221">
        <f>+IF(I80=0,"",'Ark1'!S2355)</f>
        <v>6.46315789473684</v>
      </c>
      <c r="M80" s="220">
        <f>+IF(I80=0,"",'Ark1'!U2355)</f>
        <v>10.610526315789476</v>
      </c>
      <c r="N80" s="220">
        <f>+IF(I80=0,"",'Ark1'!V2355)</f>
        <v>0</v>
      </c>
      <c r="O80" s="220">
        <f>+IF(I80=0,"",'Ark1'!W2355)</f>
        <v>0</v>
      </c>
      <c r="P80" s="222">
        <f>+IF(I80=0,"",'Ark1'!X2355)</f>
        <v>2.6315789473684221</v>
      </c>
      <c r="Q80" s="222">
        <f>+IF(I80=0,"",'Ark1'!Y2355)</f>
        <v>0</v>
      </c>
      <c r="R80" s="222">
        <f>+IF(I80=0,"",'Ark1'!Z2355)</f>
        <v>2.3171885725780701</v>
      </c>
      <c r="S80" s="220">
        <f>+IF(I80=0,"",'Ark1'!AA2355)</f>
        <v>1.1725862223109511</v>
      </c>
      <c r="T80" s="220">
        <f>+IF(I80=0,"",'Ark1'!AB2355)</f>
        <v>0.71779903668346812</v>
      </c>
      <c r="U80" s="222">
        <f>+'Ark1'!AD2355</f>
        <v>-5.9456147444522482</v>
      </c>
      <c r="V80" s="220">
        <f t="shared" si="8"/>
        <v>38</v>
      </c>
      <c r="W80" s="220">
        <f t="shared" si="9"/>
        <v>3.3333333333333335</v>
      </c>
      <c r="X80" s="199"/>
      <c r="Y80" s="202"/>
      <c r="AA80" s="28"/>
      <c r="AB80" s="26"/>
      <c r="AC80" s="226"/>
      <c r="AD80" s="27"/>
      <c r="AH80" s="27"/>
    </row>
    <row r="81" spans="1:34" ht="15.6">
      <c r="A81" s="199"/>
      <c r="B81" s="219">
        <f>+'Ark1'!C2356</f>
        <v>2024</v>
      </c>
      <c r="C81" s="199"/>
      <c r="D81" s="219">
        <f>+'Ark1'!M2356</f>
        <v>5</v>
      </c>
      <c r="E81" s="230" t="s">
        <v>627</v>
      </c>
      <c r="F81" s="219">
        <f>+'Ark1'!D2356</f>
        <v>9</v>
      </c>
      <c r="G81" s="219" t="s">
        <v>528</v>
      </c>
      <c r="H81" s="219">
        <f>+'Ark1'!Q2356</f>
        <v>93</v>
      </c>
      <c r="I81" s="324">
        <f>+'Ark1'!R2356</f>
        <v>415</v>
      </c>
      <c r="J81" s="220">
        <f>+IF(I81=0,"",'Ark1'!AG2356)</f>
        <v>28.745929782468675</v>
      </c>
      <c r="K81" s="220">
        <f>+IF(I81=0,"",'Ark1'!AH2356)</f>
        <v>2.4096385542168672</v>
      </c>
      <c r="L81" s="221">
        <f>+IF(I81=0,"",'Ark1'!S2356)</f>
        <v>6.2915662650602391</v>
      </c>
      <c r="M81" s="220">
        <f>+IF(I81=0,"",'Ark1'!U2356)</f>
        <v>11.721204819277112</v>
      </c>
      <c r="N81" s="220">
        <f>+IF(I81=0,"",'Ark1'!V2356)</f>
        <v>0</v>
      </c>
      <c r="O81" s="220">
        <f>+IF(I81=0,"",'Ark1'!W2356)</f>
        <v>0</v>
      </c>
      <c r="P81" s="222">
        <f>+IF(I81=0,"",'Ark1'!X2356)</f>
        <v>9.1566265060240983</v>
      </c>
      <c r="Q81" s="222">
        <f>+IF(I81=0,"",'Ark1'!Y2356)</f>
        <v>0</v>
      </c>
      <c r="R81" s="222">
        <f>+IF(I81=0,"",'Ark1'!Z2356)</f>
        <v>3.2578481321302761</v>
      </c>
      <c r="S81" s="220">
        <f>+IF(I81=0,"",'Ark1'!AA2356)</f>
        <v>1.0751525326671123</v>
      </c>
      <c r="T81" s="220">
        <f>+IF(I81=0,"",'Ark1'!AB2356)</f>
        <v>0.90273049132189132</v>
      </c>
      <c r="U81" s="222">
        <f>+'Ark1'!AD2356</f>
        <v>7.5366238477041776</v>
      </c>
      <c r="V81" s="220">
        <f t="shared" si="8"/>
        <v>83</v>
      </c>
      <c r="W81" s="220">
        <f t="shared" si="9"/>
        <v>4.4623655913978491</v>
      </c>
      <c r="X81" s="199"/>
      <c r="Y81" s="202"/>
      <c r="AA81" s="28"/>
      <c r="AB81" s="26"/>
      <c r="AC81" s="226"/>
      <c r="AD81" s="27"/>
      <c r="AH81" s="27"/>
    </row>
    <row r="82" spans="1:34" ht="15.6">
      <c r="A82" s="199"/>
      <c r="B82" s="219">
        <f>+'Ark1'!C2357</f>
        <v>2024</v>
      </c>
      <c r="C82" s="199"/>
      <c r="D82" s="219">
        <f>+'Ark1'!M2357</f>
        <v>5</v>
      </c>
      <c r="E82" s="230" t="s">
        <v>628</v>
      </c>
      <c r="F82" s="219">
        <f>+'Ark1'!D2357</f>
        <v>10</v>
      </c>
      <c r="G82" s="219" t="s">
        <v>529</v>
      </c>
      <c r="H82" s="219">
        <f>+'Ark1'!Q2357</f>
        <v>152</v>
      </c>
      <c r="I82" s="324">
        <f>+'Ark1'!R2357</f>
        <v>628</v>
      </c>
      <c r="J82" s="220">
        <f>+IF(I82=0,"",'Ark1'!AG2357)</f>
        <v>27.223857999192042</v>
      </c>
      <c r="K82" s="220">
        <f>+IF(I82=0,"",'Ark1'!AH2357)</f>
        <v>2.0700636942675161</v>
      </c>
      <c r="L82" s="221">
        <f>+IF(I82=0,"",'Ark1'!S2357)</f>
        <v>6.3869426751592382</v>
      </c>
      <c r="M82" s="220">
        <f>+IF(I82=0,"",'Ark1'!U2357)</f>
        <v>11.910828025477716</v>
      </c>
      <c r="N82" s="220">
        <f>+IF(I82=0,"",'Ark1'!V2357)</f>
        <v>0</v>
      </c>
      <c r="O82" s="220">
        <f>+IF(I82=0,"",'Ark1'!W2357)</f>
        <v>0</v>
      </c>
      <c r="P82" s="222">
        <f>+IF(I82=0,"",'Ark1'!X2357)</f>
        <v>8.598726114649681</v>
      </c>
      <c r="Q82" s="222">
        <f>+IF(I82=0,"",'Ark1'!Y2357)</f>
        <v>0.31847133757961782</v>
      </c>
      <c r="R82" s="222">
        <f>+IF(I82=0,"",'Ark1'!Z2357)</f>
        <v>4.586175288077472</v>
      </c>
      <c r="S82" s="220">
        <f>+IF(I82=0,"",'Ark1'!AA2357)</f>
        <v>1.3046785788714752</v>
      </c>
      <c r="T82" s="220">
        <f>+IF(I82=0,"",'Ark1'!AB2357)</f>
        <v>0.56230712047801412</v>
      </c>
      <c r="U82" s="222">
        <f>+'Ark1'!AD2357</f>
        <v>-4.7344639058912685</v>
      </c>
      <c r="V82" s="220">
        <f t="shared" si="8"/>
        <v>125.6</v>
      </c>
      <c r="W82" s="220">
        <f t="shared" si="9"/>
        <v>4.1315789473684212</v>
      </c>
      <c r="X82" s="199"/>
      <c r="Y82" s="202"/>
      <c r="AA82" s="28"/>
      <c r="AB82" s="26"/>
      <c r="AC82" s="226"/>
      <c r="AD82" s="27"/>
      <c r="AH82" s="27"/>
    </row>
    <row r="83" spans="1:34" ht="15.6">
      <c r="A83" s="199"/>
      <c r="B83" s="219">
        <f>+'Ark1'!C2358</f>
        <v>2024</v>
      </c>
      <c r="C83" s="199"/>
      <c r="D83" s="219">
        <f>+'Ark1'!M2358</f>
        <v>5</v>
      </c>
      <c r="E83" s="230" t="s">
        <v>629</v>
      </c>
      <c r="F83" s="219">
        <f>+'Ark1'!D2358</f>
        <v>11</v>
      </c>
      <c r="G83" s="219" t="s">
        <v>530</v>
      </c>
      <c r="H83" s="219">
        <f>+'Ark1'!Q2358</f>
        <v>70</v>
      </c>
      <c r="I83" s="324">
        <f>+'Ark1'!R2358</f>
        <v>277</v>
      </c>
      <c r="J83" s="220">
        <f>+IF(I83=0,"",'Ark1'!AG2358)</f>
        <v>28.698955564392897</v>
      </c>
      <c r="K83" s="220">
        <f>+IF(I83=0,"",'Ark1'!AH2358)</f>
        <v>6.859205776173285</v>
      </c>
      <c r="L83" s="221">
        <f>+IF(I83=0,"",'Ark1'!S2358)</f>
        <v>5.9855595667870043</v>
      </c>
      <c r="M83" s="220">
        <f>+IF(I83=0,"",'Ark1'!U2358)</f>
        <v>9.8999999999999932</v>
      </c>
      <c r="N83" s="220">
        <f>+IF(I83=0,"",'Ark1'!V2358)</f>
        <v>0</v>
      </c>
      <c r="O83" s="220">
        <f>+IF(I83=0,"",'Ark1'!W2358)</f>
        <v>0</v>
      </c>
      <c r="P83" s="222">
        <f>+IF(I83=0,"",'Ark1'!X2358)</f>
        <v>5.7761732851985554</v>
      </c>
      <c r="Q83" s="222">
        <f>+IF(I83=0,"",'Ark1'!Y2358)</f>
        <v>0</v>
      </c>
      <c r="R83" s="222">
        <f>+IF(I83=0,"",'Ark1'!Z2358)</f>
        <v>3.5533479408084618</v>
      </c>
      <c r="S83" s="220">
        <f>+IF(I83=0,"",'Ark1'!AA2358)</f>
        <v>1.1367542594825859</v>
      </c>
      <c r="T83" s="220">
        <f>+IF(I83=0,"",'Ark1'!AB2358)</f>
        <v>0.59975623558975077</v>
      </c>
      <c r="U83" s="222">
        <f>+'Ark1'!AD2358</f>
        <v>35.742932333441381</v>
      </c>
      <c r="V83" s="220">
        <f t="shared" si="8"/>
        <v>55.4</v>
      </c>
      <c r="W83" s="220">
        <f t="shared" si="9"/>
        <v>3.9571428571428573</v>
      </c>
      <c r="X83" s="199"/>
      <c r="Y83" s="202"/>
      <c r="AA83" s="28"/>
      <c r="AB83" s="26"/>
      <c r="AC83" s="226"/>
      <c r="AD83" s="27"/>
      <c r="AH83" s="27"/>
    </row>
    <row r="84" spans="1:34" ht="15.6">
      <c r="A84" s="199"/>
      <c r="B84" s="219">
        <f>+'Ark1'!C2359</f>
        <v>2024</v>
      </c>
      <c r="C84" s="199"/>
      <c r="D84" s="219">
        <f>+'Ark1'!M2359</f>
        <v>5</v>
      </c>
      <c r="E84" s="230" t="s">
        <v>630</v>
      </c>
      <c r="F84" s="219">
        <f>+'Ark1'!D2359</f>
        <v>12</v>
      </c>
      <c r="G84" s="219" t="s">
        <v>531</v>
      </c>
      <c r="H84" s="219">
        <f>+'Ark1'!Q2359</f>
        <v>16</v>
      </c>
      <c r="I84" s="324">
        <f>+'Ark1'!R2359</f>
        <v>37</v>
      </c>
      <c r="J84" s="220">
        <f>+IF(I84=0,"",'Ark1'!AG2359)</f>
        <v>41.411451398135803</v>
      </c>
      <c r="K84" s="220">
        <f>+IF(I84=0,"",'Ark1'!AH2359)</f>
        <v>2.7027027027027031</v>
      </c>
      <c r="L84" s="221">
        <f>+IF(I84=0,"",'Ark1'!S2359)</f>
        <v>6.0540540540540562</v>
      </c>
      <c r="M84" s="220">
        <f>+IF(I84=0,"",'Ark1'!U2359)</f>
        <v>10.927027027027025</v>
      </c>
      <c r="N84" s="220">
        <f>+IF(I84=0,"",'Ark1'!V2359)</f>
        <v>0</v>
      </c>
      <c r="O84" s="220">
        <f>+IF(I84=0,"",'Ark1'!W2359)</f>
        <v>0</v>
      </c>
      <c r="P84" s="222">
        <f>+IF(I84=0,"",'Ark1'!X2359)</f>
        <v>10.810810810810812</v>
      </c>
      <c r="Q84" s="222">
        <f>+IF(I84=0,"",'Ark1'!Y2359)</f>
        <v>8.1081081081081106</v>
      </c>
      <c r="R84" s="222">
        <f>+IF(I84=0,"",'Ark1'!Z2359)</f>
        <v>4.8270436729836188</v>
      </c>
      <c r="S84" s="220">
        <f>+IF(I84=0,"",'Ark1'!AA2359)</f>
        <v>1.9992694063683161</v>
      </c>
      <c r="T84" s="220">
        <f>+IF(I84=0,"",'Ark1'!AB2359)</f>
        <v>0</v>
      </c>
      <c r="U84" s="222">
        <f>+'Ark1'!AD2359</f>
        <v>0</v>
      </c>
      <c r="V84" s="220">
        <f t="shared" si="8"/>
        <v>7.4</v>
      </c>
      <c r="W84" s="220">
        <f t="shared" si="9"/>
        <v>2.3125</v>
      </c>
      <c r="X84" s="199"/>
      <c r="Y84" s="202"/>
      <c r="AA84" s="28"/>
      <c r="AB84" s="26"/>
      <c r="AC84" s="226"/>
      <c r="AD84" s="27"/>
      <c r="AH84" s="27"/>
    </row>
    <row r="85" spans="1:34" ht="15.6">
      <c r="A85" s="199"/>
      <c r="B85" s="199"/>
      <c r="C85" s="199"/>
      <c r="D85" s="199"/>
      <c r="E85" s="199"/>
      <c r="F85" s="199"/>
      <c r="G85" s="199"/>
      <c r="H85" s="199"/>
      <c r="I85" s="320"/>
      <c r="J85" s="200"/>
      <c r="K85" s="200"/>
      <c r="L85" s="199"/>
      <c r="M85" s="199"/>
      <c r="N85" s="199"/>
      <c r="O85" s="201"/>
      <c r="P85" s="201"/>
      <c r="Q85" s="201"/>
      <c r="R85" s="201"/>
      <c r="S85" s="200"/>
      <c r="T85" s="199"/>
      <c r="U85" s="201"/>
      <c r="V85" s="201"/>
      <c r="W85" s="200"/>
      <c r="X85" s="199"/>
      <c r="Y85" s="202"/>
      <c r="AA85" s="28"/>
      <c r="AB85" s="26"/>
      <c r="AC85" s="203"/>
      <c r="AD85" s="27"/>
      <c r="AH85" s="27"/>
    </row>
    <row r="86" spans="1:34" ht="22.8">
      <c r="A86" s="199"/>
      <c r="B86" s="199"/>
      <c r="C86" s="199"/>
      <c r="D86" s="199"/>
      <c r="E86" s="244" t="str">
        <f>+E88</f>
        <v>2+</v>
      </c>
      <c r="F86" s="199"/>
      <c r="G86" s="199"/>
      <c r="H86" s="199"/>
      <c r="I86" s="313">
        <f>SUM(I88:I99)</f>
        <v>2011</v>
      </c>
      <c r="J86" s="200"/>
      <c r="K86" s="200"/>
      <c r="L86" s="199"/>
      <c r="M86" s="250">
        <f>+Fettgruppe!K15</f>
        <v>9.1659870711089031</v>
      </c>
      <c r="N86" s="199"/>
      <c r="O86" s="201"/>
      <c r="P86" s="201"/>
      <c r="Q86" s="201"/>
      <c r="R86" s="201"/>
      <c r="S86" s="200"/>
      <c r="T86" s="199"/>
      <c r="U86" s="201"/>
      <c r="V86" s="201"/>
      <c r="W86" s="200"/>
      <c r="X86" s="199"/>
      <c r="Y86" s="202"/>
      <c r="AA86" s="28"/>
      <c r="AB86" s="26"/>
      <c r="AC86" s="203"/>
      <c r="AD86" s="27"/>
      <c r="AH86" s="27"/>
    </row>
    <row r="87" spans="1:34" ht="15.6">
      <c r="A87" s="199"/>
      <c r="B87" s="199"/>
      <c r="C87" s="199"/>
      <c r="D87" s="199"/>
      <c r="E87" s="199"/>
      <c r="F87" s="199"/>
      <c r="G87" s="199"/>
      <c r="H87" s="199"/>
      <c r="I87" s="320"/>
      <c r="J87" s="200"/>
      <c r="K87" s="200"/>
      <c r="L87" s="199"/>
      <c r="M87" s="199"/>
      <c r="N87" s="199"/>
      <c r="O87" s="201"/>
      <c r="P87" s="201"/>
      <c r="Q87" s="201"/>
      <c r="R87" s="201"/>
      <c r="S87" s="200"/>
      <c r="T87" s="199"/>
      <c r="U87" s="201"/>
      <c r="V87" s="201"/>
      <c r="W87" s="216"/>
      <c r="X87" s="199"/>
      <c r="Y87" s="202"/>
      <c r="AA87" s="28"/>
      <c r="AB87" s="26"/>
      <c r="AC87" s="203"/>
      <c r="AD87" s="27"/>
      <c r="AH87" s="27"/>
    </row>
    <row r="88" spans="1:34" ht="15.6">
      <c r="A88" s="199"/>
      <c r="B88" s="27">
        <f>+'Ark1'!C2360</f>
        <v>2024</v>
      </c>
      <c r="C88" s="199"/>
      <c r="D88" s="27">
        <f>+'Ark1'!M2360</f>
        <v>6</v>
      </c>
      <c r="E88" s="27" t="s">
        <v>93</v>
      </c>
      <c r="F88" s="27">
        <f>+'Ark1'!D2360</f>
        <v>1</v>
      </c>
      <c r="G88" s="27" t="s">
        <v>521</v>
      </c>
      <c r="H88" s="27">
        <f>+'Ark1'!Q2360</f>
        <v>2</v>
      </c>
      <c r="I88" s="325">
        <f>+'Ark1'!R2360</f>
        <v>3</v>
      </c>
      <c r="J88" s="28">
        <f>+IF(I88=0,"",'Ark1'!AG2360)</f>
        <v>1.4669163545568045</v>
      </c>
      <c r="K88" s="28">
        <f>+IF(I88=0,"",'Ark1'!AH2360)</f>
        <v>0</v>
      </c>
      <c r="L88" s="26">
        <f>+IF(I88=0,"",'Ark1'!S2360)</f>
        <v>5.6666666666666679</v>
      </c>
      <c r="M88" s="28">
        <f>+IF(I88=0,"",'Ark1'!U2360)</f>
        <v>9.4</v>
      </c>
      <c r="N88" s="28">
        <f>+IF(I88=0,"",'Ark1'!V2360)</f>
        <v>0</v>
      </c>
      <c r="O88" s="28">
        <f>+IF(I88=0,"",'Ark1'!W2360)</f>
        <v>0</v>
      </c>
      <c r="P88" s="33">
        <f>+IF(I88=0,"",'Ark1'!X2360)</f>
        <v>0</v>
      </c>
      <c r="Q88" s="33">
        <f>+IF(I88=0,"",'Ark1'!Y2360)</f>
        <v>0</v>
      </c>
      <c r="R88" s="33">
        <f>+IF(I88=0,"",'Ark1'!Z2360)</f>
        <v>0.86409875978770556</v>
      </c>
      <c r="S88" s="28">
        <f>+IF(I88=0,"",'Ark1'!AA2360)</f>
        <v>0.4714045207910284</v>
      </c>
      <c r="T88" s="28">
        <f>+IF(I88=0,"",'Ark1'!AB2360)</f>
        <v>0</v>
      </c>
      <c r="U88" s="33">
        <f>+'Ark1'!AD2360</f>
        <v>0</v>
      </c>
      <c r="V88" s="28">
        <f>+IF(I88=0,"",I88/D88)</f>
        <v>0.5</v>
      </c>
      <c r="W88" s="28">
        <f>+IF(I88=0,"",I88/H88)</f>
        <v>1.5</v>
      </c>
      <c r="X88" s="199"/>
      <c r="Y88" s="202"/>
      <c r="AA88" s="28"/>
      <c r="AB88" s="26"/>
      <c r="AC88" s="226"/>
      <c r="AD88" s="27"/>
      <c r="AH88" s="27"/>
    </row>
    <row r="89" spans="1:34" ht="15.6">
      <c r="A89" s="199"/>
      <c r="B89" s="27">
        <f>+'Ark1'!C2361</f>
        <v>2024</v>
      </c>
      <c r="C89" s="199"/>
      <c r="D89" s="27">
        <f>+'Ark1'!M2361</f>
        <v>6</v>
      </c>
      <c r="E89" s="27" t="s">
        <v>93</v>
      </c>
      <c r="F89" s="27">
        <f>+'Ark1'!D2361</f>
        <v>2</v>
      </c>
      <c r="G89" s="27" t="s">
        <v>522</v>
      </c>
      <c r="H89" s="27">
        <f>+'Ark1'!Q2361</f>
        <v>10</v>
      </c>
      <c r="I89" s="325">
        <f>+'Ark1'!R2361</f>
        <v>100</v>
      </c>
      <c r="J89" s="28">
        <f>+IF(I89=0,"",'Ark1'!AG2361)</f>
        <v>8.6720182876584904</v>
      </c>
      <c r="K89" s="28">
        <f>+IF(I89=0,"",'Ark1'!AH2361)</f>
        <v>0</v>
      </c>
      <c r="L89" s="26">
        <f>+IF(I89=0,"",'Ark1'!S2361)</f>
        <v>6.45</v>
      </c>
      <c r="M89" s="28">
        <f>+IF(I89=0,"",'Ark1'!U2361)</f>
        <v>6.5250000000000012</v>
      </c>
      <c r="N89" s="28">
        <f>+IF(I89=0,"",'Ark1'!V2361)</f>
        <v>0</v>
      </c>
      <c r="O89" s="28">
        <f>+IF(I89=0,"",'Ark1'!W2361)</f>
        <v>0</v>
      </c>
      <c r="P89" s="33">
        <f>+IF(I89=0,"",'Ark1'!X2361)</f>
        <v>0</v>
      </c>
      <c r="Q89" s="33">
        <f>+IF(I89=0,"",'Ark1'!Y2361)</f>
        <v>0</v>
      </c>
      <c r="R89" s="33">
        <f>+IF(I89=0,"",'Ark1'!Z2361)</f>
        <v>0.75423802608988821</v>
      </c>
      <c r="S89" s="28">
        <f>+IF(I89=0,"",'Ark1'!AA2361)</f>
        <v>1.0712142642814273</v>
      </c>
      <c r="T89" s="28">
        <f>+IF(I89=0,"",'Ark1'!AB2361)</f>
        <v>0</v>
      </c>
      <c r="U89" s="33">
        <f>+'Ark1'!AD2361</f>
        <v>0</v>
      </c>
      <c r="V89" s="28">
        <f t="shared" ref="V89:V99" si="10">+IF(I89=0,"",I89/D89)</f>
        <v>16.666666666666668</v>
      </c>
      <c r="W89" s="28">
        <f t="shared" ref="W89:W99" si="11">+IF(I89=0,"",I89/H89)</f>
        <v>10</v>
      </c>
      <c r="X89" s="199"/>
      <c r="Y89" s="202"/>
      <c r="AA89" s="28"/>
      <c r="AB89" s="26"/>
      <c r="AC89" s="226"/>
      <c r="AD89" s="27"/>
      <c r="AH89" s="27"/>
    </row>
    <row r="90" spans="1:34" ht="15.6">
      <c r="A90" s="199"/>
      <c r="B90" s="27">
        <f>+'Ark1'!C2362</f>
        <v>2024</v>
      </c>
      <c r="C90" s="199"/>
      <c r="D90" s="27">
        <f>+'Ark1'!M2362</f>
        <v>6</v>
      </c>
      <c r="E90" s="27" t="s">
        <v>93</v>
      </c>
      <c r="F90" s="27">
        <f>+'Ark1'!D2362</f>
        <v>3</v>
      </c>
      <c r="G90" s="27" t="s">
        <v>523</v>
      </c>
      <c r="H90" s="27">
        <f>+'Ark1'!Q2362</f>
        <v>28</v>
      </c>
      <c r="I90" s="325">
        <f>+'Ark1'!R2362</f>
        <v>423</v>
      </c>
      <c r="J90" s="28">
        <f>+IF(I90=0,"",'Ark1'!AG2362)</f>
        <v>17.979834187065659</v>
      </c>
      <c r="K90" s="28">
        <f>+IF(I90=0,"",'Ark1'!AH2362)</f>
        <v>0</v>
      </c>
      <c r="L90" s="26">
        <f>+IF(I90=0,"",'Ark1'!S2362)</f>
        <v>6.3026004728132401</v>
      </c>
      <c r="M90" s="28">
        <f>+IF(I90=0,"",'Ark1'!U2362)</f>
        <v>7.3520094562647715</v>
      </c>
      <c r="N90" s="28">
        <f>+IF(I90=0,"",'Ark1'!V2362)</f>
        <v>0</v>
      </c>
      <c r="O90" s="28">
        <f>+IF(I90=0,"",'Ark1'!W2362)</f>
        <v>0</v>
      </c>
      <c r="P90" s="33">
        <f>+IF(I90=0,"",'Ark1'!X2362)</f>
        <v>0.2364066193853428</v>
      </c>
      <c r="Q90" s="33">
        <f>+IF(I90=0,"",'Ark1'!Y2362)</f>
        <v>0</v>
      </c>
      <c r="R90" s="33">
        <f>+IF(I90=0,"",'Ark1'!Z2362)</f>
        <v>1.4531906624959716</v>
      </c>
      <c r="S90" s="28">
        <f>+IF(I90=0,"",'Ark1'!AA2362)</f>
        <v>1.0259829392725102</v>
      </c>
      <c r="T90" s="28">
        <f>+IF(I90=0,"",'Ark1'!AB2362)</f>
        <v>0</v>
      </c>
      <c r="U90" s="33">
        <f>+'Ark1'!AD2362</f>
        <v>0</v>
      </c>
      <c r="V90" s="28">
        <f t="shared" si="10"/>
        <v>70.5</v>
      </c>
      <c r="W90" s="28">
        <f t="shared" si="11"/>
        <v>15.107142857142858</v>
      </c>
      <c r="X90" s="199"/>
      <c r="Y90" s="202"/>
      <c r="AA90" s="28"/>
      <c r="AB90" s="26"/>
      <c r="AC90" s="226"/>
      <c r="AD90" s="27"/>
      <c r="AH90" s="27"/>
    </row>
    <row r="91" spans="1:34" ht="15.6">
      <c r="A91" s="199"/>
      <c r="B91" s="27">
        <f>+'Ark1'!C2363</f>
        <v>2024</v>
      </c>
      <c r="C91" s="199"/>
      <c r="D91" s="27">
        <f>+'Ark1'!M2363</f>
        <v>6</v>
      </c>
      <c r="E91" s="27" t="s">
        <v>93</v>
      </c>
      <c r="F91" s="27">
        <f>+'Ark1'!D2363</f>
        <v>4</v>
      </c>
      <c r="G91" s="27" t="s">
        <v>524</v>
      </c>
      <c r="H91" s="27">
        <f>+'Ark1'!Q2363</f>
        <v>51</v>
      </c>
      <c r="I91" s="325">
        <f>+'Ark1'!R2363</f>
        <v>491</v>
      </c>
      <c r="J91" s="28">
        <f>+IF(I91=0,"",'Ark1'!AG2363)</f>
        <v>16.854713805521055</v>
      </c>
      <c r="K91" s="28">
        <f>+IF(I91=0,"",'Ark1'!AH2363)</f>
        <v>0.40733197556008149</v>
      </c>
      <c r="L91" s="26">
        <f>+IF(I91=0,"",'Ark1'!S2363)</f>
        <v>6.1568228105906302</v>
      </c>
      <c r="M91" s="28">
        <f>+IF(I91=0,"",'Ark1'!U2363)</f>
        <v>7.158859470468431</v>
      </c>
      <c r="N91" s="28">
        <f>+IF(I91=0,"",'Ark1'!V2363)</f>
        <v>0</v>
      </c>
      <c r="O91" s="28">
        <f>+IF(I91=0,"",'Ark1'!W2363)</f>
        <v>0</v>
      </c>
      <c r="P91" s="33">
        <f>+IF(I91=0,"",'Ark1'!X2363)</f>
        <v>0</v>
      </c>
      <c r="Q91" s="33">
        <f>+IF(I91=0,"",'Ark1'!Y2363)</f>
        <v>0</v>
      </c>
      <c r="R91" s="33">
        <f>+IF(I91=0,"",'Ark1'!Z2363)</f>
        <v>1.5692494095508325</v>
      </c>
      <c r="S91" s="28">
        <f>+IF(I91=0,"",'Ark1'!AA2363)</f>
        <v>0.94978252799135277</v>
      </c>
      <c r="T91" s="28">
        <f>+IF(I91=0,"",'Ark1'!AB2363)</f>
        <v>0</v>
      </c>
      <c r="U91" s="33">
        <f>+'Ark1'!AD2363</f>
        <v>0</v>
      </c>
      <c r="V91" s="28">
        <f t="shared" si="10"/>
        <v>81.833333333333329</v>
      </c>
      <c r="W91" s="28">
        <f t="shared" si="11"/>
        <v>9.6274509803921564</v>
      </c>
      <c r="X91" s="199"/>
      <c r="Y91" s="202"/>
      <c r="AA91" s="28"/>
      <c r="AB91" s="26"/>
      <c r="AC91" s="226"/>
      <c r="AD91" s="27"/>
      <c r="AH91" s="27"/>
    </row>
    <row r="92" spans="1:34" ht="15.6">
      <c r="A92" s="199"/>
      <c r="B92" s="27">
        <f>+'Ark1'!C2364</f>
        <v>2024</v>
      </c>
      <c r="C92" s="199"/>
      <c r="D92" s="27">
        <f>+'Ark1'!M2364</f>
        <v>6</v>
      </c>
      <c r="E92" s="27" t="s">
        <v>93</v>
      </c>
      <c r="F92" s="27">
        <f>+'Ark1'!D2364</f>
        <v>5</v>
      </c>
      <c r="G92" s="27" t="s">
        <v>442</v>
      </c>
      <c r="H92" s="27">
        <f>+'Ark1'!Q2364</f>
        <v>30</v>
      </c>
      <c r="I92" s="325">
        <f>+'Ark1'!R2364</f>
        <v>153</v>
      </c>
      <c r="J92" s="28">
        <f>+IF(I92=0,"",'Ark1'!AG2364)</f>
        <v>11.059890456932228</v>
      </c>
      <c r="K92" s="28">
        <f>+IF(I92=0,"",'Ark1'!AH2364)</f>
        <v>1.3071895424836597</v>
      </c>
      <c r="L92" s="26">
        <f>+IF(I92=0,"",'Ark1'!S2364)</f>
        <v>6.0392156862745106</v>
      </c>
      <c r="M92" s="28">
        <f>+IF(I92=0,"",'Ark1'!U2364)</f>
        <v>7.6679738562091551</v>
      </c>
      <c r="N92" s="28">
        <f>+IF(I92=0,"",'Ark1'!V2364)</f>
        <v>0</v>
      </c>
      <c r="O92" s="28">
        <f>+IF(I92=0,"",'Ark1'!W2364)</f>
        <v>0</v>
      </c>
      <c r="P92" s="33">
        <f>+IF(I92=0,"",'Ark1'!X2364)</f>
        <v>0.65359477124182996</v>
      </c>
      <c r="Q92" s="33">
        <f>+IF(I92=0,"",'Ark1'!Y2364)</f>
        <v>0</v>
      </c>
      <c r="R92" s="33">
        <f>+IF(I92=0,"",'Ark1'!Z2364)</f>
        <v>2.3534886799465848</v>
      </c>
      <c r="S92" s="28">
        <f>+IF(I92=0,"",'Ark1'!AA2364)</f>
        <v>0.90663749189779652</v>
      </c>
      <c r="T92" s="28">
        <f>+IF(I92=0,"",'Ark1'!AB2364)</f>
        <v>0</v>
      </c>
      <c r="U92" s="33">
        <f>+'Ark1'!AD2364</f>
        <v>0</v>
      </c>
      <c r="V92" s="28">
        <f t="shared" si="10"/>
        <v>25.5</v>
      </c>
      <c r="W92" s="28">
        <f t="shared" si="11"/>
        <v>5.0999999999999996</v>
      </c>
      <c r="X92" s="199"/>
      <c r="Y92" s="202"/>
      <c r="AA92" s="28"/>
      <c r="AB92" s="26"/>
      <c r="AC92" s="226"/>
      <c r="AD92" s="27"/>
      <c r="AH92" s="27"/>
    </row>
    <row r="93" spans="1:34" ht="15.6">
      <c r="A93" s="199"/>
      <c r="B93" s="27">
        <f>+'Ark1'!C2365</f>
        <v>2024</v>
      </c>
      <c r="C93" s="199"/>
      <c r="D93" s="27">
        <f>+'Ark1'!M2365</f>
        <v>6</v>
      </c>
      <c r="E93" s="27" t="s">
        <v>93</v>
      </c>
      <c r="F93" s="27">
        <f>+'Ark1'!D2365</f>
        <v>6</v>
      </c>
      <c r="G93" s="27" t="s">
        <v>525</v>
      </c>
      <c r="H93" s="27">
        <f>+'Ark1'!Q2365</f>
        <v>25</v>
      </c>
      <c r="I93" s="325">
        <f>+'Ark1'!R2365</f>
        <v>95</v>
      </c>
      <c r="J93" s="28">
        <f>+IF(I93=0,"",'Ark1'!AG2365)</f>
        <v>10.366500693820916</v>
      </c>
      <c r="K93" s="28">
        <f>+IF(I93=0,"",'Ark1'!AH2365)</f>
        <v>1.0526315789473681</v>
      </c>
      <c r="L93" s="26">
        <f>+IF(I93=0,"",'Ark1'!S2365)</f>
        <v>6.3473684210526322</v>
      </c>
      <c r="M93" s="28">
        <f>+IF(I93=0,"",'Ark1'!U2365)</f>
        <v>9.357894736842109</v>
      </c>
      <c r="N93" s="28">
        <f>+IF(I93=0,"",'Ark1'!V2365)</f>
        <v>0</v>
      </c>
      <c r="O93" s="28">
        <f>+IF(I93=0,"",'Ark1'!W2365)</f>
        <v>0</v>
      </c>
      <c r="P93" s="33">
        <f>+IF(I93=0,"",'Ark1'!X2365)</f>
        <v>2.1052631578947363</v>
      </c>
      <c r="Q93" s="33">
        <f>+IF(I93=0,"",'Ark1'!Y2365)</f>
        <v>0</v>
      </c>
      <c r="R93" s="33">
        <f>+IF(I93=0,"",'Ark1'!Z2365)</f>
        <v>2.6576435524873396</v>
      </c>
      <c r="S93" s="28">
        <f>+IF(I93=0,"",'Ark1'!AA2365)</f>
        <v>0.94888767071469138</v>
      </c>
      <c r="T93" s="28">
        <f>+IF(I93=0,"",'Ark1'!AB2365)</f>
        <v>0</v>
      </c>
      <c r="U93" s="33">
        <f>+'Ark1'!AD2365</f>
        <v>0</v>
      </c>
      <c r="V93" s="28">
        <f t="shared" si="10"/>
        <v>15.833333333333334</v>
      </c>
      <c r="W93" s="28">
        <f t="shared" si="11"/>
        <v>3.8</v>
      </c>
      <c r="X93" s="199"/>
      <c r="Y93" s="202"/>
      <c r="AA93" s="28"/>
      <c r="AB93" s="26"/>
      <c r="AC93" s="226"/>
      <c r="AD93" s="27"/>
      <c r="AH93" s="27"/>
    </row>
    <row r="94" spans="1:34" ht="15.6">
      <c r="A94" s="199"/>
      <c r="B94" s="27">
        <f>+'Ark1'!C2366</f>
        <v>2024</v>
      </c>
      <c r="C94" s="199"/>
      <c r="D94" s="27">
        <f>+'Ark1'!M2366</f>
        <v>6</v>
      </c>
      <c r="E94" s="27" t="s">
        <v>93</v>
      </c>
      <c r="F94" s="27">
        <f>+'Ark1'!D2366</f>
        <v>7</v>
      </c>
      <c r="G94" s="27" t="s">
        <v>526</v>
      </c>
      <c r="H94" s="27">
        <f>+'Ark1'!Q2366</f>
        <v>18</v>
      </c>
      <c r="I94" s="325">
        <f>+'Ark1'!R2366</f>
        <v>60</v>
      </c>
      <c r="J94" s="28">
        <f>+IF(I94=0,"",'Ark1'!AG2366)</f>
        <v>13.322815321237613</v>
      </c>
      <c r="K94" s="28">
        <f>+IF(I94=0,"",'Ark1'!AH2366)</f>
        <v>0</v>
      </c>
      <c r="L94" s="26">
        <f>+IF(I94=0,"",'Ark1'!S2366)</f>
        <v>6.8333333333333313</v>
      </c>
      <c r="M94" s="28">
        <f>+IF(I94=0,"",'Ark1'!U2366)</f>
        <v>10.133333333333333</v>
      </c>
      <c r="N94" s="28">
        <f>+IF(I94=0,"",'Ark1'!V2366)</f>
        <v>0</v>
      </c>
      <c r="O94" s="28">
        <f>+IF(I94=0,"",'Ark1'!W2366)</f>
        <v>0</v>
      </c>
      <c r="P94" s="33">
        <f>+IF(I94=0,"",'Ark1'!X2366)</f>
        <v>5</v>
      </c>
      <c r="Q94" s="33">
        <f>+IF(I94=0,"",'Ark1'!Y2366)</f>
        <v>0</v>
      </c>
      <c r="R94" s="33">
        <f>+IF(I94=0,"",'Ark1'!Z2366)</f>
        <v>3.0973465346253399</v>
      </c>
      <c r="S94" s="28">
        <f>+IF(I94=0,"",'Ark1'!AA2366)</f>
        <v>1.0192589900947118</v>
      </c>
      <c r="T94" s="28">
        <f>+IF(I94=0,"",'Ark1'!AB2366)</f>
        <v>0</v>
      </c>
      <c r="U94" s="33">
        <f>+'Ark1'!AD2366</f>
        <v>0</v>
      </c>
      <c r="V94" s="28">
        <f t="shared" si="10"/>
        <v>10</v>
      </c>
      <c r="W94" s="28">
        <f t="shared" si="11"/>
        <v>3.3333333333333335</v>
      </c>
      <c r="X94" s="199"/>
      <c r="Y94" s="202"/>
      <c r="AA94" s="28"/>
      <c r="AB94" s="26"/>
      <c r="AC94" s="226"/>
      <c r="AD94" s="27"/>
      <c r="AH94" s="27"/>
    </row>
    <row r="95" spans="1:34" ht="15.6">
      <c r="A95" s="199"/>
      <c r="B95" s="27">
        <f>+'Ark1'!C2367</f>
        <v>2024</v>
      </c>
      <c r="C95" s="199"/>
      <c r="D95" s="27">
        <f>+'Ark1'!M2367</f>
        <v>6</v>
      </c>
      <c r="E95" s="27" t="s">
        <v>93</v>
      </c>
      <c r="F95" s="27">
        <f>+'Ark1'!D2367</f>
        <v>8</v>
      </c>
      <c r="G95" s="27" t="s">
        <v>527</v>
      </c>
      <c r="H95" s="27">
        <f>+'Ark1'!Q2367</f>
        <v>26</v>
      </c>
      <c r="I95" s="325">
        <f>+'Ark1'!R2367</f>
        <v>63</v>
      </c>
      <c r="J95" s="28">
        <f>+IF(I95=0,"",'Ark1'!AG2367)</f>
        <v>7.7081491385073182</v>
      </c>
      <c r="K95" s="28">
        <f>+IF(I95=0,"",'Ark1'!AH2367)</f>
        <v>11.111111111111112</v>
      </c>
      <c r="L95" s="26">
        <f>+IF(I95=0,"",'Ark1'!S2367)</f>
        <v>6.5714285714285694</v>
      </c>
      <c r="M95" s="28">
        <f>+IF(I95=0,"",'Ark1'!U2367)</f>
        <v>11.347619047619039</v>
      </c>
      <c r="N95" s="28">
        <f>+IF(I95=0,"",'Ark1'!V2367)</f>
        <v>0</v>
      </c>
      <c r="O95" s="28">
        <f>+IF(I95=0,"",'Ark1'!W2367)</f>
        <v>0</v>
      </c>
      <c r="P95" s="33">
        <f>+IF(I95=0,"",'Ark1'!X2367)</f>
        <v>7.9365079365079394</v>
      </c>
      <c r="Q95" s="33">
        <f>+IF(I95=0,"",'Ark1'!Y2367)</f>
        <v>0</v>
      </c>
      <c r="R95" s="33">
        <f>+IF(I95=0,"",'Ark1'!Z2367)</f>
        <v>2.6252048834847579</v>
      </c>
      <c r="S95" s="28">
        <f>+IF(I95=0,"",'Ark1'!AA2367)</f>
        <v>1.1507662831994871</v>
      </c>
      <c r="T95" s="28">
        <f>+IF(I95=0,"",'Ark1'!AB2367)</f>
        <v>0</v>
      </c>
      <c r="U95" s="33">
        <f>+'Ark1'!AD2367</f>
        <v>0</v>
      </c>
      <c r="V95" s="28">
        <f t="shared" si="10"/>
        <v>10.5</v>
      </c>
      <c r="W95" s="28">
        <f t="shared" si="11"/>
        <v>2.4230769230769229</v>
      </c>
      <c r="X95" s="199"/>
      <c r="Y95" s="202"/>
      <c r="AA95" s="28"/>
      <c r="AB95" s="26"/>
      <c r="AC95" s="226"/>
      <c r="AD95" s="27"/>
      <c r="AH95" s="27"/>
    </row>
    <row r="96" spans="1:34" ht="15.6">
      <c r="A96" s="199"/>
      <c r="B96" s="27">
        <f>+'Ark1'!C2368</f>
        <v>2024</v>
      </c>
      <c r="C96" s="199"/>
      <c r="D96" s="27">
        <f>+'Ark1'!M2368</f>
        <v>6</v>
      </c>
      <c r="E96" s="27" t="s">
        <v>93</v>
      </c>
      <c r="F96" s="27">
        <f>+'Ark1'!D2368</f>
        <v>9</v>
      </c>
      <c r="G96" s="27" t="s">
        <v>528</v>
      </c>
      <c r="H96" s="27">
        <f>+'Ark1'!Q2368</f>
        <v>56</v>
      </c>
      <c r="I96" s="325">
        <f>+'Ark1'!R2368</f>
        <v>174</v>
      </c>
      <c r="J96" s="28">
        <f>+IF(I96=0,"",'Ark1'!AG2368)</f>
        <v>12.80426907462016</v>
      </c>
      <c r="K96" s="28">
        <f>+IF(I96=0,"",'Ark1'!AH2368)</f>
        <v>0.57471264367816099</v>
      </c>
      <c r="L96" s="26">
        <f>+IF(I96=0,"",'Ark1'!S2368)</f>
        <v>6.6551724137931005</v>
      </c>
      <c r="M96" s="28">
        <f>+IF(I96=0,"",'Ark1'!U2368)</f>
        <v>12.45229885057471</v>
      </c>
      <c r="N96" s="28">
        <f>+IF(I96=0,"",'Ark1'!V2368)</f>
        <v>0</v>
      </c>
      <c r="O96" s="28">
        <f>+IF(I96=0,"",'Ark1'!W2368)</f>
        <v>0</v>
      </c>
      <c r="P96" s="33">
        <f>+IF(I96=0,"",'Ark1'!X2368)</f>
        <v>14.367816091954024</v>
      </c>
      <c r="Q96" s="33">
        <f>+IF(I96=0,"",'Ark1'!Y2368)</f>
        <v>0.57471264367816099</v>
      </c>
      <c r="R96" s="33">
        <f>+IF(I96=0,"",'Ark1'!Z2368)</f>
        <v>3.5101446415983033</v>
      </c>
      <c r="S96" s="28">
        <f>+IF(I96=0,"",'Ark1'!AA2368)</f>
        <v>1.0207906132114501</v>
      </c>
      <c r="T96" s="28">
        <f>+IF(I96=0,"",'Ark1'!AB2368)</f>
        <v>0</v>
      </c>
      <c r="U96" s="33">
        <f>+'Ark1'!AD2368</f>
        <v>0</v>
      </c>
      <c r="V96" s="28">
        <f t="shared" si="10"/>
        <v>29</v>
      </c>
      <c r="W96" s="28">
        <f t="shared" si="11"/>
        <v>3.1071428571428572</v>
      </c>
      <c r="X96" s="199"/>
      <c r="Y96" s="202"/>
      <c r="AA96" s="28"/>
      <c r="AB96" s="26"/>
      <c r="AC96" s="226"/>
      <c r="AD96" s="27"/>
      <c r="AH96" s="27"/>
    </row>
    <row r="97" spans="1:34" ht="15.6">
      <c r="A97" s="199"/>
      <c r="B97" s="27">
        <f>+'Ark1'!C2369</f>
        <v>2024</v>
      </c>
      <c r="C97" s="199"/>
      <c r="D97" s="27">
        <f>+'Ark1'!M2369</f>
        <v>6</v>
      </c>
      <c r="E97" s="27" t="s">
        <v>93</v>
      </c>
      <c r="F97" s="27">
        <f>+'Ark1'!D2369</f>
        <v>10</v>
      </c>
      <c r="G97" s="27" t="s">
        <v>529</v>
      </c>
      <c r="H97" s="27">
        <f>+'Ark1'!Q2369</f>
        <v>107</v>
      </c>
      <c r="I97" s="325">
        <f>+'Ark1'!R2369</f>
        <v>297</v>
      </c>
      <c r="J97" s="28">
        <f>+IF(I97=0,"",'Ark1'!AG2369)</f>
        <v>13.508201733155236</v>
      </c>
      <c r="K97" s="28">
        <f>+IF(I97=0,"",'Ark1'!AH2369)</f>
        <v>0.33670033670033672</v>
      </c>
      <c r="L97" s="26">
        <f>+IF(I97=0,"",'Ark1'!S2369)</f>
        <v>6.8552188552188564</v>
      </c>
      <c r="M97" s="28">
        <f>+IF(I97=0,"",'Ark1'!U2369)</f>
        <v>12.496632996632998</v>
      </c>
      <c r="N97" s="28">
        <f>+IF(I97=0,"",'Ark1'!V2369)</f>
        <v>0</v>
      </c>
      <c r="O97" s="28">
        <f>+IF(I97=0,"",'Ark1'!W2369)</f>
        <v>0</v>
      </c>
      <c r="P97" s="33">
        <f>+IF(I97=0,"",'Ark1'!X2369)</f>
        <v>15.824915824915823</v>
      </c>
      <c r="Q97" s="33">
        <f>+IF(I97=0,"",'Ark1'!Y2369)</f>
        <v>0.33670033670033672</v>
      </c>
      <c r="R97" s="33">
        <f>+IF(I97=0,"",'Ark1'!Z2369)</f>
        <v>3.1272542754018136</v>
      </c>
      <c r="S97" s="28">
        <f>+IF(I97=0,"",'Ark1'!AA2369)</f>
        <v>0.91153182718307058</v>
      </c>
      <c r="T97" s="28">
        <f>+IF(I97=0,"",'Ark1'!AB2369)</f>
        <v>0</v>
      </c>
      <c r="U97" s="33">
        <f>+'Ark1'!AD2369</f>
        <v>0</v>
      </c>
      <c r="V97" s="28">
        <f t="shared" si="10"/>
        <v>49.5</v>
      </c>
      <c r="W97" s="28">
        <f t="shared" si="11"/>
        <v>2.7757009345794392</v>
      </c>
      <c r="X97" s="199"/>
      <c r="Y97" s="202"/>
      <c r="AA97" s="28"/>
      <c r="AB97" s="26"/>
      <c r="AC97" s="226"/>
      <c r="AD97" s="27"/>
      <c r="AH97" s="27"/>
    </row>
    <row r="98" spans="1:34" ht="15.6">
      <c r="A98" s="199"/>
      <c r="B98" s="27">
        <f>+'Ark1'!C2370</f>
        <v>2024</v>
      </c>
      <c r="C98" s="199"/>
      <c r="D98" s="27">
        <f>+'Ark1'!M2370</f>
        <v>6</v>
      </c>
      <c r="E98" s="27" t="s">
        <v>93</v>
      </c>
      <c r="F98" s="27">
        <f>+'Ark1'!D2370</f>
        <v>11</v>
      </c>
      <c r="G98" s="27" t="s">
        <v>530</v>
      </c>
      <c r="H98" s="27">
        <f>+'Ark1'!Q2370</f>
        <v>55</v>
      </c>
      <c r="I98" s="325">
        <f>+'Ark1'!R2370</f>
        <v>138</v>
      </c>
      <c r="J98" s="28">
        <f>+IF(I98=0,"",'Ark1'!AG2370)</f>
        <v>17.820290097745779</v>
      </c>
      <c r="K98" s="28">
        <f>+IF(I98=0,"",'Ark1'!AH2370)</f>
        <v>4.3478260869565215</v>
      </c>
      <c r="L98" s="26">
        <f>+IF(I98=0,"",'Ark1'!S2370)</f>
        <v>6.7173913043478253</v>
      </c>
      <c r="M98" s="28">
        <f>+IF(I98=0,"",'Ark1'!U2370)</f>
        <v>12.339130434782611</v>
      </c>
      <c r="N98" s="28">
        <f>+IF(I98=0,"",'Ark1'!V2370)</f>
        <v>0</v>
      </c>
      <c r="O98" s="28">
        <f>+IF(I98=0,"",'Ark1'!W2370)</f>
        <v>0</v>
      </c>
      <c r="P98" s="33">
        <f>+IF(I98=0,"",'Ark1'!X2370)</f>
        <v>13.768115942028988</v>
      </c>
      <c r="Q98" s="33">
        <f>+IF(I98=0,"",'Ark1'!Y2370)</f>
        <v>0</v>
      </c>
      <c r="R98" s="33">
        <f>+IF(I98=0,"",'Ark1'!Z2370)</f>
        <v>3.4920496614537382</v>
      </c>
      <c r="S98" s="28">
        <f>+IF(I98=0,"",'Ark1'!AA2370)</f>
        <v>1.0143115780250609</v>
      </c>
      <c r="T98" s="28">
        <f>+IF(I98=0,"",'Ark1'!AB2370)</f>
        <v>0</v>
      </c>
      <c r="U98" s="33">
        <f>+'Ark1'!AD2370</f>
        <v>0</v>
      </c>
      <c r="V98" s="28">
        <f t="shared" si="10"/>
        <v>23</v>
      </c>
      <c r="W98" s="28">
        <f t="shared" si="11"/>
        <v>2.5090909090909093</v>
      </c>
      <c r="X98" s="199"/>
      <c r="Y98" s="202"/>
      <c r="AA98" s="28"/>
      <c r="AB98" s="26"/>
      <c r="AC98" s="226"/>
      <c r="AD98" s="27"/>
      <c r="AH98" s="27"/>
    </row>
    <row r="99" spans="1:34" ht="15.6">
      <c r="A99" s="199"/>
      <c r="B99" s="27">
        <f>+'Ark1'!C2371</f>
        <v>2024</v>
      </c>
      <c r="C99" s="199"/>
      <c r="D99" s="27">
        <f>+'Ark1'!M2371</f>
        <v>6</v>
      </c>
      <c r="E99" s="27" t="s">
        <v>93</v>
      </c>
      <c r="F99" s="27">
        <f>+'Ark1'!D2371</f>
        <v>12</v>
      </c>
      <c r="G99" s="27" t="s">
        <v>531</v>
      </c>
      <c r="H99" s="27">
        <f>+'Ark1'!Q2371</f>
        <v>6</v>
      </c>
      <c r="I99" s="325">
        <f>+'Ark1'!R2371</f>
        <v>14</v>
      </c>
      <c r="J99" s="28">
        <f>+IF(I99=0,"",'Ark1'!AG2371)</f>
        <v>16.501075489091477</v>
      </c>
      <c r="K99" s="28">
        <f>+IF(I99=0,"",'Ark1'!AH2371)</f>
        <v>7.1428571428571441</v>
      </c>
      <c r="L99" s="26">
        <f>+IF(I99=0,"",'Ark1'!S2371)</f>
        <v>6.2857142857142847</v>
      </c>
      <c r="M99" s="28">
        <f>+IF(I99=0,"",'Ark1'!U2371)</f>
        <v>11.507142857142853</v>
      </c>
      <c r="N99" s="28">
        <f>+IF(I99=0,"",'Ark1'!V2371)</f>
        <v>0</v>
      </c>
      <c r="O99" s="28">
        <f>+IF(I99=0,"",'Ark1'!W2371)</f>
        <v>0</v>
      </c>
      <c r="P99" s="33">
        <f>+IF(I99=0,"",'Ark1'!X2371)</f>
        <v>0</v>
      </c>
      <c r="Q99" s="33">
        <f>+IF(I99=0,"",'Ark1'!Y2371)</f>
        <v>0</v>
      </c>
      <c r="R99" s="33">
        <f>+IF(I99=0,"",'Ark1'!Z2371)</f>
        <v>1.8425387321822779</v>
      </c>
      <c r="S99" s="28">
        <f>+IF(I99=0,"",'Ark1'!AA2371)</f>
        <v>1.8680995472317183</v>
      </c>
      <c r="T99" s="28">
        <f>+IF(I99=0,"",'Ark1'!AB2371)</f>
        <v>0</v>
      </c>
      <c r="U99" s="33">
        <f>+'Ark1'!AD2371</f>
        <v>0</v>
      </c>
      <c r="V99" s="28">
        <f t="shared" si="10"/>
        <v>2.3333333333333335</v>
      </c>
      <c r="W99" s="28">
        <f t="shared" si="11"/>
        <v>2.3333333333333335</v>
      </c>
      <c r="X99" s="199"/>
      <c r="Y99" s="202"/>
      <c r="AA99" s="28"/>
      <c r="AB99" s="26"/>
      <c r="AC99" s="226"/>
      <c r="AD99" s="27"/>
      <c r="AH99" s="27"/>
    </row>
    <row r="100" spans="1:34" ht="15.6">
      <c r="A100" s="199"/>
      <c r="B100" s="199"/>
      <c r="C100" s="199"/>
      <c r="D100" s="199"/>
      <c r="E100" s="199"/>
      <c r="F100" s="199"/>
      <c r="G100" s="199"/>
      <c r="H100" s="199"/>
      <c r="I100" s="320"/>
      <c r="J100" s="200"/>
      <c r="K100" s="200"/>
      <c r="L100" s="199"/>
      <c r="M100" s="199"/>
      <c r="N100" s="199"/>
      <c r="O100" s="201"/>
      <c r="P100" s="201"/>
      <c r="Q100" s="201"/>
      <c r="R100" s="201"/>
      <c r="S100" s="200"/>
      <c r="T100" s="199"/>
      <c r="U100" s="201"/>
      <c r="V100" s="201"/>
      <c r="W100" s="200"/>
      <c r="X100" s="199"/>
      <c r="Y100" s="202"/>
      <c r="AA100" s="28"/>
      <c r="AB100" s="26"/>
      <c r="AC100" s="203"/>
      <c r="AD100" s="27"/>
      <c r="AH100" s="27"/>
    </row>
    <row r="101" spans="1:34" ht="22.8">
      <c r="A101" s="199"/>
      <c r="B101" s="199"/>
      <c r="C101" s="199"/>
      <c r="D101" s="199"/>
      <c r="E101" s="244" t="str">
        <f>+E102</f>
        <v>3-</v>
      </c>
      <c r="F101" s="199"/>
      <c r="G101" s="199"/>
      <c r="H101" s="199"/>
      <c r="I101" s="313">
        <f>SUM(I102:I113)</f>
        <v>773</v>
      </c>
      <c r="J101" s="200"/>
      <c r="K101" s="200"/>
      <c r="L101" s="199"/>
      <c r="M101" s="250">
        <f>+Fettgruppe!K16</f>
        <v>9.5401034928848762</v>
      </c>
      <c r="N101" s="199"/>
      <c r="O101" s="201"/>
      <c r="P101" s="201"/>
      <c r="Q101" s="201"/>
      <c r="R101" s="201"/>
      <c r="S101" s="200"/>
      <c r="T101" s="199"/>
      <c r="U101" s="201"/>
      <c r="V101" s="201"/>
      <c r="W101" s="200"/>
      <c r="X101" s="199"/>
      <c r="Y101" s="202"/>
      <c r="AA101" s="28"/>
      <c r="AB101" s="26"/>
      <c r="AC101" s="203"/>
      <c r="AD101" s="27"/>
      <c r="AH101" s="27"/>
    </row>
    <row r="102" spans="1:34" ht="15.6">
      <c r="A102" s="199"/>
      <c r="B102" s="27">
        <f>+'Ark1'!C2372</f>
        <v>2024</v>
      </c>
      <c r="C102" s="199"/>
      <c r="D102" s="219">
        <f>+'Ark1'!M2372</f>
        <v>7</v>
      </c>
      <c r="E102" s="219" t="s">
        <v>94</v>
      </c>
      <c r="F102" s="219">
        <f>+'Ark1'!D2372</f>
        <v>1</v>
      </c>
      <c r="G102" s="219" t="s">
        <v>521</v>
      </c>
      <c r="H102" s="219">
        <f>+'Ark1'!Q2372</f>
        <v>1</v>
      </c>
      <c r="I102" s="324">
        <f>+'Ark1'!R2372</f>
        <v>2</v>
      </c>
      <c r="J102" s="220">
        <f>+IF(I102=0,"",'Ark1'!AG2372)</f>
        <v>1.3420724094881398</v>
      </c>
      <c r="K102" s="220">
        <f>+IF(I102=0,"",'Ark1'!AH2372)</f>
        <v>0</v>
      </c>
      <c r="L102" s="221">
        <f>+IF(I102=0,"",'Ark1'!S2372)</f>
        <v>7</v>
      </c>
      <c r="M102" s="220">
        <f>+IF(I102=0,"",'Ark1'!U2372)</f>
        <v>12.9</v>
      </c>
      <c r="N102" s="220">
        <f>+IF(I102=0,"",'Ark1'!V2372)</f>
        <v>0</v>
      </c>
      <c r="O102" s="220">
        <f>+IF(I102=0,"",'Ark1'!W2372)</f>
        <v>0</v>
      </c>
      <c r="P102" s="222">
        <f>+IF(I102=0,"",'Ark1'!X2372)</f>
        <v>0</v>
      </c>
      <c r="Q102" s="222">
        <f>+IF(I102=0,"",'Ark1'!Y2372)</f>
        <v>0</v>
      </c>
      <c r="R102" s="222">
        <f>+IF(I102=0,"",'Ark1'!Z2372)</f>
        <v>1.50000000000001</v>
      </c>
      <c r="S102" s="220">
        <f>+IF(I102=0,"",'Ark1'!AA2372)</f>
        <v>1</v>
      </c>
      <c r="T102" s="220">
        <f>+IF(I102=0,"",'Ark1'!AB2372)</f>
        <v>0</v>
      </c>
      <c r="U102" s="222">
        <f>+'Ark1'!AD2372</f>
        <v>0</v>
      </c>
      <c r="V102" s="220">
        <f>+IF(I102=0,"",I102/D102)</f>
        <v>0.2857142857142857</v>
      </c>
      <c r="W102" s="220">
        <f>+IF(I102=0,"",I102/H102)</f>
        <v>2</v>
      </c>
      <c r="X102" s="199"/>
      <c r="Y102" s="202"/>
      <c r="AA102" s="28"/>
      <c r="AB102" s="26"/>
      <c r="AC102" s="226"/>
      <c r="AD102" s="27"/>
      <c r="AH102" s="27"/>
    </row>
    <row r="103" spans="1:34" ht="15.6">
      <c r="A103" s="199"/>
      <c r="B103" s="27">
        <f>+'Ark1'!C2373</f>
        <v>2024</v>
      </c>
      <c r="C103" s="199"/>
      <c r="D103" s="219">
        <f>+'Ark1'!M2373</f>
        <v>7</v>
      </c>
      <c r="E103" s="219" t="s">
        <v>94</v>
      </c>
      <c r="F103" s="219">
        <f>+'Ark1'!D2373</f>
        <v>2</v>
      </c>
      <c r="G103" s="219" t="s">
        <v>522</v>
      </c>
      <c r="H103" s="219">
        <f>+'Ark1'!Q2373</f>
        <v>6</v>
      </c>
      <c r="I103" s="324">
        <f>+'Ark1'!R2373</f>
        <v>51</v>
      </c>
      <c r="J103" s="220">
        <f>+IF(I103=0,"",'Ark1'!AG2373)</f>
        <v>4.5971664761702238</v>
      </c>
      <c r="K103" s="220">
        <f>+IF(I103=0,"",'Ark1'!AH2373)</f>
        <v>0</v>
      </c>
      <c r="L103" s="221">
        <f>+IF(I103=0,"",'Ark1'!S2373)</f>
        <v>7.078431372549022</v>
      </c>
      <c r="M103" s="220">
        <f>+IF(I103=0,"",'Ark1'!U2373)</f>
        <v>6.7823529411764722</v>
      </c>
      <c r="N103" s="220">
        <f>+IF(I103=0,"",'Ark1'!V2373)</f>
        <v>0</v>
      </c>
      <c r="O103" s="220">
        <f>+IF(I103=0,"",'Ark1'!W2373)</f>
        <v>0</v>
      </c>
      <c r="P103" s="222">
        <f>+IF(I103=0,"",'Ark1'!X2373)</f>
        <v>0</v>
      </c>
      <c r="Q103" s="222">
        <f>+IF(I103=0,"",'Ark1'!Y2373)</f>
        <v>0</v>
      </c>
      <c r="R103" s="222">
        <f>+IF(I103=0,"",'Ark1'!Z2373)</f>
        <v>0.76740098227027265</v>
      </c>
      <c r="S103" s="220">
        <f>+IF(I103=0,"",'Ark1'!AA2373)</f>
        <v>1.0259980746628361</v>
      </c>
      <c r="T103" s="220">
        <f>+IF(I103=0,"",'Ark1'!AB2373)</f>
        <v>0</v>
      </c>
      <c r="U103" s="222">
        <f>+'Ark1'!AD2373</f>
        <v>0</v>
      </c>
      <c r="V103" s="220">
        <f t="shared" ref="V103:V113" si="12">+IF(I103=0,"",I103/D103)</f>
        <v>7.2857142857142856</v>
      </c>
      <c r="W103" s="220">
        <f t="shared" ref="W103:W113" si="13">+IF(I103=0,"",I103/H103)</f>
        <v>8.5</v>
      </c>
      <c r="X103" s="199"/>
      <c r="Y103" s="202"/>
      <c r="AA103" s="28"/>
      <c r="AB103" s="26"/>
      <c r="AC103" s="226"/>
      <c r="AD103" s="27"/>
      <c r="AH103" s="27"/>
    </row>
    <row r="104" spans="1:34" ht="15.6">
      <c r="A104" s="199"/>
      <c r="B104" s="27">
        <f>+'Ark1'!C2374</f>
        <v>2024</v>
      </c>
      <c r="C104" s="199"/>
      <c r="D104" s="219">
        <f>+'Ark1'!M2374</f>
        <v>7</v>
      </c>
      <c r="E104" s="219" t="s">
        <v>94</v>
      </c>
      <c r="F104" s="219">
        <f>+'Ark1'!D2374</f>
        <v>3</v>
      </c>
      <c r="G104" s="219" t="s">
        <v>523</v>
      </c>
      <c r="H104" s="219">
        <f>+'Ark1'!Q2374</f>
        <v>18</v>
      </c>
      <c r="I104" s="324">
        <f>+'Ark1'!R2374</f>
        <v>240</v>
      </c>
      <c r="J104" s="220">
        <f>+IF(I104=0,"",'Ark1'!AG2374)</f>
        <v>10.307228010129151</v>
      </c>
      <c r="K104" s="220">
        <f>+IF(I104=0,"",'Ark1'!AH2374)</f>
        <v>0</v>
      </c>
      <c r="L104" s="221">
        <f>+IF(I104=0,"",'Ark1'!S2374)</f>
        <v>6.2541666666666647</v>
      </c>
      <c r="M104" s="220">
        <f>+IF(I104=0,"",'Ark1'!U2374)</f>
        <v>7.428333333333331</v>
      </c>
      <c r="N104" s="220">
        <f>+IF(I104=0,"",'Ark1'!V2374)</f>
        <v>0</v>
      </c>
      <c r="O104" s="220">
        <f>+IF(I104=0,"",'Ark1'!W2374)</f>
        <v>0</v>
      </c>
      <c r="P104" s="222">
        <f>+IF(I104=0,"",'Ark1'!X2374)</f>
        <v>0</v>
      </c>
      <c r="Q104" s="222">
        <f>+IF(I104=0,"",'Ark1'!Y2374)</f>
        <v>0</v>
      </c>
      <c r="R104" s="222">
        <f>+IF(I104=0,"",'Ark1'!Z2374)</f>
        <v>1.1916153835118981</v>
      </c>
      <c r="S104" s="220">
        <f>+IF(I104=0,"",'Ark1'!AA2374)</f>
        <v>0.9387399207921715</v>
      </c>
      <c r="T104" s="220">
        <f>+IF(I104=0,"",'Ark1'!AB2374)</f>
        <v>0</v>
      </c>
      <c r="U104" s="222">
        <f>+'Ark1'!AD2374</f>
        <v>0</v>
      </c>
      <c r="V104" s="220">
        <f t="shared" si="12"/>
        <v>34.285714285714285</v>
      </c>
      <c r="W104" s="220">
        <f t="shared" si="13"/>
        <v>13.333333333333334</v>
      </c>
      <c r="X104" s="199"/>
      <c r="Y104" s="202"/>
      <c r="AA104" s="28"/>
      <c r="AB104" s="26"/>
      <c r="AC104" s="226"/>
      <c r="AD104" s="27"/>
      <c r="AH104" s="27"/>
    </row>
    <row r="105" spans="1:34">
      <c r="A105" s="199"/>
      <c r="B105" s="27">
        <f>+'Ark1'!C2375</f>
        <v>2024</v>
      </c>
      <c r="C105" s="199"/>
      <c r="D105" s="219">
        <f>+'Ark1'!M2375</f>
        <v>7</v>
      </c>
      <c r="E105" s="219" t="s">
        <v>94</v>
      </c>
      <c r="F105" s="219">
        <f>+'Ark1'!D2375</f>
        <v>4</v>
      </c>
      <c r="G105" s="219" t="s">
        <v>524</v>
      </c>
      <c r="H105" s="219">
        <f>+'Ark1'!Q2375</f>
        <v>32</v>
      </c>
      <c r="I105" s="324">
        <f>+'Ark1'!R2375</f>
        <v>107</v>
      </c>
      <c r="J105" s="220">
        <f>+IF(I105=0,"",'Ark1'!AG2375)</f>
        <v>4.0130042628280398</v>
      </c>
      <c r="K105" s="220">
        <f>+IF(I105=0,"",'Ark1'!AH2375)</f>
        <v>0</v>
      </c>
      <c r="L105" s="221">
        <f>+IF(I105=0,"",'Ark1'!S2375)</f>
        <v>6.5233644859813094</v>
      </c>
      <c r="M105" s="220">
        <f>+IF(I105=0,"",'Ark1'!U2375)</f>
        <v>7.8214953271028014</v>
      </c>
      <c r="N105" s="220">
        <f>+IF(I105=0,"",'Ark1'!V2375)</f>
        <v>0</v>
      </c>
      <c r="O105" s="220">
        <f>+IF(I105=0,"",'Ark1'!W2375)</f>
        <v>0</v>
      </c>
      <c r="P105" s="222">
        <f>+IF(I105=0,"",'Ark1'!X2375)</f>
        <v>0</v>
      </c>
      <c r="Q105" s="222">
        <f>+IF(I105=0,"",'Ark1'!Y2375)</f>
        <v>0</v>
      </c>
      <c r="R105" s="222">
        <f>+IF(I105=0,"",'Ark1'!Z2375)</f>
        <v>1.7679931089107068</v>
      </c>
      <c r="S105" s="220">
        <f>+IF(I105=0,"",'Ark1'!AA2375)</f>
        <v>0.98915421619262589</v>
      </c>
      <c r="T105" s="220">
        <f>+IF(I105=0,"",'Ark1'!AB2375)</f>
        <v>0</v>
      </c>
      <c r="U105" s="222">
        <f>+'Ark1'!AD2375</f>
        <v>0</v>
      </c>
      <c r="V105" s="220">
        <f t="shared" si="12"/>
        <v>15.285714285714286</v>
      </c>
      <c r="W105" s="220">
        <f t="shared" si="13"/>
        <v>3.34375</v>
      </c>
      <c r="X105" s="199"/>
      <c r="Y105" s="26"/>
      <c r="AA105" s="28"/>
      <c r="AB105" s="26"/>
      <c r="AC105" s="27"/>
      <c r="AD105" s="27"/>
      <c r="AH105" s="27"/>
    </row>
    <row r="106" spans="1:34" ht="15.6">
      <c r="A106" s="199"/>
      <c r="B106" s="27">
        <f>+'Ark1'!C2376</f>
        <v>2024</v>
      </c>
      <c r="C106" s="199"/>
      <c r="D106" s="219">
        <f>+'Ark1'!M2376</f>
        <v>7</v>
      </c>
      <c r="E106" s="219" t="s">
        <v>94</v>
      </c>
      <c r="F106" s="219">
        <f>+'Ark1'!D2376</f>
        <v>5</v>
      </c>
      <c r="G106" s="219" t="s">
        <v>442</v>
      </c>
      <c r="H106" s="219">
        <f>+'Ark1'!Q2376</f>
        <v>16</v>
      </c>
      <c r="I106" s="324">
        <f>+'Ark1'!R2376</f>
        <v>56</v>
      </c>
      <c r="J106" s="220">
        <f>+IF(I106=0,"",'Ark1'!AG2376)</f>
        <v>4.0923103028931811</v>
      </c>
      <c r="K106" s="220">
        <f>+IF(I106=0,"",'Ark1'!AH2376)</f>
        <v>0</v>
      </c>
      <c r="L106" s="221">
        <f>+IF(I106=0,"",'Ark1'!S2376)</f>
        <v>6.3571428571428559</v>
      </c>
      <c r="M106" s="220">
        <f>+IF(I106=0,"",'Ark1'!U2376)</f>
        <v>7.7517857142857185</v>
      </c>
      <c r="N106" s="220">
        <f>+IF(I106=0,"",'Ark1'!V2376)</f>
        <v>0</v>
      </c>
      <c r="O106" s="220">
        <f>+IF(I106=0,"",'Ark1'!W2376)</f>
        <v>0</v>
      </c>
      <c r="P106" s="222">
        <f>+IF(I106=0,"",'Ark1'!X2376)</f>
        <v>0</v>
      </c>
      <c r="Q106" s="222">
        <f>+IF(I106=0,"",'Ark1'!Y2376)</f>
        <v>0</v>
      </c>
      <c r="R106" s="222">
        <f>+IF(I106=0,"",'Ark1'!Z2376)</f>
        <v>2.411652595171184</v>
      </c>
      <c r="S106" s="220">
        <f>+IF(I106=0,"",'Ark1'!AA2376)</f>
        <v>0.89499743472440751</v>
      </c>
      <c r="T106" s="220">
        <f>+IF(I106=0,"",'Ark1'!AB2376)</f>
        <v>0</v>
      </c>
      <c r="U106" s="222">
        <f>+'Ark1'!AD2376</f>
        <v>0</v>
      </c>
      <c r="V106" s="220">
        <f t="shared" si="12"/>
        <v>8</v>
      </c>
      <c r="W106" s="220">
        <f t="shared" si="13"/>
        <v>3.5</v>
      </c>
      <c r="X106" s="199"/>
      <c r="Y106" s="203"/>
      <c r="AA106" s="28"/>
      <c r="AB106" s="26"/>
      <c r="AC106" s="226"/>
      <c r="AD106" s="27"/>
      <c r="AH106" s="27"/>
    </row>
    <row r="107" spans="1:34">
      <c r="A107" s="199"/>
      <c r="B107" s="27">
        <f>+'Ark1'!C2377</f>
        <v>2024</v>
      </c>
      <c r="C107" s="199"/>
      <c r="D107" s="219">
        <f>+'Ark1'!M2377</f>
        <v>7</v>
      </c>
      <c r="E107" s="219" t="s">
        <v>94</v>
      </c>
      <c r="F107" s="219">
        <f>+'Ark1'!D2377</f>
        <v>6</v>
      </c>
      <c r="G107" s="219" t="s">
        <v>525</v>
      </c>
      <c r="H107" s="219">
        <f>+'Ark1'!Q2377</f>
        <v>10</v>
      </c>
      <c r="I107" s="324">
        <f>+'Ark1'!R2377</f>
        <v>21</v>
      </c>
      <c r="J107" s="220">
        <f>+IF(I107=0,"",'Ark1'!AG2377)</f>
        <v>2.4581083759926297</v>
      </c>
      <c r="K107" s="220">
        <f>+IF(I107=0,"",'Ark1'!AH2377)</f>
        <v>0</v>
      </c>
      <c r="L107" s="221">
        <f>+IF(I107=0,"",'Ark1'!S2377)</f>
        <v>6.7142857142857109</v>
      </c>
      <c r="M107" s="220">
        <f>+IF(I107=0,"",'Ark1'!U2377)</f>
        <v>10.038095238095238</v>
      </c>
      <c r="N107" s="220">
        <f>+IF(I107=0,"",'Ark1'!V2377)</f>
        <v>0</v>
      </c>
      <c r="O107" s="220">
        <f>+IF(I107=0,"",'Ark1'!W2377)</f>
        <v>0</v>
      </c>
      <c r="P107" s="222">
        <f>+IF(I107=0,"",'Ark1'!X2377)</f>
        <v>0</v>
      </c>
      <c r="Q107" s="222">
        <f>+IF(I107=0,"",'Ark1'!Y2377)</f>
        <v>0</v>
      </c>
      <c r="R107" s="222">
        <f>+IF(I107=0,"",'Ark1'!Z2377)</f>
        <v>2.1225492737510634</v>
      </c>
      <c r="S107" s="220">
        <f>+IF(I107=0,"",'Ark1'!AA2377)</f>
        <v>0.69985421222376298</v>
      </c>
      <c r="T107" s="220">
        <f>+IF(I107=0,"",'Ark1'!AB2377)</f>
        <v>0</v>
      </c>
      <c r="U107" s="222">
        <f>+'Ark1'!AD2377</f>
        <v>0</v>
      </c>
      <c r="V107" s="220">
        <f t="shared" si="12"/>
        <v>3</v>
      </c>
      <c r="W107" s="220">
        <f t="shared" si="13"/>
        <v>2.1</v>
      </c>
      <c r="X107" s="199"/>
      <c r="Y107" s="26"/>
      <c r="AA107" s="28"/>
      <c r="AB107" s="26"/>
      <c r="AC107" s="27"/>
      <c r="AD107" s="27"/>
      <c r="AH107" s="27"/>
    </row>
    <row r="108" spans="1:34">
      <c r="A108" s="199"/>
      <c r="B108" s="27">
        <f>+'Ark1'!C2378</f>
        <v>2024</v>
      </c>
      <c r="C108" s="199"/>
      <c r="D108" s="219">
        <f>+'Ark1'!M2378</f>
        <v>7</v>
      </c>
      <c r="E108" s="219" t="s">
        <v>94</v>
      </c>
      <c r="F108" s="219">
        <f>+'Ark1'!D2378</f>
        <v>7</v>
      </c>
      <c r="G108" s="219" t="s">
        <v>526</v>
      </c>
      <c r="H108" s="219">
        <f>+'Ark1'!Q2378</f>
        <v>11</v>
      </c>
      <c r="I108" s="324">
        <f>+'Ark1'!R2378</f>
        <v>23</v>
      </c>
      <c r="J108" s="220">
        <f>+IF(I108=0,"",'Ark1'!AG2378)</f>
        <v>5.8878955210798489</v>
      </c>
      <c r="K108" s="220">
        <f>+IF(I108=0,"",'Ark1'!AH2378)</f>
        <v>0</v>
      </c>
      <c r="L108" s="221">
        <f>+IF(I108=0,"",'Ark1'!S2378)</f>
        <v>6.8260869565217392</v>
      </c>
      <c r="M108" s="220">
        <f>+IF(I108=0,"",'Ark1'!U2378)</f>
        <v>11.682608695652176</v>
      </c>
      <c r="N108" s="220">
        <f>+IF(I108=0,"",'Ark1'!V2378)</f>
        <v>0</v>
      </c>
      <c r="O108" s="220">
        <f>+IF(I108=0,"",'Ark1'!W2378)</f>
        <v>0</v>
      </c>
      <c r="P108" s="222">
        <f>+IF(I108=0,"",'Ark1'!X2378)</f>
        <v>17.391304347826086</v>
      </c>
      <c r="Q108" s="222">
        <f>+IF(I108=0,"",'Ark1'!Y2378)</f>
        <v>0</v>
      </c>
      <c r="R108" s="222">
        <f>+IF(I108=0,"",'Ark1'!Z2378)</f>
        <v>4.3980877439408426</v>
      </c>
      <c r="S108" s="220">
        <f>+IF(I108=0,"",'Ark1'!AA2378)</f>
        <v>1.0895620944471025</v>
      </c>
      <c r="T108" s="220">
        <f>+IF(I108=0,"",'Ark1'!AB2378)</f>
        <v>0</v>
      </c>
      <c r="U108" s="222">
        <f>+'Ark1'!AD2378</f>
        <v>0</v>
      </c>
      <c r="V108" s="220">
        <f t="shared" si="12"/>
        <v>3.2857142857142856</v>
      </c>
      <c r="W108" s="220">
        <f t="shared" si="13"/>
        <v>2.0909090909090908</v>
      </c>
      <c r="X108" s="199"/>
      <c r="Y108" s="26"/>
      <c r="AA108" s="28"/>
      <c r="AB108" s="26"/>
      <c r="AC108" s="27"/>
      <c r="AD108" s="27"/>
      <c r="AH108" s="27"/>
    </row>
    <row r="109" spans="1:34">
      <c r="A109" s="199"/>
      <c r="B109" s="27">
        <f>+'Ark1'!C2379</f>
        <v>2024</v>
      </c>
      <c r="C109" s="199"/>
      <c r="D109" s="219">
        <f>+'Ark1'!M2379</f>
        <v>7</v>
      </c>
      <c r="E109" s="219" t="s">
        <v>94</v>
      </c>
      <c r="F109" s="219">
        <f>+'Ark1'!D2379</f>
        <v>8</v>
      </c>
      <c r="G109" s="219" t="s">
        <v>527</v>
      </c>
      <c r="H109" s="219">
        <f>+'Ark1'!Q2379</f>
        <v>11</v>
      </c>
      <c r="I109" s="324">
        <f>+'Ark1'!R2379</f>
        <v>19</v>
      </c>
      <c r="J109" s="220">
        <f>+IF(I109=0,"",'Ark1'!AG2379)</f>
        <v>2.6599529898863561</v>
      </c>
      <c r="K109" s="220">
        <f>+IF(I109=0,"",'Ark1'!AH2379)</f>
        <v>10.526315789473689</v>
      </c>
      <c r="L109" s="221">
        <f>+IF(I109=0,"",'Ark1'!S2379)</f>
        <v>7.6315789473684221</v>
      </c>
      <c r="M109" s="220">
        <f>+IF(I109=0,"",'Ark1'!U2379)</f>
        <v>12.98421052631579</v>
      </c>
      <c r="N109" s="220">
        <f>+IF(I109=0,"",'Ark1'!V2379)</f>
        <v>0</v>
      </c>
      <c r="O109" s="220">
        <f>+IF(I109=0,"",'Ark1'!W2379)</f>
        <v>0</v>
      </c>
      <c r="P109" s="222">
        <f>+IF(I109=0,"",'Ark1'!X2379)</f>
        <v>15.789473684210527</v>
      </c>
      <c r="Q109" s="222">
        <f>+IF(I109=0,"",'Ark1'!Y2379)</f>
        <v>0</v>
      </c>
      <c r="R109" s="222">
        <f>+IF(I109=0,"",'Ark1'!Z2379)</f>
        <v>2.6010651983764315</v>
      </c>
      <c r="S109" s="220">
        <f>+IF(I109=0,"",'Ark1'!AA2379)</f>
        <v>0.74059196207738398</v>
      </c>
      <c r="T109" s="220">
        <f>+IF(I109=0,"",'Ark1'!AB2379)</f>
        <v>0</v>
      </c>
      <c r="U109" s="222">
        <f>+'Ark1'!AD2379</f>
        <v>0</v>
      </c>
      <c r="V109" s="220">
        <f t="shared" si="12"/>
        <v>2.7142857142857144</v>
      </c>
      <c r="W109" s="220">
        <f t="shared" si="13"/>
        <v>1.7272727272727273</v>
      </c>
      <c r="X109" s="199"/>
      <c r="Y109" s="26"/>
      <c r="AA109" s="28"/>
      <c r="AB109" s="26"/>
      <c r="AC109" s="27"/>
      <c r="AD109" s="27"/>
      <c r="AH109" s="27"/>
    </row>
    <row r="110" spans="1:34">
      <c r="A110" s="199"/>
      <c r="B110" s="27">
        <f>+'Ark1'!C2380</f>
        <v>2024</v>
      </c>
      <c r="C110" s="199"/>
      <c r="D110" s="219">
        <f>+'Ark1'!M2380</f>
        <v>7</v>
      </c>
      <c r="E110" s="219" t="s">
        <v>94</v>
      </c>
      <c r="F110" s="219">
        <f>+'Ark1'!D2380</f>
        <v>9</v>
      </c>
      <c r="G110" s="219" t="s">
        <v>528</v>
      </c>
      <c r="H110" s="219">
        <f>+'Ark1'!Q2380</f>
        <v>28</v>
      </c>
      <c r="I110" s="324">
        <f>+'Ark1'!R2380</f>
        <v>71</v>
      </c>
      <c r="J110" s="220">
        <f>+IF(I110=0,"",'Ark1'!AG2380)</f>
        <v>4.9770413138159855</v>
      </c>
      <c r="K110" s="220">
        <f>+IF(I110=0,"",'Ark1'!AH2380)</f>
        <v>0</v>
      </c>
      <c r="L110" s="221">
        <f>+IF(I110=0,"",'Ark1'!S2380)</f>
        <v>7.3943661971831007</v>
      </c>
      <c r="M110" s="220">
        <f>+IF(I110=0,"",'Ark1'!U2380)</f>
        <v>11.861971830985915</v>
      </c>
      <c r="N110" s="220">
        <f>+IF(I110=0,"",'Ark1'!V2380)</f>
        <v>0</v>
      </c>
      <c r="O110" s="220">
        <f>+IF(I110=0,"",'Ark1'!W2380)</f>
        <v>0</v>
      </c>
      <c r="P110" s="222">
        <f>+IF(I110=0,"",'Ark1'!X2380)</f>
        <v>19.718309859154925</v>
      </c>
      <c r="Q110" s="222">
        <f>+IF(I110=0,"",'Ark1'!Y2380)</f>
        <v>0</v>
      </c>
      <c r="R110" s="222">
        <f>+IF(I110=0,"",'Ark1'!Z2380)</f>
        <v>5.4300251911636064</v>
      </c>
      <c r="S110" s="220">
        <f>+IF(I110=0,"",'Ark1'!AA2380)</f>
        <v>0.79574348686340923</v>
      </c>
      <c r="T110" s="220">
        <f>+IF(I110=0,"",'Ark1'!AB2380)</f>
        <v>0</v>
      </c>
      <c r="U110" s="222">
        <f>+'Ark1'!AD2380</f>
        <v>0</v>
      </c>
      <c r="V110" s="220">
        <f t="shared" si="12"/>
        <v>10.142857142857142</v>
      </c>
      <c r="W110" s="220">
        <f t="shared" si="13"/>
        <v>2.5357142857142856</v>
      </c>
      <c r="X110" s="199"/>
      <c r="Y110" s="26"/>
      <c r="AA110" s="28"/>
      <c r="AB110" s="26"/>
      <c r="AC110" s="27"/>
      <c r="AD110" s="27"/>
      <c r="AH110" s="27"/>
    </row>
    <row r="111" spans="1:34">
      <c r="A111" s="199"/>
      <c r="B111" s="27">
        <f>+'Ark1'!C2381</f>
        <v>2024</v>
      </c>
      <c r="C111" s="199"/>
      <c r="D111" s="219">
        <f>+'Ark1'!M2381</f>
        <v>7</v>
      </c>
      <c r="E111" s="219" t="s">
        <v>94</v>
      </c>
      <c r="F111" s="219">
        <f>+'Ark1'!D2381</f>
        <v>10</v>
      </c>
      <c r="G111" s="219" t="s">
        <v>529</v>
      </c>
      <c r="H111" s="219">
        <f>+'Ark1'!Q2381</f>
        <v>56</v>
      </c>
      <c r="I111" s="324">
        <f>+'Ark1'!R2381</f>
        <v>142</v>
      </c>
      <c r="J111" s="220">
        <f>+IF(I111=0,"",'Ark1'!AG2381)</f>
        <v>6.5857715306868885</v>
      </c>
      <c r="K111" s="220">
        <f>+IF(I111=0,"",'Ark1'!AH2381)</f>
        <v>0.7042253521126759</v>
      </c>
      <c r="L111" s="221">
        <f>+IF(I111=0,"",'Ark1'!S2381)</f>
        <v>7.5845070422535228</v>
      </c>
      <c r="M111" s="220">
        <f>+IF(I111=0,"",'Ark1'!U2381)</f>
        <v>12.742957746478869</v>
      </c>
      <c r="N111" s="220">
        <f>+IF(I111=0,"",'Ark1'!V2381)</f>
        <v>0</v>
      </c>
      <c r="O111" s="220">
        <f>+IF(I111=0,"",'Ark1'!W2381)</f>
        <v>0</v>
      </c>
      <c r="P111" s="222">
        <f>+IF(I111=0,"",'Ark1'!X2381)</f>
        <v>16.197183098591548</v>
      </c>
      <c r="Q111" s="222">
        <f>+IF(I111=0,"",'Ark1'!Y2381)</f>
        <v>0</v>
      </c>
      <c r="R111" s="222">
        <f>+IF(I111=0,"",'Ark1'!Z2381)</f>
        <v>3.0642508881057688</v>
      </c>
      <c r="S111" s="220">
        <f>+IF(I111=0,"",'Ark1'!AA2381)</f>
        <v>0.82430472406715216</v>
      </c>
      <c r="T111" s="220">
        <f>+IF(I111=0,"",'Ark1'!AB2381)</f>
        <v>0</v>
      </c>
      <c r="U111" s="222">
        <f>+'Ark1'!AD2381</f>
        <v>0</v>
      </c>
      <c r="V111" s="220">
        <f t="shared" si="12"/>
        <v>20.285714285714285</v>
      </c>
      <c r="W111" s="220">
        <f t="shared" si="13"/>
        <v>2.5357142857142856</v>
      </c>
      <c r="X111" s="199"/>
      <c r="Y111" s="26"/>
      <c r="AA111" s="28"/>
      <c r="AB111" s="26"/>
      <c r="AC111" s="27"/>
      <c r="AD111" s="27"/>
      <c r="AH111" s="27"/>
    </row>
    <row r="112" spans="1:34" ht="15.6">
      <c r="A112" s="199"/>
      <c r="B112" s="27">
        <f>+'Ark1'!C2382</f>
        <v>2024</v>
      </c>
      <c r="C112" s="199"/>
      <c r="D112" s="219">
        <f>+'Ark1'!M2382</f>
        <v>7</v>
      </c>
      <c r="E112" s="219" t="s">
        <v>94</v>
      </c>
      <c r="F112" s="219">
        <f>+'Ark1'!D2382</f>
        <v>11</v>
      </c>
      <c r="G112" s="219" t="s">
        <v>530</v>
      </c>
      <c r="H112" s="219">
        <f>+'Ark1'!Q2382</f>
        <v>23</v>
      </c>
      <c r="I112" s="324">
        <f>+'Ark1'!R2382</f>
        <v>37</v>
      </c>
      <c r="J112" s="220">
        <f>+IF(I112=0,"",'Ark1'!AG2382)</f>
        <v>5.3686920484752063</v>
      </c>
      <c r="K112" s="220">
        <f>+IF(I112=0,"",'Ark1'!AH2382)</f>
        <v>13.513513513513516</v>
      </c>
      <c r="L112" s="221">
        <f>+IF(I112=0,"",'Ark1'!S2382)</f>
        <v>7.2432432432432412</v>
      </c>
      <c r="M112" s="220">
        <f>+IF(I112=0,"",'Ark1'!U2382)</f>
        <v>13.864864864864861</v>
      </c>
      <c r="N112" s="220">
        <f>+IF(I112=0,"",'Ark1'!V2382)</f>
        <v>0</v>
      </c>
      <c r="O112" s="220">
        <f>+IF(I112=0,"",'Ark1'!W2382)</f>
        <v>0</v>
      </c>
      <c r="P112" s="222">
        <f>+IF(I112=0,"",'Ark1'!X2382)</f>
        <v>32.432432432432442</v>
      </c>
      <c r="Q112" s="222">
        <f>+IF(I112=0,"",'Ark1'!Y2382)</f>
        <v>2.7027027027027031</v>
      </c>
      <c r="R112" s="222">
        <f>+IF(I112=0,"",'Ark1'!Z2382)</f>
        <v>5.6741336386541077</v>
      </c>
      <c r="S112" s="220">
        <f>+IF(I112=0,"",'Ark1'!AA2382)</f>
        <v>1.5837930079982301</v>
      </c>
      <c r="T112" s="220">
        <f>+IF(I112=0,"",'Ark1'!AB2382)</f>
        <v>2.270270270270268</v>
      </c>
      <c r="U112" s="222">
        <f>+'Ark1'!AD2382</f>
        <v>69.804679675297621</v>
      </c>
      <c r="V112" s="220">
        <f t="shared" si="12"/>
        <v>5.2857142857142856</v>
      </c>
      <c r="W112" s="220">
        <f t="shared" si="13"/>
        <v>1.6086956521739131</v>
      </c>
      <c r="X112" s="199"/>
      <c r="Y112" s="223"/>
      <c r="AA112" s="28"/>
      <c r="AB112" s="26"/>
      <c r="AC112" s="27"/>
      <c r="AD112" s="27"/>
      <c r="AH112" s="27"/>
    </row>
    <row r="113" spans="1:34">
      <c r="A113" s="199"/>
      <c r="B113" s="27">
        <f>+'Ark1'!C2383</f>
        <v>2024</v>
      </c>
      <c r="C113" s="199"/>
      <c r="D113" s="219">
        <f>+'Ark1'!M2383</f>
        <v>7</v>
      </c>
      <c r="E113" s="219" t="s">
        <v>94</v>
      </c>
      <c r="F113" s="219">
        <f>+'Ark1'!D2383</f>
        <v>12</v>
      </c>
      <c r="G113" s="219" t="s">
        <v>531</v>
      </c>
      <c r="H113" s="219">
        <f>+'Ark1'!Q2383</f>
        <v>3</v>
      </c>
      <c r="I113" s="324">
        <f>+'Ark1'!R2383</f>
        <v>4</v>
      </c>
      <c r="J113" s="220">
        <f>+IF(I113=0,"",'Ark1'!AG2383)</f>
        <v>5.951039639455086</v>
      </c>
      <c r="K113" s="220">
        <f>+IF(I113=0,"",'Ark1'!AH2383)</f>
        <v>0</v>
      </c>
      <c r="L113" s="221">
        <f>+IF(I113=0,"",'Ark1'!S2383)</f>
        <v>8.25</v>
      </c>
      <c r="M113" s="220">
        <f>+IF(I113=0,"",'Ark1'!U2383)</f>
        <v>14.525000000000004</v>
      </c>
      <c r="N113" s="220">
        <f>+IF(I113=0,"",'Ark1'!V2383)</f>
        <v>0</v>
      </c>
      <c r="O113" s="220">
        <f>+IF(I113=0,"",'Ark1'!W2383)</f>
        <v>0</v>
      </c>
      <c r="P113" s="222">
        <f>+IF(I113=0,"",'Ark1'!X2383)</f>
        <v>25</v>
      </c>
      <c r="Q113" s="222">
        <f>+IF(I113=0,"",'Ark1'!Y2383)</f>
        <v>0</v>
      </c>
      <c r="R113" s="222">
        <f>+IF(I113=0,"",'Ark1'!Z2383)</f>
        <v>2.5341418665891502</v>
      </c>
      <c r="S113" s="220">
        <f>+IF(I113=0,"",'Ark1'!AA2383)</f>
        <v>0.82915619758885006</v>
      </c>
      <c r="T113" s="220">
        <f>+IF(I113=0,"",'Ark1'!AB2383)</f>
        <v>0</v>
      </c>
      <c r="U113" s="222">
        <f>+'Ark1'!AD2383</f>
        <v>0</v>
      </c>
      <c r="V113" s="220">
        <f t="shared" si="12"/>
        <v>0.5714285714285714</v>
      </c>
      <c r="W113" s="220">
        <f t="shared" si="13"/>
        <v>1.3333333333333333</v>
      </c>
      <c r="X113" s="199"/>
      <c r="Y113" s="202"/>
      <c r="AA113" s="28"/>
      <c r="AB113" s="26"/>
      <c r="AC113" s="202"/>
      <c r="AD113" s="27"/>
      <c r="AH113" s="27"/>
    </row>
    <row r="114" spans="1:34" ht="15.6">
      <c r="A114" s="199"/>
      <c r="B114" s="199"/>
      <c r="C114" s="199"/>
      <c r="D114" s="199"/>
      <c r="E114" s="199"/>
      <c r="F114" s="199"/>
      <c r="G114" s="199"/>
      <c r="H114" s="199"/>
      <c r="I114" s="320"/>
      <c r="J114" s="200"/>
      <c r="K114" s="200"/>
      <c r="L114" s="199"/>
      <c r="M114" s="199"/>
      <c r="N114" s="199"/>
      <c r="O114" s="201"/>
      <c r="P114" s="201"/>
      <c r="Q114" s="201"/>
      <c r="R114" s="201"/>
      <c r="S114" s="200"/>
      <c r="T114" s="199"/>
      <c r="U114" s="201"/>
      <c r="V114" s="201"/>
      <c r="W114" s="200"/>
      <c r="X114" s="199"/>
      <c r="Y114" s="202"/>
      <c r="AA114" s="28"/>
      <c r="AB114" s="26"/>
      <c r="AC114" s="203"/>
      <c r="AD114" s="27"/>
      <c r="AH114" s="27"/>
    </row>
    <row r="115" spans="1:34" ht="22.8">
      <c r="A115" s="199"/>
      <c r="B115" s="199"/>
      <c r="C115" s="199"/>
      <c r="D115" s="199"/>
      <c r="E115" s="244" t="str">
        <f>+E116</f>
        <v>3</v>
      </c>
      <c r="F115" s="199"/>
      <c r="G115" s="199"/>
      <c r="H115" s="199"/>
      <c r="I115" s="313">
        <f>SUM(I116:I127)</f>
        <v>307</v>
      </c>
      <c r="J115" s="200"/>
      <c r="K115" s="200"/>
      <c r="L115" s="199"/>
      <c r="M115" s="250">
        <f>+Fettgruppe!K17</f>
        <v>10.83322475570033</v>
      </c>
      <c r="N115" s="199"/>
      <c r="O115" s="201"/>
      <c r="P115" s="201"/>
      <c r="Q115" s="201"/>
      <c r="R115" s="201"/>
      <c r="S115" s="200"/>
      <c r="T115" s="199"/>
      <c r="U115" s="201"/>
      <c r="V115" s="201"/>
      <c r="W115" s="200"/>
      <c r="X115" s="199"/>
      <c r="Y115" s="202"/>
      <c r="AA115" s="28"/>
      <c r="AB115" s="26"/>
      <c r="AC115" s="203"/>
      <c r="AD115" s="27"/>
      <c r="AH115" s="27"/>
    </row>
    <row r="116" spans="1:34" ht="15.6">
      <c r="A116" s="199"/>
      <c r="B116" s="27">
        <f>+'Ark1'!C2384</f>
        <v>2024</v>
      </c>
      <c r="C116" s="199"/>
      <c r="D116" s="27">
        <f>+'Ark1'!M2384</f>
        <v>8</v>
      </c>
      <c r="E116" s="229" t="s">
        <v>95</v>
      </c>
      <c r="F116" s="27">
        <f>+'Ark1'!D2384</f>
        <v>1</v>
      </c>
      <c r="G116" s="27" t="s">
        <v>521</v>
      </c>
      <c r="H116" s="27">
        <f>+'Ark1'!Q2384</f>
        <v>6</v>
      </c>
      <c r="I116" s="325">
        <f>+'Ark1'!R2384</f>
        <v>9</v>
      </c>
      <c r="J116" s="28">
        <f>+IF(I116=0,"",'Ark1'!AG2384)</f>
        <v>5.5191427382438656</v>
      </c>
      <c r="K116" s="28">
        <f>+IF(I116=0,"",'Ark1'!AH2384)</f>
        <v>0</v>
      </c>
      <c r="L116" s="26">
        <f>+IF(I116=0,"",'Ark1'!S2384)</f>
        <v>6.333333333333333</v>
      </c>
      <c r="M116" s="28">
        <f>+IF(I116=0,"",'Ark1'!U2384)</f>
        <v>11.78888888888889</v>
      </c>
      <c r="N116" s="28">
        <f>+IF(I116=0,"",'Ark1'!V2384)</f>
        <v>0</v>
      </c>
      <c r="O116" s="28">
        <f>+IF(I116=0,"",'Ark1'!W2384)</f>
        <v>0</v>
      </c>
      <c r="P116" s="33">
        <f>+IF(I116=0,"",'Ark1'!X2384)</f>
        <v>22.222222222222225</v>
      </c>
      <c r="Q116" s="33">
        <f>+IF(I116=0,"",'Ark1'!Y2384)</f>
        <v>0</v>
      </c>
      <c r="R116" s="33">
        <f>+IF(I116=0,"",'Ark1'!Z2384)</f>
        <v>3.72124365246186</v>
      </c>
      <c r="S116" s="28">
        <f>+IF(I116=0,"",'Ark1'!AA2384)</f>
        <v>1.2472191289246499</v>
      </c>
      <c r="T116" s="28">
        <f>+IF(I116=0,"",'Ark1'!AB2384)</f>
        <v>0</v>
      </c>
      <c r="U116" s="33">
        <f>+'Ark1'!AD2384</f>
        <v>0</v>
      </c>
      <c r="V116" s="28">
        <f>+IF(I116=0,"",I116/D116)</f>
        <v>1.125</v>
      </c>
      <c r="W116" s="28">
        <f>+IF(I116=0,"",I116/H116)</f>
        <v>1.5</v>
      </c>
      <c r="X116" s="199"/>
      <c r="Y116" s="202"/>
      <c r="AA116" s="28"/>
      <c r="AB116" s="26"/>
      <c r="AC116" s="203"/>
      <c r="AD116" s="27"/>
      <c r="AH116" s="27"/>
    </row>
    <row r="117" spans="1:34" ht="15.6">
      <c r="A117" s="199"/>
      <c r="B117" s="27">
        <f>+'Ark1'!C2385</f>
        <v>2024</v>
      </c>
      <c r="C117" s="199"/>
      <c r="D117" s="27">
        <f>+'Ark1'!M2385</f>
        <v>8</v>
      </c>
      <c r="E117" s="229" t="s">
        <v>98</v>
      </c>
      <c r="F117" s="27">
        <f>+'Ark1'!D2385</f>
        <v>2</v>
      </c>
      <c r="G117" s="27" t="s">
        <v>522</v>
      </c>
      <c r="H117" s="27">
        <f>+'Ark1'!Q2385</f>
        <v>11</v>
      </c>
      <c r="I117" s="325">
        <f>+'Ark1'!R2385</f>
        <v>41</v>
      </c>
      <c r="J117" s="28">
        <f>+IF(I117=0,"",'Ark1'!AG2385)</f>
        <v>4.8629754658302549</v>
      </c>
      <c r="K117" s="28">
        <f>+IF(I117=0,"",'Ark1'!AH2385)</f>
        <v>2.4390243902439024</v>
      </c>
      <c r="L117" s="26">
        <f>+IF(I117=0,"",'Ark1'!S2385)</f>
        <v>6.9268292682926811</v>
      </c>
      <c r="M117" s="28">
        <f>+IF(I117=0,"",'Ark1'!U2385)</f>
        <v>8.9243902439024385</v>
      </c>
      <c r="N117" s="28">
        <f>+IF(I117=0,"",'Ark1'!V2385)</f>
        <v>0</v>
      </c>
      <c r="O117" s="28">
        <f>+IF(I117=0,"",'Ark1'!W2385)</f>
        <v>0</v>
      </c>
      <c r="P117" s="33">
        <f>+IF(I117=0,"",'Ark1'!X2385)</f>
        <v>0</v>
      </c>
      <c r="Q117" s="33">
        <f>+IF(I117=0,"",'Ark1'!Y2385)</f>
        <v>0</v>
      </c>
      <c r="R117" s="33">
        <f>+IF(I117=0,"",'Ark1'!Z2385)</f>
        <v>2.0930524433555178</v>
      </c>
      <c r="S117" s="28">
        <f>+IF(I117=0,"",'Ark1'!AA2385)</f>
        <v>1.134605204840293</v>
      </c>
      <c r="T117" s="28">
        <f>+IF(I117=0,"",'Ark1'!AB2385)</f>
        <v>0</v>
      </c>
      <c r="U117" s="33">
        <f>+'Ark1'!AD2385</f>
        <v>0</v>
      </c>
      <c r="V117" s="28">
        <f t="shared" ref="V117:V127" si="14">+IF(I117=0,"",I117/D117)</f>
        <v>5.125</v>
      </c>
      <c r="W117" s="28">
        <f t="shared" ref="W117:W127" si="15">+IF(I117=0,"",I117/H117)</f>
        <v>3.7272727272727271</v>
      </c>
      <c r="X117" s="199"/>
      <c r="Y117" s="202"/>
      <c r="AA117" s="28"/>
      <c r="AB117" s="26"/>
      <c r="AC117" s="203"/>
      <c r="AD117" s="27"/>
      <c r="AH117" s="27"/>
    </row>
    <row r="118" spans="1:34" ht="15.6">
      <c r="A118" s="199"/>
      <c r="B118" s="27">
        <f>+'Ark1'!C2386</f>
        <v>2024</v>
      </c>
      <c r="C118" s="199"/>
      <c r="D118" s="27">
        <f>+'Ark1'!M2386</f>
        <v>8</v>
      </c>
      <c r="E118" s="229" t="s">
        <v>101</v>
      </c>
      <c r="F118" s="27">
        <f>+'Ark1'!D2386</f>
        <v>3</v>
      </c>
      <c r="G118" s="27" t="s">
        <v>523</v>
      </c>
      <c r="H118" s="27">
        <f>+'Ark1'!Q2386</f>
        <v>15</v>
      </c>
      <c r="I118" s="325">
        <f>+'Ark1'!R2386</f>
        <v>78</v>
      </c>
      <c r="J118" s="28">
        <f>+IF(I118=0,"",'Ark1'!AG2386)</f>
        <v>3.5186105939895693</v>
      </c>
      <c r="K118" s="28">
        <f>+IF(I118=0,"",'Ark1'!AH2386)</f>
        <v>0</v>
      </c>
      <c r="L118" s="26">
        <f>+IF(I118=0,"",'Ark1'!S2386)</f>
        <v>6.4358974358974361</v>
      </c>
      <c r="M118" s="28">
        <f>+IF(I118=0,"",'Ark1'!U2386)</f>
        <v>7.8025641025641006</v>
      </c>
      <c r="N118" s="28">
        <f>+IF(I118=0,"",'Ark1'!V2386)</f>
        <v>0</v>
      </c>
      <c r="O118" s="28">
        <f>+IF(I118=0,"",'Ark1'!W2386)</f>
        <v>0</v>
      </c>
      <c r="P118" s="33">
        <f>+IF(I118=0,"",'Ark1'!X2386)</f>
        <v>2.5641025641025639</v>
      </c>
      <c r="Q118" s="33">
        <f>+IF(I118=0,"",'Ark1'!Y2386)</f>
        <v>0</v>
      </c>
      <c r="R118" s="33">
        <f>+IF(I118=0,"",'Ark1'!Z2386)</f>
        <v>2.7716501776792279</v>
      </c>
      <c r="S118" s="28">
        <f>+IF(I118=0,"",'Ark1'!AA2386)</f>
        <v>1.1046491912070753</v>
      </c>
      <c r="T118" s="28">
        <f>+IF(I118=0,"",'Ark1'!AB2386)</f>
        <v>0</v>
      </c>
      <c r="U118" s="33">
        <f>+'Ark1'!AD2386</f>
        <v>0</v>
      </c>
      <c r="V118" s="28">
        <f t="shared" si="14"/>
        <v>9.75</v>
      </c>
      <c r="W118" s="28">
        <f t="shared" si="15"/>
        <v>5.2</v>
      </c>
      <c r="X118" s="199"/>
      <c r="Y118" s="202"/>
      <c r="AA118" s="28"/>
      <c r="AB118" s="26"/>
      <c r="AC118" s="203"/>
      <c r="AD118" s="27"/>
      <c r="AH118" s="27"/>
    </row>
    <row r="119" spans="1:34" ht="15.6">
      <c r="A119" s="199"/>
      <c r="B119" s="27">
        <f>+'Ark1'!C2387</f>
        <v>2024</v>
      </c>
      <c r="C119" s="199"/>
      <c r="D119" s="27">
        <f>+'Ark1'!M2387</f>
        <v>8</v>
      </c>
      <c r="E119" s="229" t="s">
        <v>623</v>
      </c>
      <c r="F119" s="27">
        <f>+'Ark1'!D2387</f>
        <v>4</v>
      </c>
      <c r="G119" s="27" t="s">
        <v>524</v>
      </c>
      <c r="H119" s="27">
        <f>+'Ark1'!Q2387</f>
        <v>13</v>
      </c>
      <c r="I119" s="325">
        <f>+'Ark1'!R2387</f>
        <v>39</v>
      </c>
      <c r="J119" s="28">
        <f>+IF(I119=0,"",'Ark1'!AG2387)</f>
        <v>1.7295861364584475</v>
      </c>
      <c r="K119" s="28">
        <f>+IF(I119=0,"",'Ark1'!AH2387)</f>
        <v>0</v>
      </c>
      <c r="L119" s="26">
        <f>+IF(I119=0,"",'Ark1'!S2387)</f>
        <v>6.6153846153846141</v>
      </c>
      <c r="M119" s="28">
        <f>+IF(I119=0,"",'Ark1'!U2387)</f>
        <v>9.2487179487179496</v>
      </c>
      <c r="N119" s="28">
        <f>+IF(I119=0,"",'Ark1'!V2387)</f>
        <v>0</v>
      </c>
      <c r="O119" s="28">
        <f>+IF(I119=0,"",'Ark1'!W2387)</f>
        <v>0</v>
      </c>
      <c r="P119" s="33">
        <f>+IF(I119=0,"",'Ark1'!X2387)</f>
        <v>5.1282051282051277</v>
      </c>
      <c r="Q119" s="33">
        <f>+IF(I119=0,"",'Ark1'!Y2387)</f>
        <v>0</v>
      </c>
      <c r="R119" s="33">
        <f>+IF(I119=0,"",'Ark1'!Z2387)</f>
        <v>3.5430590719198847</v>
      </c>
      <c r="S119" s="28">
        <f>+IF(I119=0,"",'Ark1'!AA2387)</f>
        <v>1.2932841244018971</v>
      </c>
      <c r="T119" s="28">
        <f>+IF(I119=0,"",'Ark1'!AB2387)</f>
        <v>0</v>
      </c>
      <c r="U119" s="33">
        <f>+'Ark1'!AD2387</f>
        <v>0</v>
      </c>
      <c r="V119" s="28">
        <f t="shared" si="14"/>
        <v>4.875</v>
      </c>
      <c r="W119" s="28">
        <f t="shared" si="15"/>
        <v>3</v>
      </c>
      <c r="X119" s="199"/>
      <c r="Y119" s="202"/>
      <c r="AA119" s="28"/>
      <c r="AB119" s="26"/>
      <c r="AC119" s="203"/>
      <c r="AD119" s="27"/>
      <c r="AH119" s="27"/>
    </row>
    <row r="120" spans="1:34" ht="15.6">
      <c r="A120" s="199"/>
      <c r="B120" s="27">
        <f>+'Ark1'!C2388</f>
        <v>2024</v>
      </c>
      <c r="C120" s="199"/>
      <c r="D120" s="27">
        <f>+'Ark1'!M2388</f>
        <v>8</v>
      </c>
      <c r="E120" s="229" t="s">
        <v>624</v>
      </c>
      <c r="F120" s="27">
        <f>+'Ark1'!D2388</f>
        <v>5</v>
      </c>
      <c r="G120" s="27" t="s">
        <v>442</v>
      </c>
      <c r="H120" s="27">
        <f>+'Ark1'!Q2388</f>
        <v>9</v>
      </c>
      <c r="I120" s="325">
        <f>+'Ark1'!R2388</f>
        <v>26</v>
      </c>
      <c r="J120" s="28">
        <f>+IF(I120=0,"",'Ark1'!AG2388)</f>
        <v>3.210875119017317</v>
      </c>
      <c r="K120" s="28">
        <f>+IF(I120=0,"",'Ark1'!AH2388)</f>
        <v>0</v>
      </c>
      <c r="L120" s="26">
        <f>+IF(I120=0,"",'Ark1'!S2388)</f>
        <v>7.6153846153846141</v>
      </c>
      <c r="M120" s="28">
        <f>+IF(I120=0,"",'Ark1'!U2388)</f>
        <v>13.1</v>
      </c>
      <c r="N120" s="28">
        <f>+IF(I120=0,"",'Ark1'!V2388)</f>
        <v>0</v>
      </c>
      <c r="O120" s="28">
        <f>+IF(I120=0,"",'Ark1'!W2388)</f>
        <v>0</v>
      </c>
      <c r="P120" s="33">
        <f>+IF(I120=0,"",'Ark1'!X2388)</f>
        <v>26.92307692307692</v>
      </c>
      <c r="Q120" s="33">
        <f>+IF(I120=0,"",'Ark1'!Y2388)</f>
        <v>0</v>
      </c>
      <c r="R120" s="33">
        <f>+IF(I120=0,"",'Ark1'!Z2388)</f>
        <v>4.0542475352305516</v>
      </c>
      <c r="S120" s="28">
        <f>+IF(I120=0,"",'Ark1'!AA2388)</f>
        <v>0.92307692307692835</v>
      </c>
      <c r="T120" s="28">
        <f>+IF(I120=0,"",'Ark1'!AB2388)</f>
        <v>0</v>
      </c>
      <c r="U120" s="33">
        <f>+'Ark1'!AD2388</f>
        <v>0</v>
      </c>
      <c r="V120" s="28">
        <f t="shared" si="14"/>
        <v>3.25</v>
      </c>
      <c r="W120" s="28">
        <f t="shared" si="15"/>
        <v>2.8888888888888888</v>
      </c>
      <c r="X120" s="199"/>
      <c r="Y120" s="202"/>
      <c r="AA120" s="28"/>
      <c r="AB120" s="26"/>
      <c r="AC120" s="203"/>
      <c r="AD120" s="27"/>
      <c r="AH120" s="27"/>
    </row>
    <row r="121" spans="1:34" ht="15.6">
      <c r="A121" s="199"/>
      <c r="B121" s="27">
        <f>+'Ark1'!C2389</f>
        <v>2024</v>
      </c>
      <c r="C121" s="199"/>
      <c r="D121" s="27">
        <f>+'Ark1'!M2389</f>
        <v>8</v>
      </c>
      <c r="E121" s="229" t="s">
        <v>625</v>
      </c>
      <c r="F121" s="27">
        <f>+'Ark1'!D2389</f>
        <v>6</v>
      </c>
      <c r="G121" s="27" t="s">
        <v>525</v>
      </c>
      <c r="H121" s="27">
        <f>+'Ark1'!Q2389</f>
        <v>5</v>
      </c>
      <c r="I121" s="325">
        <f>+'Ark1'!R2389</f>
        <v>7</v>
      </c>
      <c r="J121" s="28">
        <f>+IF(I121=0,"",'Ark1'!AG2389)</f>
        <v>0.79993469920822802</v>
      </c>
      <c r="K121" s="28">
        <f>+IF(I121=0,"",'Ark1'!AH2389)</f>
        <v>0</v>
      </c>
      <c r="L121" s="26">
        <f>+IF(I121=0,"",'Ark1'!S2389)</f>
        <v>6.7142857142857109</v>
      </c>
      <c r="M121" s="28">
        <f>+IF(I121=0,"",'Ark1'!U2389)</f>
        <v>9.8000000000000007</v>
      </c>
      <c r="N121" s="28">
        <f>+IF(I121=0,"",'Ark1'!V2389)</f>
        <v>0</v>
      </c>
      <c r="O121" s="28">
        <f>+IF(I121=0,"",'Ark1'!W2389)</f>
        <v>0</v>
      </c>
      <c r="P121" s="33">
        <f>+IF(I121=0,"",'Ark1'!X2389)</f>
        <v>0</v>
      </c>
      <c r="Q121" s="33">
        <f>+IF(I121=0,"",'Ark1'!Y2389)</f>
        <v>0</v>
      </c>
      <c r="R121" s="33">
        <f>+IF(I121=0,"",'Ark1'!Z2389)</f>
        <v>3.6158381758985967</v>
      </c>
      <c r="S121" s="28">
        <f>+IF(I121=0,"",'Ark1'!AA2389)</f>
        <v>1.1605769149479921</v>
      </c>
      <c r="T121" s="28">
        <f>+IF(I121=0,"",'Ark1'!AB2389)</f>
        <v>0</v>
      </c>
      <c r="U121" s="33">
        <f>+'Ark1'!AD2389</f>
        <v>0</v>
      </c>
      <c r="V121" s="28">
        <f t="shared" si="14"/>
        <v>0.875</v>
      </c>
      <c r="W121" s="28">
        <f t="shared" si="15"/>
        <v>1.4</v>
      </c>
      <c r="X121" s="199"/>
      <c r="Y121" s="202"/>
      <c r="AA121" s="28"/>
      <c r="AB121" s="26"/>
      <c r="AC121" s="203"/>
      <c r="AD121" s="27"/>
      <c r="AH121" s="27"/>
    </row>
    <row r="122" spans="1:34" ht="15.6">
      <c r="A122" s="199"/>
      <c r="B122" s="27">
        <f>+'Ark1'!C2390</f>
        <v>2024</v>
      </c>
      <c r="C122" s="199"/>
      <c r="D122" s="27">
        <f>+'Ark1'!M2390</f>
        <v>8</v>
      </c>
      <c r="E122" s="229" t="s">
        <v>626</v>
      </c>
      <c r="F122" s="27">
        <f>+'Ark1'!D2390</f>
        <v>7</v>
      </c>
      <c r="G122" s="27" t="s">
        <v>526</v>
      </c>
      <c r="H122" s="27">
        <f>+'Ark1'!Q2390</f>
        <v>2</v>
      </c>
      <c r="I122" s="325">
        <f>+'Ark1'!R2390</f>
        <v>2</v>
      </c>
      <c r="J122" s="28">
        <f>+IF(I122=0,"",'Ark1'!AG2390)</f>
        <v>0.71434832150056982</v>
      </c>
      <c r="K122" s="28">
        <f>+IF(I122=0,"",'Ark1'!AH2390)</f>
        <v>0</v>
      </c>
      <c r="L122" s="26">
        <f>+IF(I122=0,"",'Ark1'!S2390)</f>
        <v>7.5</v>
      </c>
      <c r="M122" s="28">
        <f>+IF(I122=0,"",'Ark1'!U2390)</f>
        <v>16.3</v>
      </c>
      <c r="N122" s="28">
        <f>+IF(I122=0,"",'Ark1'!V2390)</f>
        <v>0</v>
      </c>
      <c r="O122" s="28">
        <f>+IF(I122=0,"",'Ark1'!W2390)</f>
        <v>0</v>
      </c>
      <c r="P122" s="33">
        <f>+IF(I122=0,"",'Ark1'!X2390)</f>
        <v>50</v>
      </c>
      <c r="Q122" s="33">
        <f>+IF(I122=0,"",'Ark1'!Y2390)</f>
        <v>0</v>
      </c>
      <c r="R122" s="33">
        <f>+IF(I122=0,"",'Ark1'!Z2390)</f>
        <v>0.60000000000001141</v>
      </c>
      <c r="S122" s="28">
        <f>+IF(I122=0,"",'Ark1'!AA2390)</f>
        <v>0.5</v>
      </c>
      <c r="T122" s="28">
        <f>+IF(I122=0,"",'Ark1'!AB2390)</f>
        <v>0</v>
      </c>
      <c r="U122" s="33">
        <f>+'Ark1'!AD2390</f>
        <v>0</v>
      </c>
      <c r="V122" s="28">
        <f t="shared" si="14"/>
        <v>0.25</v>
      </c>
      <c r="W122" s="28">
        <f t="shared" si="15"/>
        <v>1</v>
      </c>
      <c r="X122" s="199"/>
      <c r="Y122" s="202"/>
      <c r="AA122" s="28"/>
      <c r="AB122" s="26"/>
      <c r="AC122" s="203"/>
      <c r="AD122" s="27"/>
      <c r="AH122" s="27"/>
    </row>
    <row r="123" spans="1:34" ht="15.6">
      <c r="A123" s="199"/>
      <c r="B123" s="27">
        <f>+'Ark1'!C2391</f>
        <v>2024</v>
      </c>
      <c r="C123" s="199"/>
      <c r="D123" s="27">
        <f>+'Ark1'!M2391</f>
        <v>8</v>
      </c>
      <c r="E123" s="229" t="s">
        <v>627</v>
      </c>
      <c r="F123" s="27">
        <f>+'Ark1'!D2391</f>
        <v>8</v>
      </c>
      <c r="G123" s="27" t="s">
        <v>527</v>
      </c>
      <c r="H123" s="27">
        <f>+'Ark1'!Q2391</f>
        <v>1</v>
      </c>
      <c r="I123" s="325">
        <f>+'Ark1'!R2391</f>
        <v>1</v>
      </c>
      <c r="J123" s="28">
        <f>+IF(I123=0,"",'Ark1'!AG2391)</f>
        <v>0.13262027472882923</v>
      </c>
      <c r="K123" s="28">
        <f>+IF(I123=0,"",'Ark1'!AH2391)</f>
        <v>0</v>
      </c>
      <c r="L123" s="26">
        <f>+IF(I123=0,"",'Ark1'!S2391)</f>
        <v>5</v>
      </c>
      <c r="M123" s="28">
        <f>+IF(I123=0,"",'Ark1'!U2391)</f>
        <v>12.3</v>
      </c>
      <c r="N123" s="28">
        <f>+IF(I123=0,"",'Ark1'!V2391)</f>
        <v>0</v>
      </c>
      <c r="O123" s="28">
        <f>+IF(I123=0,"",'Ark1'!W2391)</f>
        <v>0</v>
      </c>
      <c r="P123" s="33">
        <f>+IF(I123=0,"",'Ark1'!X2391)</f>
        <v>0</v>
      </c>
      <c r="Q123" s="33">
        <f>+IF(I123=0,"",'Ark1'!Y2391)</f>
        <v>0</v>
      </c>
      <c r="R123" s="33">
        <f>+IF(I123=0,"",'Ark1'!Z2391)</f>
        <v>0</v>
      </c>
      <c r="S123" s="28">
        <f>+IF(I123=0,"",'Ark1'!AA2391)</f>
        <v>0</v>
      </c>
      <c r="T123" s="28">
        <f>+IF(I123=0,"",'Ark1'!AB2391)</f>
        <v>0</v>
      </c>
      <c r="U123" s="33">
        <f>+'Ark1'!AD2391</f>
        <v>0</v>
      </c>
      <c r="V123" s="28">
        <f t="shared" si="14"/>
        <v>0.125</v>
      </c>
      <c r="W123" s="28">
        <f t="shared" si="15"/>
        <v>1</v>
      </c>
      <c r="X123" s="199"/>
      <c r="Y123" s="202"/>
      <c r="AA123" s="28"/>
      <c r="AB123" s="26"/>
      <c r="AC123" s="203"/>
      <c r="AD123" s="27"/>
      <c r="AH123" s="27"/>
    </row>
    <row r="124" spans="1:34" ht="15.6">
      <c r="A124" s="199"/>
      <c r="B124" s="27">
        <f>+'Ark1'!C2392</f>
        <v>2024</v>
      </c>
      <c r="C124" s="199"/>
      <c r="D124" s="27">
        <f>+'Ark1'!M2392</f>
        <v>8</v>
      </c>
      <c r="E124" s="229" t="s">
        <v>628</v>
      </c>
      <c r="F124" s="27">
        <f>+'Ark1'!D2392</f>
        <v>9</v>
      </c>
      <c r="G124" s="27" t="s">
        <v>528</v>
      </c>
      <c r="H124" s="27">
        <f>+'Ark1'!Q2392</f>
        <v>18</v>
      </c>
      <c r="I124" s="325">
        <f>+'Ark1'!R2392</f>
        <v>34</v>
      </c>
      <c r="J124" s="28">
        <f>+IF(I124=0,"",'Ark1'!AG2392)</f>
        <v>2.5854376333347111</v>
      </c>
      <c r="K124" s="28">
        <f>+IF(I124=0,"",'Ark1'!AH2392)</f>
        <v>2.9411764705882355</v>
      </c>
      <c r="L124" s="26">
        <f>+IF(I124=0,"",'Ark1'!S2392)</f>
        <v>7.6764705882352944</v>
      </c>
      <c r="M124" s="28">
        <f>+IF(I124=0,"",'Ark1'!U2392)</f>
        <v>12.867647058823533</v>
      </c>
      <c r="N124" s="28">
        <f>+IF(I124=0,"",'Ark1'!V2392)</f>
        <v>0</v>
      </c>
      <c r="O124" s="28">
        <f>+IF(I124=0,"",'Ark1'!W2392)</f>
        <v>0</v>
      </c>
      <c r="P124" s="33">
        <f>+IF(I124=0,"",'Ark1'!X2392)</f>
        <v>35.294117647058826</v>
      </c>
      <c r="Q124" s="33">
        <f>+IF(I124=0,"",'Ark1'!Y2392)</f>
        <v>2.9411764705882355</v>
      </c>
      <c r="R124" s="33">
        <f>+IF(I124=0,"",'Ark1'!Z2392)</f>
        <v>7.4401818679635614</v>
      </c>
      <c r="S124" s="28">
        <f>+IF(I124=0,"",'Ark1'!AA2392)</f>
        <v>1.5476849549320999</v>
      </c>
      <c r="T124" s="28">
        <f>+IF(I124=0,"",'Ark1'!AB2392)</f>
        <v>0</v>
      </c>
      <c r="U124" s="33">
        <f>+'Ark1'!AD2392</f>
        <v>0</v>
      </c>
      <c r="V124" s="28">
        <f t="shared" si="14"/>
        <v>4.25</v>
      </c>
      <c r="W124" s="28">
        <f t="shared" si="15"/>
        <v>1.8888888888888888</v>
      </c>
      <c r="X124" s="199"/>
      <c r="Y124" s="202"/>
      <c r="AA124" s="28"/>
      <c r="AB124" s="26"/>
      <c r="AC124" s="203"/>
      <c r="AD124" s="27"/>
      <c r="AH124" s="27"/>
    </row>
    <row r="125" spans="1:34" ht="15.6">
      <c r="A125" s="199"/>
      <c r="B125" s="27">
        <f>+'Ark1'!C2393</f>
        <v>2024</v>
      </c>
      <c r="C125" s="199"/>
      <c r="D125" s="27">
        <f>+'Ark1'!M2393</f>
        <v>8</v>
      </c>
      <c r="E125" s="229" t="s">
        <v>629</v>
      </c>
      <c r="F125" s="27">
        <f>+'Ark1'!D2393</f>
        <v>10</v>
      </c>
      <c r="G125" s="27" t="s">
        <v>529</v>
      </c>
      <c r="H125" s="27">
        <f>+'Ark1'!Q2393</f>
        <v>25</v>
      </c>
      <c r="I125" s="325">
        <f>+'Ark1'!R2393</f>
        <v>58</v>
      </c>
      <c r="J125" s="28">
        <f>+IF(I125=0,"",'Ark1'!AG2393)</f>
        <v>2.9374833945384857</v>
      </c>
      <c r="K125" s="28">
        <f>+IF(I125=0,"",'Ark1'!AH2393)</f>
        <v>1.7241379310344827</v>
      </c>
      <c r="L125" s="26">
        <f>+IF(I125=0,"",'Ark1'!S2393)</f>
        <v>7.9310344827586237</v>
      </c>
      <c r="M125" s="28">
        <f>+IF(I125=0,"",'Ark1'!U2393)</f>
        <v>13.9155172413793</v>
      </c>
      <c r="N125" s="28">
        <f>+IF(I125=0,"",'Ark1'!V2393)</f>
        <v>0</v>
      </c>
      <c r="O125" s="28">
        <f>+IF(I125=0,"",'Ark1'!W2393)</f>
        <v>0</v>
      </c>
      <c r="P125" s="33">
        <f>+IF(I125=0,"",'Ark1'!X2393)</f>
        <v>25.862068965517246</v>
      </c>
      <c r="Q125" s="33">
        <f>+IF(I125=0,"",'Ark1'!Y2393)</f>
        <v>0</v>
      </c>
      <c r="R125" s="33">
        <f>+IF(I125=0,"",'Ark1'!Z2393)</f>
        <v>2.9712879898569997</v>
      </c>
      <c r="S125" s="28">
        <f>+IF(I125=0,"",'Ark1'!AA2393)</f>
        <v>0.82758620689655105</v>
      </c>
      <c r="T125" s="28">
        <f>+IF(I125=0,"",'Ark1'!AB2393)</f>
        <v>0</v>
      </c>
      <c r="U125" s="33">
        <f>+'Ark1'!AD2393</f>
        <v>0</v>
      </c>
      <c r="V125" s="28">
        <f t="shared" si="14"/>
        <v>7.25</v>
      </c>
      <c r="W125" s="28">
        <f t="shared" si="15"/>
        <v>2.3199999999999998</v>
      </c>
      <c r="X125" s="199"/>
      <c r="Y125" s="202"/>
      <c r="AA125" s="28"/>
      <c r="AB125" s="26"/>
      <c r="AC125" s="203"/>
      <c r="AD125" s="27"/>
      <c r="AH125" s="27"/>
    </row>
    <row r="126" spans="1:34" ht="15.6">
      <c r="A126" s="199"/>
      <c r="B126" s="27">
        <f>+'Ark1'!C2394</f>
        <v>2024</v>
      </c>
      <c r="C126" s="199"/>
      <c r="D126" s="27">
        <f>+'Ark1'!M2394</f>
        <v>8</v>
      </c>
      <c r="E126" s="229" t="s">
        <v>630</v>
      </c>
      <c r="F126" s="27">
        <f>+'Ark1'!D2394</f>
        <v>11</v>
      </c>
      <c r="G126" s="27" t="s">
        <v>530</v>
      </c>
      <c r="H126" s="27">
        <f>+'Ark1'!Q2394</f>
        <v>8</v>
      </c>
      <c r="I126" s="325">
        <f>+'Ark1'!R2394</f>
        <v>12</v>
      </c>
      <c r="J126" s="28">
        <f>+IF(I126=0,"",'Ark1'!AG2394)</f>
        <v>1.9444502584925796</v>
      </c>
      <c r="K126" s="28">
        <f>+IF(I126=0,"",'Ark1'!AH2394)</f>
        <v>8.3333333333333357</v>
      </c>
      <c r="L126" s="26">
        <f>+IF(I126=0,"",'Ark1'!S2394)</f>
        <v>8.0833333333333339</v>
      </c>
      <c r="M126" s="28">
        <f>+IF(I126=0,"",'Ark1'!U2394)</f>
        <v>15.483333333333338</v>
      </c>
      <c r="N126" s="28">
        <f>+IF(I126=0,"",'Ark1'!V2394)</f>
        <v>0</v>
      </c>
      <c r="O126" s="28">
        <f>+IF(I126=0,"",'Ark1'!W2394)</f>
        <v>0</v>
      </c>
      <c r="P126" s="33">
        <f>+IF(I126=0,"",'Ark1'!X2394)</f>
        <v>41.666666666666657</v>
      </c>
      <c r="Q126" s="33">
        <f>+IF(I126=0,"",'Ark1'!Y2394)</f>
        <v>0</v>
      </c>
      <c r="R126" s="33">
        <f>+IF(I126=0,"",'Ark1'!Z2394)</f>
        <v>3.0956510713508236</v>
      </c>
      <c r="S126" s="28">
        <f>+IF(I126=0,"",'Ark1'!AA2394)</f>
        <v>1.0374916331657218</v>
      </c>
      <c r="T126" s="28">
        <f>+IF(I126=0,"",'Ark1'!AB2394)</f>
        <v>0</v>
      </c>
      <c r="U126" s="33">
        <f>+'Ark1'!AD2394</f>
        <v>0</v>
      </c>
      <c r="V126" s="28">
        <f t="shared" si="14"/>
        <v>1.5</v>
      </c>
      <c r="W126" s="28">
        <f t="shared" si="15"/>
        <v>1.5</v>
      </c>
      <c r="X126" s="199"/>
      <c r="Y126" s="202"/>
      <c r="AA126" s="28"/>
      <c r="AB126" s="26"/>
      <c r="AC126" s="203"/>
      <c r="AD126" s="27"/>
      <c r="AH126" s="27"/>
    </row>
    <row r="127" spans="1:34" ht="15.6">
      <c r="A127" s="199"/>
      <c r="B127" s="27">
        <f>+'Ark1'!C2395</f>
        <v>2024</v>
      </c>
      <c r="C127" s="199"/>
      <c r="D127" s="27">
        <f>+'Ark1'!M2395</f>
        <v>8</v>
      </c>
      <c r="E127" s="229" t="s">
        <v>631</v>
      </c>
      <c r="F127" s="27">
        <f>+'Ark1'!D2395</f>
        <v>12</v>
      </c>
      <c r="G127" s="27" t="s">
        <v>531</v>
      </c>
      <c r="H127" s="27">
        <f>+'Ark1'!Q2395</f>
        <v>0</v>
      </c>
      <c r="I127" s="325">
        <f>+'Ark1'!R2395</f>
        <v>0</v>
      </c>
      <c r="J127" s="28" t="str">
        <f>+IF(I127=0,"",'Ark1'!AG2395)</f>
        <v/>
      </c>
      <c r="K127" s="28" t="str">
        <f>+IF(I127=0,"",'Ark1'!AH2395)</f>
        <v/>
      </c>
      <c r="L127" s="26" t="str">
        <f>+IF(I127=0,"",'Ark1'!S2395)</f>
        <v/>
      </c>
      <c r="M127" s="28" t="str">
        <f>+IF(I127=0,"",'Ark1'!U2395)</f>
        <v/>
      </c>
      <c r="N127" s="28" t="str">
        <f>+IF(I127=0,"",'Ark1'!V2395)</f>
        <v/>
      </c>
      <c r="O127" s="28" t="str">
        <f>+IF(I127=0,"",'Ark1'!W2395)</f>
        <v/>
      </c>
      <c r="P127" s="33" t="str">
        <f>+IF(I127=0,"",'Ark1'!X2395)</f>
        <v/>
      </c>
      <c r="Q127" s="33" t="str">
        <f>+IF(I127=0,"",'Ark1'!Y2395)</f>
        <v/>
      </c>
      <c r="R127" s="33" t="str">
        <f>+IF(I127=0,"",'Ark1'!Z2395)</f>
        <v/>
      </c>
      <c r="S127" s="28" t="str">
        <f>+IF(I127=0,"",'Ark1'!AA2395)</f>
        <v/>
      </c>
      <c r="T127" s="28" t="str">
        <f>+IF(I127=0,"",'Ark1'!AB2395)</f>
        <v/>
      </c>
      <c r="U127" s="33">
        <f>+'Ark1'!AD2395</f>
        <v>0</v>
      </c>
      <c r="V127" s="28" t="str">
        <f t="shared" si="14"/>
        <v/>
      </c>
      <c r="W127" s="28" t="str">
        <f t="shared" si="15"/>
        <v/>
      </c>
      <c r="X127" s="199"/>
      <c r="Y127" s="202"/>
      <c r="AA127" s="28"/>
      <c r="AB127" s="26"/>
      <c r="AC127" s="203"/>
      <c r="AD127" s="27"/>
      <c r="AH127" s="27"/>
    </row>
    <row r="128" spans="1:34" ht="15.6">
      <c r="A128" s="199"/>
      <c r="B128" s="199"/>
      <c r="C128" s="199"/>
      <c r="D128" s="199"/>
      <c r="E128" s="199"/>
      <c r="F128" s="199"/>
      <c r="G128" s="199"/>
      <c r="H128" s="199"/>
      <c r="I128" s="320"/>
      <c r="J128" s="200"/>
      <c r="K128" s="200"/>
      <c r="L128" s="199"/>
      <c r="M128" s="199"/>
      <c r="N128" s="199"/>
      <c r="O128" s="201"/>
      <c r="P128" s="201"/>
      <c r="Q128" s="201"/>
      <c r="R128" s="201"/>
      <c r="S128" s="200"/>
      <c r="T128" s="199"/>
      <c r="U128" s="201"/>
      <c r="V128" s="201"/>
      <c r="W128" s="200"/>
      <c r="X128" s="199"/>
      <c r="Y128" s="202"/>
      <c r="AA128" s="28"/>
      <c r="AB128" s="26"/>
      <c r="AC128" s="203"/>
      <c r="AD128" s="27"/>
      <c r="AH128" s="27"/>
    </row>
    <row r="129" spans="1:34" ht="22.8">
      <c r="A129" s="199"/>
      <c r="B129" s="199"/>
      <c r="C129" s="199"/>
      <c r="D129" s="199"/>
      <c r="E129" s="244" t="str">
        <f>+E131</f>
        <v>3+</v>
      </c>
      <c r="F129" s="199"/>
      <c r="G129" s="199"/>
      <c r="H129" s="199"/>
      <c r="I129" s="313">
        <f>SUM(I131:I142)</f>
        <v>6</v>
      </c>
      <c r="J129" s="200"/>
      <c r="K129" s="200"/>
      <c r="L129" s="199"/>
      <c r="M129" s="250">
        <f>+Fettgruppe!K18</f>
        <v>18.616666666666664</v>
      </c>
      <c r="N129" s="199"/>
      <c r="O129" s="201"/>
      <c r="P129" s="201"/>
      <c r="Q129" s="201"/>
      <c r="R129" s="201"/>
      <c r="S129" s="200"/>
      <c r="T129" s="199"/>
      <c r="U129" s="201"/>
      <c r="V129" s="201"/>
      <c r="W129" s="200"/>
      <c r="X129" s="199"/>
      <c r="Y129" s="202"/>
      <c r="AA129" s="28"/>
      <c r="AB129" s="26"/>
      <c r="AC129" s="203"/>
      <c r="AD129" s="27"/>
      <c r="AH129" s="27"/>
    </row>
    <row r="130" spans="1:34" ht="15.6">
      <c r="A130" s="199"/>
      <c r="B130" s="199"/>
      <c r="C130" s="199"/>
      <c r="D130" s="199"/>
      <c r="E130" s="199"/>
      <c r="F130" s="199"/>
      <c r="G130" s="199"/>
      <c r="H130" s="199"/>
      <c r="I130" s="320"/>
      <c r="J130" s="200"/>
      <c r="K130" s="200"/>
      <c r="L130" s="199"/>
      <c r="M130" s="199"/>
      <c r="N130" s="199"/>
      <c r="O130" s="201"/>
      <c r="P130" s="201"/>
      <c r="Q130" s="201"/>
      <c r="R130" s="201"/>
      <c r="S130" s="200"/>
      <c r="T130" s="199"/>
      <c r="U130" s="201"/>
      <c r="V130" s="201"/>
      <c r="W130" s="216"/>
      <c r="X130" s="199"/>
      <c r="Y130" s="202"/>
      <c r="AA130" s="28"/>
      <c r="AB130" s="26"/>
      <c r="AC130" s="203"/>
      <c r="AD130" s="27"/>
      <c r="AH130" s="27"/>
    </row>
    <row r="131" spans="1:34" ht="15.6">
      <c r="A131" s="199"/>
      <c r="B131" s="219">
        <f>+'Ark1'!C2396</f>
        <v>2024</v>
      </c>
      <c r="C131" s="199"/>
      <c r="D131" s="219">
        <f>+'Ark1'!M2396</f>
        <v>9</v>
      </c>
      <c r="E131" s="219" t="s">
        <v>96</v>
      </c>
      <c r="F131" s="219">
        <f>+'Ark1'!D2396</f>
        <v>1</v>
      </c>
      <c r="G131" s="219" t="s">
        <v>521</v>
      </c>
      <c r="H131" s="219">
        <f>+'Ark1'!Q2396</f>
        <v>0</v>
      </c>
      <c r="I131" s="324">
        <f>+'Ark1'!R2396</f>
        <v>0</v>
      </c>
      <c r="J131" s="220" t="str">
        <f>+IF(I131=0,"",'Ark1'!AG2396)</f>
        <v/>
      </c>
      <c r="K131" s="220" t="str">
        <f>+IF(I131=0,"",'Ark1'!AH2396)</f>
        <v/>
      </c>
      <c r="L131" s="221" t="str">
        <f>+IF(I131=0,"",'Ark1'!S2396)</f>
        <v/>
      </c>
      <c r="M131" s="220" t="str">
        <f>+IF(I131=0,"",'Ark1'!U2396)</f>
        <v/>
      </c>
      <c r="N131" s="220" t="str">
        <f>+IF(I131=0,"",'Ark1'!V2396)</f>
        <v/>
      </c>
      <c r="O131" s="220" t="str">
        <f>+IF(I131=0,"",'Ark1'!W2396)</f>
        <v/>
      </c>
      <c r="P131" s="222" t="str">
        <f>+IF(I131=0,"",'Ark1'!X2396)</f>
        <v/>
      </c>
      <c r="Q131" s="222" t="str">
        <f>+IF(I131=0,"",'Ark1'!Y2396)</f>
        <v/>
      </c>
      <c r="R131" s="222" t="str">
        <f>+IF(I131=0,"",'Ark1'!Z2396)</f>
        <v/>
      </c>
      <c r="S131" s="220" t="str">
        <f>+IF(I131=0,"",'Ark1'!AA2396)</f>
        <v/>
      </c>
      <c r="T131" s="220" t="str">
        <f>+IF(I131=0,"",'Ark1'!AB2396)</f>
        <v/>
      </c>
      <c r="U131" s="222">
        <f>+'Ark1'!AD2396</f>
        <v>0</v>
      </c>
      <c r="V131" s="220" t="str">
        <f>+IF(I131=0,"",I131/D131)</f>
        <v/>
      </c>
      <c r="W131" s="220" t="str">
        <f>+IF(I131=0,"",I131/H131)</f>
        <v/>
      </c>
      <c r="X131" s="199"/>
      <c r="Y131" s="202"/>
      <c r="AA131" s="28"/>
      <c r="AB131" s="26"/>
      <c r="AC131" s="203"/>
      <c r="AD131" s="27"/>
      <c r="AH131" s="27"/>
    </row>
    <row r="132" spans="1:34" ht="15.6">
      <c r="A132" s="199"/>
      <c r="B132" s="219">
        <f>+'Ark1'!C2397</f>
        <v>2024</v>
      </c>
      <c r="C132" s="199"/>
      <c r="D132" s="219">
        <f>+'Ark1'!M2397</f>
        <v>9</v>
      </c>
      <c r="E132" s="219" t="s">
        <v>96</v>
      </c>
      <c r="F132" s="219">
        <f>+'Ark1'!D2397</f>
        <v>2</v>
      </c>
      <c r="G132" s="219" t="s">
        <v>522</v>
      </c>
      <c r="H132" s="219">
        <f>+'Ark1'!Q2397</f>
        <v>0</v>
      </c>
      <c r="I132" s="324">
        <f>+'Ark1'!R2397</f>
        <v>0</v>
      </c>
      <c r="J132" s="220" t="str">
        <f>+IF(I132=0,"",'Ark1'!AG2397)</f>
        <v/>
      </c>
      <c r="K132" s="220" t="str">
        <f>+IF(I132=0,"",'Ark1'!AH2397)</f>
        <v/>
      </c>
      <c r="L132" s="221" t="str">
        <f>+IF(I132=0,"",'Ark1'!S2397)</f>
        <v/>
      </c>
      <c r="M132" s="220" t="str">
        <f>+IF(I132=0,"",'Ark1'!U2397)</f>
        <v/>
      </c>
      <c r="N132" s="220" t="str">
        <f>+IF(I132=0,"",'Ark1'!V2397)</f>
        <v/>
      </c>
      <c r="O132" s="220" t="str">
        <f>+IF(I132=0,"",'Ark1'!W2397)</f>
        <v/>
      </c>
      <c r="P132" s="222" t="str">
        <f>+IF(I132=0,"",'Ark1'!X2397)</f>
        <v/>
      </c>
      <c r="Q132" s="222" t="str">
        <f>+IF(I132=0,"",'Ark1'!Y2397)</f>
        <v/>
      </c>
      <c r="R132" s="222" t="str">
        <f>+IF(I132=0,"",'Ark1'!Z2397)</f>
        <v/>
      </c>
      <c r="S132" s="220" t="str">
        <f>+IF(I132=0,"",'Ark1'!AA2397)</f>
        <v/>
      </c>
      <c r="T132" s="220" t="str">
        <f>+IF(I132=0,"",'Ark1'!AB2397)</f>
        <v/>
      </c>
      <c r="U132" s="222">
        <f>+'Ark1'!AD2397</f>
        <v>0</v>
      </c>
      <c r="V132" s="220" t="str">
        <f t="shared" ref="V132:V142" si="16">+IF(I132=0,"",I132/D132)</f>
        <v/>
      </c>
      <c r="W132" s="220" t="str">
        <f t="shared" ref="W132:W142" si="17">+IF(I132=0,"",I132/H132)</f>
        <v/>
      </c>
      <c r="X132" s="199"/>
      <c r="Y132" s="202"/>
      <c r="AA132" s="28"/>
      <c r="AB132" s="26"/>
      <c r="AC132" s="203"/>
      <c r="AD132" s="27"/>
      <c r="AH132" s="27"/>
    </row>
    <row r="133" spans="1:34" ht="15.6">
      <c r="A133" s="199"/>
      <c r="B133" s="219">
        <f>+'Ark1'!C2398</f>
        <v>2024</v>
      </c>
      <c r="C133" s="199"/>
      <c r="D133" s="219">
        <f>+'Ark1'!M2398</f>
        <v>9</v>
      </c>
      <c r="E133" s="219" t="s">
        <v>96</v>
      </c>
      <c r="F133" s="219">
        <f>+'Ark1'!D2398</f>
        <v>3</v>
      </c>
      <c r="G133" s="219" t="s">
        <v>523</v>
      </c>
      <c r="H133" s="219">
        <f>+'Ark1'!Q2398</f>
        <v>0</v>
      </c>
      <c r="I133" s="324">
        <f>+'Ark1'!R2398</f>
        <v>0</v>
      </c>
      <c r="J133" s="220" t="str">
        <f>+IF(I133=0,"",'Ark1'!AG2398)</f>
        <v/>
      </c>
      <c r="K133" s="220" t="str">
        <f>+IF(I133=0,"",'Ark1'!AH2398)</f>
        <v/>
      </c>
      <c r="L133" s="221" t="str">
        <f>+IF(I133=0,"",'Ark1'!S2398)</f>
        <v/>
      </c>
      <c r="M133" s="220" t="str">
        <f>+IF(I133=0,"",'Ark1'!U2398)</f>
        <v/>
      </c>
      <c r="N133" s="220" t="str">
        <f>+IF(I133=0,"",'Ark1'!V2398)</f>
        <v/>
      </c>
      <c r="O133" s="220" t="str">
        <f>+IF(I133=0,"",'Ark1'!W2398)</f>
        <v/>
      </c>
      <c r="P133" s="222" t="str">
        <f>+IF(I133=0,"",'Ark1'!X2398)</f>
        <v/>
      </c>
      <c r="Q133" s="222" t="str">
        <f>+IF(I133=0,"",'Ark1'!Y2398)</f>
        <v/>
      </c>
      <c r="R133" s="222" t="str">
        <f>+IF(I133=0,"",'Ark1'!Z2398)</f>
        <v/>
      </c>
      <c r="S133" s="220" t="str">
        <f>+IF(I133=0,"",'Ark1'!AA2398)</f>
        <v/>
      </c>
      <c r="T133" s="220" t="str">
        <f>+IF(I133=0,"",'Ark1'!AB2398)</f>
        <v/>
      </c>
      <c r="U133" s="222">
        <f>+'Ark1'!AD2398</f>
        <v>0</v>
      </c>
      <c r="V133" s="220" t="str">
        <f t="shared" si="16"/>
        <v/>
      </c>
      <c r="W133" s="220" t="str">
        <f t="shared" si="17"/>
        <v/>
      </c>
      <c r="X133" s="199"/>
      <c r="Y133" s="202"/>
      <c r="AA133" s="28"/>
      <c r="AB133" s="26"/>
      <c r="AC133" s="203"/>
      <c r="AD133" s="27"/>
      <c r="AH133" s="27"/>
    </row>
    <row r="134" spans="1:34" ht="15.6">
      <c r="A134" s="199"/>
      <c r="B134" s="219">
        <f>+'Ark1'!C2399</f>
        <v>2024</v>
      </c>
      <c r="C134" s="199"/>
      <c r="D134" s="219">
        <f>+'Ark1'!M2399</f>
        <v>9</v>
      </c>
      <c r="E134" s="219" t="s">
        <v>96</v>
      </c>
      <c r="F134" s="219">
        <f>+'Ark1'!D2399</f>
        <v>4</v>
      </c>
      <c r="G134" s="219" t="s">
        <v>524</v>
      </c>
      <c r="H134" s="219">
        <f>+'Ark1'!Q2399</f>
        <v>0</v>
      </c>
      <c r="I134" s="324">
        <f>+'Ark1'!R2399</f>
        <v>0</v>
      </c>
      <c r="J134" s="220" t="str">
        <f>+IF(I134=0,"",'Ark1'!AG2399)</f>
        <v/>
      </c>
      <c r="K134" s="220" t="str">
        <f>+IF(I134=0,"",'Ark1'!AH2399)</f>
        <v/>
      </c>
      <c r="L134" s="221" t="str">
        <f>+IF(I134=0,"",'Ark1'!S2399)</f>
        <v/>
      </c>
      <c r="M134" s="220" t="str">
        <f>+IF(I134=0,"",'Ark1'!U2399)</f>
        <v/>
      </c>
      <c r="N134" s="220" t="str">
        <f>+IF(I134=0,"",'Ark1'!V2399)</f>
        <v/>
      </c>
      <c r="O134" s="220" t="str">
        <f>+IF(I134=0,"",'Ark1'!W2399)</f>
        <v/>
      </c>
      <c r="P134" s="222" t="str">
        <f>+IF(I134=0,"",'Ark1'!X2399)</f>
        <v/>
      </c>
      <c r="Q134" s="222" t="str">
        <f>+IF(I134=0,"",'Ark1'!Y2399)</f>
        <v/>
      </c>
      <c r="R134" s="222" t="str">
        <f>+IF(I134=0,"",'Ark1'!Z2399)</f>
        <v/>
      </c>
      <c r="S134" s="220" t="str">
        <f>+IF(I134=0,"",'Ark1'!AA2399)</f>
        <v/>
      </c>
      <c r="T134" s="220" t="str">
        <f>+IF(I134=0,"",'Ark1'!AB2399)</f>
        <v/>
      </c>
      <c r="U134" s="222">
        <f>+'Ark1'!AD2399</f>
        <v>0</v>
      </c>
      <c r="V134" s="220" t="str">
        <f t="shared" si="16"/>
        <v/>
      </c>
      <c r="W134" s="220" t="str">
        <f t="shared" si="17"/>
        <v/>
      </c>
      <c r="X134" s="199"/>
      <c r="Y134" s="202"/>
      <c r="AA134" s="28"/>
      <c r="AB134" s="26"/>
      <c r="AC134" s="203"/>
      <c r="AD134" s="27"/>
      <c r="AH134" s="27"/>
    </row>
    <row r="135" spans="1:34" ht="15.6">
      <c r="A135" s="199"/>
      <c r="B135" s="219">
        <f>+'Ark1'!C2400</f>
        <v>2024</v>
      </c>
      <c r="C135" s="199"/>
      <c r="D135" s="219">
        <f>+'Ark1'!M2400</f>
        <v>9</v>
      </c>
      <c r="E135" s="219" t="s">
        <v>96</v>
      </c>
      <c r="F135" s="219">
        <f>+'Ark1'!D2400</f>
        <v>5</v>
      </c>
      <c r="G135" s="219" t="s">
        <v>442</v>
      </c>
      <c r="H135" s="219">
        <f>+'Ark1'!Q2400</f>
        <v>0</v>
      </c>
      <c r="I135" s="324">
        <f>+'Ark1'!R2400</f>
        <v>0</v>
      </c>
      <c r="J135" s="220" t="str">
        <f>+IF(I135=0,"",'Ark1'!AG2400)</f>
        <v/>
      </c>
      <c r="K135" s="220" t="str">
        <f>+IF(I135=0,"",'Ark1'!AH2400)</f>
        <v/>
      </c>
      <c r="L135" s="221" t="str">
        <f>+IF(I135=0,"",'Ark1'!S2400)</f>
        <v/>
      </c>
      <c r="M135" s="220" t="str">
        <f>+IF(I135=0,"",'Ark1'!U2400)</f>
        <v/>
      </c>
      <c r="N135" s="220" t="str">
        <f>+IF(I135=0,"",'Ark1'!V2400)</f>
        <v/>
      </c>
      <c r="O135" s="220" t="str">
        <f>+IF(I135=0,"",'Ark1'!W2400)</f>
        <v/>
      </c>
      <c r="P135" s="222" t="str">
        <f>+IF(I135=0,"",'Ark1'!X2400)</f>
        <v/>
      </c>
      <c r="Q135" s="222" t="str">
        <f>+IF(I135=0,"",'Ark1'!Y2400)</f>
        <v/>
      </c>
      <c r="R135" s="222" t="str">
        <f>+IF(I135=0,"",'Ark1'!Z2400)</f>
        <v/>
      </c>
      <c r="S135" s="220" t="str">
        <f>+IF(I135=0,"",'Ark1'!AA2400)</f>
        <v/>
      </c>
      <c r="T135" s="220" t="str">
        <f>+IF(I135=0,"",'Ark1'!AB2400)</f>
        <v/>
      </c>
      <c r="U135" s="222">
        <f>+'Ark1'!AD2400</f>
        <v>0</v>
      </c>
      <c r="V135" s="220" t="str">
        <f t="shared" si="16"/>
        <v/>
      </c>
      <c r="W135" s="220" t="str">
        <f t="shared" si="17"/>
        <v/>
      </c>
      <c r="X135" s="199"/>
      <c r="Y135" s="202"/>
      <c r="AA135" s="28"/>
      <c r="AB135" s="26"/>
      <c r="AC135" s="203"/>
      <c r="AD135" s="27"/>
      <c r="AH135" s="27"/>
    </row>
    <row r="136" spans="1:34" ht="15.6">
      <c r="A136" s="199"/>
      <c r="B136" s="219">
        <f>+'Ark1'!C2401</f>
        <v>2024</v>
      </c>
      <c r="C136" s="199"/>
      <c r="D136" s="219">
        <f>+'Ark1'!M2401</f>
        <v>9</v>
      </c>
      <c r="E136" s="219" t="s">
        <v>96</v>
      </c>
      <c r="F136" s="219">
        <f>+'Ark1'!D2401</f>
        <v>6</v>
      </c>
      <c r="G136" s="219" t="s">
        <v>525</v>
      </c>
      <c r="H136" s="219">
        <f>+'Ark1'!Q2401</f>
        <v>0</v>
      </c>
      <c r="I136" s="324">
        <f>+'Ark1'!R2401</f>
        <v>0</v>
      </c>
      <c r="J136" s="220" t="str">
        <f>+IF(I136=0,"",'Ark1'!AG2401)</f>
        <v/>
      </c>
      <c r="K136" s="220" t="str">
        <f>+IF(I136=0,"",'Ark1'!AH2401)</f>
        <v/>
      </c>
      <c r="L136" s="221" t="str">
        <f>+IF(I136=0,"",'Ark1'!S2401)</f>
        <v/>
      </c>
      <c r="M136" s="220" t="str">
        <f>+IF(I136=0,"",'Ark1'!U2401)</f>
        <v/>
      </c>
      <c r="N136" s="220" t="str">
        <f>+IF(I136=0,"",'Ark1'!V2401)</f>
        <v/>
      </c>
      <c r="O136" s="220" t="str">
        <f>+IF(I136=0,"",'Ark1'!W2401)</f>
        <v/>
      </c>
      <c r="P136" s="222" t="str">
        <f>+IF(I136=0,"",'Ark1'!X2401)</f>
        <v/>
      </c>
      <c r="Q136" s="222" t="str">
        <f>+IF(I136=0,"",'Ark1'!Y2401)</f>
        <v/>
      </c>
      <c r="R136" s="222" t="str">
        <f>+IF(I136=0,"",'Ark1'!Z2401)</f>
        <v/>
      </c>
      <c r="S136" s="220" t="str">
        <f>+IF(I136=0,"",'Ark1'!AA2401)</f>
        <v/>
      </c>
      <c r="T136" s="220" t="str">
        <f>+IF(I136=0,"",'Ark1'!AB2401)</f>
        <v/>
      </c>
      <c r="U136" s="222">
        <f>+'Ark1'!AD2401</f>
        <v>0</v>
      </c>
      <c r="V136" s="220" t="str">
        <f t="shared" si="16"/>
        <v/>
      </c>
      <c r="W136" s="220" t="str">
        <f t="shared" si="17"/>
        <v/>
      </c>
      <c r="X136" s="199"/>
      <c r="Y136" s="202"/>
      <c r="AA136" s="28"/>
      <c r="AB136" s="26"/>
      <c r="AC136" s="203"/>
      <c r="AD136" s="27"/>
      <c r="AH136" s="27"/>
    </row>
    <row r="137" spans="1:34" ht="15.6">
      <c r="A137" s="199"/>
      <c r="B137" s="219">
        <f>+'Ark1'!C2402</f>
        <v>2024</v>
      </c>
      <c r="C137" s="199"/>
      <c r="D137" s="219">
        <f>+'Ark1'!M2402</f>
        <v>9</v>
      </c>
      <c r="E137" s="219" t="s">
        <v>96</v>
      </c>
      <c r="F137" s="219">
        <f>+'Ark1'!D2402</f>
        <v>7</v>
      </c>
      <c r="G137" s="219" t="s">
        <v>526</v>
      </c>
      <c r="H137" s="219">
        <f>+'Ark1'!Q2402</f>
        <v>0</v>
      </c>
      <c r="I137" s="324">
        <f>+'Ark1'!R2402</f>
        <v>0</v>
      </c>
      <c r="J137" s="220" t="str">
        <f>+IF(I137=0,"",'Ark1'!AG2402)</f>
        <v/>
      </c>
      <c r="K137" s="220" t="str">
        <f>+IF(I137=0,"",'Ark1'!AH2402)</f>
        <v/>
      </c>
      <c r="L137" s="221" t="str">
        <f>+IF(I137=0,"",'Ark1'!S2402)</f>
        <v/>
      </c>
      <c r="M137" s="220" t="str">
        <f>+IF(I137=0,"",'Ark1'!U2402)</f>
        <v/>
      </c>
      <c r="N137" s="220" t="str">
        <f>+IF(I137=0,"",'Ark1'!V2402)</f>
        <v/>
      </c>
      <c r="O137" s="220" t="str">
        <f>+IF(I137=0,"",'Ark1'!W2402)</f>
        <v/>
      </c>
      <c r="P137" s="222" t="str">
        <f>+IF(I137=0,"",'Ark1'!X2402)</f>
        <v/>
      </c>
      <c r="Q137" s="222" t="str">
        <f>+IF(I137=0,"",'Ark1'!Y2402)</f>
        <v/>
      </c>
      <c r="R137" s="222" t="str">
        <f>+IF(I137=0,"",'Ark1'!Z2402)</f>
        <v/>
      </c>
      <c r="S137" s="220" t="str">
        <f>+IF(I137=0,"",'Ark1'!AA2402)</f>
        <v/>
      </c>
      <c r="T137" s="220" t="str">
        <f>+IF(I137=0,"",'Ark1'!AB2402)</f>
        <v/>
      </c>
      <c r="U137" s="222">
        <f>+'Ark1'!AD2402</f>
        <v>0</v>
      </c>
      <c r="V137" s="220" t="str">
        <f t="shared" si="16"/>
        <v/>
      </c>
      <c r="W137" s="220" t="str">
        <f t="shared" si="17"/>
        <v/>
      </c>
      <c r="X137" s="199"/>
      <c r="Y137" s="202"/>
      <c r="AA137" s="28"/>
      <c r="AB137" s="26"/>
      <c r="AC137" s="203"/>
      <c r="AD137" s="27"/>
      <c r="AH137" s="27"/>
    </row>
    <row r="138" spans="1:34" ht="15.6">
      <c r="A138" s="199"/>
      <c r="B138" s="219">
        <f>+'Ark1'!C2403</f>
        <v>2024</v>
      </c>
      <c r="C138" s="199"/>
      <c r="D138" s="219">
        <f>+'Ark1'!M2403</f>
        <v>9</v>
      </c>
      <c r="E138" s="219" t="s">
        <v>96</v>
      </c>
      <c r="F138" s="219">
        <f>+'Ark1'!D2403</f>
        <v>8</v>
      </c>
      <c r="G138" s="219" t="s">
        <v>527</v>
      </c>
      <c r="H138" s="219">
        <f>+'Ark1'!Q2403</f>
        <v>0</v>
      </c>
      <c r="I138" s="324">
        <f>+'Ark1'!R2403</f>
        <v>0</v>
      </c>
      <c r="J138" s="220" t="str">
        <f>+IF(I138=0,"",'Ark1'!AG2403)</f>
        <v/>
      </c>
      <c r="K138" s="220" t="str">
        <f>+IF(I138=0,"",'Ark1'!AH2403)</f>
        <v/>
      </c>
      <c r="L138" s="221" t="str">
        <f>+IF(I138=0,"",'Ark1'!S2403)</f>
        <v/>
      </c>
      <c r="M138" s="220" t="str">
        <f>+IF(I138=0,"",'Ark1'!U2403)</f>
        <v/>
      </c>
      <c r="N138" s="220" t="str">
        <f>+IF(I138=0,"",'Ark1'!V2403)</f>
        <v/>
      </c>
      <c r="O138" s="220" t="str">
        <f>+IF(I138=0,"",'Ark1'!W2403)</f>
        <v/>
      </c>
      <c r="P138" s="222" t="str">
        <f>+IF(I138=0,"",'Ark1'!X2403)</f>
        <v/>
      </c>
      <c r="Q138" s="222" t="str">
        <f>+IF(I138=0,"",'Ark1'!Y2403)</f>
        <v/>
      </c>
      <c r="R138" s="222" t="str">
        <f>+IF(I138=0,"",'Ark1'!Z2403)</f>
        <v/>
      </c>
      <c r="S138" s="220" t="str">
        <f>+IF(I138=0,"",'Ark1'!AA2403)</f>
        <v/>
      </c>
      <c r="T138" s="220" t="str">
        <f>+IF(I138=0,"",'Ark1'!AB2403)</f>
        <v/>
      </c>
      <c r="U138" s="222">
        <f>+'Ark1'!AD2403</f>
        <v>0</v>
      </c>
      <c r="V138" s="220" t="str">
        <f t="shared" si="16"/>
        <v/>
      </c>
      <c r="W138" s="220" t="str">
        <f t="shared" si="17"/>
        <v/>
      </c>
      <c r="X138" s="199"/>
      <c r="Y138" s="202"/>
      <c r="AA138" s="28"/>
      <c r="AB138" s="26"/>
      <c r="AC138" s="203"/>
      <c r="AD138" s="27"/>
      <c r="AH138" s="27"/>
    </row>
    <row r="139" spans="1:34" ht="15.6">
      <c r="A139" s="199"/>
      <c r="B139" s="219">
        <f>+'Ark1'!C2404</f>
        <v>2024</v>
      </c>
      <c r="C139" s="199"/>
      <c r="D139" s="219">
        <f>+'Ark1'!M2404</f>
        <v>9</v>
      </c>
      <c r="E139" s="219" t="s">
        <v>96</v>
      </c>
      <c r="F139" s="219">
        <f>+'Ark1'!D2404</f>
        <v>9</v>
      </c>
      <c r="G139" s="219" t="s">
        <v>528</v>
      </c>
      <c r="H139" s="219">
        <f>+'Ark1'!Q2404</f>
        <v>2</v>
      </c>
      <c r="I139" s="324">
        <f>+'Ark1'!R2404</f>
        <v>3</v>
      </c>
      <c r="J139" s="220">
        <f>+IF(I139=0,"",'Ark1'!AG2404)</f>
        <v>0.3598929185601919</v>
      </c>
      <c r="K139" s="220">
        <f>+IF(I139=0,"",'Ark1'!AH2404)</f>
        <v>0</v>
      </c>
      <c r="L139" s="221">
        <f>+IF(I139=0,"",'Ark1'!S2404)</f>
        <v>8.3333333333333357</v>
      </c>
      <c r="M139" s="220">
        <f>+IF(I139=0,"",'Ark1'!U2404)</f>
        <v>20.3</v>
      </c>
      <c r="N139" s="220">
        <f>+IF(I139=0,"",'Ark1'!V2404)</f>
        <v>0</v>
      </c>
      <c r="O139" s="220">
        <f>+IF(I139=0,"",'Ark1'!W2404)</f>
        <v>100</v>
      </c>
      <c r="P139" s="222">
        <f>+IF(I139=0,"",'Ark1'!X2404)</f>
        <v>100</v>
      </c>
      <c r="Q139" s="222">
        <f>+IF(I139=0,"",'Ark1'!Y2404)</f>
        <v>33.333333333333343</v>
      </c>
      <c r="R139" s="222">
        <f>+IF(I139=0,"",'Ark1'!Z2404)</f>
        <v>2.7434771124736423</v>
      </c>
      <c r="S139" s="220">
        <f>+IF(I139=0,"",'Ark1'!AA2404)</f>
        <v>0.47140452079101841</v>
      </c>
      <c r="T139" s="220">
        <f>+IF(I139=0,"",'Ark1'!AB2404)</f>
        <v>0</v>
      </c>
      <c r="U139" s="222">
        <f>+'Ark1'!AD2404</f>
        <v>0</v>
      </c>
      <c r="V139" s="220">
        <f t="shared" si="16"/>
        <v>0.33333333333333331</v>
      </c>
      <c r="W139" s="220">
        <f t="shared" si="17"/>
        <v>1.5</v>
      </c>
      <c r="X139" s="199"/>
      <c r="Y139" s="202"/>
      <c r="AA139" s="28"/>
      <c r="AB139" s="26"/>
      <c r="AC139" s="203"/>
      <c r="AD139" s="27"/>
      <c r="AH139" s="27"/>
    </row>
    <row r="140" spans="1:34" ht="15.6">
      <c r="A140" s="199"/>
      <c r="B140" s="219">
        <f>+'Ark1'!C2405</f>
        <v>2024</v>
      </c>
      <c r="C140" s="199"/>
      <c r="D140" s="219">
        <f>+'Ark1'!M2405</f>
        <v>9</v>
      </c>
      <c r="E140" s="219" t="s">
        <v>96</v>
      </c>
      <c r="F140" s="219">
        <f>+'Ark1'!D2405</f>
        <v>10</v>
      </c>
      <c r="G140" s="219" t="s">
        <v>529</v>
      </c>
      <c r="H140" s="219">
        <f>+'Ark1'!Q2405</f>
        <v>2</v>
      </c>
      <c r="I140" s="324">
        <f>+'Ark1'!R2405</f>
        <v>3</v>
      </c>
      <c r="J140" s="220">
        <f>+IF(I140=0,"",'Ark1'!AG2405)</f>
        <v>0.18488930298916503</v>
      </c>
      <c r="K140" s="220">
        <f>+IF(I140=0,"",'Ark1'!AH2405)</f>
        <v>0</v>
      </c>
      <c r="L140" s="221">
        <f>+IF(I140=0,"",'Ark1'!S2405)</f>
        <v>8.3333333333333357</v>
      </c>
      <c r="M140" s="220">
        <f>+IF(I140=0,"",'Ark1'!U2405)</f>
        <v>16.933333333333337</v>
      </c>
      <c r="N140" s="220">
        <f>+IF(I140=0,"",'Ark1'!V2405)</f>
        <v>0</v>
      </c>
      <c r="O140" s="220">
        <f>+IF(I140=0,"",'Ark1'!W2405)</f>
        <v>100</v>
      </c>
      <c r="P140" s="222">
        <f>+IF(I140=0,"",'Ark1'!X2405)</f>
        <v>66.666666666666686</v>
      </c>
      <c r="Q140" s="222">
        <f>+IF(I140=0,"",'Ark1'!Y2405)</f>
        <v>0</v>
      </c>
      <c r="R140" s="222">
        <f>+IF(I140=0,"",'Ark1'!Z2405)</f>
        <v>1.6499158227686188</v>
      </c>
      <c r="S140" s="220">
        <f>+IF(I140=0,"",'Ark1'!AA2405)</f>
        <v>0.47140452079101841</v>
      </c>
      <c r="T140" s="220">
        <f>+IF(I140=0,"",'Ark1'!AB2405)</f>
        <v>0</v>
      </c>
      <c r="U140" s="222">
        <f>+'Ark1'!AD2405</f>
        <v>0</v>
      </c>
      <c r="V140" s="220">
        <f t="shared" si="16"/>
        <v>0.33333333333333331</v>
      </c>
      <c r="W140" s="220">
        <f t="shared" si="17"/>
        <v>1.5</v>
      </c>
      <c r="X140" s="199"/>
      <c r="Y140" s="202"/>
      <c r="AA140" s="28"/>
      <c r="AB140" s="26"/>
      <c r="AC140" s="203"/>
      <c r="AD140" s="27"/>
      <c r="AH140" s="27"/>
    </row>
    <row r="141" spans="1:34" ht="15.6">
      <c r="A141" s="199"/>
      <c r="B141" s="219">
        <f>+'Ark1'!C2406</f>
        <v>2024</v>
      </c>
      <c r="C141" s="199"/>
      <c r="D141" s="219">
        <f>+'Ark1'!M2406</f>
        <v>9</v>
      </c>
      <c r="E141" s="219" t="s">
        <v>96</v>
      </c>
      <c r="F141" s="219">
        <f>+'Ark1'!D2406</f>
        <v>11</v>
      </c>
      <c r="G141" s="219" t="s">
        <v>530</v>
      </c>
      <c r="H141" s="219">
        <f>+'Ark1'!Q2406</f>
        <v>0</v>
      </c>
      <c r="I141" s="324">
        <f>+'Ark1'!R2406</f>
        <v>0</v>
      </c>
      <c r="J141" s="220" t="str">
        <f>+IF(I141=0,"",'Ark1'!AG2406)</f>
        <v/>
      </c>
      <c r="K141" s="220" t="str">
        <f>+IF(I141=0,"",'Ark1'!AH2406)</f>
        <v/>
      </c>
      <c r="L141" s="221" t="str">
        <f>+IF(I141=0,"",'Ark1'!S2406)</f>
        <v/>
      </c>
      <c r="M141" s="220" t="str">
        <f>+IF(I141=0,"",'Ark1'!U2406)</f>
        <v/>
      </c>
      <c r="N141" s="220" t="str">
        <f>+IF(I141=0,"",'Ark1'!V2406)</f>
        <v/>
      </c>
      <c r="O141" s="220" t="str">
        <f>+IF(I141=0,"",'Ark1'!W2406)</f>
        <v/>
      </c>
      <c r="P141" s="222" t="str">
        <f>+IF(I141=0,"",'Ark1'!X2406)</f>
        <v/>
      </c>
      <c r="Q141" s="222" t="str">
        <f>+IF(I141=0,"",'Ark1'!Y2406)</f>
        <v/>
      </c>
      <c r="R141" s="222" t="str">
        <f>+IF(I141=0,"",'Ark1'!Z2406)</f>
        <v/>
      </c>
      <c r="S141" s="220" t="str">
        <f>+IF(I141=0,"",'Ark1'!AA2406)</f>
        <v/>
      </c>
      <c r="T141" s="220" t="str">
        <f>+IF(I141=0,"",'Ark1'!AB2406)</f>
        <v/>
      </c>
      <c r="U141" s="222">
        <f>+'Ark1'!AD2406</f>
        <v>0</v>
      </c>
      <c r="V141" s="220" t="str">
        <f t="shared" si="16"/>
        <v/>
      </c>
      <c r="W141" s="220" t="str">
        <f t="shared" si="17"/>
        <v/>
      </c>
      <c r="X141" s="199"/>
      <c r="Y141" s="202"/>
      <c r="AA141" s="28"/>
      <c r="AB141" s="26"/>
      <c r="AC141" s="203"/>
      <c r="AD141" s="27"/>
      <c r="AH141" s="27"/>
    </row>
    <row r="142" spans="1:34" ht="15.6">
      <c r="A142" s="199"/>
      <c r="B142" s="219">
        <f>+'Ark1'!C2407</f>
        <v>2024</v>
      </c>
      <c r="C142" s="199"/>
      <c r="D142" s="219">
        <f>+'Ark1'!M2407</f>
        <v>9</v>
      </c>
      <c r="E142" s="219" t="s">
        <v>96</v>
      </c>
      <c r="F142" s="219">
        <f>+'Ark1'!D2407</f>
        <v>12</v>
      </c>
      <c r="G142" s="219" t="s">
        <v>531</v>
      </c>
      <c r="H142" s="219">
        <f>+'Ark1'!Q2407</f>
        <v>0</v>
      </c>
      <c r="I142" s="324">
        <f>+'Ark1'!R2407</f>
        <v>0</v>
      </c>
      <c r="J142" s="220" t="str">
        <f>+IF(I142=0,"",'Ark1'!AG2407)</f>
        <v/>
      </c>
      <c r="K142" s="220" t="str">
        <f>+IF(I142=0,"",'Ark1'!AH2407)</f>
        <v/>
      </c>
      <c r="L142" s="221" t="str">
        <f>+IF(I142=0,"",'Ark1'!S2407)</f>
        <v/>
      </c>
      <c r="M142" s="220" t="str">
        <f>+IF(I142=0,"",'Ark1'!U2407)</f>
        <v/>
      </c>
      <c r="N142" s="220" t="str">
        <f>+IF(I142=0,"",'Ark1'!V2407)</f>
        <v/>
      </c>
      <c r="O142" s="220" t="str">
        <f>+IF(I142=0,"",'Ark1'!W2407)</f>
        <v/>
      </c>
      <c r="P142" s="222" t="str">
        <f>+IF(I142=0,"",'Ark1'!X2407)</f>
        <v/>
      </c>
      <c r="Q142" s="222" t="str">
        <f>+IF(I142=0,"",'Ark1'!Y2407)</f>
        <v/>
      </c>
      <c r="R142" s="222" t="str">
        <f>+IF(I142=0,"",'Ark1'!Z2407)</f>
        <v/>
      </c>
      <c r="S142" s="220" t="str">
        <f>+IF(I142=0,"",'Ark1'!AA2407)</f>
        <v/>
      </c>
      <c r="T142" s="220" t="str">
        <f>+IF(I142=0,"",'Ark1'!AB2407)</f>
        <v/>
      </c>
      <c r="U142" s="222">
        <f>+'Ark1'!AD2407</f>
        <v>0</v>
      </c>
      <c r="V142" s="220" t="str">
        <f t="shared" si="16"/>
        <v/>
      </c>
      <c r="W142" s="220" t="str">
        <f t="shared" si="17"/>
        <v/>
      </c>
      <c r="X142" s="199"/>
      <c r="Y142" s="202"/>
      <c r="AA142" s="28"/>
      <c r="AB142" s="26"/>
      <c r="AC142" s="203"/>
      <c r="AD142" s="27"/>
      <c r="AH142" s="27"/>
    </row>
    <row r="143" spans="1:34" ht="15.6">
      <c r="A143" s="199"/>
      <c r="B143" s="199"/>
      <c r="C143" s="199"/>
      <c r="D143" s="199"/>
      <c r="E143" s="199"/>
      <c r="F143" s="199"/>
      <c r="G143" s="199"/>
      <c r="H143" s="199"/>
      <c r="I143" s="320"/>
      <c r="J143" s="200"/>
      <c r="K143" s="200"/>
      <c r="L143" s="199"/>
      <c r="M143" s="199"/>
      <c r="N143" s="199"/>
      <c r="O143" s="201"/>
      <c r="P143" s="201"/>
      <c r="Q143" s="201"/>
      <c r="R143" s="201"/>
      <c r="S143" s="200"/>
      <c r="T143" s="199"/>
      <c r="U143" s="201"/>
      <c r="V143" s="201"/>
      <c r="W143" s="200"/>
      <c r="X143" s="199"/>
      <c r="Y143" s="202"/>
      <c r="AA143" s="28"/>
      <c r="AB143" s="26"/>
      <c r="AC143" s="203"/>
      <c r="AD143" s="27"/>
      <c r="AH143" s="27"/>
    </row>
    <row r="144" spans="1:34" ht="22.8">
      <c r="A144" s="199"/>
      <c r="B144" s="199"/>
      <c r="C144" s="199"/>
      <c r="D144" s="199"/>
      <c r="E144" s="244" t="str">
        <f>+E146</f>
        <v>4-</v>
      </c>
      <c r="F144" s="199"/>
      <c r="G144" s="199"/>
      <c r="H144" s="199"/>
      <c r="I144" s="313">
        <f>SUM(I146:I157)</f>
        <v>0</v>
      </c>
      <c r="J144" s="200"/>
      <c r="K144" s="200"/>
      <c r="L144" s="199"/>
      <c r="M144" s="250" t="str">
        <f>+Fettgruppe!K19</f>
        <v/>
      </c>
      <c r="N144" s="199"/>
      <c r="O144" s="201"/>
      <c r="P144" s="201"/>
      <c r="Q144" s="201"/>
      <c r="R144" s="201"/>
      <c r="S144" s="200"/>
      <c r="T144" s="199"/>
      <c r="U144" s="201"/>
      <c r="V144" s="201"/>
      <c r="W144" s="200"/>
      <c r="X144" s="199"/>
      <c r="Y144" s="202"/>
      <c r="AA144" s="28"/>
      <c r="AB144" s="26"/>
      <c r="AC144" s="203"/>
      <c r="AD144" s="27"/>
      <c r="AH144" s="27"/>
    </row>
    <row r="145" spans="1:34" ht="15.6">
      <c r="A145" s="199"/>
      <c r="B145" s="199"/>
      <c r="C145" s="199"/>
      <c r="D145" s="199"/>
      <c r="E145" s="199"/>
      <c r="F145" s="199"/>
      <c r="G145" s="199"/>
      <c r="H145" s="199"/>
      <c r="I145" s="320"/>
      <c r="J145" s="200"/>
      <c r="K145" s="200"/>
      <c r="L145" s="199"/>
      <c r="M145" s="199"/>
      <c r="N145" s="199"/>
      <c r="O145" s="201"/>
      <c r="P145" s="201"/>
      <c r="Q145" s="201"/>
      <c r="R145" s="201"/>
      <c r="S145" s="200"/>
      <c r="T145" s="199"/>
      <c r="U145" s="201"/>
      <c r="V145" s="201"/>
      <c r="W145" s="216"/>
      <c r="X145" s="199"/>
      <c r="Y145" s="202"/>
      <c r="AA145" s="28"/>
      <c r="AB145" s="26"/>
      <c r="AC145" s="203"/>
      <c r="AD145" s="27"/>
      <c r="AH145" s="27"/>
    </row>
    <row r="146" spans="1:34" ht="15.6">
      <c r="A146" s="199"/>
      <c r="B146" s="27">
        <f>+'Ark1'!C2408</f>
        <v>2024</v>
      </c>
      <c r="C146" s="199"/>
      <c r="D146" s="27">
        <f>+'Ark1'!M2408</f>
        <v>10</v>
      </c>
      <c r="E146" s="229" t="s">
        <v>97</v>
      </c>
      <c r="F146" s="27">
        <f>+'Ark1'!D2408</f>
        <v>1</v>
      </c>
      <c r="G146" s="27" t="s">
        <v>521</v>
      </c>
      <c r="H146" s="27">
        <f>+'Ark1'!Q2408</f>
        <v>0</v>
      </c>
      <c r="I146" s="325">
        <f>+'Ark1'!R2408</f>
        <v>0</v>
      </c>
      <c r="J146" s="28" t="str">
        <f>+IF(I146=0,"",'Ark1'!AG2408)</f>
        <v/>
      </c>
      <c r="K146" s="28" t="str">
        <f>+IF(I146=0,"",'Ark1'!AH2408)</f>
        <v/>
      </c>
      <c r="L146" s="26" t="str">
        <f>+IF(I146=0,"",'Ark1'!S2408)</f>
        <v/>
      </c>
      <c r="M146" s="28" t="str">
        <f>+IF(I146=0,"",'Ark1'!U2408)</f>
        <v/>
      </c>
      <c r="N146" s="28" t="str">
        <f>+IF(I146=0,"",'Ark1'!V2408)</f>
        <v/>
      </c>
      <c r="O146" s="28" t="str">
        <f>+IF(I146=0,"",'Ark1'!W2408)</f>
        <v/>
      </c>
      <c r="P146" s="33" t="str">
        <f>+IF(I146=0,"",'Ark1'!X2408)</f>
        <v/>
      </c>
      <c r="Q146" s="33" t="str">
        <f>+IF(I146=0,"",'Ark1'!Y2408)</f>
        <v/>
      </c>
      <c r="R146" s="33" t="str">
        <f>+IF(I146=0,"",'Ark1'!Z2408)</f>
        <v/>
      </c>
      <c r="S146" s="28" t="str">
        <f>+IF(I146=0,"",'Ark1'!AA2408)</f>
        <v/>
      </c>
      <c r="T146" s="28" t="str">
        <f>+IF(I146=0,"",'Ark1'!AB2408)</f>
        <v/>
      </c>
      <c r="U146" s="33">
        <f>+'Ark1'!AD2408</f>
        <v>0</v>
      </c>
      <c r="V146" s="28" t="str">
        <f>+IF(I146=0,"",I146/D146)</f>
        <v/>
      </c>
      <c r="W146" s="28" t="str">
        <f>+IF(I146=0,"",I146/H146)</f>
        <v/>
      </c>
      <c r="X146" s="199"/>
      <c r="Y146" s="202"/>
      <c r="AA146" s="28"/>
      <c r="AB146" s="26"/>
      <c r="AC146" s="203"/>
      <c r="AD146" s="27"/>
      <c r="AH146" s="27"/>
    </row>
    <row r="147" spans="1:34">
      <c r="A147" s="199"/>
      <c r="B147" s="27">
        <f>+'Ark1'!C2409</f>
        <v>2024</v>
      </c>
      <c r="C147" s="199"/>
      <c r="D147" s="27">
        <f>+'Ark1'!M2409</f>
        <v>10</v>
      </c>
      <c r="E147" s="229" t="s">
        <v>97</v>
      </c>
      <c r="F147" s="27">
        <f>+'Ark1'!D2409</f>
        <v>2</v>
      </c>
      <c r="G147" s="27" t="s">
        <v>522</v>
      </c>
      <c r="H147" s="27">
        <f>+'Ark1'!Q2409</f>
        <v>0</v>
      </c>
      <c r="I147" s="325">
        <f>+'Ark1'!R2409</f>
        <v>0</v>
      </c>
      <c r="J147" s="28" t="str">
        <f>+IF(I147=0,"",'Ark1'!AG2409)</f>
        <v/>
      </c>
      <c r="K147" s="28" t="str">
        <f>+IF(I147=0,"",'Ark1'!AH2409)</f>
        <v/>
      </c>
      <c r="L147" s="26" t="str">
        <f>+IF(I147=0,"",'Ark1'!S2409)</f>
        <v/>
      </c>
      <c r="M147" s="28" t="str">
        <f>+IF(I147=0,"",'Ark1'!U2409)</f>
        <v/>
      </c>
      <c r="N147" s="28" t="str">
        <f>+IF(I147=0,"",'Ark1'!V2409)</f>
        <v/>
      </c>
      <c r="O147" s="28" t="str">
        <f>+IF(I147=0,"",'Ark1'!W2409)</f>
        <v/>
      </c>
      <c r="P147" s="33" t="str">
        <f>+IF(I147=0,"",'Ark1'!X2409)</f>
        <v/>
      </c>
      <c r="Q147" s="33" t="str">
        <f>+IF(I147=0,"",'Ark1'!Y2409)</f>
        <v/>
      </c>
      <c r="R147" s="33" t="str">
        <f>+IF(I147=0,"",'Ark1'!Z2409)</f>
        <v/>
      </c>
      <c r="S147" s="28" t="str">
        <f>+IF(I147=0,"",'Ark1'!AA2409)</f>
        <v/>
      </c>
      <c r="T147" s="28" t="str">
        <f>+IF(I147=0,"",'Ark1'!AB2409)</f>
        <v/>
      </c>
      <c r="U147" s="33">
        <f>+'Ark1'!AD2409</f>
        <v>0</v>
      </c>
      <c r="V147" s="28" t="str">
        <f t="shared" ref="V147:V157" si="18">+IF(I147=0,"",I147/D147)</f>
        <v/>
      </c>
      <c r="W147" s="28" t="str">
        <f t="shared" ref="W147:W157" si="19">+IF(I147=0,"",I147/H147)</f>
        <v/>
      </c>
      <c r="X147" s="199"/>
      <c r="Y147" s="26"/>
      <c r="AA147" s="28"/>
      <c r="AB147" s="26"/>
      <c r="AC147" s="27"/>
      <c r="AD147" s="27"/>
      <c r="AH147" s="27"/>
    </row>
    <row r="148" spans="1:34" ht="15.6">
      <c r="A148" s="199"/>
      <c r="B148" s="27">
        <f>+'Ark1'!C2410</f>
        <v>2024</v>
      </c>
      <c r="C148" s="199"/>
      <c r="D148" s="27">
        <f>+'Ark1'!M2410</f>
        <v>10</v>
      </c>
      <c r="E148" s="229" t="s">
        <v>97</v>
      </c>
      <c r="F148" s="27">
        <f>+'Ark1'!D2410</f>
        <v>3</v>
      </c>
      <c r="G148" s="27" t="s">
        <v>523</v>
      </c>
      <c r="H148" s="27">
        <f>+'Ark1'!Q2410</f>
        <v>0</v>
      </c>
      <c r="I148" s="325">
        <f>+'Ark1'!R2410</f>
        <v>0</v>
      </c>
      <c r="J148" s="28" t="str">
        <f>+IF(I148=0,"",'Ark1'!AG2410)</f>
        <v/>
      </c>
      <c r="K148" s="28" t="str">
        <f>+IF(I148=0,"",'Ark1'!AH2410)</f>
        <v/>
      </c>
      <c r="L148" s="26" t="str">
        <f>+IF(I148=0,"",'Ark1'!S2410)</f>
        <v/>
      </c>
      <c r="M148" s="28" t="str">
        <f>+IF(I148=0,"",'Ark1'!U2410)</f>
        <v/>
      </c>
      <c r="N148" s="28" t="str">
        <f>+IF(I148=0,"",'Ark1'!V2410)</f>
        <v/>
      </c>
      <c r="O148" s="28" t="str">
        <f>+IF(I148=0,"",'Ark1'!W2410)</f>
        <v/>
      </c>
      <c r="P148" s="33" t="str">
        <f>+IF(I148=0,"",'Ark1'!X2410)</f>
        <v/>
      </c>
      <c r="Q148" s="33" t="str">
        <f>+IF(I148=0,"",'Ark1'!Y2410)</f>
        <v/>
      </c>
      <c r="R148" s="33" t="str">
        <f>+IF(I148=0,"",'Ark1'!Z2410)</f>
        <v/>
      </c>
      <c r="S148" s="28" t="str">
        <f>+IF(I148=0,"",'Ark1'!AA2410)</f>
        <v/>
      </c>
      <c r="T148" s="28" t="str">
        <f>+IF(I148=0,"",'Ark1'!AB2410)</f>
        <v/>
      </c>
      <c r="U148" s="33">
        <f>+'Ark1'!AD2410</f>
        <v>0</v>
      </c>
      <c r="V148" s="28" t="str">
        <f t="shared" si="18"/>
        <v/>
      </c>
      <c r="W148" s="28" t="str">
        <f t="shared" si="19"/>
        <v/>
      </c>
      <c r="X148" s="199"/>
      <c r="Y148" s="203"/>
      <c r="AA148" s="28"/>
      <c r="AB148" s="26"/>
      <c r="AC148" s="203"/>
      <c r="AD148" s="27"/>
      <c r="AH148" s="27"/>
    </row>
    <row r="149" spans="1:34">
      <c r="A149" s="199"/>
      <c r="B149" s="27">
        <f>+'Ark1'!C2411</f>
        <v>2024</v>
      </c>
      <c r="C149" s="199"/>
      <c r="D149" s="27">
        <f>+'Ark1'!M2411</f>
        <v>10</v>
      </c>
      <c r="E149" s="229" t="s">
        <v>97</v>
      </c>
      <c r="F149" s="27">
        <f>+'Ark1'!D2411</f>
        <v>4</v>
      </c>
      <c r="G149" s="27" t="s">
        <v>524</v>
      </c>
      <c r="H149" s="27">
        <f>+'Ark1'!Q2411</f>
        <v>0</v>
      </c>
      <c r="I149" s="325">
        <f>+'Ark1'!R2411</f>
        <v>0</v>
      </c>
      <c r="J149" s="28" t="str">
        <f>+IF(I149=0,"",'Ark1'!AG2411)</f>
        <v/>
      </c>
      <c r="K149" s="28" t="str">
        <f>+IF(I149=0,"",'Ark1'!AH2411)</f>
        <v/>
      </c>
      <c r="L149" s="26" t="str">
        <f>+IF(I149=0,"",'Ark1'!S2411)</f>
        <v/>
      </c>
      <c r="M149" s="28" t="str">
        <f>+IF(I149=0,"",'Ark1'!U2411)</f>
        <v/>
      </c>
      <c r="N149" s="28" t="str">
        <f>+IF(I149=0,"",'Ark1'!V2411)</f>
        <v/>
      </c>
      <c r="O149" s="28" t="str">
        <f>+IF(I149=0,"",'Ark1'!W2411)</f>
        <v/>
      </c>
      <c r="P149" s="33" t="str">
        <f>+IF(I149=0,"",'Ark1'!X2411)</f>
        <v/>
      </c>
      <c r="Q149" s="33" t="str">
        <f>+IF(I149=0,"",'Ark1'!Y2411)</f>
        <v/>
      </c>
      <c r="R149" s="33" t="str">
        <f>+IF(I149=0,"",'Ark1'!Z2411)</f>
        <v/>
      </c>
      <c r="S149" s="28" t="str">
        <f>+IF(I149=0,"",'Ark1'!AA2411)</f>
        <v/>
      </c>
      <c r="T149" s="28" t="str">
        <f>+IF(I149=0,"",'Ark1'!AB2411)</f>
        <v/>
      </c>
      <c r="U149" s="33">
        <f>+'Ark1'!AD2411</f>
        <v>0</v>
      </c>
      <c r="V149" s="28" t="str">
        <f t="shared" si="18"/>
        <v/>
      </c>
      <c r="W149" s="28" t="str">
        <f t="shared" si="19"/>
        <v/>
      </c>
      <c r="X149" s="199"/>
      <c r="Y149" s="26"/>
      <c r="AA149" s="28"/>
      <c r="AB149" s="26"/>
      <c r="AC149" s="27"/>
      <c r="AD149" s="27"/>
      <c r="AH149" s="27"/>
    </row>
    <row r="150" spans="1:34">
      <c r="A150" s="199"/>
      <c r="B150" s="27">
        <f>+'Ark1'!C2412</f>
        <v>2024</v>
      </c>
      <c r="C150" s="199"/>
      <c r="D150" s="27">
        <f>+'Ark1'!M2412</f>
        <v>10</v>
      </c>
      <c r="E150" s="229" t="s">
        <v>97</v>
      </c>
      <c r="F150" s="27">
        <f>+'Ark1'!D2412</f>
        <v>5</v>
      </c>
      <c r="G150" s="27" t="s">
        <v>442</v>
      </c>
      <c r="H150" s="27">
        <f>+'Ark1'!Q2412</f>
        <v>0</v>
      </c>
      <c r="I150" s="325">
        <f>+'Ark1'!R2412</f>
        <v>0</v>
      </c>
      <c r="J150" s="28" t="str">
        <f>+IF(I150=0,"",'Ark1'!AG2412)</f>
        <v/>
      </c>
      <c r="K150" s="28" t="str">
        <f>+IF(I150=0,"",'Ark1'!AH2412)</f>
        <v/>
      </c>
      <c r="L150" s="26" t="str">
        <f>+IF(I150=0,"",'Ark1'!S2412)</f>
        <v/>
      </c>
      <c r="M150" s="28" t="str">
        <f>+IF(I150=0,"",'Ark1'!U2412)</f>
        <v/>
      </c>
      <c r="N150" s="28" t="str">
        <f>+IF(I150=0,"",'Ark1'!V2412)</f>
        <v/>
      </c>
      <c r="O150" s="28" t="str">
        <f>+IF(I150=0,"",'Ark1'!W2412)</f>
        <v/>
      </c>
      <c r="P150" s="33" t="str">
        <f>+IF(I150=0,"",'Ark1'!X2412)</f>
        <v/>
      </c>
      <c r="Q150" s="33" t="str">
        <f>+IF(I150=0,"",'Ark1'!Y2412)</f>
        <v/>
      </c>
      <c r="R150" s="33" t="str">
        <f>+IF(I150=0,"",'Ark1'!Z2412)</f>
        <v/>
      </c>
      <c r="S150" s="28" t="str">
        <f>+IF(I150=0,"",'Ark1'!AA2412)</f>
        <v/>
      </c>
      <c r="T150" s="28" t="str">
        <f>+IF(I150=0,"",'Ark1'!AB2412)</f>
        <v/>
      </c>
      <c r="U150" s="33">
        <f>+'Ark1'!AD2412</f>
        <v>0</v>
      </c>
      <c r="V150" s="28" t="str">
        <f t="shared" si="18"/>
        <v/>
      </c>
      <c r="W150" s="28" t="str">
        <f t="shared" si="19"/>
        <v/>
      </c>
      <c r="X150" s="199"/>
      <c r="Y150" s="26"/>
      <c r="AA150" s="28"/>
      <c r="AB150" s="26"/>
      <c r="AC150" s="27"/>
      <c r="AD150" s="27"/>
      <c r="AH150" s="27"/>
    </row>
    <row r="151" spans="1:34" ht="15.6">
      <c r="A151" s="199"/>
      <c r="B151" s="27">
        <f>+'Ark1'!C2413</f>
        <v>2024</v>
      </c>
      <c r="C151" s="199"/>
      <c r="D151" s="27">
        <f>+'Ark1'!M2413</f>
        <v>10</v>
      </c>
      <c r="E151" s="229" t="s">
        <v>97</v>
      </c>
      <c r="F151" s="27">
        <f>+'Ark1'!D2413</f>
        <v>6</v>
      </c>
      <c r="G151" s="27" t="s">
        <v>525</v>
      </c>
      <c r="H151" s="27">
        <f>+'Ark1'!Q2413</f>
        <v>0</v>
      </c>
      <c r="I151" s="325">
        <f>+'Ark1'!R2413</f>
        <v>0</v>
      </c>
      <c r="J151" s="28" t="str">
        <f>+IF(I151=0,"",'Ark1'!AG2413)</f>
        <v/>
      </c>
      <c r="K151" s="28" t="str">
        <f>+IF(I151=0,"",'Ark1'!AH2413)</f>
        <v/>
      </c>
      <c r="L151" s="26" t="str">
        <f>+IF(I151=0,"",'Ark1'!S2413)</f>
        <v/>
      </c>
      <c r="M151" s="28" t="str">
        <f>+IF(I151=0,"",'Ark1'!U2413)</f>
        <v/>
      </c>
      <c r="N151" s="28" t="str">
        <f>+IF(I151=0,"",'Ark1'!V2413)</f>
        <v/>
      </c>
      <c r="O151" s="28" t="str">
        <f>+IF(I151=0,"",'Ark1'!W2413)</f>
        <v/>
      </c>
      <c r="P151" s="33" t="str">
        <f>+IF(I151=0,"",'Ark1'!X2413)</f>
        <v/>
      </c>
      <c r="Q151" s="33" t="str">
        <f>+IF(I151=0,"",'Ark1'!Y2413)</f>
        <v/>
      </c>
      <c r="R151" s="33" t="str">
        <f>+IF(I151=0,"",'Ark1'!Z2413)</f>
        <v/>
      </c>
      <c r="S151" s="28" t="str">
        <f>+IF(I151=0,"",'Ark1'!AA2413)</f>
        <v/>
      </c>
      <c r="T151" s="28" t="str">
        <f>+IF(I151=0,"",'Ark1'!AB2413)</f>
        <v/>
      </c>
      <c r="U151" s="33">
        <f>+'Ark1'!AD2413</f>
        <v>0</v>
      </c>
      <c r="V151" s="28" t="str">
        <f t="shared" si="18"/>
        <v/>
      </c>
      <c r="W151" s="28" t="str">
        <f t="shared" si="19"/>
        <v/>
      </c>
      <c r="X151" s="199"/>
      <c r="Y151" s="223"/>
      <c r="AA151" s="28"/>
      <c r="AB151" s="26"/>
      <c r="AC151" s="223"/>
      <c r="AD151" s="27"/>
      <c r="AH151" s="27"/>
    </row>
    <row r="152" spans="1:34">
      <c r="A152" s="199"/>
      <c r="B152" s="27">
        <f>+'Ark1'!C2414</f>
        <v>2024</v>
      </c>
      <c r="C152" s="199"/>
      <c r="D152" s="27">
        <f>+'Ark1'!M2414</f>
        <v>10</v>
      </c>
      <c r="E152" s="229" t="s">
        <v>97</v>
      </c>
      <c r="F152" s="27">
        <f>+'Ark1'!D2414</f>
        <v>7</v>
      </c>
      <c r="G152" s="27" t="s">
        <v>526</v>
      </c>
      <c r="H152" s="27">
        <f>+'Ark1'!Q2414</f>
        <v>0</v>
      </c>
      <c r="I152" s="325">
        <f>+'Ark1'!R2414</f>
        <v>0</v>
      </c>
      <c r="J152" s="28" t="str">
        <f>+IF(I152=0,"",'Ark1'!AG2414)</f>
        <v/>
      </c>
      <c r="K152" s="28" t="str">
        <f>+IF(I152=0,"",'Ark1'!AH2414)</f>
        <v/>
      </c>
      <c r="L152" s="26" t="str">
        <f>+IF(I152=0,"",'Ark1'!S2414)</f>
        <v/>
      </c>
      <c r="M152" s="28" t="str">
        <f>+IF(I152=0,"",'Ark1'!U2414)</f>
        <v/>
      </c>
      <c r="N152" s="28" t="str">
        <f>+IF(I152=0,"",'Ark1'!V2414)</f>
        <v/>
      </c>
      <c r="O152" s="28" t="str">
        <f>+IF(I152=0,"",'Ark1'!W2414)</f>
        <v/>
      </c>
      <c r="P152" s="33" t="str">
        <f>+IF(I152=0,"",'Ark1'!X2414)</f>
        <v/>
      </c>
      <c r="Q152" s="33" t="str">
        <f>+IF(I152=0,"",'Ark1'!Y2414)</f>
        <v/>
      </c>
      <c r="R152" s="33" t="str">
        <f>+IF(I152=0,"",'Ark1'!Z2414)</f>
        <v/>
      </c>
      <c r="S152" s="28" t="str">
        <f>+IF(I152=0,"",'Ark1'!AA2414)</f>
        <v/>
      </c>
      <c r="T152" s="28" t="str">
        <f>+IF(I152=0,"",'Ark1'!AB2414)</f>
        <v/>
      </c>
      <c r="U152" s="33">
        <f>+'Ark1'!AD2414</f>
        <v>0</v>
      </c>
      <c r="V152" s="28" t="str">
        <f t="shared" si="18"/>
        <v/>
      </c>
      <c r="W152" s="28" t="str">
        <f t="shared" si="19"/>
        <v/>
      </c>
      <c r="X152" s="199"/>
      <c r="Y152" s="202"/>
      <c r="AA152" s="28"/>
      <c r="AB152" s="26"/>
      <c r="AC152" s="202"/>
      <c r="AD152" s="27"/>
      <c r="AH152" s="27"/>
    </row>
    <row r="153" spans="1:34" ht="15.6">
      <c r="A153" s="199"/>
      <c r="B153" s="27">
        <f>+'Ark1'!C2415</f>
        <v>2024</v>
      </c>
      <c r="C153" s="199"/>
      <c r="D153" s="27">
        <f>+'Ark1'!M2415</f>
        <v>10</v>
      </c>
      <c r="E153" s="229" t="s">
        <v>97</v>
      </c>
      <c r="F153" s="27">
        <f>+'Ark1'!D2415</f>
        <v>8</v>
      </c>
      <c r="G153" s="27" t="s">
        <v>527</v>
      </c>
      <c r="H153" s="27">
        <f>+'Ark1'!Q2415</f>
        <v>0</v>
      </c>
      <c r="I153" s="325">
        <f>+'Ark1'!R2415</f>
        <v>0</v>
      </c>
      <c r="J153" s="28" t="str">
        <f>+IF(I153=0,"",'Ark1'!AG2415)</f>
        <v/>
      </c>
      <c r="K153" s="28" t="str">
        <f>+IF(I153=0,"",'Ark1'!AH2415)</f>
        <v/>
      </c>
      <c r="L153" s="26" t="str">
        <f>+IF(I153=0,"",'Ark1'!S2415)</f>
        <v/>
      </c>
      <c r="M153" s="28" t="str">
        <f>+IF(I153=0,"",'Ark1'!U2415)</f>
        <v/>
      </c>
      <c r="N153" s="28" t="str">
        <f>+IF(I153=0,"",'Ark1'!V2415)</f>
        <v/>
      </c>
      <c r="O153" s="28" t="str">
        <f>+IF(I153=0,"",'Ark1'!W2415)</f>
        <v/>
      </c>
      <c r="P153" s="33" t="str">
        <f>+IF(I153=0,"",'Ark1'!X2415)</f>
        <v/>
      </c>
      <c r="Q153" s="33" t="str">
        <f>+IF(I153=0,"",'Ark1'!Y2415)</f>
        <v/>
      </c>
      <c r="R153" s="33" t="str">
        <f>+IF(I153=0,"",'Ark1'!Z2415)</f>
        <v/>
      </c>
      <c r="S153" s="28" t="str">
        <f>+IF(I153=0,"",'Ark1'!AA2415)</f>
        <v/>
      </c>
      <c r="T153" s="28" t="str">
        <f>+IF(I153=0,"",'Ark1'!AB2415)</f>
        <v/>
      </c>
      <c r="U153" s="33">
        <f>+'Ark1'!AD2415</f>
        <v>0</v>
      </c>
      <c r="V153" s="28" t="str">
        <f t="shared" si="18"/>
        <v/>
      </c>
      <c r="W153" s="28" t="str">
        <f t="shared" si="19"/>
        <v/>
      </c>
      <c r="X153" s="199"/>
      <c r="Y153" s="202"/>
      <c r="AA153" s="28"/>
      <c r="AB153" s="26"/>
      <c r="AC153" s="203"/>
      <c r="AD153" s="27"/>
      <c r="AH153" s="27"/>
    </row>
    <row r="154" spans="1:34" ht="15.6">
      <c r="A154" s="199"/>
      <c r="B154" s="27">
        <f>+'Ark1'!C2416</f>
        <v>2024</v>
      </c>
      <c r="C154" s="199"/>
      <c r="D154" s="27">
        <f>+'Ark1'!M2416</f>
        <v>10</v>
      </c>
      <c r="E154" s="229" t="s">
        <v>97</v>
      </c>
      <c r="F154" s="27">
        <f>+'Ark1'!D2416</f>
        <v>9</v>
      </c>
      <c r="G154" s="27" t="s">
        <v>528</v>
      </c>
      <c r="H154" s="27">
        <f>+'Ark1'!Q2416</f>
        <v>0</v>
      </c>
      <c r="I154" s="325">
        <f>+'Ark1'!R2416</f>
        <v>0</v>
      </c>
      <c r="J154" s="28" t="str">
        <f>+IF(I154=0,"",'Ark1'!AG2416)</f>
        <v/>
      </c>
      <c r="K154" s="28" t="str">
        <f>+IF(I154=0,"",'Ark1'!AH2416)</f>
        <v/>
      </c>
      <c r="L154" s="26" t="str">
        <f>+IF(I154=0,"",'Ark1'!S2416)</f>
        <v/>
      </c>
      <c r="M154" s="28" t="str">
        <f>+IF(I154=0,"",'Ark1'!U2416)</f>
        <v/>
      </c>
      <c r="N154" s="28" t="str">
        <f>+IF(I154=0,"",'Ark1'!V2416)</f>
        <v/>
      </c>
      <c r="O154" s="28" t="str">
        <f>+IF(I154=0,"",'Ark1'!W2416)</f>
        <v/>
      </c>
      <c r="P154" s="33" t="str">
        <f>+IF(I154=0,"",'Ark1'!X2416)</f>
        <v/>
      </c>
      <c r="Q154" s="33" t="str">
        <f>+IF(I154=0,"",'Ark1'!Y2416)</f>
        <v/>
      </c>
      <c r="R154" s="33" t="str">
        <f>+IF(I154=0,"",'Ark1'!Z2416)</f>
        <v/>
      </c>
      <c r="S154" s="28" t="str">
        <f>+IF(I154=0,"",'Ark1'!AA2416)</f>
        <v/>
      </c>
      <c r="T154" s="28" t="str">
        <f>+IF(I154=0,"",'Ark1'!AB2416)</f>
        <v/>
      </c>
      <c r="U154" s="33">
        <f>+'Ark1'!AD2416</f>
        <v>0</v>
      </c>
      <c r="V154" s="28" t="str">
        <f t="shared" si="18"/>
        <v/>
      </c>
      <c r="W154" s="28" t="str">
        <f t="shared" si="19"/>
        <v/>
      </c>
      <c r="X154" s="199"/>
      <c r="Y154" s="202"/>
      <c r="AA154" s="28"/>
      <c r="AB154" s="26"/>
      <c r="AC154" s="203"/>
      <c r="AD154" s="27"/>
      <c r="AH154" s="27"/>
    </row>
    <row r="155" spans="1:34" ht="15.6">
      <c r="A155" s="199"/>
      <c r="B155" s="27">
        <f>+'Ark1'!C2417</f>
        <v>2024</v>
      </c>
      <c r="C155" s="199"/>
      <c r="D155" s="27">
        <f>+'Ark1'!M2417</f>
        <v>10</v>
      </c>
      <c r="E155" s="229" t="s">
        <v>97</v>
      </c>
      <c r="F155" s="27">
        <f>+'Ark1'!D2417</f>
        <v>10</v>
      </c>
      <c r="G155" s="27" t="s">
        <v>529</v>
      </c>
      <c r="H155" s="27">
        <f>+'Ark1'!Q2417</f>
        <v>0</v>
      </c>
      <c r="I155" s="325">
        <f>+'Ark1'!R2417</f>
        <v>0</v>
      </c>
      <c r="J155" s="28" t="str">
        <f>+IF(I155=0,"",'Ark1'!AG2417)</f>
        <v/>
      </c>
      <c r="K155" s="28" t="str">
        <f>+IF(I155=0,"",'Ark1'!AH2417)</f>
        <v/>
      </c>
      <c r="L155" s="26" t="str">
        <f>+IF(I155=0,"",'Ark1'!S2417)</f>
        <v/>
      </c>
      <c r="M155" s="28" t="str">
        <f>+IF(I155=0,"",'Ark1'!U2417)</f>
        <v/>
      </c>
      <c r="N155" s="28" t="str">
        <f>+IF(I155=0,"",'Ark1'!V2417)</f>
        <v/>
      </c>
      <c r="O155" s="28" t="str">
        <f>+IF(I155=0,"",'Ark1'!W2417)</f>
        <v/>
      </c>
      <c r="P155" s="33" t="str">
        <f>+IF(I155=0,"",'Ark1'!X2417)</f>
        <v/>
      </c>
      <c r="Q155" s="33" t="str">
        <f>+IF(I155=0,"",'Ark1'!Y2417)</f>
        <v/>
      </c>
      <c r="R155" s="33" t="str">
        <f>+IF(I155=0,"",'Ark1'!Z2417)</f>
        <v/>
      </c>
      <c r="S155" s="28" t="str">
        <f>+IF(I155=0,"",'Ark1'!AA2417)</f>
        <v/>
      </c>
      <c r="T155" s="28" t="str">
        <f>+IF(I155=0,"",'Ark1'!AB2417)</f>
        <v/>
      </c>
      <c r="U155" s="33">
        <f>+'Ark1'!AD2417</f>
        <v>0</v>
      </c>
      <c r="V155" s="28" t="str">
        <f t="shared" si="18"/>
        <v/>
      </c>
      <c r="W155" s="28" t="str">
        <f t="shared" si="19"/>
        <v/>
      </c>
      <c r="X155" s="199"/>
      <c r="Y155" s="202"/>
      <c r="AA155" s="28"/>
      <c r="AB155" s="26"/>
      <c r="AC155" s="203"/>
      <c r="AD155" s="27"/>
      <c r="AH155" s="27"/>
    </row>
    <row r="156" spans="1:34" ht="15.6">
      <c r="A156" s="199"/>
      <c r="B156" s="27">
        <f>+'Ark1'!C2418</f>
        <v>2024</v>
      </c>
      <c r="C156" s="199"/>
      <c r="D156" s="27">
        <f>+'Ark1'!M2418</f>
        <v>10</v>
      </c>
      <c r="E156" s="229" t="s">
        <v>97</v>
      </c>
      <c r="F156" s="27">
        <f>+'Ark1'!D2418</f>
        <v>11</v>
      </c>
      <c r="G156" s="27" t="s">
        <v>530</v>
      </c>
      <c r="H156" s="27">
        <f>+'Ark1'!Q2418</f>
        <v>0</v>
      </c>
      <c r="I156" s="325">
        <f>+'Ark1'!R2418</f>
        <v>0</v>
      </c>
      <c r="J156" s="28" t="str">
        <f>+IF(I156=0,"",'Ark1'!AG2418)</f>
        <v/>
      </c>
      <c r="K156" s="28" t="str">
        <f>+IF(I156=0,"",'Ark1'!AH2418)</f>
        <v/>
      </c>
      <c r="L156" s="26" t="str">
        <f>+IF(I156=0,"",'Ark1'!S2418)</f>
        <v/>
      </c>
      <c r="M156" s="28" t="str">
        <f>+IF(I156=0,"",'Ark1'!U2418)</f>
        <v/>
      </c>
      <c r="N156" s="28" t="str">
        <f>+IF(I156=0,"",'Ark1'!V2418)</f>
        <v/>
      </c>
      <c r="O156" s="28" t="str">
        <f>+IF(I156=0,"",'Ark1'!W2418)</f>
        <v/>
      </c>
      <c r="P156" s="33" t="str">
        <f>+IF(I156=0,"",'Ark1'!X2418)</f>
        <v/>
      </c>
      <c r="Q156" s="33" t="str">
        <f>+IF(I156=0,"",'Ark1'!Y2418)</f>
        <v/>
      </c>
      <c r="R156" s="33" t="str">
        <f>+IF(I156=0,"",'Ark1'!Z2418)</f>
        <v/>
      </c>
      <c r="S156" s="28" t="str">
        <f>+IF(I156=0,"",'Ark1'!AA2418)</f>
        <v/>
      </c>
      <c r="T156" s="28" t="str">
        <f>+IF(I156=0,"",'Ark1'!AB2418)</f>
        <v/>
      </c>
      <c r="U156" s="33">
        <f>+'Ark1'!AD2418</f>
        <v>0</v>
      </c>
      <c r="V156" s="28" t="str">
        <f t="shared" si="18"/>
        <v/>
      </c>
      <c r="W156" s="28" t="str">
        <f t="shared" si="19"/>
        <v/>
      </c>
      <c r="X156" s="199"/>
      <c r="Y156" s="202"/>
      <c r="AA156" s="28"/>
      <c r="AB156" s="26"/>
      <c r="AC156" s="203"/>
      <c r="AD156" s="27"/>
      <c r="AH156" s="27"/>
    </row>
    <row r="157" spans="1:34" ht="15.6">
      <c r="A157" s="199"/>
      <c r="B157" s="27">
        <f>+'Ark1'!C2419</f>
        <v>2024</v>
      </c>
      <c r="C157" s="199"/>
      <c r="D157" s="27">
        <f>+'Ark1'!M2419</f>
        <v>10</v>
      </c>
      <c r="E157" s="229" t="s">
        <v>97</v>
      </c>
      <c r="F157" s="27">
        <f>+'Ark1'!D2419</f>
        <v>12</v>
      </c>
      <c r="G157" s="27" t="s">
        <v>531</v>
      </c>
      <c r="H157" s="27">
        <f>+'Ark1'!Q2419</f>
        <v>0</v>
      </c>
      <c r="I157" s="325">
        <f>+'Ark1'!R2419</f>
        <v>0</v>
      </c>
      <c r="J157" s="28" t="str">
        <f>+IF(I157=0,"",'Ark1'!AG2419)</f>
        <v/>
      </c>
      <c r="K157" s="28" t="str">
        <f>+IF(I157=0,"",'Ark1'!AH2419)</f>
        <v/>
      </c>
      <c r="L157" s="26" t="str">
        <f>+IF(I157=0,"",'Ark1'!S2419)</f>
        <v/>
      </c>
      <c r="M157" s="28" t="str">
        <f>+IF(I157=0,"",'Ark1'!U2419)</f>
        <v/>
      </c>
      <c r="N157" s="28" t="str">
        <f>+IF(I157=0,"",'Ark1'!V2419)</f>
        <v/>
      </c>
      <c r="O157" s="28" t="str">
        <f>+IF(I157=0,"",'Ark1'!W2419)</f>
        <v/>
      </c>
      <c r="P157" s="33" t="str">
        <f>+IF(I157=0,"",'Ark1'!X2419)</f>
        <v/>
      </c>
      <c r="Q157" s="33" t="str">
        <f>+IF(I157=0,"",'Ark1'!Y2419)</f>
        <v/>
      </c>
      <c r="R157" s="33" t="str">
        <f>+IF(I157=0,"",'Ark1'!Z2419)</f>
        <v/>
      </c>
      <c r="S157" s="28" t="str">
        <f>+IF(I157=0,"",'Ark1'!AA2419)</f>
        <v/>
      </c>
      <c r="T157" s="28" t="str">
        <f>+IF(I157=0,"",'Ark1'!AB2419)</f>
        <v/>
      </c>
      <c r="U157" s="33">
        <f>+'Ark1'!AD2419</f>
        <v>0</v>
      </c>
      <c r="V157" s="28" t="str">
        <f t="shared" si="18"/>
        <v/>
      </c>
      <c r="W157" s="28" t="str">
        <f t="shared" si="19"/>
        <v/>
      </c>
      <c r="X157" s="199"/>
      <c r="Y157" s="202"/>
      <c r="AA157" s="28"/>
      <c r="AB157" s="26"/>
      <c r="AC157" s="203"/>
      <c r="AD157" s="27"/>
      <c r="AH157" s="27"/>
    </row>
    <row r="158" spans="1:34" ht="15.6">
      <c r="A158" s="199"/>
      <c r="B158" s="199"/>
      <c r="C158" s="199"/>
      <c r="D158" s="199"/>
      <c r="E158" s="199"/>
      <c r="F158" s="199"/>
      <c r="G158" s="199"/>
      <c r="H158" s="199"/>
      <c r="I158" s="320"/>
      <c r="J158" s="200"/>
      <c r="K158" s="200"/>
      <c r="L158" s="199"/>
      <c r="M158" s="199"/>
      <c r="N158" s="199"/>
      <c r="O158" s="201"/>
      <c r="P158" s="201"/>
      <c r="Q158" s="201"/>
      <c r="R158" s="201"/>
      <c r="S158" s="200"/>
      <c r="T158" s="199"/>
      <c r="U158" s="201"/>
      <c r="V158" s="201"/>
      <c r="W158" s="200"/>
      <c r="X158" s="199"/>
      <c r="Y158" s="202"/>
      <c r="AA158" s="28"/>
      <c r="AB158" s="26"/>
      <c r="AC158" s="203"/>
      <c r="AD158" s="27"/>
      <c r="AH158" s="27"/>
    </row>
    <row r="159" spans="1:34" ht="22.8">
      <c r="A159" s="199"/>
      <c r="B159" s="199"/>
      <c r="C159" s="199"/>
      <c r="D159" s="199"/>
      <c r="E159" s="244" t="str">
        <f>+E161</f>
        <v>4</v>
      </c>
      <c r="F159" s="199"/>
      <c r="G159" s="199"/>
      <c r="H159" s="199"/>
      <c r="I159" s="313">
        <f>SUM(I161:I172)</f>
        <v>0</v>
      </c>
      <c r="J159" s="200"/>
      <c r="K159" s="200"/>
      <c r="L159" s="199"/>
      <c r="M159" s="250" t="str">
        <f>+Fettgruppe!K20</f>
        <v/>
      </c>
      <c r="N159" s="199"/>
      <c r="O159" s="201"/>
      <c r="P159" s="201"/>
      <c r="Q159" s="201"/>
      <c r="R159" s="201"/>
      <c r="S159" s="200"/>
      <c r="T159" s="199"/>
      <c r="U159" s="201"/>
      <c r="V159" s="201"/>
      <c r="W159" s="200"/>
      <c r="X159" s="199"/>
      <c r="Y159" s="202"/>
      <c r="AA159" s="28"/>
      <c r="AB159" s="26"/>
      <c r="AC159" s="203"/>
      <c r="AD159" s="27"/>
      <c r="AH159" s="27"/>
    </row>
    <row r="160" spans="1:34" ht="15.6">
      <c r="A160" s="199"/>
      <c r="B160" s="199"/>
      <c r="C160" s="199"/>
      <c r="D160" s="199"/>
      <c r="E160" s="199"/>
      <c r="F160" s="199"/>
      <c r="G160" s="199"/>
      <c r="H160" s="199"/>
      <c r="I160" s="320"/>
      <c r="J160" s="200"/>
      <c r="K160" s="200"/>
      <c r="L160" s="199"/>
      <c r="M160" s="199"/>
      <c r="N160" s="199"/>
      <c r="O160" s="201"/>
      <c r="P160" s="201"/>
      <c r="Q160" s="201"/>
      <c r="R160" s="201"/>
      <c r="S160" s="200"/>
      <c r="T160" s="199"/>
      <c r="U160" s="201"/>
      <c r="V160" s="201"/>
      <c r="W160" s="216"/>
      <c r="X160" s="199"/>
      <c r="Y160" s="202"/>
      <c r="AA160" s="28"/>
      <c r="AB160" s="26"/>
      <c r="AC160" s="203"/>
      <c r="AD160" s="27"/>
      <c r="AH160" s="27"/>
    </row>
    <row r="161" spans="1:34" ht="15.6">
      <c r="A161" s="199"/>
      <c r="B161" s="219">
        <f>+'Ark1'!C2420</f>
        <v>2024</v>
      </c>
      <c r="C161" s="199"/>
      <c r="D161" s="219">
        <f>+'Ark1'!M2420</f>
        <v>11</v>
      </c>
      <c r="E161" s="230" t="s">
        <v>98</v>
      </c>
      <c r="F161" s="219">
        <f>+'Ark1'!D2420</f>
        <v>1</v>
      </c>
      <c r="G161" s="219" t="s">
        <v>521</v>
      </c>
      <c r="H161" s="219">
        <f>+'Ark1'!Q2420</f>
        <v>0</v>
      </c>
      <c r="I161" s="324">
        <f>+'Ark1'!R2420</f>
        <v>0</v>
      </c>
      <c r="J161" s="220" t="str">
        <f>+IF(I161=0,"",'Ark1'!AG2420)</f>
        <v/>
      </c>
      <c r="K161" s="220" t="str">
        <f>+IF(I161=0,"",'Ark1'!AH2420)</f>
        <v/>
      </c>
      <c r="L161" s="221" t="str">
        <f>+IF(I161=0,"",'Ark1'!S2420)</f>
        <v/>
      </c>
      <c r="M161" s="220" t="str">
        <f>+IF(I161=0,"",'Ark1'!U2420)</f>
        <v/>
      </c>
      <c r="N161" s="220" t="str">
        <f>+IF(I161=0,"",'Ark1'!V2420)</f>
        <v/>
      </c>
      <c r="O161" s="220" t="str">
        <f>+IF(I161=0,"",'Ark1'!W2420)</f>
        <v/>
      </c>
      <c r="P161" s="222" t="str">
        <f>+IF(I161=0,"",'Ark1'!X2420)</f>
        <v/>
      </c>
      <c r="Q161" s="222" t="str">
        <f>+IF(I161=0,"",'Ark1'!Y2420)</f>
        <v/>
      </c>
      <c r="R161" s="222" t="str">
        <f>+IF(I161=0,"",'Ark1'!Z2420)</f>
        <v/>
      </c>
      <c r="S161" s="220" t="str">
        <f>+IF(I161=0,"",'Ark1'!AA2420)</f>
        <v/>
      </c>
      <c r="T161" s="220" t="str">
        <f>+IF(I161=0,"",'Ark1'!AB2420)</f>
        <v/>
      </c>
      <c r="U161" s="222">
        <f>+'Ark1'!AD2420</f>
        <v>0</v>
      </c>
      <c r="V161" s="220" t="str">
        <f>+IF(I161=0,"",I161/D161)</f>
        <v/>
      </c>
      <c r="W161" s="220" t="str">
        <f>+IF(I161=0,"",I161/H161)</f>
        <v/>
      </c>
      <c r="X161" s="199"/>
      <c r="Y161" s="202"/>
      <c r="AA161" s="28"/>
      <c r="AB161" s="26"/>
      <c r="AC161" s="203"/>
      <c r="AD161" s="27"/>
      <c r="AH161" s="27"/>
    </row>
    <row r="162" spans="1:34" ht="15.6">
      <c r="A162" s="199"/>
      <c r="B162" s="219">
        <f>+'Ark1'!C2421</f>
        <v>2024</v>
      </c>
      <c r="C162" s="199"/>
      <c r="D162" s="219">
        <f>+'Ark1'!M2421</f>
        <v>11</v>
      </c>
      <c r="E162" s="230" t="s">
        <v>98</v>
      </c>
      <c r="F162" s="219">
        <f>+'Ark1'!D2421</f>
        <v>2</v>
      </c>
      <c r="G162" s="219" t="s">
        <v>522</v>
      </c>
      <c r="H162" s="219">
        <f>+'Ark1'!Q2421</f>
        <v>0</v>
      </c>
      <c r="I162" s="324">
        <f>+'Ark1'!R2421</f>
        <v>0</v>
      </c>
      <c r="J162" s="220" t="str">
        <f>+IF(I162=0,"",'Ark1'!AG2421)</f>
        <v/>
      </c>
      <c r="K162" s="220" t="str">
        <f>+IF(I162=0,"",'Ark1'!AH2421)</f>
        <v/>
      </c>
      <c r="L162" s="221" t="str">
        <f>+IF(I162=0,"",'Ark1'!S2421)</f>
        <v/>
      </c>
      <c r="M162" s="220" t="str">
        <f>+IF(I162=0,"",'Ark1'!U2421)</f>
        <v/>
      </c>
      <c r="N162" s="220" t="str">
        <f>+IF(I162=0,"",'Ark1'!V2421)</f>
        <v/>
      </c>
      <c r="O162" s="220" t="str">
        <f>+IF(I162=0,"",'Ark1'!W2421)</f>
        <v/>
      </c>
      <c r="P162" s="222" t="str">
        <f>+IF(I162=0,"",'Ark1'!X2421)</f>
        <v/>
      </c>
      <c r="Q162" s="222" t="str">
        <f>+IF(I162=0,"",'Ark1'!Y2421)</f>
        <v/>
      </c>
      <c r="R162" s="222" t="str">
        <f>+IF(I162=0,"",'Ark1'!Z2421)</f>
        <v/>
      </c>
      <c r="S162" s="220" t="str">
        <f>+IF(I162=0,"",'Ark1'!AA2421)</f>
        <v/>
      </c>
      <c r="T162" s="220" t="str">
        <f>+IF(I162=0,"",'Ark1'!AB2421)</f>
        <v/>
      </c>
      <c r="U162" s="222">
        <f>+'Ark1'!AD2421</f>
        <v>0</v>
      </c>
      <c r="V162" s="220" t="str">
        <f t="shared" ref="V162:V172" si="20">+IF(I162=0,"",I162/D162)</f>
        <v/>
      </c>
      <c r="W162" s="220" t="str">
        <f t="shared" ref="W162:W172" si="21">+IF(I162=0,"",I162/H162)</f>
        <v/>
      </c>
      <c r="X162" s="199"/>
      <c r="Y162" s="202"/>
      <c r="AA162" s="28"/>
      <c r="AB162" s="26"/>
      <c r="AC162" s="203"/>
      <c r="AD162" s="27"/>
      <c r="AH162" s="27"/>
    </row>
    <row r="163" spans="1:34" ht="15.6">
      <c r="A163" s="199"/>
      <c r="B163" s="219">
        <f>+'Ark1'!C2422</f>
        <v>2024</v>
      </c>
      <c r="C163" s="199"/>
      <c r="D163" s="219">
        <f>+'Ark1'!M2422</f>
        <v>11</v>
      </c>
      <c r="E163" s="230" t="s">
        <v>98</v>
      </c>
      <c r="F163" s="219">
        <f>+'Ark1'!D2422</f>
        <v>3</v>
      </c>
      <c r="G163" s="219" t="s">
        <v>523</v>
      </c>
      <c r="H163" s="219">
        <f>+'Ark1'!Q2422</f>
        <v>0</v>
      </c>
      <c r="I163" s="324">
        <f>+'Ark1'!R2422</f>
        <v>0</v>
      </c>
      <c r="J163" s="220" t="str">
        <f>+IF(I163=0,"",'Ark1'!AG2422)</f>
        <v/>
      </c>
      <c r="K163" s="220" t="str">
        <f>+IF(I163=0,"",'Ark1'!AH2422)</f>
        <v/>
      </c>
      <c r="L163" s="221" t="str">
        <f>+IF(I163=0,"",'Ark1'!S2422)</f>
        <v/>
      </c>
      <c r="M163" s="220" t="str">
        <f>+IF(I163=0,"",'Ark1'!U2422)</f>
        <v/>
      </c>
      <c r="N163" s="220" t="str">
        <f>+IF(I163=0,"",'Ark1'!V2422)</f>
        <v/>
      </c>
      <c r="O163" s="220" t="str">
        <f>+IF(I163=0,"",'Ark1'!W2422)</f>
        <v/>
      </c>
      <c r="P163" s="222" t="str">
        <f>+IF(I163=0,"",'Ark1'!X2422)</f>
        <v/>
      </c>
      <c r="Q163" s="222" t="str">
        <f>+IF(I163=0,"",'Ark1'!Y2422)</f>
        <v/>
      </c>
      <c r="R163" s="222" t="str">
        <f>+IF(I163=0,"",'Ark1'!Z2422)</f>
        <v/>
      </c>
      <c r="S163" s="220" t="str">
        <f>+IF(I163=0,"",'Ark1'!AA2422)</f>
        <v/>
      </c>
      <c r="T163" s="220" t="str">
        <f>+IF(I163=0,"",'Ark1'!AB2422)</f>
        <v/>
      </c>
      <c r="U163" s="222">
        <f>+'Ark1'!AD2422</f>
        <v>0</v>
      </c>
      <c r="V163" s="220" t="str">
        <f t="shared" si="20"/>
        <v/>
      </c>
      <c r="W163" s="220" t="str">
        <f t="shared" si="21"/>
        <v/>
      </c>
      <c r="X163" s="199"/>
      <c r="Y163" s="202"/>
      <c r="AA163" s="28"/>
      <c r="AB163" s="26"/>
      <c r="AC163" s="203"/>
      <c r="AD163" s="27"/>
      <c r="AH163" s="27"/>
    </row>
    <row r="164" spans="1:34" ht="15.6">
      <c r="A164" s="199"/>
      <c r="B164" s="219">
        <f>+'Ark1'!C2423</f>
        <v>2024</v>
      </c>
      <c r="C164" s="199"/>
      <c r="D164" s="219">
        <f>+'Ark1'!M2423</f>
        <v>11</v>
      </c>
      <c r="E164" s="230" t="s">
        <v>98</v>
      </c>
      <c r="F164" s="219">
        <f>+'Ark1'!D2423</f>
        <v>4</v>
      </c>
      <c r="G164" s="219" t="s">
        <v>524</v>
      </c>
      <c r="H164" s="219">
        <f>+'Ark1'!Q2423</f>
        <v>0</v>
      </c>
      <c r="I164" s="324">
        <f>+'Ark1'!R2423</f>
        <v>0</v>
      </c>
      <c r="J164" s="220" t="str">
        <f>+IF(I164=0,"",'Ark1'!AG2423)</f>
        <v/>
      </c>
      <c r="K164" s="220" t="str">
        <f>+IF(I164=0,"",'Ark1'!AH2423)</f>
        <v/>
      </c>
      <c r="L164" s="221" t="str">
        <f>+IF(I164=0,"",'Ark1'!S2423)</f>
        <v/>
      </c>
      <c r="M164" s="220" t="str">
        <f>+IF(I164=0,"",'Ark1'!U2423)</f>
        <v/>
      </c>
      <c r="N164" s="220" t="str">
        <f>+IF(I164=0,"",'Ark1'!V2423)</f>
        <v/>
      </c>
      <c r="O164" s="220" t="str">
        <f>+IF(I164=0,"",'Ark1'!W2423)</f>
        <v/>
      </c>
      <c r="P164" s="222" t="str">
        <f>+IF(I164=0,"",'Ark1'!X2423)</f>
        <v/>
      </c>
      <c r="Q164" s="222" t="str">
        <f>+IF(I164=0,"",'Ark1'!Y2423)</f>
        <v/>
      </c>
      <c r="R164" s="222" t="str">
        <f>+IF(I164=0,"",'Ark1'!Z2423)</f>
        <v/>
      </c>
      <c r="S164" s="220" t="str">
        <f>+IF(I164=0,"",'Ark1'!AA2423)</f>
        <v/>
      </c>
      <c r="T164" s="220" t="str">
        <f>+IF(I164=0,"",'Ark1'!AB2423)</f>
        <v/>
      </c>
      <c r="U164" s="222">
        <f>+'Ark1'!AD2423</f>
        <v>0</v>
      </c>
      <c r="V164" s="220" t="str">
        <f t="shared" si="20"/>
        <v/>
      </c>
      <c r="W164" s="220" t="str">
        <f t="shared" si="21"/>
        <v/>
      </c>
      <c r="X164" s="199"/>
      <c r="Y164" s="202"/>
      <c r="AA164" s="28"/>
      <c r="AB164" s="26"/>
      <c r="AC164" s="203"/>
      <c r="AD164" s="27"/>
      <c r="AH164" s="27"/>
    </row>
    <row r="165" spans="1:34" ht="15.6">
      <c r="A165" s="199"/>
      <c r="B165" s="219">
        <f>+'Ark1'!C2424</f>
        <v>2024</v>
      </c>
      <c r="C165" s="199"/>
      <c r="D165" s="219">
        <f>+'Ark1'!M2424</f>
        <v>11</v>
      </c>
      <c r="E165" s="230" t="s">
        <v>98</v>
      </c>
      <c r="F165" s="219">
        <f>+'Ark1'!D2424</f>
        <v>5</v>
      </c>
      <c r="G165" s="219" t="s">
        <v>442</v>
      </c>
      <c r="H165" s="219">
        <f>+'Ark1'!Q2424</f>
        <v>0</v>
      </c>
      <c r="I165" s="324">
        <f>+'Ark1'!R2424</f>
        <v>0</v>
      </c>
      <c r="J165" s="220" t="str">
        <f>+IF(I165=0,"",'Ark1'!AG2424)</f>
        <v/>
      </c>
      <c r="K165" s="220" t="str">
        <f>+IF(I165=0,"",'Ark1'!AH2424)</f>
        <v/>
      </c>
      <c r="L165" s="221" t="str">
        <f>+IF(I165=0,"",'Ark1'!S2424)</f>
        <v/>
      </c>
      <c r="M165" s="220" t="str">
        <f>+IF(I165=0,"",'Ark1'!U2424)</f>
        <v/>
      </c>
      <c r="N165" s="220" t="str">
        <f>+IF(I165=0,"",'Ark1'!V2424)</f>
        <v/>
      </c>
      <c r="O165" s="220" t="str">
        <f>+IF(I165=0,"",'Ark1'!W2424)</f>
        <v/>
      </c>
      <c r="P165" s="222" t="str">
        <f>+IF(I165=0,"",'Ark1'!X2424)</f>
        <v/>
      </c>
      <c r="Q165" s="222" t="str">
        <f>+IF(I165=0,"",'Ark1'!Y2424)</f>
        <v/>
      </c>
      <c r="R165" s="222" t="str">
        <f>+IF(I165=0,"",'Ark1'!Z2424)</f>
        <v/>
      </c>
      <c r="S165" s="220" t="str">
        <f>+IF(I165=0,"",'Ark1'!AA2424)</f>
        <v/>
      </c>
      <c r="T165" s="220" t="str">
        <f>+IF(I165=0,"",'Ark1'!AB2424)</f>
        <v/>
      </c>
      <c r="U165" s="222">
        <f>+'Ark1'!AD2424</f>
        <v>0</v>
      </c>
      <c r="V165" s="220" t="str">
        <f t="shared" si="20"/>
        <v/>
      </c>
      <c r="W165" s="220" t="str">
        <f t="shared" si="21"/>
        <v/>
      </c>
      <c r="X165" s="199"/>
      <c r="Y165" s="202"/>
      <c r="AA165" s="28"/>
      <c r="AB165" s="26"/>
      <c r="AC165" s="203"/>
      <c r="AD165" s="27"/>
      <c r="AH165" s="27"/>
    </row>
    <row r="166" spans="1:34" ht="15.6">
      <c r="A166" s="199"/>
      <c r="B166" s="219">
        <f>+'Ark1'!C2425</f>
        <v>2024</v>
      </c>
      <c r="C166" s="199"/>
      <c r="D166" s="219">
        <f>+'Ark1'!M2425</f>
        <v>11</v>
      </c>
      <c r="E166" s="230" t="s">
        <v>98</v>
      </c>
      <c r="F166" s="219">
        <f>+'Ark1'!D2425</f>
        <v>6</v>
      </c>
      <c r="G166" s="219" t="s">
        <v>525</v>
      </c>
      <c r="H166" s="219">
        <f>+'Ark1'!Q2425</f>
        <v>0</v>
      </c>
      <c r="I166" s="324">
        <f>+'Ark1'!R2425</f>
        <v>0</v>
      </c>
      <c r="J166" s="220" t="str">
        <f>+IF(I166=0,"",'Ark1'!AG2425)</f>
        <v/>
      </c>
      <c r="K166" s="220" t="str">
        <f>+IF(I166=0,"",'Ark1'!AH2425)</f>
        <v/>
      </c>
      <c r="L166" s="221" t="str">
        <f>+IF(I166=0,"",'Ark1'!S2425)</f>
        <v/>
      </c>
      <c r="M166" s="220" t="str">
        <f>+IF(I166=0,"",'Ark1'!U2425)</f>
        <v/>
      </c>
      <c r="N166" s="220" t="str">
        <f>+IF(I166=0,"",'Ark1'!V2425)</f>
        <v/>
      </c>
      <c r="O166" s="220" t="str">
        <f>+IF(I166=0,"",'Ark1'!W2425)</f>
        <v/>
      </c>
      <c r="P166" s="222" t="str">
        <f>+IF(I166=0,"",'Ark1'!X2425)</f>
        <v/>
      </c>
      <c r="Q166" s="222" t="str">
        <f>+IF(I166=0,"",'Ark1'!Y2425)</f>
        <v/>
      </c>
      <c r="R166" s="222" t="str">
        <f>+IF(I166=0,"",'Ark1'!Z2425)</f>
        <v/>
      </c>
      <c r="S166" s="220" t="str">
        <f>+IF(I166=0,"",'Ark1'!AA2425)</f>
        <v/>
      </c>
      <c r="T166" s="220" t="str">
        <f>+IF(I166=0,"",'Ark1'!AB2425)</f>
        <v/>
      </c>
      <c r="U166" s="222">
        <f>+'Ark1'!AD2425</f>
        <v>0</v>
      </c>
      <c r="V166" s="220" t="str">
        <f t="shared" si="20"/>
        <v/>
      </c>
      <c r="W166" s="220" t="str">
        <f t="shared" si="21"/>
        <v/>
      </c>
      <c r="X166" s="199"/>
      <c r="Y166" s="202"/>
      <c r="AA166" s="28"/>
      <c r="AB166" s="26"/>
      <c r="AC166" s="203"/>
      <c r="AD166" s="27"/>
      <c r="AH166" s="27"/>
    </row>
    <row r="167" spans="1:34" ht="15.6">
      <c r="A167" s="199"/>
      <c r="B167" s="219">
        <f>+'Ark1'!C2426</f>
        <v>2024</v>
      </c>
      <c r="C167" s="199"/>
      <c r="D167" s="219">
        <f>+'Ark1'!M2426</f>
        <v>11</v>
      </c>
      <c r="E167" s="230" t="s">
        <v>98</v>
      </c>
      <c r="F167" s="219">
        <f>+'Ark1'!D2426</f>
        <v>7</v>
      </c>
      <c r="G167" s="219" t="s">
        <v>526</v>
      </c>
      <c r="H167" s="219">
        <f>+'Ark1'!Q2426</f>
        <v>0</v>
      </c>
      <c r="I167" s="324">
        <f>+'Ark1'!R2426</f>
        <v>0</v>
      </c>
      <c r="J167" s="220" t="str">
        <f>+IF(I167=0,"",'Ark1'!AG2426)</f>
        <v/>
      </c>
      <c r="K167" s="220" t="str">
        <f>+IF(I167=0,"",'Ark1'!AH2426)</f>
        <v/>
      </c>
      <c r="L167" s="221" t="str">
        <f>+IF(I167=0,"",'Ark1'!S2426)</f>
        <v/>
      </c>
      <c r="M167" s="220" t="str">
        <f>+IF(I167=0,"",'Ark1'!U2426)</f>
        <v/>
      </c>
      <c r="N167" s="220" t="str">
        <f>+IF(I167=0,"",'Ark1'!V2426)</f>
        <v/>
      </c>
      <c r="O167" s="220" t="str">
        <f>+IF(I167=0,"",'Ark1'!W2426)</f>
        <v/>
      </c>
      <c r="P167" s="222" t="str">
        <f>+IF(I167=0,"",'Ark1'!X2426)</f>
        <v/>
      </c>
      <c r="Q167" s="222" t="str">
        <f>+IF(I167=0,"",'Ark1'!Y2426)</f>
        <v/>
      </c>
      <c r="R167" s="222" t="str">
        <f>+IF(I167=0,"",'Ark1'!Z2426)</f>
        <v/>
      </c>
      <c r="S167" s="220" t="str">
        <f>+IF(I167=0,"",'Ark1'!AA2426)</f>
        <v/>
      </c>
      <c r="T167" s="220" t="str">
        <f>+IF(I167=0,"",'Ark1'!AB2426)</f>
        <v/>
      </c>
      <c r="U167" s="222">
        <f>+'Ark1'!AD2426</f>
        <v>0</v>
      </c>
      <c r="V167" s="220" t="str">
        <f t="shared" si="20"/>
        <v/>
      </c>
      <c r="W167" s="220" t="str">
        <f t="shared" si="21"/>
        <v/>
      </c>
      <c r="X167" s="199"/>
      <c r="Y167" s="202"/>
      <c r="AA167" s="28"/>
      <c r="AB167" s="26"/>
      <c r="AC167" s="203"/>
      <c r="AD167" s="27"/>
      <c r="AH167" s="27"/>
    </row>
    <row r="168" spans="1:34" ht="15.6">
      <c r="A168" s="199"/>
      <c r="B168" s="219">
        <f>+'Ark1'!C2427</f>
        <v>2024</v>
      </c>
      <c r="C168" s="199"/>
      <c r="D168" s="219">
        <f>+'Ark1'!M2427</f>
        <v>11</v>
      </c>
      <c r="E168" s="230" t="s">
        <v>98</v>
      </c>
      <c r="F168" s="219">
        <f>+'Ark1'!D2427</f>
        <v>8</v>
      </c>
      <c r="G168" s="219" t="s">
        <v>527</v>
      </c>
      <c r="H168" s="219">
        <f>+'Ark1'!Q2427</f>
        <v>0</v>
      </c>
      <c r="I168" s="324">
        <f>+'Ark1'!R2427</f>
        <v>0</v>
      </c>
      <c r="J168" s="220" t="str">
        <f>+IF(I168=0,"",'Ark1'!AG2427)</f>
        <v/>
      </c>
      <c r="K168" s="220" t="str">
        <f>+IF(I168=0,"",'Ark1'!AH2427)</f>
        <v/>
      </c>
      <c r="L168" s="221" t="str">
        <f>+IF(I168=0,"",'Ark1'!S2427)</f>
        <v/>
      </c>
      <c r="M168" s="220" t="str">
        <f>+IF(I168=0,"",'Ark1'!U2427)</f>
        <v/>
      </c>
      <c r="N168" s="220" t="str">
        <f>+IF(I168=0,"",'Ark1'!V2427)</f>
        <v/>
      </c>
      <c r="O168" s="220" t="str">
        <f>+IF(I168=0,"",'Ark1'!W2427)</f>
        <v/>
      </c>
      <c r="P168" s="222" t="str">
        <f>+IF(I168=0,"",'Ark1'!X2427)</f>
        <v/>
      </c>
      <c r="Q168" s="222" t="str">
        <f>+IF(I168=0,"",'Ark1'!Y2427)</f>
        <v/>
      </c>
      <c r="R168" s="222" t="str">
        <f>+IF(I168=0,"",'Ark1'!Z2427)</f>
        <v/>
      </c>
      <c r="S168" s="220" t="str">
        <f>+IF(I168=0,"",'Ark1'!AA2427)</f>
        <v/>
      </c>
      <c r="T168" s="220" t="str">
        <f>+IF(I168=0,"",'Ark1'!AB2427)</f>
        <v/>
      </c>
      <c r="U168" s="222">
        <f>+'Ark1'!AD2427</f>
        <v>0</v>
      </c>
      <c r="V168" s="220" t="str">
        <f t="shared" si="20"/>
        <v/>
      </c>
      <c r="W168" s="220" t="str">
        <f t="shared" si="21"/>
        <v/>
      </c>
      <c r="X168" s="199"/>
      <c r="Y168" s="202"/>
      <c r="AA168" s="28"/>
      <c r="AB168" s="26"/>
      <c r="AC168" s="203"/>
      <c r="AD168" s="27"/>
      <c r="AH168" s="27"/>
    </row>
    <row r="169" spans="1:34" ht="15.6">
      <c r="A169" s="199"/>
      <c r="B169" s="219">
        <f>+'Ark1'!C2428</f>
        <v>2024</v>
      </c>
      <c r="C169" s="199"/>
      <c r="D169" s="219">
        <f>+'Ark1'!M2428</f>
        <v>11</v>
      </c>
      <c r="E169" s="230" t="s">
        <v>98</v>
      </c>
      <c r="F169" s="219">
        <f>+'Ark1'!D2428</f>
        <v>9</v>
      </c>
      <c r="G169" s="219" t="s">
        <v>528</v>
      </c>
      <c r="H169" s="219">
        <f>+'Ark1'!Q2428</f>
        <v>0</v>
      </c>
      <c r="I169" s="324">
        <f>+'Ark1'!R2428</f>
        <v>0</v>
      </c>
      <c r="J169" s="220" t="str">
        <f>+IF(I169=0,"",'Ark1'!AG2428)</f>
        <v/>
      </c>
      <c r="K169" s="220" t="str">
        <f>+IF(I169=0,"",'Ark1'!AH2428)</f>
        <v/>
      </c>
      <c r="L169" s="221" t="str">
        <f>+IF(I169=0,"",'Ark1'!S2428)</f>
        <v/>
      </c>
      <c r="M169" s="220" t="str">
        <f>+IF(I169=0,"",'Ark1'!U2428)</f>
        <v/>
      </c>
      <c r="N169" s="220" t="str">
        <f>+IF(I169=0,"",'Ark1'!V2428)</f>
        <v/>
      </c>
      <c r="O169" s="220" t="str">
        <f>+IF(I169=0,"",'Ark1'!W2428)</f>
        <v/>
      </c>
      <c r="P169" s="222" t="str">
        <f>+IF(I169=0,"",'Ark1'!X2428)</f>
        <v/>
      </c>
      <c r="Q169" s="222" t="str">
        <f>+IF(I169=0,"",'Ark1'!Y2428)</f>
        <v/>
      </c>
      <c r="R169" s="222" t="str">
        <f>+IF(I169=0,"",'Ark1'!Z2428)</f>
        <v/>
      </c>
      <c r="S169" s="220" t="str">
        <f>+IF(I169=0,"",'Ark1'!AA2428)</f>
        <v/>
      </c>
      <c r="T169" s="220" t="str">
        <f>+IF(I169=0,"",'Ark1'!AB2428)</f>
        <v/>
      </c>
      <c r="U169" s="222">
        <f>+'Ark1'!AD2428</f>
        <v>0</v>
      </c>
      <c r="V169" s="220" t="str">
        <f t="shared" si="20"/>
        <v/>
      </c>
      <c r="W169" s="220" t="str">
        <f t="shared" si="21"/>
        <v/>
      </c>
      <c r="X169" s="199"/>
      <c r="Y169" s="202"/>
      <c r="AA169" s="28"/>
      <c r="AB169" s="26"/>
      <c r="AC169" s="203"/>
      <c r="AD169" s="27"/>
      <c r="AH169" s="27"/>
    </row>
    <row r="170" spans="1:34" ht="15.6">
      <c r="A170" s="199"/>
      <c r="B170" s="219">
        <f>+'Ark1'!C2429</f>
        <v>2024</v>
      </c>
      <c r="C170" s="199"/>
      <c r="D170" s="219">
        <f>+'Ark1'!M2429</f>
        <v>11</v>
      </c>
      <c r="E170" s="230" t="s">
        <v>98</v>
      </c>
      <c r="F170" s="219">
        <f>+'Ark1'!D2429</f>
        <v>10</v>
      </c>
      <c r="G170" s="219" t="s">
        <v>529</v>
      </c>
      <c r="H170" s="219">
        <f>+'Ark1'!Q2429</f>
        <v>0</v>
      </c>
      <c r="I170" s="324">
        <f>+'Ark1'!R2429</f>
        <v>0</v>
      </c>
      <c r="J170" s="220" t="str">
        <f>+IF(I170=0,"",'Ark1'!AG2429)</f>
        <v/>
      </c>
      <c r="K170" s="220" t="str">
        <f>+IF(I170=0,"",'Ark1'!AH2429)</f>
        <v/>
      </c>
      <c r="L170" s="221" t="str">
        <f>+IF(I170=0,"",'Ark1'!S2429)</f>
        <v/>
      </c>
      <c r="M170" s="220" t="str">
        <f>+IF(I170=0,"",'Ark1'!U2429)</f>
        <v/>
      </c>
      <c r="N170" s="220" t="str">
        <f>+IF(I170=0,"",'Ark1'!V2429)</f>
        <v/>
      </c>
      <c r="O170" s="220" t="str">
        <f>+IF(I170=0,"",'Ark1'!W2429)</f>
        <v/>
      </c>
      <c r="P170" s="222" t="str">
        <f>+IF(I170=0,"",'Ark1'!X2429)</f>
        <v/>
      </c>
      <c r="Q170" s="222" t="str">
        <f>+IF(I170=0,"",'Ark1'!Y2429)</f>
        <v/>
      </c>
      <c r="R170" s="222" t="str">
        <f>+IF(I170=0,"",'Ark1'!Z2429)</f>
        <v/>
      </c>
      <c r="S170" s="220" t="str">
        <f>+IF(I170=0,"",'Ark1'!AA2429)</f>
        <v/>
      </c>
      <c r="T170" s="220" t="str">
        <f>+IF(I170=0,"",'Ark1'!AB2429)</f>
        <v/>
      </c>
      <c r="U170" s="222">
        <f>+'Ark1'!AD2429</f>
        <v>0</v>
      </c>
      <c r="V170" s="220" t="str">
        <f t="shared" si="20"/>
        <v/>
      </c>
      <c r="W170" s="220" t="str">
        <f t="shared" si="21"/>
        <v/>
      </c>
      <c r="X170" s="199"/>
      <c r="Y170" s="202"/>
      <c r="AA170" s="28"/>
      <c r="AB170" s="26"/>
      <c r="AC170" s="203"/>
      <c r="AD170" s="27"/>
      <c r="AH170" s="27"/>
    </row>
    <row r="171" spans="1:34" ht="15.6">
      <c r="A171" s="199"/>
      <c r="B171" s="219">
        <f>+'Ark1'!C2430</f>
        <v>2024</v>
      </c>
      <c r="C171" s="199"/>
      <c r="D171" s="219">
        <f>+'Ark1'!M2430</f>
        <v>11</v>
      </c>
      <c r="E171" s="230" t="s">
        <v>98</v>
      </c>
      <c r="F171" s="219">
        <f>+'Ark1'!D2430</f>
        <v>11</v>
      </c>
      <c r="G171" s="219" t="s">
        <v>530</v>
      </c>
      <c r="H171" s="219">
        <f>+'Ark1'!Q2430</f>
        <v>0</v>
      </c>
      <c r="I171" s="324">
        <f>+'Ark1'!R2430</f>
        <v>0</v>
      </c>
      <c r="J171" s="220" t="str">
        <f>+IF(I171=0,"",'Ark1'!AG2430)</f>
        <v/>
      </c>
      <c r="K171" s="220" t="str">
        <f>+IF(I171=0,"",'Ark1'!AH2430)</f>
        <v/>
      </c>
      <c r="L171" s="221" t="str">
        <f>+IF(I171=0,"",'Ark1'!S2430)</f>
        <v/>
      </c>
      <c r="M171" s="220" t="str">
        <f>+IF(I171=0,"",'Ark1'!U2430)</f>
        <v/>
      </c>
      <c r="N171" s="220" t="str">
        <f>+IF(I171=0,"",'Ark1'!V2430)</f>
        <v/>
      </c>
      <c r="O171" s="220" t="str">
        <f>+IF(I171=0,"",'Ark1'!W2430)</f>
        <v/>
      </c>
      <c r="P171" s="222" t="str">
        <f>+IF(I171=0,"",'Ark1'!X2430)</f>
        <v/>
      </c>
      <c r="Q171" s="222" t="str">
        <f>+IF(I171=0,"",'Ark1'!Y2430)</f>
        <v/>
      </c>
      <c r="R171" s="222" t="str">
        <f>+IF(I171=0,"",'Ark1'!Z2430)</f>
        <v/>
      </c>
      <c r="S171" s="220" t="str">
        <f>+IF(I171=0,"",'Ark1'!AA2430)</f>
        <v/>
      </c>
      <c r="T171" s="220" t="str">
        <f>+IF(I171=0,"",'Ark1'!AB2430)</f>
        <v/>
      </c>
      <c r="U171" s="222">
        <f>+'Ark1'!AD2430</f>
        <v>0</v>
      </c>
      <c r="V171" s="220" t="str">
        <f t="shared" si="20"/>
        <v/>
      </c>
      <c r="W171" s="220" t="str">
        <f t="shared" si="21"/>
        <v/>
      </c>
      <c r="X171" s="199"/>
      <c r="Y171" s="202"/>
      <c r="AA171" s="28"/>
      <c r="AB171" s="26"/>
      <c r="AC171" s="203"/>
      <c r="AD171" s="27"/>
      <c r="AH171" s="27"/>
    </row>
    <row r="172" spans="1:34" ht="15.6">
      <c r="A172" s="199"/>
      <c r="B172" s="219">
        <f>+'Ark1'!C2431</f>
        <v>2024</v>
      </c>
      <c r="C172" s="199"/>
      <c r="D172" s="219">
        <f>+'Ark1'!M2431</f>
        <v>11</v>
      </c>
      <c r="E172" s="230" t="s">
        <v>98</v>
      </c>
      <c r="F172" s="219">
        <f>+'Ark1'!D2431</f>
        <v>12</v>
      </c>
      <c r="G172" s="219" t="s">
        <v>531</v>
      </c>
      <c r="H172" s="219">
        <f>+'Ark1'!Q2431</f>
        <v>0</v>
      </c>
      <c r="I172" s="324">
        <f>+'Ark1'!R2431</f>
        <v>0</v>
      </c>
      <c r="J172" s="220" t="str">
        <f>+IF(I172=0,"",'Ark1'!AG2431)</f>
        <v/>
      </c>
      <c r="K172" s="220" t="str">
        <f>+IF(I172=0,"",'Ark1'!AH2431)</f>
        <v/>
      </c>
      <c r="L172" s="221" t="str">
        <f>+IF(I172=0,"",'Ark1'!S2431)</f>
        <v/>
      </c>
      <c r="M172" s="220" t="str">
        <f>+IF(I172=0,"",'Ark1'!U2431)</f>
        <v/>
      </c>
      <c r="N172" s="220" t="str">
        <f>+IF(I172=0,"",'Ark1'!V2431)</f>
        <v/>
      </c>
      <c r="O172" s="220" t="str">
        <f>+IF(I172=0,"",'Ark1'!W2431)</f>
        <v/>
      </c>
      <c r="P172" s="222" t="str">
        <f>+IF(I172=0,"",'Ark1'!X2431)</f>
        <v/>
      </c>
      <c r="Q172" s="222" t="str">
        <f>+IF(I172=0,"",'Ark1'!Y2431)</f>
        <v/>
      </c>
      <c r="R172" s="222" t="str">
        <f>+IF(I172=0,"",'Ark1'!Z2431)</f>
        <v/>
      </c>
      <c r="S172" s="220" t="str">
        <f>+IF(I172=0,"",'Ark1'!AA2431)</f>
        <v/>
      </c>
      <c r="T172" s="220" t="str">
        <f>+IF(I172=0,"",'Ark1'!AB2431)</f>
        <v/>
      </c>
      <c r="U172" s="222">
        <f>+'Ark1'!AD2431</f>
        <v>0</v>
      </c>
      <c r="V172" s="220" t="str">
        <f t="shared" si="20"/>
        <v/>
      </c>
      <c r="W172" s="220" t="str">
        <f t="shared" si="21"/>
        <v/>
      </c>
      <c r="X172" s="199"/>
      <c r="Y172" s="202"/>
      <c r="AA172" s="28"/>
      <c r="AB172" s="26"/>
      <c r="AC172" s="203"/>
      <c r="AD172" s="27"/>
      <c r="AH172" s="27"/>
    </row>
    <row r="173" spans="1:34" ht="15.6">
      <c r="A173" s="199"/>
      <c r="B173" s="199"/>
      <c r="C173" s="199"/>
      <c r="D173" s="199"/>
      <c r="E173" s="199"/>
      <c r="F173" s="199"/>
      <c r="G173" s="199"/>
      <c r="H173" s="199"/>
      <c r="I173" s="320"/>
      <c r="J173" s="200"/>
      <c r="K173" s="200"/>
      <c r="L173" s="199"/>
      <c r="M173" s="199"/>
      <c r="N173" s="199"/>
      <c r="O173" s="201"/>
      <c r="P173" s="201"/>
      <c r="Q173" s="201"/>
      <c r="R173" s="201"/>
      <c r="S173" s="200"/>
      <c r="T173" s="199"/>
      <c r="U173" s="201"/>
      <c r="V173" s="201"/>
      <c r="W173" s="200"/>
      <c r="X173" s="199"/>
      <c r="Y173" s="202"/>
      <c r="AA173" s="28"/>
      <c r="AB173" s="26"/>
      <c r="AC173" s="203"/>
      <c r="AD173" s="27"/>
      <c r="AH173" s="27"/>
    </row>
    <row r="174" spans="1:34" ht="22.8">
      <c r="A174" s="199"/>
      <c r="B174" s="199"/>
      <c r="C174" s="199"/>
      <c r="D174" s="199"/>
      <c r="E174" s="244" t="str">
        <f>+E176</f>
        <v>4+</v>
      </c>
      <c r="F174" s="199"/>
      <c r="G174" s="199"/>
      <c r="H174" s="199"/>
      <c r="I174" s="313">
        <f>SUM(I176:I187)</f>
        <v>0</v>
      </c>
      <c r="J174" s="200"/>
      <c r="K174" s="200"/>
      <c r="L174" s="199"/>
      <c r="M174" s="250" t="str">
        <f>+Fettgruppe!K21</f>
        <v/>
      </c>
      <c r="N174" s="199"/>
      <c r="O174" s="201"/>
      <c r="P174" s="201"/>
      <c r="Q174" s="201"/>
      <c r="R174" s="201"/>
      <c r="S174" s="200"/>
      <c r="T174" s="199"/>
      <c r="U174" s="201"/>
      <c r="V174" s="201"/>
      <c r="W174" s="200"/>
      <c r="X174" s="199"/>
      <c r="Y174" s="202"/>
      <c r="AA174" s="28"/>
      <c r="AB174" s="26"/>
      <c r="AC174" s="203"/>
      <c r="AD174" s="27"/>
      <c r="AH174" s="27"/>
    </row>
    <row r="175" spans="1:34" ht="15.6">
      <c r="A175" s="199"/>
      <c r="B175" s="199"/>
      <c r="C175" s="199"/>
      <c r="D175" s="199"/>
      <c r="E175" s="199"/>
      <c r="F175" s="199"/>
      <c r="G175" s="199"/>
      <c r="H175" s="199"/>
      <c r="I175" s="320"/>
      <c r="J175" s="200"/>
      <c r="K175" s="200"/>
      <c r="L175" s="199"/>
      <c r="M175" s="199"/>
      <c r="N175" s="199"/>
      <c r="O175" s="201"/>
      <c r="P175" s="201"/>
      <c r="Q175" s="201"/>
      <c r="R175" s="201"/>
      <c r="S175" s="200"/>
      <c r="T175" s="199"/>
      <c r="U175" s="201"/>
      <c r="V175" s="201"/>
      <c r="W175" s="216"/>
      <c r="X175" s="199"/>
      <c r="Y175" s="202"/>
      <c r="AA175" s="28"/>
      <c r="AB175" s="26"/>
      <c r="AC175" s="203"/>
      <c r="AD175" s="27"/>
      <c r="AH175" s="27"/>
    </row>
    <row r="176" spans="1:34" ht="15.6">
      <c r="A176" s="199"/>
      <c r="B176" s="27">
        <f>+'Ark1'!C2432</f>
        <v>2024</v>
      </c>
      <c r="C176" s="199"/>
      <c r="D176" s="27">
        <f>+'Ark1'!M2432</f>
        <v>12</v>
      </c>
      <c r="E176" s="27" t="s">
        <v>99</v>
      </c>
      <c r="F176" s="27">
        <f>+'Ark1'!D2432</f>
        <v>1</v>
      </c>
      <c r="G176" s="27" t="s">
        <v>521</v>
      </c>
      <c r="H176" s="27">
        <f>+'Ark1'!Q2432</f>
        <v>0</v>
      </c>
      <c r="I176" s="325">
        <f>+'Ark1'!R2432</f>
        <v>0</v>
      </c>
      <c r="J176" s="28" t="str">
        <f>+IF(I176=0,"",'Ark1'!AG2432)</f>
        <v/>
      </c>
      <c r="K176" s="28" t="str">
        <f>+IF(I176=0,"",'Ark1'!AH2432)</f>
        <v/>
      </c>
      <c r="L176" s="26" t="str">
        <f>+IF(I176=0,"",'Ark1'!S2432)</f>
        <v/>
      </c>
      <c r="M176" s="28" t="str">
        <f>+IF(I176=0,"",'Ark1'!U2432)</f>
        <v/>
      </c>
      <c r="N176" s="28" t="str">
        <f>+IF(I176=0,"",'Ark1'!V2432)</f>
        <v/>
      </c>
      <c r="O176" s="28" t="str">
        <f>+IF(I176=0,"",'Ark1'!W2432)</f>
        <v/>
      </c>
      <c r="P176" s="33" t="str">
        <f>+IF(I176=0,"",'Ark1'!X2432)</f>
        <v/>
      </c>
      <c r="Q176" s="33" t="str">
        <f>+IF(I176=0,"",'Ark1'!Y2432)</f>
        <v/>
      </c>
      <c r="R176" s="33" t="str">
        <f>+IF(I176=0,"",'Ark1'!Z2432)</f>
        <v/>
      </c>
      <c r="S176" s="28" t="str">
        <f>+IF(I176=0,"",'Ark1'!AA2432)</f>
        <v/>
      </c>
      <c r="T176" s="28" t="str">
        <f>+IF(I176=0,"",'Ark1'!AB2432)</f>
        <v/>
      </c>
      <c r="U176" s="33">
        <f>+'Ark1'!AD2432</f>
        <v>0</v>
      </c>
      <c r="V176" s="28" t="str">
        <f>+IF(I176=0,"",I176/D176)</f>
        <v/>
      </c>
      <c r="W176" s="28" t="str">
        <f>+IF(I176=0,"",I176/H176)</f>
        <v/>
      </c>
      <c r="X176" s="199"/>
      <c r="Y176" s="202"/>
      <c r="AA176" s="28"/>
      <c r="AB176" s="26"/>
      <c r="AC176" s="203"/>
      <c r="AD176" s="27"/>
      <c r="AH176" s="27"/>
    </row>
    <row r="177" spans="1:34" ht="15.6">
      <c r="A177" s="199"/>
      <c r="B177" s="27">
        <f>+'Ark1'!C2433</f>
        <v>2024</v>
      </c>
      <c r="C177" s="199"/>
      <c r="D177" s="27">
        <f>+'Ark1'!M2433</f>
        <v>12</v>
      </c>
      <c r="E177" s="27" t="s">
        <v>99</v>
      </c>
      <c r="F177" s="27">
        <f>+'Ark1'!D2433</f>
        <v>2</v>
      </c>
      <c r="G177" s="27" t="s">
        <v>522</v>
      </c>
      <c r="H177" s="27">
        <f>+'Ark1'!Q2433</f>
        <v>0</v>
      </c>
      <c r="I177" s="325">
        <f>+'Ark1'!R2433</f>
        <v>0</v>
      </c>
      <c r="J177" s="28" t="str">
        <f>+IF(I177=0,"",'Ark1'!AG2433)</f>
        <v/>
      </c>
      <c r="K177" s="28" t="str">
        <f>+IF(I177=0,"",'Ark1'!AH2433)</f>
        <v/>
      </c>
      <c r="L177" s="26" t="str">
        <f>+IF(I177=0,"",'Ark1'!S2433)</f>
        <v/>
      </c>
      <c r="M177" s="28" t="str">
        <f>+IF(I177=0,"",'Ark1'!U2433)</f>
        <v/>
      </c>
      <c r="N177" s="28" t="str">
        <f>+IF(I177=0,"",'Ark1'!V2433)</f>
        <v/>
      </c>
      <c r="O177" s="28" t="str">
        <f>+IF(I177=0,"",'Ark1'!W2433)</f>
        <v/>
      </c>
      <c r="P177" s="33" t="str">
        <f>+IF(I177=0,"",'Ark1'!X2433)</f>
        <v/>
      </c>
      <c r="Q177" s="33" t="str">
        <f>+IF(I177=0,"",'Ark1'!Y2433)</f>
        <v/>
      </c>
      <c r="R177" s="33" t="str">
        <f>+IF(I177=0,"",'Ark1'!Z2433)</f>
        <v/>
      </c>
      <c r="S177" s="28" t="str">
        <f>+IF(I177=0,"",'Ark1'!AA2433)</f>
        <v/>
      </c>
      <c r="T177" s="28" t="str">
        <f>+IF(I177=0,"",'Ark1'!AB2433)</f>
        <v/>
      </c>
      <c r="U177" s="33">
        <f>+'Ark1'!AD2433</f>
        <v>0</v>
      </c>
      <c r="V177" s="28" t="str">
        <f t="shared" ref="V177:V187" si="22">+IF(I177=0,"",I177/D177)</f>
        <v/>
      </c>
      <c r="W177" s="28" t="str">
        <f t="shared" ref="W177:W187" si="23">+IF(I177=0,"",I177/H177)</f>
        <v/>
      </c>
      <c r="X177" s="199"/>
      <c r="Y177" s="202"/>
      <c r="AA177" s="28"/>
      <c r="AB177" s="26"/>
      <c r="AC177" s="203"/>
      <c r="AD177" s="27"/>
      <c r="AH177" s="27"/>
    </row>
    <row r="178" spans="1:34" ht="15.6">
      <c r="A178" s="199"/>
      <c r="B178" s="27">
        <f>+'Ark1'!C2434</f>
        <v>2024</v>
      </c>
      <c r="C178" s="199"/>
      <c r="D178" s="27">
        <f>+'Ark1'!M2434</f>
        <v>12</v>
      </c>
      <c r="E178" s="27" t="s">
        <v>99</v>
      </c>
      <c r="F178" s="27">
        <f>+'Ark1'!D2434</f>
        <v>3</v>
      </c>
      <c r="G178" s="27" t="s">
        <v>523</v>
      </c>
      <c r="H178" s="27">
        <f>+'Ark1'!Q2434</f>
        <v>0</v>
      </c>
      <c r="I178" s="325">
        <f>+'Ark1'!R2434</f>
        <v>0</v>
      </c>
      <c r="J178" s="28" t="str">
        <f>+IF(I178=0,"",'Ark1'!AG2434)</f>
        <v/>
      </c>
      <c r="K178" s="28" t="str">
        <f>+IF(I178=0,"",'Ark1'!AH2434)</f>
        <v/>
      </c>
      <c r="L178" s="26" t="str">
        <f>+IF(I178=0,"",'Ark1'!S2434)</f>
        <v/>
      </c>
      <c r="M178" s="28" t="str">
        <f>+IF(I178=0,"",'Ark1'!U2434)</f>
        <v/>
      </c>
      <c r="N178" s="28" t="str">
        <f>+IF(I178=0,"",'Ark1'!V2434)</f>
        <v/>
      </c>
      <c r="O178" s="28" t="str">
        <f>+IF(I178=0,"",'Ark1'!W2434)</f>
        <v/>
      </c>
      <c r="P178" s="33" t="str">
        <f>+IF(I178=0,"",'Ark1'!X2434)</f>
        <v/>
      </c>
      <c r="Q178" s="33" t="str">
        <f>+IF(I178=0,"",'Ark1'!Y2434)</f>
        <v/>
      </c>
      <c r="R178" s="33" t="str">
        <f>+IF(I178=0,"",'Ark1'!Z2434)</f>
        <v/>
      </c>
      <c r="S178" s="28" t="str">
        <f>+IF(I178=0,"",'Ark1'!AA2434)</f>
        <v/>
      </c>
      <c r="T178" s="28" t="str">
        <f>+IF(I178=0,"",'Ark1'!AB2434)</f>
        <v/>
      </c>
      <c r="U178" s="33">
        <f>+'Ark1'!AD2434</f>
        <v>0</v>
      </c>
      <c r="V178" s="28" t="str">
        <f t="shared" si="22"/>
        <v/>
      </c>
      <c r="W178" s="28" t="str">
        <f t="shared" si="23"/>
        <v/>
      </c>
      <c r="X178" s="199"/>
      <c r="Y178" s="202"/>
      <c r="AA178" s="28"/>
      <c r="AB178" s="26"/>
      <c r="AC178" s="203"/>
      <c r="AD178" s="27"/>
      <c r="AH178" s="27"/>
    </row>
    <row r="179" spans="1:34" ht="15.6">
      <c r="A179" s="199"/>
      <c r="B179" s="27">
        <f>+'Ark1'!C2435</f>
        <v>2024</v>
      </c>
      <c r="C179" s="199"/>
      <c r="D179" s="27">
        <f>+'Ark1'!M2435</f>
        <v>12</v>
      </c>
      <c r="E179" s="27" t="s">
        <v>99</v>
      </c>
      <c r="F179" s="27">
        <f>+'Ark1'!D2435</f>
        <v>4</v>
      </c>
      <c r="G179" s="27" t="s">
        <v>524</v>
      </c>
      <c r="H179" s="27">
        <f>+'Ark1'!Q2435</f>
        <v>0</v>
      </c>
      <c r="I179" s="325">
        <f>+'Ark1'!R2435</f>
        <v>0</v>
      </c>
      <c r="J179" s="28" t="str">
        <f>+IF(I179=0,"",'Ark1'!AG2435)</f>
        <v/>
      </c>
      <c r="K179" s="28" t="str">
        <f>+IF(I179=0,"",'Ark1'!AH2435)</f>
        <v/>
      </c>
      <c r="L179" s="26" t="str">
        <f>+IF(I179=0,"",'Ark1'!S2435)</f>
        <v/>
      </c>
      <c r="M179" s="28" t="str">
        <f>+IF(I179=0,"",'Ark1'!U2435)</f>
        <v/>
      </c>
      <c r="N179" s="28" t="str">
        <f>+IF(I179=0,"",'Ark1'!V2435)</f>
        <v/>
      </c>
      <c r="O179" s="28" t="str">
        <f>+IF(I179=0,"",'Ark1'!W2435)</f>
        <v/>
      </c>
      <c r="P179" s="33" t="str">
        <f>+IF(I179=0,"",'Ark1'!X2435)</f>
        <v/>
      </c>
      <c r="Q179" s="33" t="str">
        <f>+IF(I179=0,"",'Ark1'!Y2435)</f>
        <v/>
      </c>
      <c r="R179" s="33" t="str">
        <f>+IF(I179=0,"",'Ark1'!Z2435)</f>
        <v/>
      </c>
      <c r="S179" s="28" t="str">
        <f>+IF(I179=0,"",'Ark1'!AA2435)</f>
        <v/>
      </c>
      <c r="T179" s="28" t="str">
        <f>+IF(I179=0,"",'Ark1'!AB2435)</f>
        <v/>
      </c>
      <c r="U179" s="33">
        <f>+'Ark1'!AD2435</f>
        <v>0</v>
      </c>
      <c r="V179" s="28" t="str">
        <f t="shared" si="22"/>
        <v/>
      </c>
      <c r="W179" s="28" t="str">
        <f t="shared" si="23"/>
        <v/>
      </c>
      <c r="X179" s="199"/>
      <c r="Y179" s="202"/>
      <c r="AA179" s="28"/>
      <c r="AB179" s="26"/>
      <c r="AC179" s="203"/>
      <c r="AD179" s="27"/>
      <c r="AH179" s="27"/>
    </row>
    <row r="180" spans="1:34" ht="15.6">
      <c r="A180" s="199"/>
      <c r="B180" s="27">
        <f>+'Ark1'!C2436</f>
        <v>2024</v>
      </c>
      <c r="C180" s="199"/>
      <c r="D180" s="27">
        <f>+'Ark1'!M2436</f>
        <v>12</v>
      </c>
      <c r="E180" s="27" t="s">
        <v>99</v>
      </c>
      <c r="F180" s="27">
        <f>+'Ark1'!D2436</f>
        <v>5</v>
      </c>
      <c r="G180" s="27" t="s">
        <v>442</v>
      </c>
      <c r="H180" s="27">
        <f>+'Ark1'!Q2436</f>
        <v>0</v>
      </c>
      <c r="I180" s="325">
        <f>+'Ark1'!R2436</f>
        <v>0</v>
      </c>
      <c r="J180" s="28" t="str">
        <f>+IF(I180=0,"",'Ark1'!AG2436)</f>
        <v/>
      </c>
      <c r="K180" s="28" t="str">
        <f>+IF(I180=0,"",'Ark1'!AH2436)</f>
        <v/>
      </c>
      <c r="L180" s="26" t="str">
        <f>+IF(I180=0,"",'Ark1'!S2436)</f>
        <v/>
      </c>
      <c r="M180" s="28" t="str">
        <f>+IF(I180=0,"",'Ark1'!U2436)</f>
        <v/>
      </c>
      <c r="N180" s="28" t="str">
        <f>+IF(I180=0,"",'Ark1'!V2436)</f>
        <v/>
      </c>
      <c r="O180" s="28" t="str">
        <f>+IF(I180=0,"",'Ark1'!W2436)</f>
        <v/>
      </c>
      <c r="P180" s="33" t="str">
        <f>+IF(I180=0,"",'Ark1'!X2436)</f>
        <v/>
      </c>
      <c r="Q180" s="33" t="str">
        <f>+IF(I180=0,"",'Ark1'!Y2436)</f>
        <v/>
      </c>
      <c r="R180" s="33" t="str">
        <f>+IF(I180=0,"",'Ark1'!Z2436)</f>
        <v/>
      </c>
      <c r="S180" s="28" t="str">
        <f>+IF(I180=0,"",'Ark1'!AA2436)</f>
        <v/>
      </c>
      <c r="T180" s="28" t="str">
        <f>+IF(I180=0,"",'Ark1'!AB2436)</f>
        <v/>
      </c>
      <c r="U180" s="33">
        <f>+'Ark1'!AD2436</f>
        <v>0</v>
      </c>
      <c r="V180" s="28" t="str">
        <f t="shared" si="22"/>
        <v/>
      </c>
      <c r="W180" s="28" t="str">
        <f t="shared" si="23"/>
        <v/>
      </c>
      <c r="X180" s="199"/>
      <c r="Y180" s="202"/>
      <c r="AA180" s="28"/>
      <c r="AB180" s="26"/>
      <c r="AC180" s="203"/>
      <c r="AD180" s="27"/>
      <c r="AH180" s="27"/>
    </row>
    <row r="181" spans="1:34" ht="15.6">
      <c r="A181" s="199"/>
      <c r="B181" s="27">
        <f>+'Ark1'!C2437</f>
        <v>2024</v>
      </c>
      <c r="C181" s="199"/>
      <c r="D181" s="27">
        <f>+'Ark1'!M2437</f>
        <v>12</v>
      </c>
      <c r="E181" s="27" t="s">
        <v>99</v>
      </c>
      <c r="F181" s="27">
        <f>+'Ark1'!D2437</f>
        <v>6</v>
      </c>
      <c r="G181" s="27" t="s">
        <v>525</v>
      </c>
      <c r="H181" s="27">
        <f>+'Ark1'!Q2437</f>
        <v>0</v>
      </c>
      <c r="I181" s="325">
        <f>+'Ark1'!R2437</f>
        <v>0</v>
      </c>
      <c r="J181" s="28" t="str">
        <f>+IF(I181=0,"",'Ark1'!AG2437)</f>
        <v/>
      </c>
      <c r="K181" s="28" t="str">
        <f>+IF(I181=0,"",'Ark1'!AH2437)</f>
        <v/>
      </c>
      <c r="L181" s="26" t="str">
        <f>+IF(I181=0,"",'Ark1'!S2437)</f>
        <v/>
      </c>
      <c r="M181" s="28" t="str">
        <f>+IF(I181=0,"",'Ark1'!U2437)</f>
        <v/>
      </c>
      <c r="N181" s="28" t="str">
        <f>+IF(I181=0,"",'Ark1'!V2437)</f>
        <v/>
      </c>
      <c r="O181" s="28" t="str">
        <f>+IF(I181=0,"",'Ark1'!W2437)</f>
        <v/>
      </c>
      <c r="P181" s="33" t="str">
        <f>+IF(I181=0,"",'Ark1'!X2437)</f>
        <v/>
      </c>
      <c r="Q181" s="33" t="str">
        <f>+IF(I181=0,"",'Ark1'!Y2437)</f>
        <v/>
      </c>
      <c r="R181" s="33" t="str">
        <f>+IF(I181=0,"",'Ark1'!Z2437)</f>
        <v/>
      </c>
      <c r="S181" s="28" t="str">
        <f>+IF(I181=0,"",'Ark1'!AA2437)</f>
        <v/>
      </c>
      <c r="T181" s="28" t="str">
        <f>+IF(I181=0,"",'Ark1'!AB2437)</f>
        <v/>
      </c>
      <c r="U181" s="33">
        <f>+'Ark1'!AD2437</f>
        <v>0</v>
      </c>
      <c r="V181" s="28" t="str">
        <f t="shared" si="22"/>
        <v/>
      </c>
      <c r="W181" s="28" t="str">
        <f t="shared" si="23"/>
        <v/>
      </c>
      <c r="X181" s="199"/>
      <c r="Y181" s="202"/>
      <c r="AA181" s="28"/>
      <c r="AB181" s="26"/>
      <c r="AC181" s="203"/>
      <c r="AD181" s="27"/>
      <c r="AH181" s="27"/>
    </row>
    <row r="182" spans="1:34" ht="15.6">
      <c r="A182" s="199"/>
      <c r="B182" s="27">
        <f>+'Ark1'!C2438</f>
        <v>2024</v>
      </c>
      <c r="C182" s="199"/>
      <c r="D182" s="27">
        <f>+'Ark1'!M2438</f>
        <v>12</v>
      </c>
      <c r="E182" s="27" t="s">
        <v>99</v>
      </c>
      <c r="F182" s="27">
        <f>+'Ark1'!D2438</f>
        <v>7</v>
      </c>
      <c r="G182" s="27" t="s">
        <v>526</v>
      </c>
      <c r="H182" s="27">
        <f>+'Ark1'!Q2438</f>
        <v>0</v>
      </c>
      <c r="I182" s="325">
        <f>+'Ark1'!R2438</f>
        <v>0</v>
      </c>
      <c r="J182" s="28" t="str">
        <f>+IF(I182=0,"",'Ark1'!AG2438)</f>
        <v/>
      </c>
      <c r="K182" s="28" t="str">
        <f>+IF(I182=0,"",'Ark1'!AH2438)</f>
        <v/>
      </c>
      <c r="L182" s="26" t="str">
        <f>+IF(I182=0,"",'Ark1'!S2438)</f>
        <v/>
      </c>
      <c r="M182" s="28" t="str">
        <f>+IF(I182=0,"",'Ark1'!U2438)</f>
        <v/>
      </c>
      <c r="N182" s="28" t="str">
        <f>+IF(I182=0,"",'Ark1'!V2438)</f>
        <v/>
      </c>
      <c r="O182" s="28" t="str">
        <f>+IF(I182=0,"",'Ark1'!W2438)</f>
        <v/>
      </c>
      <c r="P182" s="33" t="str">
        <f>+IF(I182=0,"",'Ark1'!X2438)</f>
        <v/>
      </c>
      <c r="Q182" s="33" t="str">
        <f>+IF(I182=0,"",'Ark1'!Y2438)</f>
        <v/>
      </c>
      <c r="R182" s="33" t="str">
        <f>+IF(I182=0,"",'Ark1'!Z2438)</f>
        <v/>
      </c>
      <c r="S182" s="28" t="str">
        <f>+IF(I182=0,"",'Ark1'!AA2438)</f>
        <v/>
      </c>
      <c r="T182" s="28" t="str">
        <f>+IF(I182=0,"",'Ark1'!AB2438)</f>
        <v/>
      </c>
      <c r="U182" s="33">
        <f>+'Ark1'!AD2438</f>
        <v>0</v>
      </c>
      <c r="V182" s="28" t="str">
        <f t="shared" si="22"/>
        <v/>
      </c>
      <c r="W182" s="28" t="str">
        <f t="shared" si="23"/>
        <v/>
      </c>
      <c r="X182" s="199"/>
      <c r="Y182" s="202"/>
      <c r="AA182" s="28"/>
      <c r="AB182" s="26"/>
      <c r="AC182" s="203"/>
      <c r="AD182" s="27"/>
      <c r="AH182" s="27"/>
    </row>
    <row r="183" spans="1:34" ht="15.6">
      <c r="A183" s="199"/>
      <c r="B183" s="27">
        <f>+'Ark1'!C2439</f>
        <v>2024</v>
      </c>
      <c r="C183" s="199"/>
      <c r="D183" s="27">
        <f>+'Ark1'!M2439</f>
        <v>12</v>
      </c>
      <c r="E183" s="27" t="s">
        <v>99</v>
      </c>
      <c r="F183" s="27">
        <f>+'Ark1'!D2439</f>
        <v>8</v>
      </c>
      <c r="G183" s="27" t="s">
        <v>527</v>
      </c>
      <c r="H183" s="27">
        <f>+'Ark1'!Q2439</f>
        <v>0</v>
      </c>
      <c r="I183" s="325">
        <f>+'Ark1'!R2439</f>
        <v>0</v>
      </c>
      <c r="J183" s="28" t="str">
        <f>+IF(I183=0,"",'Ark1'!AG2439)</f>
        <v/>
      </c>
      <c r="K183" s="28" t="str">
        <f>+IF(I183=0,"",'Ark1'!AH2439)</f>
        <v/>
      </c>
      <c r="L183" s="26" t="str">
        <f>+IF(I183=0,"",'Ark1'!S2439)</f>
        <v/>
      </c>
      <c r="M183" s="28" t="str">
        <f>+IF(I183=0,"",'Ark1'!U2439)</f>
        <v/>
      </c>
      <c r="N183" s="28" t="str">
        <f>+IF(I183=0,"",'Ark1'!V2439)</f>
        <v/>
      </c>
      <c r="O183" s="28" t="str">
        <f>+IF(I183=0,"",'Ark1'!W2439)</f>
        <v/>
      </c>
      <c r="P183" s="33" t="str">
        <f>+IF(I183=0,"",'Ark1'!X2439)</f>
        <v/>
      </c>
      <c r="Q183" s="33" t="str">
        <f>+IF(I183=0,"",'Ark1'!Y2439)</f>
        <v/>
      </c>
      <c r="R183" s="33" t="str">
        <f>+IF(I183=0,"",'Ark1'!Z2439)</f>
        <v/>
      </c>
      <c r="S183" s="28" t="str">
        <f>+IF(I183=0,"",'Ark1'!AA2439)</f>
        <v/>
      </c>
      <c r="T183" s="28" t="str">
        <f>+IF(I183=0,"",'Ark1'!AB2439)</f>
        <v/>
      </c>
      <c r="U183" s="33">
        <f>+'Ark1'!AD2439</f>
        <v>0</v>
      </c>
      <c r="V183" s="28" t="str">
        <f t="shared" si="22"/>
        <v/>
      </c>
      <c r="W183" s="28" t="str">
        <f t="shared" si="23"/>
        <v/>
      </c>
      <c r="X183" s="199"/>
      <c r="Y183" s="202"/>
      <c r="AA183" s="28"/>
      <c r="AB183" s="26"/>
      <c r="AC183" s="203"/>
      <c r="AD183" s="27"/>
      <c r="AH183" s="27"/>
    </row>
    <row r="184" spans="1:34" ht="15.6">
      <c r="A184" s="199"/>
      <c r="B184" s="27">
        <f>+'Ark1'!C2440</f>
        <v>2024</v>
      </c>
      <c r="C184" s="199"/>
      <c r="D184" s="27">
        <f>+'Ark1'!M2440</f>
        <v>12</v>
      </c>
      <c r="E184" s="27" t="s">
        <v>99</v>
      </c>
      <c r="F184" s="27">
        <f>+'Ark1'!D2440</f>
        <v>9</v>
      </c>
      <c r="G184" s="27" t="s">
        <v>528</v>
      </c>
      <c r="H184" s="27">
        <f>+'Ark1'!Q2440</f>
        <v>0</v>
      </c>
      <c r="I184" s="325">
        <f>+'Ark1'!R2440</f>
        <v>0</v>
      </c>
      <c r="J184" s="28" t="str">
        <f>+IF(I184=0,"",'Ark1'!AG2440)</f>
        <v/>
      </c>
      <c r="K184" s="28" t="str">
        <f>+IF(I184=0,"",'Ark1'!AH2440)</f>
        <v/>
      </c>
      <c r="L184" s="26" t="str">
        <f>+IF(I184=0,"",'Ark1'!S2440)</f>
        <v/>
      </c>
      <c r="M184" s="28" t="str">
        <f>+IF(I184=0,"",'Ark1'!U2440)</f>
        <v/>
      </c>
      <c r="N184" s="28" t="str">
        <f>+IF(I184=0,"",'Ark1'!V2440)</f>
        <v/>
      </c>
      <c r="O184" s="28" t="str">
        <f>+IF(I184=0,"",'Ark1'!W2440)</f>
        <v/>
      </c>
      <c r="P184" s="33" t="str">
        <f>+IF(I184=0,"",'Ark1'!X2440)</f>
        <v/>
      </c>
      <c r="Q184" s="33" t="str">
        <f>+IF(I184=0,"",'Ark1'!Y2440)</f>
        <v/>
      </c>
      <c r="R184" s="33" t="str">
        <f>+IF(I184=0,"",'Ark1'!Z2440)</f>
        <v/>
      </c>
      <c r="S184" s="28" t="str">
        <f>+IF(I184=0,"",'Ark1'!AA2440)</f>
        <v/>
      </c>
      <c r="T184" s="28" t="str">
        <f>+IF(I184=0,"",'Ark1'!AB2440)</f>
        <v/>
      </c>
      <c r="U184" s="33">
        <f>+'Ark1'!AD2440</f>
        <v>0</v>
      </c>
      <c r="V184" s="28" t="str">
        <f t="shared" si="22"/>
        <v/>
      </c>
      <c r="W184" s="28" t="str">
        <f t="shared" si="23"/>
        <v/>
      </c>
      <c r="X184" s="199"/>
      <c r="Y184" s="202"/>
      <c r="AA184" s="28"/>
      <c r="AB184" s="26"/>
      <c r="AC184" s="203"/>
      <c r="AD184" s="27"/>
      <c r="AH184" s="27"/>
    </row>
    <row r="185" spans="1:34" ht="15.6">
      <c r="A185" s="199"/>
      <c r="B185" s="27">
        <f>+'Ark1'!C2441</f>
        <v>2024</v>
      </c>
      <c r="C185" s="199"/>
      <c r="D185" s="27">
        <f>+'Ark1'!M2441</f>
        <v>12</v>
      </c>
      <c r="E185" s="27" t="s">
        <v>99</v>
      </c>
      <c r="F185" s="27">
        <f>+'Ark1'!D2441</f>
        <v>10</v>
      </c>
      <c r="G185" s="27" t="s">
        <v>529</v>
      </c>
      <c r="H185" s="27">
        <f>+'Ark1'!Q2441</f>
        <v>0</v>
      </c>
      <c r="I185" s="325">
        <f>+'Ark1'!R2441</f>
        <v>0</v>
      </c>
      <c r="J185" s="28" t="str">
        <f>+IF(I185=0,"",'Ark1'!AG2441)</f>
        <v/>
      </c>
      <c r="K185" s="28" t="str">
        <f>+IF(I185=0,"",'Ark1'!AH2441)</f>
        <v/>
      </c>
      <c r="L185" s="26" t="str">
        <f>+IF(I185=0,"",'Ark1'!S2441)</f>
        <v/>
      </c>
      <c r="M185" s="28" t="str">
        <f>+IF(I185=0,"",'Ark1'!U2441)</f>
        <v/>
      </c>
      <c r="N185" s="28" t="str">
        <f>+IF(I185=0,"",'Ark1'!V2441)</f>
        <v/>
      </c>
      <c r="O185" s="28" t="str">
        <f>+IF(I185=0,"",'Ark1'!W2441)</f>
        <v/>
      </c>
      <c r="P185" s="33" t="str">
        <f>+IF(I185=0,"",'Ark1'!X2441)</f>
        <v/>
      </c>
      <c r="Q185" s="33" t="str">
        <f>+IF(I185=0,"",'Ark1'!Y2441)</f>
        <v/>
      </c>
      <c r="R185" s="33" t="str">
        <f>+IF(I185=0,"",'Ark1'!Z2441)</f>
        <v/>
      </c>
      <c r="S185" s="28" t="str">
        <f>+IF(I185=0,"",'Ark1'!AA2441)</f>
        <v/>
      </c>
      <c r="T185" s="28" t="str">
        <f>+IF(I185=0,"",'Ark1'!AB2441)</f>
        <v/>
      </c>
      <c r="U185" s="33">
        <f>+'Ark1'!AD2441</f>
        <v>0</v>
      </c>
      <c r="V185" s="28" t="str">
        <f t="shared" si="22"/>
        <v/>
      </c>
      <c r="W185" s="28" t="str">
        <f t="shared" si="23"/>
        <v/>
      </c>
      <c r="X185" s="199"/>
      <c r="Y185" s="202"/>
      <c r="AA185" s="28"/>
      <c r="AB185" s="26"/>
      <c r="AC185" s="203"/>
      <c r="AD185" s="27"/>
      <c r="AH185" s="27"/>
    </row>
    <row r="186" spans="1:34" ht="15.6">
      <c r="A186" s="199"/>
      <c r="B186" s="27">
        <f>+'Ark1'!C2442</f>
        <v>2024</v>
      </c>
      <c r="C186" s="199"/>
      <c r="D186" s="27">
        <f>+'Ark1'!M2442</f>
        <v>12</v>
      </c>
      <c r="E186" s="27" t="s">
        <v>99</v>
      </c>
      <c r="F186" s="27">
        <f>+'Ark1'!D2442</f>
        <v>11</v>
      </c>
      <c r="G186" s="27" t="s">
        <v>530</v>
      </c>
      <c r="H186" s="27">
        <f>+'Ark1'!Q2442</f>
        <v>0</v>
      </c>
      <c r="I186" s="325">
        <f>+'Ark1'!R2442</f>
        <v>0</v>
      </c>
      <c r="J186" s="28" t="str">
        <f>+IF(I186=0,"",'Ark1'!AG2442)</f>
        <v/>
      </c>
      <c r="K186" s="28" t="str">
        <f>+IF(I186=0,"",'Ark1'!AH2442)</f>
        <v/>
      </c>
      <c r="L186" s="26" t="str">
        <f>+IF(I186=0,"",'Ark1'!S2442)</f>
        <v/>
      </c>
      <c r="M186" s="28" t="str">
        <f>+IF(I186=0,"",'Ark1'!U2442)</f>
        <v/>
      </c>
      <c r="N186" s="28" t="str">
        <f>+IF(I186=0,"",'Ark1'!V2442)</f>
        <v/>
      </c>
      <c r="O186" s="28" t="str">
        <f>+IF(I186=0,"",'Ark1'!W2442)</f>
        <v/>
      </c>
      <c r="P186" s="33" t="str">
        <f>+IF(I186=0,"",'Ark1'!X2442)</f>
        <v/>
      </c>
      <c r="Q186" s="33" t="str">
        <f>+IF(I186=0,"",'Ark1'!Y2442)</f>
        <v/>
      </c>
      <c r="R186" s="33" t="str">
        <f>+IF(I186=0,"",'Ark1'!Z2442)</f>
        <v/>
      </c>
      <c r="S186" s="28" t="str">
        <f>+IF(I186=0,"",'Ark1'!AA2442)</f>
        <v/>
      </c>
      <c r="T186" s="28" t="str">
        <f>+IF(I186=0,"",'Ark1'!AB2442)</f>
        <v/>
      </c>
      <c r="U186" s="33">
        <f>+'Ark1'!AD2442</f>
        <v>0</v>
      </c>
      <c r="V186" s="28" t="str">
        <f t="shared" si="22"/>
        <v/>
      </c>
      <c r="W186" s="28" t="str">
        <f t="shared" si="23"/>
        <v/>
      </c>
      <c r="X186" s="199"/>
      <c r="Y186" s="202"/>
      <c r="AA186" s="28"/>
      <c r="AB186" s="26"/>
      <c r="AC186" s="203"/>
      <c r="AD186" s="27"/>
      <c r="AH186" s="27"/>
    </row>
    <row r="187" spans="1:34" ht="15.6">
      <c r="A187" s="199"/>
      <c r="B187" s="27">
        <f>+'Ark1'!C2443</f>
        <v>2024</v>
      </c>
      <c r="C187" s="199"/>
      <c r="D187" s="27">
        <f>+'Ark1'!M2443</f>
        <v>12</v>
      </c>
      <c r="E187" s="27" t="s">
        <v>99</v>
      </c>
      <c r="F187" s="27">
        <f>+'Ark1'!D2443</f>
        <v>12</v>
      </c>
      <c r="G187" s="27" t="s">
        <v>531</v>
      </c>
      <c r="H187" s="27">
        <f>+'Ark1'!Q2443</f>
        <v>0</v>
      </c>
      <c r="I187" s="325">
        <f>+'Ark1'!R2443</f>
        <v>0</v>
      </c>
      <c r="J187" s="28" t="str">
        <f>+IF(I187=0,"",'Ark1'!AG2443)</f>
        <v/>
      </c>
      <c r="K187" s="28" t="str">
        <f>+IF(I187=0,"",'Ark1'!AH2443)</f>
        <v/>
      </c>
      <c r="L187" s="26" t="str">
        <f>+IF(I187=0,"",'Ark1'!S2443)</f>
        <v/>
      </c>
      <c r="M187" s="28" t="str">
        <f>+IF(I187=0,"",'Ark1'!U2443)</f>
        <v/>
      </c>
      <c r="N187" s="28" t="str">
        <f>+IF(I187=0,"",'Ark1'!V2443)</f>
        <v/>
      </c>
      <c r="O187" s="28" t="str">
        <f>+IF(I187=0,"",'Ark1'!W2443)</f>
        <v/>
      </c>
      <c r="P187" s="33" t="str">
        <f>+IF(I187=0,"",'Ark1'!X2443)</f>
        <v/>
      </c>
      <c r="Q187" s="33" t="str">
        <f>+IF(I187=0,"",'Ark1'!Y2443)</f>
        <v/>
      </c>
      <c r="R187" s="33" t="str">
        <f>+IF(I187=0,"",'Ark1'!Z2443)</f>
        <v/>
      </c>
      <c r="S187" s="28" t="str">
        <f>+IF(I187=0,"",'Ark1'!AA2443)</f>
        <v/>
      </c>
      <c r="T187" s="28" t="str">
        <f>+IF(I187=0,"",'Ark1'!AB2443)</f>
        <v/>
      </c>
      <c r="U187" s="33">
        <f>+'Ark1'!AD2443</f>
        <v>0</v>
      </c>
      <c r="V187" s="28" t="str">
        <f t="shared" si="22"/>
        <v/>
      </c>
      <c r="W187" s="28" t="str">
        <f t="shared" si="23"/>
        <v/>
      </c>
      <c r="X187" s="199"/>
      <c r="Y187" s="202"/>
      <c r="AA187" s="28"/>
      <c r="AB187" s="26"/>
      <c r="AC187" s="203"/>
      <c r="AD187" s="27"/>
      <c r="AH187" s="27"/>
    </row>
    <row r="188" spans="1:34" ht="15.6">
      <c r="A188" s="199"/>
      <c r="B188" s="199"/>
      <c r="C188" s="199"/>
      <c r="D188" s="199"/>
      <c r="E188" s="199"/>
      <c r="F188" s="199"/>
      <c r="G188" s="199"/>
      <c r="H188" s="199"/>
      <c r="I188" s="320"/>
      <c r="J188" s="200"/>
      <c r="K188" s="200"/>
      <c r="L188" s="199"/>
      <c r="M188" s="199"/>
      <c r="N188" s="199"/>
      <c r="O188" s="201"/>
      <c r="P188" s="201"/>
      <c r="Q188" s="201"/>
      <c r="R188" s="201"/>
      <c r="S188" s="200"/>
      <c r="T188" s="199"/>
      <c r="U188" s="201"/>
      <c r="V188" s="201"/>
      <c r="W188" s="200"/>
      <c r="X188" s="199"/>
      <c r="Y188" s="202"/>
      <c r="AA188" s="28"/>
      <c r="AB188" s="26"/>
      <c r="AC188" s="203"/>
      <c r="AD188" s="27"/>
      <c r="AH188" s="27"/>
    </row>
    <row r="189" spans="1:34" ht="22.8">
      <c r="A189" s="199"/>
      <c r="B189" s="199"/>
      <c r="C189" s="199"/>
      <c r="D189" s="199"/>
      <c r="E189" s="244" t="str">
        <f>+E191</f>
        <v>5-</v>
      </c>
      <c r="F189" s="199"/>
      <c r="G189" s="199"/>
      <c r="H189" s="199"/>
      <c r="I189" s="313">
        <f>SUM(I191:I202)</f>
        <v>0</v>
      </c>
      <c r="J189" s="200"/>
      <c r="K189" s="200"/>
      <c r="L189" s="199"/>
      <c r="M189" s="250" t="str">
        <f>+Fettgruppe!K22</f>
        <v/>
      </c>
      <c r="N189" s="199"/>
      <c r="O189" s="201"/>
      <c r="P189" s="201"/>
      <c r="Q189" s="201"/>
      <c r="R189" s="201"/>
      <c r="S189" s="200"/>
      <c r="T189" s="199"/>
      <c r="U189" s="201"/>
      <c r="V189" s="201"/>
      <c r="W189" s="200"/>
      <c r="X189" s="199"/>
      <c r="Y189" s="202"/>
      <c r="AA189" s="28"/>
      <c r="AB189" s="26"/>
      <c r="AC189" s="203"/>
      <c r="AD189" s="27"/>
      <c r="AH189" s="27"/>
    </row>
    <row r="190" spans="1:34" ht="15.6">
      <c r="A190" s="199"/>
      <c r="B190" s="199"/>
      <c r="C190" s="199"/>
      <c r="D190" s="199"/>
      <c r="E190" s="199"/>
      <c r="F190" s="199"/>
      <c r="G190" s="199"/>
      <c r="H190" s="199"/>
      <c r="I190" s="320"/>
      <c r="J190" s="200"/>
      <c r="K190" s="200"/>
      <c r="L190" s="199"/>
      <c r="M190" s="199"/>
      <c r="N190" s="199"/>
      <c r="O190" s="201"/>
      <c r="P190" s="201"/>
      <c r="Q190" s="201"/>
      <c r="R190" s="201"/>
      <c r="S190" s="200"/>
      <c r="T190" s="199"/>
      <c r="U190" s="201"/>
      <c r="V190" s="201"/>
      <c r="W190" s="216"/>
      <c r="X190" s="199"/>
      <c r="Y190" s="202"/>
      <c r="AA190" s="28"/>
      <c r="AB190" s="26"/>
      <c r="AC190" s="203"/>
      <c r="AD190" s="27"/>
      <c r="AH190" s="27"/>
    </row>
    <row r="191" spans="1:34" ht="15.6">
      <c r="A191" s="199"/>
      <c r="B191" s="219">
        <f>+'Ark1'!C2444</f>
        <v>2024</v>
      </c>
      <c r="C191" s="199"/>
      <c r="D191" s="219">
        <f>+'Ark1'!M2444</f>
        <v>13</v>
      </c>
      <c r="E191" s="219" t="s">
        <v>100</v>
      </c>
      <c r="F191" s="219">
        <f>+'Ark1'!D2444</f>
        <v>1</v>
      </c>
      <c r="G191" s="219" t="str">
        <f t="shared" ref="G191:G202" si="24">+G176</f>
        <v>Jan</v>
      </c>
      <c r="H191" s="219">
        <f>+'Ark1'!Q2444</f>
        <v>0</v>
      </c>
      <c r="I191" s="324">
        <f>+'Ark1'!R2444</f>
        <v>0</v>
      </c>
      <c r="J191" s="220" t="str">
        <f>+IF(I191=0,"",'Ark1'!AG2444)</f>
        <v/>
      </c>
      <c r="K191" s="220" t="str">
        <f>+IF(I191=0,"",'Ark1'!AH2444)</f>
        <v/>
      </c>
      <c r="L191" s="221" t="str">
        <f>+IF(I191=0,"",'Ark1'!S2444)</f>
        <v/>
      </c>
      <c r="M191" s="271" t="str">
        <f>+IF(I191=0,"",'Ark1'!U2444)</f>
        <v/>
      </c>
      <c r="N191" s="220" t="str">
        <f>+IF(I191=0,"",'Ark1'!V2444)</f>
        <v/>
      </c>
      <c r="O191" s="220" t="str">
        <f>+IF(I191=0,"",'Ark1'!W2444)</f>
        <v/>
      </c>
      <c r="P191" s="222" t="str">
        <f>+IF(I191=0,"",'Ark1'!X2444)</f>
        <v/>
      </c>
      <c r="Q191" s="222" t="str">
        <f>+IF(I191=0,"",'Ark1'!Y2444)</f>
        <v/>
      </c>
      <c r="R191" s="222" t="str">
        <f>+IF(I191=0,"",'Ark1'!Z2444)</f>
        <v/>
      </c>
      <c r="S191" s="220" t="str">
        <f>+IF(I191=0,"",'Ark1'!AA2444)</f>
        <v/>
      </c>
      <c r="T191" s="220" t="str">
        <f>+IF(I191=0,"",'Ark1'!AB2444)</f>
        <v/>
      </c>
      <c r="U191" s="222">
        <f>+'Ark1'!AD2444</f>
        <v>0</v>
      </c>
      <c r="V191" s="220" t="str">
        <f>+IF(I191=0,"",I191/D191)</f>
        <v/>
      </c>
      <c r="W191" s="220" t="str">
        <f>+IF(I191=0,"",I191/H191)</f>
        <v/>
      </c>
      <c r="X191" s="199"/>
      <c r="Y191" s="202"/>
      <c r="AA191" s="28"/>
      <c r="AB191" s="26"/>
      <c r="AC191" s="203"/>
      <c r="AD191" s="27"/>
      <c r="AH191" s="27"/>
    </row>
    <row r="192" spans="1:34" ht="15.6">
      <c r="A192" s="199"/>
      <c r="B192" s="219">
        <f>+'Ark1'!C2445</f>
        <v>2024</v>
      </c>
      <c r="C192" s="199"/>
      <c r="D192" s="219">
        <f>+'Ark1'!M2445</f>
        <v>13</v>
      </c>
      <c r="E192" s="219" t="s">
        <v>100</v>
      </c>
      <c r="F192" s="219">
        <f>+'Ark1'!D2445</f>
        <v>2</v>
      </c>
      <c r="G192" s="219" t="str">
        <f t="shared" si="24"/>
        <v>Feb</v>
      </c>
      <c r="H192" s="219">
        <f>+'Ark1'!Q2445</f>
        <v>0</v>
      </c>
      <c r="I192" s="324">
        <f>+'Ark1'!R2445</f>
        <v>0</v>
      </c>
      <c r="J192" s="220" t="str">
        <f>+IF(I192=0,"",'Ark1'!AG2445)</f>
        <v/>
      </c>
      <c r="K192" s="220" t="str">
        <f>+IF(I192=0,"",'Ark1'!AH2445)</f>
        <v/>
      </c>
      <c r="L192" s="221" t="str">
        <f>+IF(I192=0,"",'Ark1'!S2445)</f>
        <v/>
      </c>
      <c r="M192" s="271" t="str">
        <f>+IF(I192=0,"",'Ark1'!U2445)</f>
        <v/>
      </c>
      <c r="N192" s="220" t="str">
        <f>+IF(I192=0,"",'Ark1'!V2445)</f>
        <v/>
      </c>
      <c r="O192" s="220" t="str">
        <f>+IF(I192=0,"",'Ark1'!W2445)</f>
        <v/>
      </c>
      <c r="P192" s="222" t="str">
        <f>+IF(I192=0,"",'Ark1'!X2445)</f>
        <v/>
      </c>
      <c r="Q192" s="222" t="str">
        <f>+IF(I192=0,"",'Ark1'!Y2445)</f>
        <v/>
      </c>
      <c r="R192" s="222" t="str">
        <f>+IF(I192=0,"",'Ark1'!Z2445)</f>
        <v/>
      </c>
      <c r="S192" s="220" t="str">
        <f>+IF(I192=0,"",'Ark1'!AA2445)</f>
        <v/>
      </c>
      <c r="T192" s="220" t="str">
        <f>+IF(I192=0,"",'Ark1'!AB2445)</f>
        <v/>
      </c>
      <c r="U192" s="222">
        <f>+'Ark1'!AD2445</f>
        <v>0</v>
      </c>
      <c r="V192" s="220" t="str">
        <f t="shared" ref="V192:V202" si="25">+IF(I192=0,"",I192/D192)</f>
        <v/>
      </c>
      <c r="W192" s="220" t="str">
        <f t="shared" ref="W192:W202" si="26">+IF(I192=0,"",I192/H192)</f>
        <v/>
      </c>
      <c r="X192" s="199"/>
      <c r="Y192" s="26"/>
      <c r="AA192" s="28"/>
      <c r="AB192" s="26"/>
      <c r="AC192" s="27"/>
      <c r="AD192" s="27"/>
      <c r="AH192" s="27"/>
    </row>
    <row r="193" spans="1:34" ht="15.6">
      <c r="A193" s="199"/>
      <c r="B193" s="219">
        <f>+'Ark1'!C2446</f>
        <v>2024</v>
      </c>
      <c r="C193" s="199"/>
      <c r="D193" s="219">
        <f>+'Ark1'!M2446</f>
        <v>13</v>
      </c>
      <c r="E193" s="219" t="s">
        <v>100</v>
      </c>
      <c r="F193" s="219">
        <f>+'Ark1'!D2446</f>
        <v>3</v>
      </c>
      <c r="G193" s="219" t="str">
        <f t="shared" si="24"/>
        <v>Mar</v>
      </c>
      <c r="H193" s="219">
        <f>+'Ark1'!Q2446</f>
        <v>0</v>
      </c>
      <c r="I193" s="324">
        <f>+'Ark1'!R2446</f>
        <v>0</v>
      </c>
      <c r="J193" s="220" t="str">
        <f>+IF(I193=0,"",'Ark1'!AG2446)</f>
        <v/>
      </c>
      <c r="K193" s="220" t="str">
        <f>+IF(I193=0,"",'Ark1'!AH2446)</f>
        <v/>
      </c>
      <c r="L193" s="221" t="str">
        <f>+IF(I193=0,"",'Ark1'!S2446)</f>
        <v/>
      </c>
      <c r="M193" s="271" t="str">
        <f>+IF(I193=0,"",'Ark1'!U2446)</f>
        <v/>
      </c>
      <c r="N193" s="220" t="str">
        <f>+IF(I193=0,"",'Ark1'!V2446)</f>
        <v/>
      </c>
      <c r="O193" s="220" t="str">
        <f>+IF(I193=0,"",'Ark1'!W2446)</f>
        <v/>
      </c>
      <c r="P193" s="222" t="str">
        <f>+IF(I193=0,"",'Ark1'!X2446)</f>
        <v/>
      </c>
      <c r="Q193" s="222" t="str">
        <f>+IF(I193=0,"",'Ark1'!Y2446)</f>
        <v/>
      </c>
      <c r="R193" s="222" t="str">
        <f>+IF(I193=0,"",'Ark1'!Z2446)</f>
        <v/>
      </c>
      <c r="S193" s="220" t="str">
        <f>+IF(I193=0,"",'Ark1'!AA2446)</f>
        <v/>
      </c>
      <c r="T193" s="220" t="str">
        <f>+IF(I193=0,"",'Ark1'!AB2446)</f>
        <v/>
      </c>
      <c r="U193" s="222">
        <f>+'Ark1'!AD2446</f>
        <v>0</v>
      </c>
      <c r="V193" s="220" t="str">
        <f t="shared" si="25"/>
        <v/>
      </c>
      <c r="W193" s="220" t="str">
        <f t="shared" si="26"/>
        <v/>
      </c>
      <c r="X193" s="199"/>
      <c r="Y193" s="26"/>
      <c r="AA193" s="28"/>
      <c r="AB193" s="26"/>
      <c r="AC193" s="27"/>
      <c r="AD193" s="27"/>
      <c r="AH193" s="27"/>
    </row>
    <row r="194" spans="1:34" ht="15.6">
      <c r="A194" s="199"/>
      <c r="B194" s="219">
        <f>+'Ark1'!C2447</f>
        <v>2024</v>
      </c>
      <c r="C194" s="199"/>
      <c r="D194" s="219">
        <f>+'Ark1'!M2447</f>
        <v>13</v>
      </c>
      <c r="E194" s="219" t="s">
        <v>100</v>
      </c>
      <c r="F194" s="219">
        <f>+'Ark1'!D2447</f>
        <v>4</v>
      </c>
      <c r="G194" s="219" t="str">
        <f t="shared" si="24"/>
        <v>Apr</v>
      </c>
      <c r="H194" s="219">
        <f>+'Ark1'!Q2447</f>
        <v>0</v>
      </c>
      <c r="I194" s="324">
        <f>+'Ark1'!R2447</f>
        <v>0</v>
      </c>
      <c r="J194" s="220" t="str">
        <f>+IF(I194=0,"",'Ark1'!AG2447)</f>
        <v/>
      </c>
      <c r="K194" s="220" t="str">
        <f>+IF(I194=0,"",'Ark1'!AH2447)</f>
        <v/>
      </c>
      <c r="L194" s="221" t="str">
        <f>+IF(I194=0,"",'Ark1'!S2447)</f>
        <v/>
      </c>
      <c r="M194" s="271" t="str">
        <f>+IF(I194=0,"",'Ark1'!U2447)</f>
        <v/>
      </c>
      <c r="N194" s="220" t="str">
        <f>+IF(I194=0,"",'Ark1'!V2447)</f>
        <v/>
      </c>
      <c r="O194" s="220" t="str">
        <f>+IF(I194=0,"",'Ark1'!W2447)</f>
        <v/>
      </c>
      <c r="P194" s="222" t="str">
        <f>+IF(I194=0,"",'Ark1'!X2447)</f>
        <v/>
      </c>
      <c r="Q194" s="222" t="str">
        <f>+IF(I194=0,"",'Ark1'!Y2447)</f>
        <v/>
      </c>
      <c r="R194" s="222" t="str">
        <f>+IF(I194=0,"",'Ark1'!Z2447)</f>
        <v/>
      </c>
      <c r="S194" s="220" t="str">
        <f>+IF(I194=0,"",'Ark1'!AA2447)</f>
        <v/>
      </c>
      <c r="T194" s="220" t="str">
        <f>+IF(I194=0,"",'Ark1'!AB2447)</f>
        <v/>
      </c>
      <c r="U194" s="222">
        <f>+'Ark1'!AD2447</f>
        <v>0</v>
      </c>
      <c r="V194" s="220" t="str">
        <f t="shared" si="25"/>
        <v/>
      </c>
      <c r="W194" s="220" t="str">
        <f t="shared" si="26"/>
        <v/>
      </c>
      <c r="X194" s="199"/>
      <c r="Y194" s="26"/>
      <c r="AA194" s="28"/>
      <c r="AB194" s="26"/>
      <c r="AC194" s="27"/>
      <c r="AD194" s="27"/>
      <c r="AH194" s="27"/>
    </row>
    <row r="195" spans="1:34" ht="15.6">
      <c r="A195" s="199"/>
      <c r="B195" s="219">
        <f>+'Ark1'!C2448</f>
        <v>2024</v>
      </c>
      <c r="C195" s="199"/>
      <c r="D195" s="219">
        <f>+'Ark1'!M2448</f>
        <v>13</v>
      </c>
      <c r="E195" s="219" t="s">
        <v>100</v>
      </c>
      <c r="F195" s="219">
        <f>+'Ark1'!D2448</f>
        <v>5</v>
      </c>
      <c r="G195" s="219" t="str">
        <f t="shared" si="24"/>
        <v>Mai</v>
      </c>
      <c r="H195" s="219">
        <f>+'Ark1'!Q2448</f>
        <v>0</v>
      </c>
      <c r="I195" s="324">
        <f>+'Ark1'!R2448</f>
        <v>0</v>
      </c>
      <c r="J195" s="220" t="str">
        <f>+IF(I195=0,"",'Ark1'!AG2448)</f>
        <v/>
      </c>
      <c r="K195" s="220" t="str">
        <f>+IF(I195=0,"",'Ark1'!AH2448)</f>
        <v/>
      </c>
      <c r="L195" s="221" t="str">
        <f>+IF(I195=0,"",'Ark1'!S2448)</f>
        <v/>
      </c>
      <c r="M195" s="271" t="str">
        <f>+IF(I195=0,"",'Ark1'!U2448)</f>
        <v/>
      </c>
      <c r="N195" s="220" t="str">
        <f>+IF(I195=0,"",'Ark1'!V2448)</f>
        <v/>
      </c>
      <c r="O195" s="220" t="str">
        <f>+IF(I195=0,"",'Ark1'!W2448)</f>
        <v/>
      </c>
      <c r="P195" s="222" t="str">
        <f>+IF(I195=0,"",'Ark1'!X2448)</f>
        <v/>
      </c>
      <c r="Q195" s="222" t="str">
        <f>+IF(I195=0,"",'Ark1'!Y2448)</f>
        <v/>
      </c>
      <c r="R195" s="222" t="str">
        <f>+IF(I195=0,"",'Ark1'!Z2448)</f>
        <v/>
      </c>
      <c r="S195" s="220" t="str">
        <f>+IF(I195=0,"",'Ark1'!AA2448)</f>
        <v/>
      </c>
      <c r="T195" s="220" t="str">
        <f>+IF(I195=0,"",'Ark1'!AB2448)</f>
        <v/>
      </c>
      <c r="U195" s="222">
        <f>+'Ark1'!AD2448</f>
        <v>0</v>
      </c>
      <c r="V195" s="220" t="str">
        <f t="shared" si="25"/>
        <v/>
      </c>
      <c r="W195" s="220" t="str">
        <f t="shared" si="26"/>
        <v/>
      </c>
      <c r="X195" s="199"/>
      <c r="Y195" s="203"/>
      <c r="AA195" s="28"/>
      <c r="AB195" s="26"/>
      <c r="AC195" s="203"/>
      <c r="AD195" s="27"/>
      <c r="AH195" s="27"/>
    </row>
    <row r="196" spans="1:34" ht="15.6">
      <c r="A196" s="199"/>
      <c r="B196" s="219">
        <f>+'Ark1'!C2449</f>
        <v>2024</v>
      </c>
      <c r="C196" s="199"/>
      <c r="D196" s="219">
        <f>+'Ark1'!M2449</f>
        <v>13</v>
      </c>
      <c r="E196" s="219" t="s">
        <v>100</v>
      </c>
      <c r="F196" s="219">
        <f>+'Ark1'!D2449</f>
        <v>6</v>
      </c>
      <c r="G196" s="219" t="str">
        <f t="shared" si="24"/>
        <v>Jun</v>
      </c>
      <c r="H196" s="219">
        <f>+'Ark1'!Q2449</f>
        <v>0</v>
      </c>
      <c r="I196" s="324">
        <f>+'Ark1'!R2449</f>
        <v>0</v>
      </c>
      <c r="J196" s="220" t="str">
        <f>+IF(I196=0,"",'Ark1'!AG2449)</f>
        <v/>
      </c>
      <c r="K196" s="220" t="str">
        <f>+IF(I196=0,"",'Ark1'!AH2449)</f>
        <v/>
      </c>
      <c r="L196" s="221" t="str">
        <f>+IF(I196=0,"",'Ark1'!S2449)</f>
        <v/>
      </c>
      <c r="M196" s="271" t="str">
        <f>+IF(I196=0,"",'Ark1'!U2449)</f>
        <v/>
      </c>
      <c r="N196" s="220" t="str">
        <f>+IF(I196=0,"",'Ark1'!V2449)</f>
        <v/>
      </c>
      <c r="O196" s="220" t="str">
        <f>+IF(I196=0,"",'Ark1'!W2449)</f>
        <v/>
      </c>
      <c r="P196" s="222" t="str">
        <f>+IF(I196=0,"",'Ark1'!X2449)</f>
        <v/>
      </c>
      <c r="Q196" s="222" t="str">
        <f>+IF(I196=0,"",'Ark1'!Y2449)</f>
        <v/>
      </c>
      <c r="R196" s="222" t="str">
        <f>+IF(I196=0,"",'Ark1'!Z2449)</f>
        <v/>
      </c>
      <c r="S196" s="220" t="str">
        <f>+IF(I196=0,"",'Ark1'!AA2449)</f>
        <v/>
      </c>
      <c r="T196" s="220" t="str">
        <f>+IF(I196=0,"",'Ark1'!AB2449)</f>
        <v/>
      </c>
      <c r="U196" s="222">
        <f>+'Ark1'!AD2449</f>
        <v>0</v>
      </c>
      <c r="V196" s="220" t="str">
        <f t="shared" si="25"/>
        <v/>
      </c>
      <c r="W196" s="220" t="str">
        <f t="shared" si="26"/>
        <v/>
      </c>
      <c r="X196" s="199"/>
      <c r="Y196" s="203"/>
      <c r="AA196" s="28"/>
      <c r="AB196" s="26"/>
      <c r="AC196" s="203"/>
      <c r="AD196" s="27"/>
      <c r="AH196" s="27"/>
    </row>
    <row r="197" spans="1:34" ht="15.6">
      <c r="A197" s="199"/>
      <c r="B197" s="219">
        <f>+'Ark1'!C2450</f>
        <v>2024</v>
      </c>
      <c r="C197" s="199"/>
      <c r="D197" s="219">
        <f>+'Ark1'!M2450</f>
        <v>13</v>
      </c>
      <c r="E197" s="219" t="s">
        <v>100</v>
      </c>
      <c r="F197" s="219">
        <f>+'Ark1'!D2450</f>
        <v>7</v>
      </c>
      <c r="G197" s="219" t="str">
        <f t="shared" si="24"/>
        <v>Jul</v>
      </c>
      <c r="H197" s="219">
        <f>+'Ark1'!Q2450</f>
        <v>0</v>
      </c>
      <c r="I197" s="324">
        <f>+'Ark1'!R2450</f>
        <v>0</v>
      </c>
      <c r="J197" s="220" t="str">
        <f>+IF(I197=0,"",'Ark1'!AG2450)</f>
        <v/>
      </c>
      <c r="K197" s="220" t="str">
        <f>+IF(I197=0,"",'Ark1'!AH2450)</f>
        <v/>
      </c>
      <c r="L197" s="221" t="str">
        <f>+IF(I197=0,"",'Ark1'!S2450)</f>
        <v/>
      </c>
      <c r="M197" s="271" t="str">
        <f>+IF(I197=0,"",'Ark1'!U2450)</f>
        <v/>
      </c>
      <c r="N197" s="220" t="str">
        <f>+IF(I197=0,"",'Ark1'!V2450)</f>
        <v/>
      </c>
      <c r="O197" s="220" t="str">
        <f>+IF(I197=0,"",'Ark1'!W2450)</f>
        <v/>
      </c>
      <c r="P197" s="222" t="str">
        <f>+IF(I197=0,"",'Ark1'!X2450)</f>
        <v/>
      </c>
      <c r="Q197" s="222" t="str">
        <f>+IF(I197=0,"",'Ark1'!Y2450)</f>
        <v/>
      </c>
      <c r="R197" s="222" t="str">
        <f>+IF(I197=0,"",'Ark1'!Z2450)</f>
        <v/>
      </c>
      <c r="S197" s="220" t="str">
        <f>+IF(I197=0,"",'Ark1'!AA2450)</f>
        <v/>
      </c>
      <c r="T197" s="220" t="str">
        <f>+IF(I197=0,"",'Ark1'!AB2450)</f>
        <v/>
      </c>
      <c r="U197" s="222">
        <f>+'Ark1'!AD2450</f>
        <v>0</v>
      </c>
      <c r="V197" s="220" t="str">
        <f t="shared" si="25"/>
        <v/>
      </c>
      <c r="W197" s="220" t="str">
        <f t="shared" si="26"/>
        <v/>
      </c>
      <c r="X197" s="199"/>
      <c r="Y197" s="26"/>
      <c r="AA197" s="28"/>
      <c r="AB197" s="26"/>
      <c r="AC197" s="27"/>
      <c r="AD197" s="27"/>
      <c r="AH197" s="27"/>
    </row>
    <row r="198" spans="1:34" ht="15.6">
      <c r="A198" s="199"/>
      <c r="B198" s="219">
        <f>+'Ark1'!C2451</f>
        <v>2024</v>
      </c>
      <c r="C198" s="199"/>
      <c r="D198" s="219">
        <f>+'Ark1'!M2451</f>
        <v>13</v>
      </c>
      <c r="E198" s="219" t="s">
        <v>100</v>
      </c>
      <c r="F198" s="219">
        <f>+'Ark1'!D2451</f>
        <v>8</v>
      </c>
      <c r="G198" s="219" t="str">
        <f t="shared" si="24"/>
        <v>Aug</v>
      </c>
      <c r="H198" s="219">
        <f>+'Ark1'!Q2451</f>
        <v>0</v>
      </c>
      <c r="I198" s="324">
        <f>+'Ark1'!R2451</f>
        <v>0</v>
      </c>
      <c r="J198" s="220" t="str">
        <f>+IF(I198=0,"",'Ark1'!AG2451)</f>
        <v/>
      </c>
      <c r="K198" s="220" t="str">
        <f>+IF(I198=0,"",'Ark1'!AH2451)</f>
        <v/>
      </c>
      <c r="L198" s="221" t="str">
        <f>+IF(I198=0,"",'Ark1'!S2451)</f>
        <v/>
      </c>
      <c r="M198" s="271" t="str">
        <f>+IF(I198=0,"",'Ark1'!U2451)</f>
        <v/>
      </c>
      <c r="N198" s="220" t="str">
        <f>+IF(I198=0,"",'Ark1'!V2451)</f>
        <v/>
      </c>
      <c r="O198" s="220" t="str">
        <f>+IF(I198=0,"",'Ark1'!W2451)</f>
        <v/>
      </c>
      <c r="P198" s="222" t="str">
        <f>+IF(I198=0,"",'Ark1'!X2451)</f>
        <v/>
      </c>
      <c r="Q198" s="222" t="str">
        <f>+IF(I198=0,"",'Ark1'!Y2451)</f>
        <v/>
      </c>
      <c r="R198" s="222" t="str">
        <f>+IF(I198=0,"",'Ark1'!Z2451)</f>
        <v/>
      </c>
      <c r="S198" s="220" t="str">
        <f>+IF(I198=0,"",'Ark1'!AA2451)</f>
        <v/>
      </c>
      <c r="T198" s="220" t="str">
        <f>+IF(I198=0,"",'Ark1'!AB2451)</f>
        <v/>
      </c>
      <c r="U198" s="222">
        <f>+'Ark1'!AD2451</f>
        <v>0</v>
      </c>
      <c r="V198" s="220" t="str">
        <f t="shared" si="25"/>
        <v/>
      </c>
      <c r="W198" s="220" t="str">
        <f t="shared" si="26"/>
        <v/>
      </c>
      <c r="X198" s="199"/>
      <c r="Y198" s="26"/>
      <c r="AA198" s="28"/>
      <c r="AB198" s="26"/>
      <c r="AC198" s="27"/>
      <c r="AD198" s="27"/>
      <c r="AH198" s="27"/>
    </row>
    <row r="199" spans="1:34" ht="15.6">
      <c r="A199" s="199"/>
      <c r="B199" s="219">
        <f>+'Ark1'!C2452</f>
        <v>2024</v>
      </c>
      <c r="C199" s="199"/>
      <c r="D199" s="219">
        <f>+'Ark1'!M2452</f>
        <v>13</v>
      </c>
      <c r="E199" s="219" t="s">
        <v>100</v>
      </c>
      <c r="F199" s="219">
        <f>+'Ark1'!D2452</f>
        <v>9</v>
      </c>
      <c r="G199" s="219" t="str">
        <f t="shared" si="24"/>
        <v>Sep</v>
      </c>
      <c r="H199" s="219">
        <f>+'Ark1'!Q2452</f>
        <v>0</v>
      </c>
      <c r="I199" s="324">
        <f>+'Ark1'!R2452</f>
        <v>0</v>
      </c>
      <c r="J199" s="220" t="str">
        <f>+IF(I199=0,"",'Ark1'!AG2452)</f>
        <v/>
      </c>
      <c r="K199" s="220" t="str">
        <f>+IF(I199=0,"",'Ark1'!AH2452)</f>
        <v/>
      </c>
      <c r="L199" s="221" t="str">
        <f>+IF(I199=0,"",'Ark1'!S2452)</f>
        <v/>
      </c>
      <c r="M199" s="271" t="str">
        <f>+IF(I199=0,"",'Ark1'!U2452)</f>
        <v/>
      </c>
      <c r="N199" s="220" t="str">
        <f>+IF(I199=0,"",'Ark1'!V2452)</f>
        <v/>
      </c>
      <c r="O199" s="220" t="str">
        <f>+IF(I199=0,"",'Ark1'!W2452)</f>
        <v/>
      </c>
      <c r="P199" s="222" t="str">
        <f>+IF(I199=0,"",'Ark1'!X2452)</f>
        <v/>
      </c>
      <c r="Q199" s="222" t="str">
        <f>+IF(I199=0,"",'Ark1'!Y2452)</f>
        <v/>
      </c>
      <c r="R199" s="222" t="str">
        <f>+IF(I199=0,"",'Ark1'!Z2452)</f>
        <v/>
      </c>
      <c r="S199" s="220" t="str">
        <f>+IF(I199=0,"",'Ark1'!AA2452)</f>
        <v/>
      </c>
      <c r="T199" s="220" t="str">
        <f>+IF(I199=0,"",'Ark1'!AB2452)</f>
        <v/>
      </c>
      <c r="U199" s="222">
        <f>+'Ark1'!AD2452</f>
        <v>0</v>
      </c>
      <c r="V199" s="220" t="str">
        <f t="shared" si="25"/>
        <v/>
      </c>
      <c r="W199" s="220" t="str">
        <f t="shared" si="26"/>
        <v/>
      </c>
      <c r="X199" s="199"/>
      <c r="Y199" s="26"/>
      <c r="AA199" s="28"/>
      <c r="AB199" s="26"/>
      <c r="AC199" s="27"/>
      <c r="AD199" s="27"/>
      <c r="AH199" s="27"/>
    </row>
    <row r="200" spans="1:34" ht="15.6">
      <c r="A200" s="199"/>
      <c r="B200" s="219">
        <f>+'Ark1'!C2453</f>
        <v>2024</v>
      </c>
      <c r="C200" s="199"/>
      <c r="D200" s="219">
        <f>+'Ark1'!M2453</f>
        <v>13</v>
      </c>
      <c r="E200" s="219" t="s">
        <v>100</v>
      </c>
      <c r="F200" s="219">
        <f>+'Ark1'!D2453</f>
        <v>10</v>
      </c>
      <c r="G200" s="219" t="str">
        <f t="shared" si="24"/>
        <v>Okt</v>
      </c>
      <c r="H200" s="219">
        <f>+'Ark1'!Q2453</f>
        <v>0</v>
      </c>
      <c r="I200" s="324">
        <f>+'Ark1'!R2453</f>
        <v>0</v>
      </c>
      <c r="J200" s="220" t="str">
        <f>+IF(I200=0,"",'Ark1'!AG2453)</f>
        <v/>
      </c>
      <c r="K200" s="220" t="str">
        <f>+IF(I200=0,"",'Ark1'!AH2453)</f>
        <v/>
      </c>
      <c r="L200" s="221" t="str">
        <f>+IF(I200=0,"",'Ark1'!S2453)</f>
        <v/>
      </c>
      <c r="M200" s="271" t="str">
        <f>+IF(I200=0,"",'Ark1'!U2453)</f>
        <v/>
      </c>
      <c r="N200" s="220" t="str">
        <f>+IF(I200=0,"",'Ark1'!V2453)</f>
        <v/>
      </c>
      <c r="O200" s="220" t="str">
        <f>+IF(I200=0,"",'Ark1'!W2453)</f>
        <v/>
      </c>
      <c r="P200" s="222" t="str">
        <f>+IF(I200=0,"",'Ark1'!X2453)</f>
        <v/>
      </c>
      <c r="Q200" s="222" t="str">
        <f>+IF(I200=0,"",'Ark1'!Y2453)</f>
        <v/>
      </c>
      <c r="R200" s="222" t="str">
        <f>+IF(I200=0,"",'Ark1'!Z2453)</f>
        <v/>
      </c>
      <c r="S200" s="220" t="str">
        <f>+IF(I200=0,"",'Ark1'!AA2453)</f>
        <v/>
      </c>
      <c r="T200" s="220" t="str">
        <f>+IF(I200=0,"",'Ark1'!AB2453)</f>
        <v/>
      </c>
      <c r="U200" s="222">
        <f>+'Ark1'!AD2453</f>
        <v>0</v>
      </c>
      <c r="V200" s="220" t="str">
        <f t="shared" si="25"/>
        <v/>
      </c>
      <c r="W200" s="220" t="str">
        <f t="shared" si="26"/>
        <v/>
      </c>
      <c r="X200" s="199"/>
      <c r="Y200" s="26"/>
      <c r="AA200" s="28"/>
      <c r="AB200" s="26"/>
      <c r="AC200" s="27"/>
      <c r="AD200" s="27"/>
      <c r="AH200" s="27"/>
    </row>
    <row r="201" spans="1:34" ht="15.6">
      <c r="A201" s="199"/>
      <c r="B201" s="219">
        <f>+'Ark1'!C2454</f>
        <v>2024</v>
      </c>
      <c r="C201" s="199"/>
      <c r="D201" s="219">
        <f>+'Ark1'!M2454</f>
        <v>13</v>
      </c>
      <c r="E201" s="219" t="s">
        <v>100</v>
      </c>
      <c r="F201" s="219">
        <f>+'Ark1'!D2454</f>
        <v>11</v>
      </c>
      <c r="G201" s="219" t="str">
        <f t="shared" si="24"/>
        <v>Nov</v>
      </c>
      <c r="H201" s="219">
        <f>+'Ark1'!Q2454</f>
        <v>0</v>
      </c>
      <c r="I201" s="324">
        <f>+'Ark1'!R2454</f>
        <v>0</v>
      </c>
      <c r="J201" s="220" t="str">
        <f>+IF(I201=0,"",'Ark1'!AG2454)</f>
        <v/>
      </c>
      <c r="K201" s="220" t="str">
        <f>+IF(I201=0,"",'Ark1'!AH2454)</f>
        <v/>
      </c>
      <c r="L201" s="221" t="str">
        <f>+IF(I201=0,"",'Ark1'!S2454)</f>
        <v/>
      </c>
      <c r="M201" s="271" t="str">
        <f>+IF(I201=0,"",'Ark1'!U2454)</f>
        <v/>
      </c>
      <c r="N201" s="220" t="str">
        <f>+IF(I201=0,"",'Ark1'!V2454)</f>
        <v/>
      </c>
      <c r="O201" s="220" t="str">
        <f>+IF(I201=0,"",'Ark1'!W2454)</f>
        <v/>
      </c>
      <c r="P201" s="222" t="str">
        <f>+IF(I201=0,"",'Ark1'!X2454)</f>
        <v/>
      </c>
      <c r="Q201" s="222" t="str">
        <f>+IF(I201=0,"",'Ark1'!Y2454)</f>
        <v/>
      </c>
      <c r="R201" s="222" t="str">
        <f>+IF(I201=0,"",'Ark1'!Z2454)</f>
        <v/>
      </c>
      <c r="S201" s="220" t="str">
        <f>+IF(I201=0,"",'Ark1'!AA2454)</f>
        <v/>
      </c>
      <c r="T201" s="220" t="str">
        <f>+IF(I201=0,"",'Ark1'!AB2454)</f>
        <v/>
      </c>
      <c r="U201" s="222">
        <f>+'Ark1'!AD2454</f>
        <v>0</v>
      </c>
      <c r="V201" s="220" t="str">
        <f t="shared" si="25"/>
        <v/>
      </c>
      <c r="W201" s="220" t="str">
        <f t="shared" si="26"/>
        <v/>
      </c>
      <c r="X201" s="199"/>
      <c r="Y201" s="26"/>
      <c r="AA201" s="28"/>
      <c r="AB201" s="26"/>
      <c r="AC201" s="27"/>
      <c r="AD201" s="27"/>
      <c r="AH201" s="27"/>
    </row>
    <row r="202" spans="1:34" ht="15.6">
      <c r="A202" s="199"/>
      <c r="B202" s="219">
        <f>+'Ark1'!C2455</f>
        <v>2024</v>
      </c>
      <c r="C202" s="199"/>
      <c r="D202" s="219">
        <f>+'Ark1'!M2455</f>
        <v>13</v>
      </c>
      <c r="E202" s="219" t="s">
        <v>100</v>
      </c>
      <c r="F202" s="219">
        <f>+'Ark1'!D2455</f>
        <v>12</v>
      </c>
      <c r="G202" s="219" t="str">
        <f t="shared" si="24"/>
        <v>Des</v>
      </c>
      <c r="H202" s="219">
        <f>+'Ark1'!Q2455</f>
        <v>0</v>
      </c>
      <c r="I202" s="324">
        <f>+'Ark1'!R2455</f>
        <v>0</v>
      </c>
      <c r="J202" s="220" t="str">
        <f>+IF(I202=0,"",'Ark1'!AG2455)</f>
        <v/>
      </c>
      <c r="K202" s="220" t="str">
        <f>+IF(I202=0,"",'Ark1'!AH2455)</f>
        <v/>
      </c>
      <c r="L202" s="221" t="str">
        <f>+IF(I202=0,"",'Ark1'!S2455)</f>
        <v/>
      </c>
      <c r="M202" s="271" t="str">
        <f>+IF(I202=0,"",'Ark1'!U2455)</f>
        <v/>
      </c>
      <c r="N202" s="220" t="str">
        <f>+IF(I202=0,"",'Ark1'!V2455)</f>
        <v/>
      </c>
      <c r="O202" s="220" t="str">
        <f>+IF(I202=0,"",'Ark1'!W2455)</f>
        <v/>
      </c>
      <c r="P202" s="222" t="str">
        <f>+IF(I202=0,"",'Ark1'!X2455)</f>
        <v/>
      </c>
      <c r="Q202" s="222" t="str">
        <f>+IF(I202=0,"",'Ark1'!Y2455)</f>
        <v/>
      </c>
      <c r="R202" s="222" t="str">
        <f>+IF(I202=0,"",'Ark1'!Z2455)</f>
        <v/>
      </c>
      <c r="S202" s="220" t="str">
        <f>+IF(I202=0,"",'Ark1'!AA2455)</f>
        <v/>
      </c>
      <c r="T202" s="220" t="str">
        <f>+IF(I202=0,"",'Ark1'!AB2455)</f>
        <v/>
      </c>
      <c r="U202" s="222">
        <f>+'Ark1'!AD2455</f>
        <v>0</v>
      </c>
      <c r="V202" s="220" t="str">
        <f t="shared" si="25"/>
        <v/>
      </c>
      <c r="W202" s="220" t="str">
        <f t="shared" si="26"/>
        <v/>
      </c>
      <c r="X202" s="199"/>
      <c r="Y202" s="26"/>
      <c r="AA202" s="28"/>
      <c r="AB202" s="26"/>
      <c r="AC202" s="27"/>
      <c r="AD202" s="27"/>
      <c r="AH202" s="27"/>
    </row>
    <row r="203" spans="1:34" ht="15.6">
      <c r="A203" s="199"/>
      <c r="B203" s="199"/>
      <c r="C203" s="199"/>
      <c r="D203" s="199"/>
      <c r="E203" s="199"/>
      <c r="F203" s="199"/>
      <c r="G203" s="199"/>
      <c r="H203" s="199"/>
      <c r="I203" s="320"/>
      <c r="J203" s="200"/>
      <c r="K203" s="200"/>
      <c r="L203" s="199"/>
      <c r="M203" s="199"/>
      <c r="N203" s="199"/>
      <c r="O203" s="201"/>
      <c r="P203" s="201"/>
      <c r="Q203" s="201"/>
      <c r="R203" s="201"/>
      <c r="S203" s="200"/>
      <c r="T203" s="199"/>
      <c r="U203" s="201"/>
      <c r="V203" s="201"/>
      <c r="W203" s="200"/>
      <c r="X203" s="199"/>
      <c r="Y203" s="202"/>
      <c r="AA203" s="28"/>
      <c r="AB203" s="26"/>
      <c r="AC203" s="203"/>
      <c r="AD203" s="27"/>
      <c r="AH203" s="27"/>
    </row>
    <row r="204" spans="1:34" ht="22.8">
      <c r="A204" s="199"/>
      <c r="B204" s="199"/>
      <c r="C204" s="199"/>
      <c r="D204" s="199"/>
      <c r="E204" s="244" t="str">
        <f>+E206</f>
        <v>5</v>
      </c>
      <c r="F204" s="199"/>
      <c r="G204" s="199"/>
      <c r="H204" s="199"/>
      <c r="I204" s="313">
        <f>SUM(I206:I217)</f>
        <v>0</v>
      </c>
      <c r="J204" s="200"/>
      <c r="K204" s="200"/>
      <c r="L204" s="199"/>
      <c r="M204" s="250" t="str">
        <f>+Fettgruppe!K23</f>
        <v/>
      </c>
      <c r="N204" s="199"/>
      <c r="O204" s="201"/>
      <c r="P204" s="201"/>
      <c r="Q204" s="201"/>
      <c r="R204" s="201"/>
      <c r="S204" s="200"/>
      <c r="T204" s="199"/>
      <c r="U204" s="201"/>
      <c r="V204" s="201"/>
      <c r="W204" s="200"/>
      <c r="X204" s="199"/>
      <c r="Y204" s="202"/>
      <c r="AA204" s="28"/>
      <c r="AB204" s="26"/>
      <c r="AC204" s="203"/>
      <c r="AD204" s="27"/>
      <c r="AH204" s="27"/>
    </row>
    <row r="205" spans="1:34" ht="15.6">
      <c r="A205" s="199"/>
      <c r="B205" s="199"/>
      <c r="C205" s="199"/>
      <c r="D205" s="199"/>
      <c r="E205" s="199"/>
      <c r="F205" s="199"/>
      <c r="G205" s="199"/>
      <c r="H205" s="217"/>
      <c r="I205" s="320"/>
      <c r="J205" s="200"/>
      <c r="K205" s="200"/>
      <c r="L205" s="217"/>
      <c r="M205" s="200"/>
      <c r="N205" s="200"/>
      <c r="O205" s="201"/>
      <c r="P205" s="218"/>
      <c r="Q205" s="35"/>
      <c r="R205" s="35"/>
      <c r="S205" s="216"/>
      <c r="T205" s="199"/>
      <c r="U205" s="218"/>
      <c r="V205" s="218"/>
      <c r="W205" s="216"/>
      <c r="X205" s="199"/>
      <c r="Y205" s="202"/>
      <c r="AA205" s="28"/>
      <c r="AB205" s="26"/>
      <c r="AC205" s="203"/>
      <c r="AD205" s="27"/>
      <c r="AH205" s="27"/>
    </row>
    <row r="206" spans="1:34" ht="15.6">
      <c r="A206" s="199"/>
      <c r="B206" s="27">
        <f>+'Ark1'!C2456</f>
        <v>2024</v>
      </c>
      <c r="C206" s="199"/>
      <c r="D206" s="27">
        <f>+'Ark1'!M2456</f>
        <v>14</v>
      </c>
      <c r="E206" s="229" t="s">
        <v>101</v>
      </c>
      <c r="F206" s="27">
        <f>+'Ark1'!D2456</f>
        <v>1</v>
      </c>
      <c r="G206" s="27" t="str">
        <f t="shared" ref="G206:G217" si="27">+G191</f>
        <v>Jan</v>
      </c>
      <c r="H206" s="27">
        <f>+'Ark1'!Q2456</f>
        <v>0</v>
      </c>
      <c r="I206" s="325">
        <f>+'Ark1'!R2456</f>
        <v>0</v>
      </c>
      <c r="J206" s="28" t="str">
        <f>+IF(I206=0,"",'Ark1'!AG2456)</f>
        <v/>
      </c>
      <c r="K206" s="28" t="str">
        <f>+IF(I206=0,"",'Ark1'!AH2456)</f>
        <v/>
      </c>
      <c r="L206" s="26" t="str">
        <f>+IF(I206=0,"",'Ark1'!S2456)</f>
        <v/>
      </c>
      <c r="M206" s="271" t="str">
        <f>+IF(I206=0,"",'Ark1'!U2456)</f>
        <v/>
      </c>
      <c r="N206" s="28" t="str">
        <f>+IF(I206=0,"",'Ark1'!V2456)</f>
        <v/>
      </c>
      <c r="O206" s="28" t="str">
        <f>+IF(I206=0,"",'Ark1'!W2456)</f>
        <v/>
      </c>
      <c r="P206" s="33" t="str">
        <f>+IF(I206=0,"",'Ark1'!X2456)</f>
        <v/>
      </c>
      <c r="Q206" s="33" t="str">
        <f>+IF(I206=0,"",'Ark1'!Y2456)</f>
        <v/>
      </c>
      <c r="R206" s="33" t="str">
        <f>+IF(I206=0,"",'Ark1'!Z2456)</f>
        <v/>
      </c>
      <c r="S206" s="28" t="str">
        <f>+IF(I206=0,"",'Ark1'!AA2456)</f>
        <v/>
      </c>
      <c r="T206" s="28" t="str">
        <f>+IF(I206=0,"",'Ark1'!AB2456)</f>
        <v/>
      </c>
      <c r="U206" s="33">
        <f>+'Ark1'!AD2456</f>
        <v>0</v>
      </c>
      <c r="V206" s="28" t="str">
        <f>+IF(I206=0,"",I206/D206)</f>
        <v/>
      </c>
      <c r="W206" s="28" t="str">
        <f>+IF(I206=0,"",I206/H206)</f>
        <v/>
      </c>
      <c r="X206" s="199"/>
      <c r="Y206" s="26"/>
      <c r="AA206" s="28"/>
      <c r="AB206" s="26"/>
      <c r="AC206" s="27"/>
      <c r="AD206" s="27"/>
      <c r="AH206" s="27"/>
    </row>
    <row r="207" spans="1:34" ht="15.6">
      <c r="A207" s="199"/>
      <c r="B207" s="27">
        <f>+'Ark1'!C2457</f>
        <v>2024</v>
      </c>
      <c r="C207" s="199"/>
      <c r="D207" s="27">
        <f>+'Ark1'!M2457</f>
        <v>14</v>
      </c>
      <c r="E207" s="229" t="s">
        <v>101</v>
      </c>
      <c r="F207" s="27">
        <f>+'Ark1'!D2457</f>
        <v>2</v>
      </c>
      <c r="G207" s="27" t="str">
        <f t="shared" si="27"/>
        <v>Feb</v>
      </c>
      <c r="H207" s="27">
        <f>+'Ark1'!Q2457</f>
        <v>0</v>
      </c>
      <c r="I207" s="325">
        <f>+'Ark1'!R2457</f>
        <v>0</v>
      </c>
      <c r="J207" s="28" t="str">
        <f>+IF(I207=0,"",'Ark1'!AG2457)</f>
        <v/>
      </c>
      <c r="K207" s="28" t="str">
        <f>+IF(I207=0,"",'Ark1'!AH2457)</f>
        <v/>
      </c>
      <c r="L207" s="26" t="str">
        <f>+IF(I207=0,"",'Ark1'!S2457)</f>
        <v/>
      </c>
      <c r="M207" s="271" t="str">
        <f>+IF(I207=0,"",'Ark1'!U2457)</f>
        <v/>
      </c>
      <c r="N207" s="28" t="str">
        <f>+IF(I207=0,"",'Ark1'!V2457)</f>
        <v/>
      </c>
      <c r="O207" s="28" t="str">
        <f>+IF(I207=0,"",'Ark1'!W2457)</f>
        <v/>
      </c>
      <c r="P207" s="33" t="str">
        <f>+IF(I207=0,"",'Ark1'!X2457)</f>
        <v/>
      </c>
      <c r="Q207" s="33" t="str">
        <f>+IF(I207=0,"",'Ark1'!Y2457)</f>
        <v/>
      </c>
      <c r="R207" s="33" t="str">
        <f>+IF(I207=0,"",'Ark1'!Z2457)</f>
        <v/>
      </c>
      <c r="S207" s="28" t="str">
        <f>+IF(I207=0,"",'Ark1'!AA2457)</f>
        <v/>
      </c>
      <c r="T207" s="28" t="str">
        <f>+IF(I207=0,"",'Ark1'!AB2457)</f>
        <v/>
      </c>
      <c r="U207" s="33">
        <f>+'Ark1'!AD2457</f>
        <v>0</v>
      </c>
      <c r="V207" s="28" t="str">
        <f t="shared" ref="V207:V217" si="28">+IF(I207=0,"",I207/D207)</f>
        <v/>
      </c>
      <c r="W207" s="28" t="str">
        <f t="shared" ref="W207:W217" si="29">+IF(I207=0,"",I207/H207)</f>
        <v/>
      </c>
      <c r="X207" s="199"/>
      <c r="Y207" s="26"/>
      <c r="AA207" s="28"/>
      <c r="AB207" s="26"/>
      <c r="AC207" s="27"/>
      <c r="AD207" s="27"/>
      <c r="AH207" s="27"/>
    </row>
    <row r="208" spans="1:34" ht="15.6">
      <c r="A208" s="199"/>
      <c r="B208" s="27">
        <f>+'Ark1'!C2458</f>
        <v>2024</v>
      </c>
      <c r="C208" s="199"/>
      <c r="D208" s="27">
        <f>+'Ark1'!M2458</f>
        <v>14</v>
      </c>
      <c r="E208" s="229" t="s">
        <v>101</v>
      </c>
      <c r="F208" s="27">
        <f>+'Ark1'!D2458</f>
        <v>3</v>
      </c>
      <c r="G208" s="27" t="str">
        <f t="shared" si="27"/>
        <v>Mar</v>
      </c>
      <c r="H208" s="27">
        <f>+'Ark1'!Q2458</f>
        <v>0</v>
      </c>
      <c r="I208" s="325">
        <f>+'Ark1'!R2458</f>
        <v>0</v>
      </c>
      <c r="J208" s="28" t="str">
        <f>+IF(I208=0,"",'Ark1'!AG2458)</f>
        <v/>
      </c>
      <c r="K208" s="28" t="str">
        <f>+IF(I208=0,"",'Ark1'!AH2458)</f>
        <v/>
      </c>
      <c r="L208" s="26" t="str">
        <f>+IF(I208=0,"",'Ark1'!S2458)</f>
        <v/>
      </c>
      <c r="M208" s="271" t="str">
        <f>+IF(I208=0,"",'Ark1'!U2458)</f>
        <v/>
      </c>
      <c r="N208" s="28" t="str">
        <f>+IF(I208=0,"",'Ark1'!V2458)</f>
        <v/>
      </c>
      <c r="O208" s="28" t="str">
        <f>+IF(I208=0,"",'Ark1'!W2458)</f>
        <v/>
      </c>
      <c r="P208" s="33" t="str">
        <f>+IF(I208=0,"",'Ark1'!X2458)</f>
        <v/>
      </c>
      <c r="Q208" s="33" t="str">
        <f>+IF(I208=0,"",'Ark1'!Y2458)</f>
        <v/>
      </c>
      <c r="R208" s="33" t="str">
        <f>+IF(I208=0,"",'Ark1'!Z2458)</f>
        <v/>
      </c>
      <c r="S208" s="28" t="str">
        <f>+IF(I208=0,"",'Ark1'!AA2458)</f>
        <v/>
      </c>
      <c r="T208" s="28" t="str">
        <f>+IF(I208=0,"",'Ark1'!AB2458)</f>
        <v/>
      </c>
      <c r="U208" s="33">
        <f>+'Ark1'!AD2458</f>
        <v>0</v>
      </c>
      <c r="V208" s="28" t="str">
        <f t="shared" si="28"/>
        <v/>
      </c>
      <c r="W208" s="28" t="str">
        <f t="shared" si="29"/>
        <v/>
      </c>
      <c r="X208" s="199"/>
      <c r="Y208" s="26"/>
      <c r="AA208" s="28"/>
      <c r="AB208" s="26"/>
      <c r="AC208" s="27"/>
      <c r="AD208" s="27"/>
      <c r="AH208" s="27"/>
    </row>
    <row r="209" spans="1:34" ht="15.6">
      <c r="A209" s="199"/>
      <c r="B209" s="27">
        <f>+'Ark1'!C2459</f>
        <v>2024</v>
      </c>
      <c r="C209" s="199"/>
      <c r="D209" s="27">
        <f>+'Ark1'!M2459</f>
        <v>14</v>
      </c>
      <c r="E209" s="229" t="s">
        <v>101</v>
      </c>
      <c r="F209" s="27">
        <f>+'Ark1'!D2459</f>
        <v>4</v>
      </c>
      <c r="G209" s="27" t="str">
        <f t="shared" si="27"/>
        <v>Apr</v>
      </c>
      <c r="H209" s="27">
        <f>+'Ark1'!Q2459</f>
        <v>0</v>
      </c>
      <c r="I209" s="325">
        <f>+'Ark1'!R2459</f>
        <v>0</v>
      </c>
      <c r="J209" s="28" t="str">
        <f>+IF(I209=0,"",'Ark1'!AG2459)</f>
        <v/>
      </c>
      <c r="K209" s="28" t="str">
        <f>+IF(I209=0,"",'Ark1'!AH2459)</f>
        <v/>
      </c>
      <c r="L209" s="26" t="str">
        <f>+IF(I209=0,"",'Ark1'!S2459)</f>
        <v/>
      </c>
      <c r="M209" s="271" t="str">
        <f>+IF(I209=0,"",'Ark1'!U2459)</f>
        <v/>
      </c>
      <c r="N209" s="28" t="str">
        <f>+IF(I209=0,"",'Ark1'!V2459)</f>
        <v/>
      </c>
      <c r="O209" s="28" t="str">
        <f>+IF(I209=0,"",'Ark1'!W2459)</f>
        <v/>
      </c>
      <c r="P209" s="33" t="str">
        <f>+IF(I209=0,"",'Ark1'!X2459)</f>
        <v/>
      </c>
      <c r="Q209" s="33" t="str">
        <f>+IF(I209=0,"",'Ark1'!Y2459)</f>
        <v/>
      </c>
      <c r="R209" s="33" t="str">
        <f>+IF(I209=0,"",'Ark1'!Z2459)</f>
        <v/>
      </c>
      <c r="S209" s="28" t="str">
        <f>+IF(I209=0,"",'Ark1'!AA2459)</f>
        <v/>
      </c>
      <c r="T209" s="28" t="str">
        <f>+IF(I209=0,"",'Ark1'!AB2459)</f>
        <v/>
      </c>
      <c r="U209" s="33">
        <f>+'Ark1'!AD2459</f>
        <v>0</v>
      </c>
      <c r="V209" s="28" t="str">
        <f t="shared" si="28"/>
        <v/>
      </c>
      <c r="W209" s="28" t="str">
        <f t="shared" si="29"/>
        <v/>
      </c>
      <c r="X209" s="199"/>
      <c r="Y209" s="26"/>
      <c r="AA209" s="28"/>
      <c r="AB209" s="26"/>
      <c r="AC209" s="27"/>
      <c r="AD209" s="27"/>
      <c r="AH209" s="27"/>
    </row>
    <row r="210" spans="1:34" ht="15.6">
      <c r="A210" s="199"/>
      <c r="B210" s="27">
        <f>+'Ark1'!C2460</f>
        <v>2024</v>
      </c>
      <c r="C210" s="199"/>
      <c r="D210" s="27">
        <f>+'Ark1'!M2460</f>
        <v>14</v>
      </c>
      <c r="E210" s="229" t="s">
        <v>101</v>
      </c>
      <c r="F210" s="27">
        <f>+'Ark1'!D2460</f>
        <v>5</v>
      </c>
      <c r="G210" s="27" t="str">
        <f t="shared" si="27"/>
        <v>Mai</v>
      </c>
      <c r="H210" s="27">
        <f>+'Ark1'!Q2460</f>
        <v>0</v>
      </c>
      <c r="I210" s="325">
        <f>+'Ark1'!R2460</f>
        <v>0</v>
      </c>
      <c r="J210" s="28" t="str">
        <f>+IF(I210=0,"",'Ark1'!AG2460)</f>
        <v/>
      </c>
      <c r="K210" s="28" t="str">
        <f>+IF(I210=0,"",'Ark1'!AH2460)</f>
        <v/>
      </c>
      <c r="L210" s="26" t="str">
        <f>+IF(I210=0,"",'Ark1'!S2460)</f>
        <v/>
      </c>
      <c r="M210" s="271" t="str">
        <f>+IF(I210=0,"",'Ark1'!U2460)</f>
        <v/>
      </c>
      <c r="N210" s="28" t="str">
        <f>+IF(I210=0,"",'Ark1'!V2460)</f>
        <v/>
      </c>
      <c r="O210" s="28" t="str">
        <f>+IF(I210=0,"",'Ark1'!W2460)</f>
        <v/>
      </c>
      <c r="P210" s="33" t="str">
        <f>+IF(I210=0,"",'Ark1'!X2460)</f>
        <v/>
      </c>
      <c r="Q210" s="33" t="str">
        <f>+IF(I210=0,"",'Ark1'!Y2460)</f>
        <v/>
      </c>
      <c r="R210" s="33" t="str">
        <f>+IF(I210=0,"",'Ark1'!Z2460)</f>
        <v/>
      </c>
      <c r="S210" s="28" t="str">
        <f>+IF(I210=0,"",'Ark1'!AA2460)</f>
        <v/>
      </c>
      <c r="T210" s="28" t="str">
        <f>+IF(I210=0,"",'Ark1'!AB2460)</f>
        <v/>
      </c>
      <c r="U210" s="33">
        <f>+'Ark1'!AD2460</f>
        <v>0</v>
      </c>
      <c r="V210" s="28" t="str">
        <f t="shared" si="28"/>
        <v/>
      </c>
      <c r="W210" s="28" t="str">
        <f t="shared" si="29"/>
        <v/>
      </c>
      <c r="X210" s="199"/>
      <c r="Y210" s="26"/>
      <c r="AA210" s="28"/>
      <c r="AB210" s="26"/>
      <c r="AC210" s="27"/>
      <c r="AD210" s="27"/>
      <c r="AH210" s="27"/>
    </row>
    <row r="211" spans="1:34" ht="15.6">
      <c r="A211" s="199"/>
      <c r="B211" s="27">
        <f>+'Ark1'!C2461</f>
        <v>2024</v>
      </c>
      <c r="C211" s="199"/>
      <c r="D211" s="27">
        <f>+'Ark1'!M2461</f>
        <v>14</v>
      </c>
      <c r="E211" s="229" t="s">
        <v>101</v>
      </c>
      <c r="F211" s="27">
        <f>+'Ark1'!D2461</f>
        <v>6</v>
      </c>
      <c r="G211" s="27" t="str">
        <f t="shared" si="27"/>
        <v>Jun</v>
      </c>
      <c r="H211" s="27">
        <f>+'Ark1'!Q2461</f>
        <v>0</v>
      </c>
      <c r="I211" s="325">
        <f>+'Ark1'!R2461</f>
        <v>0</v>
      </c>
      <c r="J211" s="28" t="str">
        <f>+IF(I211=0,"",'Ark1'!AG2461)</f>
        <v/>
      </c>
      <c r="K211" s="28" t="str">
        <f>+IF(I211=0,"",'Ark1'!AH2461)</f>
        <v/>
      </c>
      <c r="L211" s="26" t="str">
        <f>+IF(I211=0,"",'Ark1'!S2461)</f>
        <v/>
      </c>
      <c r="M211" s="271" t="str">
        <f>+IF(I211=0,"",'Ark1'!U2461)</f>
        <v/>
      </c>
      <c r="N211" s="28" t="str">
        <f>+IF(I211=0,"",'Ark1'!V2461)</f>
        <v/>
      </c>
      <c r="O211" s="28" t="str">
        <f>+IF(I211=0,"",'Ark1'!W2461)</f>
        <v/>
      </c>
      <c r="P211" s="33" t="str">
        <f>+IF(I211=0,"",'Ark1'!X2461)</f>
        <v/>
      </c>
      <c r="Q211" s="33" t="str">
        <f>+IF(I211=0,"",'Ark1'!Y2461)</f>
        <v/>
      </c>
      <c r="R211" s="33" t="str">
        <f>+IF(I211=0,"",'Ark1'!Z2461)</f>
        <v/>
      </c>
      <c r="S211" s="28" t="str">
        <f>+IF(I211=0,"",'Ark1'!AA2461)</f>
        <v/>
      </c>
      <c r="T211" s="28" t="str">
        <f>+IF(I211=0,"",'Ark1'!AB2461)</f>
        <v/>
      </c>
      <c r="U211" s="33">
        <f>+'Ark1'!AD2461</f>
        <v>0</v>
      </c>
      <c r="V211" s="28" t="str">
        <f t="shared" si="28"/>
        <v/>
      </c>
      <c r="W211" s="28" t="str">
        <f t="shared" si="29"/>
        <v/>
      </c>
      <c r="X211" s="199"/>
      <c r="Y211" s="26"/>
      <c r="AA211" s="28"/>
      <c r="AB211" s="26"/>
      <c r="AC211" s="27"/>
      <c r="AD211" s="27"/>
      <c r="AH211" s="27"/>
    </row>
    <row r="212" spans="1:34" ht="15.6">
      <c r="A212" s="199"/>
      <c r="B212" s="27">
        <f>+'Ark1'!C2462</f>
        <v>2024</v>
      </c>
      <c r="C212" s="199"/>
      <c r="D212" s="27">
        <f>+'Ark1'!M2462</f>
        <v>14</v>
      </c>
      <c r="E212" s="229" t="s">
        <v>101</v>
      </c>
      <c r="F212" s="27">
        <f>+'Ark1'!D2462</f>
        <v>7</v>
      </c>
      <c r="G212" s="27" t="str">
        <f t="shared" si="27"/>
        <v>Jul</v>
      </c>
      <c r="H212" s="27">
        <f>+'Ark1'!Q2462</f>
        <v>0</v>
      </c>
      <c r="I212" s="325">
        <f>+'Ark1'!R2462</f>
        <v>0</v>
      </c>
      <c r="J212" s="28" t="str">
        <f>+IF(I212=0,"",'Ark1'!AG2462)</f>
        <v/>
      </c>
      <c r="K212" s="28" t="str">
        <f>+IF(I212=0,"",'Ark1'!AH2462)</f>
        <v/>
      </c>
      <c r="L212" s="26" t="str">
        <f>+IF(I212=0,"",'Ark1'!S2462)</f>
        <v/>
      </c>
      <c r="M212" s="271" t="str">
        <f>+IF(I212=0,"",'Ark1'!U2462)</f>
        <v/>
      </c>
      <c r="N212" s="28" t="str">
        <f>+IF(I212=0,"",'Ark1'!V2462)</f>
        <v/>
      </c>
      <c r="O212" s="28" t="str">
        <f>+IF(I212=0,"",'Ark1'!W2462)</f>
        <v/>
      </c>
      <c r="P212" s="33" t="str">
        <f>+IF(I212=0,"",'Ark1'!X2462)</f>
        <v/>
      </c>
      <c r="Q212" s="33" t="str">
        <f>+IF(I212=0,"",'Ark1'!Y2462)</f>
        <v/>
      </c>
      <c r="R212" s="33" t="str">
        <f>+IF(I212=0,"",'Ark1'!Z2462)</f>
        <v/>
      </c>
      <c r="S212" s="28" t="str">
        <f>+IF(I212=0,"",'Ark1'!AA2462)</f>
        <v/>
      </c>
      <c r="T212" s="28" t="str">
        <f>+IF(I212=0,"",'Ark1'!AB2462)</f>
        <v/>
      </c>
      <c r="U212" s="33">
        <f>+'Ark1'!AD2462</f>
        <v>0</v>
      </c>
      <c r="V212" s="28" t="str">
        <f t="shared" si="28"/>
        <v/>
      </c>
      <c r="W212" s="28" t="str">
        <f t="shared" si="29"/>
        <v/>
      </c>
      <c r="X212" s="199"/>
      <c r="Y212" s="26"/>
      <c r="AA212" s="28"/>
      <c r="AB212" s="26"/>
      <c r="AC212" s="27"/>
      <c r="AD212" s="27"/>
      <c r="AH212" s="27"/>
    </row>
    <row r="213" spans="1:34" ht="15.6">
      <c r="A213" s="199"/>
      <c r="B213" s="27">
        <f>+'Ark1'!C2463</f>
        <v>2024</v>
      </c>
      <c r="C213" s="199"/>
      <c r="D213" s="27">
        <f>+'Ark1'!M2463</f>
        <v>14</v>
      </c>
      <c r="E213" s="229" t="s">
        <v>101</v>
      </c>
      <c r="F213" s="27">
        <f>+'Ark1'!D2463</f>
        <v>8</v>
      </c>
      <c r="G213" s="27" t="str">
        <f t="shared" si="27"/>
        <v>Aug</v>
      </c>
      <c r="H213" s="27">
        <f>+'Ark1'!Q2463</f>
        <v>0</v>
      </c>
      <c r="I213" s="325">
        <f>+'Ark1'!R2463</f>
        <v>0</v>
      </c>
      <c r="J213" s="28" t="str">
        <f>+IF(I213=0,"",'Ark1'!AG2463)</f>
        <v/>
      </c>
      <c r="K213" s="28" t="str">
        <f>+IF(I213=0,"",'Ark1'!AH2463)</f>
        <v/>
      </c>
      <c r="L213" s="26" t="str">
        <f>+IF(I213=0,"",'Ark1'!S2463)</f>
        <v/>
      </c>
      <c r="M213" s="271" t="str">
        <f>+IF(I213=0,"",'Ark1'!U2463)</f>
        <v/>
      </c>
      <c r="N213" s="28" t="str">
        <f>+IF(I213=0,"",'Ark1'!V2463)</f>
        <v/>
      </c>
      <c r="O213" s="28" t="str">
        <f>+IF(I213=0,"",'Ark1'!W2463)</f>
        <v/>
      </c>
      <c r="P213" s="33" t="str">
        <f>+IF(I213=0,"",'Ark1'!X2463)</f>
        <v/>
      </c>
      <c r="Q213" s="33" t="str">
        <f>+IF(I213=0,"",'Ark1'!Y2463)</f>
        <v/>
      </c>
      <c r="R213" s="33" t="str">
        <f>+IF(I213=0,"",'Ark1'!Z2463)</f>
        <v/>
      </c>
      <c r="S213" s="28" t="str">
        <f>+IF(I213=0,"",'Ark1'!AA2463)</f>
        <v/>
      </c>
      <c r="T213" s="28" t="str">
        <f>+IF(I213=0,"",'Ark1'!AB2463)</f>
        <v/>
      </c>
      <c r="U213" s="33">
        <f>+'Ark1'!AD2463</f>
        <v>0</v>
      </c>
      <c r="V213" s="28" t="str">
        <f t="shared" si="28"/>
        <v/>
      </c>
      <c r="W213" s="28" t="str">
        <f t="shared" si="29"/>
        <v/>
      </c>
      <c r="X213" s="199"/>
      <c r="Y213" s="26"/>
      <c r="AA213" s="28"/>
      <c r="AB213" s="26"/>
      <c r="AC213" s="27"/>
      <c r="AD213" s="27"/>
      <c r="AH213" s="27"/>
    </row>
    <row r="214" spans="1:34" ht="15.6">
      <c r="A214" s="199"/>
      <c r="B214" s="27">
        <f>+'Ark1'!C2464</f>
        <v>2024</v>
      </c>
      <c r="C214" s="199"/>
      <c r="D214" s="27">
        <f>+'Ark1'!M2464</f>
        <v>14</v>
      </c>
      <c r="E214" s="229" t="s">
        <v>101</v>
      </c>
      <c r="F214" s="27">
        <f>+'Ark1'!D2464</f>
        <v>9</v>
      </c>
      <c r="G214" s="27" t="str">
        <f t="shared" si="27"/>
        <v>Sep</v>
      </c>
      <c r="H214" s="27">
        <f>+'Ark1'!Q2464</f>
        <v>0</v>
      </c>
      <c r="I214" s="325">
        <f>+'Ark1'!R2464</f>
        <v>0</v>
      </c>
      <c r="J214" s="28" t="str">
        <f>+IF(I214=0,"",'Ark1'!AG2464)</f>
        <v/>
      </c>
      <c r="K214" s="28" t="str">
        <f>+IF(I214=0,"",'Ark1'!AH2464)</f>
        <v/>
      </c>
      <c r="L214" s="26" t="str">
        <f>+IF(I214=0,"",'Ark1'!S2464)</f>
        <v/>
      </c>
      <c r="M214" s="271" t="str">
        <f>+IF(I214=0,"",'Ark1'!U2464)</f>
        <v/>
      </c>
      <c r="N214" s="28" t="str">
        <f>+IF(I214=0,"",'Ark1'!V2464)</f>
        <v/>
      </c>
      <c r="O214" s="28" t="str">
        <f>+IF(I214=0,"",'Ark1'!W2464)</f>
        <v/>
      </c>
      <c r="P214" s="33" t="str">
        <f>+IF(I214=0,"",'Ark1'!X2464)</f>
        <v/>
      </c>
      <c r="Q214" s="33" t="str">
        <f>+IF(I214=0,"",'Ark1'!Y2464)</f>
        <v/>
      </c>
      <c r="R214" s="33" t="str">
        <f>+IF(I214=0,"",'Ark1'!Z2464)</f>
        <v/>
      </c>
      <c r="S214" s="28" t="str">
        <f>+IF(I214=0,"",'Ark1'!AA2464)</f>
        <v/>
      </c>
      <c r="T214" s="28" t="str">
        <f>+IF(I214=0,"",'Ark1'!AB2464)</f>
        <v/>
      </c>
      <c r="U214" s="33">
        <f>+'Ark1'!AD2464</f>
        <v>0</v>
      </c>
      <c r="V214" s="28" t="str">
        <f t="shared" si="28"/>
        <v/>
      </c>
      <c r="W214" s="28" t="str">
        <f t="shared" si="29"/>
        <v/>
      </c>
      <c r="X214" s="199"/>
      <c r="Y214" s="26"/>
      <c r="AA214" s="28"/>
      <c r="AB214" s="26"/>
      <c r="AC214" s="27"/>
      <c r="AD214" s="27"/>
      <c r="AH214" s="27"/>
    </row>
    <row r="215" spans="1:34" ht="15.6">
      <c r="A215" s="199"/>
      <c r="B215" s="27">
        <f>+'Ark1'!C2465</f>
        <v>2024</v>
      </c>
      <c r="C215" s="199"/>
      <c r="D215" s="27">
        <f>+'Ark1'!M2465</f>
        <v>14</v>
      </c>
      <c r="E215" s="229" t="s">
        <v>101</v>
      </c>
      <c r="F215" s="27">
        <f>+'Ark1'!D2465</f>
        <v>10</v>
      </c>
      <c r="G215" s="27" t="str">
        <f t="shared" si="27"/>
        <v>Okt</v>
      </c>
      <c r="H215" s="27">
        <f>+'Ark1'!Q2465</f>
        <v>0</v>
      </c>
      <c r="I215" s="325">
        <f>+'Ark1'!R2465</f>
        <v>0</v>
      </c>
      <c r="J215" s="28" t="str">
        <f>+IF(I215=0,"",'Ark1'!AG2465)</f>
        <v/>
      </c>
      <c r="K215" s="28" t="str">
        <f>+IF(I215=0,"",'Ark1'!AH2465)</f>
        <v/>
      </c>
      <c r="L215" s="26" t="str">
        <f>+IF(I215=0,"",'Ark1'!S2465)</f>
        <v/>
      </c>
      <c r="M215" s="271" t="str">
        <f>+IF(I215=0,"",'Ark1'!U2465)</f>
        <v/>
      </c>
      <c r="N215" s="28" t="str">
        <f>+IF(I215=0,"",'Ark1'!V2465)</f>
        <v/>
      </c>
      <c r="O215" s="28" t="str">
        <f>+IF(I215=0,"",'Ark1'!W2465)</f>
        <v/>
      </c>
      <c r="P215" s="33" t="str">
        <f>+IF(I215=0,"",'Ark1'!X2465)</f>
        <v/>
      </c>
      <c r="Q215" s="33" t="str">
        <f>+IF(I215=0,"",'Ark1'!Y2465)</f>
        <v/>
      </c>
      <c r="R215" s="33" t="str">
        <f>+IF(I215=0,"",'Ark1'!Z2465)</f>
        <v/>
      </c>
      <c r="S215" s="28" t="str">
        <f>+IF(I215=0,"",'Ark1'!AA2465)</f>
        <v/>
      </c>
      <c r="T215" s="28" t="str">
        <f>+IF(I215=0,"",'Ark1'!AB2465)</f>
        <v/>
      </c>
      <c r="U215" s="33">
        <f>+'Ark1'!AD2465</f>
        <v>0</v>
      </c>
      <c r="V215" s="28" t="str">
        <f t="shared" si="28"/>
        <v/>
      </c>
      <c r="W215" s="28" t="str">
        <f t="shared" si="29"/>
        <v/>
      </c>
      <c r="X215" s="199"/>
      <c r="Y215" s="26"/>
      <c r="AA215" s="28"/>
      <c r="AB215" s="26"/>
      <c r="AC215" s="27"/>
      <c r="AD215" s="27"/>
      <c r="AH215" s="27"/>
    </row>
    <row r="216" spans="1:34" ht="15.6">
      <c r="A216" s="199"/>
      <c r="B216" s="27">
        <f>+'Ark1'!C2466</f>
        <v>2024</v>
      </c>
      <c r="C216" s="199"/>
      <c r="D216" s="27">
        <f>+'Ark1'!M2466</f>
        <v>14</v>
      </c>
      <c r="E216" s="229" t="s">
        <v>101</v>
      </c>
      <c r="F216" s="27">
        <f>+'Ark1'!D2466</f>
        <v>11</v>
      </c>
      <c r="G216" s="27" t="str">
        <f t="shared" si="27"/>
        <v>Nov</v>
      </c>
      <c r="H216" s="27">
        <f>+'Ark1'!Q2466</f>
        <v>0</v>
      </c>
      <c r="I216" s="325">
        <f>+'Ark1'!R2466</f>
        <v>0</v>
      </c>
      <c r="J216" s="28" t="str">
        <f>+IF(I216=0,"",'Ark1'!AG2466)</f>
        <v/>
      </c>
      <c r="K216" s="28" t="str">
        <f>+IF(I216=0,"",'Ark1'!AH2466)</f>
        <v/>
      </c>
      <c r="L216" s="26" t="str">
        <f>+IF(I216=0,"",'Ark1'!S2466)</f>
        <v/>
      </c>
      <c r="M216" s="271" t="str">
        <f>+IF(I216=0,"",'Ark1'!U2466)</f>
        <v/>
      </c>
      <c r="N216" s="28" t="str">
        <f>+IF(I216=0,"",'Ark1'!V2466)</f>
        <v/>
      </c>
      <c r="O216" s="28" t="str">
        <f>+IF(I216=0,"",'Ark1'!W2466)</f>
        <v/>
      </c>
      <c r="P216" s="33" t="str">
        <f>+IF(I216=0,"",'Ark1'!X2466)</f>
        <v/>
      </c>
      <c r="Q216" s="33" t="str">
        <f>+IF(I216=0,"",'Ark1'!Y2466)</f>
        <v/>
      </c>
      <c r="R216" s="33" t="str">
        <f>+IF(I216=0,"",'Ark1'!Z2466)</f>
        <v/>
      </c>
      <c r="S216" s="28" t="str">
        <f>+IF(I216=0,"",'Ark1'!AA2466)</f>
        <v/>
      </c>
      <c r="T216" s="28" t="str">
        <f>+IF(I216=0,"",'Ark1'!AB2466)</f>
        <v/>
      </c>
      <c r="U216" s="33">
        <f>+'Ark1'!AD2466</f>
        <v>0</v>
      </c>
      <c r="V216" s="28" t="str">
        <f t="shared" si="28"/>
        <v/>
      </c>
      <c r="W216" s="28" t="str">
        <f t="shared" si="29"/>
        <v/>
      </c>
      <c r="X216" s="199"/>
      <c r="Y216" s="26"/>
      <c r="AA216" s="28"/>
      <c r="AB216" s="26"/>
      <c r="AC216" s="27"/>
      <c r="AD216" s="27"/>
      <c r="AH216" s="27"/>
    </row>
    <row r="217" spans="1:34" ht="15.6">
      <c r="A217" s="199"/>
      <c r="B217" s="27">
        <f>+'Ark1'!C2467</f>
        <v>2024</v>
      </c>
      <c r="C217" s="199"/>
      <c r="D217" s="27">
        <f>+'Ark1'!M2467</f>
        <v>14</v>
      </c>
      <c r="E217" s="229" t="s">
        <v>101</v>
      </c>
      <c r="F217" s="27">
        <f>+'Ark1'!D2467</f>
        <v>12</v>
      </c>
      <c r="G217" s="27" t="str">
        <f t="shared" si="27"/>
        <v>Des</v>
      </c>
      <c r="H217" s="27">
        <f>+'Ark1'!Q2467</f>
        <v>0</v>
      </c>
      <c r="I217" s="325">
        <f>+'Ark1'!R2467</f>
        <v>0</v>
      </c>
      <c r="J217" s="28" t="str">
        <f>+IF(I217=0,"",'Ark1'!AG2467)</f>
        <v/>
      </c>
      <c r="K217" s="28" t="str">
        <f>+IF(I217=0,"",'Ark1'!AH2467)</f>
        <v/>
      </c>
      <c r="L217" s="26" t="str">
        <f>+IF(I217=0,"",'Ark1'!S2467)</f>
        <v/>
      </c>
      <c r="M217" s="271" t="str">
        <f>+IF(I217=0,"",'Ark1'!U2467)</f>
        <v/>
      </c>
      <c r="N217" s="28" t="str">
        <f>+IF(I217=0,"",'Ark1'!V2467)</f>
        <v/>
      </c>
      <c r="O217" s="28" t="str">
        <f>+IF(I217=0,"",'Ark1'!W2467)</f>
        <v/>
      </c>
      <c r="P217" s="33" t="str">
        <f>+IF(I217=0,"",'Ark1'!X2467)</f>
        <v/>
      </c>
      <c r="Q217" s="33" t="str">
        <f>+IF(I217=0,"",'Ark1'!Y2467)</f>
        <v/>
      </c>
      <c r="R217" s="33" t="str">
        <f>+IF(I217=0,"",'Ark1'!Z2467)</f>
        <v/>
      </c>
      <c r="S217" s="28" t="str">
        <f>+IF(I217=0,"",'Ark1'!AA2467)</f>
        <v/>
      </c>
      <c r="T217" s="28" t="str">
        <f>+IF(I217=0,"",'Ark1'!AB2467)</f>
        <v/>
      </c>
      <c r="U217" s="33">
        <f>+'Ark1'!AD2467</f>
        <v>0</v>
      </c>
      <c r="V217" s="28" t="str">
        <f t="shared" si="28"/>
        <v/>
      </c>
      <c r="W217" s="28" t="str">
        <f t="shared" si="29"/>
        <v/>
      </c>
      <c r="X217" s="199"/>
      <c r="Y217" s="26"/>
      <c r="AA217" s="28"/>
      <c r="AB217" s="26"/>
      <c r="AC217" s="27"/>
      <c r="AD217" s="27"/>
      <c r="AH217" s="27"/>
    </row>
    <row r="218" spans="1:34" ht="15.6">
      <c r="A218" s="199"/>
      <c r="B218" s="199"/>
      <c r="C218" s="199"/>
      <c r="D218" s="199"/>
      <c r="E218" s="199"/>
      <c r="F218" s="199"/>
      <c r="G218" s="199"/>
      <c r="H218" s="199"/>
      <c r="I218" s="320"/>
      <c r="J218" s="200"/>
      <c r="K218" s="200"/>
      <c r="L218" s="199"/>
      <c r="M218" s="199"/>
      <c r="N218" s="199"/>
      <c r="O218" s="201"/>
      <c r="P218" s="201"/>
      <c r="Q218" s="201"/>
      <c r="R218" s="201"/>
      <c r="S218" s="200"/>
      <c r="T218" s="199"/>
      <c r="U218" s="201"/>
      <c r="V218" s="201"/>
      <c r="W218" s="200"/>
      <c r="X218" s="199"/>
      <c r="Y218" s="202"/>
      <c r="AA218" s="28"/>
      <c r="AB218" s="26"/>
      <c r="AC218" s="203"/>
      <c r="AD218" s="27"/>
      <c r="AH218" s="27"/>
    </row>
    <row r="219" spans="1:34" ht="22.8">
      <c r="A219" s="199"/>
      <c r="B219" s="199"/>
      <c r="C219" s="199"/>
      <c r="D219" s="199"/>
      <c r="E219" s="244" t="str">
        <f>+E221</f>
        <v>5+</v>
      </c>
      <c r="F219" s="199"/>
      <c r="G219" s="199"/>
      <c r="H219" s="199"/>
      <c r="I219" s="313">
        <f>SUM(I221:I232)</f>
        <v>0</v>
      </c>
      <c r="J219" s="200"/>
      <c r="K219" s="200"/>
      <c r="L219" s="199"/>
      <c r="M219" s="250" t="str">
        <f>+Fettgruppe!K24</f>
        <v/>
      </c>
      <c r="N219" s="199"/>
      <c r="O219" s="201"/>
      <c r="P219" s="201"/>
      <c r="Q219" s="201"/>
      <c r="R219" s="201"/>
      <c r="S219" s="200"/>
      <c r="T219" s="199"/>
      <c r="U219" s="201"/>
      <c r="V219" s="201"/>
      <c r="W219" s="200"/>
      <c r="X219" s="199"/>
      <c r="Y219" s="202"/>
      <c r="AA219" s="28"/>
      <c r="AB219" s="26"/>
      <c r="AC219" s="203"/>
      <c r="AD219" s="27"/>
      <c r="AH219" s="27"/>
    </row>
    <row r="220" spans="1:34" ht="15.6">
      <c r="A220" s="199"/>
      <c r="B220" s="199"/>
      <c r="C220" s="199"/>
      <c r="D220" s="199"/>
      <c r="E220" s="199"/>
      <c r="F220" s="199"/>
      <c r="G220" s="199"/>
      <c r="H220" s="199"/>
      <c r="I220" s="320"/>
      <c r="J220" s="200"/>
      <c r="K220" s="200"/>
      <c r="L220" s="199"/>
      <c r="M220" s="199"/>
      <c r="N220" s="199"/>
      <c r="O220" s="201"/>
      <c r="P220" s="201"/>
      <c r="Q220" s="201"/>
      <c r="R220" s="201"/>
      <c r="S220" s="200"/>
      <c r="T220" s="199"/>
      <c r="U220" s="201"/>
      <c r="V220" s="201"/>
      <c r="W220" s="201"/>
      <c r="X220" s="201"/>
      <c r="Y220" s="202"/>
      <c r="AA220" s="28"/>
      <c r="AB220" s="26"/>
      <c r="AC220" s="203"/>
      <c r="AD220" s="27"/>
      <c r="AH220" s="27"/>
    </row>
    <row r="221" spans="1:34" ht="15.6">
      <c r="A221" s="199"/>
      <c r="B221" s="27">
        <f>+'Ark1'!C2468</f>
        <v>2024</v>
      </c>
      <c r="C221" s="199"/>
      <c r="D221" s="219">
        <f>+'Ark1'!M2468</f>
        <v>15</v>
      </c>
      <c r="E221" s="219" t="s">
        <v>102</v>
      </c>
      <c r="F221" s="219">
        <f>+'Ark1'!D2468</f>
        <v>1</v>
      </c>
      <c r="G221" s="219" t="str">
        <f t="shared" ref="G221:G232" si="30">+G206</f>
        <v>Jan</v>
      </c>
      <c r="H221" s="219">
        <f>+'Ark1'!Q2468</f>
        <v>0</v>
      </c>
      <c r="I221" s="324">
        <f>+'Ark1'!R2468</f>
        <v>0</v>
      </c>
      <c r="J221" s="220" t="str">
        <f>+IF(I221=0,"",'Ark1'!AG2468)</f>
        <v/>
      </c>
      <c r="K221" s="220" t="str">
        <f>+IF(I221=0,"",'Ark1'!AH2468)</f>
        <v/>
      </c>
      <c r="L221" s="221" t="str">
        <f>+IF(I221=0,"",'Ark1'!S2468)</f>
        <v/>
      </c>
      <c r="M221" s="271" t="str">
        <f>+IF(I221=0,"",'Ark1'!U2468)</f>
        <v/>
      </c>
      <c r="N221" s="220" t="str">
        <f>+IF(I221=0,"",'Ark1'!V2468)</f>
        <v/>
      </c>
      <c r="O221" s="220" t="str">
        <f>+IF(I221=0,"",'Ark1'!W2468)</f>
        <v/>
      </c>
      <c r="P221" s="222" t="str">
        <f>+IF(I221=0,"",'Ark1'!X2468)</f>
        <v/>
      </c>
      <c r="Q221" s="222" t="str">
        <f>+IF(I221=0,"",'Ark1'!Y2468)</f>
        <v/>
      </c>
      <c r="R221" s="222" t="str">
        <f>+IF(I221=0,"",'Ark1'!Z2468)</f>
        <v/>
      </c>
      <c r="S221" s="220" t="str">
        <f>+IF(I221=0,"",'Ark1'!AA2468)</f>
        <v/>
      </c>
      <c r="T221" s="220" t="str">
        <f>+IF(I221=0,"",'Ark1'!AB2468)</f>
        <v/>
      </c>
      <c r="U221" s="222">
        <f>+'Ark1'!AD2468</f>
        <v>0</v>
      </c>
      <c r="V221" s="220" t="str">
        <f>+IF(I221=0,"",I221/D221)</f>
        <v/>
      </c>
      <c r="W221" s="220" t="str">
        <f>+IF(I221=0,"",I221/H221)</f>
        <v/>
      </c>
      <c r="X221" s="199"/>
      <c r="Y221" s="26"/>
      <c r="AA221" s="28"/>
      <c r="AB221" s="26"/>
      <c r="AC221" s="27"/>
      <c r="AD221" s="27"/>
      <c r="AH221" s="27"/>
    </row>
    <row r="222" spans="1:34" ht="15.6">
      <c r="A222" s="199"/>
      <c r="B222" s="27">
        <f>+'Ark1'!C2469</f>
        <v>2024</v>
      </c>
      <c r="C222" s="199"/>
      <c r="D222" s="219">
        <f>+'Ark1'!M2469</f>
        <v>15</v>
      </c>
      <c r="E222" s="219" t="s">
        <v>102</v>
      </c>
      <c r="F222" s="219">
        <f>+'Ark1'!D2469</f>
        <v>2</v>
      </c>
      <c r="G222" s="219" t="str">
        <f t="shared" si="30"/>
        <v>Feb</v>
      </c>
      <c r="H222" s="219">
        <f>+'Ark1'!Q2469</f>
        <v>0</v>
      </c>
      <c r="I222" s="324">
        <f>+'Ark1'!R2469</f>
        <v>0</v>
      </c>
      <c r="J222" s="220" t="str">
        <f>+IF(I222=0,"",'Ark1'!AG2469)</f>
        <v/>
      </c>
      <c r="K222" s="220" t="str">
        <f>+IF(I222=0,"",'Ark1'!AH2469)</f>
        <v/>
      </c>
      <c r="L222" s="221" t="str">
        <f>+IF(I222=0,"",'Ark1'!S2469)</f>
        <v/>
      </c>
      <c r="M222" s="271" t="str">
        <f>+IF(I222=0,"",'Ark1'!U2469)</f>
        <v/>
      </c>
      <c r="N222" s="220" t="str">
        <f>+IF(I222=0,"",'Ark1'!V2469)</f>
        <v/>
      </c>
      <c r="O222" s="220" t="str">
        <f>+IF(I222=0,"",'Ark1'!W2469)</f>
        <v/>
      </c>
      <c r="P222" s="222" t="str">
        <f>+IF(I222=0,"",'Ark1'!X2469)</f>
        <v/>
      </c>
      <c r="Q222" s="222" t="str">
        <f>+IF(I222=0,"",'Ark1'!Y2469)</f>
        <v/>
      </c>
      <c r="R222" s="222" t="str">
        <f>+IF(I222=0,"",'Ark1'!Z2469)</f>
        <v/>
      </c>
      <c r="S222" s="220" t="str">
        <f>+IF(I222=0,"",'Ark1'!AA2469)</f>
        <v/>
      </c>
      <c r="T222" s="220" t="str">
        <f>+IF(I222=0,"",'Ark1'!AB2469)</f>
        <v/>
      </c>
      <c r="U222" s="222">
        <f>+'Ark1'!AD2469</f>
        <v>0</v>
      </c>
      <c r="V222" s="220" t="str">
        <f t="shared" ref="V222:V232" si="31">+IF(I222=0,"",I222/D222)</f>
        <v/>
      </c>
      <c r="W222" s="220" t="str">
        <f t="shared" ref="W222:W232" si="32">+IF(I222=0,"",I222/H222)</f>
        <v/>
      </c>
      <c r="X222" s="199"/>
      <c r="Y222" s="26"/>
      <c r="AA222" s="28"/>
      <c r="AB222" s="26"/>
      <c r="AC222" s="27"/>
      <c r="AD222" s="27"/>
      <c r="AH222" s="27"/>
    </row>
    <row r="223" spans="1:34" ht="15.6">
      <c r="A223" s="199"/>
      <c r="B223" s="27">
        <f>+'Ark1'!C2470</f>
        <v>2024</v>
      </c>
      <c r="C223" s="199"/>
      <c r="D223" s="219">
        <f>+'Ark1'!M2470</f>
        <v>15</v>
      </c>
      <c r="E223" s="219" t="s">
        <v>102</v>
      </c>
      <c r="F223" s="219">
        <f>+'Ark1'!D2470</f>
        <v>3</v>
      </c>
      <c r="G223" s="219" t="str">
        <f t="shared" si="30"/>
        <v>Mar</v>
      </c>
      <c r="H223" s="219">
        <f>+'Ark1'!Q2470</f>
        <v>0</v>
      </c>
      <c r="I223" s="324">
        <f>+'Ark1'!R2470</f>
        <v>0</v>
      </c>
      <c r="J223" s="220" t="str">
        <f>+IF(I223=0,"",'Ark1'!AG2470)</f>
        <v/>
      </c>
      <c r="K223" s="220" t="str">
        <f>+IF(I223=0,"",'Ark1'!AH2470)</f>
        <v/>
      </c>
      <c r="L223" s="221" t="str">
        <f>+IF(I223=0,"",'Ark1'!S2470)</f>
        <v/>
      </c>
      <c r="M223" s="271" t="str">
        <f>+IF(I223=0,"",'Ark1'!U2470)</f>
        <v/>
      </c>
      <c r="N223" s="220" t="str">
        <f>+IF(I223=0,"",'Ark1'!V2470)</f>
        <v/>
      </c>
      <c r="O223" s="220" t="str">
        <f>+IF(I223=0,"",'Ark1'!W2470)</f>
        <v/>
      </c>
      <c r="P223" s="222" t="str">
        <f>+IF(I223=0,"",'Ark1'!X2470)</f>
        <v/>
      </c>
      <c r="Q223" s="222" t="str">
        <f>+IF(I223=0,"",'Ark1'!Y2470)</f>
        <v/>
      </c>
      <c r="R223" s="222" t="str">
        <f>+IF(I223=0,"",'Ark1'!Z2470)</f>
        <v/>
      </c>
      <c r="S223" s="220" t="str">
        <f>+IF(I223=0,"",'Ark1'!AA2470)</f>
        <v/>
      </c>
      <c r="T223" s="220" t="str">
        <f>+IF(I223=0,"",'Ark1'!AB2470)</f>
        <v/>
      </c>
      <c r="U223" s="222">
        <f>+'Ark1'!AD2470</f>
        <v>0</v>
      </c>
      <c r="V223" s="220" t="str">
        <f t="shared" si="31"/>
        <v/>
      </c>
      <c r="W223" s="220" t="str">
        <f t="shared" si="32"/>
        <v/>
      </c>
      <c r="X223" s="199"/>
      <c r="Y223" s="26"/>
      <c r="AA223" s="28"/>
      <c r="AB223" s="26"/>
      <c r="AC223" s="27"/>
      <c r="AD223" s="27"/>
      <c r="AH223" s="27"/>
    </row>
    <row r="224" spans="1:34" ht="15.6">
      <c r="A224" s="199"/>
      <c r="B224" s="27">
        <f>+'Ark1'!C2471</f>
        <v>2024</v>
      </c>
      <c r="C224" s="199"/>
      <c r="D224" s="219">
        <f>+'Ark1'!M2471</f>
        <v>15</v>
      </c>
      <c r="E224" s="219" t="s">
        <v>102</v>
      </c>
      <c r="F224" s="219">
        <f>+'Ark1'!D2471</f>
        <v>4</v>
      </c>
      <c r="G224" s="219" t="str">
        <f t="shared" si="30"/>
        <v>Apr</v>
      </c>
      <c r="H224" s="219">
        <f>+'Ark1'!Q2471</f>
        <v>0</v>
      </c>
      <c r="I224" s="324">
        <f>+'Ark1'!R2471</f>
        <v>0</v>
      </c>
      <c r="J224" s="220" t="str">
        <f>+IF(I224=0,"",'Ark1'!AG2471)</f>
        <v/>
      </c>
      <c r="K224" s="220" t="str">
        <f>+IF(I224=0,"",'Ark1'!AH2471)</f>
        <v/>
      </c>
      <c r="L224" s="221" t="str">
        <f>+IF(I224=0,"",'Ark1'!S2471)</f>
        <v/>
      </c>
      <c r="M224" s="271" t="str">
        <f>+IF(I224=0,"",'Ark1'!U2471)</f>
        <v/>
      </c>
      <c r="N224" s="220" t="str">
        <f>+IF(I224=0,"",'Ark1'!V2471)</f>
        <v/>
      </c>
      <c r="O224" s="220" t="str">
        <f>+IF(I224=0,"",'Ark1'!W2471)</f>
        <v/>
      </c>
      <c r="P224" s="222" t="str">
        <f>+IF(I224=0,"",'Ark1'!X2471)</f>
        <v/>
      </c>
      <c r="Q224" s="222" t="str">
        <f>+IF(I224=0,"",'Ark1'!Y2471)</f>
        <v/>
      </c>
      <c r="R224" s="222" t="str">
        <f>+IF(I224=0,"",'Ark1'!Z2471)</f>
        <v/>
      </c>
      <c r="S224" s="220" t="str">
        <f>+IF(I224=0,"",'Ark1'!AA2471)</f>
        <v/>
      </c>
      <c r="T224" s="220" t="str">
        <f>+IF(I224=0,"",'Ark1'!AB2471)</f>
        <v/>
      </c>
      <c r="U224" s="222">
        <f>+'Ark1'!AD2471</f>
        <v>0</v>
      </c>
      <c r="V224" s="220" t="str">
        <f t="shared" si="31"/>
        <v/>
      </c>
      <c r="W224" s="220" t="str">
        <f t="shared" si="32"/>
        <v/>
      </c>
      <c r="X224" s="199"/>
      <c r="Y224" s="26"/>
      <c r="AA224" s="28"/>
      <c r="AB224" s="26"/>
      <c r="AC224" s="27"/>
      <c r="AD224" s="27"/>
      <c r="AH224" s="27"/>
    </row>
    <row r="225" spans="1:38" ht="15.6">
      <c r="A225" s="199"/>
      <c r="B225" s="27">
        <f>+'Ark1'!C2472</f>
        <v>2024</v>
      </c>
      <c r="C225" s="199"/>
      <c r="D225" s="219">
        <f>+'Ark1'!M2472</f>
        <v>15</v>
      </c>
      <c r="E225" s="219" t="s">
        <v>102</v>
      </c>
      <c r="F225" s="219">
        <f>+'Ark1'!D2472</f>
        <v>5</v>
      </c>
      <c r="G225" s="219" t="str">
        <f t="shared" si="30"/>
        <v>Mai</v>
      </c>
      <c r="H225" s="219">
        <f>+'Ark1'!Q2472</f>
        <v>0</v>
      </c>
      <c r="I225" s="324">
        <f>+'Ark1'!R2472</f>
        <v>0</v>
      </c>
      <c r="J225" s="220" t="str">
        <f>+IF(I225=0,"",'Ark1'!AG2472)</f>
        <v/>
      </c>
      <c r="K225" s="220" t="str">
        <f>+IF(I225=0,"",'Ark1'!AH2472)</f>
        <v/>
      </c>
      <c r="L225" s="221" t="str">
        <f>+IF(I225=0,"",'Ark1'!S2472)</f>
        <v/>
      </c>
      <c r="M225" s="271" t="str">
        <f>+IF(I225=0,"",'Ark1'!U2472)</f>
        <v/>
      </c>
      <c r="N225" s="220" t="str">
        <f>+IF(I225=0,"",'Ark1'!V2472)</f>
        <v/>
      </c>
      <c r="O225" s="220" t="str">
        <f>+IF(I225=0,"",'Ark1'!W2472)</f>
        <v/>
      </c>
      <c r="P225" s="222" t="str">
        <f>+IF(I225=0,"",'Ark1'!X2472)</f>
        <v/>
      </c>
      <c r="Q225" s="222" t="str">
        <f>+IF(I225=0,"",'Ark1'!Y2472)</f>
        <v/>
      </c>
      <c r="R225" s="222" t="str">
        <f>+IF(I225=0,"",'Ark1'!Z2472)</f>
        <v/>
      </c>
      <c r="S225" s="220" t="str">
        <f>+IF(I225=0,"",'Ark1'!AA2472)</f>
        <v/>
      </c>
      <c r="T225" s="220" t="str">
        <f>+IF(I225=0,"",'Ark1'!AB2472)</f>
        <v/>
      </c>
      <c r="U225" s="222">
        <f>+'Ark1'!AD2472</f>
        <v>0</v>
      </c>
      <c r="V225" s="220" t="str">
        <f t="shared" si="31"/>
        <v/>
      </c>
      <c r="W225" s="220" t="str">
        <f t="shared" si="32"/>
        <v/>
      </c>
      <c r="X225" s="199"/>
      <c r="Y225" s="26"/>
      <c r="AA225" s="28"/>
      <c r="AB225" s="26"/>
      <c r="AC225" s="27"/>
      <c r="AD225" s="27"/>
      <c r="AH225" s="27"/>
    </row>
    <row r="226" spans="1:38" ht="15.6">
      <c r="A226" s="199"/>
      <c r="B226" s="27">
        <f>+'Ark1'!C2473</f>
        <v>2024</v>
      </c>
      <c r="C226" s="199"/>
      <c r="D226" s="219">
        <f>+'Ark1'!M2473</f>
        <v>15</v>
      </c>
      <c r="E226" s="219" t="s">
        <v>102</v>
      </c>
      <c r="F226" s="219">
        <f>+'Ark1'!D2473</f>
        <v>6</v>
      </c>
      <c r="G226" s="219" t="str">
        <f t="shared" si="30"/>
        <v>Jun</v>
      </c>
      <c r="H226" s="219">
        <f>+'Ark1'!Q2473</f>
        <v>0</v>
      </c>
      <c r="I226" s="324">
        <f>+'Ark1'!R2473</f>
        <v>0</v>
      </c>
      <c r="J226" s="220" t="str">
        <f>+IF(I226=0,"",'Ark1'!AG2473)</f>
        <v/>
      </c>
      <c r="K226" s="220" t="str">
        <f>+IF(I226=0,"",'Ark1'!AH2473)</f>
        <v/>
      </c>
      <c r="L226" s="221" t="str">
        <f>+IF(I226=0,"",'Ark1'!S2473)</f>
        <v/>
      </c>
      <c r="M226" s="271" t="str">
        <f>+IF(I226=0,"",'Ark1'!U2473)</f>
        <v/>
      </c>
      <c r="N226" s="220" t="str">
        <f>+IF(I226=0,"",'Ark1'!V2473)</f>
        <v/>
      </c>
      <c r="O226" s="220" t="str">
        <f>+IF(I226=0,"",'Ark1'!W2473)</f>
        <v/>
      </c>
      <c r="P226" s="222" t="str">
        <f>+IF(I226=0,"",'Ark1'!X2473)</f>
        <v/>
      </c>
      <c r="Q226" s="222" t="str">
        <f>+IF(I226=0,"",'Ark1'!Y2473)</f>
        <v/>
      </c>
      <c r="R226" s="222" t="str">
        <f>+IF(I226=0,"",'Ark1'!Z2473)</f>
        <v/>
      </c>
      <c r="S226" s="220" t="str">
        <f>+IF(I226=0,"",'Ark1'!AA2473)</f>
        <v/>
      </c>
      <c r="T226" s="220" t="str">
        <f>+IF(I226=0,"",'Ark1'!AB2473)</f>
        <v/>
      </c>
      <c r="U226" s="222">
        <f>+'Ark1'!AD2473</f>
        <v>0</v>
      </c>
      <c r="V226" s="220" t="str">
        <f t="shared" si="31"/>
        <v/>
      </c>
      <c r="W226" s="220" t="str">
        <f t="shared" si="32"/>
        <v/>
      </c>
      <c r="X226" s="199"/>
      <c r="Y226" s="26"/>
      <c r="AA226" s="28"/>
      <c r="AB226" s="26"/>
      <c r="AC226" s="27"/>
      <c r="AD226" s="27"/>
      <c r="AH226" s="27"/>
    </row>
    <row r="227" spans="1:38" ht="15.6">
      <c r="A227" s="199"/>
      <c r="B227" s="27">
        <f>+'Ark1'!C2474</f>
        <v>2024</v>
      </c>
      <c r="C227" s="199"/>
      <c r="D227" s="219">
        <f>+'Ark1'!M2474</f>
        <v>15</v>
      </c>
      <c r="E227" s="219" t="s">
        <v>102</v>
      </c>
      <c r="F227" s="219">
        <f>+'Ark1'!D2474</f>
        <v>7</v>
      </c>
      <c r="G227" s="219" t="str">
        <f t="shared" si="30"/>
        <v>Jul</v>
      </c>
      <c r="H227" s="219">
        <f>+'Ark1'!Q2474</f>
        <v>0</v>
      </c>
      <c r="I227" s="324">
        <f>+'Ark1'!R2474</f>
        <v>0</v>
      </c>
      <c r="J227" s="220" t="str">
        <f>+IF(I227=0,"",'Ark1'!AG2474)</f>
        <v/>
      </c>
      <c r="K227" s="220" t="str">
        <f>+IF(I227=0,"",'Ark1'!AH2474)</f>
        <v/>
      </c>
      <c r="L227" s="221" t="str">
        <f>+IF(I227=0,"",'Ark1'!S2474)</f>
        <v/>
      </c>
      <c r="M227" s="271" t="str">
        <f>+IF(I227=0,"",'Ark1'!U2474)</f>
        <v/>
      </c>
      <c r="N227" s="220" t="str">
        <f>+IF(I227=0,"",'Ark1'!V2474)</f>
        <v/>
      </c>
      <c r="O227" s="220" t="str">
        <f>+IF(I227=0,"",'Ark1'!W2474)</f>
        <v/>
      </c>
      <c r="P227" s="222" t="str">
        <f>+IF(I227=0,"",'Ark1'!X2474)</f>
        <v/>
      </c>
      <c r="Q227" s="222" t="str">
        <f>+IF(I227=0,"",'Ark1'!Y2474)</f>
        <v/>
      </c>
      <c r="R227" s="222" t="str">
        <f>+IF(I227=0,"",'Ark1'!Z2474)</f>
        <v/>
      </c>
      <c r="S227" s="220" t="str">
        <f>+IF(I227=0,"",'Ark1'!AA2474)</f>
        <v/>
      </c>
      <c r="T227" s="220" t="str">
        <f>+IF(I227=0,"",'Ark1'!AB2474)</f>
        <v/>
      </c>
      <c r="U227" s="222">
        <f>+'Ark1'!AD2474</f>
        <v>0</v>
      </c>
      <c r="V227" s="220" t="str">
        <f t="shared" si="31"/>
        <v/>
      </c>
      <c r="W227" s="220" t="str">
        <f t="shared" si="32"/>
        <v/>
      </c>
      <c r="X227" s="199"/>
      <c r="Y227" s="26"/>
      <c r="AA227" s="28"/>
      <c r="AB227" s="26"/>
      <c r="AC227" s="27"/>
      <c r="AD227" s="27"/>
      <c r="AH227" s="27"/>
    </row>
    <row r="228" spans="1:38" ht="15.6">
      <c r="A228" s="199"/>
      <c r="B228" s="27">
        <f>+'Ark1'!C2475</f>
        <v>2024</v>
      </c>
      <c r="C228" s="199"/>
      <c r="D228" s="219">
        <f>+'Ark1'!M2475</f>
        <v>15</v>
      </c>
      <c r="E228" s="219" t="s">
        <v>102</v>
      </c>
      <c r="F228" s="219">
        <f>+'Ark1'!D2475</f>
        <v>8</v>
      </c>
      <c r="G228" s="219" t="str">
        <f t="shared" si="30"/>
        <v>Aug</v>
      </c>
      <c r="H228" s="219">
        <f>+'Ark1'!Q2475</f>
        <v>0</v>
      </c>
      <c r="I228" s="324">
        <f>+'Ark1'!R2475</f>
        <v>0</v>
      </c>
      <c r="J228" s="220" t="str">
        <f>+IF(I228=0,"",'Ark1'!AG2475)</f>
        <v/>
      </c>
      <c r="K228" s="220" t="str">
        <f>+IF(I228=0,"",'Ark1'!AH2475)</f>
        <v/>
      </c>
      <c r="L228" s="221" t="str">
        <f>+IF(I228=0,"",'Ark1'!S2475)</f>
        <v/>
      </c>
      <c r="M228" s="271" t="str">
        <f>+IF(I228=0,"",'Ark1'!U2475)</f>
        <v/>
      </c>
      <c r="N228" s="220" t="str">
        <f>+IF(I228=0,"",'Ark1'!V2475)</f>
        <v/>
      </c>
      <c r="O228" s="220" t="str">
        <f>+IF(I228=0,"",'Ark1'!W2475)</f>
        <v/>
      </c>
      <c r="P228" s="222" t="str">
        <f>+IF(I228=0,"",'Ark1'!X2475)</f>
        <v/>
      </c>
      <c r="Q228" s="222" t="str">
        <f>+IF(I228=0,"",'Ark1'!Y2475)</f>
        <v/>
      </c>
      <c r="R228" s="222" t="str">
        <f>+IF(I228=0,"",'Ark1'!Z2475)</f>
        <v/>
      </c>
      <c r="S228" s="220" t="str">
        <f>+IF(I228=0,"",'Ark1'!AA2475)</f>
        <v/>
      </c>
      <c r="T228" s="220" t="str">
        <f>+IF(I228=0,"",'Ark1'!AB2475)</f>
        <v/>
      </c>
      <c r="U228" s="222">
        <f>+'Ark1'!AD2475</f>
        <v>0</v>
      </c>
      <c r="V228" s="220" t="str">
        <f t="shared" si="31"/>
        <v/>
      </c>
      <c r="W228" s="220" t="str">
        <f t="shared" si="32"/>
        <v/>
      </c>
      <c r="X228" s="199"/>
      <c r="Y228" s="26"/>
      <c r="AA228" s="28"/>
      <c r="AB228" s="26"/>
      <c r="AC228" s="27"/>
      <c r="AD228" s="27"/>
      <c r="AH228" s="27"/>
    </row>
    <row r="229" spans="1:38" ht="15.6">
      <c r="A229" s="199"/>
      <c r="B229" s="27">
        <f>+'Ark1'!C2476</f>
        <v>2024</v>
      </c>
      <c r="C229" s="199"/>
      <c r="D229" s="219">
        <f>+'Ark1'!M2476</f>
        <v>15</v>
      </c>
      <c r="E229" s="219" t="s">
        <v>102</v>
      </c>
      <c r="F229" s="219">
        <f>+'Ark1'!D2476</f>
        <v>9</v>
      </c>
      <c r="G229" s="219" t="str">
        <f t="shared" si="30"/>
        <v>Sep</v>
      </c>
      <c r="H229" s="219">
        <f>+'Ark1'!Q2476</f>
        <v>0</v>
      </c>
      <c r="I229" s="324">
        <f>+'Ark1'!R2476</f>
        <v>0</v>
      </c>
      <c r="J229" s="220" t="str">
        <f>+IF(I229=0,"",'Ark1'!AG2476)</f>
        <v/>
      </c>
      <c r="K229" s="220" t="str">
        <f>+IF(I229=0,"",'Ark1'!AH2476)</f>
        <v/>
      </c>
      <c r="L229" s="221" t="str">
        <f>+IF(I229=0,"",'Ark1'!S2476)</f>
        <v/>
      </c>
      <c r="M229" s="271" t="str">
        <f>+IF(I229=0,"",'Ark1'!U2476)</f>
        <v/>
      </c>
      <c r="N229" s="220" t="str">
        <f>+IF(I229=0,"",'Ark1'!V2476)</f>
        <v/>
      </c>
      <c r="O229" s="220" t="str">
        <f>+IF(I229=0,"",'Ark1'!W2476)</f>
        <v/>
      </c>
      <c r="P229" s="222" t="str">
        <f>+IF(I229=0,"",'Ark1'!X2476)</f>
        <v/>
      </c>
      <c r="Q229" s="222" t="str">
        <f>+IF(I229=0,"",'Ark1'!Y2476)</f>
        <v/>
      </c>
      <c r="R229" s="222" t="str">
        <f>+IF(I229=0,"",'Ark1'!Z2476)</f>
        <v/>
      </c>
      <c r="S229" s="220" t="str">
        <f>+IF(I229=0,"",'Ark1'!AA2476)</f>
        <v/>
      </c>
      <c r="T229" s="220" t="str">
        <f>+IF(I229=0,"",'Ark1'!AB2476)</f>
        <v/>
      </c>
      <c r="U229" s="222">
        <f>+'Ark1'!AD2476</f>
        <v>0</v>
      </c>
      <c r="V229" s="220" t="str">
        <f t="shared" si="31"/>
        <v/>
      </c>
      <c r="W229" s="220" t="str">
        <f t="shared" si="32"/>
        <v/>
      </c>
      <c r="X229" s="199"/>
      <c r="Y229" s="26"/>
      <c r="AA229" s="28"/>
      <c r="AB229" s="26"/>
      <c r="AC229" s="27"/>
      <c r="AD229" s="27"/>
      <c r="AH229" s="27"/>
    </row>
    <row r="230" spans="1:38" ht="15.6">
      <c r="A230" s="199"/>
      <c r="B230" s="27">
        <f>+'Ark1'!C2477</f>
        <v>2024</v>
      </c>
      <c r="C230" s="199"/>
      <c r="D230" s="219">
        <f>+'Ark1'!M2477</f>
        <v>15</v>
      </c>
      <c r="E230" s="219" t="s">
        <v>102</v>
      </c>
      <c r="F230" s="219">
        <f>+'Ark1'!D2477</f>
        <v>10</v>
      </c>
      <c r="G230" s="219" t="str">
        <f t="shared" si="30"/>
        <v>Okt</v>
      </c>
      <c r="H230" s="219">
        <f>+'Ark1'!Q2477</f>
        <v>0</v>
      </c>
      <c r="I230" s="324">
        <f>+'Ark1'!R2477</f>
        <v>0</v>
      </c>
      <c r="J230" s="220" t="str">
        <f>+IF(I230=0,"",'Ark1'!AG2477)</f>
        <v/>
      </c>
      <c r="K230" s="220" t="str">
        <f>+IF(I230=0,"",'Ark1'!AH2477)</f>
        <v/>
      </c>
      <c r="L230" s="221" t="str">
        <f>+IF(I230=0,"",'Ark1'!S2477)</f>
        <v/>
      </c>
      <c r="M230" s="271" t="str">
        <f>+IF(I230=0,"",'Ark1'!U2477)</f>
        <v/>
      </c>
      <c r="N230" s="220" t="str">
        <f>+IF(I230=0,"",'Ark1'!V2477)</f>
        <v/>
      </c>
      <c r="O230" s="220" t="str">
        <f>+IF(I230=0,"",'Ark1'!W2477)</f>
        <v/>
      </c>
      <c r="P230" s="222" t="str">
        <f>+IF(I230=0,"",'Ark1'!X2477)</f>
        <v/>
      </c>
      <c r="Q230" s="222" t="str">
        <f>+IF(I230=0,"",'Ark1'!Y2477)</f>
        <v/>
      </c>
      <c r="R230" s="222" t="str">
        <f>+IF(I230=0,"",'Ark1'!Z2477)</f>
        <v/>
      </c>
      <c r="S230" s="220" t="str">
        <f>+IF(I230=0,"",'Ark1'!AA2477)</f>
        <v/>
      </c>
      <c r="T230" s="220" t="str">
        <f>+IF(I230=0,"",'Ark1'!AB2477)</f>
        <v/>
      </c>
      <c r="U230" s="222">
        <f>+'Ark1'!AD2477</f>
        <v>0</v>
      </c>
      <c r="V230" s="220" t="str">
        <f t="shared" si="31"/>
        <v/>
      </c>
      <c r="W230" s="220" t="str">
        <f t="shared" si="32"/>
        <v/>
      </c>
      <c r="X230" s="199"/>
      <c r="Y230" s="26"/>
      <c r="AA230" s="28"/>
      <c r="AB230" s="26"/>
      <c r="AC230" s="27"/>
      <c r="AD230" s="27"/>
      <c r="AH230" s="27"/>
    </row>
    <row r="231" spans="1:38" ht="15.6">
      <c r="A231" s="199"/>
      <c r="B231" s="27">
        <f>+'Ark1'!C2478</f>
        <v>2024</v>
      </c>
      <c r="C231" s="199"/>
      <c r="D231" s="219">
        <f>+'Ark1'!M2478</f>
        <v>15</v>
      </c>
      <c r="E231" s="219" t="s">
        <v>102</v>
      </c>
      <c r="F231" s="219">
        <f>+'Ark1'!D2478</f>
        <v>11</v>
      </c>
      <c r="G231" s="219" t="str">
        <f t="shared" si="30"/>
        <v>Nov</v>
      </c>
      <c r="H231" s="219">
        <f>+'Ark1'!Q2478</f>
        <v>0</v>
      </c>
      <c r="I231" s="324">
        <f>+'Ark1'!R2478</f>
        <v>0</v>
      </c>
      <c r="J231" s="220" t="str">
        <f>+IF(I231=0,"",'Ark1'!AG2478)</f>
        <v/>
      </c>
      <c r="K231" s="220" t="str">
        <f>+IF(I231=0,"",'Ark1'!AH2478)</f>
        <v/>
      </c>
      <c r="L231" s="221" t="str">
        <f>+IF(I231=0,"",'Ark1'!S2478)</f>
        <v/>
      </c>
      <c r="M231" s="271" t="str">
        <f>+IF(I231=0,"",'Ark1'!U2478)</f>
        <v/>
      </c>
      <c r="N231" s="220" t="str">
        <f>+IF(I231=0,"",'Ark1'!V2478)</f>
        <v/>
      </c>
      <c r="O231" s="220" t="str">
        <f>+IF(I231=0,"",'Ark1'!W2478)</f>
        <v/>
      </c>
      <c r="P231" s="222" t="str">
        <f>+IF(I231=0,"",'Ark1'!X2478)</f>
        <v/>
      </c>
      <c r="Q231" s="222" t="str">
        <f>+IF(I231=0,"",'Ark1'!Y2478)</f>
        <v/>
      </c>
      <c r="R231" s="222" t="str">
        <f>+IF(I231=0,"",'Ark1'!Z2478)</f>
        <v/>
      </c>
      <c r="S231" s="220" t="str">
        <f>+IF(I231=0,"",'Ark1'!AA2478)</f>
        <v/>
      </c>
      <c r="T231" s="220" t="str">
        <f>+IF(I231=0,"",'Ark1'!AB2478)</f>
        <v/>
      </c>
      <c r="U231" s="222">
        <f>+'Ark1'!AD2478</f>
        <v>0</v>
      </c>
      <c r="V231" s="220" t="str">
        <f t="shared" si="31"/>
        <v/>
      </c>
      <c r="W231" s="220" t="str">
        <f t="shared" si="32"/>
        <v/>
      </c>
      <c r="X231" s="199"/>
      <c r="Y231" s="26"/>
      <c r="AA231" s="28"/>
      <c r="AB231" s="26"/>
      <c r="AC231" s="27"/>
      <c r="AD231" s="27"/>
      <c r="AH231" s="27"/>
    </row>
    <row r="232" spans="1:38" ht="15.6">
      <c r="A232" s="199"/>
      <c r="B232" s="27">
        <f>+'Ark1'!C2479</f>
        <v>2024</v>
      </c>
      <c r="C232" s="199"/>
      <c r="D232" s="219">
        <f>+'Ark1'!M2479</f>
        <v>15</v>
      </c>
      <c r="E232" s="219" t="s">
        <v>102</v>
      </c>
      <c r="F232" s="219">
        <f>+'Ark1'!D2479</f>
        <v>12</v>
      </c>
      <c r="G232" s="219" t="str">
        <f t="shared" si="30"/>
        <v>Des</v>
      </c>
      <c r="H232" s="219">
        <f>+'Ark1'!Q2479</f>
        <v>0</v>
      </c>
      <c r="I232" s="324">
        <f>+'Ark1'!R2479</f>
        <v>0</v>
      </c>
      <c r="J232" s="220" t="str">
        <f>+IF(I232=0,"",'Ark1'!AG2479)</f>
        <v/>
      </c>
      <c r="K232" s="220" t="str">
        <f>+IF(I232=0,"",'Ark1'!AH2479)</f>
        <v/>
      </c>
      <c r="L232" s="221" t="str">
        <f>+IF(I232=0,"",'Ark1'!S2479)</f>
        <v/>
      </c>
      <c r="M232" s="271" t="str">
        <f>+IF(I232=0,"",'Ark1'!U2479)</f>
        <v/>
      </c>
      <c r="N232" s="220" t="str">
        <f>+IF(I232=0,"",'Ark1'!V2479)</f>
        <v/>
      </c>
      <c r="O232" s="220" t="str">
        <f>+IF(I232=0,"",'Ark1'!W2479)</f>
        <v/>
      </c>
      <c r="P232" s="222" t="str">
        <f>+IF(I232=0,"",'Ark1'!X2479)</f>
        <v/>
      </c>
      <c r="Q232" s="222" t="str">
        <f>+IF(I232=0,"",'Ark1'!Y2479)</f>
        <v/>
      </c>
      <c r="R232" s="222" t="str">
        <f>+IF(I232=0,"",'Ark1'!Z2479)</f>
        <v/>
      </c>
      <c r="S232" s="220" t="str">
        <f>+IF(I232=0,"",'Ark1'!AA2479)</f>
        <v/>
      </c>
      <c r="T232" s="220" t="str">
        <f>+IF(I232=0,"",'Ark1'!AB2479)</f>
        <v/>
      </c>
      <c r="U232" s="222">
        <f>+'Ark1'!AD2479</f>
        <v>0</v>
      </c>
      <c r="V232" s="220" t="str">
        <f t="shared" si="31"/>
        <v/>
      </c>
      <c r="W232" s="220" t="str">
        <f t="shared" si="32"/>
        <v/>
      </c>
      <c r="X232" s="199"/>
      <c r="Y232" s="26"/>
      <c r="AA232" s="28"/>
      <c r="AB232" s="26"/>
      <c r="AC232" s="27"/>
      <c r="AD232" s="27"/>
      <c r="AH232" s="27"/>
    </row>
    <row r="233" spans="1:38">
      <c r="A233" s="199"/>
      <c r="B233" s="199"/>
      <c r="C233" s="199"/>
      <c r="D233" s="199"/>
      <c r="E233" s="199"/>
      <c r="F233" s="199"/>
      <c r="G233" s="199"/>
      <c r="H233" s="199"/>
      <c r="I233" s="320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  <c r="X233" s="199"/>
      <c r="Y233" s="26"/>
      <c r="AA233" s="28"/>
      <c r="AB233" s="26"/>
      <c r="AC233" s="27"/>
      <c r="AD233" s="27"/>
      <c r="AH233" s="27"/>
    </row>
    <row r="234" spans="1:38" ht="15.6">
      <c r="A234" s="273"/>
      <c r="B234" s="273"/>
      <c r="C234" s="273"/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  <c r="V234" s="273"/>
      <c r="W234" s="273"/>
      <c r="X234" s="273"/>
      <c r="Y234" s="202"/>
      <c r="AA234" s="28"/>
      <c r="AB234" s="26"/>
      <c r="AC234" s="203"/>
      <c r="AD234" s="27"/>
      <c r="AH234" s="27"/>
    </row>
    <row r="235" spans="1:38" ht="22.8">
      <c r="A235" s="273"/>
      <c r="B235" s="273"/>
      <c r="C235" s="273"/>
      <c r="D235" s="273"/>
      <c r="E235" s="244" t="str">
        <f>+E237</f>
        <v>1-</v>
      </c>
      <c r="F235" s="273"/>
      <c r="G235" s="273"/>
      <c r="H235" s="273"/>
      <c r="I235" s="313">
        <f>SUM(I237:I248)</f>
        <v>4</v>
      </c>
      <c r="J235" s="273"/>
      <c r="K235" s="273"/>
      <c r="L235" s="273"/>
      <c r="M235" s="250">
        <f>+Fettgruppe!K41</f>
        <v>0</v>
      </c>
      <c r="N235" s="273"/>
      <c r="O235" s="273"/>
      <c r="P235" s="273"/>
      <c r="Q235" s="273"/>
      <c r="R235" s="273"/>
      <c r="S235" s="273"/>
      <c r="T235" s="273"/>
      <c r="U235" s="273"/>
      <c r="V235" s="273"/>
      <c r="W235" s="273"/>
      <c r="X235" s="273"/>
      <c r="Y235" s="202"/>
      <c r="AA235" s="28"/>
      <c r="AB235" s="26"/>
      <c r="AC235" s="203"/>
      <c r="AD235" s="27"/>
      <c r="AH235" s="27"/>
    </row>
    <row r="236" spans="1:38" ht="15.6">
      <c r="A236" s="273"/>
      <c r="B236" s="273"/>
      <c r="C236" s="273"/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  <c r="V236" s="273"/>
      <c r="W236" s="273"/>
      <c r="X236" s="273"/>
      <c r="Y236" s="202"/>
      <c r="AA236" s="28"/>
      <c r="AB236" s="26"/>
      <c r="AC236" s="203"/>
      <c r="AD236" s="27"/>
      <c r="AH236" s="27"/>
    </row>
    <row r="237" spans="1:38">
      <c r="A237" s="273"/>
      <c r="B237" s="27">
        <f>+'Ark1'!C2480</f>
        <v>2023</v>
      </c>
      <c r="C237" s="273"/>
      <c r="D237" s="219">
        <f>+'Ark1'!M2480</f>
        <v>1</v>
      </c>
      <c r="E237" s="219" t="s">
        <v>88</v>
      </c>
      <c r="F237" s="219">
        <f>+'Ark1'!D2480</f>
        <v>1</v>
      </c>
      <c r="G237" s="219" t="str">
        <f t="shared" ref="G237:G248" si="33">+G221</f>
        <v>Jan</v>
      </c>
      <c r="H237" s="219">
        <f>+'Ark1'!Q2480</f>
        <v>0</v>
      </c>
      <c r="I237" s="324">
        <f>+'Ark1'!R2480</f>
        <v>0</v>
      </c>
      <c r="J237" s="220" t="str">
        <f>+IF(I237=0,"",'Ark1'!AG2480)</f>
        <v/>
      </c>
      <c r="K237" s="220" t="str">
        <f>+IF(I237=0,"",'Ark1'!AH2480)</f>
        <v/>
      </c>
      <c r="L237" s="221" t="str">
        <f>+IF(I237=0,"",'Ark1'!S2480)</f>
        <v/>
      </c>
      <c r="M237" s="273"/>
      <c r="N237" s="220" t="str">
        <f>+IF(I237=0,"",'Ark1'!V2480)</f>
        <v/>
      </c>
      <c r="O237" s="220" t="str">
        <f>+IF(I237=0,"",'Ark1'!W2480)</f>
        <v/>
      </c>
      <c r="P237" s="222" t="str">
        <f>+IF(I237=0,"",'Ark1'!X2480)</f>
        <v/>
      </c>
      <c r="Q237" s="222" t="str">
        <f>+IF(I237=0,"",'Ark1'!Y2480)</f>
        <v/>
      </c>
      <c r="R237" s="222" t="str">
        <f>+IF(I237=0,"",'Ark1'!Z2480)</f>
        <v/>
      </c>
      <c r="S237" s="220" t="str">
        <f>+IF(I237=0,"",'Ark1'!AA2480)</f>
        <v/>
      </c>
      <c r="T237" s="220" t="str">
        <f>+IF(I237=0,"",'Ark1'!AB2480)</f>
        <v/>
      </c>
      <c r="U237" s="222">
        <f>+'Ark1'!AD2480</f>
        <v>0</v>
      </c>
      <c r="V237" s="220" t="str">
        <f t="shared" ref="V237:V247" si="34">+IF(I237=0,"",I237/D237)</f>
        <v/>
      </c>
      <c r="W237" s="220" t="str">
        <f t="shared" ref="W237:W247" si="35">+IF(I237=0,"",I237/H237)</f>
        <v/>
      </c>
      <c r="X237" s="273"/>
      <c r="Y237" s="26"/>
      <c r="AA237" s="28"/>
      <c r="AB237" s="26"/>
      <c r="AC237" s="27"/>
      <c r="AD237" s="27"/>
      <c r="AH237" s="27"/>
    </row>
    <row r="238" spans="1:38">
      <c r="A238" s="273"/>
      <c r="B238" s="27">
        <f>+'Ark1'!C2481</f>
        <v>2023</v>
      </c>
      <c r="C238" s="273"/>
      <c r="D238" s="219">
        <f>+'Ark1'!M2481</f>
        <v>1</v>
      </c>
      <c r="E238" s="219" t="s">
        <v>88</v>
      </c>
      <c r="F238" s="219">
        <f>+'Ark1'!D2481</f>
        <v>2</v>
      </c>
      <c r="G238" s="219" t="str">
        <f t="shared" si="33"/>
        <v>Feb</v>
      </c>
      <c r="H238" s="219">
        <f>+'Ark1'!Q2481</f>
        <v>0</v>
      </c>
      <c r="I238" s="324">
        <f>+'Ark1'!R2481</f>
        <v>0</v>
      </c>
      <c r="J238" s="220" t="str">
        <f>+IF(I238=0,"",'Ark1'!AG2481)</f>
        <v/>
      </c>
      <c r="K238" s="220" t="str">
        <f>+IF(I238=0,"",'Ark1'!AH2481)</f>
        <v/>
      </c>
      <c r="L238" s="221" t="str">
        <f>+IF(I238=0,"",'Ark1'!S2481)</f>
        <v/>
      </c>
      <c r="M238" s="273"/>
      <c r="N238" s="220" t="str">
        <f>+IF(I238=0,"",'Ark1'!V2481)</f>
        <v/>
      </c>
      <c r="O238" s="220" t="str">
        <f>+IF(I238=0,"",'Ark1'!W2481)</f>
        <v/>
      </c>
      <c r="P238" s="222" t="str">
        <f>+IF(I238=0,"",'Ark1'!X2481)</f>
        <v/>
      </c>
      <c r="Q238" s="222" t="str">
        <f>+IF(I238=0,"",'Ark1'!Y2481)</f>
        <v/>
      </c>
      <c r="R238" s="222" t="str">
        <f>+IF(I238=0,"",'Ark1'!Z2481)</f>
        <v/>
      </c>
      <c r="S238" s="220" t="str">
        <f>+IF(I238=0,"",'Ark1'!AA2481)</f>
        <v/>
      </c>
      <c r="T238" s="220" t="str">
        <f>+IF(I238=0,"",'Ark1'!AB2481)</f>
        <v/>
      </c>
      <c r="U238" s="222">
        <f>+'Ark1'!AD2481</f>
        <v>0</v>
      </c>
      <c r="V238" s="220" t="str">
        <f t="shared" si="34"/>
        <v/>
      </c>
      <c r="W238" s="220" t="str">
        <f t="shared" si="35"/>
        <v/>
      </c>
      <c r="X238" s="273"/>
      <c r="Y238" s="26"/>
      <c r="AA238" s="28"/>
      <c r="AB238" s="26"/>
      <c r="AC238" s="27"/>
      <c r="AD238" s="27"/>
      <c r="AH238" s="27"/>
    </row>
    <row r="239" spans="1:38">
      <c r="A239" s="273"/>
      <c r="B239" s="27">
        <f>+'Ark1'!C2482</f>
        <v>2023</v>
      </c>
      <c r="C239" s="273"/>
      <c r="D239" s="219">
        <f>+'Ark1'!M2482</f>
        <v>1</v>
      </c>
      <c r="E239" s="219" t="s">
        <v>88</v>
      </c>
      <c r="F239" s="219">
        <f>+'Ark1'!D2482</f>
        <v>3</v>
      </c>
      <c r="G239" s="219" t="str">
        <f t="shared" si="33"/>
        <v>Mar</v>
      </c>
      <c r="H239" s="219">
        <f>+'Ark1'!Q2482</f>
        <v>0</v>
      </c>
      <c r="I239" s="324">
        <f>+'Ark1'!R2482</f>
        <v>0</v>
      </c>
      <c r="J239" s="220" t="str">
        <f>+IF(I239=0,"",'Ark1'!AG2482)</f>
        <v/>
      </c>
      <c r="K239" s="220" t="str">
        <f>+IF(I239=0,"",'Ark1'!AH2482)</f>
        <v/>
      </c>
      <c r="L239" s="221" t="str">
        <f>+IF(I239=0,"",'Ark1'!S2482)</f>
        <v/>
      </c>
      <c r="M239" s="273"/>
      <c r="N239" s="220" t="str">
        <f>+IF(I239=0,"",'Ark1'!V2482)</f>
        <v/>
      </c>
      <c r="O239" s="220" t="str">
        <f>+IF(I239=0,"",'Ark1'!W2482)</f>
        <v/>
      </c>
      <c r="P239" s="222" t="str">
        <f>+IF(I239=0,"",'Ark1'!X2482)</f>
        <v/>
      </c>
      <c r="Q239" s="222" t="str">
        <f>+IF(I239=0,"",'Ark1'!Y2482)</f>
        <v/>
      </c>
      <c r="R239" s="222" t="str">
        <f>+IF(I239=0,"",'Ark1'!Z2482)</f>
        <v/>
      </c>
      <c r="S239" s="220" t="str">
        <f>+IF(I239=0,"",'Ark1'!AA2482)</f>
        <v/>
      </c>
      <c r="T239" s="220" t="str">
        <f>+IF(I239=0,"",'Ark1'!AB2482)</f>
        <v/>
      </c>
      <c r="U239" s="222">
        <f>+'Ark1'!AD2482</f>
        <v>0</v>
      </c>
      <c r="V239" s="220" t="str">
        <f t="shared" si="34"/>
        <v/>
      </c>
      <c r="W239" s="220" t="str">
        <f t="shared" si="35"/>
        <v/>
      </c>
      <c r="X239" s="273"/>
      <c r="AA239" s="28"/>
      <c r="AB239" s="26"/>
      <c r="AE239" s="26"/>
      <c r="AF239" s="26"/>
      <c r="AG239" s="26"/>
      <c r="AI239" s="26"/>
      <c r="AJ239" s="224"/>
      <c r="AK239" s="26"/>
      <c r="AL239" s="26"/>
    </row>
    <row r="240" spans="1:38">
      <c r="A240" s="273"/>
      <c r="B240" s="27">
        <f>+'Ark1'!C2483</f>
        <v>2023</v>
      </c>
      <c r="C240" s="273"/>
      <c r="D240" s="219">
        <f>+'Ark1'!M2483</f>
        <v>1</v>
      </c>
      <c r="E240" s="219" t="s">
        <v>88</v>
      </c>
      <c r="F240" s="219">
        <f>+'Ark1'!D2483</f>
        <v>4</v>
      </c>
      <c r="G240" s="219" t="str">
        <f t="shared" si="33"/>
        <v>Apr</v>
      </c>
      <c r="H240" s="219">
        <f>+'Ark1'!Q2483</f>
        <v>0</v>
      </c>
      <c r="I240" s="324">
        <f>+'Ark1'!R2483</f>
        <v>0</v>
      </c>
      <c r="J240" s="220" t="str">
        <f>+IF(I240=0,"",'Ark1'!AG2483)</f>
        <v/>
      </c>
      <c r="K240" s="220" t="str">
        <f>+IF(I240=0,"",'Ark1'!AH2483)</f>
        <v/>
      </c>
      <c r="L240" s="221" t="str">
        <f>+IF(I240=0,"",'Ark1'!S2483)</f>
        <v/>
      </c>
      <c r="M240" s="273"/>
      <c r="N240" s="220" t="str">
        <f>+IF(I240=0,"",'Ark1'!V2483)</f>
        <v/>
      </c>
      <c r="O240" s="220" t="str">
        <f>+IF(I240=0,"",'Ark1'!W2483)</f>
        <v/>
      </c>
      <c r="P240" s="222" t="str">
        <f>+IF(I240=0,"",'Ark1'!X2483)</f>
        <v/>
      </c>
      <c r="Q240" s="222" t="str">
        <f>+IF(I240=0,"",'Ark1'!Y2483)</f>
        <v/>
      </c>
      <c r="R240" s="222" t="str">
        <f>+IF(I240=0,"",'Ark1'!Z2483)</f>
        <v/>
      </c>
      <c r="S240" s="220" t="str">
        <f>+IF(I240=0,"",'Ark1'!AA2483)</f>
        <v/>
      </c>
      <c r="T240" s="220" t="str">
        <f>+IF(I240=0,"",'Ark1'!AB2483)</f>
        <v/>
      </c>
      <c r="U240" s="222">
        <f>+'Ark1'!AD2483</f>
        <v>0</v>
      </c>
      <c r="V240" s="220" t="str">
        <f t="shared" si="34"/>
        <v/>
      </c>
      <c r="W240" s="220" t="str">
        <f t="shared" si="35"/>
        <v/>
      </c>
      <c r="X240" s="273"/>
      <c r="AA240" s="28"/>
      <c r="AB240" s="26"/>
      <c r="AE240" s="26"/>
      <c r="AF240" s="26"/>
      <c r="AG240" s="26"/>
      <c r="AI240" s="26"/>
      <c r="AJ240" s="224"/>
      <c r="AK240" s="26"/>
      <c r="AL240" s="26"/>
    </row>
    <row r="241" spans="1:38">
      <c r="A241" s="273"/>
      <c r="B241" s="27">
        <f>+'Ark1'!C2484</f>
        <v>2023</v>
      </c>
      <c r="C241" s="273"/>
      <c r="D241" s="219">
        <f>+'Ark1'!M2484</f>
        <v>1</v>
      </c>
      <c r="E241" s="219" t="s">
        <v>88</v>
      </c>
      <c r="F241" s="219">
        <f>+'Ark1'!D2484</f>
        <v>5</v>
      </c>
      <c r="G241" s="219" t="str">
        <f t="shared" si="33"/>
        <v>Mai</v>
      </c>
      <c r="H241" s="219">
        <f>+'Ark1'!Q2484</f>
        <v>0</v>
      </c>
      <c r="I241" s="324">
        <f>+'Ark1'!R2484</f>
        <v>0</v>
      </c>
      <c r="J241" s="220" t="str">
        <f>+IF(I241=0,"",'Ark1'!AG2484)</f>
        <v/>
      </c>
      <c r="K241" s="220" t="str">
        <f>+IF(I241=0,"",'Ark1'!AH2484)</f>
        <v/>
      </c>
      <c r="L241" s="221" t="str">
        <f>+IF(I241=0,"",'Ark1'!S2484)</f>
        <v/>
      </c>
      <c r="M241" s="273"/>
      <c r="N241" s="220" t="str">
        <f>+IF(I241=0,"",'Ark1'!V2484)</f>
        <v/>
      </c>
      <c r="O241" s="220" t="str">
        <f>+IF(I241=0,"",'Ark1'!W2484)</f>
        <v/>
      </c>
      <c r="P241" s="222" t="str">
        <f>+IF(I241=0,"",'Ark1'!X2484)</f>
        <v/>
      </c>
      <c r="Q241" s="222" t="str">
        <f>+IF(I241=0,"",'Ark1'!Y2484)</f>
        <v/>
      </c>
      <c r="R241" s="222" t="str">
        <f>+IF(I241=0,"",'Ark1'!Z2484)</f>
        <v/>
      </c>
      <c r="S241" s="220" t="str">
        <f>+IF(I241=0,"",'Ark1'!AA2484)</f>
        <v/>
      </c>
      <c r="T241" s="220" t="str">
        <f>+IF(I241=0,"",'Ark1'!AB2484)</f>
        <v/>
      </c>
      <c r="U241" s="222">
        <f>+'Ark1'!AD2484</f>
        <v>0</v>
      </c>
      <c r="V241" s="220" t="str">
        <f t="shared" si="34"/>
        <v/>
      </c>
      <c r="W241" s="220" t="str">
        <f t="shared" si="35"/>
        <v/>
      </c>
      <c r="X241" s="273"/>
      <c r="AA241" s="28"/>
      <c r="AB241" s="26"/>
      <c r="AE241" s="26"/>
      <c r="AF241" s="26"/>
      <c r="AG241" s="26"/>
      <c r="AI241" s="26"/>
      <c r="AJ241" s="224"/>
      <c r="AK241" s="26"/>
      <c r="AL241" s="26"/>
    </row>
    <row r="242" spans="1:38">
      <c r="A242" s="273"/>
      <c r="B242" s="27">
        <f>+'Ark1'!C2485</f>
        <v>2023</v>
      </c>
      <c r="C242" s="273"/>
      <c r="D242" s="219">
        <f>+'Ark1'!M2485</f>
        <v>1</v>
      </c>
      <c r="E242" s="219" t="s">
        <v>88</v>
      </c>
      <c r="F242" s="219">
        <f>+'Ark1'!D2485</f>
        <v>6</v>
      </c>
      <c r="G242" s="219" t="str">
        <f t="shared" si="33"/>
        <v>Jun</v>
      </c>
      <c r="H242" s="219">
        <f>+'Ark1'!Q2485</f>
        <v>0</v>
      </c>
      <c r="I242" s="324">
        <f>+'Ark1'!R2485</f>
        <v>0</v>
      </c>
      <c r="J242" s="220" t="str">
        <f>+IF(I242=0,"",'Ark1'!AG2485)</f>
        <v/>
      </c>
      <c r="K242" s="220" t="str">
        <f>+IF(I242=0,"",'Ark1'!AH2485)</f>
        <v/>
      </c>
      <c r="L242" s="221" t="str">
        <f>+IF(I242=0,"",'Ark1'!S2485)</f>
        <v/>
      </c>
      <c r="M242" s="273"/>
      <c r="N242" s="220" t="str">
        <f>+IF(I242=0,"",'Ark1'!V2485)</f>
        <v/>
      </c>
      <c r="O242" s="220" t="str">
        <f>+IF(I242=0,"",'Ark1'!W2485)</f>
        <v/>
      </c>
      <c r="P242" s="222" t="str">
        <f>+IF(I242=0,"",'Ark1'!X2485)</f>
        <v/>
      </c>
      <c r="Q242" s="222" t="str">
        <f>+IF(I242=0,"",'Ark1'!Y2485)</f>
        <v/>
      </c>
      <c r="R242" s="222" t="str">
        <f>+IF(I242=0,"",'Ark1'!Z2485)</f>
        <v/>
      </c>
      <c r="S242" s="220" t="str">
        <f>+IF(I242=0,"",'Ark1'!AA2485)</f>
        <v/>
      </c>
      <c r="T242" s="220" t="str">
        <f>+IF(I242=0,"",'Ark1'!AB2485)</f>
        <v/>
      </c>
      <c r="U242" s="222">
        <f>+'Ark1'!AD2485</f>
        <v>0</v>
      </c>
      <c r="V242" s="220" t="str">
        <f t="shared" si="34"/>
        <v/>
      </c>
      <c r="W242" s="220" t="str">
        <f t="shared" si="35"/>
        <v/>
      </c>
      <c r="X242" s="273"/>
      <c r="AA242" s="28"/>
      <c r="AB242" s="26"/>
      <c r="AE242" s="26"/>
      <c r="AF242" s="26"/>
      <c r="AG242" s="26"/>
      <c r="AI242" s="26"/>
      <c r="AJ242" s="224"/>
      <c r="AK242" s="26"/>
      <c r="AL242" s="26"/>
    </row>
    <row r="243" spans="1:38">
      <c r="A243" s="273"/>
      <c r="B243" s="27">
        <f>+'Ark1'!C2486</f>
        <v>2023</v>
      </c>
      <c r="C243" s="273"/>
      <c r="D243" s="219">
        <f>+'Ark1'!M2486</f>
        <v>1</v>
      </c>
      <c r="E243" s="219" t="s">
        <v>88</v>
      </c>
      <c r="F243" s="219">
        <f>+'Ark1'!D2486</f>
        <v>7</v>
      </c>
      <c r="G243" s="219" t="str">
        <f t="shared" si="33"/>
        <v>Jul</v>
      </c>
      <c r="H243" s="219">
        <f>+'Ark1'!Q2486</f>
        <v>0</v>
      </c>
      <c r="I243" s="324">
        <f>+'Ark1'!R2486</f>
        <v>0</v>
      </c>
      <c r="J243" s="220" t="str">
        <f>+IF(I243=0,"",'Ark1'!AG2486)</f>
        <v/>
      </c>
      <c r="K243" s="220" t="str">
        <f>+IF(I243=0,"",'Ark1'!AH2486)</f>
        <v/>
      </c>
      <c r="L243" s="221" t="str">
        <f>+IF(I243=0,"",'Ark1'!S2486)</f>
        <v/>
      </c>
      <c r="M243" s="273"/>
      <c r="N243" s="220" t="str">
        <f>+IF(I243=0,"",'Ark1'!V2486)</f>
        <v/>
      </c>
      <c r="O243" s="220" t="str">
        <f>+IF(I243=0,"",'Ark1'!W2486)</f>
        <v/>
      </c>
      <c r="P243" s="222" t="str">
        <f>+IF(I243=0,"",'Ark1'!X2486)</f>
        <v/>
      </c>
      <c r="Q243" s="222" t="str">
        <f>+IF(I243=0,"",'Ark1'!Y2486)</f>
        <v/>
      </c>
      <c r="R243" s="222" t="str">
        <f>+IF(I243=0,"",'Ark1'!Z2486)</f>
        <v/>
      </c>
      <c r="S243" s="220" t="str">
        <f>+IF(I243=0,"",'Ark1'!AA2486)</f>
        <v/>
      </c>
      <c r="T243" s="220" t="str">
        <f>+IF(I243=0,"",'Ark1'!AB2486)</f>
        <v/>
      </c>
      <c r="U243" s="222">
        <f>+'Ark1'!AD2486</f>
        <v>0</v>
      </c>
      <c r="V243" s="220" t="str">
        <f t="shared" si="34"/>
        <v/>
      </c>
      <c r="W243" s="220" t="str">
        <f t="shared" si="35"/>
        <v/>
      </c>
      <c r="X243" s="273"/>
      <c r="AA243" s="28"/>
      <c r="AB243" s="26"/>
      <c r="AE243" s="26"/>
      <c r="AF243" s="26"/>
      <c r="AG243" s="26"/>
      <c r="AI243" s="26"/>
      <c r="AJ243" s="224"/>
      <c r="AK243" s="26"/>
      <c r="AL243" s="26"/>
    </row>
    <row r="244" spans="1:38">
      <c r="A244" s="273"/>
      <c r="B244" s="27">
        <f>+'Ark1'!C2487</f>
        <v>2023</v>
      </c>
      <c r="C244" s="273"/>
      <c r="D244" s="219">
        <f>+'Ark1'!M2487</f>
        <v>1</v>
      </c>
      <c r="E244" s="219" t="s">
        <v>88</v>
      </c>
      <c r="F244" s="219">
        <f>+'Ark1'!D2487</f>
        <v>8</v>
      </c>
      <c r="G244" s="219" t="str">
        <f t="shared" si="33"/>
        <v>Aug</v>
      </c>
      <c r="H244" s="219">
        <f>+'Ark1'!Q2487</f>
        <v>0</v>
      </c>
      <c r="I244" s="324">
        <f>+'Ark1'!R2487</f>
        <v>0</v>
      </c>
      <c r="J244" s="220" t="str">
        <f>+IF(I244=0,"",'Ark1'!AG2487)</f>
        <v/>
      </c>
      <c r="K244" s="220" t="str">
        <f>+IF(I244=0,"",'Ark1'!AH2487)</f>
        <v/>
      </c>
      <c r="L244" s="221" t="str">
        <f>+IF(I244=0,"",'Ark1'!S2487)</f>
        <v/>
      </c>
      <c r="M244" s="273"/>
      <c r="N244" s="220" t="str">
        <f>+IF(I244=0,"",'Ark1'!V2487)</f>
        <v/>
      </c>
      <c r="O244" s="220" t="str">
        <f>+IF(I244=0,"",'Ark1'!W2487)</f>
        <v/>
      </c>
      <c r="P244" s="222" t="str">
        <f>+IF(I244=0,"",'Ark1'!X2487)</f>
        <v/>
      </c>
      <c r="Q244" s="222" t="str">
        <f>+IF(I244=0,"",'Ark1'!Y2487)</f>
        <v/>
      </c>
      <c r="R244" s="222" t="str">
        <f>+IF(I244=0,"",'Ark1'!Z2487)</f>
        <v/>
      </c>
      <c r="S244" s="220" t="str">
        <f>+IF(I244=0,"",'Ark1'!AA2487)</f>
        <v/>
      </c>
      <c r="T244" s="220" t="str">
        <f>+IF(I244=0,"",'Ark1'!AB2487)</f>
        <v/>
      </c>
      <c r="U244" s="222">
        <f>+'Ark1'!AD2487</f>
        <v>0</v>
      </c>
      <c r="V244" s="220" t="str">
        <f t="shared" si="34"/>
        <v/>
      </c>
      <c r="W244" s="220" t="str">
        <f t="shared" si="35"/>
        <v/>
      </c>
      <c r="X244" s="273"/>
      <c r="AA244" s="28"/>
      <c r="AB244" s="26"/>
      <c r="AE244" s="26"/>
      <c r="AF244" s="26"/>
      <c r="AG244" s="26"/>
      <c r="AI244" s="26"/>
      <c r="AJ244" s="224"/>
      <c r="AK244" s="26"/>
      <c r="AL244" s="26"/>
    </row>
    <row r="245" spans="1:38">
      <c r="A245" s="273"/>
      <c r="B245" s="27">
        <f>+'Ark1'!C2488</f>
        <v>2023</v>
      </c>
      <c r="C245" s="273"/>
      <c r="D245" s="219">
        <f>+'Ark1'!M2488</f>
        <v>1</v>
      </c>
      <c r="E245" s="219" t="s">
        <v>88</v>
      </c>
      <c r="F245" s="219">
        <f>+'Ark1'!D2488</f>
        <v>9</v>
      </c>
      <c r="G245" s="219" t="str">
        <f t="shared" si="33"/>
        <v>Sep</v>
      </c>
      <c r="H245" s="219">
        <f>+'Ark1'!Q2488</f>
        <v>1</v>
      </c>
      <c r="I245" s="324">
        <f>+'Ark1'!R2488</f>
        <v>2</v>
      </c>
      <c r="J245" s="220">
        <f>+IF(I245=0,"",'Ark1'!AG2488)</f>
        <v>6.4806249103348632E-2</v>
      </c>
      <c r="K245" s="220">
        <f>+IF(I245=0,"",'Ark1'!AH2488)</f>
        <v>0</v>
      </c>
      <c r="L245" s="221">
        <f>+IF(I245=0,"",'Ark1'!S2488)</f>
        <v>3</v>
      </c>
      <c r="M245" s="273"/>
      <c r="N245" s="220">
        <f>+IF(I245=0,"",'Ark1'!V2488)</f>
        <v>0</v>
      </c>
      <c r="O245" s="220">
        <f>+IF(I245=0,"",'Ark1'!W2488)</f>
        <v>0</v>
      </c>
      <c r="P245" s="222">
        <f>+IF(I245=0,"",'Ark1'!X2488)</f>
        <v>0</v>
      </c>
      <c r="Q245" s="222">
        <f>+IF(I245=0,"",'Ark1'!Y2488)</f>
        <v>0</v>
      </c>
      <c r="R245" s="222">
        <f>+IF(I245=0,"",'Ark1'!Z2488)</f>
        <v>0.14999999999997915</v>
      </c>
      <c r="S245" s="220">
        <f>+IF(I245=0,"",'Ark1'!AA2488)</f>
        <v>2</v>
      </c>
      <c r="T245" s="220">
        <f>+IF(I245=0,"",'Ark1'!AB2488)</f>
        <v>0</v>
      </c>
      <c r="U245" s="222">
        <f>+'Ark1'!AD2488</f>
        <v>0</v>
      </c>
      <c r="V245" s="220">
        <f t="shared" si="34"/>
        <v>2</v>
      </c>
      <c r="W245" s="220">
        <f t="shared" si="35"/>
        <v>2</v>
      </c>
      <c r="X245" s="273"/>
      <c r="AA245" s="28"/>
      <c r="AB245" s="26"/>
      <c r="AE245" s="26"/>
      <c r="AF245" s="26"/>
      <c r="AG245" s="26"/>
      <c r="AI245" s="26"/>
      <c r="AJ245" s="224"/>
      <c r="AK245" s="26"/>
      <c r="AL245" s="26"/>
    </row>
    <row r="246" spans="1:38">
      <c r="A246" s="273"/>
      <c r="B246" s="27">
        <f>+'Ark1'!C2489</f>
        <v>2023</v>
      </c>
      <c r="C246" s="273"/>
      <c r="D246" s="219">
        <f>+'Ark1'!M2489</f>
        <v>1</v>
      </c>
      <c r="E246" s="219" t="s">
        <v>88</v>
      </c>
      <c r="F246" s="219">
        <f>+'Ark1'!D2489</f>
        <v>10</v>
      </c>
      <c r="G246" s="219" t="str">
        <f t="shared" si="33"/>
        <v>Okt</v>
      </c>
      <c r="H246" s="219">
        <f>+'Ark1'!Q2489</f>
        <v>1</v>
      </c>
      <c r="I246" s="324">
        <f>+'Ark1'!R2489</f>
        <v>1</v>
      </c>
      <c r="J246" s="220">
        <f>+IF(I246=0,"",'Ark1'!AG2489)</f>
        <v>4.0098879118390753E-2</v>
      </c>
      <c r="K246" s="220">
        <f>+IF(I246=0,"",'Ark1'!AH2489)</f>
        <v>0</v>
      </c>
      <c r="L246" s="221">
        <f>+IF(I246=0,"",'Ark1'!S2489)</f>
        <v>5</v>
      </c>
      <c r="M246" s="273"/>
      <c r="N246" s="220">
        <f>+IF(I246=0,"",'Ark1'!V2489)</f>
        <v>0</v>
      </c>
      <c r="O246" s="220">
        <f>+IF(I246=0,"",'Ark1'!W2489)</f>
        <v>0</v>
      </c>
      <c r="P246" s="222">
        <f>+IF(I246=0,"",'Ark1'!X2489)</f>
        <v>0</v>
      </c>
      <c r="Q246" s="222">
        <f>+IF(I246=0,"",'Ark1'!Y2489)</f>
        <v>0</v>
      </c>
      <c r="R246" s="222">
        <f>+IF(I246=0,"",'Ark1'!Z2489)</f>
        <v>0</v>
      </c>
      <c r="S246" s="220">
        <f>+IF(I246=0,"",'Ark1'!AA2489)</f>
        <v>0</v>
      </c>
      <c r="T246" s="220">
        <f>+IF(I246=0,"",'Ark1'!AB2489)</f>
        <v>0</v>
      </c>
      <c r="U246" s="222">
        <f>+'Ark1'!AD2489</f>
        <v>0</v>
      </c>
      <c r="V246" s="220">
        <f t="shared" si="34"/>
        <v>1</v>
      </c>
      <c r="W246" s="220">
        <f t="shared" si="35"/>
        <v>1</v>
      </c>
      <c r="X246" s="273"/>
      <c r="AA246" s="28"/>
      <c r="AB246" s="26"/>
      <c r="AE246" s="26"/>
      <c r="AF246" s="26"/>
      <c r="AG246" s="26"/>
      <c r="AI246" s="26"/>
      <c r="AJ246" s="224"/>
      <c r="AK246" s="26"/>
      <c r="AL246" s="26"/>
    </row>
    <row r="247" spans="1:38">
      <c r="A247" s="273"/>
      <c r="B247" s="27">
        <f>+'Ark1'!C2490</f>
        <v>2023</v>
      </c>
      <c r="C247" s="273"/>
      <c r="D247" s="219">
        <f>+'Ark1'!M2490</f>
        <v>1</v>
      </c>
      <c r="E247" s="219" t="s">
        <v>88</v>
      </c>
      <c r="F247" s="219">
        <f>+'Ark1'!D2490</f>
        <v>11</v>
      </c>
      <c r="G247" s="219" t="str">
        <f t="shared" si="33"/>
        <v>Nov</v>
      </c>
      <c r="H247" s="219">
        <f>+'Ark1'!Q2490</f>
        <v>1</v>
      </c>
      <c r="I247" s="324">
        <f>+'Ark1'!R2490</f>
        <v>1</v>
      </c>
      <c r="J247" s="220">
        <f>+IF(I247=0,"",'Ark1'!AG2490)</f>
        <v>3.970405949798575E-2</v>
      </c>
      <c r="K247" s="220">
        <f>+IF(I247=0,"",'Ark1'!AH2490)</f>
        <v>0</v>
      </c>
      <c r="L247" s="221">
        <f>+IF(I247=0,"",'Ark1'!S2490)</f>
        <v>1</v>
      </c>
      <c r="M247" s="273"/>
      <c r="N247" s="220">
        <f>+IF(I247=0,"",'Ark1'!V2490)</f>
        <v>0</v>
      </c>
      <c r="O247" s="220">
        <f>+IF(I247=0,"",'Ark1'!W2490)</f>
        <v>0</v>
      </c>
      <c r="P247" s="222">
        <f>+IF(I247=0,"",'Ark1'!X2490)</f>
        <v>0</v>
      </c>
      <c r="Q247" s="222">
        <f>+IF(I247=0,"",'Ark1'!Y2490)</f>
        <v>0</v>
      </c>
      <c r="R247" s="222">
        <f>+IF(I247=0,"",'Ark1'!Z2490)</f>
        <v>0</v>
      </c>
      <c r="S247" s="220">
        <f>+IF(I247=0,"",'Ark1'!AA2490)</f>
        <v>0</v>
      </c>
      <c r="T247" s="220">
        <f>+IF(I247=0,"",'Ark1'!AB2490)</f>
        <v>0</v>
      </c>
      <c r="U247" s="222">
        <f>+'Ark1'!AD2490</f>
        <v>0</v>
      </c>
      <c r="V247" s="220">
        <f t="shared" si="34"/>
        <v>1</v>
      </c>
      <c r="W247" s="220">
        <f t="shared" si="35"/>
        <v>1</v>
      </c>
      <c r="X247" s="273"/>
      <c r="AA247" s="28"/>
      <c r="AB247" s="26"/>
      <c r="AE247" s="26"/>
      <c r="AF247" s="26"/>
      <c r="AG247" s="26"/>
      <c r="AI247" s="26"/>
      <c r="AJ247" s="224"/>
      <c r="AK247" s="26"/>
      <c r="AL247" s="26"/>
    </row>
    <row r="248" spans="1:38">
      <c r="A248" s="273"/>
      <c r="B248" s="27">
        <f>+'Ark1'!C2491</f>
        <v>2023</v>
      </c>
      <c r="C248" s="273"/>
      <c r="D248" s="219">
        <f>+'Ark1'!M2491</f>
        <v>1</v>
      </c>
      <c r="E248" s="219" t="s">
        <v>88</v>
      </c>
      <c r="F248" s="219">
        <f>+'Ark1'!D2491</f>
        <v>12</v>
      </c>
      <c r="G248" s="219" t="str">
        <f t="shared" si="33"/>
        <v>Des</v>
      </c>
      <c r="H248" s="219">
        <f>+'Ark1'!Q2491</f>
        <v>0</v>
      </c>
      <c r="I248" s="324">
        <f>+'Ark1'!R2491</f>
        <v>0</v>
      </c>
      <c r="J248" s="220" t="str">
        <f>+IF(I248=0,"",'Ark1'!AG2491)</f>
        <v/>
      </c>
      <c r="K248" s="220" t="str">
        <f>+IF(I248=0,"",'Ark1'!AH2491)</f>
        <v/>
      </c>
      <c r="L248" s="221" t="str">
        <f>+IF(I248=0,"",'Ark1'!S2491)</f>
        <v/>
      </c>
      <c r="M248" s="273"/>
      <c r="N248" s="220" t="str">
        <f>+IF(I248=0,"",'Ark1'!V2491)</f>
        <v/>
      </c>
      <c r="O248" s="220" t="str">
        <f>+IF(I248=0,"",'Ark1'!W2491)</f>
        <v/>
      </c>
      <c r="P248" s="222" t="str">
        <f>+IF(I248=0,"",'Ark1'!X2491)</f>
        <v/>
      </c>
      <c r="Q248" s="222" t="str">
        <f>+IF(I248=0,"",'Ark1'!Y2491)</f>
        <v/>
      </c>
      <c r="R248" s="222" t="str">
        <f>+IF(I248=0,"",'Ark1'!Z2491)</f>
        <v/>
      </c>
      <c r="S248" s="220" t="str">
        <f>+IF(I248=0,"",'Ark1'!AA2491)</f>
        <v/>
      </c>
      <c r="T248" s="220" t="str">
        <f>+IF(I248=0,"",'Ark1'!AB2491)</f>
        <v/>
      </c>
      <c r="U248" s="222">
        <f>+'Ark1'!AD2491</f>
        <v>0</v>
      </c>
      <c r="V248" s="220" t="str">
        <f t="shared" ref="V248:V319" si="36">+IF(I248=0,"",I248/D248)</f>
        <v/>
      </c>
      <c r="W248" s="220" t="str">
        <f t="shared" ref="W248:W319" si="37">+IF(I248=0,"",I248/H248)</f>
        <v/>
      </c>
      <c r="X248" s="273"/>
      <c r="AA248" s="28"/>
      <c r="AB248" s="26"/>
      <c r="AE248" s="26"/>
      <c r="AF248" s="26"/>
      <c r="AG248" s="26"/>
      <c r="AI248" s="26"/>
      <c r="AJ248" s="224"/>
      <c r="AK248" s="26"/>
      <c r="AL248" s="26"/>
    </row>
    <row r="249" spans="1:38" ht="15.6">
      <c r="A249" s="273"/>
      <c r="B249" s="273"/>
      <c r="C249" s="273"/>
      <c r="D249" s="273"/>
      <c r="E249" s="273"/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73"/>
      <c r="V249" s="273"/>
      <c r="W249" s="273"/>
      <c r="X249" s="273"/>
      <c r="Y249" s="202"/>
      <c r="AA249" s="28"/>
      <c r="AB249" s="26"/>
      <c r="AC249" s="203"/>
      <c r="AD249" s="27"/>
      <c r="AH249" s="27"/>
    </row>
    <row r="250" spans="1:38" ht="22.8">
      <c r="A250" s="273"/>
      <c r="B250" s="273"/>
      <c r="C250" s="273"/>
      <c r="D250" s="273"/>
      <c r="E250" s="398" t="str">
        <f>+E252</f>
        <v>1</v>
      </c>
      <c r="F250" s="273"/>
      <c r="G250" s="273"/>
      <c r="H250" s="273"/>
      <c r="I250" s="313">
        <f>SUM(I252:I263)</f>
        <v>4247</v>
      </c>
      <c r="J250" s="273"/>
      <c r="K250" s="273"/>
      <c r="L250" s="273"/>
      <c r="M250" s="250">
        <f>+Fettgruppe!K57</f>
        <v>0</v>
      </c>
      <c r="N250" s="273"/>
      <c r="O250" s="273"/>
      <c r="P250" s="273"/>
      <c r="Q250" s="273"/>
      <c r="R250" s="273"/>
      <c r="S250" s="273"/>
      <c r="T250" s="273"/>
      <c r="U250" s="273"/>
      <c r="V250" s="273"/>
      <c r="W250" s="273"/>
      <c r="X250" s="273"/>
      <c r="Y250" s="202"/>
      <c r="AA250" s="28"/>
      <c r="AB250" s="26"/>
      <c r="AC250" s="203"/>
      <c r="AD250" s="27"/>
      <c r="AH250" s="27"/>
    </row>
    <row r="251" spans="1:38" ht="15.6">
      <c r="A251" s="273"/>
      <c r="B251" s="273"/>
      <c r="C251" s="273"/>
      <c r="D251" s="273"/>
      <c r="E251" s="273"/>
      <c r="F251" s="273"/>
      <c r="G251" s="273"/>
      <c r="H251" s="273"/>
      <c r="I251" s="273"/>
      <c r="J251" s="273"/>
      <c r="K251" s="273"/>
      <c r="L251" s="273"/>
      <c r="M251" s="273"/>
      <c r="N251" s="273"/>
      <c r="O251" s="273"/>
      <c r="P251" s="273"/>
      <c r="Q251" s="273"/>
      <c r="R251" s="273"/>
      <c r="S251" s="273"/>
      <c r="T251" s="273"/>
      <c r="U251" s="273"/>
      <c r="V251" s="273"/>
      <c r="W251" s="273"/>
      <c r="X251" s="273"/>
      <c r="Y251" s="202"/>
      <c r="AA251" s="28"/>
      <c r="AB251" s="26"/>
      <c r="AC251" s="203"/>
      <c r="AD251" s="27"/>
      <c r="AH251" s="27"/>
    </row>
    <row r="252" spans="1:38">
      <c r="A252" s="273"/>
      <c r="B252" s="27">
        <f>+'Ark1'!C2492</f>
        <v>2023</v>
      </c>
      <c r="C252" s="273"/>
      <c r="D252" s="219">
        <f>+'Ark1'!M2492</f>
        <v>2</v>
      </c>
      <c r="E252" s="230" t="s">
        <v>89</v>
      </c>
      <c r="F252" s="219">
        <f>+'Ark1'!D2492</f>
        <v>1</v>
      </c>
      <c r="G252" s="219" t="str">
        <f t="shared" ref="G252:G263" si="38">+G237</f>
        <v>Jan</v>
      </c>
      <c r="H252" s="219">
        <f>+'Ark1'!Q2492</f>
        <v>11</v>
      </c>
      <c r="I252" s="324">
        <f>+'Ark1'!R2492</f>
        <v>39</v>
      </c>
      <c r="J252" s="220">
        <f>+IF(I252=0,"",'Ark1'!AG2492)</f>
        <v>17.276541505125067</v>
      </c>
      <c r="K252" s="220">
        <f>+IF(I252=0,"",'Ark1'!AH2492)</f>
        <v>0</v>
      </c>
      <c r="L252" s="221">
        <f>+IF(I252=0,"",'Ark1'!S2492)</f>
        <v>4.4615384615384608</v>
      </c>
      <c r="M252" s="273"/>
      <c r="N252" s="220">
        <f>+IF(I252=0,"",'Ark1'!V2492)</f>
        <v>0</v>
      </c>
      <c r="O252" s="220">
        <f>+IF(I252=0,"",'Ark1'!W2492)</f>
        <v>0</v>
      </c>
      <c r="P252" s="222">
        <f>+IF(I252=0,"",'Ark1'!X2492)</f>
        <v>0</v>
      </c>
      <c r="Q252" s="222">
        <f>+IF(I252=0,"",'Ark1'!Y2492)</f>
        <v>0</v>
      </c>
      <c r="R252" s="222">
        <f>+IF(I252=0,"",'Ark1'!Z2492)</f>
        <v>2.469892341546438</v>
      </c>
      <c r="S252" s="220">
        <f>+IF(I252=0,"",'Ark1'!AA2492)</f>
        <v>1.151279195930444</v>
      </c>
      <c r="T252" s="220">
        <f>+IF(I252=0,"",'Ark1'!AB2492)</f>
        <v>0</v>
      </c>
      <c r="U252" s="222">
        <f>+'Ark1'!AD2492</f>
        <v>0</v>
      </c>
      <c r="V252" s="220">
        <f t="shared" si="36"/>
        <v>19.5</v>
      </c>
      <c r="W252" s="220">
        <f t="shared" si="37"/>
        <v>3.5454545454545454</v>
      </c>
      <c r="X252" s="273"/>
      <c r="AA252" s="28"/>
      <c r="AB252" s="26"/>
      <c r="AE252" s="26"/>
      <c r="AF252" s="26"/>
      <c r="AG252" s="26"/>
      <c r="AI252" s="26"/>
      <c r="AJ252" s="224"/>
      <c r="AK252" s="26"/>
      <c r="AL252" s="26"/>
    </row>
    <row r="253" spans="1:38">
      <c r="A253" s="273"/>
      <c r="B253" s="27">
        <f>+'Ark1'!C2493</f>
        <v>2023</v>
      </c>
      <c r="C253" s="273"/>
      <c r="D253" s="219">
        <f>+'Ark1'!M2493</f>
        <v>2</v>
      </c>
      <c r="E253" s="230" t="s">
        <v>89</v>
      </c>
      <c r="F253" s="219">
        <f>+'Ark1'!D2493</f>
        <v>2</v>
      </c>
      <c r="G253" s="219" t="str">
        <f t="shared" si="38"/>
        <v>Feb</v>
      </c>
      <c r="H253" s="219">
        <f>+'Ark1'!Q2493</f>
        <v>17</v>
      </c>
      <c r="I253" s="324">
        <f>+'Ark1'!R2493</f>
        <v>167</v>
      </c>
      <c r="J253" s="220">
        <f>+IF(I253=0,"",'Ark1'!AG2493)</f>
        <v>10.851059025425641</v>
      </c>
      <c r="K253" s="220">
        <f>+IF(I253=0,"",'Ark1'!AH2493)</f>
        <v>0</v>
      </c>
      <c r="L253" s="221">
        <f>+IF(I253=0,"",'Ark1'!S2493)</f>
        <v>4.3353293413173644</v>
      </c>
      <c r="M253" s="273"/>
      <c r="N253" s="220">
        <f>+IF(I253=0,"",'Ark1'!V2493)</f>
        <v>0</v>
      </c>
      <c r="O253" s="220">
        <f>+IF(I253=0,"",'Ark1'!W2493)</f>
        <v>0</v>
      </c>
      <c r="P253" s="222">
        <f>+IF(I253=0,"",'Ark1'!X2493)</f>
        <v>0</v>
      </c>
      <c r="Q253" s="222">
        <f>+IF(I253=0,"",'Ark1'!Y2493)</f>
        <v>0</v>
      </c>
      <c r="R253" s="222">
        <f>+IF(I253=0,"",'Ark1'!Z2493)</f>
        <v>1.9600702261229064</v>
      </c>
      <c r="S253" s="220">
        <f>+IF(I253=0,"",'Ark1'!AA2493)</f>
        <v>1.4707152459426236</v>
      </c>
      <c r="T253" s="220">
        <f>+IF(I253=0,"",'Ark1'!AB2493)</f>
        <v>0</v>
      </c>
      <c r="U253" s="222">
        <f>+'Ark1'!AD2493</f>
        <v>0</v>
      </c>
      <c r="V253" s="220">
        <f t="shared" si="36"/>
        <v>83.5</v>
      </c>
      <c r="W253" s="220">
        <f t="shared" si="37"/>
        <v>9.8235294117647065</v>
      </c>
      <c r="X253" s="273"/>
      <c r="AA253" s="28"/>
      <c r="AB253" s="26"/>
      <c r="AE253" s="26"/>
      <c r="AF253" s="26"/>
      <c r="AG253" s="26"/>
      <c r="AI253" s="26"/>
      <c r="AJ253" s="224"/>
      <c r="AK253" s="26"/>
      <c r="AL253" s="26"/>
    </row>
    <row r="254" spans="1:38">
      <c r="A254" s="273"/>
      <c r="B254" s="27">
        <f>+'Ark1'!C2494</f>
        <v>2023</v>
      </c>
      <c r="C254" s="273"/>
      <c r="D254" s="219">
        <f>+'Ark1'!M2494</f>
        <v>2</v>
      </c>
      <c r="E254" s="230" t="s">
        <v>89</v>
      </c>
      <c r="F254" s="219">
        <f>+'Ark1'!D2494</f>
        <v>3</v>
      </c>
      <c r="G254" s="219" t="str">
        <f t="shared" si="38"/>
        <v>Mar</v>
      </c>
      <c r="H254" s="219">
        <f>+'Ark1'!Q2494</f>
        <v>65</v>
      </c>
      <c r="I254" s="324">
        <f>+'Ark1'!R2494</f>
        <v>527</v>
      </c>
      <c r="J254" s="220">
        <f>+IF(I254=0,"",'Ark1'!AG2494)</f>
        <v>11.93240687443466</v>
      </c>
      <c r="K254" s="220">
        <f>+IF(I254=0,"",'Ark1'!AH2494)</f>
        <v>0.18975332068311196</v>
      </c>
      <c r="L254" s="221">
        <f>+IF(I254=0,"",'Ark1'!S2494)</f>
        <v>4.0018975332068303</v>
      </c>
      <c r="M254" s="273"/>
      <c r="N254" s="220">
        <f>+IF(I254=0,"",'Ark1'!V2494)</f>
        <v>0</v>
      </c>
      <c r="O254" s="220">
        <f>+IF(I254=0,"",'Ark1'!W2494)</f>
        <v>0</v>
      </c>
      <c r="P254" s="222">
        <f>+IF(I254=0,"",'Ark1'!X2494)</f>
        <v>0</v>
      </c>
      <c r="Q254" s="222">
        <f>+IF(I254=0,"",'Ark1'!Y2494)</f>
        <v>0</v>
      </c>
      <c r="R254" s="222">
        <f>+IF(I254=0,"",'Ark1'!Z2494)</f>
        <v>2.0278160650985315</v>
      </c>
      <c r="S254" s="220">
        <f>+IF(I254=0,"",'Ark1'!AA2494)</f>
        <v>1.4623666857072475</v>
      </c>
      <c r="T254" s="220">
        <f>+IF(I254=0,"",'Ark1'!AB2494)</f>
        <v>0</v>
      </c>
      <c r="U254" s="222">
        <f>+'Ark1'!AD2494</f>
        <v>0</v>
      </c>
      <c r="V254" s="220">
        <f t="shared" si="36"/>
        <v>263.5</v>
      </c>
      <c r="W254" s="220">
        <f t="shared" si="37"/>
        <v>8.1076923076923073</v>
      </c>
      <c r="X254" s="273"/>
      <c r="AA254" s="28"/>
      <c r="AB254" s="26"/>
      <c r="AE254" s="26"/>
      <c r="AF254" s="26"/>
      <c r="AG254" s="26"/>
      <c r="AI254" s="26"/>
      <c r="AJ254" s="224"/>
      <c r="AK254" s="26"/>
      <c r="AL254" s="26"/>
    </row>
    <row r="255" spans="1:38">
      <c r="A255" s="273"/>
      <c r="B255" s="27">
        <f>+'Ark1'!C2495</f>
        <v>2023</v>
      </c>
      <c r="C255" s="273"/>
      <c r="D255" s="219">
        <f>+'Ark1'!M2495</f>
        <v>2</v>
      </c>
      <c r="E255" s="230" t="s">
        <v>89</v>
      </c>
      <c r="F255" s="219">
        <f>+'Ark1'!D2495</f>
        <v>4</v>
      </c>
      <c r="G255" s="219" t="str">
        <f t="shared" si="38"/>
        <v>Apr</v>
      </c>
      <c r="H255" s="219">
        <f>+'Ark1'!Q2495</f>
        <v>53</v>
      </c>
      <c r="I255" s="324">
        <f>+'Ark1'!R2495</f>
        <v>617</v>
      </c>
      <c r="J255" s="220">
        <f>+IF(I255=0,"",'Ark1'!AG2495)</f>
        <v>18.515240017591125</v>
      </c>
      <c r="K255" s="220">
        <f>+IF(I255=0,"",'Ark1'!AH2495)</f>
        <v>0</v>
      </c>
      <c r="L255" s="221">
        <f>+IF(I255=0,"",'Ark1'!S2495)</f>
        <v>4.3354943273905997</v>
      </c>
      <c r="M255" s="273"/>
      <c r="N255" s="220">
        <f>+IF(I255=0,"",'Ark1'!V2495)</f>
        <v>0</v>
      </c>
      <c r="O255" s="220">
        <f>+IF(I255=0,"",'Ark1'!W2495)</f>
        <v>0</v>
      </c>
      <c r="P255" s="222">
        <f>+IF(I255=0,"",'Ark1'!X2495)</f>
        <v>0</v>
      </c>
      <c r="Q255" s="222">
        <f>+IF(I255=0,"",'Ark1'!Y2495)</f>
        <v>0</v>
      </c>
      <c r="R255" s="222">
        <f>+IF(I255=0,"",'Ark1'!Z2495)</f>
        <v>1.3183847400827424</v>
      </c>
      <c r="S255" s="220">
        <f>+IF(I255=0,"",'Ark1'!AA2495)</f>
        <v>1.1898767176856391</v>
      </c>
      <c r="T255" s="220">
        <f>+IF(I255=0,"",'Ark1'!AB2495)</f>
        <v>0</v>
      </c>
      <c r="U255" s="222">
        <f>+'Ark1'!AD2495</f>
        <v>0</v>
      </c>
      <c r="V255" s="220">
        <f t="shared" si="36"/>
        <v>308.5</v>
      </c>
      <c r="W255" s="220">
        <f t="shared" si="37"/>
        <v>11.641509433962264</v>
      </c>
      <c r="X255" s="273"/>
      <c r="AA255" s="28"/>
      <c r="AB255" s="26"/>
      <c r="AE255" s="26"/>
      <c r="AF255" s="26"/>
      <c r="AG255" s="26"/>
      <c r="AI255" s="26"/>
      <c r="AJ255" s="224"/>
      <c r="AK255" s="26"/>
      <c r="AL255" s="26"/>
    </row>
    <row r="256" spans="1:38">
      <c r="A256" s="273"/>
      <c r="B256" s="27">
        <f>+'Ark1'!C2496</f>
        <v>2023</v>
      </c>
      <c r="C256" s="273"/>
      <c r="D256" s="219">
        <f>+'Ark1'!M2496</f>
        <v>2</v>
      </c>
      <c r="E256" s="230" t="s">
        <v>89</v>
      </c>
      <c r="F256" s="219">
        <f>+'Ark1'!D2496</f>
        <v>5</v>
      </c>
      <c r="G256" s="219" t="str">
        <f t="shared" si="38"/>
        <v>Mai</v>
      </c>
      <c r="H256" s="219">
        <f>+'Ark1'!Q2496</f>
        <v>40</v>
      </c>
      <c r="I256" s="324">
        <f>+'Ark1'!R2496</f>
        <v>294</v>
      </c>
      <c r="J256" s="220">
        <f>+IF(I256=0,"",'Ark1'!AG2496)</f>
        <v>18.342506683440799</v>
      </c>
      <c r="K256" s="220">
        <f>+IF(I256=0,"",'Ark1'!AH2496)</f>
        <v>0</v>
      </c>
      <c r="L256" s="221">
        <f>+IF(I256=0,"",'Ark1'!S2496)</f>
        <v>3.9421768707482991</v>
      </c>
      <c r="M256" s="273"/>
      <c r="N256" s="220">
        <f>+IF(I256=0,"",'Ark1'!V2496)</f>
        <v>0</v>
      </c>
      <c r="O256" s="220">
        <f>+IF(I256=0,"",'Ark1'!W2496)</f>
        <v>0</v>
      </c>
      <c r="P256" s="222">
        <f>+IF(I256=0,"",'Ark1'!X2496)</f>
        <v>0</v>
      </c>
      <c r="Q256" s="222">
        <f>+IF(I256=0,"",'Ark1'!Y2496)</f>
        <v>0</v>
      </c>
      <c r="R256" s="222">
        <f>+IF(I256=0,"",'Ark1'!Z2496)</f>
        <v>1.923233082436812</v>
      </c>
      <c r="S256" s="220">
        <f>+IF(I256=0,"",'Ark1'!AA2496)</f>
        <v>1.4731347098886256</v>
      </c>
      <c r="T256" s="220">
        <f>+IF(I256=0,"",'Ark1'!AB2496)</f>
        <v>0</v>
      </c>
      <c r="U256" s="222">
        <f>+'Ark1'!AD2496</f>
        <v>0</v>
      </c>
      <c r="V256" s="220">
        <f t="shared" si="36"/>
        <v>147</v>
      </c>
      <c r="W256" s="220">
        <f t="shared" si="37"/>
        <v>7.35</v>
      </c>
      <c r="X256" s="273"/>
      <c r="AA256" s="28"/>
      <c r="AB256" s="26"/>
      <c r="AE256" s="26"/>
      <c r="AF256" s="26"/>
      <c r="AG256" s="26"/>
      <c r="AI256" s="26"/>
      <c r="AJ256" s="224"/>
      <c r="AK256" s="26"/>
      <c r="AL256" s="26"/>
    </row>
    <row r="257" spans="1:38">
      <c r="A257" s="273"/>
      <c r="B257" s="27">
        <f>+'Ark1'!C2497</f>
        <v>2023</v>
      </c>
      <c r="C257" s="273"/>
      <c r="D257" s="219">
        <f>+'Ark1'!M2497</f>
        <v>2</v>
      </c>
      <c r="E257" s="230" t="s">
        <v>89</v>
      </c>
      <c r="F257" s="219">
        <f>+'Ark1'!D2497</f>
        <v>6</v>
      </c>
      <c r="G257" s="219" t="str">
        <f t="shared" si="38"/>
        <v>Jun</v>
      </c>
      <c r="H257" s="219">
        <f>+'Ark1'!Q2497</f>
        <v>48</v>
      </c>
      <c r="I257" s="324">
        <f>+'Ark1'!R2497</f>
        <v>417</v>
      </c>
      <c r="J257" s="220">
        <f>+IF(I257=0,"",'Ark1'!AG2497)</f>
        <v>23.695906009286833</v>
      </c>
      <c r="K257" s="220">
        <f>+IF(I257=0,"",'Ark1'!AH2497)</f>
        <v>0.95923261390887282</v>
      </c>
      <c r="L257" s="221">
        <f>+IF(I257=0,"",'Ark1'!S2497)</f>
        <v>4.0383693045563556</v>
      </c>
      <c r="M257" s="273"/>
      <c r="N257" s="220">
        <f>+IF(I257=0,"",'Ark1'!V2497)</f>
        <v>0</v>
      </c>
      <c r="O257" s="220">
        <f>+IF(I257=0,"",'Ark1'!W2497)</f>
        <v>0</v>
      </c>
      <c r="P257" s="222">
        <f>+IF(I257=0,"",'Ark1'!X2497)</f>
        <v>0</v>
      </c>
      <c r="Q257" s="222">
        <f>+IF(I257=0,"",'Ark1'!Y2497)</f>
        <v>0</v>
      </c>
      <c r="R257" s="222">
        <f>+IF(I257=0,"",'Ark1'!Z2497)</f>
        <v>2.1828726295814391</v>
      </c>
      <c r="S257" s="220">
        <f>+IF(I257=0,"",'Ark1'!AA2497)</f>
        <v>1.4799913240453939</v>
      </c>
      <c r="T257" s="220">
        <f>+IF(I257=0,"",'Ark1'!AB2497)</f>
        <v>0</v>
      </c>
      <c r="U257" s="222">
        <f>+'Ark1'!AD2497</f>
        <v>0</v>
      </c>
      <c r="V257" s="220">
        <f t="shared" si="36"/>
        <v>208.5</v>
      </c>
      <c r="W257" s="220">
        <f t="shared" si="37"/>
        <v>8.6875</v>
      </c>
      <c r="X257" s="273"/>
      <c r="AA257" s="28"/>
      <c r="AB257" s="26"/>
      <c r="AE257" s="26"/>
      <c r="AF257" s="26"/>
      <c r="AG257" s="26"/>
      <c r="AI257" s="26"/>
      <c r="AJ257" s="224"/>
      <c r="AK257" s="26"/>
      <c r="AL257" s="26"/>
    </row>
    <row r="258" spans="1:38">
      <c r="A258" s="273"/>
      <c r="B258" s="27">
        <f>+'Ark1'!C2498</f>
        <v>2023</v>
      </c>
      <c r="C258" s="273"/>
      <c r="D258" s="219">
        <f>+'Ark1'!M2498</f>
        <v>2</v>
      </c>
      <c r="E258" s="230" t="s">
        <v>89</v>
      </c>
      <c r="F258" s="219">
        <f>+'Ark1'!D2498</f>
        <v>7</v>
      </c>
      <c r="G258" s="219" t="str">
        <f t="shared" si="38"/>
        <v>Jul</v>
      </c>
      <c r="H258" s="219">
        <f>+'Ark1'!Q2498</f>
        <v>9</v>
      </c>
      <c r="I258" s="324">
        <f>+'Ark1'!R2498</f>
        <v>86</v>
      </c>
      <c r="J258" s="220">
        <f>+IF(I258=0,"",'Ark1'!AG2498)</f>
        <v>23.200508690122927</v>
      </c>
      <c r="K258" s="220">
        <f>+IF(I258=0,"",'Ark1'!AH2498)</f>
        <v>0</v>
      </c>
      <c r="L258" s="221">
        <f>+IF(I258=0,"",'Ark1'!S2498)</f>
        <v>3.3139534883720927</v>
      </c>
      <c r="M258" s="273"/>
      <c r="N258" s="220">
        <f>+IF(I258=0,"",'Ark1'!V2498)</f>
        <v>0</v>
      </c>
      <c r="O258" s="220">
        <f>+IF(I258=0,"",'Ark1'!W2498)</f>
        <v>0</v>
      </c>
      <c r="P258" s="222">
        <f>+IF(I258=0,"",'Ark1'!X2498)</f>
        <v>0</v>
      </c>
      <c r="Q258" s="222">
        <f>+IF(I258=0,"",'Ark1'!Y2498)</f>
        <v>0</v>
      </c>
      <c r="R258" s="222">
        <f>+IF(I258=0,"",'Ark1'!Z2498)</f>
        <v>1.4114904534435451</v>
      </c>
      <c r="S258" s="220">
        <f>+IF(I258=0,"",'Ark1'!AA2498)</f>
        <v>1.1336463899168689</v>
      </c>
      <c r="T258" s="220">
        <f>+IF(I258=0,"",'Ark1'!AB2498)</f>
        <v>0</v>
      </c>
      <c r="U258" s="222">
        <f>+'Ark1'!AD2498</f>
        <v>0</v>
      </c>
      <c r="V258" s="220">
        <f t="shared" si="36"/>
        <v>43</v>
      </c>
      <c r="W258" s="220">
        <f t="shared" si="37"/>
        <v>9.5555555555555554</v>
      </c>
      <c r="X258" s="273"/>
      <c r="AA258" s="28"/>
      <c r="AB258" s="26"/>
      <c r="AE258" s="26"/>
      <c r="AF258" s="26"/>
      <c r="AG258" s="26"/>
      <c r="AI258" s="26"/>
      <c r="AJ258" s="224"/>
      <c r="AK258" s="26"/>
      <c r="AL258" s="26"/>
    </row>
    <row r="259" spans="1:38">
      <c r="A259" s="273"/>
      <c r="B259" s="27">
        <f>+'Ark1'!C2499</f>
        <v>2023</v>
      </c>
      <c r="C259" s="273"/>
      <c r="D259" s="219">
        <f>+'Ark1'!M2499</f>
        <v>2</v>
      </c>
      <c r="E259" s="230" t="s">
        <v>89</v>
      </c>
      <c r="F259" s="219">
        <f>+'Ark1'!D2499</f>
        <v>8</v>
      </c>
      <c r="G259" s="219" t="str">
        <f t="shared" si="38"/>
        <v>Aug</v>
      </c>
      <c r="H259" s="219">
        <f>+'Ark1'!Q2499</f>
        <v>60</v>
      </c>
      <c r="I259" s="324">
        <f>+'Ark1'!R2499</f>
        <v>631</v>
      </c>
      <c r="J259" s="220">
        <f>+IF(I259=0,"",'Ark1'!AG2499)</f>
        <v>47.633718684341915</v>
      </c>
      <c r="K259" s="220">
        <f>+IF(I259=0,"",'Ark1'!AH2499)</f>
        <v>0.6339144215530903</v>
      </c>
      <c r="L259" s="221">
        <f>+IF(I259=0,"",'Ark1'!S2499)</f>
        <v>4.112519809825673</v>
      </c>
      <c r="M259" s="273"/>
      <c r="N259" s="220">
        <f>+IF(I259=0,"",'Ark1'!V2499)</f>
        <v>0</v>
      </c>
      <c r="O259" s="220">
        <f>+IF(I259=0,"",'Ark1'!W2499)</f>
        <v>0</v>
      </c>
      <c r="P259" s="222">
        <f>+IF(I259=0,"",'Ark1'!X2499)</f>
        <v>0.15847860538827258</v>
      </c>
      <c r="Q259" s="222">
        <f>+IF(I259=0,"",'Ark1'!Y2499)</f>
        <v>0</v>
      </c>
      <c r="R259" s="222">
        <f>+IF(I259=0,"",'Ark1'!Z2499)</f>
        <v>2.4195374988734279</v>
      </c>
      <c r="S259" s="220">
        <f>+IF(I259=0,"",'Ark1'!AA2499)</f>
        <v>1.4836729456558004</v>
      </c>
      <c r="T259" s="220">
        <f>+IF(I259=0,"",'Ark1'!AB2499)</f>
        <v>0</v>
      </c>
      <c r="U259" s="222">
        <f>+'Ark1'!AD2499</f>
        <v>0</v>
      </c>
      <c r="V259" s="220">
        <f t="shared" si="36"/>
        <v>315.5</v>
      </c>
      <c r="W259" s="220">
        <f t="shared" si="37"/>
        <v>10.516666666666667</v>
      </c>
      <c r="X259" s="273"/>
      <c r="AA259" s="28"/>
      <c r="AB259" s="26"/>
      <c r="AE259" s="26"/>
      <c r="AF259" s="26"/>
      <c r="AG259" s="26"/>
      <c r="AI259" s="26"/>
      <c r="AJ259" s="224"/>
      <c r="AK259" s="26"/>
      <c r="AL259" s="26"/>
    </row>
    <row r="260" spans="1:38">
      <c r="A260" s="273"/>
      <c r="B260" s="27">
        <f>+'Ark1'!C2500</f>
        <v>2023</v>
      </c>
      <c r="C260" s="273"/>
      <c r="D260" s="219">
        <f>+'Ark1'!M2500</f>
        <v>2</v>
      </c>
      <c r="E260" s="230" t="s">
        <v>89</v>
      </c>
      <c r="F260" s="219">
        <f>+'Ark1'!D2500</f>
        <v>9</v>
      </c>
      <c r="G260" s="219" t="str">
        <f t="shared" si="38"/>
        <v>Sep</v>
      </c>
      <c r="H260" s="219">
        <f>+'Ark1'!Q2500</f>
        <v>80</v>
      </c>
      <c r="I260" s="324">
        <f>+'Ark1'!R2500</f>
        <v>679</v>
      </c>
      <c r="J260" s="220">
        <f>+IF(I260=0,"",'Ark1'!AG2500)</f>
        <v>27.816227286893803</v>
      </c>
      <c r="K260" s="220">
        <f>+IF(I260=0,"",'Ark1'!AH2500)</f>
        <v>0.44182621502209135</v>
      </c>
      <c r="L260" s="221">
        <f>+IF(I260=0,"",'Ark1'!S2500)</f>
        <v>4.4977908689248887</v>
      </c>
      <c r="M260" s="273"/>
      <c r="N260" s="220">
        <f>+IF(I260=0,"",'Ark1'!V2500)</f>
        <v>0</v>
      </c>
      <c r="O260" s="220">
        <f>+IF(I260=0,"",'Ark1'!W2500)</f>
        <v>0</v>
      </c>
      <c r="P260" s="222">
        <f>+IF(I260=0,"",'Ark1'!X2500)</f>
        <v>2.5036818851251845</v>
      </c>
      <c r="Q260" s="222">
        <f>+IF(I260=0,"",'Ark1'!Y2500)</f>
        <v>0</v>
      </c>
      <c r="R260" s="222">
        <f>+IF(I260=0,"",'Ark1'!Z2500)</f>
        <v>3.0696732468477879</v>
      </c>
      <c r="S260" s="220">
        <f>+IF(I260=0,"",'Ark1'!AA2500)</f>
        <v>1.668272185785806</v>
      </c>
      <c r="T260" s="220">
        <f>+IF(I260=0,"",'Ark1'!AB2500)</f>
        <v>0</v>
      </c>
      <c r="U260" s="222">
        <f>+'Ark1'!AD2500</f>
        <v>0</v>
      </c>
      <c r="V260" s="220">
        <f t="shared" si="36"/>
        <v>339.5</v>
      </c>
      <c r="W260" s="220">
        <f t="shared" si="37"/>
        <v>8.4875000000000007</v>
      </c>
      <c r="X260" s="273"/>
      <c r="AA260" s="28"/>
      <c r="AB260" s="26"/>
      <c r="AE260" s="26"/>
      <c r="AF260" s="26"/>
      <c r="AG260" s="26"/>
      <c r="AI260" s="26"/>
      <c r="AJ260" s="224"/>
      <c r="AK260" s="26"/>
      <c r="AL260" s="26"/>
    </row>
    <row r="261" spans="1:38">
      <c r="A261" s="273"/>
      <c r="B261" s="27">
        <f>+'Ark1'!C2501</f>
        <v>2023</v>
      </c>
      <c r="C261" s="273"/>
      <c r="D261" s="219">
        <f>+'Ark1'!M2501</f>
        <v>2</v>
      </c>
      <c r="E261" s="230" t="s">
        <v>89</v>
      </c>
      <c r="F261" s="219">
        <f>+'Ark1'!D2501</f>
        <v>10</v>
      </c>
      <c r="G261" s="219" t="str">
        <f t="shared" si="38"/>
        <v>Okt</v>
      </c>
      <c r="H261" s="219">
        <f>+'Ark1'!Q2501</f>
        <v>121</v>
      </c>
      <c r="I261" s="324">
        <f>+'Ark1'!R2501</f>
        <v>548</v>
      </c>
      <c r="J261" s="220">
        <f>+IF(I261=0,"",'Ark1'!AG2501)</f>
        <v>22.444522021360928</v>
      </c>
      <c r="K261" s="220">
        <f>+IF(I261=0,"",'Ark1'!AH2501)</f>
        <v>2.5547445255474455</v>
      </c>
      <c r="L261" s="221">
        <f>+IF(I261=0,"",'Ark1'!S2501)</f>
        <v>4.6697080291970812</v>
      </c>
      <c r="M261" s="273"/>
      <c r="N261" s="220">
        <f>+IF(I261=0,"",'Ark1'!V2501)</f>
        <v>0</v>
      </c>
      <c r="O261" s="220">
        <f>+IF(I261=0,"",'Ark1'!W2501)</f>
        <v>0</v>
      </c>
      <c r="P261" s="222">
        <f>+IF(I261=0,"",'Ark1'!X2501)</f>
        <v>1.2773722627737227</v>
      </c>
      <c r="Q261" s="222">
        <f>+IF(I261=0,"",'Ark1'!Y2501)</f>
        <v>0</v>
      </c>
      <c r="R261" s="222">
        <f>+IF(I261=0,"",'Ark1'!Z2501)</f>
        <v>2.680291393093039</v>
      </c>
      <c r="S261" s="220">
        <f>+IF(I261=0,"",'Ark1'!AA2501)</f>
        <v>1.8170005931834372</v>
      </c>
      <c r="T261" s="220">
        <f>+IF(I261=0,"",'Ark1'!AB2501)</f>
        <v>0</v>
      </c>
      <c r="U261" s="222">
        <f>+'Ark1'!AD2501</f>
        <v>0</v>
      </c>
      <c r="V261" s="220">
        <f t="shared" si="36"/>
        <v>274</v>
      </c>
      <c r="W261" s="220">
        <f t="shared" si="37"/>
        <v>4.5289256198347108</v>
      </c>
      <c r="X261" s="273"/>
      <c r="AA261" s="28"/>
      <c r="AB261" s="26"/>
      <c r="AE261" s="26"/>
      <c r="AF261" s="26"/>
      <c r="AG261" s="26"/>
      <c r="AI261" s="26"/>
      <c r="AK261" s="26"/>
      <c r="AL261" s="26"/>
    </row>
    <row r="262" spans="1:38">
      <c r="A262" s="273"/>
      <c r="B262" s="27">
        <f>+'Ark1'!C2502</f>
        <v>2023</v>
      </c>
      <c r="C262" s="273"/>
      <c r="D262" s="219">
        <f>+'Ark1'!M2502</f>
        <v>2</v>
      </c>
      <c r="E262" s="230" t="s">
        <v>89</v>
      </c>
      <c r="F262" s="219">
        <f>+'Ark1'!D2502</f>
        <v>11</v>
      </c>
      <c r="G262" s="219" t="str">
        <f t="shared" si="38"/>
        <v>Nov</v>
      </c>
      <c r="H262" s="219">
        <f>+'Ark1'!Q2502</f>
        <v>60</v>
      </c>
      <c r="I262" s="324">
        <f>+'Ark1'!R2502</f>
        <v>207</v>
      </c>
      <c r="J262" s="220">
        <f>+IF(I262=0,"",'Ark1'!AG2502)</f>
        <v>16.806437867988848</v>
      </c>
      <c r="K262" s="220">
        <f>+IF(I262=0,"",'Ark1'!AH2502)</f>
        <v>2.4154589371980673</v>
      </c>
      <c r="L262" s="221">
        <f>+IF(I262=0,"",'Ark1'!S2502)</f>
        <v>4.7342995169082123</v>
      </c>
      <c r="M262" s="273"/>
      <c r="N262" s="220">
        <f>+IF(I262=0,"",'Ark1'!V2502)</f>
        <v>0</v>
      </c>
      <c r="O262" s="220">
        <f>+IF(I262=0,"",'Ark1'!W2502)</f>
        <v>0</v>
      </c>
      <c r="P262" s="222">
        <f>+IF(I262=0,"",'Ark1'!X2502)</f>
        <v>2.4154589371980673</v>
      </c>
      <c r="Q262" s="222">
        <f>+IF(I262=0,"",'Ark1'!Y2502)</f>
        <v>0</v>
      </c>
      <c r="R262" s="222">
        <f>+IF(I262=0,"",'Ark1'!Z2502)</f>
        <v>2.8462174163581446</v>
      </c>
      <c r="S262" s="220">
        <f>+IF(I262=0,"",'Ark1'!AA2502)</f>
        <v>1.5733076536683972</v>
      </c>
      <c r="T262" s="220">
        <f>+IF(I262=0,"",'Ark1'!AB2502)</f>
        <v>0</v>
      </c>
      <c r="U262" s="222">
        <f>+'Ark1'!AD2502</f>
        <v>0</v>
      </c>
      <c r="V262" s="220">
        <f t="shared" si="36"/>
        <v>103.5</v>
      </c>
      <c r="W262" s="220">
        <f t="shared" si="37"/>
        <v>3.45</v>
      </c>
      <c r="X262" s="273"/>
      <c r="AA262" s="28"/>
      <c r="AB262" s="26"/>
      <c r="AE262" s="26"/>
      <c r="AF262" s="26"/>
      <c r="AG262" s="26"/>
      <c r="AI262" s="26"/>
      <c r="AK262" s="26"/>
      <c r="AL262" s="26"/>
    </row>
    <row r="263" spans="1:38">
      <c r="A263" s="273"/>
      <c r="B263" s="27">
        <f>+'Ark1'!C2503</f>
        <v>2023</v>
      </c>
      <c r="C263" s="273"/>
      <c r="D263" s="219">
        <f>+'Ark1'!M2503</f>
        <v>2</v>
      </c>
      <c r="E263" s="230" t="s">
        <v>89</v>
      </c>
      <c r="F263" s="219">
        <f>+'Ark1'!D2503</f>
        <v>12</v>
      </c>
      <c r="G263" s="219" t="str">
        <f t="shared" si="38"/>
        <v>Des</v>
      </c>
      <c r="H263" s="219">
        <f>+'Ark1'!Q2503</f>
        <v>7</v>
      </c>
      <c r="I263" s="324">
        <f>+'Ark1'!R2503</f>
        <v>35</v>
      </c>
      <c r="J263" s="220">
        <f>+IF(I263=0,"",'Ark1'!AG2503)</f>
        <v>31.075656201749865</v>
      </c>
      <c r="K263" s="220">
        <f>+IF(I263=0,"",'Ark1'!AH2503)</f>
        <v>0</v>
      </c>
      <c r="L263" s="221">
        <f>+IF(I263=0,"",'Ark1'!S2503)</f>
        <v>4.4285714285714306</v>
      </c>
      <c r="M263" s="273"/>
      <c r="N263" s="220">
        <f>+IF(I263=0,"",'Ark1'!V2503)</f>
        <v>0</v>
      </c>
      <c r="O263" s="220">
        <f>+IF(I263=0,"",'Ark1'!W2503)</f>
        <v>0</v>
      </c>
      <c r="P263" s="222">
        <f>+IF(I263=0,"",'Ark1'!X2503)</f>
        <v>0</v>
      </c>
      <c r="Q263" s="222">
        <f>+IF(I263=0,"",'Ark1'!Y2503)</f>
        <v>0</v>
      </c>
      <c r="R263" s="222">
        <f>+IF(I263=0,"",'Ark1'!Z2503)</f>
        <v>1.861695518628558</v>
      </c>
      <c r="S263" s="220">
        <f>+IF(I263=0,"",'Ark1'!AA2503)</f>
        <v>1.0222025039999021</v>
      </c>
      <c r="T263" s="220">
        <f>+IF(I263=0,"",'Ark1'!AB2503)</f>
        <v>0</v>
      </c>
      <c r="U263" s="222">
        <f>+'Ark1'!AD2503</f>
        <v>0</v>
      </c>
      <c r="V263" s="220">
        <f t="shared" si="36"/>
        <v>17.5</v>
      </c>
      <c r="W263" s="220">
        <f t="shared" si="37"/>
        <v>5</v>
      </c>
      <c r="X263" s="273"/>
      <c r="AA263" s="28"/>
      <c r="AB263" s="26"/>
      <c r="AE263" s="26"/>
      <c r="AF263" s="26"/>
      <c r="AG263" s="26"/>
      <c r="AI263" s="26"/>
      <c r="AK263" s="26"/>
      <c r="AL263" s="26"/>
    </row>
    <row r="264" spans="1:38">
      <c r="A264" s="273"/>
      <c r="B264" s="273"/>
      <c r="C264" s="273"/>
      <c r="D264" s="273"/>
      <c r="E264" s="273"/>
      <c r="F264" s="273"/>
      <c r="G264" s="273"/>
      <c r="H264" s="273"/>
      <c r="I264" s="326"/>
      <c r="J264" s="273"/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3"/>
      <c r="V264" s="273"/>
      <c r="W264" s="273"/>
      <c r="X264" s="273"/>
      <c r="AA264" s="28"/>
      <c r="AB264" s="26"/>
      <c r="AE264" s="26"/>
      <c r="AF264" s="26"/>
      <c r="AG264" s="26"/>
      <c r="AI264" s="26"/>
      <c r="AJ264" s="224"/>
      <c r="AK264" s="26"/>
      <c r="AL264" s="26"/>
    </row>
    <row r="265" spans="1:38">
      <c r="A265" s="273"/>
      <c r="B265" s="27">
        <f>+'Ark1'!C2504</f>
        <v>2023</v>
      </c>
      <c r="C265" s="273"/>
      <c r="D265" s="219">
        <f>+'Ark1'!M2504</f>
        <v>3</v>
      </c>
      <c r="E265" s="219" t="s">
        <v>90</v>
      </c>
      <c r="F265" s="219">
        <f>+'Ark1'!D2504</f>
        <v>1</v>
      </c>
      <c r="G265" s="219" t="str">
        <f>+G252</f>
        <v>Jan</v>
      </c>
      <c r="H265" s="219">
        <f>+'Ark1'!Q2504</f>
        <v>0</v>
      </c>
      <c r="I265" s="324">
        <f>+'Ark1'!R2504</f>
        <v>0</v>
      </c>
      <c r="J265" s="220" t="str">
        <f>+IF(I265=0,"",'Ark1'!AG2504)</f>
        <v/>
      </c>
      <c r="K265" s="220" t="str">
        <f>+IF(I265=0,"",'Ark1'!AH2504)</f>
        <v/>
      </c>
      <c r="L265" s="221" t="str">
        <f>+IF(I265=0,"",'Ark1'!S2504)</f>
        <v/>
      </c>
      <c r="M265" s="273"/>
      <c r="N265" s="220" t="str">
        <f>+IF(I265=0,"",'Ark1'!V2504)</f>
        <v/>
      </c>
      <c r="O265" s="220" t="str">
        <f>+IF(I265=0,"",'Ark1'!W2504)</f>
        <v/>
      </c>
      <c r="P265" s="222" t="str">
        <f>+IF(I265=0,"",'Ark1'!X2504)</f>
        <v/>
      </c>
      <c r="Q265" s="222" t="str">
        <f>+IF(I265=0,"",'Ark1'!Y2504)</f>
        <v/>
      </c>
      <c r="R265" s="222" t="str">
        <f>+IF(I265=0,"",'Ark1'!Z2504)</f>
        <v/>
      </c>
      <c r="S265" s="220" t="str">
        <f>+IF(I265=0,"",'Ark1'!AA2504)</f>
        <v/>
      </c>
      <c r="T265" s="220" t="str">
        <f>+IF(I265=0,"",'Ark1'!AB2504)</f>
        <v/>
      </c>
      <c r="U265" s="222">
        <f>+'Ark1'!AD2504</f>
        <v>0</v>
      </c>
      <c r="V265" s="220" t="str">
        <f t="shared" si="36"/>
        <v/>
      </c>
      <c r="W265" s="220" t="str">
        <f t="shared" si="37"/>
        <v/>
      </c>
      <c r="X265" s="273"/>
      <c r="AA265" s="28"/>
      <c r="AB265" s="26"/>
      <c r="AE265" s="26"/>
      <c r="AF265" s="26"/>
      <c r="AG265" s="26"/>
      <c r="AI265" s="26"/>
      <c r="AK265" s="26"/>
      <c r="AL265" s="26"/>
    </row>
    <row r="266" spans="1:38">
      <c r="A266" s="273"/>
      <c r="B266" s="27">
        <f>+'Ark1'!C2505</f>
        <v>2023</v>
      </c>
      <c r="C266" s="273"/>
      <c r="D266" s="219">
        <f>+'Ark1'!M2505</f>
        <v>3</v>
      </c>
      <c r="E266" s="219" t="s">
        <v>90</v>
      </c>
      <c r="F266" s="219">
        <f>+'Ark1'!D2505</f>
        <v>2</v>
      </c>
      <c r="G266" s="219" t="str">
        <f t="shared" ref="G266:G276" si="39">+G253</f>
        <v>Feb</v>
      </c>
      <c r="H266" s="219">
        <f>+'Ark1'!Q2505</f>
        <v>1</v>
      </c>
      <c r="I266" s="324">
        <f>+'Ark1'!R2505</f>
        <v>22</v>
      </c>
      <c r="J266" s="220">
        <f>+IF(I266=0,"",'Ark1'!AG2505)</f>
        <v>1.2464435713317981</v>
      </c>
      <c r="K266" s="220">
        <f>+IF(I266=0,"",'Ark1'!AH2505)</f>
        <v>0</v>
      </c>
      <c r="L266" s="221">
        <f>+IF(I266=0,"",'Ark1'!S2505)</f>
        <v>4.2272727272727284</v>
      </c>
      <c r="M266" s="273"/>
      <c r="N266" s="220">
        <f>+IF(I266=0,"",'Ark1'!V2505)</f>
        <v>0</v>
      </c>
      <c r="O266" s="220">
        <f>+IF(I266=0,"",'Ark1'!W2505)</f>
        <v>0</v>
      </c>
      <c r="P266" s="222">
        <f>+IF(I266=0,"",'Ark1'!X2505)</f>
        <v>0</v>
      </c>
      <c r="Q266" s="222">
        <f>+IF(I266=0,"",'Ark1'!Y2505)</f>
        <v>0</v>
      </c>
      <c r="R266" s="222">
        <f>+IF(I266=0,"",'Ark1'!Z2505)</f>
        <v>0.79979336174265092</v>
      </c>
      <c r="S266" s="220">
        <f>+IF(I266=0,"",'Ark1'!AA2505)</f>
        <v>0.66958726648437461</v>
      </c>
      <c r="T266" s="220">
        <f>+IF(I266=0,"",'Ark1'!AB2505)</f>
        <v>0</v>
      </c>
      <c r="U266" s="222">
        <f>+'Ark1'!AD2505</f>
        <v>0</v>
      </c>
      <c r="V266" s="220">
        <f t="shared" si="36"/>
        <v>7.333333333333333</v>
      </c>
      <c r="W266" s="220">
        <f t="shared" si="37"/>
        <v>22</v>
      </c>
      <c r="X266" s="273"/>
      <c r="AA266" s="28"/>
      <c r="AB266" s="26"/>
      <c r="AE266" s="26"/>
      <c r="AF266" s="26"/>
      <c r="AG266" s="26"/>
      <c r="AI266" s="26"/>
      <c r="AK266" s="26"/>
      <c r="AL266" s="26"/>
    </row>
    <row r="267" spans="1:38">
      <c r="A267" s="273"/>
      <c r="B267" s="27">
        <f>+'Ark1'!C2506</f>
        <v>2023</v>
      </c>
      <c r="C267" s="273"/>
      <c r="D267" s="219">
        <f>+'Ark1'!M2506</f>
        <v>3</v>
      </c>
      <c r="E267" s="219" t="s">
        <v>90</v>
      </c>
      <c r="F267" s="219">
        <f>+'Ark1'!D2506</f>
        <v>3</v>
      </c>
      <c r="G267" s="219" t="str">
        <f t="shared" si="39"/>
        <v>Mar</v>
      </c>
      <c r="H267" s="219">
        <f>+'Ark1'!Q2506</f>
        <v>2</v>
      </c>
      <c r="I267" s="324">
        <f>+'Ark1'!R2506</f>
        <v>17</v>
      </c>
      <c r="J267" s="220">
        <f>+IF(I267=0,"",'Ark1'!AG2506)</f>
        <v>0.50201463695419746</v>
      </c>
      <c r="K267" s="220">
        <f>+IF(I267=0,"",'Ark1'!AH2506)</f>
        <v>0</v>
      </c>
      <c r="L267" s="221">
        <f>+IF(I267=0,"",'Ark1'!S2506)</f>
        <v>4.1176470588235308</v>
      </c>
      <c r="M267" s="273"/>
      <c r="N267" s="220">
        <f>+IF(I267=0,"",'Ark1'!V2506)</f>
        <v>0</v>
      </c>
      <c r="O267" s="220">
        <f>+IF(I267=0,"",'Ark1'!W2506)</f>
        <v>0</v>
      </c>
      <c r="P267" s="222">
        <f>+IF(I267=0,"",'Ark1'!X2506)</f>
        <v>0</v>
      </c>
      <c r="Q267" s="222">
        <f>+IF(I267=0,"",'Ark1'!Y2506)</f>
        <v>0</v>
      </c>
      <c r="R267" s="222">
        <f>+IF(I267=0,"",'Ark1'!Z2506)</f>
        <v>2.215250694647986</v>
      </c>
      <c r="S267" s="220">
        <f>+IF(I267=0,"",'Ark1'!AA2506)</f>
        <v>0.96298267904381851</v>
      </c>
      <c r="T267" s="220">
        <f>+IF(I267=0,"",'Ark1'!AB2506)</f>
        <v>0</v>
      </c>
      <c r="U267" s="222">
        <f>+'Ark1'!AD2506</f>
        <v>0</v>
      </c>
      <c r="V267" s="220">
        <f t="shared" si="36"/>
        <v>5.666666666666667</v>
      </c>
      <c r="W267" s="220">
        <f t="shared" si="37"/>
        <v>8.5</v>
      </c>
      <c r="X267" s="273"/>
      <c r="AA267" s="28"/>
      <c r="AB267" s="26"/>
      <c r="AE267" s="26"/>
      <c r="AF267" s="26"/>
      <c r="AG267" s="26"/>
      <c r="AI267" s="26"/>
      <c r="AK267" s="26"/>
      <c r="AL267" s="26"/>
    </row>
    <row r="268" spans="1:38">
      <c r="A268" s="273"/>
      <c r="B268" s="27">
        <f>+'Ark1'!C2507</f>
        <v>2023</v>
      </c>
      <c r="C268" s="273"/>
      <c r="D268" s="219">
        <f>+'Ark1'!M2507</f>
        <v>3</v>
      </c>
      <c r="E268" s="219" t="s">
        <v>90</v>
      </c>
      <c r="F268" s="219">
        <f>+'Ark1'!D2507</f>
        <v>4</v>
      </c>
      <c r="G268" s="219" t="str">
        <f t="shared" si="39"/>
        <v>Apr</v>
      </c>
      <c r="H268" s="219">
        <f>+'Ark1'!Q2507</f>
        <v>2</v>
      </c>
      <c r="I268" s="324">
        <f>+'Ark1'!R2507</f>
        <v>13</v>
      </c>
      <c r="J268" s="220">
        <f>+IF(I268=0,"",'Ark1'!AG2507)</f>
        <v>0.50236240006314758</v>
      </c>
      <c r="K268" s="220">
        <f>+IF(I268=0,"",'Ark1'!AH2507)</f>
        <v>0</v>
      </c>
      <c r="L268" s="221">
        <f>+IF(I268=0,"",'Ark1'!S2507)</f>
        <v>5.6923076923076943</v>
      </c>
      <c r="M268" s="273"/>
      <c r="N268" s="220">
        <f>+IF(I268=0,"",'Ark1'!V2507)</f>
        <v>0</v>
      </c>
      <c r="O268" s="220">
        <f>+IF(I268=0,"",'Ark1'!W2507)</f>
        <v>0</v>
      </c>
      <c r="P268" s="222">
        <f>+IF(I268=0,"",'Ark1'!X2507)</f>
        <v>0</v>
      </c>
      <c r="Q268" s="222">
        <f>+IF(I268=0,"",'Ark1'!Y2507)</f>
        <v>0</v>
      </c>
      <c r="R268" s="222">
        <f>+IF(I268=0,"",'Ark1'!Z2507)</f>
        <v>1.1351823876604312</v>
      </c>
      <c r="S268" s="220">
        <f>+IF(I268=0,"",'Ark1'!AA2507)</f>
        <v>0.82131371169471379</v>
      </c>
      <c r="T268" s="220">
        <f>+IF(I268=0,"",'Ark1'!AB2507)</f>
        <v>0</v>
      </c>
      <c r="U268" s="222">
        <f>+'Ark1'!AD2507</f>
        <v>0</v>
      </c>
      <c r="V268" s="220">
        <f t="shared" si="36"/>
        <v>4.333333333333333</v>
      </c>
      <c r="W268" s="220">
        <f t="shared" si="37"/>
        <v>6.5</v>
      </c>
      <c r="X268" s="273"/>
      <c r="AA268" s="28"/>
      <c r="AB268" s="26"/>
      <c r="AE268" s="26"/>
      <c r="AF268" s="26"/>
      <c r="AG268" s="26"/>
      <c r="AI268" s="26"/>
      <c r="AK268" s="26"/>
      <c r="AL268" s="26"/>
    </row>
    <row r="269" spans="1:38">
      <c r="A269" s="273"/>
      <c r="B269" s="27">
        <f>+'Ark1'!C2508</f>
        <v>2023</v>
      </c>
      <c r="C269" s="273"/>
      <c r="D269" s="219">
        <f>+'Ark1'!M2508</f>
        <v>3</v>
      </c>
      <c r="E269" s="219" t="s">
        <v>90</v>
      </c>
      <c r="F269" s="219">
        <f>+'Ark1'!D2508</f>
        <v>5</v>
      </c>
      <c r="G269" s="219" t="str">
        <f t="shared" si="39"/>
        <v>Mai</v>
      </c>
      <c r="H269" s="219">
        <f>+'Ark1'!Q2508</f>
        <v>7</v>
      </c>
      <c r="I269" s="324">
        <f>+'Ark1'!R2508</f>
        <v>31</v>
      </c>
      <c r="J269" s="220">
        <f>+IF(I269=0,"",'Ark1'!AG2508)</f>
        <v>2.0181370236410348</v>
      </c>
      <c r="K269" s="220">
        <f>+IF(I269=0,"",'Ark1'!AH2508)</f>
        <v>9.6774193548387117</v>
      </c>
      <c r="L269" s="221">
        <f>+IF(I269=0,"",'Ark1'!S2508)</f>
        <v>4.935483870967742</v>
      </c>
      <c r="M269" s="273"/>
      <c r="N269" s="220">
        <f>+IF(I269=0,"",'Ark1'!V2508)</f>
        <v>0</v>
      </c>
      <c r="O269" s="220">
        <f>+IF(I269=0,"",'Ark1'!W2508)</f>
        <v>0</v>
      </c>
      <c r="P269" s="222">
        <f>+IF(I269=0,"",'Ark1'!X2508)</f>
        <v>0</v>
      </c>
      <c r="Q269" s="222">
        <f>+IF(I269=0,"",'Ark1'!Y2508)</f>
        <v>0</v>
      </c>
      <c r="R269" s="222">
        <f>+IF(I269=0,"",'Ark1'!Z2508)</f>
        <v>2.0303114076591187</v>
      </c>
      <c r="S269" s="220">
        <f>+IF(I269=0,"",'Ark1'!AA2508)</f>
        <v>0.61881697075002851</v>
      </c>
      <c r="T269" s="220">
        <f>+IF(I269=0,"",'Ark1'!AB2508)</f>
        <v>0</v>
      </c>
      <c r="U269" s="222">
        <f>+'Ark1'!AD2508</f>
        <v>0</v>
      </c>
      <c r="V269" s="220">
        <f t="shared" si="36"/>
        <v>10.333333333333334</v>
      </c>
      <c r="W269" s="220">
        <f t="shared" si="37"/>
        <v>4.4285714285714288</v>
      </c>
      <c r="X269" s="273"/>
      <c r="AA269" s="28"/>
      <c r="AB269" s="26"/>
      <c r="AE269" s="26"/>
      <c r="AF269" s="26"/>
      <c r="AG269" s="26"/>
      <c r="AI269" s="26"/>
      <c r="AK269" s="26"/>
      <c r="AL269" s="26"/>
    </row>
    <row r="270" spans="1:38">
      <c r="A270" s="273"/>
      <c r="B270" s="27">
        <f>+'Ark1'!C2509</f>
        <v>2023</v>
      </c>
      <c r="C270" s="273"/>
      <c r="D270" s="219">
        <f>+'Ark1'!M2509</f>
        <v>3</v>
      </c>
      <c r="E270" s="219" t="s">
        <v>90</v>
      </c>
      <c r="F270" s="219">
        <f>+'Ark1'!D2509</f>
        <v>6</v>
      </c>
      <c r="G270" s="219" t="str">
        <f t="shared" si="39"/>
        <v>Jun</v>
      </c>
      <c r="H270" s="219">
        <f>+'Ark1'!Q2509</f>
        <v>9</v>
      </c>
      <c r="I270" s="324">
        <f>+'Ark1'!R2509</f>
        <v>47</v>
      </c>
      <c r="J270" s="220">
        <f>+IF(I270=0,"",'Ark1'!AG2509)</f>
        <v>2.7661365508377154</v>
      </c>
      <c r="K270" s="220">
        <f>+IF(I270=0,"",'Ark1'!AH2509)</f>
        <v>0</v>
      </c>
      <c r="L270" s="221">
        <f>+IF(I270=0,"",'Ark1'!S2509)</f>
        <v>5.1276595744680851</v>
      </c>
      <c r="M270" s="273"/>
      <c r="N270" s="220">
        <f>+IF(I270=0,"",'Ark1'!V2509)</f>
        <v>0</v>
      </c>
      <c r="O270" s="220">
        <f>+IF(I270=0,"",'Ark1'!W2509)</f>
        <v>0</v>
      </c>
      <c r="P270" s="222">
        <f>+IF(I270=0,"",'Ark1'!X2509)</f>
        <v>0</v>
      </c>
      <c r="Q270" s="222">
        <f>+IF(I270=0,"",'Ark1'!Y2509)</f>
        <v>0</v>
      </c>
      <c r="R270" s="222">
        <f>+IF(I270=0,"",'Ark1'!Z2509)</f>
        <v>2.4630451107816902</v>
      </c>
      <c r="S270" s="220">
        <f>+IF(I270=0,"",'Ark1'!AA2509)</f>
        <v>0.84089671682423484</v>
      </c>
      <c r="T270" s="220">
        <f>+IF(I270=0,"",'Ark1'!AB2509)</f>
        <v>0</v>
      </c>
      <c r="U270" s="222">
        <f>+'Ark1'!AD2509</f>
        <v>0</v>
      </c>
      <c r="V270" s="220">
        <f t="shared" si="36"/>
        <v>15.666666666666666</v>
      </c>
      <c r="W270" s="220">
        <f t="shared" si="37"/>
        <v>5.2222222222222223</v>
      </c>
      <c r="X270" s="273"/>
      <c r="AA270" s="28"/>
      <c r="AB270" s="26"/>
      <c r="AE270" s="26"/>
      <c r="AF270" s="26"/>
      <c r="AG270" s="26"/>
      <c r="AI270" s="26"/>
      <c r="AK270" s="26"/>
      <c r="AL270" s="26"/>
    </row>
    <row r="271" spans="1:38">
      <c r="A271" s="273"/>
      <c r="B271" s="27">
        <f>+'Ark1'!C2510</f>
        <v>2023</v>
      </c>
      <c r="C271" s="273"/>
      <c r="D271" s="219">
        <f>+'Ark1'!M2510</f>
        <v>3</v>
      </c>
      <c r="E271" s="219" t="s">
        <v>90</v>
      </c>
      <c r="F271" s="219">
        <f>+'Ark1'!D2510</f>
        <v>7</v>
      </c>
      <c r="G271" s="219" t="str">
        <f t="shared" si="39"/>
        <v>Jul</v>
      </c>
      <c r="H271" s="219">
        <f>+'Ark1'!Q2510</f>
        <v>2</v>
      </c>
      <c r="I271" s="324">
        <f>+'Ark1'!R2510</f>
        <v>6</v>
      </c>
      <c r="J271" s="220">
        <f>+IF(I271=0,"",'Ark1'!AG2510)</f>
        <v>1.6574819838914796</v>
      </c>
      <c r="K271" s="220">
        <f>+IF(I271=0,"",'Ark1'!AH2510)</f>
        <v>0</v>
      </c>
      <c r="L271" s="221">
        <f>+IF(I271=0,"",'Ark1'!S2510)</f>
        <v>4.1666666666666679</v>
      </c>
      <c r="M271" s="273"/>
      <c r="N271" s="220">
        <f>+IF(I271=0,"",'Ark1'!V2510)</f>
        <v>0</v>
      </c>
      <c r="O271" s="220">
        <f>+IF(I271=0,"",'Ark1'!W2510)</f>
        <v>0</v>
      </c>
      <c r="P271" s="222">
        <f>+IF(I271=0,"",'Ark1'!X2510)</f>
        <v>0</v>
      </c>
      <c r="Q271" s="222">
        <f>+IF(I271=0,"",'Ark1'!Y2510)</f>
        <v>0</v>
      </c>
      <c r="R271" s="222">
        <f>+IF(I271=0,"",'Ark1'!Z2510)</f>
        <v>0.53670807293682365</v>
      </c>
      <c r="S271" s="220">
        <f>+IF(I271=0,"",'Ark1'!AA2510)</f>
        <v>0.89752746785574877</v>
      </c>
      <c r="T271" s="220">
        <f>+IF(I271=0,"",'Ark1'!AB2510)</f>
        <v>0</v>
      </c>
      <c r="U271" s="222">
        <f>+'Ark1'!AD2510</f>
        <v>0</v>
      </c>
      <c r="V271" s="220">
        <f t="shared" si="36"/>
        <v>2</v>
      </c>
      <c r="W271" s="220">
        <f t="shared" si="37"/>
        <v>3</v>
      </c>
      <c r="X271" s="273"/>
      <c r="AA271" s="28"/>
      <c r="AB271" s="26"/>
      <c r="AE271" s="26"/>
      <c r="AF271" s="26"/>
      <c r="AG271" s="26"/>
      <c r="AI271" s="26"/>
      <c r="AK271" s="26"/>
      <c r="AL271" s="26"/>
    </row>
    <row r="272" spans="1:38">
      <c r="A272" s="273"/>
      <c r="B272" s="27">
        <f>+'Ark1'!C2511</f>
        <v>2023</v>
      </c>
      <c r="C272" s="273"/>
      <c r="D272" s="219">
        <f>+'Ark1'!M2511</f>
        <v>3</v>
      </c>
      <c r="E272" s="219" t="s">
        <v>90</v>
      </c>
      <c r="F272" s="219">
        <f>+'Ark1'!D2511</f>
        <v>8</v>
      </c>
      <c r="G272" s="219" t="str">
        <f t="shared" si="39"/>
        <v>Aug</v>
      </c>
      <c r="H272" s="219">
        <f>+'Ark1'!Q2511</f>
        <v>12</v>
      </c>
      <c r="I272" s="324">
        <f>+'Ark1'!R2511</f>
        <v>50</v>
      </c>
      <c r="J272" s="220">
        <f>+IF(I272=0,"",'Ark1'!AG2511)</f>
        <v>5.7105439196510162</v>
      </c>
      <c r="K272" s="220">
        <f>+IF(I272=0,"",'Ark1'!AH2511)</f>
        <v>0</v>
      </c>
      <c r="L272" s="221">
        <f>+IF(I272=0,"",'Ark1'!S2511)</f>
        <v>5.14</v>
      </c>
      <c r="M272" s="273"/>
      <c r="N272" s="220">
        <f>+IF(I272=0,"",'Ark1'!V2511)</f>
        <v>0</v>
      </c>
      <c r="O272" s="220">
        <f>+IF(I272=0,"",'Ark1'!W2511)</f>
        <v>0</v>
      </c>
      <c r="P272" s="222">
        <f>+IF(I272=0,"",'Ark1'!X2511)</f>
        <v>12</v>
      </c>
      <c r="Q272" s="222">
        <f>+IF(I272=0,"",'Ark1'!Y2511)</f>
        <v>0</v>
      </c>
      <c r="R272" s="222">
        <f>+IF(I272=0,"",'Ark1'!Z2511)</f>
        <v>3.526487771140014</v>
      </c>
      <c r="S272" s="220">
        <f>+IF(I272=0,"",'Ark1'!AA2511)</f>
        <v>0.80024996094970491</v>
      </c>
      <c r="T272" s="220">
        <f>+IF(I272=0,"",'Ark1'!AB2511)</f>
        <v>0</v>
      </c>
      <c r="U272" s="222">
        <f>+'Ark1'!AD2511</f>
        <v>0</v>
      </c>
      <c r="V272" s="220">
        <f t="shared" si="36"/>
        <v>16.666666666666668</v>
      </c>
      <c r="W272" s="220">
        <f t="shared" si="37"/>
        <v>4.166666666666667</v>
      </c>
      <c r="X272" s="273"/>
      <c r="AA272" s="28"/>
      <c r="AB272" s="26"/>
      <c r="AE272" s="26"/>
      <c r="AF272" s="26"/>
      <c r="AG272" s="26"/>
      <c r="AI272" s="26"/>
      <c r="AK272" s="26"/>
      <c r="AL272" s="26"/>
    </row>
    <row r="273" spans="1:38">
      <c r="A273" s="273"/>
      <c r="B273" s="27">
        <f>+'Ark1'!C2512</f>
        <v>2023</v>
      </c>
      <c r="C273" s="273"/>
      <c r="D273" s="219">
        <f>+'Ark1'!M2512</f>
        <v>3</v>
      </c>
      <c r="E273" s="219" t="s">
        <v>90</v>
      </c>
      <c r="F273" s="219">
        <f>+'Ark1'!D2512</f>
        <v>9</v>
      </c>
      <c r="G273" s="219" t="str">
        <f t="shared" si="39"/>
        <v>Sep</v>
      </c>
      <c r="H273" s="219">
        <f>+'Ark1'!Q2512</f>
        <v>22</v>
      </c>
      <c r="I273" s="324">
        <f>+'Ark1'!R2512</f>
        <v>104</v>
      </c>
      <c r="J273" s="220">
        <f>+IF(I273=0,"",'Ark1'!AG2512)</f>
        <v>4.6779228360401879</v>
      </c>
      <c r="K273" s="220">
        <f>+IF(I273=0,"",'Ark1'!AH2512)</f>
        <v>0.96153846153846112</v>
      </c>
      <c r="L273" s="221">
        <f>+IF(I273=0,"",'Ark1'!S2512)</f>
        <v>4.9038461538461551</v>
      </c>
      <c r="M273" s="273"/>
      <c r="N273" s="220">
        <f>+IF(I273=0,"",'Ark1'!V2512)</f>
        <v>0</v>
      </c>
      <c r="O273" s="220">
        <f>+IF(I273=0,"",'Ark1'!W2512)</f>
        <v>0</v>
      </c>
      <c r="P273" s="222">
        <f>+IF(I273=0,"",'Ark1'!X2512)</f>
        <v>0.96153846153846112</v>
      </c>
      <c r="Q273" s="222">
        <f>+IF(I273=0,"",'Ark1'!Y2512)</f>
        <v>0</v>
      </c>
      <c r="R273" s="222">
        <f>+IF(I273=0,"",'Ark1'!Z2512)</f>
        <v>2.3878173292011193</v>
      </c>
      <c r="S273" s="220">
        <f>+IF(I273=0,"",'Ark1'!AA2512)</f>
        <v>1.1971057305758399</v>
      </c>
      <c r="T273" s="220">
        <f>+IF(I273=0,"",'Ark1'!AB2512)</f>
        <v>0</v>
      </c>
      <c r="U273" s="222">
        <f>+'Ark1'!AD2512</f>
        <v>0</v>
      </c>
      <c r="V273" s="220">
        <f t="shared" si="36"/>
        <v>34.666666666666664</v>
      </c>
      <c r="W273" s="220">
        <f t="shared" si="37"/>
        <v>4.7272727272727275</v>
      </c>
      <c r="X273" s="273"/>
      <c r="AA273" s="28"/>
      <c r="AB273" s="26"/>
      <c r="AE273" s="26"/>
      <c r="AF273" s="26"/>
      <c r="AG273" s="26"/>
      <c r="AI273" s="26"/>
      <c r="AK273" s="26"/>
      <c r="AL273" s="26"/>
    </row>
    <row r="274" spans="1:38">
      <c r="A274" s="273"/>
      <c r="B274" s="27">
        <f>+'Ark1'!C2513</f>
        <v>2023</v>
      </c>
      <c r="C274" s="273"/>
      <c r="D274" s="219">
        <f>+'Ark1'!M2513</f>
        <v>3</v>
      </c>
      <c r="E274" s="219" t="s">
        <v>90</v>
      </c>
      <c r="F274" s="219">
        <f>+'Ark1'!D2513</f>
        <v>10</v>
      </c>
      <c r="G274" s="219" t="str">
        <f t="shared" si="39"/>
        <v>Okt</v>
      </c>
      <c r="H274" s="219">
        <f>+'Ark1'!Q2513</f>
        <v>21</v>
      </c>
      <c r="I274" s="324">
        <f>+'Ark1'!R2513</f>
        <v>67</v>
      </c>
      <c r="J274" s="220">
        <f>+IF(I274=0,"",'Ark1'!AG2513)</f>
        <v>2.6922859191606596</v>
      </c>
      <c r="K274" s="220">
        <f>+IF(I274=0,"",'Ark1'!AH2513)</f>
        <v>7.4626865671641811</v>
      </c>
      <c r="L274" s="221">
        <f>+IF(I274=0,"",'Ark1'!S2513)</f>
        <v>4.7611940298507456</v>
      </c>
      <c r="M274" s="273"/>
      <c r="N274" s="220">
        <f>+IF(I274=0,"",'Ark1'!V2513)</f>
        <v>0</v>
      </c>
      <c r="O274" s="220">
        <f>+IF(I274=0,"",'Ark1'!W2513)</f>
        <v>0</v>
      </c>
      <c r="P274" s="222">
        <f>+IF(I274=0,"",'Ark1'!X2513)</f>
        <v>1.4925373134328361</v>
      </c>
      <c r="Q274" s="222">
        <f>+IF(I274=0,"",'Ark1'!Y2513)</f>
        <v>0</v>
      </c>
      <c r="R274" s="222">
        <f>+IF(I274=0,"",'Ark1'!Z2513)</f>
        <v>2.2203217040763246</v>
      </c>
      <c r="S274" s="220">
        <f>+IF(I274=0,"",'Ark1'!AA2513)</f>
        <v>1.0939392359288769</v>
      </c>
      <c r="T274" s="220">
        <f>+IF(I274=0,"",'Ark1'!AB2513)</f>
        <v>0</v>
      </c>
      <c r="U274" s="222">
        <f>+'Ark1'!AD2513</f>
        <v>0</v>
      </c>
      <c r="V274" s="220">
        <f t="shared" si="36"/>
        <v>22.333333333333332</v>
      </c>
      <c r="W274" s="220">
        <f t="shared" si="37"/>
        <v>3.1904761904761907</v>
      </c>
      <c r="X274" s="273"/>
      <c r="AA274" s="28"/>
      <c r="AB274" s="26"/>
      <c r="AE274" s="26"/>
      <c r="AF274" s="26"/>
      <c r="AG274" s="26"/>
      <c r="AI274" s="26"/>
      <c r="AK274" s="26"/>
      <c r="AL274" s="26"/>
    </row>
    <row r="275" spans="1:38">
      <c r="A275" s="273"/>
      <c r="B275" s="27">
        <f>+'Ark1'!C2514</f>
        <v>2023</v>
      </c>
      <c r="C275" s="273"/>
      <c r="D275" s="219">
        <f>+'Ark1'!M2514</f>
        <v>3</v>
      </c>
      <c r="E275" s="219" t="s">
        <v>90</v>
      </c>
      <c r="F275" s="219">
        <f>+'Ark1'!D2514</f>
        <v>11</v>
      </c>
      <c r="G275" s="219" t="str">
        <f t="shared" si="39"/>
        <v>Nov</v>
      </c>
      <c r="H275" s="219">
        <f>+'Ark1'!Q2514</f>
        <v>7</v>
      </c>
      <c r="I275" s="324">
        <f>+'Ark1'!R2514</f>
        <v>23</v>
      </c>
      <c r="J275" s="220">
        <f>+IF(I275=0,"",'Ark1'!AG2514)</f>
        <v>1.582352029748993</v>
      </c>
      <c r="K275" s="220">
        <f>+IF(I275=0,"",'Ark1'!AH2514)</f>
        <v>0</v>
      </c>
      <c r="L275" s="221">
        <f>+IF(I275=0,"",'Ark1'!S2514)</f>
        <v>4.3478260869565215</v>
      </c>
      <c r="M275" s="273"/>
      <c r="N275" s="220">
        <f>+IF(I275=0,"",'Ark1'!V2514)</f>
        <v>0</v>
      </c>
      <c r="O275" s="220">
        <f>+IF(I275=0,"",'Ark1'!W2514)</f>
        <v>0</v>
      </c>
      <c r="P275" s="222">
        <f>+IF(I275=0,"",'Ark1'!X2514)</f>
        <v>0</v>
      </c>
      <c r="Q275" s="222">
        <f>+IF(I275=0,"",'Ark1'!Y2514)</f>
        <v>0</v>
      </c>
      <c r="R275" s="222">
        <f>+IF(I275=0,"",'Ark1'!Z2514)</f>
        <v>1.4060361368568917</v>
      </c>
      <c r="S275" s="220">
        <f>+IF(I275=0,"",'Ark1'!AA2514)</f>
        <v>0.81340377973346689</v>
      </c>
      <c r="T275" s="220">
        <f>+IF(I275=0,"",'Ark1'!AB2514)</f>
        <v>0</v>
      </c>
      <c r="U275" s="222">
        <f>+'Ark1'!AD2514</f>
        <v>0</v>
      </c>
      <c r="V275" s="220">
        <f t="shared" si="36"/>
        <v>7.666666666666667</v>
      </c>
      <c r="W275" s="220">
        <f t="shared" si="37"/>
        <v>3.2857142857142856</v>
      </c>
      <c r="X275" s="273"/>
      <c r="AA275" s="28"/>
      <c r="AB275" s="26"/>
      <c r="AE275" s="26"/>
      <c r="AF275" s="26"/>
      <c r="AG275" s="26"/>
      <c r="AI275" s="26"/>
      <c r="AK275" s="26"/>
      <c r="AL275" s="26"/>
    </row>
    <row r="276" spans="1:38">
      <c r="A276" s="273"/>
      <c r="B276" s="27">
        <f>+'Ark1'!C2515</f>
        <v>2023</v>
      </c>
      <c r="C276" s="273"/>
      <c r="D276" s="219">
        <f>+'Ark1'!M2515</f>
        <v>3</v>
      </c>
      <c r="E276" s="219" t="s">
        <v>90</v>
      </c>
      <c r="F276" s="219">
        <f>+'Ark1'!D2515</f>
        <v>12</v>
      </c>
      <c r="G276" s="219" t="str">
        <f t="shared" si="39"/>
        <v>Des</v>
      </c>
      <c r="H276" s="219">
        <f>+'Ark1'!Q2515</f>
        <v>1</v>
      </c>
      <c r="I276" s="324">
        <f>+'Ark1'!R2515</f>
        <v>2</v>
      </c>
      <c r="J276" s="220">
        <f>+IF(I276=0,"",'Ark1'!AG2515)</f>
        <v>1.8939783839423567</v>
      </c>
      <c r="K276" s="220">
        <f>+IF(I276=0,"",'Ark1'!AH2515)</f>
        <v>0</v>
      </c>
      <c r="L276" s="221">
        <f>+IF(I276=0,"",'Ark1'!S2515)</f>
        <v>5</v>
      </c>
      <c r="M276" s="273"/>
      <c r="N276" s="220">
        <f>+IF(I276=0,"",'Ark1'!V2515)</f>
        <v>0</v>
      </c>
      <c r="O276" s="220">
        <f>+IF(I276=0,"",'Ark1'!W2515)</f>
        <v>0</v>
      </c>
      <c r="P276" s="222">
        <f>+IF(I276=0,"",'Ark1'!X2515)</f>
        <v>0</v>
      </c>
      <c r="Q276" s="222">
        <f>+IF(I276=0,"",'Ark1'!Y2515)</f>
        <v>0</v>
      </c>
      <c r="R276" s="222">
        <f>+IF(I276=0,"",'Ark1'!Z2515)</f>
        <v>1.8000000000000027</v>
      </c>
      <c r="S276" s="220">
        <f>+IF(I276=0,"",'Ark1'!AA2515)</f>
        <v>1</v>
      </c>
      <c r="T276" s="220">
        <f>+IF(I276=0,"",'Ark1'!AB2515)</f>
        <v>0</v>
      </c>
      <c r="U276" s="222">
        <f>+'Ark1'!AD2515</f>
        <v>0</v>
      </c>
      <c r="V276" s="220">
        <f t="shared" si="36"/>
        <v>0.66666666666666663</v>
      </c>
      <c r="W276" s="220">
        <f t="shared" si="37"/>
        <v>2</v>
      </c>
      <c r="X276" s="273"/>
      <c r="AA276" s="28"/>
      <c r="AB276" s="26"/>
      <c r="AE276" s="26"/>
      <c r="AF276" s="26"/>
      <c r="AG276" s="26"/>
      <c r="AI276" s="26"/>
      <c r="AK276" s="26"/>
      <c r="AL276" s="26"/>
    </row>
    <row r="277" spans="1:38">
      <c r="A277" s="273"/>
      <c r="B277" s="273"/>
      <c r="C277" s="273"/>
      <c r="D277" s="273"/>
      <c r="E277" s="273"/>
      <c r="F277" s="273"/>
      <c r="G277" s="273"/>
      <c r="H277" s="273"/>
      <c r="I277" s="326"/>
      <c r="J277" s="273"/>
      <c r="K277" s="273"/>
      <c r="L277" s="273"/>
      <c r="M277" s="273"/>
      <c r="N277" s="273"/>
      <c r="O277" s="273"/>
      <c r="P277" s="273"/>
      <c r="Q277" s="273"/>
      <c r="R277" s="273"/>
      <c r="S277" s="273"/>
      <c r="T277" s="273"/>
      <c r="U277" s="273"/>
      <c r="V277" s="273"/>
      <c r="W277" s="273"/>
      <c r="X277" s="273"/>
      <c r="AA277" s="28"/>
      <c r="AB277" s="26"/>
      <c r="AE277" s="26"/>
      <c r="AF277" s="26"/>
      <c r="AG277" s="26"/>
      <c r="AI277" s="26"/>
      <c r="AJ277" s="224"/>
      <c r="AK277" s="26"/>
      <c r="AL277" s="26"/>
    </row>
    <row r="278" spans="1:38">
      <c r="A278" s="273"/>
      <c r="B278" s="27">
        <f>+'Ark1'!C2516</f>
        <v>2023</v>
      </c>
      <c r="C278" s="273"/>
      <c r="D278" s="219">
        <f>+'Ark1'!M2516</f>
        <v>4</v>
      </c>
      <c r="E278" s="219" t="s">
        <v>91</v>
      </c>
      <c r="F278" s="219">
        <f>+'Ark1'!D2516</f>
        <v>1</v>
      </c>
      <c r="G278" s="219" t="str">
        <f>+G265</f>
        <v>Jan</v>
      </c>
      <c r="H278" s="219">
        <f>+'Ark1'!Q2516</f>
        <v>0</v>
      </c>
      <c r="I278" s="324">
        <f>+'Ark1'!R2516</f>
        <v>0</v>
      </c>
      <c r="J278" s="220" t="str">
        <f>+IF(I278=0,"",'Ark1'!AG2516)</f>
        <v/>
      </c>
      <c r="K278" s="220" t="str">
        <f>+IF(I278=0,"",'Ark1'!AH2516)</f>
        <v/>
      </c>
      <c r="L278" s="221" t="str">
        <f>+IF(I278=0,"",'Ark1'!S2516)</f>
        <v/>
      </c>
      <c r="M278" s="273"/>
      <c r="N278" s="220" t="str">
        <f>+IF(I278=0,"",'Ark1'!V2516)</f>
        <v/>
      </c>
      <c r="O278" s="220" t="str">
        <f>+IF(I278=0,"",'Ark1'!W2516)</f>
        <v/>
      </c>
      <c r="P278" s="222" t="str">
        <f>+IF(I278=0,"",'Ark1'!X2516)</f>
        <v/>
      </c>
      <c r="Q278" s="222" t="str">
        <f>+IF(I278=0,"",'Ark1'!Y2516)</f>
        <v/>
      </c>
      <c r="R278" s="222" t="str">
        <f>+IF(I278=0,"",'Ark1'!Z2516)</f>
        <v/>
      </c>
      <c r="S278" s="220" t="str">
        <f>+IF(I278=0,"",'Ark1'!AA2516)</f>
        <v/>
      </c>
      <c r="T278" s="220" t="str">
        <f>+IF(I278=0,"",'Ark1'!AB2516)</f>
        <v/>
      </c>
      <c r="U278" s="222">
        <f>+'Ark1'!AD2516</f>
        <v>0</v>
      </c>
      <c r="V278" s="220" t="str">
        <f t="shared" si="36"/>
        <v/>
      </c>
      <c r="W278" s="220" t="str">
        <f t="shared" si="37"/>
        <v/>
      </c>
      <c r="X278" s="273"/>
      <c r="AA278" s="28"/>
      <c r="AB278" s="26"/>
      <c r="AE278" s="26"/>
      <c r="AF278" s="26"/>
      <c r="AG278" s="26"/>
      <c r="AI278" s="26"/>
      <c r="AK278" s="26"/>
      <c r="AL278" s="26"/>
    </row>
    <row r="279" spans="1:38">
      <c r="A279" s="273"/>
      <c r="B279" s="27">
        <f>+'Ark1'!C2517</f>
        <v>2023</v>
      </c>
      <c r="C279" s="273"/>
      <c r="D279" s="219">
        <f>+'Ark1'!M2517</f>
        <v>4</v>
      </c>
      <c r="E279" s="219" t="s">
        <v>91</v>
      </c>
      <c r="F279" s="219">
        <f>+'Ark1'!D2517</f>
        <v>2</v>
      </c>
      <c r="G279" s="219" t="str">
        <f t="shared" ref="G279:G289" si="40">+G266</f>
        <v>Feb</v>
      </c>
      <c r="H279" s="219">
        <f>+'Ark1'!Q2517</f>
        <v>1</v>
      </c>
      <c r="I279" s="324">
        <f>+'Ark1'!R2517</f>
        <v>5</v>
      </c>
      <c r="J279" s="220">
        <f>+IF(I279=0,"",'Ark1'!AG2517)</f>
        <v>0.32741724246940351</v>
      </c>
      <c r="K279" s="220">
        <f>+IF(I279=0,"",'Ark1'!AH2517)</f>
        <v>0</v>
      </c>
      <c r="L279" s="221">
        <f>+IF(I279=0,"",'Ark1'!S2517)</f>
        <v>4.8</v>
      </c>
      <c r="M279" s="273"/>
      <c r="N279" s="220">
        <f>+IF(I279=0,"",'Ark1'!V2517)</f>
        <v>0</v>
      </c>
      <c r="O279" s="220">
        <f>+IF(I279=0,"",'Ark1'!W2517)</f>
        <v>0</v>
      </c>
      <c r="P279" s="222">
        <f>+IF(I279=0,"",'Ark1'!X2517)</f>
        <v>0</v>
      </c>
      <c r="Q279" s="222">
        <f>+IF(I279=0,"",'Ark1'!Y2517)</f>
        <v>0</v>
      </c>
      <c r="R279" s="222">
        <f>+IF(I279=0,"",'Ark1'!Z2517)</f>
        <v>0.2190890230020836</v>
      </c>
      <c r="S279" s="220">
        <f>+IF(I279=0,"",'Ark1'!AA2517)</f>
        <v>0.40000000000000302</v>
      </c>
      <c r="T279" s="220">
        <f>+IF(I279=0,"",'Ark1'!AB2517)</f>
        <v>0</v>
      </c>
      <c r="U279" s="222">
        <f>+'Ark1'!AD2517</f>
        <v>0</v>
      </c>
      <c r="V279" s="220">
        <f t="shared" si="36"/>
        <v>1.25</v>
      </c>
      <c r="W279" s="220">
        <f t="shared" si="37"/>
        <v>5</v>
      </c>
      <c r="X279" s="273"/>
      <c r="AA279" s="28"/>
      <c r="AB279" s="26"/>
      <c r="AE279" s="26"/>
      <c r="AF279" s="26"/>
      <c r="AG279" s="26"/>
      <c r="AI279" s="26"/>
      <c r="AK279" s="26"/>
      <c r="AL279" s="26"/>
    </row>
    <row r="280" spans="1:38">
      <c r="A280" s="273"/>
      <c r="B280" s="27">
        <f>+'Ark1'!C2518</f>
        <v>2023</v>
      </c>
      <c r="C280" s="273"/>
      <c r="D280" s="219">
        <f>+'Ark1'!M2518</f>
        <v>4</v>
      </c>
      <c r="E280" s="219" t="s">
        <v>91</v>
      </c>
      <c r="F280" s="219">
        <f>+'Ark1'!D2518</f>
        <v>3</v>
      </c>
      <c r="G280" s="219" t="str">
        <f t="shared" si="40"/>
        <v>Mar</v>
      </c>
      <c r="H280" s="219">
        <f>+'Ark1'!Q2518</f>
        <v>4</v>
      </c>
      <c r="I280" s="324">
        <f>+'Ark1'!R2518</f>
        <v>38</v>
      </c>
      <c r="J280" s="220">
        <f>+IF(I280=0,"",'Ark1'!AG2518)</f>
        <v>1.5627826658991839</v>
      </c>
      <c r="K280" s="220">
        <f>+IF(I280=0,"",'Ark1'!AH2518)</f>
        <v>0</v>
      </c>
      <c r="L280" s="221">
        <f>+IF(I280=0,"",'Ark1'!S2518)</f>
        <v>5.1842105263157903</v>
      </c>
      <c r="M280" s="273"/>
      <c r="N280" s="220">
        <f>+IF(I280=0,"",'Ark1'!V2518)</f>
        <v>0</v>
      </c>
      <c r="O280" s="220">
        <f>+IF(I280=0,"",'Ark1'!W2518)</f>
        <v>0</v>
      </c>
      <c r="P280" s="222">
        <f>+IF(I280=0,"",'Ark1'!X2518)</f>
        <v>2.6315789473684221</v>
      </c>
      <c r="Q280" s="222">
        <f>+IF(I280=0,"",'Ark1'!Y2518)</f>
        <v>0</v>
      </c>
      <c r="R280" s="222">
        <f>+IF(I280=0,"",'Ark1'!Z2518)</f>
        <v>2.6181036570393474</v>
      </c>
      <c r="S280" s="220">
        <f>+IF(I280=0,"",'Ark1'!AA2518)</f>
        <v>0.68269061953014987</v>
      </c>
      <c r="T280" s="220">
        <f>+IF(I280=0,"",'Ark1'!AB2518)</f>
        <v>0</v>
      </c>
      <c r="U280" s="222">
        <f>+'Ark1'!AD2518</f>
        <v>0</v>
      </c>
      <c r="V280" s="220">
        <f t="shared" si="36"/>
        <v>9.5</v>
      </c>
      <c r="W280" s="220">
        <f t="shared" si="37"/>
        <v>9.5</v>
      </c>
      <c r="X280" s="273"/>
      <c r="AA280" s="28"/>
      <c r="AB280" s="26"/>
      <c r="AE280" s="26"/>
      <c r="AF280" s="26"/>
      <c r="AG280" s="26"/>
      <c r="AI280" s="26"/>
      <c r="AK280" s="26"/>
      <c r="AL280" s="26"/>
    </row>
    <row r="281" spans="1:38">
      <c r="A281" s="273"/>
      <c r="B281" s="27">
        <f>+'Ark1'!C2519</f>
        <v>2023</v>
      </c>
      <c r="C281" s="273"/>
      <c r="D281" s="219">
        <f>+'Ark1'!M2519</f>
        <v>4</v>
      </c>
      <c r="E281" s="219" t="s">
        <v>91</v>
      </c>
      <c r="F281" s="219">
        <f>+'Ark1'!D2519</f>
        <v>4</v>
      </c>
      <c r="G281" s="219" t="str">
        <f t="shared" si="40"/>
        <v>Apr</v>
      </c>
      <c r="H281" s="219">
        <f>+'Ark1'!Q2519</f>
        <v>2</v>
      </c>
      <c r="I281" s="324">
        <f>+'Ark1'!R2519</f>
        <v>10</v>
      </c>
      <c r="J281" s="220">
        <f>+IF(I281=0,"",'Ark1'!AG2519)</f>
        <v>0.46233127727472623</v>
      </c>
      <c r="K281" s="220">
        <f>+IF(I281=0,"",'Ark1'!AH2519)</f>
        <v>0</v>
      </c>
      <c r="L281" s="221">
        <f>+IF(I281=0,"",'Ark1'!S2519)</f>
        <v>5.3</v>
      </c>
      <c r="M281" s="273"/>
      <c r="N281" s="220">
        <f>+IF(I281=0,"",'Ark1'!V2519)</f>
        <v>0</v>
      </c>
      <c r="O281" s="220">
        <f>+IF(I281=0,"",'Ark1'!W2519)</f>
        <v>0</v>
      </c>
      <c r="P281" s="222">
        <f>+IF(I281=0,"",'Ark1'!X2519)</f>
        <v>0</v>
      </c>
      <c r="Q281" s="222">
        <f>+IF(I281=0,"",'Ark1'!Y2519)</f>
        <v>0</v>
      </c>
      <c r="R281" s="222">
        <f>+IF(I281=0,"",'Ark1'!Z2519)</f>
        <v>1.331915913261795</v>
      </c>
      <c r="S281" s="220">
        <f>+IF(I281=0,"",'Ark1'!AA2519)</f>
        <v>0.45825756949558655</v>
      </c>
      <c r="T281" s="220">
        <f>+IF(I281=0,"",'Ark1'!AB2519)</f>
        <v>0</v>
      </c>
      <c r="U281" s="222">
        <f>+'Ark1'!AD2519</f>
        <v>0</v>
      </c>
      <c r="V281" s="220">
        <f t="shared" si="36"/>
        <v>2.5</v>
      </c>
      <c r="W281" s="220">
        <f t="shared" si="37"/>
        <v>5</v>
      </c>
      <c r="X281" s="273"/>
      <c r="AA281" s="28"/>
      <c r="AB281" s="26"/>
      <c r="AE281" s="26"/>
      <c r="AF281" s="26"/>
      <c r="AG281" s="26"/>
      <c r="AI281" s="26"/>
      <c r="AK281" s="26"/>
      <c r="AL281" s="26"/>
    </row>
    <row r="282" spans="1:38">
      <c r="A282" s="273"/>
      <c r="B282" s="27">
        <f>+'Ark1'!C2520</f>
        <v>2023</v>
      </c>
      <c r="C282" s="273"/>
      <c r="D282" s="219">
        <f>+'Ark1'!M2520</f>
        <v>4</v>
      </c>
      <c r="E282" s="219" t="s">
        <v>91</v>
      </c>
      <c r="F282" s="219">
        <f>+'Ark1'!D2520</f>
        <v>5</v>
      </c>
      <c r="G282" s="219" t="str">
        <f t="shared" si="40"/>
        <v>Mai</v>
      </c>
      <c r="H282" s="219">
        <f>+'Ark1'!Q2520</f>
        <v>11</v>
      </c>
      <c r="I282" s="324">
        <f>+'Ark1'!R2520</f>
        <v>31</v>
      </c>
      <c r="J282" s="220">
        <f>+IF(I282=0,"",'Ark1'!AG2520)</f>
        <v>2.2236200660481202</v>
      </c>
      <c r="K282" s="220">
        <f>+IF(I282=0,"",'Ark1'!AH2520)</f>
        <v>6.4516129032258052</v>
      </c>
      <c r="L282" s="221">
        <f>+IF(I282=0,"",'Ark1'!S2520)</f>
        <v>5.4516129032258061</v>
      </c>
      <c r="M282" s="273"/>
      <c r="N282" s="220">
        <f>+IF(I282=0,"",'Ark1'!V2520)</f>
        <v>0</v>
      </c>
      <c r="O282" s="220">
        <f>+IF(I282=0,"",'Ark1'!W2520)</f>
        <v>0</v>
      </c>
      <c r="P282" s="222">
        <f>+IF(I282=0,"",'Ark1'!X2520)</f>
        <v>0</v>
      </c>
      <c r="Q282" s="222">
        <f>+IF(I282=0,"",'Ark1'!Y2520)</f>
        <v>0</v>
      </c>
      <c r="R282" s="222">
        <f>+IF(I282=0,"",'Ark1'!Z2520)</f>
        <v>2.2304019880047945</v>
      </c>
      <c r="S282" s="220">
        <f>+IF(I282=0,"",'Ark1'!AA2520)</f>
        <v>0.71114218338866597</v>
      </c>
      <c r="T282" s="220">
        <f>+IF(I282=0,"",'Ark1'!AB2520)</f>
        <v>0</v>
      </c>
      <c r="U282" s="222">
        <f>+'Ark1'!AD2520</f>
        <v>0</v>
      </c>
      <c r="V282" s="220">
        <f t="shared" si="36"/>
        <v>7.75</v>
      </c>
      <c r="W282" s="220">
        <f t="shared" si="37"/>
        <v>2.8181818181818183</v>
      </c>
      <c r="X282" s="273"/>
      <c r="AA282" s="28"/>
      <c r="AB282" s="26"/>
      <c r="AE282" s="26"/>
      <c r="AF282" s="26"/>
      <c r="AG282" s="26"/>
      <c r="AI282" s="26"/>
      <c r="AK282" s="26"/>
      <c r="AL282" s="26"/>
    </row>
    <row r="283" spans="1:38">
      <c r="A283" s="273"/>
      <c r="B283" s="27">
        <f>+'Ark1'!C2521</f>
        <v>2023</v>
      </c>
      <c r="C283" s="273"/>
      <c r="D283" s="219">
        <f>+'Ark1'!M2521</f>
        <v>4</v>
      </c>
      <c r="E283" s="219" t="s">
        <v>91</v>
      </c>
      <c r="F283" s="219">
        <f>+'Ark1'!D2521</f>
        <v>6</v>
      </c>
      <c r="G283" s="219" t="str">
        <f t="shared" si="40"/>
        <v>Jun</v>
      </c>
      <c r="H283" s="219">
        <f>+'Ark1'!Q2521</f>
        <v>13</v>
      </c>
      <c r="I283" s="324">
        <f>+'Ark1'!R2521</f>
        <v>51</v>
      </c>
      <c r="J283" s="220">
        <f>+IF(I283=0,"",'Ark1'!AG2521)</f>
        <v>3.3753020936105496</v>
      </c>
      <c r="K283" s="220">
        <f>+IF(I283=0,"",'Ark1'!AH2521)</f>
        <v>0</v>
      </c>
      <c r="L283" s="221">
        <f>+IF(I283=0,"",'Ark1'!S2521)</f>
        <v>5.1960784313725483</v>
      </c>
      <c r="M283" s="273"/>
      <c r="N283" s="220">
        <f>+IF(I283=0,"",'Ark1'!V2521)</f>
        <v>0</v>
      </c>
      <c r="O283" s="220">
        <f>+IF(I283=0,"",'Ark1'!W2521)</f>
        <v>0</v>
      </c>
      <c r="P283" s="222">
        <f>+IF(I283=0,"",'Ark1'!X2521)</f>
        <v>0</v>
      </c>
      <c r="Q283" s="222">
        <f>+IF(I283=0,"",'Ark1'!Y2521)</f>
        <v>0</v>
      </c>
      <c r="R283" s="222">
        <f>+IF(I283=0,"",'Ark1'!Z2521)</f>
        <v>2.1903215860962124</v>
      </c>
      <c r="S283" s="220">
        <f>+IF(I283=0,"",'Ark1'!AA2521)</f>
        <v>1.0293650783064068</v>
      </c>
      <c r="T283" s="220">
        <f>+IF(I283=0,"",'Ark1'!AB2521)</f>
        <v>0</v>
      </c>
      <c r="U283" s="222">
        <f>+'Ark1'!AD2521</f>
        <v>0</v>
      </c>
      <c r="V283" s="220">
        <f t="shared" si="36"/>
        <v>12.75</v>
      </c>
      <c r="W283" s="220">
        <f t="shared" si="37"/>
        <v>3.9230769230769229</v>
      </c>
      <c r="X283" s="273"/>
      <c r="AA283" s="28"/>
      <c r="AB283" s="26"/>
      <c r="AE283" s="26"/>
      <c r="AF283" s="26"/>
      <c r="AG283" s="26"/>
      <c r="AI283" s="26"/>
      <c r="AK283" s="26"/>
      <c r="AL283" s="26"/>
    </row>
    <row r="284" spans="1:38">
      <c r="A284" s="273"/>
      <c r="B284" s="27">
        <f>+'Ark1'!C2522</f>
        <v>2023</v>
      </c>
      <c r="C284" s="273"/>
      <c r="D284" s="219">
        <f>+'Ark1'!M2522</f>
        <v>4</v>
      </c>
      <c r="E284" s="219" t="s">
        <v>91</v>
      </c>
      <c r="F284" s="219">
        <f>+'Ark1'!D2522</f>
        <v>7</v>
      </c>
      <c r="G284" s="219" t="str">
        <f t="shared" si="40"/>
        <v>Jul</v>
      </c>
      <c r="H284" s="219">
        <f>+'Ark1'!Q2522</f>
        <v>5</v>
      </c>
      <c r="I284" s="324">
        <f>+'Ark1'!R2522</f>
        <v>19</v>
      </c>
      <c r="J284" s="220">
        <f>+IF(I284=0,"",'Ark1'!AG2522)</f>
        <v>5.7736328952946172</v>
      </c>
      <c r="K284" s="220">
        <f>+IF(I284=0,"",'Ark1'!AH2522)</f>
        <v>0</v>
      </c>
      <c r="L284" s="221">
        <f>+IF(I284=0,"",'Ark1'!S2522)</f>
        <v>4.5789473684210513</v>
      </c>
      <c r="M284" s="273"/>
      <c r="N284" s="220">
        <f>+IF(I284=0,"",'Ark1'!V2522)</f>
        <v>0</v>
      </c>
      <c r="O284" s="220">
        <f>+IF(I284=0,"",'Ark1'!W2522)</f>
        <v>0</v>
      </c>
      <c r="P284" s="222">
        <f>+IF(I284=0,"",'Ark1'!X2522)</f>
        <v>0</v>
      </c>
      <c r="Q284" s="222">
        <f>+IF(I284=0,"",'Ark1'!Y2522)</f>
        <v>0</v>
      </c>
      <c r="R284" s="222">
        <f>+IF(I284=0,"",'Ark1'!Z2522)</f>
        <v>1.3341871689017435</v>
      </c>
      <c r="S284" s="220">
        <f>+IF(I284=0,"",'Ark1'!AA2522)</f>
        <v>0.99025724853825381</v>
      </c>
      <c r="T284" s="220">
        <f>+IF(I284=0,"",'Ark1'!AB2522)</f>
        <v>0</v>
      </c>
      <c r="U284" s="222">
        <f>+'Ark1'!AD2522</f>
        <v>0</v>
      </c>
      <c r="V284" s="220">
        <f t="shared" si="36"/>
        <v>4.75</v>
      </c>
      <c r="W284" s="220">
        <f t="shared" si="37"/>
        <v>3.8</v>
      </c>
      <c r="X284" s="273"/>
      <c r="AA284" s="28"/>
      <c r="AB284" s="26"/>
      <c r="AE284" s="26"/>
      <c r="AF284" s="26"/>
      <c r="AG284" s="26"/>
      <c r="AI284" s="26"/>
      <c r="AK284" s="26"/>
      <c r="AL284" s="26"/>
    </row>
    <row r="285" spans="1:38">
      <c r="A285" s="273"/>
      <c r="B285" s="27">
        <f>+'Ark1'!C2523</f>
        <v>2023</v>
      </c>
      <c r="C285" s="273"/>
      <c r="D285" s="219">
        <f>+'Ark1'!M2523</f>
        <v>4</v>
      </c>
      <c r="E285" s="219" t="s">
        <v>91</v>
      </c>
      <c r="F285" s="219">
        <f>+'Ark1'!D2523</f>
        <v>8</v>
      </c>
      <c r="G285" s="219" t="str">
        <f t="shared" si="40"/>
        <v>Aug</v>
      </c>
      <c r="H285" s="219">
        <f>+'Ark1'!Q2523</f>
        <v>11</v>
      </c>
      <c r="I285" s="324">
        <f>+'Ark1'!R2523</f>
        <v>53</v>
      </c>
      <c r="J285" s="220">
        <f>+IF(I285=0,"",'Ark1'!AG2523)</f>
        <v>6.372895408764145</v>
      </c>
      <c r="K285" s="220">
        <f>+IF(I285=0,"",'Ark1'!AH2523)</f>
        <v>0</v>
      </c>
      <c r="L285" s="221">
        <f>+IF(I285=0,"",'Ark1'!S2523)</f>
        <v>5.1886792452830193</v>
      </c>
      <c r="M285" s="273"/>
      <c r="N285" s="220">
        <f>+IF(I285=0,"",'Ark1'!V2523)</f>
        <v>0</v>
      </c>
      <c r="O285" s="220">
        <f>+IF(I285=0,"",'Ark1'!W2523)</f>
        <v>0</v>
      </c>
      <c r="P285" s="222">
        <f>+IF(I285=0,"",'Ark1'!X2523)</f>
        <v>15.094339622641504</v>
      </c>
      <c r="Q285" s="222">
        <f>+IF(I285=0,"",'Ark1'!Y2523)</f>
        <v>0</v>
      </c>
      <c r="R285" s="222">
        <f>+IF(I285=0,"",'Ark1'!Z2523)</f>
        <v>3.327542376867195</v>
      </c>
      <c r="S285" s="220">
        <f>+IF(I285=0,"",'Ark1'!AA2523)</f>
        <v>0.84800773789600659</v>
      </c>
      <c r="T285" s="220">
        <f>+IF(I285=0,"",'Ark1'!AB2523)</f>
        <v>0</v>
      </c>
      <c r="U285" s="222">
        <f>+'Ark1'!AD2523</f>
        <v>0</v>
      </c>
      <c r="V285" s="220">
        <f t="shared" si="36"/>
        <v>13.25</v>
      </c>
      <c r="W285" s="220">
        <f t="shared" si="37"/>
        <v>4.8181818181818183</v>
      </c>
      <c r="X285" s="273"/>
      <c r="AA285" s="28"/>
      <c r="AB285" s="26"/>
      <c r="AE285" s="26"/>
      <c r="AF285" s="26"/>
      <c r="AG285" s="26"/>
      <c r="AI285" s="26"/>
      <c r="AK285" s="26"/>
      <c r="AL285" s="26"/>
    </row>
    <row r="286" spans="1:38">
      <c r="A286" s="273"/>
      <c r="B286" s="27">
        <f>+'Ark1'!C2524</f>
        <v>2023</v>
      </c>
      <c r="C286" s="273"/>
      <c r="D286" s="219">
        <f>+'Ark1'!M2524</f>
        <v>4</v>
      </c>
      <c r="E286" s="219" t="s">
        <v>91</v>
      </c>
      <c r="F286" s="219">
        <f>+'Ark1'!D2524</f>
        <v>9</v>
      </c>
      <c r="G286" s="219" t="str">
        <f t="shared" si="40"/>
        <v>Sep</v>
      </c>
      <c r="H286" s="219">
        <f>+'Ark1'!Q2524</f>
        <v>30</v>
      </c>
      <c r="I286" s="324">
        <f>+'Ark1'!R2524</f>
        <v>196</v>
      </c>
      <c r="J286" s="220">
        <f>+IF(I286=0,"",'Ark1'!AG2524)</f>
        <v>10.584196179894231</v>
      </c>
      <c r="K286" s="220">
        <f>+IF(I286=0,"",'Ark1'!AH2524)</f>
        <v>0</v>
      </c>
      <c r="L286" s="221">
        <f>+IF(I286=0,"",'Ark1'!S2524)</f>
        <v>5.158163265306122</v>
      </c>
      <c r="M286" s="273"/>
      <c r="N286" s="220">
        <f>+IF(I286=0,"",'Ark1'!V2524)</f>
        <v>0</v>
      </c>
      <c r="O286" s="220">
        <f>+IF(I286=0,"",'Ark1'!W2524)</f>
        <v>0</v>
      </c>
      <c r="P286" s="222">
        <f>+IF(I286=0,"",'Ark1'!X2524)</f>
        <v>2.0408163265306123</v>
      </c>
      <c r="Q286" s="222">
        <f>+IF(I286=0,"",'Ark1'!Y2524)</f>
        <v>0</v>
      </c>
      <c r="R286" s="222">
        <f>+IF(I286=0,"",'Ark1'!Z2524)</f>
        <v>2.7161656735670592</v>
      </c>
      <c r="S286" s="220">
        <f>+IF(I286=0,"",'Ark1'!AA2524)</f>
        <v>0.89241971792216801</v>
      </c>
      <c r="T286" s="220">
        <f>+IF(I286=0,"",'Ark1'!AB2524)</f>
        <v>0</v>
      </c>
      <c r="U286" s="222">
        <f>+'Ark1'!AD2524</f>
        <v>0</v>
      </c>
      <c r="V286" s="220">
        <f t="shared" si="36"/>
        <v>49</v>
      </c>
      <c r="W286" s="220">
        <f t="shared" si="37"/>
        <v>6.5333333333333332</v>
      </c>
      <c r="X286" s="273"/>
      <c r="AA286" s="28"/>
      <c r="AB286" s="26"/>
      <c r="AE286" s="26"/>
      <c r="AF286" s="26"/>
      <c r="AG286" s="26"/>
      <c r="AI286" s="26"/>
      <c r="AK286" s="26"/>
      <c r="AL286" s="26"/>
    </row>
    <row r="287" spans="1:38">
      <c r="A287" s="273"/>
      <c r="B287" s="27">
        <f>+'Ark1'!C2525</f>
        <v>2023</v>
      </c>
      <c r="C287" s="273"/>
      <c r="D287" s="219">
        <f>+'Ark1'!M2525</f>
        <v>4</v>
      </c>
      <c r="E287" s="219" t="s">
        <v>91</v>
      </c>
      <c r="F287" s="219">
        <f>+'Ark1'!D2525</f>
        <v>10</v>
      </c>
      <c r="G287" s="219" t="str">
        <f t="shared" si="40"/>
        <v>Okt</v>
      </c>
      <c r="H287" s="219">
        <f>+'Ark1'!Q2525</f>
        <v>38</v>
      </c>
      <c r="I287" s="324">
        <f>+'Ark1'!R2525</f>
        <v>145</v>
      </c>
      <c r="J287" s="220">
        <f>+IF(I287=0,"",'Ark1'!AG2525)</f>
        <v>7.0526852096463761</v>
      </c>
      <c r="K287" s="220">
        <f>+IF(I287=0,"",'Ark1'!AH2525)</f>
        <v>5.5172413793103443</v>
      </c>
      <c r="L287" s="221">
        <f>+IF(I287=0,"",'Ark1'!S2525)</f>
        <v>5.3586206896551714</v>
      </c>
      <c r="M287" s="273"/>
      <c r="N287" s="220">
        <f>+IF(I287=0,"",'Ark1'!V2525)</f>
        <v>0</v>
      </c>
      <c r="O287" s="220">
        <f>+IF(I287=0,"",'Ark1'!W2525)</f>
        <v>0</v>
      </c>
      <c r="P287" s="222">
        <f>+IF(I287=0,"",'Ark1'!X2525)</f>
        <v>5.5172413793103443</v>
      </c>
      <c r="Q287" s="222">
        <f>+IF(I287=0,"",'Ark1'!Y2525)</f>
        <v>0</v>
      </c>
      <c r="R287" s="222">
        <f>+IF(I287=0,"",'Ark1'!Z2525)</f>
        <v>3.1793671922511342</v>
      </c>
      <c r="S287" s="220">
        <f>+IF(I287=0,"",'Ark1'!AA2525)</f>
        <v>0.85238700995753902</v>
      </c>
      <c r="T287" s="220">
        <f>+IF(I287=0,"",'Ark1'!AB2525)</f>
        <v>0</v>
      </c>
      <c r="U287" s="222">
        <f>+'Ark1'!AD2525</f>
        <v>0</v>
      </c>
      <c r="V287" s="220">
        <f t="shared" si="36"/>
        <v>36.25</v>
      </c>
      <c r="W287" s="220">
        <f t="shared" si="37"/>
        <v>3.8157894736842106</v>
      </c>
      <c r="X287" s="273"/>
      <c r="AA287" s="28"/>
      <c r="AB287" s="26"/>
      <c r="AE287" s="26"/>
      <c r="AF287" s="26"/>
      <c r="AG287" s="26"/>
      <c r="AI287" s="26"/>
      <c r="AK287" s="26"/>
      <c r="AL287" s="26"/>
    </row>
    <row r="288" spans="1:38">
      <c r="A288" s="273"/>
      <c r="B288" s="27">
        <f>+'Ark1'!C2526</f>
        <v>2023</v>
      </c>
      <c r="C288" s="273"/>
      <c r="D288" s="219">
        <f>+'Ark1'!M2526</f>
        <v>4</v>
      </c>
      <c r="E288" s="219" t="s">
        <v>91</v>
      </c>
      <c r="F288" s="219">
        <f>+'Ark1'!D2526</f>
        <v>11</v>
      </c>
      <c r="G288" s="219" t="str">
        <f t="shared" si="40"/>
        <v>Nov</v>
      </c>
      <c r="H288" s="219">
        <f>+'Ark1'!Q2526</f>
        <v>17</v>
      </c>
      <c r="I288" s="324">
        <f>+'Ark1'!R2526</f>
        <v>79</v>
      </c>
      <c r="J288" s="220">
        <f>+IF(I288=0,"",'Ark1'!AG2526)</f>
        <v>6.7448481561822122</v>
      </c>
      <c r="K288" s="220">
        <f>+IF(I288=0,"",'Ark1'!AH2526)</f>
        <v>1.2658227848101264</v>
      </c>
      <c r="L288" s="221">
        <f>+IF(I288=0,"",'Ark1'!S2526)</f>
        <v>5.1645569620253156</v>
      </c>
      <c r="M288" s="273"/>
      <c r="N288" s="220">
        <f>+IF(I288=0,"",'Ark1'!V2526)</f>
        <v>0</v>
      </c>
      <c r="O288" s="220">
        <f>+IF(I288=0,"",'Ark1'!W2526)</f>
        <v>0</v>
      </c>
      <c r="P288" s="222">
        <f>+IF(I288=0,"",'Ark1'!X2526)</f>
        <v>0</v>
      </c>
      <c r="Q288" s="222">
        <f>+IF(I288=0,"",'Ark1'!Y2526)</f>
        <v>0</v>
      </c>
      <c r="R288" s="222">
        <f>+IF(I288=0,"",'Ark1'!Z2526)</f>
        <v>1.8298807030180095</v>
      </c>
      <c r="S288" s="220">
        <f>+IF(I288=0,"",'Ark1'!AA2526)</f>
        <v>0.75356334512086975</v>
      </c>
      <c r="T288" s="220">
        <f>+IF(I288=0,"",'Ark1'!AB2526)</f>
        <v>0</v>
      </c>
      <c r="U288" s="222">
        <f>+'Ark1'!AD2526</f>
        <v>0</v>
      </c>
      <c r="V288" s="220">
        <f t="shared" si="36"/>
        <v>19.75</v>
      </c>
      <c r="W288" s="220">
        <f t="shared" si="37"/>
        <v>4.6470588235294121</v>
      </c>
      <c r="X288" s="273"/>
      <c r="AA288" s="28"/>
      <c r="AB288" s="26"/>
      <c r="AE288" s="26"/>
      <c r="AF288" s="26"/>
      <c r="AG288" s="26"/>
      <c r="AI288" s="26"/>
      <c r="AK288" s="26"/>
      <c r="AL288" s="26"/>
    </row>
    <row r="289" spans="1:38">
      <c r="A289" s="273"/>
      <c r="B289" s="27">
        <f>+'Ark1'!C2527</f>
        <v>2023</v>
      </c>
      <c r="C289" s="273"/>
      <c r="D289" s="219">
        <f>+'Ark1'!M2527</f>
        <v>4</v>
      </c>
      <c r="E289" s="219" t="s">
        <v>91</v>
      </c>
      <c r="F289" s="219">
        <f>+'Ark1'!D2527</f>
        <v>12</v>
      </c>
      <c r="G289" s="219" t="str">
        <f t="shared" si="40"/>
        <v>Des</v>
      </c>
      <c r="H289" s="219">
        <f>+'Ark1'!Q2527</f>
        <v>2</v>
      </c>
      <c r="I289" s="324">
        <f>+'Ark1'!R2527</f>
        <v>8</v>
      </c>
      <c r="J289" s="220">
        <f>+IF(I289=0,"",'Ark1'!AG2527)</f>
        <v>6.5362840967575924</v>
      </c>
      <c r="K289" s="220">
        <f>+IF(I289=0,"",'Ark1'!AH2527)</f>
        <v>0</v>
      </c>
      <c r="L289" s="221">
        <f>+IF(I289=0,"",'Ark1'!S2527)</f>
        <v>4.625</v>
      </c>
      <c r="M289" s="273"/>
      <c r="N289" s="220">
        <f>+IF(I289=0,"",'Ark1'!V2527)</f>
        <v>0</v>
      </c>
      <c r="O289" s="220">
        <f>+IF(I289=0,"",'Ark1'!W2527)</f>
        <v>0</v>
      </c>
      <c r="P289" s="222">
        <f>+IF(I289=0,"",'Ark1'!X2527)</f>
        <v>0</v>
      </c>
      <c r="Q289" s="222">
        <f>+IF(I289=0,"",'Ark1'!Y2527)</f>
        <v>0</v>
      </c>
      <c r="R289" s="222">
        <f>+IF(I289=0,"",'Ark1'!Z2527)</f>
        <v>0.67811779950094053</v>
      </c>
      <c r="S289" s="220">
        <f>+IF(I289=0,"",'Ark1'!AA2527)</f>
        <v>0.69597054535375247</v>
      </c>
      <c r="T289" s="220">
        <f>+IF(I289=0,"",'Ark1'!AB2527)</f>
        <v>0</v>
      </c>
      <c r="U289" s="222">
        <f>+'Ark1'!AD2527</f>
        <v>0</v>
      </c>
      <c r="V289" s="220">
        <f t="shared" si="36"/>
        <v>2</v>
      </c>
      <c r="W289" s="220">
        <f t="shared" si="37"/>
        <v>4</v>
      </c>
      <c r="X289" s="273"/>
      <c r="AA289" s="28"/>
      <c r="AB289" s="26"/>
      <c r="AE289" s="26"/>
      <c r="AF289" s="26"/>
      <c r="AG289" s="26"/>
      <c r="AI289" s="26"/>
      <c r="AK289" s="26"/>
      <c r="AL289" s="26"/>
    </row>
    <row r="290" spans="1:38">
      <c r="A290" s="273"/>
      <c r="B290" s="273"/>
      <c r="C290" s="273"/>
      <c r="D290" s="273"/>
      <c r="E290" s="273"/>
      <c r="F290" s="273"/>
      <c r="G290" s="273"/>
      <c r="H290" s="273"/>
      <c r="I290" s="326"/>
      <c r="J290" s="273"/>
      <c r="K290" s="273"/>
      <c r="L290" s="273"/>
      <c r="M290" s="273"/>
      <c r="N290" s="273"/>
      <c r="O290" s="273"/>
      <c r="P290" s="273"/>
      <c r="Q290" s="273"/>
      <c r="R290" s="273"/>
      <c r="S290" s="273"/>
      <c r="T290" s="273"/>
      <c r="U290" s="273"/>
      <c r="V290" s="273"/>
      <c r="W290" s="273"/>
      <c r="X290" s="273"/>
      <c r="AA290" s="28"/>
      <c r="AB290" s="26"/>
      <c r="AE290" s="26"/>
      <c r="AF290" s="26"/>
      <c r="AG290" s="26"/>
      <c r="AI290" s="26"/>
      <c r="AJ290" s="224"/>
      <c r="AK290" s="26"/>
      <c r="AL290" s="26"/>
    </row>
    <row r="291" spans="1:38">
      <c r="A291" s="273"/>
      <c r="B291" s="27">
        <f>+'Ark1'!C2528</f>
        <v>2023</v>
      </c>
      <c r="C291" s="273"/>
      <c r="D291" s="219">
        <f>+'Ark1'!M2528</f>
        <v>5</v>
      </c>
      <c r="E291" s="230" t="s">
        <v>92</v>
      </c>
      <c r="F291" s="219">
        <f>+'Ark1'!D2528</f>
        <v>1</v>
      </c>
      <c r="G291" s="219" t="str">
        <f>+G278</f>
        <v>Jan</v>
      </c>
      <c r="H291" s="219">
        <f>+'Ark1'!Q2528</f>
        <v>22</v>
      </c>
      <c r="I291" s="324">
        <f>+'Ark1'!R2528</f>
        <v>147</v>
      </c>
      <c r="J291" s="220">
        <f>+IF(I291=0,"",'Ark1'!AG2528)</f>
        <v>70.970311753146746</v>
      </c>
      <c r="K291" s="220">
        <f>+IF(I291=0,"",'Ark1'!AH2528)</f>
        <v>4.0816326530612246</v>
      </c>
      <c r="L291" s="221">
        <f>+IF(I291=0,"",'Ark1'!S2528)</f>
        <v>5.2857142857142847</v>
      </c>
      <c r="M291" s="273"/>
      <c r="N291" s="220">
        <f>+IF(I291=0,"",'Ark1'!V2528)</f>
        <v>0</v>
      </c>
      <c r="O291" s="220">
        <f>+IF(I291=0,"",'Ark1'!W2528)</f>
        <v>0</v>
      </c>
      <c r="P291" s="222">
        <f>+IF(I291=0,"",'Ark1'!X2528)</f>
        <v>2.7210884353741496</v>
      </c>
      <c r="Q291" s="222">
        <f>+IF(I291=0,"",'Ark1'!Y2528)</f>
        <v>0</v>
      </c>
      <c r="R291" s="222">
        <f>+IF(I291=0,"",'Ark1'!Z2528)</f>
        <v>2.8804131726805209</v>
      </c>
      <c r="S291" s="220">
        <f>+IF(I291=0,"",'Ark1'!AA2528)</f>
        <v>1.3041013273932522</v>
      </c>
      <c r="T291" s="220">
        <f>+IF(I291=0,"",'Ark1'!AB2528)</f>
        <v>0</v>
      </c>
      <c r="U291" s="222">
        <f>+'Ark1'!AD2528</f>
        <v>0</v>
      </c>
      <c r="V291" s="220">
        <f t="shared" si="36"/>
        <v>29.4</v>
      </c>
      <c r="W291" s="220">
        <f t="shared" si="37"/>
        <v>6.6818181818181817</v>
      </c>
      <c r="X291" s="273"/>
      <c r="AA291" s="28"/>
      <c r="AB291" s="26"/>
      <c r="AE291" s="26"/>
      <c r="AF291" s="26"/>
      <c r="AG291" s="26"/>
      <c r="AI291" s="26"/>
      <c r="AK291" s="26"/>
      <c r="AL291" s="26"/>
    </row>
    <row r="292" spans="1:38">
      <c r="A292" s="273"/>
      <c r="B292" s="27">
        <f>+'Ark1'!C2529</f>
        <v>2023</v>
      </c>
      <c r="C292" s="273"/>
      <c r="D292" s="219">
        <f>+'Ark1'!M2529</f>
        <v>5</v>
      </c>
      <c r="E292" s="230" t="s">
        <v>92</v>
      </c>
      <c r="F292" s="219">
        <f>+'Ark1'!D2529</f>
        <v>2</v>
      </c>
      <c r="G292" s="219" t="str">
        <f t="shared" ref="G292:G302" si="41">+G279</f>
        <v>Feb</v>
      </c>
      <c r="H292" s="219">
        <f>+'Ark1'!Q2529</f>
        <v>43</v>
      </c>
      <c r="I292" s="324">
        <f>+'Ark1'!R2529</f>
        <v>1014</v>
      </c>
      <c r="J292" s="220">
        <f>+IF(I292=0,"",'Ark1'!AG2529)</f>
        <v>79.575938219753411</v>
      </c>
      <c r="K292" s="220">
        <f>+IF(I292=0,"",'Ark1'!AH2529)</f>
        <v>1.7751479289940828</v>
      </c>
      <c r="L292" s="221">
        <f>+IF(I292=0,"",'Ark1'!S2529)</f>
        <v>5.5828402366863914</v>
      </c>
      <c r="M292" s="273"/>
      <c r="N292" s="220">
        <f>+IF(I292=0,"",'Ark1'!V2529)</f>
        <v>0</v>
      </c>
      <c r="O292" s="220">
        <f>+IF(I292=0,"",'Ark1'!W2529)</f>
        <v>0</v>
      </c>
      <c r="P292" s="222">
        <f>+IF(I292=0,"",'Ark1'!X2529)</f>
        <v>1.5779092702169626</v>
      </c>
      <c r="Q292" s="222">
        <f>+IF(I292=0,"",'Ark1'!Y2529)</f>
        <v>0</v>
      </c>
      <c r="R292" s="222">
        <f>+IF(I292=0,"",'Ark1'!Z2529)</f>
        <v>2.7638291694125559</v>
      </c>
      <c r="S292" s="220">
        <f>+IF(I292=0,"",'Ark1'!AA2529)</f>
        <v>1.2197185872443572</v>
      </c>
      <c r="T292" s="220">
        <f>+IF(I292=0,"",'Ark1'!AB2529)</f>
        <v>0</v>
      </c>
      <c r="U292" s="222">
        <f>+'Ark1'!AD2529</f>
        <v>0</v>
      </c>
      <c r="V292" s="220">
        <f t="shared" si="36"/>
        <v>202.8</v>
      </c>
      <c r="W292" s="220">
        <f t="shared" si="37"/>
        <v>23.581395348837209</v>
      </c>
      <c r="X292" s="273"/>
      <c r="AA292" s="28"/>
      <c r="AB292" s="26"/>
      <c r="AE292" s="26"/>
      <c r="AF292" s="26"/>
      <c r="AG292" s="26"/>
      <c r="AI292" s="26"/>
    </row>
    <row r="293" spans="1:38">
      <c r="A293" s="273"/>
      <c r="B293" s="27">
        <f>+'Ark1'!C2530</f>
        <v>2023</v>
      </c>
      <c r="C293" s="273"/>
      <c r="D293" s="219">
        <f>+'Ark1'!M2530</f>
        <v>5</v>
      </c>
      <c r="E293" s="230" t="s">
        <v>92</v>
      </c>
      <c r="F293" s="219">
        <f>+'Ark1'!D2530</f>
        <v>3</v>
      </c>
      <c r="G293" s="219" t="str">
        <f t="shared" si="41"/>
        <v>Mar</v>
      </c>
      <c r="H293" s="219">
        <f>+'Ark1'!Q2530</f>
        <v>110</v>
      </c>
      <c r="I293" s="324">
        <f>+'Ark1'!R2530</f>
        <v>2858</v>
      </c>
      <c r="J293" s="220">
        <f>+IF(I293=0,"",'Ark1'!AG2530)</f>
        <v>77.670832990708021</v>
      </c>
      <c r="K293" s="220">
        <f>+IF(I293=0,"",'Ark1'!AH2530)</f>
        <v>0.10496850944716583</v>
      </c>
      <c r="L293" s="221">
        <f>+IF(I293=0,"",'Ark1'!S2530)</f>
        <v>5.5125962211336601</v>
      </c>
      <c r="M293" s="273"/>
      <c r="N293" s="220">
        <f>+IF(I293=0,"",'Ark1'!V2530)</f>
        <v>0</v>
      </c>
      <c r="O293" s="220">
        <f>+IF(I293=0,"",'Ark1'!W2530)</f>
        <v>0</v>
      </c>
      <c r="P293" s="222">
        <f>+IF(I293=0,"",'Ark1'!X2530)</f>
        <v>0.59482155353393995</v>
      </c>
      <c r="Q293" s="222">
        <f>+IF(I293=0,"",'Ark1'!Y2530)</f>
        <v>0</v>
      </c>
      <c r="R293" s="222">
        <f>+IF(I293=0,"",'Ark1'!Z2530)</f>
        <v>2.0846392263860674</v>
      </c>
      <c r="S293" s="220">
        <f>+IF(I293=0,"",'Ark1'!AA2530)</f>
        <v>1.1791942748641351</v>
      </c>
      <c r="T293" s="220">
        <f>+IF(I293=0,"",'Ark1'!AB2530)</f>
        <v>0</v>
      </c>
      <c r="U293" s="222">
        <f>+'Ark1'!AD2530</f>
        <v>0</v>
      </c>
      <c r="V293" s="220">
        <f t="shared" si="36"/>
        <v>571.6</v>
      </c>
      <c r="W293" s="220">
        <f t="shared" si="37"/>
        <v>25.981818181818181</v>
      </c>
      <c r="X293" s="273"/>
      <c r="AA293" s="28"/>
      <c r="AB293" s="26"/>
      <c r="AE293" s="26"/>
      <c r="AF293" s="26"/>
      <c r="AG293" s="26"/>
      <c r="AI293" s="26"/>
    </row>
    <row r="294" spans="1:38">
      <c r="A294" s="273"/>
      <c r="B294" s="27">
        <f>+'Ark1'!C2531</f>
        <v>2023</v>
      </c>
      <c r="C294" s="273"/>
      <c r="D294" s="219">
        <f>+'Ark1'!M2531</f>
        <v>5</v>
      </c>
      <c r="E294" s="230" t="s">
        <v>92</v>
      </c>
      <c r="F294" s="219">
        <f>+'Ark1'!D2531</f>
        <v>4</v>
      </c>
      <c r="G294" s="219" t="str">
        <f t="shared" si="41"/>
        <v>Apr</v>
      </c>
      <c r="H294" s="219">
        <f>+'Ark1'!Q2531</f>
        <v>73</v>
      </c>
      <c r="I294" s="324">
        <f>+'Ark1'!R2531</f>
        <v>1831</v>
      </c>
      <c r="J294" s="220">
        <f>+IF(I294=0,"",'Ark1'!AG2531)</f>
        <v>68.715959450164078</v>
      </c>
      <c r="K294" s="220">
        <f>+IF(I294=0,"",'Ark1'!AH2531)</f>
        <v>0</v>
      </c>
      <c r="L294" s="221">
        <f>+IF(I294=0,"",'Ark1'!S2531)</f>
        <v>5.5625341343528119</v>
      </c>
      <c r="M294" s="273"/>
      <c r="N294" s="220">
        <f>+IF(I294=0,"",'Ark1'!V2531)</f>
        <v>0</v>
      </c>
      <c r="O294" s="220">
        <f>+IF(I294=0,"",'Ark1'!W2531)</f>
        <v>0</v>
      </c>
      <c r="P294" s="222">
        <f>+IF(I294=0,"",'Ark1'!X2531)</f>
        <v>0.10922992900054618</v>
      </c>
      <c r="Q294" s="222">
        <f>+IF(I294=0,"",'Ark1'!Y2531)</f>
        <v>0</v>
      </c>
      <c r="R294" s="222">
        <f>+IF(I294=0,"",'Ark1'!Z2531)</f>
        <v>1.703737963024248</v>
      </c>
      <c r="S294" s="220">
        <f>+IF(I294=0,"",'Ark1'!AA2531)</f>
        <v>1.0374184027888145</v>
      </c>
      <c r="T294" s="220">
        <f>+IF(I294=0,"",'Ark1'!AB2531)</f>
        <v>0</v>
      </c>
      <c r="U294" s="222">
        <f>+'Ark1'!AD2531</f>
        <v>0</v>
      </c>
      <c r="V294" s="220">
        <f t="shared" si="36"/>
        <v>366.2</v>
      </c>
      <c r="W294" s="220">
        <f t="shared" si="37"/>
        <v>25.082191780821919</v>
      </c>
      <c r="X294" s="273"/>
      <c r="AA294" s="28"/>
      <c r="AB294" s="26"/>
      <c r="AE294" s="26"/>
      <c r="AF294" s="26"/>
      <c r="AG294" s="26"/>
      <c r="AI294" s="26"/>
    </row>
    <row r="295" spans="1:38">
      <c r="A295" s="273"/>
      <c r="B295" s="27">
        <f>+'Ark1'!C2532</f>
        <v>2023</v>
      </c>
      <c r="C295" s="273"/>
      <c r="D295" s="219">
        <f>+'Ark1'!M2532</f>
        <v>5</v>
      </c>
      <c r="E295" s="230" t="s">
        <v>92</v>
      </c>
      <c r="F295" s="219">
        <f>+'Ark1'!D2532</f>
        <v>5</v>
      </c>
      <c r="G295" s="219" t="str">
        <f t="shared" si="41"/>
        <v>Mai</v>
      </c>
      <c r="H295" s="219">
        <f>+'Ark1'!Q2532</f>
        <v>53</v>
      </c>
      <c r="I295" s="324">
        <f>+'Ark1'!R2532</f>
        <v>929</v>
      </c>
      <c r="J295" s="220">
        <f>+IF(I295=0,"",'Ark1'!AG2532)</f>
        <v>64.007967709807616</v>
      </c>
      <c r="K295" s="220">
        <f>+IF(I295=0,"",'Ark1'!AH2532)</f>
        <v>0.21528525296017223</v>
      </c>
      <c r="L295" s="221">
        <f>+IF(I295=0,"",'Ark1'!S2532)</f>
        <v>5.8546824542518845</v>
      </c>
      <c r="M295" s="273"/>
      <c r="N295" s="220">
        <f>+IF(I295=0,"",'Ark1'!V2532)</f>
        <v>0</v>
      </c>
      <c r="O295" s="220">
        <f>+IF(I295=0,"",'Ark1'!W2532)</f>
        <v>0</v>
      </c>
      <c r="P295" s="222">
        <f>+IF(I295=0,"",'Ark1'!X2532)</f>
        <v>0.43057050592034446</v>
      </c>
      <c r="Q295" s="222">
        <f>+IF(I295=0,"",'Ark1'!Y2532)</f>
        <v>0</v>
      </c>
      <c r="R295" s="222">
        <f>+IF(I295=0,"",'Ark1'!Z2532)</f>
        <v>2.15954893424589</v>
      </c>
      <c r="S295" s="220">
        <f>+IF(I295=0,"",'Ark1'!AA2532)</f>
        <v>1.2947613797486801</v>
      </c>
      <c r="T295" s="220">
        <f>+IF(I295=0,"",'Ark1'!AB2532)</f>
        <v>0</v>
      </c>
      <c r="U295" s="222">
        <f>+'Ark1'!AD2532</f>
        <v>0</v>
      </c>
      <c r="V295" s="220">
        <f t="shared" si="36"/>
        <v>185.8</v>
      </c>
      <c r="W295" s="220">
        <f t="shared" si="37"/>
        <v>17.528301886792452</v>
      </c>
      <c r="X295" s="273"/>
      <c r="AA295" s="28"/>
      <c r="AB295" s="26"/>
      <c r="AE295" s="26"/>
      <c r="AF295" s="26"/>
      <c r="AG295" s="26"/>
      <c r="AI295" s="26"/>
    </row>
    <row r="296" spans="1:38">
      <c r="A296" s="273"/>
      <c r="B296" s="27">
        <f>+'Ark1'!C2533</f>
        <v>2023</v>
      </c>
      <c r="C296" s="273"/>
      <c r="D296" s="219">
        <f>+'Ark1'!M2533</f>
        <v>5</v>
      </c>
      <c r="E296" s="230" t="s">
        <v>92</v>
      </c>
      <c r="F296" s="219">
        <f>+'Ark1'!D2533</f>
        <v>6</v>
      </c>
      <c r="G296" s="219" t="str">
        <f t="shared" si="41"/>
        <v>Jun</v>
      </c>
      <c r="H296" s="219">
        <f>+'Ark1'!Q2533</f>
        <v>79</v>
      </c>
      <c r="I296" s="324">
        <f>+'Ark1'!R2533</f>
        <v>706</v>
      </c>
      <c r="J296" s="220">
        <f>+IF(I296=0,"",'Ark1'!AG2533)</f>
        <v>54.659256510287022</v>
      </c>
      <c r="K296" s="220">
        <f>+IF(I296=0,"",'Ark1'!AH2533)</f>
        <v>0.70821529745042477</v>
      </c>
      <c r="L296" s="221">
        <f>+IF(I296=0,"",'Ark1'!S2533)</f>
        <v>5.5014164305949027</v>
      </c>
      <c r="M296" s="273"/>
      <c r="N296" s="220">
        <f>+IF(I296=0,"",'Ark1'!V2533)</f>
        <v>0</v>
      </c>
      <c r="O296" s="220">
        <f>+IF(I296=0,"",'Ark1'!W2533)</f>
        <v>0</v>
      </c>
      <c r="P296" s="222">
        <f>+IF(I296=0,"",'Ark1'!X2533)</f>
        <v>0.28328611898016998</v>
      </c>
      <c r="Q296" s="222">
        <f>+IF(I296=0,"",'Ark1'!Y2533)</f>
        <v>0</v>
      </c>
      <c r="R296" s="222">
        <f>+IF(I296=0,"",'Ark1'!Z2533)</f>
        <v>2.4112334017068262</v>
      </c>
      <c r="S296" s="220">
        <f>+IF(I296=0,"",'Ark1'!AA2533)</f>
        <v>1.0924013776668069</v>
      </c>
      <c r="T296" s="220">
        <f>+IF(I296=0,"",'Ark1'!AB2533)</f>
        <v>0</v>
      </c>
      <c r="U296" s="222">
        <f>+'Ark1'!AD2533</f>
        <v>0</v>
      </c>
      <c r="V296" s="220">
        <f t="shared" si="36"/>
        <v>141.19999999999999</v>
      </c>
      <c r="W296" s="220">
        <f t="shared" si="37"/>
        <v>8.9367088607594933</v>
      </c>
      <c r="X296" s="273"/>
      <c r="AA296" s="28"/>
      <c r="AB296" s="26"/>
      <c r="AE296" s="26"/>
      <c r="AF296" s="26"/>
      <c r="AG296" s="26"/>
      <c r="AI296" s="26"/>
    </row>
    <row r="297" spans="1:38">
      <c r="A297" s="273"/>
      <c r="B297" s="27">
        <f>+'Ark1'!C2534</f>
        <v>2023</v>
      </c>
      <c r="C297" s="273"/>
      <c r="D297" s="219">
        <f>+'Ark1'!M2534</f>
        <v>5</v>
      </c>
      <c r="E297" s="230" t="s">
        <v>92</v>
      </c>
      <c r="F297" s="219">
        <f>+'Ark1'!D2534</f>
        <v>7</v>
      </c>
      <c r="G297" s="219" t="str">
        <f t="shared" si="41"/>
        <v>Jul</v>
      </c>
      <c r="H297" s="219">
        <f>+'Ark1'!Q2534</f>
        <v>17</v>
      </c>
      <c r="I297" s="324">
        <f>+'Ark1'!R2534</f>
        <v>169</v>
      </c>
      <c r="J297" s="220">
        <f>+IF(I297=0,"",'Ark1'!AG2534)</f>
        <v>59.207291225095361</v>
      </c>
      <c r="K297" s="220">
        <f>+IF(I297=0,"",'Ark1'!AH2534)</f>
        <v>0</v>
      </c>
      <c r="L297" s="221">
        <f>+IF(I297=0,"",'Ark1'!S2534)</f>
        <v>5.4970414201183422</v>
      </c>
      <c r="M297" s="273"/>
      <c r="N297" s="220">
        <f>+IF(I297=0,"",'Ark1'!V2534)</f>
        <v>0</v>
      </c>
      <c r="O297" s="220">
        <f>+IF(I297=0,"",'Ark1'!W2534)</f>
        <v>0</v>
      </c>
      <c r="P297" s="222">
        <f>+IF(I297=0,"",'Ark1'!X2534)</f>
        <v>0</v>
      </c>
      <c r="Q297" s="222">
        <f>+IF(I297=0,"",'Ark1'!Y2534)</f>
        <v>0</v>
      </c>
      <c r="R297" s="222">
        <f>+IF(I297=0,"",'Ark1'!Z2534)</f>
        <v>2.0758786294749596</v>
      </c>
      <c r="S297" s="220">
        <f>+IF(I297=0,"",'Ark1'!AA2534)</f>
        <v>1.3679521270691519</v>
      </c>
      <c r="T297" s="220">
        <f>+IF(I297=0,"",'Ark1'!AB2534)</f>
        <v>0</v>
      </c>
      <c r="U297" s="222">
        <f>+'Ark1'!AD2534</f>
        <v>0</v>
      </c>
      <c r="V297" s="220">
        <f t="shared" si="36"/>
        <v>33.799999999999997</v>
      </c>
      <c r="W297" s="220">
        <f t="shared" si="37"/>
        <v>9.9411764705882355</v>
      </c>
      <c r="X297" s="273"/>
      <c r="AA297" s="28"/>
      <c r="AB297" s="26"/>
      <c r="AE297" s="26"/>
      <c r="AF297" s="26"/>
      <c r="AG297" s="26"/>
      <c r="AI297" s="26"/>
    </row>
    <row r="298" spans="1:38">
      <c r="A298" s="273"/>
      <c r="B298" s="27">
        <f>+'Ark1'!C2535</f>
        <v>2023</v>
      </c>
      <c r="C298" s="273"/>
      <c r="D298" s="219">
        <f>+'Ark1'!M2535</f>
        <v>5</v>
      </c>
      <c r="E298" s="230" t="s">
        <v>92</v>
      </c>
      <c r="F298" s="219">
        <f>+'Ark1'!D2535</f>
        <v>8</v>
      </c>
      <c r="G298" s="219" t="str">
        <f t="shared" si="41"/>
        <v>Aug</v>
      </c>
      <c r="H298" s="219">
        <f>+'Ark1'!Q2535</f>
        <v>62</v>
      </c>
      <c r="I298" s="324">
        <f>+'Ark1'!R2535</f>
        <v>370</v>
      </c>
      <c r="J298" s="220">
        <f>+IF(I298=0,"",'Ark1'!AG2535)</f>
        <v>35.006642358461256</v>
      </c>
      <c r="K298" s="220">
        <f>+IF(I298=0,"",'Ark1'!AH2535)</f>
        <v>1.3513513513513515</v>
      </c>
      <c r="L298" s="221">
        <f>+IF(I298=0,"",'Ark1'!S2535)</f>
        <v>5.4567567567567581</v>
      </c>
      <c r="M298" s="273"/>
      <c r="N298" s="220">
        <f>+IF(I298=0,"",'Ark1'!V2535)</f>
        <v>0</v>
      </c>
      <c r="O298" s="220">
        <f>+IF(I298=0,"",'Ark1'!W2535)</f>
        <v>0</v>
      </c>
      <c r="P298" s="222">
        <f>+IF(I298=0,"",'Ark1'!X2535)</f>
        <v>3.2432432432432439</v>
      </c>
      <c r="Q298" s="222">
        <f>+IF(I298=0,"",'Ark1'!Y2535)</f>
        <v>0</v>
      </c>
      <c r="R298" s="222">
        <f>+IF(I298=0,"",'Ark1'!Z2535)</f>
        <v>2.6299217312758194</v>
      </c>
      <c r="S298" s="220">
        <f>+IF(I298=0,"",'Ark1'!AA2535)</f>
        <v>1.0852924728585969</v>
      </c>
      <c r="T298" s="220">
        <f>+IF(I298=0,"",'Ark1'!AB2535)</f>
        <v>0</v>
      </c>
      <c r="U298" s="222">
        <f>+'Ark1'!AD2535</f>
        <v>0</v>
      </c>
      <c r="V298" s="220">
        <f t="shared" si="36"/>
        <v>74</v>
      </c>
      <c r="W298" s="220">
        <f t="shared" si="37"/>
        <v>5.967741935483871</v>
      </c>
      <c r="X298" s="273"/>
      <c r="AA298" s="28"/>
      <c r="AB298" s="26"/>
      <c r="AE298" s="26"/>
      <c r="AF298" s="26"/>
      <c r="AG298" s="26"/>
      <c r="AI298" s="26"/>
    </row>
    <row r="299" spans="1:38">
      <c r="A299" s="273"/>
      <c r="B299" s="27">
        <f>+'Ark1'!C2536</f>
        <v>2023</v>
      </c>
      <c r="C299" s="273"/>
      <c r="D299" s="219">
        <f>+'Ark1'!M2536</f>
        <v>5</v>
      </c>
      <c r="E299" s="230" t="s">
        <v>92</v>
      </c>
      <c r="F299" s="219">
        <f>+'Ark1'!D2536</f>
        <v>9</v>
      </c>
      <c r="G299" s="219" t="str">
        <f t="shared" si="41"/>
        <v>Sep</v>
      </c>
      <c r="H299" s="219">
        <f>+'Ark1'!Q2536</f>
        <v>103</v>
      </c>
      <c r="I299" s="324">
        <f>+'Ark1'!R2536</f>
        <v>834</v>
      </c>
      <c r="J299" s="220">
        <f>+IF(I299=0,"",'Ark1'!AG2536)</f>
        <v>47.423827922093949</v>
      </c>
      <c r="K299" s="220">
        <f>+IF(I299=0,"",'Ark1'!AH2536)</f>
        <v>0.71942446043165453</v>
      </c>
      <c r="L299" s="221">
        <f>+IF(I299=0,"",'Ark1'!S2536)</f>
        <v>5.6870503597122282</v>
      </c>
      <c r="M299" s="273"/>
      <c r="N299" s="220">
        <f>+IF(I299=0,"",'Ark1'!V2536)</f>
        <v>0</v>
      </c>
      <c r="O299" s="220">
        <f>+IF(I299=0,"",'Ark1'!W2536)</f>
        <v>0</v>
      </c>
      <c r="P299" s="222">
        <f>+IF(I299=0,"",'Ark1'!X2536)</f>
        <v>10.191846522781775</v>
      </c>
      <c r="Q299" s="222">
        <f>+IF(I299=0,"",'Ark1'!Y2536)</f>
        <v>0</v>
      </c>
      <c r="R299" s="222">
        <f>+IF(I299=0,"",'Ark1'!Z2536)</f>
        <v>3.1451884597698601</v>
      </c>
      <c r="S299" s="220">
        <f>+IF(I299=0,"",'Ark1'!AA2536)</f>
        <v>1.4274292029233495</v>
      </c>
      <c r="T299" s="220">
        <f>+IF(I299=0,"",'Ark1'!AB2536)</f>
        <v>0.29934023340096422</v>
      </c>
      <c r="U299" s="222">
        <f>+'Ark1'!AD2536</f>
        <v>4.5104010903315315</v>
      </c>
      <c r="V299" s="220">
        <f t="shared" si="36"/>
        <v>166.8</v>
      </c>
      <c r="W299" s="220">
        <f t="shared" si="37"/>
        <v>8.0970873786407775</v>
      </c>
      <c r="X299" s="273"/>
      <c r="AA299" s="28"/>
      <c r="AB299" s="26"/>
      <c r="AE299" s="26"/>
      <c r="AF299" s="26"/>
      <c r="AG299" s="26"/>
      <c r="AI299" s="26"/>
    </row>
    <row r="300" spans="1:38">
      <c r="A300" s="273"/>
      <c r="B300" s="27">
        <f>+'Ark1'!C2537</f>
        <v>2023</v>
      </c>
      <c r="C300" s="273"/>
      <c r="D300" s="219">
        <f>+'Ark1'!M2537</f>
        <v>5</v>
      </c>
      <c r="E300" s="230" t="s">
        <v>92</v>
      </c>
      <c r="F300" s="219">
        <f>+'Ark1'!D2537</f>
        <v>10</v>
      </c>
      <c r="G300" s="219" t="str">
        <f t="shared" si="41"/>
        <v>Okt</v>
      </c>
      <c r="H300" s="219">
        <f>+'Ark1'!Q2537</f>
        <v>185</v>
      </c>
      <c r="I300" s="324">
        <f>+'Ark1'!R2537</f>
        <v>1003</v>
      </c>
      <c r="J300" s="220">
        <f>+IF(I300=0,"",'Ark1'!AG2537)</f>
        <v>50.566101822847848</v>
      </c>
      <c r="K300" s="220">
        <f>+IF(I300=0,"",'Ark1'!AH2537)</f>
        <v>2.0937188434695919</v>
      </c>
      <c r="L300" s="221">
        <f>+IF(I300=0,"",'Ark1'!S2537)</f>
        <v>5.8225324027916248</v>
      </c>
      <c r="M300" s="273"/>
      <c r="N300" s="220">
        <f>+IF(I300=0,"",'Ark1'!V2537)</f>
        <v>0</v>
      </c>
      <c r="O300" s="220">
        <f>+IF(I300=0,"",'Ark1'!W2537)</f>
        <v>0</v>
      </c>
      <c r="P300" s="222">
        <f>+IF(I300=0,"",'Ark1'!X2537)</f>
        <v>4.586241276171485</v>
      </c>
      <c r="Q300" s="222">
        <f>+IF(I300=0,"",'Ark1'!Y2537)</f>
        <v>0</v>
      </c>
      <c r="R300" s="222">
        <f>+IF(I300=0,"",'Ark1'!Z2537)</f>
        <v>2.8399046575002678</v>
      </c>
      <c r="S300" s="220">
        <f>+IF(I300=0,"",'Ark1'!AA2537)</f>
        <v>1.4464212265460934</v>
      </c>
      <c r="T300" s="220">
        <f>+IF(I300=0,"",'Ark1'!AB2537)</f>
        <v>0</v>
      </c>
      <c r="U300" s="222">
        <f>+'Ark1'!AD2537</f>
        <v>0</v>
      </c>
      <c r="V300" s="220">
        <f t="shared" si="36"/>
        <v>200.6</v>
      </c>
      <c r="W300" s="220">
        <f t="shared" si="37"/>
        <v>5.4216216216216218</v>
      </c>
      <c r="X300" s="273"/>
      <c r="AA300" s="28"/>
      <c r="AB300" s="26"/>
      <c r="AE300" s="26"/>
      <c r="AF300" s="26"/>
      <c r="AG300" s="26"/>
      <c r="AI300" s="26"/>
    </row>
    <row r="301" spans="1:38">
      <c r="A301" s="273"/>
      <c r="B301" s="27">
        <f>+'Ark1'!C2538</f>
        <v>2023</v>
      </c>
      <c r="C301" s="273"/>
      <c r="D301" s="219">
        <f>+'Ark1'!M2538</f>
        <v>5</v>
      </c>
      <c r="E301" s="230" t="s">
        <v>92</v>
      </c>
      <c r="F301" s="219">
        <f>+'Ark1'!D2538</f>
        <v>11</v>
      </c>
      <c r="G301" s="219" t="str">
        <f t="shared" si="41"/>
        <v>Nov</v>
      </c>
      <c r="H301" s="219">
        <f>+'Ark1'!Q2538</f>
        <v>105</v>
      </c>
      <c r="I301" s="324">
        <f>+'Ark1'!R2538</f>
        <v>581</v>
      </c>
      <c r="J301" s="220">
        <f>+IF(I301=0,"",'Ark1'!AG2538)</f>
        <v>61.152967152153707</v>
      </c>
      <c r="K301" s="220">
        <f>+IF(I301=0,"",'Ark1'!AH2538)</f>
        <v>1.7211703958691911</v>
      </c>
      <c r="L301" s="221">
        <f>+IF(I301=0,"",'Ark1'!S2538)</f>
        <v>5.8829604130808946</v>
      </c>
      <c r="M301" s="273"/>
      <c r="N301" s="220">
        <f>+IF(I301=0,"",'Ark1'!V2538)</f>
        <v>0</v>
      </c>
      <c r="O301" s="220">
        <f>+IF(I301=0,"",'Ark1'!W2538)</f>
        <v>0</v>
      </c>
      <c r="P301" s="222">
        <f>+IF(I301=0,"",'Ark1'!X2538)</f>
        <v>5.3356282271944915</v>
      </c>
      <c r="Q301" s="222">
        <f>+IF(I301=0,"",'Ark1'!Y2538)</f>
        <v>0</v>
      </c>
      <c r="R301" s="222">
        <f>+IF(I301=0,"",'Ark1'!Z2538)</f>
        <v>3.0252586526286134</v>
      </c>
      <c r="S301" s="220">
        <f>+IF(I301=0,"",'Ark1'!AA2538)</f>
        <v>1.250157517159332</v>
      </c>
      <c r="T301" s="220">
        <f>+IF(I301=0,"",'Ark1'!AB2538)</f>
        <v>0</v>
      </c>
      <c r="U301" s="222">
        <f>+'Ark1'!AD2538</f>
        <v>0</v>
      </c>
      <c r="V301" s="220">
        <f t="shared" si="36"/>
        <v>116.2</v>
      </c>
      <c r="W301" s="220">
        <f t="shared" si="37"/>
        <v>5.5333333333333332</v>
      </c>
      <c r="X301" s="273"/>
      <c r="AA301" s="28"/>
      <c r="AB301" s="26"/>
      <c r="AE301" s="26"/>
      <c r="AF301" s="26"/>
      <c r="AG301" s="26"/>
      <c r="AI301" s="26"/>
    </row>
    <row r="302" spans="1:38">
      <c r="A302" s="273"/>
      <c r="B302" s="27">
        <f>+'Ark1'!C2539</f>
        <v>2023</v>
      </c>
      <c r="C302" s="273"/>
      <c r="D302" s="219">
        <f>+'Ark1'!M2539</f>
        <v>5</v>
      </c>
      <c r="E302" s="230" t="s">
        <v>92</v>
      </c>
      <c r="F302" s="219">
        <f>+'Ark1'!D2539</f>
        <v>12</v>
      </c>
      <c r="G302" s="219" t="str">
        <f t="shared" si="41"/>
        <v>Des</v>
      </c>
      <c r="H302" s="219">
        <f>+'Ark1'!Q2539</f>
        <v>14</v>
      </c>
      <c r="I302" s="324">
        <f>+'Ark1'!R2539</f>
        <v>47</v>
      </c>
      <c r="J302" s="220">
        <f>+IF(I302=0,"",'Ark1'!AG2539)</f>
        <v>51.888831703551205</v>
      </c>
      <c r="K302" s="220">
        <f>+IF(I302=0,"",'Ark1'!AH2539)</f>
        <v>0</v>
      </c>
      <c r="L302" s="221">
        <f>+IF(I302=0,"",'Ark1'!S2539)</f>
        <v>6.1063829787234063</v>
      </c>
      <c r="M302" s="273"/>
      <c r="N302" s="220">
        <f>+IF(I302=0,"",'Ark1'!V2539)</f>
        <v>0</v>
      </c>
      <c r="O302" s="220">
        <f>+IF(I302=0,"",'Ark1'!W2539)</f>
        <v>0</v>
      </c>
      <c r="P302" s="222">
        <f>+IF(I302=0,"",'Ark1'!X2539)</f>
        <v>0</v>
      </c>
      <c r="Q302" s="222">
        <f>+IF(I302=0,"",'Ark1'!Y2539)</f>
        <v>0</v>
      </c>
      <c r="R302" s="222">
        <f>+IF(I302=0,"",'Ark1'!Z2539)</f>
        <v>2.2586446778757119</v>
      </c>
      <c r="S302" s="220">
        <f>+IF(I302=0,"",'Ark1'!AA2539)</f>
        <v>1.5469124024930645</v>
      </c>
      <c r="T302" s="220">
        <f>+IF(I302=0,"",'Ark1'!AB2539)</f>
        <v>0</v>
      </c>
      <c r="U302" s="222">
        <f>+'Ark1'!AD2539</f>
        <v>0</v>
      </c>
      <c r="V302" s="220">
        <f t="shared" si="36"/>
        <v>9.4</v>
      </c>
      <c r="W302" s="220">
        <f t="shared" si="37"/>
        <v>3.3571428571428572</v>
      </c>
      <c r="X302" s="273"/>
      <c r="AA302" s="28"/>
      <c r="AB302" s="26"/>
      <c r="AE302" s="26"/>
      <c r="AF302" s="26"/>
      <c r="AG302" s="26"/>
      <c r="AI302" s="26"/>
    </row>
    <row r="303" spans="1:38">
      <c r="A303" s="273"/>
      <c r="B303" s="273"/>
      <c r="C303" s="273"/>
      <c r="D303" s="273"/>
      <c r="E303" s="273"/>
      <c r="F303" s="273"/>
      <c r="G303" s="273"/>
      <c r="H303" s="273"/>
      <c r="I303" s="326"/>
      <c r="J303" s="273"/>
      <c r="K303" s="273"/>
      <c r="L303" s="273"/>
      <c r="M303" s="273"/>
      <c r="N303" s="273"/>
      <c r="O303" s="273"/>
      <c r="P303" s="273"/>
      <c r="Q303" s="273"/>
      <c r="R303" s="273"/>
      <c r="S303" s="273"/>
      <c r="T303" s="273"/>
      <c r="U303" s="273"/>
      <c r="V303" s="273"/>
      <c r="W303" s="273"/>
      <c r="X303" s="273"/>
      <c r="AA303" s="28"/>
      <c r="AB303" s="26"/>
      <c r="AE303" s="26"/>
      <c r="AF303" s="26"/>
      <c r="AG303" s="26"/>
      <c r="AI303" s="26"/>
      <c r="AJ303" s="224"/>
      <c r="AK303" s="26"/>
      <c r="AL303" s="26"/>
    </row>
    <row r="304" spans="1:38">
      <c r="A304" s="273"/>
      <c r="B304" s="27">
        <f>+'Ark1'!C2540</f>
        <v>2023</v>
      </c>
      <c r="C304" s="273"/>
      <c r="D304" s="219">
        <f>+'Ark1'!M2540</f>
        <v>6</v>
      </c>
      <c r="E304" s="219" t="s">
        <v>93</v>
      </c>
      <c r="F304" s="219">
        <f>+'Ark1'!D2540</f>
        <v>1</v>
      </c>
      <c r="G304" s="219" t="str">
        <f>+G291</f>
        <v>Jan</v>
      </c>
      <c r="H304" s="219">
        <f>+'Ark1'!Q2540</f>
        <v>0</v>
      </c>
      <c r="I304" s="324">
        <f>+'Ark1'!R2540</f>
        <v>0</v>
      </c>
      <c r="J304" s="220" t="str">
        <f>+IF(I304=0,"",'Ark1'!AG2540)</f>
        <v/>
      </c>
      <c r="K304" s="220" t="str">
        <f>+IF(I304=0,"",'Ark1'!AH2540)</f>
        <v/>
      </c>
      <c r="L304" s="221" t="str">
        <f>+IF(I304=0,"",'Ark1'!S2540)</f>
        <v/>
      </c>
      <c r="M304" s="273"/>
      <c r="N304" s="220" t="str">
        <f>+IF(I304=0,"",'Ark1'!V2540)</f>
        <v/>
      </c>
      <c r="O304" s="220" t="str">
        <f>+IF(I304=0,"",'Ark1'!W2540)</f>
        <v/>
      </c>
      <c r="P304" s="222" t="str">
        <f>+IF(I304=0,"",'Ark1'!X2540)</f>
        <v/>
      </c>
      <c r="Q304" s="222" t="str">
        <f>+IF(I304=0,"",'Ark1'!Y2540)</f>
        <v/>
      </c>
      <c r="R304" s="222" t="str">
        <f>+IF(I304=0,"",'Ark1'!Z2540)</f>
        <v/>
      </c>
      <c r="S304" s="220" t="str">
        <f>+IF(I304=0,"",'Ark1'!AA2540)</f>
        <v/>
      </c>
      <c r="T304" s="220" t="str">
        <f>+IF(I304=0,"",'Ark1'!AB2540)</f>
        <v/>
      </c>
      <c r="U304" s="222">
        <f>+'Ark1'!AD2540</f>
        <v>0</v>
      </c>
      <c r="V304" s="220" t="str">
        <f t="shared" si="36"/>
        <v/>
      </c>
      <c r="W304" s="220" t="str">
        <f t="shared" si="37"/>
        <v/>
      </c>
      <c r="X304" s="273"/>
      <c r="AA304" s="28"/>
      <c r="AB304" s="26"/>
      <c r="AE304" s="26"/>
      <c r="AF304" s="26"/>
      <c r="AG304" s="26"/>
      <c r="AI304" s="26"/>
    </row>
    <row r="305" spans="1:38">
      <c r="A305" s="273"/>
      <c r="B305" s="27">
        <f>+'Ark1'!C2541</f>
        <v>2023</v>
      </c>
      <c r="C305" s="273"/>
      <c r="D305" s="219">
        <f>+'Ark1'!M2541</f>
        <v>6</v>
      </c>
      <c r="E305" s="219" t="s">
        <v>93</v>
      </c>
      <c r="F305" s="219">
        <f>+'Ark1'!D2541</f>
        <v>2</v>
      </c>
      <c r="G305" s="219" t="str">
        <f t="shared" ref="G305:G315" si="42">+G292</f>
        <v>Feb</v>
      </c>
      <c r="H305" s="219">
        <f>+'Ark1'!Q2541</f>
        <v>0</v>
      </c>
      <c r="I305" s="324">
        <f>+'Ark1'!R2541</f>
        <v>0</v>
      </c>
      <c r="J305" s="220" t="str">
        <f>+IF(I305=0,"",'Ark1'!AG2541)</f>
        <v/>
      </c>
      <c r="K305" s="220" t="str">
        <f>+IF(I305=0,"",'Ark1'!AH2541)</f>
        <v/>
      </c>
      <c r="L305" s="221" t="str">
        <f>+IF(I305=0,"",'Ark1'!S2541)</f>
        <v/>
      </c>
      <c r="M305" s="273"/>
      <c r="N305" s="220" t="str">
        <f>+IF(I305=0,"",'Ark1'!V2541)</f>
        <v/>
      </c>
      <c r="O305" s="220" t="str">
        <f>+IF(I305=0,"",'Ark1'!W2541)</f>
        <v/>
      </c>
      <c r="P305" s="222" t="str">
        <f>+IF(I305=0,"",'Ark1'!X2541)</f>
        <v/>
      </c>
      <c r="Q305" s="222" t="str">
        <f>+IF(I305=0,"",'Ark1'!Y2541)</f>
        <v/>
      </c>
      <c r="R305" s="222" t="str">
        <f>+IF(I305=0,"",'Ark1'!Z2541)</f>
        <v/>
      </c>
      <c r="S305" s="220" t="str">
        <f>+IF(I305=0,"",'Ark1'!AA2541)</f>
        <v/>
      </c>
      <c r="T305" s="220" t="str">
        <f>+IF(I305=0,"",'Ark1'!AB2541)</f>
        <v/>
      </c>
      <c r="U305" s="222">
        <f>+'Ark1'!AD2541</f>
        <v>0</v>
      </c>
      <c r="V305" s="220" t="str">
        <f t="shared" si="36"/>
        <v/>
      </c>
      <c r="W305" s="220" t="str">
        <f t="shared" si="37"/>
        <v/>
      </c>
      <c r="X305" s="273"/>
      <c r="AA305" s="28"/>
      <c r="AB305" s="26"/>
      <c r="AE305" s="26"/>
      <c r="AF305" s="26"/>
      <c r="AG305" s="26"/>
      <c r="AI305" s="26"/>
    </row>
    <row r="306" spans="1:38">
      <c r="A306" s="273"/>
      <c r="B306" s="27">
        <f>+'Ark1'!C2542</f>
        <v>2023</v>
      </c>
      <c r="C306" s="273"/>
      <c r="D306" s="219">
        <f>+'Ark1'!M2542</f>
        <v>6</v>
      </c>
      <c r="E306" s="219" t="s">
        <v>93</v>
      </c>
      <c r="F306" s="219">
        <f>+'Ark1'!D2542</f>
        <v>3</v>
      </c>
      <c r="G306" s="219" t="str">
        <f t="shared" si="42"/>
        <v>Mar</v>
      </c>
      <c r="H306" s="219">
        <f>+'Ark1'!Q2542</f>
        <v>0</v>
      </c>
      <c r="I306" s="324">
        <f>+'Ark1'!R2542</f>
        <v>0</v>
      </c>
      <c r="J306" s="220" t="str">
        <f>+IF(I306=0,"",'Ark1'!AG2542)</f>
        <v/>
      </c>
      <c r="K306" s="220" t="str">
        <f>+IF(I306=0,"",'Ark1'!AH2542)</f>
        <v/>
      </c>
      <c r="L306" s="221" t="str">
        <f>+IF(I306=0,"",'Ark1'!S2542)</f>
        <v/>
      </c>
      <c r="M306" s="273"/>
      <c r="N306" s="220" t="str">
        <f>+IF(I306=0,"",'Ark1'!V2542)</f>
        <v/>
      </c>
      <c r="O306" s="220" t="str">
        <f>+IF(I306=0,"",'Ark1'!W2542)</f>
        <v/>
      </c>
      <c r="P306" s="222" t="str">
        <f>+IF(I306=0,"",'Ark1'!X2542)</f>
        <v/>
      </c>
      <c r="Q306" s="222" t="str">
        <f>+IF(I306=0,"",'Ark1'!Y2542)</f>
        <v/>
      </c>
      <c r="R306" s="222" t="str">
        <f>+IF(I306=0,"",'Ark1'!Z2542)</f>
        <v/>
      </c>
      <c r="S306" s="220" t="str">
        <f>+IF(I306=0,"",'Ark1'!AA2542)</f>
        <v/>
      </c>
      <c r="T306" s="220" t="str">
        <f>+IF(I306=0,"",'Ark1'!AB2542)</f>
        <v/>
      </c>
      <c r="U306" s="222">
        <f>+'Ark1'!AD2542</f>
        <v>0</v>
      </c>
      <c r="V306" s="220" t="str">
        <f t="shared" si="36"/>
        <v/>
      </c>
      <c r="W306" s="220" t="str">
        <f t="shared" si="37"/>
        <v/>
      </c>
      <c r="X306" s="273"/>
      <c r="AA306" s="28"/>
      <c r="AB306" s="26"/>
      <c r="AE306" s="26"/>
      <c r="AF306" s="26"/>
      <c r="AG306" s="26"/>
      <c r="AI306" s="26"/>
    </row>
    <row r="307" spans="1:38">
      <c r="A307" s="273"/>
      <c r="B307" s="27">
        <f>+'Ark1'!C2543</f>
        <v>2023</v>
      </c>
      <c r="C307" s="273"/>
      <c r="D307" s="219">
        <f>+'Ark1'!M2543</f>
        <v>6</v>
      </c>
      <c r="E307" s="219" t="s">
        <v>93</v>
      </c>
      <c r="F307" s="219">
        <f>+'Ark1'!D2543</f>
        <v>4</v>
      </c>
      <c r="G307" s="219" t="str">
        <f t="shared" si="42"/>
        <v>Apr</v>
      </c>
      <c r="H307" s="219">
        <f>+'Ark1'!Q2543</f>
        <v>2</v>
      </c>
      <c r="I307" s="324">
        <f>+'Ark1'!R2543</f>
        <v>2</v>
      </c>
      <c r="J307" s="220">
        <f>+IF(I307=0,"",'Ark1'!AG2543)</f>
        <v>0.12347628015020132</v>
      </c>
      <c r="K307" s="220">
        <f>+IF(I307=0,"",'Ark1'!AH2543)</f>
        <v>0</v>
      </c>
      <c r="L307" s="221">
        <f>+IF(I307=0,"",'Ark1'!S2543)</f>
        <v>6</v>
      </c>
      <c r="M307" s="273"/>
      <c r="N307" s="220">
        <f>+IF(I307=0,"",'Ark1'!V2543)</f>
        <v>0</v>
      </c>
      <c r="O307" s="220">
        <f>+IF(I307=0,"",'Ark1'!W2543)</f>
        <v>0</v>
      </c>
      <c r="P307" s="222">
        <f>+IF(I307=0,"",'Ark1'!X2543)</f>
        <v>0</v>
      </c>
      <c r="Q307" s="222">
        <f>+IF(I307=0,"",'Ark1'!Y2543)</f>
        <v>0</v>
      </c>
      <c r="R307" s="222">
        <f>+IF(I307=0,"",'Ark1'!Z2543)</f>
        <v>0.25000000000002842</v>
      </c>
      <c r="S307" s="220">
        <f>+IF(I307=0,"",'Ark1'!AA2543)</f>
        <v>0</v>
      </c>
      <c r="T307" s="220">
        <f>+IF(I307=0,"",'Ark1'!AB2543)</f>
        <v>0</v>
      </c>
      <c r="U307" s="222">
        <f>+'Ark1'!AD2543</f>
        <v>0</v>
      </c>
      <c r="V307" s="220">
        <f t="shared" si="36"/>
        <v>0.33333333333333331</v>
      </c>
      <c r="W307" s="220">
        <f t="shared" si="37"/>
        <v>1</v>
      </c>
      <c r="X307" s="273"/>
      <c r="AA307" s="28"/>
      <c r="AB307" s="26"/>
      <c r="AE307" s="26"/>
      <c r="AF307" s="26"/>
      <c r="AG307" s="26"/>
      <c r="AI307" s="26"/>
    </row>
    <row r="308" spans="1:38">
      <c r="A308" s="273"/>
      <c r="B308" s="27">
        <f>+'Ark1'!C2544</f>
        <v>2023</v>
      </c>
      <c r="C308" s="273"/>
      <c r="D308" s="219">
        <f>+'Ark1'!M2544</f>
        <v>6</v>
      </c>
      <c r="E308" s="219" t="s">
        <v>93</v>
      </c>
      <c r="F308" s="219">
        <f>+'Ark1'!D2544</f>
        <v>5</v>
      </c>
      <c r="G308" s="219" t="str">
        <f t="shared" si="42"/>
        <v>Mai</v>
      </c>
      <c r="H308" s="219">
        <f>+'Ark1'!Q2544</f>
        <v>10</v>
      </c>
      <c r="I308" s="324">
        <f>+'Ark1'!R2544</f>
        <v>75</v>
      </c>
      <c r="J308" s="220">
        <f>+IF(I308=0,"",'Ark1'!AG2544)</f>
        <v>5.3865911831000703</v>
      </c>
      <c r="K308" s="220">
        <f>+IF(I308=0,"",'Ark1'!AH2544)</f>
        <v>4</v>
      </c>
      <c r="L308" s="221">
        <f>+IF(I308=0,"",'Ark1'!S2544)</f>
        <v>5.9866666666666646</v>
      </c>
      <c r="M308" s="273"/>
      <c r="N308" s="220">
        <f>+IF(I308=0,"",'Ark1'!V2544)</f>
        <v>0</v>
      </c>
      <c r="O308" s="220">
        <f>+IF(I308=0,"",'Ark1'!W2544)</f>
        <v>0</v>
      </c>
      <c r="P308" s="222">
        <f>+IF(I308=0,"",'Ark1'!X2544)</f>
        <v>0</v>
      </c>
      <c r="Q308" s="222">
        <f>+IF(I308=0,"",'Ark1'!Y2544)</f>
        <v>0</v>
      </c>
      <c r="R308" s="222">
        <f>+IF(I308=0,"",'Ark1'!Z2544)</f>
        <v>1.2692647040270408</v>
      </c>
      <c r="S308" s="220">
        <f>+IF(I308=0,"",'Ark1'!AA2544)</f>
        <v>0.87167782019632811</v>
      </c>
      <c r="T308" s="220">
        <f>+IF(I308=0,"",'Ark1'!AB2544)</f>
        <v>0</v>
      </c>
      <c r="U308" s="222">
        <f>+'Ark1'!AD2544</f>
        <v>0</v>
      </c>
      <c r="V308" s="220">
        <f t="shared" si="36"/>
        <v>12.5</v>
      </c>
      <c r="W308" s="220">
        <f t="shared" si="37"/>
        <v>7.5</v>
      </c>
      <c r="X308" s="273"/>
      <c r="AA308" s="28"/>
      <c r="AB308" s="26"/>
      <c r="AE308" s="26"/>
      <c r="AF308" s="26"/>
      <c r="AG308" s="26"/>
      <c r="AI308" s="26"/>
    </row>
    <row r="309" spans="1:38">
      <c r="A309" s="273"/>
      <c r="B309" s="27">
        <f>+'Ark1'!C2545</f>
        <v>2023</v>
      </c>
      <c r="C309" s="273"/>
      <c r="D309" s="219">
        <f>+'Ark1'!M2545</f>
        <v>6</v>
      </c>
      <c r="E309" s="219" t="s">
        <v>93</v>
      </c>
      <c r="F309" s="219">
        <f>+'Ark1'!D2545</f>
        <v>6</v>
      </c>
      <c r="G309" s="219" t="str">
        <f t="shared" si="42"/>
        <v>Jun</v>
      </c>
      <c r="H309" s="219">
        <f>+'Ark1'!Q2545</f>
        <v>19</v>
      </c>
      <c r="I309" s="324">
        <f>+'Ark1'!R2545</f>
        <v>106</v>
      </c>
      <c r="J309" s="220">
        <f>+IF(I309=0,"",'Ark1'!AG2545)</f>
        <v>7.2918835253758605</v>
      </c>
      <c r="K309" s="220">
        <f>+IF(I309=0,"",'Ark1'!AH2545)</f>
        <v>0.94339622641509413</v>
      </c>
      <c r="L309" s="221">
        <f>+IF(I309=0,"",'Ark1'!S2545)</f>
        <v>5.8867924528301891</v>
      </c>
      <c r="M309" s="273"/>
      <c r="N309" s="220">
        <f>+IF(I309=0,"",'Ark1'!V2545)</f>
        <v>0</v>
      </c>
      <c r="O309" s="220">
        <f>+IF(I309=0,"",'Ark1'!W2545)</f>
        <v>0</v>
      </c>
      <c r="P309" s="222">
        <f>+IF(I309=0,"",'Ark1'!X2545)</f>
        <v>0</v>
      </c>
      <c r="Q309" s="222">
        <f>+IF(I309=0,"",'Ark1'!Y2545)</f>
        <v>0</v>
      </c>
      <c r="R309" s="222">
        <f>+IF(I309=0,"",'Ark1'!Z2545)</f>
        <v>2.0871122959364379</v>
      </c>
      <c r="S309" s="220">
        <f>+IF(I309=0,"",'Ark1'!AA2545)</f>
        <v>0.90408668307252571</v>
      </c>
      <c r="T309" s="220">
        <f>+IF(I309=0,"",'Ark1'!AB2545)</f>
        <v>0</v>
      </c>
      <c r="U309" s="222">
        <f>+'Ark1'!AD2545</f>
        <v>0</v>
      </c>
      <c r="V309" s="220">
        <f t="shared" si="36"/>
        <v>17.666666666666668</v>
      </c>
      <c r="W309" s="220">
        <f t="shared" si="37"/>
        <v>5.5789473684210522</v>
      </c>
      <c r="X309" s="273"/>
      <c r="AA309" s="28"/>
      <c r="AB309" s="26"/>
      <c r="AE309" s="26"/>
      <c r="AF309" s="26"/>
      <c r="AG309" s="26"/>
      <c r="AI309" s="26"/>
    </row>
    <row r="310" spans="1:38">
      <c r="A310" s="273"/>
      <c r="B310" s="27">
        <f>+'Ark1'!C2546</f>
        <v>2023</v>
      </c>
      <c r="C310" s="273"/>
      <c r="D310" s="219">
        <f>+'Ark1'!M2546</f>
        <v>6</v>
      </c>
      <c r="E310" s="219" t="s">
        <v>93</v>
      </c>
      <c r="F310" s="219">
        <f>+'Ark1'!D2546</f>
        <v>7</v>
      </c>
      <c r="G310" s="219" t="str">
        <f t="shared" si="42"/>
        <v>Jul</v>
      </c>
      <c r="H310" s="219">
        <f>+'Ark1'!Q2546</f>
        <v>4</v>
      </c>
      <c r="I310" s="324">
        <f>+'Ark1'!R2546</f>
        <v>7</v>
      </c>
      <c r="J310" s="220">
        <f>+IF(I310=0,"",'Ark1'!AG2546)</f>
        <v>2.9292072912250977</v>
      </c>
      <c r="K310" s="220">
        <f>+IF(I310=0,"",'Ark1'!AH2546)</f>
        <v>0</v>
      </c>
      <c r="L310" s="221">
        <f>+IF(I310=0,"",'Ark1'!S2546)</f>
        <v>5.2857142857142847</v>
      </c>
      <c r="M310" s="273"/>
      <c r="N310" s="220">
        <f>+IF(I310=0,"",'Ark1'!V2546)</f>
        <v>0</v>
      </c>
      <c r="O310" s="220">
        <f>+IF(I310=0,"",'Ark1'!W2546)</f>
        <v>0</v>
      </c>
      <c r="P310" s="222">
        <f>+IF(I310=0,"",'Ark1'!X2546)</f>
        <v>0</v>
      </c>
      <c r="Q310" s="222">
        <f>+IF(I310=0,"",'Ark1'!Y2546)</f>
        <v>0</v>
      </c>
      <c r="R310" s="222">
        <f>+IF(I310=0,"",'Ark1'!Z2546)</f>
        <v>1.7604498497456269</v>
      </c>
      <c r="S310" s="220">
        <f>+IF(I310=0,"",'Ark1'!AA2546)</f>
        <v>0.69985421222376709</v>
      </c>
      <c r="T310" s="220">
        <f>+IF(I310=0,"",'Ark1'!AB2546)</f>
        <v>0</v>
      </c>
      <c r="U310" s="222">
        <f>+'Ark1'!AD2546</f>
        <v>0</v>
      </c>
      <c r="V310" s="220">
        <f t="shared" si="36"/>
        <v>1.1666666666666667</v>
      </c>
      <c r="W310" s="220">
        <f t="shared" si="37"/>
        <v>1.75</v>
      </c>
      <c r="X310" s="273"/>
      <c r="AA310" s="28"/>
      <c r="AB310" s="26"/>
      <c r="AE310" s="26"/>
      <c r="AF310" s="26"/>
      <c r="AG310" s="26"/>
      <c r="AI310" s="26"/>
    </row>
    <row r="311" spans="1:38">
      <c r="A311" s="273"/>
      <c r="B311" s="27">
        <f>+'Ark1'!C2547</f>
        <v>2023</v>
      </c>
      <c r="C311" s="273"/>
      <c r="D311" s="219">
        <f>+'Ark1'!M2547</f>
        <v>6</v>
      </c>
      <c r="E311" s="219" t="s">
        <v>93</v>
      </c>
      <c r="F311" s="219">
        <f>+'Ark1'!D2547</f>
        <v>8</v>
      </c>
      <c r="G311" s="219" t="str">
        <f t="shared" si="42"/>
        <v>Aug</v>
      </c>
      <c r="H311" s="219">
        <f>+'Ark1'!Q2547</f>
        <v>5</v>
      </c>
      <c r="I311" s="324">
        <f>+'Ark1'!R2547</f>
        <v>13</v>
      </c>
      <c r="J311" s="220">
        <f>+IF(I311=0,"",'Ark1'!AG2547)</f>
        <v>1.1569952043114089</v>
      </c>
      <c r="K311" s="220">
        <f>+IF(I311=0,"",'Ark1'!AH2547)</f>
        <v>0</v>
      </c>
      <c r="L311" s="221">
        <f>+IF(I311=0,"",'Ark1'!S2547)</f>
        <v>5.0769230769230784</v>
      </c>
      <c r="M311" s="273"/>
      <c r="N311" s="220">
        <f>+IF(I311=0,"",'Ark1'!V2547)</f>
        <v>0</v>
      </c>
      <c r="O311" s="220">
        <f>+IF(I311=0,"",'Ark1'!W2547)</f>
        <v>0</v>
      </c>
      <c r="P311" s="222">
        <f>+IF(I311=0,"",'Ark1'!X2547)</f>
        <v>0</v>
      </c>
      <c r="Q311" s="222">
        <f>+IF(I311=0,"",'Ark1'!Y2547)</f>
        <v>0</v>
      </c>
      <c r="R311" s="222">
        <f>+IF(I311=0,"",'Ark1'!Z2547)</f>
        <v>2.4433946702882205</v>
      </c>
      <c r="S311" s="220">
        <f>+IF(I311=0,"",'Ark1'!AA2547)</f>
        <v>0.61538461538461775</v>
      </c>
      <c r="T311" s="220">
        <f>+IF(I311=0,"",'Ark1'!AB2547)</f>
        <v>0</v>
      </c>
      <c r="U311" s="222">
        <f>+'Ark1'!AD2547</f>
        <v>0</v>
      </c>
      <c r="V311" s="220">
        <f t="shared" si="36"/>
        <v>2.1666666666666665</v>
      </c>
      <c r="W311" s="220">
        <f t="shared" si="37"/>
        <v>2.6</v>
      </c>
      <c r="X311" s="273"/>
      <c r="AA311" s="28"/>
      <c r="AB311" s="26"/>
      <c r="AE311" s="26"/>
      <c r="AF311" s="26"/>
      <c r="AG311" s="26"/>
      <c r="AI311" s="26"/>
    </row>
    <row r="312" spans="1:38">
      <c r="A312" s="273"/>
      <c r="B312" s="27">
        <f>+'Ark1'!C2548</f>
        <v>2023</v>
      </c>
      <c r="C312" s="273"/>
      <c r="D312" s="219">
        <f>+'Ark1'!M2548</f>
        <v>6</v>
      </c>
      <c r="E312" s="219" t="s">
        <v>93</v>
      </c>
      <c r="F312" s="219">
        <f>+'Ark1'!D2548</f>
        <v>9</v>
      </c>
      <c r="G312" s="219" t="str">
        <f t="shared" si="42"/>
        <v>Sep</v>
      </c>
      <c r="H312" s="219">
        <f>+'Ark1'!Q2548</f>
        <v>21</v>
      </c>
      <c r="I312" s="324">
        <f>+'Ark1'!R2548</f>
        <v>62</v>
      </c>
      <c r="J312" s="220">
        <f>+IF(I312=0,"",'Ark1'!AG2548)</f>
        <v>3.9734640671610406</v>
      </c>
      <c r="K312" s="220">
        <f>+IF(I312=0,"",'Ark1'!AH2548)</f>
        <v>0</v>
      </c>
      <c r="L312" s="221">
        <f>+IF(I312=0,"",'Ark1'!S2548)</f>
        <v>5.790322580645161</v>
      </c>
      <c r="M312" s="273"/>
      <c r="N312" s="220">
        <f>+IF(I312=0,"",'Ark1'!V2548)</f>
        <v>0</v>
      </c>
      <c r="O312" s="220">
        <f>+IF(I312=0,"",'Ark1'!W2548)</f>
        <v>0</v>
      </c>
      <c r="P312" s="222">
        <f>+IF(I312=0,"",'Ark1'!X2548)</f>
        <v>12.90322580645161</v>
      </c>
      <c r="Q312" s="222">
        <f>+IF(I312=0,"",'Ark1'!Y2548)</f>
        <v>1.6129032258064513</v>
      </c>
      <c r="R312" s="222">
        <f>+IF(I312=0,"",'Ark1'!Z2548)</f>
        <v>3.124186470590002</v>
      </c>
      <c r="S312" s="220">
        <f>+IF(I312=0,"",'Ark1'!AA2548)</f>
        <v>0.98598398165019019</v>
      </c>
      <c r="T312" s="220">
        <f>+IF(I312=0,"",'Ark1'!AB2548)</f>
        <v>0</v>
      </c>
      <c r="U312" s="222">
        <f>+'Ark1'!AD2548</f>
        <v>0</v>
      </c>
      <c r="V312" s="220">
        <f t="shared" si="36"/>
        <v>10.333333333333334</v>
      </c>
      <c r="W312" s="220">
        <f t="shared" si="37"/>
        <v>2.9523809523809526</v>
      </c>
      <c r="X312" s="273"/>
      <c r="AA312" s="28"/>
      <c r="AB312" s="26"/>
      <c r="AE312" s="26"/>
      <c r="AF312" s="26"/>
      <c r="AG312" s="26"/>
      <c r="AI312" s="26"/>
    </row>
    <row r="313" spans="1:38">
      <c r="A313" s="273"/>
      <c r="B313" s="27">
        <f>+'Ark1'!C2549</f>
        <v>2023</v>
      </c>
      <c r="C313" s="273"/>
      <c r="D313" s="219">
        <f>+'Ark1'!M2549</f>
        <v>6</v>
      </c>
      <c r="E313" s="219" t="s">
        <v>93</v>
      </c>
      <c r="F313" s="219">
        <f>+'Ark1'!D2549</f>
        <v>10</v>
      </c>
      <c r="G313" s="219" t="str">
        <f t="shared" si="42"/>
        <v>Okt</v>
      </c>
      <c r="H313" s="219">
        <f>+'Ark1'!Q2549</f>
        <v>29</v>
      </c>
      <c r="I313" s="324">
        <f>+'Ark1'!R2549</f>
        <v>108</v>
      </c>
      <c r="J313" s="220">
        <f>+IF(I313=0,"",'Ark1'!AG2549)</f>
        <v>5.2090802732384764</v>
      </c>
      <c r="K313" s="220">
        <f>+IF(I313=0,"",'Ark1'!AH2549)</f>
        <v>0.92592592592592604</v>
      </c>
      <c r="L313" s="221">
        <f>+IF(I313=0,"",'Ark1'!S2549)</f>
        <v>5.7592592592592604</v>
      </c>
      <c r="M313" s="273"/>
      <c r="N313" s="220">
        <f>+IF(I313=0,"",'Ark1'!V2549)</f>
        <v>0</v>
      </c>
      <c r="O313" s="220">
        <f>+IF(I313=0,"",'Ark1'!W2549)</f>
        <v>0</v>
      </c>
      <c r="P313" s="222">
        <f>+IF(I313=0,"",'Ark1'!X2549)</f>
        <v>1.8518518518518521</v>
      </c>
      <c r="Q313" s="222">
        <f>+IF(I313=0,"",'Ark1'!Y2549)</f>
        <v>0</v>
      </c>
      <c r="R313" s="222">
        <f>+IF(I313=0,"",'Ark1'!Z2549)</f>
        <v>2.3773183760656997</v>
      </c>
      <c r="S313" s="220">
        <f>+IF(I313=0,"",'Ark1'!AA2549)</f>
        <v>0.76823957454413183</v>
      </c>
      <c r="T313" s="220">
        <f>+IF(I313=0,"",'Ark1'!AB2549)</f>
        <v>0</v>
      </c>
      <c r="U313" s="222">
        <f>+'Ark1'!AD2549</f>
        <v>0</v>
      </c>
      <c r="V313" s="220">
        <f t="shared" si="36"/>
        <v>18</v>
      </c>
      <c r="W313" s="220">
        <f t="shared" si="37"/>
        <v>3.7241379310344827</v>
      </c>
      <c r="X313" s="273"/>
      <c r="AA313" s="28"/>
      <c r="AB313" s="26"/>
      <c r="AE313" s="26"/>
      <c r="AF313" s="26"/>
      <c r="AG313" s="26"/>
      <c r="AI313" s="26"/>
    </row>
    <row r="314" spans="1:38">
      <c r="A314" s="273"/>
      <c r="B314" s="27">
        <f>+'Ark1'!C2550</f>
        <v>2023</v>
      </c>
      <c r="C314" s="273"/>
      <c r="D314" s="219">
        <f>+'Ark1'!M2550</f>
        <v>6</v>
      </c>
      <c r="E314" s="219" t="s">
        <v>93</v>
      </c>
      <c r="F314" s="219">
        <f>+'Ark1'!D2550</f>
        <v>11</v>
      </c>
      <c r="G314" s="219" t="str">
        <f t="shared" si="42"/>
        <v>Nov</v>
      </c>
      <c r="H314" s="219">
        <f>+'Ark1'!Q2550</f>
        <v>13</v>
      </c>
      <c r="I314" s="324">
        <f>+'Ark1'!R2550</f>
        <v>20</v>
      </c>
      <c r="J314" s="220">
        <f>+IF(I314=0,"",'Ark1'!AG2550)</f>
        <v>2.1556399132321031</v>
      </c>
      <c r="K314" s="220">
        <f>+IF(I314=0,"",'Ark1'!AH2550)</f>
        <v>10</v>
      </c>
      <c r="L314" s="221">
        <f>+IF(I314=0,"",'Ark1'!S2550)</f>
        <v>6.45</v>
      </c>
      <c r="M314" s="273"/>
      <c r="N314" s="220">
        <f>+IF(I314=0,"",'Ark1'!V2550)</f>
        <v>0</v>
      </c>
      <c r="O314" s="220">
        <f>+IF(I314=0,"",'Ark1'!W2550)</f>
        <v>0</v>
      </c>
      <c r="P314" s="222">
        <f>+IF(I314=0,"",'Ark1'!X2550)</f>
        <v>0</v>
      </c>
      <c r="Q314" s="222">
        <f>+IF(I314=0,"",'Ark1'!Y2550)</f>
        <v>0</v>
      </c>
      <c r="R314" s="222">
        <f>+IF(I314=0,"",'Ark1'!Z2550)</f>
        <v>2.1489765005695221</v>
      </c>
      <c r="S314" s="220">
        <f>+IF(I314=0,"",'Ark1'!AA2550)</f>
        <v>1.2031209415515975</v>
      </c>
      <c r="T314" s="220">
        <f>+IF(I314=0,"",'Ark1'!AB2550)</f>
        <v>0</v>
      </c>
      <c r="U314" s="222">
        <f>+'Ark1'!AD2550</f>
        <v>0</v>
      </c>
      <c r="V314" s="220">
        <f t="shared" si="36"/>
        <v>3.3333333333333335</v>
      </c>
      <c r="W314" s="220">
        <f t="shared" si="37"/>
        <v>1.5384615384615385</v>
      </c>
      <c r="X314" s="273"/>
      <c r="AA314" s="28"/>
      <c r="AB314" s="26"/>
      <c r="AE314" s="26"/>
      <c r="AF314" s="26"/>
      <c r="AG314" s="26"/>
      <c r="AI314" s="26"/>
    </row>
    <row r="315" spans="1:38">
      <c r="A315" s="273"/>
      <c r="B315" s="27">
        <f>+'Ark1'!C2551</f>
        <v>2023</v>
      </c>
      <c r="C315" s="273"/>
      <c r="D315" s="219">
        <f>+'Ark1'!M2551</f>
        <v>6</v>
      </c>
      <c r="E315" s="219" t="s">
        <v>93</v>
      </c>
      <c r="F315" s="219">
        <f>+'Ark1'!D2551</f>
        <v>12</v>
      </c>
      <c r="G315" s="219" t="str">
        <f t="shared" si="42"/>
        <v>Des</v>
      </c>
      <c r="H315" s="219">
        <f>+'Ark1'!Q2551</f>
        <v>1</v>
      </c>
      <c r="I315" s="324">
        <f>+'Ark1'!R2551</f>
        <v>1</v>
      </c>
      <c r="J315" s="220">
        <f>+IF(I315=0,"",'Ark1'!AG2551)</f>
        <v>1.2660833762223369</v>
      </c>
      <c r="K315" s="220">
        <f>+IF(I315=0,"",'Ark1'!AH2551)</f>
        <v>0</v>
      </c>
      <c r="L315" s="221">
        <f>+IF(I315=0,"",'Ark1'!S2551)</f>
        <v>8</v>
      </c>
      <c r="M315" s="273"/>
      <c r="N315" s="220">
        <f>+IF(I315=0,"",'Ark1'!V2551)</f>
        <v>0</v>
      </c>
      <c r="O315" s="220">
        <f>+IF(I315=0,"",'Ark1'!W2551)</f>
        <v>0</v>
      </c>
      <c r="P315" s="222">
        <f>+IF(I315=0,"",'Ark1'!X2551)</f>
        <v>0</v>
      </c>
      <c r="Q315" s="222">
        <f>+IF(I315=0,"",'Ark1'!Y2551)</f>
        <v>0</v>
      </c>
      <c r="R315" s="222">
        <f>+IF(I315=0,"",'Ark1'!Z2551)</f>
        <v>0</v>
      </c>
      <c r="S315" s="220">
        <f>+IF(I315=0,"",'Ark1'!AA2551)</f>
        <v>0</v>
      </c>
      <c r="T315" s="220">
        <f>+IF(I315=0,"",'Ark1'!AB2551)</f>
        <v>0</v>
      </c>
      <c r="U315" s="222">
        <f>+'Ark1'!AD2551</f>
        <v>0</v>
      </c>
      <c r="V315" s="220">
        <f t="shared" si="36"/>
        <v>0.16666666666666666</v>
      </c>
      <c r="W315" s="220">
        <f t="shared" si="37"/>
        <v>1</v>
      </c>
      <c r="X315" s="273"/>
      <c r="AA315" s="28"/>
      <c r="AB315" s="26"/>
      <c r="AE315" s="26"/>
      <c r="AF315" s="26"/>
      <c r="AG315" s="26"/>
      <c r="AI315" s="26"/>
    </row>
    <row r="316" spans="1:38">
      <c r="A316" s="273"/>
      <c r="B316" s="273"/>
      <c r="C316" s="273"/>
      <c r="D316" s="273"/>
      <c r="E316" s="273"/>
      <c r="F316" s="273"/>
      <c r="G316" s="273"/>
      <c r="H316" s="273"/>
      <c r="I316" s="326"/>
      <c r="J316" s="273"/>
      <c r="K316" s="273"/>
      <c r="L316" s="273"/>
      <c r="M316" s="273"/>
      <c r="N316" s="273"/>
      <c r="O316" s="273"/>
      <c r="P316" s="273"/>
      <c r="Q316" s="273"/>
      <c r="R316" s="273"/>
      <c r="S316" s="273"/>
      <c r="T316" s="273"/>
      <c r="U316" s="273"/>
      <c r="V316" s="273"/>
      <c r="W316" s="273"/>
      <c r="X316" s="273"/>
      <c r="AA316" s="28"/>
      <c r="AB316" s="26"/>
      <c r="AE316" s="26"/>
      <c r="AF316" s="26"/>
      <c r="AG316" s="26"/>
      <c r="AI316" s="26"/>
      <c r="AJ316" s="224"/>
      <c r="AK316" s="26"/>
      <c r="AL316" s="26"/>
    </row>
    <row r="317" spans="1:38">
      <c r="A317" s="273"/>
      <c r="B317" s="27">
        <f>+'Ark1'!C2552</f>
        <v>2023</v>
      </c>
      <c r="C317" s="273"/>
      <c r="D317" s="219">
        <f>+'Ark1'!M2552</f>
        <v>7</v>
      </c>
      <c r="E317" s="219" t="s">
        <v>94</v>
      </c>
      <c r="F317" s="219">
        <f>+'Ark1'!D2552</f>
        <v>1</v>
      </c>
      <c r="G317" s="219" t="str">
        <f>+G304</f>
        <v>Jan</v>
      </c>
      <c r="H317" s="219">
        <f>+'Ark1'!Q2552</f>
        <v>0</v>
      </c>
      <c r="I317" s="324">
        <f>+'Ark1'!R2552</f>
        <v>0</v>
      </c>
      <c r="J317" s="220" t="str">
        <f>+IF(I317=0,"",'Ark1'!AG2552)</f>
        <v/>
      </c>
      <c r="K317" s="220" t="str">
        <f>+IF(I317=0,"",'Ark1'!AH2552)</f>
        <v/>
      </c>
      <c r="L317" s="221" t="str">
        <f>+IF(I317=0,"",'Ark1'!S2552)</f>
        <v/>
      </c>
      <c r="M317" s="273"/>
      <c r="N317" s="220" t="str">
        <f>+IF(I317=0,"",'Ark1'!V2552)</f>
        <v/>
      </c>
      <c r="O317" s="220" t="str">
        <f>+IF(I317=0,"",'Ark1'!W2552)</f>
        <v/>
      </c>
      <c r="P317" s="222" t="str">
        <f>+IF(I317=0,"",'Ark1'!X2552)</f>
        <v/>
      </c>
      <c r="Q317" s="222" t="str">
        <f>+IF(I317=0,"",'Ark1'!Y2552)</f>
        <v/>
      </c>
      <c r="R317" s="222" t="str">
        <f>+IF(I317=0,"",'Ark1'!Z2552)</f>
        <v/>
      </c>
      <c r="S317" s="220" t="str">
        <f>+IF(I317=0,"",'Ark1'!AA2552)</f>
        <v/>
      </c>
      <c r="T317" s="220" t="str">
        <f>+IF(I317=0,"",'Ark1'!AB2552)</f>
        <v/>
      </c>
      <c r="U317" s="222">
        <f>+'Ark1'!AD2552</f>
        <v>0</v>
      </c>
      <c r="V317" s="220" t="str">
        <f t="shared" si="36"/>
        <v/>
      </c>
      <c r="W317" s="220" t="str">
        <f t="shared" si="37"/>
        <v/>
      </c>
      <c r="X317" s="273"/>
      <c r="AA317" s="28"/>
      <c r="AB317" s="26"/>
      <c r="AE317" s="26"/>
      <c r="AF317" s="26"/>
      <c r="AG317" s="26"/>
      <c r="AI317" s="26"/>
    </row>
    <row r="318" spans="1:38" s="227" customFormat="1">
      <c r="A318" s="273"/>
      <c r="B318" s="27">
        <f>+'Ark1'!C2553</f>
        <v>2023</v>
      </c>
      <c r="C318" s="273"/>
      <c r="D318" s="219">
        <f>+'Ark1'!M2553</f>
        <v>7</v>
      </c>
      <c r="E318" s="219" t="s">
        <v>94</v>
      </c>
      <c r="F318" s="219">
        <f>+'Ark1'!D2553</f>
        <v>2</v>
      </c>
      <c r="G318" s="219" t="str">
        <f t="shared" ref="G318:G328" si="43">+G305</f>
        <v>Feb</v>
      </c>
      <c r="H318" s="219">
        <f>+'Ark1'!Q2553</f>
        <v>0</v>
      </c>
      <c r="I318" s="324">
        <f>+'Ark1'!R2553</f>
        <v>0</v>
      </c>
      <c r="J318" s="220" t="str">
        <f>+IF(I318=0,"",'Ark1'!AG2553)</f>
        <v/>
      </c>
      <c r="K318" s="220" t="str">
        <f>+IF(I318=0,"",'Ark1'!AH2553)</f>
        <v/>
      </c>
      <c r="L318" s="221" t="str">
        <f>+IF(I318=0,"",'Ark1'!S2553)</f>
        <v/>
      </c>
      <c r="M318" s="273"/>
      <c r="N318" s="220" t="str">
        <f>+IF(I318=0,"",'Ark1'!V2553)</f>
        <v/>
      </c>
      <c r="O318" s="220" t="str">
        <f>+IF(I318=0,"",'Ark1'!W2553)</f>
        <v/>
      </c>
      <c r="P318" s="222" t="str">
        <f>+IF(I318=0,"",'Ark1'!X2553)</f>
        <v/>
      </c>
      <c r="Q318" s="222" t="str">
        <f>+IF(I318=0,"",'Ark1'!Y2553)</f>
        <v/>
      </c>
      <c r="R318" s="222" t="str">
        <f>+IF(I318=0,"",'Ark1'!Z2553)</f>
        <v/>
      </c>
      <c r="S318" s="220" t="str">
        <f>+IF(I318=0,"",'Ark1'!AA2553)</f>
        <v/>
      </c>
      <c r="T318" s="220" t="str">
        <f>+IF(I318=0,"",'Ark1'!AB2553)</f>
        <v/>
      </c>
      <c r="U318" s="222">
        <f>+'Ark1'!AD2553</f>
        <v>0</v>
      </c>
      <c r="V318" s="220" t="str">
        <f t="shared" si="36"/>
        <v/>
      </c>
      <c r="W318" s="220" t="str">
        <f t="shared" si="37"/>
        <v/>
      </c>
      <c r="X318" s="273"/>
      <c r="Y318" s="28"/>
      <c r="Z318" s="28"/>
      <c r="AA318" s="28"/>
      <c r="AB318" s="26"/>
      <c r="AC318" s="28"/>
      <c r="AD318" s="28"/>
      <c r="AE318" s="26"/>
      <c r="AF318" s="26"/>
      <c r="AG318" s="26"/>
      <c r="AH318" s="28"/>
      <c r="AI318" s="26"/>
      <c r="AJ318" s="27"/>
    </row>
    <row r="319" spans="1:38" s="227" customFormat="1">
      <c r="A319" s="273"/>
      <c r="B319" s="27">
        <f>+'Ark1'!C2554</f>
        <v>2023</v>
      </c>
      <c r="C319" s="273"/>
      <c r="D319" s="219">
        <f>+'Ark1'!M2554</f>
        <v>7</v>
      </c>
      <c r="E319" s="219" t="s">
        <v>94</v>
      </c>
      <c r="F319" s="219">
        <f>+'Ark1'!D2554</f>
        <v>3</v>
      </c>
      <c r="G319" s="219" t="str">
        <f t="shared" si="43"/>
        <v>Mar</v>
      </c>
      <c r="H319" s="219">
        <f>+'Ark1'!Q2554</f>
        <v>0</v>
      </c>
      <c r="I319" s="324">
        <f>+'Ark1'!R2554</f>
        <v>0</v>
      </c>
      <c r="J319" s="220" t="str">
        <f>+IF(I319=0,"",'Ark1'!AG2554)</f>
        <v/>
      </c>
      <c r="K319" s="220" t="str">
        <f>+IF(I319=0,"",'Ark1'!AH2554)</f>
        <v/>
      </c>
      <c r="L319" s="221" t="str">
        <f>+IF(I319=0,"",'Ark1'!S2554)</f>
        <v/>
      </c>
      <c r="M319" s="273"/>
      <c r="N319" s="220" t="str">
        <f>+IF(I319=0,"",'Ark1'!V2554)</f>
        <v/>
      </c>
      <c r="O319" s="220" t="str">
        <f>+IF(I319=0,"",'Ark1'!W2554)</f>
        <v/>
      </c>
      <c r="P319" s="222" t="str">
        <f>+IF(I319=0,"",'Ark1'!X2554)</f>
        <v/>
      </c>
      <c r="Q319" s="222" t="str">
        <f>+IF(I319=0,"",'Ark1'!Y2554)</f>
        <v/>
      </c>
      <c r="R319" s="222" t="str">
        <f>+IF(I319=0,"",'Ark1'!Z2554)</f>
        <v/>
      </c>
      <c r="S319" s="220" t="str">
        <f>+IF(I319=0,"",'Ark1'!AA2554)</f>
        <v/>
      </c>
      <c r="T319" s="220" t="str">
        <f>+IF(I319=0,"",'Ark1'!AB2554)</f>
        <v/>
      </c>
      <c r="U319" s="222">
        <f>+'Ark1'!AD2554</f>
        <v>0</v>
      </c>
      <c r="V319" s="220" t="str">
        <f t="shared" si="36"/>
        <v/>
      </c>
      <c r="W319" s="220" t="str">
        <f t="shared" si="37"/>
        <v/>
      </c>
      <c r="X319" s="273"/>
      <c r="Y319" s="28"/>
      <c r="Z319" s="28"/>
      <c r="AA319" s="28"/>
      <c r="AB319" s="26"/>
      <c r="AC319" s="28"/>
      <c r="AD319" s="28"/>
      <c r="AE319" s="26"/>
      <c r="AF319" s="26"/>
      <c r="AG319" s="26"/>
      <c r="AH319" s="28"/>
      <c r="AI319" s="26"/>
      <c r="AJ319" s="27"/>
    </row>
    <row r="320" spans="1:38" s="227" customFormat="1">
      <c r="A320" s="273"/>
      <c r="B320" s="27">
        <f>+'Ark1'!C2555</f>
        <v>2023</v>
      </c>
      <c r="C320" s="273"/>
      <c r="D320" s="219">
        <f>+'Ark1'!M2555</f>
        <v>7</v>
      </c>
      <c r="E320" s="219" t="s">
        <v>94</v>
      </c>
      <c r="F320" s="219">
        <f>+'Ark1'!D2555</f>
        <v>4</v>
      </c>
      <c r="G320" s="219" t="str">
        <f t="shared" si="43"/>
        <v>Apr</v>
      </c>
      <c r="H320" s="219">
        <f>+'Ark1'!Q2555</f>
        <v>1</v>
      </c>
      <c r="I320" s="324">
        <f>+'Ark1'!R2555</f>
        <v>1</v>
      </c>
      <c r="J320" s="220">
        <f>+IF(I320=0,"",'Ark1'!AG2555)</f>
        <v>7.7806971053551499E-2</v>
      </c>
      <c r="K320" s="220">
        <f>+IF(I320=0,"",'Ark1'!AH2555)</f>
        <v>0</v>
      </c>
      <c r="L320" s="221">
        <f>+IF(I320=0,"",'Ark1'!S2555)</f>
        <v>8</v>
      </c>
      <c r="M320" s="273"/>
      <c r="N320" s="220">
        <f>+IF(I320=0,"",'Ark1'!V2555)</f>
        <v>0</v>
      </c>
      <c r="O320" s="220">
        <f>+IF(I320=0,"",'Ark1'!W2555)</f>
        <v>0</v>
      </c>
      <c r="P320" s="222">
        <f>+IF(I320=0,"",'Ark1'!X2555)</f>
        <v>0</v>
      </c>
      <c r="Q320" s="222">
        <f>+IF(I320=0,"",'Ark1'!Y2555)</f>
        <v>0</v>
      </c>
      <c r="R320" s="222">
        <f>+IF(I320=0,"",'Ark1'!Z2555)</f>
        <v>0</v>
      </c>
      <c r="S320" s="220">
        <f>+IF(I320=0,"",'Ark1'!AA2555)</f>
        <v>0</v>
      </c>
      <c r="T320" s="220">
        <f>+IF(I320=0,"",'Ark1'!AB2555)</f>
        <v>0</v>
      </c>
      <c r="U320" s="222">
        <f>+'Ark1'!AD2555</f>
        <v>0</v>
      </c>
      <c r="V320" s="220">
        <f t="shared" ref="V320:V389" si="44">+IF(I320=0,"",I320/D320)</f>
        <v>0.14285714285714285</v>
      </c>
      <c r="W320" s="220">
        <f t="shared" ref="W320:W389" si="45">+IF(I320=0,"",I320/H320)</f>
        <v>1</v>
      </c>
      <c r="X320" s="273"/>
      <c r="Y320" s="28"/>
      <c r="Z320" s="28"/>
      <c r="AA320" s="28"/>
      <c r="AB320" s="26"/>
      <c r="AC320" s="28"/>
      <c r="AD320" s="28"/>
      <c r="AE320" s="26"/>
      <c r="AF320" s="26"/>
      <c r="AG320" s="26"/>
      <c r="AH320" s="28"/>
      <c r="AI320" s="26"/>
      <c r="AJ320" s="27"/>
    </row>
    <row r="321" spans="1:38" s="227" customFormat="1">
      <c r="A321" s="273"/>
      <c r="B321" s="27">
        <f>+'Ark1'!C2556</f>
        <v>2023</v>
      </c>
      <c r="C321" s="273"/>
      <c r="D321" s="219">
        <f>+'Ark1'!M2556</f>
        <v>7</v>
      </c>
      <c r="E321" s="219" t="s">
        <v>94</v>
      </c>
      <c r="F321" s="219">
        <f>+'Ark1'!D2556</f>
        <v>5</v>
      </c>
      <c r="G321" s="219" t="str">
        <f t="shared" si="43"/>
        <v>Mai</v>
      </c>
      <c r="H321" s="219">
        <f>+'Ark1'!Q2556</f>
        <v>8</v>
      </c>
      <c r="I321" s="324">
        <f>+'Ark1'!R2556</f>
        <v>52</v>
      </c>
      <c r="J321" s="220">
        <f>+IF(I321=0,"",'Ark1'!AG2556)</f>
        <v>4.1526445457881209</v>
      </c>
      <c r="K321" s="220">
        <f>+IF(I321=0,"",'Ark1'!AH2556)</f>
        <v>0</v>
      </c>
      <c r="L321" s="221">
        <f>+IF(I321=0,"",'Ark1'!S2556)</f>
        <v>6.5769230769230758</v>
      </c>
      <c r="M321" s="273"/>
      <c r="N321" s="220">
        <f>+IF(I321=0,"",'Ark1'!V2556)</f>
        <v>0</v>
      </c>
      <c r="O321" s="220">
        <f>+IF(I321=0,"",'Ark1'!W2556)</f>
        <v>0</v>
      </c>
      <c r="P321" s="222">
        <f>+IF(I321=0,"",'Ark1'!X2556)</f>
        <v>0</v>
      </c>
      <c r="Q321" s="222">
        <f>+IF(I321=0,"",'Ark1'!Y2556)</f>
        <v>0</v>
      </c>
      <c r="R321" s="222">
        <f>+IF(I321=0,"",'Ark1'!Z2556)</f>
        <v>1.679024574182898</v>
      </c>
      <c r="S321" s="220">
        <f>+IF(I321=0,"",'Ark1'!AA2556)</f>
        <v>1.0803516850144759</v>
      </c>
      <c r="T321" s="220">
        <f>+IF(I321=0,"",'Ark1'!AB2556)</f>
        <v>0</v>
      </c>
      <c r="U321" s="222">
        <f>+'Ark1'!AD2556</f>
        <v>0</v>
      </c>
      <c r="V321" s="220">
        <f t="shared" si="44"/>
        <v>7.4285714285714288</v>
      </c>
      <c r="W321" s="220">
        <f t="shared" si="45"/>
        <v>6.5</v>
      </c>
      <c r="X321" s="273"/>
      <c r="Y321" s="28"/>
      <c r="Z321" s="28"/>
      <c r="AA321" s="28"/>
      <c r="AB321" s="26"/>
      <c r="AC321" s="28"/>
      <c r="AD321" s="28"/>
      <c r="AE321" s="26"/>
      <c r="AF321" s="26"/>
      <c r="AG321" s="26"/>
      <c r="AH321" s="28"/>
      <c r="AI321" s="26"/>
      <c r="AJ321" s="27"/>
    </row>
    <row r="322" spans="1:38" s="227" customFormat="1">
      <c r="A322" s="273"/>
      <c r="B322" s="27">
        <f>+'Ark1'!C2557</f>
        <v>2023</v>
      </c>
      <c r="C322" s="273"/>
      <c r="D322" s="219">
        <f>+'Ark1'!M2557</f>
        <v>7</v>
      </c>
      <c r="E322" s="219" t="s">
        <v>94</v>
      </c>
      <c r="F322" s="219">
        <f>+'Ark1'!D2557</f>
        <v>6</v>
      </c>
      <c r="G322" s="219" t="str">
        <f t="shared" si="43"/>
        <v>Jun</v>
      </c>
      <c r="H322" s="219">
        <f>+'Ark1'!Q2557</f>
        <v>15</v>
      </c>
      <c r="I322" s="324">
        <f>+'Ark1'!R2557</f>
        <v>48</v>
      </c>
      <c r="J322" s="220">
        <f>+IF(I322=0,"",'Ark1'!AG2557)</f>
        <v>3.9066247884213272</v>
      </c>
      <c r="K322" s="220">
        <f>+IF(I322=0,"",'Ark1'!AH2557)</f>
        <v>0</v>
      </c>
      <c r="L322" s="221">
        <f>+IF(I322=0,"",'Ark1'!S2557)</f>
        <v>6.395833333333333</v>
      </c>
      <c r="M322" s="273"/>
      <c r="N322" s="220">
        <f>+IF(I322=0,"",'Ark1'!V2557)</f>
        <v>0</v>
      </c>
      <c r="O322" s="220">
        <f>+IF(I322=0,"",'Ark1'!W2557)</f>
        <v>0</v>
      </c>
      <c r="P322" s="222">
        <f>+IF(I322=0,"",'Ark1'!X2557)</f>
        <v>0</v>
      </c>
      <c r="Q322" s="222">
        <f>+IF(I322=0,"",'Ark1'!Y2557)</f>
        <v>0</v>
      </c>
      <c r="R322" s="222">
        <f>+IF(I322=0,"",'Ark1'!Z2557)</f>
        <v>2.3200963820975713</v>
      </c>
      <c r="S322" s="220">
        <f>+IF(I322=0,"",'Ark1'!AA2557)</f>
        <v>1.0356073768030507</v>
      </c>
      <c r="T322" s="220">
        <f>+IF(I322=0,"",'Ark1'!AB2557)</f>
        <v>0</v>
      </c>
      <c r="U322" s="222">
        <f>+'Ark1'!AD2557</f>
        <v>0</v>
      </c>
      <c r="V322" s="220">
        <f t="shared" si="44"/>
        <v>6.8571428571428568</v>
      </c>
      <c r="W322" s="220">
        <f t="shared" si="45"/>
        <v>3.2</v>
      </c>
      <c r="X322" s="273"/>
      <c r="Y322" s="28"/>
      <c r="Z322" s="28"/>
      <c r="AA322" s="28"/>
      <c r="AB322" s="26"/>
      <c r="AC322" s="28"/>
      <c r="AD322" s="28"/>
      <c r="AE322" s="27"/>
      <c r="AF322" s="27"/>
      <c r="AG322" s="27"/>
      <c r="AH322" s="28"/>
      <c r="AI322" s="27"/>
      <c r="AJ322" s="27"/>
    </row>
    <row r="323" spans="1:38" s="227" customFormat="1">
      <c r="A323" s="273"/>
      <c r="B323" s="27">
        <f>+'Ark1'!C2558</f>
        <v>2023</v>
      </c>
      <c r="C323" s="273"/>
      <c r="D323" s="219">
        <f>+'Ark1'!M2558</f>
        <v>7</v>
      </c>
      <c r="E323" s="219" t="s">
        <v>94</v>
      </c>
      <c r="F323" s="219">
        <f>+'Ark1'!D2558</f>
        <v>7</v>
      </c>
      <c r="G323" s="219" t="str">
        <f t="shared" si="43"/>
        <v>Jul</v>
      </c>
      <c r="H323" s="219">
        <f>+'Ark1'!Q2558</f>
        <v>4</v>
      </c>
      <c r="I323" s="324">
        <f>+'Ark1'!R2558</f>
        <v>14</v>
      </c>
      <c r="J323" s="220">
        <f>+IF(I323=0,"",'Ark1'!AG2558)</f>
        <v>5.3115727002967379</v>
      </c>
      <c r="K323" s="220">
        <f>+IF(I323=0,"",'Ark1'!AH2558)</f>
        <v>0</v>
      </c>
      <c r="L323" s="221">
        <f>+IF(I323=0,"",'Ark1'!S2558)</f>
        <v>5.7857142857142847</v>
      </c>
      <c r="M323" s="273"/>
      <c r="N323" s="220">
        <f>+IF(I323=0,"",'Ark1'!V2558)</f>
        <v>0</v>
      </c>
      <c r="O323" s="220">
        <f>+IF(I323=0,"",'Ark1'!W2558)</f>
        <v>0</v>
      </c>
      <c r="P323" s="222">
        <f>+IF(I323=0,"",'Ark1'!X2558)</f>
        <v>0</v>
      </c>
      <c r="Q323" s="222">
        <f>+IF(I323=0,"",'Ark1'!Y2558)</f>
        <v>0</v>
      </c>
      <c r="R323" s="222">
        <f>+IF(I323=0,"",'Ark1'!Z2558)</f>
        <v>1.9995535215928315</v>
      </c>
      <c r="S323" s="220">
        <f>+IF(I323=0,"",'Ark1'!AA2558)</f>
        <v>0.77261813045657057</v>
      </c>
      <c r="T323" s="220">
        <f>+IF(I323=0,"",'Ark1'!AB2558)</f>
        <v>0</v>
      </c>
      <c r="U323" s="222">
        <f>+'Ark1'!AD2558</f>
        <v>0</v>
      </c>
      <c r="V323" s="220">
        <f t="shared" si="44"/>
        <v>2</v>
      </c>
      <c r="W323" s="220">
        <f t="shared" si="45"/>
        <v>3.5</v>
      </c>
      <c r="X323" s="273"/>
      <c r="Y323" s="28"/>
      <c r="Z323" s="28"/>
      <c r="AA323" s="28"/>
      <c r="AB323" s="26"/>
      <c r="AC323" s="28"/>
      <c r="AD323" s="28"/>
      <c r="AE323" s="27"/>
      <c r="AF323" s="27"/>
      <c r="AG323" s="27"/>
      <c r="AH323" s="28"/>
      <c r="AI323" s="27"/>
      <c r="AJ323" s="27"/>
    </row>
    <row r="324" spans="1:38" s="227" customFormat="1">
      <c r="A324" s="273"/>
      <c r="B324" s="27">
        <f>+'Ark1'!C2559</f>
        <v>2023</v>
      </c>
      <c r="C324" s="273"/>
      <c r="D324" s="219">
        <f>+'Ark1'!M2559</f>
        <v>7</v>
      </c>
      <c r="E324" s="219" t="s">
        <v>94</v>
      </c>
      <c r="F324" s="219">
        <f>+'Ark1'!D2559</f>
        <v>8</v>
      </c>
      <c r="G324" s="219" t="str">
        <f t="shared" si="43"/>
        <v>Aug</v>
      </c>
      <c r="H324" s="219">
        <f>+'Ark1'!Q2559</f>
        <v>6</v>
      </c>
      <c r="I324" s="324">
        <f>+'Ark1'!R2559</f>
        <v>16</v>
      </c>
      <c r="J324" s="220">
        <f>+IF(I324=0,"",'Ark1'!AG2559)</f>
        <v>1.5479992839443364</v>
      </c>
      <c r="K324" s="220">
        <f>+IF(I324=0,"",'Ark1'!AH2559)</f>
        <v>0</v>
      </c>
      <c r="L324" s="221">
        <f>+IF(I324=0,"",'Ark1'!S2559)</f>
        <v>5.3125</v>
      </c>
      <c r="M324" s="273"/>
      <c r="N324" s="220">
        <f>+IF(I324=0,"",'Ark1'!V2559)</f>
        <v>0</v>
      </c>
      <c r="O324" s="220">
        <f>+IF(I324=0,"",'Ark1'!W2559)</f>
        <v>0</v>
      </c>
      <c r="P324" s="222">
        <f>+IF(I324=0,"",'Ark1'!X2559)</f>
        <v>6.25</v>
      </c>
      <c r="Q324" s="222">
        <f>+IF(I324=0,"",'Ark1'!Y2559)</f>
        <v>0</v>
      </c>
      <c r="R324" s="222">
        <f>+IF(I324=0,"",'Ark1'!Z2559)</f>
        <v>3.2719869250197178</v>
      </c>
      <c r="S324" s="220">
        <f>+IF(I324=0,"",'Ark1'!AA2559)</f>
        <v>0.84548432865429246</v>
      </c>
      <c r="T324" s="220">
        <f>+IF(I324=0,"",'Ark1'!AB2559)</f>
        <v>0</v>
      </c>
      <c r="U324" s="222">
        <f>+'Ark1'!AD2559</f>
        <v>0</v>
      </c>
      <c r="V324" s="220">
        <f t="shared" si="44"/>
        <v>2.2857142857142856</v>
      </c>
      <c r="W324" s="220">
        <f t="shared" si="45"/>
        <v>2.6666666666666665</v>
      </c>
      <c r="X324" s="273"/>
      <c r="Y324" s="28"/>
      <c r="Z324" s="28"/>
      <c r="AA324" s="28"/>
      <c r="AB324" s="26"/>
      <c r="AC324" s="28"/>
      <c r="AD324" s="28"/>
      <c r="AE324" s="27"/>
      <c r="AF324" s="27"/>
      <c r="AG324" s="27"/>
      <c r="AH324" s="28"/>
      <c r="AI324" s="27"/>
      <c r="AJ324" s="27"/>
    </row>
    <row r="325" spans="1:38" s="227" customFormat="1">
      <c r="A325" s="273"/>
      <c r="B325" s="27">
        <f>+'Ark1'!C2560</f>
        <v>2023</v>
      </c>
      <c r="C325" s="273"/>
      <c r="D325" s="219">
        <f>+'Ark1'!M2560</f>
        <v>7</v>
      </c>
      <c r="E325" s="219" t="s">
        <v>94</v>
      </c>
      <c r="F325" s="219">
        <f>+'Ark1'!D2560</f>
        <v>9</v>
      </c>
      <c r="G325" s="219" t="str">
        <f t="shared" si="43"/>
        <v>Sep</v>
      </c>
      <c r="H325" s="219">
        <f>+'Ark1'!Q2560</f>
        <v>13</v>
      </c>
      <c r="I325" s="324">
        <f>+'Ark1'!R2560</f>
        <v>22</v>
      </c>
      <c r="J325" s="220">
        <f>+IF(I325=0,"",'Ark1'!AG2560)</f>
        <v>1.5133001221919349</v>
      </c>
      <c r="K325" s="220">
        <f>+IF(I325=0,"",'Ark1'!AH2560)</f>
        <v>0</v>
      </c>
      <c r="L325" s="221">
        <f>+IF(I325=0,"",'Ark1'!S2560)</f>
        <v>6.1363636363636367</v>
      </c>
      <c r="M325" s="273"/>
      <c r="N325" s="220">
        <f>+IF(I325=0,"",'Ark1'!V2560)</f>
        <v>0</v>
      </c>
      <c r="O325" s="220">
        <f>+IF(I325=0,"",'Ark1'!W2560)</f>
        <v>0</v>
      </c>
      <c r="P325" s="222">
        <f>+IF(I325=0,"",'Ark1'!X2560)</f>
        <v>27.272727272727277</v>
      </c>
      <c r="Q325" s="222">
        <f>+IF(I325=0,"",'Ark1'!Y2560)</f>
        <v>0</v>
      </c>
      <c r="R325" s="222">
        <f>+IF(I325=0,"",'Ark1'!Z2560)</f>
        <v>2.9459490325664652</v>
      </c>
      <c r="S325" s="220">
        <f>+IF(I325=0,"",'Ark1'!AA2560)</f>
        <v>0.9674453024451235</v>
      </c>
      <c r="T325" s="220">
        <f>+IF(I325=0,"",'Ark1'!AB2560)</f>
        <v>0</v>
      </c>
      <c r="U325" s="222">
        <f>+'Ark1'!AD2560</f>
        <v>0</v>
      </c>
      <c r="V325" s="220">
        <f t="shared" si="44"/>
        <v>3.1428571428571428</v>
      </c>
      <c r="W325" s="220">
        <f t="shared" si="45"/>
        <v>1.6923076923076923</v>
      </c>
      <c r="X325" s="273"/>
      <c r="Y325" s="28"/>
      <c r="Z325" s="28"/>
      <c r="AA325" s="28"/>
      <c r="AB325" s="26"/>
      <c r="AC325" s="28"/>
      <c r="AD325" s="28"/>
      <c r="AE325" s="27"/>
      <c r="AF325" s="27"/>
      <c r="AG325" s="27"/>
      <c r="AH325" s="28"/>
      <c r="AI325" s="27"/>
      <c r="AJ325" s="27"/>
    </row>
    <row r="326" spans="1:38" s="227" customFormat="1">
      <c r="A326" s="273"/>
      <c r="B326" s="27">
        <f>+'Ark1'!C2561</f>
        <v>2023</v>
      </c>
      <c r="C326" s="273"/>
      <c r="D326" s="219">
        <f>+'Ark1'!M2561</f>
        <v>7</v>
      </c>
      <c r="E326" s="219" t="s">
        <v>94</v>
      </c>
      <c r="F326" s="219">
        <f>+'Ark1'!D2561</f>
        <v>10</v>
      </c>
      <c r="G326" s="219" t="str">
        <f t="shared" si="43"/>
        <v>Okt</v>
      </c>
      <c r="H326" s="219">
        <f>+'Ark1'!Q2561</f>
        <v>17</v>
      </c>
      <c r="I326" s="324">
        <f>+'Ark1'!R2561</f>
        <v>60</v>
      </c>
      <c r="J326" s="220">
        <f>+IF(I326=0,"",'Ark1'!AG2561)</f>
        <v>3.2489527116277306</v>
      </c>
      <c r="K326" s="220">
        <f>+IF(I326=0,"",'Ark1'!AH2561)</f>
        <v>1.6666666666666672</v>
      </c>
      <c r="L326" s="221">
        <f>+IF(I326=0,"",'Ark1'!S2561)</f>
        <v>6.2166666666666668</v>
      </c>
      <c r="M326" s="273"/>
      <c r="N326" s="220">
        <f>+IF(I326=0,"",'Ark1'!V2561)</f>
        <v>0</v>
      </c>
      <c r="O326" s="220">
        <f>+IF(I326=0,"",'Ark1'!W2561)</f>
        <v>0</v>
      </c>
      <c r="P326" s="222">
        <f>+IF(I326=0,"",'Ark1'!X2561)</f>
        <v>3.3333333333333344</v>
      </c>
      <c r="Q326" s="222">
        <f>+IF(I326=0,"",'Ark1'!Y2561)</f>
        <v>0</v>
      </c>
      <c r="R326" s="222">
        <f>+IF(I326=0,"",'Ark1'!Z2561)</f>
        <v>2.2857596597678902</v>
      </c>
      <c r="S326" s="220">
        <f>+IF(I326=0,"",'Ark1'!AA2561)</f>
        <v>0.96767189113298635</v>
      </c>
      <c r="T326" s="220">
        <f>+IF(I326=0,"",'Ark1'!AB2561)</f>
        <v>0</v>
      </c>
      <c r="U326" s="222">
        <f>+'Ark1'!AD2561</f>
        <v>0</v>
      </c>
      <c r="V326" s="220">
        <f t="shared" si="44"/>
        <v>8.5714285714285712</v>
      </c>
      <c r="W326" s="220">
        <f t="shared" si="45"/>
        <v>3.5294117647058822</v>
      </c>
      <c r="X326" s="273"/>
      <c r="Y326" s="28"/>
      <c r="Z326" s="28"/>
      <c r="AA326" s="28"/>
      <c r="AB326" s="26"/>
      <c r="AC326" s="28"/>
      <c r="AD326" s="28"/>
      <c r="AE326" s="27"/>
      <c r="AF326" s="27"/>
      <c r="AG326" s="27"/>
      <c r="AH326" s="28"/>
      <c r="AI326" s="27"/>
      <c r="AJ326" s="27"/>
    </row>
    <row r="327" spans="1:38" s="227" customFormat="1">
      <c r="A327" s="273"/>
      <c r="B327" s="27">
        <f>+'Ark1'!C2562</f>
        <v>2023</v>
      </c>
      <c r="C327" s="273"/>
      <c r="D327" s="219">
        <f>+'Ark1'!M2562</f>
        <v>7</v>
      </c>
      <c r="E327" s="219" t="s">
        <v>94</v>
      </c>
      <c r="F327" s="219">
        <f>+'Ark1'!D2562</f>
        <v>11</v>
      </c>
      <c r="G327" s="219" t="str">
        <f t="shared" si="43"/>
        <v>Nov</v>
      </c>
      <c r="H327" s="219">
        <f>+'Ark1'!Q2562</f>
        <v>8</v>
      </c>
      <c r="I327" s="324">
        <f>+'Ark1'!R2562</f>
        <v>13</v>
      </c>
      <c r="J327" s="220">
        <f>+IF(I327=0,"",'Ark1'!AG2562)</f>
        <v>1.4109466997211035</v>
      </c>
      <c r="K327" s="220">
        <f>+IF(I327=0,"",'Ark1'!AH2562)</f>
        <v>7.6923076923076898</v>
      </c>
      <c r="L327" s="221">
        <f>+IF(I327=0,"",'Ark1'!S2562)</f>
        <v>5.8461538461538476</v>
      </c>
      <c r="M327" s="273"/>
      <c r="N327" s="220">
        <f>+IF(I327=0,"",'Ark1'!V2562)</f>
        <v>0</v>
      </c>
      <c r="O327" s="220">
        <f>+IF(I327=0,"",'Ark1'!W2562)</f>
        <v>0</v>
      </c>
      <c r="P327" s="222">
        <f>+IF(I327=0,"",'Ark1'!X2562)</f>
        <v>7.6923076923076898</v>
      </c>
      <c r="Q327" s="222">
        <f>+IF(I327=0,"",'Ark1'!Y2562)</f>
        <v>0</v>
      </c>
      <c r="R327" s="222">
        <f>+IF(I327=0,"",'Ark1'!Z2562)</f>
        <v>2.1164053481394225</v>
      </c>
      <c r="S327" s="220">
        <f>+IF(I327=0,"",'Ark1'!AA2562)</f>
        <v>0.76923076923077438</v>
      </c>
      <c r="T327" s="220">
        <f>+IF(I327=0,"",'Ark1'!AB2562)</f>
        <v>0</v>
      </c>
      <c r="U327" s="222">
        <f>+'Ark1'!AD2562</f>
        <v>0</v>
      </c>
      <c r="V327" s="220">
        <f t="shared" si="44"/>
        <v>1.8571428571428572</v>
      </c>
      <c r="W327" s="220">
        <f t="shared" si="45"/>
        <v>1.625</v>
      </c>
      <c r="X327" s="273"/>
      <c r="Y327" s="28"/>
      <c r="Z327" s="28"/>
      <c r="AA327" s="28"/>
      <c r="AB327" s="26"/>
      <c r="AC327" s="28"/>
      <c r="AD327" s="28"/>
      <c r="AE327" s="27"/>
      <c r="AF327" s="27"/>
      <c r="AG327" s="27"/>
      <c r="AH327" s="28"/>
      <c r="AI327" s="27"/>
      <c r="AJ327" s="27"/>
    </row>
    <row r="328" spans="1:38">
      <c r="A328" s="273"/>
      <c r="B328" s="27">
        <f>+'Ark1'!C2563</f>
        <v>2023</v>
      </c>
      <c r="C328" s="273"/>
      <c r="D328" s="219">
        <f>+'Ark1'!M2563</f>
        <v>7</v>
      </c>
      <c r="E328" s="219" t="s">
        <v>94</v>
      </c>
      <c r="F328" s="219">
        <f>+'Ark1'!D2563</f>
        <v>12</v>
      </c>
      <c r="G328" s="219" t="str">
        <f t="shared" si="43"/>
        <v>Des</v>
      </c>
      <c r="H328" s="219">
        <f>+'Ark1'!Q2563</f>
        <v>0</v>
      </c>
      <c r="I328" s="324">
        <f>+'Ark1'!R2563</f>
        <v>0</v>
      </c>
      <c r="J328" s="220" t="str">
        <f>+IF(I328=0,"",'Ark1'!AG2563)</f>
        <v/>
      </c>
      <c r="K328" s="220" t="str">
        <f>+IF(I328=0,"",'Ark1'!AH2563)</f>
        <v/>
      </c>
      <c r="L328" s="221" t="str">
        <f>+IF(I328=0,"",'Ark1'!S2563)</f>
        <v/>
      </c>
      <c r="M328" s="273"/>
      <c r="N328" s="220" t="str">
        <f>+IF(I328=0,"",'Ark1'!V2563)</f>
        <v/>
      </c>
      <c r="O328" s="220" t="str">
        <f>+IF(I328=0,"",'Ark1'!W2563)</f>
        <v/>
      </c>
      <c r="P328" s="222" t="str">
        <f>+IF(I328=0,"",'Ark1'!X2563)</f>
        <v/>
      </c>
      <c r="Q328" s="222" t="str">
        <f>+IF(I328=0,"",'Ark1'!Y2563)</f>
        <v/>
      </c>
      <c r="R328" s="222" t="str">
        <f>+IF(I328=0,"",'Ark1'!Z2563)</f>
        <v/>
      </c>
      <c r="S328" s="220" t="str">
        <f>+IF(I328=0,"",'Ark1'!AA2563)</f>
        <v/>
      </c>
      <c r="T328" s="220" t="str">
        <f>+IF(I328=0,"",'Ark1'!AB2563)</f>
        <v/>
      </c>
      <c r="U328" s="222">
        <f>+'Ark1'!AD2563</f>
        <v>0</v>
      </c>
      <c r="V328" s="220" t="str">
        <f t="shared" si="44"/>
        <v/>
      </c>
      <c r="W328" s="220" t="str">
        <f t="shared" si="45"/>
        <v/>
      </c>
      <c r="X328" s="273"/>
      <c r="AA328" s="28"/>
      <c r="AB328" s="26"/>
    </row>
    <row r="329" spans="1:38">
      <c r="A329" s="273"/>
      <c r="B329" s="273"/>
      <c r="C329" s="273"/>
      <c r="D329" s="273"/>
      <c r="E329" s="273"/>
      <c r="F329" s="273"/>
      <c r="G329" s="273"/>
      <c r="H329" s="273"/>
      <c r="I329" s="326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AA329" s="28"/>
      <c r="AB329" s="26"/>
      <c r="AE329" s="26"/>
      <c r="AF329" s="26"/>
      <c r="AG329" s="26"/>
      <c r="AI329" s="26"/>
      <c r="AJ329" s="224"/>
      <c r="AK329" s="26"/>
      <c r="AL329" s="26"/>
    </row>
    <row r="330" spans="1:38">
      <c r="A330" s="273"/>
      <c r="B330" s="27">
        <f>+'Ark1'!C2564</f>
        <v>2023</v>
      </c>
      <c r="C330" s="273"/>
      <c r="D330" s="219">
        <f>+'Ark1'!M2564</f>
        <v>8</v>
      </c>
      <c r="E330" s="230" t="s">
        <v>95</v>
      </c>
      <c r="F330" s="219">
        <f>+'Ark1'!D2564</f>
        <v>1</v>
      </c>
      <c r="G330" s="219" t="str">
        <f>+G317</f>
        <v>Jan</v>
      </c>
      <c r="H330" s="219">
        <f>+'Ark1'!Q2564</f>
        <v>6</v>
      </c>
      <c r="I330" s="324">
        <f>+'Ark1'!R2564</f>
        <v>16</v>
      </c>
      <c r="J330" s="220">
        <f>+IF(I330=0,"",'Ark1'!AG2564)</f>
        <v>11.753146741728184</v>
      </c>
      <c r="K330" s="220">
        <f>+IF(I330=0,"",'Ark1'!AH2564)</f>
        <v>0</v>
      </c>
      <c r="L330" s="221">
        <f>+IF(I330=0,"",'Ark1'!S2564)</f>
        <v>7.5</v>
      </c>
      <c r="M330" s="273"/>
      <c r="N330" s="220">
        <f>+IF(I330=0,"",'Ark1'!V2564)</f>
        <v>0</v>
      </c>
      <c r="O330" s="220">
        <f>+IF(I330=0,"",'Ark1'!W2564)</f>
        <v>0</v>
      </c>
      <c r="P330" s="222">
        <f>+IF(I330=0,"",'Ark1'!X2564)</f>
        <v>31.25</v>
      </c>
      <c r="Q330" s="222">
        <f>+IF(I330=0,"",'Ark1'!Y2564)</f>
        <v>0</v>
      </c>
      <c r="R330" s="222">
        <f>+IF(I330=0,"",'Ark1'!Z2564)</f>
        <v>2.9288903082054802</v>
      </c>
      <c r="S330" s="220">
        <f>+IF(I330=0,"",'Ark1'!AA2564)</f>
        <v>2.7613402542968144</v>
      </c>
      <c r="T330" s="220">
        <f>+IF(I330=0,"",'Ark1'!AB2564)</f>
        <v>0</v>
      </c>
      <c r="U330" s="222">
        <f>+'Ark1'!AD2564</f>
        <v>0</v>
      </c>
      <c r="V330" s="220">
        <f t="shared" si="44"/>
        <v>2</v>
      </c>
      <c r="W330" s="220">
        <f t="shared" si="45"/>
        <v>2.6666666666666665</v>
      </c>
      <c r="X330" s="273"/>
      <c r="AA330" s="28"/>
      <c r="AB330" s="26"/>
    </row>
    <row r="331" spans="1:38">
      <c r="A331" s="273"/>
      <c r="B331" s="27">
        <f>+'Ark1'!C2565</f>
        <v>2023</v>
      </c>
      <c r="C331" s="273"/>
      <c r="D331" s="219">
        <f>+'Ark1'!M2565</f>
        <v>8</v>
      </c>
      <c r="E331" s="230" t="s">
        <v>95</v>
      </c>
      <c r="F331" s="219">
        <f>+'Ark1'!D2565</f>
        <v>2</v>
      </c>
      <c r="G331" s="219" t="str">
        <f t="shared" ref="G331:G341" si="46">+G318</f>
        <v>Feb</v>
      </c>
      <c r="H331" s="219">
        <f>+'Ark1'!Q2565</f>
        <v>15</v>
      </c>
      <c r="I331" s="324">
        <f>+'Ark1'!R2565</f>
        <v>89</v>
      </c>
      <c r="J331" s="220">
        <f>+IF(I331=0,"",'Ark1'!AG2565)</f>
        <v>7.9991419410197357</v>
      </c>
      <c r="K331" s="220">
        <f>+IF(I331=0,"",'Ark1'!AH2565)</f>
        <v>6.741573033707863</v>
      </c>
      <c r="L331" s="221">
        <f>+IF(I331=0,"",'Ark1'!S2565)</f>
        <v>6.2471910112359552</v>
      </c>
      <c r="M331" s="273"/>
      <c r="N331" s="220">
        <f>+IF(I331=0,"",'Ark1'!V2565)</f>
        <v>0</v>
      </c>
      <c r="O331" s="220">
        <f>+IF(I331=0,"",'Ark1'!W2565)</f>
        <v>0</v>
      </c>
      <c r="P331" s="222">
        <f>+IF(I331=0,"",'Ark1'!X2565)</f>
        <v>3.3707865168539315</v>
      </c>
      <c r="Q331" s="222">
        <f>+IF(I331=0,"",'Ark1'!Y2565)</f>
        <v>0</v>
      </c>
      <c r="R331" s="222">
        <f>+IF(I331=0,"",'Ark1'!Z2565)</f>
        <v>3.2743682117259474</v>
      </c>
      <c r="S331" s="220">
        <f>+IF(I331=0,"",'Ark1'!AA2565)</f>
        <v>0.95141407325916816</v>
      </c>
      <c r="T331" s="220">
        <f>+IF(I331=0,"",'Ark1'!AB2565)</f>
        <v>0</v>
      </c>
      <c r="U331" s="222">
        <f>+'Ark1'!AD2565</f>
        <v>0</v>
      </c>
      <c r="V331" s="220">
        <f t="shared" si="44"/>
        <v>11.125</v>
      </c>
      <c r="W331" s="220">
        <f t="shared" si="45"/>
        <v>5.9333333333333336</v>
      </c>
      <c r="X331" s="273"/>
      <c r="AA331" s="28"/>
      <c r="AB331" s="26"/>
    </row>
    <row r="332" spans="1:38">
      <c r="A332" s="273"/>
      <c r="B332" s="27">
        <f>+'Ark1'!C2566</f>
        <v>2023</v>
      </c>
      <c r="C332" s="273"/>
      <c r="D332" s="219">
        <f>+'Ark1'!M2566</f>
        <v>8</v>
      </c>
      <c r="E332" s="230" t="s">
        <v>95</v>
      </c>
      <c r="F332" s="219">
        <f>+'Ark1'!D2566</f>
        <v>3</v>
      </c>
      <c r="G332" s="219" t="str">
        <f t="shared" si="46"/>
        <v>Mar</v>
      </c>
      <c r="H332" s="219">
        <f>+'Ark1'!Q2566</f>
        <v>41</v>
      </c>
      <c r="I332" s="324">
        <f>+'Ark1'!R2566</f>
        <v>255</v>
      </c>
      <c r="J332" s="220">
        <f>+IF(I332=0,"",'Ark1'!AG2566)</f>
        <v>8.3319628320039367</v>
      </c>
      <c r="K332" s="220">
        <f>+IF(I332=0,"",'Ark1'!AH2566)</f>
        <v>0</v>
      </c>
      <c r="L332" s="221">
        <f>+IF(I332=0,"",'Ark1'!S2566)</f>
        <v>6.1490196078431385</v>
      </c>
      <c r="M332" s="273"/>
      <c r="N332" s="220">
        <f>+IF(I332=0,"",'Ark1'!V2566)</f>
        <v>0</v>
      </c>
      <c r="O332" s="220">
        <f>+IF(I332=0,"",'Ark1'!W2566)</f>
        <v>0</v>
      </c>
      <c r="P332" s="222">
        <f>+IF(I332=0,"",'Ark1'!X2566)</f>
        <v>3.5294117647058822</v>
      </c>
      <c r="Q332" s="222">
        <f>+IF(I332=0,"",'Ark1'!Y2566)</f>
        <v>0.78431372549019596</v>
      </c>
      <c r="R332" s="222">
        <f>+IF(I332=0,"",'Ark1'!Z2566)</f>
        <v>2.8192582073440966</v>
      </c>
      <c r="S332" s="220">
        <f>+IF(I332=0,"",'Ark1'!AA2566)</f>
        <v>1.340671846357461</v>
      </c>
      <c r="T332" s="220">
        <f>+IF(I332=0,"",'Ark1'!AB2566)</f>
        <v>0</v>
      </c>
      <c r="U332" s="222">
        <f>+'Ark1'!AD2566</f>
        <v>0</v>
      </c>
      <c r="V332" s="220">
        <f t="shared" si="44"/>
        <v>31.875</v>
      </c>
      <c r="W332" s="220">
        <f t="shared" si="45"/>
        <v>6.2195121951219514</v>
      </c>
      <c r="X332" s="273"/>
      <c r="AA332" s="28"/>
      <c r="AB332" s="26"/>
    </row>
    <row r="333" spans="1:38">
      <c r="A333" s="273"/>
      <c r="B333" s="27">
        <f>+'Ark1'!C2567</f>
        <v>2023</v>
      </c>
      <c r="C333" s="273"/>
      <c r="D333" s="219">
        <f>+'Ark1'!M2567</f>
        <v>8</v>
      </c>
      <c r="E333" s="230" t="s">
        <v>95</v>
      </c>
      <c r="F333" s="219">
        <f>+'Ark1'!D2567</f>
        <v>4</v>
      </c>
      <c r="G333" s="219" t="str">
        <f t="shared" si="46"/>
        <v>Apr</v>
      </c>
      <c r="H333" s="219">
        <f>+'Ark1'!Q2567</f>
        <v>34</v>
      </c>
      <c r="I333" s="324">
        <f>+'Ark1'!R2567</f>
        <v>277</v>
      </c>
      <c r="J333" s="220">
        <f>+IF(I333=0,"",'Ark1'!AG2567)</f>
        <v>11.602823603703165</v>
      </c>
      <c r="K333" s="220">
        <f>+IF(I333=0,"",'Ark1'!AH2567)</f>
        <v>0</v>
      </c>
      <c r="L333" s="221">
        <f>+IF(I333=0,"",'Ark1'!S2567)</f>
        <v>6.5198555956678703</v>
      </c>
      <c r="M333" s="273"/>
      <c r="N333" s="220">
        <f>+IF(I333=0,"",'Ark1'!V2567)</f>
        <v>0</v>
      </c>
      <c r="O333" s="220">
        <f>+IF(I333=0,"",'Ark1'!W2567)</f>
        <v>0</v>
      </c>
      <c r="P333" s="222">
        <f>+IF(I333=0,"",'Ark1'!X2567)</f>
        <v>1.4440433212996389</v>
      </c>
      <c r="Q333" s="222">
        <f>+IF(I333=0,"",'Ark1'!Y2567)</f>
        <v>0.36101083032490966</v>
      </c>
      <c r="R333" s="222">
        <f>+IF(I333=0,"",'Ark1'!Z2567)</f>
        <v>2.1982378410343317</v>
      </c>
      <c r="S333" s="220">
        <f>+IF(I333=0,"",'Ark1'!AA2567)</f>
        <v>1.2761924334369898</v>
      </c>
      <c r="T333" s="220">
        <f>+IF(I333=0,"",'Ark1'!AB2567)</f>
        <v>0</v>
      </c>
      <c r="U333" s="222">
        <f>+'Ark1'!AD2567</f>
        <v>0</v>
      </c>
      <c r="V333" s="220">
        <f t="shared" si="44"/>
        <v>34.625</v>
      </c>
      <c r="W333" s="220">
        <f t="shared" si="45"/>
        <v>8.1470588235294112</v>
      </c>
      <c r="X333" s="273"/>
      <c r="AA333" s="28"/>
      <c r="AB333" s="26"/>
    </row>
    <row r="334" spans="1:38">
      <c r="A334" s="273"/>
      <c r="B334" s="27">
        <f>+'Ark1'!C2568</f>
        <v>2023</v>
      </c>
      <c r="C334" s="273"/>
      <c r="D334" s="219">
        <f>+'Ark1'!M2568</f>
        <v>8</v>
      </c>
      <c r="E334" s="230" t="s">
        <v>95</v>
      </c>
      <c r="F334" s="219">
        <f>+'Ark1'!D2568</f>
        <v>5</v>
      </c>
      <c r="G334" s="219" t="str">
        <f t="shared" si="46"/>
        <v>Mai</v>
      </c>
      <c r="H334" s="219">
        <f>+'Ark1'!Q2568</f>
        <v>15</v>
      </c>
      <c r="I334" s="324">
        <f>+'Ark1'!R2568</f>
        <v>41</v>
      </c>
      <c r="J334" s="220">
        <f>+IF(I334=0,"",'Ark1'!AG2568)</f>
        <v>3.807726581747656</v>
      </c>
      <c r="K334" s="220">
        <f>+IF(I334=0,"",'Ark1'!AH2568)</f>
        <v>2.4390243902439024</v>
      </c>
      <c r="L334" s="221">
        <f>+IF(I334=0,"",'Ark1'!S2568)</f>
        <v>6.8536585365853648</v>
      </c>
      <c r="M334" s="273"/>
      <c r="N334" s="220">
        <f>+IF(I334=0,"",'Ark1'!V2568)</f>
        <v>0</v>
      </c>
      <c r="O334" s="220">
        <f>+IF(I334=0,"",'Ark1'!W2568)</f>
        <v>0</v>
      </c>
      <c r="P334" s="222">
        <f>+IF(I334=0,"",'Ark1'!X2568)</f>
        <v>4.8780487804878048</v>
      </c>
      <c r="Q334" s="222">
        <f>+IF(I334=0,"",'Ark1'!Y2568)</f>
        <v>0</v>
      </c>
      <c r="R334" s="222">
        <f>+IF(I334=0,"",'Ark1'!Z2568)</f>
        <v>3.3558086234101898</v>
      </c>
      <c r="S334" s="220">
        <f>+IF(I334=0,"",'Ark1'!AA2568)</f>
        <v>1.1803466958597928</v>
      </c>
      <c r="T334" s="220">
        <f>+IF(I334=0,"",'Ark1'!AB2568)</f>
        <v>0</v>
      </c>
      <c r="U334" s="222">
        <f>+'Ark1'!AD2568</f>
        <v>0</v>
      </c>
      <c r="V334" s="220">
        <f t="shared" si="44"/>
        <v>5.125</v>
      </c>
      <c r="W334" s="220">
        <f t="shared" si="45"/>
        <v>2.7333333333333334</v>
      </c>
      <c r="X334" s="273"/>
      <c r="AA334" s="28"/>
      <c r="AB334" s="26"/>
    </row>
    <row r="335" spans="1:38">
      <c r="A335" s="273"/>
      <c r="B335" s="27">
        <f>+'Ark1'!C2569</f>
        <v>2023</v>
      </c>
      <c r="C335" s="273"/>
      <c r="D335" s="219">
        <f>+'Ark1'!M2569</f>
        <v>8</v>
      </c>
      <c r="E335" s="230" t="s">
        <v>95</v>
      </c>
      <c r="F335" s="219">
        <f>+'Ark1'!D2569</f>
        <v>6</v>
      </c>
      <c r="G335" s="219" t="str">
        <f t="shared" si="46"/>
        <v>Jun</v>
      </c>
      <c r="H335" s="219">
        <f>+'Ark1'!Q2569</f>
        <v>19</v>
      </c>
      <c r="I335" s="324">
        <f>+'Ark1'!R2569</f>
        <v>33</v>
      </c>
      <c r="J335" s="220">
        <f>+IF(I335=0,"",'Ark1'!AG2569)</f>
        <v>4.2179961802695525</v>
      </c>
      <c r="K335" s="220">
        <f>+IF(I335=0,"",'Ark1'!AH2569)</f>
        <v>0</v>
      </c>
      <c r="L335" s="221">
        <f>+IF(I335=0,"",'Ark1'!S2569)</f>
        <v>6.8787878787878798</v>
      </c>
      <c r="M335" s="273"/>
      <c r="N335" s="220">
        <f>+IF(I335=0,"",'Ark1'!V2569)</f>
        <v>0</v>
      </c>
      <c r="O335" s="220">
        <f>+IF(I335=0,"",'Ark1'!W2569)</f>
        <v>0</v>
      </c>
      <c r="P335" s="222">
        <f>+IF(I335=0,"",'Ark1'!X2569)</f>
        <v>15.151515151515152</v>
      </c>
      <c r="Q335" s="222">
        <f>+IF(I335=0,"",'Ark1'!Y2569)</f>
        <v>3.0303030303030303</v>
      </c>
      <c r="R335" s="222">
        <f>+IF(I335=0,"",'Ark1'!Z2569)</f>
        <v>3.2205549658929824</v>
      </c>
      <c r="S335" s="220">
        <f>+IF(I335=0,"",'Ark1'!AA2569)</f>
        <v>1.1216215468679849</v>
      </c>
      <c r="T335" s="220">
        <f>+IF(I335=0,"",'Ark1'!AB2569)</f>
        <v>0</v>
      </c>
      <c r="U335" s="222">
        <f>+'Ark1'!AD2569</f>
        <v>0</v>
      </c>
      <c r="V335" s="220">
        <f t="shared" si="44"/>
        <v>4.125</v>
      </c>
      <c r="W335" s="220">
        <f t="shared" si="45"/>
        <v>1.736842105263158</v>
      </c>
      <c r="X335" s="273"/>
      <c r="AA335" s="28"/>
      <c r="AB335" s="26"/>
    </row>
    <row r="336" spans="1:38">
      <c r="A336" s="273"/>
      <c r="B336" s="27">
        <f>+'Ark1'!C2570</f>
        <v>2023</v>
      </c>
      <c r="C336" s="273"/>
      <c r="D336" s="219">
        <f>+'Ark1'!M2570</f>
        <v>8</v>
      </c>
      <c r="E336" s="230" t="s">
        <v>95</v>
      </c>
      <c r="F336" s="219">
        <f>+'Ark1'!D2570</f>
        <v>7</v>
      </c>
      <c r="G336" s="219" t="str">
        <f t="shared" si="46"/>
        <v>Jul</v>
      </c>
      <c r="H336" s="219">
        <f>+'Ark1'!Q2570</f>
        <v>4</v>
      </c>
      <c r="I336" s="324">
        <f>+'Ark1'!R2570</f>
        <v>5</v>
      </c>
      <c r="J336" s="220">
        <f>+IF(I336=0,"",'Ark1'!AG2570)</f>
        <v>1.9203052140737609</v>
      </c>
      <c r="K336" s="220">
        <f>+IF(I336=0,"",'Ark1'!AH2570)</f>
        <v>0</v>
      </c>
      <c r="L336" s="221">
        <f>+IF(I336=0,"",'Ark1'!S2570)</f>
        <v>6.2</v>
      </c>
      <c r="M336" s="273"/>
      <c r="N336" s="220">
        <f>+IF(I336=0,"",'Ark1'!V2570)</f>
        <v>0</v>
      </c>
      <c r="O336" s="220">
        <f>+IF(I336=0,"",'Ark1'!W2570)</f>
        <v>0</v>
      </c>
      <c r="P336" s="222">
        <f>+IF(I336=0,"",'Ark1'!X2570)</f>
        <v>0</v>
      </c>
      <c r="Q336" s="222">
        <f>+IF(I336=0,"",'Ark1'!Y2570)</f>
        <v>0</v>
      </c>
      <c r="R336" s="222">
        <f>+IF(I336=0,"",'Ark1'!Z2570)</f>
        <v>1.6057397049335309</v>
      </c>
      <c r="S336" s="220">
        <f>+IF(I336=0,"",'Ark1'!AA2570)</f>
        <v>0.97979589711326975</v>
      </c>
      <c r="T336" s="220">
        <f>+IF(I336=0,"",'Ark1'!AB2570)</f>
        <v>0</v>
      </c>
      <c r="U336" s="222">
        <f>+'Ark1'!AD2570</f>
        <v>0</v>
      </c>
      <c r="V336" s="220">
        <f t="shared" si="44"/>
        <v>0.625</v>
      </c>
      <c r="W336" s="220">
        <f t="shared" si="45"/>
        <v>1.25</v>
      </c>
      <c r="X336" s="273"/>
      <c r="AA336" s="28"/>
      <c r="AB336" s="26"/>
    </row>
    <row r="337" spans="1:38">
      <c r="A337" s="273"/>
      <c r="B337" s="27">
        <f>+'Ark1'!C2571</f>
        <v>2023</v>
      </c>
      <c r="C337" s="273"/>
      <c r="D337" s="219">
        <f>+'Ark1'!M2571</f>
        <v>8</v>
      </c>
      <c r="E337" s="230" t="s">
        <v>95</v>
      </c>
      <c r="F337" s="219">
        <f>+'Ark1'!D2571</f>
        <v>8</v>
      </c>
      <c r="G337" s="219" t="str">
        <f t="shared" si="46"/>
        <v>Aug</v>
      </c>
      <c r="H337" s="219">
        <f>+'Ark1'!Q2571</f>
        <v>6</v>
      </c>
      <c r="I337" s="324">
        <f>+'Ark1'!R2571</f>
        <v>16</v>
      </c>
      <c r="J337" s="220">
        <f>+IF(I337=0,"",'Ark1'!AG2571)</f>
        <v>2.3111638731073998</v>
      </c>
      <c r="K337" s="220">
        <f>+IF(I337=0,"",'Ark1'!AH2571)</f>
        <v>0</v>
      </c>
      <c r="L337" s="221">
        <f>+IF(I337=0,"",'Ark1'!S2571)</f>
        <v>6.375</v>
      </c>
      <c r="M337" s="273"/>
      <c r="N337" s="220">
        <f>+IF(I337=0,"",'Ark1'!V2571)</f>
        <v>0</v>
      </c>
      <c r="O337" s="220">
        <f>+IF(I337=0,"",'Ark1'!W2571)</f>
        <v>0</v>
      </c>
      <c r="P337" s="222">
        <f>+IF(I337=0,"",'Ark1'!X2571)</f>
        <v>50</v>
      </c>
      <c r="Q337" s="222">
        <f>+IF(I337=0,"",'Ark1'!Y2571)</f>
        <v>0</v>
      </c>
      <c r="R337" s="222">
        <f>+IF(I337=0,"",'Ark1'!Z2571)</f>
        <v>4.0191290645486948</v>
      </c>
      <c r="S337" s="220">
        <f>+IF(I337=0,"",'Ark1'!AA2571)</f>
        <v>1.2183492931011202</v>
      </c>
      <c r="T337" s="220">
        <f>+IF(I337=0,"",'Ark1'!AB2571)</f>
        <v>0</v>
      </c>
      <c r="U337" s="222">
        <f>+'Ark1'!AD2571</f>
        <v>0</v>
      </c>
      <c r="V337" s="220">
        <f t="shared" si="44"/>
        <v>2</v>
      </c>
      <c r="W337" s="220">
        <f t="shared" si="45"/>
        <v>2.6666666666666665</v>
      </c>
      <c r="X337" s="273"/>
      <c r="AA337" s="28"/>
      <c r="AB337" s="26"/>
    </row>
    <row r="338" spans="1:38">
      <c r="A338" s="273"/>
      <c r="B338" s="27">
        <f>+'Ark1'!C2572</f>
        <v>2023</v>
      </c>
      <c r="C338" s="273"/>
      <c r="D338" s="219">
        <f>+'Ark1'!M2572</f>
        <v>8</v>
      </c>
      <c r="E338" s="230" t="s">
        <v>95</v>
      </c>
      <c r="F338" s="219">
        <f>+'Ark1'!D2572</f>
        <v>9</v>
      </c>
      <c r="G338" s="219" t="str">
        <f t="shared" si="46"/>
        <v>Sep</v>
      </c>
      <c r="H338" s="219">
        <f>+'Ark1'!Q2572</f>
        <v>22</v>
      </c>
      <c r="I338" s="324">
        <f>+'Ark1'!R2572</f>
        <v>58</v>
      </c>
      <c r="J338" s="220">
        <f>+IF(I338=0,"",'Ark1'!AG2572)</f>
        <v>3.8873855378176607</v>
      </c>
      <c r="K338" s="220">
        <f>+IF(I338=0,"",'Ark1'!AH2572)</f>
        <v>0</v>
      </c>
      <c r="L338" s="221">
        <f>+IF(I338=0,"",'Ark1'!S2572)</f>
        <v>6.7931034482758612</v>
      </c>
      <c r="M338" s="273"/>
      <c r="N338" s="220">
        <f>+IF(I338=0,"",'Ark1'!V2572)</f>
        <v>0</v>
      </c>
      <c r="O338" s="220">
        <f>+IF(I338=0,"",'Ark1'!W2572)</f>
        <v>0</v>
      </c>
      <c r="P338" s="222">
        <f>+IF(I338=0,"",'Ark1'!X2572)</f>
        <v>15.51724137931034</v>
      </c>
      <c r="Q338" s="222">
        <f>+IF(I338=0,"",'Ark1'!Y2572)</f>
        <v>0</v>
      </c>
      <c r="R338" s="222">
        <f>+IF(I338=0,"",'Ark1'!Z2572)</f>
        <v>2.9921299863031625</v>
      </c>
      <c r="S338" s="220">
        <f>+IF(I338=0,"",'Ark1'!AA2572)</f>
        <v>1.5172413793103443</v>
      </c>
      <c r="T338" s="220">
        <f>+IF(I338=0,"",'Ark1'!AB2572)</f>
        <v>0</v>
      </c>
      <c r="U338" s="222">
        <f>+'Ark1'!AD2572</f>
        <v>0</v>
      </c>
      <c r="V338" s="220">
        <f t="shared" si="44"/>
        <v>7.25</v>
      </c>
      <c r="W338" s="220">
        <f t="shared" si="45"/>
        <v>2.6363636363636362</v>
      </c>
      <c r="X338" s="273"/>
      <c r="AA338" s="28"/>
      <c r="AB338" s="26"/>
    </row>
    <row r="339" spans="1:38">
      <c r="A339" s="273"/>
      <c r="B339" s="27">
        <f>+'Ark1'!C2573</f>
        <v>2023</v>
      </c>
      <c r="C339" s="273"/>
      <c r="D339" s="219">
        <f>+'Ark1'!M2573</f>
        <v>8</v>
      </c>
      <c r="E339" s="230" t="s">
        <v>95</v>
      </c>
      <c r="F339" s="219">
        <f>+'Ark1'!D2573</f>
        <v>10</v>
      </c>
      <c r="G339" s="219" t="str">
        <f t="shared" si="46"/>
        <v>Okt</v>
      </c>
      <c r="H339" s="219">
        <f>+'Ark1'!Q2573</f>
        <v>53</v>
      </c>
      <c r="I339" s="324">
        <f>+'Ark1'!R2573</f>
        <v>133</v>
      </c>
      <c r="J339" s="220">
        <f>+IF(I339=0,"",'Ark1'!AG2573)</f>
        <v>8.455202475751971</v>
      </c>
      <c r="K339" s="220">
        <f>+IF(I339=0,"",'Ark1'!AH2573)</f>
        <v>0.75187969924812015</v>
      </c>
      <c r="L339" s="221">
        <f>+IF(I339=0,"",'Ark1'!S2573)</f>
        <v>6.8796992481203008</v>
      </c>
      <c r="M339" s="273"/>
      <c r="N339" s="220">
        <f>+IF(I339=0,"",'Ark1'!V2573)</f>
        <v>0</v>
      </c>
      <c r="O339" s="220">
        <f>+IF(I339=0,"",'Ark1'!W2573)</f>
        <v>0</v>
      </c>
      <c r="P339" s="222">
        <f>+IF(I339=0,"",'Ark1'!X2573)</f>
        <v>18.045112781954888</v>
      </c>
      <c r="Q339" s="222">
        <f>+IF(I339=0,"",'Ark1'!Y2573)</f>
        <v>1.5037593984962403</v>
      </c>
      <c r="R339" s="222">
        <f>+IF(I339=0,"",'Ark1'!Z2573)</f>
        <v>3.2506598607384878</v>
      </c>
      <c r="S339" s="220">
        <f>+IF(I339=0,"",'Ark1'!AA2573)</f>
        <v>1.1954650775549944</v>
      </c>
      <c r="T339" s="220">
        <f>+IF(I339=0,"",'Ark1'!AB2573)</f>
        <v>0</v>
      </c>
      <c r="U339" s="222">
        <f>+'Ark1'!AD2573</f>
        <v>0</v>
      </c>
      <c r="V339" s="220">
        <f t="shared" si="44"/>
        <v>16.625</v>
      </c>
      <c r="W339" s="220">
        <f t="shared" si="45"/>
        <v>2.5094339622641511</v>
      </c>
      <c r="X339" s="273"/>
      <c r="AA339" s="28"/>
      <c r="AB339" s="26"/>
    </row>
    <row r="340" spans="1:38">
      <c r="A340" s="273"/>
      <c r="B340" s="27">
        <f>+'Ark1'!C2574</f>
        <v>2023</v>
      </c>
      <c r="C340" s="273"/>
      <c r="D340" s="219">
        <f>+'Ark1'!M2574</f>
        <v>8</v>
      </c>
      <c r="E340" s="230" t="s">
        <v>95</v>
      </c>
      <c r="F340" s="219">
        <f>+'Ark1'!D2574</f>
        <v>11</v>
      </c>
      <c r="G340" s="219" t="str">
        <f t="shared" si="46"/>
        <v>Nov</v>
      </c>
      <c r="H340" s="219">
        <f>+'Ark1'!Q2574</f>
        <v>34</v>
      </c>
      <c r="I340" s="324">
        <f>+'Ark1'!R2574</f>
        <v>74</v>
      </c>
      <c r="J340" s="220">
        <f>+IF(I340=0,"",'Ark1'!AG2574)</f>
        <v>9.6151611403780635</v>
      </c>
      <c r="K340" s="220">
        <f>+IF(I340=0,"",'Ark1'!AH2574)</f>
        <v>9.4594594594594632</v>
      </c>
      <c r="L340" s="221">
        <f>+IF(I340=0,"",'Ark1'!S2574)</f>
        <v>6.8783783783783763</v>
      </c>
      <c r="M340" s="273"/>
      <c r="N340" s="220">
        <f>+IF(I340=0,"",'Ark1'!V2574)</f>
        <v>0</v>
      </c>
      <c r="O340" s="220">
        <f>+IF(I340=0,"",'Ark1'!W2574)</f>
        <v>0</v>
      </c>
      <c r="P340" s="222">
        <f>+IF(I340=0,"",'Ark1'!X2574)</f>
        <v>18.918918918918923</v>
      </c>
      <c r="Q340" s="222">
        <f>+IF(I340=0,"",'Ark1'!Y2574)</f>
        <v>0</v>
      </c>
      <c r="R340" s="222">
        <f>+IF(I340=0,"",'Ark1'!Z2574)</f>
        <v>2.9251176048479417</v>
      </c>
      <c r="S340" s="220">
        <f>+IF(I340=0,"",'Ark1'!AA2574)</f>
        <v>1.2939850734623337</v>
      </c>
      <c r="T340" s="220">
        <f>+IF(I340=0,"",'Ark1'!AB2574)</f>
        <v>0</v>
      </c>
      <c r="U340" s="222">
        <f>+'Ark1'!AD2574</f>
        <v>0</v>
      </c>
      <c r="V340" s="220">
        <f t="shared" si="44"/>
        <v>9.25</v>
      </c>
      <c r="W340" s="220">
        <f t="shared" si="45"/>
        <v>2.1764705882352939</v>
      </c>
      <c r="X340" s="273"/>
      <c r="AA340" s="28"/>
      <c r="AB340" s="26"/>
    </row>
    <row r="341" spans="1:38">
      <c r="A341" s="273"/>
      <c r="B341" s="27">
        <f>+'Ark1'!C2575</f>
        <v>2023</v>
      </c>
      <c r="C341" s="273"/>
      <c r="D341" s="219">
        <f>+'Ark1'!M2575</f>
        <v>8</v>
      </c>
      <c r="E341" s="230" t="s">
        <v>95</v>
      </c>
      <c r="F341" s="219">
        <f>+'Ark1'!D2575</f>
        <v>12</v>
      </c>
      <c r="G341" s="219" t="str">
        <f t="shared" si="46"/>
        <v>Des</v>
      </c>
      <c r="H341" s="219">
        <f>+'Ark1'!Q2575</f>
        <v>3</v>
      </c>
      <c r="I341" s="324">
        <f>+'Ark1'!R2575</f>
        <v>5</v>
      </c>
      <c r="J341" s="220">
        <f>+IF(I341=0,"",'Ark1'!AG2575)</f>
        <v>6.0833762223365913</v>
      </c>
      <c r="K341" s="220">
        <f>+IF(I341=0,"",'Ark1'!AH2575)</f>
        <v>0</v>
      </c>
      <c r="L341" s="221">
        <f>+IF(I341=0,"",'Ark1'!S2575)</f>
        <v>7</v>
      </c>
      <c r="M341" s="273"/>
      <c r="N341" s="220">
        <f>+IF(I341=0,"",'Ark1'!V2575)</f>
        <v>0</v>
      </c>
      <c r="O341" s="220">
        <f>+IF(I341=0,"",'Ark1'!W2575)</f>
        <v>0</v>
      </c>
      <c r="P341" s="222">
        <f>+IF(I341=0,"",'Ark1'!X2575)</f>
        <v>0</v>
      </c>
      <c r="Q341" s="222">
        <f>+IF(I341=0,"",'Ark1'!Y2575)</f>
        <v>0</v>
      </c>
      <c r="R341" s="222">
        <f>+IF(I341=0,"",'Ark1'!Z2575)</f>
        <v>0.6734983296192969</v>
      </c>
      <c r="S341" s="220">
        <f>+IF(I341=0,"",'Ark1'!AA2575)</f>
        <v>1.264911064067352</v>
      </c>
      <c r="T341" s="220">
        <f>+IF(I341=0,"",'Ark1'!AB2575)</f>
        <v>0</v>
      </c>
      <c r="U341" s="222">
        <f>+'Ark1'!AD2575</f>
        <v>0</v>
      </c>
      <c r="V341" s="220">
        <f t="shared" si="44"/>
        <v>0.625</v>
      </c>
      <c r="W341" s="220">
        <f t="shared" si="45"/>
        <v>1.6666666666666667</v>
      </c>
      <c r="X341" s="273"/>
      <c r="AA341" s="28"/>
      <c r="AB341" s="26"/>
    </row>
    <row r="342" spans="1:38">
      <c r="A342" s="273"/>
      <c r="B342" s="273"/>
      <c r="C342" s="273"/>
      <c r="D342" s="273"/>
      <c r="E342" s="273"/>
      <c r="F342" s="273"/>
      <c r="G342" s="273"/>
      <c r="H342" s="273"/>
      <c r="I342" s="326"/>
      <c r="J342" s="273"/>
      <c r="K342" s="273"/>
      <c r="L342" s="273"/>
      <c r="M342" s="273"/>
      <c r="N342" s="273"/>
      <c r="O342" s="273"/>
      <c r="P342" s="273"/>
      <c r="Q342" s="273"/>
      <c r="R342" s="273"/>
      <c r="S342" s="273"/>
      <c r="T342" s="273"/>
      <c r="U342" s="273"/>
      <c r="V342" s="273"/>
      <c r="W342" s="273"/>
      <c r="X342" s="273"/>
      <c r="AA342" s="28"/>
      <c r="AB342" s="26"/>
      <c r="AE342" s="26"/>
      <c r="AF342" s="26"/>
      <c r="AG342" s="26"/>
      <c r="AI342" s="26"/>
      <c r="AJ342" s="224"/>
      <c r="AK342" s="26"/>
      <c r="AL342" s="26"/>
    </row>
    <row r="343" spans="1:38">
      <c r="A343" s="273"/>
      <c r="B343" s="27">
        <f>+'Ark1'!C2576</f>
        <v>2023</v>
      </c>
      <c r="C343" s="273"/>
      <c r="D343" s="219">
        <f>+'Ark1'!M2576</f>
        <v>9</v>
      </c>
      <c r="E343" s="219" t="s">
        <v>96</v>
      </c>
      <c r="F343" s="219">
        <f>+'Ark1'!D2576</f>
        <v>1</v>
      </c>
      <c r="G343" s="219" t="str">
        <f>+G330</f>
        <v>Jan</v>
      </c>
      <c r="H343" s="219">
        <f>+'Ark1'!Q2576</f>
        <v>0</v>
      </c>
      <c r="I343" s="324">
        <f>+'Ark1'!R2576</f>
        <v>0</v>
      </c>
      <c r="J343" s="220" t="str">
        <f>+IF(I343=0,"",'Ark1'!AG2576)</f>
        <v/>
      </c>
      <c r="K343" s="220" t="str">
        <f>+IF(I343=0,"",'Ark1'!AH2576)</f>
        <v/>
      </c>
      <c r="L343" s="221" t="str">
        <f>+IF(I343=0,"",'Ark1'!S2576)</f>
        <v/>
      </c>
      <c r="M343" s="273"/>
      <c r="N343" s="220" t="str">
        <f>+IF(I343=0,"",'Ark1'!V2576)</f>
        <v/>
      </c>
      <c r="O343" s="220" t="str">
        <f>+IF(I343=0,"",'Ark1'!W2576)</f>
        <v/>
      </c>
      <c r="P343" s="222" t="str">
        <f>+IF(I343=0,"",'Ark1'!X2576)</f>
        <v/>
      </c>
      <c r="Q343" s="222" t="str">
        <f>+IF(I343=0,"",'Ark1'!Y2576)</f>
        <v/>
      </c>
      <c r="R343" s="222" t="str">
        <f>+IF(I343=0,"",'Ark1'!Z2576)</f>
        <v/>
      </c>
      <c r="S343" s="220" t="str">
        <f>+IF(I343=0,"",'Ark1'!AA2576)</f>
        <v/>
      </c>
      <c r="T343" s="220" t="str">
        <f>+IF(I343=0,"",'Ark1'!AB2576)</f>
        <v/>
      </c>
      <c r="U343" s="222">
        <f>+'Ark1'!AD2576</f>
        <v>0</v>
      </c>
      <c r="V343" s="220" t="str">
        <f t="shared" si="44"/>
        <v/>
      </c>
      <c r="W343" s="220" t="str">
        <f t="shared" si="45"/>
        <v/>
      </c>
      <c r="X343" s="273"/>
      <c r="AA343" s="28"/>
      <c r="AB343" s="26"/>
    </row>
    <row r="344" spans="1:38">
      <c r="A344" s="273"/>
      <c r="B344" s="27">
        <f>+'Ark1'!C2577</f>
        <v>2023</v>
      </c>
      <c r="C344" s="273"/>
      <c r="D344" s="219">
        <f>+'Ark1'!M2577</f>
        <v>9</v>
      </c>
      <c r="E344" s="219" t="s">
        <v>96</v>
      </c>
      <c r="F344" s="219">
        <f>+'Ark1'!D2577</f>
        <v>2</v>
      </c>
      <c r="G344" s="219" t="str">
        <f t="shared" ref="G344:G354" si="47">+G331</f>
        <v>Feb</v>
      </c>
      <c r="H344" s="219">
        <f>+'Ark1'!Q2577</f>
        <v>0</v>
      </c>
      <c r="I344" s="324">
        <f>+'Ark1'!R2577</f>
        <v>0</v>
      </c>
      <c r="J344" s="220" t="str">
        <f>+IF(I344=0,"",'Ark1'!AG2577)</f>
        <v/>
      </c>
      <c r="K344" s="220" t="str">
        <f>+IF(I344=0,"",'Ark1'!AH2577)</f>
        <v/>
      </c>
      <c r="L344" s="221" t="str">
        <f>+IF(I344=0,"",'Ark1'!S2577)</f>
        <v/>
      </c>
      <c r="M344" s="273"/>
      <c r="N344" s="220" t="str">
        <f>+IF(I344=0,"",'Ark1'!V2577)</f>
        <v/>
      </c>
      <c r="O344" s="220" t="str">
        <f>+IF(I344=0,"",'Ark1'!W2577)</f>
        <v/>
      </c>
      <c r="P344" s="222" t="str">
        <f>+IF(I344=0,"",'Ark1'!X2577)</f>
        <v/>
      </c>
      <c r="Q344" s="222" t="str">
        <f>+IF(I344=0,"",'Ark1'!Y2577)</f>
        <v/>
      </c>
      <c r="R344" s="222" t="str">
        <f>+IF(I344=0,"",'Ark1'!Z2577)</f>
        <v/>
      </c>
      <c r="S344" s="220" t="str">
        <f>+IF(I344=0,"",'Ark1'!AA2577)</f>
        <v/>
      </c>
      <c r="T344" s="220" t="str">
        <f>+IF(I344=0,"",'Ark1'!AB2577)</f>
        <v/>
      </c>
      <c r="U344" s="222">
        <f>+'Ark1'!AD2577</f>
        <v>0</v>
      </c>
      <c r="V344" s="220" t="str">
        <f t="shared" si="44"/>
        <v/>
      </c>
      <c r="W344" s="220" t="str">
        <f t="shared" si="45"/>
        <v/>
      </c>
      <c r="X344" s="273"/>
      <c r="AA344" s="28"/>
      <c r="AB344" s="26"/>
    </row>
    <row r="345" spans="1:38">
      <c r="A345" s="273"/>
      <c r="B345" s="27">
        <f>+'Ark1'!C2578</f>
        <v>2023</v>
      </c>
      <c r="C345" s="273"/>
      <c r="D345" s="219">
        <f>+'Ark1'!M2578</f>
        <v>9</v>
      </c>
      <c r="E345" s="219" t="s">
        <v>96</v>
      </c>
      <c r="F345" s="219">
        <f>+'Ark1'!D2578</f>
        <v>3</v>
      </c>
      <c r="G345" s="219" t="str">
        <f t="shared" si="47"/>
        <v>Mar</v>
      </c>
      <c r="H345" s="219">
        <f>+'Ark1'!Q2578</f>
        <v>0</v>
      </c>
      <c r="I345" s="324">
        <f>+'Ark1'!R2578</f>
        <v>0</v>
      </c>
      <c r="J345" s="220" t="str">
        <f>+IF(I345=0,"",'Ark1'!AG2578)</f>
        <v/>
      </c>
      <c r="K345" s="220" t="str">
        <f>+IF(I345=0,"",'Ark1'!AH2578)</f>
        <v/>
      </c>
      <c r="L345" s="221" t="str">
        <f>+IF(I345=0,"",'Ark1'!S2578)</f>
        <v/>
      </c>
      <c r="M345" s="273"/>
      <c r="N345" s="220" t="str">
        <f>+IF(I345=0,"",'Ark1'!V2578)</f>
        <v/>
      </c>
      <c r="O345" s="220" t="str">
        <f>+IF(I345=0,"",'Ark1'!W2578)</f>
        <v/>
      </c>
      <c r="P345" s="222" t="str">
        <f>+IF(I345=0,"",'Ark1'!X2578)</f>
        <v/>
      </c>
      <c r="Q345" s="222" t="str">
        <f>+IF(I345=0,"",'Ark1'!Y2578)</f>
        <v/>
      </c>
      <c r="R345" s="222" t="str">
        <f>+IF(I345=0,"",'Ark1'!Z2578)</f>
        <v/>
      </c>
      <c r="S345" s="220" t="str">
        <f>+IF(I345=0,"",'Ark1'!AA2578)</f>
        <v/>
      </c>
      <c r="T345" s="220" t="str">
        <f>+IF(I345=0,"",'Ark1'!AB2578)</f>
        <v/>
      </c>
      <c r="U345" s="222">
        <f>+'Ark1'!AD2578</f>
        <v>0</v>
      </c>
      <c r="V345" s="220" t="str">
        <f t="shared" si="44"/>
        <v/>
      </c>
      <c r="W345" s="220" t="str">
        <f t="shared" si="45"/>
        <v/>
      </c>
      <c r="X345" s="273"/>
      <c r="AA345" s="28"/>
      <c r="AB345" s="26"/>
    </row>
    <row r="346" spans="1:38">
      <c r="A346" s="273"/>
      <c r="B346" s="27">
        <f>+'Ark1'!C2579</f>
        <v>2023</v>
      </c>
      <c r="C346" s="273"/>
      <c r="D346" s="219">
        <f>+'Ark1'!M2579</f>
        <v>9</v>
      </c>
      <c r="E346" s="219" t="s">
        <v>96</v>
      </c>
      <c r="F346" s="219">
        <f>+'Ark1'!D2579</f>
        <v>4</v>
      </c>
      <c r="G346" s="219" t="str">
        <f t="shared" si="47"/>
        <v>Apr</v>
      </c>
      <c r="H346" s="219">
        <f>+'Ark1'!Q2579</f>
        <v>0</v>
      </c>
      <c r="I346" s="324">
        <f>+'Ark1'!R2579</f>
        <v>0</v>
      </c>
      <c r="J346" s="220" t="str">
        <f>+IF(I346=0,"",'Ark1'!AG2579)</f>
        <v/>
      </c>
      <c r="K346" s="220" t="str">
        <f>+IF(I346=0,"",'Ark1'!AH2579)</f>
        <v/>
      </c>
      <c r="L346" s="221" t="str">
        <f>+IF(I346=0,"",'Ark1'!S2579)</f>
        <v/>
      </c>
      <c r="M346" s="273"/>
      <c r="N346" s="220" t="str">
        <f>+IF(I346=0,"",'Ark1'!V2579)</f>
        <v/>
      </c>
      <c r="O346" s="220" t="str">
        <f>+IF(I346=0,"",'Ark1'!W2579)</f>
        <v/>
      </c>
      <c r="P346" s="222" t="str">
        <f>+IF(I346=0,"",'Ark1'!X2579)</f>
        <v/>
      </c>
      <c r="Q346" s="222" t="str">
        <f>+IF(I346=0,"",'Ark1'!Y2579)</f>
        <v/>
      </c>
      <c r="R346" s="222" t="str">
        <f>+IF(I346=0,"",'Ark1'!Z2579)</f>
        <v/>
      </c>
      <c r="S346" s="220" t="str">
        <f>+IF(I346=0,"",'Ark1'!AA2579)</f>
        <v/>
      </c>
      <c r="T346" s="220" t="str">
        <f>+IF(I346=0,"",'Ark1'!AB2579)</f>
        <v/>
      </c>
      <c r="U346" s="222">
        <f>+'Ark1'!AD2579</f>
        <v>0</v>
      </c>
      <c r="V346" s="220" t="str">
        <f t="shared" si="44"/>
        <v/>
      </c>
      <c r="W346" s="220" t="str">
        <f t="shared" si="45"/>
        <v/>
      </c>
      <c r="X346" s="273"/>
      <c r="AA346" s="28"/>
      <c r="AB346" s="26"/>
    </row>
    <row r="347" spans="1:38">
      <c r="A347" s="273"/>
      <c r="B347" s="27">
        <f>+'Ark1'!C2580</f>
        <v>2023</v>
      </c>
      <c r="C347" s="273"/>
      <c r="D347" s="219">
        <f>+'Ark1'!M2580</f>
        <v>9</v>
      </c>
      <c r="E347" s="219" t="s">
        <v>96</v>
      </c>
      <c r="F347" s="219">
        <f>+'Ark1'!D2580</f>
        <v>5</v>
      </c>
      <c r="G347" s="219" t="str">
        <f t="shared" si="47"/>
        <v>Mai</v>
      </c>
      <c r="H347" s="219">
        <f>+'Ark1'!Q2580</f>
        <v>1</v>
      </c>
      <c r="I347" s="324">
        <f>+'Ark1'!R2580</f>
        <v>1</v>
      </c>
      <c r="J347" s="220">
        <f>+IF(I347=0,"",'Ark1'!AG2580)</f>
        <v>6.0806206426586989E-2</v>
      </c>
      <c r="K347" s="220">
        <f>+IF(I347=0,"",'Ark1'!AH2580)</f>
        <v>0</v>
      </c>
      <c r="L347" s="221">
        <f>+IF(I347=0,"",'Ark1'!S2580)</f>
        <v>6</v>
      </c>
      <c r="M347" s="273"/>
      <c r="N347" s="220">
        <f>+IF(I347=0,"",'Ark1'!V2580)</f>
        <v>0</v>
      </c>
      <c r="O347" s="220">
        <f>+IF(I347=0,"",'Ark1'!W2580)</f>
        <v>100</v>
      </c>
      <c r="P347" s="222">
        <f>+IF(I347=0,"",'Ark1'!X2580)</f>
        <v>0</v>
      </c>
      <c r="Q347" s="222">
        <f>+IF(I347=0,"",'Ark1'!Y2580)</f>
        <v>0</v>
      </c>
      <c r="R347" s="222">
        <f>+IF(I347=0,"",'Ark1'!Z2580)</f>
        <v>0</v>
      </c>
      <c r="S347" s="220">
        <f>+IF(I347=0,"",'Ark1'!AA2580)</f>
        <v>0</v>
      </c>
      <c r="T347" s="220">
        <f>+IF(I347=0,"",'Ark1'!AB2580)</f>
        <v>0</v>
      </c>
      <c r="U347" s="222">
        <f>+'Ark1'!AD2580</f>
        <v>0</v>
      </c>
      <c r="V347" s="220">
        <f t="shared" si="44"/>
        <v>0.1111111111111111</v>
      </c>
      <c r="W347" s="220">
        <f t="shared" si="45"/>
        <v>1</v>
      </c>
      <c r="X347" s="273"/>
      <c r="AA347" s="28"/>
      <c r="AB347" s="26"/>
    </row>
    <row r="348" spans="1:38">
      <c r="A348" s="273"/>
      <c r="B348" s="27">
        <f>+'Ark1'!C2581</f>
        <v>2023</v>
      </c>
      <c r="C348" s="273"/>
      <c r="D348" s="219">
        <f>+'Ark1'!M2581</f>
        <v>9</v>
      </c>
      <c r="E348" s="219" t="s">
        <v>96</v>
      </c>
      <c r="F348" s="219">
        <f>+'Ark1'!D2581</f>
        <v>6</v>
      </c>
      <c r="G348" s="219" t="str">
        <f t="shared" si="47"/>
        <v>Jun</v>
      </c>
      <c r="H348" s="219">
        <f>+'Ark1'!Q2581</f>
        <v>1</v>
      </c>
      <c r="I348" s="324">
        <f>+'Ark1'!R2581</f>
        <v>1</v>
      </c>
      <c r="J348" s="220">
        <f>+IF(I348=0,"",'Ark1'!AG2581)</f>
        <v>8.6894341911132447E-2</v>
      </c>
      <c r="K348" s="220">
        <f>+IF(I348=0,"",'Ark1'!AH2581)</f>
        <v>0</v>
      </c>
      <c r="L348" s="221">
        <f>+IF(I348=0,"",'Ark1'!S2581)</f>
        <v>8</v>
      </c>
      <c r="M348" s="273"/>
      <c r="N348" s="220">
        <f>+IF(I348=0,"",'Ark1'!V2581)</f>
        <v>0</v>
      </c>
      <c r="O348" s="220">
        <f>+IF(I348=0,"",'Ark1'!W2581)</f>
        <v>100</v>
      </c>
      <c r="P348" s="222">
        <f>+IF(I348=0,"",'Ark1'!X2581)</f>
        <v>0</v>
      </c>
      <c r="Q348" s="222">
        <f>+IF(I348=0,"",'Ark1'!Y2581)</f>
        <v>0</v>
      </c>
      <c r="R348" s="222">
        <f>+IF(I348=0,"",'Ark1'!Z2581)</f>
        <v>0</v>
      </c>
      <c r="S348" s="220">
        <f>+IF(I348=0,"",'Ark1'!AA2581)</f>
        <v>0</v>
      </c>
      <c r="T348" s="220">
        <f>+IF(I348=0,"",'Ark1'!AB2581)</f>
        <v>0</v>
      </c>
      <c r="U348" s="222">
        <f>+'Ark1'!AD2581</f>
        <v>0</v>
      </c>
      <c r="V348" s="220">
        <f t="shared" si="44"/>
        <v>0.1111111111111111</v>
      </c>
      <c r="W348" s="220">
        <f t="shared" si="45"/>
        <v>1</v>
      </c>
      <c r="X348" s="273"/>
      <c r="AA348" s="28"/>
      <c r="AB348" s="26"/>
    </row>
    <row r="349" spans="1:38">
      <c r="A349" s="273"/>
      <c r="B349" s="27">
        <f>+'Ark1'!C2582</f>
        <v>2023</v>
      </c>
      <c r="C349" s="273"/>
      <c r="D349" s="219">
        <f>+'Ark1'!M2582</f>
        <v>9</v>
      </c>
      <c r="E349" s="219" t="s">
        <v>96</v>
      </c>
      <c r="F349" s="219">
        <f>+'Ark1'!D2582</f>
        <v>7</v>
      </c>
      <c r="G349" s="219" t="str">
        <f t="shared" si="47"/>
        <v>Jul</v>
      </c>
      <c r="H349" s="219">
        <f>+'Ark1'!Q2582</f>
        <v>0</v>
      </c>
      <c r="I349" s="324">
        <f>+'Ark1'!R2582</f>
        <v>0</v>
      </c>
      <c r="J349" s="220" t="str">
        <f>+IF(I349=0,"",'Ark1'!AG2582)</f>
        <v/>
      </c>
      <c r="K349" s="220" t="str">
        <f>+IF(I349=0,"",'Ark1'!AH2582)</f>
        <v/>
      </c>
      <c r="L349" s="221" t="str">
        <f>+IF(I349=0,"",'Ark1'!S2582)</f>
        <v/>
      </c>
      <c r="M349" s="273"/>
      <c r="N349" s="220" t="str">
        <f>+IF(I349=0,"",'Ark1'!V2582)</f>
        <v/>
      </c>
      <c r="O349" s="220" t="str">
        <f>+IF(I349=0,"",'Ark1'!W2582)</f>
        <v/>
      </c>
      <c r="P349" s="222" t="str">
        <f>+IF(I349=0,"",'Ark1'!X2582)</f>
        <v/>
      </c>
      <c r="Q349" s="222" t="str">
        <f>+IF(I349=0,"",'Ark1'!Y2582)</f>
        <v/>
      </c>
      <c r="R349" s="222" t="str">
        <f>+IF(I349=0,"",'Ark1'!Z2582)</f>
        <v/>
      </c>
      <c r="S349" s="220" t="str">
        <f>+IF(I349=0,"",'Ark1'!AA2582)</f>
        <v/>
      </c>
      <c r="T349" s="220" t="str">
        <f>+IF(I349=0,"",'Ark1'!AB2582)</f>
        <v/>
      </c>
      <c r="U349" s="222">
        <f>+'Ark1'!AD2582</f>
        <v>0</v>
      </c>
      <c r="V349" s="220" t="str">
        <f t="shared" si="44"/>
        <v/>
      </c>
      <c r="W349" s="220" t="str">
        <f t="shared" si="45"/>
        <v/>
      </c>
      <c r="X349" s="273"/>
      <c r="AA349" s="28"/>
      <c r="AB349" s="26"/>
    </row>
    <row r="350" spans="1:38">
      <c r="A350" s="273"/>
      <c r="B350" s="27">
        <f>+'Ark1'!C2583</f>
        <v>2023</v>
      </c>
      <c r="C350" s="273"/>
      <c r="D350" s="219">
        <f>+'Ark1'!M2583</f>
        <v>9</v>
      </c>
      <c r="E350" s="219" t="s">
        <v>96</v>
      </c>
      <c r="F350" s="219">
        <f>+'Ark1'!D2583</f>
        <v>8</v>
      </c>
      <c r="G350" s="219" t="str">
        <f t="shared" si="47"/>
        <v>Aug</v>
      </c>
      <c r="H350" s="219">
        <f>+'Ark1'!Q2583</f>
        <v>1</v>
      </c>
      <c r="I350" s="324">
        <f>+'Ark1'!R2583</f>
        <v>1</v>
      </c>
      <c r="J350" s="220">
        <f>+IF(I350=0,"",'Ark1'!AG2583)</f>
        <v>0.15922816736858963</v>
      </c>
      <c r="K350" s="220">
        <f>+IF(I350=0,"",'Ark1'!AH2583)</f>
        <v>0</v>
      </c>
      <c r="L350" s="221">
        <f>+IF(I350=0,"",'Ark1'!S2583)</f>
        <v>5</v>
      </c>
      <c r="M350" s="273"/>
      <c r="N350" s="220">
        <f>+IF(I350=0,"",'Ark1'!V2583)</f>
        <v>0</v>
      </c>
      <c r="O350" s="220">
        <f>+IF(I350=0,"",'Ark1'!W2583)</f>
        <v>100</v>
      </c>
      <c r="P350" s="222">
        <f>+IF(I350=0,"",'Ark1'!X2583)</f>
        <v>100</v>
      </c>
      <c r="Q350" s="222">
        <f>+IF(I350=0,"",'Ark1'!Y2583)</f>
        <v>0</v>
      </c>
      <c r="R350" s="222">
        <f>+IF(I350=0,"",'Ark1'!Z2583)</f>
        <v>0</v>
      </c>
      <c r="S350" s="220">
        <f>+IF(I350=0,"",'Ark1'!AA2583)</f>
        <v>0</v>
      </c>
      <c r="T350" s="220">
        <f>+IF(I350=0,"",'Ark1'!AB2583)</f>
        <v>0</v>
      </c>
      <c r="U350" s="222">
        <f>+'Ark1'!AD2583</f>
        <v>0</v>
      </c>
      <c r="V350" s="220">
        <f t="shared" si="44"/>
        <v>0.1111111111111111</v>
      </c>
      <c r="W350" s="220">
        <f t="shared" si="45"/>
        <v>1</v>
      </c>
      <c r="X350" s="273"/>
      <c r="AA350" s="28"/>
      <c r="AB350" s="26"/>
    </row>
    <row r="351" spans="1:38">
      <c r="A351" s="273"/>
      <c r="B351" s="27">
        <f>+'Ark1'!C2584</f>
        <v>2023</v>
      </c>
      <c r="C351" s="273"/>
      <c r="D351" s="219">
        <f>+'Ark1'!M2584</f>
        <v>9</v>
      </c>
      <c r="E351" s="219" t="s">
        <v>96</v>
      </c>
      <c r="F351" s="219">
        <f>+'Ark1'!D2584</f>
        <v>9</v>
      </c>
      <c r="G351" s="219" t="str">
        <f t="shared" si="47"/>
        <v>Sep</v>
      </c>
      <c r="H351" s="219">
        <f>+'Ark1'!Q2584</f>
        <v>1</v>
      </c>
      <c r="I351" s="324">
        <f>+'Ark1'!R2584</f>
        <v>1</v>
      </c>
      <c r="J351" s="220">
        <f>+IF(I351=0,"",'Ark1'!AG2584)</f>
        <v>5.8869798803805246E-2</v>
      </c>
      <c r="K351" s="220">
        <f>+IF(I351=0,"",'Ark1'!AH2584)</f>
        <v>0</v>
      </c>
      <c r="L351" s="221">
        <f>+IF(I351=0,"",'Ark1'!S2584)</f>
        <v>6</v>
      </c>
      <c r="M351" s="273"/>
      <c r="N351" s="220">
        <f>+IF(I351=0,"",'Ark1'!V2584)</f>
        <v>0</v>
      </c>
      <c r="O351" s="220">
        <f>+IF(I351=0,"",'Ark1'!W2584)</f>
        <v>100</v>
      </c>
      <c r="P351" s="222">
        <f>+IF(I351=0,"",'Ark1'!X2584)</f>
        <v>0</v>
      </c>
      <c r="Q351" s="222">
        <f>+IF(I351=0,"",'Ark1'!Y2584)</f>
        <v>0</v>
      </c>
      <c r="R351" s="222">
        <f>+IF(I351=0,"",'Ark1'!Z2584)</f>
        <v>0</v>
      </c>
      <c r="S351" s="220">
        <f>+IF(I351=0,"",'Ark1'!AA2584)</f>
        <v>0</v>
      </c>
      <c r="T351" s="220">
        <f>+IF(I351=0,"",'Ark1'!AB2584)</f>
        <v>0</v>
      </c>
      <c r="U351" s="222">
        <f>+'Ark1'!AD2584</f>
        <v>0</v>
      </c>
      <c r="V351" s="220">
        <f t="shared" si="44"/>
        <v>0.1111111111111111</v>
      </c>
      <c r="W351" s="220">
        <f t="shared" si="45"/>
        <v>1</v>
      </c>
      <c r="X351" s="273"/>
      <c r="AA351" s="28"/>
      <c r="AB351" s="26"/>
    </row>
    <row r="352" spans="1:38">
      <c r="A352" s="273"/>
      <c r="B352" s="27">
        <f>+'Ark1'!C2585</f>
        <v>2023</v>
      </c>
      <c r="C352" s="273"/>
      <c r="D352" s="219">
        <f>+'Ark1'!M2585</f>
        <v>9</v>
      </c>
      <c r="E352" s="219" t="s">
        <v>96</v>
      </c>
      <c r="F352" s="219">
        <f>+'Ark1'!D2585</f>
        <v>10</v>
      </c>
      <c r="G352" s="219" t="str">
        <f t="shared" si="47"/>
        <v>Okt</v>
      </c>
      <c r="H352" s="219">
        <f>+'Ark1'!Q2585</f>
        <v>3</v>
      </c>
      <c r="I352" s="324">
        <f>+'Ark1'!R2585</f>
        <v>4</v>
      </c>
      <c r="J352" s="220">
        <f>+IF(I352=0,"",'Ark1'!AG2585)</f>
        <v>0.22644072913914776</v>
      </c>
      <c r="K352" s="220">
        <f>+IF(I352=0,"",'Ark1'!AH2585)</f>
        <v>0</v>
      </c>
      <c r="L352" s="221">
        <f>+IF(I352=0,"",'Ark1'!S2585)</f>
        <v>7.5</v>
      </c>
      <c r="M352" s="273"/>
      <c r="N352" s="220">
        <f>+IF(I352=0,"",'Ark1'!V2585)</f>
        <v>0</v>
      </c>
      <c r="O352" s="220">
        <f>+IF(I352=0,"",'Ark1'!W2585)</f>
        <v>100</v>
      </c>
      <c r="P352" s="222">
        <f>+IF(I352=0,"",'Ark1'!X2585)</f>
        <v>0</v>
      </c>
      <c r="Q352" s="222">
        <f>+IF(I352=0,"",'Ark1'!Y2585)</f>
        <v>0</v>
      </c>
      <c r="R352" s="222">
        <f>+IF(I352=0,"",'Ark1'!Z2585)</f>
        <v>3.1519835024948981</v>
      </c>
      <c r="S352" s="220">
        <f>+IF(I352=0,"",'Ark1'!AA2585)</f>
        <v>0.8660254037844386</v>
      </c>
      <c r="T352" s="220">
        <f>+IF(I352=0,"",'Ark1'!AB2585)</f>
        <v>0</v>
      </c>
      <c r="U352" s="222">
        <f>+'Ark1'!AD2585</f>
        <v>0</v>
      </c>
      <c r="V352" s="220">
        <f t="shared" si="44"/>
        <v>0.44444444444444442</v>
      </c>
      <c r="W352" s="220">
        <f t="shared" si="45"/>
        <v>1.3333333333333333</v>
      </c>
      <c r="X352" s="273"/>
      <c r="AA352" s="28"/>
      <c r="AB352" s="26"/>
    </row>
    <row r="353" spans="1:38">
      <c r="A353" s="273"/>
      <c r="B353" s="27">
        <f>+'Ark1'!C2586</f>
        <v>2023</v>
      </c>
      <c r="C353" s="273"/>
      <c r="D353" s="219">
        <f>+'Ark1'!M2586</f>
        <v>9</v>
      </c>
      <c r="E353" s="219" t="s">
        <v>96</v>
      </c>
      <c r="F353" s="219">
        <f>+'Ark1'!D2586</f>
        <v>11</v>
      </c>
      <c r="G353" s="219" t="str">
        <f t="shared" si="47"/>
        <v>Nov</v>
      </c>
      <c r="H353" s="219">
        <f>+'Ark1'!Q2586</f>
        <v>2</v>
      </c>
      <c r="I353" s="324">
        <f>+'Ark1'!R2586</f>
        <v>3</v>
      </c>
      <c r="J353" s="220">
        <f>+IF(I353=0,"",'Ark1'!AG2586)</f>
        <v>0.49194298109699408</v>
      </c>
      <c r="K353" s="220">
        <f>+IF(I353=0,"",'Ark1'!AH2586)</f>
        <v>0</v>
      </c>
      <c r="L353" s="221">
        <f>+IF(I353=0,"",'Ark1'!S2586)</f>
        <v>8</v>
      </c>
      <c r="M353" s="273"/>
      <c r="N353" s="220">
        <f>+IF(I353=0,"",'Ark1'!V2586)</f>
        <v>0</v>
      </c>
      <c r="O353" s="220">
        <f>+IF(I353=0,"",'Ark1'!W2586)</f>
        <v>100</v>
      </c>
      <c r="P353" s="222">
        <f>+IF(I353=0,"",'Ark1'!X2586)</f>
        <v>66.666666666666686</v>
      </c>
      <c r="Q353" s="222">
        <f>+IF(I353=0,"",'Ark1'!Y2586)</f>
        <v>0</v>
      </c>
      <c r="R353" s="222">
        <f>+IF(I353=0,"",'Ark1'!Z2586)</f>
        <v>2.0072092289766061</v>
      </c>
      <c r="S353" s="220">
        <f>+IF(I353=0,"",'Ark1'!AA2586)</f>
        <v>0</v>
      </c>
      <c r="T353" s="220">
        <f>+IF(I353=0,"",'Ark1'!AB2586)</f>
        <v>0</v>
      </c>
      <c r="U353" s="222">
        <f>+'Ark1'!AD2586</f>
        <v>0</v>
      </c>
      <c r="V353" s="220">
        <f t="shared" si="44"/>
        <v>0.33333333333333331</v>
      </c>
      <c r="W353" s="220">
        <f t="shared" si="45"/>
        <v>1.5</v>
      </c>
      <c r="X353" s="273"/>
      <c r="AA353" s="28"/>
      <c r="AB353" s="26"/>
    </row>
    <row r="354" spans="1:38">
      <c r="A354" s="273"/>
      <c r="B354" s="27">
        <f>+'Ark1'!C2587</f>
        <v>2023</v>
      </c>
      <c r="C354" s="273"/>
      <c r="D354" s="219">
        <f>+'Ark1'!M2587</f>
        <v>9</v>
      </c>
      <c r="E354" s="219" t="s">
        <v>96</v>
      </c>
      <c r="F354" s="219">
        <f>+'Ark1'!D2587</f>
        <v>12</v>
      </c>
      <c r="G354" s="219" t="str">
        <f t="shared" si="47"/>
        <v>Des</v>
      </c>
      <c r="H354" s="219">
        <f>+'Ark1'!Q2587</f>
        <v>0</v>
      </c>
      <c r="I354" s="324">
        <f>+'Ark1'!R2587</f>
        <v>0</v>
      </c>
      <c r="J354" s="220" t="str">
        <f>+IF(I354=0,"",'Ark1'!AG2587)</f>
        <v/>
      </c>
      <c r="K354" s="220" t="str">
        <f>+IF(I354=0,"",'Ark1'!AH2587)</f>
        <v/>
      </c>
      <c r="L354" s="221" t="str">
        <f>+IF(I354=0,"",'Ark1'!S2587)</f>
        <v/>
      </c>
      <c r="M354" s="273"/>
      <c r="N354" s="220" t="str">
        <f>+IF(I354=0,"",'Ark1'!V2587)</f>
        <v/>
      </c>
      <c r="O354" s="220" t="str">
        <f>+IF(I354=0,"",'Ark1'!W2587)</f>
        <v/>
      </c>
      <c r="P354" s="222" t="str">
        <f>+IF(I354=0,"",'Ark1'!X2587)</f>
        <v/>
      </c>
      <c r="Q354" s="222" t="str">
        <f>+IF(I354=0,"",'Ark1'!Y2587)</f>
        <v/>
      </c>
      <c r="R354" s="222" t="str">
        <f>+IF(I354=0,"",'Ark1'!Z2587)</f>
        <v/>
      </c>
      <c r="S354" s="220" t="str">
        <f>+IF(I354=0,"",'Ark1'!AA2587)</f>
        <v/>
      </c>
      <c r="T354" s="220" t="str">
        <f>+IF(I354=0,"",'Ark1'!AB2587)</f>
        <v/>
      </c>
      <c r="U354" s="222">
        <f>+'Ark1'!AD2587</f>
        <v>0</v>
      </c>
      <c r="V354" s="220" t="str">
        <f t="shared" si="44"/>
        <v/>
      </c>
      <c r="W354" s="220" t="str">
        <f t="shared" si="45"/>
        <v/>
      </c>
      <c r="X354" s="273"/>
      <c r="AA354" s="28"/>
      <c r="AB354" s="26"/>
    </row>
    <row r="355" spans="1:38">
      <c r="A355" s="273"/>
      <c r="B355" s="273"/>
      <c r="C355" s="273"/>
      <c r="D355" s="273"/>
      <c r="E355" s="273"/>
      <c r="F355" s="273"/>
      <c r="G355" s="273"/>
      <c r="H355" s="273"/>
      <c r="I355" s="326"/>
      <c r="J355" s="273"/>
      <c r="K355" s="273"/>
      <c r="L355" s="273"/>
      <c r="M355" s="273"/>
      <c r="N355" s="273"/>
      <c r="O355" s="273"/>
      <c r="P355" s="273"/>
      <c r="Q355" s="273"/>
      <c r="R355" s="273"/>
      <c r="S355" s="273"/>
      <c r="T355" s="273"/>
      <c r="U355" s="273"/>
      <c r="V355" s="273"/>
      <c r="W355" s="273"/>
      <c r="X355" s="273"/>
      <c r="AA355" s="28"/>
      <c r="AB355" s="26"/>
      <c r="AE355" s="26"/>
      <c r="AF355" s="26"/>
      <c r="AG355" s="26"/>
      <c r="AI355" s="26"/>
      <c r="AJ355" s="224"/>
      <c r="AK355" s="26"/>
      <c r="AL355" s="26"/>
    </row>
    <row r="356" spans="1:38">
      <c r="A356" s="273"/>
      <c r="B356" s="27">
        <f>+'Ark1'!C2588</f>
        <v>2023</v>
      </c>
      <c r="C356" s="273"/>
      <c r="D356" s="219">
        <f>+'Ark1'!M2588</f>
        <v>10</v>
      </c>
      <c r="E356" s="219" t="s">
        <v>97</v>
      </c>
      <c r="F356" s="219">
        <f>+'Ark1'!D2588</f>
        <v>1</v>
      </c>
      <c r="G356" s="219" t="str">
        <f>+G343</f>
        <v>Jan</v>
      </c>
      <c r="H356" s="219">
        <f>+'Ark1'!Q2588</f>
        <v>0</v>
      </c>
      <c r="I356" s="324">
        <f>+'Ark1'!R2588</f>
        <v>0</v>
      </c>
      <c r="J356" s="220" t="str">
        <f>+IF(I356=0,"",'Ark1'!AG2588)</f>
        <v/>
      </c>
      <c r="K356" s="220" t="str">
        <f>+IF(I356=0,"",'Ark1'!AH2588)</f>
        <v/>
      </c>
      <c r="L356" s="221" t="str">
        <f>+IF(I356=0,"",'Ark1'!S2588)</f>
        <v/>
      </c>
      <c r="M356" s="273"/>
      <c r="N356" s="220" t="str">
        <f>+IF(I356=0,"",'Ark1'!V2588)</f>
        <v/>
      </c>
      <c r="O356" s="220" t="str">
        <f>+IF(I356=0,"",'Ark1'!W2588)</f>
        <v/>
      </c>
      <c r="P356" s="222" t="str">
        <f>+IF(I356=0,"",'Ark1'!X2588)</f>
        <v/>
      </c>
      <c r="Q356" s="222" t="str">
        <f>+IF(I356=0,"",'Ark1'!Y2588)</f>
        <v/>
      </c>
      <c r="R356" s="222" t="str">
        <f>+IF(I356=0,"",'Ark1'!Z2588)</f>
        <v/>
      </c>
      <c r="S356" s="220" t="str">
        <f>+IF(I356=0,"",'Ark1'!AA2588)</f>
        <v/>
      </c>
      <c r="T356" s="220" t="str">
        <f>+IF(I356=0,"",'Ark1'!AB2588)</f>
        <v/>
      </c>
      <c r="U356" s="222">
        <f>+'Ark1'!AD2588</f>
        <v>0</v>
      </c>
      <c r="V356" s="220" t="str">
        <f t="shared" si="44"/>
        <v/>
      </c>
      <c r="W356" s="220" t="str">
        <f t="shared" si="45"/>
        <v/>
      </c>
      <c r="X356" s="273"/>
      <c r="AA356" s="28"/>
      <c r="AB356" s="26"/>
    </row>
    <row r="357" spans="1:38">
      <c r="A357" s="273"/>
      <c r="B357" s="27">
        <f>+'Ark1'!C2589</f>
        <v>2023</v>
      </c>
      <c r="C357" s="273"/>
      <c r="D357" s="219">
        <f>+'Ark1'!M2589</f>
        <v>10</v>
      </c>
      <c r="E357" s="219" t="s">
        <v>97</v>
      </c>
      <c r="F357" s="219">
        <f>+'Ark1'!D2589</f>
        <v>2</v>
      </c>
      <c r="G357" s="219" t="str">
        <f t="shared" ref="G357:G367" si="48">+G344</f>
        <v>Feb</v>
      </c>
      <c r="H357" s="219">
        <f>+'Ark1'!Q2589</f>
        <v>0</v>
      </c>
      <c r="I357" s="324">
        <f>+'Ark1'!R2589</f>
        <v>0</v>
      </c>
      <c r="J357" s="220" t="str">
        <f>+IF(I357=0,"",'Ark1'!AG2589)</f>
        <v/>
      </c>
      <c r="K357" s="220" t="str">
        <f>+IF(I357=0,"",'Ark1'!AH2589)</f>
        <v/>
      </c>
      <c r="L357" s="221" t="str">
        <f>+IF(I357=0,"",'Ark1'!S2589)</f>
        <v/>
      </c>
      <c r="M357" s="273"/>
      <c r="N357" s="220" t="str">
        <f>+IF(I357=0,"",'Ark1'!V2589)</f>
        <v/>
      </c>
      <c r="O357" s="220" t="str">
        <f>+IF(I357=0,"",'Ark1'!W2589)</f>
        <v/>
      </c>
      <c r="P357" s="222" t="str">
        <f>+IF(I357=0,"",'Ark1'!X2589)</f>
        <v/>
      </c>
      <c r="Q357" s="222" t="str">
        <f>+IF(I357=0,"",'Ark1'!Y2589)</f>
        <v/>
      </c>
      <c r="R357" s="222" t="str">
        <f>+IF(I357=0,"",'Ark1'!Z2589)</f>
        <v/>
      </c>
      <c r="S357" s="220" t="str">
        <f>+IF(I357=0,"",'Ark1'!AA2589)</f>
        <v/>
      </c>
      <c r="T357" s="220" t="str">
        <f>+IF(I357=0,"",'Ark1'!AB2589)</f>
        <v/>
      </c>
      <c r="U357" s="222">
        <f>+'Ark1'!AD2589</f>
        <v>0</v>
      </c>
      <c r="V357" s="220" t="str">
        <f t="shared" si="44"/>
        <v/>
      </c>
      <c r="W357" s="220" t="str">
        <f t="shared" si="45"/>
        <v/>
      </c>
      <c r="X357" s="273"/>
      <c r="AA357" s="28"/>
      <c r="AB357" s="26"/>
    </row>
    <row r="358" spans="1:38">
      <c r="A358" s="273"/>
      <c r="B358" s="27">
        <f>+'Ark1'!C2590</f>
        <v>2023</v>
      </c>
      <c r="C358" s="273"/>
      <c r="D358" s="219">
        <f>+'Ark1'!M2590</f>
        <v>10</v>
      </c>
      <c r="E358" s="219" t="s">
        <v>97</v>
      </c>
      <c r="F358" s="219">
        <f>+'Ark1'!D2590</f>
        <v>3</v>
      </c>
      <c r="G358" s="219" t="str">
        <f t="shared" si="48"/>
        <v>Mar</v>
      </c>
      <c r="H358" s="219">
        <f>+'Ark1'!Q2590</f>
        <v>0</v>
      </c>
      <c r="I358" s="324">
        <f>+'Ark1'!R2590</f>
        <v>0</v>
      </c>
      <c r="J358" s="220" t="str">
        <f>+IF(I358=0,"",'Ark1'!AG2590)</f>
        <v/>
      </c>
      <c r="K358" s="220" t="str">
        <f>+IF(I358=0,"",'Ark1'!AH2590)</f>
        <v/>
      </c>
      <c r="L358" s="221" t="str">
        <f>+IF(I358=0,"",'Ark1'!S2590)</f>
        <v/>
      </c>
      <c r="M358" s="273"/>
      <c r="N358" s="220" t="str">
        <f>+IF(I358=0,"",'Ark1'!V2590)</f>
        <v/>
      </c>
      <c r="O358" s="220" t="str">
        <f>+IF(I358=0,"",'Ark1'!W2590)</f>
        <v/>
      </c>
      <c r="P358" s="222" t="str">
        <f>+IF(I358=0,"",'Ark1'!X2590)</f>
        <v/>
      </c>
      <c r="Q358" s="222" t="str">
        <f>+IF(I358=0,"",'Ark1'!Y2590)</f>
        <v/>
      </c>
      <c r="R358" s="222" t="str">
        <f>+IF(I358=0,"",'Ark1'!Z2590)</f>
        <v/>
      </c>
      <c r="S358" s="220" t="str">
        <f>+IF(I358=0,"",'Ark1'!AA2590)</f>
        <v/>
      </c>
      <c r="T358" s="220" t="str">
        <f>+IF(I358=0,"",'Ark1'!AB2590)</f>
        <v/>
      </c>
      <c r="U358" s="222">
        <f>+'Ark1'!AD2590</f>
        <v>0</v>
      </c>
      <c r="V358" s="220" t="str">
        <f t="shared" si="44"/>
        <v/>
      </c>
      <c r="W358" s="220" t="str">
        <f t="shared" si="45"/>
        <v/>
      </c>
      <c r="X358" s="273"/>
      <c r="AA358" s="28"/>
      <c r="AB358" s="26"/>
    </row>
    <row r="359" spans="1:38">
      <c r="A359" s="273"/>
      <c r="B359" s="27">
        <f>+'Ark1'!C2591</f>
        <v>2023</v>
      </c>
      <c r="C359" s="273"/>
      <c r="D359" s="219">
        <f>+'Ark1'!M2591</f>
        <v>10</v>
      </c>
      <c r="E359" s="219" t="s">
        <v>97</v>
      </c>
      <c r="F359" s="219">
        <f>+'Ark1'!D2591</f>
        <v>4</v>
      </c>
      <c r="G359" s="219" t="str">
        <f t="shared" si="48"/>
        <v>Apr</v>
      </c>
      <c r="H359" s="219">
        <f>+'Ark1'!Q2591</f>
        <v>0</v>
      </c>
      <c r="I359" s="324">
        <f>+'Ark1'!R2591</f>
        <v>0</v>
      </c>
      <c r="J359" s="220" t="str">
        <f>+IF(I359=0,"",'Ark1'!AG2591)</f>
        <v/>
      </c>
      <c r="K359" s="220" t="str">
        <f>+IF(I359=0,"",'Ark1'!AH2591)</f>
        <v/>
      </c>
      <c r="L359" s="221" t="str">
        <f>+IF(I359=0,"",'Ark1'!S2591)</f>
        <v/>
      </c>
      <c r="M359" s="273"/>
      <c r="N359" s="220" t="str">
        <f>+IF(I359=0,"",'Ark1'!V2591)</f>
        <v/>
      </c>
      <c r="O359" s="220" t="str">
        <f>+IF(I359=0,"",'Ark1'!W2591)</f>
        <v/>
      </c>
      <c r="P359" s="222" t="str">
        <f>+IF(I359=0,"",'Ark1'!X2591)</f>
        <v/>
      </c>
      <c r="Q359" s="222" t="str">
        <f>+IF(I359=0,"",'Ark1'!Y2591)</f>
        <v/>
      </c>
      <c r="R359" s="222" t="str">
        <f>+IF(I359=0,"",'Ark1'!Z2591)</f>
        <v/>
      </c>
      <c r="S359" s="220" t="str">
        <f>+IF(I359=0,"",'Ark1'!AA2591)</f>
        <v/>
      </c>
      <c r="T359" s="220" t="str">
        <f>+IF(I359=0,"",'Ark1'!AB2591)</f>
        <v/>
      </c>
      <c r="U359" s="222">
        <f>+'Ark1'!AD2591</f>
        <v>0</v>
      </c>
      <c r="V359" s="220" t="str">
        <f t="shared" si="44"/>
        <v/>
      </c>
      <c r="W359" s="220" t="str">
        <f t="shared" si="45"/>
        <v/>
      </c>
      <c r="X359" s="273"/>
      <c r="AA359" s="28"/>
      <c r="AB359" s="26"/>
    </row>
    <row r="360" spans="1:38">
      <c r="A360" s="273"/>
      <c r="B360" s="27">
        <f>+'Ark1'!C2592</f>
        <v>2023</v>
      </c>
      <c r="C360" s="273"/>
      <c r="D360" s="219">
        <f>+'Ark1'!M2592</f>
        <v>10</v>
      </c>
      <c r="E360" s="219" t="s">
        <v>97</v>
      </c>
      <c r="F360" s="219">
        <f>+'Ark1'!D2592</f>
        <v>5</v>
      </c>
      <c r="G360" s="219" t="str">
        <f t="shared" si="48"/>
        <v>Mai</v>
      </c>
      <c r="H360" s="219">
        <f>+'Ark1'!Q2592</f>
        <v>0</v>
      </c>
      <c r="I360" s="324">
        <f>+'Ark1'!R2592</f>
        <v>0</v>
      </c>
      <c r="J360" s="220" t="str">
        <f>+IF(I360=0,"",'Ark1'!AG2592)</f>
        <v/>
      </c>
      <c r="K360" s="220" t="str">
        <f>+IF(I360=0,"",'Ark1'!AH2592)</f>
        <v/>
      </c>
      <c r="L360" s="221" t="str">
        <f>+IF(I360=0,"",'Ark1'!S2592)</f>
        <v/>
      </c>
      <c r="M360" s="273"/>
      <c r="N360" s="220" t="str">
        <f>+IF(I360=0,"",'Ark1'!V2592)</f>
        <v/>
      </c>
      <c r="O360" s="220" t="str">
        <f>+IF(I360=0,"",'Ark1'!W2592)</f>
        <v/>
      </c>
      <c r="P360" s="222" t="str">
        <f>+IF(I360=0,"",'Ark1'!X2592)</f>
        <v/>
      </c>
      <c r="Q360" s="222" t="str">
        <f>+IF(I360=0,"",'Ark1'!Y2592)</f>
        <v/>
      </c>
      <c r="R360" s="222" t="str">
        <f>+IF(I360=0,"",'Ark1'!Z2592)</f>
        <v/>
      </c>
      <c r="S360" s="220" t="str">
        <f>+IF(I360=0,"",'Ark1'!AA2592)</f>
        <v/>
      </c>
      <c r="T360" s="220" t="str">
        <f>+IF(I360=0,"",'Ark1'!AB2592)</f>
        <v/>
      </c>
      <c r="U360" s="222">
        <f>+'Ark1'!AD2592</f>
        <v>0</v>
      </c>
      <c r="V360" s="220" t="str">
        <f t="shared" si="44"/>
        <v/>
      </c>
      <c r="W360" s="220" t="str">
        <f t="shared" si="45"/>
        <v/>
      </c>
      <c r="X360" s="273"/>
      <c r="AA360" s="28"/>
      <c r="AB360" s="26"/>
    </row>
    <row r="361" spans="1:38">
      <c r="A361" s="273"/>
      <c r="B361" s="27">
        <f>+'Ark1'!C2593</f>
        <v>2023</v>
      </c>
      <c r="C361" s="273"/>
      <c r="D361" s="219">
        <f>+'Ark1'!M2593</f>
        <v>10</v>
      </c>
      <c r="E361" s="219" t="s">
        <v>97</v>
      </c>
      <c r="F361" s="219">
        <f>+'Ark1'!D2593</f>
        <v>6</v>
      </c>
      <c r="G361" s="219" t="str">
        <f t="shared" si="48"/>
        <v>Jun</v>
      </c>
      <c r="H361" s="219">
        <f>+'Ark1'!Q2593</f>
        <v>0</v>
      </c>
      <c r="I361" s="324">
        <f>+'Ark1'!R2593</f>
        <v>0</v>
      </c>
      <c r="J361" s="220" t="str">
        <f>+IF(I361=0,"",'Ark1'!AG2593)</f>
        <v/>
      </c>
      <c r="K361" s="220" t="str">
        <f>+IF(I361=0,"",'Ark1'!AH2593)</f>
        <v/>
      </c>
      <c r="L361" s="221" t="str">
        <f>+IF(I361=0,"",'Ark1'!S2593)</f>
        <v/>
      </c>
      <c r="M361" s="273"/>
      <c r="N361" s="220" t="str">
        <f>+IF(I361=0,"",'Ark1'!V2593)</f>
        <v/>
      </c>
      <c r="O361" s="220" t="str">
        <f>+IF(I361=0,"",'Ark1'!W2593)</f>
        <v/>
      </c>
      <c r="P361" s="222" t="str">
        <f>+IF(I361=0,"",'Ark1'!X2593)</f>
        <v/>
      </c>
      <c r="Q361" s="222" t="str">
        <f>+IF(I361=0,"",'Ark1'!Y2593)</f>
        <v/>
      </c>
      <c r="R361" s="222" t="str">
        <f>+IF(I361=0,"",'Ark1'!Z2593)</f>
        <v/>
      </c>
      <c r="S361" s="220" t="str">
        <f>+IF(I361=0,"",'Ark1'!AA2593)</f>
        <v/>
      </c>
      <c r="T361" s="220" t="str">
        <f>+IF(I361=0,"",'Ark1'!AB2593)</f>
        <v/>
      </c>
      <c r="U361" s="222">
        <f>+'Ark1'!AD2593</f>
        <v>0</v>
      </c>
      <c r="V361" s="220" t="str">
        <f t="shared" si="44"/>
        <v/>
      </c>
      <c r="W361" s="220" t="str">
        <f t="shared" si="45"/>
        <v/>
      </c>
      <c r="X361" s="273"/>
      <c r="AA361" s="28"/>
      <c r="AB361" s="26"/>
    </row>
    <row r="362" spans="1:38">
      <c r="A362" s="273"/>
      <c r="B362" s="27">
        <f>+'Ark1'!C2594</f>
        <v>2023</v>
      </c>
      <c r="C362" s="273"/>
      <c r="D362" s="219">
        <f>+'Ark1'!M2594</f>
        <v>10</v>
      </c>
      <c r="E362" s="219" t="s">
        <v>97</v>
      </c>
      <c r="F362" s="219">
        <f>+'Ark1'!D2594</f>
        <v>7</v>
      </c>
      <c r="G362" s="219" t="str">
        <f t="shared" si="48"/>
        <v>Jul</v>
      </c>
      <c r="H362" s="219">
        <f>+'Ark1'!Q2594</f>
        <v>0</v>
      </c>
      <c r="I362" s="324">
        <f>+'Ark1'!R2594</f>
        <v>0</v>
      </c>
      <c r="J362" s="220" t="str">
        <f>+IF(I362=0,"",'Ark1'!AG2594)</f>
        <v/>
      </c>
      <c r="K362" s="220" t="str">
        <f>+IF(I362=0,"",'Ark1'!AH2594)</f>
        <v/>
      </c>
      <c r="L362" s="221" t="str">
        <f>+IF(I362=0,"",'Ark1'!S2594)</f>
        <v/>
      </c>
      <c r="M362" s="273"/>
      <c r="N362" s="220" t="str">
        <f>+IF(I362=0,"",'Ark1'!V2594)</f>
        <v/>
      </c>
      <c r="O362" s="220" t="str">
        <f>+IF(I362=0,"",'Ark1'!W2594)</f>
        <v/>
      </c>
      <c r="P362" s="222" t="str">
        <f>+IF(I362=0,"",'Ark1'!X2594)</f>
        <v/>
      </c>
      <c r="Q362" s="222" t="str">
        <f>+IF(I362=0,"",'Ark1'!Y2594)</f>
        <v/>
      </c>
      <c r="R362" s="222" t="str">
        <f>+IF(I362=0,"",'Ark1'!Z2594)</f>
        <v/>
      </c>
      <c r="S362" s="220" t="str">
        <f>+IF(I362=0,"",'Ark1'!AA2594)</f>
        <v/>
      </c>
      <c r="T362" s="220" t="str">
        <f>+IF(I362=0,"",'Ark1'!AB2594)</f>
        <v/>
      </c>
      <c r="U362" s="222">
        <f>+'Ark1'!AD2594</f>
        <v>0</v>
      </c>
      <c r="V362" s="220" t="str">
        <f t="shared" si="44"/>
        <v/>
      </c>
      <c r="W362" s="220" t="str">
        <f t="shared" si="45"/>
        <v/>
      </c>
      <c r="X362" s="273"/>
      <c r="AA362" s="28"/>
      <c r="AB362" s="26"/>
    </row>
    <row r="363" spans="1:38">
      <c r="A363" s="273"/>
      <c r="B363" s="27">
        <f>+'Ark1'!C2595</f>
        <v>2023</v>
      </c>
      <c r="C363" s="273"/>
      <c r="D363" s="219">
        <f>+'Ark1'!M2595</f>
        <v>10</v>
      </c>
      <c r="E363" s="219" t="s">
        <v>97</v>
      </c>
      <c r="F363" s="219">
        <f>+'Ark1'!D2595</f>
        <v>8</v>
      </c>
      <c r="G363" s="219" t="str">
        <f t="shared" si="48"/>
        <v>Aug</v>
      </c>
      <c r="H363" s="219">
        <f>+'Ark1'!Q2595</f>
        <v>0</v>
      </c>
      <c r="I363" s="324">
        <f>+'Ark1'!R2595</f>
        <v>0</v>
      </c>
      <c r="J363" s="220" t="str">
        <f>+IF(I363=0,"",'Ark1'!AG2595)</f>
        <v/>
      </c>
      <c r="K363" s="220" t="str">
        <f>+IF(I363=0,"",'Ark1'!AH2595)</f>
        <v/>
      </c>
      <c r="L363" s="221" t="str">
        <f>+IF(I363=0,"",'Ark1'!S2595)</f>
        <v/>
      </c>
      <c r="M363" s="273"/>
      <c r="N363" s="220" t="str">
        <f>+IF(I363=0,"",'Ark1'!V2595)</f>
        <v/>
      </c>
      <c r="O363" s="220" t="str">
        <f>+IF(I363=0,"",'Ark1'!W2595)</f>
        <v/>
      </c>
      <c r="P363" s="222" t="str">
        <f>+IF(I363=0,"",'Ark1'!X2595)</f>
        <v/>
      </c>
      <c r="Q363" s="222" t="str">
        <f>+IF(I363=0,"",'Ark1'!Y2595)</f>
        <v/>
      </c>
      <c r="R363" s="222" t="str">
        <f>+IF(I363=0,"",'Ark1'!Z2595)</f>
        <v/>
      </c>
      <c r="S363" s="220" t="str">
        <f>+IF(I363=0,"",'Ark1'!AA2595)</f>
        <v/>
      </c>
      <c r="T363" s="220" t="str">
        <f>+IF(I363=0,"",'Ark1'!AB2595)</f>
        <v/>
      </c>
      <c r="U363" s="222">
        <f>+'Ark1'!AD2595</f>
        <v>0</v>
      </c>
      <c r="V363" s="220" t="str">
        <f t="shared" si="44"/>
        <v/>
      </c>
      <c r="W363" s="220" t="str">
        <f t="shared" si="45"/>
        <v/>
      </c>
      <c r="X363" s="273"/>
      <c r="AA363" s="28"/>
      <c r="AB363" s="26"/>
    </row>
    <row r="364" spans="1:38">
      <c r="A364" s="273"/>
      <c r="B364" s="27">
        <f>+'Ark1'!C2596</f>
        <v>2023</v>
      </c>
      <c r="C364" s="273"/>
      <c r="D364" s="219">
        <f>+'Ark1'!M2596</f>
        <v>10</v>
      </c>
      <c r="E364" s="219" t="s">
        <v>97</v>
      </c>
      <c r="F364" s="219">
        <f>+'Ark1'!D2596</f>
        <v>9</v>
      </c>
      <c r="G364" s="219" t="str">
        <f t="shared" si="48"/>
        <v>Sep</v>
      </c>
      <c r="H364" s="219">
        <f>+'Ark1'!Q2596</f>
        <v>0</v>
      </c>
      <c r="I364" s="324">
        <f>+'Ark1'!R2596</f>
        <v>0</v>
      </c>
      <c r="J364" s="220" t="str">
        <f>+IF(I364=0,"",'Ark1'!AG2596)</f>
        <v/>
      </c>
      <c r="K364" s="220" t="str">
        <f>+IF(I364=0,"",'Ark1'!AH2596)</f>
        <v/>
      </c>
      <c r="L364" s="221" t="str">
        <f>+IF(I364=0,"",'Ark1'!S2596)</f>
        <v/>
      </c>
      <c r="M364" s="273"/>
      <c r="N364" s="220" t="str">
        <f>+IF(I364=0,"",'Ark1'!V2596)</f>
        <v/>
      </c>
      <c r="O364" s="220" t="str">
        <f>+IF(I364=0,"",'Ark1'!W2596)</f>
        <v/>
      </c>
      <c r="P364" s="222" t="str">
        <f>+IF(I364=0,"",'Ark1'!X2596)</f>
        <v/>
      </c>
      <c r="Q364" s="222" t="str">
        <f>+IF(I364=0,"",'Ark1'!Y2596)</f>
        <v/>
      </c>
      <c r="R364" s="222" t="str">
        <f>+IF(I364=0,"",'Ark1'!Z2596)</f>
        <v/>
      </c>
      <c r="S364" s="220" t="str">
        <f>+IF(I364=0,"",'Ark1'!AA2596)</f>
        <v/>
      </c>
      <c r="T364" s="220" t="str">
        <f>+IF(I364=0,"",'Ark1'!AB2596)</f>
        <v/>
      </c>
      <c r="U364" s="222">
        <f>+'Ark1'!AD2596</f>
        <v>0</v>
      </c>
      <c r="V364" s="220" t="str">
        <f t="shared" si="44"/>
        <v/>
      </c>
      <c r="W364" s="220" t="str">
        <f t="shared" si="45"/>
        <v/>
      </c>
      <c r="X364" s="273"/>
      <c r="AA364" s="28"/>
      <c r="AB364" s="26"/>
    </row>
    <row r="365" spans="1:38">
      <c r="A365" s="273"/>
      <c r="B365" s="27">
        <f>+'Ark1'!C2597</f>
        <v>2023</v>
      </c>
      <c r="C365" s="273"/>
      <c r="D365" s="219">
        <f>+'Ark1'!M2597</f>
        <v>10</v>
      </c>
      <c r="E365" s="219" t="s">
        <v>97</v>
      </c>
      <c r="F365" s="219">
        <f>+'Ark1'!D2597</f>
        <v>10</v>
      </c>
      <c r="G365" s="219" t="str">
        <f t="shared" si="48"/>
        <v>Okt</v>
      </c>
      <c r="H365" s="219">
        <f>+'Ark1'!Q2597</f>
        <v>0</v>
      </c>
      <c r="I365" s="324">
        <f>+'Ark1'!R2597</f>
        <v>0</v>
      </c>
      <c r="J365" s="220" t="str">
        <f>+IF(I365=0,"",'Ark1'!AG2597)</f>
        <v/>
      </c>
      <c r="K365" s="220" t="str">
        <f>+IF(I365=0,"",'Ark1'!AH2597)</f>
        <v/>
      </c>
      <c r="L365" s="221" t="str">
        <f>+IF(I365=0,"",'Ark1'!S2597)</f>
        <v/>
      </c>
      <c r="M365" s="273"/>
      <c r="N365" s="220" t="str">
        <f>+IF(I365=0,"",'Ark1'!V2597)</f>
        <v/>
      </c>
      <c r="O365" s="220" t="str">
        <f>+IF(I365=0,"",'Ark1'!W2597)</f>
        <v/>
      </c>
      <c r="P365" s="222" t="str">
        <f>+IF(I365=0,"",'Ark1'!X2597)</f>
        <v/>
      </c>
      <c r="Q365" s="222" t="str">
        <f>+IF(I365=0,"",'Ark1'!Y2597)</f>
        <v/>
      </c>
      <c r="R365" s="222" t="str">
        <f>+IF(I365=0,"",'Ark1'!Z2597)</f>
        <v/>
      </c>
      <c r="S365" s="220" t="str">
        <f>+IF(I365=0,"",'Ark1'!AA2597)</f>
        <v/>
      </c>
      <c r="T365" s="220" t="str">
        <f>+IF(I365=0,"",'Ark1'!AB2597)</f>
        <v/>
      </c>
      <c r="U365" s="222">
        <f>+'Ark1'!AD2597</f>
        <v>0</v>
      </c>
      <c r="V365" s="220" t="str">
        <f t="shared" si="44"/>
        <v/>
      </c>
      <c r="W365" s="220" t="str">
        <f t="shared" si="45"/>
        <v/>
      </c>
      <c r="X365" s="273"/>
      <c r="AA365" s="28"/>
      <c r="AB365" s="26"/>
    </row>
    <row r="366" spans="1:38">
      <c r="A366" s="273"/>
      <c r="B366" s="27">
        <f>+'Ark1'!C2598</f>
        <v>2023</v>
      </c>
      <c r="C366" s="273"/>
      <c r="D366" s="219">
        <f>+'Ark1'!M2598</f>
        <v>10</v>
      </c>
      <c r="E366" s="219" t="s">
        <v>97</v>
      </c>
      <c r="F366" s="219">
        <f>+'Ark1'!D2598</f>
        <v>11</v>
      </c>
      <c r="G366" s="219" t="str">
        <f t="shared" si="48"/>
        <v>Nov</v>
      </c>
      <c r="H366" s="219">
        <f>+'Ark1'!Q2598</f>
        <v>0</v>
      </c>
      <c r="I366" s="324">
        <f>+'Ark1'!R2598</f>
        <v>0</v>
      </c>
      <c r="J366" s="220" t="str">
        <f>+IF(I366=0,"",'Ark1'!AG2598)</f>
        <v/>
      </c>
      <c r="K366" s="220" t="str">
        <f>+IF(I366=0,"",'Ark1'!AH2598)</f>
        <v/>
      </c>
      <c r="L366" s="221" t="str">
        <f>+IF(I366=0,"",'Ark1'!S2598)</f>
        <v/>
      </c>
      <c r="M366" s="273"/>
      <c r="N366" s="220" t="str">
        <f>+IF(I366=0,"",'Ark1'!V2598)</f>
        <v/>
      </c>
      <c r="O366" s="220" t="str">
        <f>+IF(I366=0,"",'Ark1'!W2598)</f>
        <v/>
      </c>
      <c r="P366" s="222" t="str">
        <f>+IF(I366=0,"",'Ark1'!X2598)</f>
        <v/>
      </c>
      <c r="Q366" s="222" t="str">
        <f>+IF(I366=0,"",'Ark1'!Y2598)</f>
        <v/>
      </c>
      <c r="R366" s="222" t="str">
        <f>+IF(I366=0,"",'Ark1'!Z2598)</f>
        <v/>
      </c>
      <c r="S366" s="220" t="str">
        <f>+IF(I366=0,"",'Ark1'!AA2598)</f>
        <v/>
      </c>
      <c r="T366" s="220" t="str">
        <f>+IF(I366=0,"",'Ark1'!AB2598)</f>
        <v/>
      </c>
      <c r="U366" s="222">
        <f>+'Ark1'!AD2598</f>
        <v>0</v>
      </c>
      <c r="V366" s="220" t="str">
        <f t="shared" si="44"/>
        <v/>
      </c>
      <c r="W366" s="220" t="str">
        <f t="shared" si="45"/>
        <v/>
      </c>
      <c r="X366" s="273"/>
      <c r="AA366" s="28"/>
      <c r="AB366" s="26"/>
    </row>
    <row r="367" spans="1:38">
      <c r="A367" s="273"/>
      <c r="B367" s="27">
        <f>+'Ark1'!C2599</f>
        <v>2023</v>
      </c>
      <c r="C367" s="273"/>
      <c r="D367" s="219">
        <f>+'Ark1'!M2599</f>
        <v>10</v>
      </c>
      <c r="E367" s="219" t="s">
        <v>97</v>
      </c>
      <c r="F367" s="219">
        <f>+'Ark1'!D2599</f>
        <v>12</v>
      </c>
      <c r="G367" s="219" t="str">
        <f t="shared" si="48"/>
        <v>Des</v>
      </c>
      <c r="H367" s="219">
        <f>+'Ark1'!Q2599</f>
        <v>0</v>
      </c>
      <c r="I367" s="324">
        <f>+'Ark1'!R2599</f>
        <v>0</v>
      </c>
      <c r="J367" s="220" t="str">
        <f>+IF(I367=0,"",'Ark1'!AG2599)</f>
        <v/>
      </c>
      <c r="K367" s="220" t="str">
        <f>+IF(I367=0,"",'Ark1'!AH2599)</f>
        <v/>
      </c>
      <c r="L367" s="221" t="str">
        <f>+IF(I367=0,"",'Ark1'!S2599)</f>
        <v/>
      </c>
      <c r="M367" s="273"/>
      <c r="N367" s="220" t="str">
        <f>+IF(I367=0,"",'Ark1'!V2599)</f>
        <v/>
      </c>
      <c r="O367" s="220" t="str">
        <f>+IF(I367=0,"",'Ark1'!W2599)</f>
        <v/>
      </c>
      <c r="P367" s="222" t="str">
        <f>+IF(I367=0,"",'Ark1'!X2599)</f>
        <v/>
      </c>
      <c r="Q367" s="222" t="str">
        <f>+IF(I367=0,"",'Ark1'!Y2599)</f>
        <v/>
      </c>
      <c r="R367" s="222" t="str">
        <f>+IF(I367=0,"",'Ark1'!Z2599)</f>
        <v/>
      </c>
      <c r="S367" s="220" t="str">
        <f>+IF(I367=0,"",'Ark1'!AA2599)</f>
        <v/>
      </c>
      <c r="T367" s="220" t="str">
        <f>+IF(I367=0,"",'Ark1'!AB2599)</f>
        <v/>
      </c>
      <c r="U367" s="222">
        <f>+'Ark1'!AD2599</f>
        <v>0</v>
      </c>
      <c r="V367" s="220" t="str">
        <f t="shared" si="44"/>
        <v/>
      </c>
      <c r="W367" s="220" t="str">
        <f t="shared" si="45"/>
        <v/>
      </c>
      <c r="X367" s="273"/>
      <c r="AA367" s="28"/>
      <c r="AB367" s="26"/>
    </row>
    <row r="368" spans="1:38">
      <c r="A368" s="273"/>
      <c r="C368" s="273"/>
      <c r="D368" s="219"/>
      <c r="E368" s="219"/>
      <c r="F368" s="219"/>
      <c r="G368" s="219"/>
      <c r="H368" s="219"/>
      <c r="I368" s="324"/>
      <c r="J368" s="220"/>
      <c r="K368" s="220"/>
      <c r="L368" s="221"/>
      <c r="M368" s="273"/>
      <c r="N368" s="220"/>
      <c r="O368" s="220"/>
      <c r="P368" s="222"/>
      <c r="Q368" s="222"/>
      <c r="R368" s="222"/>
      <c r="S368" s="220"/>
      <c r="T368" s="220"/>
      <c r="U368" s="222"/>
      <c r="V368" s="220"/>
      <c r="W368" s="220"/>
      <c r="X368" s="273"/>
      <c r="AA368" s="28"/>
      <c r="AB368" s="26"/>
    </row>
    <row r="369" spans="1:38">
      <c r="A369" s="273"/>
      <c r="B369" s="273"/>
      <c r="C369" s="273"/>
      <c r="D369" s="273"/>
      <c r="E369" s="273"/>
      <c r="F369" s="273"/>
      <c r="G369" s="273"/>
      <c r="H369" s="273"/>
      <c r="I369" s="326"/>
      <c r="J369" s="273"/>
      <c r="K369" s="273"/>
      <c r="L369" s="273"/>
      <c r="M369" s="273"/>
      <c r="N369" s="273"/>
      <c r="O369" s="273"/>
      <c r="P369" s="273"/>
      <c r="Q369" s="273"/>
      <c r="R369" s="273"/>
      <c r="S369" s="273"/>
      <c r="T369" s="273"/>
      <c r="U369" s="273"/>
      <c r="V369" s="273"/>
      <c r="W369" s="273"/>
      <c r="X369" s="273"/>
      <c r="AA369" s="28"/>
      <c r="AB369" s="26"/>
      <c r="AE369" s="26"/>
      <c r="AF369" s="26"/>
      <c r="AG369" s="26"/>
      <c r="AI369" s="26"/>
      <c r="AJ369" s="224"/>
      <c r="AK369" s="26"/>
      <c r="AL369" s="26"/>
    </row>
    <row r="370" spans="1:38">
      <c r="A370" s="273"/>
      <c r="B370" s="27">
        <f>+'Ark1'!C2600</f>
        <v>2023</v>
      </c>
      <c r="C370" s="273"/>
      <c r="D370" s="219">
        <f>+'Ark1'!M2600</f>
        <v>11</v>
      </c>
      <c r="E370" s="230" t="s">
        <v>98</v>
      </c>
      <c r="F370" s="219">
        <f>+'Ark1'!D2600</f>
        <v>1</v>
      </c>
      <c r="G370" s="219" t="str">
        <f>+G356</f>
        <v>Jan</v>
      </c>
      <c r="H370" s="219">
        <f>+'Ark1'!Q2600</f>
        <v>0</v>
      </c>
      <c r="I370" s="324">
        <f>+'Ark1'!R2600</f>
        <v>0</v>
      </c>
      <c r="J370" s="220" t="str">
        <f>+IF(I370=0,"",'Ark1'!AG2600)</f>
        <v/>
      </c>
      <c r="K370" s="220" t="str">
        <f>+IF(I370=0,"",'Ark1'!AH2600)</f>
        <v/>
      </c>
      <c r="L370" s="221" t="str">
        <f>+IF(I370=0,"",'Ark1'!S2600)</f>
        <v/>
      </c>
      <c r="M370" s="273"/>
      <c r="N370" s="220" t="str">
        <f>+IF(I370=0,"",'Ark1'!V2600)</f>
        <v/>
      </c>
      <c r="O370" s="220" t="str">
        <f>+IF(I370=0,"",'Ark1'!W2600)</f>
        <v/>
      </c>
      <c r="P370" s="222" t="str">
        <f>+IF(I370=0,"",'Ark1'!X2600)</f>
        <v/>
      </c>
      <c r="Q370" s="222" t="str">
        <f>+IF(I370=0,"",'Ark1'!Y2600)</f>
        <v/>
      </c>
      <c r="R370" s="222" t="str">
        <f>+IF(I370=0,"",'Ark1'!Z2600)</f>
        <v/>
      </c>
      <c r="S370" s="220" t="str">
        <f>+IF(I370=0,"",'Ark1'!AA2600)</f>
        <v/>
      </c>
      <c r="T370" s="220" t="str">
        <f>+IF(I370=0,"",'Ark1'!AB2600)</f>
        <v/>
      </c>
      <c r="U370" s="222">
        <f>+'Ark1'!AD2600</f>
        <v>0</v>
      </c>
      <c r="V370" s="220" t="str">
        <f t="shared" si="44"/>
        <v/>
      </c>
      <c r="W370" s="220" t="str">
        <f t="shared" si="45"/>
        <v/>
      </c>
      <c r="X370" s="273"/>
      <c r="AA370" s="28"/>
      <c r="AB370" s="26"/>
    </row>
    <row r="371" spans="1:38">
      <c r="A371" s="273"/>
      <c r="B371" s="27">
        <f>+'Ark1'!C2601</f>
        <v>2023</v>
      </c>
      <c r="C371" s="273"/>
      <c r="D371" s="219">
        <f>+'Ark1'!M2601</f>
        <v>11</v>
      </c>
      <c r="E371" s="230" t="s">
        <v>98</v>
      </c>
      <c r="F371" s="219">
        <f>+'Ark1'!D2601</f>
        <v>2</v>
      </c>
      <c r="G371" s="219" t="str">
        <f t="shared" ref="G371:G381" si="49">+G357</f>
        <v>Feb</v>
      </c>
      <c r="H371" s="219">
        <f>+'Ark1'!Q2601</f>
        <v>0</v>
      </c>
      <c r="I371" s="324">
        <f>+'Ark1'!R2601</f>
        <v>0</v>
      </c>
      <c r="J371" s="220" t="str">
        <f>+IF(I371=0,"",'Ark1'!AG2601)</f>
        <v/>
      </c>
      <c r="K371" s="220" t="str">
        <f>+IF(I371=0,"",'Ark1'!AH2601)</f>
        <v/>
      </c>
      <c r="L371" s="221" t="str">
        <f>+IF(I371=0,"",'Ark1'!S2601)</f>
        <v/>
      </c>
      <c r="M371" s="273"/>
      <c r="N371" s="220" t="str">
        <f>+IF(I371=0,"",'Ark1'!V2601)</f>
        <v/>
      </c>
      <c r="O371" s="220" t="str">
        <f>+IF(I371=0,"",'Ark1'!W2601)</f>
        <v/>
      </c>
      <c r="P371" s="222" t="str">
        <f>+IF(I371=0,"",'Ark1'!X2601)</f>
        <v/>
      </c>
      <c r="Q371" s="222" t="str">
        <f>+IF(I371=0,"",'Ark1'!Y2601)</f>
        <v/>
      </c>
      <c r="R371" s="222" t="str">
        <f>+IF(I371=0,"",'Ark1'!Z2601)</f>
        <v/>
      </c>
      <c r="S371" s="220" t="str">
        <f>+IF(I371=0,"",'Ark1'!AA2601)</f>
        <v/>
      </c>
      <c r="T371" s="220" t="str">
        <f>+IF(I371=0,"",'Ark1'!AB2601)</f>
        <v/>
      </c>
      <c r="U371" s="222">
        <f>+'Ark1'!AD2601</f>
        <v>0</v>
      </c>
      <c r="V371" s="220" t="str">
        <f t="shared" si="44"/>
        <v/>
      </c>
      <c r="W371" s="220" t="str">
        <f t="shared" si="45"/>
        <v/>
      </c>
      <c r="X371" s="273"/>
      <c r="AA371" s="28"/>
      <c r="AB371" s="26"/>
    </row>
    <row r="372" spans="1:38">
      <c r="A372" s="273"/>
      <c r="B372" s="27">
        <f>+'Ark1'!C2602</f>
        <v>2023</v>
      </c>
      <c r="C372" s="273"/>
      <c r="D372" s="219">
        <f>+'Ark1'!M2602</f>
        <v>11</v>
      </c>
      <c r="E372" s="230" t="s">
        <v>98</v>
      </c>
      <c r="F372" s="219">
        <f>+'Ark1'!D2602</f>
        <v>3</v>
      </c>
      <c r="G372" s="219" t="str">
        <f t="shared" si="49"/>
        <v>Mar</v>
      </c>
      <c r="H372" s="219">
        <f>+'Ark1'!Q2602</f>
        <v>0</v>
      </c>
      <c r="I372" s="324">
        <f>+'Ark1'!R2602</f>
        <v>0</v>
      </c>
      <c r="J372" s="220" t="str">
        <f>+IF(I372=0,"",'Ark1'!AG2602)</f>
        <v/>
      </c>
      <c r="K372" s="220" t="str">
        <f>+IF(I372=0,"",'Ark1'!AH2602)</f>
        <v/>
      </c>
      <c r="L372" s="221" t="str">
        <f>+IF(I372=0,"",'Ark1'!S2602)</f>
        <v/>
      </c>
      <c r="M372" s="273"/>
      <c r="N372" s="220" t="str">
        <f>+IF(I372=0,"",'Ark1'!V2602)</f>
        <v/>
      </c>
      <c r="O372" s="220" t="str">
        <f>+IF(I372=0,"",'Ark1'!W2602)</f>
        <v/>
      </c>
      <c r="P372" s="222" t="str">
        <f>+IF(I372=0,"",'Ark1'!X2602)</f>
        <v/>
      </c>
      <c r="Q372" s="222" t="str">
        <f>+IF(I372=0,"",'Ark1'!Y2602)</f>
        <v/>
      </c>
      <c r="R372" s="222" t="str">
        <f>+IF(I372=0,"",'Ark1'!Z2602)</f>
        <v/>
      </c>
      <c r="S372" s="220" t="str">
        <f>+IF(I372=0,"",'Ark1'!AA2602)</f>
        <v/>
      </c>
      <c r="T372" s="220" t="str">
        <f>+IF(I372=0,"",'Ark1'!AB2602)</f>
        <v/>
      </c>
      <c r="U372" s="222">
        <f>+'Ark1'!AD2602</f>
        <v>0</v>
      </c>
      <c r="V372" s="220" t="str">
        <f t="shared" si="44"/>
        <v/>
      </c>
      <c r="W372" s="220" t="str">
        <f t="shared" si="45"/>
        <v/>
      </c>
      <c r="X372" s="273"/>
      <c r="AA372" s="28"/>
      <c r="AB372" s="26"/>
    </row>
    <row r="373" spans="1:38">
      <c r="A373" s="273"/>
      <c r="B373" s="27">
        <f>+'Ark1'!C2603</f>
        <v>2023</v>
      </c>
      <c r="C373" s="273"/>
      <c r="D373" s="219">
        <f>+'Ark1'!M2603</f>
        <v>11</v>
      </c>
      <c r="E373" s="230" t="s">
        <v>98</v>
      </c>
      <c r="F373" s="219">
        <f>+'Ark1'!D2603</f>
        <v>4</v>
      </c>
      <c r="G373" s="219" t="str">
        <f t="shared" si="49"/>
        <v>Apr</v>
      </c>
      <c r="H373" s="219">
        <f>+'Ark1'!Q2603</f>
        <v>0</v>
      </c>
      <c r="I373" s="324">
        <f>+'Ark1'!R2603</f>
        <v>0</v>
      </c>
      <c r="J373" s="220" t="str">
        <f>+IF(I373=0,"",'Ark1'!AG2603)</f>
        <v/>
      </c>
      <c r="K373" s="220" t="str">
        <f>+IF(I373=0,"",'Ark1'!AH2603)</f>
        <v/>
      </c>
      <c r="L373" s="221" t="str">
        <f>+IF(I373=0,"",'Ark1'!S2603)</f>
        <v/>
      </c>
      <c r="M373" s="273"/>
      <c r="N373" s="220" t="str">
        <f>+IF(I373=0,"",'Ark1'!V2603)</f>
        <v/>
      </c>
      <c r="O373" s="220" t="str">
        <f>+IF(I373=0,"",'Ark1'!W2603)</f>
        <v/>
      </c>
      <c r="P373" s="222" t="str">
        <f>+IF(I373=0,"",'Ark1'!X2603)</f>
        <v/>
      </c>
      <c r="Q373" s="222" t="str">
        <f>+IF(I373=0,"",'Ark1'!Y2603)</f>
        <v/>
      </c>
      <c r="R373" s="222" t="str">
        <f>+IF(I373=0,"",'Ark1'!Z2603)</f>
        <v/>
      </c>
      <c r="S373" s="220" t="str">
        <f>+IF(I373=0,"",'Ark1'!AA2603)</f>
        <v/>
      </c>
      <c r="T373" s="220" t="str">
        <f>+IF(I373=0,"",'Ark1'!AB2603)</f>
        <v/>
      </c>
      <c r="U373" s="222">
        <f>+'Ark1'!AD2603</f>
        <v>0</v>
      </c>
      <c r="V373" s="220" t="str">
        <f t="shared" si="44"/>
        <v/>
      </c>
      <c r="W373" s="220" t="str">
        <f t="shared" si="45"/>
        <v/>
      </c>
      <c r="X373" s="273"/>
      <c r="AA373" s="28"/>
      <c r="AB373" s="26"/>
    </row>
    <row r="374" spans="1:38">
      <c r="A374" s="273"/>
      <c r="B374" s="27">
        <f>+'Ark1'!C2604</f>
        <v>2023</v>
      </c>
      <c r="C374" s="273"/>
      <c r="D374" s="219">
        <f>+'Ark1'!M2604</f>
        <v>11</v>
      </c>
      <c r="E374" s="230" t="s">
        <v>98</v>
      </c>
      <c r="F374" s="219">
        <f>+'Ark1'!D2604</f>
        <v>5</v>
      </c>
      <c r="G374" s="219" t="str">
        <f t="shared" si="49"/>
        <v>Mai</v>
      </c>
      <c r="H374" s="219">
        <f>+'Ark1'!Q2604</f>
        <v>0</v>
      </c>
      <c r="I374" s="324">
        <f>+'Ark1'!R2604</f>
        <v>0</v>
      </c>
      <c r="J374" s="220" t="str">
        <f>+IF(I374=0,"",'Ark1'!AG2604)</f>
        <v/>
      </c>
      <c r="K374" s="220" t="str">
        <f>+IF(I374=0,"",'Ark1'!AH2604)</f>
        <v/>
      </c>
      <c r="L374" s="221" t="str">
        <f>+IF(I374=0,"",'Ark1'!S2604)</f>
        <v/>
      </c>
      <c r="M374" s="273"/>
      <c r="N374" s="220" t="str">
        <f>+IF(I374=0,"",'Ark1'!V2604)</f>
        <v/>
      </c>
      <c r="O374" s="220" t="str">
        <f>+IF(I374=0,"",'Ark1'!W2604)</f>
        <v/>
      </c>
      <c r="P374" s="222" t="str">
        <f>+IF(I374=0,"",'Ark1'!X2604)</f>
        <v/>
      </c>
      <c r="Q374" s="222" t="str">
        <f>+IF(I374=0,"",'Ark1'!Y2604)</f>
        <v/>
      </c>
      <c r="R374" s="222" t="str">
        <f>+IF(I374=0,"",'Ark1'!Z2604)</f>
        <v/>
      </c>
      <c r="S374" s="220" t="str">
        <f>+IF(I374=0,"",'Ark1'!AA2604)</f>
        <v/>
      </c>
      <c r="T374" s="220" t="str">
        <f>+IF(I374=0,"",'Ark1'!AB2604)</f>
        <v/>
      </c>
      <c r="U374" s="222">
        <f>+'Ark1'!AD2604</f>
        <v>0</v>
      </c>
      <c r="V374" s="220" t="str">
        <f t="shared" si="44"/>
        <v/>
      </c>
      <c r="W374" s="220" t="str">
        <f t="shared" si="45"/>
        <v/>
      </c>
      <c r="X374" s="273"/>
      <c r="AA374" s="28"/>
      <c r="AB374" s="26"/>
    </row>
    <row r="375" spans="1:38">
      <c r="A375" s="273"/>
      <c r="B375" s="27">
        <f>+'Ark1'!C2605</f>
        <v>2023</v>
      </c>
      <c r="C375" s="273"/>
      <c r="D375" s="219">
        <f>+'Ark1'!M2605</f>
        <v>11</v>
      </c>
      <c r="E375" s="230" t="s">
        <v>98</v>
      </c>
      <c r="F375" s="219">
        <f>+'Ark1'!D2605</f>
        <v>6</v>
      </c>
      <c r="G375" s="219" t="str">
        <f t="shared" si="49"/>
        <v>Jun</v>
      </c>
      <c r="H375" s="219">
        <f>+'Ark1'!Q2605</f>
        <v>0</v>
      </c>
      <c r="I375" s="324">
        <f>+'Ark1'!R2605</f>
        <v>0</v>
      </c>
      <c r="J375" s="220" t="str">
        <f>+IF(I375=0,"",'Ark1'!AG2605)</f>
        <v/>
      </c>
      <c r="K375" s="220" t="str">
        <f>+IF(I375=0,"",'Ark1'!AH2605)</f>
        <v/>
      </c>
      <c r="L375" s="221" t="str">
        <f>+IF(I375=0,"",'Ark1'!S2605)</f>
        <v/>
      </c>
      <c r="M375" s="273"/>
      <c r="N375" s="220" t="str">
        <f>+IF(I375=0,"",'Ark1'!V2605)</f>
        <v/>
      </c>
      <c r="O375" s="220" t="str">
        <f>+IF(I375=0,"",'Ark1'!W2605)</f>
        <v/>
      </c>
      <c r="P375" s="222" t="str">
        <f>+IF(I375=0,"",'Ark1'!X2605)</f>
        <v/>
      </c>
      <c r="Q375" s="222" t="str">
        <f>+IF(I375=0,"",'Ark1'!Y2605)</f>
        <v/>
      </c>
      <c r="R375" s="222" t="str">
        <f>+IF(I375=0,"",'Ark1'!Z2605)</f>
        <v/>
      </c>
      <c r="S375" s="220" t="str">
        <f>+IF(I375=0,"",'Ark1'!AA2605)</f>
        <v/>
      </c>
      <c r="T375" s="220" t="str">
        <f>+IF(I375=0,"",'Ark1'!AB2605)</f>
        <v/>
      </c>
      <c r="U375" s="222">
        <f>+'Ark1'!AD2605</f>
        <v>0</v>
      </c>
      <c r="V375" s="220" t="str">
        <f t="shared" si="44"/>
        <v/>
      </c>
      <c r="W375" s="220" t="str">
        <f t="shared" si="45"/>
        <v/>
      </c>
      <c r="X375" s="273"/>
      <c r="AA375" s="28"/>
      <c r="AB375" s="26"/>
    </row>
    <row r="376" spans="1:38">
      <c r="A376" s="273"/>
      <c r="B376" s="27">
        <f>+'Ark1'!C2606</f>
        <v>2023</v>
      </c>
      <c r="C376" s="273"/>
      <c r="D376" s="219">
        <f>+'Ark1'!M2606</f>
        <v>11</v>
      </c>
      <c r="E376" s="230" t="s">
        <v>98</v>
      </c>
      <c r="F376" s="219">
        <f>+'Ark1'!D2606</f>
        <v>7</v>
      </c>
      <c r="G376" s="219" t="str">
        <f t="shared" si="49"/>
        <v>Jul</v>
      </c>
      <c r="H376" s="219">
        <f>+'Ark1'!Q2606</f>
        <v>0</v>
      </c>
      <c r="I376" s="324">
        <f>+'Ark1'!R2606</f>
        <v>0</v>
      </c>
      <c r="J376" s="220" t="str">
        <f>+IF(I376=0,"",'Ark1'!AG2606)</f>
        <v/>
      </c>
      <c r="K376" s="220" t="str">
        <f>+IF(I376=0,"",'Ark1'!AH2606)</f>
        <v/>
      </c>
      <c r="L376" s="221" t="str">
        <f>+IF(I376=0,"",'Ark1'!S2606)</f>
        <v/>
      </c>
      <c r="M376" s="273"/>
      <c r="N376" s="220" t="str">
        <f>+IF(I376=0,"",'Ark1'!V2606)</f>
        <v/>
      </c>
      <c r="O376" s="220" t="str">
        <f>+IF(I376=0,"",'Ark1'!W2606)</f>
        <v/>
      </c>
      <c r="P376" s="222" t="str">
        <f>+IF(I376=0,"",'Ark1'!X2606)</f>
        <v/>
      </c>
      <c r="Q376" s="222" t="str">
        <f>+IF(I376=0,"",'Ark1'!Y2606)</f>
        <v/>
      </c>
      <c r="R376" s="222" t="str">
        <f>+IF(I376=0,"",'Ark1'!Z2606)</f>
        <v/>
      </c>
      <c r="S376" s="220" t="str">
        <f>+IF(I376=0,"",'Ark1'!AA2606)</f>
        <v/>
      </c>
      <c r="T376" s="220" t="str">
        <f>+IF(I376=0,"",'Ark1'!AB2606)</f>
        <v/>
      </c>
      <c r="U376" s="222">
        <f>+'Ark1'!AD2606</f>
        <v>0</v>
      </c>
      <c r="V376" s="220" t="str">
        <f t="shared" si="44"/>
        <v/>
      </c>
      <c r="W376" s="220" t="str">
        <f t="shared" si="45"/>
        <v/>
      </c>
      <c r="X376" s="273"/>
      <c r="AA376" s="28"/>
      <c r="AB376" s="26"/>
    </row>
    <row r="377" spans="1:38">
      <c r="A377" s="273"/>
      <c r="B377" s="27">
        <f>+'Ark1'!C2607</f>
        <v>2023</v>
      </c>
      <c r="C377" s="273"/>
      <c r="D377" s="219">
        <f>+'Ark1'!M2607</f>
        <v>11</v>
      </c>
      <c r="E377" s="230" t="s">
        <v>98</v>
      </c>
      <c r="F377" s="219">
        <f>+'Ark1'!D2607</f>
        <v>8</v>
      </c>
      <c r="G377" s="219" t="str">
        <f t="shared" si="49"/>
        <v>Aug</v>
      </c>
      <c r="H377" s="219">
        <f>+'Ark1'!Q2607</f>
        <v>1</v>
      </c>
      <c r="I377" s="324">
        <f>+'Ark1'!R2607</f>
        <v>1</v>
      </c>
      <c r="J377" s="220">
        <f>+IF(I377=0,"",'Ark1'!AG2607)</f>
        <v>0.10081310004993543</v>
      </c>
      <c r="K377" s="220">
        <f>+IF(I377=0,"",'Ark1'!AH2607)</f>
        <v>0</v>
      </c>
      <c r="L377" s="221">
        <f>+IF(I377=0,"",'Ark1'!S2607)</f>
        <v>6</v>
      </c>
      <c r="M377" s="273"/>
      <c r="N377" s="220">
        <f>+IF(I377=0,"",'Ark1'!V2607)</f>
        <v>0</v>
      </c>
      <c r="O377" s="220">
        <f>+IF(I377=0,"",'Ark1'!W2607)</f>
        <v>100</v>
      </c>
      <c r="P377" s="222">
        <f>+IF(I377=0,"",'Ark1'!X2607)</f>
        <v>0</v>
      </c>
      <c r="Q377" s="222">
        <f>+IF(I377=0,"",'Ark1'!Y2607)</f>
        <v>0</v>
      </c>
      <c r="R377" s="222">
        <f>+IF(I377=0,"",'Ark1'!Z2607)</f>
        <v>0</v>
      </c>
      <c r="S377" s="220">
        <f>+IF(I377=0,"",'Ark1'!AA2607)</f>
        <v>0</v>
      </c>
      <c r="T377" s="220">
        <f>+IF(I377=0,"",'Ark1'!AB2607)</f>
        <v>0</v>
      </c>
      <c r="U377" s="222">
        <f>+'Ark1'!AD2607</f>
        <v>0</v>
      </c>
      <c r="V377" s="220">
        <f t="shared" si="44"/>
        <v>9.0909090909090912E-2</v>
      </c>
      <c r="W377" s="220">
        <f t="shared" si="45"/>
        <v>1</v>
      </c>
      <c r="X377" s="273"/>
      <c r="AA377" s="28"/>
      <c r="AB377" s="26"/>
    </row>
    <row r="378" spans="1:38">
      <c r="A378" s="273"/>
      <c r="B378" s="27">
        <f>+'Ark1'!C2608</f>
        <v>2023</v>
      </c>
      <c r="C378" s="273"/>
      <c r="D378" s="219">
        <f>+'Ark1'!M2608</f>
        <v>11</v>
      </c>
      <c r="E378" s="230" t="s">
        <v>98</v>
      </c>
      <c r="F378" s="219">
        <f>+'Ark1'!D2608</f>
        <v>9</v>
      </c>
      <c r="G378" s="219" t="str">
        <f t="shared" si="49"/>
        <v>Sep</v>
      </c>
      <c r="H378" s="219">
        <f>+'Ark1'!Q2608</f>
        <v>0</v>
      </c>
      <c r="I378" s="324">
        <f>+'Ark1'!R2608</f>
        <v>0</v>
      </c>
      <c r="J378" s="220" t="str">
        <f>+IF(I378=0,"",'Ark1'!AG2608)</f>
        <v/>
      </c>
      <c r="K378" s="220" t="str">
        <f>+IF(I378=0,"",'Ark1'!AH2608)</f>
        <v/>
      </c>
      <c r="L378" s="221" t="str">
        <f>+IF(I378=0,"",'Ark1'!S2608)</f>
        <v/>
      </c>
      <c r="M378" s="273"/>
      <c r="N378" s="220" t="str">
        <f>+IF(I378=0,"",'Ark1'!V2608)</f>
        <v/>
      </c>
      <c r="O378" s="220" t="str">
        <f>+IF(I378=0,"",'Ark1'!W2608)</f>
        <v/>
      </c>
      <c r="P378" s="222" t="str">
        <f>+IF(I378=0,"",'Ark1'!X2608)</f>
        <v/>
      </c>
      <c r="Q378" s="222" t="str">
        <f>+IF(I378=0,"",'Ark1'!Y2608)</f>
        <v/>
      </c>
      <c r="R378" s="222" t="str">
        <f>+IF(I378=0,"",'Ark1'!Z2608)</f>
        <v/>
      </c>
      <c r="S378" s="220" t="str">
        <f>+IF(I378=0,"",'Ark1'!AA2608)</f>
        <v/>
      </c>
      <c r="T378" s="220" t="str">
        <f>+IF(I378=0,"",'Ark1'!AB2608)</f>
        <v/>
      </c>
      <c r="U378" s="222">
        <f>+'Ark1'!AD2608</f>
        <v>0</v>
      </c>
      <c r="V378" s="220" t="str">
        <f t="shared" si="44"/>
        <v/>
      </c>
      <c r="W378" s="220" t="str">
        <f t="shared" si="45"/>
        <v/>
      </c>
      <c r="X378" s="273"/>
      <c r="AA378" s="28"/>
      <c r="AB378" s="26"/>
    </row>
    <row r="379" spans="1:38">
      <c r="A379" s="273"/>
      <c r="B379" s="27">
        <f>+'Ark1'!C2609</f>
        <v>2023</v>
      </c>
      <c r="C379" s="273"/>
      <c r="D379" s="219">
        <f>+'Ark1'!M2609</f>
        <v>11</v>
      </c>
      <c r="E379" s="230" t="s">
        <v>98</v>
      </c>
      <c r="F379" s="219">
        <f>+'Ark1'!D2609</f>
        <v>10</v>
      </c>
      <c r="G379" s="219" t="str">
        <f t="shared" si="49"/>
        <v>Okt</v>
      </c>
      <c r="H379" s="219">
        <f>+'Ark1'!Q2609</f>
        <v>1</v>
      </c>
      <c r="I379" s="324">
        <f>+'Ark1'!R2609</f>
        <v>1</v>
      </c>
      <c r="J379" s="220">
        <f>+IF(I379=0,"",'Ark1'!AG2609)</f>
        <v>6.4629958108465071E-2</v>
      </c>
      <c r="K379" s="220">
        <f>+IF(I379=0,"",'Ark1'!AH2609)</f>
        <v>0</v>
      </c>
      <c r="L379" s="221">
        <f>+IF(I379=0,"",'Ark1'!S2609)</f>
        <v>6</v>
      </c>
      <c r="M379" s="273"/>
      <c r="N379" s="220">
        <f>+IF(I379=0,"",'Ark1'!V2609)</f>
        <v>0</v>
      </c>
      <c r="O379" s="220">
        <f>+IF(I379=0,"",'Ark1'!W2609)</f>
        <v>100</v>
      </c>
      <c r="P379" s="222">
        <f>+IF(I379=0,"",'Ark1'!X2609)</f>
        <v>0</v>
      </c>
      <c r="Q379" s="222">
        <f>+IF(I379=0,"",'Ark1'!Y2609)</f>
        <v>0</v>
      </c>
      <c r="R379" s="222">
        <f>+IF(I379=0,"",'Ark1'!Z2609)</f>
        <v>0</v>
      </c>
      <c r="S379" s="220">
        <f>+IF(I379=0,"",'Ark1'!AA2609)</f>
        <v>0</v>
      </c>
      <c r="T379" s="220">
        <f>+IF(I379=0,"",'Ark1'!AB2609)</f>
        <v>0</v>
      </c>
      <c r="U379" s="222">
        <f>+'Ark1'!AD2609</f>
        <v>0</v>
      </c>
      <c r="V379" s="220">
        <f t="shared" si="44"/>
        <v>9.0909090909090912E-2</v>
      </c>
      <c r="W379" s="220">
        <f t="shared" si="45"/>
        <v>1</v>
      </c>
      <c r="X379" s="273"/>
      <c r="AA379" s="28"/>
      <c r="AB379" s="26"/>
    </row>
    <row r="380" spans="1:38">
      <c r="A380" s="273"/>
      <c r="B380" s="27">
        <f>+'Ark1'!C2610</f>
        <v>2023</v>
      </c>
      <c r="C380" s="273"/>
      <c r="D380" s="219">
        <f>+'Ark1'!M2610</f>
        <v>11</v>
      </c>
      <c r="E380" s="230" t="s">
        <v>98</v>
      </c>
      <c r="F380" s="219">
        <f>+'Ark1'!D2610</f>
        <v>11</v>
      </c>
      <c r="G380" s="219" t="str">
        <f t="shared" si="49"/>
        <v>Nov</v>
      </c>
      <c r="H380" s="219">
        <f>+'Ark1'!Q2610</f>
        <v>0</v>
      </c>
      <c r="I380" s="324">
        <f>+'Ark1'!R2610</f>
        <v>0</v>
      </c>
      <c r="J380" s="220" t="str">
        <f>+IF(I380=0,"",'Ark1'!AG2610)</f>
        <v/>
      </c>
      <c r="K380" s="220" t="str">
        <f>+IF(I380=0,"",'Ark1'!AH2610)</f>
        <v/>
      </c>
      <c r="L380" s="221" t="str">
        <f>+IF(I380=0,"",'Ark1'!S2610)</f>
        <v/>
      </c>
      <c r="M380" s="273"/>
      <c r="N380" s="220" t="str">
        <f>+IF(I380=0,"",'Ark1'!V2610)</f>
        <v/>
      </c>
      <c r="O380" s="220" t="str">
        <f>+IF(I380=0,"",'Ark1'!W2610)</f>
        <v/>
      </c>
      <c r="P380" s="222" t="str">
        <f>+IF(I380=0,"",'Ark1'!X2610)</f>
        <v/>
      </c>
      <c r="Q380" s="222" t="str">
        <f>+IF(I380=0,"",'Ark1'!Y2610)</f>
        <v/>
      </c>
      <c r="R380" s="222" t="str">
        <f>+IF(I380=0,"",'Ark1'!Z2610)</f>
        <v/>
      </c>
      <c r="S380" s="220" t="str">
        <f>+IF(I380=0,"",'Ark1'!AA2610)</f>
        <v/>
      </c>
      <c r="T380" s="220" t="str">
        <f>+IF(I380=0,"",'Ark1'!AB2610)</f>
        <v/>
      </c>
      <c r="U380" s="222">
        <f>+'Ark1'!AD2610</f>
        <v>0</v>
      </c>
      <c r="V380" s="220" t="str">
        <f t="shared" si="44"/>
        <v/>
      </c>
      <c r="W380" s="220" t="str">
        <f t="shared" si="45"/>
        <v/>
      </c>
      <c r="X380" s="273"/>
      <c r="AA380" s="28"/>
      <c r="AB380" s="26"/>
    </row>
    <row r="381" spans="1:38">
      <c r="A381" s="273"/>
      <c r="B381" s="27">
        <f>+'Ark1'!C2611</f>
        <v>2023</v>
      </c>
      <c r="C381" s="273"/>
      <c r="D381" s="219">
        <f>+'Ark1'!M2611</f>
        <v>11</v>
      </c>
      <c r="E381" s="230" t="s">
        <v>98</v>
      </c>
      <c r="F381" s="219">
        <f>+'Ark1'!D2611</f>
        <v>12</v>
      </c>
      <c r="G381" s="219" t="str">
        <f t="shared" si="49"/>
        <v>Des</v>
      </c>
      <c r="H381" s="219">
        <f>+'Ark1'!Q2611</f>
        <v>1</v>
      </c>
      <c r="I381" s="324">
        <f>+'Ark1'!R2611</f>
        <v>1</v>
      </c>
      <c r="J381" s="220">
        <f>+IF(I381=0,"",'Ark1'!AG2611)</f>
        <v>1.255790015440041</v>
      </c>
      <c r="K381" s="220">
        <f>+IF(I381=0,"",'Ark1'!AH2611)</f>
        <v>0</v>
      </c>
      <c r="L381" s="221">
        <f>+IF(I381=0,"",'Ark1'!S2611)</f>
        <v>8</v>
      </c>
      <c r="M381" s="273"/>
      <c r="N381" s="220">
        <f>+IF(I381=0,"",'Ark1'!V2611)</f>
        <v>0</v>
      </c>
      <c r="O381" s="220">
        <f>+IF(I381=0,"",'Ark1'!W2611)</f>
        <v>100</v>
      </c>
      <c r="P381" s="222">
        <f>+IF(I381=0,"",'Ark1'!X2611)</f>
        <v>0</v>
      </c>
      <c r="Q381" s="222">
        <f>+IF(I381=0,"",'Ark1'!Y2611)</f>
        <v>0</v>
      </c>
      <c r="R381" s="222">
        <f>+IF(I381=0,"",'Ark1'!Z2611)</f>
        <v>0</v>
      </c>
      <c r="S381" s="220">
        <f>+IF(I381=0,"",'Ark1'!AA2611)</f>
        <v>0</v>
      </c>
      <c r="T381" s="220">
        <f>+IF(I381=0,"",'Ark1'!AB2611)</f>
        <v>0</v>
      </c>
      <c r="U381" s="222">
        <f>+'Ark1'!AD2611</f>
        <v>0</v>
      </c>
      <c r="V381" s="220">
        <f t="shared" si="44"/>
        <v>9.0909090909090912E-2</v>
      </c>
      <c r="W381" s="220">
        <f t="shared" si="45"/>
        <v>1</v>
      </c>
      <c r="X381" s="273"/>
      <c r="AA381" s="28"/>
      <c r="AB381" s="26"/>
    </row>
    <row r="382" spans="1:38">
      <c r="A382" s="273"/>
      <c r="B382" s="273"/>
      <c r="C382" s="273"/>
      <c r="D382" s="273"/>
      <c r="E382" s="273"/>
      <c r="F382" s="273"/>
      <c r="G382" s="273"/>
      <c r="H382" s="273"/>
      <c r="I382" s="326"/>
      <c r="J382" s="273"/>
      <c r="K382" s="273"/>
      <c r="L382" s="273"/>
      <c r="M382" s="273"/>
      <c r="N382" s="273"/>
      <c r="O382" s="273"/>
      <c r="P382" s="273"/>
      <c r="Q382" s="273"/>
      <c r="R382" s="273"/>
      <c r="S382" s="273"/>
      <c r="T382" s="273"/>
      <c r="U382" s="273"/>
      <c r="V382" s="273"/>
      <c r="W382" s="273"/>
      <c r="X382" s="273"/>
      <c r="AA382" s="28"/>
      <c r="AB382" s="26"/>
    </row>
    <row r="383" spans="1:38">
      <c r="A383" s="273"/>
      <c r="B383" s="27">
        <f>+'Ark1'!C2612</f>
        <v>2023</v>
      </c>
      <c r="C383" s="273"/>
      <c r="D383" s="219">
        <f>+'Ark1'!M2612</f>
        <v>12</v>
      </c>
      <c r="E383" s="219" t="s">
        <v>99</v>
      </c>
      <c r="F383" s="219">
        <f>+'Ark1'!D2612</f>
        <v>1</v>
      </c>
      <c r="G383" s="219" t="str">
        <f>+G370</f>
        <v>Jan</v>
      </c>
      <c r="H383" s="219">
        <f>+'Ark1'!Q2612</f>
        <v>0</v>
      </c>
      <c r="I383" s="324">
        <f>+'Ark1'!R2612</f>
        <v>0</v>
      </c>
      <c r="J383" s="220" t="str">
        <f>+IF(I383=0,"",'Ark1'!AG2612)</f>
        <v/>
      </c>
      <c r="K383" s="220" t="str">
        <f>+IF(I383=0,"",'Ark1'!AH2612)</f>
        <v/>
      </c>
      <c r="L383" s="221" t="str">
        <f>+IF(I383=0,"",'Ark1'!S2612)</f>
        <v/>
      </c>
      <c r="M383" s="273"/>
      <c r="N383" s="220" t="str">
        <f>+IF(I383=0,"",'Ark1'!V2612)</f>
        <v/>
      </c>
      <c r="O383" s="220" t="str">
        <f>+IF(I383=0,"",'Ark1'!W2612)</f>
        <v/>
      </c>
      <c r="P383" s="222" t="str">
        <f>+IF(I383=0,"",'Ark1'!X2612)</f>
        <v/>
      </c>
      <c r="Q383" s="222" t="str">
        <f>+IF(I383=0,"",'Ark1'!Y2612)</f>
        <v/>
      </c>
      <c r="R383" s="222" t="str">
        <f>+IF(I383=0,"",'Ark1'!Z2612)</f>
        <v/>
      </c>
      <c r="S383" s="220" t="str">
        <f>+IF(I383=0,"",'Ark1'!AA2612)</f>
        <v/>
      </c>
      <c r="T383" s="220" t="str">
        <f>+IF(I383=0,"",'Ark1'!AB2612)</f>
        <v/>
      </c>
      <c r="U383" s="222">
        <f>+'Ark1'!AD2612</f>
        <v>0</v>
      </c>
      <c r="V383" s="220" t="str">
        <f t="shared" si="44"/>
        <v/>
      </c>
      <c r="W383" s="220" t="str">
        <f t="shared" si="45"/>
        <v/>
      </c>
      <c r="X383" s="273"/>
      <c r="AA383" s="28"/>
      <c r="AB383" s="26"/>
    </row>
    <row r="384" spans="1:38">
      <c r="A384" s="273"/>
      <c r="B384" s="27">
        <f>+'Ark1'!C2613</f>
        <v>2023</v>
      </c>
      <c r="C384" s="273"/>
      <c r="D384" s="219">
        <f>+'Ark1'!M2613</f>
        <v>12</v>
      </c>
      <c r="E384" s="219" t="s">
        <v>99</v>
      </c>
      <c r="F384" s="219">
        <f>+'Ark1'!D2613</f>
        <v>2</v>
      </c>
      <c r="G384" s="219" t="str">
        <f t="shared" ref="G384:G394" si="50">+G371</f>
        <v>Feb</v>
      </c>
      <c r="H384" s="219">
        <f>+'Ark1'!Q2613</f>
        <v>0</v>
      </c>
      <c r="I384" s="324">
        <f>+'Ark1'!R2613</f>
        <v>0</v>
      </c>
      <c r="J384" s="220" t="str">
        <f>+IF(I384=0,"",'Ark1'!AG2613)</f>
        <v/>
      </c>
      <c r="K384" s="220" t="str">
        <f>+IF(I384=0,"",'Ark1'!AH2613)</f>
        <v/>
      </c>
      <c r="L384" s="221" t="str">
        <f>+IF(I384=0,"",'Ark1'!S2613)</f>
        <v/>
      </c>
      <c r="M384" s="273"/>
      <c r="N384" s="220" t="str">
        <f>+IF(I384=0,"",'Ark1'!V2613)</f>
        <v/>
      </c>
      <c r="O384" s="220" t="str">
        <f>+IF(I384=0,"",'Ark1'!W2613)</f>
        <v/>
      </c>
      <c r="P384" s="222" t="str">
        <f>+IF(I384=0,"",'Ark1'!X2613)</f>
        <v/>
      </c>
      <c r="Q384" s="222" t="str">
        <f>+IF(I384=0,"",'Ark1'!Y2613)</f>
        <v/>
      </c>
      <c r="R384" s="222" t="str">
        <f>+IF(I384=0,"",'Ark1'!Z2613)</f>
        <v/>
      </c>
      <c r="S384" s="220" t="str">
        <f>+IF(I384=0,"",'Ark1'!AA2613)</f>
        <v/>
      </c>
      <c r="T384" s="220" t="str">
        <f>+IF(I384=0,"",'Ark1'!AB2613)</f>
        <v/>
      </c>
      <c r="U384" s="222">
        <f>+'Ark1'!AD2613</f>
        <v>0</v>
      </c>
      <c r="V384" s="220" t="str">
        <f t="shared" si="44"/>
        <v/>
      </c>
      <c r="W384" s="220" t="str">
        <f t="shared" si="45"/>
        <v/>
      </c>
      <c r="X384" s="273"/>
      <c r="AA384" s="28"/>
      <c r="AB384" s="26"/>
    </row>
    <row r="385" spans="1:28">
      <c r="A385" s="273"/>
      <c r="B385" s="27">
        <f>+'Ark1'!C2614</f>
        <v>2023</v>
      </c>
      <c r="C385" s="273"/>
      <c r="D385" s="219">
        <f>+'Ark1'!M2614</f>
        <v>12</v>
      </c>
      <c r="E385" s="219" t="s">
        <v>99</v>
      </c>
      <c r="F385" s="219">
        <f>+'Ark1'!D2614</f>
        <v>3</v>
      </c>
      <c r="G385" s="219" t="str">
        <f t="shared" si="50"/>
        <v>Mar</v>
      </c>
      <c r="H385" s="219">
        <f>+'Ark1'!Q2614</f>
        <v>0</v>
      </c>
      <c r="I385" s="324">
        <f>+'Ark1'!R2614</f>
        <v>0</v>
      </c>
      <c r="J385" s="220" t="str">
        <f>+IF(I385=0,"",'Ark1'!AG2614)</f>
        <v/>
      </c>
      <c r="K385" s="220" t="str">
        <f>+IF(I385=0,"",'Ark1'!AH2614)</f>
        <v/>
      </c>
      <c r="L385" s="221" t="str">
        <f>+IF(I385=0,"",'Ark1'!S2614)</f>
        <v/>
      </c>
      <c r="M385" s="273"/>
      <c r="N385" s="220" t="str">
        <f>+IF(I385=0,"",'Ark1'!V2614)</f>
        <v/>
      </c>
      <c r="O385" s="220" t="str">
        <f>+IF(I385=0,"",'Ark1'!W2614)</f>
        <v/>
      </c>
      <c r="P385" s="222" t="str">
        <f>+IF(I385=0,"",'Ark1'!X2614)</f>
        <v/>
      </c>
      <c r="Q385" s="222" t="str">
        <f>+IF(I385=0,"",'Ark1'!Y2614)</f>
        <v/>
      </c>
      <c r="R385" s="222" t="str">
        <f>+IF(I385=0,"",'Ark1'!Z2614)</f>
        <v/>
      </c>
      <c r="S385" s="220" t="str">
        <f>+IF(I385=0,"",'Ark1'!AA2614)</f>
        <v/>
      </c>
      <c r="T385" s="220" t="str">
        <f>+IF(I385=0,"",'Ark1'!AB2614)</f>
        <v/>
      </c>
      <c r="U385" s="222">
        <f>+'Ark1'!AD2614</f>
        <v>0</v>
      </c>
      <c r="V385" s="220" t="str">
        <f t="shared" si="44"/>
        <v/>
      </c>
      <c r="W385" s="220" t="str">
        <f t="shared" si="45"/>
        <v/>
      </c>
      <c r="X385" s="273"/>
      <c r="AA385" s="28"/>
      <c r="AB385" s="26"/>
    </row>
    <row r="386" spans="1:28">
      <c r="A386" s="273"/>
      <c r="B386" s="27">
        <f>+'Ark1'!C2615</f>
        <v>2023</v>
      </c>
      <c r="C386" s="273"/>
      <c r="D386" s="219">
        <f>+'Ark1'!M2615</f>
        <v>12</v>
      </c>
      <c r="E386" s="219" t="s">
        <v>99</v>
      </c>
      <c r="F386" s="219">
        <f>+'Ark1'!D2615</f>
        <v>4</v>
      </c>
      <c r="G386" s="219" t="str">
        <f t="shared" si="50"/>
        <v>Apr</v>
      </c>
      <c r="H386" s="219">
        <f>+'Ark1'!Q2615</f>
        <v>0</v>
      </c>
      <c r="I386" s="324">
        <f>+'Ark1'!R2615</f>
        <v>0</v>
      </c>
      <c r="J386" s="220" t="str">
        <f>+IF(I386=0,"",'Ark1'!AG2615)</f>
        <v/>
      </c>
      <c r="K386" s="220" t="str">
        <f>+IF(I386=0,"",'Ark1'!AH2615)</f>
        <v/>
      </c>
      <c r="L386" s="221" t="str">
        <f>+IF(I386=0,"",'Ark1'!S2615)</f>
        <v/>
      </c>
      <c r="M386" s="273"/>
      <c r="N386" s="220" t="str">
        <f>+IF(I386=0,"",'Ark1'!V2615)</f>
        <v/>
      </c>
      <c r="O386" s="220" t="str">
        <f>+IF(I386=0,"",'Ark1'!W2615)</f>
        <v/>
      </c>
      <c r="P386" s="222" t="str">
        <f>+IF(I386=0,"",'Ark1'!X2615)</f>
        <v/>
      </c>
      <c r="Q386" s="222" t="str">
        <f>+IF(I386=0,"",'Ark1'!Y2615)</f>
        <v/>
      </c>
      <c r="R386" s="222" t="str">
        <f>+IF(I386=0,"",'Ark1'!Z2615)</f>
        <v/>
      </c>
      <c r="S386" s="220" t="str">
        <f>+IF(I386=0,"",'Ark1'!AA2615)</f>
        <v/>
      </c>
      <c r="T386" s="220" t="str">
        <f>+IF(I386=0,"",'Ark1'!AB2615)</f>
        <v/>
      </c>
      <c r="U386" s="222">
        <f>+'Ark1'!AD2615</f>
        <v>0</v>
      </c>
      <c r="V386" s="220" t="str">
        <f t="shared" si="44"/>
        <v/>
      </c>
      <c r="W386" s="220" t="str">
        <f t="shared" si="45"/>
        <v/>
      </c>
      <c r="X386" s="273"/>
      <c r="AA386" s="28"/>
      <c r="AB386" s="26"/>
    </row>
    <row r="387" spans="1:28">
      <c r="A387" s="273"/>
      <c r="B387" s="27">
        <f>+'Ark1'!C2616</f>
        <v>2023</v>
      </c>
      <c r="C387" s="273"/>
      <c r="D387" s="219">
        <f>+'Ark1'!M2616</f>
        <v>12</v>
      </c>
      <c r="E387" s="219" t="s">
        <v>99</v>
      </c>
      <c r="F387" s="219">
        <f>+'Ark1'!D2616</f>
        <v>5</v>
      </c>
      <c r="G387" s="219" t="str">
        <f t="shared" si="50"/>
        <v>Mai</v>
      </c>
      <c r="H387" s="219">
        <f>+'Ark1'!Q2616</f>
        <v>0</v>
      </c>
      <c r="I387" s="324">
        <f>+'Ark1'!R2616</f>
        <v>0</v>
      </c>
      <c r="J387" s="220" t="str">
        <f>+IF(I387=0,"",'Ark1'!AG2616)</f>
        <v/>
      </c>
      <c r="K387" s="220" t="str">
        <f>+IF(I387=0,"",'Ark1'!AH2616)</f>
        <v/>
      </c>
      <c r="L387" s="221" t="str">
        <f>+IF(I387=0,"",'Ark1'!S2616)</f>
        <v/>
      </c>
      <c r="M387" s="273"/>
      <c r="N387" s="220" t="str">
        <f>+IF(I387=0,"",'Ark1'!V2616)</f>
        <v/>
      </c>
      <c r="O387" s="220" t="str">
        <f>+IF(I387=0,"",'Ark1'!W2616)</f>
        <v/>
      </c>
      <c r="P387" s="222" t="str">
        <f>+IF(I387=0,"",'Ark1'!X2616)</f>
        <v/>
      </c>
      <c r="Q387" s="222" t="str">
        <f>+IF(I387=0,"",'Ark1'!Y2616)</f>
        <v/>
      </c>
      <c r="R387" s="222" t="str">
        <f>+IF(I387=0,"",'Ark1'!Z2616)</f>
        <v/>
      </c>
      <c r="S387" s="220" t="str">
        <f>+IF(I387=0,"",'Ark1'!AA2616)</f>
        <v/>
      </c>
      <c r="T387" s="220" t="str">
        <f>+IF(I387=0,"",'Ark1'!AB2616)</f>
        <v/>
      </c>
      <c r="U387" s="222">
        <f>+'Ark1'!AD2616</f>
        <v>0</v>
      </c>
      <c r="V387" s="220" t="str">
        <f t="shared" si="44"/>
        <v/>
      </c>
      <c r="W387" s="220" t="str">
        <f t="shared" si="45"/>
        <v/>
      </c>
      <c r="X387" s="273"/>
      <c r="AA387" s="28"/>
      <c r="AB387" s="26"/>
    </row>
    <row r="388" spans="1:28">
      <c r="A388" s="273"/>
      <c r="B388" s="27">
        <f>+'Ark1'!C2617</f>
        <v>2023</v>
      </c>
      <c r="C388" s="273"/>
      <c r="D388" s="219">
        <f>+'Ark1'!M2617</f>
        <v>12</v>
      </c>
      <c r="E388" s="219" t="s">
        <v>99</v>
      </c>
      <c r="F388" s="219">
        <f>+'Ark1'!D2617</f>
        <v>6</v>
      </c>
      <c r="G388" s="219" t="str">
        <f t="shared" si="50"/>
        <v>Jun</v>
      </c>
      <c r="H388" s="219">
        <f>+'Ark1'!Q2617</f>
        <v>0</v>
      </c>
      <c r="I388" s="324">
        <f>+'Ark1'!R2617</f>
        <v>0</v>
      </c>
      <c r="J388" s="220" t="str">
        <f>+IF(I388=0,"",'Ark1'!AG2617)</f>
        <v/>
      </c>
      <c r="K388" s="220" t="str">
        <f>+IF(I388=0,"",'Ark1'!AH2617)</f>
        <v/>
      </c>
      <c r="L388" s="221" t="str">
        <f>+IF(I388=0,"",'Ark1'!S2617)</f>
        <v/>
      </c>
      <c r="M388" s="273"/>
      <c r="N388" s="220" t="str">
        <f>+IF(I388=0,"",'Ark1'!V2617)</f>
        <v/>
      </c>
      <c r="O388" s="220" t="str">
        <f>+IF(I388=0,"",'Ark1'!W2617)</f>
        <v/>
      </c>
      <c r="P388" s="222" t="str">
        <f>+IF(I388=0,"",'Ark1'!X2617)</f>
        <v/>
      </c>
      <c r="Q388" s="222" t="str">
        <f>+IF(I388=0,"",'Ark1'!Y2617)</f>
        <v/>
      </c>
      <c r="R388" s="222" t="str">
        <f>+IF(I388=0,"",'Ark1'!Z2617)</f>
        <v/>
      </c>
      <c r="S388" s="220" t="str">
        <f>+IF(I388=0,"",'Ark1'!AA2617)</f>
        <v/>
      </c>
      <c r="T388" s="220" t="str">
        <f>+IF(I388=0,"",'Ark1'!AB2617)</f>
        <v/>
      </c>
      <c r="U388" s="222">
        <f>+'Ark1'!AD2617</f>
        <v>0</v>
      </c>
      <c r="V388" s="220" t="str">
        <f t="shared" si="44"/>
        <v/>
      </c>
      <c r="W388" s="220" t="str">
        <f t="shared" si="45"/>
        <v/>
      </c>
      <c r="X388" s="273"/>
      <c r="AA388" s="28"/>
      <c r="AB388" s="26"/>
    </row>
    <row r="389" spans="1:28">
      <c r="A389" s="273"/>
      <c r="B389" s="27">
        <f>+'Ark1'!C2618</f>
        <v>2023</v>
      </c>
      <c r="C389" s="273"/>
      <c r="D389" s="219">
        <f>+'Ark1'!M2618</f>
        <v>12</v>
      </c>
      <c r="E389" s="219" t="s">
        <v>99</v>
      </c>
      <c r="F389" s="219">
        <f>+'Ark1'!D2618</f>
        <v>7</v>
      </c>
      <c r="G389" s="219" t="str">
        <f t="shared" si="50"/>
        <v>Jul</v>
      </c>
      <c r="H389" s="219">
        <f>+'Ark1'!Q2618</f>
        <v>0</v>
      </c>
      <c r="I389" s="324">
        <f>+'Ark1'!R2618</f>
        <v>0</v>
      </c>
      <c r="J389" s="220" t="str">
        <f>+IF(I389=0,"",'Ark1'!AG2618)</f>
        <v/>
      </c>
      <c r="K389" s="220" t="str">
        <f>+IF(I389=0,"",'Ark1'!AH2618)</f>
        <v/>
      </c>
      <c r="L389" s="221" t="str">
        <f>+IF(I389=0,"",'Ark1'!S2618)</f>
        <v/>
      </c>
      <c r="M389" s="273"/>
      <c r="N389" s="220" t="str">
        <f>+IF(I389=0,"",'Ark1'!V2618)</f>
        <v/>
      </c>
      <c r="O389" s="220" t="str">
        <f>+IF(I389=0,"",'Ark1'!W2618)</f>
        <v/>
      </c>
      <c r="P389" s="222" t="str">
        <f>+IF(I389=0,"",'Ark1'!X2618)</f>
        <v/>
      </c>
      <c r="Q389" s="222" t="str">
        <f>+IF(I389=0,"",'Ark1'!Y2618)</f>
        <v/>
      </c>
      <c r="R389" s="222" t="str">
        <f>+IF(I389=0,"",'Ark1'!Z2618)</f>
        <v/>
      </c>
      <c r="S389" s="220" t="str">
        <f>+IF(I389=0,"",'Ark1'!AA2618)</f>
        <v/>
      </c>
      <c r="T389" s="220" t="str">
        <f>+IF(I389=0,"",'Ark1'!AB2618)</f>
        <v/>
      </c>
      <c r="U389" s="222">
        <f>+'Ark1'!AD2618</f>
        <v>0</v>
      </c>
      <c r="V389" s="220" t="str">
        <f t="shared" si="44"/>
        <v/>
      </c>
      <c r="W389" s="220" t="str">
        <f t="shared" si="45"/>
        <v/>
      </c>
      <c r="X389" s="273"/>
      <c r="AA389" s="28"/>
      <c r="AB389" s="26"/>
    </row>
    <row r="390" spans="1:28">
      <c r="A390" s="273"/>
      <c r="B390" s="27">
        <f>+'Ark1'!C2619</f>
        <v>2023</v>
      </c>
      <c r="C390" s="273"/>
      <c r="D390" s="219">
        <f>+'Ark1'!M2619</f>
        <v>12</v>
      </c>
      <c r="E390" s="219" t="s">
        <v>99</v>
      </c>
      <c r="F390" s="219">
        <f>+'Ark1'!D2619</f>
        <v>8</v>
      </c>
      <c r="G390" s="219" t="str">
        <f t="shared" si="50"/>
        <v>Aug</v>
      </c>
      <c r="H390" s="219">
        <f>+'Ark1'!Q2619</f>
        <v>0</v>
      </c>
      <c r="I390" s="324">
        <f>+'Ark1'!R2619</f>
        <v>0</v>
      </c>
      <c r="J390" s="220" t="str">
        <f>+IF(I390=0,"",'Ark1'!AG2619)</f>
        <v/>
      </c>
      <c r="K390" s="220" t="str">
        <f>+IF(I390=0,"",'Ark1'!AH2619)</f>
        <v/>
      </c>
      <c r="L390" s="221" t="str">
        <f>+IF(I390=0,"",'Ark1'!S2619)</f>
        <v/>
      </c>
      <c r="M390" s="273"/>
      <c r="N390" s="220" t="str">
        <f>+IF(I390=0,"",'Ark1'!V2619)</f>
        <v/>
      </c>
      <c r="O390" s="220" t="str">
        <f>+IF(I390=0,"",'Ark1'!W2619)</f>
        <v/>
      </c>
      <c r="P390" s="222" t="str">
        <f>+IF(I390=0,"",'Ark1'!X2619)</f>
        <v/>
      </c>
      <c r="Q390" s="222" t="str">
        <f>+IF(I390=0,"",'Ark1'!Y2619)</f>
        <v/>
      </c>
      <c r="R390" s="222" t="str">
        <f>+IF(I390=0,"",'Ark1'!Z2619)</f>
        <v/>
      </c>
      <c r="S390" s="220" t="str">
        <f>+IF(I390=0,"",'Ark1'!AA2619)</f>
        <v/>
      </c>
      <c r="T390" s="220" t="str">
        <f>+IF(I390=0,"",'Ark1'!AB2619)</f>
        <v/>
      </c>
      <c r="U390" s="222">
        <f>+'Ark1'!AD2619</f>
        <v>0</v>
      </c>
      <c r="V390" s="220" t="str">
        <f t="shared" ref="V390:V433" si="51">+IF(I390=0,"",I390/D390)</f>
        <v/>
      </c>
      <c r="W390" s="220" t="str">
        <f t="shared" ref="W390:W433" si="52">+IF(I390=0,"",I390/H390)</f>
        <v/>
      </c>
      <c r="X390" s="273"/>
      <c r="AA390" s="28"/>
      <c r="AB390" s="26"/>
    </row>
    <row r="391" spans="1:28">
      <c r="A391" s="273"/>
      <c r="B391" s="27">
        <f>+'Ark1'!C2620</f>
        <v>2023</v>
      </c>
      <c r="C391" s="273"/>
      <c r="D391" s="219">
        <f>+'Ark1'!M2620</f>
        <v>12</v>
      </c>
      <c r="E391" s="219" t="s">
        <v>99</v>
      </c>
      <c r="F391" s="219">
        <f>+'Ark1'!D2620</f>
        <v>9</v>
      </c>
      <c r="G391" s="219" t="str">
        <f t="shared" si="50"/>
        <v>Sep</v>
      </c>
      <c r="H391" s="219">
        <f>+'Ark1'!Q2620</f>
        <v>0</v>
      </c>
      <c r="I391" s="324">
        <f>+'Ark1'!R2620</f>
        <v>0</v>
      </c>
      <c r="J391" s="220" t="str">
        <f>+IF(I391=0,"",'Ark1'!AG2620)</f>
        <v/>
      </c>
      <c r="K391" s="220" t="str">
        <f>+IF(I391=0,"",'Ark1'!AH2620)</f>
        <v/>
      </c>
      <c r="L391" s="221" t="str">
        <f>+IF(I391=0,"",'Ark1'!S2620)</f>
        <v/>
      </c>
      <c r="M391" s="273"/>
      <c r="N391" s="220" t="str">
        <f>+IF(I391=0,"",'Ark1'!V2620)</f>
        <v/>
      </c>
      <c r="O391" s="220" t="str">
        <f>+IF(I391=0,"",'Ark1'!W2620)</f>
        <v/>
      </c>
      <c r="P391" s="222" t="str">
        <f>+IF(I391=0,"",'Ark1'!X2620)</f>
        <v/>
      </c>
      <c r="Q391" s="222" t="str">
        <f>+IF(I391=0,"",'Ark1'!Y2620)</f>
        <v/>
      </c>
      <c r="R391" s="222" t="str">
        <f>+IF(I391=0,"",'Ark1'!Z2620)</f>
        <v/>
      </c>
      <c r="S391" s="220" t="str">
        <f>+IF(I391=0,"",'Ark1'!AA2620)</f>
        <v/>
      </c>
      <c r="T391" s="220" t="str">
        <f>+IF(I391=0,"",'Ark1'!AB2620)</f>
        <v/>
      </c>
      <c r="U391" s="222">
        <f>+'Ark1'!AD2620</f>
        <v>0</v>
      </c>
      <c r="V391" s="220" t="str">
        <f t="shared" si="51"/>
        <v/>
      </c>
      <c r="W391" s="220" t="str">
        <f t="shared" si="52"/>
        <v/>
      </c>
      <c r="X391" s="273"/>
      <c r="AA391" s="28"/>
      <c r="AB391" s="26"/>
    </row>
    <row r="392" spans="1:28">
      <c r="A392" s="273"/>
      <c r="B392" s="27">
        <f>+'Ark1'!C2621</f>
        <v>2023</v>
      </c>
      <c r="C392" s="273"/>
      <c r="D392" s="219">
        <f>+'Ark1'!M2621</f>
        <v>12</v>
      </c>
      <c r="E392" s="219" t="s">
        <v>99</v>
      </c>
      <c r="F392" s="219">
        <f>+'Ark1'!D2621</f>
        <v>10</v>
      </c>
      <c r="G392" s="219" t="str">
        <f t="shared" si="50"/>
        <v>Okt</v>
      </c>
      <c r="H392" s="219">
        <f>+'Ark1'!Q2621</f>
        <v>0</v>
      </c>
      <c r="I392" s="324">
        <f>+'Ark1'!R2621</f>
        <v>0</v>
      </c>
      <c r="J392" s="220" t="str">
        <f>+IF(I392=0,"",'Ark1'!AG2621)</f>
        <v/>
      </c>
      <c r="K392" s="220" t="str">
        <f>+IF(I392=0,"",'Ark1'!AH2621)</f>
        <v/>
      </c>
      <c r="L392" s="221" t="str">
        <f>+IF(I392=0,"",'Ark1'!S2621)</f>
        <v/>
      </c>
      <c r="M392" s="273"/>
      <c r="N392" s="220" t="str">
        <f>+IF(I392=0,"",'Ark1'!V2621)</f>
        <v/>
      </c>
      <c r="O392" s="220" t="str">
        <f>+IF(I392=0,"",'Ark1'!W2621)</f>
        <v/>
      </c>
      <c r="P392" s="222" t="str">
        <f>+IF(I392=0,"",'Ark1'!X2621)</f>
        <v/>
      </c>
      <c r="Q392" s="222" t="str">
        <f>+IF(I392=0,"",'Ark1'!Y2621)</f>
        <v/>
      </c>
      <c r="R392" s="222" t="str">
        <f>+IF(I392=0,"",'Ark1'!Z2621)</f>
        <v/>
      </c>
      <c r="S392" s="220" t="str">
        <f>+IF(I392=0,"",'Ark1'!AA2621)</f>
        <v/>
      </c>
      <c r="T392" s="220" t="str">
        <f>+IF(I392=0,"",'Ark1'!AB2621)</f>
        <v/>
      </c>
      <c r="U392" s="222">
        <f>+'Ark1'!AD2621</f>
        <v>0</v>
      </c>
      <c r="V392" s="220" t="str">
        <f t="shared" si="51"/>
        <v/>
      </c>
      <c r="W392" s="220" t="str">
        <f t="shared" si="52"/>
        <v/>
      </c>
      <c r="X392" s="273"/>
      <c r="AA392" s="28"/>
      <c r="AB392" s="26"/>
    </row>
    <row r="393" spans="1:28">
      <c r="A393" s="273"/>
      <c r="B393" s="27">
        <f>+'Ark1'!C2622</f>
        <v>2023</v>
      </c>
      <c r="C393" s="273"/>
      <c r="D393" s="219">
        <f>+'Ark1'!M2622</f>
        <v>12</v>
      </c>
      <c r="E393" s="219" t="s">
        <v>99</v>
      </c>
      <c r="F393" s="219">
        <f>+'Ark1'!D2622</f>
        <v>11</v>
      </c>
      <c r="G393" s="219" t="str">
        <f t="shared" si="50"/>
        <v>Nov</v>
      </c>
      <c r="H393" s="219">
        <f>+'Ark1'!Q2622</f>
        <v>0</v>
      </c>
      <c r="I393" s="324">
        <f>+'Ark1'!R2622</f>
        <v>0</v>
      </c>
      <c r="J393" s="220" t="str">
        <f>+IF(I393=0,"",'Ark1'!AG2622)</f>
        <v/>
      </c>
      <c r="K393" s="220" t="str">
        <f>+IF(I393=0,"",'Ark1'!AH2622)</f>
        <v/>
      </c>
      <c r="L393" s="221" t="str">
        <f>+IF(I393=0,"",'Ark1'!S2622)</f>
        <v/>
      </c>
      <c r="M393" s="273"/>
      <c r="N393" s="220" t="str">
        <f>+IF(I393=0,"",'Ark1'!V2622)</f>
        <v/>
      </c>
      <c r="O393" s="220" t="str">
        <f>+IF(I393=0,"",'Ark1'!W2622)</f>
        <v/>
      </c>
      <c r="P393" s="222" t="str">
        <f>+IF(I393=0,"",'Ark1'!X2622)</f>
        <v/>
      </c>
      <c r="Q393" s="222" t="str">
        <f>+IF(I393=0,"",'Ark1'!Y2622)</f>
        <v/>
      </c>
      <c r="R393" s="222" t="str">
        <f>+IF(I393=0,"",'Ark1'!Z2622)</f>
        <v/>
      </c>
      <c r="S393" s="220" t="str">
        <f>+IF(I393=0,"",'Ark1'!AA2622)</f>
        <v/>
      </c>
      <c r="T393" s="220" t="str">
        <f>+IF(I393=0,"",'Ark1'!AB2622)</f>
        <v/>
      </c>
      <c r="U393" s="222">
        <f>+'Ark1'!AD2622</f>
        <v>0</v>
      </c>
      <c r="V393" s="220" t="str">
        <f t="shared" si="51"/>
        <v/>
      </c>
      <c r="W393" s="220" t="str">
        <f t="shared" si="52"/>
        <v/>
      </c>
      <c r="X393" s="273"/>
      <c r="AA393" s="28"/>
      <c r="AB393" s="26"/>
    </row>
    <row r="394" spans="1:28">
      <c r="A394" s="273"/>
      <c r="B394" s="27">
        <f>+'Ark1'!C2623</f>
        <v>2023</v>
      </c>
      <c r="C394" s="273"/>
      <c r="D394" s="219">
        <f>+'Ark1'!M2623</f>
        <v>12</v>
      </c>
      <c r="E394" s="219" t="s">
        <v>99</v>
      </c>
      <c r="F394" s="219">
        <f>+'Ark1'!D2623</f>
        <v>12</v>
      </c>
      <c r="G394" s="219" t="str">
        <f t="shared" si="50"/>
        <v>Des</v>
      </c>
      <c r="H394" s="219">
        <f>+'Ark1'!Q2623</f>
        <v>0</v>
      </c>
      <c r="I394" s="324">
        <f>+'Ark1'!R2623</f>
        <v>0</v>
      </c>
      <c r="J394" s="220" t="str">
        <f>+IF(I394=0,"",'Ark1'!AG2623)</f>
        <v/>
      </c>
      <c r="K394" s="220" t="str">
        <f>+IF(I394=0,"",'Ark1'!AH2623)</f>
        <v/>
      </c>
      <c r="L394" s="221" t="str">
        <f>+IF(I394=0,"",'Ark1'!S2623)</f>
        <v/>
      </c>
      <c r="M394" s="273"/>
      <c r="N394" s="220" t="str">
        <f>+IF(I394=0,"",'Ark1'!V2623)</f>
        <v/>
      </c>
      <c r="O394" s="220" t="str">
        <f>+IF(I394=0,"",'Ark1'!W2623)</f>
        <v/>
      </c>
      <c r="P394" s="222" t="str">
        <f>+IF(I394=0,"",'Ark1'!X2623)</f>
        <v/>
      </c>
      <c r="Q394" s="222" t="str">
        <f>+IF(I394=0,"",'Ark1'!Y2623)</f>
        <v/>
      </c>
      <c r="R394" s="222" t="str">
        <f>+IF(I394=0,"",'Ark1'!Z2623)</f>
        <v/>
      </c>
      <c r="S394" s="220" t="str">
        <f>+IF(I394=0,"",'Ark1'!AA2623)</f>
        <v/>
      </c>
      <c r="T394" s="220" t="str">
        <f>+IF(I394=0,"",'Ark1'!AB2623)</f>
        <v/>
      </c>
      <c r="U394" s="222">
        <f>+'Ark1'!AD2623</f>
        <v>0</v>
      </c>
      <c r="V394" s="220" t="str">
        <f t="shared" si="51"/>
        <v/>
      </c>
      <c r="W394" s="220" t="str">
        <f t="shared" si="52"/>
        <v/>
      </c>
      <c r="X394" s="273"/>
      <c r="AA394" s="28"/>
      <c r="AB394" s="26"/>
    </row>
    <row r="395" spans="1:28">
      <c r="A395" s="273"/>
      <c r="B395" s="273"/>
      <c r="C395" s="273"/>
      <c r="D395" s="273"/>
      <c r="E395" s="273"/>
      <c r="F395" s="273"/>
      <c r="G395" s="273"/>
      <c r="H395" s="273"/>
      <c r="I395" s="326"/>
      <c r="J395" s="273"/>
      <c r="K395" s="273"/>
      <c r="L395" s="273"/>
      <c r="M395" s="273"/>
      <c r="N395" s="273"/>
      <c r="O395" s="273"/>
      <c r="P395" s="273"/>
      <c r="Q395" s="273"/>
      <c r="R395" s="273"/>
      <c r="S395" s="273"/>
      <c r="T395" s="273"/>
      <c r="U395" s="273"/>
      <c r="V395" s="273"/>
      <c r="W395" s="273"/>
      <c r="X395" s="273"/>
      <c r="AA395" s="28"/>
      <c r="AB395" s="26"/>
    </row>
    <row r="396" spans="1:28">
      <c r="A396" s="273"/>
      <c r="B396" s="27">
        <f>+'Ark1'!C2624</f>
        <v>2023</v>
      </c>
      <c r="C396" s="273"/>
      <c r="D396" s="219">
        <f>+'Ark1'!M2624</f>
        <v>13</v>
      </c>
      <c r="E396" s="219" t="s">
        <v>100</v>
      </c>
      <c r="F396" s="219">
        <f>+'Ark1'!D2624</f>
        <v>1</v>
      </c>
      <c r="G396" s="219" t="str">
        <f>+G383</f>
        <v>Jan</v>
      </c>
      <c r="H396" s="219">
        <f>+'Ark1'!Q2624</f>
        <v>0</v>
      </c>
      <c r="I396" s="324">
        <f>+'Ark1'!R2624</f>
        <v>0</v>
      </c>
      <c r="J396" s="220" t="str">
        <f>+IF(I396=0,"",'Ark1'!AG2624)</f>
        <v/>
      </c>
      <c r="K396" s="220" t="str">
        <f>+IF(I396=0,"",'Ark1'!AH2624)</f>
        <v/>
      </c>
      <c r="L396" s="221" t="str">
        <f>+IF(I396=0,"",'Ark1'!S2624)</f>
        <v/>
      </c>
      <c r="M396" s="273"/>
      <c r="N396" s="220" t="str">
        <f>+IF(I396=0,"",'Ark1'!V2624)</f>
        <v/>
      </c>
      <c r="O396" s="220" t="str">
        <f>+IF(I396=0,"",'Ark1'!W2624)</f>
        <v/>
      </c>
      <c r="P396" s="222" t="str">
        <f>+IF(I396=0,"",'Ark1'!X2624)</f>
        <v/>
      </c>
      <c r="Q396" s="222" t="str">
        <f>+IF(I396=0,"",'Ark1'!Y2624)</f>
        <v/>
      </c>
      <c r="R396" s="222" t="str">
        <f>+IF(I396=0,"",'Ark1'!Z2624)</f>
        <v/>
      </c>
      <c r="S396" s="220" t="str">
        <f>+IF(I396=0,"",'Ark1'!AA2624)</f>
        <v/>
      </c>
      <c r="T396" s="220" t="str">
        <f>+IF(I396=0,"",'Ark1'!AB2624)</f>
        <v/>
      </c>
      <c r="U396" s="222">
        <f>+'Ark1'!AD2624</f>
        <v>0</v>
      </c>
      <c r="V396" s="220" t="str">
        <f t="shared" si="51"/>
        <v/>
      </c>
      <c r="W396" s="220" t="str">
        <f t="shared" si="52"/>
        <v/>
      </c>
      <c r="X396" s="273"/>
      <c r="AA396" s="28"/>
      <c r="AB396" s="26"/>
    </row>
    <row r="397" spans="1:28">
      <c r="A397" s="273"/>
      <c r="B397" s="27">
        <f>+'Ark1'!C2625</f>
        <v>2023</v>
      </c>
      <c r="C397" s="273"/>
      <c r="D397" s="219">
        <f>+'Ark1'!M2625</f>
        <v>13</v>
      </c>
      <c r="E397" s="219" t="s">
        <v>100</v>
      </c>
      <c r="F397" s="219">
        <f>+'Ark1'!D2625</f>
        <v>2</v>
      </c>
      <c r="G397" s="219" t="str">
        <f t="shared" ref="G397:G407" si="53">+G384</f>
        <v>Feb</v>
      </c>
      <c r="H397" s="219">
        <f>+'Ark1'!Q2625</f>
        <v>0</v>
      </c>
      <c r="I397" s="324">
        <f>+'Ark1'!R2625</f>
        <v>0</v>
      </c>
      <c r="J397" s="220" t="str">
        <f>+IF(I397=0,"",'Ark1'!AG2625)</f>
        <v/>
      </c>
      <c r="K397" s="220" t="str">
        <f>+IF(I397=0,"",'Ark1'!AH2625)</f>
        <v/>
      </c>
      <c r="L397" s="221" t="str">
        <f>+IF(I397=0,"",'Ark1'!S2625)</f>
        <v/>
      </c>
      <c r="M397" s="273"/>
      <c r="N397" s="220" t="str">
        <f>+IF(I397=0,"",'Ark1'!V2625)</f>
        <v/>
      </c>
      <c r="O397" s="220" t="str">
        <f>+IF(I397=0,"",'Ark1'!W2625)</f>
        <v/>
      </c>
      <c r="P397" s="222" t="str">
        <f>+IF(I397=0,"",'Ark1'!X2625)</f>
        <v/>
      </c>
      <c r="Q397" s="222" t="str">
        <f>+IF(I397=0,"",'Ark1'!Y2625)</f>
        <v/>
      </c>
      <c r="R397" s="222" t="str">
        <f>+IF(I397=0,"",'Ark1'!Z2625)</f>
        <v/>
      </c>
      <c r="S397" s="220" t="str">
        <f>+IF(I397=0,"",'Ark1'!AA2625)</f>
        <v/>
      </c>
      <c r="T397" s="220" t="str">
        <f>+IF(I397=0,"",'Ark1'!AB2625)</f>
        <v/>
      </c>
      <c r="U397" s="222">
        <f>+'Ark1'!AD2625</f>
        <v>0</v>
      </c>
      <c r="V397" s="220" t="str">
        <f t="shared" si="51"/>
        <v/>
      </c>
      <c r="W397" s="220" t="str">
        <f t="shared" si="52"/>
        <v/>
      </c>
      <c r="X397" s="273"/>
      <c r="AA397" s="28"/>
      <c r="AB397" s="26"/>
    </row>
    <row r="398" spans="1:28">
      <c r="A398" s="273"/>
      <c r="B398" s="27">
        <f>+'Ark1'!C2626</f>
        <v>2023</v>
      </c>
      <c r="C398" s="273"/>
      <c r="D398" s="219">
        <f>+'Ark1'!M2626</f>
        <v>13</v>
      </c>
      <c r="E398" s="219" t="s">
        <v>100</v>
      </c>
      <c r="F398" s="219">
        <f>+'Ark1'!D2626</f>
        <v>3</v>
      </c>
      <c r="G398" s="219" t="str">
        <f t="shared" si="53"/>
        <v>Mar</v>
      </c>
      <c r="H398" s="219">
        <f>+'Ark1'!Q2626</f>
        <v>0</v>
      </c>
      <c r="I398" s="324">
        <f>+'Ark1'!R2626</f>
        <v>0</v>
      </c>
      <c r="J398" s="220" t="str">
        <f>+IF(I398=0,"",'Ark1'!AG2626)</f>
        <v/>
      </c>
      <c r="K398" s="220" t="str">
        <f>+IF(I398=0,"",'Ark1'!AH2626)</f>
        <v/>
      </c>
      <c r="L398" s="221" t="str">
        <f>+IF(I398=0,"",'Ark1'!S2626)</f>
        <v/>
      </c>
      <c r="M398" s="273"/>
      <c r="N398" s="220" t="str">
        <f>+IF(I398=0,"",'Ark1'!V2626)</f>
        <v/>
      </c>
      <c r="O398" s="220" t="str">
        <f>+IF(I398=0,"",'Ark1'!W2626)</f>
        <v/>
      </c>
      <c r="P398" s="222" t="str">
        <f>+IF(I398=0,"",'Ark1'!X2626)</f>
        <v/>
      </c>
      <c r="Q398" s="222" t="str">
        <f>+IF(I398=0,"",'Ark1'!Y2626)</f>
        <v/>
      </c>
      <c r="R398" s="222" t="str">
        <f>+IF(I398=0,"",'Ark1'!Z2626)</f>
        <v/>
      </c>
      <c r="S398" s="220" t="str">
        <f>+IF(I398=0,"",'Ark1'!AA2626)</f>
        <v/>
      </c>
      <c r="T398" s="220" t="str">
        <f>+IF(I398=0,"",'Ark1'!AB2626)</f>
        <v/>
      </c>
      <c r="U398" s="222">
        <f>+'Ark1'!AD2626</f>
        <v>0</v>
      </c>
      <c r="V398" s="220" t="str">
        <f t="shared" si="51"/>
        <v/>
      </c>
      <c r="W398" s="220" t="str">
        <f t="shared" si="52"/>
        <v/>
      </c>
      <c r="X398" s="273"/>
      <c r="AA398" s="28"/>
      <c r="AB398" s="26"/>
    </row>
    <row r="399" spans="1:28">
      <c r="A399" s="273"/>
      <c r="B399" s="27">
        <f>+'Ark1'!C2627</f>
        <v>2023</v>
      </c>
      <c r="C399" s="273"/>
      <c r="D399" s="219">
        <f>+'Ark1'!M2627</f>
        <v>13</v>
      </c>
      <c r="E399" s="219" t="s">
        <v>100</v>
      </c>
      <c r="F399" s="219">
        <f>+'Ark1'!D2627</f>
        <v>4</v>
      </c>
      <c r="G399" s="219" t="str">
        <f t="shared" si="53"/>
        <v>Apr</v>
      </c>
      <c r="H399" s="219">
        <f>+'Ark1'!Q2627</f>
        <v>0</v>
      </c>
      <c r="I399" s="324">
        <f>+'Ark1'!R2627</f>
        <v>0</v>
      </c>
      <c r="J399" s="220" t="str">
        <f>+IF(I399=0,"",'Ark1'!AG2627)</f>
        <v/>
      </c>
      <c r="K399" s="220" t="str">
        <f>+IF(I399=0,"",'Ark1'!AH2627)</f>
        <v/>
      </c>
      <c r="L399" s="221" t="str">
        <f>+IF(I399=0,"",'Ark1'!S2627)</f>
        <v/>
      </c>
      <c r="M399" s="273"/>
      <c r="N399" s="220" t="str">
        <f>+IF(I399=0,"",'Ark1'!V2627)</f>
        <v/>
      </c>
      <c r="O399" s="220" t="str">
        <f>+IF(I399=0,"",'Ark1'!W2627)</f>
        <v/>
      </c>
      <c r="P399" s="222" t="str">
        <f>+IF(I399=0,"",'Ark1'!X2627)</f>
        <v/>
      </c>
      <c r="Q399" s="222" t="str">
        <f>+IF(I399=0,"",'Ark1'!Y2627)</f>
        <v/>
      </c>
      <c r="R399" s="222" t="str">
        <f>+IF(I399=0,"",'Ark1'!Z2627)</f>
        <v/>
      </c>
      <c r="S399" s="220" t="str">
        <f>+IF(I399=0,"",'Ark1'!AA2627)</f>
        <v/>
      </c>
      <c r="T399" s="220" t="str">
        <f>+IF(I399=0,"",'Ark1'!AB2627)</f>
        <v/>
      </c>
      <c r="U399" s="222">
        <f>+'Ark1'!AD2627</f>
        <v>0</v>
      </c>
      <c r="V399" s="220" t="str">
        <f t="shared" si="51"/>
        <v/>
      </c>
      <c r="W399" s="220" t="str">
        <f t="shared" si="52"/>
        <v/>
      </c>
      <c r="X399" s="273"/>
      <c r="AA399" s="28"/>
      <c r="AB399" s="26"/>
    </row>
    <row r="400" spans="1:28">
      <c r="A400" s="273"/>
      <c r="B400" s="27">
        <f>+'Ark1'!C2628</f>
        <v>2023</v>
      </c>
      <c r="C400" s="273"/>
      <c r="D400" s="219">
        <f>+'Ark1'!M2628</f>
        <v>13</v>
      </c>
      <c r="E400" s="219" t="s">
        <v>100</v>
      </c>
      <c r="F400" s="219">
        <f>+'Ark1'!D2628</f>
        <v>5</v>
      </c>
      <c r="G400" s="219" t="str">
        <f t="shared" si="53"/>
        <v>Mai</v>
      </c>
      <c r="H400" s="219">
        <f>+'Ark1'!Q2628</f>
        <v>0</v>
      </c>
      <c r="I400" s="324">
        <f>+'Ark1'!R2628</f>
        <v>0</v>
      </c>
      <c r="J400" s="220" t="str">
        <f>+IF(I400=0,"",'Ark1'!AG2628)</f>
        <v/>
      </c>
      <c r="K400" s="220" t="str">
        <f>+IF(I400=0,"",'Ark1'!AH2628)</f>
        <v/>
      </c>
      <c r="L400" s="221" t="str">
        <f>+IF(I400=0,"",'Ark1'!S2628)</f>
        <v/>
      </c>
      <c r="M400" s="273"/>
      <c r="N400" s="220" t="str">
        <f>+IF(I400=0,"",'Ark1'!V2628)</f>
        <v/>
      </c>
      <c r="O400" s="220" t="str">
        <f>+IF(I400=0,"",'Ark1'!W2628)</f>
        <v/>
      </c>
      <c r="P400" s="222" t="str">
        <f>+IF(I400=0,"",'Ark1'!X2628)</f>
        <v/>
      </c>
      <c r="Q400" s="222" t="str">
        <f>+IF(I400=0,"",'Ark1'!Y2628)</f>
        <v/>
      </c>
      <c r="R400" s="222" t="str">
        <f>+IF(I400=0,"",'Ark1'!Z2628)</f>
        <v/>
      </c>
      <c r="S400" s="220" t="str">
        <f>+IF(I400=0,"",'Ark1'!AA2628)</f>
        <v/>
      </c>
      <c r="T400" s="220" t="str">
        <f>+IF(I400=0,"",'Ark1'!AB2628)</f>
        <v/>
      </c>
      <c r="U400" s="222">
        <f>+'Ark1'!AD2628</f>
        <v>0</v>
      </c>
      <c r="V400" s="220" t="str">
        <f t="shared" si="51"/>
        <v/>
      </c>
      <c r="W400" s="220" t="str">
        <f t="shared" si="52"/>
        <v/>
      </c>
      <c r="X400" s="273"/>
      <c r="AA400" s="28"/>
      <c r="AB400" s="26"/>
    </row>
    <row r="401" spans="1:28">
      <c r="A401" s="273"/>
      <c r="B401" s="27">
        <f>+'Ark1'!C2629</f>
        <v>2023</v>
      </c>
      <c r="C401" s="273"/>
      <c r="D401" s="219">
        <f>+'Ark1'!M2629</f>
        <v>13</v>
      </c>
      <c r="E401" s="219" t="s">
        <v>100</v>
      </c>
      <c r="F401" s="219">
        <f>+'Ark1'!D2629</f>
        <v>6</v>
      </c>
      <c r="G401" s="219" t="str">
        <f t="shared" si="53"/>
        <v>Jun</v>
      </c>
      <c r="H401" s="219">
        <f>+'Ark1'!Q2629</f>
        <v>0</v>
      </c>
      <c r="I401" s="324">
        <f>+'Ark1'!R2629</f>
        <v>0</v>
      </c>
      <c r="J401" s="220" t="str">
        <f>+IF(I401=0,"",'Ark1'!AG2629)</f>
        <v/>
      </c>
      <c r="K401" s="220" t="str">
        <f>+IF(I401=0,"",'Ark1'!AH2629)</f>
        <v/>
      </c>
      <c r="L401" s="221" t="str">
        <f>+IF(I401=0,"",'Ark1'!S2629)</f>
        <v/>
      </c>
      <c r="M401" s="273"/>
      <c r="N401" s="220" t="str">
        <f>+IF(I401=0,"",'Ark1'!V2629)</f>
        <v/>
      </c>
      <c r="O401" s="220" t="str">
        <f>+IF(I401=0,"",'Ark1'!W2629)</f>
        <v/>
      </c>
      <c r="P401" s="222" t="str">
        <f>+IF(I401=0,"",'Ark1'!X2629)</f>
        <v/>
      </c>
      <c r="Q401" s="222" t="str">
        <f>+IF(I401=0,"",'Ark1'!Y2629)</f>
        <v/>
      </c>
      <c r="R401" s="222" t="str">
        <f>+IF(I401=0,"",'Ark1'!Z2629)</f>
        <v/>
      </c>
      <c r="S401" s="220" t="str">
        <f>+IF(I401=0,"",'Ark1'!AA2629)</f>
        <v/>
      </c>
      <c r="T401" s="220" t="str">
        <f>+IF(I401=0,"",'Ark1'!AB2629)</f>
        <v/>
      </c>
      <c r="U401" s="222">
        <f>+'Ark1'!AD2629</f>
        <v>0</v>
      </c>
      <c r="V401" s="220" t="str">
        <f t="shared" si="51"/>
        <v/>
      </c>
      <c r="W401" s="220" t="str">
        <f t="shared" si="52"/>
        <v/>
      </c>
      <c r="X401" s="273"/>
      <c r="AA401" s="28"/>
      <c r="AB401" s="26"/>
    </row>
    <row r="402" spans="1:28">
      <c r="A402" s="273"/>
      <c r="B402" s="27">
        <f>+'Ark1'!C2630</f>
        <v>2023</v>
      </c>
      <c r="C402" s="273"/>
      <c r="D402" s="219">
        <f>+'Ark1'!M2630</f>
        <v>13</v>
      </c>
      <c r="E402" s="219" t="s">
        <v>100</v>
      </c>
      <c r="F402" s="219">
        <f>+'Ark1'!D2630</f>
        <v>7</v>
      </c>
      <c r="G402" s="219" t="str">
        <f t="shared" si="53"/>
        <v>Jul</v>
      </c>
      <c r="H402" s="219">
        <f>+'Ark1'!Q2630</f>
        <v>0</v>
      </c>
      <c r="I402" s="324">
        <f>+'Ark1'!R2630</f>
        <v>0</v>
      </c>
      <c r="J402" s="220" t="str">
        <f>+IF(I402=0,"",'Ark1'!AG2630)</f>
        <v/>
      </c>
      <c r="K402" s="220" t="str">
        <f>+IF(I402=0,"",'Ark1'!AH2630)</f>
        <v/>
      </c>
      <c r="L402" s="221" t="str">
        <f>+IF(I402=0,"",'Ark1'!S2630)</f>
        <v/>
      </c>
      <c r="M402" s="273"/>
      <c r="N402" s="220" t="str">
        <f>+IF(I402=0,"",'Ark1'!V2630)</f>
        <v/>
      </c>
      <c r="O402" s="220" t="str">
        <f>+IF(I402=0,"",'Ark1'!W2630)</f>
        <v/>
      </c>
      <c r="P402" s="222" t="str">
        <f>+IF(I402=0,"",'Ark1'!X2630)</f>
        <v/>
      </c>
      <c r="Q402" s="222" t="str">
        <f>+IF(I402=0,"",'Ark1'!Y2630)</f>
        <v/>
      </c>
      <c r="R402" s="222" t="str">
        <f>+IF(I402=0,"",'Ark1'!Z2630)</f>
        <v/>
      </c>
      <c r="S402" s="220" t="str">
        <f>+IF(I402=0,"",'Ark1'!AA2630)</f>
        <v/>
      </c>
      <c r="T402" s="220" t="str">
        <f>+IF(I402=0,"",'Ark1'!AB2630)</f>
        <v/>
      </c>
      <c r="U402" s="222">
        <f>+'Ark1'!AD2630</f>
        <v>0</v>
      </c>
      <c r="V402" s="220" t="str">
        <f t="shared" si="51"/>
        <v/>
      </c>
      <c r="W402" s="220" t="str">
        <f t="shared" si="52"/>
        <v/>
      </c>
      <c r="X402" s="273"/>
      <c r="AA402" s="28"/>
      <c r="AB402" s="26"/>
    </row>
    <row r="403" spans="1:28">
      <c r="A403" s="273"/>
      <c r="B403" s="27">
        <f>+'Ark1'!C2631</f>
        <v>2023</v>
      </c>
      <c r="C403" s="273"/>
      <c r="D403" s="219">
        <f>+'Ark1'!M2631</f>
        <v>13</v>
      </c>
      <c r="E403" s="219" t="s">
        <v>100</v>
      </c>
      <c r="F403" s="219">
        <f>+'Ark1'!D2631</f>
        <v>8</v>
      </c>
      <c r="G403" s="219" t="str">
        <f t="shared" si="53"/>
        <v>Aug</v>
      </c>
      <c r="H403" s="219">
        <f>+'Ark1'!Q2631</f>
        <v>0</v>
      </c>
      <c r="I403" s="324">
        <f>+'Ark1'!R2631</f>
        <v>0</v>
      </c>
      <c r="J403" s="220" t="str">
        <f>+IF(I403=0,"",'Ark1'!AG2631)</f>
        <v/>
      </c>
      <c r="K403" s="220" t="str">
        <f>+IF(I403=0,"",'Ark1'!AH2631)</f>
        <v/>
      </c>
      <c r="L403" s="221" t="str">
        <f>+IF(I403=0,"",'Ark1'!S2631)</f>
        <v/>
      </c>
      <c r="M403" s="273"/>
      <c r="N403" s="220" t="str">
        <f>+IF(I403=0,"",'Ark1'!V2631)</f>
        <v/>
      </c>
      <c r="O403" s="220" t="str">
        <f>+IF(I403=0,"",'Ark1'!W2631)</f>
        <v/>
      </c>
      <c r="P403" s="222" t="str">
        <f>+IF(I403=0,"",'Ark1'!X2631)</f>
        <v/>
      </c>
      <c r="Q403" s="222" t="str">
        <f>+IF(I403=0,"",'Ark1'!Y2631)</f>
        <v/>
      </c>
      <c r="R403" s="222" t="str">
        <f>+IF(I403=0,"",'Ark1'!Z2631)</f>
        <v/>
      </c>
      <c r="S403" s="220" t="str">
        <f>+IF(I403=0,"",'Ark1'!AA2631)</f>
        <v/>
      </c>
      <c r="T403" s="220" t="str">
        <f>+IF(I403=0,"",'Ark1'!AB2631)</f>
        <v/>
      </c>
      <c r="U403" s="222">
        <f>+'Ark1'!AD2631</f>
        <v>0</v>
      </c>
      <c r="V403" s="220" t="str">
        <f t="shared" si="51"/>
        <v/>
      </c>
      <c r="W403" s="220" t="str">
        <f t="shared" si="52"/>
        <v/>
      </c>
      <c r="X403" s="273"/>
      <c r="AA403" s="28"/>
      <c r="AB403" s="26"/>
    </row>
    <row r="404" spans="1:28">
      <c r="A404" s="273"/>
      <c r="B404" s="27">
        <f>+'Ark1'!C2632</f>
        <v>2023</v>
      </c>
      <c r="C404" s="273"/>
      <c r="D404" s="219">
        <f>+'Ark1'!M2632</f>
        <v>13</v>
      </c>
      <c r="E404" s="219" t="s">
        <v>100</v>
      </c>
      <c r="F404" s="219">
        <f>+'Ark1'!D2632</f>
        <v>9</v>
      </c>
      <c r="G404" s="219" t="str">
        <f t="shared" si="53"/>
        <v>Sep</v>
      </c>
      <c r="H404" s="219">
        <f>+'Ark1'!Q2632</f>
        <v>0</v>
      </c>
      <c r="I404" s="324">
        <f>+'Ark1'!R2632</f>
        <v>0</v>
      </c>
      <c r="J404" s="220" t="str">
        <f>+IF(I404=0,"",'Ark1'!AG2632)</f>
        <v/>
      </c>
      <c r="K404" s="220" t="str">
        <f>+IF(I404=0,"",'Ark1'!AH2632)</f>
        <v/>
      </c>
      <c r="L404" s="221" t="str">
        <f>+IF(I404=0,"",'Ark1'!S2632)</f>
        <v/>
      </c>
      <c r="M404" s="273"/>
      <c r="N404" s="220" t="str">
        <f>+IF(I404=0,"",'Ark1'!V2632)</f>
        <v/>
      </c>
      <c r="O404" s="220" t="str">
        <f>+IF(I404=0,"",'Ark1'!W2632)</f>
        <v/>
      </c>
      <c r="P404" s="222" t="str">
        <f>+IF(I404=0,"",'Ark1'!X2632)</f>
        <v/>
      </c>
      <c r="Q404" s="222" t="str">
        <f>+IF(I404=0,"",'Ark1'!Y2632)</f>
        <v/>
      </c>
      <c r="R404" s="222" t="str">
        <f>+IF(I404=0,"",'Ark1'!Z2632)</f>
        <v/>
      </c>
      <c r="S404" s="220" t="str">
        <f>+IF(I404=0,"",'Ark1'!AA2632)</f>
        <v/>
      </c>
      <c r="T404" s="220" t="str">
        <f>+IF(I404=0,"",'Ark1'!AB2632)</f>
        <v/>
      </c>
      <c r="U404" s="222">
        <f>+'Ark1'!AD2632</f>
        <v>0</v>
      </c>
      <c r="V404" s="220" t="str">
        <f t="shared" si="51"/>
        <v/>
      </c>
      <c r="W404" s="220" t="str">
        <f t="shared" si="52"/>
        <v/>
      </c>
      <c r="X404" s="273"/>
      <c r="AA404" s="28"/>
      <c r="AB404" s="26"/>
    </row>
    <row r="405" spans="1:28">
      <c r="A405" s="273"/>
      <c r="B405" s="27">
        <f>+'Ark1'!C2633</f>
        <v>2023</v>
      </c>
      <c r="C405" s="273"/>
      <c r="D405" s="219">
        <f>+'Ark1'!M2633</f>
        <v>13</v>
      </c>
      <c r="E405" s="219" t="s">
        <v>100</v>
      </c>
      <c r="F405" s="219">
        <f>+'Ark1'!D2633</f>
        <v>10</v>
      </c>
      <c r="G405" s="219" t="str">
        <f t="shared" si="53"/>
        <v>Okt</v>
      </c>
      <c r="H405" s="219">
        <f>+'Ark1'!Q2633</f>
        <v>0</v>
      </c>
      <c r="I405" s="324">
        <f>+'Ark1'!R2633</f>
        <v>0</v>
      </c>
      <c r="J405" s="220" t="str">
        <f>+IF(I405=0,"",'Ark1'!AG2633)</f>
        <v/>
      </c>
      <c r="K405" s="220" t="str">
        <f>+IF(I405=0,"",'Ark1'!AH2633)</f>
        <v/>
      </c>
      <c r="L405" s="221" t="str">
        <f>+IF(I405=0,"",'Ark1'!S2633)</f>
        <v/>
      </c>
      <c r="M405" s="273"/>
      <c r="N405" s="220" t="str">
        <f>+IF(I405=0,"",'Ark1'!V2633)</f>
        <v/>
      </c>
      <c r="O405" s="220" t="str">
        <f>+IF(I405=0,"",'Ark1'!W2633)</f>
        <v/>
      </c>
      <c r="P405" s="222" t="str">
        <f>+IF(I405=0,"",'Ark1'!X2633)</f>
        <v/>
      </c>
      <c r="Q405" s="222" t="str">
        <f>+IF(I405=0,"",'Ark1'!Y2633)</f>
        <v/>
      </c>
      <c r="R405" s="222" t="str">
        <f>+IF(I405=0,"",'Ark1'!Z2633)</f>
        <v/>
      </c>
      <c r="S405" s="220" t="str">
        <f>+IF(I405=0,"",'Ark1'!AA2633)</f>
        <v/>
      </c>
      <c r="T405" s="220" t="str">
        <f>+IF(I405=0,"",'Ark1'!AB2633)</f>
        <v/>
      </c>
      <c r="U405" s="222">
        <f>+'Ark1'!AD2633</f>
        <v>0</v>
      </c>
      <c r="V405" s="220" t="str">
        <f t="shared" si="51"/>
        <v/>
      </c>
      <c r="W405" s="220" t="str">
        <f t="shared" si="52"/>
        <v/>
      </c>
      <c r="X405" s="273"/>
      <c r="AA405" s="28"/>
      <c r="AB405" s="26"/>
    </row>
    <row r="406" spans="1:28">
      <c r="A406" s="273"/>
      <c r="B406" s="27">
        <f>+'Ark1'!C2634</f>
        <v>2023</v>
      </c>
      <c r="C406" s="273"/>
      <c r="D406" s="219">
        <f>+'Ark1'!M2634</f>
        <v>13</v>
      </c>
      <c r="E406" s="219" t="s">
        <v>100</v>
      </c>
      <c r="F406" s="219">
        <f>+'Ark1'!D2634</f>
        <v>11</v>
      </c>
      <c r="G406" s="219" t="str">
        <f t="shared" si="53"/>
        <v>Nov</v>
      </c>
      <c r="H406" s="219">
        <f>+'Ark1'!Q2634</f>
        <v>0</v>
      </c>
      <c r="I406" s="324">
        <f>+'Ark1'!R2634</f>
        <v>0</v>
      </c>
      <c r="J406" s="220" t="str">
        <f>+IF(I406=0,"",'Ark1'!AG2634)</f>
        <v/>
      </c>
      <c r="K406" s="220" t="str">
        <f>+IF(I406=0,"",'Ark1'!AH2634)</f>
        <v/>
      </c>
      <c r="L406" s="221" t="str">
        <f>+IF(I406=0,"",'Ark1'!S2634)</f>
        <v/>
      </c>
      <c r="M406" s="273"/>
      <c r="N406" s="220" t="str">
        <f>+IF(I406=0,"",'Ark1'!V2634)</f>
        <v/>
      </c>
      <c r="O406" s="220" t="str">
        <f>+IF(I406=0,"",'Ark1'!W2634)</f>
        <v/>
      </c>
      <c r="P406" s="222" t="str">
        <f>+IF(I406=0,"",'Ark1'!X2634)</f>
        <v/>
      </c>
      <c r="Q406" s="222" t="str">
        <f>+IF(I406=0,"",'Ark1'!Y2634)</f>
        <v/>
      </c>
      <c r="R406" s="222" t="str">
        <f>+IF(I406=0,"",'Ark1'!Z2634)</f>
        <v/>
      </c>
      <c r="S406" s="220" t="str">
        <f>+IF(I406=0,"",'Ark1'!AA2634)</f>
        <v/>
      </c>
      <c r="T406" s="220" t="str">
        <f>+IF(I406=0,"",'Ark1'!AB2634)</f>
        <v/>
      </c>
      <c r="U406" s="222">
        <f>+'Ark1'!AD2634</f>
        <v>0</v>
      </c>
      <c r="V406" s="220" t="str">
        <f t="shared" si="51"/>
        <v/>
      </c>
      <c r="W406" s="220" t="str">
        <f t="shared" si="52"/>
        <v/>
      </c>
      <c r="X406" s="273"/>
      <c r="AA406" s="28"/>
      <c r="AB406" s="26"/>
    </row>
    <row r="407" spans="1:28">
      <c r="A407" s="273"/>
      <c r="B407" s="27">
        <f>+'Ark1'!C2635</f>
        <v>2023</v>
      </c>
      <c r="C407" s="273"/>
      <c r="D407" s="219">
        <f>+'Ark1'!M2635</f>
        <v>13</v>
      </c>
      <c r="E407" s="219" t="s">
        <v>100</v>
      </c>
      <c r="F407" s="219">
        <f>+'Ark1'!D2635</f>
        <v>12</v>
      </c>
      <c r="G407" s="219" t="str">
        <f t="shared" si="53"/>
        <v>Des</v>
      </c>
      <c r="H407" s="219">
        <f>+'Ark1'!Q2635</f>
        <v>0</v>
      </c>
      <c r="I407" s="324">
        <f>+'Ark1'!R2635</f>
        <v>0</v>
      </c>
      <c r="J407" s="220" t="str">
        <f>+IF(I407=0,"",'Ark1'!AG2635)</f>
        <v/>
      </c>
      <c r="K407" s="220" t="str">
        <f>+IF(I407=0,"",'Ark1'!AH2635)</f>
        <v/>
      </c>
      <c r="L407" s="221" t="str">
        <f>+IF(I407=0,"",'Ark1'!S2635)</f>
        <v/>
      </c>
      <c r="M407" s="273"/>
      <c r="N407" s="220" t="str">
        <f>+IF(I407=0,"",'Ark1'!V2635)</f>
        <v/>
      </c>
      <c r="O407" s="220" t="str">
        <f>+IF(I407=0,"",'Ark1'!W2635)</f>
        <v/>
      </c>
      <c r="P407" s="222" t="str">
        <f>+IF(I407=0,"",'Ark1'!X2635)</f>
        <v/>
      </c>
      <c r="Q407" s="222" t="str">
        <f>+IF(I407=0,"",'Ark1'!Y2635)</f>
        <v/>
      </c>
      <c r="R407" s="222" t="str">
        <f>+IF(I407=0,"",'Ark1'!Z2635)</f>
        <v/>
      </c>
      <c r="S407" s="220" t="str">
        <f>+IF(I407=0,"",'Ark1'!AA2635)</f>
        <v/>
      </c>
      <c r="T407" s="220" t="str">
        <f>+IF(I407=0,"",'Ark1'!AB2635)</f>
        <v/>
      </c>
      <c r="U407" s="222">
        <f>+'Ark1'!AD2635</f>
        <v>0</v>
      </c>
      <c r="V407" s="220" t="str">
        <f t="shared" si="51"/>
        <v/>
      </c>
      <c r="W407" s="220" t="str">
        <f t="shared" si="52"/>
        <v/>
      </c>
      <c r="X407" s="273"/>
      <c r="AA407" s="28"/>
      <c r="AB407" s="26"/>
    </row>
    <row r="408" spans="1:28">
      <c r="A408" s="273"/>
      <c r="B408" s="273"/>
      <c r="C408" s="273"/>
      <c r="D408" s="273"/>
      <c r="E408" s="273"/>
      <c r="F408" s="273"/>
      <c r="G408" s="273"/>
      <c r="H408" s="273"/>
      <c r="I408" s="326"/>
      <c r="J408" s="273"/>
      <c r="K408" s="273"/>
      <c r="L408" s="273"/>
      <c r="M408" s="273"/>
      <c r="N408" s="273"/>
      <c r="O408" s="273"/>
      <c r="P408" s="273"/>
      <c r="Q408" s="273"/>
      <c r="R408" s="273"/>
      <c r="S408" s="273"/>
      <c r="T408" s="273"/>
      <c r="U408" s="273"/>
      <c r="V408" s="273"/>
      <c r="W408" s="273"/>
      <c r="X408" s="273"/>
      <c r="AA408" s="28"/>
      <c r="AB408" s="26"/>
    </row>
    <row r="409" spans="1:28">
      <c r="A409" s="273"/>
      <c r="B409" s="27">
        <f>+'Ark1'!C2636</f>
        <v>2023</v>
      </c>
      <c r="C409" s="273"/>
      <c r="D409" s="219">
        <f>+'Ark1'!M2636</f>
        <v>14</v>
      </c>
      <c r="E409" s="230" t="s">
        <v>101</v>
      </c>
      <c r="F409" s="219">
        <f>+'Ark1'!D2636</f>
        <v>1</v>
      </c>
      <c r="G409" s="219" t="str">
        <f>+G396</f>
        <v>Jan</v>
      </c>
      <c r="H409" s="219">
        <f>+'Ark1'!Q2636</f>
        <v>0</v>
      </c>
      <c r="I409" s="324">
        <f>+'Ark1'!R2636</f>
        <v>0</v>
      </c>
      <c r="J409" s="220" t="str">
        <f>+IF(I409=0,"",'Ark1'!AG2636)</f>
        <v/>
      </c>
      <c r="K409" s="220" t="str">
        <f>+IF(I409=0,"",'Ark1'!AH2636)</f>
        <v/>
      </c>
      <c r="L409" s="221" t="str">
        <f>+IF(I409=0,"",'Ark1'!S2636)</f>
        <v/>
      </c>
      <c r="M409" s="273"/>
      <c r="N409" s="220" t="str">
        <f>+IF(I409=0,"",'Ark1'!V2636)</f>
        <v/>
      </c>
      <c r="O409" s="220" t="str">
        <f>+IF(I409=0,"",'Ark1'!W2636)</f>
        <v/>
      </c>
      <c r="P409" s="222" t="str">
        <f>+IF(I409=0,"",'Ark1'!X2636)</f>
        <v/>
      </c>
      <c r="Q409" s="222" t="str">
        <f>+IF(I409=0,"",'Ark1'!Y2636)</f>
        <v/>
      </c>
      <c r="R409" s="222" t="str">
        <f>+IF(I409=0,"",'Ark1'!Z2636)</f>
        <v/>
      </c>
      <c r="S409" s="220" t="str">
        <f>+IF(I409=0,"",'Ark1'!AA2636)</f>
        <v/>
      </c>
      <c r="T409" s="220" t="str">
        <f>+IF(I409=0,"",'Ark1'!AB2636)</f>
        <v/>
      </c>
      <c r="U409" s="222">
        <f>+'Ark1'!AD2636</f>
        <v>0</v>
      </c>
      <c r="V409" s="220" t="str">
        <f t="shared" si="51"/>
        <v/>
      </c>
      <c r="W409" s="220" t="str">
        <f t="shared" si="52"/>
        <v/>
      </c>
      <c r="X409" s="273"/>
      <c r="AA409" s="28"/>
      <c r="AB409" s="26"/>
    </row>
    <row r="410" spans="1:28">
      <c r="A410" s="273"/>
      <c r="B410" s="27">
        <f>+'Ark1'!C2637</f>
        <v>2023</v>
      </c>
      <c r="C410" s="273"/>
      <c r="D410" s="219">
        <f>+'Ark1'!M2637</f>
        <v>14</v>
      </c>
      <c r="E410" s="230" t="s">
        <v>101</v>
      </c>
      <c r="F410" s="219">
        <f>+'Ark1'!D2637</f>
        <v>2</v>
      </c>
      <c r="G410" s="219" t="str">
        <f t="shared" ref="G410:G420" si="54">+G397</f>
        <v>Feb</v>
      </c>
      <c r="H410" s="219">
        <f>+'Ark1'!Q2637</f>
        <v>0</v>
      </c>
      <c r="I410" s="324">
        <f>+'Ark1'!R2637</f>
        <v>0</v>
      </c>
      <c r="J410" s="220" t="str">
        <f>+IF(I410=0,"",'Ark1'!AG2637)</f>
        <v/>
      </c>
      <c r="K410" s="220" t="str">
        <f>+IF(I410=0,"",'Ark1'!AH2637)</f>
        <v/>
      </c>
      <c r="L410" s="221" t="str">
        <f>+IF(I410=0,"",'Ark1'!S2637)</f>
        <v/>
      </c>
      <c r="M410" s="273"/>
      <c r="N410" s="220" t="str">
        <f>+IF(I410=0,"",'Ark1'!V2637)</f>
        <v/>
      </c>
      <c r="O410" s="220" t="str">
        <f>+IF(I410=0,"",'Ark1'!W2637)</f>
        <v/>
      </c>
      <c r="P410" s="222" t="str">
        <f>+IF(I410=0,"",'Ark1'!X2637)</f>
        <v/>
      </c>
      <c r="Q410" s="222" t="str">
        <f>+IF(I410=0,"",'Ark1'!Y2637)</f>
        <v/>
      </c>
      <c r="R410" s="222" t="str">
        <f>+IF(I410=0,"",'Ark1'!Z2637)</f>
        <v/>
      </c>
      <c r="S410" s="220" t="str">
        <f>+IF(I410=0,"",'Ark1'!AA2637)</f>
        <v/>
      </c>
      <c r="T410" s="220" t="str">
        <f>+IF(I410=0,"",'Ark1'!AB2637)</f>
        <v/>
      </c>
      <c r="U410" s="222">
        <f>+'Ark1'!AD2637</f>
        <v>0</v>
      </c>
      <c r="V410" s="220" t="str">
        <f t="shared" si="51"/>
        <v/>
      </c>
      <c r="W410" s="220" t="str">
        <f t="shared" si="52"/>
        <v/>
      </c>
      <c r="X410" s="273"/>
      <c r="AA410" s="28"/>
      <c r="AB410" s="26"/>
    </row>
    <row r="411" spans="1:28">
      <c r="A411" s="273"/>
      <c r="B411" s="27">
        <f>+'Ark1'!C2638</f>
        <v>2023</v>
      </c>
      <c r="C411" s="273"/>
      <c r="D411" s="219">
        <f>+'Ark1'!M2638</f>
        <v>14</v>
      </c>
      <c r="E411" s="230" t="s">
        <v>101</v>
      </c>
      <c r="F411" s="219">
        <f>+'Ark1'!D2638</f>
        <v>3</v>
      </c>
      <c r="G411" s="219" t="str">
        <f t="shared" si="54"/>
        <v>Mar</v>
      </c>
      <c r="H411" s="219">
        <f>+'Ark1'!Q2638</f>
        <v>0</v>
      </c>
      <c r="I411" s="324">
        <f>+'Ark1'!R2638</f>
        <v>0</v>
      </c>
      <c r="J411" s="220" t="str">
        <f>+IF(I411=0,"",'Ark1'!AG2638)</f>
        <v/>
      </c>
      <c r="K411" s="220" t="str">
        <f>+IF(I411=0,"",'Ark1'!AH2638)</f>
        <v/>
      </c>
      <c r="L411" s="221" t="str">
        <f>+IF(I411=0,"",'Ark1'!S2638)</f>
        <v/>
      </c>
      <c r="M411" s="273"/>
      <c r="N411" s="220" t="str">
        <f>+IF(I411=0,"",'Ark1'!V2638)</f>
        <v/>
      </c>
      <c r="O411" s="220" t="str">
        <f>+IF(I411=0,"",'Ark1'!W2638)</f>
        <v/>
      </c>
      <c r="P411" s="222" t="str">
        <f>+IF(I411=0,"",'Ark1'!X2638)</f>
        <v/>
      </c>
      <c r="Q411" s="222" t="str">
        <f>+IF(I411=0,"",'Ark1'!Y2638)</f>
        <v/>
      </c>
      <c r="R411" s="222" t="str">
        <f>+IF(I411=0,"",'Ark1'!Z2638)</f>
        <v/>
      </c>
      <c r="S411" s="220" t="str">
        <f>+IF(I411=0,"",'Ark1'!AA2638)</f>
        <v/>
      </c>
      <c r="T411" s="220" t="str">
        <f>+IF(I411=0,"",'Ark1'!AB2638)</f>
        <v/>
      </c>
      <c r="U411" s="222">
        <f>+'Ark1'!AD2638</f>
        <v>0</v>
      </c>
      <c r="V411" s="220" t="str">
        <f t="shared" si="51"/>
        <v/>
      </c>
      <c r="W411" s="220" t="str">
        <f t="shared" si="52"/>
        <v/>
      </c>
      <c r="X411" s="273"/>
      <c r="AA411" s="28"/>
      <c r="AB411" s="26"/>
    </row>
    <row r="412" spans="1:28">
      <c r="A412" s="273"/>
      <c r="B412" s="27">
        <f>+'Ark1'!C2639</f>
        <v>2023</v>
      </c>
      <c r="C412" s="273"/>
      <c r="D412" s="219">
        <f>+'Ark1'!M2639</f>
        <v>14</v>
      </c>
      <c r="E412" s="230" t="s">
        <v>101</v>
      </c>
      <c r="F412" s="219">
        <f>+'Ark1'!D2639</f>
        <v>4</v>
      </c>
      <c r="G412" s="219" t="str">
        <f t="shared" si="54"/>
        <v>Apr</v>
      </c>
      <c r="H412" s="219">
        <f>+'Ark1'!Q2639</f>
        <v>0</v>
      </c>
      <c r="I412" s="324">
        <f>+'Ark1'!R2639</f>
        <v>0</v>
      </c>
      <c r="J412" s="220" t="str">
        <f>+IF(I412=0,"",'Ark1'!AG2639)</f>
        <v/>
      </c>
      <c r="K412" s="220" t="str">
        <f>+IF(I412=0,"",'Ark1'!AH2639)</f>
        <v/>
      </c>
      <c r="L412" s="221" t="str">
        <f>+IF(I412=0,"",'Ark1'!S2639)</f>
        <v/>
      </c>
      <c r="M412" s="273"/>
      <c r="N412" s="220" t="str">
        <f>+IF(I412=0,"",'Ark1'!V2639)</f>
        <v/>
      </c>
      <c r="O412" s="220" t="str">
        <f>+IF(I412=0,"",'Ark1'!W2639)</f>
        <v/>
      </c>
      <c r="P412" s="222" t="str">
        <f>+IF(I412=0,"",'Ark1'!X2639)</f>
        <v/>
      </c>
      <c r="Q412" s="222" t="str">
        <f>+IF(I412=0,"",'Ark1'!Y2639)</f>
        <v/>
      </c>
      <c r="R412" s="222" t="str">
        <f>+IF(I412=0,"",'Ark1'!Z2639)</f>
        <v/>
      </c>
      <c r="S412" s="220" t="str">
        <f>+IF(I412=0,"",'Ark1'!AA2639)</f>
        <v/>
      </c>
      <c r="T412" s="220" t="str">
        <f>+IF(I412=0,"",'Ark1'!AB2639)</f>
        <v/>
      </c>
      <c r="U412" s="222">
        <f>+'Ark1'!AD2639</f>
        <v>0</v>
      </c>
      <c r="V412" s="220" t="str">
        <f t="shared" si="51"/>
        <v/>
      </c>
      <c r="W412" s="220" t="str">
        <f t="shared" si="52"/>
        <v/>
      </c>
      <c r="X412" s="273"/>
      <c r="AA412" s="28"/>
      <c r="AB412" s="26"/>
    </row>
    <row r="413" spans="1:28">
      <c r="A413" s="273"/>
      <c r="B413" s="27">
        <f>+'Ark1'!C2640</f>
        <v>2023</v>
      </c>
      <c r="C413" s="273"/>
      <c r="D413" s="219">
        <f>+'Ark1'!M2640</f>
        <v>14</v>
      </c>
      <c r="E413" s="230" t="s">
        <v>101</v>
      </c>
      <c r="F413" s="219">
        <f>+'Ark1'!D2640</f>
        <v>5</v>
      </c>
      <c r="G413" s="219" t="str">
        <f t="shared" si="54"/>
        <v>Mai</v>
      </c>
      <c r="H413" s="219">
        <f>+'Ark1'!Q2640</f>
        <v>0</v>
      </c>
      <c r="I413" s="324">
        <f>+'Ark1'!R2640</f>
        <v>0</v>
      </c>
      <c r="J413" s="220" t="str">
        <f>+IF(I413=0,"",'Ark1'!AG2640)</f>
        <v/>
      </c>
      <c r="K413" s="220" t="str">
        <f>+IF(I413=0,"",'Ark1'!AH2640)</f>
        <v/>
      </c>
      <c r="L413" s="221" t="str">
        <f>+IF(I413=0,"",'Ark1'!S2640)</f>
        <v/>
      </c>
      <c r="M413" s="273"/>
      <c r="N413" s="220" t="str">
        <f>+IF(I413=0,"",'Ark1'!V2640)</f>
        <v/>
      </c>
      <c r="O413" s="220" t="str">
        <f>+IF(I413=0,"",'Ark1'!W2640)</f>
        <v/>
      </c>
      <c r="P413" s="222" t="str">
        <f>+IF(I413=0,"",'Ark1'!X2640)</f>
        <v/>
      </c>
      <c r="Q413" s="222" t="str">
        <f>+IF(I413=0,"",'Ark1'!Y2640)</f>
        <v/>
      </c>
      <c r="R413" s="222" t="str">
        <f>+IF(I413=0,"",'Ark1'!Z2640)</f>
        <v/>
      </c>
      <c r="S413" s="220" t="str">
        <f>+IF(I413=0,"",'Ark1'!AA2640)</f>
        <v/>
      </c>
      <c r="T413" s="220" t="str">
        <f>+IF(I413=0,"",'Ark1'!AB2640)</f>
        <v/>
      </c>
      <c r="U413" s="222">
        <f>+'Ark1'!AD2640</f>
        <v>0</v>
      </c>
      <c r="V413" s="220" t="str">
        <f t="shared" si="51"/>
        <v/>
      </c>
      <c r="W413" s="220" t="str">
        <f t="shared" si="52"/>
        <v/>
      </c>
      <c r="X413" s="273"/>
      <c r="AA413" s="28"/>
      <c r="AB413" s="26"/>
    </row>
    <row r="414" spans="1:28">
      <c r="A414" s="273"/>
      <c r="B414" s="27">
        <f>+'Ark1'!C2641</f>
        <v>2023</v>
      </c>
      <c r="C414" s="273"/>
      <c r="D414" s="219">
        <f>+'Ark1'!M2641</f>
        <v>14</v>
      </c>
      <c r="E414" s="230" t="s">
        <v>101</v>
      </c>
      <c r="F414" s="219">
        <f>+'Ark1'!D2641</f>
        <v>6</v>
      </c>
      <c r="G414" s="219" t="str">
        <f t="shared" si="54"/>
        <v>Jun</v>
      </c>
      <c r="H414" s="219">
        <f>+'Ark1'!Q2641</f>
        <v>0</v>
      </c>
      <c r="I414" s="324">
        <f>+'Ark1'!R2641</f>
        <v>0</v>
      </c>
      <c r="J414" s="220" t="str">
        <f>+IF(I414=0,"",'Ark1'!AG2641)</f>
        <v/>
      </c>
      <c r="K414" s="220" t="str">
        <f>+IF(I414=0,"",'Ark1'!AH2641)</f>
        <v/>
      </c>
      <c r="L414" s="221" t="str">
        <f>+IF(I414=0,"",'Ark1'!S2641)</f>
        <v/>
      </c>
      <c r="M414" s="273"/>
      <c r="N414" s="220" t="str">
        <f>+IF(I414=0,"",'Ark1'!V2641)</f>
        <v/>
      </c>
      <c r="O414" s="220" t="str">
        <f>+IF(I414=0,"",'Ark1'!W2641)</f>
        <v/>
      </c>
      <c r="P414" s="222" t="str">
        <f>+IF(I414=0,"",'Ark1'!X2641)</f>
        <v/>
      </c>
      <c r="Q414" s="222" t="str">
        <f>+IF(I414=0,"",'Ark1'!Y2641)</f>
        <v/>
      </c>
      <c r="R414" s="222" t="str">
        <f>+IF(I414=0,"",'Ark1'!Z2641)</f>
        <v/>
      </c>
      <c r="S414" s="220" t="str">
        <f>+IF(I414=0,"",'Ark1'!AA2641)</f>
        <v/>
      </c>
      <c r="T414" s="220" t="str">
        <f>+IF(I414=0,"",'Ark1'!AB2641)</f>
        <v/>
      </c>
      <c r="U414" s="222">
        <f>+'Ark1'!AD2641</f>
        <v>0</v>
      </c>
      <c r="V414" s="220" t="str">
        <f t="shared" si="51"/>
        <v/>
      </c>
      <c r="W414" s="220" t="str">
        <f t="shared" si="52"/>
        <v/>
      </c>
      <c r="X414" s="273"/>
      <c r="AA414" s="28"/>
      <c r="AB414" s="26"/>
    </row>
    <row r="415" spans="1:28">
      <c r="A415" s="273"/>
      <c r="B415" s="27">
        <f>+'Ark1'!C2642</f>
        <v>2023</v>
      </c>
      <c r="C415" s="273"/>
      <c r="D415" s="219">
        <f>+'Ark1'!M2642</f>
        <v>14</v>
      </c>
      <c r="E415" s="230" t="s">
        <v>101</v>
      </c>
      <c r="F415" s="219">
        <f>+'Ark1'!D2642</f>
        <v>7</v>
      </c>
      <c r="G415" s="219" t="str">
        <f t="shared" si="54"/>
        <v>Jul</v>
      </c>
      <c r="H415" s="219">
        <f>+'Ark1'!Q2642</f>
        <v>0</v>
      </c>
      <c r="I415" s="324">
        <f>+'Ark1'!R2642</f>
        <v>0</v>
      </c>
      <c r="J415" s="220" t="str">
        <f>+IF(I415=0,"",'Ark1'!AG2642)</f>
        <v/>
      </c>
      <c r="K415" s="220" t="str">
        <f>+IF(I415=0,"",'Ark1'!AH2642)</f>
        <v/>
      </c>
      <c r="L415" s="221" t="str">
        <f>+IF(I415=0,"",'Ark1'!S2642)</f>
        <v/>
      </c>
      <c r="M415" s="273"/>
      <c r="N415" s="220" t="str">
        <f>+IF(I415=0,"",'Ark1'!V2642)</f>
        <v/>
      </c>
      <c r="O415" s="220" t="str">
        <f>+IF(I415=0,"",'Ark1'!W2642)</f>
        <v/>
      </c>
      <c r="P415" s="222" t="str">
        <f>+IF(I415=0,"",'Ark1'!X2642)</f>
        <v/>
      </c>
      <c r="Q415" s="222" t="str">
        <f>+IF(I415=0,"",'Ark1'!Y2642)</f>
        <v/>
      </c>
      <c r="R415" s="222" t="str">
        <f>+IF(I415=0,"",'Ark1'!Z2642)</f>
        <v/>
      </c>
      <c r="S415" s="220" t="str">
        <f>+IF(I415=0,"",'Ark1'!AA2642)</f>
        <v/>
      </c>
      <c r="T415" s="220" t="str">
        <f>+IF(I415=0,"",'Ark1'!AB2642)</f>
        <v/>
      </c>
      <c r="U415" s="222">
        <f>+'Ark1'!AD2642</f>
        <v>0</v>
      </c>
      <c r="V415" s="220" t="str">
        <f t="shared" si="51"/>
        <v/>
      </c>
      <c r="W415" s="220" t="str">
        <f t="shared" si="52"/>
        <v/>
      </c>
      <c r="X415" s="273"/>
      <c r="AA415" s="28"/>
      <c r="AB415" s="26"/>
    </row>
    <row r="416" spans="1:28">
      <c r="A416" s="273"/>
      <c r="B416" s="27">
        <f>+'Ark1'!C2643</f>
        <v>2023</v>
      </c>
      <c r="C416" s="273"/>
      <c r="D416" s="219">
        <f>+'Ark1'!M2643</f>
        <v>14</v>
      </c>
      <c r="E416" s="230" t="s">
        <v>101</v>
      </c>
      <c r="F416" s="219">
        <f>+'Ark1'!D2643</f>
        <v>8</v>
      </c>
      <c r="G416" s="219" t="str">
        <f t="shared" si="54"/>
        <v>Aug</v>
      </c>
      <c r="H416" s="219">
        <f>+'Ark1'!Q2643</f>
        <v>0</v>
      </c>
      <c r="I416" s="324">
        <f>+'Ark1'!R2643</f>
        <v>0</v>
      </c>
      <c r="J416" s="220" t="str">
        <f>+IF(I416=0,"",'Ark1'!AG2643)</f>
        <v/>
      </c>
      <c r="K416" s="220" t="str">
        <f>+IF(I416=0,"",'Ark1'!AH2643)</f>
        <v/>
      </c>
      <c r="L416" s="221" t="str">
        <f>+IF(I416=0,"",'Ark1'!S2643)</f>
        <v/>
      </c>
      <c r="M416" s="273"/>
      <c r="N416" s="220" t="str">
        <f>+IF(I416=0,"",'Ark1'!V2643)</f>
        <v/>
      </c>
      <c r="O416" s="220" t="str">
        <f>+IF(I416=0,"",'Ark1'!W2643)</f>
        <v/>
      </c>
      <c r="P416" s="222" t="str">
        <f>+IF(I416=0,"",'Ark1'!X2643)</f>
        <v/>
      </c>
      <c r="Q416" s="222" t="str">
        <f>+IF(I416=0,"",'Ark1'!Y2643)</f>
        <v/>
      </c>
      <c r="R416" s="222" t="str">
        <f>+IF(I416=0,"",'Ark1'!Z2643)</f>
        <v/>
      </c>
      <c r="S416" s="220" t="str">
        <f>+IF(I416=0,"",'Ark1'!AA2643)</f>
        <v/>
      </c>
      <c r="T416" s="220" t="str">
        <f>+IF(I416=0,"",'Ark1'!AB2643)</f>
        <v/>
      </c>
      <c r="U416" s="222">
        <f>+'Ark1'!AD2643</f>
        <v>0</v>
      </c>
      <c r="V416" s="220" t="str">
        <f t="shared" si="51"/>
        <v/>
      </c>
      <c r="W416" s="220" t="str">
        <f t="shared" si="52"/>
        <v/>
      </c>
      <c r="X416" s="273"/>
      <c r="AA416" s="28"/>
      <c r="AB416" s="26"/>
    </row>
    <row r="417" spans="1:28">
      <c r="A417" s="273"/>
      <c r="B417" s="27">
        <f>+'Ark1'!C2644</f>
        <v>2023</v>
      </c>
      <c r="C417" s="273"/>
      <c r="D417" s="219">
        <f>+'Ark1'!M2644</f>
        <v>14</v>
      </c>
      <c r="E417" s="230" t="s">
        <v>101</v>
      </c>
      <c r="F417" s="219">
        <f>+'Ark1'!D2644</f>
        <v>9</v>
      </c>
      <c r="G417" s="219" t="str">
        <f t="shared" si="54"/>
        <v>Sep</v>
      </c>
      <c r="H417" s="219">
        <f>+'Ark1'!Q2644</f>
        <v>0</v>
      </c>
      <c r="I417" s="324">
        <f>+'Ark1'!R2644</f>
        <v>0</v>
      </c>
      <c r="J417" s="220" t="str">
        <f>+IF(I417=0,"",'Ark1'!AG2644)</f>
        <v/>
      </c>
      <c r="K417" s="220" t="str">
        <f>+IF(I417=0,"",'Ark1'!AH2644)</f>
        <v/>
      </c>
      <c r="L417" s="221" t="str">
        <f>+IF(I417=0,"",'Ark1'!S2644)</f>
        <v/>
      </c>
      <c r="M417" s="273"/>
      <c r="N417" s="220" t="str">
        <f>+IF(I417=0,"",'Ark1'!V2644)</f>
        <v/>
      </c>
      <c r="O417" s="220" t="str">
        <f>+IF(I417=0,"",'Ark1'!W2644)</f>
        <v/>
      </c>
      <c r="P417" s="222" t="str">
        <f>+IF(I417=0,"",'Ark1'!X2644)</f>
        <v/>
      </c>
      <c r="Q417" s="222" t="str">
        <f>+IF(I417=0,"",'Ark1'!Y2644)</f>
        <v/>
      </c>
      <c r="R417" s="222" t="str">
        <f>+IF(I417=0,"",'Ark1'!Z2644)</f>
        <v/>
      </c>
      <c r="S417" s="220" t="str">
        <f>+IF(I417=0,"",'Ark1'!AA2644)</f>
        <v/>
      </c>
      <c r="T417" s="220" t="str">
        <f>+IF(I417=0,"",'Ark1'!AB2644)</f>
        <v/>
      </c>
      <c r="U417" s="222">
        <f>+'Ark1'!AD2644</f>
        <v>0</v>
      </c>
      <c r="V417" s="220" t="str">
        <f t="shared" si="51"/>
        <v/>
      </c>
      <c r="W417" s="220" t="str">
        <f t="shared" si="52"/>
        <v/>
      </c>
      <c r="X417" s="273"/>
      <c r="AA417" s="28"/>
      <c r="AB417" s="26"/>
    </row>
    <row r="418" spans="1:28">
      <c r="A418" s="273"/>
      <c r="B418" s="27">
        <f>+'Ark1'!C2645</f>
        <v>2023</v>
      </c>
      <c r="C418" s="273"/>
      <c r="D418" s="219">
        <f>+'Ark1'!M2645</f>
        <v>14</v>
      </c>
      <c r="E418" s="230" t="s">
        <v>101</v>
      </c>
      <c r="F418" s="219">
        <f>+'Ark1'!D2645</f>
        <v>10</v>
      </c>
      <c r="G418" s="219" t="str">
        <f t="shared" si="54"/>
        <v>Okt</v>
      </c>
      <c r="H418" s="219">
        <f>+'Ark1'!Q2645</f>
        <v>0</v>
      </c>
      <c r="I418" s="324">
        <f>+'Ark1'!R2645</f>
        <v>0</v>
      </c>
      <c r="J418" s="220" t="str">
        <f>+IF(I418=0,"",'Ark1'!AG2645)</f>
        <v/>
      </c>
      <c r="K418" s="220" t="str">
        <f>+IF(I418=0,"",'Ark1'!AH2645)</f>
        <v/>
      </c>
      <c r="L418" s="221" t="str">
        <f>+IF(I418=0,"",'Ark1'!S2645)</f>
        <v/>
      </c>
      <c r="M418" s="273"/>
      <c r="N418" s="220" t="str">
        <f>+IF(I418=0,"",'Ark1'!V2645)</f>
        <v/>
      </c>
      <c r="O418" s="220" t="str">
        <f>+IF(I418=0,"",'Ark1'!W2645)</f>
        <v/>
      </c>
      <c r="P418" s="222" t="str">
        <f>+IF(I418=0,"",'Ark1'!X2645)</f>
        <v/>
      </c>
      <c r="Q418" s="222" t="str">
        <f>+IF(I418=0,"",'Ark1'!Y2645)</f>
        <v/>
      </c>
      <c r="R418" s="222" t="str">
        <f>+IF(I418=0,"",'Ark1'!Z2645)</f>
        <v/>
      </c>
      <c r="S418" s="220" t="str">
        <f>+IF(I418=0,"",'Ark1'!AA2645)</f>
        <v/>
      </c>
      <c r="T418" s="220" t="str">
        <f>+IF(I418=0,"",'Ark1'!AB2645)</f>
        <v/>
      </c>
      <c r="U418" s="222">
        <f>+'Ark1'!AD2645</f>
        <v>0</v>
      </c>
      <c r="V418" s="220" t="str">
        <f t="shared" si="51"/>
        <v/>
      </c>
      <c r="W418" s="220" t="str">
        <f t="shared" si="52"/>
        <v/>
      </c>
      <c r="X418" s="273"/>
      <c r="AA418" s="28"/>
      <c r="AB418" s="26"/>
    </row>
    <row r="419" spans="1:28">
      <c r="A419" s="273"/>
      <c r="B419" s="27">
        <f>+'Ark1'!C2646</f>
        <v>2023</v>
      </c>
      <c r="C419" s="273"/>
      <c r="D419" s="219">
        <f>+'Ark1'!M2646</f>
        <v>14</v>
      </c>
      <c r="E419" s="230" t="s">
        <v>101</v>
      </c>
      <c r="F419" s="219">
        <f>+'Ark1'!D2646</f>
        <v>11</v>
      </c>
      <c r="G419" s="219" t="str">
        <f t="shared" si="54"/>
        <v>Nov</v>
      </c>
      <c r="H419" s="219">
        <f>+'Ark1'!Q2646</f>
        <v>0</v>
      </c>
      <c r="I419" s="324">
        <f>+'Ark1'!R2646</f>
        <v>0</v>
      </c>
      <c r="J419" s="220" t="str">
        <f>+IF(I419=0,"",'Ark1'!AG2646)</f>
        <v/>
      </c>
      <c r="K419" s="220" t="str">
        <f>+IF(I419=0,"",'Ark1'!AH2646)</f>
        <v/>
      </c>
      <c r="L419" s="221" t="str">
        <f>+IF(I419=0,"",'Ark1'!S2646)</f>
        <v/>
      </c>
      <c r="M419" s="273"/>
      <c r="N419" s="220" t="str">
        <f>+IF(I419=0,"",'Ark1'!V2646)</f>
        <v/>
      </c>
      <c r="O419" s="220" t="str">
        <f>+IF(I419=0,"",'Ark1'!W2646)</f>
        <v/>
      </c>
      <c r="P419" s="222" t="str">
        <f>+IF(I419=0,"",'Ark1'!X2646)</f>
        <v/>
      </c>
      <c r="Q419" s="222" t="str">
        <f>+IF(I419=0,"",'Ark1'!Y2646)</f>
        <v/>
      </c>
      <c r="R419" s="222" t="str">
        <f>+IF(I419=0,"",'Ark1'!Z2646)</f>
        <v/>
      </c>
      <c r="S419" s="220" t="str">
        <f>+IF(I419=0,"",'Ark1'!AA2646)</f>
        <v/>
      </c>
      <c r="T419" s="220" t="str">
        <f>+IF(I419=0,"",'Ark1'!AB2646)</f>
        <v/>
      </c>
      <c r="U419" s="222">
        <f>+'Ark1'!AD2646</f>
        <v>0</v>
      </c>
      <c r="V419" s="220" t="str">
        <f t="shared" si="51"/>
        <v/>
      </c>
      <c r="W419" s="220" t="str">
        <f t="shared" si="52"/>
        <v/>
      </c>
      <c r="X419" s="273"/>
      <c r="AA419" s="28"/>
      <c r="AB419" s="26"/>
    </row>
    <row r="420" spans="1:28">
      <c r="A420" s="273"/>
      <c r="B420" s="27">
        <f>+'Ark1'!C2647</f>
        <v>2023</v>
      </c>
      <c r="C420" s="273"/>
      <c r="D420" s="219">
        <f>+'Ark1'!M2647</f>
        <v>14</v>
      </c>
      <c r="E420" s="230" t="s">
        <v>101</v>
      </c>
      <c r="F420" s="219">
        <f>+'Ark1'!D2647</f>
        <v>12</v>
      </c>
      <c r="G420" s="219" t="str">
        <f t="shared" si="54"/>
        <v>Des</v>
      </c>
      <c r="H420" s="219">
        <f>+'Ark1'!Q2647</f>
        <v>0</v>
      </c>
      <c r="I420" s="324">
        <f>+'Ark1'!R2647</f>
        <v>0</v>
      </c>
      <c r="J420" s="220" t="str">
        <f>+IF(I420=0,"",'Ark1'!AG2647)</f>
        <v/>
      </c>
      <c r="K420" s="220" t="str">
        <f>+IF(I420=0,"",'Ark1'!AH2647)</f>
        <v/>
      </c>
      <c r="L420" s="221" t="str">
        <f>+IF(I420=0,"",'Ark1'!S2647)</f>
        <v/>
      </c>
      <c r="M420" s="273"/>
      <c r="N420" s="220" t="str">
        <f>+IF(I420=0,"",'Ark1'!V2647)</f>
        <v/>
      </c>
      <c r="O420" s="220" t="str">
        <f>+IF(I420=0,"",'Ark1'!W2647)</f>
        <v/>
      </c>
      <c r="P420" s="222" t="str">
        <f>+IF(I420=0,"",'Ark1'!X2647)</f>
        <v/>
      </c>
      <c r="Q420" s="222" t="str">
        <f>+IF(I420=0,"",'Ark1'!Y2647)</f>
        <v/>
      </c>
      <c r="R420" s="222" t="str">
        <f>+IF(I420=0,"",'Ark1'!Z2647)</f>
        <v/>
      </c>
      <c r="S420" s="220" t="str">
        <f>+IF(I420=0,"",'Ark1'!AA2647)</f>
        <v/>
      </c>
      <c r="T420" s="220" t="str">
        <f>+IF(I420=0,"",'Ark1'!AB2647)</f>
        <v/>
      </c>
      <c r="U420" s="222">
        <f>+'Ark1'!AD2647</f>
        <v>0</v>
      </c>
      <c r="V420" s="220" t="str">
        <f t="shared" si="51"/>
        <v/>
      </c>
      <c r="W420" s="220" t="str">
        <f t="shared" si="52"/>
        <v/>
      </c>
      <c r="X420" s="273"/>
      <c r="AA420" s="28"/>
      <c r="AB420" s="26"/>
    </row>
    <row r="421" spans="1:28">
      <c r="A421" s="273"/>
      <c r="B421" s="273"/>
      <c r="C421" s="273"/>
      <c r="D421" s="273"/>
      <c r="E421" s="273"/>
      <c r="F421" s="273"/>
      <c r="G421" s="273"/>
      <c r="H421" s="273"/>
      <c r="I421" s="326"/>
      <c r="J421" s="273"/>
      <c r="K421" s="273"/>
      <c r="L421" s="273"/>
      <c r="M421" s="273"/>
      <c r="N421" s="273"/>
      <c r="O421" s="273"/>
      <c r="P421" s="273"/>
      <c r="Q421" s="273"/>
      <c r="R421" s="273"/>
      <c r="S421" s="273"/>
      <c r="T421" s="273"/>
      <c r="U421" s="273"/>
      <c r="V421" s="273"/>
      <c r="W421" s="273"/>
      <c r="X421" s="273"/>
      <c r="AA421" s="28"/>
      <c r="AB421" s="26"/>
    </row>
    <row r="422" spans="1:28">
      <c r="A422" s="273"/>
      <c r="B422" s="27">
        <f>+'Ark1'!C2648</f>
        <v>2023</v>
      </c>
      <c r="C422" s="273"/>
      <c r="D422" s="219">
        <f>+'Ark1'!M2648</f>
        <v>15</v>
      </c>
      <c r="E422" s="219" t="s">
        <v>102</v>
      </c>
      <c r="F422" s="219">
        <f>+'Ark1'!D2648</f>
        <v>1</v>
      </c>
      <c r="G422" s="219" t="str">
        <f>+G409</f>
        <v>Jan</v>
      </c>
      <c r="H422" s="219">
        <f>+'Ark1'!Q2648</f>
        <v>0</v>
      </c>
      <c r="I422" s="324">
        <f>+'Ark1'!R2648</f>
        <v>0</v>
      </c>
      <c r="J422" s="220" t="str">
        <f>+IF(I422=0,"",'Ark1'!AG2648)</f>
        <v/>
      </c>
      <c r="K422" s="220" t="str">
        <f>+IF(I422=0,"",'Ark1'!AH2648)</f>
        <v/>
      </c>
      <c r="L422" s="221" t="str">
        <f>+IF(I422=0,"",'Ark1'!S2648)</f>
        <v/>
      </c>
      <c r="M422" s="273"/>
      <c r="N422" s="220" t="str">
        <f>+IF(I422=0,"",'Ark1'!V2648)</f>
        <v/>
      </c>
      <c r="O422" s="220" t="str">
        <f>+IF(I422=0,"",'Ark1'!W2648)</f>
        <v/>
      </c>
      <c r="P422" s="222" t="str">
        <f>+IF(I422=0,"",'Ark1'!X2648)</f>
        <v/>
      </c>
      <c r="Q422" s="222" t="str">
        <f>+IF(I422=0,"",'Ark1'!Y2648)</f>
        <v/>
      </c>
      <c r="R422" s="222" t="str">
        <f>+IF(I422=0,"",'Ark1'!Z2648)</f>
        <v/>
      </c>
      <c r="S422" s="220" t="str">
        <f>+IF(I422=0,"",'Ark1'!AA2648)</f>
        <v/>
      </c>
      <c r="T422" s="220" t="str">
        <f>+IF(I422=0,"",'Ark1'!AB2648)</f>
        <v/>
      </c>
      <c r="U422" s="222">
        <f>+'Ark1'!AD2648</f>
        <v>0</v>
      </c>
      <c r="V422" s="220" t="str">
        <f t="shared" si="51"/>
        <v/>
      </c>
      <c r="W422" s="220" t="str">
        <f t="shared" si="52"/>
        <v/>
      </c>
      <c r="X422" s="273"/>
      <c r="AA422" s="28"/>
      <c r="AB422" s="26"/>
    </row>
    <row r="423" spans="1:28">
      <c r="A423" s="273"/>
      <c r="B423" s="27">
        <f>+'Ark1'!C2649</f>
        <v>2023</v>
      </c>
      <c r="C423" s="273"/>
      <c r="D423" s="219">
        <f>+'Ark1'!M2649</f>
        <v>15</v>
      </c>
      <c r="E423" s="219" t="s">
        <v>102</v>
      </c>
      <c r="F423" s="219">
        <f>+'Ark1'!D2649</f>
        <v>2</v>
      </c>
      <c r="G423" s="219" t="str">
        <f t="shared" ref="G423:G433" si="55">+G410</f>
        <v>Feb</v>
      </c>
      <c r="H423" s="219">
        <f>+'Ark1'!Q2649</f>
        <v>0</v>
      </c>
      <c r="I423" s="324">
        <f>+'Ark1'!R2649</f>
        <v>0</v>
      </c>
      <c r="J423" s="220" t="str">
        <f>+IF(I423=0,"",'Ark1'!AG2649)</f>
        <v/>
      </c>
      <c r="K423" s="220" t="str">
        <f>+IF(I423=0,"",'Ark1'!AH2649)</f>
        <v/>
      </c>
      <c r="L423" s="221" t="str">
        <f>+IF(I423=0,"",'Ark1'!S2649)</f>
        <v/>
      </c>
      <c r="M423" s="273"/>
      <c r="N423" s="220" t="str">
        <f>+IF(I423=0,"",'Ark1'!V2649)</f>
        <v/>
      </c>
      <c r="O423" s="220" t="str">
        <f>+IF(I423=0,"",'Ark1'!W2649)</f>
        <v/>
      </c>
      <c r="P423" s="222" t="str">
        <f>+IF(I423=0,"",'Ark1'!X2649)</f>
        <v/>
      </c>
      <c r="Q423" s="222" t="str">
        <f>+IF(I423=0,"",'Ark1'!Y2649)</f>
        <v/>
      </c>
      <c r="R423" s="222" t="str">
        <f>+IF(I423=0,"",'Ark1'!Z2649)</f>
        <v/>
      </c>
      <c r="S423" s="220" t="str">
        <f>+IF(I423=0,"",'Ark1'!AA2649)</f>
        <v/>
      </c>
      <c r="T423" s="220" t="str">
        <f>+IF(I423=0,"",'Ark1'!AB2649)</f>
        <v/>
      </c>
      <c r="U423" s="222">
        <f>+'Ark1'!AD2649</f>
        <v>0</v>
      </c>
      <c r="V423" s="220" t="str">
        <f t="shared" si="51"/>
        <v/>
      </c>
      <c r="W423" s="220" t="str">
        <f t="shared" si="52"/>
        <v/>
      </c>
      <c r="X423" s="273"/>
      <c r="AA423" s="28"/>
      <c r="AB423" s="26"/>
    </row>
    <row r="424" spans="1:28">
      <c r="A424" s="273"/>
      <c r="B424" s="27">
        <f>+'Ark1'!C2650</f>
        <v>2023</v>
      </c>
      <c r="C424" s="273"/>
      <c r="D424" s="219">
        <f>+'Ark1'!M2650</f>
        <v>15</v>
      </c>
      <c r="E424" s="219" t="s">
        <v>102</v>
      </c>
      <c r="F424" s="219">
        <f>+'Ark1'!D2650</f>
        <v>3</v>
      </c>
      <c r="G424" s="219" t="str">
        <f t="shared" si="55"/>
        <v>Mar</v>
      </c>
      <c r="H424" s="219">
        <f>+'Ark1'!Q2650</f>
        <v>0</v>
      </c>
      <c r="I424" s="324">
        <f>+'Ark1'!R2650</f>
        <v>0</v>
      </c>
      <c r="J424" s="220" t="str">
        <f>+IF(I424=0,"",'Ark1'!AG2650)</f>
        <v/>
      </c>
      <c r="K424" s="220" t="str">
        <f>+IF(I424=0,"",'Ark1'!AH2650)</f>
        <v/>
      </c>
      <c r="L424" s="221" t="str">
        <f>+IF(I424=0,"",'Ark1'!S2650)</f>
        <v/>
      </c>
      <c r="M424" s="273"/>
      <c r="N424" s="220" t="str">
        <f>+IF(I424=0,"",'Ark1'!V2650)</f>
        <v/>
      </c>
      <c r="O424" s="220" t="str">
        <f>+IF(I424=0,"",'Ark1'!W2650)</f>
        <v/>
      </c>
      <c r="P424" s="222" t="str">
        <f>+IF(I424=0,"",'Ark1'!X2650)</f>
        <v/>
      </c>
      <c r="Q424" s="222" t="str">
        <f>+IF(I424=0,"",'Ark1'!Y2650)</f>
        <v/>
      </c>
      <c r="R424" s="222" t="str">
        <f>+IF(I424=0,"",'Ark1'!Z2650)</f>
        <v/>
      </c>
      <c r="S424" s="220" t="str">
        <f>+IF(I424=0,"",'Ark1'!AA2650)</f>
        <v/>
      </c>
      <c r="T424" s="220" t="str">
        <f>+IF(I424=0,"",'Ark1'!AB2650)</f>
        <v/>
      </c>
      <c r="U424" s="222">
        <f>+'Ark1'!AD2650</f>
        <v>0</v>
      </c>
      <c r="V424" s="220" t="str">
        <f t="shared" si="51"/>
        <v/>
      </c>
      <c r="W424" s="220" t="str">
        <f t="shared" si="52"/>
        <v/>
      </c>
      <c r="X424" s="273"/>
      <c r="AA424" s="28"/>
      <c r="AB424" s="26"/>
    </row>
    <row r="425" spans="1:28">
      <c r="A425" s="273"/>
      <c r="B425" s="27">
        <f>+'Ark1'!C2651</f>
        <v>2023</v>
      </c>
      <c r="C425" s="273"/>
      <c r="D425" s="219">
        <f>+'Ark1'!M2651</f>
        <v>15</v>
      </c>
      <c r="E425" s="219" t="s">
        <v>102</v>
      </c>
      <c r="F425" s="219">
        <f>+'Ark1'!D2651</f>
        <v>4</v>
      </c>
      <c r="G425" s="219" t="str">
        <f t="shared" si="55"/>
        <v>Apr</v>
      </c>
      <c r="H425" s="219">
        <f>+'Ark1'!Q2651</f>
        <v>0</v>
      </c>
      <c r="I425" s="324">
        <f>+'Ark1'!R2651</f>
        <v>0</v>
      </c>
      <c r="J425" s="220" t="str">
        <f>+IF(I425=0,"",'Ark1'!AG2651)</f>
        <v/>
      </c>
      <c r="K425" s="220" t="str">
        <f>+IF(I425=0,"",'Ark1'!AH2651)</f>
        <v/>
      </c>
      <c r="L425" s="221" t="str">
        <f>+IF(I425=0,"",'Ark1'!S2651)</f>
        <v/>
      </c>
      <c r="M425" s="273"/>
      <c r="N425" s="220" t="str">
        <f>+IF(I425=0,"",'Ark1'!V2651)</f>
        <v/>
      </c>
      <c r="O425" s="220" t="str">
        <f>+IF(I425=0,"",'Ark1'!W2651)</f>
        <v/>
      </c>
      <c r="P425" s="222" t="str">
        <f>+IF(I425=0,"",'Ark1'!X2651)</f>
        <v/>
      </c>
      <c r="Q425" s="222" t="str">
        <f>+IF(I425=0,"",'Ark1'!Y2651)</f>
        <v/>
      </c>
      <c r="R425" s="222" t="str">
        <f>+IF(I425=0,"",'Ark1'!Z2651)</f>
        <v/>
      </c>
      <c r="S425" s="220" t="str">
        <f>+IF(I425=0,"",'Ark1'!AA2651)</f>
        <v/>
      </c>
      <c r="T425" s="220" t="str">
        <f>+IF(I425=0,"",'Ark1'!AB2651)</f>
        <v/>
      </c>
      <c r="U425" s="222">
        <f>+'Ark1'!AD2651</f>
        <v>0</v>
      </c>
      <c r="V425" s="220" t="str">
        <f t="shared" si="51"/>
        <v/>
      </c>
      <c r="W425" s="220" t="str">
        <f t="shared" si="52"/>
        <v/>
      </c>
      <c r="X425" s="273"/>
      <c r="AA425" s="28"/>
      <c r="AB425" s="26"/>
    </row>
    <row r="426" spans="1:28">
      <c r="A426" s="273"/>
      <c r="B426" s="27">
        <f>+'Ark1'!C2652</f>
        <v>2023</v>
      </c>
      <c r="C426" s="273"/>
      <c r="D426" s="219">
        <f>+'Ark1'!M2652</f>
        <v>15</v>
      </c>
      <c r="E426" s="219" t="s">
        <v>102</v>
      </c>
      <c r="F426" s="219">
        <f>+'Ark1'!D2652</f>
        <v>5</v>
      </c>
      <c r="G426" s="219" t="str">
        <f t="shared" si="55"/>
        <v>Mai</v>
      </c>
      <c r="H426" s="219">
        <f>+'Ark1'!Q2652</f>
        <v>0</v>
      </c>
      <c r="I426" s="324">
        <f>+'Ark1'!R2652</f>
        <v>0</v>
      </c>
      <c r="J426" s="220" t="str">
        <f>+IF(I426=0,"",'Ark1'!AG2652)</f>
        <v/>
      </c>
      <c r="K426" s="220" t="str">
        <f>+IF(I426=0,"",'Ark1'!AH2652)</f>
        <v/>
      </c>
      <c r="L426" s="221" t="str">
        <f>+IF(I426=0,"",'Ark1'!S2652)</f>
        <v/>
      </c>
      <c r="M426" s="273"/>
      <c r="N426" s="220" t="str">
        <f>+IF(I426=0,"",'Ark1'!V2652)</f>
        <v/>
      </c>
      <c r="O426" s="220" t="str">
        <f>+IF(I426=0,"",'Ark1'!W2652)</f>
        <v/>
      </c>
      <c r="P426" s="222" t="str">
        <f>+IF(I426=0,"",'Ark1'!X2652)</f>
        <v/>
      </c>
      <c r="Q426" s="222" t="str">
        <f>+IF(I426=0,"",'Ark1'!Y2652)</f>
        <v/>
      </c>
      <c r="R426" s="222" t="str">
        <f>+IF(I426=0,"",'Ark1'!Z2652)</f>
        <v/>
      </c>
      <c r="S426" s="220" t="str">
        <f>+IF(I426=0,"",'Ark1'!AA2652)</f>
        <v/>
      </c>
      <c r="T426" s="220" t="str">
        <f>+IF(I426=0,"",'Ark1'!AB2652)</f>
        <v/>
      </c>
      <c r="U426" s="222">
        <f>+'Ark1'!AD2652</f>
        <v>0</v>
      </c>
      <c r="V426" s="220" t="str">
        <f t="shared" si="51"/>
        <v/>
      </c>
      <c r="W426" s="220" t="str">
        <f t="shared" si="52"/>
        <v/>
      </c>
      <c r="X426" s="273"/>
      <c r="AA426" s="28"/>
      <c r="AB426" s="26"/>
    </row>
    <row r="427" spans="1:28">
      <c r="A427" s="273"/>
      <c r="B427" s="27">
        <f>+'Ark1'!C2653</f>
        <v>2023</v>
      </c>
      <c r="C427" s="273"/>
      <c r="D427" s="219">
        <f>+'Ark1'!M2653</f>
        <v>15</v>
      </c>
      <c r="E427" s="219" t="s">
        <v>102</v>
      </c>
      <c r="F427" s="219">
        <f>+'Ark1'!D2653</f>
        <v>6</v>
      </c>
      <c r="G427" s="219" t="str">
        <f t="shared" si="55"/>
        <v>Jun</v>
      </c>
      <c r="H427" s="219">
        <f>+'Ark1'!Q2653</f>
        <v>0</v>
      </c>
      <c r="I427" s="324">
        <f>+'Ark1'!R2653</f>
        <v>0</v>
      </c>
      <c r="J427" s="220" t="str">
        <f>+IF(I427=0,"",'Ark1'!AG2653)</f>
        <v/>
      </c>
      <c r="K427" s="220" t="str">
        <f>+IF(I427=0,"",'Ark1'!AH2653)</f>
        <v/>
      </c>
      <c r="L427" s="221" t="str">
        <f>+IF(I427=0,"",'Ark1'!S2653)</f>
        <v/>
      </c>
      <c r="M427" s="273"/>
      <c r="N427" s="220" t="str">
        <f>+IF(I427=0,"",'Ark1'!V2653)</f>
        <v/>
      </c>
      <c r="O427" s="220" t="str">
        <f>+IF(I427=0,"",'Ark1'!W2653)</f>
        <v/>
      </c>
      <c r="P427" s="222" t="str">
        <f>+IF(I427=0,"",'Ark1'!X2653)</f>
        <v/>
      </c>
      <c r="Q427" s="222" t="str">
        <f>+IF(I427=0,"",'Ark1'!Y2653)</f>
        <v/>
      </c>
      <c r="R427" s="222" t="str">
        <f>+IF(I427=0,"",'Ark1'!Z2653)</f>
        <v/>
      </c>
      <c r="S427" s="220" t="str">
        <f>+IF(I427=0,"",'Ark1'!AA2653)</f>
        <v/>
      </c>
      <c r="T427" s="220" t="str">
        <f>+IF(I427=0,"",'Ark1'!AB2653)</f>
        <v/>
      </c>
      <c r="U427" s="222">
        <f>+'Ark1'!AD2653</f>
        <v>0</v>
      </c>
      <c r="V427" s="220" t="str">
        <f t="shared" si="51"/>
        <v/>
      </c>
      <c r="W427" s="220" t="str">
        <f t="shared" si="52"/>
        <v/>
      </c>
      <c r="X427" s="273"/>
      <c r="AA427" s="28"/>
      <c r="AB427" s="26"/>
    </row>
    <row r="428" spans="1:28">
      <c r="A428" s="273"/>
      <c r="B428" s="27">
        <f>+'Ark1'!C2654</f>
        <v>2023</v>
      </c>
      <c r="C428" s="273"/>
      <c r="D428" s="219">
        <f>+'Ark1'!M2654</f>
        <v>15</v>
      </c>
      <c r="E428" s="219" t="s">
        <v>102</v>
      </c>
      <c r="F428" s="219">
        <f>+'Ark1'!D2654</f>
        <v>7</v>
      </c>
      <c r="G428" s="219" t="str">
        <f t="shared" si="55"/>
        <v>Jul</v>
      </c>
      <c r="H428" s="219">
        <f>+'Ark1'!Q2654</f>
        <v>0</v>
      </c>
      <c r="I428" s="324">
        <f>+'Ark1'!R2654</f>
        <v>0</v>
      </c>
      <c r="J428" s="220" t="str">
        <f>+IF(I428=0,"",'Ark1'!AG2654)</f>
        <v/>
      </c>
      <c r="K428" s="220" t="str">
        <f>+IF(I428=0,"",'Ark1'!AH2654)</f>
        <v/>
      </c>
      <c r="L428" s="221" t="str">
        <f>+IF(I428=0,"",'Ark1'!S2654)</f>
        <v/>
      </c>
      <c r="M428" s="273"/>
      <c r="N428" s="220" t="str">
        <f>+IF(I428=0,"",'Ark1'!V2654)</f>
        <v/>
      </c>
      <c r="O428" s="220" t="str">
        <f>+IF(I428=0,"",'Ark1'!W2654)</f>
        <v/>
      </c>
      <c r="P428" s="222" t="str">
        <f>+IF(I428=0,"",'Ark1'!X2654)</f>
        <v/>
      </c>
      <c r="Q428" s="222" t="str">
        <f>+IF(I428=0,"",'Ark1'!Y2654)</f>
        <v/>
      </c>
      <c r="R428" s="222" t="str">
        <f>+IF(I428=0,"",'Ark1'!Z2654)</f>
        <v/>
      </c>
      <c r="S428" s="220" t="str">
        <f>+IF(I428=0,"",'Ark1'!AA2654)</f>
        <v/>
      </c>
      <c r="T428" s="220" t="str">
        <f>+IF(I428=0,"",'Ark1'!AB2654)</f>
        <v/>
      </c>
      <c r="U428" s="222">
        <f>+'Ark1'!AD2654</f>
        <v>0</v>
      </c>
      <c r="V428" s="220" t="str">
        <f t="shared" si="51"/>
        <v/>
      </c>
      <c r="W428" s="220" t="str">
        <f t="shared" si="52"/>
        <v/>
      </c>
      <c r="X428" s="273"/>
      <c r="AA428" s="28"/>
      <c r="AB428" s="26"/>
    </row>
    <row r="429" spans="1:28">
      <c r="A429" s="273"/>
      <c r="B429" s="27">
        <f>+'Ark1'!C2655</f>
        <v>2023</v>
      </c>
      <c r="C429" s="273"/>
      <c r="D429" s="219">
        <f>+'Ark1'!M2655</f>
        <v>15</v>
      </c>
      <c r="E429" s="219" t="s">
        <v>102</v>
      </c>
      <c r="F429" s="219">
        <f>+'Ark1'!D2655</f>
        <v>8</v>
      </c>
      <c r="G429" s="219" t="str">
        <f t="shared" si="55"/>
        <v>Aug</v>
      </c>
      <c r="H429" s="219">
        <f>+'Ark1'!Q2655</f>
        <v>0</v>
      </c>
      <c r="I429" s="324">
        <f>+'Ark1'!R2655</f>
        <v>0</v>
      </c>
      <c r="J429" s="220" t="str">
        <f>+IF(I429=0,"",'Ark1'!AG2655)</f>
        <v/>
      </c>
      <c r="K429" s="220" t="str">
        <f>+IF(I429=0,"",'Ark1'!AH2655)</f>
        <v/>
      </c>
      <c r="L429" s="221" t="str">
        <f>+IF(I429=0,"",'Ark1'!S2655)</f>
        <v/>
      </c>
      <c r="M429" s="273"/>
      <c r="N429" s="220" t="str">
        <f>+IF(I429=0,"",'Ark1'!V2655)</f>
        <v/>
      </c>
      <c r="O429" s="220" t="str">
        <f>+IF(I429=0,"",'Ark1'!W2655)</f>
        <v/>
      </c>
      <c r="P429" s="222" t="str">
        <f>+IF(I429=0,"",'Ark1'!X2655)</f>
        <v/>
      </c>
      <c r="Q429" s="222" t="str">
        <f>+IF(I429=0,"",'Ark1'!Y2655)</f>
        <v/>
      </c>
      <c r="R429" s="222" t="str">
        <f>+IF(I429=0,"",'Ark1'!Z2655)</f>
        <v/>
      </c>
      <c r="S429" s="220" t="str">
        <f>+IF(I429=0,"",'Ark1'!AA2655)</f>
        <v/>
      </c>
      <c r="T429" s="220" t="str">
        <f>+IF(I429=0,"",'Ark1'!AB2655)</f>
        <v/>
      </c>
      <c r="U429" s="222">
        <f>+'Ark1'!AD2655</f>
        <v>0</v>
      </c>
      <c r="V429" s="220" t="str">
        <f t="shared" si="51"/>
        <v/>
      </c>
      <c r="W429" s="220" t="str">
        <f t="shared" si="52"/>
        <v/>
      </c>
      <c r="X429" s="273"/>
      <c r="AA429" s="28"/>
      <c r="AB429" s="26"/>
    </row>
    <row r="430" spans="1:28">
      <c r="A430" s="273"/>
      <c r="B430" s="27">
        <f>+'Ark1'!C2656</f>
        <v>2023</v>
      </c>
      <c r="C430" s="273"/>
      <c r="D430" s="219">
        <f>+'Ark1'!M2656</f>
        <v>15</v>
      </c>
      <c r="E430" s="219" t="s">
        <v>102</v>
      </c>
      <c r="F430" s="219">
        <f>+'Ark1'!D2656</f>
        <v>9</v>
      </c>
      <c r="G430" s="219" t="str">
        <f t="shared" si="55"/>
        <v>Sep</v>
      </c>
      <c r="H430" s="219">
        <f>+'Ark1'!Q2656</f>
        <v>0</v>
      </c>
      <c r="I430" s="324">
        <f>+'Ark1'!R2656</f>
        <v>0</v>
      </c>
      <c r="J430" s="220" t="str">
        <f>+IF(I430=0,"",'Ark1'!AG2656)</f>
        <v/>
      </c>
      <c r="K430" s="220" t="str">
        <f>+IF(I430=0,"",'Ark1'!AH2656)</f>
        <v/>
      </c>
      <c r="L430" s="221" t="str">
        <f>+IF(I430=0,"",'Ark1'!S2656)</f>
        <v/>
      </c>
      <c r="M430" s="273"/>
      <c r="N430" s="220" t="str">
        <f>+IF(I430=0,"",'Ark1'!V2656)</f>
        <v/>
      </c>
      <c r="O430" s="220" t="str">
        <f>+IF(I430=0,"",'Ark1'!W2656)</f>
        <v/>
      </c>
      <c r="P430" s="222" t="str">
        <f>+IF(I430=0,"",'Ark1'!X2656)</f>
        <v/>
      </c>
      <c r="Q430" s="222" t="str">
        <f>+IF(I430=0,"",'Ark1'!Y2656)</f>
        <v/>
      </c>
      <c r="R430" s="222" t="str">
        <f>+IF(I430=0,"",'Ark1'!Z2656)</f>
        <v/>
      </c>
      <c r="S430" s="220" t="str">
        <f>+IF(I430=0,"",'Ark1'!AA2656)</f>
        <v/>
      </c>
      <c r="T430" s="220" t="str">
        <f>+IF(I430=0,"",'Ark1'!AB2656)</f>
        <v/>
      </c>
      <c r="U430" s="222">
        <f>+'Ark1'!AD2656</f>
        <v>0</v>
      </c>
      <c r="V430" s="220" t="str">
        <f t="shared" si="51"/>
        <v/>
      </c>
      <c r="W430" s="220" t="str">
        <f t="shared" si="52"/>
        <v/>
      </c>
      <c r="X430" s="273"/>
      <c r="AA430" s="28"/>
      <c r="AB430" s="26"/>
    </row>
    <row r="431" spans="1:28">
      <c r="A431" s="273"/>
      <c r="B431" s="27">
        <f>+'Ark1'!C2657</f>
        <v>2023</v>
      </c>
      <c r="C431" s="273"/>
      <c r="D431" s="219">
        <f>+'Ark1'!M2657</f>
        <v>15</v>
      </c>
      <c r="E431" s="219" t="s">
        <v>102</v>
      </c>
      <c r="F431" s="219">
        <f>+'Ark1'!D2657</f>
        <v>10</v>
      </c>
      <c r="G431" s="219" t="str">
        <f t="shared" si="55"/>
        <v>Okt</v>
      </c>
      <c r="H431" s="219">
        <f>+'Ark1'!Q2657</f>
        <v>0</v>
      </c>
      <c r="I431" s="324">
        <f>+'Ark1'!R2657</f>
        <v>0</v>
      </c>
      <c r="J431" s="220" t="str">
        <f>+IF(I431=0,"",'Ark1'!AG2657)</f>
        <v/>
      </c>
      <c r="K431" s="220" t="str">
        <f>+IF(I431=0,"",'Ark1'!AH2657)</f>
        <v/>
      </c>
      <c r="L431" s="221" t="str">
        <f>+IF(I431=0,"",'Ark1'!S2657)</f>
        <v/>
      </c>
      <c r="M431" s="273"/>
      <c r="N431" s="220" t="str">
        <f>+IF(I431=0,"",'Ark1'!V2657)</f>
        <v/>
      </c>
      <c r="O431" s="220" t="str">
        <f>+IF(I431=0,"",'Ark1'!W2657)</f>
        <v/>
      </c>
      <c r="P431" s="222" t="str">
        <f>+IF(I431=0,"",'Ark1'!X2657)</f>
        <v/>
      </c>
      <c r="Q431" s="222" t="str">
        <f>+IF(I431=0,"",'Ark1'!Y2657)</f>
        <v/>
      </c>
      <c r="R431" s="222" t="str">
        <f>+IF(I431=0,"",'Ark1'!Z2657)</f>
        <v/>
      </c>
      <c r="S431" s="220" t="str">
        <f>+IF(I431=0,"",'Ark1'!AA2657)</f>
        <v/>
      </c>
      <c r="T431" s="220" t="str">
        <f>+IF(I431=0,"",'Ark1'!AB2657)</f>
        <v/>
      </c>
      <c r="U431" s="222">
        <f>+'Ark1'!AD2657</f>
        <v>0</v>
      </c>
      <c r="V431" s="220" t="str">
        <f t="shared" si="51"/>
        <v/>
      </c>
      <c r="W431" s="220" t="str">
        <f t="shared" si="52"/>
        <v/>
      </c>
      <c r="X431" s="273"/>
      <c r="AA431" s="28"/>
      <c r="AB431" s="26"/>
    </row>
    <row r="432" spans="1:28">
      <c r="A432" s="273"/>
      <c r="B432" s="27">
        <f>+'Ark1'!C2658</f>
        <v>2023</v>
      </c>
      <c r="C432" s="273"/>
      <c r="D432" s="219">
        <f>+'Ark1'!M2658</f>
        <v>15</v>
      </c>
      <c r="E432" s="219" t="s">
        <v>102</v>
      </c>
      <c r="F432" s="219">
        <f>+'Ark1'!D2658</f>
        <v>11</v>
      </c>
      <c r="G432" s="219" t="str">
        <f t="shared" si="55"/>
        <v>Nov</v>
      </c>
      <c r="H432" s="219">
        <f>+'Ark1'!Q2658</f>
        <v>0</v>
      </c>
      <c r="I432" s="324">
        <f>+'Ark1'!R2658</f>
        <v>0</v>
      </c>
      <c r="J432" s="220" t="str">
        <f>+IF(I432=0,"",'Ark1'!AG2658)</f>
        <v/>
      </c>
      <c r="K432" s="220" t="str">
        <f>+IF(I432=0,"",'Ark1'!AH2658)</f>
        <v/>
      </c>
      <c r="L432" s="221" t="str">
        <f>+IF(I432=0,"",'Ark1'!S2658)</f>
        <v/>
      </c>
      <c r="M432" s="273"/>
      <c r="N432" s="220" t="str">
        <f>+IF(I432=0,"",'Ark1'!V2658)</f>
        <v/>
      </c>
      <c r="O432" s="220" t="str">
        <f>+IF(I432=0,"",'Ark1'!W2658)</f>
        <v/>
      </c>
      <c r="P432" s="222" t="str">
        <f>+IF(I432=0,"",'Ark1'!X2658)</f>
        <v/>
      </c>
      <c r="Q432" s="222" t="str">
        <f>+IF(I432=0,"",'Ark1'!Y2658)</f>
        <v/>
      </c>
      <c r="R432" s="222" t="str">
        <f>+IF(I432=0,"",'Ark1'!Z2658)</f>
        <v/>
      </c>
      <c r="S432" s="220" t="str">
        <f>+IF(I432=0,"",'Ark1'!AA2658)</f>
        <v/>
      </c>
      <c r="T432" s="220" t="str">
        <f>+IF(I432=0,"",'Ark1'!AB2658)</f>
        <v/>
      </c>
      <c r="U432" s="222">
        <f>+'Ark1'!AD2658</f>
        <v>0</v>
      </c>
      <c r="V432" s="220" t="str">
        <f t="shared" si="51"/>
        <v/>
      </c>
      <c r="W432" s="220" t="str">
        <f t="shared" si="52"/>
        <v/>
      </c>
      <c r="X432" s="273"/>
      <c r="AA432" s="28"/>
      <c r="AB432" s="26"/>
    </row>
    <row r="433" spans="1:28">
      <c r="A433" s="273"/>
      <c r="B433" s="27">
        <f>+'Ark1'!C2659</f>
        <v>2023</v>
      </c>
      <c r="C433" s="273"/>
      <c r="D433" s="219">
        <f>+'Ark1'!M2659</f>
        <v>15</v>
      </c>
      <c r="E433" s="219" t="s">
        <v>102</v>
      </c>
      <c r="F433" s="219">
        <f>+'Ark1'!D2659</f>
        <v>12</v>
      </c>
      <c r="G433" s="219" t="str">
        <f t="shared" si="55"/>
        <v>Des</v>
      </c>
      <c r="H433" s="219">
        <f>+'Ark1'!Q2659</f>
        <v>0</v>
      </c>
      <c r="I433" s="324">
        <f>+'Ark1'!R2659</f>
        <v>0</v>
      </c>
      <c r="J433" s="220" t="str">
        <f>+IF(I433=0,"",'Ark1'!AG2659)</f>
        <v/>
      </c>
      <c r="K433" s="220" t="str">
        <f>+IF(I433=0,"",'Ark1'!AH2659)</f>
        <v/>
      </c>
      <c r="L433" s="221" t="str">
        <f>+IF(I433=0,"",'Ark1'!S2659)</f>
        <v/>
      </c>
      <c r="M433" s="273"/>
      <c r="N433" s="220" t="str">
        <f>+IF(I433=0,"",'Ark1'!V2659)</f>
        <v/>
      </c>
      <c r="O433" s="220" t="str">
        <f>+IF(I433=0,"",'Ark1'!W2659)</f>
        <v/>
      </c>
      <c r="P433" s="222" t="str">
        <f>+IF(I433=0,"",'Ark1'!X2659)</f>
        <v/>
      </c>
      <c r="Q433" s="222" t="str">
        <f>+IF(I433=0,"",'Ark1'!Y2659)</f>
        <v/>
      </c>
      <c r="R433" s="222" t="str">
        <f>+IF(I433=0,"",'Ark1'!Z2659)</f>
        <v/>
      </c>
      <c r="S433" s="220" t="str">
        <f>+IF(I433=0,"",'Ark1'!AA2659)</f>
        <v/>
      </c>
      <c r="T433" s="220" t="str">
        <f>+IF(I433=0,"",'Ark1'!AB2659)</f>
        <v/>
      </c>
      <c r="U433" s="222">
        <f>+'Ark1'!AD2659</f>
        <v>0</v>
      </c>
      <c r="V433" s="220" t="str">
        <f t="shared" si="51"/>
        <v/>
      </c>
      <c r="W433" s="220" t="str">
        <f t="shared" si="52"/>
        <v/>
      </c>
      <c r="X433" s="273"/>
      <c r="AA433" s="28"/>
      <c r="AB433" s="26"/>
    </row>
    <row r="434" spans="1:28">
      <c r="A434" s="273"/>
      <c r="B434" s="273"/>
      <c r="C434" s="273"/>
      <c r="D434" s="273"/>
      <c r="E434" s="273"/>
      <c r="F434" s="273"/>
      <c r="G434" s="273"/>
      <c r="H434" s="273"/>
      <c r="I434" s="326"/>
      <c r="J434" s="273"/>
      <c r="K434" s="273"/>
      <c r="L434" s="273"/>
      <c r="M434" s="273"/>
      <c r="N434" s="273"/>
      <c r="O434" s="273"/>
      <c r="P434" s="273"/>
      <c r="Q434" s="273"/>
      <c r="R434" s="273"/>
      <c r="S434" s="273"/>
      <c r="T434" s="273"/>
      <c r="U434" s="273"/>
      <c r="V434" s="273"/>
      <c r="W434" s="273"/>
      <c r="X434" s="273"/>
      <c r="AA434" s="28"/>
      <c r="AB434" s="26"/>
    </row>
    <row r="435" spans="1:28">
      <c r="A435" s="273"/>
      <c r="B435" s="273"/>
      <c r="C435" s="273"/>
      <c r="D435" s="273"/>
      <c r="E435" s="273"/>
      <c r="F435" s="273"/>
      <c r="G435" s="273"/>
      <c r="H435" s="273"/>
      <c r="I435" s="326"/>
      <c r="J435" s="273"/>
      <c r="K435" s="273"/>
      <c r="L435" s="273"/>
      <c r="M435" s="273"/>
      <c r="N435" s="273"/>
      <c r="O435" s="273"/>
      <c r="P435" s="273"/>
      <c r="Q435" s="273"/>
      <c r="R435" s="273"/>
      <c r="S435" s="273"/>
      <c r="T435" s="273"/>
      <c r="U435" s="273"/>
      <c r="V435" s="273"/>
      <c r="W435" s="273"/>
      <c r="X435" s="273"/>
      <c r="AA435" s="28"/>
      <c r="AB435" s="26"/>
    </row>
    <row r="436" spans="1:28">
      <c r="A436" s="28"/>
      <c r="B436" s="28"/>
      <c r="C436" s="28"/>
      <c r="D436" s="28"/>
      <c r="E436" s="28"/>
      <c r="F436" s="28"/>
      <c r="G436" s="28"/>
      <c r="H436" s="28"/>
      <c r="L436" s="28"/>
      <c r="M436" s="28"/>
      <c r="N436" s="28"/>
      <c r="O436" s="28"/>
      <c r="P436" s="28"/>
      <c r="Q436" s="28"/>
      <c r="R436" s="28"/>
      <c r="T436" s="28"/>
      <c r="U436" s="28"/>
      <c r="V436" s="28"/>
      <c r="AA436" s="28"/>
      <c r="AB436" s="26"/>
    </row>
    <row r="437" spans="1:28">
      <c r="A437" s="28"/>
      <c r="B437" s="28"/>
      <c r="C437" s="28"/>
      <c r="D437" s="28"/>
      <c r="E437" s="28"/>
      <c r="F437" s="28"/>
      <c r="G437" s="28"/>
      <c r="H437" s="28"/>
      <c r="L437" s="28"/>
      <c r="M437" s="28"/>
      <c r="N437" s="28"/>
      <c r="O437" s="28"/>
      <c r="P437" s="28"/>
      <c r="Q437" s="28"/>
      <c r="R437" s="28"/>
      <c r="T437" s="28"/>
      <c r="U437" s="28"/>
      <c r="V437" s="28"/>
      <c r="AA437" s="28"/>
      <c r="AB437" s="26"/>
    </row>
    <row r="438" spans="1:28">
      <c r="A438" s="28"/>
      <c r="B438" s="28"/>
      <c r="C438" s="28"/>
      <c r="D438" s="28"/>
      <c r="E438" s="28"/>
      <c r="F438" s="28"/>
      <c r="G438" s="28"/>
      <c r="H438" s="28"/>
      <c r="L438" s="28"/>
      <c r="M438" s="28"/>
      <c r="N438" s="28"/>
      <c r="O438" s="28"/>
      <c r="P438" s="28"/>
      <c r="Q438" s="28"/>
      <c r="R438" s="28"/>
      <c r="T438" s="28"/>
      <c r="U438" s="28"/>
      <c r="V438" s="28"/>
      <c r="AA438" s="28"/>
      <c r="AB438" s="26"/>
    </row>
    <row r="439" spans="1:28">
      <c r="A439" s="28"/>
      <c r="B439" s="28"/>
      <c r="C439" s="28"/>
      <c r="D439" s="28"/>
      <c r="E439" s="28"/>
      <c r="F439" s="28"/>
      <c r="G439" s="28"/>
      <c r="H439" s="28"/>
      <c r="L439" s="28"/>
      <c r="M439" s="28"/>
      <c r="N439" s="28"/>
      <c r="O439" s="28"/>
      <c r="P439" s="28"/>
      <c r="Q439" s="28"/>
      <c r="R439" s="28"/>
      <c r="T439" s="28"/>
      <c r="U439" s="28"/>
      <c r="V439" s="28"/>
      <c r="AA439" s="28"/>
      <c r="AB439" s="26"/>
    </row>
    <row r="440" spans="1:28">
      <c r="A440" s="28"/>
      <c r="B440" s="28"/>
      <c r="C440" s="28"/>
      <c r="D440" s="28"/>
      <c r="E440" s="28"/>
      <c r="F440" s="28"/>
      <c r="G440" s="28"/>
      <c r="H440" s="28"/>
      <c r="L440" s="28"/>
      <c r="M440" s="28"/>
      <c r="N440" s="28"/>
      <c r="O440" s="28"/>
      <c r="P440" s="28"/>
      <c r="Q440" s="28"/>
      <c r="R440" s="28"/>
      <c r="T440" s="28"/>
      <c r="U440" s="28"/>
      <c r="V440" s="28"/>
      <c r="AA440" s="28"/>
      <c r="AB440" s="26"/>
    </row>
    <row r="441" spans="1:28">
      <c r="A441" s="28"/>
      <c r="B441" s="28"/>
      <c r="C441" s="28"/>
      <c r="D441" s="28"/>
      <c r="E441" s="28"/>
      <c r="F441" s="28"/>
      <c r="G441" s="28"/>
      <c r="H441" s="28"/>
      <c r="L441" s="28"/>
      <c r="M441" s="28"/>
      <c r="N441" s="28"/>
      <c r="O441" s="28"/>
      <c r="P441" s="28"/>
      <c r="Q441" s="28"/>
      <c r="R441" s="28"/>
      <c r="T441" s="28"/>
      <c r="U441" s="28"/>
      <c r="V441" s="28"/>
      <c r="AA441" s="28"/>
      <c r="AB441" s="26"/>
    </row>
    <row r="442" spans="1:28">
      <c r="A442" s="28"/>
      <c r="B442" s="28"/>
      <c r="C442" s="28"/>
      <c r="D442" s="28"/>
      <c r="E442" s="28"/>
      <c r="F442" s="28"/>
      <c r="G442" s="28"/>
      <c r="H442" s="28"/>
      <c r="L442" s="28"/>
      <c r="M442" s="28"/>
      <c r="N442" s="28"/>
      <c r="O442" s="28"/>
      <c r="P442" s="28"/>
      <c r="Q442" s="28"/>
      <c r="R442" s="28"/>
      <c r="T442" s="28"/>
      <c r="U442" s="28"/>
      <c r="V442" s="28"/>
      <c r="AA442" s="28"/>
      <c r="AB442" s="26"/>
    </row>
    <row r="443" spans="1:28">
      <c r="A443" s="28"/>
      <c r="B443" s="28"/>
      <c r="C443" s="28"/>
      <c r="D443" s="28"/>
      <c r="E443" s="28"/>
      <c r="F443" s="28"/>
      <c r="G443" s="28"/>
      <c r="H443" s="28"/>
      <c r="L443" s="28"/>
      <c r="M443" s="28"/>
      <c r="N443" s="28"/>
      <c r="O443" s="28"/>
      <c r="P443" s="28"/>
      <c r="Q443" s="28"/>
      <c r="R443" s="28"/>
      <c r="T443" s="28"/>
      <c r="U443" s="28"/>
      <c r="V443" s="28"/>
      <c r="AA443" s="28"/>
      <c r="AB443" s="26"/>
    </row>
    <row r="444" spans="1:28">
      <c r="A444" s="28"/>
      <c r="B444" s="28"/>
      <c r="C444" s="28"/>
      <c r="D444" s="28"/>
      <c r="E444" s="28"/>
      <c r="F444" s="28"/>
      <c r="G444" s="28"/>
      <c r="H444" s="28"/>
      <c r="L444" s="28"/>
      <c r="M444" s="28"/>
      <c r="N444" s="28"/>
      <c r="O444" s="28"/>
      <c r="P444" s="28"/>
      <c r="Q444" s="28"/>
      <c r="R444" s="28"/>
      <c r="T444" s="28"/>
      <c r="U444" s="28"/>
      <c r="V444" s="28"/>
      <c r="AA444" s="28"/>
      <c r="AB444" s="26"/>
    </row>
    <row r="445" spans="1:28">
      <c r="A445" s="28"/>
      <c r="B445" s="28"/>
      <c r="C445" s="28"/>
      <c r="D445" s="28"/>
      <c r="E445" s="28"/>
      <c r="F445" s="28"/>
      <c r="G445" s="28"/>
      <c r="H445" s="28"/>
      <c r="L445" s="28"/>
      <c r="M445" s="28"/>
      <c r="N445" s="28"/>
      <c r="O445" s="28"/>
      <c r="P445" s="28"/>
      <c r="Q445" s="28"/>
      <c r="R445" s="28"/>
      <c r="T445" s="28"/>
      <c r="U445" s="28"/>
      <c r="V445" s="28"/>
      <c r="AA445" s="28"/>
      <c r="AB445" s="26"/>
    </row>
    <row r="446" spans="1:28">
      <c r="A446" s="28"/>
      <c r="B446" s="28"/>
      <c r="C446" s="28"/>
      <c r="D446" s="28"/>
      <c r="E446" s="28"/>
      <c r="F446" s="28"/>
      <c r="G446" s="28"/>
      <c r="H446" s="28"/>
      <c r="L446" s="28"/>
      <c r="M446" s="28"/>
      <c r="N446" s="28"/>
      <c r="O446" s="28"/>
      <c r="P446" s="28"/>
      <c r="Q446" s="28"/>
      <c r="R446" s="28"/>
      <c r="T446" s="28"/>
      <c r="U446" s="28"/>
      <c r="V446" s="28"/>
      <c r="AA446" s="28"/>
      <c r="AB446" s="26"/>
    </row>
    <row r="447" spans="1:28">
      <c r="A447" s="28"/>
      <c r="B447" s="28"/>
      <c r="C447" s="28"/>
      <c r="D447" s="28"/>
      <c r="E447" s="28"/>
      <c r="F447" s="28"/>
      <c r="G447" s="28"/>
      <c r="H447" s="28"/>
      <c r="L447" s="28"/>
      <c r="M447" s="28"/>
      <c r="N447" s="28"/>
      <c r="O447" s="28"/>
      <c r="P447" s="28"/>
      <c r="Q447" s="28"/>
      <c r="R447" s="28"/>
      <c r="T447" s="28"/>
      <c r="U447" s="28"/>
      <c r="V447" s="28"/>
      <c r="AA447" s="28"/>
      <c r="AB447" s="26"/>
    </row>
    <row r="448" spans="1:28">
      <c r="A448" s="28"/>
      <c r="B448" s="28"/>
      <c r="C448" s="28"/>
      <c r="D448" s="28"/>
      <c r="E448" s="28"/>
      <c r="F448" s="28"/>
      <c r="G448" s="28"/>
      <c r="H448" s="28"/>
      <c r="L448" s="28"/>
      <c r="M448" s="28"/>
      <c r="N448" s="28"/>
      <c r="O448" s="28"/>
      <c r="P448" s="28"/>
      <c r="Q448" s="28"/>
      <c r="R448" s="28"/>
      <c r="T448" s="28"/>
      <c r="U448" s="28"/>
      <c r="V448" s="28"/>
      <c r="AA448" s="28"/>
      <c r="AB448" s="26"/>
    </row>
    <row r="449" spans="1:28">
      <c r="A449" s="28"/>
      <c r="B449" s="28"/>
      <c r="C449" s="28"/>
      <c r="D449" s="28"/>
      <c r="E449" s="28"/>
      <c r="F449" s="28"/>
      <c r="G449" s="28"/>
      <c r="H449" s="28"/>
      <c r="L449" s="28"/>
      <c r="M449" s="28"/>
      <c r="N449" s="28"/>
      <c r="O449" s="28"/>
      <c r="P449" s="28"/>
      <c r="Q449" s="28"/>
      <c r="R449" s="28"/>
      <c r="T449" s="28"/>
      <c r="U449" s="28"/>
      <c r="V449" s="28"/>
      <c r="AA449" s="28"/>
      <c r="AB449" s="26"/>
    </row>
    <row r="450" spans="1:28">
      <c r="A450" s="28"/>
      <c r="B450" s="28"/>
      <c r="C450" s="28"/>
      <c r="D450" s="28"/>
      <c r="E450" s="28"/>
      <c r="F450" s="28"/>
      <c r="G450" s="28"/>
      <c r="H450" s="28"/>
      <c r="L450" s="28"/>
      <c r="M450" s="28"/>
      <c r="N450" s="28"/>
      <c r="O450" s="28"/>
      <c r="P450" s="28"/>
      <c r="Q450" s="28"/>
      <c r="R450" s="28"/>
      <c r="T450" s="28"/>
      <c r="U450" s="28"/>
      <c r="V450" s="28"/>
      <c r="AA450" s="28"/>
      <c r="AB450" s="26"/>
    </row>
    <row r="451" spans="1:28">
      <c r="A451" s="28"/>
      <c r="B451" s="28"/>
      <c r="C451" s="28"/>
      <c r="D451" s="28"/>
      <c r="E451" s="28"/>
      <c r="F451" s="28"/>
      <c r="G451" s="28"/>
      <c r="H451" s="28"/>
      <c r="L451" s="28"/>
      <c r="M451" s="28"/>
      <c r="N451" s="28"/>
      <c r="O451" s="28"/>
      <c r="P451" s="28"/>
      <c r="Q451" s="28"/>
      <c r="R451" s="28"/>
      <c r="T451" s="28"/>
      <c r="U451" s="28"/>
      <c r="V451" s="28"/>
      <c r="AA451" s="28"/>
      <c r="AB451" s="26"/>
    </row>
    <row r="452" spans="1:28">
      <c r="A452" s="28"/>
      <c r="B452" s="28"/>
      <c r="C452" s="28"/>
      <c r="D452" s="28"/>
      <c r="E452" s="28"/>
      <c r="F452" s="28"/>
      <c r="G452" s="28"/>
      <c r="H452" s="28"/>
      <c r="L452" s="28"/>
      <c r="M452" s="28"/>
      <c r="N452" s="28"/>
      <c r="O452" s="28"/>
      <c r="P452" s="28"/>
      <c r="Q452" s="28"/>
      <c r="R452" s="28"/>
      <c r="T452" s="28"/>
      <c r="U452" s="28"/>
      <c r="V452" s="28"/>
    </row>
    <row r="453" spans="1:28">
      <c r="A453" s="28"/>
      <c r="B453" s="28"/>
      <c r="C453" s="28"/>
      <c r="D453" s="28"/>
      <c r="E453" s="28"/>
      <c r="F453" s="28"/>
      <c r="G453" s="28"/>
      <c r="H453" s="28"/>
      <c r="L453" s="28"/>
      <c r="M453" s="28"/>
      <c r="N453" s="28"/>
      <c r="O453" s="28"/>
      <c r="P453" s="28"/>
      <c r="Q453" s="28"/>
      <c r="R453" s="28"/>
      <c r="T453" s="28"/>
      <c r="U453" s="28"/>
      <c r="V453" s="28"/>
    </row>
    <row r="454" spans="1:28">
      <c r="A454" s="28"/>
      <c r="B454" s="28"/>
      <c r="C454" s="28"/>
      <c r="D454" s="28"/>
      <c r="E454" s="28"/>
      <c r="F454" s="28"/>
      <c r="G454" s="28"/>
      <c r="H454" s="28"/>
      <c r="L454" s="28"/>
      <c r="M454" s="28"/>
      <c r="N454" s="28"/>
      <c r="O454" s="28"/>
      <c r="P454" s="28"/>
      <c r="Q454" s="28"/>
      <c r="R454" s="28"/>
      <c r="T454" s="28"/>
      <c r="U454" s="28"/>
      <c r="V454" s="28"/>
    </row>
    <row r="455" spans="1:28">
      <c r="A455" s="28"/>
      <c r="B455" s="28"/>
      <c r="C455" s="28"/>
      <c r="D455" s="28"/>
      <c r="E455" s="28"/>
      <c r="F455" s="28"/>
      <c r="G455" s="28"/>
      <c r="H455" s="28"/>
      <c r="L455" s="28"/>
      <c r="M455" s="28"/>
      <c r="N455" s="28"/>
      <c r="O455" s="28"/>
      <c r="P455" s="28"/>
      <c r="Q455" s="28"/>
      <c r="R455" s="28"/>
      <c r="T455" s="28"/>
      <c r="U455" s="28"/>
      <c r="V455" s="28"/>
    </row>
    <row r="456" spans="1:28">
      <c r="A456" s="28"/>
      <c r="B456" s="28"/>
      <c r="C456" s="28"/>
      <c r="D456" s="28"/>
      <c r="E456" s="28"/>
      <c r="F456" s="28"/>
      <c r="G456" s="28"/>
      <c r="H456" s="28"/>
      <c r="L456" s="28"/>
      <c r="M456" s="28"/>
      <c r="N456" s="28"/>
      <c r="O456" s="28"/>
      <c r="P456" s="28"/>
      <c r="Q456" s="28"/>
      <c r="R456" s="28"/>
      <c r="T456" s="28"/>
      <c r="U456" s="28"/>
      <c r="V456" s="28"/>
    </row>
    <row r="457" spans="1:28">
      <c r="A457" s="28"/>
      <c r="B457" s="28"/>
      <c r="C457" s="28"/>
      <c r="D457" s="28"/>
      <c r="E457" s="28"/>
      <c r="F457" s="28"/>
      <c r="G457" s="28"/>
      <c r="H457" s="28"/>
      <c r="L457" s="28"/>
      <c r="M457" s="28"/>
      <c r="N457" s="28"/>
      <c r="O457" s="28"/>
      <c r="P457" s="28"/>
      <c r="Q457" s="28"/>
      <c r="R457" s="28"/>
      <c r="T457" s="28"/>
      <c r="U457" s="28"/>
      <c r="V457" s="28"/>
    </row>
    <row r="458" spans="1:28">
      <c r="A458" s="28"/>
      <c r="B458" s="28"/>
      <c r="C458" s="28"/>
      <c r="D458" s="28"/>
      <c r="E458" s="28"/>
      <c r="F458" s="28"/>
      <c r="G458" s="28"/>
      <c r="H458" s="28"/>
      <c r="L458" s="28"/>
      <c r="M458" s="28"/>
      <c r="N458" s="28"/>
      <c r="O458" s="28"/>
      <c r="P458" s="28"/>
      <c r="Q458" s="28"/>
      <c r="R458" s="28"/>
      <c r="T458" s="28"/>
      <c r="U458" s="28"/>
      <c r="V458" s="28"/>
    </row>
    <row r="459" spans="1:28">
      <c r="A459" s="28"/>
      <c r="B459" s="28"/>
      <c r="C459" s="28"/>
      <c r="D459" s="28"/>
      <c r="E459" s="28"/>
      <c r="F459" s="28"/>
      <c r="G459" s="28"/>
      <c r="H459" s="28"/>
      <c r="L459" s="28"/>
      <c r="M459" s="28"/>
      <c r="N459" s="28"/>
      <c r="O459" s="28"/>
      <c r="P459" s="28"/>
      <c r="Q459" s="28"/>
      <c r="R459" s="28"/>
      <c r="T459" s="28"/>
      <c r="U459" s="28"/>
      <c r="V459" s="28"/>
    </row>
    <row r="460" spans="1:28">
      <c r="A460" s="28"/>
      <c r="B460" s="28"/>
      <c r="C460" s="28"/>
      <c r="D460" s="28"/>
      <c r="E460" s="28"/>
      <c r="F460" s="28"/>
      <c r="G460" s="28"/>
      <c r="H460" s="28"/>
      <c r="L460" s="28"/>
      <c r="M460" s="28"/>
      <c r="N460" s="28"/>
      <c r="O460" s="28"/>
      <c r="P460" s="28"/>
      <c r="Q460" s="28"/>
      <c r="R460" s="28"/>
      <c r="T460" s="28"/>
      <c r="U460" s="28"/>
      <c r="V460" s="28"/>
    </row>
    <row r="461" spans="1:28">
      <c r="A461" s="28"/>
      <c r="B461" s="28"/>
      <c r="C461" s="28"/>
      <c r="D461" s="28"/>
      <c r="E461" s="28"/>
      <c r="F461" s="28"/>
      <c r="G461" s="28"/>
      <c r="H461" s="28"/>
      <c r="L461" s="28"/>
      <c r="M461" s="28"/>
      <c r="N461" s="28"/>
      <c r="O461" s="28"/>
      <c r="P461" s="28"/>
      <c r="Q461" s="28"/>
      <c r="R461" s="28"/>
      <c r="T461" s="28"/>
      <c r="U461" s="28"/>
      <c r="V461" s="28"/>
    </row>
    <row r="462" spans="1:28">
      <c r="A462" s="28"/>
      <c r="B462" s="28"/>
      <c r="C462" s="28"/>
      <c r="D462" s="28"/>
      <c r="E462" s="28"/>
      <c r="F462" s="28"/>
      <c r="G462" s="28"/>
      <c r="H462" s="28"/>
      <c r="L462" s="28"/>
      <c r="M462" s="28"/>
      <c r="N462" s="28"/>
      <c r="O462" s="28"/>
      <c r="P462" s="28"/>
      <c r="Q462" s="28"/>
      <c r="R462" s="28"/>
      <c r="T462" s="28"/>
      <c r="U462" s="28"/>
      <c r="V462" s="28"/>
    </row>
    <row r="463" spans="1:28">
      <c r="A463" s="28"/>
      <c r="B463" s="28"/>
      <c r="C463" s="28"/>
      <c r="D463" s="28"/>
      <c r="E463" s="28"/>
      <c r="F463" s="28"/>
      <c r="G463" s="28"/>
      <c r="H463" s="28"/>
      <c r="L463" s="28"/>
      <c r="M463" s="28"/>
      <c r="N463" s="28"/>
      <c r="O463" s="28"/>
      <c r="P463" s="28"/>
      <c r="Q463" s="28"/>
      <c r="R463" s="28"/>
      <c r="T463" s="28"/>
      <c r="U463" s="28"/>
      <c r="V463" s="28"/>
    </row>
    <row r="464" spans="1:28">
      <c r="A464" s="28"/>
      <c r="B464" s="28"/>
      <c r="C464" s="28"/>
      <c r="D464" s="28"/>
      <c r="E464" s="28"/>
      <c r="F464" s="28"/>
      <c r="G464" s="28"/>
      <c r="H464" s="28"/>
      <c r="L464" s="28"/>
      <c r="M464" s="28"/>
      <c r="N464" s="28"/>
      <c r="O464" s="28"/>
      <c r="P464" s="28"/>
      <c r="Q464" s="28"/>
      <c r="R464" s="28"/>
      <c r="T464" s="28"/>
      <c r="U464" s="28"/>
      <c r="V464" s="28"/>
    </row>
    <row r="465" spans="1:22">
      <c r="A465" s="28"/>
      <c r="B465" s="28"/>
      <c r="C465" s="28"/>
      <c r="D465" s="28"/>
      <c r="E465" s="28"/>
      <c r="F465" s="28"/>
      <c r="G465" s="28"/>
      <c r="H465" s="28"/>
      <c r="L465" s="28"/>
      <c r="M465" s="28"/>
      <c r="N465" s="28"/>
      <c r="O465" s="28"/>
      <c r="P465" s="28"/>
      <c r="Q465" s="28"/>
      <c r="R465" s="28"/>
      <c r="T465" s="28"/>
      <c r="U465" s="28"/>
      <c r="V465" s="28"/>
    </row>
    <row r="466" spans="1:22">
      <c r="A466" s="28"/>
      <c r="B466" s="28"/>
      <c r="C466" s="28"/>
      <c r="D466" s="28"/>
      <c r="E466" s="28"/>
      <c r="F466" s="28"/>
      <c r="G466" s="28"/>
      <c r="H466" s="28"/>
      <c r="L466" s="28"/>
      <c r="M466" s="28"/>
      <c r="N466" s="28"/>
      <c r="O466" s="28"/>
      <c r="P466" s="28"/>
      <c r="Q466" s="28"/>
      <c r="R466" s="28"/>
      <c r="T466" s="28"/>
      <c r="U466" s="28"/>
      <c r="V466" s="28"/>
    </row>
    <row r="467" spans="1:22">
      <c r="A467" s="28"/>
      <c r="B467" s="28"/>
      <c r="C467" s="28"/>
      <c r="D467" s="28"/>
      <c r="E467" s="28"/>
      <c r="F467" s="28"/>
      <c r="G467" s="28"/>
      <c r="H467" s="28"/>
      <c r="L467" s="28"/>
      <c r="M467" s="28"/>
      <c r="N467" s="28"/>
      <c r="O467" s="28"/>
      <c r="P467" s="28"/>
      <c r="Q467" s="28"/>
      <c r="R467" s="28"/>
      <c r="T467" s="28"/>
      <c r="U467" s="28"/>
      <c r="V467" s="28"/>
    </row>
    <row r="468" spans="1:22">
      <c r="A468" s="28"/>
      <c r="B468" s="28"/>
      <c r="C468" s="28"/>
      <c r="D468" s="28"/>
      <c r="E468" s="28"/>
      <c r="F468" s="28"/>
      <c r="G468" s="28"/>
      <c r="H468" s="28"/>
      <c r="L468" s="28"/>
      <c r="M468" s="28"/>
      <c r="N468" s="28"/>
      <c r="O468" s="28"/>
      <c r="P468" s="28"/>
      <c r="Q468" s="28"/>
      <c r="R468" s="28"/>
      <c r="T468" s="28"/>
      <c r="U468" s="28"/>
      <c r="V468" s="28"/>
    </row>
    <row r="469" spans="1:22">
      <c r="A469" s="28"/>
      <c r="B469" s="28"/>
      <c r="C469" s="28"/>
      <c r="D469" s="28"/>
      <c r="E469" s="28"/>
      <c r="F469" s="28"/>
      <c r="G469" s="28"/>
      <c r="H469" s="28"/>
      <c r="L469" s="28"/>
      <c r="M469" s="28"/>
      <c r="N469" s="28"/>
      <c r="O469" s="28"/>
      <c r="P469" s="28"/>
      <c r="Q469" s="28"/>
      <c r="R469" s="28"/>
      <c r="T469" s="28"/>
      <c r="U469" s="28"/>
      <c r="V469" s="28"/>
    </row>
    <row r="470" spans="1:22">
      <c r="A470" s="28"/>
      <c r="B470" s="28"/>
      <c r="C470" s="28"/>
      <c r="D470" s="28"/>
      <c r="E470" s="28"/>
      <c r="F470" s="28"/>
      <c r="G470" s="28"/>
      <c r="H470" s="28"/>
      <c r="L470" s="28"/>
      <c r="M470" s="28"/>
      <c r="N470" s="28"/>
      <c r="O470" s="28"/>
      <c r="P470" s="28"/>
      <c r="Q470" s="28"/>
      <c r="R470" s="28"/>
      <c r="T470" s="28"/>
      <c r="U470" s="28"/>
      <c r="V470" s="28"/>
    </row>
    <row r="471" spans="1:22">
      <c r="A471" s="28"/>
      <c r="B471" s="28"/>
      <c r="C471" s="28"/>
      <c r="D471" s="28"/>
      <c r="E471" s="28"/>
      <c r="F471" s="28"/>
      <c r="G471" s="28"/>
      <c r="H471" s="28"/>
      <c r="L471" s="28"/>
      <c r="M471" s="28"/>
      <c r="N471" s="28"/>
      <c r="O471" s="28"/>
      <c r="P471" s="28"/>
      <c r="Q471" s="28"/>
      <c r="R471" s="28"/>
      <c r="T471" s="28"/>
      <c r="U471" s="28"/>
      <c r="V471" s="28"/>
    </row>
    <row r="472" spans="1:22">
      <c r="A472" s="28"/>
      <c r="B472" s="28"/>
      <c r="C472" s="28"/>
      <c r="D472" s="28"/>
      <c r="E472" s="28"/>
      <c r="F472" s="28"/>
      <c r="G472" s="28"/>
      <c r="H472" s="28"/>
      <c r="L472" s="28"/>
      <c r="M472" s="28"/>
      <c r="N472" s="28"/>
      <c r="O472" s="28"/>
      <c r="P472" s="28"/>
      <c r="Q472" s="28"/>
      <c r="R472" s="28"/>
      <c r="T472" s="28"/>
      <c r="U472" s="28"/>
      <c r="V472" s="28"/>
    </row>
    <row r="473" spans="1:22">
      <c r="A473" s="28"/>
      <c r="B473" s="28"/>
      <c r="C473" s="28"/>
      <c r="D473" s="28"/>
      <c r="E473" s="28"/>
      <c r="F473" s="28"/>
      <c r="G473" s="28"/>
      <c r="H473" s="28"/>
      <c r="L473" s="28"/>
      <c r="M473" s="28"/>
      <c r="N473" s="28"/>
      <c r="O473" s="28"/>
      <c r="P473" s="28"/>
      <c r="Q473" s="28"/>
      <c r="R473" s="28"/>
      <c r="T473" s="28"/>
      <c r="U473" s="28"/>
      <c r="V473" s="28"/>
    </row>
    <row r="474" spans="1:22">
      <c r="A474" s="28"/>
      <c r="B474" s="28"/>
      <c r="C474" s="28"/>
      <c r="D474" s="28"/>
      <c r="E474" s="28"/>
      <c r="F474" s="28"/>
      <c r="G474" s="28"/>
      <c r="H474" s="28"/>
      <c r="L474" s="28"/>
      <c r="M474" s="28"/>
      <c r="N474" s="28"/>
      <c r="O474" s="28"/>
      <c r="P474" s="28"/>
      <c r="Q474" s="28"/>
      <c r="R474" s="28"/>
      <c r="T474" s="28"/>
      <c r="U474" s="28"/>
      <c r="V474" s="28"/>
    </row>
    <row r="475" spans="1:22">
      <c r="A475" s="28"/>
      <c r="B475" s="28"/>
      <c r="C475" s="28"/>
      <c r="D475" s="28"/>
      <c r="E475" s="28"/>
      <c r="F475" s="28"/>
      <c r="G475" s="28"/>
      <c r="H475" s="28"/>
      <c r="L475" s="28"/>
      <c r="M475" s="28"/>
      <c r="N475" s="28"/>
      <c r="O475" s="28"/>
      <c r="P475" s="28"/>
      <c r="Q475" s="28"/>
      <c r="R475" s="28"/>
      <c r="T475" s="28"/>
      <c r="U475" s="28"/>
      <c r="V475" s="28"/>
    </row>
    <row r="476" spans="1:22">
      <c r="A476" s="28"/>
      <c r="B476" s="28"/>
      <c r="C476" s="28"/>
      <c r="D476" s="28"/>
      <c r="E476" s="28"/>
      <c r="F476" s="28"/>
      <c r="G476" s="28"/>
      <c r="H476" s="28"/>
      <c r="L476" s="28"/>
      <c r="M476" s="28"/>
      <c r="N476" s="28"/>
      <c r="O476" s="28"/>
      <c r="P476" s="28"/>
      <c r="Q476" s="28"/>
      <c r="R476" s="28"/>
      <c r="T476" s="28"/>
      <c r="U476" s="28"/>
      <c r="V476" s="28"/>
    </row>
    <row r="477" spans="1:22">
      <c r="A477" s="28"/>
      <c r="B477" s="28"/>
      <c r="C477" s="28"/>
      <c r="D477" s="28"/>
      <c r="E477" s="28"/>
      <c r="F477" s="28"/>
      <c r="G477" s="28"/>
      <c r="H477" s="28"/>
      <c r="L477" s="28"/>
      <c r="M477" s="28"/>
      <c r="N477" s="28"/>
      <c r="O477" s="28"/>
      <c r="P477" s="28"/>
      <c r="Q477" s="28"/>
      <c r="R477" s="28"/>
      <c r="T477" s="28"/>
      <c r="U477" s="28"/>
      <c r="V477" s="28"/>
    </row>
    <row r="478" spans="1:22">
      <c r="A478" s="28"/>
      <c r="B478" s="28"/>
      <c r="C478" s="28"/>
      <c r="D478" s="28"/>
      <c r="E478" s="28"/>
      <c r="F478" s="28"/>
      <c r="G478" s="28"/>
      <c r="H478" s="28"/>
      <c r="L478" s="28"/>
      <c r="M478" s="28"/>
      <c r="N478" s="28"/>
      <c r="O478" s="28"/>
      <c r="P478" s="28"/>
      <c r="Q478" s="28"/>
      <c r="R478" s="28"/>
      <c r="T478" s="28"/>
      <c r="U478" s="28"/>
      <c r="V478" s="28"/>
    </row>
    <row r="479" spans="1:22">
      <c r="A479" s="28"/>
      <c r="B479" s="28"/>
      <c r="C479" s="28"/>
      <c r="D479" s="28"/>
      <c r="E479" s="28"/>
      <c r="F479" s="28"/>
      <c r="G479" s="28"/>
      <c r="H479" s="28"/>
      <c r="L479" s="28"/>
      <c r="M479" s="28"/>
      <c r="N479" s="28"/>
      <c r="O479" s="28"/>
      <c r="P479" s="28"/>
      <c r="Q479" s="28"/>
      <c r="R479" s="28"/>
      <c r="T479" s="28"/>
      <c r="U479" s="28"/>
      <c r="V479" s="28"/>
    </row>
    <row r="480" spans="1:22">
      <c r="A480" s="28"/>
      <c r="B480" s="28"/>
      <c r="C480" s="28"/>
      <c r="D480" s="28"/>
      <c r="E480" s="28"/>
      <c r="F480" s="28"/>
      <c r="G480" s="28"/>
      <c r="H480" s="28"/>
      <c r="L480" s="28"/>
      <c r="M480" s="28"/>
      <c r="N480" s="28"/>
      <c r="O480" s="28"/>
      <c r="P480" s="28"/>
      <c r="Q480" s="28"/>
      <c r="R480" s="28"/>
      <c r="T480" s="28"/>
      <c r="U480" s="28"/>
      <c r="V480" s="28"/>
    </row>
    <row r="481" spans="1:22">
      <c r="A481" s="28"/>
      <c r="B481" s="28"/>
      <c r="C481" s="28"/>
      <c r="D481" s="28"/>
      <c r="E481" s="28"/>
      <c r="F481" s="28"/>
      <c r="G481" s="28"/>
      <c r="H481" s="28"/>
      <c r="L481" s="28"/>
      <c r="M481" s="28"/>
      <c r="N481" s="28"/>
      <c r="O481" s="28"/>
      <c r="P481" s="28"/>
      <c r="Q481" s="28"/>
      <c r="R481" s="28"/>
      <c r="T481" s="28"/>
      <c r="U481" s="28"/>
      <c r="V481" s="28"/>
    </row>
    <row r="482" spans="1:22">
      <c r="A482" s="28"/>
      <c r="B482" s="28"/>
      <c r="C482" s="28"/>
      <c r="D482" s="28"/>
      <c r="E482" s="28"/>
      <c r="F482" s="28"/>
      <c r="G482" s="28"/>
      <c r="H482" s="28"/>
      <c r="L482" s="28"/>
      <c r="M482" s="28"/>
      <c r="N482" s="28"/>
      <c r="O482" s="28"/>
      <c r="P482" s="28"/>
      <c r="Q482" s="28"/>
      <c r="R482" s="28"/>
      <c r="T482" s="28"/>
      <c r="U482" s="28"/>
      <c r="V482" s="28"/>
    </row>
    <row r="483" spans="1:22">
      <c r="A483" s="28"/>
      <c r="B483" s="28"/>
      <c r="C483" s="28"/>
      <c r="D483" s="28"/>
      <c r="E483" s="28"/>
      <c r="F483" s="28"/>
      <c r="G483" s="28"/>
      <c r="H483" s="28"/>
      <c r="L483" s="28"/>
      <c r="M483" s="28"/>
      <c r="N483" s="28"/>
      <c r="O483" s="28"/>
      <c r="P483" s="28"/>
      <c r="Q483" s="28"/>
      <c r="R483" s="28"/>
      <c r="T483" s="28"/>
      <c r="U483" s="28"/>
      <c r="V483" s="28"/>
    </row>
    <row r="484" spans="1:22">
      <c r="A484" s="28"/>
      <c r="B484" s="28"/>
      <c r="C484" s="28"/>
      <c r="D484" s="28"/>
      <c r="E484" s="28"/>
      <c r="F484" s="28"/>
      <c r="G484" s="28"/>
      <c r="H484" s="28"/>
      <c r="L484" s="28"/>
      <c r="M484" s="28"/>
      <c r="N484" s="28"/>
      <c r="O484" s="28"/>
      <c r="P484" s="28"/>
      <c r="Q484" s="28"/>
      <c r="R484" s="28"/>
      <c r="T484" s="28"/>
      <c r="U484" s="28"/>
      <c r="V484" s="28"/>
    </row>
    <row r="485" spans="1:22">
      <c r="A485" s="28"/>
      <c r="B485" s="28"/>
      <c r="C485" s="28"/>
      <c r="D485" s="28"/>
      <c r="E485" s="28"/>
      <c r="F485" s="28"/>
      <c r="G485" s="28"/>
      <c r="H485" s="28"/>
      <c r="L485" s="28"/>
      <c r="M485" s="28"/>
      <c r="N485" s="28"/>
      <c r="O485" s="28"/>
      <c r="P485" s="28"/>
      <c r="Q485" s="28"/>
      <c r="R485" s="28"/>
      <c r="T485" s="28"/>
      <c r="U485" s="28"/>
      <c r="V485" s="28"/>
    </row>
    <row r="486" spans="1:22">
      <c r="A486" s="28"/>
      <c r="B486" s="28"/>
      <c r="C486" s="28"/>
      <c r="D486" s="28"/>
      <c r="E486" s="28"/>
      <c r="F486" s="28"/>
      <c r="G486" s="28"/>
      <c r="H486" s="28"/>
      <c r="L486" s="28"/>
      <c r="M486" s="28"/>
      <c r="N486" s="28"/>
      <c r="O486" s="28"/>
      <c r="P486" s="28"/>
      <c r="Q486" s="28"/>
      <c r="R486" s="28"/>
      <c r="T486" s="28"/>
      <c r="U486" s="28"/>
      <c r="V486" s="28"/>
    </row>
    <row r="487" spans="1:22">
      <c r="A487" s="28"/>
      <c r="B487" s="28"/>
      <c r="C487" s="28"/>
      <c r="D487" s="28"/>
      <c r="E487" s="28"/>
      <c r="F487" s="28"/>
      <c r="G487" s="28"/>
      <c r="H487" s="28"/>
      <c r="L487" s="28"/>
      <c r="M487" s="28"/>
      <c r="N487" s="28"/>
      <c r="O487" s="28"/>
      <c r="P487" s="28"/>
      <c r="Q487" s="28"/>
      <c r="R487" s="28"/>
      <c r="T487" s="28"/>
      <c r="U487" s="28"/>
      <c r="V487" s="28"/>
    </row>
    <row r="488" spans="1:22">
      <c r="A488" s="28"/>
      <c r="B488" s="28"/>
      <c r="C488" s="28"/>
      <c r="D488" s="28"/>
      <c r="E488" s="28"/>
      <c r="F488" s="28"/>
      <c r="G488" s="28"/>
      <c r="H488" s="28"/>
      <c r="L488" s="28"/>
      <c r="M488" s="28"/>
      <c r="N488" s="28"/>
      <c r="O488" s="28"/>
      <c r="P488" s="28"/>
      <c r="Q488" s="28"/>
      <c r="R488" s="28"/>
      <c r="T488" s="28"/>
      <c r="U488" s="28"/>
      <c r="V488" s="28"/>
    </row>
    <row r="489" spans="1:22">
      <c r="A489" s="28"/>
      <c r="B489" s="28"/>
      <c r="C489" s="28"/>
      <c r="D489" s="28"/>
      <c r="E489" s="28"/>
      <c r="F489" s="28"/>
      <c r="G489" s="28"/>
      <c r="H489" s="28"/>
      <c r="L489" s="28"/>
      <c r="M489" s="28"/>
      <c r="N489" s="28"/>
      <c r="O489" s="28"/>
      <c r="P489" s="28"/>
      <c r="Q489" s="28"/>
      <c r="R489" s="28"/>
      <c r="T489" s="28"/>
      <c r="U489" s="28"/>
      <c r="V489" s="28"/>
    </row>
    <row r="490" spans="1:22">
      <c r="A490" s="28"/>
      <c r="B490" s="28"/>
      <c r="C490" s="28"/>
      <c r="D490" s="28"/>
      <c r="E490" s="28"/>
      <c r="F490" s="28"/>
      <c r="G490" s="28"/>
      <c r="H490" s="28"/>
      <c r="L490" s="28"/>
      <c r="M490" s="28"/>
      <c r="N490" s="28"/>
      <c r="O490" s="28"/>
      <c r="P490" s="28"/>
      <c r="Q490" s="28"/>
      <c r="R490" s="28"/>
      <c r="T490" s="28"/>
      <c r="U490" s="28"/>
      <c r="V490" s="28"/>
    </row>
    <row r="491" spans="1:22">
      <c r="A491" s="28"/>
      <c r="B491" s="28"/>
      <c r="C491" s="28"/>
      <c r="D491" s="28"/>
      <c r="E491" s="28"/>
      <c r="F491" s="28"/>
      <c r="G491" s="28"/>
      <c r="H491" s="28"/>
      <c r="L491" s="28"/>
      <c r="M491" s="28"/>
      <c r="N491" s="28"/>
      <c r="O491" s="28"/>
      <c r="P491" s="28"/>
      <c r="Q491" s="28"/>
      <c r="R491" s="28"/>
      <c r="T491" s="28"/>
      <c r="U491" s="28"/>
      <c r="V491" s="28"/>
    </row>
    <row r="492" spans="1:22">
      <c r="A492" s="28"/>
      <c r="B492" s="28"/>
      <c r="C492" s="28"/>
      <c r="D492" s="28"/>
      <c r="E492" s="28"/>
      <c r="F492" s="28"/>
      <c r="G492" s="28"/>
      <c r="H492" s="28"/>
      <c r="L492" s="28"/>
      <c r="M492" s="28"/>
      <c r="N492" s="28"/>
      <c r="O492" s="28"/>
      <c r="P492" s="28"/>
      <c r="Q492" s="28"/>
      <c r="R492" s="28"/>
      <c r="T492" s="28"/>
      <c r="U492" s="28"/>
      <c r="V492" s="28"/>
    </row>
    <row r="493" spans="1:22">
      <c r="A493" s="28"/>
      <c r="B493" s="28"/>
      <c r="C493" s="28"/>
      <c r="D493" s="28"/>
      <c r="E493" s="28"/>
      <c r="F493" s="28"/>
      <c r="G493" s="28"/>
      <c r="H493" s="28"/>
      <c r="L493" s="28"/>
      <c r="M493" s="28"/>
      <c r="N493" s="28"/>
      <c r="O493" s="28"/>
      <c r="P493" s="28"/>
      <c r="Q493" s="28"/>
      <c r="R493" s="28"/>
      <c r="T493" s="28"/>
      <c r="U493" s="28"/>
      <c r="V493" s="28"/>
    </row>
    <row r="494" spans="1:22">
      <c r="A494" s="28"/>
      <c r="B494" s="28"/>
      <c r="C494" s="28"/>
      <c r="D494" s="28"/>
      <c r="E494" s="28"/>
      <c r="F494" s="28"/>
      <c r="G494" s="28"/>
      <c r="H494" s="28"/>
      <c r="L494" s="28"/>
      <c r="M494" s="28"/>
      <c r="N494" s="28"/>
      <c r="O494" s="28"/>
      <c r="P494" s="28"/>
      <c r="Q494" s="28"/>
      <c r="R494" s="28"/>
      <c r="T494" s="28"/>
      <c r="U494" s="28"/>
      <c r="V494" s="28"/>
    </row>
    <row r="495" spans="1:22">
      <c r="A495" s="28"/>
      <c r="B495" s="28"/>
      <c r="C495" s="28"/>
      <c r="D495" s="28"/>
      <c r="E495" s="28"/>
      <c r="F495" s="28"/>
      <c r="G495" s="28"/>
      <c r="H495" s="28"/>
      <c r="L495" s="28"/>
      <c r="M495" s="28"/>
      <c r="N495" s="28"/>
      <c r="O495" s="28"/>
      <c r="P495" s="28"/>
      <c r="Q495" s="28"/>
      <c r="R495" s="28"/>
      <c r="T495" s="28"/>
      <c r="U495" s="28"/>
      <c r="V495" s="28"/>
    </row>
    <row r="496" spans="1:22">
      <c r="A496" s="28"/>
      <c r="B496" s="28"/>
      <c r="C496" s="28"/>
      <c r="D496" s="28"/>
      <c r="E496" s="28"/>
      <c r="F496" s="28"/>
      <c r="G496" s="28"/>
      <c r="H496" s="28"/>
      <c r="L496" s="28"/>
      <c r="M496" s="28"/>
      <c r="N496" s="28"/>
      <c r="O496" s="28"/>
      <c r="P496" s="28"/>
      <c r="Q496" s="28"/>
      <c r="R496" s="28"/>
      <c r="T496" s="28"/>
      <c r="U496" s="28"/>
      <c r="V496" s="28"/>
    </row>
    <row r="497" spans="1:22">
      <c r="A497" s="28"/>
      <c r="B497" s="28"/>
      <c r="C497" s="28"/>
      <c r="D497" s="28"/>
      <c r="E497" s="28"/>
      <c r="F497" s="28"/>
      <c r="G497" s="28"/>
      <c r="H497" s="28"/>
      <c r="L497" s="28"/>
      <c r="M497" s="28"/>
      <c r="N497" s="28"/>
      <c r="O497" s="28"/>
      <c r="P497" s="28"/>
      <c r="Q497" s="28"/>
      <c r="R497" s="28"/>
      <c r="T497" s="28"/>
      <c r="U497" s="28"/>
      <c r="V497" s="28"/>
    </row>
    <row r="498" spans="1:22">
      <c r="A498" s="28"/>
      <c r="B498" s="28"/>
      <c r="C498" s="28"/>
      <c r="D498" s="28"/>
      <c r="E498" s="28"/>
      <c r="F498" s="28"/>
      <c r="G498" s="28"/>
      <c r="H498" s="28"/>
      <c r="L498" s="28"/>
      <c r="M498" s="28"/>
      <c r="N498" s="28"/>
      <c r="O498" s="28"/>
      <c r="P498" s="28"/>
      <c r="Q498" s="28"/>
      <c r="R498" s="28"/>
      <c r="T498" s="28"/>
      <c r="U498" s="28"/>
      <c r="V498" s="28"/>
    </row>
    <row r="499" spans="1:22">
      <c r="A499" s="28"/>
      <c r="B499" s="28"/>
      <c r="C499" s="28"/>
      <c r="D499" s="28"/>
      <c r="E499" s="28"/>
      <c r="F499" s="28"/>
      <c r="G499" s="28"/>
      <c r="H499" s="28"/>
      <c r="L499" s="28"/>
      <c r="M499" s="28"/>
      <c r="N499" s="28"/>
      <c r="O499" s="28"/>
      <c r="P499" s="28"/>
      <c r="Q499" s="28"/>
      <c r="R499" s="28"/>
      <c r="T499" s="28"/>
      <c r="U499" s="28"/>
      <c r="V499" s="28"/>
    </row>
    <row r="500" spans="1:22">
      <c r="A500" s="28"/>
      <c r="B500" s="28"/>
      <c r="C500" s="28"/>
      <c r="D500" s="28"/>
      <c r="E500" s="28"/>
      <c r="F500" s="28"/>
      <c r="G500" s="28"/>
      <c r="H500" s="28"/>
      <c r="L500" s="28"/>
      <c r="M500" s="28"/>
      <c r="N500" s="28"/>
      <c r="O500" s="28"/>
      <c r="P500" s="28"/>
      <c r="Q500" s="28"/>
      <c r="R500" s="28"/>
      <c r="T500" s="28"/>
      <c r="U500" s="28"/>
      <c r="V500" s="28"/>
    </row>
    <row r="501" spans="1:22">
      <c r="A501" s="28"/>
      <c r="B501" s="28"/>
      <c r="C501" s="28"/>
      <c r="D501" s="28"/>
      <c r="E501" s="28"/>
      <c r="F501" s="28"/>
      <c r="G501" s="28"/>
      <c r="H501" s="28"/>
      <c r="L501" s="28"/>
      <c r="M501" s="28"/>
      <c r="N501" s="28"/>
      <c r="O501" s="28"/>
      <c r="P501" s="28"/>
      <c r="Q501" s="28"/>
      <c r="R501" s="28"/>
      <c r="T501" s="28"/>
      <c r="U501" s="28"/>
      <c r="V501" s="28"/>
    </row>
    <row r="502" spans="1:22">
      <c r="A502" s="28"/>
      <c r="B502" s="28"/>
      <c r="C502" s="28"/>
      <c r="D502" s="28"/>
      <c r="E502" s="28"/>
      <c r="F502" s="28"/>
      <c r="G502" s="28"/>
      <c r="H502" s="28"/>
      <c r="L502" s="28"/>
      <c r="M502" s="28"/>
      <c r="N502" s="28"/>
      <c r="O502" s="28"/>
      <c r="P502" s="28"/>
      <c r="Q502" s="28"/>
      <c r="R502" s="28"/>
      <c r="T502" s="28"/>
      <c r="U502" s="28"/>
      <c r="V502" s="28"/>
    </row>
    <row r="503" spans="1:22">
      <c r="A503" s="28"/>
      <c r="B503" s="28"/>
      <c r="C503" s="28"/>
      <c r="D503" s="28"/>
      <c r="E503" s="28"/>
      <c r="F503" s="28"/>
      <c r="G503" s="28"/>
      <c r="H503" s="28"/>
      <c r="L503" s="28"/>
      <c r="M503" s="28"/>
      <c r="N503" s="28"/>
      <c r="O503" s="28"/>
      <c r="P503" s="28"/>
      <c r="Q503" s="28"/>
      <c r="R503" s="28"/>
      <c r="T503" s="28"/>
      <c r="U503" s="28"/>
      <c r="V503" s="28"/>
    </row>
    <row r="504" spans="1:22">
      <c r="A504" s="28"/>
      <c r="B504" s="28"/>
      <c r="C504" s="28"/>
      <c r="D504" s="28"/>
      <c r="E504" s="28"/>
      <c r="F504" s="28"/>
      <c r="G504" s="28"/>
      <c r="H504" s="28"/>
      <c r="L504" s="28"/>
      <c r="M504" s="28"/>
      <c r="N504" s="28"/>
      <c r="O504" s="28"/>
      <c r="P504" s="28"/>
      <c r="Q504" s="28"/>
      <c r="R504" s="28"/>
      <c r="T504" s="28"/>
      <c r="U504" s="28"/>
      <c r="V504" s="28"/>
    </row>
    <row r="505" spans="1:22">
      <c r="A505" s="28"/>
      <c r="B505" s="28"/>
      <c r="C505" s="28"/>
      <c r="D505" s="28"/>
      <c r="E505" s="28"/>
      <c r="F505" s="28"/>
      <c r="G505" s="28"/>
      <c r="H505" s="28"/>
      <c r="L505" s="28"/>
      <c r="M505" s="28"/>
      <c r="N505" s="28"/>
      <c r="O505" s="28"/>
      <c r="P505" s="28"/>
      <c r="Q505" s="28"/>
      <c r="R505" s="28"/>
      <c r="T505" s="28"/>
      <c r="U505" s="28"/>
      <c r="V505" s="28"/>
    </row>
    <row r="506" spans="1:22">
      <c r="A506" s="28"/>
      <c r="B506" s="28"/>
      <c r="C506" s="28"/>
      <c r="D506" s="28"/>
      <c r="E506" s="28"/>
      <c r="F506" s="28"/>
      <c r="G506" s="28"/>
      <c r="H506" s="28"/>
      <c r="L506" s="28"/>
      <c r="M506" s="28"/>
      <c r="N506" s="28"/>
      <c r="O506" s="28"/>
      <c r="P506" s="28"/>
      <c r="Q506" s="28"/>
      <c r="R506" s="28"/>
      <c r="T506" s="28"/>
      <c r="U506" s="28"/>
      <c r="V506" s="28"/>
    </row>
    <row r="507" spans="1:22">
      <c r="A507" s="28"/>
      <c r="B507" s="28"/>
      <c r="C507" s="28"/>
      <c r="D507" s="28"/>
      <c r="E507" s="28"/>
      <c r="F507" s="28"/>
      <c r="G507" s="28"/>
      <c r="H507" s="28"/>
      <c r="L507" s="28"/>
      <c r="M507" s="28"/>
      <c r="N507" s="28"/>
      <c r="O507" s="28"/>
      <c r="P507" s="28"/>
      <c r="Q507" s="28"/>
      <c r="R507" s="28"/>
      <c r="T507" s="28"/>
      <c r="U507" s="28"/>
      <c r="V507" s="28"/>
    </row>
    <row r="508" spans="1:22">
      <c r="A508" s="28"/>
      <c r="B508" s="28"/>
      <c r="C508" s="28"/>
      <c r="D508" s="28"/>
      <c r="E508" s="28"/>
      <c r="F508" s="28"/>
      <c r="G508" s="28"/>
      <c r="H508" s="28"/>
      <c r="L508" s="28"/>
      <c r="M508" s="28"/>
      <c r="N508" s="28"/>
      <c r="O508" s="28"/>
      <c r="P508" s="28"/>
      <c r="Q508" s="28"/>
      <c r="R508" s="28"/>
      <c r="T508" s="28"/>
      <c r="U508" s="28"/>
      <c r="V508" s="28"/>
    </row>
    <row r="509" spans="1:22">
      <c r="A509" s="28"/>
      <c r="B509" s="28"/>
      <c r="C509" s="28"/>
      <c r="D509" s="28"/>
      <c r="E509" s="28"/>
      <c r="F509" s="28"/>
      <c r="G509" s="28"/>
      <c r="H509" s="28"/>
      <c r="L509" s="28"/>
      <c r="M509" s="28"/>
      <c r="N509" s="28"/>
      <c r="O509" s="28"/>
      <c r="P509" s="28"/>
      <c r="Q509" s="28"/>
      <c r="R509" s="28"/>
      <c r="T509" s="28"/>
      <c r="U509" s="28"/>
      <c r="V509" s="28"/>
    </row>
    <row r="510" spans="1:22">
      <c r="A510" s="28"/>
      <c r="B510" s="28"/>
      <c r="C510" s="28"/>
      <c r="D510" s="28"/>
      <c r="E510" s="28"/>
      <c r="F510" s="28"/>
      <c r="G510" s="28"/>
      <c r="H510" s="28"/>
      <c r="L510" s="28"/>
      <c r="M510" s="28"/>
      <c r="N510" s="28"/>
      <c r="O510" s="28"/>
      <c r="P510" s="28"/>
      <c r="Q510" s="28"/>
      <c r="R510" s="28"/>
      <c r="T510" s="28"/>
      <c r="U510" s="28"/>
      <c r="V510" s="28"/>
    </row>
    <row r="511" spans="1:22">
      <c r="A511" s="28"/>
      <c r="B511" s="28"/>
      <c r="C511" s="28"/>
      <c r="D511" s="28"/>
      <c r="E511" s="28"/>
      <c r="F511" s="28"/>
      <c r="G511" s="28"/>
      <c r="H511" s="28"/>
      <c r="L511" s="28"/>
      <c r="M511" s="28"/>
      <c r="N511" s="28"/>
      <c r="O511" s="28"/>
      <c r="P511" s="28"/>
      <c r="Q511" s="28"/>
      <c r="R511" s="28"/>
      <c r="T511" s="28"/>
      <c r="U511" s="28"/>
      <c r="V511" s="28"/>
    </row>
    <row r="512" spans="1:22">
      <c r="A512" s="28"/>
      <c r="B512" s="28"/>
      <c r="C512" s="28"/>
      <c r="D512" s="28"/>
      <c r="E512" s="28"/>
      <c r="F512" s="28"/>
      <c r="G512" s="28"/>
      <c r="H512" s="28"/>
      <c r="L512" s="28"/>
      <c r="M512" s="28"/>
      <c r="N512" s="28"/>
      <c r="O512" s="28"/>
      <c r="P512" s="28"/>
      <c r="Q512" s="28"/>
      <c r="R512" s="28"/>
      <c r="T512" s="28"/>
      <c r="U512" s="28"/>
      <c r="V512" s="28"/>
    </row>
    <row r="513" spans="1:22">
      <c r="A513" s="28"/>
      <c r="B513" s="28"/>
      <c r="C513" s="28"/>
      <c r="D513" s="28"/>
      <c r="E513" s="28"/>
      <c r="F513" s="28"/>
      <c r="G513" s="28"/>
      <c r="H513" s="28"/>
      <c r="L513" s="28"/>
      <c r="M513" s="28"/>
      <c r="N513" s="28"/>
      <c r="O513" s="28"/>
      <c r="P513" s="28"/>
      <c r="Q513" s="28"/>
      <c r="R513" s="28"/>
      <c r="T513" s="28"/>
      <c r="U513" s="28"/>
      <c r="V513" s="28"/>
    </row>
    <row r="514" spans="1:22">
      <c r="A514" s="28"/>
      <c r="B514" s="28"/>
      <c r="C514" s="28"/>
      <c r="D514" s="28"/>
      <c r="E514" s="28"/>
      <c r="F514" s="28"/>
      <c r="G514" s="28"/>
      <c r="H514" s="28"/>
      <c r="L514" s="28"/>
      <c r="M514" s="28"/>
      <c r="N514" s="28"/>
      <c r="O514" s="28"/>
      <c r="P514" s="28"/>
      <c r="Q514" s="28"/>
      <c r="R514" s="28"/>
      <c r="T514" s="28"/>
      <c r="U514" s="28"/>
      <c r="V514" s="28"/>
    </row>
    <row r="515" spans="1:22">
      <c r="A515" s="28"/>
      <c r="B515" s="28"/>
      <c r="C515" s="28"/>
      <c r="D515" s="28"/>
      <c r="E515" s="28"/>
      <c r="F515" s="28"/>
      <c r="G515" s="28"/>
      <c r="H515" s="28"/>
      <c r="L515" s="28"/>
      <c r="M515" s="28"/>
      <c r="N515" s="28"/>
      <c r="O515" s="28"/>
      <c r="P515" s="28"/>
      <c r="Q515" s="28"/>
      <c r="R515" s="28"/>
      <c r="T515" s="28"/>
      <c r="U515" s="28"/>
      <c r="V515" s="28"/>
    </row>
    <row r="516" spans="1:22">
      <c r="A516" s="28"/>
      <c r="B516" s="28"/>
      <c r="C516" s="28"/>
      <c r="D516" s="28"/>
      <c r="E516" s="28"/>
      <c r="F516" s="28"/>
      <c r="G516" s="28"/>
      <c r="H516" s="28"/>
      <c r="L516" s="28"/>
      <c r="M516" s="28"/>
      <c r="N516" s="28"/>
      <c r="O516" s="28"/>
      <c r="P516" s="28"/>
      <c r="Q516" s="28"/>
      <c r="R516" s="28"/>
      <c r="T516" s="28"/>
      <c r="U516" s="28"/>
      <c r="V516" s="28"/>
    </row>
    <row r="517" spans="1:22">
      <c r="A517" s="28"/>
      <c r="B517" s="28"/>
      <c r="C517" s="28"/>
      <c r="D517" s="28"/>
      <c r="E517" s="28"/>
      <c r="F517" s="28"/>
      <c r="G517" s="28"/>
      <c r="H517" s="28"/>
      <c r="L517" s="28"/>
      <c r="M517" s="28"/>
      <c r="N517" s="28"/>
      <c r="O517" s="28"/>
      <c r="P517" s="28"/>
      <c r="Q517" s="28"/>
      <c r="R517" s="28"/>
      <c r="T517" s="28"/>
      <c r="U517" s="28"/>
      <c r="V517" s="28"/>
    </row>
    <row r="518" spans="1:22">
      <c r="A518" s="28"/>
      <c r="B518" s="28"/>
      <c r="C518" s="28"/>
      <c r="D518" s="28"/>
      <c r="E518" s="28"/>
      <c r="F518" s="28"/>
      <c r="G518" s="28"/>
      <c r="H518" s="28"/>
      <c r="L518" s="28"/>
      <c r="M518" s="28"/>
      <c r="N518" s="28"/>
      <c r="O518" s="28"/>
      <c r="P518" s="28"/>
      <c r="Q518" s="28"/>
      <c r="R518" s="28"/>
      <c r="T518" s="28"/>
      <c r="U518" s="28"/>
      <c r="V518" s="28"/>
    </row>
    <row r="519" spans="1:22">
      <c r="A519" s="28"/>
      <c r="B519" s="28"/>
      <c r="C519" s="28"/>
      <c r="D519" s="28"/>
      <c r="E519" s="28"/>
      <c r="F519" s="28"/>
      <c r="G519" s="28"/>
      <c r="H519" s="28"/>
      <c r="L519" s="28"/>
      <c r="M519" s="28"/>
      <c r="N519" s="28"/>
      <c r="O519" s="28"/>
      <c r="P519" s="28"/>
      <c r="Q519" s="28"/>
      <c r="R519" s="28"/>
      <c r="T519" s="28"/>
      <c r="U519" s="28"/>
      <c r="V519" s="28"/>
    </row>
    <row r="520" spans="1:22">
      <c r="A520" s="28"/>
      <c r="B520" s="28"/>
      <c r="C520" s="28"/>
      <c r="D520" s="28"/>
      <c r="E520" s="28"/>
      <c r="F520" s="28"/>
      <c r="G520" s="28"/>
      <c r="H520" s="28"/>
      <c r="L520" s="28"/>
      <c r="M520" s="28"/>
      <c r="N520" s="28"/>
      <c r="O520" s="28"/>
      <c r="P520" s="28"/>
      <c r="Q520" s="28"/>
      <c r="R520" s="28"/>
      <c r="T520" s="28"/>
      <c r="U520" s="28"/>
      <c r="V520" s="28"/>
    </row>
    <row r="521" spans="1:22">
      <c r="A521" s="28"/>
      <c r="B521" s="28"/>
      <c r="C521" s="28"/>
      <c r="D521" s="28"/>
      <c r="E521" s="28"/>
      <c r="F521" s="28"/>
      <c r="G521" s="28"/>
      <c r="H521" s="28"/>
      <c r="L521" s="28"/>
      <c r="M521" s="28"/>
      <c r="N521" s="28"/>
      <c r="O521" s="28"/>
      <c r="P521" s="28"/>
      <c r="Q521" s="28"/>
      <c r="R521" s="28"/>
      <c r="T521" s="28"/>
      <c r="U521" s="28"/>
      <c r="V521" s="28"/>
    </row>
    <row r="522" spans="1:22">
      <c r="A522" s="28"/>
      <c r="B522" s="28"/>
      <c r="C522" s="28"/>
      <c r="D522" s="28"/>
      <c r="E522" s="28"/>
      <c r="F522" s="28"/>
      <c r="G522" s="28"/>
      <c r="H522" s="28"/>
      <c r="L522" s="28"/>
      <c r="M522" s="28"/>
      <c r="N522" s="28"/>
      <c r="O522" s="28"/>
      <c r="P522" s="28"/>
      <c r="Q522" s="28"/>
      <c r="R522" s="28"/>
      <c r="T522" s="28"/>
      <c r="U522" s="28"/>
      <c r="V522" s="28"/>
    </row>
    <row r="523" spans="1:22">
      <c r="A523" s="28"/>
      <c r="B523" s="28"/>
      <c r="C523" s="28"/>
      <c r="D523" s="28"/>
      <c r="E523" s="28"/>
      <c r="F523" s="28"/>
      <c r="G523" s="28"/>
      <c r="H523" s="28"/>
      <c r="L523" s="28"/>
      <c r="M523" s="28"/>
      <c r="N523" s="28"/>
      <c r="O523" s="28"/>
      <c r="P523" s="28"/>
      <c r="Q523" s="28"/>
      <c r="R523" s="28"/>
      <c r="T523" s="28"/>
      <c r="U523" s="28"/>
      <c r="V523" s="28"/>
    </row>
    <row r="524" spans="1:22">
      <c r="A524" s="28"/>
      <c r="B524" s="28"/>
      <c r="C524" s="28"/>
      <c r="D524" s="28"/>
      <c r="E524" s="28"/>
      <c r="F524" s="28"/>
      <c r="G524" s="28"/>
      <c r="H524" s="28"/>
      <c r="L524" s="28"/>
      <c r="M524" s="28"/>
      <c r="N524" s="28"/>
      <c r="O524" s="28"/>
      <c r="P524" s="28"/>
      <c r="Q524" s="28"/>
      <c r="R524" s="28"/>
      <c r="T524" s="28"/>
      <c r="U524" s="28"/>
      <c r="V524" s="28"/>
    </row>
    <row r="525" spans="1:22">
      <c r="A525" s="28"/>
      <c r="B525" s="28"/>
      <c r="C525" s="28"/>
      <c r="D525" s="28"/>
      <c r="E525" s="28"/>
      <c r="F525" s="28"/>
      <c r="G525" s="28"/>
      <c r="H525" s="28"/>
      <c r="L525" s="28"/>
      <c r="M525" s="28"/>
      <c r="N525" s="28"/>
      <c r="O525" s="28"/>
      <c r="P525" s="28"/>
      <c r="Q525" s="28"/>
      <c r="R525" s="28"/>
      <c r="T525" s="28"/>
      <c r="U525" s="28"/>
      <c r="V525" s="28"/>
    </row>
    <row r="526" spans="1:22">
      <c r="A526" s="28"/>
      <c r="B526" s="28"/>
      <c r="C526" s="28"/>
      <c r="D526" s="28"/>
      <c r="E526" s="28"/>
      <c r="F526" s="28"/>
      <c r="G526" s="28"/>
      <c r="H526" s="28"/>
      <c r="L526" s="28"/>
      <c r="M526" s="28"/>
      <c r="N526" s="28"/>
      <c r="O526" s="28"/>
      <c r="P526" s="28"/>
      <c r="Q526" s="28"/>
      <c r="R526" s="28"/>
      <c r="T526" s="28"/>
      <c r="U526" s="28"/>
      <c r="V526" s="28"/>
    </row>
    <row r="527" spans="1:22">
      <c r="A527" s="28"/>
      <c r="B527" s="28"/>
      <c r="C527" s="28"/>
      <c r="D527" s="28"/>
      <c r="E527" s="28"/>
      <c r="F527" s="28"/>
      <c r="G527" s="28"/>
      <c r="H527" s="28"/>
      <c r="L527" s="28"/>
      <c r="M527" s="28"/>
      <c r="N527" s="28"/>
      <c r="O527" s="28"/>
      <c r="P527" s="28"/>
      <c r="Q527" s="28"/>
      <c r="R527" s="28"/>
      <c r="T527" s="28"/>
      <c r="U527" s="28"/>
      <c r="V527" s="28"/>
    </row>
    <row r="528" spans="1:22">
      <c r="A528" s="28"/>
      <c r="B528" s="28"/>
      <c r="C528" s="28"/>
      <c r="D528" s="28"/>
      <c r="E528" s="28"/>
      <c r="F528" s="28"/>
      <c r="G528" s="28"/>
      <c r="H528" s="28"/>
      <c r="L528" s="28"/>
      <c r="M528" s="28"/>
      <c r="N528" s="28"/>
      <c r="O528" s="28"/>
      <c r="P528" s="28"/>
      <c r="Q528" s="28"/>
      <c r="R528" s="28"/>
      <c r="T528" s="28"/>
      <c r="U528" s="28"/>
      <c r="V528" s="28"/>
    </row>
    <row r="529" spans="1:22">
      <c r="A529" s="28"/>
      <c r="B529" s="28"/>
      <c r="C529" s="28"/>
      <c r="D529" s="28"/>
      <c r="E529" s="28"/>
      <c r="F529" s="28"/>
      <c r="G529" s="28"/>
      <c r="H529" s="28"/>
      <c r="L529" s="28"/>
      <c r="M529" s="28"/>
      <c r="N529" s="28"/>
      <c r="O529" s="28"/>
      <c r="P529" s="28"/>
      <c r="Q529" s="28"/>
      <c r="R529" s="28"/>
      <c r="T529" s="28"/>
      <c r="U529" s="28"/>
      <c r="V529" s="28"/>
    </row>
    <row r="530" spans="1:22">
      <c r="A530" s="28"/>
      <c r="B530" s="28"/>
      <c r="C530" s="28"/>
      <c r="D530" s="28"/>
      <c r="E530" s="28"/>
      <c r="F530" s="28"/>
      <c r="G530" s="28"/>
      <c r="H530" s="28"/>
      <c r="L530" s="28"/>
      <c r="M530" s="28"/>
      <c r="N530" s="28"/>
      <c r="O530" s="28"/>
      <c r="P530" s="28"/>
      <c r="Q530" s="28"/>
      <c r="R530" s="28"/>
      <c r="T530" s="28"/>
      <c r="U530" s="28"/>
      <c r="V530" s="28"/>
    </row>
    <row r="531" spans="1:22">
      <c r="A531" s="28"/>
      <c r="B531" s="28"/>
      <c r="C531" s="28"/>
      <c r="D531" s="28"/>
      <c r="E531" s="28"/>
      <c r="F531" s="28"/>
      <c r="G531" s="28"/>
      <c r="H531" s="28"/>
      <c r="L531" s="28"/>
      <c r="M531" s="28"/>
      <c r="N531" s="28"/>
      <c r="O531" s="28"/>
      <c r="P531" s="28"/>
      <c r="Q531" s="28"/>
      <c r="R531" s="28"/>
      <c r="T531" s="28"/>
      <c r="U531" s="28"/>
      <c r="V531" s="28"/>
    </row>
    <row r="532" spans="1:22">
      <c r="A532" s="28"/>
      <c r="B532" s="28"/>
      <c r="C532" s="28"/>
      <c r="D532" s="28"/>
      <c r="E532" s="28"/>
      <c r="F532" s="28"/>
      <c r="G532" s="28"/>
      <c r="H532" s="28"/>
      <c r="L532" s="28"/>
      <c r="M532" s="28"/>
      <c r="N532" s="28"/>
      <c r="O532" s="28"/>
      <c r="P532" s="28"/>
      <c r="Q532" s="28"/>
      <c r="R532" s="28"/>
      <c r="T532" s="28"/>
      <c r="U532" s="28"/>
      <c r="V532" s="28"/>
    </row>
    <row r="533" spans="1:22">
      <c r="A533" s="28"/>
      <c r="B533" s="28"/>
      <c r="C533" s="28"/>
      <c r="D533" s="28"/>
      <c r="E533" s="28"/>
      <c r="F533" s="28"/>
      <c r="G533" s="28"/>
      <c r="H533" s="28"/>
      <c r="L533" s="28"/>
      <c r="M533" s="28"/>
      <c r="N533" s="28"/>
      <c r="O533" s="28"/>
      <c r="P533" s="28"/>
      <c r="Q533" s="28"/>
      <c r="R533" s="28"/>
      <c r="T533" s="28"/>
      <c r="U533" s="28"/>
      <c r="V533" s="28"/>
    </row>
    <row r="534" spans="1:22">
      <c r="A534" s="28"/>
      <c r="B534" s="28"/>
      <c r="C534" s="28"/>
      <c r="D534" s="28"/>
      <c r="E534" s="28"/>
      <c r="F534" s="28"/>
      <c r="G534" s="28"/>
      <c r="H534" s="28"/>
      <c r="L534" s="28"/>
      <c r="M534" s="28"/>
      <c r="N534" s="28"/>
      <c r="O534" s="28"/>
      <c r="P534" s="28"/>
      <c r="Q534" s="28"/>
      <c r="R534" s="28"/>
      <c r="T534" s="28"/>
      <c r="U534" s="28"/>
      <c r="V534" s="28"/>
    </row>
    <row r="535" spans="1:22">
      <c r="A535" s="28"/>
      <c r="B535" s="28"/>
      <c r="C535" s="28"/>
      <c r="D535" s="28"/>
      <c r="E535" s="28"/>
      <c r="F535" s="28"/>
      <c r="G535" s="28"/>
      <c r="H535" s="28"/>
      <c r="L535" s="28"/>
      <c r="M535" s="28"/>
      <c r="N535" s="28"/>
      <c r="O535" s="28"/>
      <c r="P535" s="28"/>
      <c r="Q535" s="28"/>
      <c r="R535" s="28"/>
      <c r="T535" s="28"/>
      <c r="U535" s="28"/>
      <c r="V535" s="28"/>
    </row>
    <row r="536" spans="1:22">
      <c r="A536" s="28"/>
      <c r="B536" s="28"/>
      <c r="C536" s="28"/>
      <c r="D536" s="28"/>
      <c r="E536" s="28"/>
      <c r="F536" s="28"/>
      <c r="G536" s="28"/>
      <c r="H536" s="28"/>
      <c r="L536" s="28"/>
      <c r="M536" s="28"/>
      <c r="N536" s="28"/>
      <c r="O536" s="28"/>
      <c r="P536" s="28"/>
      <c r="Q536" s="28"/>
      <c r="R536" s="28"/>
      <c r="T536" s="28"/>
      <c r="U536" s="28"/>
      <c r="V536" s="28"/>
    </row>
    <row r="537" spans="1:22">
      <c r="A537" s="28"/>
      <c r="B537" s="28"/>
      <c r="C537" s="28"/>
      <c r="D537" s="28"/>
      <c r="E537" s="28"/>
      <c r="F537" s="28"/>
      <c r="G537" s="28"/>
      <c r="H537" s="28"/>
      <c r="L537" s="28"/>
      <c r="M537" s="28"/>
      <c r="N537" s="28"/>
      <c r="O537" s="28"/>
      <c r="P537" s="28"/>
      <c r="Q537" s="28"/>
      <c r="R537" s="28"/>
      <c r="T537" s="28"/>
      <c r="U537" s="28"/>
      <c r="V537" s="28"/>
    </row>
    <row r="538" spans="1:22">
      <c r="A538" s="28"/>
      <c r="B538" s="28"/>
      <c r="C538" s="28"/>
      <c r="D538" s="28"/>
      <c r="E538" s="28"/>
      <c r="F538" s="28"/>
      <c r="G538" s="28"/>
      <c r="H538" s="28"/>
      <c r="L538" s="28"/>
      <c r="M538" s="28"/>
      <c r="N538" s="28"/>
      <c r="O538" s="28"/>
      <c r="P538" s="28"/>
      <c r="Q538" s="28"/>
      <c r="R538" s="28"/>
      <c r="T538" s="28"/>
      <c r="U538" s="28"/>
      <c r="V538" s="28"/>
    </row>
    <row r="539" spans="1:22">
      <c r="A539" s="28"/>
      <c r="B539" s="28"/>
      <c r="C539" s="28"/>
      <c r="D539" s="28"/>
      <c r="E539" s="28"/>
      <c r="F539" s="28"/>
      <c r="G539" s="28"/>
      <c r="H539" s="28"/>
      <c r="L539" s="28"/>
      <c r="M539" s="28"/>
      <c r="N539" s="28"/>
      <c r="O539" s="28"/>
      <c r="P539" s="28"/>
      <c r="Q539" s="28"/>
      <c r="R539" s="28"/>
      <c r="T539" s="28"/>
      <c r="U539" s="28"/>
      <c r="V539" s="28"/>
    </row>
    <row r="540" spans="1:22">
      <c r="A540" s="28"/>
      <c r="B540" s="28"/>
      <c r="C540" s="28"/>
      <c r="D540" s="28"/>
      <c r="E540" s="28"/>
      <c r="F540" s="28"/>
      <c r="G540" s="28"/>
      <c r="H540" s="28"/>
      <c r="L540" s="28"/>
      <c r="M540" s="28"/>
      <c r="N540" s="28"/>
      <c r="O540" s="28"/>
      <c r="P540" s="28"/>
      <c r="Q540" s="28"/>
      <c r="R540" s="28"/>
      <c r="T540" s="28"/>
      <c r="U540" s="28"/>
      <c r="V540" s="28"/>
    </row>
    <row r="541" spans="1:22">
      <c r="A541" s="28"/>
      <c r="B541" s="28"/>
      <c r="C541" s="28"/>
      <c r="D541" s="28"/>
      <c r="E541" s="28"/>
      <c r="F541" s="28"/>
      <c r="G541" s="28"/>
      <c r="H541" s="28"/>
      <c r="L541" s="28"/>
      <c r="M541" s="28"/>
      <c r="N541" s="28"/>
      <c r="O541" s="28"/>
      <c r="P541" s="28"/>
      <c r="Q541" s="28"/>
      <c r="R541" s="28"/>
      <c r="T541" s="28"/>
      <c r="U541" s="28"/>
      <c r="V541" s="28"/>
    </row>
    <row r="542" spans="1:22">
      <c r="A542" s="28"/>
      <c r="B542" s="28"/>
      <c r="C542" s="28"/>
      <c r="D542" s="28"/>
      <c r="E542" s="28"/>
      <c r="F542" s="28"/>
      <c r="G542" s="28"/>
      <c r="H542" s="28"/>
      <c r="L542" s="28"/>
      <c r="M542" s="28"/>
      <c r="N542" s="28"/>
      <c r="O542" s="28"/>
      <c r="P542" s="28"/>
      <c r="Q542" s="28"/>
      <c r="R542" s="28"/>
      <c r="T542" s="28"/>
      <c r="U542" s="28"/>
      <c r="V542" s="28"/>
    </row>
    <row r="543" spans="1:22">
      <c r="A543" s="28"/>
      <c r="B543" s="28"/>
      <c r="C543" s="28"/>
      <c r="D543" s="28"/>
      <c r="E543" s="28"/>
      <c r="F543" s="28"/>
      <c r="G543" s="28"/>
      <c r="H543" s="28"/>
      <c r="L543" s="28"/>
      <c r="M543" s="28"/>
      <c r="N543" s="28"/>
      <c r="O543" s="28"/>
      <c r="P543" s="28"/>
      <c r="Q543" s="28"/>
      <c r="R543" s="28"/>
      <c r="T543" s="28"/>
      <c r="U543" s="28"/>
      <c r="V543" s="28"/>
    </row>
    <row r="544" spans="1:22">
      <c r="A544" s="28"/>
      <c r="B544" s="28"/>
      <c r="C544" s="28"/>
      <c r="D544" s="28"/>
      <c r="E544" s="28"/>
      <c r="F544" s="28"/>
      <c r="G544" s="28"/>
      <c r="H544" s="28"/>
      <c r="L544" s="28"/>
      <c r="M544" s="28"/>
      <c r="N544" s="28"/>
      <c r="O544" s="28"/>
      <c r="P544" s="28"/>
      <c r="Q544" s="28"/>
      <c r="R544" s="28"/>
      <c r="T544" s="28"/>
      <c r="U544" s="28"/>
      <c r="V544" s="28"/>
    </row>
    <row r="545" spans="1:22">
      <c r="A545" s="28"/>
      <c r="B545" s="28"/>
      <c r="C545" s="28"/>
      <c r="D545" s="28"/>
      <c r="E545" s="28"/>
      <c r="F545" s="28"/>
      <c r="G545" s="28"/>
      <c r="H545" s="28"/>
      <c r="L545" s="28"/>
      <c r="M545" s="28"/>
      <c r="N545" s="28"/>
      <c r="O545" s="28"/>
      <c r="P545" s="28"/>
      <c r="Q545" s="28"/>
      <c r="R545" s="28"/>
      <c r="T545" s="28"/>
      <c r="U545" s="28"/>
      <c r="V545" s="28"/>
    </row>
    <row r="546" spans="1:22">
      <c r="A546" s="28"/>
      <c r="B546" s="28"/>
      <c r="C546" s="28"/>
      <c r="D546" s="28"/>
      <c r="E546" s="28"/>
      <c r="F546" s="28"/>
      <c r="G546" s="28"/>
      <c r="H546" s="28"/>
      <c r="L546" s="28"/>
      <c r="M546" s="28"/>
      <c r="N546" s="28"/>
      <c r="O546" s="28"/>
      <c r="P546" s="28"/>
      <c r="Q546" s="28"/>
      <c r="R546" s="28"/>
      <c r="T546" s="28"/>
      <c r="U546" s="28"/>
      <c r="V546" s="28"/>
    </row>
    <row r="547" spans="1:22">
      <c r="A547" s="28"/>
      <c r="B547" s="28"/>
      <c r="C547" s="28"/>
      <c r="D547" s="28"/>
      <c r="E547" s="28"/>
      <c r="F547" s="28"/>
      <c r="G547" s="28"/>
      <c r="H547" s="28"/>
      <c r="L547" s="28"/>
      <c r="M547" s="28"/>
      <c r="N547" s="28"/>
      <c r="O547" s="28"/>
      <c r="P547" s="28"/>
      <c r="Q547" s="28"/>
      <c r="R547" s="28"/>
      <c r="T547" s="28"/>
      <c r="U547" s="28"/>
      <c r="V547" s="28"/>
    </row>
    <row r="548" spans="1:22">
      <c r="A548" s="28"/>
      <c r="B548" s="28"/>
      <c r="C548" s="28"/>
      <c r="D548" s="28"/>
      <c r="E548" s="28"/>
      <c r="F548" s="28"/>
      <c r="G548" s="28"/>
      <c r="H548" s="28"/>
      <c r="L548" s="28"/>
      <c r="M548" s="28"/>
      <c r="N548" s="28"/>
      <c r="O548" s="28"/>
      <c r="P548" s="28"/>
      <c r="Q548" s="28"/>
      <c r="R548" s="28"/>
      <c r="T548" s="28"/>
      <c r="U548" s="28"/>
      <c r="V548" s="28"/>
    </row>
    <row r="549" spans="1:22">
      <c r="A549" s="28"/>
      <c r="B549" s="28"/>
      <c r="C549" s="28"/>
      <c r="D549" s="28"/>
      <c r="E549" s="28"/>
      <c r="F549" s="28"/>
      <c r="G549" s="28"/>
      <c r="H549" s="28"/>
      <c r="L549" s="28"/>
      <c r="M549" s="28"/>
      <c r="N549" s="28"/>
      <c r="O549" s="28"/>
      <c r="P549" s="28"/>
      <c r="Q549" s="28"/>
      <c r="R549" s="28"/>
      <c r="T549" s="28"/>
      <c r="U549" s="28"/>
      <c r="V549" s="28"/>
    </row>
    <row r="550" spans="1:22">
      <c r="A550" s="28"/>
      <c r="B550" s="28"/>
      <c r="C550" s="28"/>
      <c r="D550" s="28"/>
      <c r="E550" s="28"/>
      <c r="F550" s="28"/>
      <c r="G550" s="28"/>
      <c r="H550" s="28"/>
      <c r="L550" s="28"/>
      <c r="M550" s="28"/>
      <c r="N550" s="28"/>
      <c r="O550" s="28"/>
      <c r="P550" s="28"/>
      <c r="Q550" s="28"/>
      <c r="R550" s="28"/>
      <c r="T550" s="28"/>
      <c r="U550" s="28"/>
      <c r="V550" s="28"/>
    </row>
    <row r="551" spans="1:22">
      <c r="A551" s="28"/>
      <c r="B551" s="28"/>
      <c r="C551" s="28"/>
      <c r="D551" s="28"/>
      <c r="E551" s="28"/>
      <c r="F551" s="28"/>
      <c r="G551" s="28"/>
      <c r="H551" s="28"/>
      <c r="L551" s="28"/>
      <c r="M551" s="28"/>
      <c r="N551" s="28"/>
      <c r="O551" s="28"/>
      <c r="P551" s="28"/>
      <c r="Q551" s="28"/>
      <c r="R551" s="28"/>
      <c r="T551" s="28"/>
      <c r="U551" s="28"/>
      <c r="V551" s="28"/>
    </row>
    <row r="552" spans="1:22">
      <c r="A552" s="28"/>
      <c r="B552" s="28"/>
      <c r="C552" s="28"/>
      <c r="D552" s="28"/>
      <c r="E552" s="28"/>
      <c r="F552" s="28"/>
      <c r="G552" s="28"/>
      <c r="H552" s="28"/>
      <c r="L552" s="28"/>
      <c r="M552" s="28"/>
      <c r="N552" s="28"/>
      <c r="O552" s="28"/>
      <c r="P552" s="28"/>
      <c r="Q552" s="28"/>
      <c r="R552" s="28"/>
      <c r="T552" s="28"/>
      <c r="U552" s="28"/>
      <c r="V552" s="28"/>
    </row>
    <row r="553" spans="1:22">
      <c r="A553" s="28"/>
      <c r="B553" s="28"/>
      <c r="C553" s="28"/>
      <c r="D553" s="28"/>
      <c r="E553" s="28"/>
      <c r="F553" s="28"/>
      <c r="G553" s="28"/>
      <c r="H553" s="28"/>
      <c r="L553" s="28"/>
      <c r="M553" s="28"/>
      <c r="N553" s="28"/>
      <c r="O553" s="28"/>
      <c r="P553" s="28"/>
      <c r="Q553" s="28"/>
      <c r="R553" s="28"/>
      <c r="T553" s="28"/>
      <c r="U553" s="28"/>
      <c r="V553" s="28"/>
    </row>
    <row r="554" spans="1:22">
      <c r="A554" s="28"/>
      <c r="B554" s="28"/>
      <c r="C554" s="28"/>
      <c r="D554" s="28"/>
      <c r="E554" s="28"/>
      <c r="F554" s="28"/>
      <c r="G554" s="28"/>
      <c r="H554" s="28"/>
      <c r="L554" s="28"/>
      <c r="M554" s="28"/>
      <c r="N554" s="28"/>
      <c r="O554" s="28"/>
      <c r="P554" s="28"/>
      <c r="Q554" s="28"/>
      <c r="R554" s="28"/>
      <c r="T554" s="28"/>
      <c r="U554" s="28"/>
      <c r="V554" s="28"/>
    </row>
    <row r="555" spans="1:22">
      <c r="A555" s="28"/>
      <c r="B555" s="28"/>
      <c r="C555" s="28"/>
      <c r="D555" s="28"/>
      <c r="E555" s="28"/>
      <c r="F555" s="28"/>
      <c r="G555" s="28"/>
      <c r="H555" s="28"/>
      <c r="L555" s="28"/>
      <c r="M555" s="28"/>
      <c r="N555" s="28"/>
      <c r="O555" s="28"/>
      <c r="P555" s="28"/>
      <c r="Q555" s="28"/>
      <c r="R555" s="28"/>
      <c r="T555" s="28"/>
      <c r="U555" s="28"/>
      <c r="V555" s="28"/>
    </row>
    <row r="556" spans="1:22">
      <c r="A556" s="28"/>
      <c r="B556" s="28"/>
      <c r="C556" s="28"/>
      <c r="D556" s="28"/>
      <c r="E556" s="28"/>
      <c r="F556" s="28"/>
      <c r="G556" s="28"/>
      <c r="H556" s="28"/>
      <c r="L556" s="28"/>
      <c r="M556" s="28"/>
      <c r="N556" s="28"/>
      <c r="O556" s="28"/>
      <c r="P556" s="28"/>
      <c r="Q556" s="28"/>
      <c r="R556" s="28"/>
      <c r="T556" s="28"/>
      <c r="U556" s="28"/>
      <c r="V556" s="28"/>
    </row>
    <row r="557" spans="1:22">
      <c r="A557" s="28"/>
      <c r="B557" s="28"/>
      <c r="C557" s="28"/>
      <c r="D557" s="28"/>
      <c r="E557" s="28"/>
      <c r="F557" s="28"/>
      <c r="G557" s="28"/>
      <c r="H557" s="28"/>
      <c r="L557" s="28"/>
      <c r="M557" s="28"/>
      <c r="N557" s="28"/>
      <c r="O557" s="28"/>
      <c r="P557" s="28"/>
      <c r="Q557" s="28"/>
      <c r="R557" s="28"/>
      <c r="T557" s="28"/>
      <c r="U557" s="28"/>
      <c r="V557" s="28"/>
    </row>
    <row r="558" spans="1:22">
      <c r="A558" s="28"/>
      <c r="B558" s="28"/>
      <c r="C558" s="28"/>
      <c r="D558" s="28"/>
      <c r="E558" s="28"/>
      <c r="F558" s="28"/>
      <c r="G558" s="28"/>
      <c r="H558" s="28"/>
      <c r="L558" s="28"/>
      <c r="M558" s="28"/>
      <c r="N558" s="28"/>
      <c r="O558" s="28"/>
      <c r="P558" s="28"/>
      <c r="Q558" s="28"/>
      <c r="R558" s="28"/>
      <c r="T558" s="28"/>
      <c r="U558" s="28"/>
      <c r="V558" s="28"/>
    </row>
    <row r="559" spans="1:22">
      <c r="A559" s="28"/>
      <c r="B559" s="28"/>
      <c r="C559" s="28"/>
      <c r="D559" s="28"/>
      <c r="E559" s="28"/>
      <c r="F559" s="28"/>
      <c r="G559" s="28"/>
      <c r="H559" s="28"/>
      <c r="L559" s="28"/>
      <c r="M559" s="28"/>
      <c r="N559" s="28"/>
      <c r="O559" s="28"/>
      <c r="P559" s="28"/>
      <c r="Q559" s="28"/>
      <c r="R559" s="28"/>
      <c r="T559" s="28"/>
      <c r="U559" s="28"/>
      <c r="V559" s="28"/>
    </row>
    <row r="560" spans="1:22">
      <c r="A560" s="28"/>
      <c r="B560" s="28"/>
      <c r="C560" s="28"/>
      <c r="D560" s="28"/>
      <c r="E560" s="28"/>
      <c r="F560" s="28"/>
      <c r="G560" s="28"/>
      <c r="H560" s="28"/>
      <c r="L560" s="28"/>
      <c r="M560" s="28"/>
      <c r="N560" s="28"/>
      <c r="O560" s="28"/>
      <c r="P560" s="28"/>
      <c r="Q560" s="28"/>
      <c r="R560" s="28"/>
      <c r="T560" s="28"/>
      <c r="U560" s="28"/>
      <c r="V560" s="28"/>
    </row>
    <row r="561" spans="1:22">
      <c r="A561" s="28"/>
      <c r="B561" s="28"/>
      <c r="C561" s="28"/>
      <c r="D561" s="28"/>
      <c r="E561" s="28"/>
      <c r="F561" s="28"/>
      <c r="G561" s="28"/>
      <c r="H561" s="28"/>
      <c r="L561" s="28"/>
      <c r="M561" s="28"/>
      <c r="N561" s="28"/>
      <c r="O561" s="28"/>
      <c r="P561" s="28"/>
      <c r="Q561" s="28"/>
      <c r="R561" s="28"/>
      <c r="T561" s="28"/>
      <c r="U561" s="28"/>
      <c r="V561" s="28"/>
    </row>
    <row r="562" spans="1:22">
      <c r="A562" s="28"/>
      <c r="B562" s="28"/>
      <c r="C562" s="28"/>
      <c r="D562" s="28"/>
      <c r="E562" s="28"/>
      <c r="F562" s="28"/>
      <c r="G562" s="28"/>
      <c r="H562" s="28"/>
      <c r="L562" s="28"/>
      <c r="M562" s="28"/>
      <c r="N562" s="28"/>
      <c r="O562" s="28"/>
      <c r="P562" s="28"/>
      <c r="Q562" s="28"/>
      <c r="R562" s="28"/>
      <c r="T562" s="28"/>
      <c r="U562" s="28"/>
      <c r="V562" s="28"/>
    </row>
    <row r="563" spans="1:22">
      <c r="A563" s="28"/>
      <c r="B563" s="28"/>
      <c r="C563" s="28"/>
      <c r="D563" s="28"/>
      <c r="E563" s="28"/>
      <c r="F563" s="28"/>
      <c r="G563" s="28"/>
      <c r="H563" s="28"/>
      <c r="L563" s="28"/>
      <c r="M563" s="28"/>
      <c r="N563" s="28"/>
      <c r="O563" s="28"/>
      <c r="P563" s="28"/>
      <c r="Q563" s="28"/>
      <c r="R563" s="28"/>
      <c r="T563" s="28"/>
      <c r="U563" s="28"/>
      <c r="V563" s="28"/>
    </row>
    <row r="564" spans="1:22">
      <c r="A564" s="28"/>
      <c r="B564" s="28"/>
      <c r="C564" s="28"/>
      <c r="D564" s="28"/>
      <c r="E564" s="28"/>
      <c r="F564" s="28"/>
      <c r="G564" s="28"/>
      <c r="H564" s="28"/>
      <c r="L564" s="28"/>
      <c r="M564" s="28"/>
      <c r="N564" s="28"/>
      <c r="O564" s="28"/>
      <c r="P564" s="28"/>
      <c r="Q564" s="28"/>
      <c r="R564" s="28"/>
      <c r="T564" s="28"/>
      <c r="U564" s="28"/>
      <c r="V564" s="28"/>
    </row>
    <row r="565" spans="1:22">
      <c r="A565" s="28"/>
      <c r="B565" s="28"/>
      <c r="C565" s="28"/>
      <c r="D565" s="28"/>
      <c r="E565" s="28"/>
      <c r="F565" s="28"/>
      <c r="G565" s="28"/>
      <c r="H565" s="28"/>
      <c r="L565" s="28"/>
      <c r="M565" s="28"/>
      <c r="N565" s="28"/>
      <c r="O565" s="28"/>
      <c r="P565" s="28"/>
      <c r="Q565" s="28"/>
      <c r="R565" s="28"/>
      <c r="T565" s="28"/>
      <c r="U565" s="28"/>
      <c r="V565" s="28"/>
    </row>
    <row r="566" spans="1:22">
      <c r="A566" s="28"/>
      <c r="B566" s="28"/>
      <c r="C566" s="28"/>
      <c r="D566" s="28"/>
      <c r="E566" s="28"/>
      <c r="F566" s="28"/>
      <c r="G566" s="28"/>
      <c r="H566" s="28"/>
      <c r="L566" s="28"/>
      <c r="M566" s="28"/>
      <c r="N566" s="28"/>
      <c r="O566" s="28"/>
      <c r="P566" s="28"/>
      <c r="Q566" s="28"/>
      <c r="R566" s="28"/>
      <c r="T566" s="28"/>
      <c r="U566" s="28"/>
      <c r="V566" s="28"/>
    </row>
    <row r="567" spans="1:22">
      <c r="A567" s="28"/>
      <c r="B567" s="28"/>
      <c r="C567" s="28"/>
      <c r="D567" s="28"/>
      <c r="E567" s="28"/>
      <c r="F567" s="28"/>
      <c r="G567" s="28"/>
      <c r="H567" s="28"/>
      <c r="L567" s="28"/>
      <c r="M567" s="28"/>
      <c r="N567" s="28"/>
      <c r="O567" s="28"/>
      <c r="P567" s="28"/>
      <c r="Q567" s="28"/>
      <c r="R567" s="28"/>
      <c r="T567" s="28"/>
      <c r="U567" s="28"/>
      <c r="V567" s="28"/>
    </row>
    <row r="568" spans="1:22">
      <c r="A568" s="28"/>
      <c r="B568" s="28"/>
      <c r="C568" s="28"/>
      <c r="D568" s="28"/>
      <c r="E568" s="28"/>
      <c r="F568" s="28"/>
      <c r="G568" s="28"/>
      <c r="H568" s="28"/>
      <c r="L568" s="28"/>
      <c r="M568" s="28"/>
      <c r="N568" s="28"/>
      <c r="O568" s="28"/>
      <c r="P568" s="28"/>
      <c r="Q568" s="28"/>
      <c r="R568" s="28"/>
      <c r="T568" s="28"/>
      <c r="U568" s="28"/>
      <c r="V568" s="28"/>
    </row>
    <row r="569" spans="1:22">
      <c r="A569" s="28"/>
      <c r="B569" s="28"/>
      <c r="C569" s="28"/>
      <c r="D569" s="28"/>
      <c r="E569" s="28"/>
      <c r="F569" s="28"/>
      <c r="G569" s="28"/>
      <c r="H569" s="28"/>
      <c r="L569" s="28"/>
      <c r="M569" s="28"/>
      <c r="N569" s="28"/>
      <c r="O569" s="28"/>
      <c r="P569" s="28"/>
      <c r="Q569" s="28"/>
      <c r="R569" s="28"/>
      <c r="T569" s="28"/>
      <c r="U569" s="28"/>
      <c r="V569" s="28"/>
    </row>
    <row r="570" spans="1:22">
      <c r="A570" s="28"/>
      <c r="B570" s="28"/>
      <c r="C570" s="28"/>
      <c r="D570" s="28"/>
      <c r="E570" s="28"/>
      <c r="F570" s="28"/>
      <c r="G570" s="28"/>
      <c r="H570" s="28"/>
      <c r="L570" s="28"/>
      <c r="M570" s="28"/>
      <c r="N570" s="28"/>
      <c r="O570" s="28"/>
      <c r="P570" s="28"/>
      <c r="Q570" s="28"/>
      <c r="R570" s="28"/>
      <c r="T570" s="28"/>
      <c r="U570" s="28"/>
      <c r="V570" s="28"/>
    </row>
    <row r="571" spans="1:22">
      <c r="A571" s="28"/>
      <c r="B571" s="28"/>
      <c r="C571" s="28"/>
      <c r="D571" s="28"/>
      <c r="E571" s="28"/>
      <c r="F571" s="28"/>
      <c r="G571" s="28"/>
      <c r="H571" s="28"/>
      <c r="L571" s="28"/>
      <c r="M571" s="28"/>
      <c r="N571" s="28"/>
      <c r="O571" s="28"/>
      <c r="P571" s="28"/>
      <c r="Q571" s="28"/>
      <c r="R571" s="28"/>
      <c r="T571" s="28"/>
      <c r="U571" s="28"/>
      <c r="V571" s="28"/>
    </row>
    <row r="572" spans="1:22">
      <c r="A572" s="28"/>
      <c r="B572" s="28"/>
      <c r="C572" s="28"/>
      <c r="D572" s="28"/>
      <c r="E572" s="28"/>
      <c r="F572" s="28"/>
      <c r="G572" s="28"/>
      <c r="H572" s="28"/>
      <c r="L572" s="28"/>
      <c r="M572" s="28"/>
      <c r="N572" s="28"/>
      <c r="O572" s="28"/>
      <c r="P572" s="28"/>
      <c r="Q572" s="28"/>
      <c r="R572" s="28"/>
      <c r="T572" s="28"/>
      <c r="U572" s="28"/>
      <c r="V572" s="28"/>
    </row>
    <row r="573" spans="1:22">
      <c r="A573" s="28"/>
      <c r="B573" s="28"/>
      <c r="C573" s="28"/>
      <c r="D573" s="28"/>
      <c r="E573" s="28"/>
      <c r="F573" s="28"/>
      <c r="G573" s="28"/>
      <c r="H573" s="28"/>
      <c r="L573" s="28"/>
      <c r="M573" s="28"/>
      <c r="N573" s="28"/>
      <c r="O573" s="28"/>
      <c r="P573" s="28"/>
      <c r="Q573" s="28"/>
      <c r="R573" s="28"/>
      <c r="T573" s="28"/>
      <c r="U573" s="28"/>
      <c r="V573" s="28"/>
    </row>
    <row r="574" spans="1:22">
      <c r="A574" s="28"/>
      <c r="B574" s="28"/>
      <c r="C574" s="28"/>
      <c r="D574" s="28"/>
      <c r="E574" s="28"/>
      <c r="F574" s="28"/>
      <c r="G574" s="28"/>
      <c r="H574" s="28"/>
      <c r="L574" s="28"/>
      <c r="M574" s="28"/>
      <c r="N574" s="28"/>
      <c r="O574" s="28"/>
      <c r="P574" s="28"/>
      <c r="Q574" s="28"/>
      <c r="R574" s="28"/>
      <c r="T574" s="28"/>
      <c r="U574" s="28"/>
      <c r="V574" s="28"/>
    </row>
    <row r="575" spans="1:22">
      <c r="A575" s="28"/>
      <c r="B575" s="28"/>
      <c r="C575" s="28"/>
      <c r="D575" s="28"/>
      <c r="E575" s="28"/>
      <c r="F575" s="28"/>
      <c r="G575" s="28"/>
      <c r="H575" s="28"/>
      <c r="L575" s="28"/>
      <c r="M575" s="28"/>
      <c r="N575" s="28"/>
      <c r="O575" s="28"/>
      <c r="P575" s="28"/>
      <c r="Q575" s="28"/>
      <c r="R575" s="28"/>
      <c r="T575" s="28"/>
      <c r="U575" s="28"/>
      <c r="V575" s="28"/>
    </row>
    <row r="576" spans="1:22">
      <c r="A576" s="28"/>
      <c r="B576" s="28"/>
      <c r="C576" s="28"/>
      <c r="D576" s="28"/>
      <c r="E576" s="28"/>
      <c r="F576" s="28"/>
      <c r="G576" s="28"/>
      <c r="H576" s="28"/>
      <c r="L576" s="28"/>
      <c r="M576" s="28"/>
      <c r="N576" s="28"/>
      <c r="O576" s="28"/>
      <c r="P576" s="28"/>
      <c r="Q576" s="28"/>
      <c r="R576" s="28"/>
      <c r="T576" s="28"/>
      <c r="U576" s="28"/>
      <c r="V576" s="28"/>
    </row>
    <row r="577" spans="1:22">
      <c r="A577" s="28"/>
      <c r="B577" s="28"/>
      <c r="C577" s="28"/>
      <c r="D577" s="28"/>
      <c r="E577" s="28"/>
      <c r="F577" s="28"/>
      <c r="G577" s="28"/>
      <c r="H577" s="28"/>
      <c r="L577" s="28"/>
      <c r="M577" s="28"/>
      <c r="N577" s="28"/>
      <c r="O577" s="28"/>
      <c r="P577" s="28"/>
      <c r="Q577" s="28"/>
      <c r="R577" s="28"/>
      <c r="T577" s="28"/>
      <c r="U577" s="28"/>
      <c r="V577" s="28"/>
    </row>
    <row r="578" spans="1:22">
      <c r="A578" s="28"/>
      <c r="B578" s="28"/>
      <c r="C578" s="28"/>
      <c r="D578" s="28"/>
      <c r="E578" s="28"/>
      <c r="F578" s="28"/>
      <c r="G578" s="28"/>
      <c r="H578" s="28"/>
      <c r="L578" s="28"/>
      <c r="M578" s="28"/>
      <c r="N578" s="28"/>
      <c r="O578" s="28"/>
      <c r="P578" s="28"/>
      <c r="Q578" s="28"/>
      <c r="R578" s="28"/>
      <c r="T578" s="28"/>
      <c r="U578" s="28"/>
      <c r="V578" s="28"/>
    </row>
    <row r="579" spans="1:22">
      <c r="A579" s="28"/>
      <c r="B579" s="28"/>
      <c r="C579" s="28"/>
      <c r="D579" s="28"/>
      <c r="E579" s="28"/>
      <c r="F579" s="28"/>
      <c r="G579" s="28"/>
      <c r="H579" s="28"/>
      <c r="L579" s="28"/>
      <c r="M579" s="28"/>
      <c r="N579" s="28"/>
      <c r="O579" s="28"/>
      <c r="P579" s="28"/>
      <c r="Q579" s="28"/>
      <c r="R579" s="28"/>
      <c r="T579" s="28"/>
      <c r="U579" s="28"/>
      <c r="V579" s="28"/>
    </row>
    <row r="580" spans="1:22">
      <c r="A580" s="28"/>
      <c r="B580" s="28"/>
      <c r="C580" s="28"/>
      <c r="D580" s="28"/>
      <c r="E580" s="28"/>
      <c r="F580" s="28"/>
      <c r="G580" s="28"/>
      <c r="H580" s="28"/>
      <c r="L580" s="28"/>
      <c r="M580" s="28"/>
      <c r="N580" s="28"/>
      <c r="O580" s="28"/>
      <c r="P580" s="28"/>
      <c r="Q580" s="28"/>
      <c r="R580" s="28"/>
      <c r="T580" s="28"/>
      <c r="U580" s="28"/>
      <c r="V580" s="28"/>
    </row>
    <row r="581" spans="1:22">
      <c r="A581" s="28"/>
      <c r="B581" s="28"/>
      <c r="C581" s="28"/>
      <c r="D581" s="28"/>
      <c r="E581" s="28"/>
      <c r="F581" s="28"/>
      <c r="G581" s="28"/>
      <c r="H581" s="28"/>
      <c r="L581" s="28"/>
      <c r="M581" s="28"/>
      <c r="N581" s="28"/>
      <c r="O581" s="28"/>
      <c r="P581" s="28"/>
      <c r="Q581" s="28"/>
      <c r="R581" s="28"/>
      <c r="T581" s="28"/>
      <c r="U581" s="28"/>
      <c r="V581" s="28"/>
    </row>
    <row r="582" spans="1:22">
      <c r="A582" s="28"/>
      <c r="B582" s="28"/>
      <c r="C582" s="28"/>
      <c r="D582" s="28"/>
      <c r="E582" s="28"/>
      <c r="F582" s="28"/>
      <c r="G582" s="28"/>
      <c r="H582" s="28"/>
      <c r="L582" s="28"/>
      <c r="M582" s="28"/>
      <c r="N582" s="28"/>
      <c r="O582" s="28"/>
      <c r="P582" s="28"/>
      <c r="Q582" s="28"/>
      <c r="R582" s="28"/>
      <c r="T582" s="28"/>
      <c r="U582" s="28"/>
      <c r="V582" s="28"/>
    </row>
    <row r="583" spans="1:22">
      <c r="A583" s="28"/>
      <c r="B583" s="28"/>
      <c r="C583" s="28"/>
      <c r="D583" s="28"/>
      <c r="E583" s="28"/>
      <c r="F583" s="28"/>
      <c r="G583" s="28"/>
      <c r="H583" s="28"/>
      <c r="L583" s="28"/>
      <c r="M583" s="28"/>
      <c r="N583" s="28"/>
      <c r="O583" s="28"/>
      <c r="P583" s="28"/>
      <c r="Q583" s="28"/>
      <c r="R583" s="28"/>
      <c r="T583" s="28"/>
      <c r="U583" s="28"/>
      <c r="V583" s="28"/>
    </row>
    <row r="584" spans="1:22">
      <c r="A584" s="28"/>
      <c r="B584" s="28"/>
      <c r="C584" s="28"/>
      <c r="D584" s="28"/>
      <c r="E584" s="28"/>
      <c r="F584" s="28"/>
      <c r="G584" s="28"/>
      <c r="H584" s="28"/>
      <c r="L584" s="28"/>
      <c r="M584" s="28"/>
      <c r="N584" s="28"/>
      <c r="O584" s="28"/>
      <c r="P584" s="28"/>
      <c r="Q584" s="28"/>
      <c r="R584" s="28"/>
      <c r="T584" s="28"/>
      <c r="U584" s="28"/>
      <c r="V584" s="28"/>
    </row>
    <row r="585" spans="1:22">
      <c r="A585" s="28"/>
      <c r="B585" s="28"/>
      <c r="C585" s="28"/>
      <c r="D585" s="28"/>
      <c r="E585" s="28"/>
      <c r="F585" s="28"/>
      <c r="G585" s="28"/>
      <c r="H585" s="28"/>
      <c r="L585" s="28"/>
      <c r="M585" s="28"/>
      <c r="N585" s="28"/>
      <c r="O585" s="28"/>
      <c r="P585" s="28"/>
      <c r="Q585" s="28"/>
      <c r="R585" s="28"/>
      <c r="T585" s="28"/>
      <c r="U585" s="28"/>
      <c r="V585" s="28"/>
    </row>
    <row r="586" spans="1:22">
      <c r="A586" s="28"/>
      <c r="B586" s="28"/>
      <c r="C586" s="28"/>
      <c r="D586" s="28"/>
      <c r="E586" s="28"/>
      <c r="F586" s="28"/>
      <c r="G586" s="28"/>
      <c r="H586" s="28"/>
      <c r="L586" s="28"/>
      <c r="M586" s="28"/>
      <c r="N586" s="28"/>
      <c r="O586" s="28"/>
      <c r="P586" s="28"/>
      <c r="Q586" s="28"/>
      <c r="R586" s="28"/>
      <c r="T586" s="28"/>
      <c r="U586" s="28"/>
      <c r="V586" s="28"/>
    </row>
    <row r="587" spans="1:22">
      <c r="A587" s="28"/>
      <c r="B587" s="28"/>
      <c r="C587" s="28"/>
      <c r="D587" s="28"/>
      <c r="E587" s="28"/>
      <c r="F587" s="28"/>
      <c r="G587" s="28"/>
      <c r="H587" s="28"/>
      <c r="L587" s="28"/>
      <c r="M587" s="28"/>
      <c r="N587" s="28"/>
      <c r="O587" s="28"/>
      <c r="P587" s="28"/>
      <c r="Q587" s="28"/>
      <c r="R587" s="28"/>
      <c r="T587" s="28"/>
      <c r="U587" s="28"/>
      <c r="V587" s="28"/>
    </row>
    <row r="588" spans="1:22">
      <c r="A588" s="28"/>
      <c r="B588" s="28"/>
      <c r="C588" s="28"/>
      <c r="D588" s="28"/>
      <c r="E588" s="28"/>
      <c r="F588" s="28"/>
      <c r="G588" s="28"/>
      <c r="H588" s="28"/>
      <c r="L588" s="28"/>
      <c r="M588" s="28"/>
      <c r="N588" s="28"/>
      <c r="O588" s="28"/>
      <c r="P588" s="28"/>
      <c r="Q588" s="28"/>
      <c r="R588" s="28"/>
      <c r="T588" s="28"/>
      <c r="U588" s="28"/>
      <c r="V588" s="28"/>
    </row>
    <row r="589" spans="1:22">
      <c r="A589" s="28"/>
      <c r="B589" s="28"/>
      <c r="C589" s="28"/>
      <c r="D589" s="28"/>
      <c r="E589" s="28"/>
      <c r="F589" s="28"/>
      <c r="G589" s="28"/>
      <c r="H589" s="28"/>
      <c r="L589" s="28"/>
      <c r="M589" s="28"/>
      <c r="N589" s="28"/>
      <c r="O589" s="28"/>
      <c r="P589" s="28"/>
      <c r="Q589" s="28"/>
      <c r="R589" s="28"/>
      <c r="T589" s="28"/>
      <c r="U589" s="28"/>
      <c r="V589" s="28"/>
    </row>
    <row r="590" spans="1:22">
      <c r="A590" s="28"/>
      <c r="B590" s="28"/>
      <c r="C590" s="28"/>
      <c r="D590" s="28"/>
      <c r="E590" s="28"/>
      <c r="F590" s="28"/>
      <c r="G590" s="28"/>
      <c r="H590" s="28"/>
      <c r="L590" s="28"/>
      <c r="M590" s="28"/>
      <c r="N590" s="28"/>
      <c r="O590" s="28"/>
      <c r="P590" s="28"/>
      <c r="Q590" s="28"/>
      <c r="R590" s="28"/>
      <c r="T590" s="28"/>
      <c r="U590" s="28"/>
      <c r="V590" s="28"/>
    </row>
    <row r="591" spans="1:22">
      <c r="A591" s="28"/>
      <c r="B591" s="28"/>
      <c r="C591" s="28"/>
      <c r="D591" s="28"/>
      <c r="E591" s="28"/>
      <c r="F591" s="28"/>
      <c r="G591" s="28"/>
      <c r="H591" s="28"/>
      <c r="L591" s="28"/>
      <c r="M591" s="28"/>
      <c r="N591" s="28"/>
      <c r="O591" s="28"/>
      <c r="P591" s="28"/>
      <c r="Q591" s="28"/>
      <c r="R591" s="28"/>
      <c r="T591" s="28"/>
      <c r="U591" s="28"/>
      <c r="V591" s="28"/>
    </row>
    <row r="592" spans="1:22">
      <c r="A592" s="28"/>
      <c r="B592" s="28"/>
      <c r="C592" s="28"/>
      <c r="D592" s="28"/>
      <c r="E592" s="28"/>
      <c r="F592" s="28"/>
      <c r="G592" s="28"/>
      <c r="H592" s="28"/>
      <c r="L592" s="28"/>
      <c r="M592" s="28"/>
      <c r="N592" s="28"/>
      <c r="O592" s="28"/>
      <c r="P592" s="28"/>
      <c r="Q592" s="28"/>
      <c r="R592" s="28"/>
      <c r="T592" s="28"/>
      <c r="U592" s="28"/>
      <c r="V592" s="28"/>
    </row>
    <row r="593" spans="1:22">
      <c r="A593" s="28"/>
      <c r="B593" s="28"/>
      <c r="C593" s="28"/>
      <c r="D593" s="28"/>
      <c r="E593" s="28"/>
      <c r="F593" s="28"/>
      <c r="G593" s="28"/>
      <c r="H593" s="28"/>
      <c r="L593" s="28"/>
      <c r="M593" s="28"/>
      <c r="N593" s="28"/>
      <c r="O593" s="28"/>
      <c r="P593" s="28"/>
      <c r="Q593" s="28"/>
      <c r="R593" s="28"/>
      <c r="T593" s="28"/>
      <c r="U593" s="28"/>
      <c r="V593" s="28"/>
    </row>
    <row r="594" spans="1:22">
      <c r="A594" s="28"/>
      <c r="B594" s="28"/>
      <c r="C594" s="28"/>
      <c r="D594" s="28"/>
      <c r="E594" s="28"/>
      <c r="F594" s="28"/>
      <c r="G594" s="28"/>
      <c r="H594" s="28"/>
      <c r="L594" s="28"/>
      <c r="M594" s="28"/>
      <c r="N594" s="28"/>
      <c r="O594" s="28"/>
      <c r="P594" s="28"/>
      <c r="Q594" s="28"/>
      <c r="R594" s="28"/>
      <c r="T594" s="28"/>
      <c r="U594" s="28"/>
      <c r="V594" s="28"/>
    </row>
    <row r="595" spans="1:22">
      <c r="A595" s="28"/>
      <c r="B595" s="28"/>
      <c r="C595" s="28"/>
      <c r="D595" s="28"/>
      <c r="E595" s="28"/>
      <c r="F595" s="28"/>
      <c r="G595" s="28"/>
      <c r="H595" s="28"/>
      <c r="L595" s="28"/>
      <c r="M595" s="28"/>
      <c r="N595" s="28"/>
      <c r="O595" s="28"/>
      <c r="P595" s="28"/>
      <c r="Q595" s="28"/>
      <c r="R595" s="28"/>
      <c r="T595" s="28"/>
      <c r="U595" s="28"/>
      <c r="V595" s="28"/>
    </row>
    <row r="596" spans="1:22">
      <c r="A596" s="28"/>
      <c r="B596" s="28"/>
      <c r="C596" s="28"/>
      <c r="D596" s="28"/>
      <c r="E596" s="28"/>
      <c r="F596" s="28"/>
      <c r="G596" s="28"/>
      <c r="H596" s="28"/>
      <c r="L596" s="28"/>
      <c r="M596" s="28"/>
      <c r="N596" s="28"/>
      <c r="O596" s="28"/>
      <c r="P596" s="28"/>
      <c r="Q596" s="28"/>
      <c r="R596" s="28"/>
      <c r="T596" s="28"/>
      <c r="U596" s="28"/>
      <c r="V596" s="28"/>
    </row>
    <row r="597" spans="1:22">
      <c r="A597" s="28"/>
      <c r="B597" s="28"/>
      <c r="C597" s="28"/>
      <c r="D597" s="28"/>
      <c r="E597" s="28"/>
      <c r="F597" s="28"/>
      <c r="G597" s="28"/>
      <c r="H597" s="28"/>
      <c r="L597" s="28"/>
      <c r="M597" s="28"/>
      <c r="N597" s="28"/>
      <c r="O597" s="28"/>
      <c r="P597" s="28"/>
      <c r="Q597" s="28"/>
      <c r="R597" s="28"/>
      <c r="T597" s="28"/>
      <c r="U597" s="28"/>
      <c r="V597" s="28"/>
    </row>
    <row r="598" spans="1:22">
      <c r="A598" s="28"/>
      <c r="B598" s="28"/>
      <c r="C598" s="28"/>
      <c r="D598" s="28"/>
      <c r="E598" s="28"/>
      <c r="F598" s="28"/>
      <c r="G598" s="28"/>
      <c r="H598" s="28"/>
      <c r="L598" s="28"/>
      <c r="M598" s="28"/>
      <c r="N598" s="28"/>
      <c r="O598" s="28"/>
      <c r="P598" s="28"/>
      <c r="Q598" s="28"/>
      <c r="R598" s="28"/>
      <c r="T598" s="28"/>
      <c r="U598" s="28"/>
      <c r="V598" s="28"/>
    </row>
    <row r="599" spans="1:22">
      <c r="A599" s="28"/>
      <c r="B599" s="28"/>
      <c r="C599" s="28"/>
      <c r="D599" s="28"/>
      <c r="E599" s="28"/>
      <c r="F599" s="28"/>
      <c r="G599" s="28"/>
      <c r="H599" s="28"/>
      <c r="L599" s="28"/>
      <c r="M599" s="28"/>
      <c r="N599" s="28"/>
      <c r="O599" s="28"/>
      <c r="P599" s="28"/>
      <c r="Q599" s="28"/>
      <c r="R599" s="28"/>
      <c r="T599" s="28"/>
      <c r="U599" s="28"/>
      <c r="V599" s="28"/>
    </row>
  </sheetData>
  <mergeCells count="1">
    <mergeCell ref="Q4:S4"/>
  </mergeCells>
  <phoneticPr fontId="1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4B70A-3685-4A67-9111-6F8A1FE2E891}">
  <dimension ref="A1"/>
  <sheetViews>
    <sheetView topLeftCell="A35" workbookViewId="0">
      <selection activeCell="N47" sqref="N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162"/>
  <sheetViews>
    <sheetView zoomScale="88" zoomScaleNormal="88" workbookViewId="0">
      <pane ySplit="8" topLeftCell="A9" activePane="bottomLeft" state="frozen"/>
      <selection pane="bottomLeft" activeCell="A9" sqref="A9"/>
    </sheetView>
  </sheetViews>
  <sheetFormatPr baseColWidth="10" defaultRowHeight="15"/>
  <cols>
    <col min="1" max="1" width="3.90625" customWidth="1"/>
    <col min="2" max="2" width="5.6328125" customWidth="1"/>
    <col min="3" max="3" width="3.90625" customWidth="1"/>
    <col min="4" max="4" width="12.54296875" customWidth="1"/>
    <col min="5" max="5" width="6.36328125" customWidth="1"/>
    <col min="6" max="6" width="7.08984375" customWidth="1"/>
    <col min="7" max="7" width="5.36328125" style="90" customWidth="1"/>
    <col min="8" max="8" width="5.36328125" customWidth="1"/>
    <col min="9" max="9" width="6.08984375" style="90" customWidth="1"/>
    <col min="10" max="10" width="2.08984375" style="90" customWidth="1"/>
    <col min="11" max="11" width="6.08984375" style="90" customWidth="1"/>
    <col min="12" max="12" width="1.6328125" style="90" customWidth="1"/>
    <col min="13" max="13" width="6.08984375" style="90" customWidth="1"/>
    <col min="14" max="14" width="2.26953125" style="90" customWidth="1"/>
    <col min="15" max="15" width="6.08984375" style="90" customWidth="1"/>
    <col min="16" max="16" width="1.7265625" style="90" customWidth="1"/>
    <col min="17" max="17" width="6.54296875" customWidth="1"/>
    <col min="18" max="18" width="6.6328125" style="405" customWidth="1"/>
    <col min="19" max="19" width="2.26953125" customWidth="1"/>
    <col min="20" max="20" width="7.08984375" customWidth="1"/>
    <col min="21" max="21" width="5.08984375" style="405" customWidth="1"/>
    <col min="22" max="22" width="2.36328125" style="405" customWidth="1"/>
    <col min="23" max="23" width="7" style="90" customWidth="1"/>
    <col min="24" max="24" width="2.36328125" style="90" customWidth="1"/>
    <col min="25" max="25" width="7.26953125" style="11" customWidth="1"/>
    <col min="26" max="26" width="6.81640625" style="11" customWidth="1"/>
    <col min="27" max="27" width="7.453125" customWidth="1"/>
    <col min="28" max="28" width="5.6328125" customWidth="1"/>
    <col min="29" max="29" width="7.1796875" customWidth="1"/>
    <col min="30" max="30" width="9.36328125" customWidth="1"/>
    <col min="31" max="31" width="9.6328125" style="90" customWidth="1"/>
    <col min="32" max="32" width="8.54296875" customWidth="1"/>
    <col min="43" max="43" width="14" customWidth="1"/>
    <col min="44" max="44" width="12.54296875" customWidth="1"/>
    <col min="45" max="45" width="10.90625" customWidth="1"/>
  </cols>
  <sheetData>
    <row r="1" spans="1:51">
      <c r="A1" s="46"/>
      <c r="B1" s="46"/>
      <c r="C1" s="46"/>
      <c r="D1" s="46"/>
      <c r="E1" s="46"/>
      <c r="F1" s="46"/>
      <c r="G1" s="88"/>
      <c r="H1" s="46"/>
      <c r="I1" s="88"/>
      <c r="J1" s="88"/>
      <c r="K1" s="88"/>
      <c r="L1" s="88"/>
      <c r="M1" s="88"/>
      <c r="N1" s="88"/>
      <c r="O1" s="88"/>
      <c r="P1" s="88"/>
      <c r="Q1" s="46"/>
      <c r="R1" s="453"/>
      <c r="S1" s="46"/>
      <c r="T1" s="46"/>
      <c r="U1" s="453"/>
      <c r="V1" s="453"/>
      <c r="W1" s="88"/>
      <c r="X1" s="88"/>
      <c r="Y1" s="70"/>
      <c r="Z1" s="70"/>
      <c r="AA1" s="46"/>
      <c r="AB1" s="46"/>
      <c r="AC1" s="46"/>
      <c r="AD1" s="46"/>
      <c r="AE1" s="88"/>
      <c r="AF1" s="46"/>
    </row>
    <row r="2" spans="1:51" s="173" customFormat="1" ht="31.8">
      <c r="A2" s="172"/>
      <c r="B2" s="172"/>
      <c r="C2" s="135" t="s">
        <v>436</v>
      </c>
      <c r="D2" s="172"/>
      <c r="E2" s="172"/>
      <c r="F2" s="172"/>
      <c r="G2" s="179"/>
      <c r="H2" s="172"/>
      <c r="I2" s="179"/>
      <c r="J2" s="179"/>
      <c r="K2" s="179"/>
      <c r="L2" s="179"/>
      <c r="M2" s="179"/>
      <c r="N2" s="179"/>
      <c r="O2" s="179"/>
      <c r="P2" s="179"/>
      <c r="Q2" s="172"/>
      <c r="R2" s="463"/>
      <c r="S2" s="172"/>
      <c r="T2" s="135" t="str">
        <f>+År!B2</f>
        <v>KJE</v>
      </c>
      <c r="U2" s="463"/>
      <c r="V2" s="463"/>
      <c r="W2" s="179"/>
      <c r="X2" s="179"/>
      <c r="Y2" s="182"/>
      <c r="Z2" s="182"/>
      <c r="AA2" s="172"/>
      <c r="AB2" s="172"/>
      <c r="AC2" s="172"/>
      <c r="AD2" s="172"/>
      <c r="AE2" s="179"/>
      <c r="AF2" s="172"/>
    </row>
    <row r="3" spans="1:51">
      <c r="A3" s="46"/>
      <c r="B3" s="46"/>
      <c r="C3" s="46"/>
      <c r="D3" s="46"/>
      <c r="E3" s="46"/>
      <c r="F3" s="46"/>
      <c r="G3" s="88"/>
      <c r="H3" s="46"/>
      <c r="I3" s="88"/>
      <c r="J3" s="88"/>
      <c r="K3" s="88"/>
      <c r="L3" s="88"/>
      <c r="M3" s="88"/>
      <c r="N3" s="88"/>
      <c r="O3" s="88"/>
      <c r="P3" s="88"/>
      <c r="Q3" s="46"/>
      <c r="R3" s="453"/>
      <c r="S3" s="46"/>
      <c r="T3" s="46"/>
      <c r="U3" s="453"/>
      <c r="V3" s="453"/>
      <c r="W3" s="88"/>
      <c r="X3" s="88"/>
      <c r="Y3" s="70"/>
      <c r="Z3" s="70"/>
      <c r="AA3" s="46"/>
      <c r="AB3" s="46"/>
      <c r="AC3" s="46"/>
      <c r="AD3" s="46"/>
      <c r="AE3" s="88"/>
      <c r="AF3" s="46"/>
    </row>
    <row r="4" spans="1:51" s="177" customFormat="1" ht="19.8">
      <c r="A4" s="175"/>
      <c r="B4" s="175"/>
      <c r="C4" s="175"/>
      <c r="D4" s="171" t="s">
        <v>5</v>
      </c>
      <c r="E4" s="174">
        <f>+År!P2</f>
        <v>49</v>
      </c>
      <c r="F4" s="175"/>
      <c r="G4" s="189"/>
      <c r="H4" s="175"/>
      <c r="I4" s="185"/>
      <c r="J4" s="185"/>
      <c r="K4" s="185"/>
      <c r="L4" s="185"/>
      <c r="M4" s="185"/>
      <c r="N4" s="185"/>
      <c r="O4" s="185"/>
      <c r="P4" s="185"/>
      <c r="Q4" s="175"/>
      <c r="R4" s="463"/>
      <c r="S4" s="175"/>
      <c r="T4" s="171" t="s">
        <v>422</v>
      </c>
      <c r="U4" s="463"/>
      <c r="V4" s="463"/>
      <c r="W4" s="185"/>
      <c r="X4" s="185"/>
      <c r="Y4" s="185"/>
      <c r="Z4" s="518">
        <f>SUM(F9:F26)</f>
        <v>16442</v>
      </c>
      <c r="AA4" s="514"/>
      <c r="AB4" s="190"/>
      <c r="AC4" s="187"/>
      <c r="AD4" s="187"/>
      <c r="AE4" s="185"/>
      <c r="AF4" s="185"/>
      <c r="AG4"/>
      <c r="AH4"/>
      <c r="AY4" s="176"/>
    </row>
    <row r="5" spans="1:51">
      <c r="A5" s="47"/>
      <c r="B5" s="47"/>
      <c r="C5" s="47"/>
      <c r="D5" s="47"/>
      <c r="E5" s="47"/>
      <c r="F5" s="47"/>
      <c r="G5" s="142"/>
      <c r="H5" s="46"/>
      <c r="I5" s="88"/>
      <c r="J5" s="88"/>
      <c r="K5" s="88"/>
      <c r="L5" s="88"/>
      <c r="M5" s="88"/>
      <c r="N5" s="88"/>
      <c r="O5" s="88"/>
      <c r="P5" s="88"/>
      <c r="Q5" s="46"/>
      <c r="R5" s="453"/>
      <c r="S5" s="46"/>
      <c r="T5" s="47"/>
      <c r="U5" s="453"/>
      <c r="V5" s="453"/>
      <c r="W5" s="88"/>
      <c r="X5" s="88"/>
      <c r="Y5" s="70"/>
      <c r="Z5" s="70"/>
      <c r="AA5" s="46"/>
      <c r="AB5" s="46"/>
      <c r="AC5" s="46"/>
      <c r="AD5" s="46"/>
      <c r="AE5" s="88"/>
      <c r="AF5" s="46"/>
      <c r="AT5" s="4"/>
      <c r="AU5" s="4"/>
    </row>
    <row r="6" spans="1:51" ht="15" customHeight="1">
      <c r="A6" s="453"/>
      <c r="B6" s="453"/>
      <c r="C6" s="453"/>
      <c r="D6" s="453"/>
      <c r="E6" s="454" t="s">
        <v>2</v>
      </c>
      <c r="F6" s="453"/>
      <c r="G6" s="455"/>
      <c r="H6" s="453"/>
      <c r="I6" s="455"/>
      <c r="J6" s="455"/>
      <c r="K6" s="455"/>
      <c r="L6" s="455"/>
      <c r="M6" s="455"/>
      <c r="N6" s="455"/>
      <c r="O6" s="455"/>
      <c r="P6" s="455"/>
      <c r="Q6" s="453" t="s">
        <v>22</v>
      </c>
      <c r="R6" s="453"/>
      <c r="S6" s="453"/>
      <c r="T6" s="454" t="s">
        <v>22</v>
      </c>
      <c r="U6" s="453"/>
      <c r="V6" s="453"/>
      <c r="W6" s="455"/>
      <c r="X6" s="455"/>
      <c r="Y6" s="456"/>
      <c r="Z6" s="456"/>
      <c r="AA6" s="454" t="s">
        <v>423</v>
      </c>
      <c r="AB6" s="453"/>
      <c r="AC6" s="453"/>
      <c r="AD6" s="454" t="s">
        <v>76</v>
      </c>
      <c r="AE6" s="457" t="s">
        <v>2</v>
      </c>
      <c r="AF6" s="453"/>
      <c r="AT6" s="4"/>
      <c r="AU6" s="4"/>
    </row>
    <row r="7" spans="1:51" ht="15" customHeight="1">
      <c r="A7" s="453"/>
      <c r="B7" s="453"/>
      <c r="C7" s="453"/>
      <c r="D7" s="453"/>
      <c r="E7" s="454" t="s">
        <v>462</v>
      </c>
      <c r="F7" s="454" t="s">
        <v>2</v>
      </c>
      <c r="G7" s="457" t="s">
        <v>2</v>
      </c>
      <c r="H7" s="107"/>
      <c r="I7" s="457" t="s">
        <v>1</v>
      </c>
      <c r="J7" s="457"/>
      <c r="K7" s="457" t="s">
        <v>2</v>
      </c>
      <c r="L7" s="457"/>
      <c r="M7" s="457" t="s">
        <v>22</v>
      </c>
      <c r="N7" s="457"/>
      <c r="O7" s="457" t="s">
        <v>22</v>
      </c>
      <c r="P7" s="457"/>
      <c r="Q7" s="454" t="s">
        <v>0</v>
      </c>
      <c r="R7" s="454"/>
      <c r="S7" s="454"/>
      <c r="T7" s="454" t="s">
        <v>464</v>
      </c>
      <c r="U7" s="454"/>
      <c r="V7" s="454"/>
      <c r="W7" s="457" t="s">
        <v>22</v>
      </c>
      <c r="X7" s="457"/>
      <c r="Y7" s="458" t="s">
        <v>486</v>
      </c>
      <c r="Z7" s="458"/>
      <c r="AA7" s="454" t="s">
        <v>412</v>
      </c>
      <c r="AB7" s="454" t="s">
        <v>460</v>
      </c>
      <c r="AC7" s="454" t="s">
        <v>410</v>
      </c>
      <c r="AD7" s="454" t="s">
        <v>425</v>
      </c>
      <c r="AE7" s="457" t="s">
        <v>427</v>
      </c>
      <c r="AF7" s="453"/>
    </row>
    <row r="8" spans="1:51" ht="15" customHeight="1">
      <c r="A8" s="453"/>
      <c r="B8" s="454" t="s">
        <v>85</v>
      </c>
      <c r="C8" s="454" t="s">
        <v>437</v>
      </c>
      <c r="D8" s="453"/>
      <c r="E8" s="459" t="s">
        <v>463</v>
      </c>
      <c r="F8" s="459" t="s">
        <v>8</v>
      </c>
      <c r="G8" s="460" t="s">
        <v>400</v>
      </c>
      <c r="H8" s="107" t="s">
        <v>465</v>
      </c>
      <c r="I8" s="460" t="s">
        <v>400</v>
      </c>
      <c r="J8" s="460"/>
      <c r="K8" s="460" t="s">
        <v>637</v>
      </c>
      <c r="L8" s="457"/>
      <c r="M8" s="460" t="s">
        <v>637</v>
      </c>
      <c r="N8" s="460"/>
      <c r="O8" s="460" t="s">
        <v>639</v>
      </c>
      <c r="P8" s="460"/>
      <c r="Q8" s="459"/>
      <c r="R8" s="461" t="s">
        <v>465</v>
      </c>
      <c r="S8" s="461"/>
      <c r="T8" s="459" t="s">
        <v>411</v>
      </c>
      <c r="U8" s="461" t="s">
        <v>465</v>
      </c>
      <c r="V8" s="461"/>
      <c r="W8" s="460" t="s">
        <v>44</v>
      </c>
      <c r="X8" s="460"/>
      <c r="Y8" s="462" t="s">
        <v>507</v>
      </c>
      <c r="Z8" s="462" t="s">
        <v>515</v>
      </c>
      <c r="AA8" s="459" t="s">
        <v>44</v>
      </c>
      <c r="AB8" s="459" t="s">
        <v>461</v>
      </c>
      <c r="AC8" s="459" t="s">
        <v>411</v>
      </c>
      <c r="AD8" s="459" t="s">
        <v>426</v>
      </c>
      <c r="AE8" s="460" t="s">
        <v>64</v>
      </c>
      <c r="AF8" s="453"/>
      <c r="AG8" s="4"/>
      <c r="AH8" s="57"/>
      <c r="AI8" s="1"/>
      <c r="AJ8" s="5"/>
    </row>
    <row r="9" spans="1:51" ht="15.6">
      <c r="A9" s="46"/>
      <c r="B9" s="64">
        <f>+'Ark1'!C1485</f>
        <v>2024</v>
      </c>
      <c r="C9" s="64">
        <f>+'Ark1'!N1485</f>
        <v>403</v>
      </c>
      <c r="D9" s="64" t="str">
        <f>VLOOKUP(C9,RNR!$J$2:$K$19,2)</f>
        <v>&lt;=4,0</v>
      </c>
      <c r="E9" s="64">
        <f>+'Ark1'!Q1485</f>
        <v>87</v>
      </c>
      <c r="F9" s="64">
        <f>+'Ark1'!R1485</f>
        <v>555</v>
      </c>
      <c r="G9" s="180">
        <f>+'Ark1'!AG1485</f>
        <v>1.3139917136854036</v>
      </c>
      <c r="H9" s="108">
        <f t="shared" ref="H9:H26" si="0">+G9-G28</f>
        <v>-0.50009789779683289</v>
      </c>
      <c r="I9" s="180">
        <f>+'Ark1'!AH1485</f>
        <v>6.4864864864864877</v>
      </c>
      <c r="J9" s="93"/>
      <c r="K9" s="422">
        <f>+'Ark1'!AI1485</f>
        <v>468</v>
      </c>
      <c r="L9" s="356"/>
      <c r="M9" s="280">
        <f>+IF(K9=0,"",'Ark1'!AJ1485)</f>
        <v>68.487820512820562</v>
      </c>
      <c r="N9" s="419"/>
      <c r="O9" s="280">
        <f>+IF(K9=0,"",'Ark1'!AK1485)</f>
        <v>11.763433907060012</v>
      </c>
      <c r="P9" s="419"/>
      <c r="Q9" s="65">
        <f>+'Ark1'!S1485</f>
        <v>3.967567567567567</v>
      </c>
      <c r="R9" s="464">
        <f>+Q9-Q28</f>
        <v>0.14322455235318232</v>
      </c>
      <c r="S9" s="115"/>
      <c r="T9" s="65">
        <f>+'Ark1'!T1485</f>
        <v>3.4900900900900886</v>
      </c>
      <c r="U9" s="464">
        <f>+T9-T28</f>
        <v>8.3451085940710712E-2</v>
      </c>
      <c r="V9" s="461"/>
      <c r="W9" s="237">
        <f>+'Ark1'!U1485</f>
        <v>3.2091891891891882</v>
      </c>
      <c r="X9" s="93"/>
      <c r="Y9" s="134">
        <f>+'Ark1'!X1485</f>
        <v>0</v>
      </c>
      <c r="Z9" s="134">
        <f>+'Ark1'!Y1485</f>
        <v>0</v>
      </c>
      <c r="AA9" s="65">
        <f>+'Ark1'!Z1485</f>
        <v>0.99017073342155326</v>
      </c>
      <c r="AB9" s="65">
        <f>+'Ark1'!AA1485</f>
        <v>1.6392792396705338</v>
      </c>
      <c r="AC9" s="65">
        <f>+'Ark1'!AB1485</f>
        <v>1.4854825984986619</v>
      </c>
      <c r="AD9" s="65">
        <f>+W9/Q9</f>
        <v>0.80885558583106254</v>
      </c>
      <c r="AE9" s="133">
        <f>+F9/E9</f>
        <v>6.3793103448275863</v>
      </c>
      <c r="AF9" s="46"/>
      <c r="AG9" s="4"/>
      <c r="AH9" s="57"/>
      <c r="AI9" s="1"/>
      <c r="AJ9" s="5"/>
    </row>
    <row r="10" spans="1:51" ht="15.6">
      <c r="A10" s="46"/>
      <c r="B10" s="64">
        <f>+'Ark1'!C1486</f>
        <v>2024</v>
      </c>
      <c r="C10" s="64">
        <f>+'Ark1'!N1486</f>
        <v>404</v>
      </c>
      <c r="D10" s="64" t="str">
        <f>VLOOKUP(C10,RNR!$J$2:$K$19,2)</f>
        <v xml:space="preserve">  4,1 - 5,0 kg</v>
      </c>
      <c r="E10" s="64">
        <f>+'Ark1'!Q1486</f>
        <v>162</v>
      </c>
      <c r="F10" s="64">
        <f>+'Ark1'!R1486</f>
        <v>1260</v>
      </c>
      <c r="G10" s="180">
        <f>+'Ark1'!AG1486</f>
        <v>4.2956485044500541</v>
      </c>
      <c r="H10" s="108">
        <f t="shared" si="0"/>
        <v>-1.6156029067402304</v>
      </c>
      <c r="I10" s="180">
        <f>+'Ark1'!AH1486</f>
        <v>2.3809523809523818</v>
      </c>
      <c r="J10" s="93"/>
      <c r="K10" s="422">
        <f>+'Ark1'!AI1486</f>
        <v>992</v>
      </c>
      <c r="L10" s="356"/>
      <c r="M10" s="280">
        <f>+IF(K10=0,"",'Ark1'!AJ1486)</f>
        <v>71.05705645161288</v>
      </c>
      <c r="N10" s="419"/>
      <c r="O10" s="280">
        <f>+IF(K10=0,"",'Ark1'!AK1486)</f>
        <v>13.011258866898263</v>
      </c>
      <c r="P10" s="419"/>
      <c r="Q10" s="65">
        <f>+'Ark1'!S1486</f>
        <v>4.5238095238095219</v>
      </c>
      <c r="R10" s="464">
        <f t="shared" ref="R10:R26" si="1">+Q10-Q29</f>
        <v>-8.6834733893558003E-2</v>
      </c>
      <c r="S10" s="115"/>
      <c r="T10" s="65">
        <f>+'Ark1'!T1486</f>
        <v>3.8920634920634911</v>
      </c>
      <c r="U10" s="464">
        <f t="shared" ref="U10:U26" si="2">+T10-T29</f>
        <v>1.8674136321193302E-2</v>
      </c>
      <c r="V10" s="461"/>
      <c r="W10" s="237">
        <f>+'Ark1'!U1486</f>
        <v>4.6211904761904723</v>
      </c>
      <c r="X10" s="93"/>
      <c r="Y10" s="134">
        <f>+'Ark1'!X1486</f>
        <v>0</v>
      </c>
      <c r="Z10" s="134">
        <f>+'Ark1'!Y1486</f>
        <v>0</v>
      </c>
      <c r="AA10" s="65">
        <f>+'Ark1'!Z1486</f>
        <v>0.28463874944768902</v>
      </c>
      <c r="AB10" s="65">
        <f>+'Ark1'!AA1486</f>
        <v>1.2886210527874649</v>
      </c>
      <c r="AC10" s="65">
        <f>+'Ark1'!AB1486</f>
        <v>1.3707027032623305</v>
      </c>
      <c r="AD10" s="65">
        <f t="shared" ref="AD10:AD13" si="3">+W10/Q10</f>
        <v>1.0215263157894732</v>
      </c>
      <c r="AE10" s="133">
        <f t="shared" ref="AE10:AE13" si="4">+F10/E10</f>
        <v>7.7777777777777777</v>
      </c>
      <c r="AF10" s="46"/>
      <c r="AG10" s="4"/>
      <c r="AH10" s="57"/>
      <c r="AI10" s="1"/>
      <c r="AJ10" s="5"/>
    </row>
    <row r="11" spans="1:51" ht="15.6">
      <c r="A11" s="46"/>
      <c r="B11" s="64">
        <f>+'Ark1'!C1487</f>
        <v>2024</v>
      </c>
      <c r="C11" s="64">
        <f>+'Ark1'!N1487</f>
        <v>405</v>
      </c>
      <c r="D11" s="64" t="str">
        <f>VLOOKUP(C11,RNR!$J$2:$K$19,2)</f>
        <v xml:space="preserve">  5,1 - 6,0 kg</v>
      </c>
      <c r="E11" s="64">
        <f>+'Ark1'!Q1487</f>
        <v>211</v>
      </c>
      <c r="F11" s="64">
        <f>+'Ark1'!R1487</f>
        <v>2476</v>
      </c>
      <c r="G11" s="180">
        <f>+'Ark1'!AG1487</f>
        <v>10.217574777497108</v>
      </c>
      <c r="H11" s="108">
        <f t="shared" si="0"/>
        <v>-0.78726461646407664</v>
      </c>
      <c r="I11" s="180">
        <f>+'Ark1'!AH1487</f>
        <v>1.0096930533117927</v>
      </c>
      <c r="J11" s="93"/>
      <c r="K11" s="422">
        <f>+'Ark1'!AI1487</f>
        <v>2039</v>
      </c>
      <c r="L11" s="356"/>
      <c r="M11" s="280">
        <f>+IF(K11=0,"",'Ark1'!AJ1487)</f>
        <v>73.649337910740513</v>
      </c>
      <c r="N11" s="419"/>
      <c r="O11" s="280">
        <f>+IF(K11=0,"",'Ark1'!AK1487)</f>
        <v>14.180235148771285</v>
      </c>
      <c r="P11" s="419"/>
      <c r="Q11" s="65">
        <f>+'Ark1'!S1487</f>
        <v>4.994345718901454</v>
      </c>
      <c r="R11" s="464">
        <f t="shared" si="1"/>
        <v>-0.10343690559872698</v>
      </c>
      <c r="S11" s="115"/>
      <c r="T11" s="65">
        <f>+'Ark1'!T1487</f>
        <v>4.2322294022617122</v>
      </c>
      <c r="U11" s="464">
        <f t="shared" si="2"/>
        <v>-3.7854203699756894E-2</v>
      </c>
      <c r="V11" s="461"/>
      <c r="W11" s="237">
        <f>+'Ark1'!U1487</f>
        <v>5.5936187399030679</v>
      </c>
      <c r="X11" s="93"/>
      <c r="Y11" s="134">
        <f>+'Ark1'!X1487</f>
        <v>0</v>
      </c>
      <c r="Z11" s="134">
        <f>+'Ark1'!Y1487</f>
        <v>0</v>
      </c>
      <c r="AA11" s="65">
        <f>+'Ark1'!Z1487</f>
        <v>0.28366911149853713</v>
      </c>
      <c r="AB11" s="65">
        <f>+'Ark1'!AA1487</f>
        <v>1.3260654021401352</v>
      </c>
      <c r="AC11" s="65">
        <f>+'Ark1'!AB1487</f>
        <v>1.3709229603470021</v>
      </c>
      <c r="AD11" s="65">
        <f t="shared" si="3"/>
        <v>1.1199902959728285</v>
      </c>
      <c r="AE11" s="133">
        <f t="shared" si="4"/>
        <v>11.734597156398104</v>
      </c>
      <c r="AF11" s="46"/>
      <c r="AG11" s="4"/>
      <c r="AH11" s="57"/>
      <c r="AI11" s="1"/>
      <c r="AJ11" s="5"/>
    </row>
    <row r="12" spans="1:51" ht="15.6">
      <c r="A12" s="46"/>
      <c r="B12" s="64">
        <f>+'Ark1'!C1488</f>
        <v>2024</v>
      </c>
      <c r="C12" s="64">
        <f>+'Ark1'!N1488</f>
        <v>406</v>
      </c>
      <c r="D12" s="64" t="str">
        <f>VLOOKUP(C12,RNR!$J$2:$K$19,2)</f>
        <v xml:space="preserve">  6,1 - 7,0 kg</v>
      </c>
      <c r="E12" s="64">
        <f>+'Ark1'!Q1488</f>
        <v>267</v>
      </c>
      <c r="F12" s="64">
        <f>+'Ark1'!R1488</f>
        <v>2754</v>
      </c>
      <c r="G12" s="180">
        <f>+'Ark1'!AG1488</f>
        <v>13.255152387922283</v>
      </c>
      <c r="H12" s="108">
        <f t="shared" si="0"/>
        <v>0.38933950636159409</v>
      </c>
      <c r="I12" s="180">
        <f>+'Ark1'!AH1488</f>
        <v>1.4524328249818443</v>
      </c>
      <c r="J12" s="93"/>
      <c r="K12" s="422">
        <f>+'Ark1'!AI1488</f>
        <v>2424</v>
      </c>
      <c r="L12" s="356"/>
      <c r="M12" s="280">
        <f>+IF(K12=0,"",'Ark1'!AJ1488)</f>
        <v>76.5845297029704</v>
      </c>
      <c r="N12" s="419"/>
      <c r="O12" s="280">
        <f>+IF(K12=0,"",'Ark1'!AK1488)</f>
        <v>14.701451112367712</v>
      </c>
      <c r="P12" s="419"/>
      <c r="Q12" s="65">
        <f>+'Ark1'!S1488</f>
        <v>5.2872185911401619</v>
      </c>
      <c r="R12" s="464">
        <f t="shared" si="1"/>
        <v>9.6498824972825581E-2</v>
      </c>
      <c r="S12" s="115"/>
      <c r="T12" s="65">
        <f>+'Ark1'!T1488</f>
        <v>4.4931009440813359</v>
      </c>
      <c r="U12" s="464">
        <f t="shared" si="2"/>
        <v>6.6356333193501094E-2</v>
      </c>
      <c r="V12" s="461"/>
      <c r="W12" s="237">
        <f>+'Ark1'!U1488</f>
        <v>6.5240377632534479</v>
      </c>
      <c r="X12" s="93"/>
      <c r="Y12" s="134">
        <f>+'Ark1'!X1488</f>
        <v>0</v>
      </c>
      <c r="Z12" s="134">
        <f>+'Ark1'!Y1488</f>
        <v>0</v>
      </c>
      <c r="AA12" s="65">
        <f>+'Ark1'!Z1488</f>
        <v>0.28811403127209578</v>
      </c>
      <c r="AB12" s="65">
        <f>+'Ark1'!AA1488</f>
        <v>1.3129999264945242</v>
      </c>
      <c r="AC12" s="65">
        <f>+'Ark1'!AB1488</f>
        <v>1.3396323049238641</v>
      </c>
      <c r="AD12" s="65">
        <f t="shared" si="3"/>
        <v>1.2339262413295782</v>
      </c>
      <c r="AE12" s="133">
        <f t="shared" si="4"/>
        <v>10.314606741573034</v>
      </c>
      <c r="AF12" s="46"/>
      <c r="AG12" s="4"/>
      <c r="AH12" s="57"/>
      <c r="AI12" s="1"/>
      <c r="AJ12" s="5"/>
      <c r="AL12" s="2"/>
      <c r="AM12" s="2"/>
      <c r="AN12" s="2"/>
    </row>
    <row r="13" spans="1:51" ht="15.6">
      <c r="A13" s="46"/>
      <c r="B13" s="64">
        <f>+'Ark1'!C1489</f>
        <v>2024</v>
      </c>
      <c r="C13" s="64">
        <f>+'Ark1'!N1489</f>
        <v>407</v>
      </c>
      <c r="D13" s="64" t="str">
        <f>VLOOKUP(C13,RNR!$J$2:$K$19,2)</f>
        <v xml:space="preserve">  7,1 - 8,0 kg</v>
      </c>
      <c r="E13" s="64">
        <f>+'Ark1'!Q1489</f>
        <v>323</v>
      </c>
      <c r="F13" s="64">
        <f>+'Ark1'!R1489</f>
        <v>2405</v>
      </c>
      <c r="G13" s="180">
        <f>+'Ark1'!AG1489</f>
        <v>13.325606718761073</v>
      </c>
      <c r="H13" s="108">
        <f t="shared" si="0"/>
        <v>0.11362975801557518</v>
      </c>
      <c r="I13" s="180">
        <f>+'Ark1'!AH1489</f>
        <v>1.3721413721413729</v>
      </c>
      <c r="J13" s="93"/>
      <c r="K13" s="422">
        <f>+'Ark1'!AI1489</f>
        <v>2220</v>
      </c>
      <c r="L13" s="356"/>
      <c r="M13" s="280">
        <f>+IF(K13=0,"",'Ark1'!AJ1489)</f>
        <v>80.100990990991079</v>
      </c>
      <c r="N13" s="419"/>
      <c r="O13" s="280">
        <f>+IF(K13=0,"",'Ark1'!AK1489)</f>
        <v>14.799005433606496</v>
      </c>
      <c r="P13" s="419"/>
      <c r="Q13" s="65">
        <f>+'Ark1'!S1489</f>
        <v>5.5338877338877346</v>
      </c>
      <c r="R13" s="464">
        <f t="shared" si="1"/>
        <v>0.21215216286849614</v>
      </c>
      <c r="S13" s="115"/>
      <c r="T13" s="65">
        <f>+'Ark1'!T1489</f>
        <v>4.5646569646569644</v>
      </c>
      <c r="U13" s="464">
        <f t="shared" si="2"/>
        <v>3.9073665434695926E-2</v>
      </c>
      <c r="V13" s="461"/>
      <c r="W13" s="237">
        <f>+'Ark1'!U1489</f>
        <v>7.5104781704781729</v>
      </c>
      <c r="X13" s="93"/>
      <c r="Y13" s="134">
        <f>+'Ark1'!X1489</f>
        <v>0</v>
      </c>
      <c r="Z13" s="134">
        <f>+'Ark1'!Y1489</f>
        <v>0</v>
      </c>
      <c r="AA13" s="65">
        <f>+'Ark1'!Z1489</f>
        <v>0.2774070240774944</v>
      </c>
      <c r="AB13" s="65">
        <f>+'Ark1'!AA1489</f>
        <v>1.2550916093637481</v>
      </c>
      <c r="AC13" s="65">
        <f>+'Ark1'!AB1489</f>
        <v>1.3671518936117422</v>
      </c>
      <c r="AD13" s="65">
        <f t="shared" si="3"/>
        <v>1.3571793523179805</v>
      </c>
      <c r="AE13" s="133">
        <f t="shared" si="4"/>
        <v>7.4458204334365323</v>
      </c>
      <c r="AF13" s="46"/>
      <c r="AG13" s="4"/>
      <c r="AH13" s="57"/>
      <c r="AI13" s="13"/>
      <c r="AJ13" s="5"/>
      <c r="AL13" s="2"/>
      <c r="AM13" s="2"/>
      <c r="AN13" s="4"/>
      <c r="AO13" s="4"/>
      <c r="AP13" s="4"/>
    </row>
    <row r="14" spans="1:51" ht="15.6">
      <c r="A14" s="46"/>
      <c r="B14" s="64">
        <f>+'Ark1'!C1490</f>
        <v>2024</v>
      </c>
      <c r="C14" s="64">
        <f>+'Ark1'!N1490</f>
        <v>408</v>
      </c>
      <c r="D14" s="64" t="str">
        <f>VLOOKUP(C14,RNR!$J$2:$K$19,2)</f>
        <v xml:space="preserve">  8,1 - 9,0 kg</v>
      </c>
      <c r="E14" s="64">
        <f>+'Ark1'!Q1490</f>
        <v>352</v>
      </c>
      <c r="F14" s="64">
        <f>+'Ark1'!R1490</f>
        <v>1679</v>
      </c>
      <c r="G14" s="180">
        <f>+'Ark1'!AG1490</f>
        <v>10.561878821501937</v>
      </c>
      <c r="H14" s="108">
        <f t="shared" si="0"/>
        <v>-0.24693994930637508</v>
      </c>
      <c r="I14" s="180">
        <f>+'Ark1'!AH1490</f>
        <v>2.501488981536629</v>
      </c>
      <c r="J14" s="93"/>
      <c r="K14" s="422">
        <f>+'Ark1'!AI1490</f>
        <v>1569</v>
      </c>
      <c r="L14" s="356"/>
      <c r="M14" s="280">
        <f>+IF(K14=0,"",'Ark1'!AJ1490)</f>
        <v>83.419949012109683</v>
      </c>
      <c r="N14" s="419"/>
      <c r="O14" s="280">
        <f>+IF(K14=0,"",'Ark1'!AK1490)</f>
        <v>14.780640787554081</v>
      </c>
      <c r="P14" s="419"/>
      <c r="Q14" s="65">
        <f>+'Ark1'!S1490</f>
        <v>5.5890410958904111</v>
      </c>
      <c r="R14" s="464">
        <f t="shared" si="1"/>
        <v>0.11912055105499686</v>
      </c>
      <c r="S14" s="115"/>
      <c r="T14" s="65">
        <f>+'Ark1'!T1490</f>
        <v>4.5306730196545564</v>
      </c>
      <c r="U14" s="464">
        <f t="shared" si="2"/>
        <v>1.1376765398028788E-2</v>
      </c>
      <c r="V14" s="461"/>
      <c r="W14" s="237">
        <f>+'Ark1'!U1490</f>
        <v>8.5268016676593241</v>
      </c>
      <c r="X14" s="93"/>
      <c r="Y14" s="134">
        <f>+'Ark1'!X1490</f>
        <v>0</v>
      </c>
      <c r="Z14" s="134">
        <f>+'Ark1'!Y1490</f>
        <v>0</v>
      </c>
      <c r="AA14" s="65">
        <f>+'Ark1'!Z1490</f>
        <v>0.29027715182151925</v>
      </c>
      <c r="AB14" s="65">
        <f>+'Ark1'!AA1490</f>
        <v>1.1897012793580763</v>
      </c>
      <c r="AC14" s="65">
        <f>+'Ark1'!AB1490</f>
        <v>1.372791493890644</v>
      </c>
      <c r="AD14" s="65">
        <f t="shared" ref="AD14:AD25" si="5">+W14/Q14</f>
        <v>1.5256287297527711</v>
      </c>
      <c r="AE14" s="133">
        <f t="shared" ref="AE14:AE25" si="6">+F14/E14</f>
        <v>4.7698863636363633</v>
      </c>
      <c r="AF14" s="46"/>
      <c r="AG14" s="4"/>
      <c r="AH14" s="57"/>
      <c r="AI14" s="13"/>
      <c r="AJ14" s="5"/>
      <c r="AL14" s="2"/>
      <c r="AM14" s="2"/>
      <c r="AN14" s="4"/>
      <c r="AO14" s="4"/>
      <c r="AP14" s="4"/>
    </row>
    <row r="15" spans="1:51" ht="15.6">
      <c r="A15" s="46"/>
      <c r="B15" s="64">
        <f>+'Ark1'!C1491</f>
        <v>2024</v>
      </c>
      <c r="C15" s="64">
        <f>+'Ark1'!N1491</f>
        <v>409</v>
      </c>
      <c r="D15" s="64" t="str">
        <f>VLOOKUP(C15,RNR!$J$2:$K$19,2)</f>
        <v xml:space="preserve">  9,1 - 10,0 kg</v>
      </c>
      <c r="E15" s="64">
        <f>+'Ark1'!Q1491</f>
        <v>333</v>
      </c>
      <c r="F15" s="64">
        <f>+'Ark1'!R1491</f>
        <v>1320</v>
      </c>
      <c r="G15" s="180">
        <f>+'Ark1'!AG1491</f>
        <v>9.2715686158785626</v>
      </c>
      <c r="H15" s="108">
        <f t="shared" si="0"/>
        <v>-6.7023573497792199E-2</v>
      </c>
      <c r="I15" s="180">
        <f>+'Ark1'!AH1491</f>
        <v>2.4242424242424243</v>
      </c>
      <c r="J15" s="93"/>
      <c r="K15" s="422">
        <f>+'Ark1'!AI1491</f>
        <v>1227</v>
      </c>
      <c r="L15" s="356"/>
      <c r="M15" s="280">
        <f>+IF(K15=0,"",'Ark1'!AJ1491)</f>
        <v>86.493969030154844</v>
      </c>
      <c r="N15" s="419"/>
      <c r="O15" s="280">
        <f>+IF(K15=0,"",'Ark1'!AK1491)</f>
        <v>14.877006757542816</v>
      </c>
      <c r="P15" s="419"/>
      <c r="Q15" s="65">
        <f>+'Ark1'!S1491</f>
        <v>5.7712121212121197</v>
      </c>
      <c r="R15" s="464">
        <f t="shared" si="1"/>
        <v>0.15254937323269413</v>
      </c>
      <c r="S15" s="115"/>
      <c r="T15" s="65">
        <f>+'Ark1'!T1491</f>
        <v>4.45</v>
      </c>
      <c r="U15" s="464">
        <f t="shared" si="2"/>
        <v>3.9272593681118906E-2</v>
      </c>
      <c r="V15" s="461"/>
      <c r="W15" s="237">
        <f>+'Ark1'!U1491</f>
        <v>9.5208333333333357</v>
      </c>
      <c r="X15" s="93"/>
      <c r="Y15" s="134">
        <f>+'Ark1'!X1491</f>
        <v>0</v>
      </c>
      <c r="Z15" s="134">
        <f>+'Ark1'!Y1491</f>
        <v>0</v>
      </c>
      <c r="AA15" s="65">
        <f>+'Ark1'!Z1491</f>
        <v>0.60448894225859995</v>
      </c>
      <c r="AB15" s="65">
        <f>+'Ark1'!AA1491</f>
        <v>1.0656147964431282</v>
      </c>
      <c r="AC15" s="65">
        <f>+'Ark1'!AB1491</f>
        <v>1.3304988811446892</v>
      </c>
      <c r="AD15" s="65">
        <f t="shared" si="5"/>
        <v>1.649711210291416</v>
      </c>
      <c r="AE15" s="133">
        <f t="shared" si="6"/>
        <v>3.9639639639639639</v>
      </c>
      <c r="AF15" s="46"/>
      <c r="AG15" s="4"/>
      <c r="AH15" s="57"/>
      <c r="AI15" s="13"/>
      <c r="AJ15" s="5"/>
      <c r="AL15" s="2"/>
      <c r="AM15" s="2"/>
      <c r="AN15" s="4"/>
      <c r="AO15" s="4"/>
      <c r="AP15" s="4"/>
    </row>
    <row r="16" spans="1:51" ht="15.6">
      <c r="A16" s="46"/>
      <c r="B16" s="64">
        <f>+'Ark1'!C1492</f>
        <v>2024</v>
      </c>
      <c r="C16" s="64">
        <f>+'Ark1'!N1492</f>
        <v>410</v>
      </c>
      <c r="D16" s="64" t="str">
        <f>VLOOKUP(C16,RNR!$J$2:$K$19,2)</f>
        <v>10,1 - 11,0 kg</v>
      </c>
      <c r="E16" s="64">
        <f>+'Ark1'!Q1492</f>
        <v>324</v>
      </c>
      <c r="F16" s="64">
        <f>+'Ark1'!R1492</f>
        <v>1085</v>
      </c>
      <c r="G16" s="180">
        <f>+'Ark1'!AG1492</f>
        <v>8.4321661276234092</v>
      </c>
      <c r="H16" s="108">
        <f t="shared" si="0"/>
        <v>0.37259771815170772</v>
      </c>
      <c r="I16" s="180">
        <f>+'Ark1'!AH1492</f>
        <v>1.8433179723502304</v>
      </c>
      <c r="J16" s="93"/>
      <c r="K16" s="422">
        <f>+'Ark1'!AI1492</f>
        <v>1016</v>
      </c>
      <c r="L16" s="356"/>
      <c r="M16" s="280">
        <f>+IF(K16=0,"",'Ark1'!AJ1492)</f>
        <v>88.343405511811014</v>
      </c>
      <c r="N16" s="419"/>
      <c r="O16" s="280">
        <f>+IF(K16=0,"",'Ark1'!AK1492)</f>
        <v>15.439679787865062</v>
      </c>
      <c r="P16" s="419"/>
      <c r="Q16" s="65">
        <f>+'Ark1'!S1492</f>
        <v>6.1069124423963137</v>
      </c>
      <c r="R16" s="464">
        <f t="shared" si="1"/>
        <v>0.30898011156924987</v>
      </c>
      <c r="S16" s="115"/>
      <c r="T16" s="65">
        <f>+'Ark1'!T1492</f>
        <v>4.5843317972350244</v>
      </c>
      <c r="U16" s="464">
        <f t="shared" si="2"/>
        <v>0.10030924084404713</v>
      </c>
      <c r="V16" s="461"/>
      <c r="W16" s="237">
        <f>+'Ark1'!U1492</f>
        <v>10.534285714285712</v>
      </c>
      <c r="X16" s="93"/>
      <c r="Y16" s="134">
        <f>+'Ark1'!X1492</f>
        <v>0</v>
      </c>
      <c r="Z16" s="134">
        <f>+'Ark1'!Y1492</f>
        <v>0</v>
      </c>
      <c r="AA16" s="65">
        <f>+'Ark1'!Z1492</f>
        <v>0.28174010219947898</v>
      </c>
      <c r="AB16" s="65">
        <f>+'Ark1'!AA1492</f>
        <v>1.0723152765122299</v>
      </c>
      <c r="AC16" s="65">
        <f>+'Ark1'!AB1492</f>
        <v>1.2419449740153656</v>
      </c>
      <c r="AD16" s="65">
        <f t="shared" si="5"/>
        <v>1.7249773619076361</v>
      </c>
      <c r="AE16" s="133">
        <f t="shared" si="6"/>
        <v>3.3487654320987654</v>
      </c>
      <c r="AF16" s="46"/>
      <c r="AG16" s="4"/>
      <c r="AH16" s="57"/>
      <c r="AI16" s="13"/>
      <c r="AJ16" s="5"/>
      <c r="AL16" s="2"/>
      <c r="AM16" s="2"/>
      <c r="AN16" s="4"/>
      <c r="AO16" s="4"/>
      <c r="AP16" s="4"/>
    </row>
    <row r="17" spans="1:42" ht="15.6">
      <c r="A17" s="46"/>
      <c r="B17" s="64">
        <f>+'Ark1'!C1493</f>
        <v>2024</v>
      </c>
      <c r="C17" s="64">
        <f>+'Ark1'!N1493</f>
        <v>411</v>
      </c>
      <c r="D17" s="64" t="str">
        <f>VLOOKUP(C17,RNR!$J$2:$K$19,2)</f>
        <v>11,1 - 12,0 kg</v>
      </c>
      <c r="E17" s="64">
        <f>+'Ark1'!Q1493</f>
        <v>306</v>
      </c>
      <c r="F17" s="64">
        <f>+'Ark1'!R1493</f>
        <v>844</v>
      </c>
      <c r="G17" s="180">
        <f>+'Ark1'!AG1493</f>
        <v>7.1710704926934019</v>
      </c>
      <c r="H17" s="108">
        <f t="shared" si="0"/>
        <v>0.13129829655772696</v>
      </c>
      <c r="I17" s="180">
        <f>+'Ark1'!AH1493</f>
        <v>2.9620853080568725</v>
      </c>
      <c r="J17" s="93"/>
      <c r="K17" s="422">
        <f>+'Ark1'!AI1493</f>
        <v>791</v>
      </c>
      <c r="L17" s="356"/>
      <c r="M17" s="280">
        <f>+IF(K17=0,"",'Ark1'!AJ1493)</f>
        <v>90.375474083438689</v>
      </c>
      <c r="N17" s="419"/>
      <c r="O17" s="280">
        <f>+IF(K17=0,"",'Ark1'!AK1493)</f>
        <v>15.756820249940256</v>
      </c>
      <c r="P17" s="419"/>
      <c r="Q17" s="65">
        <f>+'Ark1'!S1493</f>
        <v>6.354265402843601</v>
      </c>
      <c r="R17" s="464">
        <f t="shared" si="1"/>
        <v>0.48500745231356568</v>
      </c>
      <c r="S17" s="115"/>
      <c r="T17" s="65">
        <f>+'Ark1'!T1493</f>
        <v>4.7440758293838883</v>
      </c>
      <c r="U17" s="464">
        <f t="shared" si="2"/>
        <v>8.6832013129471086E-2</v>
      </c>
      <c r="V17" s="461"/>
      <c r="W17" s="237">
        <f>+'Ark1'!U1493</f>
        <v>11.516943127962076</v>
      </c>
      <c r="X17" s="93"/>
      <c r="Y17" s="134">
        <f>+'Ark1'!X1493</f>
        <v>0</v>
      </c>
      <c r="Z17" s="134">
        <f>+'Ark1'!Y1493</f>
        <v>0</v>
      </c>
      <c r="AA17" s="65">
        <f>+'Ark1'!Z1493</f>
        <v>0.83307495358038275</v>
      </c>
      <c r="AB17" s="65">
        <f>+'Ark1'!AA1493</f>
        <v>1.156618418722509</v>
      </c>
      <c r="AC17" s="65">
        <f>+'Ark1'!AB1493</f>
        <v>1.2827327441162877</v>
      </c>
      <c r="AD17" s="65">
        <f t="shared" si="5"/>
        <v>1.8124743613649066</v>
      </c>
      <c r="AE17" s="133">
        <f t="shared" si="6"/>
        <v>2.7581699346405228</v>
      </c>
      <c r="AF17" s="46"/>
      <c r="AG17" s="4"/>
      <c r="AH17" s="57"/>
      <c r="AI17" s="13"/>
      <c r="AJ17" s="5"/>
      <c r="AL17" s="2"/>
      <c r="AM17" s="2"/>
      <c r="AN17" s="4"/>
      <c r="AO17" s="4"/>
      <c r="AP17" s="4"/>
    </row>
    <row r="18" spans="1:42" ht="15.6">
      <c r="A18" s="46"/>
      <c r="B18" s="64">
        <f>+'Ark1'!C1494</f>
        <v>2024</v>
      </c>
      <c r="C18" s="64">
        <f>+'Ark1'!N1494</f>
        <v>412</v>
      </c>
      <c r="D18" s="64" t="str">
        <f>VLOOKUP(C18,RNR!$J$2:$K$19,2)</f>
        <v>12,1 - 13,0 kg</v>
      </c>
      <c r="E18" s="64">
        <f>+'Ark1'!Q1494</f>
        <v>273</v>
      </c>
      <c r="F18" s="64">
        <f>+'Ark1'!R1494</f>
        <v>670</v>
      </c>
      <c r="G18" s="180">
        <f>+'Ark1'!AG1494</f>
        <v>6.1652334804882196</v>
      </c>
      <c r="H18" s="108">
        <f t="shared" si="0"/>
        <v>0.47711192756767762</v>
      </c>
      <c r="I18" s="180">
        <f>+'Ark1'!AH1494</f>
        <v>1.641791044776119</v>
      </c>
      <c r="J18" s="93"/>
      <c r="K18" s="422">
        <f>+'Ark1'!AI1494</f>
        <v>629</v>
      </c>
      <c r="L18" s="356"/>
      <c r="M18" s="280">
        <f>+IF(K18=0,"",'Ark1'!AJ1494)</f>
        <v>92.867726550079482</v>
      </c>
      <c r="N18" s="419"/>
      <c r="O18" s="280">
        <f>+IF(K18=0,"",'Ark1'!AK1494)</f>
        <v>15.758781516191238</v>
      </c>
      <c r="P18" s="419"/>
      <c r="Q18" s="65">
        <f>+'Ark1'!S1494</f>
        <v>6.4417910447761191</v>
      </c>
      <c r="R18" s="464">
        <f t="shared" si="1"/>
        <v>0.28855249817264372</v>
      </c>
      <c r="S18" s="115"/>
      <c r="T18" s="65">
        <f>+'Ark1'!T1494</f>
        <v>4.7492537313432814</v>
      </c>
      <c r="U18" s="464">
        <f t="shared" si="2"/>
        <v>-4.8534578293369712E-2</v>
      </c>
      <c r="V18" s="461"/>
      <c r="W18" s="237">
        <f>+'Ark1'!U1494</f>
        <v>12.472985074626884</v>
      </c>
      <c r="X18" s="93"/>
      <c r="Y18" s="134">
        <f>+'Ark1'!X1494</f>
        <v>0</v>
      </c>
      <c r="Z18" s="134">
        <f>+'Ark1'!Y1494</f>
        <v>0</v>
      </c>
      <c r="AA18" s="65">
        <f>+'Ark1'!Z1494</f>
        <v>1.0087682971763225</v>
      </c>
      <c r="AB18" s="65">
        <f>+'Ark1'!AA1494</f>
        <v>1.1952829245708132</v>
      </c>
      <c r="AC18" s="65">
        <f>+'Ark1'!AB1494</f>
        <v>1.358156469381161</v>
      </c>
      <c r="AD18" s="65">
        <f t="shared" si="5"/>
        <v>1.9362604263206702</v>
      </c>
      <c r="AE18" s="133">
        <f t="shared" si="6"/>
        <v>2.4542124542124544</v>
      </c>
      <c r="AF18" s="46"/>
      <c r="AG18" s="4"/>
      <c r="AH18" s="57"/>
      <c r="AI18" s="13"/>
      <c r="AJ18" s="5"/>
      <c r="AL18" s="2"/>
      <c r="AM18" s="2"/>
      <c r="AN18" s="4"/>
      <c r="AO18" s="4"/>
      <c r="AP18" s="4"/>
    </row>
    <row r="19" spans="1:42" ht="15.6">
      <c r="A19" s="46"/>
      <c r="B19" s="64">
        <f>+'Ark1'!C1495</f>
        <v>2024</v>
      </c>
      <c r="C19" s="64">
        <f>+'Ark1'!N1495</f>
        <v>413</v>
      </c>
      <c r="D19" s="64" t="str">
        <f>VLOOKUP(C19,RNR!$J$2:$K$19,2)</f>
        <v>13,1 - 14,0 kg</v>
      </c>
      <c r="E19" s="64">
        <f>+'Ark1'!Q1495</f>
        <v>194</v>
      </c>
      <c r="F19" s="64">
        <f>+'Ark1'!R1495</f>
        <v>445</v>
      </c>
      <c r="G19" s="180">
        <f>+'Ark1'!AG1495</f>
        <v>4.4399507778748326</v>
      </c>
      <c r="H19" s="108">
        <f t="shared" si="0"/>
        <v>0.46531984458367992</v>
      </c>
      <c r="I19" s="180">
        <f>+'Ark1'!AH1495</f>
        <v>1.1235955056179776</v>
      </c>
      <c r="J19" s="93"/>
      <c r="K19" s="422">
        <f>+'Ark1'!AI1495</f>
        <v>411</v>
      </c>
      <c r="L19" s="356"/>
      <c r="M19" s="280">
        <f>+IF(K19=0,"",'Ark1'!AJ1495)</f>
        <v>94.519708029197105</v>
      </c>
      <c r="N19" s="419"/>
      <c r="O19" s="280">
        <f>+IF(K19=0,"",'Ark1'!AK1495)</f>
        <v>16.150449230810551</v>
      </c>
      <c r="P19" s="419"/>
      <c r="Q19" s="65">
        <f>+'Ark1'!S1495</f>
        <v>6.6337078651685397</v>
      </c>
      <c r="R19" s="464">
        <f t="shared" si="1"/>
        <v>0.39409906321254873</v>
      </c>
      <c r="S19" s="115"/>
      <c r="T19" s="65">
        <f>+'Ark1'!T1495</f>
        <v>5.0157303370786508</v>
      </c>
      <c r="U19" s="464">
        <f t="shared" si="2"/>
        <v>3.5053982033463882E-3</v>
      </c>
      <c r="V19" s="461"/>
      <c r="W19" s="237">
        <f>+'Ark1'!U1495</f>
        <v>13.524269662921345</v>
      </c>
      <c r="X19" s="93"/>
      <c r="Y19" s="134">
        <f>+'Ark1'!X1495</f>
        <v>0</v>
      </c>
      <c r="Z19" s="134">
        <f>+'Ark1'!Y1495</f>
        <v>0</v>
      </c>
      <c r="AA19" s="65">
        <f>+'Ark1'!Z1495</f>
        <v>0.29244374332955081</v>
      </c>
      <c r="AB19" s="65">
        <f>+'Ark1'!AA1495</f>
        <v>1.2571542520843038</v>
      </c>
      <c r="AC19" s="65">
        <f>+'Ark1'!AB1495</f>
        <v>1.3093354413856004</v>
      </c>
      <c r="AD19" s="65">
        <f t="shared" si="5"/>
        <v>2.0387195121951214</v>
      </c>
      <c r="AE19" s="133">
        <f t="shared" si="6"/>
        <v>2.2938144329896906</v>
      </c>
      <c r="AF19" s="46"/>
      <c r="AG19" s="4"/>
      <c r="AH19" s="57"/>
      <c r="AI19" s="13"/>
      <c r="AJ19" s="5"/>
      <c r="AL19" s="2"/>
      <c r="AM19" s="2"/>
      <c r="AN19" s="4"/>
      <c r="AO19" s="4"/>
      <c r="AP19" s="4"/>
    </row>
    <row r="20" spans="1:42" ht="15.6">
      <c r="A20" s="46"/>
      <c r="B20" s="64">
        <f>+'Ark1'!C1496</f>
        <v>2024</v>
      </c>
      <c r="C20" s="64">
        <f>+'Ark1'!N1496</f>
        <v>414</v>
      </c>
      <c r="D20" s="64" t="str">
        <f>VLOOKUP(C20,RNR!$J$2:$K$19,2)</f>
        <v>14,1 - 15,0 kg</v>
      </c>
      <c r="E20" s="64">
        <f>+'Ark1'!Q1496</f>
        <v>148</v>
      </c>
      <c r="F20" s="64">
        <f>+'Ark1'!R1496</f>
        <v>281</v>
      </c>
      <c r="G20" s="180">
        <f>+'Ark1'!AG1496</f>
        <v>3.0154453598999047</v>
      </c>
      <c r="H20" s="108">
        <f t="shared" si="0"/>
        <v>-7.3281656574167631E-2</v>
      </c>
      <c r="I20" s="180">
        <f>+'Ark1'!AH1496</f>
        <v>1.0676156583629892</v>
      </c>
      <c r="J20" s="93"/>
      <c r="K20" s="422">
        <f>+'Ark1'!AI1496</f>
        <v>261</v>
      </c>
      <c r="L20" s="356"/>
      <c r="M20" s="280">
        <f>+IF(K20=0,"",'Ark1'!AJ1496)</f>
        <v>96.394252873563232</v>
      </c>
      <c r="N20" s="419"/>
      <c r="O20" s="280">
        <f>+IF(K20=0,"",'Ark1'!AK1496)</f>
        <v>16.386144579656701</v>
      </c>
      <c r="P20" s="419"/>
      <c r="Q20" s="65">
        <f>+'Ark1'!S1496</f>
        <v>6.782918149466191</v>
      </c>
      <c r="R20" s="464">
        <f t="shared" si="1"/>
        <v>0.61737760892565063</v>
      </c>
      <c r="S20" s="115"/>
      <c r="T20" s="65">
        <f>+'Ark1'!T1496</f>
        <v>5.0569395017793592</v>
      </c>
      <c r="U20" s="464">
        <f t="shared" si="2"/>
        <v>-0.10184428200442319</v>
      </c>
      <c r="V20" s="461"/>
      <c r="W20" s="237">
        <f>+'Ark1'!U1496</f>
        <v>14.545907473309605</v>
      </c>
      <c r="X20" s="93"/>
      <c r="Y20" s="134">
        <f>+'Ark1'!X1496</f>
        <v>0</v>
      </c>
      <c r="Z20" s="134">
        <f>+'Ark1'!Y1496</f>
        <v>0</v>
      </c>
      <c r="AA20" s="65">
        <f>+'Ark1'!Z1496</f>
        <v>0.28744669067482687</v>
      </c>
      <c r="AB20" s="65">
        <f>+'Ark1'!AA1496</f>
        <v>1.1471115002528056</v>
      </c>
      <c r="AC20" s="65">
        <f>+'Ark1'!AB1496</f>
        <v>1.2641919872715557</v>
      </c>
      <c r="AD20" s="65">
        <f t="shared" si="5"/>
        <v>2.1444910807974815</v>
      </c>
      <c r="AE20" s="133">
        <f t="shared" si="6"/>
        <v>1.8986486486486487</v>
      </c>
      <c r="AF20" s="46"/>
      <c r="AG20" s="4"/>
      <c r="AH20" s="57"/>
      <c r="AI20" s="13"/>
      <c r="AJ20" s="5"/>
      <c r="AL20" s="2"/>
      <c r="AM20" s="2"/>
      <c r="AN20" s="4"/>
      <c r="AO20" s="4"/>
      <c r="AP20" s="4"/>
    </row>
    <row r="21" spans="1:42" ht="15.6">
      <c r="A21" s="46"/>
      <c r="B21" s="64">
        <f>+'Ark1'!C1497</f>
        <v>2024</v>
      </c>
      <c r="C21" s="64">
        <f>+'Ark1'!N1497</f>
        <v>415</v>
      </c>
      <c r="D21" s="64" t="str">
        <f>VLOOKUP(C21,RNR!$J$2:$K$19,2)</f>
        <v>15,1 - 16,0 kg</v>
      </c>
      <c r="E21" s="64">
        <f>+'Ark1'!Q1497</f>
        <v>117</v>
      </c>
      <c r="F21" s="64">
        <f>+'Ark1'!R1497</f>
        <v>227</v>
      </c>
      <c r="G21" s="180">
        <f>+'Ark1'!AG1497</f>
        <v>2.5953014707618207</v>
      </c>
      <c r="H21" s="108">
        <f t="shared" si="0"/>
        <v>0.41023959411243593</v>
      </c>
      <c r="I21" s="180">
        <f>+'Ark1'!AH1497</f>
        <v>0</v>
      </c>
      <c r="J21" s="93"/>
      <c r="K21" s="422">
        <f>+'Ark1'!AI1497</f>
        <v>218</v>
      </c>
      <c r="L21" s="356"/>
      <c r="M21" s="280">
        <f>+IF(K21=0,"",'Ark1'!AJ1497)</f>
        <v>97.763302752293598</v>
      </c>
      <c r="N21" s="419"/>
      <c r="O21" s="280">
        <f>+IF(K21=0,"",'Ark1'!AK1497)</f>
        <v>16.718741979889867</v>
      </c>
      <c r="P21" s="419"/>
      <c r="Q21" s="65">
        <f>+'Ark1'!S1497</f>
        <v>7.0308370044052877</v>
      </c>
      <c r="R21" s="464">
        <f t="shared" si="1"/>
        <v>0.87777577991548927</v>
      </c>
      <c r="S21" s="115"/>
      <c r="T21" s="65">
        <f>+'Ark1'!T1497</f>
        <v>5.4405286343612334</v>
      </c>
      <c r="U21" s="464">
        <f t="shared" si="2"/>
        <v>0.22114087925919179</v>
      </c>
      <c r="V21" s="461"/>
      <c r="W21" s="237">
        <f>+'Ark1'!U1497</f>
        <v>15.49735682819383</v>
      </c>
      <c r="X21" s="93"/>
      <c r="Y21" s="134">
        <f>+'Ark1'!X1497</f>
        <v>0</v>
      </c>
      <c r="Z21" s="134">
        <f>+'Ark1'!Y1497</f>
        <v>0</v>
      </c>
      <c r="AA21" s="65">
        <f>+'Ark1'!Z1497</f>
        <v>0.28453853278338009</v>
      </c>
      <c r="AB21" s="65">
        <f>+'Ark1'!AA1497</f>
        <v>1.1161295240255968</v>
      </c>
      <c r="AC21" s="65">
        <f>+'Ark1'!AB1497</f>
        <v>1.3762413484487657</v>
      </c>
      <c r="AD21" s="65">
        <f t="shared" si="5"/>
        <v>2.2041979949874677</v>
      </c>
      <c r="AE21" s="133">
        <f t="shared" si="6"/>
        <v>1.9401709401709402</v>
      </c>
      <c r="AF21" s="46"/>
      <c r="AG21" s="4"/>
      <c r="AH21" s="57"/>
      <c r="AI21" s="13"/>
      <c r="AJ21" s="5"/>
      <c r="AL21" s="2"/>
      <c r="AM21" s="2"/>
      <c r="AN21" s="4"/>
      <c r="AO21" s="4"/>
      <c r="AP21" s="4"/>
    </row>
    <row r="22" spans="1:42" ht="15.6">
      <c r="A22" s="46"/>
      <c r="B22" s="64">
        <f>+'Ark1'!C1498</f>
        <v>2024</v>
      </c>
      <c r="C22" s="64">
        <f>+'Ark1'!N1498</f>
        <v>416</v>
      </c>
      <c r="D22" s="64" t="str">
        <f>VLOOKUP(C22,RNR!$J$2:$K$19,2)</f>
        <v>16,1 - 17,0 kg</v>
      </c>
      <c r="E22" s="64">
        <f>+'Ark1'!Q1498</f>
        <v>83</v>
      </c>
      <c r="F22" s="64">
        <f>+'Ark1'!R1498</f>
        <v>172</v>
      </c>
      <c r="G22" s="180">
        <f>+'Ark1'!AG1498</f>
        <v>2.0925305129960567</v>
      </c>
      <c r="H22" s="108">
        <f t="shared" si="0"/>
        <v>0.51192548088923062</v>
      </c>
      <c r="I22" s="180">
        <f>+'Ark1'!AH1498</f>
        <v>0.58139534883720945</v>
      </c>
      <c r="J22" s="93"/>
      <c r="K22" s="422">
        <f>+'Ark1'!AI1498</f>
        <v>160</v>
      </c>
      <c r="L22" s="356"/>
      <c r="M22" s="280">
        <f>+IF(K22=0,"",'Ark1'!AJ1498)</f>
        <v>100.20687499999998</v>
      </c>
      <c r="N22" s="419"/>
      <c r="O22" s="280">
        <f>+IF(K22=0,"",'Ark1'!AK1498)</f>
        <v>16.539323621590288</v>
      </c>
      <c r="P22" s="419"/>
      <c r="Q22" s="65">
        <f>+'Ark1'!S1498</f>
        <v>6.9418604651162799</v>
      </c>
      <c r="R22" s="464">
        <f t="shared" si="1"/>
        <v>0.47569505158244496</v>
      </c>
      <c r="S22" s="115"/>
      <c r="T22" s="65">
        <f>+'Ark1'!T1498</f>
        <v>5.3546511627906996</v>
      </c>
      <c r="U22" s="464">
        <f t="shared" si="2"/>
        <v>-5.1363874803285192E-2</v>
      </c>
      <c r="V22" s="461"/>
      <c r="W22" s="237">
        <f>+'Ark1'!U1498</f>
        <v>16.490697674418595</v>
      </c>
      <c r="X22" s="93"/>
      <c r="Y22" s="134">
        <f>+'Ark1'!X1498</f>
        <v>100</v>
      </c>
      <c r="Z22" s="134">
        <f>+'Ark1'!Y1498</f>
        <v>0</v>
      </c>
      <c r="AA22" s="65">
        <f>+'Ark1'!Z1498</f>
        <v>0.28371616465707528</v>
      </c>
      <c r="AB22" s="65">
        <f>+'Ark1'!AA1498</f>
        <v>1.2138220547222003</v>
      </c>
      <c r="AC22" s="65">
        <f>+'Ark1'!AB1498</f>
        <v>1.3626374030776085</v>
      </c>
      <c r="AD22" s="65">
        <f t="shared" si="5"/>
        <v>2.3755443886097134</v>
      </c>
      <c r="AE22" s="133">
        <f t="shared" si="6"/>
        <v>2.072289156626506</v>
      </c>
      <c r="AF22" s="46"/>
      <c r="AG22" s="4"/>
      <c r="AH22" s="57"/>
      <c r="AI22" s="13"/>
      <c r="AJ22" s="5"/>
      <c r="AL22" s="2"/>
      <c r="AM22" s="2"/>
      <c r="AN22" s="4"/>
      <c r="AO22" s="4"/>
      <c r="AP22" s="4"/>
    </row>
    <row r="23" spans="1:42" ht="15.6">
      <c r="A23" s="46"/>
      <c r="B23" s="64">
        <f>+'Ark1'!C1499</f>
        <v>2024</v>
      </c>
      <c r="C23" s="64">
        <f>+'Ark1'!N1499</f>
        <v>417</v>
      </c>
      <c r="D23" s="64" t="str">
        <f>VLOOKUP(C23,RNR!$J$2:$K$19,2)</f>
        <v>17,1 - 18,0 kg</v>
      </c>
      <c r="E23" s="64">
        <f>+'Ark1'!Q1499</f>
        <v>59</v>
      </c>
      <c r="F23" s="64">
        <f>+'Ark1'!R1499</f>
        <v>94</v>
      </c>
      <c r="G23" s="180">
        <f>+'Ark1'!AG1499</f>
        <v>1.216093392195283</v>
      </c>
      <c r="H23" s="108">
        <f t="shared" si="0"/>
        <v>3.2131704663373339E-2</v>
      </c>
      <c r="I23" s="180">
        <f>+'Ark1'!AH1499</f>
        <v>1.0638297872340428</v>
      </c>
      <c r="J23" s="93"/>
      <c r="K23" s="422">
        <f>+'Ark1'!AI1499</f>
        <v>89</v>
      </c>
      <c r="L23" s="356"/>
      <c r="M23" s="280">
        <f>+IF(K23=0,"",'Ark1'!AJ1499)</f>
        <v>100.71235955056176</v>
      </c>
      <c r="N23" s="419"/>
      <c r="O23" s="280">
        <f>+IF(K23=0,"",'Ark1'!AK1499)</f>
        <v>17.464146157705351</v>
      </c>
      <c r="P23" s="419"/>
      <c r="Q23" s="65">
        <f>+'Ark1'!S1499</f>
        <v>7.3510638297872317</v>
      </c>
      <c r="R23" s="464">
        <f t="shared" si="1"/>
        <v>1.0851063829787213</v>
      </c>
      <c r="S23" s="115"/>
      <c r="T23" s="65">
        <f>+'Ark1'!T1499</f>
        <v>5.7340425531914896</v>
      </c>
      <c r="U23" s="464">
        <f t="shared" si="2"/>
        <v>0.41489361702127514</v>
      </c>
      <c r="V23" s="461"/>
      <c r="W23" s="237">
        <f>+'Ark1'!U1499</f>
        <v>17.536170212765956</v>
      </c>
      <c r="X23" s="93"/>
      <c r="Y23" s="134">
        <f>+'Ark1'!X1499</f>
        <v>100</v>
      </c>
      <c r="Z23" s="134">
        <f>+'Ark1'!Y1499</f>
        <v>0</v>
      </c>
      <c r="AA23" s="65">
        <f>+'Ark1'!Z1499</f>
        <v>0.30100931767238842</v>
      </c>
      <c r="AB23" s="65">
        <f>+'Ark1'!AA1499</f>
        <v>1.2351883895292559</v>
      </c>
      <c r="AC23" s="65">
        <f>+'Ark1'!AB1499</f>
        <v>1.4155333700035049</v>
      </c>
      <c r="AD23" s="65">
        <f t="shared" si="5"/>
        <v>2.3855282199710572</v>
      </c>
      <c r="AE23" s="133">
        <f t="shared" si="6"/>
        <v>1.5932203389830508</v>
      </c>
      <c r="AF23" s="46"/>
      <c r="AG23" s="4"/>
      <c r="AH23" s="57"/>
      <c r="AI23" s="13"/>
      <c r="AJ23" s="5"/>
      <c r="AL23" s="2"/>
      <c r="AM23" s="2"/>
      <c r="AN23" s="4"/>
      <c r="AO23" s="4"/>
      <c r="AP23" s="4"/>
    </row>
    <row r="24" spans="1:42" ht="15.6">
      <c r="A24" s="46"/>
      <c r="B24" s="64">
        <f>+'Ark1'!C1500</f>
        <v>2024</v>
      </c>
      <c r="C24" s="64">
        <f>+'Ark1'!N1500</f>
        <v>418</v>
      </c>
      <c r="D24" s="64" t="str">
        <f>VLOOKUP(C24,RNR!$J$2:$K$19,2)</f>
        <v>18,1 - 19,0 kg</v>
      </c>
      <c r="E24" s="64">
        <f>+'Ark1'!Q1500</f>
        <v>41</v>
      </c>
      <c r="F24" s="64">
        <f>+'Ark1'!R1500</f>
        <v>67</v>
      </c>
      <c r="G24" s="180">
        <f>+'Ark1'!AG1500</f>
        <v>0.91502101088316556</v>
      </c>
      <c r="H24" s="108">
        <f t="shared" si="0"/>
        <v>5.0473706346503056E-2</v>
      </c>
      <c r="I24" s="180">
        <f>+'Ark1'!AH1500</f>
        <v>0</v>
      </c>
      <c r="J24" s="93"/>
      <c r="K24" s="422">
        <f>+'Ark1'!AI1500</f>
        <v>62</v>
      </c>
      <c r="L24" s="356"/>
      <c r="M24" s="280">
        <f>+IF(K24=0,"",'Ark1'!AJ1500)</f>
        <v>102.16612903225804</v>
      </c>
      <c r="N24" s="419"/>
      <c r="O24" s="280">
        <f>+IF(K24=0,"",'Ark1'!AK1500)</f>
        <v>17.546974181546425</v>
      </c>
      <c r="P24" s="419"/>
      <c r="Q24" s="65">
        <f>+'Ark1'!S1500</f>
        <v>7.5074626865671652</v>
      </c>
      <c r="R24" s="464">
        <f t="shared" si="1"/>
        <v>1.1843857634902433</v>
      </c>
      <c r="S24" s="115"/>
      <c r="T24" s="65">
        <f>+'Ark1'!T1500</f>
        <v>5.6716417910447756</v>
      </c>
      <c r="U24" s="464">
        <f t="shared" si="2"/>
        <v>0.44087256027554389</v>
      </c>
      <c r="V24" s="461"/>
      <c r="W24" s="237">
        <f>+'Ark1'!U1500</f>
        <v>18.511940298507454</v>
      </c>
      <c r="X24" s="93"/>
      <c r="Y24" s="134">
        <f>+'Ark1'!X1500</f>
        <v>100</v>
      </c>
      <c r="Z24" s="134">
        <f>+'Ark1'!Y1500</f>
        <v>0</v>
      </c>
      <c r="AA24" s="65">
        <f>+'Ark1'!Z1500</f>
        <v>0.28046996170869476</v>
      </c>
      <c r="AB24" s="65">
        <f>+'Ark1'!AA1500</f>
        <v>1.0841205849155122</v>
      </c>
      <c r="AC24" s="65">
        <f>+'Ark1'!AB1500</f>
        <v>1.4901473402207355</v>
      </c>
      <c r="AD24" s="65">
        <f t="shared" si="5"/>
        <v>2.465805168986082</v>
      </c>
      <c r="AE24" s="133">
        <f t="shared" si="6"/>
        <v>1.6341463414634145</v>
      </c>
      <c r="AF24" s="46"/>
      <c r="AG24" s="4"/>
      <c r="AH24" s="57"/>
      <c r="AI24" s="13"/>
      <c r="AJ24" s="5"/>
      <c r="AL24" s="2"/>
      <c r="AM24" s="2"/>
      <c r="AN24" s="4"/>
      <c r="AO24" s="4"/>
      <c r="AP24" s="4"/>
    </row>
    <row r="25" spans="1:42" ht="15.6">
      <c r="A25" s="46"/>
      <c r="B25" s="64">
        <f>+'Ark1'!C1501</f>
        <v>2024</v>
      </c>
      <c r="C25" s="64">
        <f>+'Ark1'!N1501</f>
        <v>419</v>
      </c>
      <c r="D25" s="64" t="str">
        <f>VLOOKUP(C25,RNR!$J$2:$K$19,2)</f>
        <v>19,1 - 20,0 kg</v>
      </c>
      <c r="E25" s="64">
        <f>+'Ark1'!Q1501</f>
        <v>28</v>
      </c>
      <c r="F25" s="64">
        <f>+'Ark1'!R1501</f>
        <v>50</v>
      </c>
      <c r="G25" s="180">
        <f>+'Ark1'!AG1501</f>
        <v>0.71981456125026577</v>
      </c>
      <c r="H25" s="108">
        <f t="shared" si="0"/>
        <v>0.28513199816916091</v>
      </c>
      <c r="I25" s="180">
        <f>+'Ark1'!AH1501</f>
        <v>0</v>
      </c>
      <c r="J25" s="93"/>
      <c r="K25" s="422">
        <f>+'Ark1'!AI1501</f>
        <v>42</v>
      </c>
      <c r="L25" s="356"/>
      <c r="M25" s="280">
        <f>+IF(K25=0,"",'Ark1'!AJ1501)</f>
        <v>104.25</v>
      </c>
      <c r="N25" s="419"/>
      <c r="O25" s="280">
        <f>+IF(K25=0,"",'Ark1'!AK1501)</f>
        <v>17.630584235571671</v>
      </c>
      <c r="P25" s="419"/>
      <c r="Q25" s="65">
        <f>+'Ark1'!S1501</f>
        <v>7.62</v>
      </c>
      <c r="R25" s="464">
        <f t="shared" si="1"/>
        <v>0.78129032258064512</v>
      </c>
      <c r="S25" s="115"/>
      <c r="T25" s="65">
        <f>+'Ark1'!T1501</f>
        <v>5.6</v>
      </c>
      <c r="U25" s="464">
        <f t="shared" si="2"/>
        <v>0.2774193548387105</v>
      </c>
      <c r="V25" s="461"/>
      <c r="W25" s="237">
        <f>+'Ark1'!U1501</f>
        <v>19.513999999999999</v>
      </c>
      <c r="X25" s="93"/>
      <c r="Y25" s="134">
        <f>+'Ark1'!X1501</f>
        <v>100</v>
      </c>
      <c r="Z25" s="134">
        <f>+'Ark1'!Y1501</f>
        <v>0</v>
      </c>
      <c r="AA25" s="65">
        <f>+'Ark1'!Z1501</f>
        <v>0.29394557319334796</v>
      </c>
      <c r="AB25" s="65">
        <f>+'Ark1'!AA1501</f>
        <v>1.3695254652616005</v>
      </c>
      <c r="AC25" s="65">
        <f>+'Ark1'!AB1501</f>
        <v>1.428285685708572</v>
      </c>
      <c r="AD25" s="65">
        <f t="shared" si="5"/>
        <v>2.5608923884514434</v>
      </c>
      <c r="AE25" s="133">
        <f t="shared" si="6"/>
        <v>1.7857142857142858</v>
      </c>
      <c r="AF25" s="46"/>
      <c r="AG25" s="4"/>
      <c r="AH25" s="57"/>
      <c r="AI25" s="13"/>
      <c r="AJ25" s="5"/>
      <c r="AL25" s="2"/>
      <c r="AM25" s="2"/>
      <c r="AN25" s="4"/>
      <c r="AO25" s="4"/>
      <c r="AP25" s="4"/>
    </row>
    <row r="26" spans="1:42" ht="15.6">
      <c r="A26" s="46"/>
      <c r="B26" s="64">
        <f>+'Ark1'!C1502</f>
        <v>2024</v>
      </c>
      <c r="C26" s="64">
        <f>+'Ark1'!N1502</f>
        <v>420</v>
      </c>
      <c r="D26" s="64" t="str">
        <f>VLOOKUP(C26,RNR!$J$2:$K$19,2)</f>
        <v>20,1 - ==&gt; kg</v>
      </c>
      <c r="E26" s="64">
        <f>+'Ark1'!Q1502</f>
        <v>32</v>
      </c>
      <c r="F26" s="64">
        <f>+'Ark1'!R1502</f>
        <v>58</v>
      </c>
      <c r="G26" s="180">
        <f>+'Ark1'!AG1502</f>
        <v>0.99595127363724389</v>
      </c>
      <c r="H26" s="108">
        <f t="shared" si="0"/>
        <v>5.1011064960850172E-2</v>
      </c>
      <c r="I26" s="180">
        <f>+'Ark1'!AH1502</f>
        <v>3.4482758620689653</v>
      </c>
      <c r="J26" s="93"/>
      <c r="K26" s="422">
        <f>+'Ark1'!AI1502</f>
        <v>43</v>
      </c>
      <c r="L26" s="356"/>
      <c r="M26" s="280">
        <f>+IF(K26=0,"",'Ark1'!AJ1502)</f>
        <v>106.73023255813952</v>
      </c>
      <c r="N26" s="419"/>
      <c r="O26" s="280">
        <f>+IF(K26=0,"",'Ark1'!AK1502)</f>
        <v>18.161092868757407</v>
      </c>
      <c r="P26" s="419"/>
      <c r="Q26" s="65">
        <f>+'Ark1'!S1502</f>
        <v>6.982758620689653</v>
      </c>
      <c r="R26" s="464">
        <f t="shared" si="1"/>
        <v>0.44177501413227738</v>
      </c>
      <c r="S26" s="115"/>
      <c r="T26" s="65">
        <f>+'Ark1'!T1502</f>
        <v>5.637931034482758</v>
      </c>
      <c r="U26" s="464">
        <f t="shared" si="2"/>
        <v>-0.26370830977953741</v>
      </c>
      <c r="V26" s="461"/>
      <c r="W26" s="237">
        <f>+'Ark1'!U1502</f>
        <v>23.275862068965527</v>
      </c>
      <c r="X26" s="93"/>
      <c r="Y26" s="134">
        <f>+'Ark1'!X1502</f>
        <v>100</v>
      </c>
      <c r="Z26" s="134">
        <f>+'Ark1'!Y1502</f>
        <v>25.862068965517246</v>
      </c>
      <c r="AA26" s="65">
        <f>+'Ark1'!Z1502</f>
        <v>9.283008399570269</v>
      </c>
      <c r="AB26" s="65">
        <f>+'Ark1'!AA1502</f>
        <v>2.7322554741858944</v>
      </c>
      <c r="AC26" s="65">
        <f>+'Ark1'!AB1502</f>
        <v>1.6784462834056495</v>
      </c>
      <c r="AD26" s="65">
        <f t="shared" ref="AD26" si="7">+W26/Q26</f>
        <v>3.3333333333333357</v>
      </c>
      <c r="AE26" s="133">
        <f t="shared" ref="AE26" si="8">+F26/E26</f>
        <v>1.8125</v>
      </c>
      <c r="AF26" s="46"/>
      <c r="AG26" s="4"/>
      <c r="AH26" s="57"/>
      <c r="AI26" s="13"/>
      <c r="AJ26" s="5"/>
      <c r="AL26" s="2"/>
      <c r="AM26" s="2"/>
      <c r="AN26" s="4"/>
      <c r="AO26" s="4"/>
      <c r="AP26" s="4"/>
    </row>
    <row r="27" spans="1:42" ht="15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53"/>
      <c r="S27" s="115"/>
      <c r="T27" s="46"/>
      <c r="U27" s="453"/>
      <c r="V27" s="461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"/>
      <c r="AH27" s="57"/>
      <c r="AI27" s="13"/>
      <c r="AJ27" s="5"/>
      <c r="AL27" s="2"/>
      <c r="AM27" s="2"/>
      <c r="AN27" s="4"/>
      <c r="AO27" s="4"/>
      <c r="AP27" s="4"/>
    </row>
    <row r="28" spans="1:42" ht="15.6">
      <c r="A28" s="46"/>
      <c r="B28" s="64">
        <f>+'Ark1'!C1503</f>
        <v>2023</v>
      </c>
      <c r="C28" s="64">
        <f>+'Ark1'!N1503</f>
        <v>403</v>
      </c>
      <c r="D28" s="64" t="str">
        <f>VLOOKUP(C28,RNR!$J$2:$K$19,2)</f>
        <v>&lt;=4,0</v>
      </c>
      <c r="E28" s="64">
        <f>+'Ark1'!Q1503</f>
        <v>95</v>
      </c>
      <c r="F28" s="64">
        <f>+'Ark1'!R1503</f>
        <v>723</v>
      </c>
      <c r="G28" s="180">
        <f>+'Ark1'!AG1503</f>
        <v>1.8140896114822365</v>
      </c>
      <c r="H28" s="108">
        <f t="shared" ref="H28:H45" si="9">+G28-G47</f>
        <v>-2.9888255577240397E-2</v>
      </c>
      <c r="I28" s="180">
        <f>+'Ark1'!AH1503</f>
        <v>0</v>
      </c>
      <c r="J28" s="93"/>
      <c r="K28" s="422">
        <f>+'Ark1'!AI1503</f>
        <v>49</v>
      </c>
      <c r="L28" s="356"/>
      <c r="M28" s="280">
        <f>+IF(K28=0,"",'Ark1'!AJ1503)</f>
        <v>68.426530612244889</v>
      </c>
      <c r="N28" s="419"/>
      <c r="O28" s="280">
        <f>+IF(K28=0,"",'Ark1'!AK1503)</f>
        <v>10.800106168335377</v>
      </c>
      <c r="P28" s="419"/>
      <c r="Q28" s="65">
        <f>+'Ark1'!S1503</f>
        <v>3.8243430152143847</v>
      </c>
      <c r="R28" s="464"/>
      <c r="S28" s="115"/>
      <c r="T28" s="65">
        <f>+'Ark1'!T1503</f>
        <v>3.4066390041493779</v>
      </c>
      <c r="U28" s="464"/>
      <c r="V28" s="461"/>
      <c r="W28" s="237">
        <f>+'Ark1'!U1503</f>
        <v>3.4893499308437108</v>
      </c>
      <c r="X28" s="93"/>
      <c r="Y28" s="134">
        <f>+'Ark1'!X1503</f>
        <v>0</v>
      </c>
      <c r="Z28" s="134">
        <f>+'Ark1'!Y1503</f>
        <v>0</v>
      </c>
      <c r="AA28" s="65">
        <f>+'Ark1'!Z1503</f>
        <v>0.47064299982932722</v>
      </c>
      <c r="AB28" s="65">
        <f>+'Ark1'!AA1503</f>
        <v>1.4512319195348955</v>
      </c>
      <c r="AC28" s="65">
        <f>+'Ark1'!AB1503</f>
        <v>1.4906106005095463</v>
      </c>
      <c r="AD28" s="65">
        <f t="shared" ref="AD28:AD43" si="10">+W28/Q28</f>
        <v>0.91240506329114024</v>
      </c>
      <c r="AE28" s="133">
        <f t="shared" ref="AE28:AE43" si="11">+F28/E28</f>
        <v>7.6105263157894738</v>
      </c>
      <c r="AF28" s="46"/>
      <c r="AG28" s="4"/>
      <c r="AH28" s="57"/>
      <c r="AI28" s="5"/>
      <c r="AJ28" s="5"/>
      <c r="AL28" s="1"/>
      <c r="AM28" s="1"/>
      <c r="AN28" s="11"/>
      <c r="AO28" s="11"/>
      <c r="AP28" s="11"/>
    </row>
    <row r="29" spans="1:42" ht="15.6">
      <c r="A29" s="46"/>
      <c r="B29" s="64">
        <f>+'Ark1'!C1504</f>
        <v>2023</v>
      </c>
      <c r="C29" s="64">
        <f>+'Ark1'!N1504</f>
        <v>404</v>
      </c>
      <c r="D29" s="64" t="str">
        <f>VLOOKUP(C29,RNR!$J$2:$K$19,2)</f>
        <v xml:space="preserve">  4,1 - 5,0 kg</v>
      </c>
      <c r="E29" s="64">
        <f>+'Ark1'!Q1504</f>
        <v>183</v>
      </c>
      <c r="F29" s="64">
        <f>+'Ark1'!R1504</f>
        <v>1785</v>
      </c>
      <c r="G29" s="180">
        <f>+'Ark1'!AG1504</f>
        <v>5.9112514111902845</v>
      </c>
      <c r="H29" s="108">
        <f t="shared" si="9"/>
        <v>-0.13906687058272471</v>
      </c>
      <c r="I29" s="180">
        <f>+'Ark1'!AH1504</f>
        <v>0.16806722689075629</v>
      </c>
      <c r="J29" s="93"/>
      <c r="K29" s="422">
        <f>+'Ark1'!AI1504</f>
        <v>160</v>
      </c>
      <c r="L29" s="356"/>
      <c r="M29" s="280">
        <f>+IF(K29=0,"",'Ark1'!AJ1504)</f>
        <v>74.951875000000001</v>
      </c>
      <c r="N29" s="419"/>
      <c r="O29" s="280">
        <f>+IF(K29=0,"",'Ark1'!AK1504)</f>
        <v>11.858247255707802</v>
      </c>
      <c r="P29" s="419"/>
      <c r="Q29" s="65">
        <f>+'Ark1'!S1504</f>
        <v>4.61064425770308</v>
      </c>
      <c r="R29" s="464"/>
      <c r="S29" s="115"/>
      <c r="T29" s="65">
        <f>+'Ark1'!T1504</f>
        <v>3.8733893557422978</v>
      </c>
      <c r="U29" s="464"/>
      <c r="V29" s="461"/>
      <c r="W29" s="237">
        <f>+'Ark1'!U1504</f>
        <v>4.605378151260501</v>
      </c>
      <c r="X29" s="93"/>
      <c r="Y29" s="134">
        <f>+'Ark1'!X1504</f>
        <v>0</v>
      </c>
      <c r="Z29" s="134">
        <f>+'Ark1'!Y1504</f>
        <v>0</v>
      </c>
      <c r="AA29" s="65">
        <f>+'Ark1'!Z1504</f>
        <v>0.27990431513131403</v>
      </c>
      <c r="AB29" s="65">
        <f>+'Ark1'!AA1504</f>
        <v>1.5022667763366644</v>
      </c>
      <c r="AC29" s="65">
        <f>+'Ark1'!AB1504</f>
        <v>1.5072905913703163</v>
      </c>
      <c r="AD29" s="65">
        <f t="shared" si="10"/>
        <v>0.99885783718104448</v>
      </c>
      <c r="AE29" s="133">
        <f t="shared" si="11"/>
        <v>9.7540983606557372</v>
      </c>
      <c r="AF29" s="46"/>
      <c r="AG29" s="4"/>
      <c r="AH29" s="57"/>
      <c r="AI29" s="5"/>
      <c r="AJ29" s="5"/>
      <c r="AL29" s="1"/>
      <c r="AM29" s="1"/>
      <c r="AN29" s="11"/>
      <c r="AO29" s="11"/>
      <c r="AP29" s="11"/>
    </row>
    <row r="30" spans="1:42" ht="15.6">
      <c r="A30" s="46"/>
      <c r="B30" s="64">
        <f>+'Ark1'!C1505</f>
        <v>2023</v>
      </c>
      <c r="C30" s="64">
        <f>+'Ark1'!N1505</f>
        <v>405</v>
      </c>
      <c r="D30" s="64" t="str">
        <f>VLOOKUP(C30,RNR!$J$2:$K$19,2)</f>
        <v xml:space="preserve">  5,1 - 6,0 kg</v>
      </c>
      <c r="E30" s="64">
        <f>+'Ark1'!Q1505</f>
        <v>227</v>
      </c>
      <c r="F30" s="64">
        <f>+'Ark1'!R1505</f>
        <v>2751</v>
      </c>
      <c r="G30" s="180">
        <f>+'Ark1'!AG1505</f>
        <v>11.004839393961184</v>
      </c>
      <c r="H30" s="108">
        <f t="shared" si="9"/>
        <v>8.2809968407072887E-2</v>
      </c>
      <c r="I30" s="180">
        <f>+'Ark1'!AH1505</f>
        <v>0.18175209014903673</v>
      </c>
      <c r="J30" s="93"/>
      <c r="K30" s="422">
        <f>+'Ark1'!AI1505</f>
        <v>255</v>
      </c>
      <c r="L30" s="356"/>
      <c r="M30" s="280">
        <f>+IF(K30=0,"",'Ark1'!AJ1505)</f>
        <v>76.08784313725495</v>
      </c>
      <c r="N30" s="419"/>
      <c r="O30" s="280">
        <f>+IF(K30=0,"",'Ark1'!AK1505)</f>
        <v>13.333874356650917</v>
      </c>
      <c r="P30" s="419"/>
      <c r="Q30" s="65">
        <f>+'Ark1'!S1505</f>
        <v>5.0977826245001809</v>
      </c>
      <c r="R30" s="464"/>
      <c r="S30" s="115"/>
      <c r="T30" s="65">
        <f>+'Ark1'!T1505</f>
        <v>4.2700836059614691</v>
      </c>
      <c r="U30" s="464"/>
      <c r="V30" s="461"/>
      <c r="W30" s="237">
        <f>+'Ark1'!U1505</f>
        <v>5.5631043256997437</v>
      </c>
      <c r="X30" s="93"/>
      <c r="Y30" s="134">
        <f>+'Ark1'!X1505</f>
        <v>0</v>
      </c>
      <c r="Z30" s="134">
        <f>+'Ark1'!Y1505</f>
        <v>0</v>
      </c>
      <c r="AA30" s="65">
        <f>+'Ark1'!Z1505</f>
        <v>0.28772607096880154</v>
      </c>
      <c r="AB30" s="65">
        <f>+'Ark1'!AA1505</f>
        <v>1.4397756794978585</v>
      </c>
      <c r="AC30" s="65">
        <f>+'Ark1'!AB1505</f>
        <v>1.5793938303147013</v>
      </c>
      <c r="AD30" s="65">
        <f t="shared" si="10"/>
        <v>1.0912792355961207</v>
      </c>
      <c r="AE30" s="133">
        <f t="shared" si="11"/>
        <v>12.118942731277533</v>
      </c>
      <c r="AF30" s="46"/>
      <c r="AG30" s="4"/>
      <c r="AH30" s="57"/>
      <c r="AI30" s="5"/>
      <c r="AJ30" s="5"/>
      <c r="AL30" s="1"/>
      <c r="AM30" s="1"/>
      <c r="AN30" s="11"/>
      <c r="AO30" s="11"/>
      <c r="AP30" s="11"/>
    </row>
    <row r="31" spans="1:42" ht="15.6">
      <c r="A31" s="46"/>
      <c r="B31" s="64">
        <f>+'Ark1'!C1506</f>
        <v>2023</v>
      </c>
      <c r="C31" s="64">
        <f>+'Ark1'!N1506</f>
        <v>406</v>
      </c>
      <c r="D31" s="64" t="str">
        <f>VLOOKUP(C31,RNR!$J$2:$K$19,2)</f>
        <v xml:space="preserve">  6,1 - 7,0 kg</v>
      </c>
      <c r="E31" s="64">
        <f>+'Ark1'!Q1506</f>
        <v>282</v>
      </c>
      <c r="F31" s="64">
        <f>+'Ark1'!R1506</f>
        <v>2737</v>
      </c>
      <c r="G31" s="180">
        <f>+'Ark1'!AG1506</f>
        <v>12.865812881560689</v>
      </c>
      <c r="H31" s="108">
        <f t="shared" si="9"/>
        <v>0.81833656144116773</v>
      </c>
      <c r="I31" s="180">
        <f>+'Ark1'!AH1506</f>
        <v>0.58458165875045653</v>
      </c>
      <c r="J31" s="93"/>
      <c r="K31" s="422">
        <f>+'Ark1'!AI1506</f>
        <v>338</v>
      </c>
      <c r="L31" s="356"/>
      <c r="M31" s="280">
        <f>+IF(K31=0,"",'Ark1'!AJ1506)</f>
        <v>79.933431952662787</v>
      </c>
      <c r="N31" s="419"/>
      <c r="O31" s="280">
        <f>+IF(K31=0,"",'Ark1'!AK1506)</f>
        <v>13.593613257632111</v>
      </c>
      <c r="P31" s="419"/>
      <c r="Q31" s="65">
        <f>+'Ark1'!S1506</f>
        <v>5.1907197661673363</v>
      </c>
      <c r="R31" s="464"/>
      <c r="S31" s="115"/>
      <c r="T31" s="65">
        <f>+'Ark1'!T1506</f>
        <v>4.4267446108878348</v>
      </c>
      <c r="U31" s="464"/>
      <c r="V31" s="461"/>
      <c r="W31" s="237">
        <f>+'Ark1'!U1506</f>
        <v>6.5371209353306563</v>
      </c>
      <c r="X31" s="93"/>
      <c r="Y31" s="134">
        <f>+'Ark1'!X1506</f>
        <v>0</v>
      </c>
      <c r="Z31" s="134">
        <f>+'Ark1'!Y1506</f>
        <v>0</v>
      </c>
      <c r="AA31" s="65">
        <f>+'Ark1'!Z1506</f>
        <v>0.2875624905294451</v>
      </c>
      <c r="AB31" s="65">
        <f>+'Ark1'!AA1506</f>
        <v>1.3375283923122443</v>
      </c>
      <c r="AC31" s="65">
        <f>+'Ark1'!AB1506</f>
        <v>1.5715271510810598</v>
      </c>
      <c r="AD31" s="65">
        <f t="shared" si="10"/>
        <v>1.2593862180615194</v>
      </c>
      <c r="AE31" s="133">
        <f t="shared" si="11"/>
        <v>9.7056737588652489</v>
      </c>
      <c r="AF31" s="46"/>
      <c r="AG31" s="4"/>
      <c r="AH31" s="57"/>
      <c r="AI31" s="5"/>
      <c r="AJ31" s="5"/>
      <c r="AL31" s="1"/>
      <c r="AM31" s="1"/>
      <c r="AN31" s="11"/>
      <c r="AO31" s="11"/>
      <c r="AP31" s="11"/>
    </row>
    <row r="32" spans="1:42" ht="15.6">
      <c r="A32" s="46"/>
      <c r="B32" s="64">
        <f>+'Ark1'!C1507</f>
        <v>2023</v>
      </c>
      <c r="C32" s="64">
        <f>+'Ark1'!N1507</f>
        <v>407</v>
      </c>
      <c r="D32" s="64" t="str">
        <f>VLOOKUP(C32,RNR!$J$2:$K$19,2)</f>
        <v xml:space="preserve">  7,1 - 8,0 kg</v>
      </c>
      <c r="E32" s="64">
        <f>+'Ark1'!Q1507</f>
        <v>338</v>
      </c>
      <c r="F32" s="64">
        <f>+'Ark1'!R1507</f>
        <v>2443</v>
      </c>
      <c r="G32" s="180">
        <f>+'Ark1'!AG1507</f>
        <v>13.211976960745497</v>
      </c>
      <c r="H32" s="108">
        <f t="shared" si="9"/>
        <v>0.69326024555108212</v>
      </c>
      <c r="I32" s="180">
        <f>+'Ark1'!AH1507</f>
        <v>0.65493246009005324</v>
      </c>
      <c r="J32" s="93"/>
      <c r="K32" s="422">
        <f>+'Ark1'!AI1507</f>
        <v>363</v>
      </c>
      <c r="L32" s="356"/>
      <c r="M32" s="280">
        <f>+IF(K32=0,"",'Ark1'!AJ1507)</f>
        <v>83.615977961432478</v>
      </c>
      <c r="N32" s="419"/>
      <c r="O32" s="280">
        <f>+IF(K32=0,"",'Ark1'!AK1507)</f>
        <v>13.537938312201405</v>
      </c>
      <c r="P32" s="419"/>
      <c r="Q32" s="65">
        <f>+'Ark1'!S1507</f>
        <v>5.3217355710192384</v>
      </c>
      <c r="R32" s="464"/>
      <c r="S32" s="115"/>
      <c r="T32" s="65">
        <f>+'Ark1'!T1507</f>
        <v>4.5255832992222684</v>
      </c>
      <c r="U32" s="464"/>
      <c r="V32" s="461"/>
      <c r="W32" s="237">
        <f>+'Ark1'!U1507</f>
        <v>7.5208759721653458</v>
      </c>
      <c r="X32" s="93"/>
      <c r="Y32" s="134">
        <f>+'Ark1'!X1507</f>
        <v>0</v>
      </c>
      <c r="Z32" s="134">
        <f>+'Ark1'!Y1507</f>
        <v>0</v>
      </c>
      <c r="AA32" s="65">
        <f>+'Ark1'!Z1507</f>
        <v>0.27664983491446193</v>
      </c>
      <c r="AB32" s="65">
        <f>+'Ark1'!AA1507</f>
        <v>1.2870964256157895</v>
      </c>
      <c r="AC32" s="65">
        <f>+'Ark1'!AB1507</f>
        <v>1.5962952201009035</v>
      </c>
      <c r="AD32" s="65">
        <f t="shared" si="10"/>
        <v>1.4132374432735897</v>
      </c>
      <c r="AE32" s="133">
        <f t="shared" si="11"/>
        <v>7.2278106508875739</v>
      </c>
      <c r="AF32" s="46"/>
      <c r="AG32" s="4"/>
      <c r="AH32" s="57"/>
      <c r="AI32" s="5"/>
      <c r="AJ32" s="5"/>
      <c r="AL32" s="1"/>
      <c r="AM32" s="1"/>
      <c r="AN32" s="11"/>
      <c r="AO32" s="11"/>
      <c r="AP32" s="11"/>
    </row>
    <row r="33" spans="1:39" ht="15.6">
      <c r="A33" s="46"/>
      <c r="B33" s="64">
        <f>+'Ark1'!C1508</f>
        <v>2023</v>
      </c>
      <c r="C33" s="64">
        <f>+'Ark1'!N1508</f>
        <v>408</v>
      </c>
      <c r="D33" s="64" t="str">
        <f>VLOOKUP(C33,RNR!$J$2:$K$19,2)</f>
        <v xml:space="preserve">  8,1 - 9,0 kg</v>
      </c>
      <c r="E33" s="64">
        <f>+'Ark1'!Q1508</f>
        <v>351</v>
      </c>
      <c r="F33" s="64">
        <f>+'Ark1'!R1508</f>
        <v>1762</v>
      </c>
      <c r="G33" s="180">
        <f>+'Ark1'!AG1508</f>
        <v>10.808818770808312</v>
      </c>
      <c r="H33" s="108">
        <f t="shared" si="9"/>
        <v>0.56627443710312342</v>
      </c>
      <c r="I33" s="180">
        <f>+'Ark1'!AH1508</f>
        <v>1.0215664018161179</v>
      </c>
      <c r="J33" s="93"/>
      <c r="K33" s="422">
        <f>+'Ark1'!AI1508</f>
        <v>318</v>
      </c>
      <c r="L33" s="356"/>
      <c r="M33" s="280">
        <f>+IF(K33=0,"",'Ark1'!AJ1508)</f>
        <v>85.011949685534532</v>
      </c>
      <c r="N33" s="419"/>
      <c r="O33" s="280">
        <f>+IF(K33=0,"",'Ark1'!AK1508)</f>
        <v>14.339830504016897</v>
      </c>
      <c r="P33" s="419"/>
      <c r="Q33" s="65">
        <f>+'Ark1'!S1508</f>
        <v>5.4699205448354142</v>
      </c>
      <c r="R33" s="464"/>
      <c r="S33" s="115"/>
      <c r="T33" s="65">
        <f>+'Ark1'!T1508</f>
        <v>4.5192962542565276</v>
      </c>
      <c r="U33" s="464"/>
      <c r="V33" s="461"/>
      <c r="W33" s="237">
        <f>+'Ark1'!U1508</f>
        <v>8.5309307604994267</v>
      </c>
      <c r="X33" s="93"/>
      <c r="Y33" s="134">
        <f>+'Ark1'!X1508</f>
        <v>0</v>
      </c>
      <c r="Z33" s="134">
        <f>+'Ark1'!Y1508</f>
        <v>0</v>
      </c>
      <c r="AA33" s="65">
        <f>+'Ark1'!Z1508</f>
        <v>0.28841052682374863</v>
      </c>
      <c r="AB33" s="65">
        <f>+'Ark1'!AA1508</f>
        <v>1.2839942355264229</v>
      </c>
      <c r="AC33" s="65">
        <f>+'Ark1'!AB1508</f>
        <v>1.6202891950772371</v>
      </c>
      <c r="AD33" s="65">
        <f t="shared" si="10"/>
        <v>1.5596078024486397</v>
      </c>
      <c r="AE33" s="133">
        <f t="shared" si="11"/>
        <v>5.0199430199430202</v>
      </c>
      <c r="AF33" s="46"/>
      <c r="AG33" s="4"/>
      <c r="AH33" s="4"/>
      <c r="AI33" s="4"/>
      <c r="AJ33" s="4"/>
    </row>
    <row r="34" spans="1:39" ht="15.6">
      <c r="A34" s="46"/>
      <c r="B34" s="64">
        <f>+'Ark1'!C1509</f>
        <v>2023</v>
      </c>
      <c r="C34" s="64">
        <f>+'Ark1'!N1509</f>
        <v>409</v>
      </c>
      <c r="D34" s="64" t="str">
        <f>VLOOKUP(C34,RNR!$J$2:$K$19,2)</f>
        <v xml:space="preserve">  9,1 - 10,0 kg</v>
      </c>
      <c r="E34" s="64">
        <f>+'Ark1'!Q1509</f>
        <v>336</v>
      </c>
      <c r="F34" s="64">
        <f>+'Ark1'!R1509</f>
        <v>1361</v>
      </c>
      <c r="G34" s="180">
        <f>+'Ark1'!AG1509</f>
        <v>9.3385921893763548</v>
      </c>
      <c r="H34" s="108">
        <f t="shared" si="9"/>
        <v>-0.1430708527720892</v>
      </c>
      <c r="I34" s="180">
        <f>+'Ark1'!AH1509</f>
        <v>1.2490815576781777</v>
      </c>
      <c r="J34" s="93"/>
      <c r="K34" s="422">
        <f>+'Ark1'!AI1509</f>
        <v>239</v>
      </c>
      <c r="L34" s="356"/>
      <c r="M34" s="280">
        <f>+IF(K34=0,"",'Ark1'!AJ1509)</f>
        <v>87.215062761506275</v>
      </c>
      <c r="N34" s="419"/>
      <c r="O34" s="280">
        <f>+IF(K34=0,"",'Ark1'!AK1509)</f>
        <v>14.703758395202039</v>
      </c>
      <c r="P34" s="419"/>
      <c r="Q34" s="65">
        <f>+'Ark1'!S1509</f>
        <v>5.6186627479794256</v>
      </c>
      <c r="R34" s="464"/>
      <c r="S34" s="115"/>
      <c r="T34" s="65">
        <f>+'Ark1'!T1509</f>
        <v>4.4107274063188813</v>
      </c>
      <c r="U34" s="464"/>
      <c r="V34" s="461"/>
      <c r="W34" s="237">
        <f>+'Ark1'!U1509</f>
        <v>9.5421748714180818</v>
      </c>
      <c r="X34" s="93"/>
      <c r="Y34" s="134">
        <f>+'Ark1'!X1509</f>
        <v>0</v>
      </c>
      <c r="Z34" s="134">
        <f>+'Ark1'!Y1509</f>
        <v>0</v>
      </c>
      <c r="AA34" s="65">
        <f>+'Ark1'!Z1509</f>
        <v>0.28046770319423575</v>
      </c>
      <c r="AB34" s="65">
        <f>+'Ark1'!AA1509</f>
        <v>1.243081061810404</v>
      </c>
      <c r="AC34" s="65">
        <f>+'Ark1'!AB1509</f>
        <v>1.5423017284255995</v>
      </c>
      <c r="AD34" s="65">
        <f t="shared" si="10"/>
        <v>1.698299986922978</v>
      </c>
      <c r="AE34" s="133">
        <f t="shared" si="11"/>
        <v>4.0505952380952381</v>
      </c>
      <c r="AF34" s="46"/>
      <c r="AG34" s="4"/>
      <c r="AH34" s="16"/>
      <c r="AI34" s="1"/>
      <c r="AJ34" s="18"/>
      <c r="AL34" s="1"/>
      <c r="AM34" s="5"/>
    </row>
    <row r="35" spans="1:39" ht="15.6">
      <c r="A35" s="46"/>
      <c r="B35" s="64">
        <f>+'Ark1'!C1510</f>
        <v>2023</v>
      </c>
      <c r="C35" s="64">
        <f>+'Ark1'!N1510</f>
        <v>410</v>
      </c>
      <c r="D35" s="64" t="str">
        <f>VLOOKUP(C35,RNR!$J$2:$K$19,2)</f>
        <v>10,1 - 11,0 kg</v>
      </c>
      <c r="E35" s="64">
        <f>+'Ark1'!Q1510</f>
        <v>312</v>
      </c>
      <c r="F35" s="64">
        <f>+'Ark1'!R1510</f>
        <v>1064</v>
      </c>
      <c r="G35" s="180">
        <f>+'Ark1'!AG1510</f>
        <v>8.0595684094717015</v>
      </c>
      <c r="H35" s="108">
        <f t="shared" si="9"/>
        <v>-0.23671954203968681</v>
      </c>
      <c r="I35" s="180">
        <f>+'Ark1'!AH1510</f>
        <v>2.3496240601503757</v>
      </c>
      <c r="J35" s="93"/>
      <c r="K35" s="422">
        <f>+'Ark1'!AI1510</f>
        <v>221</v>
      </c>
      <c r="L35" s="356"/>
      <c r="M35" s="280">
        <f>+IF(K35=0,"",'Ark1'!AJ1510)</f>
        <v>89.388235294117621</v>
      </c>
      <c r="N35" s="419"/>
      <c r="O35" s="280">
        <f>+IF(K35=0,"",'Ark1'!AK1510)</f>
        <v>15.037083204542085</v>
      </c>
      <c r="P35" s="419"/>
      <c r="Q35" s="65">
        <f>+'Ark1'!S1510</f>
        <v>5.7979323308270638</v>
      </c>
      <c r="R35" s="464"/>
      <c r="S35" s="115"/>
      <c r="T35" s="65">
        <f>+'Ark1'!T1510</f>
        <v>4.4840225563909772</v>
      </c>
      <c r="U35" s="464"/>
      <c r="V35" s="461"/>
      <c r="W35" s="237">
        <f>+'Ark1'!U1510</f>
        <v>10.534022556390983</v>
      </c>
      <c r="X35" s="93"/>
      <c r="Y35" s="134">
        <f>+'Ark1'!X1510</f>
        <v>0</v>
      </c>
      <c r="Z35" s="134">
        <f>+'Ark1'!Y1510</f>
        <v>0</v>
      </c>
      <c r="AA35" s="65">
        <f>+'Ark1'!Z1510</f>
        <v>0.28242435852418907</v>
      </c>
      <c r="AB35" s="65">
        <f>+'Ark1'!AA1510</f>
        <v>1.1958400054895097</v>
      </c>
      <c r="AC35" s="65">
        <f>+'Ark1'!AB1510</f>
        <v>1.5437627304454089</v>
      </c>
      <c r="AD35" s="65">
        <f t="shared" si="10"/>
        <v>1.8168584859782806</v>
      </c>
      <c r="AE35" s="133">
        <f t="shared" si="11"/>
        <v>3.4102564102564101</v>
      </c>
      <c r="AF35" s="46"/>
      <c r="AG35" s="4"/>
      <c r="AH35" s="16"/>
      <c r="AI35" s="1"/>
      <c r="AJ35" s="18"/>
    </row>
    <row r="36" spans="1:39" ht="15.6">
      <c r="A36" s="46"/>
      <c r="B36" s="64">
        <f>+'Ark1'!C1511</f>
        <v>2023</v>
      </c>
      <c r="C36" s="64">
        <f>+'Ark1'!N1511</f>
        <v>411</v>
      </c>
      <c r="D36" s="64" t="str">
        <f>VLOOKUP(C36,RNR!$J$2:$K$19,2)</f>
        <v>11,1 - 12,0 kg</v>
      </c>
      <c r="E36" s="64">
        <f>+'Ark1'!Q1511</f>
        <v>286</v>
      </c>
      <c r="F36" s="64">
        <f>+'Ark1'!R1511</f>
        <v>849</v>
      </c>
      <c r="G36" s="180">
        <f>+'Ark1'!AG1511</f>
        <v>7.039772196135675</v>
      </c>
      <c r="H36" s="108">
        <f t="shared" si="9"/>
        <v>0.178883124325667</v>
      </c>
      <c r="I36" s="180">
        <f>+'Ark1'!AH1511</f>
        <v>1.648998822143698</v>
      </c>
      <c r="J36" s="93"/>
      <c r="K36" s="422">
        <f>+'Ark1'!AI1511</f>
        <v>164</v>
      </c>
      <c r="L36" s="356"/>
      <c r="M36" s="280">
        <f>+IF(K36=0,"",'Ark1'!AJ1511)</f>
        <v>90.39268292682921</v>
      </c>
      <c r="N36" s="419"/>
      <c r="O36" s="280">
        <f>+IF(K36=0,"",'Ark1'!AK1511)</f>
        <v>15.825877944505759</v>
      </c>
      <c r="P36" s="419"/>
      <c r="Q36" s="65">
        <f>+'Ark1'!S1511</f>
        <v>5.8692579505300353</v>
      </c>
      <c r="R36" s="464"/>
      <c r="S36" s="115"/>
      <c r="T36" s="65">
        <f>+'Ark1'!T1511</f>
        <v>4.6572438162544172</v>
      </c>
      <c r="U36" s="464"/>
      <c r="V36" s="461"/>
      <c r="W36" s="237">
        <f>+'Ark1'!U1511</f>
        <v>11.53121319199057</v>
      </c>
      <c r="X36" s="93"/>
      <c r="Y36" s="134">
        <f>+'Ark1'!X1511</f>
        <v>0</v>
      </c>
      <c r="Z36" s="134">
        <f>+'Ark1'!Y1511</f>
        <v>0</v>
      </c>
      <c r="AA36" s="65">
        <f>+'Ark1'!Z1511</f>
        <v>0.28417808749028634</v>
      </c>
      <c r="AB36" s="65">
        <f>+'Ark1'!AA1511</f>
        <v>1.2107136738833812</v>
      </c>
      <c r="AC36" s="65">
        <f>+'Ark1'!AB1511</f>
        <v>1.5307057236460799</v>
      </c>
      <c r="AD36" s="65">
        <f t="shared" si="10"/>
        <v>1.9646799116997782</v>
      </c>
      <c r="AE36" s="133">
        <f t="shared" si="11"/>
        <v>2.9685314685314683</v>
      </c>
      <c r="AF36" s="46"/>
      <c r="AG36" s="4"/>
      <c r="AH36" s="16"/>
      <c r="AI36" s="1"/>
      <c r="AJ36" s="18"/>
    </row>
    <row r="37" spans="1:39" ht="15.6">
      <c r="A37" s="46"/>
      <c r="B37" s="64">
        <f>+'Ark1'!C1512</f>
        <v>2023</v>
      </c>
      <c r="C37" s="64">
        <f>+'Ark1'!N1512</f>
        <v>412</v>
      </c>
      <c r="D37" s="64" t="str">
        <f>VLOOKUP(C37,RNR!$J$2:$K$19,2)</f>
        <v>12,1 - 13,0 kg</v>
      </c>
      <c r="E37" s="64">
        <f>+'Ark1'!Q1512</f>
        <v>272</v>
      </c>
      <c r="F37" s="64">
        <f>+'Ark1'!R1512</f>
        <v>633</v>
      </c>
      <c r="G37" s="180">
        <f>+'Ark1'!AG1512</f>
        <v>5.688121552920542</v>
      </c>
      <c r="H37" s="108">
        <f t="shared" si="9"/>
        <v>-0.55400600216234697</v>
      </c>
      <c r="I37" s="180">
        <f>+'Ark1'!AH1512</f>
        <v>2.0537124802527646</v>
      </c>
      <c r="J37" s="93"/>
      <c r="K37" s="422">
        <f>+'Ark1'!AI1512</f>
        <v>103</v>
      </c>
      <c r="L37" s="356"/>
      <c r="M37" s="280">
        <f>+IF(K37=0,"",'Ark1'!AJ1512)</f>
        <v>92.180582524271898</v>
      </c>
      <c r="N37" s="419"/>
      <c r="O37" s="280">
        <f>+IF(K37=0,"",'Ark1'!AK1512)</f>
        <v>16.142820346920601</v>
      </c>
      <c r="P37" s="419"/>
      <c r="Q37" s="65">
        <f>+'Ark1'!S1512</f>
        <v>6.1532385466034754</v>
      </c>
      <c r="R37" s="464"/>
      <c r="S37" s="115"/>
      <c r="T37" s="65">
        <f>+'Ark1'!T1512</f>
        <v>4.7977883096366511</v>
      </c>
      <c r="U37" s="464"/>
      <c r="V37" s="461"/>
      <c r="W37" s="237">
        <f>+'Ark1'!U1512</f>
        <v>12.496524486571884</v>
      </c>
      <c r="X37" s="93"/>
      <c r="Y37" s="134">
        <f>+'Ark1'!X1512</f>
        <v>0</v>
      </c>
      <c r="Z37" s="134">
        <f>+'Ark1'!Y1512</f>
        <v>0</v>
      </c>
      <c r="AA37" s="65">
        <f>+'Ark1'!Z1512</f>
        <v>0.28114062941379159</v>
      </c>
      <c r="AB37" s="65">
        <f>+'Ark1'!AA1512</f>
        <v>1.2941329881896992</v>
      </c>
      <c r="AC37" s="65">
        <f>+'Ark1'!AB1512</f>
        <v>1.5041369511535243</v>
      </c>
      <c r="AD37" s="65">
        <f t="shared" si="10"/>
        <v>2.0308857509627734</v>
      </c>
      <c r="AE37" s="133">
        <f t="shared" si="11"/>
        <v>2.3272058823529411</v>
      </c>
      <c r="AF37" s="46"/>
      <c r="AG37" s="4"/>
      <c r="AH37" s="16"/>
      <c r="AI37" s="1"/>
      <c r="AJ37" s="18"/>
    </row>
    <row r="38" spans="1:39" ht="15.6">
      <c r="A38" s="46"/>
      <c r="B38" s="64">
        <f>+'Ark1'!C1513</f>
        <v>2023</v>
      </c>
      <c r="C38" s="64">
        <f>+'Ark1'!N1513</f>
        <v>413</v>
      </c>
      <c r="D38" s="64" t="str">
        <f>VLOOKUP(C38,RNR!$J$2:$K$19,2)</f>
        <v>13,1 - 14,0 kg</v>
      </c>
      <c r="E38" s="64">
        <f>+'Ark1'!Q1513</f>
        <v>194</v>
      </c>
      <c r="F38" s="64">
        <f>+'Ark1'!R1513</f>
        <v>409</v>
      </c>
      <c r="G38" s="180">
        <f>+'Ark1'!AG1513</f>
        <v>3.9746309332911527</v>
      </c>
      <c r="H38" s="108">
        <f t="shared" si="9"/>
        <v>-0.20212138075573138</v>
      </c>
      <c r="I38" s="180">
        <f>+'Ark1'!AH1513</f>
        <v>3.1784841075794623</v>
      </c>
      <c r="J38" s="93"/>
      <c r="K38" s="422">
        <f>+'Ark1'!AI1513</f>
        <v>63</v>
      </c>
      <c r="L38" s="356"/>
      <c r="M38" s="280">
        <f>+IF(K38=0,"",'Ark1'!AJ1513)</f>
        <v>93.411111111111168</v>
      </c>
      <c r="N38" s="419"/>
      <c r="O38" s="280">
        <f>+IF(K38=0,"",'Ark1'!AK1513)</f>
        <v>16.656337572240851</v>
      </c>
      <c r="P38" s="419"/>
      <c r="Q38" s="65">
        <f>+'Ark1'!S1513</f>
        <v>6.239608801955991</v>
      </c>
      <c r="R38" s="464"/>
      <c r="S38" s="115"/>
      <c r="T38" s="65">
        <f>+'Ark1'!T1513</f>
        <v>5.0122249388753044</v>
      </c>
      <c r="U38" s="464"/>
      <c r="V38" s="461"/>
      <c r="W38" s="237">
        <f>+'Ark1'!U1513</f>
        <v>13.514425427872876</v>
      </c>
      <c r="X38" s="93"/>
      <c r="Y38" s="134">
        <f>+'Ark1'!X1513</f>
        <v>0</v>
      </c>
      <c r="Z38" s="134">
        <f>+'Ark1'!Y1513</f>
        <v>0</v>
      </c>
      <c r="AA38" s="65">
        <f>+'Ark1'!Z1513</f>
        <v>0.2933029591680178</v>
      </c>
      <c r="AB38" s="65">
        <f>+'Ark1'!AA1513</f>
        <v>1.3364536671434981</v>
      </c>
      <c r="AC38" s="65">
        <f>+'Ark1'!AB1513</f>
        <v>1.539169810288562</v>
      </c>
      <c r="AD38" s="65">
        <f t="shared" si="10"/>
        <v>2.1659090909090932</v>
      </c>
      <c r="AE38" s="133">
        <f t="shared" si="11"/>
        <v>2.1082474226804124</v>
      </c>
      <c r="AF38" s="46"/>
      <c r="AG38" s="4"/>
      <c r="AH38" s="16"/>
      <c r="AI38" s="13"/>
      <c r="AJ38" s="18"/>
    </row>
    <row r="39" spans="1:39" ht="15.6">
      <c r="A39" s="46"/>
      <c r="B39" s="64">
        <f>+'Ark1'!C1514</f>
        <v>2023</v>
      </c>
      <c r="C39" s="64">
        <f>+'Ark1'!N1514</f>
        <v>414</v>
      </c>
      <c r="D39" s="64" t="str">
        <f>VLOOKUP(C39,RNR!$J$2:$K$19,2)</f>
        <v>14,1 - 15,0 kg</v>
      </c>
      <c r="E39" s="64">
        <f>+'Ark1'!Q1514</f>
        <v>147</v>
      </c>
      <c r="F39" s="64">
        <f>+'Ark1'!R1514</f>
        <v>296</v>
      </c>
      <c r="G39" s="180">
        <f>+'Ark1'!AG1514</f>
        <v>3.0887270164740723</v>
      </c>
      <c r="H39" s="108">
        <f t="shared" si="9"/>
        <v>-0.10790138619365752</v>
      </c>
      <c r="I39" s="180">
        <f>+'Ark1'!AH1514</f>
        <v>2.3648648648648658</v>
      </c>
      <c r="J39" s="93"/>
      <c r="K39" s="422">
        <f>+'Ark1'!AI1514</f>
        <v>42</v>
      </c>
      <c r="L39" s="356"/>
      <c r="M39" s="280">
        <f>+IF(K39=0,"",'Ark1'!AJ1514)</f>
        <v>96.564285714285759</v>
      </c>
      <c r="N39" s="419"/>
      <c r="O39" s="280">
        <f>+IF(K39=0,"",'Ark1'!AK1514)</f>
        <v>16.215743683287332</v>
      </c>
      <c r="P39" s="419"/>
      <c r="Q39" s="65">
        <f>+'Ark1'!S1514</f>
        <v>6.1655405405405403</v>
      </c>
      <c r="R39" s="464"/>
      <c r="S39" s="115"/>
      <c r="T39" s="65">
        <f>+'Ark1'!T1514</f>
        <v>5.1587837837837824</v>
      </c>
      <c r="U39" s="464"/>
      <c r="V39" s="461"/>
      <c r="W39" s="237">
        <f>+'Ark1'!U1514</f>
        <v>14.511486486486479</v>
      </c>
      <c r="X39" s="93"/>
      <c r="Y39" s="134">
        <f>+'Ark1'!X1514</f>
        <v>0</v>
      </c>
      <c r="Z39" s="134">
        <f>+'Ark1'!Y1514</f>
        <v>0</v>
      </c>
      <c r="AA39" s="65">
        <f>+'Ark1'!Z1514</f>
        <v>0.28652711976017525</v>
      </c>
      <c r="AB39" s="65">
        <f>+'Ark1'!AA1514</f>
        <v>1.405693674957643</v>
      </c>
      <c r="AC39" s="65">
        <f>+'Ark1'!AB1514</f>
        <v>1.6311341210391348</v>
      </c>
      <c r="AD39" s="65">
        <f t="shared" si="10"/>
        <v>2.3536438356164373</v>
      </c>
      <c r="AE39" s="133">
        <f t="shared" si="11"/>
        <v>2.0136054421768708</v>
      </c>
      <c r="AF39" s="46"/>
      <c r="AG39" s="4"/>
      <c r="AH39" s="4"/>
      <c r="AI39" s="4"/>
      <c r="AJ39" s="4"/>
    </row>
    <row r="40" spans="1:39" ht="15.6">
      <c r="A40" s="46"/>
      <c r="B40" s="64">
        <f>+'Ark1'!C1515</f>
        <v>2023</v>
      </c>
      <c r="C40" s="64">
        <f>+'Ark1'!N1515</f>
        <v>415</v>
      </c>
      <c r="D40" s="64" t="str">
        <f>VLOOKUP(C40,RNR!$J$2:$K$19,2)</f>
        <v>15,1 - 16,0 kg</v>
      </c>
      <c r="E40" s="64">
        <f>+'Ark1'!Q1515</f>
        <v>91</v>
      </c>
      <c r="F40" s="64">
        <f>+'Ark1'!R1515</f>
        <v>196</v>
      </c>
      <c r="G40" s="180">
        <f>+'Ark1'!AG1515</f>
        <v>2.1850618766493848</v>
      </c>
      <c r="H40" s="108">
        <f t="shared" si="9"/>
        <v>-0.51895935736819743</v>
      </c>
      <c r="I40" s="180">
        <f>+'Ark1'!AH1515</f>
        <v>1.0204081632653061</v>
      </c>
      <c r="J40" s="93"/>
      <c r="K40" s="422">
        <f>+'Ark1'!AI1515</f>
        <v>23</v>
      </c>
      <c r="L40" s="356"/>
      <c r="M40" s="280">
        <f>+IF(K40=0,"",'Ark1'!AJ1515)</f>
        <v>98.37826086956521</v>
      </c>
      <c r="N40" s="419"/>
      <c r="O40" s="280">
        <f>+IF(K40=0,"",'Ark1'!AK1515)</f>
        <v>16.5126370141294</v>
      </c>
      <c r="P40" s="419"/>
      <c r="Q40" s="65">
        <f>+'Ark1'!S1515</f>
        <v>6.1530612244897984</v>
      </c>
      <c r="R40" s="464"/>
      <c r="S40" s="115"/>
      <c r="T40" s="65">
        <f>+'Ark1'!T1515</f>
        <v>5.2193877551020416</v>
      </c>
      <c r="U40" s="464"/>
      <c r="V40" s="461"/>
      <c r="W40" s="237">
        <f>+'Ark1'!U1515</f>
        <v>15.503571428571417</v>
      </c>
      <c r="X40" s="93"/>
      <c r="Y40" s="134">
        <f>+'Ark1'!X1515</f>
        <v>0</v>
      </c>
      <c r="Z40" s="134">
        <f>+'Ark1'!Y1515</f>
        <v>0</v>
      </c>
      <c r="AA40" s="65">
        <f>+'Ark1'!Z1515</f>
        <v>0.30074312722245938</v>
      </c>
      <c r="AB40" s="65">
        <f>+'Ark1'!AA1515</f>
        <v>1.4059062065293273</v>
      </c>
      <c r="AC40" s="65">
        <f>+'Ark1'!AB1515</f>
        <v>1.6744879304545082</v>
      </c>
      <c r="AD40" s="65">
        <f t="shared" si="10"/>
        <v>2.5196517412935293</v>
      </c>
      <c r="AE40" s="133">
        <f t="shared" si="11"/>
        <v>2.1538461538461537</v>
      </c>
      <c r="AF40" s="46"/>
      <c r="AG40" s="4"/>
      <c r="AH40" s="16"/>
      <c r="AI40" s="5"/>
      <c r="AJ40" s="18"/>
    </row>
    <row r="41" spans="1:39" ht="15.6">
      <c r="A41" s="46"/>
      <c r="B41" s="64">
        <f>+'Ark1'!C1516</f>
        <v>2023</v>
      </c>
      <c r="C41" s="64">
        <f>+'Ark1'!N1516</f>
        <v>416</v>
      </c>
      <c r="D41" s="64" t="str">
        <f>VLOOKUP(C41,RNR!$J$2:$K$19,2)</f>
        <v>16,1 - 17,0 kg</v>
      </c>
      <c r="E41" s="64">
        <f>+'Ark1'!Q1516</f>
        <v>78</v>
      </c>
      <c r="F41" s="64">
        <f>+'Ark1'!R1516</f>
        <v>133</v>
      </c>
      <c r="G41" s="180">
        <f>+'Ark1'!AG1516</f>
        <v>1.5806050321068261</v>
      </c>
      <c r="H41" s="108">
        <f t="shared" si="9"/>
        <v>-0.14490474078787097</v>
      </c>
      <c r="I41" s="180">
        <f>+'Ark1'!AH1516</f>
        <v>0.75187969924812015</v>
      </c>
      <c r="J41" s="93"/>
      <c r="K41" s="422">
        <f>+'Ark1'!AI1516</f>
        <v>16</v>
      </c>
      <c r="L41" s="356"/>
      <c r="M41" s="280">
        <f>+IF(K41=0,"",'Ark1'!AJ1516)</f>
        <v>100.76250000000002</v>
      </c>
      <c r="N41" s="419"/>
      <c r="O41" s="280">
        <f>+IF(K41=0,"",'Ark1'!AK1516)</f>
        <v>16.561161376297758</v>
      </c>
      <c r="P41" s="419"/>
      <c r="Q41" s="65">
        <f>+'Ark1'!S1516</f>
        <v>6.4661654135338349</v>
      </c>
      <c r="R41" s="464"/>
      <c r="S41" s="115"/>
      <c r="T41" s="65">
        <f>+'Ark1'!T1516</f>
        <v>5.4060150375939848</v>
      </c>
      <c r="U41" s="464"/>
      <c r="V41" s="461"/>
      <c r="W41" s="237">
        <f>+'Ark1'!U1516</f>
        <v>16.527067669172933</v>
      </c>
      <c r="X41" s="93"/>
      <c r="Y41" s="134">
        <f>+'Ark1'!X1516</f>
        <v>100</v>
      </c>
      <c r="Z41" s="134">
        <f>+'Ark1'!Y1516</f>
        <v>0</v>
      </c>
      <c r="AA41" s="65">
        <f>+'Ark1'!Z1516</f>
        <v>0.29305952064175039</v>
      </c>
      <c r="AB41" s="65">
        <f>+'Ark1'!AA1516</f>
        <v>1.6838412591964227</v>
      </c>
      <c r="AC41" s="65">
        <f>+'Ark1'!AB1516</f>
        <v>1.6499605553952923</v>
      </c>
      <c r="AD41" s="65">
        <f t="shared" si="10"/>
        <v>2.5559302325581394</v>
      </c>
      <c r="AE41" s="133">
        <f t="shared" si="11"/>
        <v>1.7051282051282051</v>
      </c>
      <c r="AF41" s="46"/>
      <c r="AG41" s="4"/>
      <c r="AH41" s="18"/>
      <c r="AI41" s="5"/>
      <c r="AJ41" s="18"/>
    </row>
    <row r="42" spans="1:39" ht="15.6">
      <c r="A42" s="46"/>
      <c r="B42" s="64">
        <f>+'Ark1'!C1517</f>
        <v>2023</v>
      </c>
      <c r="C42" s="64">
        <f>+'Ark1'!N1517</f>
        <v>417</v>
      </c>
      <c r="D42" s="64" t="str">
        <f>VLOOKUP(C42,RNR!$J$2:$K$19,2)</f>
        <v>17,1 - 18,0 kg</v>
      </c>
      <c r="E42" s="64">
        <f>+'Ark1'!Q1517</f>
        <v>59</v>
      </c>
      <c r="F42" s="64">
        <f>+'Ark1'!R1517</f>
        <v>94</v>
      </c>
      <c r="G42" s="180">
        <f>+'Ark1'!AG1517</f>
        <v>1.1839616875319097</v>
      </c>
      <c r="H42" s="108">
        <f t="shared" si="9"/>
        <v>-7.836994156924626E-2</v>
      </c>
      <c r="I42" s="180">
        <f>+'Ark1'!AH1517</f>
        <v>0</v>
      </c>
      <c r="J42" s="93"/>
      <c r="K42" s="422">
        <f>+'Ark1'!AI1517</f>
        <v>14</v>
      </c>
      <c r="L42" s="356"/>
      <c r="M42" s="280">
        <f>+IF(K42=0,"",'Ark1'!AJ1517)</f>
        <v>101.21428571428569</v>
      </c>
      <c r="N42" s="419"/>
      <c r="O42" s="280">
        <f>+IF(K42=0,"",'Ark1'!AK1517)</f>
        <v>17.1361220430305</v>
      </c>
      <c r="P42" s="419"/>
      <c r="Q42" s="65">
        <f>+'Ark1'!S1517</f>
        <v>6.2659574468085104</v>
      </c>
      <c r="R42" s="464"/>
      <c r="S42" s="115"/>
      <c r="T42" s="65">
        <f>+'Ark1'!T1517</f>
        <v>5.3191489361702144</v>
      </c>
      <c r="U42" s="464"/>
      <c r="V42" s="461"/>
      <c r="W42" s="237">
        <f>+'Ark1'!U1517</f>
        <v>17.515957446808507</v>
      </c>
      <c r="X42" s="93"/>
      <c r="Y42" s="134">
        <f>+'Ark1'!X1517</f>
        <v>100</v>
      </c>
      <c r="Z42" s="134">
        <f>+'Ark1'!Y1517</f>
        <v>0</v>
      </c>
      <c r="AA42" s="65">
        <f>+'Ark1'!Z1517</f>
        <v>0.29975280293965545</v>
      </c>
      <c r="AB42" s="65">
        <f>+'Ark1'!AA1517</f>
        <v>1.5789542183740299</v>
      </c>
      <c r="AC42" s="65">
        <f>+'Ark1'!AB1517</f>
        <v>1.6451913550828348</v>
      </c>
      <c r="AD42" s="65">
        <f t="shared" si="10"/>
        <v>2.7954159592529706</v>
      </c>
      <c r="AE42" s="133">
        <f t="shared" si="11"/>
        <v>1.5932203389830508</v>
      </c>
      <c r="AF42" s="46"/>
      <c r="AG42" s="13"/>
      <c r="AH42" s="13"/>
    </row>
    <row r="43" spans="1:39" ht="15.6">
      <c r="A43" s="46"/>
      <c r="B43" s="64">
        <f>+'Ark1'!C1518</f>
        <v>2023</v>
      </c>
      <c r="C43" s="64">
        <f>+'Ark1'!N1518</f>
        <v>418</v>
      </c>
      <c r="D43" s="64" t="str">
        <f>VLOOKUP(C43,RNR!$J$2:$K$19,2)</f>
        <v>18,1 - 19,0 kg</v>
      </c>
      <c r="E43" s="64">
        <f>+'Ark1'!Q1518</f>
        <v>39</v>
      </c>
      <c r="F43" s="64">
        <f>+'Ark1'!R1518</f>
        <v>65</v>
      </c>
      <c r="G43" s="180">
        <f>+'Ark1'!AG1518</f>
        <v>0.86454730453666251</v>
      </c>
      <c r="H43" s="108">
        <f t="shared" si="9"/>
        <v>-9.5547516215268691E-2</v>
      </c>
      <c r="I43" s="180">
        <f>+'Ark1'!AH1518</f>
        <v>1.5384615384615381</v>
      </c>
      <c r="J43" s="93"/>
      <c r="K43" s="422">
        <f>+'Ark1'!AI1518</f>
        <v>7</v>
      </c>
      <c r="L43" s="356"/>
      <c r="M43" s="280">
        <f>+IF(K43=0,"",'Ark1'!AJ1518)</f>
        <v>100.1857142857143</v>
      </c>
      <c r="N43" s="419"/>
      <c r="O43" s="280">
        <f>+IF(K43=0,"",'Ark1'!AK1518)</f>
        <v>18.631247991729563</v>
      </c>
      <c r="P43" s="419"/>
      <c r="Q43" s="65">
        <f>+'Ark1'!S1518</f>
        <v>6.3230769230769219</v>
      </c>
      <c r="R43" s="464"/>
      <c r="S43" s="115"/>
      <c r="T43" s="65">
        <f>+'Ark1'!T1518</f>
        <v>5.2307692307692317</v>
      </c>
      <c r="U43" s="464"/>
      <c r="V43" s="461"/>
      <c r="W43" s="237">
        <f>+'Ark1'!U1518</f>
        <v>18.496923076923071</v>
      </c>
      <c r="X43" s="93"/>
      <c r="Y43" s="134">
        <f>+'Ark1'!X1518</f>
        <v>100</v>
      </c>
      <c r="Z43" s="134">
        <f>+'Ark1'!Y1518</f>
        <v>0</v>
      </c>
      <c r="AA43" s="65">
        <f>+'Ark1'!Z1518</f>
        <v>0.2822814911335515</v>
      </c>
      <c r="AB43" s="65">
        <f>+'Ark1'!AA1518</f>
        <v>1.4153846153846157</v>
      </c>
      <c r="AC43" s="65">
        <f>+'Ark1'!AB1518</f>
        <v>1.8040060614705495</v>
      </c>
      <c r="AD43" s="65">
        <f t="shared" si="10"/>
        <v>2.925304136253041</v>
      </c>
      <c r="AE43" s="133">
        <f t="shared" si="11"/>
        <v>1.6666666666666667</v>
      </c>
      <c r="AF43" s="46"/>
      <c r="AG43" s="5"/>
      <c r="AH43" s="18"/>
      <c r="AJ43" s="18"/>
    </row>
    <row r="44" spans="1:39" ht="15.6">
      <c r="A44" s="46"/>
      <c r="B44" s="64">
        <f>+'Ark1'!C1519</f>
        <v>2023</v>
      </c>
      <c r="C44" s="64">
        <f>+'Ark1'!N1519</f>
        <v>419</v>
      </c>
      <c r="D44" s="64" t="str">
        <f>VLOOKUP(C44,RNR!$J$2:$K$19,2)</f>
        <v>19,1 - 20,0 kg</v>
      </c>
      <c r="E44" s="64">
        <f>+'Ark1'!Q1519</f>
        <v>19</v>
      </c>
      <c r="F44" s="64">
        <f>+'Ark1'!R1519</f>
        <v>31</v>
      </c>
      <c r="G44" s="180">
        <f>+'Ark1'!AG1519</f>
        <v>0.43468256308110487</v>
      </c>
      <c r="H44" s="108">
        <f t="shared" si="9"/>
        <v>-0.17154088752773611</v>
      </c>
      <c r="I44" s="180">
        <f>+'Ark1'!AH1519</f>
        <v>0</v>
      </c>
      <c r="J44" s="93"/>
      <c r="K44" s="422">
        <f>+'Ark1'!AI1519</f>
        <v>3</v>
      </c>
      <c r="L44" s="356"/>
      <c r="M44" s="280">
        <f>+IF(K44=0,"",'Ark1'!AJ1519)</f>
        <v>103.2</v>
      </c>
      <c r="N44" s="419"/>
      <c r="O44" s="280">
        <f>+IF(K44=0,"",'Ark1'!AK1519)</f>
        <v>17.660592753966974</v>
      </c>
      <c r="P44" s="419"/>
      <c r="Q44" s="65">
        <f>+'Ark1'!S1519</f>
        <v>6.838709677419355</v>
      </c>
      <c r="R44" s="464"/>
      <c r="S44" s="115"/>
      <c r="T44" s="65">
        <f>+'Ark1'!T1519</f>
        <v>5.3225806451612891</v>
      </c>
      <c r="U44" s="464"/>
      <c r="V44" s="461"/>
      <c r="W44" s="237">
        <f>+'Ark1'!U1519</f>
        <v>19.5</v>
      </c>
      <c r="X44" s="93"/>
      <c r="Y44" s="134">
        <f>+'Ark1'!X1519</f>
        <v>100</v>
      </c>
      <c r="Z44" s="134">
        <f>+'Ark1'!Y1519</f>
        <v>0</v>
      </c>
      <c r="AA44" s="65">
        <f>+'Ark1'!Z1519</f>
        <v>0.27708156479350976</v>
      </c>
      <c r="AB44" s="65">
        <f>+'Ark1'!AA1519</f>
        <v>2.1716171199621725</v>
      </c>
      <c r="AC44" s="65">
        <f>+'Ark1'!AB1519</f>
        <v>1.4455068711231029</v>
      </c>
      <c r="AD44" s="65">
        <f t="shared" ref="AD44:AD83" si="12">+W44/Q44</f>
        <v>2.8514150943396226</v>
      </c>
      <c r="AE44" s="133">
        <f t="shared" ref="AE44:AE83" si="13">+F44/E44</f>
        <v>1.631578947368421</v>
      </c>
      <c r="AF44" s="46"/>
      <c r="AG44" s="13"/>
      <c r="AH44" s="13"/>
    </row>
    <row r="45" spans="1:39" ht="15.6">
      <c r="A45" s="46"/>
      <c r="B45" s="64">
        <f>+'Ark1'!C1520</f>
        <v>2023</v>
      </c>
      <c r="C45" s="64">
        <f>+'Ark1'!N1520</f>
        <v>420</v>
      </c>
      <c r="D45" s="64" t="str">
        <f>VLOOKUP(C45,RNR!$J$2:$K$19,2)</f>
        <v>20,1 - ==&gt; kg</v>
      </c>
      <c r="E45" s="64">
        <f>+'Ark1'!Q1520</f>
        <v>28</v>
      </c>
      <c r="F45" s="64">
        <f>+'Ark1'!R1520</f>
        <v>61</v>
      </c>
      <c r="G45" s="180">
        <f>+'Ark1'!AG1520</f>
        <v>0.94494020867639372</v>
      </c>
      <c r="H45" s="108">
        <f t="shared" si="9"/>
        <v>8.2532396723668633E-2</v>
      </c>
      <c r="I45" s="180">
        <f>+'Ark1'!AH1520</f>
        <v>0</v>
      </c>
      <c r="J45" s="93"/>
      <c r="K45" s="422">
        <f>+'Ark1'!AI1520</f>
        <v>5</v>
      </c>
      <c r="L45" s="356"/>
      <c r="M45" s="280">
        <f>+IF(K45=0,"",'Ark1'!AJ1520)</f>
        <v>108.54</v>
      </c>
      <c r="N45" s="419"/>
      <c r="O45" s="280">
        <f>+IF(K45=0,"",'Ark1'!AK1520)</f>
        <v>16.775430585376682</v>
      </c>
      <c r="P45" s="419"/>
      <c r="Q45" s="65">
        <f>+'Ark1'!S1520</f>
        <v>6.5409836065573757</v>
      </c>
      <c r="R45" s="464"/>
      <c r="S45" s="115"/>
      <c r="T45" s="65">
        <f>+'Ark1'!T1520</f>
        <v>5.9016393442622954</v>
      </c>
      <c r="U45" s="464"/>
      <c r="V45" s="461"/>
      <c r="W45" s="237">
        <f>+'Ark1'!U1520</f>
        <v>21.542622950819673</v>
      </c>
      <c r="X45" s="93"/>
      <c r="Y45" s="134">
        <f>+'Ark1'!X1520</f>
        <v>100</v>
      </c>
      <c r="Z45" s="134">
        <f>+'Ark1'!Y1520</f>
        <v>11.475409836065577</v>
      </c>
      <c r="AA45" s="65">
        <f>+'Ark1'!Z1520</f>
        <v>1.7302003121399141</v>
      </c>
      <c r="AB45" s="65">
        <f>+'Ark1'!AA1520</f>
        <v>1.6253501059600559</v>
      </c>
      <c r="AC45" s="65">
        <f>+'Ark1'!AB1520</f>
        <v>1.7527955940490036</v>
      </c>
      <c r="AD45" s="65">
        <f t="shared" si="12"/>
        <v>3.2934837092731839</v>
      </c>
      <c r="AE45" s="133">
        <f t="shared" si="13"/>
        <v>2.1785714285714284</v>
      </c>
      <c r="AF45" s="46"/>
      <c r="AG45" s="4"/>
      <c r="AH45" s="4"/>
      <c r="AI45" s="4"/>
      <c r="AJ45" s="4"/>
    </row>
    <row r="46" spans="1:39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53"/>
      <c r="S46" s="46"/>
      <c r="T46" s="46"/>
      <c r="U46" s="453"/>
      <c r="V46" s="461"/>
      <c r="W46" s="46"/>
      <c r="X46" s="46"/>
      <c r="Y46" s="46"/>
      <c r="Z46" s="46"/>
      <c r="AA46" s="46"/>
      <c r="AB46" s="46"/>
      <c r="AC46" s="46"/>
      <c r="AD46" s="46"/>
      <c r="AE46" s="46"/>
      <c r="AF46" s="46"/>
    </row>
    <row r="47" spans="1:39" ht="15.6">
      <c r="A47" s="46"/>
      <c r="B47" s="64">
        <f>+'Ark1'!C1521</f>
        <v>2022</v>
      </c>
      <c r="C47" s="64">
        <f>+'Ark1'!N1521</f>
        <v>403</v>
      </c>
      <c r="D47" s="64" t="str">
        <f>VLOOKUP(C47,RNR!$J$2:$K$19,2)</f>
        <v>&lt;=4,0</v>
      </c>
      <c r="E47" s="64">
        <f>+'Ark1'!Q1521</f>
        <v>89</v>
      </c>
      <c r="F47" s="64">
        <f>+'Ark1'!R1521</f>
        <v>714</v>
      </c>
      <c r="G47" s="180">
        <f>+'Ark1'!AG1521</f>
        <v>1.8439778670594769</v>
      </c>
      <c r="H47" s="108">
        <f t="shared" ref="H47:H64" si="14">+G47-G66</f>
        <v>-0.28021257647443187</v>
      </c>
      <c r="I47" s="180">
        <f>+'Ark1'!AH1521</f>
        <v>0.14005602240896359</v>
      </c>
      <c r="J47" s="93"/>
      <c r="K47" s="422">
        <f>+'Ark1'!AI1521</f>
        <v>9</v>
      </c>
      <c r="L47" s="356"/>
      <c r="M47" s="280">
        <f>+IF(K47=0,"",'Ark1'!AJ1521)</f>
        <v>68.766666666666652</v>
      </c>
      <c r="N47" s="419"/>
      <c r="O47" s="280">
        <f>+IF(K47=0,"",'Ark1'!AK1521)</f>
        <v>10.954704769931597</v>
      </c>
      <c r="P47" s="419"/>
      <c r="Q47" s="65">
        <f>+'Ark1'!S1521</f>
        <v>3.9439775910364143</v>
      </c>
      <c r="R47" s="464"/>
      <c r="S47" s="115"/>
      <c r="T47" s="65">
        <f>+'Ark1'!T1521</f>
        <v>3.2857142857142847</v>
      </c>
      <c r="U47" s="464"/>
      <c r="V47" s="464"/>
      <c r="W47" s="237">
        <f>+'Ark1'!U1521</f>
        <v>3.5717086834733887</v>
      </c>
      <c r="X47" s="93"/>
      <c r="Y47" s="134">
        <f>+'Ark1'!X1521</f>
        <v>0</v>
      </c>
      <c r="Z47" s="134">
        <f>+'Ark1'!Y1521</f>
        <v>0</v>
      </c>
      <c r="AA47" s="65">
        <f>+'Ark1'!Z1521</f>
        <v>0.40046981409019194</v>
      </c>
      <c r="AB47" s="65">
        <f>+'Ark1'!AA1521</f>
        <v>1.5501690084245363</v>
      </c>
      <c r="AC47" s="65">
        <f>+'Ark1'!AB1521</f>
        <v>1.4846149779161812</v>
      </c>
      <c r="AD47" s="65">
        <f t="shared" si="12"/>
        <v>0.90561079545454537</v>
      </c>
      <c r="AE47" s="133">
        <f t="shared" si="13"/>
        <v>8.02247191011236</v>
      </c>
      <c r="AF47" s="46"/>
      <c r="AG47" s="4"/>
      <c r="AH47" s="13"/>
      <c r="AI47" s="13"/>
      <c r="AJ47" s="5"/>
    </row>
    <row r="48" spans="1:39" ht="15.6">
      <c r="A48" s="46"/>
      <c r="B48" s="64">
        <f>+'Ark1'!C1522</f>
        <v>2022</v>
      </c>
      <c r="C48" s="64">
        <f>+'Ark1'!N1522</f>
        <v>404</v>
      </c>
      <c r="D48" s="64" t="str">
        <f>VLOOKUP(C48,RNR!$J$2:$K$19,2)</f>
        <v xml:space="preserve">  4,1 - 5,0 kg</v>
      </c>
      <c r="E48" s="64">
        <f>+'Ark1'!Q1522</f>
        <v>147</v>
      </c>
      <c r="F48" s="64">
        <f>+'Ark1'!R1522</f>
        <v>1821</v>
      </c>
      <c r="G48" s="180">
        <f>+'Ark1'!AG1522</f>
        <v>6.0503182817730092</v>
      </c>
      <c r="H48" s="108">
        <f t="shared" si="14"/>
        <v>-0.4186989584219809</v>
      </c>
      <c r="I48" s="180">
        <f>+'Ark1'!AH1522</f>
        <v>5.491488193300384E-2</v>
      </c>
      <c r="J48" s="93"/>
      <c r="K48" s="422">
        <f>+'Ark1'!AI1522</f>
        <v>16</v>
      </c>
      <c r="L48" s="356"/>
      <c r="M48" s="280">
        <f>+IF(K48=0,"",'Ark1'!AJ1522)</f>
        <v>72.899999999999977</v>
      </c>
      <c r="N48" s="419"/>
      <c r="O48" s="280">
        <f>+IF(K48=0,"",'Ark1'!AK1522)</f>
        <v>12.26377307698586</v>
      </c>
      <c r="P48" s="419"/>
      <c r="Q48" s="65">
        <f>+'Ark1'!S1522</f>
        <v>4.8292147171883588</v>
      </c>
      <c r="R48" s="464"/>
      <c r="S48" s="115"/>
      <c r="T48" s="65">
        <f>+'Ark1'!T1522</f>
        <v>4.1213618890719372</v>
      </c>
      <c r="U48" s="464"/>
      <c r="V48" s="464"/>
      <c r="W48" s="237">
        <f>+'Ark1'!U1522</f>
        <v>4.5950137287204837</v>
      </c>
      <c r="X48" s="93"/>
      <c r="Y48" s="134">
        <f>+'Ark1'!X1522</f>
        <v>0</v>
      </c>
      <c r="Z48" s="134">
        <f>+'Ark1'!Y1522</f>
        <v>0</v>
      </c>
      <c r="AA48" s="65">
        <f>+'Ark1'!Z1522</f>
        <v>0.36213195420348637</v>
      </c>
      <c r="AB48" s="65">
        <f>+'Ark1'!AA1522</f>
        <v>1.4319423752294655</v>
      </c>
      <c r="AC48" s="65">
        <f>+'Ark1'!AB1522</f>
        <v>1.5027302669101743</v>
      </c>
      <c r="AD48" s="65">
        <f t="shared" si="12"/>
        <v>0.95150329770297926</v>
      </c>
      <c r="AE48" s="133">
        <f t="shared" si="13"/>
        <v>12.387755102040817</v>
      </c>
      <c r="AF48" s="46"/>
      <c r="AG48" s="4"/>
      <c r="AH48" s="13"/>
      <c r="AI48" s="5"/>
      <c r="AJ48" s="5"/>
    </row>
    <row r="49" spans="1:36" ht="15.6">
      <c r="A49" s="46"/>
      <c r="B49" s="64">
        <f>+'Ark1'!C1523</f>
        <v>2022</v>
      </c>
      <c r="C49" s="64">
        <f>+'Ark1'!N1523</f>
        <v>405</v>
      </c>
      <c r="D49" s="64" t="str">
        <f>VLOOKUP(C49,RNR!$J$2:$K$19,2)</f>
        <v xml:space="preserve">  5,1 - 6,0 kg</v>
      </c>
      <c r="E49" s="64">
        <f>+'Ark1'!Q1523</f>
        <v>209</v>
      </c>
      <c r="F49" s="64">
        <f>+'Ark1'!R1523</f>
        <v>2720</v>
      </c>
      <c r="G49" s="180">
        <f>+'Ark1'!AG1523</f>
        <v>10.922029425554111</v>
      </c>
      <c r="H49" s="108">
        <f t="shared" si="14"/>
        <v>0.40827345771912782</v>
      </c>
      <c r="I49" s="180">
        <f>+'Ark1'!AH1523</f>
        <v>0.33088235294117646</v>
      </c>
      <c r="J49" s="93"/>
      <c r="K49" s="422">
        <f>+'Ark1'!AI1523</f>
        <v>19</v>
      </c>
      <c r="L49" s="356"/>
      <c r="M49" s="280">
        <f>+IF(K49=0,"",'Ark1'!AJ1523)</f>
        <v>76.410526315789511</v>
      </c>
      <c r="N49" s="419"/>
      <c r="O49" s="280">
        <f>+IF(K49=0,"",'Ark1'!AK1523)</f>
        <v>12.736328999505735</v>
      </c>
      <c r="P49" s="419"/>
      <c r="Q49" s="65">
        <f>+'Ark1'!S1523</f>
        <v>4.9525735294117652</v>
      </c>
      <c r="R49" s="464"/>
      <c r="S49" s="115"/>
      <c r="T49" s="65">
        <f>+'Ark1'!T1523</f>
        <v>4.3834558823529424</v>
      </c>
      <c r="U49" s="464"/>
      <c r="V49" s="464"/>
      <c r="W49" s="237">
        <f>+'Ark1'!U1523</f>
        <v>5.5533235294117667</v>
      </c>
      <c r="X49" s="93"/>
      <c r="Y49" s="134">
        <f>+'Ark1'!X1523</f>
        <v>0</v>
      </c>
      <c r="Z49" s="134">
        <f>+'Ark1'!Y1523</f>
        <v>0</v>
      </c>
      <c r="AA49" s="65">
        <f>+'Ark1'!Z1523</f>
        <v>0.28262357740491911</v>
      </c>
      <c r="AB49" s="65">
        <f>+'Ark1'!AA1523</f>
        <v>1.396013492436236</v>
      </c>
      <c r="AC49" s="65">
        <f>+'Ark1'!AB1523</f>
        <v>1.4689251165575572</v>
      </c>
      <c r="AD49" s="65">
        <f t="shared" si="12"/>
        <v>1.1213005715982485</v>
      </c>
      <c r="AE49" s="133">
        <f t="shared" si="13"/>
        <v>13.014354066985646</v>
      </c>
      <c r="AF49" s="46"/>
      <c r="AG49" s="4"/>
      <c r="AH49" s="13"/>
      <c r="AI49" s="5"/>
      <c r="AJ49" s="5"/>
    </row>
    <row r="50" spans="1:36" ht="15.6">
      <c r="A50" s="46"/>
      <c r="B50" s="64">
        <f>+'Ark1'!C1524</f>
        <v>2022</v>
      </c>
      <c r="C50" s="64">
        <f>+'Ark1'!N1524</f>
        <v>406</v>
      </c>
      <c r="D50" s="64" t="str">
        <f>VLOOKUP(C50,RNR!$J$2:$K$19,2)</f>
        <v xml:space="preserve">  6,1 - 7,0 kg</v>
      </c>
      <c r="E50" s="64">
        <f>+'Ark1'!Q1524</f>
        <v>272</v>
      </c>
      <c r="F50" s="64">
        <f>+'Ark1'!R1524</f>
        <v>2550</v>
      </c>
      <c r="G50" s="180">
        <f>+'Ark1'!AG1524</f>
        <v>12.047476320119522</v>
      </c>
      <c r="H50" s="108">
        <f t="shared" si="14"/>
        <v>1.1061500017787775</v>
      </c>
      <c r="I50" s="180">
        <f>+'Ark1'!AH1524</f>
        <v>0.31372549019607843</v>
      </c>
      <c r="J50" s="93"/>
      <c r="K50" s="422">
        <f>+'Ark1'!AI1524</f>
        <v>30</v>
      </c>
      <c r="L50" s="356"/>
      <c r="M50" s="280">
        <f>+IF(K50=0,"",'Ark1'!AJ1524)</f>
        <v>78.336666666666659</v>
      </c>
      <c r="N50" s="419"/>
      <c r="O50" s="280">
        <f>+IF(K50=0,"",'Ark1'!AK1524)</f>
        <v>13.812350052418136</v>
      </c>
      <c r="P50" s="419"/>
      <c r="Q50" s="65">
        <f>+'Ark1'!S1524</f>
        <v>5.1086274509803919</v>
      </c>
      <c r="R50" s="464"/>
      <c r="S50" s="115"/>
      <c r="T50" s="65">
        <f>+'Ark1'!T1524</f>
        <v>4.4811764705882355</v>
      </c>
      <c r="U50" s="464"/>
      <c r="V50" s="464"/>
      <c r="W50" s="237">
        <f>+'Ark1'!U1524</f>
        <v>6.5339294117646993</v>
      </c>
      <c r="X50" s="93"/>
      <c r="Y50" s="134">
        <f>+'Ark1'!X1524</f>
        <v>0</v>
      </c>
      <c r="Z50" s="134">
        <f>+'Ark1'!Y1524</f>
        <v>0</v>
      </c>
      <c r="AA50" s="65">
        <f>+'Ark1'!Z1524</f>
        <v>0.39248280956242498</v>
      </c>
      <c r="AB50" s="65">
        <f>+'Ark1'!AA1524</f>
        <v>1.3589081828595071</v>
      </c>
      <c r="AC50" s="65">
        <f>+'Ark1'!AB1524</f>
        <v>1.5538183796999652</v>
      </c>
      <c r="AD50" s="65">
        <f t="shared" si="12"/>
        <v>1.2789990020726172</v>
      </c>
      <c r="AE50" s="133">
        <f t="shared" si="13"/>
        <v>9.375</v>
      </c>
      <c r="AF50" s="46"/>
      <c r="AG50" s="4"/>
      <c r="AH50" s="13"/>
      <c r="AI50" s="5"/>
      <c r="AJ50" s="5"/>
    </row>
    <row r="51" spans="1:36" ht="15.6">
      <c r="A51" s="46"/>
      <c r="B51" s="64">
        <f>+'Ark1'!C1525</f>
        <v>2022</v>
      </c>
      <c r="C51" s="64">
        <f>+'Ark1'!N1525</f>
        <v>407</v>
      </c>
      <c r="D51" s="64" t="str">
        <f>VLOOKUP(C51,RNR!$J$2:$K$19,2)</f>
        <v xml:space="preserve">  7,1 - 8,0 kg</v>
      </c>
      <c r="E51" s="64">
        <f>+'Ark1'!Q1525</f>
        <v>319</v>
      </c>
      <c r="F51" s="64">
        <f>+'Ark1'!R1525</f>
        <v>2304</v>
      </c>
      <c r="G51" s="180">
        <f>+'Ark1'!AG1525</f>
        <v>12.518716715194415</v>
      </c>
      <c r="H51" s="108">
        <f t="shared" si="14"/>
        <v>1.1108884570455277</v>
      </c>
      <c r="I51" s="180">
        <f>+'Ark1'!AH1525</f>
        <v>0.43402777777777773</v>
      </c>
      <c r="J51" s="93"/>
      <c r="K51" s="422">
        <f>+'Ark1'!AI1525</f>
        <v>57</v>
      </c>
      <c r="L51" s="356"/>
      <c r="M51" s="280">
        <f>+IF(K51=0,"",'Ark1'!AJ1525)</f>
        <v>81.508771929824519</v>
      </c>
      <c r="N51" s="419"/>
      <c r="O51" s="280">
        <f>+IF(K51=0,"",'Ark1'!AK1525)</f>
        <v>14.116211612897304</v>
      </c>
      <c r="P51" s="419"/>
      <c r="Q51" s="65">
        <f>+'Ark1'!S1525</f>
        <v>5.1844618055555562</v>
      </c>
      <c r="R51" s="464"/>
      <c r="S51" s="115"/>
      <c r="T51" s="65">
        <f>+'Ark1'!T1525</f>
        <v>4.4678819444444446</v>
      </c>
      <c r="U51" s="464"/>
      <c r="V51" s="464"/>
      <c r="W51" s="237">
        <f>+'Ark1'!U1525</f>
        <v>7.5144270833333202</v>
      </c>
      <c r="X51" s="93"/>
      <c r="Y51" s="134">
        <f>+'Ark1'!X1525</f>
        <v>0</v>
      </c>
      <c r="Z51" s="134">
        <f>+'Ark1'!Y1525</f>
        <v>0</v>
      </c>
      <c r="AA51" s="65">
        <f>+'Ark1'!Z1525</f>
        <v>0.27757244092429512</v>
      </c>
      <c r="AB51" s="65">
        <f>+'Ark1'!AA1525</f>
        <v>1.3788776970428871</v>
      </c>
      <c r="AC51" s="65">
        <f>+'Ark1'!AB1525</f>
        <v>1.6371902887625609</v>
      </c>
      <c r="AD51" s="65">
        <f t="shared" si="12"/>
        <v>1.4494131435747146</v>
      </c>
      <c r="AE51" s="133">
        <f t="shared" si="13"/>
        <v>7.2225705329153609</v>
      </c>
      <c r="AF51" s="46"/>
      <c r="AG51" s="4"/>
      <c r="AH51" s="13"/>
      <c r="AI51" s="5"/>
      <c r="AJ51" s="5"/>
    </row>
    <row r="52" spans="1:36" ht="15.6">
      <c r="A52" s="46"/>
      <c r="B52" s="64">
        <f>+'Ark1'!C1526</f>
        <v>2022</v>
      </c>
      <c r="C52" s="64">
        <f>+'Ark1'!N1526</f>
        <v>408</v>
      </c>
      <c r="D52" s="64" t="str">
        <f>VLOOKUP(C52,RNR!$J$2:$K$19,2)</f>
        <v xml:space="preserve">  8,1 - 9,0 kg</v>
      </c>
      <c r="E52" s="64">
        <f>+'Ark1'!Q1526</f>
        <v>324</v>
      </c>
      <c r="F52" s="64">
        <f>+'Ark1'!R1526</f>
        <v>1659</v>
      </c>
      <c r="G52" s="180">
        <f>+'Ark1'!AG1526</f>
        <v>10.242544333705188</v>
      </c>
      <c r="H52" s="108">
        <f t="shared" si="14"/>
        <v>0.328985446133645</v>
      </c>
      <c r="I52" s="180">
        <f>+'Ark1'!AH1526</f>
        <v>0.84388185654008396</v>
      </c>
      <c r="J52" s="93"/>
      <c r="K52" s="422">
        <f>+'Ark1'!AI1526</f>
        <v>30</v>
      </c>
      <c r="L52" s="356"/>
      <c r="M52" s="280">
        <f>+IF(K52=0,"",'Ark1'!AJ1526)</f>
        <v>82.82</v>
      </c>
      <c r="N52" s="419"/>
      <c r="O52" s="280">
        <f>+IF(K52=0,"",'Ark1'!AK1526)</f>
        <v>15.192214550350895</v>
      </c>
      <c r="P52" s="419"/>
      <c r="Q52" s="65">
        <f>+'Ark1'!S1526</f>
        <v>5.2965641952983695</v>
      </c>
      <c r="R52" s="464"/>
      <c r="S52" s="115"/>
      <c r="T52" s="65">
        <f>+'Ark1'!T1526</f>
        <v>4.4189270644966863</v>
      </c>
      <c r="U52" s="464"/>
      <c r="V52" s="464"/>
      <c r="W52" s="237">
        <f>+'Ark1'!U1526</f>
        <v>8.5384689572031363</v>
      </c>
      <c r="X52" s="93"/>
      <c r="Y52" s="134">
        <f>+'Ark1'!X1526</f>
        <v>0</v>
      </c>
      <c r="Z52" s="134">
        <f>+'Ark1'!Y1526</f>
        <v>0</v>
      </c>
      <c r="AA52" s="65">
        <f>+'Ark1'!Z1526</f>
        <v>0.2890544031004687</v>
      </c>
      <c r="AB52" s="65">
        <f>+'Ark1'!AA1526</f>
        <v>1.3079463207665498</v>
      </c>
      <c r="AC52" s="65">
        <f>+'Ark1'!AB1526</f>
        <v>1.7192744327624301</v>
      </c>
      <c r="AD52" s="65">
        <f t="shared" si="12"/>
        <v>1.6120769318311154</v>
      </c>
      <c r="AE52" s="133">
        <f t="shared" si="13"/>
        <v>5.1203703703703702</v>
      </c>
      <c r="AF52" s="46"/>
      <c r="AG52" s="4"/>
      <c r="AH52" s="4"/>
      <c r="AI52" s="4"/>
      <c r="AJ52" s="4"/>
    </row>
    <row r="53" spans="1:36" ht="15.6">
      <c r="A53" s="46"/>
      <c r="B53" s="64">
        <f>+'Ark1'!C1527</f>
        <v>2022</v>
      </c>
      <c r="C53" s="64">
        <f>+'Ark1'!N1527</f>
        <v>409</v>
      </c>
      <c r="D53" s="64" t="str">
        <f>VLOOKUP(C53,RNR!$J$2:$K$19,2)</f>
        <v xml:space="preserve">  9,1 - 10,0 kg</v>
      </c>
      <c r="E53" s="64">
        <f>+'Ark1'!Q1527</f>
        <v>338</v>
      </c>
      <c r="F53" s="64">
        <f>+'Ark1'!R1527</f>
        <v>1374</v>
      </c>
      <c r="G53" s="180">
        <f>+'Ark1'!AG1527</f>
        <v>9.481663042148444</v>
      </c>
      <c r="H53" s="108">
        <f t="shared" si="14"/>
        <v>-0.10237697480637209</v>
      </c>
      <c r="I53" s="180">
        <f>+'Ark1'!AH1527</f>
        <v>1.8195050946142652</v>
      </c>
      <c r="J53" s="93"/>
      <c r="K53" s="422">
        <f>+'Ark1'!AI1527</f>
        <v>50</v>
      </c>
      <c r="L53" s="356"/>
      <c r="M53" s="280">
        <f>+IF(K53=0,"",'Ark1'!AJ1527)</f>
        <v>86.231999999999985</v>
      </c>
      <c r="N53" s="419"/>
      <c r="O53" s="280">
        <f>+IF(K53=0,"",'Ark1'!AK1527)</f>
        <v>15.405739004563181</v>
      </c>
      <c r="P53" s="419"/>
      <c r="Q53" s="65">
        <f>+'Ark1'!S1527</f>
        <v>5.4075691411935933</v>
      </c>
      <c r="R53" s="464"/>
      <c r="S53" s="115"/>
      <c r="T53" s="65">
        <f>+'Ark1'!T1527</f>
        <v>4.3588064046579342</v>
      </c>
      <c r="U53" s="464"/>
      <c r="V53" s="464"/>
      <c r="W53" s="237">
        <f>+'Ark1'!U1527</f>
        <v>9.5436899563318818</v>
      </c>
      <c r="X53" s="93"/>
      <c r="Y53" s="134">
        <f>+'Ark1'!X1527</f>
        <v>0</v>
      </c>
      <c r="Z53" s="134">
        <f>+'Ark1'!Y1527</f>
        <v>0</v>
      </c>
      <c r="AA53" s="65">
        <f>+'Ark1'!Z1527</f>
        <v>0.2834259527370257</v>
      </c>
      <c r="AB53" s="65">
        <f>+'Ark1'!AA1527</f>
        <v>1.2595374953843883</v>
      </c>
      <c r="AC53" s="65">
        <f>+'Ark1'!AB1527</f>
        <v>1.6078655923624587</v>
      </c>
      <c r="AD53" s="65">
        <f t="shared" si="12"/>
        <v>1.7648761776581441</v>
      </c>
      <c r="AE53" s="133">
        <f t="shared" si="13"/>
        <v>4.0650887573964498</v>
      </c>
      <c r="AF53" s="46"/>
      <c r="AG53" s="4"/>
      <c r="AH53" s="4"/>
      <c r="AI53" s="4"/>
      <c r="AJ53" s="4"/>
    </row>
    <row r="54" spans="1:36" ht="15.6">
      <c r="A54" s="46"/>
      <c r="B54" s="64">
        <f>+'Ark1'!C1528</f>
        <v>2022</v>
      </c>
      <c r="C54" s="64">
        <f>+'Ark1'!N1528</f>
        <v>410</v>
      </c>
      <c r="D54" s="64" t="str">
        <f>VLOOKUP(C54,RNR!$J$2:$K$19,2)</f>
        <v>10,1 - 11,0 kg</v>
      </c>
      <c r="E54" s="64">
        <f>+'Ark1'!Q1528</f>
        <v>304</v>
      </c>
      <c r="F54" s="64">
        <f>+'Ark1'!R1528</f>
        <v>1089</v>
      </c>
      <c r="G54" s="180">
        <f>+'Ark1'!AG1528</f>
        <v>8.2962879515113883</v>
      </c>
      <c r="H54" s="108">
        <f t="shared" si="14"/>
        <v>0.23138968323762477</v>
      </c>
      <c r="I54" s="180">
        <f>+'Ark1'!AH1528</f>
        <v>1.6528925619834716</v>
      </c>
      <c r="J54" s="93"/>
      <c r="K54" s="422">
        <f>+'Ark1'!AI1528</f>
        <v>41</v>
      </c>
      <c r="L54" s="356"/>
      <c r="M54" s="280">
        <f>+IF(K54=0,"",'Ark1'!AJ1528)</f>
        <v>87.073170731707279</v>
      </c>
      <c r="N54" s="419"/>
      <c r="O54" s="280">
        <f>+IF(K54=0,"",'Ark1'!AK1528)</f>
        <v>16.09646687633127</v>
      </c>
      <c r="P54" s="419"/>
      <c r="Q54" s="65">
        <f>+'Ark1'!S1528</f>
        <v>5.5720844811753913</v>
      </c>
      <c r="R54" s="464"/>
      <c r="S54" s="115"/>
      <c r="T54" s="65">
        <f>+'Ark1'!T1528</f>
        <v>4.516988062442608</v>
      </c>
      <c r="U54" s="464"/>
      <c r="V54" s="464"/>
      <c r="W54" s="237">
        <f>+'Ark1'!U1528</f>
        <v>10.535968778696059</v>
      </c>
      <c r="X54" s="93"/>
      <c r="Y54" s="134">
        <f>+'Ark1'!X1528</f>
        <v>0</v>
      </c>
      <c r="Z54" s="134">
        <f>+'Ark1'!Y1528</f>
        <v>0</v>
      </c>
      <c r="AA54" s="65">
        <f>+'Ark1'!Z1528</f>
        <v>0.29158948673925406</v>
      </c>
      <c r="AB54" s="65">
        <f>+'Ark1'!AA1528</f>
        <v>1.2993575329263971</v>
      </c>
      <c r="AC54" s="65">
        <f>+'Ark1'!AB1528</f>
        <v>1.5739896028341307</v>
      </c>
      <c r="AD54" s="65">
        <f t="shared" si="12"/>
        <v>1.8908487145682278</v>
      </c>
      <c r="AE54" s="133">
        <f t="shared" si="13"/>
        <v>3.5822368421052633</v>
      </c>
      <c r="AF54" s="46"/>
      <c r="AG54" s="4"/>
      <c r="AH54" s="13"/>
      <c r="AI54" s="1"/>
      <c r="AJ54" s="5"/>
    </row>
    <row r="55" spans="1:36" ht="15.6">
      <c r="A55" s="46"/>
      <c r="B55" s="64">
        <f>+'Ark1'!C1529</f>
        <v>2022</v>
      </c>
      <c r="C55" s="64">
        <f>+'Ark1'!N1529</f>
        <v>411</v>
      </c>
      <c r="D55" s="64" t="str">
        <f>VLOOKUP(C55,RNR!$J$2:$K$19,2)</f>
        <v>11,1 - 12,0 kg</v>
      </c>
      <c r="E55" s="64">
        <f>+'Ark1'!Q1529</f>
        <v>284</v>
      </c>
      <c r="F55" s="64">
        <f>+'Ark1'!R1529</f>
        <v>822</v>
      </c>
      <c r="G55" s="180">
        <f>+'Ark1'!AG1529</f>
        <v>6.860889071810008</v>
      </c>
      <c r="H55" s="108">
        <f t="shared" si="14"/>
        <v>-6.703506262007064E-2</v>
      </c>
      <c r="I55" s="180">
        <f>+'Ark1'!AH1529</f>
        <v>1.8248175182481765</v>
      </c>
      <c r="J55" s="93"/>
      <c r="K55" s="422">
        <f>+'Ark1'!AI1529</f>
        <v>37</v>
      </c>
      <c r="L55" s="356"/>
      <c r="M55" s="280">
        <f>+IF(K55=0,"",'Ark1'!AJ1529)</f>
        <v>88.491891891891868</v>
      </c>
      <c r="N55" s="419"/>
      <c r="O55" s="280">
        <f>+IF(K55=0,"",'Ark1'!AK1529)</f>
        <v>16.928075126386073</v>
      </c>
      <c r="P55" s="419"/>
      <c r="Q55" s="65">
        <f>+'Ark1'!S1529</f>
        <v>5.7043795620437985</v>
      </c>
      <c r="R55" s="464"/>
      <c r="S55" s="115"/>
      <c r="T55" s="65">
        <f>+'Ark1'!T1529</f>
        <v>4.5681265206812656</v>
      </c>
      <c r="U55" s="464"/>
      <c r="V55" s="464"/>
      <c r="W55" s="237">
        <f>+'Ark1'!U1529</f>
        <v>11.543223844282249</v>
      </c>
      <c r="X55" s="93"/>
      <c r="Y55" s="134">
        <f>+'Ark1'!X1529</f>
        <v>0</v>
      </c>
      <c r="Z55" s="134">
        <f>+'Ark1'!Y1529</f>
        <v>0</v>
      </c>
      <c r="AA55" s="65">
        <f>+'Ark1'!Z1529</f>
        <v>0.2887036989831297</v>
      </c>
      <c r="AB55" s="65">
        <f>+'Ark1'!AA1529</f>
        <v>1.3093172723521262</v>
      </c>
      <c r="AC55" s="65">
        <f>+'Ark1'!AB1529</f>
        <v>1.59442646746353</v>
      </c>
      <c r="AD55" s="65">
        <f t="shared" si="12"/>
        <v>2.0235721902324597</v>
      </c>
      <c r="AE55" s="133">
        <f t="shared" si="13"/>
        <v>2.8943661971830985</v>
      </c>
      <c r="AF55" s="46"/>
      <c r="AG55" s="4"/>
      <c r="AH55" s="13"/>
      <c r="AI55" s="1"/>
      <c r="AJ55" s="5"/>
    </row>
    <row r="56" spans="1:36" ht="15.6">
      <c r="A56" s="46"/>
      <c r="B56" s="64">
        <f>+'Ark1'!C1530</f>
        <v>2022</v>
      </c>
      <c r="C56" s="64">
        <f>+'Ark1'!N1530</f>
        <v>412</v>
      </c>
      <c r="D56" s="64" t="str">
        <f>VLOOKUP(C56,RNR!$J$2:$K$19,2)</f>
        <v>12,1 - 13,0 kg</v>
      </c>
      <c r="E56" s="64">
        <f>+'Ark1'!Q1530</f>
        <v>251</v>
      </c>
      <c r="F56" s="64">
        <f>+'Ark1'!R1530</f>
        <v>691</v>
      </c>
      <c r="G56" s="180">
        <f>+'Ark1'!AG1530</f>
        <v>6.242127555082889</v>
      </c>
      <c r="H56" s="108">
        <f t="shared" si="14"/>
        <v>0.2322405928163036</v>
      </c>
      <c r="I56" s="180">
        <f>+'Ark1'!AH1530</f>
        <v>1.4471780028943555</v>
      </c>
      <c r="J56" s="93"/>
      <c r="K56" s="422">
        <f>+'Ark1'!AI1530</f>
        <v>13</v>
      </c>
      <c r="L56" s="356"/>
      <c r="M56" s="280">
        <f>+IF(K56=0,"",'Ark1'!AJ1530)</f>
        <v>92.276923076923097</v>
      </c>
      <c r="N56" s="419"/>
      <c r="O56" s="280">
        <f>+IF(K56=0,"",'Ark1'!AK1530)</f>
        <v>15.99944790659378</v>
      </c>
      <c r="P56" s="419"/>
      <c r="Q56" s="65">
        <f>+'Ark1'!S1530</f>
        <v>5.936324167872649</v>
      </c>
      <c r="R56" s="464"/>
      <c r="S56" s="115"/>
      <c r="T56" s="65">
        <f>+'Ark1'!T1530</f>
        <v>4.7612156295224315</v>
      </c>
      <c r="U56" s="464"/>
      <c r="V56" s="464"/>
      <c r="W56" s="237">
        <f>+'Ark1'!U1530</f>
        <v>12.493183791606352</v>
      </c>
      <c r="X56" s="93"/>
      <c r="Y56" s="134">
        <f>+'Ark1'!X1530</f>
        <v>0</v>
      </c>
      <c r="Z56" s="134">
        <f>+'Ark1'!Y1530</f>
        <v>0</v>
      </c>
      <c r="AA56" s="65">
        <f>+'Ark1'!Z1530</f>
        <v>0.28003513232747856</v>
      </c>
      <c r="AB56" s="65">
        <f>+'Ark1'!AA1530</f>
        <v>1.3018956808442299</v>
      </c>
      <c r="AC56" s="65">
        <f>+'Ark1'!AB1530</f>
        <v>1.5252816773247604</v>
      </c>
      <c r="AD56" s="65">
        <f t="shared" si="12"/>
        <v>2.1045319356411478</v>
      </c>
      <c r="AE56" s="133">
        <f t="shared" si="13"/>
        <v>2.7529880478087652</v>
      </c>
      <c r="AF56" s="46"/>
      <c r="AG56" s="4"/>
      <c r="AH56" s="13"/>
      <c r="AI56" s="1"/>
      <c r="AJ56" s="5"/>
    </row>
    <row r="57" spans="1:36" ht="15.6">
      <c r="A57" s="46"/>
      <c r="B57" s="64">
        <f>+'Ark1'!C1531</f>
        <v>2022</v>
      </c>
      <c r="C57" s="64">
        <f>+'Ark1'!N1531</f>
        <v>413</v>
      </c>
      <c r="D57" s="64" t="str">
        <f>VLOOKUP(C57,RNR!$J$2:$K$19,2)</f>
        <v>13,1 - 14,0 kg</v>
      </c>
      <c r="E57" s="64">
        <f>+'Ark1'!Q1531</f>
        <v>181</v>
      </c>
      <c r="F57" s="64">
        <f>+'Ark1'!R1531</f>
        <v>427</v>
      </c>
      <c r="G57" s="180">
        <f>+'Ark1'!AG1531</f>
        <v>4.1767523140468841</v>
      </c>
      <c r="H57" s="108">
        <f t="shared" si="14"/>
        <v>-0.54727528277459214</v>
      </c>
      <c r="I57" s="180">
        <f>+'Ark1'!AH1531</f>
        <v>1.405152224824356</v>
      </c>
      <c r="J57" s="93"/>
      <c r="K57" s="422">
        <f>+'Ark1'!AI1531</f>
        <v>6</v>
      </c>
      <c r="L57" s="356"/>
      <c r="M57" s="280">
        <f>+IF(K57=0,"",'Ark1'!AJ1531)</f>
        <v>93.116666666666688</v>
      </c>
      <c r="N57" s="419"/>
      <c r="O57" s="280">
        <f>+IF(K57=0,"",'Ark1'!AK1531)</f>
        <v>16.736764034740816</v>
      </c>
      <c r="P57" s="419"/>
      <c r="Q57" s="65">
        <f>+'Ark1'!S1531</f>
        <v>6.0960187353629989</v>
      </c>
      <c r="R57" s="464"/>
      <c r="S57" s="115"/>
      <c r="T57" s="65">
        <f>+'Ark1'!T1531</f>
        <v>4.962529274004682</v>
      </c>
      <c r="U57" s="464"/>
      <c r="V57" s="464"/>
      <c r="W57" s="237">
        <f>+'Ark1'!U1531</f>
        <v>13.527868852459005</v>
      </c>
      <c r="X57" s="93"/>
      <c r="Y57" s="134">
        <f>+'Ark1'!X1531</f>
        <v>0</v>
      </c>
      <c r="Z57" s="134">
        <f>+'Ark1'!Y1531</f>
        <v>0</v>
      </c>
      <c r="AA57" s="65">
        <f>+'Ark1'!Z1531</f>
        <v>0.2996420997672799</v>
      </c>
      <c r="AB57" s="65">
        <f>+'Ark1'!AA1531</f>
        <v>1.3900476225984522</v>
      </c>
      <c r="AC57" s="65">
        <f>+'Ark1'!AB1531</f>
        <v>1.5496471369776523</v>
      </c>
      <c r="AD57" s="65">
        <f t="shared" si="12"/>
        <v>2.2191317710334206</v>
      </c>
      <c r="AE57" s="133">
        <f t="shared" si="13"/>
        <v>2.3591160220994474</v>
      </c>
      <c r="AF57" s="46"/>
      <c r="AG57" s="4"/>
      <c r="AH57" s="13"/>
      <c r="AI57" s="1"/>
      <c r="AJ57" s="5"/>
    </row>
    <row r="58" spans="1:36" ht="15.6">
      <c r="A58" s="46"/>
      <c r="B58" s="64">
        <f>+'Ark1'!C1532</f>
        <v>2022</v>
      </c>
      <c r="C58" s="64">
        <f>+'Ark1'!N1532</f>
        <v>414</v>
      </c>
      <c r="D58" s="64" t="str">
        <f>VLOOKUP(C58,RNR!$J$2:$K$19,2)</f>
        <v>14,1 - 15,0 kg</v>
      </c>
      <c r="E58" s="64">
        <f>+'Ark1'!Q1532</f>
        <v>151</v>
      </c>
      <c r="F58" s="64">
        <f>+'Ark1'!R1532</f>
        <v>305</v>
      </c>
      <c r="G58" s="180">
        <f>+'Ark1'!AG1532</f>
        <v>3.1966284026677299</v>
      </c>
      <c r="H58" s="108">
        <f t="shared" si="14"/>
        <v>-0.72592642546364949</v>
      </c>
      <c r="I58" s="180">
        <f>+'Ark1'!AH1532</f>
        <v>0.65573770491803285</v>
      </c>
      <c r="J58" s="93"/>
      <c r="K58" s="422">
        <f>+'Ark1'!AI1532</f>
        <v>5</v>
      </c>
      <c r="L58" s="356"/>
      <c r="M58" s="280">
        <f>+IF(K58=0,"",'Ark1'!AJ1532)</f>
        <v>95.5</v>
      </c>
      <c r="N58" s="419"/>
      <c r="O58" s="280">
        <f>+IF(K58=0,"",'Ark1'!AK1532)</f>
        <v>16.582889565617158</v>
      </c>
      <c r="P58" s="419"/>
      <c r="Q58" s="65">
        <f>+'Ark1'!S1532</f>
        <v>6.0688524590163953</v>
      </c>
      <c r="R58" s="464"/>
      <c r="S58" s="115"/>
      <c r="T58" s="65">
        <f>+'Ark1'!T1532</f>
        <v>4.9704918032786889</v>
      </c>
      <c r="U58" s="464"/>
      <c r="V58" s="464"/>
      <c r="W58" s="237">
        <f>+'Ark1'!U1532</f>
        <v>14.494754098360652</v>
      </c>
      <c r="X58" s="93"/>
      <c r="Y58" s="134">
        <f>+'Ark1'!X1532</f>
        <v>0</v>
      </c>
      <c r="Z58" s="134">
        <f>+'Ark1'!Y1532</f>
        <v>0</v>
      </c>
      <c r="AA58" s="65">
        <f>+'Ark1'!Z1532</f>
        <v>0.27811783419354341</v>
      </c>
      <c r="AB58" s="65">
        <f>+'Ark1'!AA1532</f>
        <v>1.53809984791823</v>
      </c>
      <c r="AC58" s="65">
        <f>+'Ark1'!AB1532</f>
        <v>1.7581048162765429</v>
      </c>
      <c r="AD58" s="65">
        <f t="shared" si="12"/>
        <v>2.388384656942192</v>
      </c>
      <c r="AE58" s="133">
        <f t="shared" si="13"/>
        <v>2.0198675496688741</v>
      </c>
      <c r="AF58" s="46"/>
      <c r="AG58" s="4"/>
      <c r="AH58" s="4"/>
      <c r="AI58" s="4"/>
      <c r="AJ58" s="4"/>
    </row>
    <row r="59" spans="1:36" ht="15.6">
      <c r="A59" s="46"/>
      <c r="B59" s="64">
        <f>+'Ark1'!C1533</f>
        <v>2022</v>
      </c>
      <c r="C59" s="64">
        <f>+'Ark1'!N1533</f>
        <v>415</v>
      </c>
      <c r="D59" s="64" t="str">
        <f>VLOOKUP(C59,RNR!$J$2:$K$19,2)</f>
        <v>15,1 - 16,0 kg</v>
      </c>
      <c r="E59" s="64">
        <f>+'Ark1'!Q1533</f>
        <v>128</v>
      </c>
      <c r="F59" s="64">
        <f>+'Ark1'!R1533</f>
        <v>241</v>
      </c>
      <c r="G59" s="180">
        <f>+'Ark1'!AG1533</f>
        <v>2.7040212340175822</v>
      </c>
      <c r="H59" s="108">
        <f t="shared" si="14"/>
        <v>-0.30779827642588575</v>
      </c>
      <c r="I59" s="180">
        <f>+'Ark1'!AH1533</f>
        <v>1.2448132780082983</v>
      </c>
      <c r="J59" s="93"/>
      <c r="K59" s="422">
        <f>+'Ark1'!AI1533</f>
        <v>3</v>
      </c>
      <c r="L59" s="356"/>
      <c r="M59" s="280">
        <f>+IF(K59=0,"",'Ark1'!AJ1533)</f>
        <v>94.666666666666686</v>
      </c>
      <c r="N59" s="419"/>
      <c r="O59" s="280">
        <f>+IF(K59=0,"",'Ark1'!AK1533)</f>
        <v>18.266313382105839</v>
      </c>
      <c r="P59" s="419"/>
      <c r="Q59" s="65">
        <f>+'Ark1'!S1533</f>
        <v>6.1493775933609962</v>
      </c>
      <c r="R59" s="464"/>
      <c r="S59" s="115"/>
      <c r="T59" s="65">
        <f>+'Ark1'!T1533</f>
        <v>5.1742738589211612</v>
      </c>
      <c r="U59" s="464"/>
      <c r="V59" s="464"/>
      <c r="W59" s="237">
        <f>+'Ark1'!U1533</f>
        <v>15.517136929460596</v>
      </c>
      <c r="X59" s="93"/>
      <c r="Y59" s="134">
        <f>+'Ark1'!X1533</f>
        <v>0</v>
      </c>
      <c r="Z59" s="134">
        <f>+'Ark1'!Y1533</f>
        <v>0</v>
      </c>
      <c r="AA59" s="65">
        <f>+'Ark1'!Z1533</f>
        <v>0.28937279779673336</v>
      </c>
      <c r="AB59" s="65">
        <f>+'Ark1'!AA1533</f>
        <v>1.5839212943047003</v>
      </c>
      <c r="AC59" s="65">
        <f>+'Ark1'!AB1533</f>
        <v>1.5734842511085914</v>
      </c>
      <c r="AD59" s="65">
        <f t="shared" si="12"/>
        <v>2.5233670715249685</v>
      </c>
      <c r="AE59" s="133">
        <f t="shared" si="13"/>
        <v>1.8828125</v>
      </c>
      <c r="AF59" s="46"/>
      <c r="AG59" s="4"/>
      <c r="AH59" s="13"/>
      <c r="AI59" s="5"/>
      <c r="AJ59" s="5"/>
    </row>
    <row r="60" spans="1:36" ht="15.6">
      <c r="A60" s="46"/>
      <c r="B60" s="64">
        <f>+'Ark1'!C1534</f>
        <v>2022</v>
      </c>
      <c r="C60" s="64">
        <f>+'Ark1'!N1534</f>
        <v>416</v>
      </c>
      <c r="D60" s="64" t="str">
        <f>VLOOKUP(C60,RNR!$J$2:$K$19,2)</f>
        <v>16,1 - 17,0 kg</v>
      </c>
      <c r="E60" s="64">
        <f>+'Ark1'!Q1534</f>
        <v>73</v>
      </c>
      <c r="F60" s="64">
        <f>+'Ark1'!R1534</f>
        <v>144</v>
      </c>
      <c r="G60" s="180">
        <f>+'Ark1'!AG1534</f>
        <v>1.7255097728946971</v>
      </c>
      <c r="H60" s="108">
        <f t="shared" si="14"/>
        <v>-0.43914104209278526</v>
      </c>
      <c r="I60" s="180">
        <f>+'Ark1'!AH1534</f>
        <v>0.69444444444444442</v>
      </c>
      <c r="J60" s="93"/>
      <c r="K60" s="422">
        <f>+'Ark1'!AI1534</f>
        <v>0</v>
      </c>
      <c r="L60" s="356"/>
      <c r="M60" s="280" t="str">
        <f>+IF(K60=0,"",'Ark1'!AJ1534)</f>
        <v/>
      </c>
      <c r="N60" s="419"/>
      <c r="O60" s="280" t="str">
        <f>+IF(K60=0,"",'Ark1'!AK1534)</f>
        <v/>
      </c>
      <c r="P60" s="419"/>
      <c r="Q60" s="65">
        <f>+'Ark1'!S1534</f>
        <v>5.916666666666667</v>
      </c>
      <c r="R60" s="464"/>
      <c r="S60" s="115"/>
      <c r="T60" s="65">
        <f>+'Ark1'!T1534</f>
        <v>4.9166666666666679</v>
      </c>
      <c r="U60" s="464"/>
      <c r="V60" s="464"/>
      <c r="W60" s="237">
        <f>+'Ark1'!U1534</f>
        <v>16.571944444444444</v>
      </c>
      <c r="X60" s="93"/>
      <c r="Y60" s="134">
        <f>+'Ark1'!X1534</f>
        <v>100</v>
      </c>
      <c r="Z60" s="134">
        <f>+'Ark1'!Y1534</f>
        <v>0</v>
      </c>
      <c r="AA60" s="65">
        <f>+'Ark1'!Z1534</f>
        <v>0.25598740685645111</v>
      </c>
      <c r="AB60" s="65">
        <f>+'Ark1'!AA1534</f>
        <v>1.8984642916490844</v>
      </c>
      <c r="AC60" s="65">
        <f>+'Ark1'!AB1534</f>
        <v>1.5388487760516143</v>
      </c>
      <c r="AD60" s="65">
        <f t="shared" si="12"/>
        <v>2.8008920187793427</v>
      </c>
      <c r="AE60" s="133">
        <f t="shared" si="13"/>
        <v>1.9726027397260273</v>
      </c>
      <c r="AF60" s="46"/>
      <c r="AG60" s="4"/>
      <c r="AH60" s="13"/>
      <c r="AI60" s="5"/>
      <c r="AJ60" s="5"/>
    </row>
    <row r="61" spans="1:36" ht="15.6">
      <c r="A61" s="46"/>
      <c r="B61" s="64">
        <f>+'Ark1'!C1535</f>
        <v>2022</v>
      </c>
      <c r="C61" s="64">
        <f>+'Ark1'!N1535</f>
        <v>417</v>
      </c>
      <c r="D61" s="64" t="str">
        <f>VLOOKUP(C61,RNR!$J$2:$K$19,2)</f>
        <v>17,1 - 18,0 kg</v>
      </c>
      <c r="E61" s="64">
        <f>+'Ark1'!Q1535</f>
        <v>60</v>
      </c>
      <c r="F61" s="64">
        <f>+'Ark1'!R1535</f>
        <v>100</v>
      </c>
      <c r="G61" s="180">
        <f>+'Ark1'!AG1535</f>
        <v>1.2623316291011559</v>
      </c>
      <c r="H61" s="108">
        <f t="shared" si="14"/>
        <v>-0.44708416111028315</v>
      </c>
      <c r="I61" s="180">
        <f>+'Ark1'!AH1535</f>
        <v>0</v>
      </c>
      <c r="J61" s="93"/>
      <c r="K61" s="422">
        <f>+'Ark1'!AI1535</f>
        <v>1</v>
      </c>
      <c r="L61" s="356"/>
      <c r="M61" s="280">
        <f>+IF(K61=0,"",'Ark1'!AJ1535)</f>
        <v>100.2</v>
      </c>
      <c r="N61" s="419"/>
      <c r="O61" s="280">
        <f>+IF(K61=0,"",'Ark1'!AK1535)</f>
        <v>17.494820996212201</v>
      </c>
      <c r="P61" s="419"/>
      <c r="Q61" s="65">
        <f>+'Ark1'!S1535</f>
        <v>6.06</v>
      </c>
      <c r="R61" s="464"/>
      <c r="S61" s="115"/>
      <c r="T61" s="65">
        <f>+'Ark1'!T1535</f>
        <v>5.36</v>
      </c>
      <c r="U61" s="464"/>
      <c r="V61" s="464"/>
      <c r="W61" s="237">
        <f>+'Ark1'!U1535</f>
        <v>17.457899999999995</v>
      </c>
      <c r="X61" s="93"/>
      <c r="Y61" s="134">
        <f>+'Ark1'!X1535</f>
        <v>100</v>
      </c>
      <c r="Z61" s="134">
        <f>+'Ark1'!Y1535</f>
        <v>0</v>
      </c>
      <c r="AA61" s="65">
        <f>+'Ark1'!Z1535</f>
        <v>0.29847711805099642</v>
      </c>
      <c r="AB61" s="65">
        <f>+'Ark1'!AA1535</f>
        <v>2.0239565212721353</v>
      </c>
      <c r="AC61" s="65">
        <f>+'Ark1'!AB1535</f>
        <v>1.4867414032036621</v>
      </c>
      <c r="AD61" s="65">
        <f t="shared" si="12"/>
        <v>2.8808415841584152</v>
      </c>
      <c r="AE61" s="133">
        <f t="shared" si="13"/>
        <v>1.6666666666666667</v>
      </c>
      <c r="AF61" s="46"/>
      <c r="AG61" s="4"/>
      <c r="AH61" s="5"/>
      <c r="AI61" s="5"/>
      <c r="AJ61" s="5"/>
    </row>
    <row r="62" spans="1:36" ht="15.6">
      <c r="A62" s="46"/>
      <c r="B62" s="64">
        <f>+'Ark1'!C1536</f>
        <v>2022</v>
      </c>
      <c r="C62" s="64">
        <f>+'Ark1'!N1536</f>
        <v>418</v>
      </c>
      <c r="D62" s="64" t="str">
        <f>VLOOKUP(C62,RNR!$J$2:$K$19,2)</f>
        <v>18,1 - 19,0 kg</v>
      </c>
      <c r="E62" s="64">
        <f>+'Ark1'!Q1536</f>
        <v>42</v>
      </c>
      <c r="F62" s="64">
        <f>+'Ark1'!R1536</f>
        <v>72</v>
      </c>
      <c r="G62" s="180">
        <f>+'Ark1'!AG1536</f>
        <v>0.9600948207519312</v>
      </c>
      <c r="H62" s="108">
        <f t="shared" si="14"/>
        <v>-7.0590559511337525E-2</v>
      </c>
      <c r="I62" s="180">
        <f>+'Ark1'!AH1536</f>
        <v>2.7777777777777781</v>
      </c>
      <c r="J62" s="93"/>
      <c r="K62" s="422">
        <f>+'Ark1'!AI1536</f>
        <v>2</v>
      </c>
      <c r="L62" s="356"/>
      <c r="M62" s="280">
        <f>+IF(K62=0,"",'Ark1'!AJ1536)</f>
        <v>101.1</v>
      </c>
      <c r="N62" s="419"/>
      <c r="O62" s="280">
        <f>+IF(K62=0,"",'Ark1'!AK1536)</f>
        <v>18.052684793049213</v>
      </c>
      <c r="P62" s="419"/>
      <c r="Q62" s="65">
        <f>+'Ark1'!S1536</f>
        <v>6.041666666666667</v>
      </c>
      <c r="R62" s="464"/>
      <c r="S62" s="115"/>
      <c r="T62" s="65">
        <f>+'Ark1'!T1536</f>
        <v>5.625</v>
      </c>
      <c r="U62" s="464"/>
      <c r="V62" s="464"/>
      <c r="W62" s="237">
        <f>+'Ark1'!U1536</f>
        <v>18.441666666666663</v>
      </c>
      <c r="X62" s="93"/>
      <c r="Y62" s="134">
        <f>+'Ark1'!X1536</f>
        <v>100</v>
      </c>
      <c r="Z62" s="134">
        <f>+'Ark1'!Y1536</f>
        <v>0</v>
      </c>
      <c r="AA62" s="65">
        <f>+'Ark1'!Z1536</f>
        <v>0.28662305869903754</v>
      </c>
      <c r="AB62" s="65">
        <f>+'Ark1'!AA1536</f>
        <v>2.2138296381308717</v>
      </c>
      <c r="AC62" s="65">
        <f>+'Ark1'!AB1536</f>
        <v>1.4666429922331701</v>
      </c>
      <c r="AD62" s="65">
        <f t="shared" si="12"/>
        <v>3.0524137931034474</v>
      </c>
      <c r="AE62" s="133">
        <f t="shared" si="13"/>
        <v>1.7142857142857142</v>
      </c>
      <c r="AF62" s="46"/>
      <c r="AG62" s="13"/>
      <c r="AH62" s="13"/>
    </row>
    <row r="63" spans="1:36" ht="15.6">
      <c r="A63" s="46"/>
      <c r="B63" s="64">
        <f>+'Ark1'!C1537</f>
        <v>2022</v>
      </c>
      <c r="C63" s="64">
        <f>+'Ark1'!N1537</f>
        <v>419</v>
      </c>
      <c r="D63" s="64" t="str">
        <f>VLOOKUP(C63,RNR!$J$2:$K$19,2)</f>
        <v>19,1 - 20,0 kg</v>
      </c>
      <c r="E63" s="64">
        <f>+'Ark1'!Q1537</f>
        <v>31</v>
      </c>
      <c r="F63" s="64">
        <f>+'Ark1'!R1537</f>
        <v>43</v>
      </c>
      <c r="G63" s="180">
        <f>+'Ark1'!AG1537</f>
        <v>0.60622345060884097</v>
      </c>
      <c r="H63" s="108">
        <f t="shared" si="14"/>
        <v>0.10274452881491336</v>
      </c>
      <c r="I63" s="180">
        <f>+'Ark1'!AH1537</f>
        <v>0</v>
      </c>
      <c r="J63" s="93"/>
      <c r="K63" s="422">
        <f>+'Ark1'!AI1537</f>
        <v>2</v>
      </c>
      <c r="L63" s="356"/>
      <c r="M63" s="280">
        <f>+IF(K63=0,"",'Ark1'!AJ1537)</f>
        <v>106.05</v>
      </c>
      <c r="N63" s="419"/>
      <c r="O63" s="280">
        <f>+IF(K63=0,"",'Ark1'!AK1537)</f>
        <v>16.862354853236347</v>
      </c>
      <c r="P63" s="419"/>
      <c r="Q63" s="65">
        <f>+'Ark1'!S1537</f>
        <v>5.9069767441860455</v>
      </c>
      <c r="R63" s="464"/>
      <c r="S63" s="115"/>
      <c r="T63" s="65">
        <f>+'Ark1'!T1537</f>
        <v>5.2558139534883743</v>
      </c>
      <c r="U63" s="464"/>
      <c r="V63" s="464"/>
      <c r="W63" s="237">
        <f>+'Ark1'!U1537</f>
        <v>19.49767441860465</v>
      </c>
      <c r="X63" s="93"/>
      <c r="Y63" s="134">
        <f>+'Ark1'!X1537</f>
        <v>100</v>
      </c>
      <c r="Z63" s="134">
        <f>+'Ark1'!Y1537</f>
        <v>0</v>
      </c>
      <c r="AA63" s="65">
        <f>+'Ark1'!Z1537</f>
        <v>0.26892410279971607</v>
      </c>
      <c r="AB63" s="65">
        <f>+'Ark1'!AA1537</f>
        <v>1.9744172350503379</v>
      </c>
      <c r="AC63" s="65">
        <f>+'Ark1'!AB1537</f>
        <v>1.4320748203107598</v>
      </c>
      <c r="AD63" s="65">
        <f t="shared" si="12"/>
        <v>3.3007874015748033</v>
      </c>
      <c r="AE63" s="133">
        <f t="shared" si="13"/>
        <v>1.3870967741935485</v>
      </c>
      <c r="AF63" s="46"/>
      <c r="AG63" s="5"/>
      <c r="AH63" s="5"/>
      <c r="AJ63" s="5"/>
    </row>
    <row r="64" spans="1:36" ht="15.6">
      <c r="A64" s="46"/>
      <c r="B64" s="64">
        <f>+'Ark1'!C1538</f>
        <v>2022</v>
      </c>
      <c r="C64" s="64">
        <f>+'Ark1'!N1538</f>
        <v>420</v>
      </c>
      <c r="D64" s="64" t="str">
        <f>VLOOKUP(C64,RNR!$J$2:$K$19,2)</f>
        <v>20,1 - ==&gt; kg</v>
      </c>
      <c r="E64" s="64">
        <f>+'Ark1'!Q1538</f>
        <v>22</v>
      </c>
      <c r="F64" s="64">
        <f>+'Ark1'!R1538</f>
        <v>54</v>
      </c>
      <c r="G64" s="180">
        <f>+'Ark1'!AG1538</f>
        <v>0.86240781195272509</v>
      </c>
      <c r="H64" s="108">
        <f t="shared" si="14"/>
        <v>-0.11453284784452133</v>
      </c>
      <c r="I64" s="180">
        <f>+'Ark1'!AH1538</f>
        <v>0</v>
      </c>
      <c r="J64" s="93"/>
      <c r="K64" s="422">
        <f>+'Ark1'!AI1538</f>
        <v>0</v>
      </c>
      <c r="L64" s="356"/>
      <c r="M64" s="280" t="str">
        <f>+IF(K64=0,"",'Ark1'!AJ1538)</f>
        <v/>
      </c>
      <c r="N64" s="419"/>
      <c r="O64" s="280" t="str">
        <f>+IF(K64=0,"",'Ark1'!AK1538)</f>
        <v/>
      </c>
      <c r="P64" s="419"/>
      <c r="Q64" s="65">
        <f>+'Ark1'!S1538</f>
        <v>6.2407407407407396</v>
      </c>
      <c r="R64" s="464"/>
      <c r="S64" s="115"/>
      <c r="T64" s="65">
        <f>+'Ark1'!T1538</f>
        <v>5.6111111111111116</v>
      </c>
      <c r="U64" s="464"/>
      <c r="V64" s="464"/>
      <c r="W64" s="237">
        <f>+'Ark1'!U1538</f>
        <v>22.087037037037035</v>
      </c>
      <c r="X64" s="93"/>
      <c r="Y64" s="134">
        <f>+'Ark1'!X1538</f>
        <v>100</v>
      </c>
      <c r="Z64" s="134">
        <f>+'Ark1'!Y1538</f>
        <v>18.518518518518519</v>
      </c>
      <c r="AA64" s="65">
        <f>+'Ark1'!Z1538</f>
        <v>1.8993221301780003</v>
      </c>
      <c r="AB64" s="65">
        <f>+'Ark1'!AA1538</f>
        <v>2.4032014541192632</v>
      </c>
      <c r="AC64" s="65">
        <f>+'Ark1'!AB1538</f>
        <v>1.5683993570547909</v>
      </c>
      <c r="AD64" s="65">
        <f t="shared" si="12"/>
        <v>3.5391691394658755</v>
      </c>
      <c r="AE64" s="133">
        <f t="shared" si="13"/>
        <v>2.4545454545454546</v>
      </c>
      <c r="AF64" s="46"/>
      <c r="AG64" s="4"/>
      <c r="AH64" s="4"/>
      <c r="AI64" s="4"/>
      <c r="AJ64" s="4"/>
    </row>
    <row r="65" spans="1:3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53"/>
      <c r="S65" s="46"/>
      <c r="T65" s="46"/>
      <c r="U65" s="453"/>
      <c r="V65" s="453"/>
      <c r="W65" s="46"/>
      <c r="X65" s="46"/>
      <c r="Y65" s="46"/>
      <c r="Z65" s="46"/>
      <c r="AA65" s="46"/>
      <c r="AB65" s="46"/>
      <c r="AC65" s="46"/>
      <c r="AD65" s="46"/>
      <c r="AE65" s="46"/>
      <c r="AF65" s="46"/>
    </row>
    <row r="66" spans="1:36" ht="15.6">
      <c r="A66" s="46"/>
      <c r="B66" s="64">
        <f>+'Ark1'!C1539</f>
        <v>2021</v>
      </c>
      <c r="C66" s="64">
        <f>+'Ark1'!N1539</f>
        <v>403</v>
      </c>
      <c r="D66" s="64" t="str">
        <f>VLOOKUP(C66,RNR!$J$2:$K$19,2)</f>
        <v>&lt;=4,0</v>
      </c>
      <c r="E66" s="64">
        <f>+'Ark1'!Q1539</f>
        <v>90</v>
      </c>
      <c r="F66" s="64">
        <f>+'Ark1'!R1539</f>
        <v>865</v>
      </c>
      <c r="G66" s="180">
        <f>+'Ark1'!AG1539</f>
        <v>2.1241904435339087</v>
      </c>
      <c r="H66" s="108">
        <f t="shared" ref="H66:H83" si="15">+G66-G85</f>
        <v>-0.14213163597979683</v>
      </c>
      <c r="I66" s="180">
        <f>+'Ark1'!AH1539</f>
        <v>0.23121387283236983</v>
      </c>
      <c r="J66" s="93"/>
      <c r="K66" s="422">
        <f>+'Ark1'!AI1539</f>
        <v>0</v>
      </c>
      <c r="L66" s="356"/>
      <c r="M66" s="280" t="str">
        <f>+IF(K66=0,"",'Ark1'!AJ1539)</f>
        <v/>
      </c>
      <c r="N66" s="419"/>
      <c r="O66" s="280" t="str">
        <f>+IF(K66=0,"",'Ark1'!AK1539)</f>
        <v/>
      </c>
      <c r="P66" s="419"/>
      <c r="Q66" s="65">
        <f>+'Ark1'!S1539</f>
        <v>3.4242774566473995</v>
      </c>
      <c r="R66" s="464"/>
      <c r="S66" s="115"/>
      <c r="T66" s="65">
        <f>+'Ark1'!T1539</f>
        <v>2.8393063583815032</v>
      </c>
      <c r="U66" s="464"/>
      <c r="V66" s="464"/>
      <c r="W66" s="237">
        <f>+'Ark1'!U1539</f>
        <v>3.5178381502890166</v>
      </c>
      <c r="X66" s="93"/>
      <c r="Y66" s="134">
        <f>+'Ark1'!X1539</f>
        <v>0</v>
      </c>
      <c r="Z66" s="134">
        <f>+'Ark1'!Y1539</f>
        <v>0</v>
      </c>
      <c r="AA66" s="65">
        <f>+'Ark1'!Z1539</f>
        <v>0.41903171806091039</v>
      </c>
      <c r="AB66" s="65">
        <f>+'Ark1'!AA1539</f>
        <v>1.3631356971329571</v>
      </c>
      <c r="AC66" s="65">
        <f>+'Ark1'!AB1539</f>
        <v>1.3466565679210452</v>
      </c>
      <c r="AD66" s="65">
        <f t="shared" si="12"/>
        <v>1.0273227548953405</v>
      </c>
      <c r="AE66" s="133">
        <f t="shared" si="13"/>
        <v>9.6111111111111107</v>
      </c>
      <c r="AF66" s="46"/>
      <c r="AG66" s="13"/>
      <c r="AH66" s="13"/>
    </row>
    <row r="67" spans="1:36" ht="15.6">
      <c r="A67" s="46"/>
      <c r="B67" s="64">
        <f>+'Ark1'!C1540</f>
        <v>2021</v>
      </c>
      <c r="C67" s="64">
        <f>+'Ark1'!N1540</f>
        <v>404</v>
      </c>
      <c r="D67" s="64" t="str">
        <f>VLOOKUP(C67,RNR!$J$2:$K$19,2)</f>
        <v xml:space="preserve">  4,1 - 5,0 kg</v>
      </c>
      <c r="E67" s="64">
        <f>+'Ark1'!Q1540</f>
        <v>152</v>
      </c>
      <c r="F67" s="64">
        <f>+'Ark1'!R1540</f>
        <v>2016</v>
      </c>
      <c r="G67" s="180">
        <f>+'Ark1'!AG1540</f>
        <v>6.4690172401949901</v>
      </c>
      <c r="H67" s="108">
        <f t="shared" si="15"/>
        <v>-1.0936196587649842</v>
      </c>
      <c r="I67" s="180">
        <f>+'Ark1'!AH1540</f>
        <v>0.19841269841269835</v>
      </c>
      <c r="J67" s="93"/>
      <c r="K67" s="422">
        <f>+'Ark1'!AI1540</f>
        <v>0</v>
      </c>
      <c r="L67" s="356"/>
      <c r="M67" s="280" t="str">
        <f>+IF(K67=0,"",'Ark1'!AJ1540)</f>
        <v/>
      </c>
      <c r="N67" s="419"/>
      <c r="O67" s="280" t="str">
        <f>+IF(K67=0,"",'Ark1'!AK1540)</f>
        <v/>
      </c>
      <c r="P67" s="419"/>
      <c r="Q67" s="65">
        <f>+'Ark1'!S1540</f>
        <v>4.429563492063493</v>
      </c>
      <c r="R67" s="464"/>
      <c r="S67" s="115"/>
      <c r="T67" s="65">
        <f>+'Ark1'!T1540</f>
        <v>3.8467261904761889</v>
      </c>
      <c r="U67" s="464"/>
      <c r="V67" s="464"/>
      <c r="W67" s="237">
        <f>+'Ark1'!U1540</f>
        <v>4.5967013888888886</v>
      </c>
      <c r="X67" s="93"/>
      <c r="Y67" s="134">
        <f>+'Ark1'!X1540</f>
        <v>0</v>
      </c>
      <c r="Z67" s="134">
        <f>+'Ark1'!Y1540</f>
        <v>0</v>
      </c>
      <c r="AA67" s="65">
        <f>+'Ark1'!Z1540</f>
        <v>0.28765296503201604</v>
      </c>
      <c r="AB67" s="65">
        <f>+'Ark1'!AA1540</f>
        <v>1.2786397658178252</v>
      </c>
      <c r="AC67" s="65">
        <f>+'Ark1'!AB1540</f>
        <v>1.5966915187288755</v>
      </c>
      <c r="AD67" s="65">
        <f t="shared" si="12"/>
        <v>1.0377323628219481</v>
      </c>
      <c r="AE67" s="133">
        <f t="shared" si="13"/>
        <v>13.263157894736842</v>
      </c>
      <c r="AF67" s="46"/>
      <c r="AG67" s="13"/>
      <c r="AH67" s="13"/>
    </row>
    <row r="68" spans="1:36" ht="15.6">
      <c r="A68" s="46"/>
      <c r="B68" s="64">
        <f>+'Ark1'!C1541</f>
        <v>2021</v>
      </c>
      <c r="C68" s="64">
        <f>+'Ark1'!N1541</f>
        <v>405</v>
      </c>
      <c r="D68" s="64" t="str">
        <f>VLOOKUP(C68,RNR!$J$2:$K$19,2)</f>
        <v xml:space="preserve">  5,1 - 6,0 kg</v>
      </c>
      <c r="E68" s="64">
        <f>+'Ark1'!Q1541</f>
        <v>200</v>
      </c>
      <c r="F68" s="64">
        <f>+'Ark1'!R1541</f>
        <v>2717</v>
      </c>
      <c r="G68" s="180">
        <f>+'Ark1'!AG1541</f>
        <v>10.513755967834983</v>
      </c>
      <c r="H68" s="108">
        <f t="shared" si="15"/>
        <v>-1.4199607728856325</v>
      </c>
      <c r="I68" s="180">
        <f>+'Ark1'!AH1541</f>
        <v>0.29444239970555763</v>
      </c>
      <c r="J68" s="93"/>
      <c r="K68" s="422">
        <f>+'Ark1'!AI1541</f>
        <v>0</v>
      </c>
      <c r="L68" s="356"/>
      <c r="M68" s="280" t="str">
        <f>+IF(K68=0,"",'Ark1'!AJ1541)</f>
        <v/>
      </c>
      <c r="N68" s="419"/>
      <c r="O68" s="280" t="str">
        <f>+IF(K68=0,"",'Ark1'!AK1541)</f>
        <v/>
      </c>
      <c r="P68" s="419"/>
      <c r="Q68" s="65">
        <f>+'Ark1'!S1541</f>
        <v>4.8859035701140954</v>
      </c>
      <c r="R68" s="464"/>
      <c r="S68" s="115"/>
      <c r="T68" s="65">
        <f>+'Ark1'!T1541</f>
        <v>4.3364004416635993</v>
      </c>
      <c r="U68" s="464"/>
      <c r="V68" s="464"/>
      <c r="W68" s="237">
        <f>+'Ark1'!U1541</f>
        <v>5.5432793522267243</v>
      </c>
      <c r="X68" s="93"/>
      <c r="Y68" s="134">
        <f>+'Ark1'!X1541</f>
        <v>0</v>
      </c>
      <c r="Z68" s="134">
        <f>+'Ark1'!Y1541</f>
        <v>0</v>
      </c>
      <c r="AA68" s="65">
        <f>+'Ark1'!Z1541</f>
        <v>0.2791651686315354</v>
      </c>
      <c r="AB68" s="65">
        <f>+'Ark1'!AA1541</f>
        <v>1.2046148086517849</v>
      </c>
      <c r="AC68" s="65">
        <f>+'Ark1'!AB1541</f>
        <v>1.6541768545107483</v>
      </c>
      <c r="AD68" s="65">
        <f t="shared" si="12"/>
        <v>1.1345453860640311</v>
      </c>
      <c r="AE68" s="133">
        <f t="shared" si="13"/>
        <v>13.585000000000001</v>
      </c>
      <c r="AF68" s="46"/>
      <c r="AG68" s="13"/>
      <c r="AH68" s="13"/>
    </row>
    <row r="69" spans="1:36" ht="15.6">
      <c r="A69" s="46"/>
      <c r="B69" s="64">
        <f>+'Ark1'!C1542</f>
        <v>2021</v>
      </c>
      <c r="C69" s="64">
        <f>+'Ark1'!N1542</f>
        <v>406</v>
      </c>
      <c r="D69" s="64" t="str">
        <f>VLOOKUP(C69,RNR!$J$2:$K$19,2)</f>
        <v xml:space="preserve">  6,1 - 7,0 kg</v>
      </c>
      <c r="E69" s="64">
        <f>+'Ark1'!Q1542</f>
        <v>251</v>
      </c>
      <c r="F69" s="64">
        <f>+'Ark1'!R1542</f>
        <v>2406</v>
      </c>
      <c r="G69" s="180">
        <f>+'Ark1'!AG1542</f>
        <v>10.941326318340744</v>
      </c>
      <c r="H69" s="108">
        <f t="shared" si="15"/>
        <v>-1.6973362060464368</v>
      </c>
      <c r="I69" s="180">
        <f>+'Ark1'!AH1542</f>
        <v>0.45719035743973402</v>
      </c>
      <c r="J69" s="93"/>
      <c r="K69" s="422">
        <f>+'Ark1'!AI1542</f>
        <v>0</v>
      </c>
      <c r="L69" s="356"/>
      <c r="M69" s="280" t="str">
        <f>+IF(K69=0,"",'Ark1'!AJ1542)</f>
        <v/>
      </c>
      <c r="N69" s="419"/>
      <c r="O69" s="280" t="str">
        <f>+IF(K69=0,"",'Ark1'!AK1542)</f>
        <v/>
      </c>
      <c r="P69" s="419"/>
      <c r="Q69" s="65">
        <f>+'Ark1'!S1542</f>
        <v>5.0340814630091426</v>
      </c>
      <c r="R69" s="464"/>
      <c r="S69" s="115"/>
      <c r="T69" s="65">
        <f>+'Ark1'!T1542</f>
        <v>4.6147132169576066</v>
      </c>
      <c r="U69" s="464"/>
      <c r="V69" s="464"/>
      <c r="W69" s="237">
        <f>+'Ark1'!U1542</f>
        <v>6.5143765586034865</v>
      </c>
      <c r="X69" s="93"/>
      <c r="Y69" s="134">
        <f>+'Ark1'!X1542</f>
        <v>0</v>
      </c>
      <c r="Z69" s="134">
        <f>+'Ark1'!Y1542</f>
        <v>0</v>
      </c>
      <c r="AA69" s="65">
        <f>+'Ark1'!Z1542</f>
        <v>0.28693410086112409</v>
      </c>
      <c r="AB69" s="65">
        <f>+'Ark1'!AA1542</f>
        <v>1.2658316340254767</v>
      </c>
      <c r="AC69" s="65">
        <f>+'Ark1'!AB1542</f>
        <v>1.8074197257105673</v>
      </c>
      <c r="AD69" s="65">
        <f t="shared" si="12"/>
        <v>1.294054656538969</v>
      </c>
      <c r="AE69" s="133">
        <f t="shared" si="13"/>
        <v>9.5856573705179287</v>
      </c>
      <c r="AF69" s="46"/>
      <c r="AG69" s="13"/>
      <c r="AH69" s="13"/>
    </row>
    <row r="70" spans="1:36" ht="15.6">
      <c r="A70" s="46"/>
      <c r="B70" s="64">
        <f>+'Ark1'!C1543</f>
        <v>2021</v>
      </c>
      <c r="C70" s="64">
        <f>+'Ark1'!N1543</f>
        <v>407</v>
      </c>
      <c r="D70" s="64" t="str">
        <f>VLOOKUP(C70,RNR!$J$2:$K$19,2)</f>
        <v xml:space="preserve">  7,1 - 8,0 kg</v>
      </c>
      <c r="E70" s="64">
        <f>+'Ark1'!Q1543</f>
        <v>314</v>
      </c>
      <c r="F70" s="64">
        <f>+'Ark1'!R1543</f>
        <v>2182</v>
      </c>
      <c r="G70" s="180">
        <f>+'Ark1'!AG1543</f>
        <v>11.407828258148887</v>
      </c>
      <c r="H70" s="108">
        <f t="shared" si="15"/>
        <v>-0.16491411941663614</v>
      </c>
      <c r="I70" s="180">
        <f>+'Ark1'!AH1543</f>
        <v>0.45829514207149408</v>
      </c>
      <c r="J70" s="93"/>
      <c r="K70" s="422">
        <f>+'Ark1'!AI1543</f>
        <v>0</v>
      </c>
      <c r="L70" s="356"/>
      <c r="M70" s="280" t="str">
        <f>+IF(K70=0,"",'Ark1'!AJ1543)</f>
        <v/>
      </c>
      <c r="N70" s="419"/>
      <c r="O70" s="280" t="str">
        <f>+IF(K70=0,"",'Ark1'!AK1543)</f>
        <v/>
      </c>
      <c r="P70" s="419"/>
      <c r="Q70" s="65">
        <f>+'Ark1'!S1543</f>
        <v>5.154445462878094</v>
      </c>
      <c r="R70" s="464"/>
      <c r="S70" s="115"/>
      <c r="T70" s="65">
        <f>+'Ark1'!T1543</f>
        <v>4.5394133822181484</v>
      </c>
      <c r="U70" s="464"/>
      <c r="V70" s="464"/>
      <c r="W70" s="237">
        <f>+'Ark1'!U1543</f>
        <v>7.4893950504124609</v>
      </c>
      <c r="X70" s="93"/>
      <c r="Y70" s="134">
        <f>+'Ark1'!X1543</f>
        <v>0</v>
      </c>
      <c r="Z70" s="134">
        <f>+'Ark1'!Y1543</f>
        <v>0</v>
      </c>
      <c r="AA70" s="65">
        <f>+'Ark1'!Z1543</f>
        <v>0.28124461617538238</v>
      </c>
      <c r="AB70" s="65">
        <f>+'Ark1'!AA1543</f>
        <v>1.3257223752461422</v>
      </c>
      <c r="AC70" s="65">
        <f>+'Ark1'!AB1543</f>
        <v>1.8608945998609328</v>
      </c>
      <c r="AD70" s="65">
        <f t="shared" si="12"/>
        <v>1.4529972437094325</v>
      </c>
      <c r="AE70" s="133">
        <f t="shared" si="13"/>
        <v>6.9490445859872612</v>
      </c>
      <c r="AF70" s="46"/>
      <c r="AG70" s="13"/>
      <c r="AH70" s="13"/>
    </row>
    <row r="71" spans="1:36" ht="15.6">
      <c r="A71" s="46"/>
      <c r="B71" s="64">
        <f>+'Ark1'!C1544</f>
        <v>2021</v>
      </c>
      <c r="C71" s="64">
        <f>+'Ark1'!N1544</f>
        <v>408</v>
      </c>
      <c r="D71" s="64" t="str">
        <f>VLOOKUP(C71,RNR!$J$2:$K$19,2)</f>
        <v xml:space="preserve">  8,1 - 9,0 kg</v>
      </c>
      <c r="E71" s="64">
        <f>+'Ark1'!Q1544</f>
        <v>314</v>
      </c>
      <c r="F71" s="64">
        <f>+'Ark1'!R1544</f>
        <v>1673</v>
      </c>
      <c r="G71" s="180">
        <f>+'Ark1'!AG1544</f>
        <v>9.9135588875715435</v>
      </c>
      <c r="H71" s="108">
        <f t="shared" si="15"/>
        <v>0.35117812361580114</v>
      </c>
      <c r="I71" s="180">
        <f>+'Ark1'!AH1544</f>
        <v>1.1356843992827252</v>
      </c>
      <c r="J71" s="93"/>
      <c r="K71" s="422">
        <f>+'Ark1'!AI1544</f>
        <v>0</v>
      </c>
      <c r="L71" s="356"/>
      <c r="M71" s="280" t="str">
        <f>+IF(K71=0,"",'Ark1'!AJ1544)</f>
        <v/>
      </c>
      <c r="N71" s="419"/>
      <c r="O71" s="280" t="str">
        <f>+IF(K71=0,"",'Ark1'!AK1544)</f>
        <v/>
      </c>
      <c r="P71" s="419"/>
      <c r="Q71" s="65">
        <f>+'Ark1'!S1544</f>
        <v>5.2349073520621641</v>
      </c>
      <c r="R71" s="464"/>
      <c r="S71" s="115"/>
      <c r="T71" s="65">
        <f>+'Ark1'!T1544</f>
        <v>4.4028690974297673</v>
      </c>
      <c r="U71" s="464"/>
      <c r="V71" s="464"/>
      <c r="W71" s="237">
        <f>+'Ark1'!U1544</f>
        <v>8.4885236102809305</v>
      </c>
      <c r="X71" s="93"/>
      <c r="Y71" s="134">
        <f>+'Ark1'!X1544</f>
        <v>0</v>
      </c>
      <c r="Z71" s="134">
        <f>+'Ark1'!Y1544</f>
        <v>0</v>
      </c>
      <c r="AA71" s="65">
        <f>+'Ark1'!Z1544</f>
        <v>0.2839326058013289</v>
      </c>
      <c r="AB71" s="65">
        <f>+'Ark1'!AA1544</f>
        <v>1.4033265513865252</v>
      </c>
      <c r="AC71" s="65">
        <f>+'Ark1'!AB1544</f>
        <v>1.8302868428953287</v>
      </c>
      <c r="AD71" s="65">
        <f t="shared" si="12"/>
        <v>1.6215231788079465</v>
      </c>
      <c r="AE71" s="133">
        <f t="shared" si="13"/>
        <v>5.3280254777070066</v>
      </c>
      <c r="AF71" s="46"/>
      <c r="AG71" s="4"/>
      <c r="AH71" s="4"/>
      <c r="AI71" s="4"/>
      <c r="AJ71" s="4"/>
    </row>
    <row r="72" spans="1:36" ht="15.6">
      <c r="A72" s="46"/>
      <c r="B72" s="64">
        <f>+'Ark1'!C1545</f>
        <v>2021</v>
      </c>
      <c r="C72" s="64">
        <f>+'Ark1'!N1545</f>
        <v>409</v>
      </c>
      <c r="D72" s="64" t="str">
        <f>VLOOKUP(C72,RNR!$J$2:$K$19,2)</f>
        <v xml:space="preserve">  9,1 - 10,0 kg</v>
      </c>
      <c r="E72" s="64">
        <f>+'Ark1'!Q1545</f>
        <v>309</v>
      </c>
      <c r="F72" s="64">
        <f>+'Ark1'!R1545</f>
        <v>1443.9</v>
      </c>
      <c r="G72" s="180">
        <f>+'Ark1'!AG1545</f>
        <v>9.5840400169548161</v>
      </c>
      <c r="H72" s="108">
        <f t="shared" si="15"/>
        <v>0.34237344058749386</v>
      </c>
      <c r="I72" s="180">
        <f>+'Ark1'!AH1545</f>
        <v>0.96959623242606818</v>
      </c>
      <c r="J72" s="93"/>
      <c r="K72" s="422">
        <f>+'Ark1'!AI1545</f>
        <v>0</v>
      </c>
      <c r="L72" s="356"/>
      <c r="M72" s="280" t="str">
        <f>+IF(K72=0,"",'Ark1'!AJ1545)</f>
        <v/>
      </c>
      <c r="N72" s="419"/>
      <c r="O72" s="280" t="str">
        <f>+IF(K72=0,"",'Ark1'!AK1545)</f>
        <v/>
      </c>
      <c r="P72" s="419"/>
      <c r="Q72" s="65">
        <f>+'Ark1'!S1545</f>
        <v>5.2986356395872312</v>
      </c>
      <c r="R72" s="464"/>
      <c r="S72" s="115"/>
      <c r="T72" s="65">
        <f>+'Ark1'!T1545</f>
        <v>4.2793822286861971</v>
      </c>
      <c r="U72" s="464"/>
      <c r="V72" s="464"/>
      <c r="W72" s="237">
        <f>+'Ark1'!U1545</f>
        <v>9.5084562642842183</v>
      </c>
      <c r="X72" s="93"/>
      <c r="Y72" s="134">
        <f>+'Ark1'!X1545</f>
        <v>0</v>
      </c>
      <c r="Z72" s="134">
        <f>+'Ark1'!Y1545</f>
        <v>0</v>
      </c>
      <c r="AA72" s="65">
        <f>+'Ark1'!Z1545</f>
        <v>0.31057229696691818</v>
      </c>
      <c r="AB72" s="65">
        <f>+'Ark1'!AA1545</f>
        <v>1.3084001732549162</v>
      </c>
      <c r="AC72" s="65">
        <f>+'Ark1'!AB1545</f>
        <v>1.714725415750374</v>
      </c>
      <c r="AD72" s="65">
        <f t="shared" si="12"/>
        <v>1.7945103062464842</v>
      </c>
      <c r="AE72" s="133">
        <f t="shared" si="13"/>
        <v>4.6728155339805832</v>
      </c>
      <c r="AF72" s="46"/>
      <c r="AG72" s="13"/>
      <c r="AH72" s="13"/>
    </row>
    <row r="73" spans="1:36" ht="15.6">
      <c r="A73" s="46"/>
      <c r="B73" s="64">
        <f>+'Ark1'!C1546</f>
        <v>2021</v>
      </c>
      <c r="C73" s="64">
        <f>+'Ark1'!N1546</f>
        <v>410</v>
      </c>
      <c r="D73" s="64" t="str">
        <f>VLOOKUP(C73,RNR!$J$2:$K$19,2)</f>
        <v>10,1 - 11,0 kg</v>
      </c>
      <c r="E73" s="64">
        <f>+'Ark1'!Q1546</f>
        <v>300</v>
      </c>
      <c r="F73" s="64">
        <f>+'Ark1'!R1546</f>
        <v>1097</v>
      </c>
      <c r="G73" s="180">
        <f>+'Ark1'!AG1546</f>
        <v>8.0648982682737635</v>
      </c>
      <c r="H73" s="108">
        <f t="shared" si="15"/>
        <v>-8.7801828835006646E-2</v>
      </c>
      <c r="I73" s="180">
        <f>+'Ark1'!AH1546</f>
        <v>1.640838650865998</v>
      </c>
      <c r="J73" s="93"/>
      <c r="K73" s="422">
        <f>+'Ark1'!AI1546</f>
        <v>0</v>
      </c>
      <c r="L73" s="356"/>
      <c r="M73" s="280" t="str">
        <f>+IF(K73=0,"",'Ark1'!AJ1546)</f>
        <v/>
      </c>
      <c r="N73" s="419"/>
      <c r="O73" s="280" t="str">
        <f>+IF(K73=0,"",'Ark1'!AK1546)</f>
        <v/>
      </c>
      <c r="P73" s="419"/>
      <c r="Q73" s="65">
        <f>+'Ark1'!S1546</f>
        <v>5.5478577939835931</v>
      </c>
      <c r="R73" s="464"/>
      <c r="S73" s="115"/>
      <c r="T73" s="65">
        <f>+'Ark1'!T1546</f>
        <v>4.3573381950774852</v>
      </c>
      <c r="U73" s="464"/>
      <c r="V73" s="464"/>
      <c r="W73" s="237">
        <f>+'Ark1'!U1546</f>
        <v>10.531513217866905</v>
      </c>
      <c r="X73" s="93"/>
      <c r="Y73" s="134">
        <f>+'Ark1'!X1546</f>
        <v>0</v>
      </c>
      <c r="Z73" s="134">
        <f>+'Ark1'!Y1546</f>
        <v>0</v>
      </c>
      <c r="AA73" s="65">
        <f>+'Ark1'!Z1546</f>
        <v>0.28712113963016239</v>
      </c>
      <c r="AB73" s="65">
        <f>+'Ark1'!AA1546</f>
        <v>1.2600507383020705</v>
      </c>
      <c r="AC73" s="65">
        <f>+'Ark1'!AB1546</f>
        <v>1.6668584164313709</v>
      </c>
      <c r="AD73" s="65">
        <f t="shared" si="12"/>
        <v>1.8983026618468604</v>
      </c>
      <c r="AE73" s="133">
        <f t="shared" si="13"/>
        <v>3.6566666666666667</v>
      </c>
      <c r="AF73" s="46"/>
      <c r="AG73" s="13"/>
      <c r="AH73" s="13"/>
    </row>
    <row r="74" spans="1:36" ht="15.6">
      <c r="A74" s="46"/>
      <c r="B74" s="64">
        <f>+'Ark1'!C1547</f>
        <v>2021</v>
      </c>
      <c r="C74" s="64">
        <f>+'Ark1'!N1547</f>
        <v>411</v>
      </c>
      <c r="D74" s="64" t="str">
        <f>VLOOKUP(C74,RNR!$J$2:$K$19,2)</f>
        <v>11,1 - 12,0 kg</v>
      </c>
      <c r="E74" s="64">
        <f>+'Ark1'!Q1547</f>
        <v>260</v>
      </c>
      <c r="F74" s="64">
        <f>+'Ark1'!R1547</f>
        <v>862</v>
      </c>
      <c r="G74" s="180">
        <f>+'Ark1'!AG1547</f>
        <v>6.9279241344300786</v>
      </c>
      <c r="H74" s="108">
        <f t="shared" si="15"/>
        <v>-0.21582076441442233</v>
      </c>
      <c r="I74" s="180">
        <f>+'Ark1'!AH1547</f>
        <v>1.3921113689095128</v>
      </c>
      <c r="J74" s="93"/>
      <c r="K74" s="422">
        <f>+'Ark1'!AI1547</f>
        <v>0</v>
      </c>
      <c r="L74" s="356"/>
      <c r="M74" s="280" t="str">
        <f>+IF(K74=0,"",'Ark1'!AJ1547)</f>
        <v/>
      </c>
      <c r="N74" s="419"/>
      <c r="O74" s="280" t="str">
        <f>+IF(K74=0,"",'Ark1'!AK1547)</f>
        <v/>
      </c>
      <c r="P74" s="419"/>
      <c r="Q74" s="65">
        <f>+'Ark1'!S1547</f>
        <v>5.7169373549883993</v>
      </c>
      <c r="R74" s="464"/>
      <c r="S74" s="115"/>
      <c r="T74" s="65">
        <f>+'Ark1'!T1547</f>
        <v>4.5324825986078885</v>
      </c>
      <c r="U74" s="464"/>
      <c r="V74" s="464"/>
      <c r="W74" s="237">
        <f>+'Ark1'!U1547</f>
        <v>11.513155452436202</v>
      </c>
      <c r="X74" s="93"/>
      <c r="Y74" s="134">
        <f>+'Ark1'!X1547</f>
        <v>0</v>
      </c>
      <c r="Z74" s="134">
        <f>+'Ark1'!Y1547</f>
        <v>0</v>
      </c>
      <c r="AA74" s="65">
        <f>+'Ark1'!Z1547</f>
        <v>0.2898824010883263</v>
      </c>
      <c r="AB74" s="65">
        <f>+'Ark1'!AA1547</f>
        <v>1.3839202172702492</v>
      </c>
      <c r="AC74" s="65">
        <f>+'Ark1'!AB1547</f>
        <v>1.6172613295116691</v>
      </c>
      <c r="AD74" s="65">
        <f t="shared" si="12"/>
        <v>2.0138676948051959</v>
      </c>
      <c r="AE74" s="133">
        <f t="shared" si="13"/>
        <v>3.3153846153846156</v>
      </c>
      <c r="AF74" s="46"/>
      <c r="AG74" s="13"/>
      <c r="AH74" s="13"/>
    </row>
    <row r="75" spans="1:36" ht="15.6">
      <c r="A75" s="46"/>
      <c r="B75" s="64">
        <f>+'Ark1'!C1548</f>
        <v>2021</v>
      </c>
      <c r="C75" s="64">
        <f>+'Ark1'!N1548</f>
        <v>412</v>
      </c>
      <c r="D75" s="64" t="str">
        <f>VLOOKUP(C75,RNR!$J$2:$K$19,2)</f>
        <v>12,1 - 13,0 kg</v>
      </c>
      <c r="E75" s="64">
        <f>+'Ark1'!Q1548</f>
        <v>239</v>
      </c>
      <c r="F75" s="64">
        <f>+'Ark1'!R1548</f>
        <v>689</v>
      </c>
      <c r="G75" s="180">
        <f>+'Ark1'!AG1548</f>
        <v>6.0098869622665854</v>
      </c>
      <c r="H75" s="108">
        <f t="shared" si="15"/>
        <v>0.28936399596725337</v>
      </c>
      <c r="I75" s="180">
        <f>+'Ark1'!AH1548</f>
        <v>1.596516690856314</v>
      </c>
      <c r="J75" s="93"/>
      <c r="K75" s="422">
        <f>+'Ark1'!AI1548</f>
        <v>0</v>
      </c>
      <c r="L75" s="356"/>
      <c r="M75" s="280" t="str">
        <f>+IF(K75=0,"",'Ark1'!AJ1548)</f>
        <v/>
      </c>
      <c r="N75" s="419"/>
      <c r="O75" s="280" t="str">
        <f>+IF(K75=0,"",'Ark1'!AK1548)</f>
        <v/>
      </c>
      <c r="P75" s="419"/>
      <c r="Q75" s="65">
        <f>+'Ark1'!S1548</f>
        <v>5.9535558780841811</v>
      </c>
      <c r="R75" s="464"/>
      <c r="S75" s="115"/>
      <c r="T75" s="65">
        <f>+'Ark1'!T1548</f>
        <v>4.7039187227866472</v>
      </c>
      <c r="U75" s="464"/>
      <c r="V75" s="464"/>
      <c r="W75" s="237">
        <f>+'Ark1'!U1548</f>
        <v>12.495268505079823</v>
      </c>
      <c r="X75" s="93"/>
      <c r="Y75" s="134">
        <f>+'Ark1'!X1548</f>
        <v>0</v>
      </c>
      <c r="Z75" s="134">
        <f>+'Ark1'!Y1548</f>
        <v>0</v>
      </c>
      <c r="AA75" s="65">
        <f>+'Ark1'!Z1548</f>
        <v>0.28313293745293577</v>
      </c>
      <c r="AB75" s="65">
        <f>+'Ark1'!AA1548</f>
        <v>1.4479422304120388</v>
      </c>
      <c r="AC75" s="65">
        <f>+'Ark1'!AB1548</f>
        <v>1.613441102359034</v>
      </c>
      <c r="AD75" s="65">
        <f t="shared" si="12"/>
        <v>2.0987908337396384</v>
      </c>
      <c r="AE75" s="133">
        <f t="shared" si="13"/>
        <v>2.8828451882845187</v>
      </c>
      <c r="AF75" s="46"/>
      <c r="AG75" s="13"/>
      <c r="AH75" s="13"/>
    </row>
    <row r="76" spans="1:36" ht="15.6">
      <c r="A76" s="46"/>
      <c r="B76" s="64">
        <f>+'Ark1'!C1549</f>
        <v>2021</v>
      </c>
      <c r="C76" s="64">
        <f>+'Ark1'!N1549</f>
        <v>413</v>
      </c>
      <c r="D76" s="64" t="str">
        <f>VLOOKUP(C76,RNR!$J$2:$K$19,2)</f>
        <v>13,1 - 14,0 kg</v>
      </c>
      <c r="E76" s="64">
        <f>+'Ark1'!Q1549</f>
        <v>192</v>
      </c>
      <c r="F76" s="64">
        <f>+'Ark1'!R1549</f>
        <v>502</v>
      </c>
      <c r="G76" s="180">
        <f>+'Ark1'!AG1549</f>
        <v>4.7240275968214762</v>
      </c>
      <c r="H76" s="108">
        <f t="shared" si="15"/>
        <v>0.73621211787483309</v>
      </c>
      <c r="I76" s="180">
        <f>+'Ark1'!AH1549</f>
        <v>1.1952191235059761</v>
      </c>
      <c r="J76" s="93"/>
      <c r="K76" s="422">
        <f>+'Ark1'!AI1549</f>
        <v>0</v>
      </c>
      <c r="L76" s="356"/>
      <c r="M76" s="280" t="str">
        <f>+IF(K76=0,"",'Ark1'!AJ1549)</f>
        <v/>
      </c>
      <c r="N76" s="419"/>
      <c r="O76" s="280" t="str">
        <f>+IF(K76=0,"",'Ark1'!AK1549)</f>
        <v/>
      </c>
      <c r="P76" s="419"/>
      <c r="Q76" s="65">
        <f>+'Ark1'!S1549</f>
        <v>5.9302788844621501</v>
      </c>
      <c r="R76" s="464"/>
      <c r="S76" s="115"/>
      <c r="T76" s="65">
        <f>+'Ark1'!T1549</f>
        <v>4.6832669322709162</v>
      </c>
      <c r="U76" s="464"/>
      <c r="V76" s="464"/>
      <c r="W76" s="237">
        <f>+'Ark1'!U1549</f>
        <v>13.480537848605584</v>
      </c>
      <c r="X76" s="93"/>
      <c r="Y76" s="134">
        <f>+'Ark1'!X1549</f>
        <v>0</v>
      </c>
      <c r="Z76" s="134">
        <f>+'Ark1'!Y1549</f>
        <v>0</v>
      </c>
      <c r="AA76" s="65">
        <f>+'Ark1'!Z1549</f>
        <v>0.29444577819471363</v>
      </c>
      <c r="AB76" s="65">
        <f>+'Ark1'!AA1549</f>
        <v>1.3016689876075096</v>
      </c>
      <c r="AC76" s="65">
        <f>+'Ark1'!AB1549</f>
        <v>1.6475500598353612</v>
      </c>
      <c r="AD76" s="65">
        <f t="shared" si="12"/>
        <v>2.2731709774941233</v>
      </c>
      <c r="AE76" s="133">
        <f t="shared" si="13"/>
        <v>2.6145833333333335</v>
      </c>
      <c r="AF76" s="46"/>
      <c r="AG76" s="13"/>
      <c r="AH76" s="13"/>
    </row>
    <row r="77" spans="1:36" ht="15.6">
      <c r="A77" s="46"/>
      <c r="B77" s="64">
        <f>+'Ark1'!C1550</f>
        <v>2021</v>
      </c>
      <c r="C77" s="64">
        <f>+'Ark1'!N1550</f>
        <v>414</v>
      </c>
      <c r="D77" s="64" t="str">
        <f>VLOOKUP(C77,RNR!$J$2:$K$19,2)</f>
        <v>14,1 - 15,0 kg</v>
      </c>
      <c r="E77" s="64">
        <f>+'Ark1'!Q1550</f>
        <v>162</v>
      </c>
      <c r="F77" s="64">
        <f>+'Ark1'!R1550</f>
        <v>388</v>
      </c>
      <c r="G77" s="180">
        <f>+'Ark1'!AG1550</f>
        <v>3.9225548281313793</v>
      </c>
      <c r="H77" s="108">
        <f t="shared" si="15"/>
        <v>0.81180901928765348</v>
      </c>
      <c r="I77" s="180">
        <f>+'Ark1'!AH1550</f>
        <v>0.77319587628865982</v>
      </c>
      <c r="J77" s="93"/>
      <c r="K77" s="422">
        <f>+'Ark1'!AI1550</f>
        <v>0</v>
      </c>
      <c r="L77" s="356"/>
      <c r="M77" s="280" t="str">
        <f>+IF(K77=0,"",'Ark1'!AJ1550)</f>
        <v/>
      </c>
      <c r="N77" s="419"/>
      <c r="O77" s="280" t="str">
        <f>+IF(K77=0,"",'Ark1'!AK1550)</f>
        <v/>
      </c>
      <c r="P77" s="419"/>
      <c r="Q77" s="65">
        <f>+'Ark1'!S1550</f>
        <v>6.1056701030927849</v>
      </c>
      <c r="R77" s="464"/>
      <c r="S77" s="115"/>
      <c r="T77" s="65">
        <f>+'Ark1'!T1550</f>
        <v>4.8144329896907214</v>
      </c>
      <c r="U77" s="464"/>
      <c r="V77" s="464"/>
      <c r="W77" s="237">
        <f>+'Ark1'!U1550</f>
        <v>14.482242268041238</v>
      </c>
      <c r="X77" s="93"/>
      <c r="Y77" s="134">
        <f>+'Ark1'!X1550</f>
        <v>0</v>
      </c>
      <c r="Z77" s="134">
        <f>+'Ark1'!Y1550</f>
        <v>0</v>
      </c>
      <c r="AA77" s="65">
        <f>+'Ark1'!Z1550</f>
        <v>0.30204777574429442</v>
      </c>
      <c r="AB77" s="65">
        <f>+'Ark1'!AA1550</f>
        <v>1.5587031400484499</v>
      </c>
      <c r="AC77" s="65">
        <f>+'Ark1'!AB1550</f>
        <v>1.7794931335972972</v>
      </c>
      <c r="AD77" s="65">
        <f t="shared" si="12"/>
        <v>2.3719333051920639</v>
      </c>
      <c r="AE77" s="133">
        <f t="shared" si="13"/>
        <v>2.3950617283950617</v>
      </c>
      <c r="AF77" s="46"/>
      <c r="AG77" s="4"/>
      <c r="AH77" s="4"/>
      <c r="AI77" s="4"/>
      <c r="AJ77" s="4"/>
    </row>
    <row r="78" spans="1:36" ht="15.6">
      <c r="A78" s="46"/>
      <c r="B78" s="64">
        <f>+'Ark1'!C1551</f>
        <v>2021</v>
      </c>
      <c r="C78" s="64">
        <f>+'Ark1'!N1551</f>
        <v>415</v>
      </c>
      <c r="D78" s="64" t="str">
        <f>VLOOKUP(C78,RNR!$J$2:$K$19,2)</f>
        <v>15,1 - 16,0 kg</v>
      </c>
      <c r="E78" s="64">
        <f>+'Ark1'!Q1551</f>
        <v>123</v>
      </c>
      <c r="F78" s="64">
        <f>+'Ark1'!R1551</f>
        <v>278</v>
      </c>
      <c r="G78" s="180">
        <f>+'Ark1'!AG1551</f>
        <v>3.011819510443468</v>
      </c>
      <c r="H78" s="108">
        <f t="shared" si="15"/>
        <v>1.0298785554526131</v>
      </c>
      <c r="I78" s="180">
        <f>+'Ark1'!AH1551</f>
        <v>0.35971223021582727</v>
      </c>
      <c r="J78" s="93"/>
      <c r="K78" s="422">
        <f>+'Ark1'!AI1551</f>
        <v>0</v>
      </c>
      <c r="L78" s="356"/>
      <c r="M78" s="280" t="str">
        <f>+IF(K78=0,"",'Ark1'!AJ1551)</f>
        <v/>
      </c>
      <c r="N78" s="419"/>
      <c r="O78" s="280" t="str">
        <f>+IF(K78=0,"",'Ark1'!AK1551)</f>
        <v/>
      </c>
      <c r="P78" s="419"/>
      <c r="Q78" s="65">
        <f>+'Ark1'!S1551</f>
        <v>6.0503597122302164</v>
      </c>
      <c r="R78" s="464"/>
      <c r="S78" s="115"/>
      <c r="T78" s="65">
        <f>+'Ark1'!T1551</f>
        <v>4.9064748201438837</v>
      </c>
      <c r="U78" s="464"/>
      <c r="V78" s="464"/>
      <c r="W78" s="237">
        <f>+'Ark1'!U1551</f>
        <v>15.51967625899281</v>
      </c>
      <c r="X78" s="93"/>
      <c r="Y78" s="134">
        <f>+'Ark1'!X1551</f>
        <v>0</v>
      </c>
      <c r="Z78" s="134">
        <f>+'Ark1'!Y1551</f>
        <v>0</v>
      </c>
      <c r="AA78" s="65">
        <f>+'Ark1'!Z1551</f>
        <v>0.2876002850636557</v>
      </c>
      <c r="AB78" s="65">
        <f>+'Ark1'!AA1551</f>
        <v>1.4158595071504847</v>
      </c>
      <c r="AC78" s="65">
        <f>+'Ark1'!AB1551</f>
        <v>1.7888225552742971</v>
      </c>
      <c r="AD78" s="65">
        <f t="shared" si="12"/>
        <v>2.565083234244947</v>
      </c>
      <c r="AE78" s="133">
        <f t="shared" si="13"/>
        <v>2.2601626016260163</v>
      </c>
      <c r="AF78" s="46"/>
    </row>
    <row r="79" spans="1:36" ht="15.6">
      <c r="A79" s="46"/>
      <c r="B79" s="64">
        <f>+'Ark1'!C1552</f>
        <v>2021</v>
      </c>
      <c r="C79" s="64">
        <f>+'Ark1'!N1552</f>
        <v>416</v>
      </c>
      <c r="D79" s="64" t="str">
        <f>VLOOKUP(C79,RNR!$J$2:$K$19,2)</f>
        <v>16,1 - 17,0 kg</v>
      </c>
      <c r="E79" s="64">
        <f>+'Ark1'!Q1552</f>
        <v>92</v>
      </c>
      <c r="F79" s="64">
        <f>+'Ark1'!R1552</f>
        <v>188</v>
      </c>
      <c r="G79" s="180">
        <f>+'Ark1'!AG1552</f>
        <v>2.1646508149874824</v>
      </c>
      <c r="H79" s="108">
        <f t="shared" si="15"/>
        <v>0.54470236342976075</v>
      </c>
      <c r="I79" s="180">
        <f>+'Ark1'!AH1552</f>
        <v>0</v>
      </c>
      <c r="J79" s="93"/>
      <c r="K79" s="422">
        <f>+'Ark1'!AI1552</f>
        <v>0</v>
      </c>
      <c r="L79" s="356"/>
      <c r="M79" s="280" t="str">
        <f>+IF(K79=0,"",'Ark1'!AJ1552)</f>
        <v/>
      </c>
      <c r="N79" s="419"/>
      <c r="O79" s="280" t="str">
        <f>+IF(K79=0,"",'Ark1'!AK1552)</f>
        <v/>
      </c>
      <c r="P79" s="419"/>
      <c r="Q79" s="65">
        <f>+'Ark1'!S1552</f>
        <v>6.5212765957446797</v>
      </c>
      <c r="R79" s="464"/>
      <c r="S79" s="115"/>
      <c r="T79" s="65">
        <f>+'Ark1'!T1552</f>
        <v>5.4148936170212751</v>
      </c>
      <c r="U79" s="464"/>
      <c r="V79" s="464"/>
      <c r="W79" s="237">
        <f>+'Ark1'!U1552</f>
        <v>16.494095744680859</v>
      </c>
      <c r="X79" s="93"/>
      <c r="Y79" s="134">
        <f>+'Ark1'!X1552</f>
        <v>100</v>
      </c>
      <c r="Z79" s="134">
        <f>+'Ark1'!Y1552</f>
        <v>0</v>
      </c>
      <c r="AA79" s="65">
        <f>+'Ark1'!Z1552</f>
        <v>0.2958214876151764</v>
      </c>
      <c r="AB79" s="65">
        <f>+'Ark1'!AA1552</f>
        <v>1.5589734989098789</v>
      </c>
      <c r="AC79" s="65">
        <f>+'Ark1'!AB1552</f>
        <v>1.7284205954107652</v>
      </c>
      <c r="AD79" s="65">
        <f t="shared" si="12"/>
        <v>2.5292740619902139</v>
      </c>
      <c r="AE79" s="133">
        <f t="shared" si="13"/>
        <v>2.0434782608695654</v>
      </c>
      <c r="AF79" s="46"/>
    </row>
    <row r="80" spans="1:36" ht="15.6">
      <c r="A80" s="46"/>
      <c r="B80" s="64">
        <f>+'Ark1'!C1553</f>
        <v>2021</v>
      </c>
      <c r="C80" s="64">
        <f>+'Ark1'!N1553</f>
        <v>417</v>
      </c>
      <c r="D80" s="64" t="str">
        <f>VLOOKUP(C80,RNR!$J$2:$K$19,2)</f>
        <v>17,1 - 18,0 kg</v>
      </c>
      <c r="E80" s="64">
        <f>+'Ark1'!Q1553</f>
        <v>84</v>
      </c>
      <c r="F80" s="64">
        <f>+'Ark1'!R1553</f>
        <v>140</v>
      </c>
      <c r="G80" s="180">
        <f>+'Ark1'!AG1553</f>
        <v>1.7094157902114391</v>
      </c>
      <c r="H80" s="108">
        <f t="shared" si="15"/>
        <v>0.56418978815959497</v>
      </c>
      <c r="I80" s="180">
        <f>+'Ark1'!AH1553</f>
        <v>0</v>
      </c>
      <c r="J80" s="93"/>
      <c r="K80" s="422">
        <f>+'Ark1'!AI1553</f>
        <v>0</v>
      </c>
      <c r="L80" s="356"/>
      <c r="M80" s="280" t="str">
        <f>+IF(K80=0,"",'Ark1'!AJ1553)</f>
        <v/>
      </c>
      <c r="N80" s="419"/>
      <c r="O80" s="280" t="str">
        <f>+IF(K80=0,"",'Ark1'!AK1553)</f>
        <v/>
      </c>
      <c r="P80" s="419"/>
      <c r="Q80" s="65">
        <f>+'Ark1'!S1553</f>
        <v>6.4214285714285744</v>
      </c>
      <c r="R80" s="464"/>
      <c r="S80" s="115"/>
      <c r="T80" s="65">
        <f>+'Ark1'!T1553</f>
        <v>5.7928571428571436</v>
      </c>
      <c r="U80" s="464"/>
      <c r="V80" s="464"/>
      <c r="W80" s="237">
        <f>+'Ark1'!U1553</f>
        <v>17.491142857142862</v>
      </c>
      <c r="X80" s="93"/>
      <c r="Y80" s="134">
        <f>+'Ark1'!X1553</f>
        <v>100</v>
      </c>
      <c r="Z80" s="134">
        <f>+'Ark1'!Y1553</f>
        <v>0</v>
      </c>
      <c r="AA80" s="65">
        <f>+'Ark1'!Z1553</f>
        <v>0.29375180416265334</v>
      </c>
      <c r="AB80" s="65">
        <f>+'Ark1'!AA1553</f>
        <v>1.8010626115191652</v>
      </c>
      <c r="AC80" s="65">
        <f>+'Ark1'!AB1553</f>
        <v>1.7423154896017328</v>
      </c>
      <c r="AD80" s="65">
        <f t="shared" si="12"/>
        <v>2.7238709677419348</v>
      </c>
      <c r="AE80" s="133">
        <f t="shared" si="13"/>
        <v>1.6666666666666667</v>
      </c>
      <c r="AF80" s="46"/>
    </row>
    <row r="81" spans="1:32" ht="15.6">
      <c r="A81" s="46"/>
      <c r="B81" s="64">
        <f>+'Ark1'!C1554</f>
        <v>2021</v>
      </c>
      <c r="C81" s="64">
        <f>+'Ark1'!N1554</f>
        <v>418</v>
      </c>
      <c r="D81" s="64" t="str">
        <f>VLOOKUP(C81,RNR!$J$2:$K$19,2)</f>
        <v>18,1 - 19,0 kg</v>
      </c>
      <c r="E81" s="64">
        <f>+'Ark1'!Q1554</f>
        <v>47</v>
      </c>
      <c r="F81" s="64">
        <f>+'Ark1'!R1554</f>
        <v>80</v>
      </c>
      <c r="G81" s="180">
        <f>+'Ark1'!AG1554</f>
        <v>1.0306853802632687</v>
      </c>
      <c r="H81" s="108">
        <f t="shared" si="15"/>
        <v>0.34495335812977179</v>
      </c>
      <c r="I81" s="180">
        <f>+'Ark1'!AH1554</f>
        <v>0</v>
      </c>
      <c r="J81" s="93"/>
      <c r="K81" s="422">
        <f>+'Ark1'!AI1554</f>
        <v>0</v>
      </c>
      <c r="L81" s="356"/>
      <c r="M81" s="280" t="str">
        <f>+IF(K81=0,"",'Ark1'!AJ1554)</f>
        <v/>
      </c>
      <c r="N81" s="419"/>
      <c r="O81" s="280" t="str">
        <f>+IF(K81=0,"",'Ark1'!AK1554)</f>
        <v/>
      </c>
      <c r="P81" s="419"/>
      <c r="Q81" s="65">
        <f>+'Ark1'!S1554</f>
        <v>6.7750000000000004</v>
      </c>
      <c r="R81" s="464"/>
      <c r="S81" s="115"/>
      <c r="T81" s="65">
        <f>+'Ark1'!T1554</f>
        <v>5.9749999999999996</v>
      </c>
      <c r="U81" s="464"/>
      <c r="V81" s="464"/>
      <c r="W81" s="237">
        <f>+'Ark1'!U1554</f>
        <v>18.455874999999995</v>
      </c>
      <c r="X81" s="93"/>
      <c r="Y81" s="134">
        <f>+'Ark1'!X1554</f>
        <v>100</v>
      </c>
      <c r="Z81" s="134">
        <f>+'Ark1'!Y1554</f>
        <v>0</v>
      </c>
      <c r="AA81" s="65">
        <f>+'Ark1'!Z1554</f>
        <v>0.28569517737448685</v>
      </c>
      <c r="AB81" s="65">
        <f>+'Ark1'!AA1554</f>
        <v>1.6953981833185965</v>
      </c>
      <c r="AC81" s="65">
        <f>+'Ark1'!AB1554</f>
        <v>1.8232868671714839</v>
      </c>
      <c r="AD81" s="65">
        <f t="shared" si="12"/>
        <v>2.7241143911439107</v>
      </c>
      <c r="AE81" s="133">
        <f t="shared" si="13"/>
        <v>1.7021276595744681</v>
      </c>
      <c r="AF81" s="46"/>
    </row>
    <row r="82" spans="1:32" ht="15.6">
      <c r="A82" s="46"/>
      <c r="B82" s="64">
        <f>+'Ark1'!C1555</f>
        <v>2021</v>
      </c>
      <c r="C82" s="64">
        <f>+'Ark1'!N1555</f>
        <v>419</v>
      </c>
      <c r="D82" s="64" t="str">
        <f>VLOOKUP(C82,RNR!$J$2:$K$19,2)</f>
        <v>19,1 - 20,0 kg</v>
      </c>
      <c r="E82" s="64">
        <f>+'Ark1'!Q1555</f>
        <v>25</v>
      </c>
      <c r="F82" s="64">
        <f>+'Ark1'!R1555</f>
        <v>37</v>
      </c>
      <c r="G82" s="180">
        <f>+'Ark1'!AG1555</f>
        <v>0.50347892179392761</v>
      </c>
      <c r="H82" s="108">
        <f t="shared" si="15"/>
        <v>4.8348400210117159E-2</v>
      </c>
      <c r="I82" s="180">
        <f>+'Ark1'!AH1555</f>
        <v>0</v>
      </c>
      <c r="J82" s="93"/>
      <c r="K82" s="422">
        <f>+'Ark1'!AI1555</f>
        <v>0</v>
      </c>
      <c r="L82" s="356"/>
      <c r="M82" s="280" t="str">
        <f>+IF(K82=0,"",'Ark1'!AJ1555)</f>
        <v/>
      </c>
      <c r="N82" s="419"/>
      <c r="O82" s="280" t="str">
        <f>+IF(K82=0,"",'Ark1'!AK1555)</f>
        <v/>
      </c>
      <c r="P82" s="419"/>
      <c r="Q82" s="65">
        <f>+'Ark1'!S1555</f>
        <v>6.5675675675675675</v>
      </c>
      <c r="R82" s="464"/>
      <c r="S82" s="115"/>
      <c r="T82" s="65">
        <f>+'Ark1'!T1555</f>
        <v>5.6486486486486482</v>
      </c>
      <c r="U82" s="464"/>
      <c r="V82" s="464"/>
      <c r="W82" s="237">
        <f>+'Ark1'!U1555</f>
        <v>19.492972972972975</v>
      </c>
      <c r="X82" s="93"/>
      <c r="Y82" s="134">
        <f>+'Ark1'!X1555</f>
        <v>100</v>
      </c>
      <c r="Z82" s="134">
        <f>+'Ark1'!Y1555</f>
        <v>0</v>
      </c>
      <c r="AA82" s="65">
        <f>+'Ark1'!Z1555</f>
        <v>0.30839484050164423</v>
      </c>
      <c r="AB82" s="65">
        <f>+'Ark1'!AA1555</f>
        <v>1.7326832891702275</v>
      </c>
      <c r="AC82" s="65">
        <f>+'Ark1'!AB1555</f>
        <v>1.4183396500975081</v>
      </c>
      <c r="AD82" s="65">
        <f t="shared" si="12"/>
        <v>2.9680658436213996</v>
      </c>
      <c r="AE82" s="133">
        <f t="shared" si="13"/>
        <v>1.48</v>
      </c>
      <c r="AF82" s="46"/>
    </row>
    <row r="83" spans="1:32" ht="15.6">
      <c r="A83" s="46"/>
      <c r="B83" s="64">
        <f>+'Ark1'!C1556</f>
        <v>2021</v>
      </c>
      <c r="C83" s="64">
        <f>+'Ark1'!N1556</f>
        <v>420</v>
      </c>
      <c r="D83" s="64" t="str">
        <f>VLOOKUP(C83,RNR!$J$2:$K$19,2)</f>
        <v>20,1 - ==&gt; kg</v>
      </c>
      <c r="E83" s="64">
        <f>+'Ark1'!Q1556</f>
        <v>38</v>
      </c>
      <c r="F83" s="64">
        <f>+'Ark1'!R1556</f>
        <v>62</v>
      </c>
      <c r="G83" s="180">
        <f>+'Ark1'!AG1556</f>
        <v>0.97694065979724642</v>
      </c>
      <c r="H83" s="108">
        <f t="shared" si="15"/>
        <v>-0.24142417637198366</v>
      </c>
      <c r="I83" s="180">
        <f>+'Ark1'!AH1556</f>
        <v>0</v>
      </c>
      <c r="J83" s="93"/>
      <c r="K83" s="422">
        <f>+'Ark1'!AI1556</f>
        <v>0</v>
      </c>
      <c r="L83" s="356"/>
      <c r="M83" s="280" t="str">
        <f>+IF(K83=0,"",'Ark1'!AJ1556)</f>
        <v/>
      </c>
      <c r="N83" s="419"/>
      <c r="O83" s="280" t="str">
        <f>+IF(K83=0,"",'Ark1'!AK1556)</f>
        <v/>
      </c>
      <c r="P83" s="419"/>
      <c r="Q83" s="65">
        <f>+'Ark1'!S1556</f>
        <v>6.758064516129032</v>
      </c>
      <c r="R83" s="464"/>
      <c r="S83" s="115"/>
      <c r="T83" s="65">
        <f>+'Ark1'!T1556</f>
        <v>6.161290322580645</v>
      </c>
      <c r="U83" s="464"/>
      <c r="V83" s="464"/>
      <c r="W83" s="237">
        <f>+'Ark1'!U1556</f>
        <v>22.572258064516141</v>
      </c>
      <c r="X83" s="93"/>
      <c r="Y83" s="134">
        <f>+'Ark1'!X1556</f>
        <v>100</v>
      </c>
      <c r="Z83" s="134">
        <f>+'Ark1'!Y1556</f>
        <v>19.354838709677423</v>
      </c>
      <c r="AA83" s="65">
        <f>+'Ark1'!Z1556</f>
        <v>5.2662790375315849</v>
      </c>
      <c r="AB83" s="65">
        <f>+'Ark1'!AA1556</f>
        <v>1.8895765344935465</v>
      </c>
      <c r="AC83" s="65">
        <f>+'Ark1'!AB1556</f>
        <v>1.648005132186426</v>
      </c>
      <c r="AD83" s="65">
        <f t="shared" si="12"/>
        <v>3.3400477326968994</v>
      </c>
      <c r="AE83" s="133">
        <f t="shared" si="13"/>
        <v>1.631578947368421</v>
      </c>
      <c r="AF83" s="46"/>
    </row>
    <row r="84" spans="1:3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53"/>
      <c r="S84" s="46"/>
      <c r="T84" s="46"/>
      <c r="U84" s="453"/>
      <c r="V84" s="453"/>
      <c r="W84" s="46"/>
      <c r="X84" s="46"/>
      <c r="Y84" s="46"/>
      <c r="Z84" s="46"/>
      <c r="AA84" s="46"/>
      <c r="AB84" s="46"/>
      <c r="AC84" s="46"/>
      <c r="AD84" s="46"/>
      <c r="AE84" s="46"/>
      <c r="AF84" s="46"/>
    </row>
    <row r="85" spans="1:32" ht="15.6">
      <c r="A85" s="46"/>
      <c r="B85" s="64">
        <f>+'Ark1'!C1557</f>
        <v>2020</v>
      </c>
      <c r="C85" s="64">
        <f>+'Ark1'!N1557</f>
        <v>403</v>
      </c>
      <c r="D85" s="64" t="str">
        <f>VLOOKUP(C85,RNR!$J$2:$K$19,2)</f>
        <v>&lt;=4,0</v>
      </c>
      <c r="E85" s="64">
        <f>+'Ark1'!Q1557</f>
        <v>110</v>
      </c>
      <c r="F85" s="64">
        <f>+'Ark1'!R1557</f>
        <v>834</v>
      </c>
      <c r="G85" s="180">
        <f>+'Ark1'!AG1557</f>
        <v>2.2663220795137056</v>
      </c>
      <c r="H85" s="108">
        <f t="shared" ref="H85:H102" si="16">+G85-G104</f>
        <v>-0.43695189459200723</v>
      </c>
      <c r="I85" s="180">
        <f>+'Ark1'!AH1557</f>
        <v>0.23980815347721821</v>
      </c>
      <c r="J85" s="93"/>
      <c r="K85" s="422">
        <f>+'Ark1'!AI1557</f>
        <v>0</v>
      </c>
      <c r="L85" s="356"/>
      <c r="M85" s="280" t="str">
        <f>+IF(K85=0,"",'Ark1'!AJ1557)</f>
        <v/>
      </c>
      <c r="N85" s="419"/>
      <c r="O85" s="280" t="str">
        <f>+IF(K85=0,"",'Ark1'!AK1557)</f>
        <v/>
      </c>
      <c r="P85" s="419"/>
      <c r="Q85" s="65">
        <f>+'Ark1'!S1557</f>
        <v>3.6966426858513191</v>
      </c>
      <c r="R85" s="464"/>
      <c r="S85" s="115"/>
      <c r="T85" s="65">
        <f>+'Ark1'!T1557</f>
        <v>3.3920863309352511</v>
      </c>
      <c r="U85" s="464"/>
      <c r="V85" s="464"/>
      <c r="W85" s="237">
        <f>+'Ark1'!U1557</f>
        <v>3.736594724220629</v>
      </c>
      <c r="X85" s="93"/>
      <c r="Y85" s="134">
        <f>+'Ark1'!X1557</f>
        <v>0</v>
      </c>
      <c r="Z85" s="134">
        <f>+'Ark1'!Y1557</f>
        <v>0</v>
      </c>
      <c r="AA85" s="65">
        <f>+'Ark1'!Z1557</f>
        <v>0</v>
      </c>
      <c r="AB85" s="65">
        <f>+'Ark1'!AA1557</f>
        <v>1.4134717533458012</v>
      </c>
      <c r="AC85" s="65">
        <f>+'Ark1'!AB1557</f>
        <v>1.573456294903494</v>
      </c>
      <c r="AD85" s="65">
        <f t="shared" ref="AD85:AD99" si="17">+W85/Q85</f>
        <v>1.0108076548816103</v>
      </c>
      <c r="AE85" s="133">
        <f t="shared" ref="AE85:AE99" si="18">+F85/E85</f>
        <v>7.581818181818182</v>
      </c>
      <c r="AF85" s="46"/>
    </row>
    <row r="86" spans="1:32" ht="15.6">
      <c r="A86" s="46"/>
      <c r="B86" s="64">
        <f>+'Ark1'!C1558</f>
        <v>2020</v>
      </c>
      <c r="C86" s="64">
        <f>+'Ark1'!N1558</f>
        <v>404</v>
      </c>
      <c r="D86" s="64" t="str">
        <f>VLOOKUP(C86,RNR!$J$2:$K$19,2)</f>
        <v xml:space="preserve">  4,1 - 5,0 kg</v>
      </c>
      <c r="E86" s="64">
        <f>+'Ark1'!Q1558</f>
        <v>153</v>
      </c>
      <c r="F86" s="64">
        <f>+'Ark1'!R1558</f>
        <v>2267</v>
      </c>
      <c r="G86" s="180">
        <f>+'Ark1'!AG1558</f>
        <v>7.5626368989599744</v>
      </c>
      <c r="H86" s="108">
        <f t="shared" si="16"/>
        <v>0.57602098140973901</v>
      </c>
      <c r="I86" s="180">
        <f>+'Ark1'!AH1558</f>
        <v>0.17644464049404496</v>
      </c>
      <c r="J86" s="93"/>
      <c r="K86" s="422">
        <f>+'Ark1'!AI1558</f>
        <v>0</v>
      </c>
      <c r="L86" s="356"/>
      <c r="M86" s="280" t="str">
        <f>+IF(K86=0,"",'Ark1'!AJ1558)</f>
        <v/>
      </c>
      <c r="N86" s="419"/>
      <c r="O86" s="280" t="str">
        <f>+IF(K86=0,"",'Ark1'!AK1558)</f>
        <v/>
      </c>
      <c r="P86" s="419"/>
      <c r="Q86" s="65">
        <f>+'Ark1'!S1558</f>
        <v>4.6524040582267343</v>
      </c>
      <c r="R86" s="464"/>
      <c r="S86" s="115"/>
      <c r="T86" s="65">
        <f>+'Ark1'!T1558</f>
        <v>4.1530657256285846</v>
      </c>
      <c r="U86" s="464"/>
      <c r="V86" s="464"/>
      <c r="W86" s="237">
        <f>+'Ark1'!U1558</f>
        <v>4.5871415968239964</v>
      </c>
      <c r="X86" s="93"/>
      <c r="Y86" s="134">
        <f>+'Ark1'!X1558</f>
        <v>0</v>
      </c>
      <c r="Z86" s="134">
        <f>+'Ark1'!Y1558</f>
        <v>0</v>
      </c>
      <c r="AA86" s="65">
        <f>+'Ark1'!Z1558</f>
        <v>0.28408908245469749</v>
      </c>
      <c r="AB86" s="65">
        <f>+'Ark1'!AA1558</f>
        <v>1.4032689791749522</v>
      </c>
      <c r="AC86" s="65">
        <f>+'Ark1'!AB1558</f>
        <v>1.659061840381594</v>
      </c>
      <c r="AD86" s="65">
        <f t="shared" si="17"/>
        <v>0.98597231440219901</v>
      </c>
      <c r="AE86" s="133">
        <f t="shared" si="18"/>
        <v>14.816993464052288</v>
      </c>
      <c r="AF86" s="46"/>
    </row>
    <row r="87" spans="1:32" ht="15.6">
      <c r="A87" s="46"/>
      <c r="B87" s="64">
        <f>+'Ark1'!C1559</f>
        <v>2020</v>
      </c>
      <c r="C87" s="64">
        <f>+'Ark1'!N1559</f>
        <v>405</v>
      </c>
      <c r="D87" s="64" t="str">
        <f>VLOOKUP(C87,RNR!$J$2:$K$19,2)</f>
        <v xml:space="preserve">  5,1 - 6,0 kg</v>
      </c>
      <c r="E87" s="64">
        <f>+'Ark1'!Q1559</f>
        <v>226</v>
      </c>
      <c r="F87" s="64">
        <f>+'Ark1'!R1559</f>
        <v>2960</v>
      </c>
      <c r="G87" s="180">
        <f>+'Ark1'!AG1559</f>
        <v>11.933716740720616</v>
      </c>
      <c r="H87" s="108">
        <f t="shared" si="16"/>
        <v>0.92775481303340612</v>
      </c>
      <c r="I87" s="180">
        <f>+'Ark1'!AH1559</f>
        <v>0.23648648648648657</v>
      </c>
      <c r="J87" s="93"/>
      <c r="K87" s="422">
        <f>+'Ark1'!AI1559</f>
        <v>0</v>
      </c>
      <c r="L87" s="356"/>
      <c r="M87" s="280" t="str">
        <f>+IF(K87=0,"",'Ark1'!AJ1559)</f>
        <v/>
      </c>
      <c r="N87" s="419"/>
      <c r="O87" s="280" t="str">
        <f>+IF(K87=0,"",'Ark1'!AK1559)</f>
        <v/>
      </c>
      <c r="P87" s="419"/>
      <c r="Q87" s="65">
        <f>+'Ark1'!S1559</f>
        <v>5.0476351351351347</v>
      </c>
      <c r="R87" s="464"/>
      <c r="S87" s="115"/>
      <c r="T87" s="65">
        <f>+'Ark1'!T1559</f>
        <v>4.5915540540540531</v>
      </c>
      <c r="U87" s="464"/>
      <c r="V87" s="464"/>
      <c r="W87" s="237">
        <f>+'Ark1'!U1559</f>
        <v>5.5437601351351367</v>
      </c>
      <c r="X87" s="93"/>
      <c r="Y87" s="134">
        <f>+'Ark1'!X1559</f>
        <v>0</v>
      </c>
      <c r="Z87" s="134">
        <f>+'Ark1'!Y1559</f>
        <v>0</v>
      </c>
      <c r="AA87" s="65">
        <f>+'Ark1'!Z1559</f>
        <v>0.27911312833833207</v>
      </c>
      <c r="AB87" s="65">
        <f>+'Ark1'!AA1559</f>
        <v>1.345197092706117</v>
      </c>
      <c r="AC87" s="65">
        <f>+'Ark1'!AB1559</f>
        <v>1.7800687858094957</v>
      </c>
      <c r="AD87" s="65">
        <f t="shared" si="17"/>
        <v>1.0982886018338802</v>
      </c>
      <c r="AE87" s="133">
        <f t="shared" si="18"/>
        <v>13.097345132743364</v>
      </c>
      <c r="AF87" s="46"/>
    </row>
    <row r="88" spans="1:32" ht="15.6">
      <c r="A88" s="46"/>
      <c r="B88" s="64">
        <f>+'Ark1'!C1560</f>
        <v>2020</v>
      </c>
      <c r="C88" s="64">
        <f>+'Ark1'!N1560</f>
        <v>406</v>
      </c>
      <c r="D88" s="64" t="str">
        <f>VLOOKUP(C88,RNR!$J$2:$K$19,2)</f>
        <v xml:space="preserve">  6,1 - 7,0 kg</v>
      </c>
      <c r="E88" s="64">
        <f>+'Ark1'!Q1560</f>
        <v>268</v>
      </c>
      <c r="F88" s="64">
        <f>+'Ark1'!R1560</f>
        <v>2666</v>
      </c>
      <c r="G88" s="180">
        <f>+'Ark1'!AG1560</f>
        <v>12.638662524387181</v>
      </c>
      <c r="H88" s="108">
        <f t="shared" si="16"/>
        <v>0.77101638176293363</v>
      </c>
      <c r="I88" s="180">
        <f>+'Ark1'!AH1560</f>
        <v>0.33758439609902474</v>
      </c>
      <c r="J88" s="93"/>
      <c r="K88" s="422">
        <f>+'Ark1'!AI1560</f>
        <v>0</v>
      </c>
      <c r="L88" s="356"/>
      <c r="M88" s="280" t="str">
        <f>+IF(K88=0,"",'Ark1'!AJ1560)</f>
        <v/>
      </c>
      <c r="N88" s="419"/>
      <c r="O88" s="280" t="str">
        <f>+IF(K88=0,"",'Ark1'!AK1560)</f>
        <v/>
      </c>
      <c r="P88" s="419"/>
      <c r="Q88" s="65">
        <f>+'Ark1'!S1560</f>
        <v>5.1789197299324812</v>
      </c>
      <c r="R88" s="464"/>
      <c r="S88" s="115"/>
      <c r="T88" s="65">
        <f>+'Ark1'!T1560</f>
        <v>4.7895723930982754</v>
      </c>
      <c r="U88" s="464"/>
      <c r="V88" s="464"/>
      <c r="W88" s="237">
        <f>+'Ark1'!U1560</f>
        <v>6.5187059264816174</v>
      </c>
      <c r="X88" s="93"/>
      <c r="Y88" s="134">
        <f>+'Ark1'!X1560</f>
        <v>0</v>
      </c>
      <c r="Z88" s="134">
        <f>+'Ark1'!Y1560</f>
        <v>0</v>
      </c>
      <c r="AA88" s="65">
        <f>+'Ark1'!Z1560</f>
        <v>0.28049965830121087</v>
      </c>
      <c r="AB88" s="65">
        <f>+'Ark1'!AA1560</f>
        <v>1.4027161639003991</v>
      </c>
      <c r="AC88" s="65">
        <f>+'Ark1'!AB1560</f>
        <v>1.9582045177742304</v>
      </c>
      <c r="AD88" s="65">
        <f t="shared" si="17"/>
        <v>1.2586999348156731</v>
      </c>
      <c r="AE88" s="133">
        <f t="shared" si="18"/>
        <v>9.9477611940298516</v>
      </c>
      <c r="AF88" s="46"/>
    </row>
    <row r="89" spans="1:32" ht="15.6">
      <c r="A89" s="46"/>
      <c r="B89" s="64">
        <f>+'Ark1'!C1561</f>
        <v>2020</v>
      </c>
      <c r="C89" s="64">
        <f>+'Ark1'!N1561</f>
        <v>407</v>
      </c>
      <c r="D89" s="64" t="str">
        <f>VLOOKUP(C89,RNR!$J$2:$K$19,2)</f>
        <v xml:space="preserve">  7,1 - 8,0 kg</v>
      </c>
      <c r="E89" s="64">
        <f>+'Ark1'!Q1561</f>
        <v>300</v>
      </c>
      <c r="F89" s="64">
        <f>+'Ark1'!R1561</f>
        <v>2125</v>
      </c>
      <c r="G89" s="180">
        <f>+'Ark1'!AG1561</f>
        <v>11.572742377565524</v>
      </c>
      <c r="H89" s="108">
        <f t="shared" si="16"/>
        <v>0.32461073493826831</v>
      </c>
      <c r="I89" s="180">
        <f>+'Ark1'!AH1561</f>
        <v>0.70588235294117652</v>
      </c>
      <c r="J89" s="93"/>
      <c r="K89" s="422">
        <f>+'Ark1'!AI1561</f>
        <v>0</v>
      </c>
      <c r="L89" s="356"/>
      <c r="M89" s="280" t="str">
        <f>+IF(K89=0,"",'Ark1'!AJ1561)</f>
        <v/>
      </c>
      <c r="N89" s="419"/>
      <c r="O89" s="280" t="str">
        <f>+IF(K89=0,"",'Ark1'!AK1561)</f>
        <v/>
      </c>
      <c r="P89" s="419"/>
      <c r="Q89" s="65">
        <f>+'Ark1'!S1561</f>
        <v>5.1868235294117619</v>
      </c>
      <c r="R89" s="464"/>
      <c r="S89" s="115"/>
      <c r="T89" s="65">
        <f>+'Ark1'!T1561</f>
        <v>4.6625882352941188</v>
      </c>
      <c r="U89" s="464"/>
      <c r="V89" s="464"/>
      <c r="W89" s="237">
        <f>+'Ark1'!U1561</f>
        <v>7.4885505882352819</v>
      </c>
      <c r="X89" s="93"/>
      <c r="Y89" s="134">
        <f>+'Ark1'!X1561</f>
        <v>0</v>
      </c>
      <c r="Z89" s="134">
        <f>+'Ark1'!Y1561</f>
        <v>0</v>
      </c>
      <c r="AA89" s="65">
        <f>+'Ark1'!Z1561</f>
        <v>0.28262079005301893</v>
      </c>
      <c r="AB89" s="65">
        <f>+'Ark1'!AA1561</f>
        <v>1.4086841684725473</v>
      </c>
      <c r="AC89" s="65">
        <f>+'Ark1'!AB1561</f>
        <v>1.9590004371624743</v>
      </c>
      <c r="AD89" s="65">
        <f t="shared" si="17"/>
        <v>1.4437642896026113</v>
      </c>
      <c r="AE89" s="133">
        <f t="shared" si="18"/>
        <v>7.083333333333333</v>
      </c>
      <c r="AF89" s="46"/>
    </row>
    <row r="90" spans="1:32" ht="15.6">
      <c r="A90" s="46"/>
      <c r="B90" s="64">
        <f>+'Ark1'!C1562</f>
        <v>2020</v>
      </c>
      <c r="C90" s="64">
        <f>+'Ark1'!N1562</f>
        <v>408</v>
      </c>
      <c r="D90" s="64" t="str">
        <f>VLOOKUP(C90,RNR!$J$2:$K$19,2)</f>
        <v xml:space="preserve">  8,1 - 9,0 kg</v>
      </c>
      <c r="E90" s="64">
        <f>+'Ark1'!Q1562</f>
        <v>314</v>
      </c>
      <c r="F90" s="64">
        <f>+'Ark1'!R1562</f>
        <v>1549</v>
      </c>
      <c r="G90" s="180">
        <f>+'Ark1'!AG1562</f>
        <v>9.5623807639557423</v>
      </c>
      <c r="H90" s="108">
        <f t="shared" si="16"/>
        <v>0.45284636605613571</v>
      </c>
      <c r="I90" s="180">
        <f>+'Ark1'!AH1562</f>
        <v>1.0974822466107164</v>
      </c>
      <c r="J90" s="93"/>
      <c r="K90" s="422">
        <f>+'Ark1'!AI1562</f>
        <v>0</v>
      </c>
      <c r="L90" s="356"/>
      <c r="M90" s="280" t="str">
        <f>+IF(K90=0,"",'Ark1'!AJ1562)</f>
        <v/>
      </c>
      <c r="N90" s="419"/>
      <c r="O90" s="280" t="str">
        <f>+IF(K90=0,"",'Ark1'!AK1562)</f>
        <v/>
      </c>
      <c r="P90" s="419"/>
      <c r="Q90" s="65">
        <f>+'Ark1'!S1562</f>
        <v>5.2717882504841844</v>
      </c>
      <c r="R90" s="464"/>
      <c r="S90" s="115"/>
      <c r="T90" s="65">
        <f>+'Ark1'!T1562</f>
        <v>4.5319561007101363</v>
      </c>
      <c r="U90" s="464"/>
      <c r="V90" s="464"/>
      <c r="W90" s="237">
        <f>+'Ark1'!U1562</f>
        <v>8.4885797288573315</v>
      </c>
      <c r="X90" s="93"/>
      <c r="Y90" s="134">
        <f>+'Ark1'!X1562</f>
        <v>0</v>
      </c>
      <c r="Z90" s="134">
        <f>+'Ark1'!Y1562</f>
        <v>0</v>
      </c>
      <c r="AA90" s="65">
        <f>+'Ark1'!Z1562</f>
        <v>0.28267384591750794</v>
      </c>
      <c r="AB90" s="65">
        <f>+'Ark1'!AA1562</f>
        <v>1.2892206288762411</v>
      </c>
      <c r="AC90" s="65">
        <f>+'Ark1'!AB1562</f>
        <v>1.8023132995778743</v>
      </c>
      <c r="AD90" s="65">
        <f t="shared" si="17"/>
        <v>1.610189811413177</v>
      </c>
      <c r="AE90" s="133">
        <f t="shared" si="18"/>
        <v>4.9331210191082802</v>
      </c>
      <c r="AF90" s="46"/>
    </row>
    <row r="91" spans="1:32" ht="15.6">
      <c r="A91" s="46"/>
      <c r="B91" s="64">
        <f>+'Ark1'!C1563</f>
        <v>2020</v>
      </c>
      <c r="C91" s="64">
        <f>+'Ark1'!N1563</f>
        <v>409</v>
      </c>
      <c r="D91" s="64" t="str">
        <f>VLOOKUP(C91,RNR!$J$2:$K$19,2)</f>
        <v xml:space="preserve">  9,1 - 10,0 kg</v>
      </c>
      <c r="E91" s="64">
        <f>+'Ark1'!Q1563</f>
        <v>306</v>
      </c>
      <c r="F91" s="64">
        <f>+'Ark1'!R1563</f>
        <v>1336</v>
      </c>
      <c r="G91" s="180">
        <f>+'Ark1'!AG1563</f>
        <v>9.2416665763673223</v>
      </c>
      <c r="H91" s="108">
        <f t="shared" si="16"/>
        <v>0.39922940582812316</v>
      </c>
      <c r="I91" s="180">
        <f>+'Ark1'!AH1563</f>
        <v>1.4970059880239523</v>
      </c>
      <c r="J91" s="93"/>
      <c r="K91" s="422">
        <f>+'Ark1'!AI1563</f>
        <v>0</v>
      </c>
      <c r="L91" s="356"/>
      <c r="M91" s="280" t="str">
        <f>+IF(K91=0,"",'Ark1'!AJ1563)</f>
        <v/>
      </c>
      <c r="N91" s="419"/>
      <c r="O91" s="280" t="str">
        <f>+IF(K91=0,"",'Ark1'!AK1563)</f>
        <v/>
      </c>
      <c r="P91" s="419"/>
      <c r="Q91" s="65">
        <f>+'Ark1'!S1563</f>
        <v>5.2769461077844309</v>
      </c>
      <c r="R91" s="464"/>
      <c r="S91" s="115"/>
      <c r="T91" s="65">
        <f>+'Ark1'!T1563</f>
        <v>4.4940119760479034</v>
      </c>
      <c r="U91" s="464"/>
      <c r="V91" s="464"/>
      <c r="W91" s="237">
        <f>+'Ark1'!U1563</f>
        <v>9.5118338323353289</v>
      </c>
      <c r="X91" s="93"/>
      <c r="Y91" s="134">
        <f>+'Ark1'!X1563</f>
        <v>0</v>
      </c>
      <c r="Z91" s="134">
        <f>+'Ark1'!Y1563</f>
        <v>0</v>
      </c>
      <c r="AA91" s="65">
        <f>+'Ark1'!Z1563</f>
        <v>0.29913323778048978</v>
      </c>
      <c r="AB91" s="65">
        <f>+'Ark1'!AA1563</f>
        <v>1.2055044475834731</v>
      </c>
      <c r="AC91" s="65">
        <f>+'Ark1'!AB1563</f>
        <v>1.719897664369737</v>
      </c>
      <c r="AD91" s="65">
        <f t="shared" si="17"/>
        <v>1.8025262411347518</v>
      </c>
      <c r="AE91" s="133">
        <f t="shared" si="18"/>
        <v>4.3660130718954244</v>
      </c>
      <c r="AF91" s="46"/>
    </row>
    <row r="92" spans="1:32" ht="15.6">
      <c r="A92" s="46"/>
      <c r="B92" s="64">
        <f>+'Ark1'!C1564</f>
        <v>2020</v>
      </c>
      <c r="C92" s="64">
        <f>+'Ark1'!N1564</f>
        <v>410</v>
      </c>
      <c r="D92" s="64" t="str">
        <f>VLOOKUP(C92,RNR!$J$2:$K$19,2)</f>
        <v>10,1 - 11,0 kg</v>
      </c>
      <c r="E92" s="64">
        <f>+'Ark1'!Q1564</f>
        <v>295</v>
      </c>
      <c r="F92" s="64">
        <f>+'Ark1'!R1564</f>
        <v>1064</v>
      </c>
      <c r="G92" s="180">
        <f>+'Ark1'!AG1564</f>
        <v>8.1527000971087702</v>
      </c>
      <c r="H92" s="108">
        <f t="shared" si="16"/>
        <v>0.15692309476171129</v>
      </c>
      <c r="I92" s="180">
        <f>+'Ark1'!AH1564</f>
        <v>1.1278195488721805</v>
      </c>
      <c r="J92" s="93"/>
      <c r="K92" s="422">
        <f>+'Ark1'!AI1564</f>
        <v>0</v>
      </c>
      <c r="L92" s="356"/>
      <c r="M92" s="280" t="str">
        <f>+IF(K92=0,"",'Ark1'!AJ1564)</f>
        <v/>
      </c>
      <c r="N92" s="419"/>
      <c r="O92" s="280" t="str">
        <f>+IF(K92=0,"",'Ark1'!AK1564)</f>
        <v/>
      </c>
      <c r="P92" s="419"/>
      <c r="Q92" s="65">
        <f>+'Ark1'!S1564</f>
        <v>5.4830827067669183</v>
      </c>
      <c r="R92" s="464"/>
      <c r="S92" s="115"/>
      <c r="T92" s="65">
        <f>+'Ark1'!T1564</f>
        <v>4.503759398496241</v>
      </c>
      <c r="U92" s="464"/>
      <c r="V92" s="464"/>
      <c r="W92" s="237">
        <f>+'Ark1'!U1564</f>
        <v>10.536109022556394</v>
      </c>
      <c r="X92" s="93"/>
      <c r="Y92" s="134">
        <f>+'Ark1'!X1564</f>
        <v>0</v>
      </c>
      <c r="Z92" s="134">
        <f>+'Ark1'!Y1564</f>
        <v>0</v>
      </c>
      <c r="AA92" s="65">
        <f>+'Ark1'!Z1564</f>
        <v>0.28732054116813238</v>
      </c>
      <c r="AB92" s="65">
        <f>+'Ark1'!AA1564</f>
        <v>1.2564478395901344</v>
      </c>
      <c r="AC92" s="65">
        <f>+'Ark1'!AB1564</f>
        <v>1.6268381629026063</v>
      </c>
      <c r="AD92" s="65">
        <f t="shared" si="17"/>
        <v>1.9215666780939322</v>
      </c>
      <c r="AE92" s="133">
        <f t="shared" si="18"/>
        <v>3.6067796610169491</v>
      </c>
      <c r="AF92" s="46"/>
    </row>
    <row r="93" spans="1:32" ht="15.6">
      <c r="A93" s="46"/>
      <c r="B93" s="64">
        <f>+'Ark1'!C1565</f>
        <v>2020</v>
      </c>
      <c r="C93" s="64">
        <f>+'Ark1'!N1565</f>
        <v>411</v>
      </c>
      <c r="D93" s="64" t="str">
        <f>VLOOKUP(C93,RNR!$J$2:$K$19,2)</f>
        <v>11,1 - 12,0 kg</v>
      </c>
      <c r="E93" s="64">
        <f>+'Ark1'!Q1565</f>
        <v>266</v>
      </c>
      <c r="F93" s="64">
        <f>+'Ark1'!R1565</f>
        <v>853</v>
      </c>
      <c r="G93" s="180">
        <f>+'Ark1'!AG1565</f>
        <v>7.1437448988445009</v>
      </c>
      <c r="H93" s="108">
        <f t="shared" si="16"/>
        <v>-1.9169247963322533E-2</v>
      </c>
      <c r="I93" s="180">
        <f>+'Ark1'!AH1565</f>
        <v>1.1723329425556861</v>
      </c>
      <c r="J93" s="93"/>
      <c r="K93" s="422">
        <f>+'Ark1'!AI1565</f>
        <v>0</v>
      </c>
      <c r="L93" s="356"/>
      <c r="M93" s="280" t="str">
        <f>+IF(K93=0,"",'Ark1'!AJ1565)</f>
        <v/>
      </c>
      <c r="N93" s="419"/>
      <c r="O93" s="280" t="str">
        <f>+IF(K93=0,"",'Ark1'!AK1565)</f>
        <v/>
      </c>
      <c r="P93" s="419"/>
      <c r="Q93" s="65">
        <f>+'Ark1'!S1565</f>
        <v>5.6576787807737396</v>
      </c>
      <c r="R93" s="464"/>
      <c r="S93" s="115"/>
      <c r="T93" s="65">
        <f>+'Ark1'!T1565</f>
        <v>4.4701055099648306</v>
      </c>
      <c r="U93" s="464"/>
      <c r="V93" s="464"/>
      <c r="W93" s="237">
        <f>+'Ark1'!U1565</f>
        <v>11.515885111371642</v>
      </c>
      <c r="X93" s="93"/>
      <c r="Y93" s="134">
        <f>+'Ark1'!X1565</f>
        <v>0</v>
      </c>
      <c r="Z93" s="134">
        <f>+'Ark1'!Y1565</f>
        <v>0</v>
      </c>
      <c r="AA93" s="65">
        <f>+'Ark1'!Z1565</f>
        <v>0.28445018383132659</v>
      </c>
      <c r="AB93" s="65">
        <f>+'Ark1'!AA1565</f>
        <v>1.3038144974760622</v>
      </c>
      <c r="AC93" s="65">
        <f>+'Ark1'!AB1565</f>
        <v>1.6214013053077216</v>
      </c>
      <c r="AD93" s="65">
        <f t="shared" si="17"/>
        <v>2.0354434314131806</v>
      </c>
      <c r="AE93" s="133">
        <f t="shared" si="18"/>
        <v>3.2067669172932329</v>
      </c>
      <c r="AF93" s="46"/>
    </row>
    <row r="94" spans="1:32" ht="15.6">
      <c r="A94" s="46"/>
      <c r="B94" s="64">
        <f>+'Ark1'!C1566</f>
        <v>2020</v>
      </c>
      <c r="C94" s="64">
        <f>+'Ark1'!N1566</f>
        <v>412</v>
      </c>
      <c r="D94" s="64" t="str">
        <f>VLOOKUP(C94,RNR!$J$2:$K$19,2)</f>
        <v>12,1 - 13,0 kg</v>
      </c>
      <c r="E94" s="64">
        <f>+'Ark1'!Q1566</f>
        <v>224</v>
      </c>
      <c r="F94" s="64">
        <f>+'Ark1'!R1566</f>
        <v>629</v>
      </c>
      <c r="G94" s="180">
        <f>+'Ark1'!AG1566</f>
        <v>5.720522966299332</v>
      </c>
      <c r="H94" s="108">
        <f t="shared" si="16"/>
        <v>-0.6538285875730443</v>
      </c>
      <c r="I94" s="180">
        <f>+'Ark1'!AH1566</f>
        <v>1.5898251192368844</v>
      </c>
      <c r="J94" s="93"/>
      <c r="K94" s="422">
        <f>+'Ark1'!AI1566</f>
        <v>0</v>
      </c>
      <c r="L94" s="356"/>
      <c r="M94" s="280" t="str">
        <f>+IF(K94=0,"",'Ark1'!AJ1566)</f>
        <v/>
      </c>
      <c r="N94" s="419"/>
      <c r="O94" s="280" t="str">
        <f>+IF(K94=0,"",'Ark1'!AK1566)</f>
        <v/>
      </c>
      <c r="P94" s="419"/>
      <c r="Q94" s="65">
        <f>+'Ark1'!S1566</f>
        <v>5.8362480127186007</v>
      </c>
      <c r="R94" s="464"/>
      <c r="S94" s="115"/>
      <c r="T94" s="65">
        <f>+'Ark1'!T1566</f>
        <v>4.6486486486486491</v>
      </c>
      <c r="U94" s="464"/>
      <c r="V94" s="464"/>
      <c r="W94" s="237">
        <f>+'Ark1'!U1566</f>
        <v>12.505627980922084</v>
      </c>
      <c r="X94" s="93"/>
      <c r="Y94" s="134">
        <f>+'Ark1'!X1566</f>
        <v>0</v>
      </c>
      <c r="Z94" s="134">
        <f>+'Ark1'!Y1566</f>
        <v>0</v>
      </c>
      <c r="AA94" s="65">
        <f>+'Ark1'!Z1566</f>
        <v>0.2768224105372929</v>
      </c>
      <c r="AB94" s="65">
        <f>+'Ark1'!AA1566</f>
        <v>1.3592604983010736</v>
      </c>
      <c r="AC94" s="65">
        <f>+'Ark1'!AB1566</f>
        <v>1.7174644635009131</v>
      </c>
      <c r="AD94" s="65">
        <f t="shared" si="17"/>
        <v>2.1427512939253583</v>
      </c>
      <c r="AE94" s="133">
        <f t="shared" si="18"/>
        <v>2.8080357142857144</v>
      </c>
      <c r="AF94" s="46"/>
    </row>
    <row r="95" spans="1:32" ht="15.6">
      <c r="A95" s="46"/>
      <c r="B95" s="64">
        <f>+'Ark1'!C1567</f>
        <v>2020</v>
      </c>
      <c r="C95" s="64">
        <f>+'Ark1'!N1567</f>
        <v>413</v>
      </c>
      <c r="D95" s="64" t="str">
        <f>VLOOKUP(C95,RNR!$J$2:$K$19,2)</f>
        <v>13,1 - 14,0 kg</v>
      </c>
      <c r="E95" s="64">
        <f>+'Ark1'!Q1567</f>
        <v>194</v>
      </c>
      <c r="F95" s="64">
        <f>+'Ark1'!R1567</f>
        <v>406</v>
      </c>
      <c r="G95" s="180">
        <f>+'Ark1'!AG1567</f>
        <v>3.9878154789466431</v>
      </c>
      <c r="H95" s="108">
        <f t="shared" si="16"/>
        <v>-0.54575265221080871</v>
      </c>
      <c r="I95" s="180">
        <f>+'Ark1'!AH1567</f>
        <v>1.2315270935960589</v>
      </c>
      <c r="J95" s="93"/>
      <c r="K95" s="422">
        <f>+'Ark1'!AI1567</f>
        <v>0</v>
      </c>
      <c r="L95" s="356"/>
      <c r="M95" s="280" t="str">
        <f>+IF(K95=0,"",'Ark1'!AJ1567)</f>
        <v/>
      </c>
      <c r="N95" s="419"/>
      <c r="O95" s="280" t="str">
        <f>+IF(K95=0,"",'Ark1'!AK1567)</f>
        <v/>
      </c>
      <c r="P95" s="419"/>
      <c r="Q95" s="65">
        <f>+'Ark1'!S1567</f>
        <v>5.9162561576354689</v>
      </c>
      <c r="R95" s="464"/>
      <c r="S95" s="115"/>
      <c r="T95" s="65">
        <f>+'Ark1'!T1567</f>
        <v>4.6379310344827589</v>
      </c>
      <c r="U95" s="464"/>
      <c r="V95" s="464"/>
      <c r="W95" s="237">
        <f>+'Ark1'!U1567</f>
        <v>13.506083743842368</v>
      </c>
      <c r="X95" s="93"/>
      <c r="Y95" s="134">
        <f>+'Ark1'!X1567</f>
        <v>0</v>
      </c>
      <c r="Z95" s="134">
        <f>+'Ark1'!Y1567</f>
        <v>0</v>
      </c>
      <c r="AA95" s="65">
        <f>+'Ark1'!Z1567</f>
        <v>0.29125037538906445</v>
      </c>
      <c r="AB95" s="65">
        <f>+'Ark1'!AA1567</f>
        <v>1.5750148246699354</v>
      </c>
      <c r="AC95" s="65">
        <f>+'Ark1'!AB1567</f>
        <v>1.7559019843074901</v>
      </c>
      <c r="AD95" s="65">
        <f t="shared" si="17"/>
        <v>2.2828767693588676</v>
      </c>
      <c r="AE95" s="133">
        <f t="shared" si="18"/>
        <v>2.0927835051546393</v>
      </c>
      <c r="AF95" s="46"/>
    </row>
    <row r="96" spans="1:32" ht="15.6">
      <c r="A96" s="46"/>
      <c r="B96" s="64">
        <f>+'Ark1'!C1568</f>
        <v>2020</v>
      </c>
      <c r="C96" s="64">
        <f>+'Ark1'!N1568</f>
        <v>414</v>
      </c>
      <c r="D96" s="64" t="str">
        <f>VLOOKUP(C96,RNR!$J$2:$K$19,2)</f>
        <v>14,1 - 15,0 kg</v>
      </c>
      <c r="E96" s="64">
        <f>+'Ark1'!Q1568</f>
        <v>147</v>
      </c>
      <c r="F96" s="64">
        <f>+'Ark1'!R1568</f>
        <v>295</v>
      </c>
      <c r="G96" s="180">
        <f>+'Ark1'!AG1568</f>
        <v>3.1107458088437259</v>
      </c>
      <c r="H96" s="108">
        <f t="shared" si="16"/>
        <v>-0.40733459764908941</v>
      </c>
      <c r="I96" s="180">
        <f>+'Ark1'!AH1568</f>
        <v>1.6949152542372876</v>
      </c>
      <c r="J96" s="93"/>
      <c r="K96" s="422">
        <f>+'Ark1'!AI1568</f>
        <v>0</v>
      </c>
      <c r="L96" s="356"/>
      <c r="M96" s="280" t="str">
        <f>+IF(K96=0,"",'Ark1'!AJ1568)</f>
        <v/>
      </c>
      <c r="N96" s="419"/>
      <c r="O96" s="280" t="str">
        <f>+IF(K96=0,"",'Ark1'!AK1568)</f>
        <v/>
      </c>
      <c r="P96" s="419"/>
      <c r="Q96" s="65">
        <f>+'Ark1'!S1568</f>
        <v>6.1254237288135602</v>
      </c>
      <c r="R96" s="464"/>
      <c r="S96" s="115"/>
      <c r="T96" s="65">
        <f>+'Ark1'!T1568</f>
        <v>4.7457627118644066</v>
      </c>
      <c r="U96" s="464"/>
      <c r="V96" s="464"/>
      <c r="W96" s="237">
        <f>+'Ark1'!U1568</f>
        <v>14.499830508474563</v>
      </c>
      <c r="X96" s="93"/>
      <c r="Y96" s="134">
        <f>+'Ark1'!X1568</f>
        <v>0</v>
      </c>
      <c r="Z96" s="134">
        <f>+'Ark1'!Y1568</f>
        <v>0</v>
      </c>
      <c r="AA96" s="65">
        <f>+'Ark1'!Z1568</f>
        <v>0.29183284933466058</v>
      </c>
      <c r="AB96" s="65">
        <f>+'Ark1'!AA1568</f>
        <v>1.7967572693217819</v>
      </c>
      <c r="AC96" s="65">
        <f>+'Ark1'!AB1568</f>
        <v>1.7716526837475619</v>
      </c>
      <c r="AD96" s="65">
        <f t="shared" si="17"/>
        <v>2.3671555063641367</v>
      </c>
      <c r="AE96" s="133">
        <f t="shared" si="18"/>
        <v>2.0068027210884352</v>
      </c>
      <c r="AF96" s="46"/>
    </row>
    <row r="97" spans="1:32" ht="15.6">
      <c r="A97" s="46"/>
      <c r="B97" s="64">
        <f>+'Ark1'!C1569</f>
        <v>2020</v>
      </c>
      <c r="C97" s="64">
        <f>+'Ark1'!N1569</f>
        <v>415</v>
      </c>
      <c r="D97" s="64" t="str">
        <f>VLOOKUP(C97,RNR!$J$2:$K$19,2)</f>
        <v>15,1 - 16,0 kg</v>
      </c>
      <c r="E97" s="64">
        <f>+'Ark1'!Q1569</f>
        <v>106</v>
      </c>
      <c r="F97" s="64">
        <f>+'Ark1'!R1569</f>
        <v>176</v>
      </c>
      <c r="G97" s="180">
        <f>+'Ark1'!AG1569</f>
        <v>1.9819409549908549</v>
      </c>
      <c r="H97" s="108">
        <f t="shared" si="16"/>
        <v>-0.50273313897642491</v>
      </c>
      <c r="I97" s="180">
        <f>+'Ark1'!AH1569</f>
        <v>0</v>
      </c>
      <c r="J97" s="93"/>
      <c r="K97" s="422">
        <f>+'Ark1'!AI1569</f>
        <v>0</v>
      </c>
      <c r="L97" s="356"/>
      <c r="M97" s="280" t="str">
        <f>+IF(K97=0,"",'Ark1'!AJ1569)</f>
        <v/>
      </c>
      <c r="N97" s="419"/>
      <c r="O97" s="280" t="str">
        <f>+IF(K97=0,"",'Ark1'!AK1569)</f>
        <v/>
      </c>
      <c r="P97" s="419"/>
      <c r="Q97" s="65">
        <f>+'Ark1'!S1569</f>
        <v>6.0795454545454541</v>
      </c>
      <c r="R97" s="464"/>
      <c r="S97" s="115"/>
      <c r="T97" s="65">
        <f>+'Ark1'!T1569</f>
        <v>4.7272727272727284</v>
      </c>
      <c r="U97" s="464"/>
      <c r="V97" s="464"/>
      <c r="W97" s="237">
        <f>+'Ark1'!U1569</f>
        <v>15.48454545454546</v>
      </c>
      <c r="X97" s="93"/>
      <c r="Y97" s="134">
        <f>+'Ark1'!X1569</f>
        <v>0</v>
      </c>
      <c r="Z97" s="134">
        <f>+'Ark1'!Y1569</f>
        <v>0</v>
      </c>
      <c r="AA97" s="65">
        <f>+'Ark1'!Z1569</f>
        <v>0.2700985051409841</v>
      </c>
      <c r="AB97" s="65">
        <f>+'Ark1'!AA1569</f>
        <v>1.6734666720551521</v>
      </c>
      <c r="AC97" s="65">
        <f>+'Ark1'!AB1569</f>
        <v>1.8722086660562689</v>
      </c>
      <c r="AD97" s="65">
        <f t="shared" si="17"/>
        <v>2.5469906542056084</v>
      </c>
      <c r="AE97" s="133">
        <f t="shared" si="18"/>
        <v>1.6603773584905661</v>
      </c>
      <c r="AF97" s="46"/>
    </row>
    <row r="98" spans="1:32" ht="15.6">
      <c r="A98" s="46"/>
      <c r="B98" s="64">
        <f>+'Ark1'!C1570</f>
        <v>2020</v>
      </c>
      <c r="C98" s="64">
        <f>+'Ark1'!N1570</f>
        <v>416</v>
      </c>
      <c r="D98" s="64" t="str">
        <f>VLOOKUP(C98,RNR!$J$2:$K$19,2)</f>
        <v>16,1 - 17,0 kg</v>
      </c>
      <c r="E98" s="64">
        <f>+'Ark1'!Q1570</f>
        <v>75</v>
      </c>
      <c r="F98" s="64">
        <f>+'Ark1'!R1570</f>
        <v>135</v>
      </c>
      <c r="G98" s="180">
        <f>+'Ark1'!AG1570</f>
        <v>1.6199484515577216</v>
      </c>
      <c r="H98" s="108">
        <f t="shared" si="16"/>
        <v>-0.17946370849220838</v>
      </c>
      <c r="I98" s="180">
        <f>+'Ark1'!AH1570</f>
        <v>0</v>
      </c>
      <c r="J98" s="93"/>
      <c r="K98" s="422">
        <f>+'Ark1'!AI1570</f>
        <v>0</v>
      </c>
      <c r="L98" s="356"/>
      <c r="M98" s="280" t="str">
        <f>+IF(K98=0,"",'Ark1'!AJ1570)</f>
        <v/>
      </c>
      <c r="N98" s="419"/>
      <c r="O98" s="280" t="str">
        <f>+IF(K98=0,"",'Ark1'!AK1570)</f>
        <v/>
      </c>
      <c r="P98" s="419"/>
      <c r="Q98" s="65">
        <f>+'Ark1'!S1570</f>
        <v>6.348148148148149</v>
      </c>
      <c r="R98" s="464"/>
      <c r="S98" s="115"/>
      <c r="T98" s="65">
        <f>+'Ark1'!T1570</f>
        <v>4.9111111111111114</v>
      </c>
      <c r="U98" s="464"/>
      <c r="V98" s="464"/>
      <c r="W98" s="237">
        <f>+'Ark1'!U1570</f>
        <v>16.500148148148146</v>
      </c>
      <c r="X98" s="93"/>
      <c r="Y98" s="134">
        <f>+'Ark1'!X1570</f>
        <v>100</v>
      </c>
      <c r="Z98" s="134">
        <f>+'Ark1'!Y1570</f>
        <v>0</v>
      </c>
      <c r="AA98" s="65">
        <f>+'Ark1'!Z1570</f>
        <v>0.30287507554402354</v>
      </c>
      <c r="AB98" s="65">
        <f>+'Ark1'!AA1570</f>
        <v>2.0269243934026364</v>
      </c>
      <c r="AC98" s="65">
        <f>+'Ark1'!AB1570</f>
        <v>1.9643740560541825</v>
      </c>
      <c r="AD98" s="65">
        <f t="shared" si="17"/>
        <v>2.5992065344224029</v>
      </c>
      <c r="AE98" s="133">
        <f t="shared" si="18"/>
        <v>1.8</v>
      </c>
      <c r="AF98" s="46"/>
    </row>
    <row r="99" spans="1:32" ht="15.6">
      <c r="A99" s="46"/>
      <c r="B99" s="64">
        <f>+'Ark1'!C1571</f>
        <v>2020</v>
      </c>
      <c r="C99" s="64">
        <f>+'Ark1'!N1571</f>
        <v>417</v>
      </c>
      <c r="D99" s="64" t="str">
        <f>VLOOKUP(C99,RNR!$J$2:$K$19,2)</f>
        <v>17,1 - 18,0 kg</v>
      </c>
      <c r="E99" s="64">
        <f>+'Ark1'!Q1571</f>
        <v>55</v>
      </c>
      <c r="F99" s="64">
        <f>+'Ark1'!R1571</f>
        <v>90</v>
      </c>
      <c r="G99" s="180">
        <f>+'Ark1'!AG1571</f>
        <v>1.1452260020518441</v>
      </c>
      <c r="H99" s="108">
        <f t="shared" si="16"/>
        <v>-0.32298173668301566</v>
      </c>
      <c r="I99" s="180">
        <f>+'Ark1'!AH1571</f>
        <v>0</v>
      </c>
      <c r="J99" s="93"/>
      <c r="K99" s="422">
        <f>+'Ark1'!AI1571</f>
        <v>0</v>
      </c>
      <c r="L99" s="356"/>
      <c r="M99" s="280" t="str">
        <f>+IF(K99=0,"",'Ark1'!AJ1571)</f>
        <v/>
      </c>
      <c r="N99" s="419"/>
      <c r="O99" s="280" t="str">
        <f>+IF(K99=0,"",'Ark1'!AK1571)</f>
        <v/>
      </c>
      <c r="P99" s="419"/>
      <c r="Q99" s="65">
        <f>+'Ark1'!S1571</f>
        <v>6.7888888888888879</v>
      </c>
      <c r="R99" s="464"/>
      <c r="S99" s="115"/>
      <c r="T99" s="65">
        <f>+'Ark1'!T1571</f>
        <v>4.6666666666666679</v>
      </c>
      <c r="U99" s="464"/>
      <c r="V99" s="464"/>
      <c r="W99" s="237">
        <f>+'Ark1'!U1571</f>
        <v>17.49722222222222</v>
      </c>
      <c r="X99" s="93"/>
      <c r="Y99" s="134">
        <f>+'Ark1'!X1571</f>
        <v>100</v>
      </c>
      <c r="Z99" s="134">
        <f>+'Ark1'!Y1571</f>
        <v>0</v>
      </c>
      <c r="AA99" s="65">
        <f>+'Ark1'!Z1571</f>
        <v>0.28331775556316902</v>
      </c>
      <c r="AB99" s="65">
        <f>+'Ark1'!AA1571</f>
        <v>2.2681095625331515</v>
      </c>
      <c r="AC99" s="65">
        <f>+'Ark1'!AB1571</f>
        <v>1.6996731711975936</v>
      </c>
      <c r="AD99" s="65">
        <f t="shared" si="17"/>
        <v>2.5773322422258591</v>
      </c>
      <c r="AE99" s="133">
        <f t="shared" si="18"/>
        <v>1.6363636363636365</v>
      </c>
      <c r="AF99" s="46"/>
    </row>
    <row r="100" spans="1:32" ht="15.6">
      <c r="A100" s="46"/>
      <c r="B100" s="64">
        <f>+'Ark1'!C1572</f>
        <v>2020</v>
      </c>
      <c r="C100" s="64">
        <f>+'Ark1'!N1572</f>
        <v>418</v>
      </c>
      <c r="D100" s="64" t="str">
        <f>VLOOKUP(C100,RNR!$J$2:$K$19,2)</f>
        <v>18,1 - 19,0 kg</v>
      </c>
      <c r="E100" s="64">
        <f>+'Ark1'!Q1572</f>
        <v>34</v>
      </c>
      <c r="F100" s="64">
        <f>+'Ark1'!R1572</f>
        <v>51</v>
      </c>
      <c r="G100" s="180">
        <f>+'Ark1'!AG1572</f>
        <v>0.68573202213349693</v>
      </c>
      <c r="H100" s="108">
        <f t="shared" si="16"/>
        <v>-0.10520822957579912</v>
      </c>
      <c r="I100" s="180">
        <f>+'Ark1'!AH1572</f>
        <v>0</v>
      </c>
      <c r="J100" s="93"/>
      <c r="K100" s="422">
        <f>+'Ark1'!AI1572</f>
        <v>0</v>
      </c>
      <c r="L100" s="356"/>
      <c r="M100" s="280" t="str">
        <f>+IF(K100=0,"",'Ark1'!AJ1572)</f>
        <v/>
      </c>
      <c r="N100" s="419"/>
      <c r="O100" s="280" t="str">
        <f>+IF(K100=0,"",'Ark1'!AK1572)</f>
        <v/>
      </c>
      <c r="P100" s="419"/>
      <c r="Q100" s="65">
        <f>+'Ark1'!S1572</f>
        <v>6.9019607843137267</v>
      </c>
      <c r="R100" s="464"/>
      <c r="S100" s="115"/>
      <c r="T100" s="65">
        <f>+'Ark1'!T1572</f>
        <v>5.5294117647058814</v>
      </c>
      <c r="U100" s="464"/>
      <c r="V100" s="464"/>
      <c r="W100" s="237">
        <f>+'Ark1'!U1572</f>
        <v>18.488627450980395</v>
      </c>
      <c r="X100" s="93"/>
      <c r="Y100" s="134">
        <f>+'Ark1'!X1572</f>
        <v>100</v>
      </c>
      <c r="Z100" s="134">
        <f>+'Ark1'!Y1572</f>
        <v>0</v>
      </c>
      <c r="AA100" s="65">
        <f>+'Ark1'!Z1572</f>
        <v>0.28790670879984609</v>
      </c>
      <c r="AB100" s="65">
        <f>+'Ark1'!AA1572</f>
        <v>2.4030609725260419</v>
      </c>
      <c r="AC100" s="65">
        <f>+'Ark1'!AB1572</f>
        <v>1.8508391438296787</v>
      </c>
      <c r="AD100" s="65">
        <f t="shared" ref="AD100:AD146" si="19">+W100/Q100</f>
        <v>2.67875</v>
      </c>
      <c r="AE100" s="133">
        <f t="shared" ref="AE100:AE146" si="20">+F100/E100</f>
        <v>1.5</v>
      </c>
      <c r="AF100" s="46"/>
    </row>
    <row r="101" spans="1:32" ht="15.6">
      <c r="A101" s="46"/>
      <c r="B101" s="64">
        <f>+'Ark1'!C1573</f>
        <v>2020</v>
      </c>
      <c r="C101" s="64">
        <f>+'Ark1'!N1573</f>
        <v>419</v>
      </c>
      <c r="D101" s="64" t="str">
        <f>VLOOKUP(C101,RNR!$J$2:$K$19,2)</f>
        <v>19,1 - 20,0 kg</v>
      </c>
      <c r="E101" s="64">
        <f>+'Ark1'!Q1573</f>
        <v>26</v>
      </c>
      <c r="F101" s="64">
        <f>+'Ark1'!R1573</f>
        <v>32</v>
      </c>
      <c r="G101" s="180">
        <f>+'Ark1'!AG1573</f>
        <v>0.45513052158381045</v>
      </c>
      <c r="H101" s="108">
        <f t="shared" si="16"/>
        <v>-0.21510736558863103</v>
      </c>
      <c r="I101" s="180">
        <f>+'Ark1'!AH1573</f>
        <v>0</v>
      </c>
      <c r="J101" s="93"/>
      <c r="K101" s="422">
        <f>+'Ark1'!AI1573</f>
        <v>0</v>
      </c>
      <c r="L101" s="356"/>
      <c r="M101" s="280" t="str">
        <f>+IF(K101=0,"",'Ark1'!AJ1573)</f>
        <v/>
      </c>
      <c r="N101" s="419"/>
      <c r="O101" s="280" t="str">
        <f>+IF(K101=0,"",'Ark1'!AK1573)</f>
        <v/>
      </c>
      <c r="P101" s="419"/>
      <c r="Q101" s="65">
        <f>+'Ark1'!S1573</f>
        <v>7.25</v>
      </c>
      <c r="R101" s="464"/>
      <c r="S101" s="115"/>
      <c r="T101" s="65">
        <f>+'Ark1'!T1573</f>
        <v>5.09375</v>
      </c>
      <c r="U101" s="464"/>
      <c r="V101" s="464"/>
      <c r="W101" s="237">
        <f>+'Ark1'!U1573</f>
        <v>19.557187500000005</v>
      </c>
      <c r="X101" s="93"/>
      <c r="Y101" s="134">
        <f>+'Ark1'!X1573</f>
        <v>100</v>
      </c>
      <c r="Z101" s="134">
        <f>+'Ark1'!Y1573</f>
        <v>0</v>
      </c>
      <c r="AA101" s="65">
        <f>+'Ark1'!Z1573</f>
        <v>0.31135022859091699</v>
      </c>
      <c r="AB101" s="65">
        <f>+'Ark1'!AA1573</f>
        <v>2.5739075352467502</v>
      </c>
      <c r="AC101" s="65">
        <f>+'Ark1'!AB1573</f>
        <v>1.9098326988246903</v>
      </c>
      <c r="AD101" s="65">
        <f t="shared" si="19"/>
        <v>2.6975431034482766</v>
      </c>
      <c r="AE101" s="133">
        <f t="shared" si="20"/>
        <v>1.2307692307692308</v>
      </c>
      <c r="AF101" s="46"/>
    </row>
    <row r="102" spans="1:32" ht="15.6">
      <c r="A102" s="46"/>
      <c r="B102" s="64">
        <f>+'Ark1'!C1574</f>
        <v>2020</v>
      </c>
      <c r="C102" s="64">
        <f>+'Ark1'!N1574</f>
        <v>420</v>
      </c>
      <c r="D102" s="64" t="str">
        <f>VLOOKUP(C102,RNR!$J$2:$K$19,2)</f>
        <v>20,1 - ==&gt; kg</v>
      </c>
      <c r="E102" s="64">
        <f>+'Ark1'!Q1574</f>
        <v>41</v>
      </c>
      <c r="F102" s="64">
        <f>+'Ark1'!R1574</f>
        <v>77</v>
      </c>
      <c r="G102" s="180">
        <f>+'Ark1'!AG1574</f>
        <v>1.2183648361692301</v>
      </c>
      <c r="H102" s="108">
        <f t="shared" si="16"/>
        <v>-0.21987061848599199</v>
      </c>
      <c r="I102" s="180">
        <f>+'Ark1'!AH1574</f>
        <v>0</v>
      </c>
      <c r="J102" s="93"/>
      <c r="K102" s="422">
        <f>+'Ark1'!AI1574</f>
        <v>0</v>
      </c>
      <c r="L102" s="356"/>
      <c r="M102" s="280" t="str">
        <f>+IF(K102=0,"",'Ark1'!AJ1574)</f>
        <v/>
      </c>
      <c r="N102" s="419"/>
      <c r="O102" s="280" t="str">
        <f>+IF(K102=0,"",'Ark1'!AK1574)</f>
        <v/>
      </c>
      <c r="P102" s="419"/>
      <c r="Q102" s="65">
        <f>+'Ark1'!S1574</f>
        <v>6.7272727272727284</v>
      </c>
      <c r="R102" s="464"/>
      <c r="S102" s="115"/>
      <c r="T102" s="65">
        <f>+'Ark1'!T1574</f>
        <v>5.3506493506493502</v>
      </c>
      <c r="U102" s="464"/>
      <c r="V102" s="464"/>
      <c r="W102" s="237">
        <f>+'Ark1'!U1574</f>
        <v>21.757402597402599</v>
      </c>
      <c r="X102" s="93"/>
      <c r="Y102" s="134">
        <f>+'Ark1'!X1574</f>
        <v>100</v>
      </c>
      <c r="Z102" s="134">
        <f>+'Ark1'!Y1574</f>
        <v>15.584415584415581</v>
      </c>
      <c r="AA102" s="65">
        <f>+'Ark1'!Z1574</f>
        <v>1.6908158352004348</v>
      </c>
      <c r="AB102" s="65">
        <f>+'Ark1'!AA1574</f>
        <v>2.4791932267352541</v>
      </c>
      <c r="AC102" s="65">
        <f>+'Ark1'!AB1574</f>
        <v>1.8073891176223189</v>
      </c>
      <c r="AD102" s="65">
        <f t="shared" si="19"/>
        <v>3.2342084942084939</v>
      </c>
      <c r="AE102" s="133">
        <f t="shared" si="20"/>
        <v>1.8780487804878048</v>
      </c>
      <c r="AF102" s="46"/>
    </row>
    <row r="103" spans="1:3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53"/>
      <c r="S103" s="46"/>
      <c r="T103" s="46"/>
      <c r="U103" s="453"/>
      <c r="V103" s="453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</row>
    <row r="104" spans="1:32" ht="15.6">
      <c r="A104" s="46"/>
      <c r="B104" s="64">
        <f>+'Ark1'!C1575</f>
        <v>2019</v>
      </c>
      <c r="C104" s="64">
        <f>+'Ark1'!N1575</f>
        <v>403</v>
      </c>
      <c r="D104" s="64" t="str">
        <f>VLOOKUP(C104,RNR!$J$2:$K$19,2)</f>
        <v>&lt;=4,0</v>
      </c>
      <c r="E104" s="64">
        <f>+'Ark1'!Q1575</f>
        <v>90</v>
      </c>
      <c r="F104" s="64">
        <f>+'Ark1'!R1575</f>
        <v>1149</v>
      </c>
      <c r="G104" s="180">
        <f>+'Ark1'!AG1575</f>
        <v>2.7032739741057128</v>
      </c>
      <c r="H104" s="108">
        <f t="shared" ref="H104:H160" si="21">+G104-G122</f>
        <v>3.8799169205493644E-2</v>
      </c>
      <c r="I104" s="180">
        <f>+'Ark1'!AH1575</f>
        <v>8.7032201914708493E-2</v>
      </c>
      <c r="J104" s="93"/>
      <c r="K104" s="422">
        <f>+'Ark1'!AI1575</f>
        <v>0</v>
      </c>
      <c r="L104" s="356"/>
      <c r="M104" s="280" t="str">
        <f>+IF(K104=0,"",'Ark1'!AJ1575)</f>
        <v/>
      </c>
      <c r="N104" s="419"/>
      <c r="O104" s="280" t="str">
        <f>+IF(K104=0,"",'Ark1'!AK1575)</f>
        <v/>
      </c>
      <c r="P104" s="419"/>
      <c r="Q104" s="65">
        <f>+'Ark1'!S1575</f>
        <v>3.6631853785900783</v>
      </c>
      <c r="R104" s="464"/>
      <c r="S104" s="115"/>
      <c r="T104" s="65">
        <f>+'Ark1'!T1575</f>
        <v>3.2819843342036554</v>
      </c>
      <c r="U104" s="464"/>
      <c r="V104" s="464"/>
      <c r="W104" s="237">
        <f>+'Ark1'!U1575</f>
        <v>3.4138120104438667</v>
      </c>
      <c r="X104" s="93"/>
      <c r="Y104" s="134">
        <f>+'Ark1'!X1575</f>
        <v>0</v>
      </c>
      <c r="Z104" s="134">
        <f>+'Ark1'!Y1575</f>
        <v>0</v>
      </c>
      <c r="AA104" s="65">
        <f>+'Ark1'!Z1575</f>
        <v>0.5481411767878358</v>
      </c>
      <c r="AB104" s="65">
        <f>+'Ark1'!AA1575</f>
        <v>1.3082894117724595</v>
      </c>
      <c r="AC104" s="65">
        <f>+'Ark1'!AB1575</f>
        <v>1.4893404465776199</v>
      </c>
      <c r="AD104" s="65">
        <f t="shared" si="19"/>
        <v>0.93192444761226012</v>
      </c>
      <c r="AE104" s="133">
        <f t="shared" si="20"/>
        <v>12.766666666666667</v>
      </c>
      <c r="AF104" s="46"/>
    </row>
    <row r="105" spans="1:32" ht="15.6">
      <c r="A105" s="46"/>
      <c r="B105" s="64">
        <f>+'Ark1'!C1576</f>
        <v>2019</v>
      </c>
      <c r="C105" s="64">
        <f>+'Ark1'!N1576</f>
        <v>404</v>
      </c>
      <c r="D105" s="64" t="str">
        <f>VLOOKUP(C105,RNR!$J$2:$K$19,2)</f>
        <v xml:space="preserve">  4,1 - 5,0 kg</v>
      </c>
      <c r="E105" s="64">
        <f>+'Ark1'!Q1576</f>
        <v>141</v>
      </c>
      <c r="F105" s="64">
        <f>+'Ark1'!R1576</f>
        <v>2201</v>
      </c>
      <c r="G105" s="180">
        <f>+'Ark1'!AG1576</f>
        <v>6.9866159175502354</v>
      </c>
      <c r="H105" s="108">
        <f t="shared" ref="H105:H122" si="22">+G105-G124</f>
        <v>-0.29163494873566265</v>
      </c>
      <c r="I105" s="180">
        <f>+'Ark1'!AH1576</f>
        <v>4.5433893684688781E-2</v>
      </c>
      <c r="J105" s="93"/>
      <c r="K105" s="422">
        <f>+'Ark1'!AI1576</f>
        <v>0</v>
      </c>
      <c r="L105" s="356"/>
      <c r="M105" s="280" t="str">
        <f>+IF(K105=0,"",'Ark1'!AJ1576)</f>
        <v/>
      </c>
      <c r="N105" s="419"/>
      <c r="O105" s="280" t="str">
        <f>+IF(K105=0,"",'Ark1'!AK1576)</f>
        <v/>
      </c>
      <c r="P105" s="419"/>
      <c r="Q105" s="65">
        <f>+'Ark1'!S1576</f>
        <v>4.5679236710586109</v>
      </c>
      <c r="R105" s="464"/>
      <c r="S105" s="115"/>
      <c r="T105" s="65">
        <f>+'Ark1'!T1576</f>
        <v>3.9954566106315319</v>
      </c>
      <c r="U105" s="464"/>
      <c r="V105" s="464"/>
      <c r="W105" s="237">
        <f>+'Ark1'!U1576</f>
        <v>4.6059200363471113</v>
      </c>
      <c r="X105" s="93"/>
      <c r="Y105" s="134">
        <f>+'Ark1'!X1576</f>
        <v>0</v>
      </c>
      <c r="Z105" s="134">
        <f>+'Ark1'!Y1576</f>
        <v>0</v>
      </c>
      <c r="AA105" s="65">
        <f>+'Ark1'!Z1576</f>
        <v>0.28212937469315302</v>
      </c>
      <c r="AB105" s="65">
        <f>+'Ark1'!AA1576</f>
        <v>1.3087784919249583</v>
      </c>
      <c r="AC105" s="65">
        <f>+'Ark1'!AB1576</f>
        <v>1.5535210942062276</v>
      </c>
      <c r="AD105" s="65">
        <f t="shared" si="19"/>
        <v>1.0083180823552804</v>
      </c>
      <c r="AE105" s="133">
        <f t="shared" si="20"/>
        <v>15.609929078014185</v>
      </c>
      <c r="AF105" s="46"/>
    </row>
    <row r="106" spans="1:32" ht="15.6">
      <c r="A106" s="46"/>
      <c r="B106" s="64">
        <f>+'Ark1'!C1577</f>
        <v>2019</v>
      </c>
      <c r="C106" s="64">
        <f>+'Ark1'!N1577</f>
        <v>405</v>
      </c>
      <c r="D106" s="64" t="str">
        <f>VLOOKUP(C106,RNR!$J$2:$K$19,2)</f>
        <v xml:space="preserve">  5,1 - 6,0 kg</v>
      </c>
      <c r="E106" s="64">
        <f>+'Ark1'!Q1577</f>
        <v>188</v>
      </c>
      <c r="F106" s="64">
        <f>+'Ark1'!R1577</f>
        <v>2874</v>
      </c>
      <c r="G106" s="180">
        <f>+'Ark1'!AG1577</f>
        <v>11.00596192768721</v>
      </c>
      <c r="H106" s="108">
        <f t="shared" si="22"/>
        <v>-1.4155970242634801</v>
      </c>
      <c r="I106" s="180">
        <f>+'Ark1'!AH1577</f>
        <v>6.9589422407794005E-2</v>
      </c>
      <c r="J106" s="93"/>
      <c r="K106" s="422">
        <f>+'Ark1'!AI1577</f>
        <v>0</v>
      </c>
      <c r="L106" s="356"/>
      <c r="M106" s="280" t="str">
        <f>+IF(K106=0,"",'Ark1'!AJ1577)</f>
        <v/>
      </c>
      <c r="N106" s="419"/>
      <c r="O106" s="280" t="str">
        <f>+IF(K106=0,"",'Ark1'!AK1577)</f>
        <v/>
      </c>
      <c r="P106" s="419"/>
      <c r="Q106" s="65">
        <f>+'Ark1'!S1577</f>
        <v>4.8837856645789843</v>
      </c>
      <c r="R106" s="464"/>
      <c r="S106" s="115"/>
      <c r="T106" s="65">
        <f>+'Ark1'!T1577</f>
        <v>4.3319415448851757</v>
      </c>
      <c r="U106" s="464"/>
      <c r="V106" s="464"/>
      <c r="W106" s="237">
        <f>+'Ark1'!U1577</f>
        <v>5.5566214335421078</v>
      </c>
      <c r="X106" s="93"/>
      <c r="Y106" s="134">
        <f>+'Ark1'!X1577</f>
        <v>0</v>
      </c>
      <c r="Z106" s="134">
        <f>+'Ark1'!Y1577</f>
        <v>0</v>
      </c>
      <c r="AA106" s="65">
        <f>+'Ark1'!Z1577</f>
        <v>0.28227151364961911</v>
      </c>
      <c r="AB106" s="65">
        <f>+'Ark1'!AA1577</f>
        <v>1.3483648712480565</v>
      </c>
      <c r="AC106" s="65">
        <f>+'Ark1'!AB1577</f>
        <v>1.548264092502329</v>
      </c>
      <c r="AD106" s="65">
        <f t="shared" si="19"/>
        <v>1.1377693074950139</v>
      </c>
      <c r="AE106" s="133">
        <f t="shared" si="20"/>
        <v>15.287234042553191</v>
      </c>
      <c r="AF106" s="46"/>
    </row>
    <row r="107" spans="1:32" ht="15.6">
      <c r="A107" s="46"/>
      <c r="B107" s="64">
        <f>+'Ark1'!C1578</f>
        <v>2019</v>
      </c>
      <c r="C107" s="64">
        <f>+'Ark1'!N1578</f>
        <v>406</v>
      </c>
      <c r="D107" s="64" t="str">
        <f>VLOOKUP(C107,RNR!$J$2:$K$19,2)</f>
        <v xml:space="preserve">  6,1 - 7,0 kg</v>
      </c>
      <c r="E107" s="64">
        <f>+'Ark1'!Q1578</f>
        <v>246</v>
      </c>
      <c r="F107" s="64">
        <f>+'Ark1'!R1578</f>
        <v>2638</v>
      </c>
      <c r="G107" s="180">
        <f>+'Ark1'!AG1578</f>
        <v>11.867646142624247</v>
      </c>
      <c r="H107" s="108">
        <f t="shared" si="22"/>
        <v>0.28171788966985645</v>
      </c>
      <c r="I107" s="180">
        <f>+'Ark1'!AH1578</f>
        <v>0.3411675511751327</v>
      </c>
      <c r="J107" s="93"/>
      <c r="K107" s="422">
        <f>+'Ark1'!AI1578</f>
        <v>0</v>
      </c>
      <c r="L107" s="356"/>
      <c r="M107" s="280" t="str">
        <f>+IF(K107=0,"",'Ark1'!AJ1578)</f>
        <v/>
      </c>
      <c r="N107" s="419"/>
      <c r="O107" s="280" t="str">
        <f>+IF(K107=0,"",'Ark1'!AK1578)</f>
        <v/>
      </c>
      <c r="P107" s="419"/>
      <c r="Q107" s="65">
        <f>+'Ark1'!S1578</f>
        <v>5.0401819560272942</v>
      </c>
      <c r="R107" s="464"/>
      <c r="S107" s="115"/>
      <c r="T107" s="65">
        <f>+'Ark1'!T1578</f>
        <v>4.4492039423805929</v>
      </c>
      <c r="U107" s="464"/>
      <c r="V107" s="464"/>
      <c r="W107" s="237">
        <f>+'Ark1'!U1578</f>
        <v>6.5276876421531442</v>
      </c>
      <c r="X107" s="93"/>
      <c r="Y107" s="134">
        <f>+'Ark1'!X1578</f>
        <v>0</v>
      </c>
      <c r="Z107" s="134">
        <f>+'Ark1'!Y1578</f>
        <v>0</v>
      </c>
      <c r="AA107" s="65">
        <f>+'Ark1'!Z1578</f>
        <v>0.28689317381815821</v>
      </c>
      <c r="AB107" s="65">
        <f>+'Ark1'!AA1578</f>
        <v>1.3920249284089776</v>
      </c>
      <c r="AC107" s="65">
        <f>+'Ark1'!AB1578</f>
        <v>1.6114983595884944</v>
      </c>
      <c r="AD107" s="65">
        <f t="shared" si="19"/>
        <v>1.2951293622141991</v>
      </c>
      <c r="AE107" s="133">
        <f t="shared" si="20"/>
        <v>10.723577235772357</v>
      </c>
      <c r="AF107" s="46"/>
    </row>
    <row r="108" spans="1:32" ht="15.6">
      <c r="A108" s="46"/>
      <c r="B108" s="64">
        <f>+'Ark1'!C1579</f>
        <v>2019</v>
      </c>
      <c r="C108" s="64">
        <f>+'Ark1'!N1579</f>
        <v>407</v>
      </c>
      <c r="D108" s="64" t="str">
        <f>VLOOKUP(C108,RNR!$J$2:$K$19,2)</f>
        <v xml:space="preserve">  7,1 - 8,0 kg</v>
      </c>
      <c r="E108" s="64">
        <f>+'Ark1'!Q1579</f>
        <v>286</v>
      </c>
      <c r="F108" s="64">
        <f>+'Ark1'!R1579</f>
        <v>2175</v>
      </c>
      <c r="G108" s="180">
        <f>+'Ark1'!AG1579</f>
        <v>11.248131642627255</v>
      </c>
      <c r="H108" s="108">
        <f t="shared" si="22"/>
        <v>-0.41569502765878852</v>
      </c>
      <c r="I108" s="180">
        <f>+'Ark1'!AH1579</f>
        <v>0.32183908045977011</v>
      </c>
      <c r="J108" s="93"/>
      <c r="K108" s="422">
        <f>+'Ark1'!AI1579</f>
        <v>0</v>
      </c>
      <c r="L108" s="356"/>
      <c r="M108" s="280" t="str">
        <f>+IF(K108=0,"",'Ark1'!AJ1579)</f>
        <v/>
      </c>
      <c r="N108" s="419"/>
      <c r="O108" s="280" t="str">
        <f>+IF(K108=0,"",'Ark1'!AK1579)</f>
        <v/>
      </c>
      <c r="P108" s="419"/>
      <c r="Q108" s="65">
        <f>+'Ark1'!S1579</f>
        <v>5.0271264367816091</v>
      </c>
      <c r="R108" s="464"/>
      <c r="S108" s="115"/>
      <c r="T108" s="65">
        <f>+'Ark1'!T1579</f>
        <v>4.474022988505749</v>
      </c>
      <c r="U108" s="464"/>
      <c r="V108" s="464"/>
      <c r="W108" s="237">
        <f>+'Ark1'!U1579</f>
        <v>7.5039632183907905</v>
      </c>
      <c r="X108" s="93"/>
      <c r="Y108" s="134">
        <f>+'Ark1'!X1579</f>
        <v>0</v>
      </c>
      <c r="Z108" s="134">
        <f>+'Ark1'!Y1579</f>
        <v>0</v>
      </c>
      <c r="AA108" s="65">
        <f>+'Ark1'!Z1579</f>
        <v>0.27744949798891311</v>
      </c>
      <c r="AB108" s="65">
        <f>+'Ark1'!AA1579</f>
        <v>1.2691565739896298</v>
      </c>
      <c r="AC108" s="65">
        <f>+'Ark1'!AB1579</f>
        <v>1.7263718248489952</v>
      </c>
      <c r="AD108" s="65">
        <f t="shared" si="19"/>
        <v>1.4926943479056127</v>
      </c>
      <c r="AE108" s="133">
        <f t="shared" si="20"/>
        <v>7.604895104895105</v>
      </c>
      <c r="AF108" s="46"/>
    </row>
    <row r="109" spans="1:32" ht="15.6">
      <c r="A109" s="46"/>
      <c r="B109" s="64">
        <f>+'Ark1'!C1580</f>
        <v>2019</v>
      </c>
      <c r="C109" s="64">
        <f>+'Ark1'!N1580</f>
        <v>408</v>
      </c>
      <c r="D109" s="64" t="str">
        <f>VLOOKUP(C109,RNR!$J$2:$K$19,2)</f>
        <v xml:space="preserve">  8,1 - 9,0 kg</v>
      </c>
      <c r="E109" s="64">
        <f>+'Ark1'!Q1580</f>
        <v>300</v>
      </c>
      <c r="F109" s="64">
        <f>+'Ark1'!R1580</f>
        <v>1547</v>
      </c>
      <c r="G109" s="180">
        <f>+'Ark1'!AG1580</f>
        <v>9.1095343978996066</v>
      </c>
      <c r="H109" s="108">
        <f t="shared" si="22"/>
        <v>-0.36955110311752115</v>
      </c>
      <c r="I109" s="180">
        <f>+'Ark1'!AH1580</f>
        <v>1.4221073044602452</v>
      </c>
      <c r="J109" s="93"/>
      <c r="K109" s="422">
        <f>+'Ark1'!AI1580</f>
        <v>0</v>
      </c>
      <c r="L109" s="356"/>
      <c r="M109" s="280" t="str">
        <f>+IF(K109=0,"",'Ark1'!AJ1580)</f>
        <v/>
      </c>
      <c r="N109" s="419"/>
      <c r="O109" s="280" t="str">
        <f>+IF(K109=0,"",'Ark1'!AK1580)</f>
        <v/>
      </c>
      <c r="P109" s="419"/>
      <c r="Q109" s="65">
        <f>+'Ark1'!S1580</f>
        <v>5.0206851971557844</v>
      </c>
      <c r="R109" s="464"/>
      <c r="S109" s="115"/>
      <c r="T109" s="65">
        <f>+'Ark1'!T1580</f>
        <v>4.1874595992243044</v>
      </c>
      <c r="U109" s="464"/>
      <c r="V109" s="464"/>
      <c r="W109" s="237">
        <f>+'Ark1'!U1580</f>
        <v>8.5442792501615941</v>
      </c>
      <c r="X109" s="93"/>
      <c r="Y109" s="134">
        <f>+'Ark1'!X1580</f>
        <v>0</v>
      </c>
      <c r="Z109" s="134">
        <f>+'Ark1'!Y1580</f>
        <v>0</v>
      </c>
      <c r="AA109" s="65">
        <f>+'Ark1'!Z1580</f>
        <v>0.29135715621685054</v>
      </c>
      <c r="AB109" s="65">
        <f>+'Ark1'!AA1580</f>
        <v>1.1225312130623817</v>
      </c>
      <c r="AC109" s="65">
        <f>+'Ark1'!AB1580</f>
        <v>1.7518365496954065</v>
      </c>
      <c r="AD109" s="65">
        <f t="shared" si="19"/>
        <v>1.7018153727307825</v>
      </c>
      <c r="AE109" s="133">
        <f t="shared" si="20"/>
        <v>5.1566666666666663</v>
      </c>
      <c r="AF109" s="46"/>
    </row>
    <row r="110" spans="1:32" ht="15.6">
      <c r="A110" s="46"/>
      <c r="B110" s="64">
        <f>+'Ark1'!C1581</f>
        <v>2019</v>
      </c>
      <c r="C110" s="64">
        <f>+'Ark1'!N1581</f>
        <v>409</v>
      </c>
      <c r="D110" s="64" t="str">
        <f>VLOOKUP(C110,RNR!$J$2:$K$19,2)</f>
        <v xml:space="preserve">  9,1 - 10,0 kg</v>
      </c>
      <c r="E110" s="64">
        <f>+'Ark1'!Q1581</f>
        <v>314</v>
      </c>
      <c r="F110" s="64">
        <f>+'Ark1'!R1581</f>
        <v>1344</v>
      </c>
      <c r="G110" s="180">
        <f>+'Ark1'!AG1581</f>
        <v>8.8424371705391991</v>
      </c>
      <c r="H110" s="108">
        <f t="shared" si="22"/>
        <v>-4.5510547884081376E-2</v>
      </c>
      <c r="I110" s="180">
        <f>+'Ark1'!AH1581</f>
        <v>0.89285714285714302</v>
      </c>
      <c r="J110" s="93"/>
      <c r="K110" s="422">
        <f>+'Ark1'!AI1581</f>
        <v>0</v>
      </c>
      <c r="L110" s="356"/>
      <c r="M110" s="280" t="str">
        <f>+IF(K110=0,"",'Ark1'!AJ1581)</f>
        <v/>
      </c>
      <c r="N110" s="419"/>
      <c r="O110" s="280" t="str">
        <f>+IF(K110=0,"",'Ark1'!AK1581)</f>
        <v/>
      </c>
      <c r="P110" s="419"/>
      <c r="Q110" s="65">
        <f>+'Ark1'!S1581</f>
        <v>5.1912202380952381</v>
      </c>
      <c r="R110" s="464"/>
      <c r="S110" s="115"/>
      <c r="T110" s="65">
        <f>+'Ark1'!T1581</f>
        <v>4.2313988095238093</v>
      </c>
      <c r="U110" s="464"/>
      <c r="V110" s="464"/>
      <c r="W110" s="237">
        <f>+'Ark1'!U1581</f>
        <v>9.5464583333333319</v>
      </c>
      <c r="X110" s="93"/>
      <c r="Y110" s="134">
        <f>+'Ark1'!X1581</f>
        <v>0</v>
      </c>
      <c r="Z110" s="134">
        <f>+'Ark1'!Y1581</f>
        <v>0</v>
      </c>
      <c r="AA110" s="65">
        <f>+'Ark1'!Z1581</f>
        <v>0.29239968475459488</v>
      </c>
      <c r="AB110" s="65">
        <f>+'Ark1'!AA1581</f>
        <v>1.1795177834586379</v>
      </c>
      <c r="AC110" s="65">
        <f>+'Ark1'!AB1581</f>
        <v>1.7240928796377626</v>
      </c>
      <c r="AD110" s="65">
        <f t="shared" si="19"/>
        <v>1.8389623047154935</v>
      </c>
      <c r="AE110" s="133">
        <f t="shared" si="20"/>
        <v>4.2802547770700636</v>
      </c>
      <c r="AF110" s="46"/>
    </row>
    <row r="111" spans="1:32" ht="15.6">
      <c r="A111" s="46"/>
      <c r="B111" s="64">
        <f>+'Ark1'!C1582</f>
        <v>2019</v>
      </c>
      <c r="C111" s="64">
        <f>+'Ark1'!N1582</f>
        <v>410</v>
      </c>
      <c r="D111" s="64" t="str">
        <f>VLOOKUP(C111,RNR!$J$2:$K$19,2)</f>
        <v>10,1 - 11,0 kg</v>
      </c>
      <c r="E111" s="64">
        <f>+'Ark1'!Q1582</f>
        <v>280</v>
      </c>
      <c r="F111" s="64">
        <f>+'Ark1'!R1582</f>
        <v>1101</v>
      </c>
      <c r="G111" s="180">
        <f>+'Ark1'!AG1582</f>
        <v>7.9957770023470589</v>
      </c>
      <c r="H111" s="108">
        <f t="shared" si="22"/>
        <v>0.15264069021378557</v>
      </c>
      <c r="I111" s="180">
        <f>+'Ark1'!AH1582</f>
        <v>1.4532243415077195</v>
      </c>
      <c r="J111" s="93"/>
      <c r="K111" s="422">
        <f>+'Ark1'!AI1582</f>
        <v>0</v>
      </c>
      <c r="L111" s="356"/>
      <c r="M111" s="280" t="str">
        <f>+IF(K111=0,"",'Ark1'!AJ1582)</f>
        <v/>
      </c>
      <c r="N111" s="419"/>
      <c r="O111" s="280" t="str">
        <f>+IF(K111=0,"",'Ark1'!AK1582)</f>
        <v/>
      </c>
      <c r="P111" s="419"/>
      <c r="Q111" s="65">
        <f>+'Ark1'!S1582</f>
        <v>5.4668483197093556</v>
      </c>
      <c r="R111" s="464"/>
      <c r="S111" s="115"/>
      <c r="T111" s="65">
        <f>+'Ark1'!T1582</f>
        <v>4.3424159854677562</v>
      </c>
      <c r="U111" s="464"/>
      <c r="V111" s="464"/>
      <c r="W111" s="237">
        <f>+'Ark1'!U1582</f>
        <v>10.537629427792915</v>
      </c>
      <c r="X111" s="93"/>
      <c r="Y111" s="134">
        <f>+'Ark1'!X1582</f>
        <v>0</v>
      </c>
      <c r="Z111" s="134">
        <f>+'Ark1'!Y1582</f>
        <v>0</v>
      </c>
      <c r="AA111" s="65">
        <f>+'Ark1'!Z1582</f>
        <v>0.28282330459575949</v>
      </c>
      <c r="AB111" s="65">
        <f>+'Ark1'!AA1582</f>
        <v>1.1811569182196444</v>
      </c>
      <c r="AC111" s="65">
        <f>+'Ark1'!AB1582</f>
        <v>1.6229253292782604</v>
      </c>
      <c r="AD111" s="65">
        <f t="shared" si="19"/>
        <v>1.9275510882206344</v>
      </c>
      <c r="AE111" s="133">
        <f t="shared" si="20"/>
        <v>3.9321428571428569</v>
      </c>
      <c r="AF111" s="46"/>
    </row>
    <row r="112" spans="1:32" ht="15.6">
      <c r="A112" s="46"/>
      <c r="B112" s="64">
        <f>+'Ark1'!C1583</f>
        <v>2019</v>
      </c>
      <c r="C112" s="64">
        <f>+'Ark1'!N1583</f>
        <v>411</v>
      </c>
      <c r="D112" s="64" t="str">
        <f>VLOOKUP(C112,RNR!$J$2:$K$19,2)</f>
        <v>11,1 - 12,0 kg</v>
      </c>
      <c r="E112" s="64">
        <f>+'Ark1'!Q1583</f>
        <v>258</v>
      </c>
      <c r="F112" s="64">
        <f>+'Ark1'!R1583</f>
        <v>901</v>
      </c>
      <c r="G112" s="180">
        <f>+'Ark1'!AG1583</f>
        <v>7.1629141468078235</v>
      </c>
      <c r="H112" s="108">
        <f t="shared" si="22"/>
        <v>0.5332306255273549</v>
      </c>
      <c r="I112" s="180">
        <f>+'Ark1'!AH1583</f>
        <v>2.6637069922308552</v>
      </c>
      <c r="J112" s="93"/>
      <c r="K112" s="422">
        <f>+'Ark1'!AI1583</f>
        <v>0</v>
      </c>
      <c r="L112" s="356"/>
      <c r="M112" s="280" t="str">
        <f>+IF(K112=0,"",'Ark1'!AJ1583)</f>
        <v/>
      </c>
      <c r="N112" s="419"/>
      <c r="O112" s="280" t="str">
        <f>+IF(K112=0,"",'Ark1'!AK1583)</f>
        <v/>
      </c>
      <c r="P112" s="419"/>
      <c r="Q112" s="65">
        <f>+'Ark1'!S1583</f>
        <v>5.6970033296337412</v>
      </c>
      <c r="R112" s="464"/>
      <c r="S112" s="115"/>
      <c r="T112" s="65">
        <f>+'Ark1'!T1583</f>
        <v>4.5704772475027751</v>
      </c>
      <c r="U112" s="464"/>
      <c r="V112" s="464"/>
      <c r="W112" s="237">
        <f>+'Ark1'!U1583</f>
        <v>11.535449500554943</v>
      </c>
      <c r="X112" s="93"/>
      <c r="Y112" s="134">
        <f>+'Ark1'!X1583</f>
        <v>0</v>
      </c>
      <c r="Z112" s="134">
        <f>+'Ark1'!Y1583</f>
        <v>0</v>
      </c>
      <c r="AA112" s="65">
        <f>+'Ark1'!Z1583</f>
        <v>0.27802965961064097</v>
      </c>
      <c r="AB112" s="65">
        <f>+'Ark1'!AA1583</f>
        <v>1.2678391472137009</v>
      </c>
      <c r="AC112" s="65">
        <f>+'Ark1'!AB1583</f>
        <v>1.6559765284571093</v>
      </c>
      <c r="AD112" s="65">
        <f t="shared" si="19"/>
        <v>2.024827586206897</v>
      </c>
      <c r="AE112" s="133">
        <f t="shared" si="20"/>
        <v>3.4922480620155039</v>
      </c>
      <c r="AF112" s="46"/>
    </row>
    <row r="113" spans="1:32" ht="15.6">
      <c r="A113" s="46"/>
      <c r="B113" s="64">
        <f>+'Ark1'!C1584</f>
        <v>2019</v>
      </c>
      <c r="C113" s="64">
        <f>+'Ark1'!N1584</f>
        <v>412</v>
      </c>
      <c r="D113" s="64" t="str">
        <f>VLOOKUP(C113,RNR!$J$2:$K$19,2)</f>
        <v>12,1 - 13,0 kg</v>
      </c>
      <c r="E113" s="64">
        <f>+'Ark1'!Q1584</f>
        <v>224</v>
      </c>
      <c r="F113" s="64">
        <f>+'Ark1'!R1584</f>
        <v>739</v>
      </c>
      <c r="G113" s="180">
        <f>+'Ark1'!AG1584</f>
        <v>6.3743515538723763</v>
      </c>
      <c r="H113" s="108">
        <f t="shared" si="22"/>
        <v>0.37113863052425611</v>
      </c>
      <c r="I113" s="180">
        <f>+'Ark1'!AH1584</f>
        <v>1.8944519621109603</v>
      </c>
      <c r="J113" s="93"/>
      <c r="K113" s="422">
        <f>+'Ark1'!AI1584</f>
        <v>0</v>
      </c>
      <c r="L113" s="356"/>
      <c r="M113" s="280" t="str">
        <f>+IF(K113=0,"",'Ark1'!AJ1584)</f>
        <v/>
      </c>
      <c r="N113" s="419"/>
      <c r="O113" s="280" t="str">
        <f>+IF(K113=0,"",'Ark1'!AK1584)</f>
        <v/>
      </c>
      <c r="P113" s="419"/>
      <c r="Q113" s="65">
        <f>+'Ark1'!S1584</f>
        <v>5.8579161028416786</v>
      </c>
      <c r="R113" s="464"/>
      <c r="S113" s="115"/>
      <c r="T113" s="65">
        <f>+'Ark1'!T1584</f>
        <v>4.83355886332882</v>
      </c>
      <c r="U113" s="464"/>
      <c r="V113" s="464"/>
      <c r="W113" s="237">
        <f>+'Ark1'!U1584</f>
        <v>12.51587280108255</v>
      </c>
      <c r="X113" s="93"/>
      <c r="Y113" s="134">
        <f>+'Ark1'!X1584</f>
        <v>0</v>
      </c>
      <c r="Z113" s="134">
        <f>+'Ark1'!Y1584</f>
        <v>0</v>
      </c>
      <c r="AA113" s="65">
        <f>+'Ark1'!Z1584</f>
        <v>0.28457767784289129</v>
      </c>
      <c r="AB113" s="65">
        <f>+'Ark1'!AA1584</f>
        <v>1.2223013359577648</v>
      </c>
      <c r="AC113" s="65">
        <f>+'Ark1'!AB1584</f>
        <v>1.6395516319125061</v>
      </c>
      <c r="AD113" s="65">
        <f t="shared" si="19"/>
        <v>2.1365742665742671</v>
      </c>
      <c r="AE113" s="133">
        <f t="shared" si="20"/>
        <v>3.2991071428571428</v>
      </c>
      <c r="AF113" s="46"/>
    </row>
    <row r="114" spans="1:32" ht="15.6">
      <c r="A114" s="46"/>
      <c r="B114" s="64">
        <f>+'Ark1'!C1585</f>
        <v>2019</v>
      </c>
      <c r="C114" s="64">
        <f>+'Ark1'!N1585</f>
        <v>413</v>
      </c>
      <c r="D114" s="64" t="str">
        <f>VLOOKUP(C114,RNR!$J$2:$K$19,2)</f>
        <v>13,1 - 14,0 kg</v>
      </c>
      <c r="E114" s="64">
        <f>+'Ark1'!Q1585</f>
        <v>181</v>
      </c>
      <c r="F114" s="64">
        <f>+'Ark1'!R1585</f>
        <v>487</v>
      </c>
      <c r="G114" s="180">
        <f>+'Ark1'!AG1585</f>
        <v>4.5335681311574518</v>
      </c>
      <c r="H114" s="108">
        <f t="shared" si="22"/>
        <v>-0.2341433354676008</v>
      </c>
      <c r="I114" s="180">
        <f>+'Ark1'!AH1585</f>
        <v>2.669404517453799</v>
      </c>
      <c r="J114" s="93"/>
      <c r="K114" s="422">
        <f>+'Ark1'!AI1585</f>
        <v>0</v>
      </c>
      <c r="L114" s="356"/>
      <c r="M114" s="280" t="str">
        <f>+IF(K114=0,"",'Ark1'!AJ1585)</f>
        <v/>
      </c>
      <c r="N114" s="419"/>
      <c r="O114" s="280" t="str">
        <f>+IF(K114=0,"",'Ark1'!AK1585)</f>
        <v/>
      </c>
      <c r="P114" s="419"/>
      <c r="Q114" s="65">
        <f>+'Ark1'!S1585</f>
        <v>6.0677618069815216</v>
      </c>
      <c r="R114" s="464"/>
      <c r="S114" s="115"/>
      <c r="T114" s="65">
        <f>+'Ark1'!T1585</f>
        <v>4.8891170431211508</v>
      </c>
      <c r="U114" s="464"/>
      <c r="V114" s="464"/>
      <c r="W114" s="237">
        <f>+'Ark1'!U1585</f>
        <v>13.507679671457913</v>
      </c>
      <c r="X114" s="93"/>
      <c r="Y114" s="134">
        <f>+'Ark1'!X1585</f>
        <v>0</v>
      </c>
      <c r="Z114" s="134">
        <f>+'Ark1'!Y1585</f>
        <v>0</v>
      </c>
      <c r="AA114" s="65">
        <f>+'Ark1'!Z1585</f>
        <v>0.28930305699395392</v>
      </c>
      <c r="AB114" s="65">
        <f>+'Ark1'!AA1585</f>
        <v>1.388397108371046</v>
      </c>
      <c r="AC114" s="65">
        <f>+'Ark1'!AB1585</f>
        <v>1.7479893526149763</v>
      </c>
      <c r="AD114" s="65">
        <f t="shared" si="19"/>
        <v>2.2261387478849413</v>
      </c>
      <c r="AE114" s="133">
        <f t="shared" si="20"/>
        <v>2.6906077348066297</v>
      </c>
      <c r="AF114" s="46"/>
    </row>
    <row r="115" spans="1:32" ht="15.6">
      <c r="A115" s="46"/>
      <c r="B115" s="64">
        <f>+'Ark1'!C1586</f>
        <v>2019</v>
      </c>
      <c r="C115" s="64">
        <f>+'Ark1'!N1586</f>
        <v>414</v>
      </c>
      <c r="D115" s="64" t="str">
        <f>VLOOKUP(C115,RNR!$J$2:$K$19,2)</f>
        <v>14,1 - 15,0 kg</v>
      </c>
      <c r="E115" s="64">
        <f>+'Ark1'!Q1586</f>
        <v>158</v>
      </c>
      <c r="F115" s="64">
        <f>+'Ark1'!R1586</f>
        <v>352</v>
      </c>
      <c r="G115" s="180">
        <f>+'Ark1'!AG1586</f>
        <v>3.5180804064928153</v>
      </c>
      <c r="H115" s="108">
        <f t="shared" si="22"/>
        <v>0.56485737235461064</v>
      </c>
      <c r="I115" s="180">
        <f>+'Ark1'!AH1586</f>
        <v>1.4204545454545452</v>
      </c>
      <c r="J115" s="93"/>
      <c r="K115" s="422">
        <f>+'Ark1'!AI1586</f>
        <v>0</v>
      </c>
      <c r="L115" s="356"/>
      <c r="M115" s="280" t="str">
        <f>+IF(K115=0,"",'Ark1'!AJ1586)</f>
        <v/>
      </c>
      <c r="N115" s="419"/>
      <c r="O115" s="280" t="str">
        <f>+IF(K115=0,"",'Ark1'!AK1586)</f>
        <v/>
      </c>
      <c r="P115" s="419"/>
      <c r="Q115" s="65">
        <f>+'Ark1'!S1586</f>
        <v>6.1392045454545459</v>
      </c>
      <c r="R115" s="464"/>
      <c r="S115" s="115"/>
      <c r="T115" s="65">
        <f>+'Ark1'!T1586</f>
        <v>5.09375</v>
      </c>
      <c r="U115" s="464"/>
      <c r="V115" s="464"/>
      <c r="W115" s="237">
        <f>+'Ark1'!U1586</f>
        <v>14.502159090909092</v>
      </c>
      <c r="X115" s="93"/>
      <c r="Y115" s="134">
        <f>+'Ark1'!X1586</f>
        <v>0</v>
      </c>
      <c r="Z115" s="134">
        <f>+'Ark1'!Y1586</f>
        <v>0</v>
      </c>
      <c r="AA115" s="65">
        <f>+'Ark1'!Z1586</f>
        <v>0.29009382833057479</v>
      </c>
      <c r="AB115" s="65">
        <f>+'Ark1'!AA1586</f>
        <v>1.3921237222894935</v>
      </c>
      <c r="AC115" s="65">
        <f>+'Ark1'!AB1586</f>
        <v>1.6820461109369691</v>
      </c>
      <c r="AD115" s="65">
        <f t="shared" si="19"/>
        <v>2.3622211938917168</v>
      </c>
      <c r="AE115" s="133">
        <f t="shared" si="20"/>
        <v>2.2278481012658227</v>
      </c>
      <c r="AF115" s="46"/>
    </row>
    <row r="116" spans="1:32" ht="15.6">
      <c r="A116" s="46"/>
      <c r="B116" s="64">
        <f>+'Ark1'!C1587</f>
        <v>2019</v>
      </c>
      <c r="C116" s="64">
        <f>+'Ark1'!N1587</f>
        <v>415</v>
      </c>
      <c r="D116" s="64" t="str">
        <f>VLOOKUP(C116,RNR!$J$2:$K$19,2)</f>
        <v>15,1 - 16,0 kg</v>
      </c>
      <c r="E116" s="64">
        <f>+'Ark1'!Q1587</f>
        <v>126</v>
      </c>
      <c r="F116" s="64">
        <f>+'Ark1'!R1587</f>
        <v>232</v>
      </c>
      <c r="G116" s="180">
        <f>+'Ark1'!AG1587</f>
        <v>2.4846740939672798</v>
      </c>
      <c r="H116" s="108">
        <f t="shared" si="22"/>
        <v>0.20999360042884296</v>
      </c>
      <c r="I116" s="180">
        <f>+'Ark1'!AH1587</f>
        <v>1.7241379310344827</v>
      </c>
      <c r="J116" s="93"/>
      <c r="K116" s="422">
        <f>+'Ark1'!AI1587</f>
        <v>0</v>
      </c>
      <c r="L116" s="356"/>
      <c r="M116" s="280" t="str">
        <f>+IF(K116=0,"",'Ark1'!AJ1587)</f>
        <v/>
      </c>
      <c r="N116" s="419"/>
      <c r="O116" s="280" t="str">
        <f>+IF(K116=0,"",'Ark1'!AK1587)</f>
        <v/>
      </c>
      <c r="P116" s="419"/>
      <c r="Q116" s="65">
        <f>+'Ark1'!S1587</f>
        <v>6.4482758620689644</v>
      </c>
      <c r="R116" s="464"/>
      <c r="S116" s="115"/>
      <c r="T116" s="65">
        <f>+'Ark1'!T1587</f>
        <v>5</v>
      </c>
      <c r="U116" s="464"/>
      <c r="V116" s="464"/>
      <c r="W116" s="237">
        <f>+'Ark1'!U1587</f>
        <v>15.539999999999996</v>
      </c>
      <c r="X116" s="93"/>
      <c r="Y116" s="134">
        <f>+'Ark1'!X1587</f>
        <v>0</v>
      </c>
      <c r="Z116" s="134">
        <f>+'Ark1'!Y1587</f>
        <v>0</v>
      </c>
      <c r="AA116" s="65">
        <f>+'Ark1'!Z1587</f>
        <v>0.28633233644962591</v>
      </c>
      <c r="AB116" s="65">
        <f>+'Ark1'!AA1587</f>
        <v>1.7948433203457548</v>
      </c>
      <c r="AC116" s="65">
        <f>+'Ark1'!AB1587</f>
        <v>1.6001077549922089</v>
      </c>
      <c r="AD116" s="65">
        <f t="shared" si="19"/>
        <v>2.4099465240641709</v>
      </c>
      <c r="AE116" s="133">
        <f t="shared" si="20"/>
        <v>1.8412698412698412</v>
      </c>
      <c r="AF116" s="46"/>
    </row>
    <row r="117" spans="1:32" ht="15.6">
      <c r="A117" s="46"/>
      <c r="B117" s="64">
        <f>+'Ark1'!C1588</f>
        <v>2019</v>
      </c>
      <c r="C117" s="64">
        <f>+'Ark1'!N1588</f>
        <v>416</v>
      </c>
      <c r="D117" s="64" t="str">
        <f>VLOOKUP(C117,RNR!$J$2:$K$19,2)</f>
        <v>16,1 - 17,0 kg</v>
      </c>
      <c r="E117" s="64">
        <f>+'Ark1'!Q1588</f>
        <v>89</v>
      </c>
      <c r="F117" s="64">
        <f>+'Ark1'!R1588</f>
        <v>158</v>
      </c>
      <c r="G117" s="180">
        <f>+'Ark1'!AG1588</f>
        <v>1.79941216004993</v>
      </c>
      <c r="H117" s="108">
        <f t="shared" si="22"/>
        <v>9.1554097958687741E-2</v>
      </c>
      <c r="I117" s="180">
        <f>+'Ark1'!AH1588</f>
        <v>1.2658227848101264</v>
      </c>
      <c r="J117" s="93"/>
      <c r="K117" s="422">
        <f>+'Ark1'!AI1588</f>
        <v>0</v>
      </c>
      <c r="L117" s="356"/>
      <c r="M117" s="280" t="str">
        <f>+IF(K117=0,"",'Ark1'!AJ1588)</f>
        <v/>
      </c>
      <c r="N117" s="419"/>
      <c r="O117" s="280" t="str">
        <f>+IF(K117=0,"",'Ark1'!AK1588)</f>
        <v/>
      </c>
      <c r="P117" s="419"/>
      <c r="Q117" s="65">
        <f>+'Ark1'!S1588</f>
        <v>6.5126582278481004</v>
      </c>
      <c r="R117" s="464"/>
      <c r="S117" s="115"/>
      <c r="T117" s="65">
        <f>+'Ark1'!T1588</f>
        <v>5.2658227848101262</v>
      </c>
      <c r="U117" s="464"/>
      <c r="V117" s="464"/>
      <c r="W117" s="237">
        <f>+'Ark1'!U1588</f>
        <v>16.525063291139237</v>
      </c>
      <c r="X117" s="93"/>
      <c r="Y117" s="134">
        <f>+'Ark1'!X1588</f>
        <v>100</v>
      </c>
      <c r="Z117" s="134">
        <f>+'Ark1'!Y1588</f>
        <v>0</v>
      </c>
      <c r="AA117" s="65">
        <f>+'Ark1'!Z1588</f>
        <v>0.2925071606510683</v>
      </c>
      <c r="AB117" s="65">
        <f>+'Ark1'!AA1588</f>
        <v>1.6677785641049589</v>
      </c>
      <c r="AC117" s="65">
        <f>+'Ark1'!AB1588</f>
        <v>1.7004010008028965</v>
      </c>
      <c r="AD117" s="65">
        <f t="shared" si="19"/>
        <v>2.5373760932944602</v>
      </c>
      <c r="AE117" s="133">
        <f t="shared" si="20"/>
        <v>1.7752808988764044</v>
      </c>
      <c r="AF117" s="46"/>
    </row>
    <row r="118" spans="1:32" ht="15.6">
      <c r="A118" s="46"/>
      <c r="B118" s="64">
        <f>+'Ark1'!C1589</f>
        <v>2019</v>
      </c>
      <c r="C118" s="64">
        <f>+'Ark1'!N1589</f>
        <v>417</v>
      </c>
      <c r="D118" s="64" t="str">
        <f>VLOOKUP(C118,RNR!$J$2:$K$19,2)</f>
        <v>17,1 - 18,0 kg</v>
      </c>
      <c r="E118" s="64">
        <f>+'Ark1'!Q1589</f>
        <v>68</v>
      </c>
      <c r="F118" s="64">
        <f>+'Ark1'!R1589</f>
        <v>122</v>
      </c>
      <c r="G118" s="180">
        <f>+'Ark1'!AG1589</f>
        <v>1.4682077387348598</v>
      </c>
      <c r="H118" s="108">
        <f t="shared" si="22"/>
        <v>-0.16524809634496651</v>
      </c>
      <c r="I118" s="180">
        <f>+'Ark1'!AH1589</f>
        <v>0.81967213114754112</v>
      </c>
      <c r="J118" s="93"/>
      <c r="K118" s="422">
        <f>+'Ark1'!AI1589</f>
        <v>0</v>
      </c>
      <c r="L118" s="356"/>
      <c r="M118" s="280" t="str">
        <f>+IF(K118=0,"",'Ark1'!AJ1589)</f>
        <v/>
      </c>
      <c r="N118" s="419"/>
      <c r="O118" s="280" t="str">
        <f>+IF(K118=0,"",'Ark1'!AK1589)</f>
        <v/>
      </c>
      <c r="P118" s="419"/>
      <c r="Q118" s="65">
        <f>+'Ark1'!S1589</f>
        <v>6.5327868852458995</v>
      </c>
      <c r="R118" s="464"/>
      <c r="S118" s="115"/>
      <c r="T118" s="65">
        <f>+'Ark1'!T1589</f>
        <v>5.4918032786885265</v>
      </c>
      <c r="U118" s="464"/>
      <c r="V118" s="464"/>
      <c r="W118" s="237">
        <f>+'Ark1'!U1589</f>
        <v>17.462131147540987</v>
      </c>
      <c r="X118" s="93"/>
      <c r="Y118" s="134">
        <f>+'Ark1'!X1589</f>
        <v>100</v>
      </c>
      <c r="Z118" s="134">
        <f>+'Ark1'!Y1589</f>
        <v>0</v>
      </c>
      <c r="AA118" s="65">
        <f>+'Ark1'!Z1589</f>
        <v>0.2796257144422688</v>
      </c>
      <c r="AB118" s="65">
        <f>+'Ark1'!AA1589</f>
        <v>1.5690888356795605</v>
      </c>
      <c r="AC118" s="65">
        <f>+'Ark1'!AB1589</f>
        <v>1.6458885767883451</v>
      </c>
      <c r="AD118" s="65">
        <f t="shared" si="19"/>
        <v>2.6729987452948571</v>
      </c>
      <c r="AE118" s="133">
        <f t="shared" si="20"/>
        <v>1.7941176470588236</v>
      </c>
      <c r="AF118" s="46"/>
    </row>
    <row r="119" spans="1:32" ht="15.6">
      <c r="A119" s="46"/>
      <c r="B119" s="64">
        <f>+'Ark1'!C1590</f>
        <v>2019</v>
      </c>
      <c r="C119" s="64">
        <f>+'Ark1'!N1590</f>
        <v>418</v>
      </c>
      <c r="D119" s="64" t="str">
        <f>VLOOKUP(C119,RNR!$J$2:$K$19,2)</f>
        <v>18,1 - 19,0 kg</v>
      </c>
      <c r="E119" s="64">
        <f>+'Ark1'!Q1590</f>
        <v>51</v>
      </c>
      <c r="F119" s="64">
        <f>+'Ark1'!R1590</f>
        <v>62</v>
      </c>
      <c r="G119" s="180">
        <f>+'Ark1'!AG1590</f>
        <v>0.79094025170929605</v>
      </c>
      <c r="H119" s="108">
        <f t="shared" si="22"/>
        <v>9.1427437931366096E-2</v>
      </c>
      <c r="I119" s="180">
        <f>+'Ark1'!AH1590</f>
        <v>0</v>
      </c>
      <c r="J119" s="93"/>
      <c r="K119" s="422">
        <f>+'Ark1'!AI1590</f>
        <v>0</v>
      </c>
      <c r="L119" s="356"/>
      <c r="M119" s="280" t="str">
        <f>+IF(K119=0,"",'Ark1'!AJ1590)</f>
        <v/>
      </c>
      <c r="N119" s="419"/>
      <c r="O119" s="280" t="str">
        <f>+IF(K119=0,"",'Ark1'!AK1590)</f>
        <v/>
      </c>
      <c r="P119" s="419"/>
      <c r="Q119" s="65">
        <f>+'Ark1'!S1590</f>
        <v>6.8870967741935489</v>
      </c>
      <c r="R119" s="464"/>
      <c r="S119" s="115"/>
      <c r="T119" s="65">
        <f>+'Ark1'!T1590</f>
        <v>5.7741935483870979</v>
      </c>
      <c r="U119" s="464"/>
      <c r="V119" s="464"/>
      <c r="W119" s="237">
        <f>+'Ark1'!U1590</f>
        <v>18.510645161290327</v>
      </c>
      <c r="X119" s="93"/>
      <c r="Y119" s="134">
        <f>+'Ark1'!X1590</f>
        <v>100</v>
      </c>
      <c r="Z119" s="134">
        <f>+'Ark1'!Y1590</f>
        <v>0</v>
      </c>
      <c r="AA119" s="65">
        <f>+'Ark1'!Z1590</f>
        <v>0.2829845029822457</v>
      </c>
      <c r="AB119" s="65">
        <f>+'Ark1'!AA1590</f>
        <v>1.5771026794735028</v>
      </c>
      <c r="AC119" s="65">
        <f>+'Ark1'!AB1590</f>
        <v>1.5178439169056228</v>
      </c>
      <c r="AD119" s="65">
        <f t="shared" si="19"/>
        <v>2.6877283372365346</v>
      </c>
      <c r="AE119" s="133">
        <f t="shared" si="20"/>
        <v>1.2156862745098038</v>
      </c>
      <c r="AF119" s="46"/>
    </row>
    <row r="120" spans="1:32" ht="15.6">
      <c r="A120" s="46"/>
      <c r="B120" s="64">
        <f>+'Ark1'!C1591</f>
        <v>2019</v>
      </c>
      <c r="C120" s="64">
        <f>+'Ark1'!N1591</f>
        <v>419</v>
      </c>
      <c r="D120" s="64" t="str">
        <f>VLOOKUP(C120,RNR!$J$2:$K$19,2)</f>
        <v>19,1 - 20,0 kg</v>
      </c>
      <c r="E120" s="64">
        <f>+'Ark1'!Q1591</f>
        <v>37</v>
      </c>
      <c r="F120" s="64">
        <f>+'Ark1'!R1591</f>
        <v>50</v>
      </c>
      <c r="G120" s="180">
        <f>+'Ark1'!AG1591</f>
        <v>0.67023788717244148</v>
      </c>
      <c r="H120" s="108">
        <f t="shared" si="22"/>
        <v>0.25577791875767042</v>
      </c>
      <c r="I120" s="180">
        <f>+'Ark1'!AH1591</f>
        <v>0</v>
      </c>
      <c r="J120" s="93"/>
      <c r="K120" s="422">
        <f>+'Ark1'!AI1591</f>
        <v>0</v>
      </c>
      <c r="L120" s="356"/>
      <c r="M120" s="280" t="str">
        <f>+IF(K120=0,"",'Ark1'!AJ1591)</f>
        <v/>
      </c>
      <c r="N120" s="419"/>
      <c r="O120" s="280" t="str">
        <f>+IF(K120=0,"",'Ark1'!AK1591)</f>
        <v/>
      </c>
      <c r="P120" s="419"/>
      <c r="Q120" s="65">
        <f>+'Ark1'!S1591</f>
        <v>6.68</v>
      </c>
      <c r="R120" s="464"/>
      <c r="S120" s="115"/>
      <c r="T120" s="65">
        <f>+'Ark1'!T1591</f>
        <v>5.48</v>
      </c>
      <c r="U120" s="464"/>
      <c r="V120" s="464"/>
      <c r="W120" s="237">
        <f>+'Ark1'!U1591</f>
        <v>19.450400000000005</v>
      </c>
      <c r="X120" s="93"/>
      <c r="Y120" s="134">
        <f>+'Ark1'!X1591</f>
        <v>100</v>
      </c>
      <c r="Z120" s="134">
        <f>+'Ark1'!Y1591</f>
        <v>0</v>
      </c>
      <c r="AA120" s="65">
        <f>+'Ark1'!Z1591</f>
        <v>0.28104063763067311</v>
      </c>
      <c r="AB120" s="65">
        <f>+'Ark1'!AA1591</f>
        <v>1.7139428228502844</v>
      </c>
      <c r="AC120" s="65">
        <f>+'Ark1'!AB1591</f>
        <v>1.7348198753761139</v>
      </c>
      <c r="AD120" s="65">
        <f t="shared" si="19"/>
        <v>2.9117365269461088</v>
      </c>
      <c r="AE120" s="133">
        <f t="shared" si="20"/>
        <v>1.3513513513513513</v>
      </c>
      <c r="AF120" s="46"/>
    </row>
    <row r="121" spans="1:32" ht="15.6">
      <c r="A121" s="46"/>
      <c r="B121" s="64">
        <f>+'Ark1'!C1592</f>
        <v>2019</v>
      </c>
      <c r="C121" s="64">
        <f>+'Ark1'!N1592</f>
        <v>420</v>
      </c>
      <c r="D121" s="64" t="str">
        <f>VLOOKUP(C121,RNR!$J$2:$K$19,2)</f>
        <v>20,1 - ==&gt; kg</v>
      </c>
      <c r="E121" s="64">
        <f>+'Ark1'!Q1592</f>
        <v>47</v>
      </c>
      <c r="F121" s="64">
        <f>+'Ark1'!R1592</f>
        <v>92</v>
      </c>
      <c r="G121" s="180">
        <f>+'Ark1'!AG1592</f>
        <v>1.4382354546552221</v>
      </c>
      <c r="H121" s="108">
        <f t="shared" si="22"/>
        <v>0.34624265090016237</v>
      </c>
      <c r="I121" s="180">
        <f>+'Ark1'!AH1592</f>
        <v>0</v>
      </c>
      <c r="J121" s="93"/>
      <c r="K121" s="422">
        <f>+'Ark1'!AI1592</f>
        <v>0</v>
      </c>
      <c r="L121" s="356"/>
      <c r="M121" s="280" t="str">
        <f>+IF(K121=0,"",'Ark1'!AJ1592)</f>
        <v/>
      </c>
      <c r="N121" s="419"/>
      <c r="O121" s="280" t="str">
        <f>+IF(K121=0,"",'Ark1'!AK1592)</f>
        <v/>
      </c>
      <c r="P121" s="419"/>
      <c r="Q121" s="65">
        <f>+'Ark1'!S1592</f>
        <v>6.4891304347826075</v>
      </c>
      <c r="R121" s="464"/>
      <c r="S121" s="115"/>
      <c r="T121" s="65">
        <f>+'Ark1'!T1592</f>
        <v>6.7282608695652177</v>
      </c>
      <c r="U121" s="464"/>
      <c r="V121" s="464"/>
      <c r="W121" s="237">
        <f>+'Ark1'!U1592</f>
        <v>22.683586956521737</v>
      </c>
      <c r="X121" s="93"/>
      <c r="Y121" s="134">
        <f>+'Ark1'!X1592</f>
        <v>100</v>
      </c>
      <c r="Z121" s="134">
        <f>+'Ark1'!Y1592</f>
        <v>27.173913043478262</v>
      </c>
      <c r="AA121" s="65">
        <f>+'Ark1'!Z1592</f>
        <v>2.5232818439837219</v>
      </c>
      <c r="AB121" s="65">
        <f>+'Ark1'!AA1592</f>
        <v>1.6582767719991687</v>
      </c>
      <c r="AC121" s="65">
        <f>+'Ark1'!AB1592</f>
        <v>1.7264141076455271</v>
      </c>
      <c r="AD121" s="65">
        <f t="shared" si="19"/>
        <v>3.4956281407035177</v>
      </c>
      <c r="AE121" s="133">
        <f t="shared" si="20"/>
        <v>1.9574468085106382</v>
      </c>
      <c r="AF121" s="46"/>
    </row>
    <row r="122" spans="1:32" ht="15.6">
      <c r="A122" s="46"/>
      <c r="B122" s="64">
        <f>+'Ark1'!C1593</f>
        <v>2018</v>
      </c>
      <c r="C122" s="64">
        <f>+'Ark1'!N1593</f>
        <v>403</v>
      </c>
      <c r="D122" s="64" t="str">
        <f>VLOOKUP(C122,RNR!$J$2:$K$19,2)</f>
        <v>&lt;=4,0</v>
      </c>
      <c r="E122" s="64">
        <f>+'Ark1'!Q1593</f>
        <v>112</v>
      </c>
      <c r="F122" s="64">
        <f>+'Ark1'!R1593</f>
        <v>1137</v>
      </c>
      <c r="G122" s="180">
        <f>+'Ark1'!AG1593</f>
        <v>2.6644748049002192</v>
      </c>
      <c r="H122" s="108">
        <f t="shared" si="22"/>
        <v>2.6644748049002192</v>
      </c>
      <c r="I122" s="180">
        <f>+'Ark1'!AH1593</f>
        <v>0.17590149516270887</v>
      </c>
      <c r="J122" s="93"/>
      <c r="K122" s="422">
        <f>+'Ark1'!AI1593</f>
        <v>0</v>
      </c>
      <c r="L122" s="356"/>
      <c r="M122" s="280" t="str">
        <f>+IF(K122=0,"",'Ark1'!AJ1593)</f>
        <v/>
      </c>
      <c r="N122" s="419"/>
      <c r="O122" s="280" t="str">
        <f>+IF(K122=0,"",'Ark1'!AK1593)</f>
        <v/>
      </c>
      <c r="P122" s="419"/>
      <c r="Q122" s="65">
        <f>+'Ark1'!S1593</f>
        <v>3.9322779243623591</v>
      </c>
      <c r="R122" s="464"/>
      <c r="S122" s="115"/>
      <c r="T122" s="65">
        <f>+'Ark1'!T1593</f>
        <v>3.0615655233069492</v>
      </c>
      <c r="U122" s="464"/>
      <c r="V122" s="464"/>
      <c r="W122" s="237">
        <f>+'Ark1'!U1593</f>
        <v>3.4117238346525962</v>
      </c>
      <c r="X122" s="93"/>
      <c r="Y122" s="134">
        <f>+'Ark1'!X1593</f>
        <v>0</v>
      </c>
      <c r="Z122" s="134">
        <f>+'Ark1'!Y1593</f>
        <v>0</v>
      </c>
      <c r="AA122" s="65">
        <f>+'Ark1'!Z1593</f>
        <v>0.51653965126756007</v>
      </c>
      <c r="AB122" s="65">
        <f>+'Ark1'!AA1593</f>
        <v>1.4003974182047765</v>
      </c>
      <c r="AC122" s="65">
        <f>+'Ark1'!AB1593</f>
        <v>1.4375570543129839</v>
      </c>
      <c r="AD122" s="65">
        <f t="shared" si="19"/>
        <v>0.86762021919033772</v>
      </c>
      <c r="AE122" s="133">
        <f t="shared" si="20"/>
        <v>10.151785714285714</v>
      </c>
      <c r="AF122" s="46"/>
    </row>
    <row r="123" spans="1:3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53"/>
      <c r="S123" s="46"/>
      <c r="T123" s="46"/>
      <c r="U123" s="453"/>
      <c r="V123" s="453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</row>
    <row r="124" spans="1:32" ht="15.6">
      <c r="A124" s="46"/>
      <c r="B124" s="64">
        <f>+'Ark1'!C1594</f>
        <v>2018</v>
      </c>
      <c r="C124" s="64">
        <f>+'Ark1'!N1594</f>
        <v>404</v>
      </c>
      <c r="D124" s="64" t="str">
        <f>VLOOKUP(C124,RNR!$J$2:$K$19,2)</f>
        <v xml:space="preserve">  4,1 - 5,0 kg</v>
      </c>
      <c r="E124" s="64">
        <f>+'Ark1'!Q1594</f>
        <v>160</v>
      </c>
      <c r="F124" s="64">
        <f>+'Ark1'!R1594</f>
        <v>2305</v>
      </c>
      <c r="G124" s="180">
        <f>+'Ark1'!AG1594</f>
        <v>7.278250866285898</v>
      </c>
      <c r="H124" s="108">
        <f t="shared" ref="H124:H141" si="23">+G124-G143</f>
        <v>4.5009974017592382</v>
      </c>
      <c r="I124" s="180">
        <f>+'Ark1'!AH1594</f>
        <v>0.17353579175704986</v>
      </c>
      <c r="J124" s="93"/>
      <c r="K124" s="422">
        <f>+'Ark1'!AI1594</f>
        <v>0</v>
      </c>
      <c r="L124" s="356"/>
      <c r="M124" s="280" t="str">
        <f>+IF(K124=0,"",'Ark1'!AJ1594)</f>
        <v/>
      </c>
      <c r="N124" s="419"/>
      <c r="O124" s="280" t="str">
        <f>+IF(K124=0,"",'Ark1'!AK1594)</f>
        <v/>
      </c>
      <c r="P124" s="419"/>
      <c r="Q124" s="65">
        <f>+'Ark1'!S1594</f>
        <v>4.8520607375271139</v>
      </c>
      <c r="R124" s="464"/>
      <c r="S124" s="115"/>
      <c r="T124" s="65">
        <f>+'Ark1'!T1594</f>
        <v>4.0086767895878532</v>
      </c>
      <c r="U124" s="464"/>
      <c r="V124" s="464"/>
      <c r="W124" s="237">
        <f>+'Ark1'!U1594</f>
        <v>4.5970455531453345</v>
      </c>
      <c r="X124" s="93"/>
      <c r="Y124" s="134">
        <f>+'Ark1'!X1594</f>
        <v>0</v>
      </c>
      <c r="Z124" s="134">
        <f>+'Ark1'!Y1594</f>
        <v>0</v>
      </c>
      <c r="AA124" s="65">
        <f>+'Ark1'!Z1594</f>
        <v>0.28105733137822098</v>
      </c>
      <c r="AB124" s="65">
        <f>+'Ark1'!AA1594</f>
        <v>1.4109200259126549</v>
      </c>
      <c r="AC124" s="65">
        <f>+'Ark1'!AB1594</f>
        <v>1.440026883366833</v>
      </c>
      <c r="AD124" s="65">
        <f t="shared" si="19"/>
        <v>0.94744188125894124</v>
      </c>
      <c r="AE124" s="133">
        <f t="shared" si="20"/>
        <v>14.40625</v>
      </c>
      <c r="AF124" s="46"/>
    </row>
    <row r="125" spans="1:32" ht="15.6">
      <c r="A125" s="46"/>
      <c r="B125" s="64">
        <f>+'Ark1'!C1595</f>
        <v>2018</v>
      </c>
      <c r="C125" s="64">
        <f>+'Ark1'!N1595</f>
        <v>405</v>
      </c>
      <c r="D125" s="64" t="str">
        <f>VLOOKUP(C125,RNR!$J$2:$K$19,2)</f>
        <v xml:space="preserve">  5,1 - 6,0 kg</v>
      </c>
      <c r="E125" s="64">
        <f>+'Ark1'!Q1595</f>
        <v>207</v>
      </c>
      <c r="F125" s="64">
        <f>+'Ark1'!R1595</f>
        <v>3262</v>
      </c>
      <c r="G125" s="180">
        <f>+'Ark1'!AG1595</f>
        <v>12.42155895195069</v>
      </c>
      <c r="H125" s="108">
        <f t="shared" si="23"/>
        <v>4.0781537301966395</v>
      </c>
      <c r="I125" s="180">
        <f>+'Ark1'!AH1595</f>
        <v>0.18393623543838128</v>
      </c>
      <c r="J125" s="93"/>
      <c r="K125" s="422">
        <f>+'Ark1'!AI1595</f>
        <v>0</v>
      </c>
      <c r="L125" s="356"/>
      <c r="M125" s="280" t="str">
        <f>+IF(K125=0,"",'Ark1'!AJ1595)</f>
        <v/>
      </c>
      <c r="N125" s="419"/>
      <c r="O125" s="280" t="str">
        <f>+IF(K125=0,"",'Ark1'!AK1595)</f>
        <v/>
      </c>
      <c r="P125" s="419"/>
      <c r="Q125" s="65">
        <f>+'Ark1'!S1595</f>
        <v>5.1995708154506444</v>
      </c>
      <c r="R125" s="464"/>
      <c r="S125" s="115"/>
      <c r="T125" s="65">
        <f>+'Ark1'!T1595</f>
        <v>4.2455548743102396</v>
      </c>
      <c r="U125" s="464"/>
      <c r="V125" s="464"/>
      <c r="W125" s="237">
        <f>+'Ark1'!U1595</f>
        <v>5.5438933169834526</v>
      </c>
      <c r="X125" s="93"/>
      <c r="Y125" s="134">
        <f>+'Ark1'!X1595</f>
        <v>0</v>
      </c>
      <c r="Z125" s="134">
        <f>+'Ark1'!Y1595</f>
        <v>0</v>
      </c>
      <c r="AA125" s="65">
        <f>+'Ark1'!Z1595</f>
        <v>0.28525320583464914</v>
      </c>
      <c r="AB125" s="65">
        <f>+'Ark1'!AA1595</f>
        <v>1.4679364219177395</v>
      </c>
      <c r="AC125" s="65">
        <f>+'Ark1'!AB1595</f>
        <v>1.4192240764076098</v>
      </c>
      <c r="AD125" s="65">
        <f t="shared" si="19"/>
        <v>1.06622133128943</v>
      </c>
      <c r="AE125" s="133">
        <f t="shared" si="20"/>
        <v>15.758454106280194</v>
      </c>
      <c r="AF125" s="46"/>
    </row>
    <row r="126" spans="1:32" ht="15.6">
      <c r="A126" s="46"/>
      <c r="B126" s="64">
        <f>+'Ark1'!C1596</f>
        <v>2018</v>
      </c>
      <c r="C126" s="64">
        <f>+'Ark1'!N1596</f>
        <v>406</v>
      </c>
      <c r="D126" s="64" t="str">
        <f>VLOOKUP(C126,RNR!$J$2:$K$19,2)</f>
        <v xml:space="preserve">  6,1 - 7,0 kg</v>
      </c>
      <c r="E126" s="64">
        <f>+'Ark1'!Q1596</f>
        <v>274</v>
      </c>
      <c r="F126" s="64">
        <f>+'Ark1'!R1596</f>
        <v>2591</v>
      </c>
      <c r="G126" s="180">
        <f>+'Ark1'!AG1596</f>
        <v>11.585928252954391</v>
      </c>
      <c r="H126" s="108">
        <f t="shared" si="23"/>
        <v>-1.9626390526302568</v>
      </c>
      <c r="I126" s="180">
        <f>+'Ark1'!AH1596</f>
        <v>0.3473562331146276</v>
      </c>
      <c r="J126" s="93"/>
      <c r="K126" s="422">
        <f>+'Ark1'!AI1596</f>
        <v>0</v>
      </c>
      <c r="L126" s="356"/>
      <c r="M126" s="280" t="str">
        <f>+IF(K126=0,"",'Ark1'!AJ1596)</f>
        <v/>
      </c>
      <c r="N126" s="419"/>
      <c r="O126" s="280" t="str">
        <f>+IF(K126=0,"",'Ark1'!AK1596)</f>
        <v/>
      </c>
      <c r="P126" s="419"/>
      <c r="Q126" s="65">
        <f>+'Ark1'!S1596</f>
        <v>5.2466229255113843</v>
      </c>
      <c r="R126" s="464"/>
      <c r="S126" s="115"/>
      <c r="T126" s="65">
        <f>+'Ark1'!T1596</f>
        <v>4.3033577769201088</v>
      </c>
      <c r="U126" s="464"/>
      <c r="V126" s="464"/>
      <c r="W126" s="237">
        <f>+'Ark1'!U1596</f>
        <v>6.5100771902740275</v>
      </c>
      <c r="X126" s="93"/>
      <c r="Y126" s="134">
        <f>+'Ark1'!X1596</f>
        <v>0</v>
      </c>
      <c r="Z126" s="134">
        <f>+'Ark1'!Y1596</f>
        <v>0</v>
      </c>
      <c r="AA126" s="65">
        <f>+'Ark1'!Z1596</f>
        <v>0.28399163435545433</v>
      </c>
      <c r="AB126" s="65">
        <f>+'Ark1'!AA1596</f>
        <v>1.5099576790210625</v>
      </c>
      <c r="AC126" s="65">
        <f>+'Ark1'!AB1596</f>
        <v>1.4537194323836529</v>
      </c>
      <c r="AD126" s="65">
        <f t="shared" si="19"/>
        <v>1.2408128586140952</v>
      </c>
      <c r="AE126" s="133">
        <f t="shared" si="20"/>
        <v>9.4562043795620436</v>
      </c>
      <c r="AF126" s="46"/>
    </row>
    <row r="127" spans="1:32" ht="15.6">
      <c r="A127" s="46"/>
      <c r="B127" s="64">
        <f>+'Ark1'!C1597</f>
        <v>2018</v>
      </c>
      <c r="C127" s="64">
        <f>+'Ark1'!N1597</f>
        <v>407</v>
      </c>
      <c r="D127" s="64" t="str">
        <f>VLOOKUP(C127,RNR!$J$2:$K$19,2)</f>
        <v xml:space="preserve">  7,1 - 8,0 kg</v>
      </c>
      <c r="E127" s="64">
        <f>+'Ark1'!Q1597</f>
        <v>331</v>
      </c>
      <c r="F127" s="64">
        <f>+'Ark1'!R1597</f>
        <v>2257</v>
      </c>
      <c r="G127" s="180">
        <f>+'Ark1'!AG1597</f>
        <v>11.663826670286044</v>
      </c>
      <c r="H127" s="108">
        <f t="shared" si="23"/>
        <v>-2.0329267820629955</v>
      </c>
      <c r="I127" s="180">
        <f>+'Ark1'!AH1597</f>
        <v>0.88613203367301741</v>
      </c>
      <c r="J127" s="93"/>
      <c r="K127" s="422">
        <f>+'Ark1'!AI1597</f>
        <v>0</v>
      </c>
      <c r="L127" s="356"/>
      <c r="M127" s="280" t="str">
        <f>+IF(K127=0,"",'Ark1'!AJ1597)</f>
        <v/>
      </c>
      <c r="N127" s="419"/>
      <c r="O127" s="280" t="str">
        <f>+IF(K127=0,"",'Ark1'!AK1597)</f>
        <v/>
      </c>
      <c r="P127" s="419"/>
      <c r="Q127" s="65">
        <f>+'Ark1'!S1597</f>
        <v>5.123615418697387</v>
      </c>
      <c r="R127" s="464"/>
      <c r="S127" s="115"/>
      <c r="T127" s="65">
        <f>+'Ark1'!T1597</f>
        <v>4.2720425343376158</v>
      </c>
      <c r="U127" s="464"/>
      <c r="V127" s="464"/>
      <c r="W127" s="237">
        <f>+'Ark1'!U1597</f>
        <v>7.5237128932210915</v>
      </c>
      <c r="X127" s="93"/>
      <c r="Y127" s="134">
        <f>+'Ark1'!X1597</f>
        <v>0</v>
      </c>
      <c r="Z127" s="134">
        <f>+'Ark1'!Y1597</f>
        <v>0</v>
      </c>
      <c r="AA127" s="65">
        <f>+'Ark1'!Z1597</f>
        <v>0.28210227781797542</v>
      </c>
      <c r="AB127" s="65">
        <f>+'Ark1'!AA1597</f>
        <v>1.3950528609323349</v>
      </c>
      <c r="AC127" s="65">
        <f>+'Ark1'!AB1597</f>
        <v>1.5736203012232997</v>
      </c>
      <c r="AD127" s="65">
        <f t="shared" si="19"/>
        <v>1.4684382566585956</v>
      </c>
      <c r="AE127" s="133">
        <f t="shared" si="20"/>
        <v>6.8187311178247736</v>
      </c>
      <c r="AF127" s="46"/>
    </row>
    <row r="128" spans="1:32" ht="15.6">
      <c r="A128" s="46"/>
      <c r="B128" s="64">
        <f>+'Ark1'!C1598</f>
        <v>2018</v>
      </c>
      <c r="C128" s="64">
        <f>+'Ark1'!N1598</f>
        <v>408</v>
      </c>
      <c r="D128" s="64" t="str">
        <f>VLOOKUP(C128,RNR!$J$2:$K$19,2)</f>
        <v xml:space="preserve">  8,1 - 9,0 kg</v>
      </c>
      <c r="E128" s="64">
        <f>+'Ark1'!Q1598</f>
        <v>325</v>
      </c>
      <c r="F128" s="64">
        <f>+'Ark1'!R1598</f>
        <v>1612</v>
      </c>
      <c r="G128" s="180">
        <f>+'Ark1'!AG1598</f>
        <v>9.4790855010171278</v>
      </c>
      <c r="H128" s="108">
        <f t="shared" si="23"/>
        <v>-2.4015314161021362</v>
      </c>
      <c r="I128" s="180">
        <f>+'Ark1'!AH1598</f>
        <v>0.99255583126550895</v>
      </c>
      <c r="J128" s="93"/>
      <c r="K128" s="422">
        <f>+'Ark1'!AI1598</f>
        <v>0</v>
      </c>
      <c r="L128" s="356"/>
      <c r="M128" s="280" t="str">
        <f>+IF(K128=0,"",'Ark1'!AJ1598)</f>
        <v/>
      </c>
      <c r="N128" s="419"/>
      <c r="O128" s="280" t="str">
        <f>+IF(K128=0,"",'Ark1'!AK1598)</f>
        <v/>
      </c>
      <c r="P128" s="419"/>
      <c r="Q128" s="65">
        <f>+'Ark1'!S1598</f>
        <v>5.1060794044665005</v>
      </c>
      <c r="R128" s="464"/>
      <c r="S128" s="115"/>
      <c r="T128" s="65">
        <f>+'Ark1'!T1598</f>
        <v>4.2586848635235741</v>
      </c>
      <c r="U128" s="464"/>
      <c r="V128" s="464"/>
      <c r="W128" s="237">
        <f>+'Ark1'!U1598</f>
        <v>8.5609925558312696</v>
      </c>
      <c r="X128" s="93"/>
      <c r="Y128" s="134">
        <f>+'Ark1'!X1598</f>
        <v>0</v>
      </c>
      <c r="Z128" s="134">
        <f>+'Ark1'!Y1598</f>
        <v>0</v>
      </c>
      <c r="AA128" s="65">
        <f>+'Ark1'!Z1598</f>
        <v>0.28502994043166513</v>
      </c>
      <c r="AB128" s="65">
        <f>+'Ark1'!AA1598</f>
        <v>1.2520108941437889</v>
      </c>
      <c r="AC128" s="65">
        <f>+'Ark1'!AB1598</f>
        <v>1.5440449142479804</v>
      </c>
      <c r="AD128" s="65">
        <f t="shared" si="19"/>
        <v>1.6766273842789465</v>
      </c>
      <c r="AE128" s="133">
        <f t="shared" si="20"/>
        <v>4.96</v>
      </c>
      <c r="AF128" s="46"/>
    </row>
    <row r="129" spans="1:32" ht="15.6">
      <c r="A129" s="46"/>
      <c r="B129" s="64">
        <f>+'Ark1'!C1599</f>
        <v>2018</v>
      </c>
      <c r="C129" s="64">
        <f>+'Ark1'!N1599</f>
        <v>409</v>
      </c>
      <c r="D129" s="64" t="str">
        <f>VLOOKUP(C129,RNR!$J$2:$K$19,2)</f>
        <v xml:space="preserve">  9,1 - 10,0 kg</v>
      </c>
      <c r="E129" s="64">
        <f>+'Ark1'!Q1599</f>
        <v>327</v>
      </c>
      <c r="F129" s="64">
        <f>+'Ark1'!R1599</f>
        <v>1354</v>
      </c>
      <c r="G129" s="180">
        <f>+'Ark1'!AG1599</f>
        <v>8.8879477184232805</v>
      </c>
      <c r="H129" s="108">
        <f t="shared" si="23"/>
        <v>-0.86067621299248742</v>
      </c>
      <c r="I129" s="180">
        <f>+'Ark1'!AH1599</f>
        <v>0.96011816838995601</v>
      </c>
      <c r="J129" s="93"/>
      <c r="K129" s="422">
        <f>+'Ark1'!AI1599</f>
        <v>0</v>
      </c>
      <c r="L129" s="356"/>
      <c r="M129" s="280" t="str">
        <f>+IF(K129=0,"",'Ark1'!AJ1599)</f>
        <v/>
      </c>
      <c r="N129" s="419"/>
      <c r="O129" s="280" t="str">
        <f>+IF(K129=0,"",'Ark1'!AK1599)</f>
        <v/>
      </c>
      <c r="P129" s="419"/>
      <c r="Q129" s="65">
        <f>+'Ark1'!S1599</f>
        <v>5.2370753323485948</v>
      </c>
      <c r="R129" s="464"/>
      <c r="S129" s="115"/>
      <c r="T129" s="65">
        <f>+'Ark1'!T1599</f>
        <v>4.241506646971934</v>
      </c>
      <c r="U129" s="464"/>
      <c r="V129" s="464"/>
      <c r="W129" s="237">
        <f>+'Ark1'!U1599</f>
        <v>9.5566469719350007</v>
      </c>
      <c r="X129" s="93"/>
      <c r="Y129" s="134">
        <f>+'Ark1'!X1599</f>
        <v>0</v>
      </c>
      <c r="Z129" s="134">
        <f>+'Ark1'!Y1599</f>
        <v>0</v>
      </c>
      <c r="AA129" s="65">
        <f>+'Ark1'!Z1599</f>
        <v>0.28210039547288945</v>
      </c>
      <c r="AB129" s="65">
        <f>+'Ark1'!AA1599</f>
        <v>1.2077111970733181</v>
      </c>
      <c r="AC129" s="65">
        <f>+'Ark1'!AB1599</f>
        <v>1.5179933419303548</v>
      </c>
      <c r="AD129" s="65">
        <f t="shared" si="19"/>
        <v>1.8248060922295861</v>
      </c>
      <c r="AE129" s="133">
        <f t="shared" si="20"/>
        <v>4.1406727828746179</v>
      </c>
      <c r="AF129" s="46"/>
    </row>
    <row r="130" spans="1:32" ht="15.6">
      <c r="A130" s="46"/>
      <c r="B130" s="64">
        <f>+'Ark1'!C1600</f>
        <v>2018</v>
      </c>
      <c r="C130" s="64">
        <f>+'Ark1'!N1600</f>
        <v>410</v>
      </c>
      <c r="D130" s="64" t="str">
        <f>VLOOKUP(C130,RNR!$J$2:$K$19,2)</f>
        <v>10,1 - 11,0 kg</v>
      </c>
      <c r="E130" s="64">
        <f>+'Ark1'!Q1600</f>
        <v>304</v>
      </c>
      <c r="F130" s="64">
        <f>+'Ark1'!R1600</f>
        <v>1083</v>
      </c>
      <c r="G130" s="180">
        <f>+'Ark1'!AG1600</f>
        <v>7.8431363121332733</v>
      </c>
      <c r="H130" s="108">
        <f t="shared" si="23"/>
        <v>-1.0535885228602702</v>
      </c>
      <c r="I130" s="180">
        <f>+'Ark1'!AH1600</f>
        <v>1.3850415512465373</v>
      </c>
      <c r="J130" s="93"/>
      <c r="K130" s="422">
        <f>+'Ark1'!AI1600</f>
        <v>0</v>
      </c>
      <c r="L130" s="356"/>
      <c r="M130" s="280" t="str">
        <f>+IF(K130=0,"",'Ark1'!AJ1600)</f>
        <v/>
      </c>
      <c r="N130" s="419"/>
      <c r="O130" s="280" t="str">
        <f>+IF(K130=0,"",'Ark1'!AK1600)</f>
        <v/>
      </c>
      <c r="P130" s="419"/>
      <c r="Q130" s="65">
        <f>+'Ark1'!S1600</f>
        <v>5.4681440443213285</v>
      </c>
      <c r="R130" s="464"/>
      <c r="S130" s="115"/>
      <c r="T130" s="65">
        <f>+'Ark1'!T1600</f>
        <v>4.3638042474607559</v>
      </c>
      <c r="U130" s="464"/>
      <c r="V130" s="464"/>
      <c r="W130" s="237">
        <f>+'Ark1'!U1600</f>
        <v>10.543481071098794</v>
      </c>
      <c r="X130" s="93"/>
      <c r="Y130" s="134">
        <f>+'Ark1'!X1600</f>
        <v>0</v>
      </c>
      <c r="Z130" s="134">
        <f>+'Ark1'!Y1600</f>
        <v>0</v>
      </c>
      <c r="AA130" s="65">
        <f>+'Ark1'!Z1600</f>
        <v>0.28936804509735348</v>
      </c>
      <c r="AB130" s="65">
        <f>+'Ark1'!AA1600</f>
        <v>1.2191345224658536</v>
      </c>
      <c r="AC130" s="65">
        <f>+'Ark1'!AB1600</f>
        <v>1.4801428415822036</v>
      </c>
      <c r="AD130" s="65">
        <f t="shared" si="19"/>
        <v>1.9281644714623432</v>
      </c>
      <c r="AE130" s="133">
        <f t="shared" si="20"/>
        <v>3.5625</v>
      </c>
      <c r="AF130" s="46"/>
    </row>
    <row r="131" spans="1:32" ht="15.6">
      <c r="A131" s="46"/>
      <c r="B131" s="64">
        <f>+'Ark1'!C1601</f>
        <v>2018</v>
      </c>
      <c r="C131" s="64">
        <f>+'Ark1'!N1601</f>
        <v>411</v>
      </c>
      <c r="D131" s="64" t="str">
        <f>VLOOKUP(C131,RNR!$J$2:$K$19,2)</f>
        <v>11,1 - 12,0 kg</v>
      </c>
      <c r="E131" s="64">
        <f>+'Ark1'!Q1601</f>
        <v>256</v>
      </c>
      <c r="F131" s="64">
        <f>+'Ark1'!R1601</f>
        <v>836</v>
      </c>
      <c r="G131" s="180">
        <f>+'Ark1'!AG1601</f>
        <v>6.6296835212804686</v>
      </c>
      <c r="H131" s="108">
        <f t="shared" si="23"/>
        <v>-0.94622858081651717</v>
      </c>
      <c r="I131" s="180">
        <f>+'Ark1'!AH1601</f>
        <v>1.3157894736842111</v>
      </c>
      <c r="J131" s="93"/>
      <c r="K131" s="422">
        <f>+'Ark1'!AI1601</f>
        <v>0</v>
      </c>
      <c r="L131" s="356"/>
      <c r="M131" s="280" t="str">
        <f>+IF(K131=0,"",'Ark1'!AJ1601)</f>
        <v/>
      </c>
      <c r="N131" s="419"/>
      <c r="O131" s="280" t="str">
        <f>+IF(K131=0,"",'Ark1'!AK1601)</f>
        <v/>
      </c>
      <c r="P131" s="419"/>
      <c r="Q131" s="65">
        <f>+'Ark1'!S1601</f>
        <v>5.6985645933014348</v>
      </c>
      <c r="R131" s="464"/>
      <c r="S131" s="115"/>
      <c r="T131" s="65">
        <f>+'Ark1'!T1601</f>
        <v>4.4234449760765537</v>
      </c>
      <c r="U131" s="464"/>
      <c r="V131" s="464"/>
      <c r="W131" s="237">
        <f>+'Ark1'!U1601</f>
        <v>11.545406698564589</v>
      </c>
      <c r="X131" s="93"/>
      <c r="Y131" s="134">
        <f>+'Ark1'!X1601</f>
        <v>0</v>
      </c>
      <c r="Z131" s="134">
        <f>+'Ark1'!Y1601</f>
        <v>0</v>
      </c>
      <c r="AA131" s="65">
        <f>+'Ark1'!Z1601</f>
        <v>0.2816381542118066</v>
      </c>
      <c r="AB131" s="65">
        <f>+'Ark1'!AA1601</f>
        <v>1.3033074770747684</v>
      </c>
      <c r="AC131" s="65">
        <f>+'Ark1'!AB1601</f>
        <v>1.5483053239458213</v>
      </c>
      <c r="AD131" s="65">
        <f t="shared" si="19"/>
        <v>2.0260201511335008</v>
      </c>
      <c r="AE131" s="133">
        <f t="shared" si="20"/>
        <v>3.265625</v>
      </c>
      <c r="AF131" s="46"/>
    </row>
    <row r="132" spans="1:32" ht="15.6">
      <c r="A132" s="46"/>
      <c r="B132" s="64">
        <f>+'Ark1'!C1602</f>
        <v>2018</v>
      </c>
      <c r="C132" s="64">
        <f>+'Ark1'!N1602</f>
        <v>412</v>
      </c>
      <c r="D132" s="64" t="str">
        <f>VLOOKUP(C132,RNR!$J$2:$K$19,2)</f>
        <v>12,1 - 13,0 kg</v>
      </c>
      <c r="E132" s="64">
        <f>+'Ark1'!Q1602</f>
        <v>237</v>
      </c>
      <c r="F132" s="64">
        <f>+'Ark1'!R1602</f>
        <v>698</v>
      </c>
      <c r="G132" s="180">
        <f>+'Ark1'!AG1602</f>
        <v>6.0032129233481202</v>
      </c>
      <c r="H132" s="108">
        <f t="shared" si="23"/>
        <v>0.11229984704329965</v>
      </c>
      <c r="I132" s="180">
        <f>+'Ark1'!AH1602</f>
        <v>2.005730659025788</v>
      </c>
      <c r="J132" s="93"/>
      <c r="K132" s="422">
        <f>+'Ark1'!AI1602</f>
        <v>0</v>
      </c>
      <c r="L132" s="356"/>
      <c r="M132" s="280" t="str">
        <f>+IF(K132=0,"",'Ark1'!AJ1602)</f>
        <v/>
      </c>
      <c r="N132" s="419"/>
      <c r="O132" s="280" t="str">
        <f>+IF(K132=0,"",'Ark1'!AK1602)</f>
        <v/>
      </c>
      <c r="P132" s="419"/>
      <c r="Q132" s="65">
        <f>+'Ark1'!S1602</f>
        <v>5.8094555873925486</v>
      </c>
      <c r="R132" s="464"/>
      <c r="S132" s="115"/>
      <c r="T132" s="65">
        <f>+'Ark1'!T1602</f>
        <v>4.5630372492836679</v>
      </c>
      <c r="U132" s="464"/>
      <c r="V132" s="464"/>
      <c r="W132" s="237">
        <f>+'Ark1'!U1602</f>
        <v>12.52134670487106</v>
      </c>
      <c r="X132" s="93"/>
      <c r="Y132" s="134">
        <f>+'Ark1'!X1602</f>
        <v>0</v>
      </c>
      <c r="Z132" s="134">
        <f>+'Ark1'!Y1602</f>
        <v>0</v>
      </c>
      <c r="AA132" s="65">
        <f>+'Ark1'!Z1602</f>
        <v>0.28153268117403946</v>
      </c>
      <c r="AB132" s="65">
        <f>+'Ark1'!AA1602</f>
        <v>1.3843463764034356</v>
      </c>
      <c r="AC132" s="65">
        <f>+'Ark1'!AB1602</f>
        <v>1.5466603086522717</v>
      </c>
      <c r="AD132" s="65">
        <f t="shared" si="19"/>
        <v>2.1553390875462397</v>
      </c>
      <c r="AE132" s="133">
        <f t="shared" si="20"/>
        <v>2.9451476793248945</v>
      </c>
      <c r="AF132" s="46"/>
    </row>
    <row r="133" spans="1:32" ht="15.6">
      <c r="A133" s="46"/>
      <c r="B133" s="64">
        <f>+'Ark1'!C1603</f>
        <v>2018</v>
      </c>
      <c r="C133" s="64">
        <f>+'Ark1'!N1603</f>
        <v>413</v>
      </c>
      <c r="D133" s="64" t="str">
        <f>VLOOKUP(C133,RNR!$J$2:$K$19,2)</f>
        <v>13,1 - 14,0 kg</v>
      </c>
      <c r="E133" s="64">
        <f>+'Ark1'!Q1603</f>
        <v>183</v>
      </c>
      <c r="F133" s="64">
        <f>+'Ark1'!R1603</f>
        <v>514</v>
      </c>
      <c r="G133" s="180">
        <f>+'Ark1'!AG1603</f>
        <v>4.7677114666250526</v>
      </c>
      <c r="H133" s="108">
        <f t="shared" si="23"/>
        <v>-0.1948119752512758</v>
      </c>
      <c r="I133" s="180">
        <f>+'Ark1'!AH1603</f>
        <v>2.3346303501945527</v>
      </c>
      <c r="J133" s="93"/>
      <c r="K133" s="422">
        <f>+'Ark1'!AI1603</f>
        <v>0</v>
      </c>
      <c r="L133" s="356"/>
      <c r="M133" s="280" t="str">
        <f>+IF(K133=0,"",'Ark1'!AJ1603)</f>
        <v/>
      </c>
      <c r="N133" s="419"/>
      <c r="O133" s="280" t="str">
        <f>+IF(K133=0,"",'Ark1'!AK1603)</f>
        <v/>
      </c>
      <c r="P133" s="419"/>
      <c r="Q133" s="65">
        <f>+'Ark1'!S1603</f>
        <v>5.8852140077821007</v>
      </c>
      <c r="R133" s="464"/>
      <c r="S133" s="115"/>
      <c r="T133" s="65">
        <f>+'Ark1'!T1603</f>
        <v>4.6906614785992202</v>
      </c>
      <c r="U133" s="464"/>
      <c r="V133" s="464"/>
      <c r="W133" s="237">
        <f>+'Ark1'!U1603</f>
        <v>13.504221789883269</v>
      </c>
      <c r="X133" s="93"/>
      <c r="Y133" s="134">
        <f>+'Ark1'!X1603</f>
        <v>0</v>
      </c>
      <c r="Z133" s="134">
        <f>+'Ark1'!Y1603</f>
        <v>0</v>
      </c>
      <c r="AA133" s="65">
        <f>+'Ark1'!Z1603</f>
        <v>0.29206209934818889</v>
      </c>
      <c r="AB133" s="65">
        <f>+'Ark1'!AA1603</f>
        <v>1.4815516805755471</v>
      </c>
      <c r="AC133" s="65">
        <f>+'Ark1'!AB1603</f>
        <v>1.544297389190078</v>
      </c>
      <c r="AD133" s="65">
        <f t="shared" si="19"/>
        <v>2.2946016528925623</v>
      </c>
      <c r="AE133" s="133">
        <f t="shared" si="20"/>
        <v>2.8087431693989071</v>
      </c>
      <c r="AF133" s="46"/>
    </row>
    <row r="134" spans="1:32" ht="15.6">
      <c r="A134" s="46"/>
      <c r="B134" s="64">
        <f>+'Ark1'!C1604</f>
        <v>2018</v>
      </c>
      <c r="C134" s="64">
        <f>+'Ark1'!N1604</f>
        <v>414</v>
      </c>
      <c r="D134" s="64" t="str">
        <f>VLOOKUP(C134,RNR!$J$2:$K$19,2)</f>
        <v>14,1 - 15,0 kg</v>
      </c>
      <c r="E134" s="64">
        <f>+'Ark1'!Q1604</f>
        <v>125</v>
      </c>
      <c r="F134" s="64">
        <f>+'Ark1'!R1604</f>
        <v>296</v>
      </c>
      <c r="G134" s="180">
        <f>+'Ark1'!AG1604</f>
        <v>2.9532230341382046</v>
      </c>
      <c r="H134" s="108">
        <f t="shared" si="23"/>
        <v>-0.57493157264715311</v>
      </c>
      <c r="I134" s="180">
        <f>+'Ark1'!AH1604</f>
        <v>1.6891891891891897</v>
      </c>
      <c r="J134" s="93"/>
      <c r="K134" s="422">
        <f>+'Ark1'!AI1604</f>
        <v>0</v>
      </c>
      <c r="L134" s="356"/>
      <c r="M134" s="280" t="str">
        <f>+IF(K134=0,"",'Ark1'!AJ1604)</f>
        <v/>
      </c>
      <c r="N134" s="419"/>
      <c r="O134" s="280" t="str">
        <f>+IF(K134=0,"",'Ark1'!AK1604)</f>
        <v/>
      </c>
      <c r="P134" s="419"/>
      <c r="Q134" s="65">
        <f>+'Ark1'!S1604</f>
        <v>5.8344594594594597</v>
      </c>
      <c r="R134" s="464"/>
      <c r="S134" s="115"/>
      <c r="T134" s="65">
        <f>+'Ark1'!T1604</f>
        <v>4.6351351351351342</v>
      </c>
      <c r="U134" s="464"/>
      <c r="V134" s="464"/>
      <c r="W134" s="237">
        <f>+'Ark1'!U1604</f>
        <v>14.525371621621629</v>
      </c>
      <c r="X134" s="93"/>
      <c r="Y134" s="134">
        <f>+'Ark1'!X1604</f>
        <v>0</v>
      </c>
      <c r="Z134" s="134">
        <f>+'Ark1'!Y1604</f>
        <v>0</v>
      </c>
      <c r="AA134" s="65">
        <f>+'Ark1'!Z1604</f>
        <v>0.29140595303564404</v>
      </c>
      <c r="AB134" s="65">
        <f>+'Ark1'!AA1604</f>
        <v>1.4942327344067503</v>
      </c>
      <c r="AC134" s="65">
        <f>+'Ark1'!AB1604</f>
        <v>1.6176753785562621</v>
      </c>
      <c r="AD134" s="65">
        <f t="shared" si="19"/>
        <v>2.4895830920671695</v>
      </c>
      <c r="AE134" s="133">
        <f t="shared" si="20"/>
        <v>2.3679999999999999</v>
      </c>
      <c r="AF134" s="46"/>
    </row>
    <row r="135" spans="1:32" ht="15.6">
      <c r="A135" s="46"/>
      <c r="B135" s="64">
        <f>+'Ark1'!C1605</f>
        <v>2018</v>
      </c>
      <c r="C135" s="64">
        <f>+'Ark1'!N1605</f>
        <v>415</v>
      </c>
      <c r="D135" s="64" t="str">
        <f>VLOOKUP(C135,RNR!$J$2:$K$19,2)</f>
        <v>15,1 - 16,0 kg</v>
      </c>
      <c r="E135" s="64">
        <f>+'Ark1'!Q1605</f>
        <v>110</v>
      </c>
      <c r="F135" s="64">
        <f>+'Ark1'!R1605</f>
        <v>213</v>
      </c>
      <c r="G135" s="180">
        <f>+'Ark1'!AG1605</f>
        <v>2.2746804935384368</v>
      </c>
      <c r="H135" s="108">
        <f t="shared" si="23"/>
        <v>-0.32188785931964459</v>
      </c>
      <c r="I135" s="180">
        <f>+'Ark1'!AH1605</f>
        <v>2.8169014084507031</v>
      </c>
      <c r="J135" s="93"/>
      <c r="K135" s="422">
        <f>+'Ark1'!AI1605</f>
        <v>0</v>
      </c>
      <c r="L135" s="356"/>
      <c r="M135" s="280" t="str">
        <f>+IF(K135=0,"",'Ark1'!AJ1605)</f>
        <v/>
      </c>
      <c r="N135" s="419"/>
      <c r="O135" s="280" t="str">
        <f>+IF(K135=0,"",'Ark1'!AK1605)</f>
        <v/>
      </c>
      <c r="P135" s="419"/>
      <c r="Q135" s="65">
        <f>+'Ark1'!S1605</f>
        <v>6.1643192488262892</v>
      </c>
      <c r="R135" s="464"/>
      <c r="S135" s="115"/>
      <c r="T135" s="65">
        <f>+'Ark1'!T1605</f>
        <v>4.755868544600939</v>
      </c>
      <c r="U135" s="464"/>
      <c r="V135" s="464"/>
      <c r="W135" s="237">
        <f>+'Ark1'!U1605</f>
        <v>15.547605633802812</v>
      </c>
      <c r="X135" s="93"/>
      <c r="Y135" s="134">
        <f>+'Ark1'!X1605</f>
        <v>0</v>
      </c>
      <c r="Z135" s="134">
        <f>+'Ark1'!Y1605</f>
        <v>0</v>
      </c>
      <c r="AA135" s="65">
        <f>+'Ark1'!Z1605</f>
        <v>0.2730481640191757</v>
      </c>
      <c r="AB135" s="65">
        <f>+'Ark1'!AA1605</f>
        <v>1.6203645713510213</v>
      </c>
      <c r="AC135" s="65">
        <f>+'Ark1'!AB1605</f>
        <v>1.5614264038514138</v>
      </c>
      <c r="AD135" s="65">
        <f t="shared" si="19"/>
        <v>2.522193450114242</v>
      </c>
      <c r="AE135" s="133">
        <f t="shared" si="20"/>
        <v>1.9363636363636363</v>
      </c>
      <c r="AF135" s="46"/>
    </row>
    <row r="136" spans="1:32" ht="15.6">
      <c r="A136" s="46"/>
      <c r="B136" s="64">
        <f>+'Ark1'!C1606</f>
        <v>2018</v>
      </c>
      <c r="C136" s="64">
        <f>+'Ark1'!N1606</f>
        <v>416</v>
      </c>
      <c r="D136" s="64" t="str">
        <f>VLOOKUP(C136,RNR!$J$2:$K$19,2)</f>
        <v>16,1 - 17,0 kg</v>
      </c>
      <c r="E136" s="64">
        <f>+'Ark1'!Q1606</f>
        <v>72</v>
      </c>
      <c r="F136" s="64">
        <f>+'Ark1'!R1606</f>
        <v>151</v>
      </c>
      <c r="G136" s="180">
        <f>+'Ark1'!AG1606</f>
        <v>1.7078580620912422</v>
      </c>
      <c r="H136" s="108">
        <f t="shared" si="23"/>
        <v>-0.20805866749301405</v>
      </c>
      <c r="I136" s="180">
        <f>+'Ark1'!AH1606</f>
        <v>2.6490066225165556</v>
      </c>
      <c r="J136" s="93"/>
      <c r="K136" s="422">
        <f>+'Ark1'!AI1606</f>
        <v>0</v>
      </c>
      <c r="L136" s="356"/>
      <c r="M136" s="280" t="str">
        <f>+IF(K136=0,"",'Ark1'!AJ1606)</f>
        <v/>
      </c>
      <c r="N136" s="419"/>
      <c r="O136" s="280" t="str">
        <f>+IF(K136=0,"",'Ark1'!AK1606)</f>
        <v/>
      </c>
      <c r="P136" s="419"/>
      <c r="Q136" s="65">
        <f>+'Ark1'!S1606</f>
        <v>6.5430463576158955</v>
      </c>
      <c r="R136" s="464"/>
      <c r="S136" s="115"/>
      <c r="T136" s="65">
        <f>+'Ark1'!T1606</f>
        <v>4.7615894039735114</v>
      </c>
      <c r="U136" s="464"/>
      <c r="V136" s="464"/>
      <c r="W136" s="237">
        <f>+'Ark1'!U1606</f>
        <v>16.466357615894044</v>
      </c>
      <c r="X136" s="93"/>
      <c r="Y136" s="134">
        <f>+'Ark1'!X1606</f>
        <v>100</v>
      </c>
      <c r="Z136" s="134">
        <f>+'Ark1'!Y1606</f>
        <v>0</v>
      </c>
      <c r="AA136" s="65">
        <f>+'Ark1'!Z1606</f>
        <v>0.26990673749484007</v>
      </c>
      <c r="AB136" s="65">
        <f>+'Ark1'!AA1606</f>
        <v>1.8440349486630423</v>
      </c>
      <c r="AC136" s="65">
        <f>+'Ark1'!AB1606</f>
        <v>1.6745409938308988</v>
      </c>
      <c r="AD136" s="65">
        <f t="shared" si="19"/>
        <v>2.5166194331983807</v>
      </c>
      <c r="AE136" s="133">
        <f t="shared" si="20"/>
        <v>2.0972222222222223</v>
      </c>
      <c r="AF136" s="46"/>
    </row>
    <row r="137" spans="1:32" ht="15.6">
      <c r="A137" s="46"/>
      <c r="B137" s="64">
        <f>+'Ark1'!C1607</f>
        <v>2018</v>
      </c>
      <c r="C137" s="64">
        <f>+'Ark1'!N1607</f>
        <v>417</v>
      </c>
      <c r="D137" s="64" t="str">
        <f>VLOOKUP(C137,RNR!$J$2:$K$19,2)</f>
        <v>17,1 - 18,0 kg</v>
      </c>
      <c r="E137" s="64">
        <f>+'Ark1'!Q1607</f>
        <v>71</v>
      </c>
      <c r="F137" s="64">
        <f>+'Ark1'!R1607</f>
        <v>136</v>
      </c>
      <c r="G137" s="180">
        <f>+'Ark1'!AG1607</f>
        <v>1.6334558350798263</v>
      </c>
      <c r="H137" s="108">
        <f t="shared" si="23"/>
        <v>0.39187359975992031</v>
      </c>
      <c r="I137" s="180">
        <f>+'Ark1'!AH1607</f>
        <v>2.2058823529411762</v>
      </c>
      <c r="J137" s="93"/>
      <c r="K137" s="422">
        <f>+'Ark1'!AI1607</f>
        <v>0</v>
      </c>
      <c r="L137" s="356"/>
      <c r="M137" s="280" t="str">
        <f>+IF(K137=0,"",'Ark1'!AJ1607)</f>
        <v/>
      </c>
      <c r="N137" s="419"/>
      <c r="O137" s="280" t="str">
        <f>+IF(K137=0,"",'Ark1'!AK1607)</f>
        <v/>
      </c>
      <c r="P137" s="419"/>
      <c r="Q137" s="65">
        <f>+'Ark1'!S1607</f>
        <v>6.882352941176471</v>
      </c>
      <c r="R137" s="464"/>
      <c r="S137" s="115"/>
      <c r="T137" s="65">
        <f>+'Ark1'!T1607</f>
        <v>4.9558823529411757</v>
      </c>
      <c r="U137" s="464"/>
      <c r="V137" s="464"/>
      <c r="W137" s="237">
        <f>+'Ark1'!U1607</f>
        <v>17.486029411764704</v>
      </c>
      <c r="X137" s="93"/>
      <c r="Y137" s="134">
        <f>+'Ark1'!X1607</f>
        <v>100</v>
      </c>
      <c r="Z137" s="134">
        <f>+'Ark1'!Y1607</f>
        <v>0</v>
      </c>
      <c r="AA137" s="65">
        <f>+'Ark1'!Z1607</f>
        <v>0.29584693829729497</v>
      </c>
      <c r="AB137" s="65">
        <f>+'Ark1'!AA1607</f>
        <v>2.1145811138845505</v>
      </c>
      <c r="AC137" s="65">
        <f>+'Ark1'!AB1607</f>
        <v>1.781719456439</v>
      </c>
      <c r="AD137" s="65">
        <f t="shared" si="19"/>
        <v>2.5407051282051278</v>
      </c>
      <c r="AE137" s="133">
        <f t="shared" si="20"/>
        <v>1.9154929577464788</v>
      </c>
      <c r="AF137" s="46"/>
    </row>
    <row r="138" spans="1:32" ht="15.6">
      <c r="A138" s="46"/>
      <c r="B138" s="64">
        <f>+'Ark1'!C1608</f>
        <v>2018</v>
      </c>
      <c r="C138" s="64">
        <f>+'Ark1'!N1608</f>
        <v>418</v>
      </c>
      <c r="D138" s="64" t="str">
        <f>VLOOKUP(C138,RNR!$J$2:$K$19,2)</f>
        <v>18,1 - 19,0 kg</v>
      </c>
      <c r="E138" s="64">
        <f>+'Ark1'!Q1608</f>
        <v>30</v>
      </c>
      <c r="F138" s="64">
        <f>+'Ark1'!R1608</f>
        <v>55</v>
      </c>
      <c r="G138" s="180">
        <f>+'Ark1'!AG1608</f>
        <v>0.69951281377792995</v>
      </c>
      <c r="H138" s="108">
        <f t="shared" si="23"/>
        <v>-0.44480085679368619</v>
      </c>
      <c r="I138" s="180">
        <f>+'Ark1'!AH1608</f>
        <v>5.4545454545454541</v>
      </c>
      <c r="J138" s="93"/>
      <c r="K138" s="422">
        <f>+'Ark1'!AI1608</f>
        <v>0</v>
      </c>
      <c r="L138" s="356"/>
      <c r="M138" s="280" t="str">
        <f>+IF(K138=0,"",'Ark1'!AJ1608)</f>
        <v/>
      </c>
      <c r="N138" s="419"/>
      <c r="O138" s="280" t="str">
        <f>+IF(K138=0,"",'Ark1'!AK1608)</f>
        <v/>
      </c>
      <c r="P138" s="419"/>
      <c r="Q138" s="65">
        <f>+'Ark1'!S1608</f>
        <v>7.0909090909090899</v>
      </c>
      <c r="R138" s="464"/>
      <c r="S138" s="115"/>
      <c r="T138" s="65">
        <f>+'Ark1'!T1608</f>
        <v>5</v>
      </c>
      <c r="U138" s="464"/>
      <c r="V138" s="464"/>
      <c r="W138" s="237">
        <f>+'Ark1'!U1608</f>
        <v>18.516363636363643</v>
      </c>
      <c r="X138" s="93"/>
      <c r="Y138" s="134">
        <f>+'Ark1'!X1608</f>
        <v>100</v>
      </c>
      <c r="Z138" s="134">
        <f>+'Ark1'!Y1608</f>
        <v>0</v>
      </c>
      <c r="AA138" s="65">
        <f>+'Ark1'!Z1608</f>
        <v>0.30734264938669792</v>
      </c>
      <c r="AB138" s="65">
        <f>+'Ark1'!AA1608</f>
        <v>1.7085105397576013</v>
      </c>
      <c r="AC138" s="65">
        <f>+'Ark1'!AB1608</f>
        <v>1.6180796699117812</v>
      </c>
      <c r="AD138" s="65">
        <f t="shared" si="19"/>
        <v>2.6112820512820525</v>
      </c>
      <c r="AE138" s="133">
        <f t="shared" si="20"/>
        <v>1.8333333333333333</v>
      </c>
      <c r="AF138" s="46"/>
    </row>
    <row r="139" spans="1:32" ht="15.6">
      <c r="A139" s="46"/>
      <c r="B139" s="64">
        <f>+'Ark1'!C1609</f>
        <v>2018</v>
      </c>
      <c r="C139" s="64">
        <f>+'Ark1'!N1609</f>
        <v>419</v>
      </c>
      <c r="D139" s="64" t="str">
        <f>VLOOKUP(C139,RNR!$J$2:$K$19,2)</f>
        <v>19,1 - 20,0 kg</v>
      </c>
      <c r="E139" s="64">
        <f>+'Ark1'!Q1609</f>
        <v>22</v>
      </c>
      <c r="F139" s="64">
        <f>+'Ark1'!R1609</f>
        <v>31</v>
      </c>
      <c r="G139" s="180">
        <f>+'Ark1'!AG1609</f>
        <v>0.41445996841477106</v>
      </c>
      <c r="H139" s="108">
        <f t="shared" si="23"/>
        <v>-0.23300770006229876</v>
      </c>
      <c r="I139" s="180">
        <f>+'Ark1'!AH1609</f>
        <v>3.2258064516129026</v>
      </c>
      <c r="J139" s="93"/>
      <c r="K139" s="422">
        <f>+'Ark1'!AI1609</f>
        <v>0</v>
      </c>
      <c r="L139" s="356"/>
      <c r="M139" s="280" t="str">
        <f>+IF(K139=0,"",'Ark1'!AJ1609)</f>
        <v/>
      </c>
      <c r="N139" s="419"/>
      <c r="O139" s="280" t="str">
        <f>+IF(K139=0,"",'Ark1'!AK1609)</f>
        <v/>
      </c>
      <c r="P139" s="419"/>
      <c r="Q139" s="65">
        <f>+'Ark1'!S1609</f>
        <v>7.0322580645161281</v>
      </c>
      <c r="R139" s="464"/>
      <c r="S139" s="115"/>
      <c r="T139" s="65">
        <f>+'Ark1'!T1609</f>
        <v>5</v>
      </c>
      <c r="U139" s="464"/>
      <c r="V139" s="464"/>
      <c r="W139" s="237">
        <f>+'Ark1'!U1609</f>
        <v>19.464516129032255</v>
      </c>
      <c r="X139" s="93"/>
      <c r="Y139" s="134">
        <f>+'Ark1'!X1609</f>
        <v>100</v>
      </c>
      <c r="Z139" s="134">
        <f>+'Ark1'!Y1609</f>
        <v>0</v>
      </c>
      <c r="AA139" s="65">
        <f>+'Ark1'!Z1609</f>
        <v>0.2957204293252868</v>
      </c>
      <c r="AB139" s="65">
        <f>+'Ark1'!AA1609</f>
        <v>2.1324508233597954</v>
      </c>
      <c r="AC139" s="65">
        <f>+'Ark1'!AB1609</f>
        <v>1.0776318121606492</v>
      </c>
      <c r="AD139" s="65">
        <f t="shared" si="19"/>
        <v>2.7678899082568806</v>
      </c>
      <c r="AE139" s="133">
        <f t="shared" si="20"/>
        <v>1.4090909090909092</v>
      </c>
      <c r="AF139" s="46"/>
    </row>
    <row r="140" spans="1:32" ht="15.6">
      <c r="A140" s="46"/>
      <c r="B140" s="64">
        <f>+'Ark1'!C1610</f>
        <v>2018</v>
      </c>
      <c r="C140" s="64">
        <f>+'Ark1'!N1610</f>
        <v>420</v>
      </c>
      <c r="D140" s="64" t="str">
        <f>VLOOKUP(C140,RNR!$J$2:$K$19,2)</f>
        <v>20,1 - ==&gt; kg</v>
      </c>
      <c r="E140" s="64">
        <f>+'Ark1'!Q1610</f>
        <v>36</v>
      </c>
      <c r="F140" s="64">
        <f>+'Ark1'!R1610</f>
        <v>70</v>
      </c>
      <c r="G140" s="180">
        <f>+'Ark1'!AG1610</f>
        <v>1.0919928037550597</v>
      </c>
      <c r="H140" s="108">
        <f t="shared" si="23"/>
        <v>0.68997984679069146</v>
      </c>
      <c r="I140" s="180">
        <f>+'Ark1'!AH1610</f>
        <v>0</v>
      </c>
      <c r="J140" s="93"/>
      <c r="K140" s="422">
        <f>+'Ark1'!AI1610</f>
        <v>0</v>
      </c>
      <c r="L140" s="356"/>
      <c r="M140" s="280" t="str">
        <f>+IF(K140=0,"",'Ark1'!AJ1610)</f>
        <v/>
      </c>
      <c r="N140" s="419"/>
      <c r="O140" s="280" t="str">
        <f>+IF(K140=0,"",'Ark1'!AK1610)</f>
        <v/>
      </c>
      <c r="P140" s="419"/>
      <c r="Q140" s="65">
        <f>+'Ark1'!S1610</f>
        <v>6.9</v>
      </c>
      <c r="R140" s="464"/>
      <c r="S140" s="115"/>
      <c r="T140" s="65">
        <f>+'Ark1'!T1610</f>
        <v>5.4714285714285698</v>
      </c>
      <c r="U140" s="464"/>
      <c r="V140" s="464"/>
      <c r="W140" s="237">
        <f>+'Ark1'!U1610</f>
        <v>22.711428571428577</v>
      </c>
      <c r="X140" s="93"/>
      <c r="Y140" s="134">
        <f>+'Ark1'!X1610</f>
        <v>100</v>
      </c>
      <c r="Z140" s="134">
        <f>+'Ark1'!Y1610</f>
        <v>34.285714285714278</v>
      </c>
      <c r="AA140" s="65">
        <f>+'Ark1'!Z1610</f>
        <v>2.366585415870734</v>
      </c>
      <c r="AB140" s="65">
        <f>+'Ark1'!AA1610</f>
        <v>1.7167244558003045</v>
      </c>
      <c r="AC140" s="65">
        <f>+'Ark1'!AB1610</f>
        <v>1.9836577222856953</v>
      </c>
      <c r="AD140" s="65">
        <f t="shared" si="19"/>
        <v>3.2915113871635615</v>
      </c>
      <c r="AE140" s="133">
        <f t="shared" si="20"/>
        <v>1.9444444444444444</v>
      </c>
      <c r="AF140" s="46"/>
    </row>
    <row r="141" spans="1:32" ht="15.6">
      <c r="A141" s="46"/>
      <c r="B141" s="64">
        <f>+'Ark1'!C1611</f>
        <v>2018</v>
      </c>
      <c r="C141" s="64">
        <f>+'Ark1'!N1611</f>
        <v>460</v>
      </c>
      <c r="D141" s="64" t="str">
        <f>VLOOKUP(C141,RNR!$J$2:$K$19,2)</f>
        <v>20,1 - ==&gt; kg</v>
      </c>
      <c r="E141" s="64">
        <f>+'Ark1'!Q1611</f>
        <v>0</v>
      </c>
      <c r="F141" s="64">
        <f>+'Ark1'!R1611</f>
        <v>0</v>
      </c>
      <c r="G141" s="180">
        <f>+'Ark1'!AG1611</f>
        <v>0</v>
      </c>
      <c r="H141" s="108">
        <f t="shared" si="23"/>
        <v>-1.202690031418203</v>
      </c>
      <c r="I141" s="180">
        <f>+'Ark1'!AH1611</f>
        <v>0</v>
      </c>
      <c r="J141" s="93"/>
      <c r="K141" s="422">
        <f>+'Ark1'!AI1611</f>
        <v>0</v>
      </c>
      <c r="L141" s="356"/>
      <c r="M141" s="280" t="str">
        <f>+IF(K141=0,"",'Ark1'!AJ1611)</f>
        <v/>
      </c>
      <c r="N141" s="419"/>
      <c r="O141" s="280" t="str">
        <f>+IF(K141=0,"",'Ark1'!AK1611)</f>
        <v/>
      </c>
      <c r="P141" s="419"/>
      <c r="Q141" s="65">
        <f>+'Ark1'!S1611</f>
        <v>0</v>
      </c>
      <c r="R141" s="464"/>
      <c r="S141" s="115"/>
      <c r="T141" s="65">
        <f>+'Ark1'!T1611</f>
        <v>0</v>
      </c>
      <c r="U141" s="464"/>
      <c r="V141" s="464"/>
      <c r="W141" s="237">
        <f>+'Ark1'!U1611</f>
        <v>0</v>
      </c>
      <c r="X141" s="93"/>
      <c r="Y141" s="134">
        <f>+'Ark1'!X1611</f>
        <v>0</v>
      </c>
      <c r="Z141" s="134">
        <f>+'Ark1'!Y1611</f>
        <v>0</v>
      </c>
      <c r="AA141" s="65">
        <f>+'Ark1'!Z1611</f>
        <v>0</v>
      </c>
      <c r="AB141" s="65">
        <f>+'Ark1'!AA1611</f>
        <v>0</v>
      </c>
      <c r="AC141" s="65">
        <f>+'Ark1'!AB1611</f>
        <v>0</v>
      </c>
      <c r="AD141" s="65" t="e">
        <f t="shared" si="19"/>
        <v>#DIV/0!</v>
      </c>
      <c r="AE141" s="133" t="e">
        <f t="shared" si="20"/>
        <v>#DIV/0!</v>
      </c>
      <c r="AF141" s="46"/>
    </row>
    <row r="142" spans="1:3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53"/>
      <c r="S142" s="46"/>
      <c r="T142" s="46"/>
      <c r="U142" s="453"/>
      <c r="V142" s="453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</row>
    <row r="143" spans="1:32" ht="15.6">
      <c r="A143" s="46"/>
      <c r="B143" s="64">
        <f>+'Ark1'!C1612</f>
        <v>2017</v>
      </c>
      <c r="C143" s="64">
        <f>+'Ark1'!N1612</f>
        <v>403</v>
      </c>
      <c r="D143" s="64" t="str">
        <f>VLOOKUP(C143,RNR!$J$2:$K$19,2)</f>
        <v>&lt;=4,0</v>
      </c>
      <c r="E143" s="64">
        <f>+'Ark1'!Q1612</f>
        <v>130</v>
      </c>
      <c r="F143" s="64">
        <f>+'Ark1'!R1612</f>
        <v>1066</v>
      </c>
      <c r="G143" s="180">
        <f>+'Ark1'!AG1612</f>
        <v>2.7772534645266598</v>
      </c>
      <c r="H143" s="108">
        <f t="shared" si="21"/>
        <v>2.7772534645266598</v>
      </c>
      <c r="I143" s="180">
        <f>+'Ark1'!AH1612</f>
        <v>0.56285178236397748</v>
      </c>
      <c r="J143" s="93"/>
      <c r="K143" s="422">
        <f>+'Ark1'!AI1612</f>
        <v>0</v>
      </c>
      <c r="L143" s="356"/>
      <c r="M143" s="280" t="str">
        <f>+IF(K143=0,"",'Ark1'!AJ1612)</f>
        <v/>
      </c>
      <c r="N143" s="419"/>
      <c r="O143" s="280" t="str">
        <f>+IF(K143=0,"",'Ark1'!AK1612)</f>
        <v/>
      </c>
      <c r="P143" s="419"/>
      <c r="Q143" s="65">
        <f>+'Ark1'!S1612</f>
        <v>3.9596622889305806</v>
      </c>
      <c r="R143" s="464"/>
      <c r="S143" s="115"/>
      <c r="T143" s="65">
        <f>+'Ark1'!T1612</f>
        <v>3.2889305816135082</v>
      </c>
      <c r="U143" s="464"/>
      <c r="V143" s="464"/>
      <c r="W143" s="237">
        <f>+'Ark1'!U1612</f>
        <v>3.4230769230769247</v>
      </c>
      <c r="X143" s="93"/>
      <c r="Y143" s="134">
        <f>+'Ark1'!X1612</f>
        <v>0</v>
      </c>
      <c r="Z143" s="134">
        <f>+'Ark1'!Y1612</f>
        <v>0</v>
      </c>
      <c r="AA143" s="65">
        <f>+'Ark1'!Z1612</f>
        <v>0.55050063151854278</v>
      </c>
      <c r="AB143" s="65">
        <f>+'Ark1'!AA1612</f>
        <v>5.237624158699238</v>
      </c>
      <c r="AC143" s="65">
        <f>+'Ark1'!AB1612</f>
        <v>1.4926365170116089</v>
      </c>
      <c r="AD143" s="65">
        <f t="shared" si="19"/>
        <v>0.86448708836768606</v>
      </c>
      <c r="AE143" s="133">
        <f t="shared" si="20"/>
        <v>8.1999999999999993</v>
      </c>
      <c r="AF143" s="46"/>
    </row>
    <row r="144" spans="1:32" ht="15.6">
      <c r="A144" s="46"/>
      <c r="B144" s="64">
        <f>+'Ark1'!C1613</f>
        <v>2017</v>
      </c>
      <c r="C144" s="64">
        <f>+'Ark1'!N1613</f>
        <v>404</v>
      </c>
      <c r="D144" s="64" t="str">
        <f>VLOOKUP(C144,RNR!$J$2:$K$19,2)</f>
        <v xml:space="preserve">  4,1 - 5,0 kg</v>
      </c>
      <c r="E144" s="64">
        <f>+'Ark1'!Q1613</f>
        <v>182</v>
      </c>
      <c r="F144" s="64">
        <f>+'Ark1'!R1613</f>
        <v>2377</v>
      </c>
      <c r="G144" s="180">
        <f>+'Ark1'!AG1613</f>
        <v>8.3434052217540504</v>
      </c>
      <c r="H144" s="108">
        <f t="shared" si="21"/>
        <v>8.3434052217540504</v>
      </c>
      <c r="I144" s="180">
        <f>+'Ark1'!AH1613</f>
        <v>0.21034917963819943</v>
      </c>
      <c r="J144" s="93"/>
      <c r="K144" s="422">
        <f>+'Ark1'!AI1613</f>
        <v>0</v>
      </c>
      <c r="L144" s="356"/>
      <c r="M144" s="280" t="str">
        <f>+IF(K144=0,"",'Ark1'!AJ1613)</f>
        <v/>
      </c>
      <c r="N144" s="419"/>
      <c r="O144" s="280" t="str">
        <f>+IF(K144=0,"",'Ark1'!AK1613)</f>
        <v/>
      </c>
      <c r="P144" s="419"/>
      <c r="Q144" s="65">
        <f>+'Ark1'!S1613</f>
        <v>4.5759360538493903</v>
      </c>
      <c r="R144" s="464"/>
      <c r="S144" s="115"/>
      <c r="T144" s="65">
        <f>+'Ark1'!T1613</f>
        <v>3.8216238956668063</v>
      </c>
      <c r="U144" s="464"/>
      <c r="V144" s="464"/>
      <c r="W144" s="237">
        <f>+'Ark1'!U1613</f>
        <v>4.6118216238956631</v>
      </c>
      <c r="X144" s="93"/>
      <c r="Y144" s="134">
        <f>+'Ark1'!X1613</f>
        <v>0</v>
      </c>
      <c r="Z144" s="134">
        <f>+'Ark1'!Y1613</f>
        <v>0</v>
      </c>
      <c r="AA144" s="65">
        <f>+'Ark1'!Z1613</f>
        <v>0.2815590142210021</v>
      </c>
      <c r="AB144" s="65">
        <f>+'Ark1'!AA1613</f>
        <v>1.3435120500543407</v>
      </c>
      <c r="AC144" s="65">
        <f>+'Ark1'!AB1613</f>
        <v>1.5233933144387035</v>
      </c>
      <c r="AD144" s="65">
        <f t="shared" si="19"/>
        <v>1.0078422359106363</v>
      </c>
      <c r="AE144" s="133">
        <f t="shared" si="20"/>
        <v>13.06043956043956</v>
      </c>
      <c r="AF144" s="46"/>
    </row>
    <row r="145" spans="1:32" ht="15.6">
      <c r="A145" s="46"/>
      <c r="B145" s="64">
        <f>+'Ark1'!C1614</f>
        <v>2017</v>
      </c>
      <c r="C145" s="64">
        <f>+'Ark1'!N1614</f>
        <v>405</v>
      </c>
      <c r="D145" s="64" t="str">
        <f>VLOOKUP(C145,RNR!$J$2:$K$19,2)</f>
        <v xml:space="preserve">  5,1 - 6,0 kg</v>
      </c>
      <c r="E145" s="64">
        <f>+'Ark1'!Q1614</f>
        <v>235</v>
      </c>
      <c r="F145" s="64">
        <f>+'Ark1'!R1614</f>
        <v>3207</v>
      </c>
      <c r="G145" s="180">
        <f>+'Ark1'!AG1614</f>
        <v>13.548567305584648</v>
      </c>
      <c r="H145" s="108">
        <f t="shared" si="21"/>
        <v>13.548567305584648</v>
      </c>
      <c r="I145" s="180">
        <f>+'Ark1'!AH1614</f>
        <v>9.3545369504209525E-2</v>
      </c>
      <c r="J145" s="93"/>
      <c r="K145" s="422">
        <f>+'Ark1'!AI1614</f>
        <v>0</v>
      </c>
      <c r="L145" s="356"/>
      <c r="M145" s="280" t="str">
        <f>+IF(K145=0,"",'Ark1'!AJ1614)</f>
        <v/>
      </c>
      <c r="N145" s="419"/>
      <c r="O145" s="280" t="str">
        <f>+IF(K145=0,"",'Ark1'!AK1614)</f>
        <v/>
      </c>
      <c r="P145" s="419"/>
      <c r="Q145" s="65">
        <f>+'Ark1'!S1614</f>
        <v>4.9513564078578121</v>
      </c>
      <c r="R145" s="464"/>
      <c r="S145" s="115"/>
      <c r="T145" s="65">
        <f>+'Ark1'!T1614</f>
        <v>4.093233551605862</v>
      </c>
      <c r="U145" s="464"/>
      <c r="V145" s="464"/>
      <c r="W145" s="237">
        <f>+'Ark1'!U1614</f>
        <v>5.5507639538509554</v>
      </c>
      <c r="X145" s="93"/>
      <c r="Y145" s="134">
        <f>+'Ark1'!X1614</f>
        <v>0</v>
      </c>
      <c r="Z145" s="134">
        <f>+'Ark1'!Y1614</f>
        <v>0</v>
      </c>
      <c r="AA145" s="65">
        <f>+'Ark1'!Z1614</f>
        <v>0.2862375024336592</v>
      </c>
      <c r="AB145" s="65">
        <f>+'Ark1'!AA1614</f>
        <v>1.4034137629695103</v>
      </c>
      <c r="AC145" s="65">
        <f>+'Ark1'!AB1614</f>
        <v>1.4631022787773063</v>
      </c>
      <c r="AD145" s="65">
        <f t="shared" si="19"/>
        <v>1.1210592606587324</v>
      </c>
      <c r="AE145" s="133">
        <f t="shared" si="20"/>
        <v>13.646808510638298</v>
      </c>
      <c r="AF145" s="46"/>
    </row>
    <row r="146" spans="1:32" ht="15.6">
      <c r="A146" s="46"/>
      <c r="B146" s="64">
        <f>+'Ark1'!C1615</f>
        <v>2017</v>
      </c>
      <c r="C146" s="64">
        <f>+'Ark1'!N1615</f>
        <v>406</v>
      </c>
      <c r="D146" s="64" t="str">
        <f>VLOOKUP(C146,RNR!$J$2:$K$19,2)</f>
        <v xml:space="preserve">  6,1 - 7,0 kg</v>
      </c>
      <c r="E146" s="64">
        <f>+'Ark1'!Q1615</f>
        <v>275</v>
      </c>
      <c r="F146" s="64">
        <f>+'Ark1'!R1615</f>
        <v>2761</v>
      </c>
      <c r="G146" s="180">
        <f>+'Ark1'!AG1615</f>
        <v>13.696753452349039</v>
      </c>
      <c r="H146" s="108">
        <f t="shared" si="21"/>
        <v>13.696753452349039</v>
      </c>
      <c r="I146" s="180">
        <f>+'Ark1'!AH1615</f>
        <v>0.43462513582035489</v>
      </c>
      <c r="J146" s="93"/>
      <c r="K146" s="422">
        <f>+'Ark1'!AI1615</f>
        <v>0</v>
      </c>
      <c r="L146" s="356"/>
      <c r="M146" s="280" t="str">
        <f>+IF(K146=0,"",'Ark1'!AJ1615)</f>
        <v/>
      </c>
      <c r="N146" s="419"/>
      <c r="O146" s="280" t="str">
        <f>+IF(K146=0,"",'Ark1'!AK1615)</f>
        <v/>
      </c>
      <c r="P146" s="419"/>
      <c r="Q146" s="65">
        <f>+'Ark1'!S1615</f>
        <v>5.0441868888084018</v>
      </c>
      <c r="R146" s="464"/>
      <c r="S146" s="115"/>
      <c r="T146" s="65">
        <f>+'Ark1'!T1615</f>
        <v>4.1825425570445489</v>
      </c>
      <c r="U146" s="464"/>
      <c r="V146" s="464"/>
      <c r="W146" s="237">
        <f>+'Ark1'!U1615</f>
        <v>6.5179282868525803</v>
      </c>
      <c r="X146" s="93"/>
      <c r="Y146" s="134">
        <f>+'Ark1'!X1615</f>
        <v>0</v>
      </c>
      <c r="Z146" s="134">
        <f>+'Ark1'!Y1615</f>
        <v>0</v>
      </c>
      <c r="AA146" s="65">
        <f>+'Ark1'!Z1615</f>
        <v>0.28395621133117127</v>
      </c>
      <c r="AB146" s="65">
        <f>+'Ark1'!AA1615</f>
        <v>1.4441942117484998</v>
      </c>
      <c r="AC146" s="65">
        <f>+'Ark1'!AB1615</f>
        <v>1.4672568446062964</v>
      </c>
      <c r="AD146" s="65">
        <f t="shared" si="19"/>
        <v>1.2921662956846398</v>
      </c>
      <c r="AE146" s="133">
        <f t="shared" si="20"/>
        <v>10.039999999999999</v>
      </c>
      <c r="AF146" s="46"/>
    </row>
    <row r="147" spans="1:32" ht="15.6">
      <c r="A147" s="46"/>
      <c r="B147" s="64">
        <f>+'Ark1'!C1616</f>
        <v>2017</v>
      </c>
      <c r="C147" s="64">
        <f>+'Ark1'!N1616</f>
        <v>407</v>
      </c>
      <c r="D147" s="64" t="str">
        <f>VLOOKUP(C147,RNR!$J$2:$K$19,2)</f>
        <v xml:space="preserve">  7,1 - 8,0 kg</v>
      </c>
      <c r="E147" s="64">
        <f>+'Ark1'!Q1616</f>
        <v>310</v>
      </c>
      <c r="F147" s="64">
        <f>+'Ark1'!R1616</f>
        <v>2078</v>
      </c>
      <c r="G147" s="180">
        <f>+'Ark1'!AG1616</f>
        <v>11.880616917119264</v>
      </c>
      <c r="H147" s="108">
        <f t="shared" si="21"/>
        <v>11.880616917119264</v>
      </c>
      <c r="I147" s="180">
        <f>+'Ark1'!AH1616</f>
        <v>0.76997112608277196</v>
      </c>
      <c r="J147" s="93"/>
      <c r="K147" s="422">
        <f>+'Ark1'!AI1616</f>
        <v>0</v>
      </c>
      <c r="L147" s="356"/>
      <c r="M147" s="280" t="str">
        <f>+IF(K147=0,"",'Ark1'!AJ1616)</f>
        <v/>
      </c>
      <c r="N147" s="419"/>
      <c r="O147" s="280" t="str">
        <f>+IF(K147=0,"",'Ark1'!AK1616)</f>
        <v/>
      </c>
      <c r="P147" s="419"/>
      <c r="Q147" s="65">
        <f>+'Ark1'!S1616</f>
        <v>4.9335899903753599</v>
      </c>
      <c r="R147" s="464"/>
      <c r="S147" s="115"/>
      <c r="T147" s="65">
        <f>+'Ark1'!T1616</f>
        <v>4.0351299326275267</v>
      </c>
      <c r="U147" s="464"/>
      <c r="V147" s="464"/>
      <c r="W147" s="237">
        <f>+'Ark1'!U1616</f>
        <v>7.5119345524542815</v>
      </c>
      <c r="X147" s="93"/>
      <c r="Y147" s="134">
        <f>+'Ark1'!X1616</f>
        <v>0</v>
      </c>
      <c r="Z147" s="134">
        <f>+'Ark1'!Y1616</f>
        <v>0</v>
      </c>
      <c r="AA147" s="65">
        <f>+'Ark1'!Z1616</f>
        <v>0.27511833406281005</v>
      </c>
      <c r="AB147" s="65">
        <f>+'Ark1'!AA1616</f>
        <v>1.464175246475842</v>
      </c>
      <c r="AC147" s="65">
        <f>+'Ark1'!AB1616</f>
        <v>1.5780062460792581</v>
      </c>
      <c r="AD147" s="65">
        <f t="shared" ref="AD147:AD160" si="24">+W147/Q147</f>
        <v>1.5226102223956302</v>
      </c>
      <c r="AE147" s="133">
        <f t="shared" ref="AE147:AE160" si="25">+F147/E147</f>
        <v>6.7032258064516128</v>
      </c>
      <c r="AF147" s="46"/>
    </row>
    <row r="148" spans="1:32" ht="15.6">
      <c r="A148" s="46"/>
      <c r="B148" s="64">
        <f>+'Ark1'!C1617</f>
        <v>2017</v>
      </c>
      <c r="C148" s="64">
        <f>+'Ark1'!N1617</f>
        <v>408</v>
      </c>
      <c r="D148" s="64" t="str">
        <f>VLOOKUP(C148,RNR!$J$2:$K$19,2)</f>
        <v xml:space="preserve">  8,1 - 9,0 kg</v>
      </c>
      <c r="E148" s="64">
        <f>+'Ark1'!Q1617</f>
        <v>317</v>
      </c>
      <c r="F148" s="64">
        <f>+'Ark1'!R1617</f>
        <v>1499</v>
      </c>
      <c r="G148" s="180">
        <f>+'Ark1'!AG1617</f>
        <v>9.7486239314157679</v>
      </c>
      <c r="H148" s="108">
        <f t="shared" si="21"/>
        <v>9.7486239314157679</v>
      </c>
      <c r="I148" s="180">
        <f>+'Ark1'!AH1617</f>
        <v>1.0673782521681119</v>
      </c>
      <c r="J148" s="93"/>
      <c r="K148" s="422">
        <f>+'Ark1'!AI1617</f>
        <v>0</v>
      </c>
      <c r="L148" s="356"/>
      <c r="M148" s="280" t="str">
        <f>+IF(K148=0,"",'Ark1'!AJ1617)</f>
        <v/>
      </c>
      <c r="N148" s="419"/>
      <c r="O148" s="280" t="str">
        <f>+IF(K148=0,"",'Ark1'!AK1617)</f>
        <v/>
      </c>
      <c r="P148" s="419"/>
      <c r="Q148" s="65">
        <f>+'Ark1'!S1617</f>
        <v>4.9326217478318881</v>
      </c>
      <c r="R148" s="464"/>
      <c r="S148" s="115"/>
      <c r="T148" s="65">
        <f>+'Ark1'!T1617</f>
        <v>3.8979319546364248</v>
      </c>
      <c r="U148" s="464"/>
      <c r="V148" s="464"/>
      <c r="W148" s="237">
        <f>+'Ark1'!U1617</f>
        <v>8.5447631754503011</v>
      </c>
      <c r="X148" s="93"/>
      <c r="Y148" s="134">
        <f>+'Ark1'!X1617</f>
        <v>0</v>
      </c>
      <c r="Z148" s="134">
        <f>+'Ark1'!Y1617</f>
        <v>0</v>
      </c>
      <c r="AA148" s="65">
        <f>+'Ark1'!Z1617</f>
        <v>0.29727065195237545</v>
      </c>
      <c r="AB148" s="65">
        <f>+'Ark1'!AA1617</f>
        <v>1.3331596831767412</v>
      </c>
      <c r="AC148" s="65">
        <f>+'Ark1'!AB1617</f>
        <v>1.5979021414160326</v>
      </c>
      <c r="AD148" s="65">
        <f t="shared" si="24"/>
        <v>1.7322964565864216</v>
      </c>
      <c r="AE148" s="133">
        <f t="shared" si="25"/>
        <v>4.7287066246056781</v>
      </c>
      <c r="AF148" s="46"/>
    </row>
    <row r="149" spans="1:32" ht="15.6">
      <c r="A149" s="46"/>
      <c r="B149" s="64">
        <f>+'Ark1'!C1618</f>
        <v>2017</v>
      </c>
      <c r="C149" s="64">
        <f>+'Ark1'!N1618</f>
        <v>409</v>
      </c>
      <c r="D149" s="64" t="str">
        <f>VLOOKUP(C149,RNR!$J$2:$K$19,2)</f>
        <v xml:space="preserve">  9,1 - 10,0 kg</v>
      </c>
      <c r="E149" s="64">
        <f>+'Ark1'!Q1618</f>
        <v>312</v>
      </c>
      <c r="F149" s="64">
        <f>+'Ark1'!R1618</f>
        <v>1228</v>
      </c>
      <c r="G149" s="180">
        <f>+'Ark1'!AG1618</f>
        <v>8.8967248349935435</v>
      </c>
      <c r="H149" s="108">
        <f t="shared" si="21"/>
        <v>8.8967248349935435</v>
      </c>
      <c r="I149" s="180">
        <f>+'Ark1'!AH1618</f>
        <v>0.81433224755700306</v>
      </c>
      <c r="J149" s="93"/>
      <c r="K149" s="422">
        <f>+'Ark1'!AI1618</f>
        <v>0</v>
      </c>
      <c r="L149" s="356"/>
      <c r="M149" s="280" t="str">
        <f>+IF(K149=0,"",'Ark1'!AJ1618)</f>
        <v/>
      </c>
      <c r="N149" s="419"/>
      <c r="O149" s="280" t="str">
        <f>+IF(K149=0,"",'Ark1'!AK1618)</f>
        <v/>
      </c>
      <c r="P149" s="419"/>
      <c r="Q149" s="65">
        <f>+'Ark1'!S1618</f>
        <v>5.1335504885993481</v>
      </c>
      <c r="R149" s="464"/>
      <c r="S149" s="115"/>
      <c r="T149" s="65">
        <f>+'Ark1'!T1618</f>
        <v>4.0081433224755711</v>
      </c>
      <c r="U149" s="464"/>
      <c r="V149" s="464"/>
      <c r="W149" s="237">
        <f>+'Ark1'!U1618</f>
        <v>9.5189739413680723</v>
      </c>
      <c r="X149" s="93"/>
      <c r="Y149" s="134">
        <f>+'Ark1'!X1618</f>
        <v>0</v>
      </c>
      <c r="Z149" s="134">
        <f>+'Ark1'!Y1618</f>
        <v>0</v>
      </c>
      <c r="AA149" s="65">
        <f>+'Ark1'!Z1618</f>
        <v>0.28288288337268341</v>
      </c>
      <c r="AB149" s="65">
        <f>+'Ark1'!AA1618</f>
        <v>1.3679967402472597</v>
      </c>
      <c r="AC149" s="65">
        <f>+'Ark1'!AB1618</f>
        <v>1.6187819059210828</v>
      </c>
      <c r="AD149" s="65">
        <f t="shared" si="24"/>
        <v>1.8542671319796944</v>
      </c>
      <c r="AE149" s="133">
        <f t="shared" si="25"/>
        <v>3.9358974358974357</v>
      </c>
      <c r="AF149" s="46"/>
    </row>
    <row r="150" spans="1:32" ht="15.6">
      <c r="A150" s="46"/>
      <c r="B150" s="64">
        <f>+'Ark1'!C1619</f>
        <v>2017</v>
      </c>
      <c r="C150" s="64">
        <f>+'Ark1'!N1619</f>
        <v>410</v>
      </c>
      <c r="D150" s="64" t="str">
        <f>VLOOKUP(C150,RNR!$J$2:$K$19,2)</f>
        <v>10,1 - 11,0 kg</v>
      </c>
      <c r="E150" s="64">
        <f>+'Ark1'!Q1619</f>
        <v>272</v>
      </c>
      <c r="F150" s="64">
        <f>+'Ark1'!R1619</f>
        <v>944</v>
      </c>
      <c r="G150" s="180">
        <f>+'Ark1'!AG1619</f>
        <v>7.5759121020969857</v>
      </c>
      <c r="H150" s="108">
        <f t="shared" si="21"/>
        <v>7.5759121020969857</v>
      </c>
      <c r="I150" s="180">
        <f>+'Ark1'!AH1619</f>
        <v>1.3771186440677967</v>
      </c>
      <c r="J150" s="93"/>
      <c r="K150" s="422">
        <f>+'Ark1'!AI1619</f>
        <v>0</v>
      </c>
      <c r="L150" s="356"/>
      <c r="M150" s="280" t="str">
        <f>+IF(K150=0,"",'Ark1'!AJ1619)</f>
        <v/>
      </c>
      <c r="N150" s="419"/>
      <c r="O150" s="280" t="str">
        <f>+IF(K150=0,"",'Ark1'!AK1619)</f>
        <v/>
      </c>
      <c r="P150" s="419"/>
      <c r="Q150" s="65">
        <f>+'Ark1'!S1619</f>
        <v>5.28813559322034</v>
      </c>
      <c r="R150" s="464"/>
      <c r="S150" s="115"/>
      <c r="T150" s="65">
        <f>+'Ark1'!T1619</f>
        <v>4.0476694915254248</v>
      </c>
      <c r="U150" s="464"/>
      <c r="V150" s="464"/>
      <c r="W150" s="237">
        <f>+'Ark1'!U1619</f>
        <v>10.544385593220341</v>
      </c>
      <c r="X150" s="93"/>
      <c r="Y150" s="134">
        <f>+'Ark1'!X1619</f>
        <v>0</v>
      </c>
      <c r="Z150" s="134">
        <f>+'Ark1'!Y1619</f>
        <v>0</v>
      </c>
      <c r="AA150" s="65">
        <f>+'Ark1'!Z1619</f>
        <v>0.29225569915822702</v>
      </c>
      <c r="AB150" s="65">
        <f>+'Ark1'!AA1619</f>
        <v>1.4012808602885751</v>
      </c>
      <c r="AC150" s="65">
        <f>+'Ark1'!AB1619</f>
        <v>1.6393127412563779</v>
      </c>
      <c r="AD150" s="65">
        <f t="shared" si="24"/>
        <v>1.9939703525641024</v>
      </c>
      <c r="AE150" s="133">
        <f t="shared" si="25"/>
        <v>3.4705882352941178</v>
      </c>
      <c r="AF150" s="46"/>
    </row>
    <row r="151" spans="1:32" ht="15.6">
      <c r="A151" s="46"/>
      <c r="B151" s="64">
        <f>+'Ark1'!C1620</f>
        <v>2017</v>
      </c>
      <c r="C151" s="64">
        <f>+'Ark1'!N1620</f>
        <v>411</v>
      </c>
      <c r="D151" s="64" t="str">
        <f>VLOOKUP(C151,RNR!$J$2:$K$19,2)</f>
        <v>11,1 - 12,0 kg</v>
      </c>
      <c r="E151" s="64">
        <f>+'Ark1'!Q1620</f>
        <v>249</v>
      </c>
      <c r="F151" s="64">
        <f>+'Ark1'!R1620</f>
        <v>672</v>
      </c>
      <c r="G151" s="180">
        <f>+'Ark1'!AG1620</f>
        <v>5.8909130763048205</v>
      </c>
      <c r="H151" s="108">
        <f t="shared" si="21"/>
        <v>5.8909130763048205</v>
      </c>
      <c r="I151" s="180">
        <f>+'Ark1'!AH1620</f>
        <v>1.041666666666667</v>
      </c>
      <c r="J151" s="93"/>
      <c r="K151" s="422">
        <f>+'Ark1'!AI1620</f>
        <v>0</v>
      </c>
      <c r="L151" s="356"/>
      <c r="M151" s="280" t="str">
        <f>+IF(K151=0,"",'Ark1'!AJ1620)</f>
        <v/>
      </c>
      <c r="N151" s="419"/>
      <c r="O151" s="280" t="str">
        <f>+IF(K151=0,"",'Ark1'!AK1620)</f>
        <v/>
      </c>
      <c r="P151" s="419"/>
      <c r="Q151" s="65">
        <f>+'Ark1'!S1620</f>
        <v>5.4613095238095237</v>
      </c>
      <c r="R151" s="464"/>
      <c r="S151" s="115"/>
      <c r="T151" s="65">
        <f>+'Ark1'!T1620</f>
        <v>4.1383928571428559</v>
      </c>
      <c r="U151" s="464"/>
      <c r="V151" s="464"/>
      <c r="W151" s="237">
        <f>+'Ark1'!U1620</f>
        <v>11.517857142857128</v>
      </c>
      <c r="X151" s="93"/>
      <c r="Y151" s="134">
        <f>+'Ark1'!X1620</f>
        <v>0</v>
      </c>
      <c r="Z151" s="134">
        <f>+'Ark1'!Y1620</f>
        <v>0</v>
      </c>
      <c r="AA151" s="65">
        <f>+'Ark1'!Z1620</f>
        <v>0.28656866304601808</v>
      </c>
      <c r="AB151" s="65">
        <f>+'Ark1'!AA1620</f>
        <v>1.3871186990115141</v>
      </c>
      <c r="AC151" s="65">
        <f>+'Ark1'!AB1620</f>
        <v>1.7321064214380935</v>
      </c>
      <c r="AD151" s="65">
        <f t="shared" si="24"/>
        <v>2.1089918256130762</v>
      </c>
      <c r="AE151" s="133">
        <f t="shared" si="25"/>
        <v>2.6987951807228914</v>
      </c>
      <c r="AF151" s="46"/>
    </row>
    <row r="152" spans="1:32" ht="15.6">
      <c r="A152" s="46"/>
      <c r="B152" s="64">
        <f>+'Ark1'!C1621</f>
        <v>2017</v>
      </c>
      <c r="C152" s="64">
        <f>+'Ark1'!N1621</f>
        <v>412</v>
      </c>
      <c r="D152" s="64" t="str">
        <f>VLOOKUP(C152,RNR!$J$2:$K$19,2)</f>
        <v>12,1 - 13,0 kg</v>
      </c>
      <c r="E152" s="64">
        <f>+'Ark1'!Q1621</f>
        <v>205</v>
      </c>
      <c r="F152" s="64">
        <f>+'Ark1'!R1621</f>
        <v>522</v>
      </c>
      <c r="G152" s="180">
        <f>+'Ark1'!AG1621</f>
        <v>4.9625234418763284</v>
      </c>
      <c r="H152" s="108">
        <f t="shared" si="21"/>
        <v>4.9625234418763284</v>
      </c>
      <c r="I152" s="180">
        <f>+'Ark1'!AH1621</f>
        <v>1.149425287356322</v>
      </c>
      <c r="J152" s="93"/>
      <c r="K152" s="422">
        <f>+'Ark1'!AI1621</f>
        <v>0</v>
      </c>
      <c r="L152" s="356"/>
      <c r="M152" s="280" t="str">
        <f>+IF(K152=0,"",'Ark1'!AJ1621)</f>
        <v/>
      </c>
      <c r="N152" s="419"/>
      <c r="O152" s="280" t="str">
        <f>+IF(K152=0,"",'Ark1'!AK1621)</f>
        <v/>
      </c>
      <c r="P152" s="419"/>
      <c r="Q152" s="65">
        <f>+'Ark1'!S1621</f>
        <v>5.7356321839080451</v>
      </c>
      <c r="R152" s="464"/>
      <c r="S152" s="115"/>
      <c r="T152" s="65">
        <f>+'Ark1'!T1621</f>
        <v>4.2777777777777777</v>
      </c>
      <c r="U152" s="464"/>
      <c r="V152" s="464"/>
      <c r="W152" s="237">
        <f>+'Ark1'!U1621</f>
        <v>12.49080459770116</v>
      </c>
      <c r="X152" s="93"/>
      <c r="Y152" s="134">
        <f>+'Ark1'!X1621</f>
        <v>0</v>
      </c>
      <c r="Z152" s="134">
        <f>+'Ark1'!Y1621</f>
        <v>0</v>
      </c>
      <c r="AA152" s="65">
        <f>+'Ark1'!Z1621</f>
        <v>0.2770114942520836</v>
      </c>
      <c r="AB152" s="65">
        <f>+'Ark1'!AA1621</f>
        <v>1.3329864788638821</v>
      </c>
      <c r="AC152" s="65">
        <f>+'Ark1'!AB1621</f>
        <v>1.7500532133246287</v>
      </c>
      <c r="AD152" s="65">
        <f t="shared" si="24"/>
        <v>2.1777555110220463</v>
      </c>
      <c r="AE152" s="133">
        <f t="shared" si="25"/>
        <v>2.5463414634146342</v>
      </c>
      <c r="AF152" s="46"/>
    </row>
    <row r="153" spans="1:32" ht="15.6">
      <c r="A153" s="46"/>
      <c r="B153" s="64">
        <f>+'Ark1'!C1622</f>
        <v>2017</v>
      </c>
      <c r="C153" s="64">
        <f>+'Ark1'!N1622</f>
        <v>413</v>
      </c>
      <c r="D153" s="64" t="str">
        <f>VLOOKUP(C153,RNR!$J$2:$K$19,2)</f>
        <v>13,1 - 14,0 kg</v>
      </c>
      <c r="E153" s="64">
        <f>+'Ark1'!Q1622</f>
        <v>167</v>
      </c>
      <c r="F153" s="64">
        <f>+'Ark1'!R1622</f>
        <v>343</v>
      </c>
      <c r="G153" s="180">
        <f>+'Ark1'!AG1622</f>
        <v>3.5281546067853577</v>
      </c>
      <c r="H153" s="108">
        <f t="shared" si="21"/>
        <v>3.5281546067853577</v>
      </c>
      <c r="I153" s="180">
        <f>+'Ark1'!AH1622</f>
        <v>0.58309037900874605</v>
      </c>
      <c r="J153" s="93"/>
      <c r="K153" s="422">
        <f>+'Ark1'!AI1622</f>
        <v>0</v>
      </c>
      <c r="L153" s="356"/>
      <c r="M153" s="280" t="str">
        <f>+IF(K153=0,"",'Ark1'!AJ1622)</f>
        <v/>
      </c>
      <c r="N153" s="419"/>
      <c r="O153" s="280" t="str">
        <f>+IF(K153=0,"",'Ark1'!AK1622)</f>
        <v/>
      </c>
      <c r="P153" s="419"/>
      <c r="Q153" s="65">
        <f>+'Ark1'!S1622</f>
        <v>5.8104956268221581</v>
      </c>
      <c r="R153" s="464"/>
      <c r="S153" s="115"/>
      <c r="T153" s="65">
        <f>+'Ark1'!T1622</f>
        <v>4.4664723032069968</v>
      </c>
      <c r="U153" s="464"/>
      <c r="V153" s="464"/>
      <c r="W153" s="237">
        <f>+'Ark1'!U1622</f>
        <v>13.514868804664728</v>
      </c>
      <c r="X153" s="93"/>
      <c r="Y153" s="134">
        <f>+'Ark1'!X1622</f>
        <v>0</v>
      </c>
      <c r="Z153" s="134">
        <f>+'Ark1'!Y1622</f>
        <v>0</v>
      </c>
      <c r="AA153" s="65">
        <f>+'Ark1'!Z1622</f>
        <v>0.29373521473206871</v>
      </c>
      <c r="AB153" s="65">
        <f>+'Ark1'!AA1622</f>
        <v>1.3624303183758997</v>
      </c>
      <c r="AC153" s="65">
        <f>+'Ark1'!AB1622</f>
        <v>1.7424258679236739</v>
      </c>
      <c r="AD153" s="65">
        <f t="shared" si="24"/>
        <v>2.3259407927747118</v>
      </c>
      <c r="AE153" s="133">
        <f t="shared" si="25"/>
        <v>2.0538922155688621</v>
      </c>
      <c r="AF153" s="46"/>
    </row>
    <row r="154" spans="1:32" ht="15.6">
      <c r="A154" s="46"/>
      <c r="B154" s="64">
        <f>+'Ark1'!C1623</f>
        <v>2017</v>
      </c>
      <c r="C154" s="64">
        <f>+'Ark1'!N1623</f>
        <v>414</v>
      </c>
      <c r="D154" s="64" t="str">
        <f>VLOOKUP(C154,RNR!$J$2:$K$19,2)</f>
        <v>14,1 - 15,0 kg</v>
      </c>
      <c r="E154" s="64">
        <f>+'Ark1'!Q1623</f>
        <v>108</v>
      </c>
      <c r="F154" s="64">
        <f>+'Ark1'!R1623</f>
        <v>235</v>
      </c>
      <c r="G154" s="180">
        <f>+'Ark1'!AG1623</f>
        <v>2.5965683528580814</v>
      </c>
      <c r="H154" s="108">
        <f t="shared" si="21"/>
        <v>2.5965683528580814</v>
      </c>
      <c r="I154" s="180">
        <f>+'Ark1'!AH1623</f>
        <v>2.5531914893617031</v>
      </c>
      <c r="J154" s="93"/>
      <c r="K154" s="422">
        <f>+'Ark1'!AI1623</f>
        <v>0</v>
      </c>
      <c r="L154" s="356"/>
      <c r="M154" s="280" t="str">
        <f>+IF(K154=0,"",'Ark1'!AJ1623)</f>
        <v/>
      </c>
      <c r="N154" s="419"/>
      <c r="O154" s="280" t="str">
        <f>+IF(K154=0,"",'Ark1'!AK1623)</f>
        <v/>
      </c>
      <c r="P154" s="419"/>
      <c r="Q154" s="65">
        <f>+'Ark1'!S1623</f>
        <v>6.1659574468085108</v>
      </c>
      <c r="R154" s="464"/>
      <c r="S154" s="115"/>
      <c r="T154" s="65">
        <f>+'Ark1'!T1623</f>
        <v>4.3446808510638286</v>
      </c>
      <c r="U154" s="464"/>
      <c r="V154" s="464"/>
      <c r="W154" s="237">
        <f>+'Ark1'!U1623</f>
        <v>14.517446808510631</v>
      </c>
      <c r="X154" s="93"/>
      <c r="Y154" s="134">
        <f>+'Ark1'!X1623</f>
        <v>0</v>
      </c>
      <c r="Z154" s="134">
        <f>+'Ark1'!Y1623</f>
        <v>0</v>
      </c>
      <c r="AA154" s="65">
        <f>+'Ark1'!Z1623</f>
        <v>0.28966942336122409</v>
      </c>
      <c r="AB154" s="65">
        <f>+'Ark1'!AA1623</f>
        <v>1.5222151546061524</v>
      </c>
      <c r="AC154" s="65">
        <f>+'Ark1'!AB1623</f>
        <v>1.8137546000514484</v>
      </c>
      <c r="AD154" s="65">
        <f t="shared" si="24"/>
        <v>2.3544513457556921</v>
      </c>
      <c r="AE154" s="133">
        <f t="shared" si="25"/>
        <v>2.175925925925926</v>
      </c>
      <c r="AF154" s="46"/>
    </row>
    <row r="155" spans="1:32" ht="15.6">
      <c r="A155" s="46"/>
      <c r="B155" s="64">
        <f>+'Ark1'!C1624</f>
        <v>2017</v>
      </c>
      <c r="C155" s="64">
        <f>+'Ark1'!N1624</f>
        <v>415</v>
      </c>
      <c r="D155" s="64" t="str">
        <f>VLOOKUP(C155,RNR!$J$2:$K$19,2)</f>
        <v>15,1 - 16,0 kg</v>
      </c>
      <c r="E155" s="64">
        <f>+'Ark1'!Q1624</f>
        <v>81</v>
      </c>
      <c r="F155" s="64">
        <f>+'Ark1'!R1624</f>
        <v>162</v>
      </c>
      <c r="G155" s="180">
        <f>+'Ark1'!AG1624</f>
        <v>1.9159167295842563</v>
      </c>
      <c r="H155" s="108">
        <f t="shared" si="21"/>
        <v>1.9159167295842563</v>
      </c>
      <c r="I155" s="180">
        <f>+'Ark1'!AH1624</f>
        <v>1.2345679012345681</v>
      </c>
      <c r="J155" s="93"/>
      <c r="K155" s="422">
        <f>+'Ark1'!AI1624</f>
        <v>0</v>
      </c>
      <c r="L155" s="356"/>
      <c r="M155" s="280" t="str">
        <f>+IF(K155=0,"",'Ark1'!AJ1624)</f>
        <v/>
      </c>
      <c r="N155" s="419"/>
      <c r="O155" s="280" t="str">
        <f>+IF(K155=0,"",'Ark1'!AK1624)</f>
        <v/>
      </c>
      <c r="P155" s="419"/>
      <c r="Q155" s="65">
        <f>+'Ark1'!S1624</f>
        <v>6.2592592592592604</v>
      </c>
      <c r="R155" s="464"/>
      <c r="S155" s="115"/>
      <c r="T155" s="65">
        <f>+'Ark1'!T1624</f>
        <v>4.5802469135802468</v>
      </c>
      <c r="U155" s="464"/>
      <c r="V155" s="464"/>
      <c r="W155" s="237">
        <f>+'Ark1'!U1624</f>
        <v>15.538888888888897</v>
      </c>
      <c r="X155" s="93"/>
      <c r="Y155" s="134">
        <f>+'Ark1'!X1624</f>
        <v>0</v>
      </c>
      <c r="Z155" s="134">
        <f>+'Ark1'!Y1624</f>
        <v>0</v>
      </c>
      <c r="AA155" s="65">
        <f>+'Ark1'!Z1624</f>
        <v>0.28180415228825317</v>
      </c>
      <c r="AB155" s="65">
        <f>+'Ark1'!AA1624</f>
        <v>1.653860263834527</v>
      </c>
      <c r="AC155" s="65">
        <f>+'Ark1'!AB1624</f>
        <v>1.8814506980405152</v>
      </c>
      <c r="AD155" s="65">
        <f t="shared" si="24"/>
        <v>2.4825443786982255</v>
      </c>
      <c r="AE155" s="133">
        <f t="shared" si="25"/>
        <v>2</v>
      </c>
      <c r="AF155" s="46"/>
    </row>
    <row r="156" spans="1:32" ht="15.6">
      <c r="A156" s="46"/>
      <c r="B156" s="64">
        <f>+'Ark1'!C1625</f>
        <v>2017</v>
      </c>
      <c r="C156" s="64">
        <f>+'Ark1'!N1625</f>
        <v>416</v>
      </c>
      <c r="D156" s="64" t="str">
        <f>VLOOKUP(C156,RNR!$J$2:$K$19,2)</f>
        <v>16,1 - 17,0 kg</v>
      </c>
      <c r="E156" s="64">
        <f>+'Ark1'!Q1625</f>
        <v>53</v>
      </c>
      <c r="F156" s="64">
        <f>+'Ark1'!R1625</f>
        <v>99</v>
      </c>
      <c r="G156" s="180">
        <f>+'Ark1'!AG1625</f>
        <v>1.241582235319906</v>
      </c>
      <c r="H156" s="108">
        <f t="shared" si="21"/>
        <v>1.241582235319906</v>
      </c>
      <c r="I156" s="180">
        <f>+'Ark1'!AH1625</f>
        <v>4.0404040404040407</v>
      </c>
      <c r="J156" s="93"/>
      <c r="K156" s="422">
        <f>+'Ark1'!AI1625</f>
        <v>0</v>
      </c>
      <c r="L156" s="356"/>
      <c r="M156" s="280" t="str">
        <f>+IF(K156=0,"",'Ark1'!AJ1625)</f>
        <v/>
      </c>
      <c r="N156" s="419"/>
      <c r="O156" s="280" t="str">
        <f>+IF(K156=0,"",'Ark1'!AK1625)</f>
        <v/>
      </c>
      <c r="P156" s="419"/>
      <c r="Q156" s="65">
        <f>+'Ark1'!S1625</f>
        <v>6.3737373737373746</v>
      </c>
      <c r="R156" s="464"/>
      <c r="S156" s="115"/>
      <c r="T156" s="65">
        <f>+'Ark1'!T1625</f>
        <v>4.7676767676767664</v>
      </c>
      <c r="U156" s="464"/>
      <c r="V156" s="464"/>
      <c r="W156" s="237">
        <f>+'Ark1'!U1625</f>
        <v>16.477777777777785</v>
      </c>
      <c r="X156" s="93"/>
      <c r="Y156" s="134">
        <f>+'Ark1'!X1625</f>
        <v>100</v>
      </c>
      <c r="Z156" s="134">
        <f>+'Ark1'!Y1625</f>
        <v>0</v>
      </c>
      <c r="AA156" s="65">
        <f>+'Ark1'!Z1625</f>
        <v>0.26535874537737764</v>
      </c>
      <c r="AB156" s="65">
        <f>+'Ark1'!AA1625</f>
        <v>1.5412565946731276</v>
      </c>
      <c r="AC156" s="65">
        <f>+'Ark1'!AB1625</f>
        <v>1.8631367209561989</v>
      </c>
      <c r="AD156" s="65">
        <f t="shared" si="24"/>
        <v>2.5852614896988912</v>
      </c>
      <c r="AE156" s="133">
        <f t="shared" si="25"/>
        <v>1.8679245283018868</v>
      </c>
      <c r="AF156" s="46"/>
    </row>
    <row r="157" spans="1:32" ht="15.6">
      <c r="A157" s="46"/>
      <c r="B157" s="64">
        <f>+'Ark1'!C1626</f>
        <v>2017</v>
      </c>
      <c r="C157" s="64">
        <f>+'Ark1'!N1626</f>
        <v>417</v>
      </c>
      <c r="D157" s="64" t="str">
        <f>VLOOKUP(C157,RNR!$J$2:$K$19,2)</f>
        <v>17,1 - 18,0 kg</v>
      </c>
      <c r="E157" s="64">
        <f>+'Ark1'!Q1626</f>
        <v>52</v>
      </c>
      <c r="F157" s="64">
        <f>+'Ark1'!R1626</f>
        <v>86</v>
      </c>
      <c r="G157" s="180">
        <f>+'Ark1'!AG1626</f>
        <v>1.1443136705716161</v>
      </c>
      <c r="H157" s="108">
        <f t="shared" si="21"/>
        <v>1.1443136705716161</v>
      </c>
      <c r="I157" s="180">
        <f>+'Ark1'!AH1626</f>
        <v>2.3255813953488378</v>
      </c>
      <c r="J157" s="93"/>
      <c r="K157" s="422">
        <f>+'Ark1'!AI1626</f>
        <v>0</v>
      </c>
      <c r="L157" s="356"/>
      <c r="M157" s="280" t="str">
        <f>+IF(K157=0,"",'Ark1'!AJ1626)</f>
        <v/>
      </c>
      <c r="N157" s="419"/>
      <c r="O157" s="280" t="str">
        <f>+IF(K157=0,"",'Ark1'!AK1626)</f>
        <v/>
      </c>
      <c r="P157" s="419"/>
      <c r="Q157" s="65">
        <f>+'Ark1'!S1626</f>
        <v>6.2441860465116266</v>
      </c>
      <c r="R157" s="464"/>
      <c r="S157" s="115"/>
      <c r="T157" s="65">
        <f>+'Ark1'!T1626</f>
        <v>5.1279069767441872</v>
      </c>
      <c r="U157" s="464"/>
      <c r="V157" s="464"/>
      <c r="W157" s="237">
        <f>+'Ark1'!U1626</f>
        <v>17.482558139534888</v>
      </c>
      <c r="X157" s="93"/>
      <c r="Y157" s="134">
        <f>+'Ark1'!X1626</f>
        <v>100</v>
      </c>
      <c r="Z157" s="134">
        <f>+'Ark1'!Y1626</f>
        <v>0</v>
      </c>
      <c r="AA157" s="65">
        <f>+'Ark1'!Z1626</f>
        <v>0.29301633435898977</v>
      </c>
      <c r="AB157" s="65">
        <f>+'Ark1'!AA1626</f>
        <v>1.6490733586262538</v>
      </c>
      <c r="AC157" s="65">
        <f>+'Ark1'!AB1626</f>
        <v>1.9517226239015113</v>
      </c>
      <c r="AD157" s="65">
        <f t="shared" si="24"/>
        <v>2.7998137802607088</v>
      </c>
      <c r="AE157" s="133">
        <f t="shared" si="25"/>
        <v>1.6538461538461537</v>
      </c>
      <c r="AF157" s="46"/>
    </row>
    <row r="158" spans="1:32" ht="15.6">
      <c r="A158" s="46"/>
      <c r="B158" s="64">
        <f>+'Ark1'!C1627</f>
        <v>2017</v>
      </c>
      <c r="C158" s="64">
        <f>+'Ark1'!N1627</f>
        <v>418</v>
      </c>
      <c r="D158" s="64" t="str">
        <f>VLOOKUP(C158,RNR!$J$2:$K$19,2)</f>
        <v>18,1 - 19,0 kg</v>
      </c>
      <c r="E158" s="64">
        <f>+'Ark1'!Q1627</f>
        <v>32</v>
      </c>
      <c r="F158" s="64">
        <f>+'Ark1'!R1627</f>
        <v>46</v>
      </c>
      <c r="G158" s="180">
        <f>+'Ark1'!AG1627</f>
        <v>0.64746766847706982</v>
      </c>
      <c r="H158" s="108">
        <f t="shared" si="21"/>
        <v>0.64746766847706982</v>
      </c>
      <c r="I158" s="180">
        <f>+'Ark1'!AH1627</f>
        <v>0</v>
      </c>
      <c r="J158" s="93"/>
      <c r="K158" s="422">
        <f>+'Ark1'!AI1627</f>
        <v>0</v>
      </c>
      <c r="L158" s="356"/>
      <c r="M158" s="280" t="str">
        <f>+IF(K158=0,"",'Ark1'!AJ1627)</f>
        <v/>
      </c>
      <c r="N158" s="419"/>
      <c r="O158" s="280" t="str">
        <f>+IF(K158=0,"",'Ark1'!AK1627)</f>
        <v/>
      </c>
      <c r="P158" s="419"/>
      <c r="Q158" s="65">
        <f>+'Ark1'!S1627</f>
        <v>6.3478260869565206</v>
      </c>
      <c r="R158" s="464"/>
      <c r="S158" s="115"/>
      <c r="T158" s="65">
        <f>+'Ark1'!T1627</f>
        <v>5.4782608695652177</v>
      </c>
      <c r="U158" s="464"/>
      <c r="V158" s="464"/>
      <c r="W158" s="237">
        <f>+'Ark1'!U1627</f>
        <v>18.493478260869576</v>
      </c>
      <c r="X158" s="93"/>
      <c r="Y158" s="134">
        <f>+'Ark1'!X1627</f>
        <v>100</v>
      </c>
      <c r="Z158" s="134">
        <f>+'Ark1'!Y1627</f>
        <v>0</v>
      </c>
      <c r="AA158" s="65">
        <f>+'Ark1'!Z1627</f>
        <v>0.29296250977858779</v>
      </c>
      <c r="AB158" s="65">
        <f>+'Ark1'!AA1627</f>
        <v>1.6314489599385851</v>
      </c>
      <c r="AC158" s="65">
        <f>+'Ark1'!AB1627</f>
        <v>1.908096370216668</v>
      </c>
      <c r="AD158" s="65">
        <f t="shared" si="24"/>
        <v>2.9133561643835639</v>
      </c>
      <c r="AE158" s="133">
        <f t="shared" si="25"/>
        <v>1.4375</v>
      </c>
      <c r="AF158" s="46"/>
    </row>
    <row r="159" spans="1:32" ht="15.6">
      <c r="A159" s="46"/>
      <c r="B159" s="64">
        <f>+'Ark1'!C1628</f>
        <v>2017</v>
      </c>
      <c r="C159" s="64">
        <f>+'Ark1'!N1628</f>
        <v>419</v>
      </c>
      <c r="D159" s="64" t="str">
        <f>VLOOKUP(C159,RNR!$J$2:$K$19,2)</f>
        <v>19,1 - 20,0 kg</v>
      </c>
      <c r="E159" s="64">
        <f>+'Ark1'!Q1628</f>
        <v>22</v>
      </c>
      <c r="F159" s="64">
        <f>+'Ark1'!R1628</f>
        <v>27</v>
      </c>
      <c r="G159" s="180">
        <f>+'Ark1'!AG1628</f>
        <v>0.40201295696436823</v>
      </c>
      <c r="H159" s="108">
        <f t="shared" si="21"/>
        <v>0.40201295696436823</v>
      </c>
      <c r="I159" s="180">
        <f>+'Ark1'!AH1628</f>
        <v>0</v>
      </c>
      <c r="J159" s="93"/>
      <c r="K159" s="422">
        <f>+'Ark1'!AI1628</f>
        <v>0</v>
      </c>
      <c r="L159" s="356"/>
      <c r="M159" s="280" t="str">
        <f>+IF(K159=0,"",'Ark1'!AJ1628)</f>
        <v/>
      </c>
      <c r="N159" s="419"/>
      <c r="O159" s="280" t="str">
        <f>+IF(K159=0,"",'Ark1'!AK1628)</f>
        <v/>
      </c>
      <c r="P159" s="419"/>
      <c r="Q159" s="65">
        <f>+'Ark1'!S1628</f>
        <v>5.9259259259259265</v>
      </c>
      <c r="R159" s="464"/>
      <c r="S159" s="115"/>
      <c r="T159" s="65">
        <f>+'Ark1'!T1628</f>
        <v>5.5555555555555562</v>
      </c>
      <c r="U159" s="464"/>
      <c r="V159" s="464"/>
      <c r="W159" s="237">
        <f>+'Ark1'!U1628</f>
        <v>19.562962962962963</v>
      </c>
      <c r="X159" s="93"/>
      <c r="Y159" s="134">
        <f>+'Ark1'!X1628</f>
        <v>100</v>
      </c>
      <c r="Z159" s="134">
        <f>+'Ark1'!Y1628</f>
        <v>0</v>
      </c>
      <c r="AA159" s="65">
        <f>+'Ark1'!Z1628</f>
        <v>0.27236705645701287</v>
      </c>
      <c r="AB159" s="65">
        <f>+'Ark1'!AA1628</f>
        <v>1.6538602638345277</v>
      </c>
      <c r="AC159" s="65">
        <f>+'Ark1'!AB1628</f>
        <v>1.6405358955814899</v>
      </c>
      <c r="AD159" s="65">
        <f t="shared" si="24"/>
        <v>3.3012499999999996</v>
      </c>
      <c r="AE159" s="133">
        <f t="shared" si="25"/>
        <v>1.2272727272727273</v>
      </c>
      <c r="AF159" s="46"/>
    </row>
    <row r="160" spans="1:32" ht="15.6">
      <c r="A160" s="46"/>
      <c r="B160" s="64">
        <f>+'Ark1'!C1629</f>
        <v>2017</v>
      </c>
      <c r="C160" s="64">
        <f>+'Ark1'!N1629</f>
        <v>420</v>
      </c>
      <c r="D160" s="64" t="str">
        <f>VLOOKUP(C160,RNR!$J$2:$K$19,2)</f>
        <v>20,1 - ==&gt; kg</v>
      </c>
      <c r="E160" s="64">
        <f>+'Ark1'!Q1629</f>
        <v>42</v>
      </c>
      <c r="F160" s="64">
        <f>+'Ark1'!R1629</f>
        <v>71</v>
      </c>
      <c r="G160" s="180">
        <f>+'Ark1'!AG1629</f>
        <v>1.202690031418203</v>
      </c>
      <c r="H160" s="108">
        <f t="shared" si="21"/>
        <v>1.202690031418203</v>
      </c>
      <c r="I160" s="180">
        <f>+'Ark1'!AH1629</f>
        <v>0</v>
      </c>
      <c r="J160" s="93"/>
      <c r="K160" s="422">
        <f>+'Ark1'!AI1629</f>
        <v>0</v>
      </c>
      <c r="L160" s="356"/>
      <c r="M160" s="280" t="str">
        <f>+IF(K160=0,"",'Ark1'!AJ1629)</f>
        <v/>
      </c>
      <c r="N160" s="419"/>
      <c r="O160" s="280" t="str">
        <f>+IF(K160=0,"",'Ark1'!AK1629)</f>
        <v/>
      </c>
      <c r="P160" s="419"/>
      <c r="Q160" s="65">
        <f>+'Ark1'!S1629</f>
        <v>6.0422535211267601</v>
      </c>
      <c r="R160" s="464"/>
      <c r="S160" s="115"/>
      <c r="T160" s="65">
        <f>+'Ark1'!T1629</f>
        <v>5.464788732394366</v>
      </c>
      <c r="U160" s="464"/>
      <c r="V160" s="464"/>
      <c r="W160" s="237">
        <f>+'Ark1'!U1629</f>
        <v>22.256338028169004</v>
      </c>
      <c r="X160" s="93"/>
      <c r="Y160" s="134">
        <f>+'Ark1'!X1629</f>
        <v>100</v>
      </c>
      <c r="Z160" s="134">
        <f>+'Ark1'!Y1629</f>
        <v>26.760563380281695</v>
      </c>
      <c r="AA160" s="65">
        <f>+'Ark1'!Z1629</f>
        <v>2.1730573253502254</v>
      </c>
      <c r="AB160" s="65">
        <f>+'Ark1'!AA1629</f>
        <v>1.3782681490394422</v>
      </c>
      <c r="AC160" s="65">
        <f>+'Ark1'!AB1629</f>
        <v>1.7906721211620089</v>
      </c>
      <c r="AD160" s="65">
        <f t="shared" si="24"/>
        <v>3.6834498834498821</v>
      </c>
      <c r="AE160" s="133">
        <f t="shared" si="25"/>
        <v>1.6904761904761905</v>
      </c>
      <c r="AF160" s="46"/>
    </row>
    <row r="161" spans="1:32" ht="15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53"/>
      <c r="S161" s="115"/>
      <c r="T161" s="46"/>
      <c r="U161" s="453"/>
      <c r="V161" s="453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</row>
    <row r="162" spans="1:3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53"/>
      <c r="S162" s="46"/>
      <c r="T162" s="46"/>
      <c r="U162" s="453"/>
      <c r="V162" s="453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</row>
  </sheetData>
  <mergeCells count="1">
    <mergeCell ref="Z4:AA4"/>
  </mergeCells>
  <conditionalFormatting sqref="AH63">
    <cfRule type="cellIs" dxfId="36" priority="8" stopIfTrue="1" operator="lessThan">
      <formula>0</formula>
    </cfRule>
  </conditionalFormatting>
  <conditionalFormatting sqref="AH43">
    <cfRule type="cellIs" dxfId="35" priority="10" stopIfTrue="1" operator="greaterThan">
      <formula>0</formula>
    </cfRule>
    <cfRule type="cellIs" dxfId="34" priority="11" stopIfTrue="1" operator="lessThan">
      <formula>0</formula>
    </cfRule>
  </conditionalFormatting>
  <conditionalFormatting sqref="H9:H26 H28:H45 H143:H160 H124:H141 H104:H122 H85:H102 H66:H83 H47:H64">
    <cfRule type="cellIs" dxfId="33" priority="5" operator="lessThan">
      <formula>0</formula>
    </cfRule>
    <cfRule type="cellIs" dxfId="32" priority="6" operator="greaterThan">
      <formula>0</formula>
    </cfRule>
  </conditionalFormatting>
  <conditionalFormatting sqref="R9:R26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U9:U26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371"/>
  <sheetViews>
    <sheetView zoomScale="89" zoomScaleNormal="89" workbookViewId="0">
      <selection activeCell="Y15" sqref="Y15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11.08984375" customWidth="1"/>
    <col min="21" max="21" width="9.90625" customWidth="1"/>
    <col min="22" max="23" width="10.36328125" customWidth="1"/>
    <col min="24" max="24" width="7.36328125" customWidth="1"/>
    <col min="25" max="25" width="9" customWidth="1"/>
    <col min="26" max="26" width="7.6328125" customWidth="1"/>
    <col min="27" max="27" width="10.08984375" customWidth="1"/>
    <col min="28" max="28" width="10.6328125" customWidth="1"/>
    <col min="29" max="29" width="8.54296875" customWidth="1"/>
    <col min="30" max="30" width="8.36328125" customWidth="1"/>
    <col min="31" max="31" width="9" customWidth="1"/>
    <col min="32" max="32" width="8.90625" customWidth="1"/>
    <col min="33" max="33" width="9.08984375" customWidth="1"/>
    <col min="34" max="34" width="8.453125" customWidth="1"/>
    <col min="35" max="35" width="9.08984375" customWidth="1"/>
    <col min="36" max="36" width="10" customWidth="1"/>
    <col min="37" max="37" width="10.54296875" customWidth="1"/>
    <col min="38" max="38" width="8.08984375" customWidth="1"/>
    <col min="39" max="39" width="8.36328125" customWidth="1"/>
    <col min="40" max="40" width="7.54296875" customWidth="1"/>
    <col min="41" max="41" width="8.08984375" customWidth="1"/>
  </cols>
  <sheetData>
    <row r="1" spans="16:25">
      <c r="P1"/>
    </row>
    <row r="2" spans="16:25">
      <c r="P2"/>
    </row>
    <row r="3" spans="16:25">
      <c r="P3"/>
    </row>
    <row r="11" spans="16:25" ht="15.6">
      <c r="X11" s="303">
        <f>+År!B36</f>
        <v>16442</v>
      </c>
      <c r="Y11" s="3" t="s">
        <v>8</v>
      </c>
    </row>
    <row r="46" spans="16:25" ht="15.6">
      <c r="P46"/>
      <c r="X46" s="5">
        <f>+År!I36</f>
        <v>8.2440579004987242</v>
      </c>
      <c r="Y46" s="3" t="s">
        <v>619</v>
      </c>
    </row>
    <row r="47" spans="16:25">
      <c r="P47"/>
    </row>
    <row r="48" spans="16:25">
      <c r="P48"/>
    </row>
    <row r="56" spans="16:18">
      <c r="Q56" s="3"/>
      <c r="R56" s="3"/>
    </row>
    <row r="57" spans="16:18">
      <c r="R57" s="267"/>
    </row>
    <row r="58" spans="16:18">
      <c r="R58" s="3"/>
    </row>
    <row r="59" spans="16:18">
      <c r="R59" s="3"/>
    </row>
    <row r="60" spans="16:18">
      <c r="R60" s="267"/>
    </row>
    <row r="63" spans="16:18">
      <c r="P63"/>
    </row>
    <row r="64" spans="16:18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>
      <c r="P83"/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  <c r="X88" s="3" t="s">
        <v>622</v>
      </c>
    </row>
    <row r="89" spans="16:25" ht="15.6">
      <c r="P89"/>
      <c r="X89" s="5">
        <f>+År!I36</f>
        <v>8.2440579004987242</v>
      </c>
      <c r="Y89" s="3" t="s">
        <v>619</v>
      </c>
    </row>
    <row r="90" spans="16:25">
      <c r="P90"/>
    </row>
    <row r="91" spans="16:25">
      <c r="P91"/>
    </row>
    <row r="92" spans="16:25">
      <c r="P92"/>
    </row>
    <row r="100" spans="16:16">
      <c r="P100"/>
    </row>
    <row r="101" spans="16:16">
      <c r="P101"/>
    </row>
    <row r="102" spans="16:16">
      <c r="P102"/>
    </row>
    <row r="103" spans="16:16">
      <c r="P103"/>
    </row>
    <row r="104" spans="16:16">
      <c r="P104"/>
    </row>
    <row r="105" spans="16:16">
      <c r="P105"/>
    </row>
    <row r="106" spans="16:16">
      <c r="P106"/>
    </row>
    <row r="107" spans="16:16">
      <c r="P107"/>
    </row>
    <row r="108" spans="16:16">
      <c r="P108"/>
    </row>
    <row r="109" spans="16:16">
      <c r="P109"/>
    </row>
    <row r="110" spans="16:16">
      <c r="P110"/>
    </row>
    <row r="111" spans="16:16">
      <c r="P111"/>
    </row>
    <row r="112" spans="16:16">
      <c r="P112"/>
    </row>
    <row r="113" spans="16:23">
      <c r="P113"/>
    </row>
    <row r="114" spans="16:23">
      <c r="P114"/>
    </row>
    <row r="115" spans="16:23">
      <c r="P115"/>
    </row>
    <row r="116" spans="16:23">
      <c r="P116"/>
    </row>
    <row r="117" spans="16:23">
      <c r="P117"/>
    </row>
    <row r="118" spans="16:23">
      <c r="P118"/>
    </row>
    <row r="119" spans="16:23">
      <c r="P119"/>
    </row>
    <row r="120" spans="16:23">
      <c r="P120"/>
    </row>
    <row r="121" spans="16:23">
      <c r="P121"/>
    </row>
    <row r="122" spans="16:23" ht="15.6">
      <c r="P122"/>
      <c r="V122" s="5">
        <f>+År!P36</f>
        <v>5.5390463447269189</v>
      </c>
      <c r="W122" s="3" t="s">
        <v>620</v>
      </c>
    </row>
    <row r="123" spans="16:23">
      <c r="P123"/>
    </row>
    <row r="124" spans="16:23">
      <c r="P124"/>
    </row>
    <row r="125" spans="16:23">
      <c r="P125"/>
    </row>
    <row r="126" spans="16:23">
      <c r="P126"/>
    </row>
    <row r="127" spans="16:23">
      <c r="P127"/>
      <c r="V127" s="3" t="s">
        <v>552</v>
      </c>
      <c r="W127" s="3" t="s">
        <v>0</v>
      </c>
    </row>
    <row r="128" spans="16:23">
      <c r="P128"/>
      <c r="V128">
        <v>3</v>
      </c>
      <c r="W128" s="3" t="s">
        <v>30</v>
      </c>
    </row>
    <row r="129" spans="16:23">
      <c r="P129"/>
      <c r="V129">
        <v>4</v>
      </c>
      <c r="W129" s="3" t="s">
        <v>31</v>
      </c>
    </row>
    <row r="130" spans="16:23">
      <c r="P130"/>
      <c r="V130">
        <v>5</v>
      </c>
      <c r="W130" s="3" t="s">
        <v>396</v>
      </c>
    </row>
    <row r="131" spans="16:23">
      <c r="P131"/>
      <c r="V131">
        <v>6</v>
      </c>
      <c r="W131" s="3" t="s">
        <v>32</v>
      </c>
    </row>
    <row r="132" spans="16:23">
      <c r="P132"/>
      <c r="V132">
        <v>7</v>
      </c>
      <c r="W132" s="3" t="s">
        <v>33</v>
      </c>
    </row>
    <row r="133" spans="16:23">
      <c r="P133"/>
      <c r="V133">
        <v>8</v>
      </c>
      <c r="W133" s="3" t="s">
        <v>34</v>
      </c>
    </row>
    <row r="134" spans="16:23">
      <c r="P134"/>
    </row>
    <row r="135" spans="16:23">
      <c r="P135"/>
    </row>
    <row r="136" spans="16:23">
      <c r="P136"/>
    </row>
    <row r="137" spans="16:23">
      <c r="P137"/>
    </row>
    <row r="138" spans="16:23">
      <c r="P138"/>
    </row>
    <row r="139" spans="16:23">
      <c r="P139"/>
    </row>
    <row r="140" spans="16:23">
      <c r="P140"/>
    </row>
    <row r="141" spans="16:23">
      <c r="P141"/>
    </row>
    <row r="142" spans="16:23">
      <c r="P142"/>
    </row>
    <row r="143" spans="16:23">
      <c r="P143"/>
    </row>
    <row r="144" spans="16:23">
      <c r="P144"/>
    </row>
    <row r="145" spans="16:23">
      <c r="P145"/>
    </row>
    <row r="146" spans="16:23">
      <c r="P146"/>
    </row>
    <row r="147" spans="16:23">
      <c r="P147"/>
    </row>
    <row r="148" spans="16:23">
      <c r="P148"/>
    </row>
    <row r="149" spans="16:23">
      <c r="P149"/>
    </row>
    <row r="150" spans="16:23">
      <c r="P150"/>
    </row>
    <row r="151" spans="16:23">
      <c r="P151"/>
    </row>
    <row r="152" spans="16:23">
      <c r="P152"/>
    </row>
    <row r="153" spans="16:23">
      <c r="P153"/>
    </row>
    <row r="154" spans="16:23">
      <c r="P154"/>
    </row>
    <row r="155" spans="16:23">
      <c r="P155"/>
    </row>
    <row r="156" spans="16:23">
      <c r="P156"/>
    </row>
    <row r="157" spans="16:23">
      <c r="P157"/>
    </row>
    <row r="158" spans="16:23">
      <c r="P158"/>
    </row>
    <row r="159" spans="16:23" ht="15.6">
      <c r="P159"/>
      <c r="V159" s="5">
        <f>+År!P36</f>
        <v>5.5390463447269189</v>
      </c>
      <c r="W159" s="3" t="s">
        <v>620</v>
      </c>
    </row>
    <row r="160" spans="16:23">
      <c r="P160"/>
    </row>
    <row r="161" spans="16:23">
      <c r="P161"/>
    </row>
    <row r="162" spans="16:23">
      <c r="P162"/>
    </row>
    <row r="163" spans="16:23">
      <c r="P163"/>
    </row>
    <row r="164" spans="16:23">
      <c r="P164"/>
    </row>
    <row r="165" spans="16:23">
      <c r="P165"/>
    </row>
    <row r="166" spans="16:23">
      <c r="P166"/>
    </row>
    <row r="167" spans="16:23">
      <c r="P167"/>
      <c r="V167">
        <v>5</v>
      </c>
      <c r="W167" s="3" t="s">
        <v>396</v>
      </c>
    </row>
    <row r="168" spans="16:23">
      <c r="P168"/>
      <c r="V168">
        <v>6</v>
      </c>
      <c r="W168" s="3" t="s">
        <v>32</v>
      </c>
    </row>
    <row r="169" spans="16:23">
      <c r="P169"/>
      <c r="V169">
        <v>7</v>
      </c>
      <c r="W169" s="3" t="s">
        <v>33</v>
      </c>
    </row>
    <row r="170" spans="16:23">
      <c r="P170"/>
      <c r="V170">
        <v>8</v>
      </c>
      <c r="W170" s="3" t="s">
        <v>614</v>
      </c>
    </row>
    <row r="171" spans="16:23">
      <c r="P171"/>
    </row>
    <row r="172" spans="16:23">
      <c r="P172"/>
    </row>
    <row r="173" spans="16:23">
      <c r="P173"/>
    </row>
    <row r="174" spans="16:23">
      <c r="P174"/>
    </row>
    <row r="175" spans="16:23">
      <c r="P175"/>
    </row>
    <row r="176" spans="16:23">
      <c r="P176"/>
    </row>
    <row r="177" spans="16:16">
      <c r="P177"/>
    </row>
    <row r="178" spans="16:16">
      <c r="P178"/>
    </row>
    <row r="179" spans="16:16">
      <c r="P179"/>
    </row>
    <row r="180" spans="16:16">
      <c r="P180"/>
    </row>
    <row r="181" spans="16:16">
      <c r="P181"/>
    </row>
    <row r="182" spans="16:16">
      <c r="P182"/>
    </row>
    <row r="183" spans="16:16">
      <c r="P183"/>
    </row>
    <row r="184" spans="16:16">
      <c r="P184"/>
    </row>
    <row r="185" spans="16:16">
      <c r="P185"/>
    </row>
    <row r="186" spans="16:16" s="508" customFormat="1"/>
    <row r="187" spans="16:16" s="508" customFormat="1"/>
    <row r="188" spans="16:16" s="508" customFormat="1"/>
    <row r="189" spans="16:16" s="508" customFormat="1"/>
    <row r="190" spans="16:16" s="508" customFormat="1"/>
    <row r="191" spans="16:16" s="508" customFormat="1"/>
    <row r="192" spans="16:16" s="508" customFormat="1"/>
    <row r="193" s="508" customFormat="1"/>
    <row r="194" s="508" customFormat="1"/>
    <row r="195" s="508" customFormat="1"/>
    <row r="196" s="508" customFormat="1"/>
    <row r="197" s="508" customFormat="1"/>
    <row r="198" s="508" customFormat="1"/>
    <row r="199" s="508" customFormat="1"/>
    <row r="200" s="508" customFormat="1"/>
    <row r="201" s="508" customFormat="1"/>
    <row r="202" s="508" customFormat="1"/>
    <row r="203" s="508" customFormat="1"/>
    <row r="204" s="508" customFormat="1"/>
    <row r="205" s="508" customFormat="1"/>
    <row r="206" s="508" customFormat="1"/>
    <row r="207" s="508" customFormat="1"/>
    <row r="208" s="508" customFormat="1"/>
    <row r="209" spans="16:16" s="508" customFormat="1"/>
    <row r="210" spans="16:16" s="508" customFormat="1"/>
    <row r="211" spans="16:16" s="508" customFormat="1"/>
    <row r="212" spans="16:16" s="508" customFormat="1"/>
    <row r="213" spans="16:16" s="508" customFormat="1"/>
    <row r="214" spans="16:16" s="508" customFormat="1"/>
    <row r="215" spans="16:16" s="508" customFormat="1"/>
    <row r="216" spans="16:16" s="508" customFormat="1"/>
    <row r="217" spans="16:16" s="508" customFormat="1"/>
    <row r="218" spans="16:16" s="508" customFormat="1"/>
    <row r="219" spans="16:16" s="508" customFormat="1"/>
    <row r="220" spans="16:16" s="508" customFormat="1"/>
    <row r="221" spans="16:16" s="508" customFormat="1"/>
    <row r="222" spans="16:16">
      <c r="P222"/>
    </row>
    <row r="223" spans="16:16">
      <c r="P223"/>
    </row>
    <row r="224" spans="16:16" s="508" customFormat="1"/>
    <row r="225" s="508" customFormat="1"/>
    <row r="226" s="508" customFormat="1"/>
    <row r="227" s="508" customFormat="1"/>
    <row r="228" s="508" customFormat="1"/>
    <row r="229" s="508" customFormat="1"/>
    <row r="230" s="508" customFormat="1"/>
    <row r="231" s="508" customFormat="1"/>
    <row r="232" s="508" customFormat="1"/>
    <row r="233" s="508" customFormat="1"/>
    <row r="234" s="508" customFormat="1"/>
    <row r="235" s="508" customFormat="1"/>
    <row r="236" s="508" customFormat="1"/>
    <row r="237" s="508" customFormat="1"/>
    <row r="238" s="508" customFormat="1"/>
    <row r="239" s="508" customFormat="1"/>
    <row r="240" s="508" customFormat="1"/>
    <row r="241" s="508" customFormat="1"/>
    <row r="242" s="508" customFormat="1"/>
    <row r="243" s="508" customFormat="1"/>
    <row r="244" s="508" customFormat="1"/>
    <row r="245" s="508" customFormat="1"/>
    <row r="246" s="508" customFormat="1"/>
    <row r="247" s="508" customFormat="1"/>
    <row r="248" s="508" customFormat="1"/>
    <row r="249" s="508" customFormat="1"/>
    <row r="250" s="508" customFormat="1"/>
    <row r="251" s="508" customFormat="1"/>
    <row r="252" s="508" customFormat="1"/>
    <row r="253" s="508" customFormat="1"/>
    <row r="254" s="508" customFormat="1"/>
    <row r="255" s="508" customFormat="1"/>
    <row r="256" s="508" customFormat="1"/>
    <row r="257" spans="16:24" s="508" customFormat="1"/>
    <row r="258" spans="16:24" s="508" customFormat="1"/>
    <row r="259" spans="16:24">
      <c r="P259"/>
    </row>
    <row r="260" spans="16:24">
      <c r="P260"/>
    </row>
    <row r="261" spans="16:24">
      <c r="P261"/>
      <c r="T261" s="4"/>
    </row>
    <row r="262" spans="16:24">
      <c r="P262"/>
      <c r="T262" s="4"/>
    </row>
    <row r="263" spans="16:24">
      <c r="P263"/>
      <c r="T263" s="4"/>
    </row>
    <row r="264" spans="16:24">
      <c r="P264"/>
      <c r="T264" s="22"/>
    </row>
    <row r="265" spans="16:24">
      <c r="P265"/>
      <c r="T265" s="22"/>
    </row>
    <row r="266" spans="16:24" ht="15.6">
      <c r="P266"/>
      <c r="T266" s="22"/>
      <c r="W266" s="5">
        <f>+År!S36</f>
        <v>4.4792604306045476</v>
      </c>
      <c r="X266" s="3" t="s">
        <v>621</v>
      </c>
    </row>
    <row r="267" spans="16:24">
      <c r="P267"/>
      <c r="T267" s="22"/>
    </row>
    <row r="268" spans="16:24">
      <c r="P268"/>
      <c r="T268" s="22"/>
    </row>
    <row r="269" spans="16:24">
      <c r="P269"/>
      <c r="T269" s="22"/>
    </row>
    <row r="270" spans="16:24">
      <c r="P270"/>
      <c r="T270" s="22"/>
    </row>
    <row r="271" spans="16:24">
      <c r="P271"/>
      <c r="T271" s="22"/>
    </row>
    <row r="272" spans="16:24">
      <c r="P272"/>
      <c r="T272" s="22"/>
    </row>
    <row r="273" spans="4:24">
      <c r="P273"/>
      <c r="T273" s="22"/>
      <c r="X273" s="3" t="s">
        <v>540</v>
      </c>
    </row>
    <row r="274" spans="4:24">
      <c r="P274"/>
      <c r="T274" s="22"/>
      <c r="W274">
        <v>2</v>
      </c>
      <c r="X274" s="267" t="s">
        <v>89</v>
      </c>
    </row>
    <row r="275" spans="4:24"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22"/>
      <c r="U275" s="21"/>
      <c r="W275">
        <v>3</v>
      </c>
      <c r="X275" s="3" t="s">
        <v>90</v>
      </c>
    </row>
    <row r="276" spans="4:24"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2"/>
      <c r="U276" s="4"/>
      <c r="W276">
        <v>4</v>
      </c>
      <c r="X276" s="3" t="s">
        <v>91</v>
      </c>
    </row>
    <row r="277" spans="4:24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4"/>
      <c r="W277">
        <v>5</v>
      </c>
      <c r="X277" s="267" t="s">
        <v>92</v>
      </c>
    </row>
    <row r="278" spans="4:24"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</row>
    <row r="279" spans="4:24"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</row>
    <row r="280" spans="4:24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</row>
    <row r="281" spans="4:24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</row>
    <row r="282" spans="4:24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U282" s="22"/>
    </row>
    <row r="283" spans="4:24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U283" s="22"/>
    </row>
    <row r="284" spans="4:24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U284" s="22"/>
    </row>
    <row r="285" spans="4:24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U285" s="22"/>
    </row>
    <row r="286" spans="4:24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U286" s="22"/>
    </row>
    <row r="287" spans="4:24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U287" s="22"/>
    </row>
    <row r="288" spans="4:24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U288" s="22"/>
    </row>
    <row r="289" spans="10:21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U289" s="22"/>
    </row>
    <row r="290" spans="10:21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U290" s="22"/>
    </row>
    <row r="291" spans="10:21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U291" s="22"/>
    </row>
    <row r="292" spans="10:21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U292" s="22"/>
    </row>
    <row r="293" spans="10:21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U293" s="22"/>
    </row>
    <row r="294" spans="10:21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U294" s="22"/>
    </row>
    <row r="295" spans="10:21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U295" s="22"/>
    </row>
    <row r="296" spans="10:21">
      <c r="P296"/>
    </row>
    <row r="297" spans="10:21">
      <c r="P297"/>
    </row>
    <row r="298" spans="10:21">
      <c r="P298"/>
    </row>
    <row r="299" spans="10:21">
      <c r="P299"/>
    </row>
    <row r="300" spans="10:21">
      <c r="P300"/>
    </row>
    <row r="311" spans="24:25" ht="15.6">
      <c r="X311" s="3" t="s">
        <v>618</v>
      </c>
      <c r="Y311" s="2"/>
    </row>
    <row r="346" spans="25:25">
      <c r="Y346" s="3"/>
    </row>
    <row r="353" spans="1:18">
      <c r="A353" s="29"/>
      <c r="B353" s="29"/>
      <c r="C353" s="29"/>
      <c r="D353" s="29"/>
      <c r="E353" s="29"/>
      <c r="F353" s="29"/>
      <c r="G353" s="29"/>
      <c r="H353" s="29"/>
    </row>
    <row r="354" spans="1:18">
      <c r="A354" s="37"/>
      <c r="B354" s="37"/>
      <c r="C354" s="37"/>
      <c r="D354" s="37"/>
      <c r="E354" s="37"/>
      <c r="F354" s="37"/>
      <c r="G354" s="37"/>
      <c r="H354" s="37"/>
      <c r="I354" s="29"/>
      <c r="J354" s="29"/>
      <c r="K354" s="29"/>
      <c r="L354" s="29"/>
      <c r="M354" s="29"/>
      <c r="N354" s="29"/>
      <c r="O354" s="29"/>
      <c r="P354" s="255"/>
      <c r="Q354" s="29"/>
      <c r="R354" s="29"/>
    </row>
    <row r="355" spans="1:18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256"/>
      <c r="Q355" s="37"/>
      <c r="R355" s="37"/>
    </row>
    <row r="356" spans="1:18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256"/>
      <c r="Q356" s="37"/>
      <c r="R356" s="37"/>
    </row>
    <row r="357" spans="1:18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256"/>
      <c r="Q357" s="37"/>
      <c r="R357" s="37"/>
    </row>
    <row r="358" spans="1:18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256"/>
      <c r="Q358" s="37"/>
      <c r="R358" s="37"/>
    </row>
    <row r="359" spans="1:18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256"/>
      <c r="Q359" s="37"/>
      <c r="R359" s="37"/>
    </row>
    <row r="360" spans="1:18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256"/>
      <c r="Q360" s="37"/>
      <c r="R360" s="37"/>
    </row>
    <row r="361" spans="1:18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256"/>
      <c r="Q361" s="37"/>
      <c r="R361" s="37"/>
    </row>
    <row r="362" spans="1:18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256"/>
      <c r="Q362" s="37"/>
      <c r="R362" s="37"/>
    </row>
    <row r="363" spans="1:18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256"/>
      <c r="Q363" s="37"/>
      <c r="R363" s="37"/>
    </row>
    <row r="364" spans="1:18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256"/>
      <c r="Q364" s="37"/>
      <c r="R364" s="37"/>
    </row>
    <row r="365" spans="1:18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256"/>
      <c r="Q365" s="37"/>
      <c r="R365" s="37"/>
    </row>
    <row r="366" spans="1:18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256"/>
      <c r="Q366" s="37"/>
      <c r="R366" s="37"/>
    </row>
    <row r="367" spans="1:18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256"/>
      <c r="Q367" s="37"/>
      <c r="R367" s="37"/>
    </row>
    <row r="368" spans="1:18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256"/>
      <c r="Q368" s="37"/>
      <c r="R368" s="37"/>
    </row>
    <row r="369" spans="1:18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256"/>
      <c r="Q369" s="37"/>
      <c r="R369" s="37"/>
    </row>
    <row r="370" spans="1:18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256"/>
      <c r="Q370" s="37"/>
      <c r="R370" s="37"/>
    </row>
    <row r="371" spans="1:18">
      <c r="I371" s="37"/>
      <c r="J371" s="37"/>
      <c r="K371" s="37"/>
      <c r="L371" s="37"/>
      <c r="M371" s="37"/>
      <c r="N371" s="37"/>
      <c r="O371" s="37"/>
      <c r="P371" s="256"/>
      <c r="Q371" s="37"/>
      <c r="R371" s="37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P1:BD366"/>
  <sheetViews>
    <sheetView zoomScale="92" zoomScaleNormal="92" workbookViewId="0">
      <selection activeCell="A16" sqref="A16"/>
    </sheetView>
  </sheetViews>
  <sheetFormatPr baseColWidth="10" defaultRowHeight="15"/>
  <cols>
    <col min="23" max="23" width="3.90625" customWidth="1"/>
    <col min="24" max="24" width="5.6328125" customWidth="1"/>
    <col min="25" max="25" width="4.81640625" customWidth="1"/>
    <col min="26" max="26" width="9.90625" customWidth="1"/>
    <col min="27" max="27" width="6.36328125" customWidth="1"/>
    <col min="28" max="28" width="7.08984375" customWidth="1"/>
    <col min="29" max="29" width="5.36328125" style="90" customWidth="1"/>
    <col min="30" max="30" width="6.08984375" style="90" customWidth="1"/>
    <col min="31" max="31" width="7.54296875" customWidth="1"/>
    <col min="32" max="32" width="8.36328125" customWidth="1"/>
    <col min="33" max="33" width="7" style="90" customWidth="1"/>
    <col min="34" max="34" width="8.6328125" style="90" customWidth="1"/>
    <col min="35" max="35" width="7.81640625" style="11" customWidth="1"/>
    <col min="36" max="36" width="6.81640625" style="11" customWidth="1"/>
    <col min="37" max="37" width="7.54296875" style="11" customWidth="1"/>
    <col min="38" max="38" width="9.36328125" customWidth="1"/>
    <col min="39" max="39" width="9.6328125" customWidth="1"/>
    <col min="40" max="40" width="8.54296875" customWidth="1"/>
    <col min="48" max="48" width="14" customWidth="1"/>
    <col min="49" max="49" width="12.54296875" customWidth="1"/>
    <col min="50" max="50" width="10.90625" customWidth="1"/>
  </cols>
  <sheetData>
    <row r="1" spans="22:56">
      <c r="AC1"/>
      <c r="AD1"/>
      <c r="AG1"/>
      <c r="AH1"/>
      <c r="AI1"/>
      <c r="AJ1"/>
      <c r="AK1"/>
    </row>
    <row r="2" spans="22:56" s="173" customFormat="1" ht="31.8"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</row>
    <row r="3" spans="22:56">
      <c r="AC3"/>
      <c r="AD3"/>
      <c r="AG3"/>
      <c r="AH3"/>
      <c r="AI3"/>
      <c r="AJ3"/>
      <c r="AK3"/>
    </row>
    <row r="4" spans="22:56">
      <c r="AC4"/>
      <c r="AD4"/>
      <c r="AG4"/>
      <c r="AH4"/>
      <c r="AI4"/>
      <c r="AJ4"/>
      <c r="AK4"/>
    </row>
    <row r="5" spans="22:56" s="177" customFormat="1" ht="19.8"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BD5" s="176"/>
    </row>
    <row r="6" spans="22:56" ht="18.75" customHeight="1">
      <c r="AC6"/>
      <c r="AD6"/>
      <c r="AG6"/>
      <c r="AH6"/>
      <c r="AI6"/>
      <c r="AJ6"/>
      <c r="AK6"/>
      <c r="AY6" s="5"/>
    </row>
    <row r="7" spans="22:56">
      <c r="AC7"/>
      <c r="AD7"/>
      <c r="AG7"/>
      <c r="AH7"/>
      <c r="AI7"/>
      <c r="AJ7"/>
      <c r="AK7"/>
      <c r="AY7" s="4"/>
      <c r="AZ7" s="4"/>
    </row>
    <row r="8" spans="22:56">
      <c r="AC8"/>
      <c r="AD8"/>
      <c r="AG8"/>
      <c r="AH8"/>
      <c r="AI8"/>
      <c r="AJ8"/>
      <c r="AK8"/>
      <c r="AY8" s="4"/>
      <c r="AZ8" s="4"/>
    </row>
    <row r="9" spans="22:56">
      <c r="AC9"/>
      <c r="AD9"/>
      <c r="AG9"/>
      <c r="AH9"/>
      <c r="AI9"/>
      <c r="AJ9"/>
      <c r="AK9"/>
    </row>
    <row r="10" spans="22:56" ht="20.100000000000001" customHeight="1">
      <c r="AC10"/>
      <c r="AD10"/>
      <c r="AG10"/>
      <c r="AH10"/>
      <c r="AI10"/>
      <c r="AJ10"/>
      <c r="AK10"/>
    </row>
    <row r="11" spans="22:56">
      <c r="AC11"/>
      <c r="AD11"/>
      <c r="AG11"/>
      <c r="AH11"/>
      <c r="AI11"/>
      <c r="AJ11"/>
      <c r="AK11"/>
    </row>
    <row r="12" spans="22:56">
      <c r="AC12"/>
      <c r="AD12"/>
      <c r="AG12"/>
      <c r="AH12"/>
      <c r="AI12"/>
      <c r="AJ12"/>
      <c r="AK12"/>
    </row>
    <row r="13" spans="22:56">
      <c r="AC13"/>
      <c r="AD13"/>
      <c r="AG13"/>
      <c r="AH13"/>
      <c r="AI13"/>
      <c r="AJ13"/>
      <c r="AK13"/>
    </row>
    <row r="14" spans="22:56" ht="15.6">
      <c r="AC14"/>
      <c r="AD14"/>
      <c r="AG14"/>
      <c r="AH14"/>
      <c r="AI14"/>
      <c r="AJ14"/>
      <c r="AK14"/>
      <c r="AQ14" s="2"/>
      <c r="AR14" s="2"/>
      <c r="AS14" s="2"/>
    </row>
    <row r="15" spans="22:56" ht="15.6">
      <c r="AC15"/>
      <c r="AD15"/>
      <c r="AG15"/>
      <c r="AH15"/>
      <c r="AI15"/>
      <c r="AJ15"/>
      <c r="AK15"/>
      <c r="AQ15" s="2"/>
      <c r="AR15" s="2"/>
      <c r="AS15" s="4"/>
      <c r="AT15" s="4"/>
      <c r="AU15" s="4"/>
    </row>
    <row r="16" spans="22:56">
      <c r="AC16"/>
      <c r="AD16"/>
      <c r="AG16"/>
      <c r="AH16"/>
      <c r="AI16"/>
      <c r="AJ16"/>
      <c r="AK16"/>
    </row>
    <row r="17" spans="29:47">
      <c r="AC17"/>
      <c r="AD17"/>
      <c r="AG17"/>
      <c r="AH17"/>
      <c r="AI17"/>
      <c r="AJ17"/>
      <c r="AK17"/>
    </row>
    <row r="18" spans="29:47" ht="15.6">
      <c r="AC18"/>
      <c r="AD18"/>
      <c r="AG18"/>
      <c r="AH18"/>
      <c r="AI18"/>
      <c r="AJ18"/>
      <c r="AK18"/>
      <c r="AQ18" s="2"/>
      <c r="AR18" s="2"/>
      <c r="AS18" s="2"/>
    </row>
    <row r="19" spans="29:47" ht="15.6">
      <c r="AC19"/>
      <c r="AD19"/>
      <c r="AG19"/>
      <c r="AH19"/>
      <c r="AI19"/>
      <c r="AJ19"/>
      <c r="AK19"/>
      <c r="AQ19" s="2"/>
      <c r="AR19" s="2"/>
      <c r="AS19" s="2"/>
    </row>
    <row r="20" spans="29:47" ht="15.6">
      <c r="AC20"/>
      <c r="AD20"/>
      <c r="AG20"/>
      <c r="AH20"/>
      <c r="AI20"/>
      <c r="AJ20"/>
      <c r="AK20"/>
      <c r="AQ20" s="2"/>
      <c r="AR20" s="2"/>
      <c r="AS20" s="2"/>
    </row>
    <row r="21" spans="29:47" ht="15.6">
      <c r="AC21"/>
      <c r="AD21"/>
      <c r="AG21"/>
      <c r="AH21"/>
      <c r="AI21"/>
      <c r="AJ21"/>
      <c r="AK21"/>
      <c r="AQ21" s="2"/>
      <c r="AR21" s="2"/>
      <c r="AS21" s="2"/>
    </row>
    <row r="22" spans="29:47" ht="15.6">
      <c r="AC22"/>
      <c r="AD22"/>
      <c r="AG22"/>
      <c r="AH22"/>
      <c r="AI22"/>
      <c r="AJ22"/>
      <c r="AK22"/>
      <c r="AQ22" s="2"/>
      <c r="AR22" s="2"/>
      <c r="AS22" s="2"/>
    </row>
    <row r="23" spans="29:47">
      <c r="AC23"/>
      <c r="AD23"/>
      <c r="AG23"/>
      <c r="AH23"/>
      <c r="AI23"/>
      <c r="AJ23"/>
      <c r="AK23"/>
      <c r="AQ23" s="1"/>
      <c r="AR23" s="1"/>
      <c r="AS23" s="11"/>
      <c r="AT23" s="11"/>
      <c r="AU23" s="11"/>
    </row>
    <row r="24" spans="29:47" ht="15.6">
      <c r="AC24"/>
      <c r="AD24"/>
      <c r="AG24"/>
      <c r="AH24"/>
      <c r="AI24"/>
      <c r="AJ24"/>
      <c r="AK24"/>
      <c r="AQ24" s="2"/>
      <c r="AR24" s="2"/>
      <c r="AS24" s="4"/>
      <c r="AT24" s="4"/>
      <c r="AU24" s="4"/>
    </row>
    <row r="25" spans="29:47">
      <c r="AC25"/>
      <c r="AD25"/>
      <c r="AG25"/>
      <c r="AH25"/>
      <c r="AI25"/>
      <c r="AJ25"/>
      <c r="AK25"/>
      <c r="AQ25" s="1"/>
      <c r="AR25" s="1"/>
      <c r="AS25" s="11"/>
      <c r="AT25" s="11"/>
      <c r="AU25" s="11"/>
    </row>
    <row r="26" spans="29:47">
      <c r="AC26"/>
      <c r="AD26"/>
      <c r="AG26"/>
      <c r="AH26"/>
      <c r="AI26"/>
      <c r="AJ26"/>
      <c r="AK26"/>
      <c r="AQ26" s="1"/>
      <c r="AR26" s="1"/>
      <c r="AS26" s="11"/>
      <c r="AT26" s="11"/>
      <c r="AU26" s="11"/>
    </row>
    <row r="27" spans="29:47">
      <c r="AC27"/>
      <c r="AD27"/>
      <c r="AG27"/>
      <c r="AH27"/>
      <c r="AI27"/>
      <c r="AJ27"/>
      <c r="AK27"/>
      <c r="AQ27" s="1"/>
      <c r="AR27" s="1"/>
      <c r="AS27" s="11"/>
      <c r="AT27" s="11"/>
      <c r="AU27" s="11"/>
    </row>
    <row r="28" spans="29:47">
      <c r="AC28"/>
      <c r="AD28"/>
      <c r="AG28"/>
      <c r="AH28"/>
      <c r="AI28"/>
      <c r="AJ28"/>
      <c r="AK28"/>
      <c r="AQ28" s="1"/>
      <c r="AR28" s="1"/>
      <c r="AS28" s="11"/>
      <c r="AT28" s="11"/>
      <c r="AU28" s="11"/>
    </row>
    <row r="29" spans="29:47">
      <c r="AC29"/>
      <c r="AD29"/>
      <c r="AG29"/>
      <c r="AH29"/>
      <c r="AI29"/>
      <c r="AJ29"/>
      <c r="AK29"/>
      <c r="AQ29" s="1"/>
      <c r="AR29" s="1"/>
      <c r="AS29" s="11"/>
      <c r="AT29" s="11"/>
      <c r="AU29" s="11"/>
    </row>
    <row r="30" spans="29:47">
      <c r="AC30"/>
      <c r="AD30"/>
      <c r="AG30"/>
      <c r="AH30"/>
      <c r="AI30"/>
      <c r="AJ30"/>
      <c r="AK30"/>
      <c r="AQ30" s="1"/>
      <c r="AR30" s="1"/>
      <c r="AS30" s="11"/>
      <c r="AT30" s="11"/>
      <c r="AU30" s="11"/>
    </row>
    <row r="31" spans="29:47">
      <c r="AC31"/>
      <c r="AD31"/>
      <c r="AG31"/>
      <c r="AH31"/>
      <c r="AI31"/>
      <c r="AJ31"/>
      <c r="AK31"/>
      <c r="AQ31" s="1"/>
      <c r="AR31" s="1"/>
      <c r="AS31" s="11"/>
      <c r="AT31" s="11"/>
      <c r="AU31" s="11"/>
    </row>
    <row r="32" spans="29:47">
      <c r="AC32"/>
      <c r="AD32"/>
      <c r="AG32"/>
      <c r="AH32"/>
      <c r="AI32"/>
      <c r="AJ32"/>
      <c r="AK32"/>
      <c r="AQ32" s="1"/>
      <c r="AR32" s="1"/>
      <c r="AS32" s="11"/>
      <c r="AT32" s="11"/>
      <c r="AU32" s="11"/>
    </row>
    <row r="33" spans="29:47">
      <c r="AC33"/>
      <c r="AD33"/>
      <c r="AG33"/>
      <c r="AH33"/>
      <c r="AI33"/>
      <c r="AJ33"/>
      <c r="AK33"/>
      <c r="AQ33" s="1"/>
      <c r="AR33" s="1"/>
      <c r="AS33" s="11"/>
      <c r="AT33" s="11"/>
      <c r="AU33" s="11"/>
    </row>
    <row r="34" spans="29:47">
      <c r="AC34"/>
      <c r="AD34"/>
      <c r="AG34"/>
      <c r="AH34"/>
      <c r="AI34"/>
      <c r="AJ34"/>
      <c r="AK34"/>
      <c r="AQ34" s="1"/>
      <c r="AR34" s="1"/>
      <c r="AS34" s="11"/>
      <c r="AT34" s="11"/>
      <c r="AU34" s="11"/>
    </row>
    <row r="35" spans="29:47">
      <c r="AC35"/>
      <c r="AD35"/>
      <c r="AG35"/>
      <c r="AH35"/>
      <c r="AI35"/>
      <c r="AJ35"/>
      <c r="AK35"/>
      <c r="AQ35" s="13"/>
      <c r="AR35" s="13"/>
      <c r="AS35" s="11"/>
      <c r="AT35" s="11"/>
      <c r="AU35" s="11"/>
    </row>
    <row r="36" spans="29:47" ht="16.5" customHeight="1">
      <c r="AC36"/>
      <c r="AD36"/>
      <c r="AG36"/>
      <c r="AH36"/>
      <c r="AI36"/>
      <c r="AJ36"/>
      <c r="AK36"/>
      <c r="AQ36" s="13"/>
      <c r="AR36" s="13"/>
      <c r="AS36" s="11"/>
      <c r="AT36" s="11"/>
      <c r="AU36" s="11"/>
    </row>
    <row r="37" spans="29:47" ht="16.5" customHeight="1">
      <c r="AC37"/>
      <c r="AD37"/>
      <c r="AG37"/>
      <c r="AH37"/>
      <c r="AI37"/>
      <c r="AJ37"/>
      <c r="AK37"/>
      <c r="AQ37" s="13"/>
      <c r="AR37" s="13"/>
      <c r="AS37" s="11"/>
      <c r="AT37" s="11"/>
      <c r="AU37" s="11"/>
    </row>
    <row r="38" spans="29:47">
      <c r="AC38"/>
      <c r="AD38"/>
      <c r="AG38"/>
      <c r="AH38"/>
      <c r="AI38"/>
      <c r="AJ38"/>
      <c r="AK38"/>
      <c r="AQ38" s="13"/>
      <c r="AR38" s="13"/>
      <c r="AS38" s="11"/>
      <c r="AT38" s="11"/>
      <c r="AU38" s="11"/>
    </row>
    <row r="39" spans="29:47" ht="17.25" customHeight="1">
      <c r="AC39"/>
      <c r="AD39"/>
      <c r="AG39"/>
      <c r="AH39"/>
      <c r="AI39"/>
      <c r="AJ39"/>
      <c r="AK39"/>
      <c r="AQ39" s="13"/>
      <c r="AR39" s="13"/>
      <c r="AS39" s="11"/>
      <c r="AT39" s="11"/>
      <c r="AU39" s="11"/>
    </row>
    <row r="40" spans="29:47">
      <c r="AC40"/>
      <c r="AD40"/>
      <c r="AG40"/>
      <c r="AH40"/>
      <c r="AI40"/>
      <c r="AJ40"/>
      <c r="AK40"/>
      <c r="AQ40" s="13"/>
      <c r="AR40" s="13"/>
      <c r="AS40" s="11"/>
      <c r="AT40" s="11"/>
      <c r="AU40" s="11"/>
    </row>
    <row r="41" spans="29:47">
      <c r="AC41"/>
      <c r="AD41"/>
      <c r="AG41"/>
      <c r="AH41"/>
      <c r="AI41"/>
      <c r="AJ41"/>
      <c r="AK41"/>
      <c r="AQ41" s="13"/>
      <c r="AR41" s="13"/>
      <c r="AS41" s="11"/>
      <c r="AT41" s="11"/>
      <c r="AU41" s="11"/>
    </row>
    <row r="42" spans="29:47" ht="21">
      <c r="AC42"/>
      <c r="AD42"/>
      <c r="AG42"/>
      <c r="AH42"/>
      <c r="AI42"/>
      <c r="AJ42"/>
      <c r="AK42"/>
      <c r="AQ42" s="55"/>
      <c r="AR42" s="55"/>
      <c r="AS42" s="11"/>
      <c r="AT42" s="11"/>
      <c r="AU42" s="11"/>
    </row>
    <row r="43" spans="29:47">
      <c r="AC43"/>
      <c r="AD43"/>
      <c r="AG43"/>
      <c r="AH43"/>
      <c r="AI43"/>
      <c r="AJ43"/>
      <c r="AK43"/>
    </row>
    <row r="44" spans="29:47" ht="15.6">
      <c r="AC44"/>
      <c r="AD44"/>
      <c r="AG44"/>
      <c r="AH44"/>
      <c r="AI44"/>
      <c r="AJ44"/>
      <c r="AK44"/>
      <c r="AQ44" s="1"/>
      <c r="AR44" s="5"/>
    </row>
    <row r="45" spans="29:47">
      <c r="AC45"/>
      <c r="AD45"/>
      <c r="AG45"/>
      <c r="AH45"/>
      <c r="AI45"/>
      <c r="AJ45"/>
      <c r="AK45"/>
    </row>
    <row r="46" spans="29:47">
      <c r="AC46"/>
      <c r="AD46"/>
      <c r="AG46"/>
      <c r="AH46"/>
      <c r="AI46"/>
      <c r="AJ46"/>
      <c r="AK46"/>
    </row>
    <row r="47" spans="29:47">
      <c r="AC47"/>
      <c r="AD47"/>
      <c r="AG47"/>
      <c r="AH47"/>
      <c r="AI47"/>
      <c r="AJ47"/>
      <c r="AK47"/>
    </row>
    <row r="48" spans="29:47">
      <c r="AC48"/>
      <c r="AD48"/>
      <c r="AG48"/>
      <c r="AH48"/>
      <c r="AI48"/>
      <c r="AJ48"/>
      <c r="AK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16:17" customFormat="1"/>
    <row r="66" spans="16:17" customFormat="1"/>
    <row r="67" spans="16:17" customFormat="1"/>
    <row r="68" spans="16:17" customFormat="1"/>
    <row r="69" spans="16:17" customFormat="1"/>
    <row r="70" spans="16:17" customFormat="1"/>
    <row r="71" spans="16:17" customFormat="1"/>
    <row r="72" spans="16:17" customFormat="1"/>
    <row r="73" spans="16:17" customFormat="1"/>
    <row r="74" spans="16:17" customFormat="1"/>
    <row r="75" spans="16:17" customFormat="1"/>
    <row r="76" spans="16:17" customFormat="1"/>
    <row r="77" spans="16:17" customFormat="1">
      <c r="P77">
        <v>1</v>
      </c>
      <c r="Q77" s="3" t="s">
        <v>28</v>
      </c>
    </row>
    <row r="78" spans="16:17" customFormat="1">
      <c r="P78">
        <v>2</v>
      </c>
      <c r="Q78" s="3" t="s">
        <v>29</v>
      </c>
    </row>
    <row r="79" spans="16:17" customFormat="1">
      <c r="P79">
        <v>3</v>
      </c>
      <c r="Q79" s="3" t="s">
        <v>30</v>
      </c>
    </row>
    <row r="80" spans="16:17" customFormat="1">
      <c r="P80">
        <v>4</v>
      </c>
      <c r="Q80" s="3" t="s">
        <v>31</v>
      </c>
    </row>
    <row r="81" spans="16:17" customFormat="1">
      <c r="P81">
        <v>5</v>
      </c>
      <c r="Q81" s="3" t="s">
        <v>396</v>
      </c>
    </row>
    <row r="82" spans="16:17" customFormat="1">
      <c r="P82">
        <v>6</v>
      </c>
      <c r="Q82" s="3" t="s">
        <v>32</v>
      </c>
    </row>
    <row r="83" spans="16:17" customFormat="1">
      <c r="P83">
        <v>7</v>
      </c>
      <c r="Q83" s="3" t="s">
        <v>33</v>
      </c>
    </row>
    <row r="84" spans="16:17" customFormat="1">
      <c r="P84">
        <v>8</v>
      </c>
      <c r="Q84" s="3" t="s">
        <v>34</v>
      </c>
    </row>
    <row r="85" spans="16:17" customFormat="1"/>
    <row r="86" spans="16:17" customFormat="1"/>
    <row r="87" spans="16:17" customFormat="1"/>
    <row r="88" spans="16:17" customFormat="1"/>
    <row r="89" spans="16:17" customFormat="1"/>
    <row r="90" spans="16:17" customFormat="1"/>
    <row r="91" spans="16:17" customFormat="1"/>
    <row r="92" spans="16:17" customFormat="1"/>
    <row r="93" spans="16:17" customFormat="1"/>
    <row r="94" spans="16:17" customFormat="1"/>
    <row r="95" spans="16:17" customFormat="1"/>
    <row r="96" spans="16:17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6:17" customFormat="1"/>
    <row r="178" spans="16:17" customFormat="1"/>
    <row r="179" spans="16:17" customFormat="1"/>
    <row r="180" spans="16:17" customFormat="1"/>
    <row r="181" spans="16:17" customFormat="1"/>
    <row r="182" spans="16:17" customFormat="1">
      <c r="P182">
        <v>1</v>
      </c>
      <c r="Q182" s="3" t="s">
        <v>88</v>
      </c>
    </row>
    <row r="183" spans="16:17" customFormat="1">
      <c r="P183">
        <v>2</v>
      </c>
      <c r="Q183" s="267" t="s">
        <v>89</v>
      </c>
    </row>
    <row r="184" spans="16:17" customFormat="1">
      <c r="P184">
        <v>3</v>
      </c>
      <c r="Q184" s="3" t="s">
        <v>90</v>
      </c>
    </row>
    <row r="185" spans="16:17" customFormat="1">
      <c r="P185">
        <v>4</v>
      </c>
      <c r="Q185" s="3" t="s">
        <v>91</v>
      </c>
    </row>
    <row r="186" spans="16:17" customFormat="1">
      <c r="P186">
        <v>5</v>
      </c>
      <c r="Q186" s="267" t="s">
        <v>92</v>
      </c>
    </row>
    <row r="187" spans="16:17" customFormat="1">
      <c r="P187">
        <v>6</v>
      </c>
      <c r="Q187" s="3" t="s">
        <v>93</v>
      </c>
    </row>
    <row r="188" spans="16:17" customFormat="1">
      <c r="P188">
        <v>7</v>
      </c>
      <c r="Q188" s="3" t="s">
        <v>94</v>
      </c>
    </row>
    <row r="189" spans="16:17" customFormat="1">
      <c r="P189">
        <v>8</v>
      </c>
      <c r="Q189" s="267" t="s">
        <v>95</v>
      </c>
    </row>
    <row r="190" spans="16:17" customFormat="1"/>
    <row r="191" spans="16:17" customFormat="1"/>
    <row r="192" spans="16:17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spans="29:46">
      <c r="AC321"/>
      <c r="AD321"/>
      <c r="AG321"/>
      <c r="AH321"/>
      <c r="AI321"/>
      <c r="AJ321"/>
      <c r="AK321"/>
    </row>
    <row r="322" spans="29:46">
      <c r="AC322"/>
      <c r="AD322"/>
      <c r="AG322"/>
      <c r="AH322"/>
      <c r="AI322"/>
      <c r="AJ322"/>
      <c r="AK322"/>
    </row>
    <row r="323" spans="29:46">
      <c r="AC323"/>
      <c r="AD323"/>
      <c r="AG323"/>
      <c r="AH323"/>
      <c r="AI323"/>
      <c r="AJ323"/>
      <c r="AK323"/>
    </row>
    <row r="324" spans="29:46">
      <c r="AC324"/>
      <c r="AD324"/>
      <c r="AG324"/>
      <c r="AH324"/>
      <c r="AI324"/>
      <c r="AJ324"/>
      <c r="AK324"/>
    </row>
    <row r="325" spans="29:46">
      <c r="AC325"/>
      <c r="AD325"/>
      <c r="AG325"/>
      <c r="AH325"/>
      <c r="AI325"/>
      <c r="AJ325"/>
      <c r="AK325"/>
    </row>
    <row r="326" spans="29:46">
      <c r="AC326"/>
      <c r="AD326"/>
      <c r="AG326"/>
      <c r="AH326"/>
      <c r="AI326"/>
      <c r="AJ326"/>
      <c r="AK326"/>
    </row>
    <row r="327" spans="29:46">
      <c r="AC327"/>
      <c r="AD327"/>
      <c r="AG327"/>
      <c r="AH327"/>
      <c r="AI327"/>
      <c r="AJ327"/>
      <c r="AK327"/>
    </row>
    <row r="328" spans="29:46">
      <c r="AC328"/>
      <c r="AD328"/>
      <c r="AG328"/>
      <c r="AH328"/>
      <c r="AI328"/>
      <c r="AJ328"/>
      <c r="AK328"/>
    </row>
    <row r="329" spans="29:46">
      <c r="AC329"/>
      <c r="AD329"/>
      <c r="AG329"/>
      <c r="AH329"/>
      <c r="AI329"/>
      <c r="AJ329"/>
      <c r="AK329"/>
    </row>
    <row r="330" spans="29:46">
      <c r="AC330"/>
      <c r="AD330"/>
      <c r="AG330"/>
      <c r="AH330"/>
      <c r="AI330"/>
      <c r="AJ330"/>
      <c r="AK330"/>
    </row>
    <row r="331" spans="29:46">
      <c r="AC331"/>
      <c r="AD331"/>
      <c r="AG331"/>
      <c r="AH331"/>
      <c r="AI331"/>
      <c r="AJ331"/>
      <c r="AK331"/>
    </row>
    <row r="332" spans="29:46">
      <c r="AC332"/>
      <c r="AD332"/>
      <c r="AG332"/>
      <c r="AH332"/>
      <c r="AI332"/>
      <c r="AJ332"/>
      <c r="AK332"/>
    </row>
    <row r="333" spans="29:46">
      <c r="AC333"/>
      <c r="AD333"/>
      <c r="AG333"/>
      <c r="AH333"/>
      <c r="AI333"/>
      <c r="AJ333"/>
      <c r="AK333"/>
    </row>
    <row r="334" spans="29:46">
      <c r="AC334"/>
      <c r="AD334"/>
      <c r="AG334"/>
      <c r="AH334"/>
      <c r="AI334"/>
      <c r="AJ334"/>
      <c r="AK334"/>
      <c r="AP334" s="1"/>
      <c r="AQ334" s="1"/>
      <c r="AR334" s="1"/>
      <c r="AS334" s="1"/>
      <c r="AT334" s="1"/>
    </row>
    <row r="335" spans="29:46">
      <c r="AC335"/>
      <c r="AD335"/>
      <c r="AG335"/>
      <c r="AH335"/>
      <c r="AI335"/>
      <c r="AJ335"/>
      <c r="AK335"/>
      <c r="AP335" s="1"/>
      <c r="AQ335" s="1"/>
      <c r="AR335" s="1"/>
      <c r="AS335" s="1"/>
      <c r="AT335" s="1"/>
    </row>
    <row r="336" spans="29:46">
      <c r="AC336"/>
      <c r="AD336"/>
      <c r="AG336"/>
      <c r="AH336"/>
      <c r="AI336"/>
      <c r="AJ336"/>
      <c r="AK336"/>
      <c r="AP336" s="1"/>
      <c r="AQ336" s="1"/>
      <c r="AR336" s="1"/>
      <c r="AS336" s="1"/>
      <c r="AT336" s="1"/>
    </row>
    <row r="337" spans="29:46">
      <c r="AC337"/>
      <c r="AD337"/>
      <c r="AG337"/>
      <c r="AH337"/>
      <c r="AI337"/>
      <c r="AJ337"/>
      <c r="AK337"/>
      <c r="AP337" s="1"/>
      <c r="AQ337" s="1"/>
      <c r="AR337" s="1"/>
      <c r="AS337" s="1"/>
      <c r="AT337" s="1"/>
    </row>
    <row r="338" spans="29:46">
      <c r="AC338"/>
      <c r="AD338"/>
      <c r="AG338"/>
      <c r="AH338"/>
      <c r="AI338"/>
      <c r="AJ338"/>
      <c r="AK338"/>
      <c r="AP338" s="1"/>
      <c r="AQ338" s="1"/>
      <c r="AR338" s="1"/>
      <c r="AS338" s="1"/>
      <c r="AT338" s="1"/>
    </row>
    <row r="339" spans="29:46">
      <c r="AC339"/>
      <c r="AD339"/>
      <c r="AG339"/>
      <c r="AH339"/>
      <c r="AI339"/>
      <c r="AJ339"/>
      <c r="AK339"/>
      <c r="AP339" s="1"/>
      <c r="AQ339" s="1"/>
      <c r="AR339" s="1"/>
      <c r="AS339" s="1"/>
      <c r="AT339" s="1"/>
    </row>
    <row r="340" spans="29:46">
      <c r="AC340"/>
      <c r="AD340"/>
      <c r="AG340"/>
      <c r="AH340"/>
      <c r="AI340"/>
      <c r="AJ340"/>
      <c r="AK340"/>
      <c r="AP340" s="1"/>
      <c r="AQ340" s="1"/>
      <c r="AR340" s="1"/>
      <c r="AS340" s="1"/>
      <c r="AT340" s="1"/>
    </row>
    <row r="341" spans="29:46">
      <c r="AC341"/>
      <c r="AD341"/>
      <c r="AG341"/>
      <c r="AH341"/>
      <c r="AI341"/>
      <c r="AJ341"/>
      <c r="AK341"/>
      <c r="AP341" s="1"/>
      <c r="AQ341" s="1"/>
      <c r="AR341" s="1"/>
      <c r="AS341" s="1"/>
      <c r="AT341" s="1"/>
    </row>
    <row r="342" spans="29:46">
      <c r="AC342"/>
      <c r="AD342"/>
      <c r="AG342"/>
      <c r="AH342"/>
      <c r="AI342"/>
      <c r="AJ342"/>
      <c r="AK342"/>
      <c r="AP342" s="1"/>
      <c r="AQ342" s="1"/>
      <c r="AR342" s="1"/>
      <c r="AS342" s="1"/>
      <c r="AT342" s="1"/>
    </row>
    <row r="343" spans="29:46">
      <c r="AC343"/>
      <c r="AD343"/>
      <c r="AG343"/>
      <c r="AH343"/>
      <c r="AI343"/>
      <c r="AJ343"/>
      <c r="AK343"/>
      <c r="AP343" s="1"/>
      <c r="AQ343" s="1"/>
      <c r="AR343" s="1"/>
      <c r="AS343" s="1"/>
      <c r="AT343" s="1"/>
    </row>
    <row r="344" spans="29:46">
      <c r="AC344"/>
      <c r="AD344"/>
      <c r="AG344"/>
      <c r="AH344"/>
      <c r="AI344"/>
      <c r="AJ344"/>
      <c r="AK344"/>
      <c r="AP344" s="1"/>
      <c r="AQ344" s="1"/>
      <c r="AR344" s="1"/>
      <c r="AS344" s="1"/>
      <c r="AT344" s="1"/>
    </row>
    <row r="345" spans="29:46">
      <c r="AC345"/>
      <c r="AD345"/>
      <c r="AG345"/>
      <c r="AH345"/>
      <c r="AI345"/>
      <c r="AJ345"/>
      <c r="AK345"/>
      <c r="AP345" s="1"/>
      <c r="AQ345" s="1"/>
      <c r="AR345" s="1"/>
      <c r="AS345" s="1"/>
      <c r="AT345" s="1"/>
    </row>
    <row r="346" spans="29:46">
      <c r="AC346"/>
      <c r="AD346"/>
      <c r="AG346"/>
      <c r="AH346"/>
      <c r="AI346"/>
      <c r="AJ346"/>
      <c r="AK346"/>
      <c r="AP346" s="1"/>
      <c r="AQ346" s="1"/>
      <c r="AR346" s="1"/>
      <c r="AS346" s="1"/>
      <c r="AT346" s="1"/>
    </row>
    <row r="347" spans="29:46">
      <c r="AC347"/>
      <c r="AD347"/>
      <c r="AG347"/>
      <c r="AH347"/>
      <c r="AI347"/>
      <c r="AJ347"/>
      <c r="AK347"/>
      <c r="AP347" s="1"/>
      <c r="AQ347" s="1"/>
      <c r="AR347" s="1"/>
      <c r="AS347" s="1"/>
      <c r="AT347" s="1"/>
    </row>
    <row r="348" spans="29:46">
      <c r="AC348"/>
      <c r="AD348"/>
      <c r="AG348"/>
      <c r="AH348"/>
      <c r="AI348"/>
      <c r="AJ348"/>
      <c r="AK348"/>
      <c r="AP348" s="1"/>
      <c r="AQ348" s="1"/>
      <c r="AR348" s="1"/>
      <c r="AS348" s="1"/>
      <c r="AT348" s="1"/>
    </row>
    <row r="349" spans="29:46">
      <c r="AC349"/>
      <c r="AD349"/>
      <c r="AG349"/>
      <c r="AH349"/>
      <c r="AI349"/>
      <c r="AJ349"/>
      <c r="AK349"/>
      <c r="AP349" s="1"/>
      <c r="AQ349" s="1"/>
      <c r="AR349" s="1"/>
      <c r="AS349" s="1"/>
      <c r="AT349" s="1"/>
    </row>
    <row r="350" spans="29:46">
      <c r="AC350"/>
      <c r="AD350"/>
      <c r="AG350"/>
      <c r="AH350"/>
      <c r="AI350"/>
      <c r="AJ350"/>
      <c r="AK350"/>
      <c r="AP350" s="1"/>
      <c r="AQ350" s="1"/>
      <c r="AR350" s="1"/>
      <c r="AS350" s="1"/>
      <c r="AT350" s="1"/>
    </row>
    <row r="351" spans="29:46">
      <c r="AC351"/>
      <c r="AD351"/>
      <c r="AG351"/>
      <c r="AH351"/>
      <c r="AI351"/>
      <c r="AJ351"/>
      <c r="AK351"/>
      <c r="AP351" s="1"/>
      <c r="AQ351" s="1"/>
      <c r="AR351" s="1"/>
      <c r="AS351" s="1"/>
      <c r="AT351" s="1"/>
    </row>
    <row r="352" spans="29:46">
      <c r="AC352"/>
      <c r="AD352"/>
      <c r="AG352"/>
      <c r="AH352"/>
      <c r="AI352"/>
      <c r="AJ352"/>
      <c r="AK352"/>
      <c r="AP352" s="1"/>
      <c r="AQ352" s="1"/>
      <c r="AR352" s="1"/>
      <c r="AS352" s="1"/>
      <c r="AT352" s="1"/>
    </row>
    <row r="353" spans="29:46">
      <c r="AC353"/>
      <c r="AD353"/>
      <c r="AG353"/>
      <c r="AH353"/>
      <c r="AI353"/>
      <c r="AJ353"/>
      <c r="AK353"/>
      <c r="AP353" s="1"/>
      <c r="AQ353" s="1"/>
      <c r="AR353" s="1"/>
      <c r="AS353" s="1"/>
      <c r="AT353" s="1"/>
    </row>
    <row r="354" spans="29:46">
      <c r="AC354"/>
      <c r="AD354"/>
      <c r="AG354"/>
      <c r="AH354"/>
      <c r="AI354"/>
      <c r="AJ354"/>
      <c r="AK354"/>
      <c r="AP354" s="1"/>
      <c r="AQ354" s="1"/>
      <c r="AR354" s="1"/>
      <c r="AS354" s="1"/>
      <c r="AT354" s="1"/>
    </row>
    <row r="355" spans="29:46">
      <c r="AC355"/>
      <c r="AD355"/>
      <c r="AG355"/>
      <c r="AH355"/>
      <c r="AI355"/>
      <c r="AJ355"/>
      <c r="AK355"/>
      <c r="AP355" s="1"/>
      <c r="AQ355" s="1"/>
      <c r="AR355" s="1"/>
      <c r="AS355" s="1"/>
      <c r="AT355" s="1"/>
    </row>
    <row r="356" spans="29:46">
      <c r="AC356"/>
      <c r="AD356"/>
      <c r="AG356"/>
      <c r="AH356"/>
      <c r="AI356"/>
      <c r="AJ356"/>
      <c r="AK356"/>
      <c r="AP356" s="1"/>
      <c r="AQ356" s="1"/>
      <c r="AR356" s="1"/>
      <c r="AS356" s="1"/>
      <c r="AT356" s="1"/>
    </row>
    <row r="357" spans="29:46">
      <c r="AC357"/>
      <c r="AD357"/>
      <c r="AG357"/>
      <c r="AH357"/>
      <c r="AI357"/>
      <c r="AJ357"/>
      <c r="AK357"/>
      <c r="AP357" s="1"/>
      <c r="AQ357" s="1"/>
      <c r="AR357" s="1"/>
      <c r="AS357" s="1"/>
      <c r="AT357" s="1"/>
    </row>
    <row r="358" spans="29:46">
      <c r="AC358"/>
      <c r="AD358"/>
      <c r="AG358"/>
      <c r="AH358"/>
      <c r="AI358"/>
      <c r="AJ358"/>
      <c r="AK358"/>
      <c r="AP358" s="1"/>
      <c r="AQ358" s="1"/>
      <c r="AR358" s="1"/>
      <c r="AS358" s="1"/>
      <c r="AT358" s="1"/>
    </row>
    <row r="359" spans="29:46">
      <c r="AC359"/>
      <c r="AD359"/>
      <c r="AG359"/>
      <c r="AH359"/>
      <c r="AI359"/>
      <c r="AJ359"/>
      <c r="AK359"/>
      <c r="AP359" s="1"/>
      <c r="AQ359" s="1"/>
      <c r="AR359" s="1"/>
      <c r="AS359" s="1"/>
      <c r="AT359" s="1"/>
    </row>
    <row r="360" spans="29:46">
      <c r="AC360"/>
      <c r="AD360"/>
      <c r="AG360"/>
      <c r="AH360"/>
      <c r="AI360"/>
      <c r="AJ360"/>
      <c r="AK360"/>
      <c r="AP360" s="1"/>
      <c r="AQ360" s="1"/>
      <c r="AR360" s="1"/>
      <c r="AS360" s="1"/>
      <c r="AT360" s="1"/>
    </row>
    <row r="361" spans="29:46">
      <c r="AC361"/>
      <c r="AD361"/>
      <c r="AG361"/>
      <c r="AH361"/>
      <c r="AI361"/>
      <c r="AJ361"/>
      <c r="AK361"/>
      <c r="AP361" s="1"/>
      <c r="AQ361" s="1"/>
      <c r="AR361" s="1"/>
      <c r="AS361" s="1"/>
      <c r="AT361" s="1"/>
    </row>
    <row r="362" spans="29:46">
      <c r="AC362"/>
      <c r="AD362"/>
      <c r="AG362"/>
      <c r="AH362"/>
      <c r="AI362"/>
      <c r="AJ362"/>
      <c r="AK362"/>
      <c r="AP362" s="1"/>
      <c r="AQ362" s="1"/>
      <c r="AR362" s="1"/>
      <c r="AS362" s="1"/>
      <c r="AT362" s="1"/>
    </row>
    <row r="363" spans="29:46">
      <c r="AC363"/>
      <c r="AD363"/>
      <c r="AG363"/>
      <c r="AH363"/>
      <c r="AI363"/>
      <c r="AJ363"/>
      <c r="AK363"/>
    </row>
    <row r="364" spans="29:46">
      <c r="AC364"/>
      <c r="AD364"/>
      <c r="AG364"/>
      <c r="AH364"/>
      <c r="AI364"/>
      <c r="AJ364"/>
      <c r="AK364"/>
    </row>
    <row r="365" spans="29:46">
      <c r="AC365"/>
      <c r="AD365"/>
      <c r="AG365"/>
      <c r="AH365"/>
      <c r="AI365"/>
      <c r="AJ365"/>
      <c r="AK365"/>
    </row>
    <row r="366" spans="29:46">
      <c r="AC366"/>
      <c r="AD366"/>
      <c r="AG366"/>
      <c r="AH366"/>
      <c r="AI366"/>
      <c r="AJ366"/>
      <c r="AK36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G126"/>
  <sheetViews>
    <sheetView zoomScale="80" zoomScaleNormal="80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M4" sqref="M4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6.7265625" customWidth="1"/>
    <col min="8" max="8" width="5.36328125" style="11" customWidth="1"/>
    <col min="9" max="9" width="6.08984375" style="90" customWidth="1"/>
    <col min="10" max="10" width="5.36328125" style="90" customWidth="1"/>
    <col min="11" max="11" width="6.08984375" style="90" customWidth="1"/>
    <col min="12" max="12" width="1.453125" style="90" customWidth="1"/>
    <col min="13" max="13" width="6.08984375" style="11" customWidth="1"/>
    <col min="14" max="14" width="1.54296875" style="11" customWidth="1"/>
    <col min="15" max="15" width="6.90625" style="90" customWidth="1"/>
    <col min="16" max="16" width="1.81640625" style="90" customWidth="1"/>
    <col min="17" max="17" width="7.81640625" style="90" customWidth="1"/>
    <col min="18" max="18" width="1.36328125" style="90" customWidth="1"/>
    <col min="19" max="19" width="7" customWidth="1"/>
    <col min="20" max="20" width="5.26953125" style="90" customWidth="1"/>
    <col min="21" max="21" width="7.453125" customWidth="1"/>
    <col min="22" max="22" width="7.1796875" style="90" customWidth="1"/>
    <col min="23" max="23" width="4.7265625" style="90" customWidth="1"/>
    <col min="24" max="24" width="2" style="90" customWidth="1"/>
    <col min="25" max="25" width="5.7265625" style="11" customWidth="1"/>
    <col min="26" max="26" width="5.90625" style="11" customWidth="1"/>
    <col min="27" max="27" width="5.6328125" style="11" customWidth="1"/>
    <col min="28" max="28" width="6.08984375" style="90" customWidth="1"/>
    <col min="29" max="29" width="5.6328125" customWidth="1"/>
    <col min="30" max="30" width="6.54296875" customWidth="1"/>
    <col min="31" max="31" width="6.1796875" style="11" customWidth="1"/>
    <col min="32" max="32" width="5.1796875" style="11" customWidth="1"/>
    <col min="33" max="33" width="7" style="11" customWidth="1"/>
    <col min="34" max="34" width="9.1796875" style="90" customWidth="1"/>
    <col min="35" max="35" width="7.26953125" style="11" customWidth="1"/>
    <col min="36" max="36" width="4.6328125" customWidth="1"/>
    <col min="49" max="49" width="14" customWidth="1"/>
    <col min="50" max="50" width="12.54296875" customWidth="1"/>
    <col min="51" max="51" width="10.90625" customWidth="1"/>
  </cols>
  <sheetData>
    <row r="1" spans="1:59">
      <c r="A1" s="46"/>
      <c r="B1" s="46"/>
      <c r="C1" s="46"/>
      <c r="D1" s="46"/>
      <c r="E1" s="46"/>
      <c r="F1" s="70"/>
      <c r="G1" s="46"/>
      <c r="H1" s="70"/>
      <c r="I1" s="88"/>
      <c r="J1" s="88"/>
      <c r="K1" s="88"/>
      <c r="L1" s="88"/>
      <c r="M1" s="70"/>
      <c r="N1" s="70"/>
      <c r="O1" s="88"/>
      <c r="P1" s="88"/>
      <c r="Q1" s="88"/>
      <c r="R1" s="88"/>
      <c r="S1" s="46"/>
      <c r="T1" s="88"/>
      <c r="U1" s="46"/>
      <c r="V1" s="88"/>
      <c r="W1" s="88"/>
      <c r="X1" s="88"/>
      <c r="Y1" s="70"/>
      <c r="Z1" s="70"/>
      <c r="AA1" s="70"/>
      <c r="AB1" s="88"/>
      <c r="AC1" s="46"/>
      <c r="AD1" s="46"/>
      <c r="AE1" s="70"/>
      <c r="AF1" s="70"/>
      <c r="AG1" s="70"/>
      <c r="AH1" s="88"/>
      <c r="AI1" s="70"/>
      <c r="AJ1" s="46"/>
      <c r="AK1" s="4"/>
      <c r="AL1" s="4"/>
      <c r="AM1" s="4"/>
      <c r="AN1" s="4"/>
      <c r="AO1" s="4"/>
    </row>
    <row r="2" spans="1:59" s="173" customFormat="1" ht="31.8">
      <c r="A2" s="172"/>
      <c r="B2" s="172"/>
      <c r="C2" s="172"/>
      <c r="D2" s="135" t="s">
        <v>438</v>
      </c>
      <c r="E2" s="172"/>
      <c r="F2" s="172"/>
      <c r="G2" s="182"/>
      <c r="H2" s="172"/>
      <c r="I2" s="182"/>
      <c r="J2" s="179"/>
      <c r="K2" s="179"/>
      <c r="L2" s="179"/>
      <c r="M2" s="182"/>
      <c r="N2" s="182"/>
      <c r="O2" s="179"/>
      <c r="P2" s="179"/>
      <c r="Q2" s="179"/>
      <c r="R2" s="179"/>
      <c r="S2" s="163" t="str">
        <f>+År!B2</f>
        <v>KJE</v>
      </c>
      <c r="T2" s="179"/>
      <c r="U2" s="172"/>
      <c r="V2" s="179"/>
      <c r="W2" s="179"/>
      <c r="X2" s="179"/>
      <c r="Y2" s="182"/>
      <c r="Z2" s="182"/>
      <c r="AA2" s="182"/>
      <c r="AB2" s="179"/>
      <c r="AC2" s="172"/>
      <c r="AD2" s="172"/>
      <c r="AE2" s="182"/>
      <c r="AF2" s="182"/>
      <c r="AG2" s="182"/>
      <c r="AH2" s="179"/>
      <c r="AI2" s="182"/>
      <c r="AJ2" s="172"/>
      <c r="AK2" s="4"/>
      <c r="AL2" s="4"/>
      <c r="AM2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9">
      <c r="A3" s="46"/>
      <c r="B3" s="46"/>
      <c r="C3" s="46"/>
      <c r="D3" s="46"/>
      <c r="E3" s="46"/>
      <c r="F3" s="70"/>
      <c r="G3" s="46"/>
      <c r="H3" s="70"/>
      <c r="I3" s="88"/>
      <c r="J3" s="88"/>
      <c r="K3" s="88"/>
      <c r="L3" s="88"/>
      <c r="M3" s="70"/>
      <c r="N3" s="70"/>
      <c r="O3" s="88"/>
      <c r="P3" s="88"/>
      <c r="Q3" s="88"/>
      <c r="R3" s="88"/>
      <c r="S3" s="46"/>
      <c r="T3" s="88"/>
      <c r="U3" s="46"/>
      <c r="V3" s="88"/>
      <c r="W3" s="88"/>
      <c r="X3" s="88"/>
      <c r="Y3" s="70"/>
      <c r="Z3" s="70"/>
      <c r="AA3" s="70"/>
      <c r="AB3" s="88"/>
      <c r="AC3" s="46"/>
      <c r="AD3" s="46"/>
      <c r="AE3" s="70"/>
      <c r="AF3" s="70"/>
      <c r="AG3" s="70"/>
      <c r="AH3" s="88"/>
      <c r="AI3" s="70"/>
      <c r="AJ3" s="46"/>
      <c r="AK3" s="4"/>
      <c r="AL3" s="4"/>
      <c r="AN3" s="4"/>
      <c r="AO3" s="4"/>
    </row>
    <row r="4" spans="1:59">
      <c r="A4" s="46"/>
      <c r="B4" s="46"/>
      <c r="C4" s="46"/>
      <c r="D4" s="46"/>
      <c r="E4" s="46"/>
      <c r="F4" s="70"/>
      <c r="G4" s="46"/>
      <c r="H4" s="70"/>
      <c r="I4" s="88"/>
      <c r="J4" s="88"/>
      <c r="K4" s="88"/>
      <c r="L4" s="88"/>
      <c r="M4" s="70"/>
      <c r="N4" s="70"/>
      <c r="O4" s="88"/>
      <c r="P4" s="88"/>
      <c r="Q4" s="88"/>
      <c r="R4" s="88"/>
      <c r="S4" s="46"/>
      <c r="T4" s="88"/>
      <c r="U4" s="46"/>
      <c r="V4" s="88"/>
      <c r="W4" s="88"/>
      <c r="X4" s="88"/>
      <c r="Y4" s="70"/>
      <c r="Z4" s="70"/>
      <c r="AA4" s="70"/>
      <c r="AB4" s="88"/>
      <c r="AC4" s="46"/>
      <c r="AD4" s="46"/>
      <c r="AE4" s="70"/>
      <c r="AF4" s="70"/>
      <c r="AG4" s="70"/>
      <c r="AH4" s="88"/>
      <c r="AI4" s="70"/>
      <c r="AJ4" s="46"/>
      <c r="AK4" s="4"/>
      <c r="AL4" s="4"/>
      <c r="AN4" s="4"/>
      <c r="AO4" s="4"/>
    </row>
    <row r="5" spans="1:59" s="174" customFormat="1" ht="19.8">
      <c r="A5" s="171"/>
      <c r="B5" s="171"/>
      <c r="C5" s="171"/>
      <c r="D5" s="171"/>
      <c r="E5" s="171" t="s">
        <v>5</v>
      </c>
      <c r="F5" s="171"/>
      <c r="G5" s="174">
        <f>+År!P2</f>
        <v>49</v>
      </c>
      <c r="H5" s="190"/>
      <c r="I5" s="171"/>
      <c r="J5" s="190"/>
      <c r="K5" s="189"/>
      <c r="L5" s="189"/>
      <c r="M5" s="189"/>
      <c r="N5" s="190"/>
      <c r="O5" s="190"/>
      <c r="P5" s="190"/>
      <c r="Q5" s="189"/>
      <c r="R5" s="189"/>
      <c r="S5" s="189"/>
      <c r="T5" s="189"/>
      <c r="U5" s="189"/>
      <c r="V5" s="171" t="s">
        <v>422</v>
      </c>
      <c r="W5" s="189"/>
      <c r="X5" s="189"/>
      <c r="Y5" s="189"/>
      <c r="Z5" s="189"/>
      <c r="AA5" s="518">
        <f>SUM(G10:G23)</f>
        <v>16442</v>
      </c>
      <c r="AB5" s="520"/>
      <c r="AC5" s="190"/>
      <c r="AD5" s="189"/>
      <c r="AE5" s="171"/>
      <c r="AF5" s="171"/>
      <c r="AG5" s="190"/>
      <c r="AH5" s="190"/>
      <c r="AI5" s="190"/>
      <c r="AJ5" s="189"/>
      <c r="AK5" s="4"/>
      <c r="AL5" s="4"/>
      <c r="AM5" s="4"/>
      <c r="AN5" s="4"/>
      <c r="AO5"/>
      <c r="AP5" s="4"/>
      <c r="AQ5" s="4"/>
      <c r="AR5"/>
      <c r="AS5"/>
      <c r="AT5"/>
      <c r="AU5"/>
      <c r="AV5"/>
      <c r="AW5"/>
      <c r="AX5"/>
      <c r="AY5"/>
      <c r="AZ5"/>
      <c r="BA5"/>
      <c r="BB5"/>
      <c r="BC5"/>
      <c r="BD5"/>
      <c r="BF5" s="176"/>
      <c r="BG5" s="176"/>
    </row>
    <row r="6" spans="1:59" ht="18" customHeight="1">
      <c r="A6" s="50"/>
      <c r="B6" s="50"/>
      <c r="C6" s="50"/>
      <c r="D6" s="50"/>
      <c r="E6" s="50"/>
      <c r="F6" s="71"/>
      <c r="G6" s="50"/>
      <c r="H6" s="71"/>
      <c r="I6" s="92"/>
      <c r="J6" s="92"/>
      <c r="K6" s="92"/>
      <c r="L6" s="92"/>
      <c r="M6" s="71"/>
      <c r="N6" s="71"/>
      <c r="O6" s="92"/>
      <c r="P6" s="92"/>
      <c r="Q6" s="92"/>
      <c r="R6" s="92"/>
      <c r="S6" s="50"/>
      <c r="T6" s="92"/>
      <c r="U6" s="85"/>
      <c r="V6" s="186"/>
      <c r="W6" s="92"/>
      <c r="X6" s="88"/>
      <c r="Y6" s="70"/>
      <c r="Z6" s="70"/>
      <c r="AA6" s="70"/>
      <c r="AB6" s="88"/>
      <c r="AC6" s="46"/>
      <c r="AD6" s="46"/>
      <c r="AE6" s="70"/>
      <c r="AF6" s="70"/>
      <c r="AG6" s="70"/>
      <c r="AH6" s="88"/>
      <c r="AI6" s="71" t="s">
        <v>2</v>
      </c>
      <c r="AJ6" s="46"/>
      <c r="AK6" s="4"/>
      <c r="AL6" s="4"/>
      <c r="AN6" s="4"/>
      <c r="AO6" s="4"/>
    </row>
    <row r="7" spans="1:59" ht="15.6">
      <c r="A7" s="46"/>
      <c r="B7" s="46"/>
      <c r="C7" s="46"/>
      <c r="D7" s="46"/>
      <c r="E7" s="50" t="s">
        <v>2</v>
      </c>
      <c r="F7" s="70"/>
      <c r="G7" s="46"/>
      <c r="H7" s="70"/>
      <c r="I7" s="88"/>
      <c r="J7" s="88"/>
      <c r="K7" s="88"/>
      <c r="L7" s="88"/>
      <c r="M7" s="70"/>
      <c r="N7" s="70"/>
      <c r="O7" s="88"/>
      <c r="P7" s="88"/>
      <c r="Q7" s="88"/>
      <c r="R7" s="88"/>
      <c r="S7" s="46"/>
      <c r="T7" s="88"/>
      <c r="U7" s="50" t="s">
        <v>22</v>
      </c>
      <c r="V7" s="88"/>
      <c r="W7" s="88"/>
      <c r="X7" s="88"/>
      <c r="Y7" s="71" t="s">
        <v>486</v>
      </c>
      <c r="Z7" s="70"/>
      <c r="AA7" s="70"/>
      <c r="AB7" s="92" t="s">
        <v>423</v>
      </c>
      <c r="AC7" s="46"/>
      <c r="AD7" s="46"/>
      <c r="AE7" s="71" t="s">
        <v>419</v>
      </c>
      <c r="AF7" s="184"/>
      <c r="AG7" s="184"/>
      <c r="AH7" s="92" t="s">
        <v>73</v>
      </c>
      <c r="AI7" s="71" t="s">
        <v>8</v>
      </c>
      <c r="AJ7" s="46"/>
      <c r="AK7" s="4"/>
      <c r="AL7" s="4"/>
      <c r="AN7" s="4"/>
      <c r="AO7" s="4"/>
    </row>
    <row r="8" spans="1:59" ht="15.6">
      <c r="A8" s="46"/>
      <c r="B8" s="46"/>
      <c r="C8" s="46"/>
      <c r="D8" s="46"/>
      <c r="E8" s="50" t="s">
        <v>462</v>
      </c>
      <c r="F8" s="165"/>
      <c r="G8" s="50" t="s">
        <v>2</v>
      </c>
      <c r="H8" s="165"/>
      <c r="I8" s="92" t="s">
        <v>2</v>
      </c>
      <c r="J8" s="168"/>
      <c r="K8" s="92" t="s">
        <v>1</v>
      </c>
      <c r="L8" s="92"/>
      <c r="M8" s="71" t="s">
        <v>2</v>
      </c>
      <c r="N8" s="71"/>
      <c r="O8" s="92" t="s">
        <v>22</v>
      </c>
      <c r="P8" s="92"/>
      <c r="Q8" s="92" t="s">
        <v>22</v>
      </c>
      <c r="R8" s="92"/>
      <c r="S8" s="50" t="s">
        <v>22</v>
      </c>
      <c r="T8" s="168"/>
      <c r="U8" s="50" t="s">
        <v>464</v>
      </c>
      <c r="V8" s="92" t="s">
        <v>22</v>
      </c>
      <c r="W8" s="168"/>
      <c r="X8" s="88"/>
      <c r="Y8" s="71" t="s">
        <v>508</v>
      </c>
      <c r="Z8" s="71" t="s">
        <v>508</v>
      </c>
      <c r="AA8" s="71" t="s">
        <v>508</v>
      </c>
      <c r="AB8" s="92"/>
      <c r="AC8" s="50" t="s">
        <v>460</v>
      </c>
      <c r="AD8" s="50" t="s">
        <v>410</v>
      </c>
      <c r="AE8" s="71" t="s">
        <v>1</v>
      </c>
      <c r="AF8" s="71" t="s">
        <v>1</v>
      </c>
      <c r="AG8" s="71" t="s">
        <v>0</v>
      </c>
      <c r="AH8" s="92" t="s">
        <v>425</v>
      </c>
      <c r="AI8" s="71" t="s">
        <v>65</v>
      </c>
      <c r="AJ8" s="46"/>
      <c r="AK8" s="4"/>
      <c r="AL8" s="57"/>
      <c r="AN8" s="1"/>
      <c r="AO8" s="5"/>
    </row>
    <row r="9" spans="1:59" ht="15.6">
      <c r="A9" s="46"/>
      <c r="B9" s="50" t="s">
        <v>85</v>
      </c>
      <c r="C9" s="50" t="s">
        <v>108</v>
      </c>
      <c r="D9" s="47"/>
      <c r="E9" s="51" t="s">
        <v>463</v>
      </c>
      <c r="F9" s="165" t="s">
        <v>465</v>
      </c>
      <c r="G9" s="51" t="s">
        <v>8</v>
      </c>
      <c r="H9" s="165" t="s">
        <v>465</v>
      </c>
      <c r="I9" s="93" t="s">
        <v>400</v>
      </c>
      <c r="J9" s="168" t="s">
        <v>465</v>
      </c>
      <c r="K9" s="93" t="s">
        <v>400</v>
      </c>
      <c r="L9" s="93"/>
      <c r="M9" s="72" t="s">
        <v>637</v>
      </c>
      <c r="N9" s="72"/>
      <c r="O9" s="93" t="s">
        <v>637</v>
      </c>
      <c r="P9" s="93"/>
      <c r="Q9" s="93" t="s">
        <v>639</v>
      </c>
      <c r="R9" s="93"/>
      <c r="S9" s="51" t="s">
        <v>0</v>
      </c>
      <c r="T9" s="168" t="s">
        <v>465</v>
      </c>
      <c r="U9" s="51" t="s">
        <v>411</v>
      </c>
      <c r="V9" s="93" t="s">
        <v>44</v>
      </c>
      <c r="W9" s="168" t="s">
        <v>465</v>
      </c>
      <c r="X9" s="88"/>
      <c r="Y9" s="72" t="s">
        <v>454</v>
      </c>
      <c r="Z9" s="72" t="s">
        <v>68</v>
      </c>
      <c r="AA9" s="72" t="s">
        <v>452</v>
      </c>
      <c r="AB9" s="93" t="s">
        <v>1</v>
      </c>
      <c r="AC9" s="51" t="s">
        <v>461</v>
      </c>
      <c r="AD9" s="51" t="s">
        <v>493</v>
      </c>
      <c r="AE9" s="72" t="s">
        <v>43</v>
      </c>
      <c r="AF9" s="72" t="s">
        <v>487</v>
      </c>
      <c r="AG9" s="72" t="s">
        <v>487</v>
      </c>
      <c r="AH9" s="93" t="s">
        <v>426</v>
      </c>
      <c r="AI9" s="72" t="s">
        <v>516</v>
      </c>
      <c r="AJ9" s="46"/>
      <c r="AK9" s="4"/>
      <c r="AL9" s="57"/>
      <c r="AN9" s="1"/>
      <c r="AO9" s="5"/>
    </row>
    <row r="10" spans="1:59" ht="15.6">
      <c r="A10" s="46"/>
      <c r="B10" s="64">
        <f>+'Ark1'!C1648</f>
        <v>2024</v>
      </c>
      <c r="C10" s="64">
        <f>+'Ark1'!O1648</f>
        <v>1</v>
      </c>
      <c r="D10" s="64" t="str">
        <f>VLOOKUP(C10,RNR!$G$7:$H$20,2)</f>
        <v>Østfold</v>
      </c>
      <c r="E10" s="64">
        <f>+'Ark1'!Q1648</f>
        <v>6</v>
      </c>
      <c r="F10" s="191">
        <f t="shared" ref="F10" si="0">+E10-E25</f>
        <v>1</v>
      </c>
      <c r="G10" s="64">
        <f>+'Ark1'!R1648</f>
        <v>75</v>
      </c>
      <c r="H10" s="191">
        <f t="shared" ref="H10" si="1">+G10-G25</f>
        <v>-65</v>
      </c>
      <c r="I10" s="180">
        <f>+'Ark1'!AF1648</f>
        <v>0.45614888699671557</v>
      </c>
      <c r="J10" s="196">
        <f t="shared" ref="J10" si="2">+I10-I25</f>
        <v>-0.34877263315506951</v>
      </c>
      <c r="K10" s="180">
        <f>+'Ark1'!AG1648</f>
        <v>0.52726398168039812</v>
      </c>
      <c r="L10" s="93"/>
      <c r="M10" s="422">
        <f>+'Ark1'!AI1648</f>
        <v>62</v>
      </c>
      <c r="N10" s="72"/>
      <c r="O10" s="280">
        <f>+IF(M10=0,"",'Ark1'!AJ1648)</f>
        <v>84.804838709677398</v>
      </c>
      <c r="P10" s="93"/>
      <c r="Q10" s="280">
        <f>+IF(M10=0,"",'Ark1'!AK1648)</f>
        <v>14.893657772170412</v>
      </c>
      <c r="R10" s="93"/>
      <c r="S10" s="96">
        <f>+'Ark1'!S1648</f>
        <v>6.12</v>
      </c>
      <c r="T10" s="108">
        <f t="shared" ref="T10" si="3">+S10-S25</f>
        <v>0.97714285714285598</v>
      </c>
      <c r="U10" s="65">
        <f>+'Ark1'!T1648</f>
        <v>5.32</v>
      </c>
      <c r="V10" s="133">
        <f>+'Ark1'!U1648</f>
        <v>9.5293333333333319</v>
      </c>
      <c r="W10" s="196">
        <f t="shared" ref="W10" si="4">+V10-V25</f>
        <v>0.94719047619047636</v>
      </c>
      <c r="X10" s="88"/>
      <c r="Y10" s="260">
        <f>+'Ark1'!X1648</f>
        <v>0</v>
      </c>
      <c r="Z10" s="260">
        <f>+'Ark1'!Y1648</f>
        <v>0</v>
      </c>
      <c r="AA10" s="260">
        <f>+'Ark1'!Z1648</f>
        <v>2.0053111700903026</v>
      </c>
      <c r="AB10" s="133">
        <f>+'Ark1'!Z1648</f>
        <v>2.0053111700903026</v>
      </c>
      <c r="AC10" s="65">
        <f>+'Ark1'!AA1648</f>
        <v>0.83202564063054429</v>
      </c>
      <c r="AD10" s="65">
        <f>+'Ark1'!AB1648</f>
        <v>1.256025477448605</v>
      </c>
      <c r="AE10" s="260">
        <f>+'Ark1'!AC1648</f>
        <v>34.871063003769279</v>
      </c>
      <c r="AF10" s="260">
        <f>+'Ark1'!AD1648</f>
        <v>52.034856369281613</v>
      </c>
      <c r="AG10" s="260">
        <f>+'Ark1'!AE1648</f>
        <v>53.739291962286607</v>
      </c>
      <c r="AH10" s="133">
        <f t="shared" ref="AH10:AH25" si="5">+V10/S10</f>
        <v>1.5570806100217862</v>
      </c>
      <c r="AI10" s="134">
        <f t="shared" ref="AI10:AI25" si="6">+G10/E10</f>
        <v>12.5</v>
      </c>
      <c r="AJ10" s="46"/>
      <c r="AK10" s="4"/>
      <c r="AL10" s="57"/>
      <c r="AN10" s="1"/>
      <c r="AO10">
        <v>1</v>
      </c>
      <c r="AP10" t="s">
        <v>585</v>
      </c>
    </row>
    <row r="11" spans="1:59" ht="15.6">
      <c r="A11" s="46"/>
      <c r="B11" s="64">
        <f>+'Ark1'!C1649</f>
        <v>2024</v>
      </c>
      <c r="C11" s="64">
        <f>+'Ark1'!O1649</f>
        <v>2</v>
      </c>
      <c r="D11" s="64" t="str">
        <f>VLOOKUP(C11,RNR!$G$7:$H$20,2)</f>
        <v>Akershus</v>
      </c>
      <c r="E11" s="64">
        <f>+'Ark1'!Q1649</f>
        <v>10</v>
      </c>
      <c r="F11" s="191">
        <f t="shared" ref="F11:F23" si="7">+E11-E26</f>
        <v>-9</v>
      </c>
      <c r="G11" s="64">
        <f>+'Ark1'!R1649</f>
        <v>196</v>
      </c>
      <c r="H11" s="191">
        <f t="shared" ref="H11:H23" si="8">+G11-G26</f>
        <v>-83</v>
      </c>
      <c r="I11" s="180">
        <f>+'Ark1'!AF1649</f>
        <v>1.1920690913514176</v>
      </c>
      <c r="J11" s="196">
        <f t="shared" ref="J11:J23" si="9">+I11-I26</f>
        <v>-0.41202450952249725</v>
      </c>
      <c r="K11" s="180">
        <f>+'Ark1'!AG1649</f>
        <v>1.3845935928610202</v>
      </c>
      <c r="L11" s="93"/>
      <c r="M11" s="422">
        <f>+'Ark1'!AI1649</f>
        <v>196</v>
      </c>
      <c r="N11" s="72"/>
      <c r="O11" s="280">
        <f>+IF(M11=0,"",'Ark1'!AJ1649)</f>
        <v>83.123979591836687</v>
      </c>
      <c r="P11" s="93"/>
      <c r="Q11" s="280">
        <f>+IF(M11=0,"",'Ark1'!AK1649)</f>
        <v>15.78376988416567</v>
      </c>
      <c r="R11" s="93"/>
      <c r="S11" s="96">
        <f>+'Ark1'!S1649</f>
        <v>6.2091836734693864</v>
      </c>
      <c r="T11" s="108">
        <f t="shared" ref="T11:T23" si="10">+S11-S26</f>
        <v>-0.21375539463097226</v>
      </c>
      <c r="U11" s="65">
        <f>+'Ark1'!T1649</f>
        <v>4.9132653061224492</v>
      </c>
      <c r="V11" s="133">
        <f>+'Ark1'!U1649</f>
        <v>9.5755102040816311</v>
      </c>
      <c r="W11" s="196">
        <f t="shared" ref="W11:W23" si="11">+V11-V26</f>
        <v>0.25257113598127034</v>
      </c>
      <c r="X11" s="88"/>
      <c r="Y11" s="260">
        <f>+'Ark1'!X1649</f>
        <v>9.183673469387756</v>
      </c>
      <c r="Z11" s="260">
        <f>+'Ark1'!Y1649</f>
        <v>0.51020408163265307</v>
      </c>
      <c r="AA11" s="260">
        <f>+'Ark1'!Z1649</f>
        <v>4.1219561738178969</v>
      </c>
      <c r="AB11" s="133">
        <f>+'Ark1'!Z1649</f>
        <v>4.1219561738178969</v>
      </c>
      <c r="AC11" s="65">
        <f>+'Ark1'!AA1649</f>
        <v>1.4185783868836577</v>
      </c>
      <c r="AD11" s="65">
        <f>+'Ark1'!AB1649</f>
        <v>1.2807951735353449</v>
      </c>
      <c r="AE11" s="260">
        <f>+'Ark1'!AC1649</f>
        <v>81.940941206689061</v>
      </c>
      <c r="AF11" s="260">
        <f>+'Ark1'!AD1649</f>
        <v>14.291608357596081</v>
      </c>
      <c r="AG11" s="260">
        <f>+'Ark1'!AE1649</f>
        <v>32.449190567098931</v>
      </c>
      <c r="AH11" s="133">
        <f t="shared" ref="AH11:AH15" si="12">+V11/S11</f>
        <v>1.5421528348397699</v>
      </c>
      <c r="AI11" s="134">
        <f t="shared" ref="AI11:AI15" si="13">+G11/E11</f>
        <v>19.600000000000001</v>
      </c>
      <c r="AJ11" s="46"/>
      <c r="AK11" s="4"/>
      <c r="AL11" s="57"/>
      <c r="AN11" s="1"/>
      <c r="AO11">
        <v>4</v>
      </c>
      <c r="AP11" t="s">
        <v>586</v>
      </c>
    </row>
    <row r="12" spans="1:59" ht="15.6">
      <c r="A12" s="46"/>
      <c r="B12" s="64">
        <f>+'Ark1'!C1650</f>
        <v>2024</v>
      </c>
      <c r="C12" s="64">
        <f>+'Ark1'!O1650</f>
        <v>3</v>
      </c>
      <c r="D12" s="64" t="str">
        <f>VLOOKUP(C12,RNR!$G$7:$H$20,2)</f>
        <v>Buskerud</v>
      </c>
      <c r="E12" s="64">
        <f>+'Ark1'!Q1650</f>
        <v>29</v>
      </c>
      <c r="F12" s="191">
        <f t="shared" si="7"/>
        <v>-1</v>
      </c>
      <c r="G12" s="64">
        <f>+'Ark1'!R1650</f>
        <v>1945</v>
      </c>
      <c r="H12" s="191">
        <f t="shared" si="8"/>
        <v>-350</v>
      </c>
      <c r="I12" s="180">
        <f>+'Ark1'!AF1650</f>
        <v>11.829461136114828</v>
      </c>
      <c r="J12" s="196">
        <f t="shared" si="9"/>
        <v>-1.3655023549447893</v>
      </c>
      <c r="K12" s="180">
        <f>+'Ark1'!AG1650</f>
        <v>10.462283694138195</v>
      </c>
      <c r="L12" s="93"/>
      <c r="M12" s="422">
        <f>+'Ark1'!AI1650</f>
        <v>1945</v>
      </c>
      <c r="N12" s="72"/>
      <c r="O12" s="280">
        <f>+IF(M12=0,"",'Ark1'!AJ1650)</f>
        <v>77.608071979434484</v>
      </c>
      <c r="P12" s="93"/>
      <c r="Q12" s="280">
        <f>+IF(M12=0,"",'Ark1'!AK1650)</f>
        <v>15.258304360268063</v>
      </c>
      <c r="R12" s="93"/>
      <c r="S12" s="96">
        <f>+'Ark1'!S1650</f>
        <v>5.855012853470436</v>
      </c>
      <c r="T12" s="108">
        <f t="shared" si="10"/>
        <v>0.40403246131357484</v>
      </c>
      <c r="U12" s="65">
        <f>+'Ark1'!T1650</f>
        <v>5.4714652956298195</v>
      </c>
      <c r="V12" s="133">
        <f>+'Ark1'!U1650</f>
        <v>7.2912596401028305</v>
      </c>
      <c r="W12" s="196">
        <f t="shared" si="11"/>
        <v>-0.11161617689062098</v>
      </c>
      <c r="X12" s="88"/>
      <c r="Y12" s="260">
        <f>+'Ark1'!X1650</f>
        <v>0.41131105398457574</v>
      </c>
      <c r="Z12" s="260">
        <f>+'Ark1'!Y1650</f>
        <v>5.1413881748071967E-2</v>
      </c>
      <c r="AA12" s="260">
        <f>+'Ark1'!Z1650</f>
        <v>2.0996769752639066</v>
      </c>
      <c r="AB12" s="133">
        <f>+'Ark1'!Z1650</f>
        <v>2.0996769752639066</v>
      </c>
      <c r="AC12" s="65">
        <f>+'Ark1'!AA1650</f>
        <v>1.1555418330183298</v>
      </c>
      <c r="AD12" s="65">
        <f>+'Ark1'!AB1650</f>
        <v>1.2262481336578903</v>
      </c>
      <c r="AE12" s="260">
        <f>+'Ark1'!AC1650</f>
        <v>53.074598693210966</v>
      </c>
      <c r="AF12" s="260">
        <f>+'Ark1'!AD1650</f>
        <v>36.808581822031378</v>
      </c>
      <c r="AG12" s="260">
        <f>+'Ark1'!AE1650</f>
        <v>59.395375084636719</v>
      </c>
      <c r="AH12" s="133">
        <f t="shared" si="12"/>
        <v>1.2453020723568675</v>
      </c>
      <c r="AI12" s="134">
        <f t="shared" si="13"/>
        <v>67.068965517241381</v>
      </c>
      <c r="AJ12" s="46"/>
      <c r="AK12" s="4"/>
      <c r="AL12" s="57"/>
      <c r="AN12" s="1"/>
      <c r="AO12">
        <v>8</v>
      </c>
      <c r="AP12" t="s">
        <v>587</v>
      </c>
    </row>
    <row r="13" spans="1:59" ht="15.6">
      <c r="A13" s="46"/>
      <c r="B13" s="64">
        <f>+'Ark1'!C1651</f>
        <v>2024</v>
      </c>
      <c r="C13" s="64">
        <f>+'Ark1'!O1651</f>
        <v>4</v>
      </c>
      <c r="D13" s="64" t="str">
        <f>VLOOKUP(C13,RNR!$G$7:$H$20,2)</f>
        <v>Innlandet</v>
      </c>
      <c r="E13" s="64">
        <f>+'Ark1'!Q1651</f>
        <v>107</v>
      </c>
      <c r="F13" s="191">
        <f t="shared" si="7"/>
        <v>-6</v>
      </c>
      <c r="G13" s="64">
        <f>+'Ark1'!R1651</f>
        <v>3418</v>
      </c>
      <c r="H13" s="191">
        <f t="shared" si="8"/>
        <v>-147</v>
      </c>
      <c r="I13" s="180">
        <f>+'Ark1'!AF1651</f>
        <v>20.788225276730326</v>
      </c>
      <c r="J13" s="196">
        <f t="shared" si="9"/>
        <v>0.29147371000807709</v>
      </c>
      <c r="K13" s="180">
        <f>+'Ark1'!AG1651</f>
        <v>20.411025401921655</v>
      </c>
      <c r="L13" s="93"/>
      <c r="M13" s="422">
        <f>+'Ark1'!AI1651</f>
        <v>3381</v>
      </c>
      <c r="N13" s="72"/>
      <c r="O13" s="280">
        <f>+IF(M13=0,"",'Ark1'!AJ1651)</f>
        <v>81.163087843833182</v>
      </c>
      <c r="P13" s="93"/>
      <c r="Q13" s="280">
        <f>+IF(M13=0,"",'Ark1'!AK1651)</f>
        <v>14.648960597231323</v>
      </c>
      <c r="R13" s="93"/>
      <c r="S13" s="96">
        <f>+'Ark1'!S1651</f>
        <v>5.600936220011703</v>
      </c>
      <c r="T13" s="108">
        <f t="shared" si="10"/>
        <v>0.22646216671577069</v>
      </c>
      <c r="U13" s="65">
        <f>+'Ark1'!T1651</f>
        <v>4.6064950263311877</v>
      </c>
      <c r="V13" s="133">
        <f>+'Ark1'!U1651</f>
        <v>8.0944704505558782</v>
      </c>
      <c r="W13" s="196">
        <f t="shared" si="11"/>
        <v>-3.9077936540909519E-2</v>
      </c>
      <c r="X13" s="88"/>
      <c r="Y13" s="260">
        <f>+'Ark1'!X1651</f>
        <v>1.9602106495026328</v>
      </c>
      <c r="Z13" s="260">
        <f>+'Ark1'!Y1651</f>
        <v>2.9256875365710935E-2</v>
      </c>
      <c r="AA13" s="260">
        <f>+'Ark1'!Z1651</f>
        <v>3.565803937590081</v>
      </c>
      <c r="AB13" s="133">
        <f>+'Ark1'!Z1651</f>
        <v>3.565803937590081</v>
      </c>
      <c r="AC13" s="65">
        <f>+'Ark1'!AA1651</f>
        <v>1.3614775520229341</v>
      </c>
      <c r="AD13" s="65">
        <f>+'Ark1'!AB1651</f>
        <v>1.3634165053716325</v>
      </c>
      <c r="AE13" s="260">
        <f>+'Ark1'!AC1651</f>
        <v>33.494031084536182</v>
      </c>
      <c r="AF13" s="260">
        <f>+'Ark1'!AD1651</f>
        <v>20.776430542125297</v>
      </c>
      <c r="AG13" s="260">
        <f>+'Ark1'!AE1651</f>
        <v>54.222567269791078</v>
      </c>
      <c r="AH13" s="133">
        <f t="shared" si="12"/>
        <v>1.4451995403259501</v>
      </c>
      <c r="AI13" s="134">
        <f t="shared" si="13"/>
        <v>31.943925233644858</v>
      </c>
      <c r="AJ13" s="46"/>
      <c r="AK13" s="4"/>
      <c r="AL13" s="57"/>
      <c r="AN13" s="1"/>
      <c r="AO13">
        <v>9</v>
      </c>
      <c r="AP13" t="s">
        <v>588</v>
      </c>
    </row>
    <row r="14" spans="1:59" ht="15.6">
      <c r="A14" s="46"/>
      <c r="B14" s="64">
        <f>+'Ark1'!C1652</f>
        <v>2024</v>
      </c>
      <c r="C14" s="64">
        <f>+'Ark1'!O1652</f>
        <v>7</v>
      </c>
      <c r="D14" s="64" t="str">
        <f>VLOOKUP(C14,RNR!$G$7:$H$20,2)</f>
        <v>Vestfold</v>
      </c>
      <c r="E14" s="64">
        <f>+'Ark1'!Q1652</f>
        <v>4</v>
      </c>
      <c r="F14" s="191">
        <f t="shared" si="7"/>
        <v>1</v>
      </c>
      <c r="G14" s="64">
        <f>+'Ark1'!R1652</f>
        <v>27</v>
      </c>
      <c r="H14" s="191">
        <f t="shared" si="8"/>
        <v>7</v>
      </c>
      <c r="I14" s="180">
        <f>+'Ark1'!AF1652</f>
        <v>0.16421359931881771</v>
      </c>
      <c r="J14" s="196">
        <f t="shared" si="9"/>
        <v>4.9224810725705545E-2</v>
      </c>
      <c r="K14" s="180">
        <f>+'Ark1'!AG1652</f>
        <v>0.14688436931938886</v>
      </c>
      <c r="L14" s="93"/>
      <c r="M14" s="422">
        <f>+'Ark1'!AI1652</f>
        <v>27</v>
      </c>
      <c r="N14" s="72"/>
      <c r="O14" s="280">
        <f>+IF(M14=0,"",'Ark1'!AJ1652)</f>
        <v>75.970370370370347</v>
      </c>
      <c r="P14" s="93"/>
      <c r="Q14" s="280">
        <f>+IF(M14=0,"",'Ark1'!AK1652)</f>
        <v>15.012951475519012</v>
      </c>
      <c r="R14" s="93"/>
      <c r="S14" s="96">
        <f>+'Ark1'!S1652</f>
        <v>5.9259259259259265</v>
      </c>
      <c r="T14" s="108">
        <f t="shared" si="10"/>
        <v>0.17592592592592649</v>
      </c>
      <c r="U14" s="65">
        <f>+'Ark1'!T1652</f>
        <v>4.3333333333333321</v>
      </c>
      <c r="V14" s="133">
        <f>+'Ark1'!U1652</f>
        <v>7.3740740740740716</v>
      </c>
      <c r="W14" s="196">
        <f t="shared" si="11"/>
        <v>-2.8659259259259269</v>
      </c>
      <c r="X14" s="88"/>
      <c r="Y14" s="260">
        <f>+'Ark1'!X1652</f>
        <v>3.7037037037037042</v>
      </c>
      <c r="Z14" s="260">
        <f>+'Ark1'!Y1652</f>
        <v>0</v>
      </c>
      <c r="AA14" s="260">
        <f>+'Ark1'!Z1652</f>
        <v>4.1136261909606588</v>
      </c>
      <c r="AB14" s="133">
        <f>+'Ark1'!Z1652</f>
        <v>4.1136261909606588</v>
      </c>
      <c r="AC14" s="65">
        <f>+'Ark1'!AA1652</f>
        <v>2.0714268820903077</v>
      </c>
      <c r="AD14" s="65">
        <f>+'Ark1'!AB1652</f>
        <v>1.6996731711975956</v>
      </c>
      <c r="AE14" s="260">
        <f>+'Ark1'!AC1652</f>
        <v>83.604530597063516</v>
      </c>
      <c r="AF14" s="260">
        <f>+'Ark1'!AD1652</f>
        <v>65.438020345668846</v>
      </c>
      <c r="AG14" s="260">
        <f>+'Ark1'!AE1652</f>
        <v>84.858493962827254</v>
      </c>
      <c r="AH14" s="133">
        <f t="shared" si="12"/>
        <v>1.2443749999999996</v>
      </c>
      <c r="AI14" s="134">
        <f t="shared" si="13"/>
        <v>6.75</v>
      </c>
      <c r="AJ14" s="46"/>
      <c r="AK14" s="4"/>
      <c r="AL14" s="57"/>
      <c r="AN14" s="1"/>
      <c r="AO14" s="2">
        <v>11</v>
      </c>
      <c r="AP14" s="2" t="s">
        <v>106</v>
      </c>
    </row>
    <row r="15" spans="1:59" ht="15.6">
      <c r="A15" s="46"/>
      <c r="B15" s="64">
        <f>+'Ark1'!C1653</f>
        <v>2024</v>
      </c>
      <c r="C15" s="64">
        <f>+'Ark1'!O1653</f>
        <v>8</v>
      </c>
      <c r="D15" s="64" t="str">
        <f>VLOOKUP(C15,RNR!$G$7:$H$20,2)</f>
        <v>Telemark</v>
      </c>
      <c r="E15" s="64">
        <f>+'Ark1'!Q1653</f>
        <v>24</v>
      </c>
      <c r="F15" s="191">
        <f t="shared" si="7"/>
        <v>4</v>
      </c>
      <c r="G15" s="64">
        <f>+'Ark1'!R1653</f>
        <v>786</v>
      </c>
      <c r="H15" s="191">
        <f t="shared" si="8"/>
        <v>-118</v>
      </c>
      <c r="I15" s="180">
        <f>+'Ark1'!AF1653</f>
        <v>4.7804403357255802</v>
      </c>
      <c r="J15" s="196">
        <f t="shared" si="9"/>
        <v>-0.41705290868309053</v>
      </c>
      <c r="K15" s="180">
        <f>+'Ark1'!AG1653</f>
        <v>3.52050331688661</v>
      </c>
      <c r="L15" s="93"/>
      <c r="M15" s="422">
        <f>+'Ark1'!AI1653</f>
        <v>785</v>
      </c>
      <c r="N15" s="72"/>
      <c r="O15" s="280">
        <f>+IF(M15=0,"",'Ark1'!AJ1653)</f>
        <v>75.456305732484083</v>
      </c>
      <c r="P15" s="93"/>
      <c r="Q15" s="280">
        <f>+IF(M15=0,"",'Ark1'!AK1653)</f>
        <v>13.442974489163849</v>
      </c>
      <c r="R15" s="93"/>
      <c r="S15" s="96">
        <f>+'Ark1'!S1653</f>
        <v>5.4033078880407119</v>
      </c>
      <c r="T15" s="108">
        <f t="shared" si="10"/>
        <v>-0.63540892611858002</v>
      </c>
      <c r="U15" s="65">
        <f>+'Ark1'!T1653</f>
        <v>4.5674300254452946</v>
      </c>
      <c r="V15" s="133">
        <f>+'Ark1'!U1653</f>
        <v>6.0712468193384215</v>
      </c>
      <c r="W15" s="196">
        <f t="shared" si="11"/>
        <v>0.14491938571010188</v>
      </c>
      <c r="X15" s="88"/>
      <c r="Y15" s="260">
        <f>+'Ark1'!X1653</f>
        <v>0.89058524173027986</v>
      </c>
      <c r="Z15" s="260">
        <f>+'Ark1'!Y1653</f>
        <v>0</v>
      </c>
      <c r="AA15" s="260">
        <f>+'Ark1'!Z1653</f>
        <v>2.6040070360724457</v>
      </c>
      <c r="AB15" s="133">
        <f>+'Ark1'!Z1653</f>
        <v>2.6040070360724457</v>
      </c>
      <c r="AC15" s="65">
        <f>+'Ark1'!AA1653</f>
        <v>1.4840763782749036</v>
      </c>
      <c r="AD15" s="65">
        <f>+'Ark1'!AB1653</f>
        <v>1.1374529650267258</v>
      </c>
      <c r="AE15" s="260">
        <f>+'Ark1'!AC1653</f>
        <v>43.058459528894531</v>
      </c>
      <c r="AF15" s="260">
        <f>+'Ark1'!AD1653</f>
        <v>14.429217545168518</v>
      </c>
      <c r="AG15" s="260">
        <f>+'Ark1'!AE1653</f>
        <v>64.901359122704108</v>
      </c>
      <c r="AH15" s="133">
        <f t="shared" si="12"/>
        <v>1.1236166705910053</v>
      </c>
      <c r="AI15" s="134">
        <f t="shared" si="13"/>
        <v>32.75</v>
      </c>
      <c r="AJ15" s="46"/>
      <c r="AK15" s="4"/>
      <c r="AL15" s="57"/>
      <c r="AN15" s="1"/>
      <c r="AO15" s="2">
        <v>14</v>
      </c>
      <c r="AP15" s="4" t="s">
        <v>589</v>
      </c>
      <c r="AQ15" s="4"/>
    </row>
    <row r="16" spans="1:59" s="474" customFormat="1" ht="15.6">
      <c r="A16" s="46"/>
      <c r="B16" s="64">
        <f>+'Ark1'!C1654</f>
        <v>2024</v>
      </c>
      <c r="C16" s="64">
        <f>+'Ark1'!O1654</f>
        <v>9</v>
      </c>
      <c r="D16" s="64" t="str">
        <f>VLOOKUP(C16,RNR!$G$7:$H$20,2)</f>
        <v>Agder</v>
      </c>
      <c r="E16" s="64">
        <f>+'Ark1'!Q1654</f>
        <v>20</v>
      </c>
      <c r="F16" s="191">
        <f t="shared" si="7"/>
        <v>2</v>
      </c>
      <c r="G16" s="64">
        <f>+'Ark1'!R1654</f>
        <v>174</v>
      </c>
      <c r="H16" s="191">
        <f t="shared" si="8"/>
        <v>19</v>
      </c>
      <c r="I16" s="180">
        <f>+'Ark1'!AF1654</f>
        <v>1.0582654178323805</v>
      </c>
      <c r="J16" s="196">
        <f t="shared" si="9"/>
        <v>0.16710230623576117</v>
      </c>
      <c r="K16" s="180">
        <f>+'Ark1'!AG1654</f>
        <v>1.2625711182983537</v>
      </c>
      <c r="L16" s="93"/>
      <c r="M16" s="422">
        <f>+'Ark1'!AI1654</f>
        <v>173</v>
      </c>
      <c r="N16" s="72"/>
      <c r="O16" s="280">
        <f>+IF(M16=0,"",'Ark1'!AJ1654)</f>
        <v>87.026589595375683</v>
      </c>
      <c r="P16" s="93"/>
      <c r="Q16" s="280">
        <f>+IF(M16=0,"",'Ark1'!AK1654)</f>
        <v>14.470684077588048</v>
      </c>
      <c r="R16" s="93"/>
      <c r="S16" s="96">
        <f>+'Ark1'!S1654</f>
        <v>5.7528735632183903</v>
      </c>
      <c r="T16" s="108">
        <f t="shared" si="10"/>
        <v>-1.0793845012977359</v>
      </c>
      <c r="U16" s="65">
        <f>+'Ark1'!T1654</f>
        <v>4.4367816091954024</v>
      </c>
      <c r="V16" s="133">
        <f>+'Ark1'!U1654</f>
        <v>9.8356321839080447</v>
      </c>
      <c r="W16" s="196">
        <f t="shared" si="11"/>
        <v>-0.25985168705969919</v>
      </c>
      <c r="X16" s="88"/>
      <c r="Y16" s="260">
        <f>+'Ark1'!X1654</f>
        <v>2.298850574712644</v>
      </c>
      <c r="Z16" s="260">
        <f>+'Ark1'!Y1654</f>
        <v>0</v>
      </c>
      <c r="AA16" s="260">
        <f>+'Ark1'!Z1654</f>
        <v>2.9919999466583129</v>
      </c>
      <c r="AB16" s="133">
        <f>+'Ark1'!Z1654</f>
        <v>2.9919999466583129</v>
      </c>
      <c r="AC16" s="65">
        <f>+'Ark1'!AA1654</f>
        <v>1.6016757805039119</v>
      </c>
      <c r="AD16" s="65">
        <f>+'Ark1'!AB1654</f>
        <v>1.2289716234136698</v>
      </c>
      <c r="AE16" s="260">
        <f>+'Ark1'!AC1654</f>
        <v>77.212434188821106</v>
      </c>
      <c r="AF16" s="260">
        <f>+'Ark1'!AD1654</f>
        <v>60.313292672168849</v>
      </c>
      <c r="AG16" s="260">
        <f>+'Ark1'!AE1654</f>
        <v>69.132498944673131</v>
      </c>
      <c r="AH16" s="133">
        <f t="shared" ref="AH16:AH23" si="14">+V16/S16</f>
        <v>1.7096903096903096</v>
      </c>
      <c r="AI16" s="134">
        <f t="shared" ref="AI16:AI23" si="15">+G16/E16</f>
        <v>8.6999999999999993</v>
      </c>
      <c r="AJ16" s="46"/>
      <c r="AK16" s="4"/>
      <c r="AL16" s="57"/>
      <c r="AN16" s="1"/>
      <c r="AO16" s="2"/>
      <c r="AP16" s="4"/>
      <c r="AQ16" s="4"/>
    </row>
    <row r="17" spans="1:47" s="474" customFormat="1" ht="15.6">
      <c r="A17" s="46"/>
      <c r="B17" s="64">
        <f>+'Ark1'!C1655</f>
        <v>2024</v>
      </c>
      <c r="C17" s="64">
        <f>+'Ark1'!O1655</f>
        <v>11</v>
      </c>
      <c r="D17" s="64" t="str">
        <f>VLOOKUP(C17,RNR!$G$7:$H$20,2)</f>
        <v>Rogaland</v>
      </c>
      <c r="E17" s="64">
        <f>+'Ark1'!Q1655</f>
        <v>39</v>
      </c>
      <c r="F17" s="191">
        <f t="shared" si="7"/>
        <v>-9</v>
      </c>
      <c r="G17" s="64">
        <f>+'Ark1'!R1655</f>
        <v>581</v>
      </c>
      <c r="H17" s="191">
        <f t="shared" si="8"/>
        <v>-344</v>
      </c>
      <c r="I17" s="180">
        <f>+'Ark1'!AF1655</f>
        <v>3.5336333779345575</v>
      </c>
      <c r="J17" s="196">
        <f t="shared" si="9"/>
        <v>-1.7845980944968813</v>
      </c>
      <c r="K17" s="180">
        <f>+'Ark1'!AG1655</f>
        <v>3.7096602847092681</v>
      </c>
      <c r="L17" s="93"/>
      <c r="M17" s="422">
        <f>+'Ark1'!AI1655</f>
        <v>461</v>
      </c>
      <c r="N17" s="72"/>
      <c r="O17" s="280">
        <f>+IF(M17=0,"",'Ark1'!AJ1655)</f>
        <v>83.120824295010806</v>
      </c>
      <c r="P17" s="93"/>
      <c r="Q17" s="280">
        <f>+IF(M17=0,"",'Ark1'!AK1655)</f>
        <v>15.008290899404102</v>
      </c>
      <c r="R17" s="93"/>
      <c r="S17" s="96">
        <f>+'Ark1'!S1655</f>
        <v>5.3803786574870909</v>
      </c>
      <c r="T17" s="108">
        <f t="shared" si="10"/>
        <v>0.18902730613574015</v>
      </c>
      <c r="U17" s="65">
        <f>+'Ark1'!T1655</f>
        <v>4.0189328743545625</v>
      </c>
      <c r="V17" s="133">
        <f>+'Ark1'!U1655</f>
        <v>8.6547332185886408</v>
      </c>
      <c r="W17" s="196">
        <f t="shared" si="11"/>
        <v>0.1779764618318751</v>
      </c>
      <c r="X17" s="88"/>
      <c r="Y17" s="260">
        <f>+'Ark1'!X1655</f>
        <v>2.4096385542168672</v>
      </c>
      <c r="Z17" s="260">
        <f>+'Ark1'!Y1655</f>
        <v>0</v>
      </c>
      <c r="AA17" s="260">
        <f>+'Ark1'!Z1655</f>
        <v>2.8402502506798366</v>
      </c>
      <c r="AB17" s="133">
        <f>+'Ark1'!Z1655</f>
        <v>2.8402502506798366</v>
      </c>
      <c r="AC17" s="65">
        <f>+'Ark1'!AA1655</f>
        <v>1.4135661356248828</v>
      </c>
      <c r="AD17" s="65">
        <f>+'Ark1'!AB1655</f>
        <v>1.2886314361687927</v>
      </c>
      <c r="AE17" s="260">
        <f>+'Ark1'!AC1655</f>
        <v>48.545894452135613</v>
      </c>
      <c r="AF17" s="260">
        <f>+'Ark1'!AD1655</f>
        <v>38.504835957502394</v>
      </c>
      <c r="AG17" s="260">
        <f>+'Ark1'!AE1655</f>
        <v>53.557585260928626</v>
      </c>
      <c r="AH17" s="133">
        <f t="shared" si="14"/>
        <v>1.6085732565579016</v>
      </c>
      <c r="AI17" s="134">
        <f t="shared" si="15"/>
        <v>14.897435897435898</v>
      </c>
      <c r="AJ17" s="46"/>
      <c r="AK17" s="4"/>
      <c r="AL17" s="57"/>
      <c r="AN17" s="1"/>
      <c r="AO17" s="2"/>
      <c r="AP17" s="4"/>
      <c r="AQ17" s="4"/>
    </row>
    <row r="18" spans="1:47" s="474" customFormat="1" ht="15.6">
      <c r="A18" s="46"/>
      <c r="B18" s="64">
        <f>+'Ark1'!C1656</f>
        <v>2024</v>
      </c>
      <c r="C18" s="64">
        <f>+'Ark1'!O1656</f>
        <v>14</v>
      </c>
      <c r="D18" s="64" t="str">
        <f>VLOOKUP(C18,RNR!$G$7:$H$20,2)</f>
        <v>Vestland</v>
      </c>
      <c r="E18" s="64">
        <f>+'Ark1'!Q1656</f>
        <v>189</v>
      </c>
      <c r="F18" s="191">
        <f t="shared" si="7"/>
        <v>21</v>
      </c>
      <c r="G18" s="64">
        <f>+'Ark1'!R1656</f>
        <v>4256</v>
      </c>
      <c r="H18" s="191">
        <f t="shared" si="8"/>
        <v>-86</v>
      </c>
      <c r="I18" s="180">
        <f>+'Ark1'!AF1656</f>
        <v>25.884928840773632</v>
      </c>
      <c r="J18" s="196">
        <f t="shared" si="9"/>
        <v>0.92086283720897555</v>
      </c>
      <c r="K18" s="180">
        <f>+'Ark1'!AG1656</f>
        <v>25.50764005288136</v>
      </c>
      <c r="L18" s="93"/>
      <c r="M18" s="422">
        <f>+'Ark1'!AI1656</f>
        <v>4072</v>
      </c>
      <c r="N18" s="72"/>
      <c r="O18" s="280">
        <f>+IF(M18=0,"",'Ark1'!AJ1656)</f>
        <v>80.73924361493134</v>
      </c>
      <c r="P18" s="93"/>
      <c r="Q18" s="280">
        <f>+IF(M18=0,"",'Ark1'!AK1656)</f>
        <v>14.97614624347873</v>
      </c>
      <c r="R18" s="93"/>
      <c r="S18" s="96">
        <f>+'Ark1'!S1656</f>
        <v>5.4880169172932334</v>
      </c>
      <c r="T18" s="108">
        <f t="shared" si="10"/>
        <v>0.12228683898830184</v>
      </c>
      <c r="U18" s="65">
        <f>+'Ark1'!T1656</f>
        <v>4.260103383458647</v>
      </c>
      <c r="V18" s="133">
        <f>+'Ark1'!U1656</f>
        <v>8.1238956766917472</v>
      </c>
      <c r="W18" s="196">
        <f t="shared" si="11"/>
        <v>0.41696338742413452</v>
      </c>
      <c r="X18" s="88"/>
      <c r="Y18" s="260">
        <f>+'Ark1'!X1656</f>
        <v>2.4671052631578951</v>
      </c>
      <c r="Z18" s="260">
        <f>+'Ark1'!Y1656</f>
        <v>0.14097744360902256</v>
      </c>
      <c r="AA18" s="260">
        <f>+'Ark1'!Z1656</f>
        <v>3.0518945108993498</v>
      </c>
      <c r="AB18" s="133">
        <f>+'Ark1'!Z1656</f>
        <v>3.0518945108993498</v>
      </c>
      <c r="AC18" s="65">
        <f>+'Ark1'!AA1656</f>
        <v>1.5100998372659979</v>
      </c>
      <c r="AD18" s="65">
        <f>+'Ark1'!AB1656</f>
        <v>1.3607917271390959</v>
      </c>
      <c r="AE18" s="260">
        <f>+'Ark1'!AC1656</f>
        <v>39.363616547794749</v>
      </c>
      <c r="AF18" s="260">
        <f>+'Ark1'!AD1656</f>
        <v>34.058844130646087</v>
      </c>
      <c r="AG18" s="260">
        <f>+'Ark1'!AE1656</f>
        <v>62.130082954005353</v>
      </c>
      <c r="AH18" s="133">
        <f t="shared" si="14"/>
        <v>1.480297127199558</v>
      </c>
      <c r="AI18" s="134">
        <f t="shared" si="15"/>
        <v>22.518518518518519</v>
      </c>
      <c r="AJ18" s="46"/>
      <c r="AK18" s="4"/>
      <c r="AL18" s="57"/>
      <c r="AN18" s="1"/>
      <c r="AO18" s="2"/>
      <c r="AP18" s="4"/>
      <c r="AQ18" s="4"/>
    </row>
    <row r="19" spans="1:47" s="474" customFormat="1" ht="15.6">
      <c r="A19" s="46"/>
      <c r="B19" s="64">
        <f>+'Ark1'!C1657</f>
        <v>2024</v>
      </c>
      <c r="C19" s="64">
        <f>+'Ark1'!O1657</f>
        <v>15</v>
      </c>
      <c r="D19" s="64" t="str">
        <f>VLOOKUP(C19,RNR!$G$7:$H$20,2)</f>
        <v>Møre og Romsdal</v>
      </c>
      <c r="E19" s="64">
        <f>+'Ark1'!Q1657</f>
        <v>57</v>
      </c>
      <c r="F19" s="191">
        <f t="shared" si="7"/>
        <v>11</v>
      </c>
      <c r="G19" s="64">
        <f>+'Ark1'!R1657</f>
        <v>1996</v>
      </c>
      <c r="H19" s="191">
        <f t="shared" si="8"/>
        <v>223</v>
      </c>
      <c r="I19" s="180">
        <f>+'Ark1'!AF1657</f>
        <v>12.139642379272596</v>
      </c>
      <c r="J19" s="196">
        <f t="shared" si="9"/>
        <v>1.945886270493201</v>
      </c>
      <c r="K19" s="180">
        <f>+'Ark1'!AG1657</f>
        <v>11.81397400788498</v>
      </c>
      <c r="L19" s="93"/>
      <c r="M19" s="422">
        <f>+'Ark1'!AI1657</f>
        <v>1120</v>
      </c>
      <c r="N19" s="72"/>
      <c r="O19" s="280">
        <f>+IF(M19=0,"",'Ark1'!AJ1657)</f>
        <v>85.151250000000132</v>
      </c>
      <c r="P19" s="93"/>
      <c r="Q19" s="280">
        <f>+IF(M19=0,"",'Ark1'!AK1657)</f>
        <v>14.096021456161351</v>
      </c>
      <c r="R19" s="93"/>
      <c r="S19" s="96">
        <f>+'Ark1'!S1657</f>
        <v>5.0450901803607193</v>
      </c>
      <c r="T19" s="108">
        <f t="shared" si="10"/>
        <v>0.45964178780572773</v>
      </c>
      <c r="U19" s="65">
        <f>+'Ark1'!T1657</f>
        <v>4.1923847695390783</v>
      </c>
      <c r="V19" s="133">
        <f>+'Ark1'!U1657</f>
        <v>8.0228957915831689</v>
      </c>
      <c r="W19" s="196">
        <f t="shared" si="11"/>
        <v>0.43812421797910517</v>
      </c>
      <c r="X19" s="88"/>
      <c r="Y19" s="260">
        <f>+'Ark1'!X1657</f>
        <v>4.4589178356713433</v>
      </c>
      <c r="Z19" s="260">
        <f>+'Ark1'!Y1657</f>
        <v>0.20040080160320639</v>
      </c>
      <c r="AA19" s="260">
        <f>+'Ark1'!Z1657</f>
        <v>3.4299330478286953</v>
      </c>
      <c r="AB19" s="133">
        <f>+'Ark1'!Z1657</f>
        <v>3.4299330478286953</v>
      </c>
      <c r="AC19" s="65">
        <f>+'Ark1'!AA1657</f>
        <v>1.2622033340142007</v>
      </c>
      <c r="AD19" s="65">
        <f>+'Ark1'!AB1657</f>
        <v>1.4213030390829071</v>
      </c>
      <c r="AE19" s="260">
        <f>+'Ark1'!AC1657</f>
        <v>55.527281005770277</v>
      </c>
      <c r="AF19" s="260">
        <f>+'Ark1'!AD1657</f>
        <v>21.974403203900568</v>
      </c>
      <c r="AG19" s="260">
        <f>+'Ark1'!AE1657</f>
        <v>56.906330640351698</v>
      </c>
      <c r="AH19" s="133">
        <f t="shared" si="14"/>
        <v>1.5902383316782533</v>
      </c>
      <c r="AI19" s="134">
        <f t="shared" si="15"/>
        <v>35.017543859649123</v>
      </c>
      <c r="AJ19" s="46"/>
      <c r="AK19" s="4"/>
      <c r="AL19" s="57"/>
      <c r="AN19" s="1"/>
      <c r="AO19" s="2"/>
      <c r="AP19" s="4"/>
      <c r="AQ19" s="4"/>
    </row>
    <row r="20" spans="1:47" ht="15.6">
      <c r="A20" s="46"/>
      <c r="B20" s="64">
        <f>+'Ark1'!C1658</f>
        <v>2024</v>
      </c>
      <c r="C20" s="64">
        <f>+'Ark1'!O1658</f>
        <v>16</v>
      </c>
      <c r="D20" s="64" t="str">
        <f>VLOOKUP(C20,RNR!$G$7:$H$20,2)</f>
        <v>Trøndelag</v>
      </c>
      <c r="E20" s="64">
        <f>+'Ark1'!Q1658</f>
        <v>77</v>
      </c>
      <c r="F20" s="191">
        <f t="shared" si="7"/>
        <v>12</v>
      </c>
      <c r="G20" s="64">
        <f>+'Ark1'!R1658</f>
        <v>1085</v>
      </c>
      <c r="H20" s="191">
        <f t="shared" si="8"/>
        <v>139</v>
      </c>
      <c r="I20" s="180">
        <f>+'Ark1'!AF1658</f>
        <v>6.5989538985524865</v>
      </c>
      <c r="J20" s="196">
        <f t="shared" si="9"/>
        <v>1.1599841980982797</v>
      </c>
      <c r="K20" s="180">
        <f>+'Ark1'!AG1658</f>
        <v>7.6272161760192612</v>
      </c>
      <c r="L20" s="93"/>
      <c r="M20" s="422">
        <f>+'Ark1'!AI1658</f>
        <v>926</v>
      </c>
      <c r="N20" s="72"/>
      <c r="O20" s="280">
        <f>+IF(M20=0,"",'Ark1'!AJ1658)</f>
        <v>86.457235421166303</v>
      </c>
      <c r="P20" s="93"/>
      <c r="Q20" s="280">
        <f>+IF(M20=0,"",'Ark1'!AK1658)</f>
        <v>14.72272264233623</v>
      </c>
      <c r="R20" s="93"/>
      <c r="S20" s="96">
        <f>+'Ark1'!S1658</f>
        <v>5.6552995391705059</v>
      </c>
      <c r="T20" s="108">
        <f t="shared" si="10"/>
        <v>0.38785767870539001</v>
      </c>
      <c r="U20" s="65">
        <f>+'Ark1'!T1658</f>
        <v>4.330875576036866</v>
      </c>
      <c r="V20" s="133">
        <f>+'Ark1'!U1658</f>
        <v>9.5286635944700553</v>
      </c>
      <c r="W20" s="196">
        <f t="shared" si="11"/>
        <v>0.57602088833896481</v>
      </c>
      <c r="X20" s="88"/>
      <c r="Y20" s="260">
        <f>+'Ark1'!X1658</f>
        <v>6.3594470046082963</v>
      </c>
      <c r="Z20" s="260">
        <f>+'Ark1'!Y1658</f>
        <v>0</v>
      </c>
      <c r="AA20" s="260">
        <f>+'Ark1'!Z1658</f>
        <v>3.7912777124978225</v>
      </c>
      <c r="AB20" s="133">
        <f>+'Ark1'!Z1658</f>
        <v>3.7912777124978225</v>
      </c>
      <c r="AC20" s="65">
        <f>+'Ark1'!AA1658</f>
        <v>1.7251412892513964</v>
      </c>
      <c r="AD20" s="65">
        <f>+'Ark1'!AB1658</f>
        <v>1.438193845597342</v>
      </c>
      <c r="AE20" s="260">
        <f>+'Ark1'!AC1658</f>
        <v>68.069709239020014</v>
      </c>
      <c r="AF20" s="260">
        <f>+'Ark1'!AD1658</f>
        <v>42.883416456848494</v>
      </c>
      <c r="AG20" s="260">
        <f>+'Ark1'!AE1658</f>
        <v>55.600244018095488</v>
      </c>
      <c r="AH20" s="133">
        <f t="shared" si="14"/>
        <v>1.6849087353324661</v>
      </c>
      <c r="AI20" s="134">
        <f t="shared" si="15"/>
        <v>14.090909090909092</v>
      </c>
      <c r="AJ20" s="46"/>
      <c r="AK20" s="4"/>
      <c r="AL20" s="57"/>
      <c r="AN20" s="1"/>
      <c r="AO20">
        <v>15</v>
      </c>
      <c r="AP20" t="s">
        <v>580</v>
      </c>
      <c r="AR20" s="2"/>
      <c r="AS20" s="2"/>
    </row>
    <row r="21" spans="1:47" ht="15.6">
      <c r="A21" s="46"/>
      <c r="B21" s="64">
        <f>+'Ark1'!C1659</f>
        <v>2024</v>
      </c>
      <c r="C21" s="64">
        <f>+'Ark1'!O1659</f>
        <v>18</v>
      </c>
      <c r="D21" s="64" t="str">
        <f>VLOOKUP(C21,RNR!$G$7:$H$20,2)</f>
        <v>Nordland</v>
      </c>
      <c r="E21" s="64">
        <f>+'Ark1'!Q1659</f>
        <v>38</v>
      </c>
      <c r="F21" s="191">
        <f t="shared" si="7"/>
        <v>-5</v>
      </c>
      <c r="G21" s="64">
        <f>+'Ark1'!R1659</f>
        <v>723</v>
      </c>
      <c r="H21" s="191">
        <f t="shared" si="8"/>
        <v>-230</v>
      </c>
      <c r="I21" s="180">
        <f>+'Ark1'!AF1659</f>
        <v>4.3972752706483389</v>
      </c>
      <c r="J21" s="196">
        <f t="shared" si="9"/>
        <v>-1.0819405058134572</v>
      </c>
      <c r="K21" s="180">
        <f>+'Ark1'!AG1659</f>
        <v>4.8471104133714151</v>
      </c>
      <c r="L21" s="93"/>
      <c r="M21" s="422">
        <f>+'Ark1'!AI1659</f>
        <v>379</v>
      </c>
      <c r="N21" s="72"/>
      <c r="O21" s="280">
        <f>+IF(M21=0,"",'Ark1'!AJ1659)</f>
        <v>88.806332453825789</v>
      </c>
      <c r="P21" s="93"/>
      <c r="Q21" s="280">
        <f>+IF(M21=0,"",'Ark1'!AK1659)</f>
        <v>14.831431881727379</v>
      </c>
      <c r="R21" s="93"/>
      <c r="S21" s="96">
        <f>+'Ark1'!S1659</f>
        <v>5.6210235131396962</v>
      </c>
      <c r="T21" s="108">
        <f t="shared" si="10"/>
        <v>0.46467513958250883</v>
      </c>
      <c r="U21" s="65">
        <f>+'Ark1'!T1659</f>
        <v>4.1701244813278011</v>
      </c>
      <c r="V21" s="133">
        <f>+'Ark1'!U1659</f>
        <v>9.0874135546334696</v>
      </c>
      <c r="W21" s="196">
        <f t="shared" si="11"/>
        <v>0.28300641927144099</v>
      </c>
      <c r="X21" s="88"/>
      <c r="Y21" s="260">
        <f>+'Ark1'!X1659</f>
        <v>3.5961272475795303</v>
      </c>
      <c r="Z21" s="260">
        <f>+'Ark1'!Y1659</f>
        <v>0</v>
      </c>
      <c r="AA21" s="260">
        <f>+'Ark1'!Z1659</f>
        <v>3.4755131293431818</v>
      </c>
      <c r="AB21" s="133">
        <f>+'Ark1'!Z1659</f>
        <v>3.4755131293431818</v>
      </c>
      <c r="AC21" s="65">
        <f>+'Ark1'!AA1659</f>
        <v>1.2222920460839821</v>
      </c>
      <c r="AD21" s="65">
        <f>+'Ark1'!AB1659</f>
        <v>1.3419885169125489</v>
      </c>
      <c r="AE21" s="260">
        <f>+'Ark1'!AC1659</f>
        <v>54.413861303832491</v>
      </c>
      <c r="AF21" s="260">
        <f>+'Ark1'!AD1659</f>
        <v>18.336946725824419</v>
      </c>
      <c r="AG21" s="260">
        <f>+'Ark1'!AE1659</f>
        <v>38.333707638352578</v>
      </c>
      <c r="AH21" s="133">
        <f t="shared" si="14"/>
        <v>1.6166830708661413</v>
      </c>
      <c r="AI21" s="134">
        <f t="shared" si="15"/>
        <v>19.026315789473685</v>
      </c>
      <c r="AJ21" s="46"/>
      <c r="AK21" s="4"/>
      <c r="AL21" s="57"/>
      <c r="AN21" s="13"/>
      <c r="AO21">
        <v>16</v>
      </c>
      <c r="AP21" t="s">
        <v>553</v>
      </c>
      <c r="AR21" s="2"/>
      <c r="AS21" s="4"/>
      <c r="AT21" s="4"/>
      <c r="AU21" s="4"/>
    </row>
    <row r="22" spans="1:47" ht="15.6">
      <c r="A22" s="46"/>
      <c r="B22" s="64">
        <f>+'Ark1'!C1660</f>
        <v>2024</v>
      </c>
      <c r="C22" s="64">
        <f>+'Ark1'!O1660</f>
        <v>55</v>
      </c>
      <c r="D22" s="64" t="str">
        <f>VLOOKUP(C22,RNR!$G$7:$H$20,2)</f>
        <v>Troms</v>
      </c>
      <c r="E22" s="64">
        <f>+'Ark1'!Q1660</f>
        <v>38</v>
      </c>
      <c r="F22" s="191">
        <f t="shared" si="7"/>
        <v>-6</v>
      </c>
      <c r="G22" s="64">
        <f>+'Ark1'!R1660</f>
        <v>1138</v>
      </c>
      <c r="H22" s="191">
        <f t="shared" si="8"/>
        <v>83</v>
      </c>
      <c r="I22" s="180">
        <f>+'Ark1'!AF1660</f>
        <v>6.921299112030165</v>
      </c>
      <c r="J22" s="196">
        <f t="shared" si="9"/>
        <v>0.8556405137434977</v>
      </c>
      <c r="K22" s="180">
        <f>+'Ark1'!AG1660</f>
        <v>8.4567329257064472</v>
      </c>
      <c r="L22" s="93"/>
      <c r="M22" s="422">
        <f>+'Ark1'!AI1660</f>
        <v>1092</v>
      </c>
      <c r="N22" s="72"/>
      <c r="O22" s="280">
        <f>+IF(M22=0,"",'Ark1'!AJ1660)</f>
        <v>87.362820512820448</v>
      </c>
      <c r="P22" s="93"/>
      <c r="Q22" s="280">
        <f>+IF(M22=0,"",'Ark1'!AK1660)</f>
        <v>15.023390133008572</v>
      </c>
      <c r="R22" s="93"/>
      <c r="S22" s="96">
        <f>+'Ark1'!S1660</f>
        <v>5.6739894551845316</v>
      </c>
      <c r="T22" s="108">
        <f t="shared" si="10"/>
        <v>0.55171457366794385</v>
      </c>
      <c r="U22" s="65">
        <f>+'Ark1'!T1660</f>
        <v>4.1590509666080848</v>
      </c>
      <c r="V22" s="133">
        <f>+'Ark1'!U1660</f>
        <v>10.072934973637956</v>
      </c>
      <c r="W22" s="196">
        <f t="shared" si="11"/>
        <v>0.53568378880382461</v>
      </c>
      <c r="X22" s="88"/>
      <c r="Y22" s="260">
        <f>+'Ark1'!X1660</f>
        <v>2.7240773286467483</v>
      </c>
      <c r="Z22" s="260">
        <f>+'Ark1'!Y1660</f>
        <v>0.1757469244288225</v>
      </c>
      <c r="AA22" s="260">
        <f>+'Ark1'!Z1660</f>
        <v>2.6741893302417914</v>
      </c>
      <c r="AB22" s="133">
        <f>+'Ark1'!Z1660</f>
        <v>2.6741893302417914</v>
      </c>
      <c r="AC22" s="65">
        <f>+'Ark1'!AA1660</f>
        <v>1.5864236419598949</v>
      </c>
      <c r="AD22" s="65">
        <f>+'Ark1'!AB1660</f>
        <v>1.2962741575773078</v>
      </c>
      <c r="AE22" s="260">
        <f>+'Ark1'!AC1660</f>
        <v>62.530114522797312</v>
      </c>
      <c r="AF22" s="260">
        <f>+'Ark1'!AD1660</f>
        <v>47.646815023797537</v>
      </c>
      <c r="AG22" s="260">
        <f>+'Ark1'!AE1660</f>
        <v>62.942904575156888</v>
      </c>
      <c r="AH22" s="133">
        <f t="shared" si="14"/>
        <v>1.7752826389964378</v>
      </c>
      <c r="AI22" s="134">
        <f t="shared" si="15"/>
        <v>29.94736842105263</v>
      </c>
      <c r="AJ22" s="46"/>
      <c r="AK22" s="4"/>
      <c r="AL22" s="57"/>
      <c r="AN22" s="1"/>
      <c r="AO22">
        <v>18</v>
      </c>
      <c r="AP22" t="s">
        <v>107</v>
      </c>
    </row>
    <row r="23" spans="1:47" ht="15.6">
      <c r="A23" s="46"/>
      <c r="B23" s="64">
        <f>+'Ark1'!C1661</f>
        <v>2024</v>
      </c>
      <c r="C23" s="64">
        <f>+'Ark1'!O1661</f>
        <v>56</v>
      </c>
      <c r="D23" s="64" t="str">
        <f>VLOOKUP(C23,RNR!$G$7:$H$20,2)</f>
        <v>Finnmark</v>
      </c>
      <c r="E23" s="64">
        <f>+'Ark1'!Q1661</f>
        <v>1</v>
      </c>
      <c r="F23" s="191">
        <f t="shared" si="7"/>
        <v>0</v>
      </c>
      <c r="G23" s="64">
        <f>+'Ark1'!R1661</f>
        <v>42</v>
      </c>
      <c r="H23" s="191">
        <f t="shared" si="8"/>
        <v>13</v>
      </c>
      <c r="I23" s="180">
        <f>+'Ark1'!AF1661</f>
        <v>0.25544337671816086</v>
      </c>
      <c r="J23" s="196">
        <f t="shared" si="9"/>
        <v>8.8709633258148235E-2</v>
      </c>
      <c r="K23" s="180">
        <f>+'Ark1'!AG1661</f>
        <v>0.32254066432163159</v>
      </c>
      <c r="L23" s="93"/>
      <c r="M23" s="422">
        <f>+'Ark1'!AI1661</f>
        <v>42</v>
      </c>
      <c r="N23" s="72"/>
      <c r="O23" s="280">
        <f>+IF(M23=0,"",'Ark1'!AJ1661)</f>
        <v>86.678571428571388</v>
      </c>
      <c r="P23" s="93"/>
      <c r="Q23" s="280">
        <f>+IF(M23=0,"",'Ark1'!AK1661)</f>
        <v>15.705559786124752</v>
      </c>
      <c r="R23" s="93"/>
      <c r="S23" s="96">
        <f>+'Ark1'!S1661</f>
        <v>5.8809523809523823</v>
      </c>
      <c r="T23" s="108">
        <f t="shared" si="10"/>
        <v>-1.1190476190476177</v>
      </c>
      <c r="U23" s="65">
        <f>+'Ark1'!T1661</f>
        <v>3.3095238095238102</v>
      </c>
      <c r="V23" s="133">
        <f>+'Ark1'!U1661</f>
        <v>10.409523809523812</v>
      </c>
      <c r="W23" s="196">
        <f t="shared" si="11"/>
        <v>-0.78702791461412502</v>
      </c>
      <c r="X23" s="88"/>
      <c r="Y23" s="260">
        <f>+'Ark1'!X1661</f>
        <v>4.7619047619047636</v>
      </c>
      <c r="Z23" s="260">
        <f>+'Ark1'!Y1661</f>
        <v>0</v>
      </c>
      <c r="AA23" s="260">
        <f>+'Ark1'!Z1661</f>
        <v>2.6412307307849217</v>
      </c>
      <c r="AB23" s="133">
        <f>+'Ark1'!Z1661</f>
        <v>2.6412307307849217</v>
      </c>
      <c r="AC23" s="65">
        <f>+'Ark1'!AA1661</f>
        <v>1.3129824456154513</v>
      </c>
      <c r="AD23" s="65">
        <f>+'Ark1'!AB1661</f>
        <v>0.80143012760508814</v>
      </c>
      <c r="AE23" s="260">
        <f>+'Ark1'!AC1661</f>
        <v>87.639152026841202</v>
      </c>
      <c r="AF23" s="260">
        <f>+'Ark1'!AD1661</f>
        <v>63.412434865550161</v>
      </c>
      <c r="AG23" s="260">
        <f>+'Ark1'!AE1661</f>
        <v>66.857266541479149</v>
      </c>
      <c r="AH23" s="133">
        <f t="shared" si="14"/>
        <v>1.7700404858299594</v>
      </c>
      <c r="AI23" s="134">
        <f t="shared" si="15"/>
        <v>42</v>
      </c>
      <c r="AJ23" s="46"/>
      <c r="AK23" s="4"/>
      <c r="AL23" s="57"/>
      <c r="AN23" s="1"/>
      <c r="AO23" s="2">
        <v>54</v>
      </c>
      <c r="AP23" s="2" t="s">
        <v>590</v>
      </c>
    </row>
    <row r="24" spans="1:47" ht="15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93"/>
      <c r="M24" s="46"/>
      <c r="N24" s="72"/>
      <c r="O24" s="46"/>
      <c r="P24" s="93"/>
      <c r="Q24" s="46"/>
      <c r="R24" s="93"/>
      <c r="S24" s="46"/>
      <c r="T24" s="46"/>
      <c r="U24" s="46"/>
      <c r="V24" s="46"/>
      <c r="W24" s="46"/>
      <c r="X24" s="88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"/>
      <c r="AL24" s="57"/>
      <c r="AN24" s="1"/>
      <c r="AO24" s="2"/>
      <c r="AP24" s="2"/>
    </row>
    <row r="25" spans="1:47" ht="15.6">
      <c r="A25" s="46"/>
      <c r="B25" s="2">
        <f>+'Ark1'!C1662</f>
        <v>2023</v>
      </c>
      <c r="C25" s="2">
        <f>+'Ark1'!O1662</f>
        <v>1</v>
      </c>
      <c r="D25" s="64" t="str">
        <f>VLOOKUP(C25,RNR!$G$7:$H$20,2)</f>
        <v>Østfold</v>
      </c>
      <c r="E25" s="2">
        <f>+'Ark1'!Q1662</f>
        <v>5</v>
      </c>
      <c r="F25" s="279">
        <f t="shared" ref="F25:F34" si="16">+E25-E40</f>
        <v>-1</v>
      </c>
      <c r="G25" s="2">
        <f>+'Ark1'!R1662</f>
        <v>140</v>
      </c>
      <c r="H25" s="279">
        <f t="shared" ref="H25:H34" si="17">+G25-G40</f>
        <v>-72</v>
      </c>
      <c r="I25" s="280">
        <f>+'Ark1'!AF1662</f>
        <v>0.80492152015178509</v>
      </c>
      <c r="J25" s="281">
        <f t="shared" ref="J25:J34" si="18">+I25-I40</f>
        <v>-0.43267334266199209</v>
      </c>
      <c r="K25" s="280">
        <f>+'Ark1'!AG1662</f>
        <v>0.8639720422530146</v>
      </c>
      <c r="L25" s="93"/>
      <c r="M25" s="422">
        <f>+'Ark1'!AI1662</f>
        <v>140</v>
      </c>
      <c r="N25" s="72"/>
      <c r="O25" s="280">
        <f>+IF(M25=0,"",'Ark1'!AJ1662)</f>
        <v>83.572142857142879</v>
      </c>
      <c r="P25" s="93"/>
      <c r="Q25" s="280">
        <f>+IF(M25=0,"",'Ark1'!AK1662)</f>
        <v>14.597051027391515</v>
      </c>
      <c r="R25" s="93"/>
      <c r="S25" s="5">
        <f>+'Ark1'!S1662</f>
        <v>5.1428571428571441</v>
      </c>
      <c r="T25" s="282">
        <f t="shared" ref="T25:T34" si="19">+S25-S40</f>
        <v>0.10512129380054258</v>
      </c>
      <c r="U25" s="5">
        <f>+'Ark1'!T1662</f>
        <v>4.9928571428571438</v>
      </c>
      <c r="V25" s="56">
        <f>+'Ark1'!U1662</f>
        <v>8.5821428571428555</v>
      </c>
      <c r="W25" s="281">
        <f t="shared" ref="W25:W34" si="20">+V25-V40</f>
        <v>-0.61785714285714555</v>
      </c>
      <c r="X25" s="88"/>
      <c r="Y25" s="18">
        <f>+'Ark1'!X1662</f>
        <v>0</v>
      </c>
      <c r="Z25" s="18">
        <f>+'Ark1'!Y1662</f>
        <v>0</v>
      </c>
      <c r="AA25" s="18">
        <f>+'Ark1'!Z1662</f>
        <v>1.8040932766961943</v>
      </c>
      <c r="AB25" s="56">
        <f>+'Ark1'!AA1662</f>
        <v>1.2904674046441369</v>
      </c>
      <c r="AC25" s="5">
        <f>+'Ark1'!AB1662</f>
        <v>1.6057771975474262</v>
      </c>
      <c r="AD25" s="5">
        <f>+'Ark1'!AC1662</f>
        <v>40.086588132351679</v>
      </c>
      <c r="AE25" s="18">
        <f>+'Ark1'!AD1662</f>
        <v>54.140804983462886</v>
      </c>
      <c r="AF25" s="18">
        <f>+'Ark1'!AE1662</f>
        <v>68.644282852591132</v>
      </c>
      <c r="AG25" s="18">
        <f>+'Ark1'!AF1662</f>
        <v>0.80492152015178509</v>
      </c>
      <c r="AH25" s="56">
        <f t="shared" si="5"/>
        <v>1.6687499999999993</v>
      </c>
      <c r="AI25" s="18">
        <f t="shared" si="6"/>
        <v>28</v>
      </c>
      <c r="AJ25" s="46"/>
      <c r="AK25" s="4"/>
      <c r="AL25" s="57"/>
      <c r="AN25" s="1"/>
      <c r="AO25" s="5"/>
      <c r="AQ25" s="2"/>
      <c r="AR25" s="2"/>
      <c r="AS25" s="2"/>
    </row>
    <row r="26" spans="1:47" ht="15.6">
      <c r="A26" s="46"/>
      <c r="B26" s="2">
        <f>+'Ark1'!C1663</f>
        <v>2023</v>
      </c>
      <c r="C26" s="2">
        <f>+'Ark1'!O1663</f>
        <v>2</v>
      </c>
      <c r="D26" s="64" t="str">
        <f>VLOOKUP(C26,RNR!$G$7:$H$20,2)</f>
        <v>Akershus</v>
      </c>
      <c r="E26" s="2">
        <f>+'Ark1'!Q1663</f>
        <v>19</v>
      </c>
      <c r="F26" s="279">
        <f t="shared" si="16"/>
        <v>5</v>
      </c>
      <c r="G26" s="2">
        <f>+'Ark1'!R1663</f>
        <v>279</v>
      </c>
      <c r="H26" s="279">
        <f t="shared" si="17"/>
        <v>94</v>
      </c>
      <c r="I26" s="280">
        <f>+'Ark1'!AF1663</f>
        <v>1.6040936008739148</v>
      </c>
      <c r="J26" s="281">
        <f t="shared" si="18"/>
        <v>0.52411695172038275</v>
      </c>
      <c r="K26" s="280">
        <f>+'Ark1'!AG1663</f>
        <v>1.8703934074942297</v>
      </c>
      <c r="L26" s="93"/>
      <c r="M26" s="422">
        <f>+'Ark1'!AI1663</f>
        <v>132</v>
      </c>
      <c r="N26" s="72"/>
      <c r="O26" s="280">
        <f>+IF(M26=0,"",'Ark1'!AJ1663)</f>
        <v>83.320454545454496</v>
      </c>
      <c r="P26" s="93"/>
      <c r="Q26" s="280">
        <f>+IF(M26=0,"",'Ark1'!AK1663)</f>
        <v>15.042818146844004</v>
      </c>
      <c r="R26" s="93"/>
      <c r="S26" s="5">
        <f>+'Ark1'!S1663</f>
        <v>6.4229390681003586</v>
      </c>
      <c r="T26" s="282">
        <f t="shared" si="19"/>
        <v>-0.67976363460234612</v>
      </c>
      <c r="U26" s="5">
        <f>+'Ark1'!T1663</f>
        <v>5.1433691756272406</v>
      </c>
      <c r="V26" s="56">
        <f>+'Ark1'!U1663</f>
        <v>9.3229390681003608</v>
      </c>
      <c r="W26" s="281">
        <f t="shared" si="20"/>
        <v>-1.2127366075753176</v>
      </c>
      <c r="X26" s="88"/>
      <c r="Y26" s="18">
        <f>+'Ark1'!X1663</f>
        <v>9.3189964157706111</v>
      </c>
      <c r="Z26" s="18">
        <f>+'Ark1'!Y1663</f>
        <v>0.35842293906810035</v>
      </c>
      <c r="AA26" s="18">
        <f>+'Ark1'!Z1663</f>
        <v>3.8735354221354625</v>
      </c>
      <c r="AB26" s="56">
        <f>+'Ark1'!AA1663</f>
        <v>1.945579669601734</v>
      </c>
      <c r="AC26" s="5">
        <f>+'Ark1'!AB1663</f>
        <v>1.8686867266471801</v>
      </c>
      <c r="AD26" s="5">
        <f>+'Ark1'!AC1663</f>
        <v>69.180037879331692</v>
      </c>
      <c r="AE26" s="18">
        <f>+'Ark1'!AD1663</f>
        <v>13.774678523597029</v>
      </c>
      <c r="AF26" s="18">
        <f>+'Ark1'!AE1663</f>
        <v>7.3034075894246557</v>
      </c>
      <c r="AG26" s="18">
        <f>+'Ark1'!AF1663</f>
        <v>1.6040936008739148</v>
      </c>
      <c r="AH26" s="56">
        <f t="shared" ref="AH26:AH30" si="21">+V26/S26</f>
        <v>1.4515066964285717</v>
      </c>
      <c r="AI26" s="18">
        <f t="shared" ref="AI26:AI30" si="22">+G26/E26</f>
        <v>14.684210526315789</v>
      </c>
      <c r="AJ26" s="46"/>
      <c r="AK26" s="4"/>
      <c r="AL26" s="57"/>
      <c r="AN26" s="1"/>
      <c r="AO26" s="5"/>
      <c r="AQ26" s="2"/>
      <c r="AR26" s="2"/>
      <c r="AS26" s="2"/>
    </row>
    <row r="27" spans="1:47" ht="15.6">
      <c r="A27" s="46"/>
      <c r="B27" s="2">
        <f>+'Ark1'!C1664</f>
        <v>2023</v>
      </c>
      <c r="C27" s="2">
        <f>+'Ark1'!O1664</f>
        <v>3</v>
      </c>
      <c r="D27" s="64" t="str">
        <f>VLOOKUP(C27,RNR!$G$7:$H$20,2)</f>
        <v>Buskerud</v>
      </c>
      <c r="E27" s="2">
        <f>+'Ark1'!Q1664</f>
        <v>30</v>
      </c>
      <c r="F27" s="279">
        <f t="shared" si="16"/>
        <v>0</v>
      </c>
      <c r="G27" s="2">
        <f>+'Ark1'!R1664</f>
        <v>2295</v>
      </c>
      <c r="H27" s="279">
        <f t="shared" si="17"/>
        <v>194</v>
      </c>
      <c r="I27" s="280">
        <f>+'Ark1'!AF1664</f>
        <v>13.194963491059617</v>
      </c>
      <c r="J27" s="281">
        <f t="shared" si="18"/>
        <v>0.92993138364572125</v>
      </c>
      <c r="K27" s="280">
        <f>+'Ark1'!AG1664</f>
        <v>12.216845117820881</v>
      </c>
      <c r="L27" s="93"/>
      <c r="M27" s="422">
        <f>+'Ark1'!AI1664</f>
        <v>923</v>
      </c>
      <c r="N27" s="72"/>
      <c r="O27" s="280">
        <f>+IF(M27=0,"",'Ark1'!AJ1664)</f>
        <v>82.215709642470401</v>
      </c>
      <c r="P27" s="93"/>
      <c r="Q27" s="280">
        <f>+IF(M27=0,"",'Ark1'!AK1664)</f>
        <v>14.417414421833204</v>
      </c>
      <c r="R27" s="93"/>
      <c r="S27" s="5">
        <f>+'Ark1'!S1664</f>
        <v>5.4509803921568611</v>
      </c>
      <c r="T27" s="282">
        <f t="shared" si="19"/>
        <v>7.4017041371520875E-2</v>
      </c>
      <c r="U27" s="5">
        <f>+'Ark1'!T1664</f>
        <v>5.1921568627450991</v>
      </c>
      <c r="V27" s="56">
        <f>+'Ark1'!U1664</f>
        <v>7.4028758169934514</v>
      </c>
      <c r="W27" s="281">
        <f t="shared" si="20"/>
        <v>0.41339461756461127</v>
      </c>
      <c r="X27" s="88"/>
      <c r="Y27" s="18">
        <f>+'Ark1'!X1664</f>
        <v>0.74074074074074081</v>
      </c>
      <c r="Z27" s="18">
        <f>+'Ark1'!Y1664</f>
        <v>0</v>
      </c>
      <c r="AA27" s="18">
        <f>+'Ark1'!Z1664</f>
        <v>2.3717143096742808</v>
      </c>
      <c r="AB27" s="56">
        <f>+'Ark1'!AA1664</f>
        <v>0.98578906698281765</v>
      </c>
      <c r="AC27" s="5">
        <f>+'Ark1'!AB1664</f>
        <v>1.4787174009474109</v>
      </c>
      <c r="AD27" s="5">
        <f>+'Ark1'!AC1664</f>
        <v>35.719696029670949</v>
      </c>
      <c r="AE27" s="18">
        <f>+'Ark1'!AD1664</f>
        <v>22.465901314110312</v>
      </c>
      <c r="AF27" s="18">
        <f>+'Ark1'!AE1664</f>
        <v>41.582633384227989</v>
      </c>
      <c r="AG27" s="18">
        <f>+'Ark1'!AF1664</f>
        <v>13.194963491059617</v>
      </c>
      <c r="AH27" s="56">
        <f t="shared" si="21"/>
        <v>1.3580815347721804</v>
      </c>
      <c r="AI27" s="18">
        <f t="shared" si="22"/>
        <v>76.5</v>
      </c>
      <c r="AJ27" s="46"/>
      <c r="AK27" s="4"/>
      <c r="AL27" s="57"/>
      <c r="AN27" s="1"/>
      <c r="AO27" s="5"/>
      <c r="AQ27" s="2"/>
      <c r="AR27" s="2"/>
      <c r="AS27" s="2"/>
    </row>
    <row r="28" spans="1:47" ht="15.6">
      <c r="A28" s="46"/>
      <c r="B28" s="2">
        <f>+'Ark1'!C1665</f>
        <v>2023</v>
      </c>
      <c r="C28" s="2">
        <f>+'Ark1'!O1665</f>
        <v>4</v>
      </c>
      <c r="D28" s="64" t="str">
        <f>VLOOKUP(C28,RNR!$G$7:$H$20,2)</f>
        <v>Innlandet</v>
      </c>
      <c r="E28" s="2">
        <f>+'Ark1'!Q1665</f>
        <v>113</v>
      </c>
      <c r="F28" s="279">
        <f t="shared" si="16"/>
        <v>14</v>
      </c>
      <c r="G28" s="2">
        <f>+'Ark1'!R1665</f>
        <v>3565</v>
      </c>
      <c r="H28" s="279">
        <f t="shared" si="17"/>
        <v>131</v>
      </c>
      <c r="I28" s="280">
        <f>+'Ark1'!AF1665</f>
        <v>20.496751566722249</v>
      </c>
      <c r="J28" s="281">
        <f t="shared" si="18"/>
        <v>0.45004987378587558</v>
      </c>
      <c r="K28" s="280">
        <f>+'Ark1'!AG1665</f>
        <v>20.850453378587329</v>
      </c>
      <c r="L28" s="93"/>
      <c r="M28" s="422">
        <f>+'Ark1'!AI1665</f>
        <v>923</v>
      </c>
      <c r="N28" s="72"/>
      <c r="O28" s="280">
        <f>+IF(M28=0,"",'Ark1'!AJ1665)</f>
        <v>86.152437703141942</v>
      </c>
      <c r="P28" s="93"/>
      <c r="Q28" s="280">
        <f>+IF(M28=0,"",'Ark1'!AK1665)</f>
        <v>13.588650921281662</v>
      </c>
      <c r="R28" s="93"/>
      <c r="S28" s="5">
        <f>+'Ark1'!S1665</f>
        <v>5.3744740532959323</v>
      </c>
      <c r="T28" s="282">
        <f t="shared" si="19"/>
        <v>-8.1845108031964209E-2</v>
      </c>
      <c r="U28" s="5">
        <f>+'Ark1'!T1665</f>
        <v>4.4841514726507725</v>
      </c>
      <c r="V28" s="56">
        <f>+'Ark1'!U1665</f>
        <v>8.1335483870967877</v>
      </c>
      <c r="W28" s="281">
        <f t="shared" si="20"/>
        <v>-0.38572942303717461</v>
      </c>
      <c r="X28" s="88"/>
      <c r="Y28" s="18">
        <f>+'Ark1'!X1665</f>
        <v>2.1879382889200563</v>
      </c>
      <c r="Z28" s="18">
        <f>+'Ark1'!Y1665</f>
        <v>2.8050490883590472E-2</v>
      </c>
      <c r="AA28" s="18">
        <f>+'Ark1'!Z1665</f>
        <v>3.0997854340485524</v>
      </c>
      <c r="AB28" s="56">
        <f>+'Ark1'!AA1665</f>
        <v>1.5622723352883381</v>
      </c>
      <c r="AC28" s="5">
        <f>+'Ark1'!AB1665</f>
        <v>1.5759726895317712</v>
      </c>
      <c r="AD28" s="5">
        <f>+'Ark1'!AC1665</f>
        <v>41.467250040673605</v>
      </c>
      <c r="AE28" s="18">
        <f>+'Ark1'!AD1665</f>
        <v>23.213569029887701</v>
      </c>
      <c r="AF28" s="18">
        <f>+'Ark1'!AE1665</f>
        <v>34.790077914536823</v>
      </c>
      <c r="AG28" s="18">
        <f>+'Ark1'!AF1665</f>
        <v>20.496751566722249</v>
      </c>
      <c r="AH28" s="56">
        <f t="shared" si="21"/>
        <v>1.5133663883089796</v>
      </c>
      <c r="AI28" s="18">
        <f t="shared" si="22"/>
        <v>31.548672566371682</v>
      </c>
      <c r="AJ28" s="46"/>
      <c r="AK28" s="4"/>
      <c r="AL28" s="57"/>
      <c r="AN28" s="1"/>
      <c r="AO28" s="5"/>
      <c r="AQ28" s="2"/>
      <c r="AR28" s="2"/>
      <c r="AS28" s="2"/>
    </row>
    <row r="29" spans="1:47" ht="15.6">
      <c r="A29" s="46"/>
      <c r="B29" s="2">
        <f>+'Ark1'!C1666</f>
        <v>2023</v>
      </c>
      <c r="C29" s="2">
        <f>+'Ark1'!O1666</f>
        <v>7</v>
      </c>
      <c r="D29" s="64" t="str">
        <f>VLOOKUP(C29,RNR!$G$7:$H$20,2)</f>
        <v>Vestfold</v>
      </c>
      <c r="E29" s="2">
        <f>+'Ark1'!Q1666</f>
        <v>3</v>
      </c>
      <c r="F29" s="279">
        <f t="shared" si="16"/>
        <v>-2</v>
      </c>
      <c r="G29" s="2">
        <f>+'Ark1'!R1666</f>
        <v>20</v>
      </c>
      <c r="H29" s="279">
        <f t="shared" si="17"/>
        <v>-18</v>
      </c>
      <c r="I29" s="280">
        <f>+'Ark1'!AF1666</f>
        <v>0.11498878859311217</v>
      </c>
      <c r="J29" s="281">
        <f t="shared" si="18"/>
        <v>-0.10684425285464026</v>
      </c>
      <c r="K29" s="280">
        <f>+'Ark1'!AG1666</f>
        <v>0.14726714461374729</v>
      </c>
      <c r="L29" s="93"/>
      <c r="M29" s="422">
        <f>+'Ark1'!AI1666</f>
        <v>17</v>
      </c>
      <c r="N29" s="72"/>
      <c r="O29" s="280">
        <f>+IF(M29=0,"",'Ark1'!AJ1666)</f>
        <v>86.823529411764753</v>
      </c>
      <c r="P29" s="93"/>
      <c r="Q29" s="280">
        <f>+IF(M29=0,"",'Ark1'!AK1666)</f>
        <v>14.777013727059749</v>
      </c>
      <c r="R29" s="93"/>
      <c r="S29" s="5">
        <f>+'Ark1'!S1666</f>
        <v>5.75</v>
      </c>
      <c r="T29" s="282">
        <f t="shared" si="19"/>
        <v>0.19736842105263186</v>
      </c>
      <c r="U29" s="5">
        <f>+'Ark1'!T1666</f>
        <v>4.05</v>
      </c>
      <c r="V29" s="56">
        <f>+'Ark1'!U1666</f>
        <v>10.239999999999998</v>
      </c>
      <c r="W29" s="281">
        <f t="shared" si="20"/>
        <v>7.4210526315791725E-2</v>
      </c>
      <c r="X29" s="88"/>
      <c r="Y29" s="18">
        <f>+'Ark1'!X1666</f>
        <v>0</v>
      </c>
      <c r="Z29" s="18">
        <f>+'Ark1'!Y1666</f>
        <v>0</v>
      </c>
      <c r="AA29" s="18">
        <f>+'Ark1'!Z1666</f>
        <v>2.2280933553152722</v>
      </c>
      <c r="AB29" s="56">
        <f>+'Ark1'!AA1666</f>
        <v>1.4448183276799877</v>
      </c>
      <c r="AC29" s="5">
        <f>+'Ark1'!AB1666</f>
        <v>1.0712142642814273</v>
      </c>
      <c r="AD29" s="5">
        <f>+'Ark1'!AC1666</f>
        <v>70.359311463622802</v>
      </c>
      <c r="AE29" s="18">
        <f>+'Ark1'!AD1666</f>
        <v>43.280332736814493</v>
      </c>
      <c r="AF29" s="18">
        <f>+'Ark1'!AE1666</f>
        <v>58.958073468300739</v>
      </c>
      <c r="AG29" s="18">
        <f>+'Ark1'!AF1666</f>
        <v>0.11498878859311217</v>
      </c>
      <c r="AH29" s="56">
        <f t="shared" si="21"/>
        <v>1.7808695652173909</v>
      </c>
      <c r="AI29" s="18">
        <f t="shared" si="22"/>
        <v>6.666666666666667</v>
      </c>
      <c r="AJ29" s="46"/>
      <c r="AK29" s="4"/>
      <c r="AL29" s="57"/>
      <c r="AN29" s="1"/>
      <c r="AO29" s="5"/>
      <c r="AQ29" s="2"/>
      <c r="AR29" s="2"/>
      <c r="AS29" s="2"/>
    </row>
    <row r="30" spans="1:47" ht="15.6">
      <c r="A30" s="46"/>
      <c r="B30" s="2">
        <f>+'Ark1'!C1667</f>
        <v>2023</v>
      </c>
      <c r="C30" s="2">
        <f>+'Ark1'!O1667</f>
        <v>8</v>
      </c>
      <c r="D30" s="64" t="str">
        <f>VLOOKUP(C30,RNR!$G$7:$H$20,2)</f>
        <v>Telemark</v>
      </c>
      <c r="E30" s="2">
        <f>+'Ark1'!Q1667</f>
        <v>20</v>
      </c>
      <c r="F30" s="279">
        <f t="shared" si="16"/>
        <v>0</v>
      </c>
      <c r="G30" s="2">
        <f>+'Ark1'!R1667</f>
        <v>904</v>
      </c>
      <c r="H30" s="279">
        <f t="shared" si="17"/>
        <v>-334</v>
      </c>
      <c r="I30" s="280">
        <f>+'Ark1'!AF1667</f>
        <v>5.1974932444086708</v>
      </c>
      <c r="J30" s="281">
        <f t="shared" si="18"/>
        <v>-2.029593737494424</v>
      </c>
      <c r="K30" s="280">
        <f>+'Ark1'!AG1667</f>
        <v>3.8523876980160638</v>
      </c>
      <c r="L30" s="93"/>
      <c r="M30" s="422">
        <f>+'Ark1'!AI1667</f>
        <v>4</v>
      </c>
      <c r="N30" s="72"/>
      <c r="O30" s="280">
        <f>+IF(M30=0,"",'Ark1'!AJ1667)</f>
        <v>76.45</v>
      </c>
      <c r="P30" s="93"/>
      <c r="Q30" s="280">
        <f>+IF(M30=0,"",'Ark1'!AK1667)</f>
        <v>15.016921636751063</v>
      </c>
      <c r="R30" s="93"/>
      <c r="S30" s="5">
        <f>+'Ark1'!S1667</f>
        <v>6.038716814159292</v>
      </c>
      <c r="T30" s="282">
        <f t="shared" si="19"/>
        <v>3.8716814159291957E-2</v>
      </c>
      <c r="U30" s="5">
        <f>+'Ark1'!T1667</f>
        <v>4.4834070796460175</v>
      </c>
      <c r="V30" s="56">
        <f>+'Ark1'!U1667</f>
        <v>5.9263274336283196</v>
      </c>
      <c r="W30" s="281">
        <f t="shared" si="20"/>
        <v>-0.15299405263985832</v>
      </c>
      <c r="X30" s="88"/>
      <c r="Y30" s="18">
        <f>+'Ark1'!X1667</f>
        <v>1.4380530973451329</v>
      </c>
      <c r="Z30" s="18">
        <f>+'Ark1'!Y1667</f>
        <v>0</v>
      </c>
      <c r="AA30" s="18">
        <f>+'Ark1'!Z1667</f>
        <v>2.6432777920051471</v>
      </c>
      <c r="AB30" s="56">
        <f>+'Ark1'!AA1667</f>
        <v>1.6494987544841364</v>
      </c>
      <c r="AC30" s="5">
        <f>+'Ark1'!AB1667</f>
        <v>1.2354243593035157</v>
      </c>
      <c r="AD30" s="5">
        <f>+'Ark1'!AC1667</f>
        <v>13.803790732453784</v>
      </c>
      <c r="AE30" s="18">
        <f>+'Ark1'!AD1667</f>
        <v>9.2915967441382232</v>
      </c>
      <c r="AF30" s="18">
        <f>+'Ark1'!AE1667</f>
        <v>61.235547690029847</v>
      </c>
      <c r="AG30" s="18">
        <f>+'Ark1'!AF1667</f>
        <v>5.1974932444086708</v>
      </c>
      <c r="AH30" s="56">
        <f t="shared" si="21"/>
        <v>0.98138853269829662</v>
      </c>
      <c r="AI30" s="18">
        <f t="shared" si="22"/>
        <v>45.2</v>
      </c>
      <c r="AJ30" s="46"/>
      <c r="AK30" s="4"/>
      <c r="AL30" s="57"/>
      <c r="AN30" s="13"/>
      <c r="AO30" s="5"/>
      <c r="AQ30" s="2"/>
      <c r="AR30" s="2"/>
      <c r="AS30" s="4"/>
      <c r="AT30" s="4"/>
      <c r="AU30" s="4"/>
    </row>
    <row r="31" spans="1:47" s="478" customFormat="1" ht="15.6">
      <c r="A31" s="46"/>
      <c r="B31" s="2">
        <f>+'Ark1'!C1668</f>
        <v>2023</v>
      </c>
      <c r="C31" s="2">
        <f>+'Ark1'!O1668</f>
        <v>9</v>
      </c>
      <c r="D31" s="64" t="str">
        <f>VLOOKUP(C31,RNR!$G$7:$H$20,2)</f>
        <v>Agder</v>
      </c>
      <c r="E31" s="2">
        <f>+'Ark1'!Q1668</f>
        <v>18</v>
      </c>
      <c r="F31" s="279">
        <f t="shared" si="16"/>
        <v>5</v>
      </c>
      <c r="G31" s="2">
        <f>+'Ark1'!R1668</f>
        <v>155</v>
      </c>
      <c r="H31" s="279">
        <f t="shared" si="17"/>
        <v>60</v>
      </c>
      <c r="I31" s="280">
        <f>+'Ark1'!AF1668</f>
        <v>0.89116311159661932</v>
      </c>
      <c r="J31" s="281">
        <f t="shared" si="18"/>
        <v>0.33658050797723815</v>
      </c>
      <c r="K31" s="280">
        <f>+'Ark1'!AG1668</f>
        <v>1.1252130268144132</v>
      </c>
      <c r="L31" s="93"/>
      <c r="M31" s="422">
        <f>+'Ark1'!AI1668</f>
        <v>10</v>
      </c>
      <c r="N31" s="72"/>
      <c r="O31" s="280">
        <f>+IF(M31=0,"",'Ark1'!AJ1668)</f>
        <v>96.77</v>
      </c>
      <c r="P31" s="93"/>
      <c r="Q31" s="280">
        <f>+IF(M31=0,"",'Ark1'!AK1668)</f>
        <v>13.391060777330612</v>
      </c>
      <c r="R31" s="93"/>
      <c r="S31" s="5">
        <f>+'Ark1'!S1668</f>
        <v>6.8322580645161262</v>
      </c>
      <c r="T31" s="282">
        <f t="shared" si="19"/>
        <v>0.74804753820033731</v>
      </c>
      <c r="U31" s="5">
        <f>+'Ark1'!T1668</f>
        <v>4.2645161290322573</v>
      </c>
      <c r="V31" s="56">
        <f>+'Ark1'!U1668</f>
        <v>10.095483870967744</v>
      </c>
      <c r="W31" s="281">
        <f t="shared" si="20"/>
        <v>0.70601018675721328</v>
      </c>
      <c r="X31" s="88"/>
      <c r="Y31" s="18">
        <f>+'Ark1'!X1668</f>
        <v>0.64516129032258052</v>
      </c>
      <c r="Z31" s="18">
        <f>+'Ark1'!Y1668</f>
        <v>0</v>
      </c>
      <c r="AA31" s="18">
        <f>+'Ark1'!Z1668</f>
        <v>2.4813976793912351</v>
      </c>
      <c r="AB31" s="56">
        <f>+'Ark1'!AA1668</f>
        <v>1.3810671649300297</v>
      </c>
      <c r="AC31" s="5">
        <f>+'Ark1'!AB1668</f>
        <v>1.7746509674275299</v>
      </c>
      <c r="AD31" s="5">
        <f>+'Ark1'!AC1668</f>
        <v>22.380787002897659</v>
      </c>
      <c r="AE31" s="18">
        <f>+'Ark1'!AD1668</f>
        <v>44.579968172321237</v>
      </c>
      <c r="AF31" s="18">
        <f>+'Ark1'!AE1668</f>
        <v>34.188039917288059</v>
      </c>
      <c r="AG31" s="18">
        <f>+'Ark1'!AF1668</f>
        <v>0.89116311159661932</v>
      </c>
      <c r="AH31" s="56">
        <f t="shared" ref="AH31:AH38" si="23">+V31/S31</f>
        <v>1.4776203966005674</v>
      </c>
      <c r="AI31" s="18">
        <f t="shared" ref="AI31:AI38" si="24">+G31/E31</f>
        <v>8.6111111111111107</v>
      </c>
      <c r="AJ31" s="46"/>
      <c r="AK31" s="4"/>
      <c r="AL31" s="57"/>
      <c r="AN31" s="13"/>
      <c r="AO31" s="5"/>
      <c r="AQ31" s="2"/>
      <c r="AR31" s="2"/>
      <c r="AS31" s="4"/>
      <c r="AT31" s="4"/>
      <c r="AU31" s="4"/>
    </row>
    <row r="32" spans="1:47" s="478" customFormat="1" ht="15.6">
      <c r="A32" s="46"/>
      <c r="B32" s="2">
        <f>+'Ark1'!C1669</f>
        <v>2023</v>
      </c>
      <c r="C32" s="2">
        <f>+'Ark1'!O1669</f>
        <v>11</v>
      </c>
      <c r="D32" s="64" t="str">
        <f>VLOOKUP(C32,RNR!$G$7:$H$20,2)</f>
        <v>Rogaland</v>
      </c>
      <c r="E32" s="2">
        <f>+'Ark1'!Q1669</f>
        <v>48</v>
      </c>
      <c r="F32" s="279">
        <f t="shared" si="16"/>
        <v>4</v>
      </c>
      <c r="G32" s="2">
        <f>+'Ark1'!R1669</f>
        <v>925</v>
      </c>
      <c r="H32" s="279">
        <f t="shared" si="17"/>
        <v>36</v>
      </c>
      <c r="I32" s="280">
        <f>+'Ark1'!AF1669</f>
        <v>5.3182314724314388</v>
      </c>
      <c r="J32" s="281">
        <f t="shared" si="18"/>
        <v>0.12850584487743966</v>
      </c>
      <c r="K32" s="280">
        <f>+'Ark1'!AG1669</f>
        <v>5.6382894575995754</v>
      </c>
      <c r="L32" s="93"/>
      <c r="M32" s="422">
        <f>+'Ark1'!AI1669</f>
        <v>222</v>
      </c>
      <c r="N32" s="72"/>
      <c r="O32" s="280">
        <f>+IF(M32=0,"",'Ark1'!AJ1669)</f>
        <v>85.186036036036</v>
      </c>
      <c r="P32" s="93"/>
      <c r="Q32" s="280">
        <f>+IF(M32=0,"",'Ark1'!AK1669)</f>
        <v>15.170396017732564</v>
      </c>
      <c r="R32" s="93"/>
      <c r="S32" s="5">
        <f>+'Ark1'!S1669</f>
        <v>5.1913513513513507</v>
      </c>
      <c r="T32" s="282">
        <f t="shared" si="19"/>
        <v>-0.11348554403672484</v>
      </c>
      <c r="U32" s="5">
        <f>+'Ark1'!T1669</f>
        <v>3.8183783783783793</v>
      </c>
      <c r="V32" s="56">
        <f>+'Ark1'!U1669</f>
        <v>8.4767567567567657</v>
      </c>
      <c r="W32" s="281">
        <f t="shared" si="20"/>
        <v>-0.66117350196088509</v>
      </c>
      <c r="X32" s="88"/>
      <c r="Y32" s="18">
        <f>+'Ark1'!X1669</f>
        <v>2.1621621621621623</v>
      </c>
      <c r="Z32" s="18">
        <f>+'Ark1'!Y1669</f>
        <v>0</v>
      </c>
      <c r="AA32" s="18">
        <f>+'Ark1'!Z1669</f>
        <v>2.9478953133838472</v>
      </c>
      <c r="AB32" s="56">
        <f>+'Ark1'!AA1669</f>
        <v>1.3049306953993651</v>
      </c>
      <c r="AC32" s="5">
        <f>+'Ark1'!AB1669</f>
        <v>1.5525001867319621</v>
      </c>
      <c r="AD32" s="5">
        <f>+'Ark1'!AC1669</f>
        <v>50.698916752473806</v>
      </c>
      <c r="AE32" s="18">
        <f>+'Ark1'!AD1669</f>
        <v>46.97436544747184</v>
      </c>
      <c r="AF32" s="18">
        <f>+'Ark1'!AE1669</f>
        <v>43.818760047017555</v>
      </c>
      <c r="AG32" s="18">
        <f>+'Ark1'!AF1669</f>
        <v>5.3182314724314388</v>
      </c>
      <c r="AH32" s="56">
        <f t="shared" si="23"/>
        <v>1.6328613077884233</v>
      </c>
      <c r="AI32" s="18">
        <f t="shared" si="24"/>
        <v>19.270833333333332</v>
      </c>
      <c r="AJ32" s="46"/>
      <c r="AK32" s="4"/>
      <c r="AL32" s="57"/>
      <c r="AN32" s="13"/>
      <c r="AO32" s="5"/>
      <c r="AQ32" s="2"/>
      <c r="AR32" s="2"/>
      <c r="AS32" s="4"/>
      <c r="AT32" s="4"/>
      <c r="AU32" s="4"/>
    </row>
    <row r="33" spans="1:47" s="478" customFormat="1" ht="15.6">
      <c r="A33" s="46"/>
      <c r="B33" s="2">
        <f>+'Ark1'!C1670</f>
        <v>2023</v>
      </c>
      <c r="C33" s="2">
        <f>+'Ark1'!O1670</f>
        <v>14</v>
      </c>
      <c r="D33" s="64" t="str">
        <f>VLOOKUP(C33,RNR!$G$7:$H$20,2)</f>
        <v>Vestland</v>
      </c>
      <c r="E33" s="2">
        <f>+'Ark1'!Q1670</f>
        <v>168</v>
      </c>
      <c r="F33" s="279">
        <f t="shared" si="16"/>
        <v>7</v>
      </c>
      <c r="G33" s="2">
        <f>+'Ark1'!R1670</f>
        <v>4342</v>
      </c>
      <c r="H33" s="279">
        <f t="shared" si="17"/>
        <v>267</v>
      </c>
      <c r="I33" s="280">
        <f>+'Ark1'!AF1670</f>
        <v>24.964066003564657</v>
      </c>
      <c r="J33" s="281">
        <f t="shared" si="18"/>
        <v>1.1753911641017289</v>
      </c>
      <c r="K33" s="280">
        <f>+'Ark1'!AG1670</f>
        <v>24.062861786045545</v>
      </c>
      <c r="L33" s="93"/>
      <c r="M33" s="422">
        <f>+'Ark1'!AI1670</f>
        <v>12</v>
      </c>
      <c r="N33" s="72"/>
      <c r="O33" s="280">
        <f>+IF(M33=0,"",'Ark1'!AJ1670)</f>
        <v>91.066666666666634</v>
      </c>
      <c r="P33" s="93"/>
      <c r="Q33" s="280">
        <f>+IF(M33=0,"",'Ark1'!AK1670)</f>
        <v>15.141671031729899</v>
      </c>
      <c r="R33" s="93"/>
      <c r="S33" s="5">
        <f>+'Ark1'!S1670</f>
        <v>5.3657300783049315</v>
      </c>
      <c r="T33" s="282">
        <f t="shared" si="19"/>
        <v>0.13431903536014733</v>
      </c>
      <c r="U33" s="5">
        <f>+'Ark1'!T1670</f>
        <v>4.4083371718102251</v>
      </c>
      <c r="V33" s="56">
        <f>+'Ark1'!U1670</f>
        <v>7.7069322892676126</v>
      </c>
      <c r="W33" s="281">
        <f t="shared" si="20"/>
        <v>-3.9504520548333311E-2</v>
      </c>
      <c r="X33" s="88"/>
      <c r="Y33" s="18">
        <f>+'Ark1'!X1670</f>
        <v>1.4279134039613079</v>
      </c>
      <c r="Z33" s="18">
        <f>+'Ark1'!Y1670</f>
        <v>9.2123445416858574E-2</v>
      </c>
      <c r="AA33" s="18">
        <f>+'Ark1'!Z1670</f>
        <v>2.9750359042418024</v>
      </c>
      <c r="AB33" s="56">
        <f>+'Ark1'!AA1670</f>
        <v>1.381527522242979</v>
      </c>
      <c r="AC33" s="5">
        <f>+'Ark1'!AB1670</f>
        <v>1.6258093824141113</v>
      </c>
      <c r="AD33" s="5">
        <f>+'Ark1'!AC1670</f>
        <v>27.894674971495032</v>
      </c>
      <c r="AE33" s="18">
        <f>+'Ark1'!AD1670</f>
        <v>21.98173841300061</v>
      </c>
      <c r="AF33" s="18">
        <f>+'Ark1'!AE1670</f>
        <v>47.685497658729055</v>
      </c>
      <c r="AG33" s="18">
        <f>+'Ark1'!AF1670</f>
        <v>24.964066003564657</v>
      </c>
      <c r="AH33" s="56">
        <f t="shared" si="23"/>
        <v>1.4363250064383191</v>
      </c>
      <c r="AI33" s="18">
        <f t="shared" si="24"/>
        <v>25.845238095238095</v>
      </c>
      <c r="AJ33" s="46"/>
      <c r="AK33" s="4"/>
      <c r="AL33" s="57"/>
      <c r="AN33" s="13"/>
      <c r="AO33" s="5"/>
      <c r="AQ33" s="2"/>
      <c r="AR33" s="2"/>
      <c r="AS33" s="4"/>
      <c r="AT33" s="4"/>
      <c r="AU33" s="4"/>
    </row>
    <row r="34" spans="1:47" s="478" customFormat="1" ht="15.6">
      <c r="A34" s="46"/>
      <c r="B34" s="2">
        <f>+'Ark1'!C1671</f>
        <v>2023</v>
      </c>
      <c r="C34" s="2">
        <f>+'Ark1'!O1671</f>
        <v>15</v>
      </c>
      <c r="D34" s="64" t="str">
        <f>VLOOKUP(C34,RNR!$G$7:$H$20,2)</f>
        <v>Møre og Romsdal</v>
      </c>
      <c r="E34" s="2">
        <f>+'Ark1'!Q1671</f>
        <v>46</v>
      </c>
      <c r="F34" s="279">
        <f t="shared" si="16"/>
        <v>-4</v>
      </c>
      <c r="G34" s="2">
        <f>+'Ark1'!R1671</f>
        <v>1773</v>
      </c>
      <c r="H34" s="279">
        <f t="shared" si="17"/>
        <v>-38</v>
      </c>
      <c r="I34" s="280">
        <f>+'Ark1'!AF1671</f>
        <v>10.193756108779395</v>
      </c>
      <c r="J34" s="281">
        <f t="shared" si="18"/>
        <v>-0.37833962969112278</v>
      </c>
      <c r="K34" s="280">
        <f>+'Ark1'!AG1671</f>
        <v>9.6700151725427368</v>
      </c>
      <c r="L34" s="93"/>
      <c r="M34" s="422">
        <f>+'Ark1'!AI1671</f>
        <v>0</v>
      </c>
      <c r="N34" s="72"/>
      <c r="O34" s="280" t="str">
        <f>+IF(M34=0,"",'Ark1'!AJ1671)</f>
        <v/>
      </c>
      <c r="P34" s="93"/>
      <c r="Q34" s="280" t="str">
        <f>+IF(M34=0,"",'Ark1'!AK1671)</f>
        <v/>
      </c>
      <c r="R34" s="93"/>
      <c r="S34" s="5">
        <f>+'Ark1'!S1671</f>
        <v>4.5854483925549916</v>
      </c>
      <c r="T34" s="282">
        <f t="shared" si="19"/>
        <v>0.22432194307956266</v>
      </c>
      <c r="U34" s="5">
        <f>+'Ark1'!T1671</f>
        <v>4.1252115059221657</v>
      </c>
      <c r="V34" s="56">
        <f>+'Ark1'!U1671</f>
        <v>7.5847715736040637</v>
      </c>
      <c r="W34" s="281">
        <f t="shared" si="20"/>
        <v>-0.71045205974766823</v>
      </c>
      <c r="X34" s="88"/>
      <c r="Y34" s="18">
        <f>+'Ark1'!X1671</f>
        <v>4.2865200225606319</v>
      </c>
      <c r="Z34" s="18">
        <f>+'Ark1'!Y1671</f>
        <v>0</v>
      </c>
      <c r="AA34" s="18">
        <f>+'Ark1'!Z1671</f>
        <v>3.531154456402755</v>
      </c>
      <c r="AB34" s="56">
        <f>+'Ark1'!AA1671</f>
        <v>1.3643400956209004</v>
      </c>
      <c r="AC34" s="5">
        <f>+'Ark1'!AB1671</f>
        <v>1.5196036243808464</v>
      </c>
      <c r="AD34" s="5">
        <f>+'Ark1'!AC1671</f>
        <v>36.411721876319135</v>
      </c>
      <c r="AE34" s="18">
        <f>+'Ark1'!AD1671</f>
        <v>17.514284338082089</v>
      </c>
      <c r="AF34" s="18">
        <f>+'Ark1'!AE1671</f>
        <v>54.164682865013717</v>
      </c>
      <c r="AG34" s="18">
        <f>+'Ark1'!AF1671</f>
        <v>10.193756108779395</v>
      </c>
      <c r="AH34" s="56">
        <f t="shared" si="23"/>
        <v>1.6540959409594103</v>
      </c>
      <c r="AI34" s="18">
        <f t="shared" si="24"/>
        <v>38.543478260869563</v>
      </c>
      <c r="AJ34" s="46"/>
      <c r="AK34" s="4"/>
      <c r="AL34" s="57"/>
      <c r="AN34" s="13"/>
      <c r="AO34" s="5"/>
      <c r="AQ34" s="2"/>
      <c r="AR34" s="2"/>
      <c r="AS34" s="4"/>
      <c r="AT34" s="4"/>
      <c r="AU34" s="4"/>
    </row>
    <row r="35" spans="1:47" ht="15.6">
      <c r="A35" s="46"/>
      <c r="B35" s="2">
        <f>+'Ark1'!C1672</f>
        <v>2023</v>
      </c>
      <c r="C35" s="2">
        <f>+'Ark1'!O1672</f>
        <v>16</v>
      </c>
      <c r="D35" s="64" t="str">
        <f>VLOOKUP(C35,RNR!$G$7:$H$20,2)</f>
        <v>Trøndelag</v>
      </c>
      <c r="E35" s="2">
        <f>+'Ark1'!Q1672</f>
        <v>65</v>
      </c>
      <c r="F35" s="279">
        <f>+E35-E55</f>
        <v>19</v>
      </c>
      <c r="G35" s="2">
        <f>+'Ark1'!R1672</f>
        <v>946</v>
      </c>
      <c r="H35" s="279">
        <f>+G35-G55</f>
        <v>-1213</v>
      </c>
      <c r="I35" s="280">
        <f>+'Ark1'!AF1672</f>
        <v>5.4389697004542068</v>
      </c>
      <c r="J35" s="281">
        <f>+I35-I55</f>
        <v>-6.8100502077490574</v>
      </c>
      <c r="K35" s="280">
        <f>+'Ark1'!AG1672</f>
        <v>6.0900141658337406</v>
      </c>
      <c r="L35" s="93"/>
      <c r="M35" s="422">
        <f>+'Ark1'!AI1672</f>
        <v>0</v>
      </c>
      <c r="N35" s="72"/>
      <c r="O35" s="280" t="str">
        <f>+IF(M35=0,"",'Ark1'!AJ1672)</f>
        <v/>
      </c>
      <c r="P35" s="93"/>
      <c r="Q35" s="280" t="str">
        <f>+IF(M35=0,"",'Ark1'!AK1672)</f>
        <v/>
      </c>
      <c r="R35" s="93"/>
      <c r="S35" s="5">
        <f>+'Ark1'!S1672</f>
        <v>5.2674418604651159</v>
      </c>
      <c r="T35" s="282">
        <f>+S35-S55</f>
        <v>-3.9644753708115488E-2</v>
      </c>
      <c r="U35" s="5">
        <f>+'Ark1'!T1672</f>
        <v>3.8509513742071872</v>
      </c>
      <c r="V35" s="56">
        <f>+'Ark1'!U1672</f>
        <v>8.9526427061310905</v>
      </c>
      <c r="W35" s="281">
        <f>+V35-V55</f>
        <v>1.3343425671778677</v>
      </c>
      <c r="X35" s="88"/>
      <c r="Y35" s="18">
        <f>+'Ark1'!X1672</f>
        <v>3.5940803382663846</v>
      </c>
      <c r="Z35" s="18">
        <f>+'Ark1'!Y1672</f>
        <v>0</v>
      </c>
      <c r="AA35" s="18">
        <f>+'Ark1'!Z1672</f>
        <v>3.6130252960487943</v>
      </c>
      <c r="AB35" s="56">
        <f>+'Ark1'!AA1672</f>
        <v>1.7734646187672809</v>
      </c>
      <c r="AC35" s="5">
        <f>+'Ark1'!AB1672</f>
        <v>1.6818846218919004</v>
      </c>
      <c r="AD35" s="5">
        <f>+'Ark1'!AC1672</f>
        <v>50.882603770749185</v>
      </c>
      <c r="AE35" s="18">
        <f>+'Ark1'!AD1672</f>
        <v>46.561697584862351</v>
      </c>
      <c r="AF35" s="18">
        <f>+'Ark1'!AE1672</f>
        <v>57.579223316546972</v>
      </c>
      <c r="AG35" s="18">
        <f>+'Ark1'!AF1672</f>
        <v>5.4389697004542068</v>
      </c>
      <c r="AH35" s="56">
        <f t="shared" si="23"/>
        <v>1.6996187035922159</v>
      </c>
      <c r="AI35" s="18">
        <f t="shared" si="24"/>
        <v>14.553846153846154</v>
      </c>
      <c r="AJ35" s="46"/>
      <c r="AK35" s="4"/>
      <c r="AL35" s="57"/>
      <c r="AN35" s="13"/>
      <c r="AO35" s="5"/>
      <c r="AQ35" s="1"/>
      <c r="AR35" s="1"/>
      <c r="AS35" s="11"/>
      <c r="AT35" s="11"/>
      <c r="AU35" s="11"/>
    </row>
    <row r="36" spans="1:47" ht="15.6">
      <c r="A36" s="46"/>
      <c r="B36" s="2">
        <f>+'Ark1'!C1673</f>
        <v>2023</v>
      </c>
      <c r="C36" s="2">
        <f>+'Ark1'!O1673</f>
        <v>18</v>
      </c>
      <c r="D36" s="64" t="str">
        <f>VLOOKUP(C36,RNR!$G$7:$H$20,2)</f>
        <v>Nordland</v>
      </c>
      <c r="E36" s="2">
        <f>+'Ark1'!Q1673</f>
        <v>43</v>
      </c>
      <c r="F36" s="279">
        <f>+E36-E56</f>
        <v>-66</v>
      </c>
      <c r="G36" s="2">
        <f>+'Ark1'!R1673</f>
        <v>953</v>
      </c>
      <c r="H36" s="279">
        <f>+G36-G56</f>
        <v>-2707.9</v>
      </c>
      <c r="I36" s="280">
        <f>+'Ark1'!AF1673</f>
        <v>5.4792157764617961</v>
      </c>
      <c r="J36" s="281">
        <f>+I36-I56</f>
        <v>-15.290787457415625</v>
      </c>
      <c r="K36" s="280">
        <f>+'Ark1'!AG1673</f>
        <v>6.03349464646538</v>
      </c>
      <c r="L36" s="93"/>
      <c r="M36" s="422">
        <f>+'Ark1'!AI1673</f>
        <v>0</v>
      </c>
      <c r="N36" s="72"/>
      <c r="O36" s="280" t="str">
        <f>+IF(M36=0,"",'Ark1'!AJ1673)</f>
        <v/>
      </c>
      <c r="P36" s="93"/>
      <c r="Q36" s="280" t="str">
        <f>+IF(M36=0,"",'Ark1'!AK1673)</f>
        <v/>
      </c>
      <c r="R36" s="93"/>
      <c r="S36" s="5">
        <f>+'Ark1'!S1673</f>
        <v>5.1563483735571873</v>
      </c>
      <c r="T36" s="282">
        <f>+S36-S56</f>
        <v>-9.8561621252831522E-2</v>
      </c>
      <c r="U36" s="5">
        <f>+'Ark1'!T1673</f>
        <v>4.1217208814270725</v>
      </c>
      <c r="V36" s="56">
        <f>+'Ark1'!U1673</f>
        <v>8.8044071353620286</v>
      </c>
      <c r="W36" s="281">
        <f>+V36-V56</f>
        <v>0.60772599138104688</v>
      </c>
      <c r="X36" s="88"/>
      <c r="Y36" s="18">
        <f>+'Ark1'!X1673</f>
        <v>2.7282266526757608</v>
      </c>
      <c r="Z36" s="18">
        <f>+'Ark1'!Y1673</f>
        <v>0</v>
      </c>
      <c r="AA36" s="18">
        <f>+'Ark1'!Z1673</f>
        <v>3.1479171631302494</v>
      </c>
      <c r="AB36" s="56">
        <f>+'Ark1'!AA1673</f>
        <v>1.1116591366212725</v>
      </c>
      <c r="AC36" s="5">
        <f>+'Ark1'!AB1673</f>
        <v>1.4651890629876021</v>
      </c>
      <c r="AD36" s="5">
        <f>+'Ark1'!AC1673</f>
        <v>21.575909807668872</v>
      </c>
      <c r="AE36" s="18">
        <f>+'Ark1'!AD1673</f>
        <v>9.0658019035254238</v>
      </c>
      <c r="AF36" s="18">
        <f>+'Ark1'!AE1673</f>
        <v>48.050863417628896</v>
      </c>
      <c r="AG36" s="18">
        <f>+'Ark1'!AF1673</f>
        <v>5.4792157764617961</v>
      </c>
      <c r="AH36" s="56">
        <f t="shared" si="23"/>
        <v>1.7074888074888104</v>
      </c>
      <c r="AI36" s="18">
        <f t="shared" si="24"/>
        <v>22.162790697674417</v>
      </c>
      <c r="AJ36" s="46"/>
      <c r="AK36" s="4"/>
      <c r="AL36" s="57"/>
      <c r="AN36" s="5"/>
      <c r="AO36" s="5"/>
      <c r="AQ36" s="1"/>
      <c r="AR36" s="1"/>
      <c r="AS36" s="11"/>
      <c r="AT36" s="11"/>
      <c r="AU36" s="11"/>
    </row>
    <row r="37" spans="1:47" ht="15.6">
      <c r="A37" s="46"/>
      <c r="B37" s="2">
        <f>+'Ark1'!C1674</f>
        <v>2023</v>
      </c>
      <c r="C37" s="2">
        <f>+'Ark1'!O1674</f>
        <v>55</v>
      </c>
      <c r="D37" s="64" t="str">
        <f>VLOOKUP(C37,RNR!$G$7:$H$20,2)</f>
        <v>Troms</v>
      </c>
      <c r="E37" s="2">
        <f>+'Ark1'!Q1674</f>
        <v>44</v>
      </c>
      <c r="F37" s="279">
        <f>+E37-E57</f>
        <v>17</v>
      </c>
      <c r="G37" s="2">
        <f>+'Ark1'!R1674</f>
        <v>1055</v>
      </c>
      <c r="H37" s="279">
        <f>+G37-G57</f>
        <v>-270</v>
      </c>
      <c r="I37" s="280">
        <f>+'Ark1'!AF1674</f>
        <v>6.0656585982866673</v>
      </c>
      <c r="J37" s="281">
        <f>+I37-I57</f>
        <v>-1.4516880336583711</v>
      </c>
      <c r="K37" s="280">
        <f>+'Ark1'!AG1674</f>
        <v>7.2352175570049058</v>
      </c>
      <c r="L37" s="93"/>
      <c r="M37" s="422">
        <f>+'Ark1'!AI1674</f>
        <v>0</v>
      </c>
      <c r="N37" s="72"/>
      <c r="O37" s="280" t="str">
        <f>+IF(M37=0,"",'Ark1'!AJ1674)</f>
        <v/>
      </c>
      <c r="P37" s="93"/>
      <c r="Q37" s="280" t="str">
        <f>+IF(M37=0,"",'Ark1'!AK1674)</f>
        <v/>
      </c>
      <c r="R37" s="93"/>
      <c r="S37" s="5">
        <f>+'Ark1'!S1674</f>
        <v>5.1222748815165877</v>
      </c>
      <c r="T37" s="282">
        <f>+S37-S57</f>
        <v>-0.20300813735133705</v>
      </c>
      <c r="U37" s="5">
        <f>+'Ark1'!T1674</f>
        <v>3.9450236966824654</v>
      </c>
      <c r="V37" s="56">
        <f>+'Ark1'!U1674</f>
        <v>9.5372511848341315</v>
      </c>
      <c r="W37" s="281">
        <f>+V37-V57</f>
        <v>3.1875379772869623</v>
      </c>
      <c r="X37" s="88"/>
      <c r="Y37" s="18">
        <f>+'Ark1'!X1674</f>
        <v>2.8436018957345968</v>
      </c>
      <c r="Z37" s="18">
        <f>+'Ark1'!Y1674</f>
        <v>9.4786729857819899E-2</v>
      </c>
      <c r="AA37" s="18">
        <f>+'Ark1'!Z1674</f>
        <v>2.9297568002259209</v>
      </c>
      <c r="AB37" s="56">
        <f>+'Ark1'!AA1674</f>
        <v>1.3909751566888109</v>
      </c>
      <c r="AC37" s="5">
        <f>+'Ark1'!AB1674</f>
        <v>1.5688953382481747</v>
      </c>
      <c r="AD37" s="5">
        <f>+'Ark1'!AC1674</f>
        <v>53.138065694204066</v>
      </c>
      <c r="AE37" s="18">
        <f>+'Ark1'!AD1674</f>
        <v>41.172239134151958</v>
      </c>
      <c r="AF37" s="18">
        <f>+'Ark1'!AE1674</f>
        <v>54.644514975280067</v>
      </c>
      <c r="AG37" s="18">
        <f>+'Ark1'!AF1674</f>
        <v>6.0656585982866673</v>
      </c>
      <c r="AH37" s="56">
        <f t="shared" si="23"/>
        <v>1.8619170984455975</v>
      </c>
      <c r="AI37" s="18">
        <f t="shared" si="24"/>
        <v>23.977272727272727</v>
      </c>
      <c r="AJ37" s="46"/>
      <c r="AK37" s="4"/>
      <c r="AL37" s="57"/>
      <c r="AN37" s="5"/>
      <c r="AO37" s="5"/>
      <c r="AQ37" s="1"/>
      <c r="AR37" s="1"/>
      <c r="AS37" s="11"/>
      <c r="AT37" s="11"/>
      <c r="AU37" s="11"/>
    </row>
    <row r="38" spans="1:47" ht="15.6">
      <c r="A38" s="46"/>
      <c r="B38" s="2">
        <f>+'Ark1'!C1675</f>
        <v>2023</v>
      </c>
      <c r="C38" s="2">
        <f>+'Ark1'!O1675</f>
        <v>56</v>
      </c>
      <c r="D38" s="64" t="str">
        <f>VLOOKUP(C38,RNR!$G$7:$H$20,2)</f>
        <v>Finnmark</v>
      </c>
      <c r="E38" s="2">
        <f>+'Ark1'!Q1675</f>
        <v>1</v>
      </c>
      <c r="F38" s="279">
        <f>+E38-E58</f>
        <v>-9</v>
      </c>
      <c r="G38" s="2">
        <f>+'Ark1'!R1675</f>
        <v>29</v>
      </c>
      <c r="H38" s="279">
        <f>+G38-G58</f>
        <v>-69</v>
      </c>
      <c r="I38" s="280">
        <f>+'Ark1'!AF1675</f>
        <v>0.16673374346001263</v>
      </c>
      <c r="J38" s="281">
        <f>+I38-I58</f>
        <v>-0.38926623384611087</v>
      </c>
      <c r="K38" s="280">
        <f>+'Ark1'!AG1675</f>
        <v>0.23348457937540895</v>
      </c>
      <c r="L38" s="93"/>
      <c r="M38" s="422">
        <f>+'Ark1'!AI1675</f>
        <v>0</v>
      </c>
      <c r="N38" s="72"/>
      <c r="O38" s="280" t="str">
        <f>+IF(M38=0,"",'Ark1'!AJ1675)</f>
        <v/>
      </c>
      <c r="P38" s="93"/>
      <c r="Q38" s="280" t="str">
        <f>+IF(M38=0,"",'Ark1'!AK1675)</f>
        <v/>
      </c>
      <c r="R38" s="93"/>
      <c r="S38" s="5">
        <f>+'Ark1'!S1675</f>
        <v>7</v>
      </c>
      <c r="T38" s="282">
        <f>+S38-S58</f>
        <v>1.5</v>
      </c>
      <c r="U38" s="5">
        <f>+'Ark1'!T1675</f>
        <v>3.2413793103448265</v>
      </c>
      <c r="V38" s="56">
        <f>+'Ark1'!U1675</f>
        <v>11.196551724137937</v>
      </c>
      <c r="W38" s="281">
        <f>+V38-V58</f>
        <v>2.4029802955665112</v>
      </c>
      <c r="X38" s="88"/>
      <c r="Y38" s="18">
        <f>+'Ark1'!X1675</f>
        <v>3.4482758620689653</v>
      </c>
      <c r="Z38" s="18">
        <f>+'Ark1'!Y1675</f>
        <v>0</v>
      </c>
      <c r="AA38" s="18">
        <f>+'Ark1'!Z1675</f>
        <v>2.0962170785555765</v>
      </c>
      <c r="AB38" s="56">
        <f>+'Ark1'!AA1675</f>
        <v>1.0504514628777801</v>
      </c>
      <c r="AC38" s="5">
        <f>+'Ark1'!AB1675</f>
        <v>1.4775369162502443</v>
      </c>
      <c r="AD38" s="5">
        <f>+'Ark1'!AC1675</f>
        <v>58.881328728220247</v>
      </c>
      <c r="AE38" s="18">
        <f>+'Ark1'!AD1675</f>
        <v>48.234450623082047</v>
      </c>
      <c r="AF38" s="18">
        <f>+'Ark1'!AE1675</f>
        <v>53.321077023086843</v>
      </c>
      <c r="AG38" s="18">
        <f>+'Ark1'!AF1675</f>
        <v>0.16673374346001263</v>
      </c>
      <c r="AH38" s="56">
        <f t="shared" si="23"/>
        <v>1.5995073891625624</v>
      </c>
      <c r="AI38" s="18">
        <f t="shared" si="24"/>
        <v>29</v>
      </c>
      <c r="AJ38" s="46"/>
      <c r="AK38" s="4"/>
      <c r="AL38" s="57"/>
      <c r="AN38" s="5"/>
      <c r="AO38" s="5"/>
      <c r="AQ38" s="1"/>
      <c r="AR38" s="1"/>
      <c r="AS38" s="11"/>
      <c r="AT38" s="11"/>
      <c r="AU38" s="11"/>
    </row>
    <row r="39" spans="1:47" s="480" customFormat="1" ht="15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"/>
      <c r="AL39" s="57"/>
      <c r="AN39" s="5"/>
      <c r="AO39" s="5"/>
      <c r="AQ39" s="1"/>
      <c r="AR39" s="1"/>
      <c r="AS39" s="481"/>
      <c r="AT39" s="481"/>
      <c r="AU39" s="481"/>
    </row>
    <row r="40" spans="1:47" ht="15.6">
      <c r="A40" s="46"/>
      <c r="B40" s="64">
        <f>+'Ark1'!C1676</f>
        <v>2022</v>
      </c>
      <c r="C40" s="64">
        <f>+'Ark1'!O1676</f>
        <v>1</v>
      </c>
      <c r="D40" s="64" t="str">
        <f>VLOOKUP(C40,RNR!$G$7:$H$20,2)</f>
        <v>Østfold</v>
      </c>
      <c r="E40" s="52">
        <f>+'Ark1'!Q1676</f>
        <v>6</v>
      </c>
      <c r="F40" s="73"/>
      <c r="G40" s="52">
        <f>+'Ark1'!R1676</f>
        <v>212</v>
      </c>
      <c r="H40" s="73"/>
      <c r="I40" s="169">
        <f>+'Ark1'!AF1676</f>
        <v>1.2375948628137772</v>
      </c>
      <c r="J40" s="149"/>
      <c r="K40" s="169">
        <f>+'Ark1'!AG1676</f>
        <v>1.4102793631530099</v>
      </c>
      <c r="L40" s="93"/>
      <c r="M40" s="422">
        <f>+'Ark1'!AI1676</f>
        <v>0</v>
      </c>
      <c r="N40" s="72"/>
      <c r="O40" s="280" t="str">
        <f>+IF(M40=0,"",'Ark1'!AJ1676)</f>
        <v/>
      </c>
      <c r="P40" s="93"/>
      <c r="Q40" s="280" t="str">
        <f>+IF(M40=0,"",'Ark1'!AK1676)</f>
        <v/>
      </c>
      <c r="R40" s="93"/>
      <c r="S40" s="54">
        <f>+'Ark1'!S1676</f>
        <v>5.0377358490566015</v>
      </c>
      <c r="T40" s="149"/>
      <c r="U40" s="54">
        <f>+'Ark1'!T1676</f>
        <v>4.4905660377358485</v>
      </c>
      <c r="V40" s="149">
        <f>+'Ark1'!U1676</f>
        <v>9.2000000000000011</v>
      </c>
      <c r="W40" s="149"/>
      <c r="X40" s="88"/>
      <c r="Y40" s="73">
        <f>+'Ark1'!X1676</f>
        <v>2.3584905660377351</v>
      </c>
      <c r="Z40" s="73">
        <f>+'Ark1'!Y1676</f>
        <v>0.94339622641509413</v>
      </c>
      <c r="AA40" s="73">
        <f>+'Ark1'!Z1676</f>
        <v>3.0664342269033726</v>
      </c>
      <c r="AB40" s="149">
        <f>+'Ark1'!AA1676</f>
        <v>1.5535991585085949</v>
      </c>
      <c r="AC40" s="54">
        <f>+'Ark1'!AB1676</f>
        <v>2.10006865574594</v>
      </c>
      <c r="AD40" s="54">
        <f>+'Ark1'!AC1676</f>
        <v>38.179350254489933</v>
      </c>
      <c r="AE40" s="73">
        <f>+'Ark1'!AD1676</f>
        <v>42.125043263099677</v>
      </c>
      <c r="AF40" s="73">
        <f>+'Ark1'!AE1676</f>
        <v>51.768578677341651</v>
      </c>
      <c r="AG40" s="73">
        <f>+'Ark1'!AF1676</f>
        <v>1.2375948628137772</v>
      </c>
      <c r="AH40" s="149">
        <f t="shared" ref="AH40" si="25">+V40/S40</f>
        <v>1.8262172284644205</v>
      </c>
      <c r="AI40" s="73">
        <f t="shared" ref="AI40" si="26">+G40/E40</f>
        <v>35.333333333333336</v>
      </c>
      <c r="AJ40" s="46"/>
      <c r="AK40" s="4"/>
      <c r="AL40" s="57"/>
      <c r="AN40" s="5"/>
      <c r="AO40" s="5"/>
      <c r="AQ40" s="1"/>
      <c r="AR40" s="1"/>
      <c r="AS40" s="11"/>
      <c r="AT40" s="11"/>
      <c r="AU40" s="11"/>
    </row>
    <row r="41" spans="1:47" ht="15.6">
      <c r="A41" s="46"/>
      <c r="B41" s="64">
        <f>+'Ark1'!C1677</f>
        <v>2022</v>
      </c>
      <c r="C41" s="64">
        <f>+'Ark1'!O1677</f>
        <v>2</v>
      </c>
      <c r="D41" s="64" t="str">
        <f>VLOOKUP(C41,RNR!$G$7:$H$20,2)</f>
        <v>Akershus</v>
      </c>
      <c r="E41" s="52">
        <f>+'Ark1'!Q1677</f>
        <v>14</v>
      </c>
      <c r="F41" s="73"/>
      <c r="G41" s="52">
        <f>+'Ark1'!R1677</f>
        <v>185</v>
      </c>
      <c r="H41" s="73"/>
      <c r="I41" s="169">
        <f>+'Ark1'!AF1677</f>
        <v>1.0799766491535321</v>
      </c>
      <c r="J41" s="149"/>
      <c r="K41" s="169">
        <f>+'Ark1'!AG1677</f>
        <v>1.409339369730072</v>
      </c>
      <c r="L41" s="93"/>
      <c r="M41" s="422">
        <f>+'Ark1'!AI1677</f>
        <v>0</v>
      </c>
      <c r="N41" s="72"/>
      <c r="O41" s="280" t="str">
        <f>+IF(M41=0,"",'Ark1'!AJ1677)</f>
        <v/>
      </c>
      <c r="P41" s="93"/>
      <c r="Q41" s="280" t="str">
        <f>+IF(M41=0,"",'Ark1'!AK1677)</f>
        <v/>
      </c>
      <c r="R41" s="93"/>
      <c r="S41" s="54">
        <f>+'Ark1'!S1677</f>
        <v>7.1027027027027048</v>
      </c>
      <c r="T41" s="149"/>
      <c r="U41" s="54">
        <f>+'Ark1'!T1677</f>
        <v>5.2270270270270256</v>
      </c>
      <c r="V41" s="149">
        <f>+'Ark1'!U1677</f>
        <v>10.535675675675678</v>
      </c>
      <c r="W41" s="149"/>
      <c r="X41" s="88"/>
      <c r="Y41" s="73">
        <f>+'Ark1'!X1677</f>
        <v>16.216216216216221</v>
      </c>
      <c r="Z41" s="73">
        <f>+'Ark1'!Y1677</f>
        <v>0.54054054054054068</v>
      </c>
      <c r="AA41" s="73">
        <f>+'Ark1'!Z1677</f>
        <v>4.5316809962276077</v>
      </c>
      <c r="AB41" s="149">
        <f>+'Ark1'!AA1677</f>
        <v>2.6376162955261568</v>
      </c>
      <c r="AC41" s="54">
        <f>+'Ark1'!AB1677</f>
        <v>1.6643558365388358</v>
      </c>
      <c r="AD41" s="54">
        <f>+'Ark1'!AC1677</f>
        <v>77.589737928891012</v>
      </c>
      <c r="AE41" s="73">
        <f>+'Ark1'!AD1677</f>
        <v>9.4172366177782525</v>
      </c>
      <c r="AF41" s="73">
        <f>+'Ark1'!AE1677</f>
        <v>10.920132820740491</v>
      </c>
      <c r="AG41" s="73">
        <f>+'Ark1'!AF1677</f>
        <v>1.0799766491535321</v>
      </c>
      <c r="AH41" s="149">
        <f t="shared" ref="AH41:AH53" si="27">+V41/S41</f>
        <v>1.4833333333333334</v>
      </c>
      <c r="AI41" s="73">
        <f t="shared" ref="AI41:AI53" si="28">+G41/E41</f>
        <v>13.214285714285714</v>
      </c>
      <c r="AJ41" s="46"/>
      <c r="AK41" s="4"/>
      <c r="AL41" s="57"/>
      <c r="AN41" s="5"/>
      <c r="AO41" s="5"/>
      <c r="AQ41" s="1"/>
      <c r="AR41" s="1"/>
      <c r="AS41" s="11"/>
      <c r="AT41" s="11"/>
      <c r="AU41" s="11"/>
    </row>
    <row r="42" spans="1:47" ht="15.6">
      <c r="A42" s="46"/>
      <c r="B42" s="64">
        <f>+'Ark1'!C1678</f>
        <v>2022</v>
      </c>
      <c r="C42" s="64">
        <f>+'Ark1'!O1678</f>
        <v>3</v>
      </c>
      <c r="D42" s="64" t="str">
        <f>VLOOKUP(C42,RNR!$G$7:$H$20,2)</f>
        <v>Buskerud</v>
      </c>
      <c r="E42" s="52">
        <f>+'Ark1'!Q1678</f>
        <v>30</v>
      </c>
      <c r="F42" s="73"/>
      <c r="G42" s="52">
        <f>+'Ark1'!R1678</f>
        <v>2101</v>
      </c>
      <c r="H42" s="73"/>
      <c r="I42" s="169">
        <f>+'Ark1'!AF1678</f>
        <v>12.265032107413896</v>
      </c>
      <c r="J42" s="149"/>
      <c r="K42" s="169">
        <f>+'Ark1'!AG1678</f>
        <v>10.618238012697716</v>
      </c>
      <c r="L42" s="93"/>
      <c r="M42" s="422">
        <f>+'Ark1'!AI1678</f>
        <v>0</v>
      </c>
      <c r="N42" s="72"/>
      <c r="O42" s="280" t="str">
        <f>+IF(M42=0,"",'Ark1'!AJ1678)</f>
        <v/>
      </c>
      <c r="P42" s="93"/>
      <c r="Q42" s="280" t="str">
        <f>+IF(M42=0,"",'Ark1'!AK1678)</f>
        <v/>
      </c>
      <c r="R42" s="93"/>
      <c r="S42" s="54">
        <f>+'Ark1'!S1678</f>
        <v>5.3769633507853403</v>
      </c>
      <c r="T42" s="149"/>
      <c r="U42" s="54">
        <f>+'Ark1'!T1678</f>
        <v>5.4954783436458809</v>
      </c>
      <c r="V42" s="149">
        <f>+'Ark1'!U1678</f>
        <v>6.9894811994288402</v>
      </c>
      <c r="W42" s="149"/>
      <c r="X42" s="88"/>
      <c r="Y42" s="73">
        <f>+'Ark1'!X1678</f>
        <v>0.90433127082341758</v>
      </c>
      <c r="Z42" s="73">
        <f>+'Ark1'!Y1678</f>
        <v>0</v>
      </c>
      <c r="AA42" s="73">
        <f>+'Ark1'!Z1678</f>
        <v>2.2955265079796976</v>
      </c>
      <c r="AB42" s="149">
        <f>+'Ark1'!AA1678</f>
        <v>1.0296520084635794</v>
      </c>
      <c r="AC42" s="54">
        <f>+'Ark1'!AB1678</f>
        <v>1.6266473061112927</v>
      </c>
      <c r="AD42" s="54">
        <f>+'Ark1'!AC1678</f>
        <v>14.34039087205559</v>
      </c>
      <c r="AE42" s="73">
        <f>+'Ark1'!AD1678</f>
        <v>17.366761219427151</v>
      </c>
      <c r="AF42" s="73">
        <f>+'Ark1'!AE1678</f>
        <v>42.898938204154142</v>
      </c>
      <c r="AG42" s="73">
        <f>+'Ark1'!AF1678</f>
        <v>12.265032107413896</v>
      </c>
      <c r="AH42" s="149">
        <f t="shared" si="27"/>
        <v>1.2998937771089665</v>
      </c>
      <c r="AI42" s="73">
        <f t="shared" si="28"/>
        <v>70.033333333333331</v>
      </c>
      <c r="AJ42" s="46"/>
      <c r="AK42" s="4"/>
      <c r="AL42" s="57"/>
      <c r="AN42" s="5"/>
      <c r="AO42" s="5"/>
      <c r="AQ42" s="1"/>
      <c r="AR42" s="1"/>
      <c r="AS42" s="11"/>
      <c r="AT42" s="11"/>
      <c r="AU42" s="11"/>
    </row>
    <row r="43" spans="1:47" ht="15.6">
      <c r="A43" s="46"/>
      <c r="B43" s="64">
        <f>+'Ark1'!C1679</f>
        <v>2022</v>
      </c>
      <c r="C43" s="64">
        <f>+'Ark1'!O1679</f>
        <v>4</v>
      </c>
      <c r="D43" s="64" t="str">
        <f>VLOOKUP(C43,RNR!$G$7:$H$20,2)</f>
        <v>Innlandet</v>
      </c>
      <c r="E43" s="52">
        <f>+'Ark1'!Q1679</f>
        <v>99</v>
      </c>
      <c r="F43" s="73"/>
      <c r="G43" s="52">
        <f>+'Ark1'!R1679</f>
        <v>3434</v>
      </c>
      <c r="H43" s="73"/>
      <c r="I43" s="169">
        <f>+'Ark1'!AF1679</f>
        <v>20.046701692936374</v>
      </c>
      <c r="J43" s="149"/>
      <c r="K43" s="169">
        <f>+'Ark1'!AG1679</f>
        <v>21.153611989804137</v>
      </c>
      <c r="L43" s="93"/>
      <c r="M43" s="422">
        <f>+'Ark1'!AI1679</f>
        <v>0</v>
      </c>
      <c r="N43" s="72"/>
      <c r="O43" s="280" t="str">
        <f>+IF(M43=0,"",'Ark1'!AJ1679)</f>
        <v/>
      </c>
      <c r="P43" s="93"/>
      <c r="Q43" s="280" t="str">
        <f>+IF(M43=0,"",'Ark1'!AK1679)</f>
        <v/>
      </c>
      <c r="R43" s="93"/>
      <c r="S43" s="54">
        <f>+'Ark1'!S1679</f>
        <v>5.4563191613278965</v>
      </c>
      <c r="T43" s="149"/>
      <c r="U43" s="54">
        <f>+'Ark1'!T1679</f>
        <v>4.4705882352941178</v>
      </c>
      <c r="V43" s="149">
        <f>+'Ark1'!U1679</f>
        <v>8.5192778101339623</v>
      </c>
      <c r="W43" s="149"/>
      <c r="X43" s="88"/>
      <c r="Y43" s="73">
        <f>+'Ark1'!X1679</f>
        <v>1.9510774606872452</v>
      </c>
      <c r="Z43" s="73">
        <f>+'Ark1'!Y1679</f>
        <v>2.9120559114734997E-2</v>
      </c>
      <c r="AA43" s="73">
        <f>+'Ark1'!Z1679</f>
        <v>3.2178649093054807</v>
      </c>
      <c r="AB43" s="149">
        <f>+'Ark1'!AA1679</f>
        <v>1.5828827268332804</v>
      </c>
      <c r="AC43" s="54">
        <f>+'Ark1'!AB1679</f>
        <v>1.7429055306940495</v>
      </c>
      <c r="AD43" s="54">
        <f>+'Ark1'!AC1679</f>
        <v>39.131879358618825</v>
      </c>
      <c r="AE43" s="73">
        <f>+'Ark1'!AD1679</f>
        <v>26.513061367255244</v>
      </c>
      <c r="AF43" s="73">
        <f>+'Ark1'!AE1679</f>
        <v>26.933184882737155</v>
      </c>
      <c r="AG43" s="73">
        <f>+'Ark1'!AF1679</f>
        <v>20.046701692936374</v>
      </c>
      <c r="AH43" s="149">
        <f t="shared" si="27"/>
        <v>1.5613598761808205</v>
      </c>
      <c r="AI43" s="73">
        <f t="shared" si="28"/>
        <v>34.686868686868685</v>
      </c>
      <c r="AJ43" s="46"/>
      <c r="AK43" s="4"/>
      <c r="AL43" s="57"/>
      <c r="AN43" s="5"/>
      <c r="AO43" s="5"/>
      <c r="AQ43" s="1"/>
      <c r="AR43" s="1"/>
      <c r="AS43" s="11"/>
      <c r="AT43" s="11"/>
      <c r="AU43" s="11"/>
    </row>
    <row r="44" spans="1:47" ht="15.6">
      <c r="A44" s="46"/>
      <c r="B44" s="64">
        <f>+'Ark1'!C1680</f>
        <v>2022</v>
      </c>
      <c r="C44" s="64">
        <f>+'Ark1'!O1680</f>
        <v>7</v>
      </c>
      <c r="D44" s="64" t="str">
        <f>VLOOKUP(C44,RNR!$G$7:$H$20,2)</f>
        <v>Vestfold</v>
      </c>
      <c r="E44" s="52">
        <f>+'Ark1'!Q1680</f>
        <v>5</v>
      </c>
      <c r="F44" s="73"/>
      <c r="G44" s="52">
        <f>+'Ark1'!R1680</f>
        <v>38</v>
      </c>
      <c r="H44" s="73"/>
      <c r="I44" s="169">
        <f>+'Ark1'!AF1680</f>
        <v>0.22183304144775243</v>
      </c>
      <c r="J44" s="149"/>
      <c r="K44" s="169">
        <f>+'Ark1'!AG1680</f>
        <v>0.27932266098544278</v>
      </c>
      <c r="L44" s="93"/>
      <c r="M44" s="422">
        <f>+'Ark1'!AI1680</f>
        <v>0</v>
      </c>
      <c r="N44" s="72"/>
      <c r="O44" s="280" t="str">
        <f>+IF(M44=0,"",'Ark1'!AJ1680)</f>
        <v/>
      </c>
      <c r="P44" s="93"/>
      <c r="Q44" s="280" t="str">
        <f>+IF(M44=0,"",'Ark1'!AK1680)</f>
        <v/>
      </c>
      <c r="R44" s="93"/>
      <c r="S44" s="54">
        <f>+'Ark1'!S1680</f>
        <v>5.5526315789473681</v>
      </c>
      <c r="T44" s="149"/>
      <c r="U44" s="54">
        <f>+'Ark1'!T1680</f>
        <v>5.6315789473684204</v>
      </c>
      <c r="V44" s="149">
        <f>+'Ark1'!U1680</f>
        <v>10.165789473684207</v>
      </c>
      <c r="W44" s="149"/>
      <c r="X44" s="88"/>
      <c r="Y44" s="73">
        <f>+'Ark1'!X1680</f>
        <v>5.2631578947368443</v>
      </c>
      <c r="Z44" s="73">
        <f>+'Ark1'!Y1680</f>
        <v>0</v>
      </c>
      <c r="AA44" s="73">
        <f>+'Ark1'!Z1680</f>
        <v>3.5601800897522313</v>
      </c>
      <c r="AB44" s="149">
        <f>+'Ark1'!AA1680</f>
        <v>1.2073757628373136</v>
      </c>
      <c r="AC44" s="54">
        <f>+'Ark1'!AB1680</f>
        <v>2.0827746249904608</v>
      </c>
      <c r="AD44" s="54">
        <f>+'Ark1'!AC1680</f>
        <v>66.742407852190198</v>
      </c>
      <c r="AE44" s="73">
        <f>+'Ark1'!AD1680</f>
        <v>29.038034762207413</v>
      </c>
      <c r="AF44" s="73">
        <f>+'Ark1'!AE1680</f>
        <v>58.327589824466351</v>
      </c>
      <c r="AG44" s="73">
        <f>+'Ark1'!AF1680</f>
        <v>0.22183304144775243</v>
      </c>
      <c r="AH44" s="149">
        <f t="shared" si="27"/>
        <v>1.8308056872037908</v>
      </c>
      <c r="AI44" s="73">
        <f t="shared" si="28"/>
        <v>7.6</v>
      </c>
      <c r="AJ44" s="46"/>
      <c r="AK44" s="4"/>
      <c r="AL44" s="57"/>
      <c r="AN44" s="5"/>
      <c r="AO44" s="5"/>
      <c r="AQ44" s="13"/>
      <c r="AR44" s="13"/>
      <c r="AS44" s="11"/>
      <c r="AT44" s="11"/>
      <c r="AU44" s="11"/>
    </row>
    <row r="45" spans="1:47" ht="16.5" customHeight="1">
      <c r="A45" s="46"/>
      <c r="B45" s="64">
        <f>+'Ark1'!C1681</f>
        <v>2022</v>
      </c>
      <c r="C45" s="64">
        <f>+'Ark1'!O1681</f>
        <v>8</v>
      </c>
      <c r="D45" s="64" t="str">
        <f>VLOOKUP(C45,RNR!$G$7:$H$20,2)</f>
        <v>Telemark</v>
      </c>
      <c r="E45" s="52">
        <f>+'Ark1'!Q1681</f>
        <v>20</v>
      </c>
      <c r="F45" s="73"/>
      <c r="G45" s="52">
        <f>+'Ark1'!R1681</f>
        <v>1238</v>
      </c>
      <c r="H45" s="73"/>
      <c r="I45" s="169">
        <f>+'Ark1'!AF1681</f>
        <v>7.2270869819030947</v>
      </c>
      <c r="J45" s="149"/>
      <c r="K45" s="169">
        <f>+'Ark1'!AG1681</f>
        <v>5.4419834613218763</v>
      </c>
      <c r="L45" s="93"/>
      <c r="M45" s="422">
        <f>+'Ark1'!AI1681</f>
        <v>0</v>
      </c>
      <c r="N45" s="72"/>
      <c r="O45" s="280" t="str">
        <f>+IF(M45=0,"",'Ark1'!AJ1681)</f>
        <v/>
      </c>
      <c r="P45" s="93"/>
      <c r="Q45" s="280" t="str">
        <f>+IF(M45=0,"",'Ark1'!AK1681)</f>
        <v/>
      </c>
      <c r="R45" s="93"/>
      <c r="S45" s="54">
        <f>+'Ark1'!S1681</f>
        <v>6</v>
      </c>
      <c r="T45" s="149"/>
      <c r="U45" s="54">
        <f>+'Ark1'!T1681</f>
        <v>4.3966074313408736</v>
      </c>
      <c r="V45" s="149">
        <f>+'Ark1'!U1681</f>
        <v>6.0793214862681779</v>
      </c>
      <c r="W45" s="149"/>
      <c r="X45" s="88"/>
      <c r="Y45" s="73">
        <f>+'Ark1'!X1681</f>
        <v>1.2924071082390949</v>
      </c>
      <c r="Z45" s="73">
        <f>+'Ark1'!Y1681</f>
        <v>0</v>
      </c>
      <c r="AA45" s="73">
        <f>+'Ark1'!Z1681</f>
        <v>2.4764040957801048</v>
      </c>
      <c r="AB45" s="149">
        <f>+'Ark1'!AA1681</f>
        <v>1.4536456314972095</v>
      </c>
      <c r="AC45" s="54">
        <f>+'Ark1'!AB1681</f>
        <v>1.2787140625035316</v>
      </c>
      <c r="AD45" s="54">
        <f>+'Ark1'!AC1681</f>
        <v>9.8506256365283189</v>
      </c>
      <c r="AE45" s="73">
        <f>+'Ark1'!AD1681</f>
        <v>14.168759693324731</v>
      </c>
      <c r="AF45" s="73">
        <f>+'Ark1'!AE1681</f>
        <v>44.455244200034848</v>
      </c>
      <c r="AG45" s="73">
        <f>+'Ark1'!AF1681</f>
        <v>7.2270869819030947</v>
      </c>
      <c r="AH45" s="149">
        <f t="shared" si="27"/>
        <v>1.013220247711363</v>
      </c>
      <c r="AI45" s="73">
        <f t="shared" si="28"/>
        <v>61.9</v>
      </c>
      <c r="AJ45" s="46"/>
      <c r="AK45" s="4"/>
      <c r="AL45" s="57"/>
      <c r="AN45" s="5"/>
      <c r="AO45" s="5"/>
      <c r="AQ45" s="13"/>
      <c r="AR45" s="13"/>
      <c r="AS45" s="11"/>
      <c r="AT45" s="11"/>
      <c r="AU45" s="11"/>
    </row>
    <row r="46" spans="1:47" ht="16.5" customHeight="1">
      <c r="A46" s="46"/>
      <c r="B46" s="64">
        <f>+'Ark1'!C1682</f>
        <v>2022</v>
      </c>
      <c r="C46" s="64">
        <f>+'Ark1'!O1682</f>
        <v>9</v>
      </c>
      <c r="D46" s="64" t="str">
        <f>VLOOKUP(C46,RNR!$G$7:$H$20,2)</f>
        <v>Agder</v>
      </c>
      <c r="E46" s="52">
        <f>+'Ark1'!Q1682</f>
        <v>13</v>
      </c>
      <c r="F46" s="73"/>
      <c r="G46" s="52">
        <f>+'Ark1'!R1682</f>
        <v>95</v>
      </c>
      <c r="H46" s="73"/>
      <c r="I46" s="169">
        <f>+'Ark1'!AF1682</f>
        <v>0.55458260361938116</v>
      </c>
      <c r="J46" s="149"/>
      <c r="K46" s="169">
        <f>+'Ark1'!AG1682</f>
        <v>0.64498010250845228</v>
      </c>
      <c r="L46" s="93"/>
      <c r="M46" s="422">
        <f>+'Ark1'!AI1682</f>
        <v>20</v>
      </c>
      <c r="N46" s="72"/>
      <c r="O46" s="280">
        <f>+IF(M46=0,"",'Ark1'!AJ1682)</f>
        <v>79.254999999999981</v>
      </c>
      <c r="P46" s="93"/>
      <c r="Q46" s="280">
        <f>+IF(M46=0,"",'Ark1'!AK1682)</f>
        <v>14.277864950119531</v>
      </c>
      <c r="R46" s="93"/>
      <c r="S46" s="54">
        <f>+'Ark1'!S1682</f>
        <v>6.0842105263157888</v>
      </c>
      <c r="T46" s="149"/>
      <c r="U46" s="54">
        <f>+'Ark1'!T1682</f>
        <v>3.7368421052631593</v>
      </c>
      <c r="V46" s="149">
        <f>+'Ark1'!U1682</f>
        <v>9.3894736842105306</v>
      </c>
      <c r="W46" s="149"/>
      <c r="X46" s="88"/>
      <c r="Y46" s="73">
        <f>+'Ark1'!X1682</f>
        <v>5.2631578947368443</v>
      </c>
      <c r="Z46" s="73">
        <f>+'Ark1'!Y1682</f>
        <v>0</v>
      </c>
      <c r="AA46" s="73">
        <f>+'Ark1'!Z1682</f>
        <v>3.4564196164668552</v>
      </c>
      <c r="AB46" s="149">
        <f>+'Ark1'!AA1682</f>
        <v>1.739105383415863</v>
      </c>
      <c r="AC46" s="54">
        <f>+'Ark1'!AB1682</f>
        <v>1.5369862946058086</v>
      </c>
      <c r="AD46" s="54">
        <f>+'Ark1'!AC1682</f>
        <v>51.200941846658942</v>
      </c>
      <c r="AE46" s="73">
        <f>+'Ark1'!AD1682</f>
        <v>59.054077774832535</v>
      </c>
      <c r="AF46" s="73">
        <f>+'Ark1'!AE1682</f>
        <v>49.660800192523439</v>
      </c>
      <c r="AG46" s="73">
        <f>+'Ark1'!AF1682</f>
        <v>0.55458260361938116</v>
      </c>
      <c r="AH46" s="149">
        <f t="shared" si="27"/>
        <v>1.5432525951557101</v>
      </c>
      <c r="AI46" s="73">
        <f t="shared" si="28"/>
        <v>7.3076923076923075</v>
      </c>
      <c r="AJ46" s="46"/>
      <c r="AK46" s="4"/>
      <c r="AL46" s="56"/>
      <c r="AN46" s="5"/>
      <c r="AO46" s="5"/>
      <c r="AQ46" s="13"/>
      <c r="AR46" s="13"/>
      <c r="AS46" s="11"/>
      <c r="AT46" s="11"/>
      <c r="AU46" s="11"/>
    </row>
    <row r="47" spans="1:47" ht="15.6">
      <c r="A47" s="46"/>
      <c r="B47" s="64">
        <f>+'Ark1'!C1683</f>
        <v>2022</v>
      </c>
      <c r="C47" s="64">
        <f>+'Ark1'!O1683</f>
        <v>11</v>
      </c>
      <c r="D47" s="64" t="str">
        <f>VLOOKUP(C47,RNR!$G$7:$H$20,2)</f>
        <v>Rogaland</v>
      </c>
      <c r="E47" s="52">
        <f>+'Ark1'!Q1683</f>
        <v>44</v>
      </c>
      <c r="F47" s="73"/>
      <c r="G47" s="52">
        <f>+'Ark1'!R1683</f>
        <v>889</v>
      </c>
      <c r="H47" s="73"/>
      <c r="I47" s="169">
        <f>+'Ark1'!AF1683</f>
        <v>5.1897256275539991</v>
      </c>
      <c r="J47" s="149"/>
      <c r="K47" s="169">
        <f>+'Ark1'!AG1683</f>
        <v>5.8739610541924971</v>
      </c>
      <c r="L47" s="93"/>
      <c r="M47" s="422">
        <f>+'Ark1'!AI1683</f>
        <v>301</v>
      </c>
      <c r="N47" s="72"/>
      <c r="O47" s="280">
        <f>+IF(M47=0,"",'Ark1'!AJ1683)</f>
        <v>84.128903654485029</v>
      </c>
      <c r="P47" s="93"/>
      <c r="Q47" s="280">
        <f>+IF(M47=0,"",'Ark1'!AK1683)</f>
        <v>15.003452595544749</v>
      </c>
      <c r="R47" s="93"/>
      <c r="S47" s="54">
        <f>+'Ark1'!S1683</f>
        <v>5.3048368953880756</v>
      </c>
      <c r="T47" s="149"/>
      <c r="U47" s="54">
        <f>+'Ark1'!T1683</f>
        <v>4.0224971878515188</v>
      </c>
      <c r="V47" s="149">
        <f>+'Ark1'!U1683</f>
        <v>9.1379302587176507</v>
      </c>
      <c r="W47" s="149"/>
      <c r="X47" s="88"/>
      <c r="Y47" s="73">
        <f>+'Ark1'!X1683</f>
        <v>3.4870641169853767</v>
      </c>
      <c r="Z47" s="73">
        <f>+'Ark1'!Y1683</f>
        <v>0</v>
      </c>
      <c r="AA47" s="73">
        <f>+'Ark1'!Z1683</f>
        <v>3.2343237213355596</v>
      </c>
      <c r="AB47" s="149">
        <f>+'Ark1'!AA1683</f>
        <v>1.1600731142108107</v>
      </c>
      <c r="AC47" s="54">
        <f>+'Ark1'!AB1683</f>
        <v>1.5183726918380172</v>
      </c>
      <c r="AD47" s="54">
        <f>+'Ark1'!AC1683</f>
        <v>52.880577171610511</v>
      </c>
      <c r="AE47" s="73">
        <f>+'Ark1'!AD1683</f>
        <v>42.873294229829746</v>
      </c>
      <c r="AF47" s="73">
        <f>+'Ark1'!AE1683</f>
        <v>52.551277368781989</v>
      </c>
      <c r="AG47" s="73">
        <f>+'Ark1'!AF1683</f>
        <v>5.1897256275539991</v>
      </c>
      <c r="AH47" s="149">
        <f t="shared" si="27"/>
        <v>1.7225657336726024</v>
      </c>
      <c r="AI47" s="73">
        <f t="shared" si="28"/>
        <v>20.204545454545453</v>
      </c>
      <c r="AJ47" s="46"/>
      <c r="AQ47" s="13"/>
      <c r="AR47" s="13"/>
      <c r="AS47" s="11"/>
      <c r="AT47" s="11"/>
      <c r="AU47" s="11"/>
    </row>
    <row r="48" spans="1:47" ht="17.25" customHeight="1">
      <c r="A48" s="46"/>
      <c r="B48" s="64">
        <f>+'Ark1'!C1684</f>
        <v>2022</v>
      </c>
      <c r="C48" s="64">
        <f>+'Ark1'!O1684</f>
        <v>14</v>
      </c>
      <c r="D48" s="64" t="str">
        <f>VLOOKUP(C48,RNR!$G$7:$H$20,2)</f>
        <v>Vestland</v>
      </c>
      <c r="E48" s="52">
        <f>+'Ark1'!Q1684</f>
        <v>161</v>
      </c>
      <c r="F48" s="73"/>
      <c r="G48" s="52">
        <f>+'Ark1'!R1684</f>
        <v>4075</v>
      </c>
      <c r="H48" s="73"/>
      <c r="I48" s="169">
        <f>+'Ark1'!AF1684</f>
        <v>23.788674839462928</v>
      </c>
      <c r="J48" s="149"/>
      <c r="K48" s="169">
        <f>+'Ark1'!AG1684</f>
        <v>22.825014295130735</v>
      </c>
      <c r="L48" s="93"/>
      <c r="M48" s="422">
        <f>+'Ark1'!AI1684</f>
        <v>0</v>
      </c>
      <c r="N48" s="72"/>
      <c r="O48" s="280" t="str">
        <f>+IF(M48=0,"",'Ark1'!AJ1684)</f>
        <v/>
      </c>
      <c r="P48" s="93"/>
      <c r="Q48" s="280" t="str">
        <f>+IF(M48=0,"",'Ark1'!AK1684)</f>
        <v/>
      </c>
      <c r="R48" s="93"/>
      <c r="S48" s="54">
        <f>+'Ark1'!S1684</f>
        <v>5.2314110429447842</v>
      </c>
      <c r="T48" s="149"/>
      <c r="U48" s="54">
        <f>+'Ark1'!T1684</f>
        <v>4.6073619631901837</v>
      </c>
      <c r="V48" s="149">
        <f>+'Ark1'!U1684</f>
        <v>7.746436809815946</v>
      </c>
      <c r="W48" s="149"/>
      <c r="X48" s="88"/>
      <c r="Y48" s="73">
        <f>+'Ark1'!X1684</f>
        <v>2.110429447852761</v>
      </c>
      <c r="Z48" s="73">
        <f>+'Ark1'!Y1684</f>
        <v>0.12269938650306748</v>
      </c>
      <c r="AA48" s="73">
        <f>+'Ark1'!Z1684</f>
        <v>3.1233997075500426</v>
      </c>
      <c r="AB48" s="149">
        <f>+'Ark1'!AA1684</f>
        <v>1.1854723255836381</v>
      </c>
      <c r="AC48" s="54">
        <f>+'Ark1'!AB1684</f>
        <v>1.1909453007898605</v>
      </c>
      <c r="AD48" s="54">
        <f>+'Ark1'!AC1684</f>
        <v>29.168868380466776</v>
      </c>
      <c r="AE48" s="73">
        <f>+'Ark1'!AD1684</f>
        <v>20.393868976460364</v>
      </c>
      <c r="AF48" s="73">
        <f>+'Ark1'!AE1684</f>
        <v>41.25095854764227</v>
      </c>
      <c r="AG48" s="73">
        <f>+'Ark1'!AF1684</f>
        <v>23.788674839462928</v>
      </c>
      <c r="AH48" s="149">
        <f t="shared" si="27"/>
        <v>1.4807547612346368</v>
      </c>
      <c r="AI48" s="73">
        <f t="shared" si="28"/>
        <v>25.310559006211179</v>
      </c>
      <c r="AJ48" s="46"/>
      <c r="AK48" s="2"/>
      <c r="AL48" s="56"/>
      <c r="AO48" s="5"/>
      <c r="AQ48" s="13"/>
      <c r="AR48" s="13"/>
      <c r="AS48" s="11"/>
      <c r="AT48" s="11"/>
      <c r="AU48" s="11"/>
    </row>
    <row r="49" spans="1:47" ht="15.6">
      <c r="A49" s="46"/>
      <c r="B49" s="64">
        <f>+'Ark1'!C1685</f>
        <v>2022</v>
      </c>
      <c r="C49" s="64">
        <f>+'Ark1'!O1685</f>
        <v>15</v>
      </c>
      <c r="D49" s="64" t="str">
        <f>VLOOKUP(C49,RNR!$G$7:$H$20,2)</f>
        <v>Møre og Romsdal</v>
      </c>
      <c r="E49" s="52">
        <f>+'Ark1'!Q1685</f>
        <v>50</v>
      </c>
      <c r="F49" s="73"/>
      <c r="G49" s="52">
        <f>+'Ark1'!R1685</f>
        <v>1811</v>
      </c>
      <c r="H49" s="73"/>
      <c r="I49" s="169">
        <f>+'Ark1'!AF1685</f>
        <v>10.572095738470518</v>
      </c>
      <c r="J49" s="149"/>
      <c r="K49" s="169">
        <f>+'Ark1'!AG1685</f>
        <v>10.862455534695732</v>
      </c>
      <c r="L49" s="93"/>
      <c r="M49" s="422">
        <f>+'Ark1'!AI1685</f>
        <v>0</v>
      </c>
      <c r="N49" s="72"/>
      <c r="O49" s="280" t="str">
        <f>+IF(M49=0,"",'Ark1'!AJ1685)</f>
        <v/>
      </c>
      <c r="P49" s="93"/>
      <c r="Q49" s="280" t="str">
        <f>+IF(M49=0,"",'Ark1'!AK1685)</f>
        <v/>
      </c>
      <c r="R49" s="93"/>
      <c r="S49" s="54">
        <f>+'Ark1'!S1685</f>
        <v>4.3611264494754289</v>
      </c>
      <c r="T49" s="149"/>
      <c r="U49" s="54">
        <f>+'Ark1'!T1685</f>
        <v>4.2153506350082814</v>
      </c>
      <c r="V49" s="149">
        <f>+'Ark1'!U1685</f>
        <v>8.295223633351732</v>
      </c>
      <c r="W49" s="149"/>
      <c r="X49" s="88"/>
      <c r="Y49" s="73">
        <f>+'Ark1'!X1685</f>
        <v>4.5278851463279963</v>
      </c>
      <c r="Z49" s="73">
        <f>+'Ark1'!Y1685</f>
        <v>0</v>
      </c>
      <c r="AA49" s="73">
        <f>+'Ark1'!Z1685</f>
        <v>3.5665024763900659</v>
      </c>
      <c r="AB49" s="149">
        <f>+'Ark1'!AA1685</f>
        <v>1.2050472041552756</v>
      </c>
      <c r="AC49" s="54">
        <f>+'Ark1'!AB1685</f>
        <v>1.3673670225875139</v>
      </c>
      <c r="AD49" s="54">
        <f>+'Ark1'!AC1685</f>
        <v>5.0238664942467439</v>
      </c>
      <c r="AE49" s="73">
        <f>+'Ark1'!AD1685</f>
        <v>12.338602227044783</v>
      </c>
      <c r="AF49" s="73">
        <f>+'Ark1'!AE1685</f>
        <v>50.875668528111191</v>
      </c>
      <c r="AG49" s="73">
        <f>+'Ark1'!AF1685</f>
        <v>10.572095738470518</v>
      </c>
      <c r="AH49" s="149">
        <f t="shared" si="27"/>
        <v>1.9020828057736114</v>
      </c>
      <c r="AI49" s="73">
        <f t="shared" si="28"/>
        <v>36.22</v>
      </c>
      <c r="AJ49" s="46"/>
      <c r="AK49" s="2"/>
      <c r="AL49" s="56"/>
      <c r="AQ49" s="13"/>
      <c r="AR49" s="13"/>
      <c r="AS49" s="11"/>
      <c r="AT49" s="11"/>
      <c r="AU49" s="11"/>
    </row>
    <row r="50" spans="1:47" ht="15.6">
      <c r="A50" s="46"/>
      <c r="B50" s="64">
        <f>+'Ark1'!C1686</f>
        <v>2022</v>
      </c>
      <c r="C50" s="64">
        <f>+'Ark1'!O1686</f>
        <v>16</v>
      </c>
      <c r="D50" s="64" t="str">
        <f>VLOOKUP(C50,RNR!$G$7:$H$20,2)</f>
        <v>Trøndelag</v>
      </c>
      <c r="E50" s="52">
        <f>+'Ark1'!Q1686</f>
        <v>57</v>
      </c>
      <c r="F50" s="73"/>
      <c r="G50" s="52">
        <f>+'Ark1'!R1686</f>
        <v>980</v>
      </c>
      <c r="H50" s="73"/>
      <c r="I50" s="169">
        <f>+'Ark1'!AF1686</f>
        <v>5.7209573847051951</v>
      </c>
      <c r="J50" s="149"/>
      <c r="K50" s="169">
        <f>+'Ark1'!AG1686</f>
        <v>6.1316494050130892</v>
      </c>
      <c r="L50" s="93"/>
      <c r="M50" s="422">
        <f>+'Ark1'!AI1686</f>
        <v>0</v>
      </c>
      <c r="N50" s="72"/>
      <c r="O50" s="280" t="str">
        <f>+IF(M50=0,"",'Ark1'!AJ1686)</f>
        <v/>
      </c>
      <c r="P50" s="93"/>
      <c r="Q50" s="280" t="str">
        <f>+IF(M50=0,"",'Ark1'!AK1686)</f>
        <v/>
      </c>
      <c r="R50" s="93"/>
      <c r="S50" s="54">
        <f>+'Ark1'!S1686</f>
        <v>5.2306122448979586</v>
      </c>
      <c r="T50" s="149"/>
      <c r="U50" s="54">
        <f>+'Ark1'!T1686</f>
        <v>3.9479591836734702</v>
      </c>
      <c r="V50" s="149">
        <f>+'Ark1'!U1686</f>
        <v>8.6530612244898002</v>
      </c>
      <c r="W50" s="149"/>
      <c r="X50" s="88"/>
      <c r="Y50" s="73">
        <f>+'Ark1'!X1686</f>
        <v>3.3673469387755111</v>
      </c>
      <c r="Z50" s="73">
        <f>+'Ark1'!Y1686</f>
        <v>0</v>
      </c>
      <c r="AA50" s="73">
        <f>+'Ark1'!Z1686</f>
        <v>3.7331527432472802</v>
      </c>
      <c r="AB50" s="149">
        <f>+'Ark1'!AA1686</f>
        <v>1.9335601172958123</v>
      </c>
      <c r="AC50" s="54">
        <f>+'Ark1'!AB1686</f>
        <v>1.7054372586618329</v>
      </c>
      <c r="AD50" s="54">
        <f>+'Ark1'!AC1686</f>
        <v>48.553180407519719</v>
      </c>
      <c r="AE50" s="73">
        <f>+'Ark1'!AD1686</f>
        <v>50.755591554916109</v>
      </c>
      <c r="AF50" s="73">
        <f>+'Ark1'!AE1686</f>
        <v>68.131934005986921</v>
      </c>
      <c r="AG50" s="73">
        <f>+'Ark1'!AF1686</f>
        <v>5.7209573847051951</v>
      </c>
      <c r="AH50" s="149">
        <f t="shared" si="27"/>
        <v>1.6543113538821703</v>
      </c>
      <c r="AI50" s="73">
        <f t="shared" si="28"/>
        <v>17.192982456140349</v>
      </c>
      <c r="AJ50" s="46"/>
    </row>
    <row r="51" spans="1:47" ht="15.6">
      <c r="A51" s="46"/>
      <c r="B51" s="64">
        <f>+'Ark1'!C1687</f>
        <v>2022</v>
      </c>
      <c r="C51" s="64">
        <f>+'Ark1'!O1687</f>
        <v>18</v>
      </c>
      <c r="D51" s="64" t="str">
        <f>VLOOKUP(C51,RNR!$G$7:$H$20,2)</f>
        <v>Nordland</v>
      </c>
      <c r="E51" s="52">
        <f>+'Ark1'!Q1687</f>
        <v>40</v>
      </c>
      <c r="F51" s="73"/>
      <c r="G51" s="52">
        <f>+'Ark1'!R1687</f>
        <v>844</v>
      </c>
      <c r="H51" s="73"/>
      <c r="I51" s="169">
        <f>+'Ark1'!AF1687</f>
        <v>4.9270286047869218</v>
      </c>
      <c r="J51" s="149"/>
      <c r="K51" s="169">
        <f>+'Ark1'!AG1687</f>
        <v>5.0074895783652309</v>
      </c>
      <c r="L51" s="93"/>
      <c r="M51" s="422">
        <f>+'Ark1'!AI1687</f>
        <v>0</v>
      </c>
      <c r="N51" s="72"/>
      <c r="O51" s="280" t="str">
        <f>+IF(M51=0,"",'Ark1'!AJ1687)</f>
        <v/>
      </c>
      <c r="P51" s="93"/>
      <c r="Q51" s="280" t="str">
        <f>+IF(M51=0,"",'Ark1'!AK1687)</f>
        <v/>
      </c>
      <c r="R51" s="93"/>
      <c r="S51" s="54">
        <f>+'Ark1'!S1687</f>
        <v>4.7026066350710893</v>
      </c>
      <c r="T51" s="149"/>
      <c r="U51" s="54">
        <f>+'Ark1'!T1687</f>
        <v>3.9229857819905214</v>
      </c>
      <c r="V51" s="149">
        <f>+'Ark1'!U1687</f>
        <v>8.2053317535545105</v>
      </c>
      <c r="W51" s="149"/>
      <c r="X51" s="88"/>
      <c r="Y51" s="73">
        <f>+'Ark1'!X1687</f>
        <v>2.488151658767773</v>
      </c>
      <c r="Z51" s="73">
        <f>+'Ark1'!Y1687</f>
        <v>0.1184834123222749</v>
      </c>
      <c r="AA51" s="73">
        <f>+'Ark1'!Z1687</f>
        <v>3.0794660872999513</v>
      </c>
      <c r="AB51" s="149">
        <f>+'Ark1'!AA1687</f>
        <v>1.282563647064402</v>
      </c>
      <c r="AC51" s="54">
        <f>+'Ark1'!AB1687</f>
        <v>1.5254531126357114</v>
      </c>
      <c r="AD51" s="54">
        <f>+'Ark1'!AC1687</f>
        <v>49.385095165678919</v>
      </c>
      <c r="AE51" s="73">
        <f>+'Ark1'!AD1687</f>
        <v>22.285003492385624</v>
      </c>
      <c r="AF51" s="73">
        <f>+'Ark1'!AE1687</f>
        <v>43.219213442227101</v>
      </c>
      <c r="AG51" s="73">
        <f>+'Ark1'!AF1687</f>
        <v>4.9270286047869218</v>
      </c>
      <c r="AH51" s="149">
        <f t="shared" si="27"/>
        <v>1.7448475686570946</v>
      </c>
      <c r="AI51" s="73">
        <f t="shared" si="28"/>
        <v>21.1</v>
      </c>
      <c r="AJ51" s="46"/>
    </row>
    <row r="52" spans="1:47" ht="15.6">
      <c r="A52" s="46"/>
      <c r="B52" s="64">
        <f>+'Ark1'!C1688</f>
        <v>2022</v>
      </c>
      <c r="C52" s="64">
        <f>+'Ark1'!O1688</f>
        <v>55</v>
      </c>
      <c r="D52" s="64" t="str">
        <f>VLOOKUP(C52,RNR!$G$7:$H$20,2)</f>
        <v>Troms</v>
      </c>
      <c r="E52" s="52">
        <f>+'Ark1'!Q1688</f>
        <v>39</v>
      </c>
      <c r="F52" s="73"/>
      <c r="G52" s="52">
        <f>+'Ark1'!R1688</f>
        <v>1159</v>
      </c>
      <c r="H52" s="73"/>
      <c r="I52" s="169">
        <f>+'Ark1'!AF1688</f>
        <v>6.7659077641564522</v>
      </c>
      <c r="J52" s="149"/>
      <c r="K52" s="169">
        <f>+'Ark1'!AG1688</f>
        <v>7.7508531524920947</v>
      </c>
      <c r="L52" s="93"/>
      <c r="M52" s="422">
        <f>+'Ark1'!AI1688</f>
        <v>0</v>
      </c>
      <c r="N52" s="72"/>
      <c r="O52" s="280" t="str">
        <f>+IF(M52=0,"",'Ark1'!AJ1688)</f>
        <v/>
      </c>
      <c r="P52" s="93"/>
      <c r="Q52" s="280" t="str">
        <f>+IF(M52=0,"",'Ark1'!AK1688)</f>
        <v/>
      </c>
      <c r="R52" s="93"/>
      <c r="S52" s="54">
        <f>+'Ark1'!S1688</f>
        <v>4.7092320966350316</v>
      </c>
      <c r="T52" s="149"/>
      <c r="U52" s="54">
        <f>+'Ark1'!T1688</f>
        <v>3.0664365832614324</v>
      </c>
      <c r="V52" s="149">
        <f>+'Ark1'!U1688</f>
        <v>9.2487834339948236</v>
      </c>
      <c r="W52" s="149"/>
      <c r="X52" s="88"/>
      <c r="Y52" s="73">
        <f>+'Ark1'!X1688</f>
        <v>1.2079378774805869</v>
      </c>
      <c r="Z52" s="73">
        <f>+'Ark1'!Y1688</f>
        <v>0</v>
      </c>
      <c r="AA52" s="73">
        <f>+'Ark1'!Z1688</f>
        <v>2.5734331930659202</v>
      </c>
      <c r="AB52" s="149">
        <f>+'Ark1'!AA1688</f>
        <v>1.51751670828896</v>
      </c>
      <c r="AC52" s="54">
        <f>+'Ark1'!AB1688</f>
        <v>1.4786033283110629</v>
      </c>
      <c r="AD52" s="54">
        <f>+'Ark1'!AC1688</f>
        <v>56.48188588246289</v>
      </c>
      <c r="AE52" s="73">
        <f>+'Ark1'!AD1688</f>
        <v>36.791121696527753</v>
      </c>
      <c r="AF52" s="73">
        <f>+'Ark1'!AE1688</f>
        <v>41.275143846475977</v>
      </c>
      <c r="AG52" s="73">
        <f>+'Ark1'!AF1688</f>
        <v>6.7659077641564522</v>
      </c>
      <c r="AH52" s="149">
        <f t="shared" si="27"/>
        <v>1.963968486625137</v>
      </c>
      <c r="AI52" s="73">
        <f t="shared" si="28"/>
        <v>29.717948717948719</v>
      </c>
      <c r="AJ52" s="46"/>
    </row>
    <row r="53" spans="1:47" ht="15.6">
      <c r="A53" s="46"/>
      <c r="B53" s="64">
        <f>+'Ark1'!C1689</f>
        <v>2022</v>
      </c>
      <c r="C53" s="64">
        <f>+'Ark1'!O1689</f>
        <v>56</v>
      </c>
      <c r="D53" s="64" t="str">
        <f>VLOOKUP(C53,RNR!$G$7:$H$20,2)</f>
        <v>Finnmark</v>
      </c>
      <c r="E53" s="52">
        <f>+'Ark1'!Q1689</f>
        <v>0</v>
      </c>
      <c r="F53" s="73"/>
      <c r="G53" s="52">
        <f>+'Ark1'!R1689</f>
        <v>0</v>
      </c>
      <c r="H53" s="73"/>
      <c r="I53" s="169">
        <f>+'Ark1'!AF1689</f>
        <v>0</v>
      </c>
      <c r="J53" s="149"/>
      <c r="K53" s="169">
        <f>+'Ark1'!AG1689</f>
        <v>0</v>
      </c>
      <c r="L53" s="93"/>
      <c r="M53" s="422">
        <f>+'Ark1'!AI1689</f>
        <v>0</v>
      </c>
      <c r="N53" s="72"/>
      <c r="O53" s="280" t="str">
        <f>+IF(M53=0,"",'Ark1'!AJ1689)</f>
        <v/>
      </c>
      <c r="P53" s="93"/>
      <c r="Q53" s="280" t="str">
        <f>+IF(M53=0,"",'Ark1'!AK1689)</f>
        <v/>
      </c>
      <c r="R53" s="93"/>
      <c r="S53" s="54">
        <f>+'Ark1'!S1689</f>
        <v>0</v>
      </c>
      <c r="T53" s="149"/>
      <c r="U53" s="54">
        <f>+'Ark1'!T1689</f>
        <v>0</v>
      </c>
      <c r="V53" s="149">
        <f>+'Ark1'!U1689</f>
        <v>0</v>
      </c>
      <c r="W53" s="149"/>
      <c r="X53" s="88"/>
      <c r="Y53" s="73">
        <f>+'Ark1'!X1689</f>
        <v>0</v>
      </c>
      <c r="Z53" s="73">
        <f>+'Ark1'!Y1689</f>
        <v>0</v>
      </c>
      <c r="AA53" s="73">
        <f>+'Ark1'!Z1689</f>
        <v>0</v>
      </c>
      <c r="AB53" s="149">
        <f>+'Ark1'!AA1689</f>
        <v>0</v>
      </c>
      <c r="AC53" s="54">
        <f>+'Ark1'!AB1689</f>
        <v>0</v>
      </c>
      <c r="AD53" s="54">
        <f>+'Ark1'!AC1689</f>
        <v>0</v>
      </c>
      <c r="AE53" s="73">
        <f>+'Ark1'!AD1689</f>
        <v>0</v>
      </c>
      <c r="AF53" s="73">
        <f>+'Ark1'!AE1689</f>
        <v>0</v>
      </c>
      <c r="AG53" s="73">
        <f>+'Ark1'!AF1689</f>
        <v>0</v>
      </c>
      <c r="AH53" s="149" t="e">
        <f t="shared" si="27"/>
        <v>#DIV/0!</v>
      </c>
      <c r="AI53" s="73" t="e">
        <f t="shared" si="28"/>
        <v>#DIV/0!</v>
      </c>
      <c r="AJ53" s="46"/>
    </row>
    <row r="54" spans="1:47" s="480" customFormat="1" ht="15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93"/>
      <c r="M54" s="70"/>
      <c r="N54" s="72"/>
      <c r="O54" s="46"/>
      <c r="P54" s="93"/>
      <c r="Q54" s="46"/>
      <c r="R54" s="93"/>
      <c r="S54" s="46"/>
      <c r="T54" s="46"/>
      <c r="U54" s="46"/>
      <c r="V54" s="46"/>
      <c r="W54" s="46"/>
      <c r="X54" s="88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"/>
      <c r="AL54" s="57"/>
      <c r="AN54" s="5"/>
      <c r="AO54" s="5"/>
      <c r="AQ54" s="1"/>
      <c r="AR54" s="1"/>
      <c r="AS54" s="481"/>
      <c r="AT54" s="481"/>
      <c r="AU54" s="481"/>
    </row>
    <row r="55" spans="1:47" ht="15.6">
      <c r="A55" s="46"/>
      <c r="B55" s="64">
        <f>+'Ark1'!C1690</f>
        <v>2021</v>
      </c>
      <c r="C55" s="64">
        <f>+'Ark1'!O1690</f>
        <v>1</v>
      </c>
      <c r="D55" s="64" t="str">
        <f t="shared" ref="D55:D117" si="29">VLOOKUP(C55,$AO$10:$AP$23,2)</f>
        <v>Viken</v>
      </c>
      <c r="E55" s="52">
        <f>+'Ark1'!Q1690</f>
        <v>46</v>
      </c>
      <c r="F55" s="73"/>
      <c r="G55" s="52">
        <f>+'Ark1'!R1690</f>
        <v>2159</v>
      </c>
      <c r="H55" s="73"/>
      <c r="I55" s="169">
        <f>+'Ark1'!AF1690</f>
        <v>12.249019908203264</v>
      </c>
      <c r="J55" s="149"/>
      <c r="K55" s="169">
        <f>+'Ark1'!AG1690</f>
        <v>11.481859010265044</v>
      </c>
      <c r="L55" s="93"/>
      <c r="M55" s="258"/>
      <c r="N55" s="72"/>
      <c r="O55" s="169"/>
      <c r="P55" s="93"/>
      <c r="Q55" s="169"/>
      <c r="R55" s="93"/>
      <c r="S55" s="54">
        <f>+'Ark1'!S1690</f>
        <v>5.3070866141732314</v>
      </c>
      <c r="T55" s="149"/>
      <c r="U55" s="54">
        <f>+'Ark1'!T1690</f>
        <v>5.6600277906438174</v>
      </c>
      <c r="V55" s="149">
        <f>+'Ark1'!U1690</f>
        <v>7.6183001389532228</v>
      </c>
      <c r="W55" s="149"/>
      <c r="X55" s="88"/>
      <c r="Y55" s="73">
        <f>+'Ark1'!X1690</f>
        <v>2.6864289022695695</v>
      </c>
      <c r="Z55" s="73">
        <f>+'Ark1'!Y1690</f>
        <v>0.18527095877721164</v>
      </c>
      <c r="AA55" s="73">
        <f>+'Ark1'!Z1690</f>
        <v>2.9575365189638871</v>
      </c>
      <c r="AB55" s="149">
        <f>+'Ark1'!AA1690</f>
        <v>1.3043912677351619</v>
      </c>
      <c r="AC55" s="54">
        <f>+'Ark1'!AB1690</f>
        <v>1.8983501769478679</v>
      </c>
      <c r="AD55" s="54">
        <f>+'Ark1'!AC1690</f>
        <v>47.81951467611524</v>
      </c>
      <c r="AE55" s="73">
        <f>+'Ark1'!AD1690</f>
        <v>12.907416612912401</v>
      </c>
      <c r="AF55" s="73">
        <f>+'Ark1'!AE1690</f>
        <v>26.269660224112929</v>
      </c>
      <c r="AG55" s="73">
        <f>+'Ark1'!AF1690</f>
        <v>12.249019908203264</v>
      </c>
      <c r="AH55" s="149">
        <f t="shared" ref="AH55:AH117" si="30">+V55/S55</f>
        <v>1.4354957235119565</v>
      </c>
      <c r="AI55" s="73">
        <f t="shared" ref="AI55:AI117" si="31">+G55/E55</f>
        <v>46.934782608695649</v>
      </c>
      <c r="AJ55" s="46"/>
      <c r="AK55" s="2"/>
      <c r="AL55" s="56"/>
      <c r="AQ55" s="13"/>
      <c r="AR55" s="13"/>
      <c r="AS55" s="11"/>
      <c r="AT55" s="11"/>
      <c r="AU55" s="11"/>
    </row>
    <row r="56" spans="1:47" ht="15.6">
      <c r="A56" s="46"/>
      <c r="B56" s="64">
        <f>+'Ark1'!C1691</f>
        <v>2021</v>
      </c>
      <c r="C56" s="64">
        <f>+'Ark1'!O1691</f>
        <v>4</v>
      </c>
      <c r="D56" s="64" t="str">
        <f t="shared" si="29"/>
        <v>Innlandet</v>
      </c>
      <c r="E56" s="52">
        <f>+'Ark1'!Q1691</f>
        <v>109</v>
      </c>
      <c r="F56" s="73"/>
      <c r="G56" s="52">
        <f>+'Ark1'!R1691</f>
        <v>3660.9</v>
      </c>
      <c r="H56" s="73"/>
      <c r="I56" s="169">
        <f>+'Ark1'!AF1691</f>
        <v>20.770003233877421</v>
      </c>
      <c r="J56" s="149"/>
      <c r="K56" s="169">
        <f>+'Ark1'!AG1691</f>
        <v>20.947268324583177</v>
      </c>
      <c r="L56" s="93"/>
      <c r="M56" s="258"/>
      <c r="N56" s="72"/>
      <c r="O56" s="169"/>
      <c r="P56" s="93"/>
      <c r="Q56" s="169"/>
      <c r="R56" s="93"/>
      <c r="S56" s="54">
        <f>+'Ark1'!S1691</f>
        <v>5.2549099948100189</v>
      </c>
      <c r="T56" s="149"/>
      <c r="U56" s="54">
        <f>+'Ark1'!T1691</f>
        <v>4.4011035537709295</v>
      </c>
      <c r="V56" s="149">
        <f>+'Ark1'!U1691</f>
        <v>8.1966811439809817</v>
      </c>
      <c r="W56" s="149"/>
      <c r="X56" s="88"/>
      <c r="Y56" s="73">
        <f>+'Ark1'!X1691</f>
        <v>3.1139883635171688</v>
      </c>
      <c r="Z56" s="73">
        <f>+'Ark1'!Y1691</f>
        <v>2.7315687399273401E-2</v>
      </c>
      <c r="AA56" s="73">
        <f>+'Ark1'!Z1691</f>
        <v>3.6334447854053296</v>
      </c>
      <c r="AB56" s="149">
        <f>+'Ark1'!AA1691</f>
        <v>1.7166864831163067</v>
      </c>
      <c r="AC56" s="54">
        <f>+'Ark1'!AB1691</f>
        <v>1.94394086689168</v>
      </c>
      <c r="AD56" s="54">
        <f>+'Ark1'!AC1691</f>
        <v>41.107137771872438</v>
      </c>
      <c r="AE56" s="73">
        <f>+'Ark1'!AD1691</f>
        <v>16.181935218662694</v>
      </c>
      <c r="AF56" s="73">
        <f>+'Ark1'!AE1691</f>
        <v>26.789803454028259</v>
      </c>
      <c r="AG56" s="73">
        <f>+'Ark1'!AF1691</f>
        <v>20.770003233877421</v>
      </c>
      <c r="AH56" s="149">
        <f t="shared" si="30"/>
        <v>1.5598138031053597</v>
      </c>
      <c r="AI56" s="73">
        <f t="shared" si="31"/>
        <v>33.586238532110094</v>
      </c>
      <c r="AJ56" s="46"/>
      <c r="AK56" s="14"/>
      <c r="AL56" s="13"/>
      <c r="AQ56" s="13"/>
      <c r="AR56" s="13"/>
      <c r="AS56" s="11"/>
      <c r="AT56" s="11"/>
      <c r="AU56" s="11"/>
    </row>
    <row r="57" spans="1:47" ht="21">
      <c r="A57" s="46"/>
      <c r="B57" s="64">
        <f>+'Ark1'!C1692</f>
        <v>2021</v>
      </c>
      <c r="C57" s="64">
        <f>+'Ark1'!O1692</f>
        <v>8</v>
      </c>
      <c r="D57" s="64" t="str">
        <f t="shared" si="29"/>
        <v>Telemark/ Vestfold</v>
      </c>
      <c r="E57" s="52">
        <f>+'Ark1'!Q1692</f>
        <v>27</v>
      </c>
      <c r="F57" s="73"/>
      <c r="G57" s="52">
        <f>+'Ark1'!R1692</f>
        <v>1325</v>
      </c>
      <c r="H57" s="73"/>
      <c r="I57" s="169">
        <f>+'Ark1'!AF1692</f>
        <v>7.5173466319450384</v>
      </c>
      <c r="J57" s="149"/>
      <c r="K57" s="169">
        <f>+'Ark1'!AG1692</f>
        <v>5.8731551997301521</v>
      </c>
      <c r="L57" s="93"/>
      <c r="M57" s="258"/>
      <c r="N57" s="72"/>
      <c r="O57" s="169"/>
      <c r="P57" s="93"/>
      <c r="Q57" s="169"/>
      <c r="R57" s="93"/>
      <c r="S57" s="54">
        <f>+'Ark1'!S1692</f>
        <v>5.3252830188679248</v>
      </c>
      <c r="T57" s="149"/>
      <c r="U57" s="54">
        <f>+'Ark1'!T1692</f>
        <v>3.8747169811320754</v>
      </c>
      <c r="V57" s="149">
        <f>+'Ark1'!U1692</f>
        <v>6.3497132075471692</v>
      </c>
      <c r="W57" s="149"/>
      <c r="X57" s="88"/>
      <c r="Y57" s="73">
        <f>+'Ark1'!X1692</f>
        <v>0.52830188679245293</v>
      </c>
      <c r="Z57" s="73">
        <f>+'Ark1'!Y1692</f>
        <v>0</v>
      </c>
      <c r="AA57" s="73">
        <f>+'Ark1'!Z1692</f>
        <v>2.502929587807782</v>
      </c>
      <c r="AB57" s="149">
        <f>+'Ark1'!AA1692</f>
        <v>1.5807337725002772</v>
      </c>
      <c r="AC57" s="54">
        <f>+'Ark1'!AB1692</f>
        <v>1.7338370620205836</v>
      </c>
      <c r="AD57" s="54">
        <f>+'Ark1'!AC1692</f>
        <v>25.569871482436504</v>
      </c>
      <c r="AE57" s="73">
        <f>+'Ark1'!AD1692</f>
        <v>39.586894940940851</v>
      </c>
      <c r="AF57" s="73">
        <f>+'Ark1'!AE1692</f>
        <v>42.021425598648371</v>
      </c>
      <c r="AG57" s="73">
        <f>+'Ark1'!AF1692</f>
        <v>7.5173466319450384</v>
      </c>
      <c r="AH57" s="149">
        <f t="shared" si="30"/>
        <v>1.1923710317460317</v>
      </c>
      <c r="AI57" s="73">
        <f t="shared" si="31"/>
        <v>49.074074074074076</v>
      </c>
      <c r="AJ57" s="46"/>
      <c r="AK57" s="2"/>
      <c r="AL57" s="5"/>
      <c r="AQ57" s="55"/>
      <c r="AR57" s="55"/>
      <c r="AS57" s="11"/>
      <c r="AT57" s="11"/>
      <c r="AU57" s="11"/>
    </row>
    <row r="58" spans="1:47" ht="15.6">
      <c r="A58" s="46"/>
      <c r="B58" s="64">
        <f>+'Ark1'!C1693</f>
        <v>2021</v>
      </c>
      <c r="C58" s="64">
        <f>+'Ark1'!O1693</f>
        <v>9</v>
      </c>
      <c r="D58" s="64" t="str">
        <f t="shared" si="29"/>
        <v>Agder</v>
      </c>
      <c r="E58" s="52">
        <f>+'Ark1'!Q1693</f>
        <v>10</v>
      </c>
      <c r="F58" s="73"/>
      <c r="G58" s="52">
        <f>+'Ark1'!R1693</f>
        <v>98</v>
      </c>
      <c r="H58" s="73"/>
      <c r="I58" s="169">
        <f>+'Ark1'!AF1693</f>
        <v>0.55599997730612349</v>
      </c>
      <c r="J58" s="149"/>
      <c r="K58" s="169">
        <f>+'Ark1'!AG1693</f>
        <v>0.60157926686588759</v>
      </c>
      <c r="L58" s="93"/>
      <c r="M58" s="258"/>
      <c r="N58" s="72"/>
      <c r="O58" s="169"/>
      <c r="P58" s="93"/>
      <c r="Q58" s="169"/>
      <c r="R58" s="93"/>
      <c r="S58" s="54">
        <f>+'Ark1'!S1693</f>
        <v>5.5</v>
      </c>
      <c r="T58" s="149"/>
      <c r="U58" s="54">
        <f>+'Ark1'!T1693</f>
        <v>3.9285714285714279</v>
      </c>
      <c r="V58" s="149">
        <f>+'Ark1'!U1693</f>
        <v>8.7935714285714255</v>
      </c>
      <c r="W58" s="149"/>
      <c r="X58" s="88"/>
      <c r="Y58" s="73">
        <f>+'Ark1'!X1693</f>
        <v>3.0612244897959182</v>
      </c>
      <c r="Z58" s="73">
        <f>+'Ark1'!Y1693</f>
        <v>0</v>
      </c>
      <c r="AA58" s="73">
        <f>+'Ark1'!Z1693</f>
        <v>3.4130216578179962</v>
      </c>
      <c r="AB58" s="149">
        <f>+'Ark1'!AA1693</f>
        <v>1.86399833581427</v>
      </c>
      <c r="AC58" s="54">
        <f>+'Ark1'!AB1693</f>
        <v>1.6178216647008752</v>
      </c>
      <c r="AD58" s="54">
        <f>+'Ark1'!AC1693</f>
        <v>56.682599685501152</v>
      </c>
      <c r="AE58" s="73">
        <f>+'Ark1'!AD1693</f>
        <v>59.573362884805746</v>
      </c>
      <c r="AF58" s="73">
        <f>+'Ark1'!AE1693</f>
        <v>58.369618736787729</v>
      </c>
      <c r="AG58" s="73">
        <f>+'Ark1'!AF1693</f>
        <v>0.55599997730612349</v>
      </c>
      <c r="AH58" s="149">
        <f t="shared" si="30"/>
        <v>1.5988311688311683</v>
      </c>
      <c r="AI58" s="73">
        <f t="shared" si="31"/>
        <v>9.8000000000000007</v>
      </c>
      <c r="AJ58" s="46"/>
      <c r="AK58" s="4"/>
      <c r="AL58" s="4"/>
      <c r="AN58" s="4"/>
      <c r="AO58" s="4"/>
    </row>
    <row r="59" spans="1:47" ht="15.6">
      <c r="A59" s="46"/>
      <c r="B59" s="64">
        <f>+'Ark1'!C1694</f>
        <v>2021</v>
      </c>
      <c r="C59" s="64">
        <f>+'Ark1'!O1694</f>
        <v>11</v>
      </c>
      <c r="D59" s="64" t="str">
        <f t="shared" si="29"/>
        <v>Rogaland</v>
      </c>
      <c r="E59" s="52">
        <f>+'Ark1'!Q1694</f>
        <v>48</v>
      </c>
      <c r="F59" s="73"/>
      <c r="G59" s="52">
        <f>+'Ark1'!R1694</f>
        <v>623</v>
      </c>
      <c r="H59" s="73"/>
      <c r="I59" s="169">
        <f>+'Ark1'!AF1694</f>
        <v>3.5345712843032122</v>
      </c>
      <c r="J59" s="149"/>
      <c r="K59" s="169">
        <f>+'Ark1'!AG1694</f>
        <v>3.9755875130749256</v>
      </c>
      <c r="L59" s="93"/>
      <c r="M59" s="258"/>
      <c r="N59" s="72"/>
      <c r="O59" s="169"/>
      <c r="P59" s="93"/>
      <c r="Q59" s="169"/>
      <c r="R59" s="93"/>
      <c r="S59" s="54">
        <f>+'Ark1'!S1694</f>
        <v>5.1765650080256815</v>
      </c>
      <c r="T59" s="149"/>
      <c r="U59" s="54">
        <f>+'Ark1'!T1694</f>
        <v>3.6661316211877999</v>
      </c>
      <c r="V59" s="149">
        <f>+'Ark1'!U1694</f>
        <v>9.1413804173354727</v>
      </c>
      <c r="W59" s="149"/>
      <c r="X59" s="88"/>
      <c r="Y59" s="73">
        <f>+'Ark1'!X1694</f>
        <v>5.1364365971107553</v>
      </c>
      <c r="Z59" s="73">
        <f>+'Ark1'!Y1694</f>
        <v>0</v>
      </c>
      <c r="AA59" s="73">
        <f>+'Ark1'!Z1694</f>
        <v>3.4452769943740851</v>
      </c>
      <c r="AB59" s="149">
        <f>+'Ark1'!AA1694</f>
        <v>1.2023104090085179</v>
      </c>
      <c r="AC59" s="54">
        <f>+'Ark1'!AB1694</f>
        <v>1.8044689383888135</v>
      </c>
      <c r="AD59" s="54">
        <f>+'Ark1'!AC1694</f>
        <v>39.910832088937433</v>
      </c>
      <c r="AE59" s="73">
        <f>+'Ark1'!AD1694</f>
        <v>57.667559769104784</v>
      </c>
      <c r="AF59" s="73">
        <f>+'Ark1'!AE1694</f>
        <v>44.074981828544551</v>
      </c>
      <c r="AG59" s="73">
        <f>+'Ark1'!AF1694</f>
        <v>3.5345712843032122</v>
      </c>
      <c r="AH59" s="149">
        <f t="shared" si="30"/>
        <v>1.7659162790697676</v>
      </c>
      <c r="AI59" s="73">
        <f t="shared" si="31"/>
        <v>12.979166666666666</v>
      </c>
      <c r="AJ59" s="46"/>
      <c r="AK59" s="4"/>
      <c r="AL59" s="16"/>
      <c r="AN59" s="1"/>
      <c r="AO59" s="18"/>
      <c r="AQ59" s="1"/>
      <c r="AR59" s="5"/>
    </row>
    <row r="60" spans="1:47" ht="15.6">
      <c r="A60" s="46"/>
      <c r="B60" s="64">
        <f>+'Ark1'!C1695</f>
        <v>2021</v>
      </c>
      <c r="C60" s="64">
        <f>+'Ark1'!O1695</f>
        <v>14</v>
      </c>
      <c r="D60" s="64" t="str">
        <f t="shared" si="29"/>
        <v>Vestland</v>
      </c>
      <c r="E60" s="52">
        <f>+'Ark1'!Q1695</f>
        <v>151</v>
      </c>
      <c r="F60" s="73"/>
      <c r="G60" s="52">
        <f>+'Ark1'!R1695</f>
        <v>4111</v>
      </c>
      <c r="H60" s="73"/>
      <c r="I60" s="169">
        <f>+'Ark1'!AF1695</f>
        <v>23.323631701076255</v>
      </c>
      <c r="J60" s="149"/>
      <c r="K60" s="169">
        <f>+'Ark1'!AG1695</f>
        <v>23.039668476260779</v>
      </c>
      <c r="L60" s="93"/>
      <c r="M60" s="258"/>
      <c r="N60" s="72"/>
      <c r="O60" s="169"/>
      <c r="P60" s="93"/>
      <c r="Q60" s="169"/>
      <c r="R60" s="93"/>
      <c r="S60" s="54">
        <f>+'Ark1'!S1695</f>
        <v>5.1272196545852591</v>
      </c>
      <c r="T60" s="149"/>
      <c r="U60" s="54">
        <f>+'Ark1'!T1695</f>
        <v>4.5139868645098513</v>
      </c>
      <c r="V60" s="149">
        <f>+'Ark1'!U1695</f>
        <v>8.028367793724172</v>
      </c>
      <c r="W60" s="149"/>
      <c r="X60" s="88"/>
      <c r="Y60" s="73">
        <f>+'Ark1'!X1695</f>
        <v>1.751398686450985</v>
      </c>
      <c r="Z60" s="73">
        <f>+'Ark1'!Y1695</f>
        <v>0</v>
      </c>
      <c r="AA60" s="73">
        <f>+'Ark1'!Z1695</f>
        <v>3.0795769274415155</v>
      </c>
      <c r="AB60" s="149">
        <f>+'Ark1'!AA1695</f>
        <v>1.165095223260064</v>
      </c>
      <c r="AC60" s="54">
        <f>+'Ark1'!AB1695</f>
        <v>1.3317361693794847</v>
      </c>
      <c r="AD60" s="54">
        <f>+'Ark1'!AC1695</f>
        <v>50.142837307496734</v>
      </c>
      <c r="AE60" s="73">
        <f>+'Ark1'!AD1695</f>
        <v>19.982297610798849</v>
      </c>
      <c r="AF60" s="73">
        <f>+'Ark1'!AE1695</f>
        <v>42.739379187872096</v>
      </c>
      <c r="AG60" s="73">
        <f>+'Ark1'!AF1695</f>
        <v>23.323631701076255</v>
      </c>
      <c r="AH60" s="149">
        <f t="shared" si="30"/>
        <v>1.5658326216908658</v>
      </c>
      <c r="AI60" s="73">
        <f t="shared" si="31"/>
        <v>27.225165562913908</v>
      </c>
      <c r="AJ60" s="46"/>
      <c r="AK60" s="4"/>
      <c r="AL60" s="16"/>
      <c r="AN60" s="1"/>
      <c r="AO60" s="18"/>
    </row>
    <row r="61" spans="1:47" ht="15.6">
      <c r="A61" s="46"/>
      <c r="B61" s="64">
        <f>+'Ark1'!C1696</f>
        <v>2021</v>
      </c>
      <c r="C61" s="64">
        <f>+'Ark1'!O1696</f>
        <v>15</v>
      </c>
      <c r="D61" s="64" t="str">
        <f t="shared" si="29"/>
        <v>Møre og Romsdal</v>
      </c>
      <c r="E61" s="52">
        <f>+'Ark1'!Q1696</f>
        <v>53</v>
      </c>
      <c r="F61" s="73"/>
      <c r="G61" s="52">
        <f>+'Ark1'!R1696</f>
        <v>2475</v>
      </c>
      <c r="H61" s="73"/>
      <c r="I61" s="169">
        <f>+'Ark1'!AF1696</f>
        <v>14.041836161557702</v>
      </c>
      <c r="J61" s="149"/>
      <c r="K61" s="169">
        <f>+'Ark1'!AG1696</f>
        <v>13.407342677845504</v>
      </c>
      <c r="L61" s="93"/>
      <c r="M61" s="258"/>
      <c r="N61" s="72"/>
      <c r="O61" s="169"/>
      <c r="P61" s="93"/>
      <c r="Q61" s="169"/>
      <c r="R61" s="93"/>
      <c r="S61" s="54">
        <f>+'Ark1'!S1696</f>
        <v>4.4941414141414144</v>
      </c>
      <c r="T61" s="149"/>
      <c r="U61" s="54">
        <f>+'Ark1'!T1696</f>
        <v>4.0933333333333346</v>
      </c>
      <c r="V61" s="149">
        <f>+'Ark1'!U1696</f>
        <v>7.7600767676767521</v>
      </c>
      <c r="W61" s="149"/>
      <c r="X61" s="88"/>
      <c r="Y61" s="73">
        <f>+'Ark1'!X1696</f>
        <v>3.3939393939393945</v>
      </c>
      <c r="Z61" s="73">
        <f>+'Ark1'!Y1696</f>
        <v>4.0404040404040407E-2</v>
      </c>
      <c r="AA61" s="73">
        <f>+'Ark1'!Z1696</f>
        <v>3.4786131966467342</v>
      </c>
      <c r="AB61" s="149">
        <f>+'Ark1'!AA1696</f>
        <v>1.4251230746787571</v>
      </c>
      <c r="AC61" s="54">
        <f>+'Ark1'!AB1696</f>
        <v>1.4745572867539571</v>
      </c>
      <c r="AD61" s="54">
        <f>+'Ark1'!AC1696</f>
        <v>30.036904359577193</v>
      </c>
      <c r="AE61" s="73">
        <f>+'Ark1'!AD1696</f>
        <v>15.245343986894907</v>
      </c>
      <c r="AF61" s="73">
        <f>+'Ark1'!AE1696</f>
        <v>55.755383606783589</v>
      </c>
      <c r="AG61" s="73">
        <f>+'Ark1'!AF1696</f>
        <v>14.041836161557702</v>
      </c>
      <c r="AH61" s="149">
        <f t="shared" si="30"/>
        <v>1.7267095208127268</v>
      </c>
      <c r="AI61" s="73">
        <f t="shared" si="31"/>
        <v>46.698113207547166</v>
      </c>
      <c r="AJ61" s="46"/>
      <c r="AK61" s="4"/>
      <c r="AL61" s="16"/>
      <c r="AN61" s="1"/>
      <c r="AO61" s="18"/>
    </row>
    <row r="62" spans="1:47" ht="15.6">
      <c r="A62" s="46"/>
      <c r="B62" s="64">
        <f>+'Ark1'!C1697</f>
        <v>2021</v>
      </c>
      <c r="C62" s="64">
        <f>+'Ark1'!O1697</f>
        <v>16</v>
      </c>
      <c r="D62" s="64" t="str">
        <f t="shared" si="29"/>
        <v>Trøndelag</v>
      </c>
      <c r="E62" s="52">
        <f>+'Ark1'!Q1697</f>
        <v>54</v>
      </c>
      <c r="F62" s="73"/>
      <c r="G62" s="52">
        <f>+'Ark1'!R1697</f>
        <v>926</v>
      </c>
      <c r="H62" s="73"/>
      <c r="I62" s="169">
        <f>+'Ark1'!AF1697</f>
        <v>5.253632438627247</v>
      </c>
      <c r="J62" s="149"/>
      <c r="K62" s="169">
        <f>+'Ark1'!AG1697</f>
        <v>6.1003643388038116</v>
      </c>
      <c r="L62" s="93"/>
      <c r="M62" s="258"/>
      <c r="N62" s="72"/>
      <c r="O62" s="169"/>
      <c r="P62" s="93"/>
      <c r="Q62" s="169"/>
      <c r="R62" s="93"/>
      <c r="S62" s="54">
        <f>+'Ark1'!S1697</f>
        <v>5.5118790496760246</v>
      </c>
      <c r="T62" s="149"/>
      <c r="U62" s="54">
        <f>+'Ark1'!T1697</f>
        <v>4.2775377969762411</v>
      </c>
      <c r="V62" s="149">
        <f>+'Ark1'!U1697</f>
        <v>9.4372030237580944</v>
      </c>
      <c r="W62" s="149"/>
      <c r="X62" s="88"/>
      <c r="Y62" s="73">
        <f>+'Ark1'!X1697</f>
        <v>5.0755939524838007</v>
      </c>
      <c r="Z62" s="73">
        <f>+'Ark1'!Y1697</f>
        <v>0.10799136069114468</v>
      </c>
      <c r="AA62" s="73">
        <f>+'Ark1'!Z1697</f>
        <v>3.9050525580918434</v>
      </c>
      <c r="AB62" s="149">
        <f>+'Ark1'!AA1697</f>
        <v>1.6376276533276364</v>
      </c>
      <c r="AC62" s="54">
        <f>+'Ark1'!AB1697</f>
        <v>1.7835560331263525</v>
      </c>
      <c r="AD62" s="54">
        <f>+'Ark1'!AC1697</f>
        <v>46.436053449383159</v>
      </c>
      <c r="AE62" s="73">
        <f>+'Ark1'!AD1697</f>
        <v>43.43356812296561</v>
      </c>
      <c r="AF62" s="73">
        <f>+'Ark1'!AE1697</f>
        <v>48.932079601853374</v>
      </c>
      <c r="AG62" s="73">
        <f>+'Ark1'!AF1697</f>
        <v>5.253632438627247</v>
      </c>
      <c r="AH62" s="149">
        <f t="shared" si="30"/>
        <v>1.7121571316614415</v>
      </c>
      <c r="AI62" s="73">
        <f t="shared" si="31"/>
        <v>17.148148148148149</v>
      </c>
      <c r="AJ62" s="46"/>
      <c r="AK62" s="4"/>
      <c r="AL62" s="16"/>
      <c r="AN62" s="1"/>
      <c r="AO62" s="18"/>
    </row>
    <row r="63" spans="1:47" ht="15.6">
      <c r="A63" s="46"/>
      <c r="B63" s="64">
        <f>+'Ark1'!C1698</f>
        <v>2021</v>
      </c>
      <c r="C63" s="64">
        <f>+'Ark1'!O1698</f>
        <v>18</v>
      </c>
      <c r="D63" s="64" t="str">
        <f t="shared" si="29"/>
        <v>Nordland</v>
      </c>
      <c r="E63" s="52">
        <f>+'Ark1'!Q1698</f>
        <v>35</v>
      </c>
      <c r="F63" s="73"/>
      <c r="G63" s="52">
        <f>+'Ark1'!R1698</f>
        <v>903</v>
      </c>
      <c r="H63" s="73"/>
      <c r="I63" s="169">
        <f>+'Ark1'!AF1698</f>
        <v>5.1231426480349915</v>
      </c>
      <c r="J63" s="149"/>
      <c r="K63" s="169">
        <f>+'Ark1'!AG1698</f>
        <v>5.1687426457899717</v>
      </c>
      <c r="L63" s="93"/>
      <c r="M63" s="258"/>
      <c r="N63" s="72"/>
      <c r="O63" s="169"/>
      <c r="P63" s="93"/>
      <c r="Q63" s="169"/>
      <c r="R63" s="93"/>
      <c r="S63" s="54">
        <f>+'Ark1'!S1698</f>
        <v>5.3421926910298998</v>
      </c>
      <c r="T63" s="149"/>
      <c r="U63" s="54">
        <f>+'Ark1'!T1698</f>
        <v>3.7740863787375423</v>
      </c>
      <c r="V63" s="149">
        <f>+'Ark1'!U1698</f>
        <v>8.1996566998892604</v>
      </c>
      <c r="W63" s="149"/>
      <c r="X63" s="88"/>
      <c r="Y63" s="73">
        <f>+'Ark1'!X1698</f>
        <v>4.2081949058693242</v>
      </c>
      <c r="Z63" s="73">
        <f>+'Ark1'!Y1698</f>
        <v>0.33222591362126247</v>
      </c>
      <c r="AA63" s="73">
        <f>+'Ark1'!Z1698</f>
        <v>3.3664938159815501</v>
      </c>
      <c r="AB63" s="149">
        <f>+'Ark1'!AA1698</f>
        <v>1.2988036314890596</v>
      </c>
      <c r="AC63" s="54">
        <f>+'Ark1'!AB1698</f>
        <v>1.6531836534016011</v>
      </c>
      <c r="AD63" s="54">
        <f>+'Ark1'!AC1698</f>
        <v>20.069600766809405</v>
      </c>
      <c r="AE63" s="73">
        <f>+'Ark1'!AD1698</f>
        <v>25.325605230682008</v>
      </c>
      <c r="AF63" s="73">
        <f>+'Ark1'!AE1698</f>
        <v>45.841125332617587</v>
      </c>
      <c r="AG63" s="73">
        <f>+'Ark1'!AF1698</f>
        <v>5.1231426480349915</v>
      </c>
      <c r="AH63" s="149">
        <f t="shared" si="30"/>
        <v>1.5348859867330022</v>
      </c>
      <c r="AI63" s="73">
        <f t="shared" si="31"/>
        <v>25.8</v>
      </c>
      <c r="AJ63" s="46"/>
      <c r="AK63" s="4"/>
      <c r="AL63" s="16"/>
      <c r="AN63" s="1"/>
      <c r="AO63" s="18"/>
    </row>
    <row r="64" spans="1:47" ht="15.6">
      <c r="A64" s="46"/>
      <c r="B64" s="64">
        <f>+'Ark1'!C1699</f>
        <v>2021</v>
      </c>
      <c r="C64" s="64">
        <f>+'Ark1'!O1699</f>
        <v>54</v>
      </c>
      <c r="D64" s="64" t="str">
        <f t="shared" si="29"/>
        <v>Troms og Finnmark</v>
      </c>
      <c r="E64" s="52">
        <f>+'Ark1'!Q1699</f>
        <v>44</v>
      </c>
      <c r="F64" s="73"/>
      <c r="G64" s="52">
        <f>+'Ark1'!R1699</f>
        <v>1345</v>
      </c>
      <c r="H64" s="73"/>
      <c r="I64" s="169">
        <f>+'Ark1'!AF1699</f>
        <v>7.6308160150687314</v>
      </c>
      <c r="J64" s="149"/>
      <c r="K64" s="169">
        <f>+'Ark1'!AG1699</f>
        <v>9.4044325467807379</v>
      </c>
      <c r="L64" s="93"/>
      <c r="M64" s="258"/>
      <c r="N64" s="72"/>
      <c r="O64" s="169"/>
      <c r="P64" s="93"/>
      <c r="Q64" s="169"/>
      <c r="R64" s="93"/>
      <c r="S64" s="54">
        <f>+'Ark1'!S1699</f>
        <v>5.0282527881040879</v>
      </c>
      <c r="T64" s="149"/>
      <c r="U64" s="54">
        <f>+'Ark1'!T1699</f>
        <v>3.5412639405204449</v>
      </c>
      <c r="V64" s="149">
        <f>+'Ark1'!U1699</f>
        <v>10.016334572490706</v>
      </c>
      <c r="W64" s="149"/>
      <c r="X64" s="88"/>
      <c r="Y64" s="73">
        <f>+'Ark1'!X1699</f>
        <v>3.8661710037174735</v>
      </c>
      <c r="Z64" s="73">
        <f>+'Ark1'!Y1699</f>
        <v>0.14869888475836429</v>
      </c>
      <c r="AA64" s="73">
        <f>+'Ark1'!Z1699</f>
        <v>2.9576700653045704</v>
      </c>
      <c r="AB64" s="149">
        <f>+'Ark1'!AA1699</f>
        <v>1.4017849465841483</v>
      </c>
      <c r="AC64" s="54">
        <f>+'Ark1'!AB1699</f>
        <v>1.6804052996904035</v>
      </c>
      <c r="AD64" s="54">
        <f>+'Ark1'!AC1699</f>
        <v>49.964181183459459</v>
      </c>
      <c r="AE64" s="73">
        <f>+'Ark1'!AD1699</f>
        <v>47.452514800182882</v>
      </c>
      <c r="AF64" s="73">
        <f>+'Ark1'!AE1699</f>
        <v>55.438773637326364</v>
      </c>
      <c r="AG64" s="73">
        <f>+'Ark1'!AF1699</f>
        <v>7.6308160150687314</v>
      </c>
      <c r="AH64" s="149">
        <f t="shared" si="30"/>
        <v>1.9920109418896943</v>
      </c>
      <c r="AI64" s="73">
        <f t="shared" si="31"/>
        <v>30.568181818181817</v>
      </c>
      <c r="AJ64" s="46"/>
      <c r="AK64" s="4"/>
      <c r="AL64" s="16"/>
      <c r="AN64" s="1"/>
      <c r="AO64" s="18"/>
    </row>
    <row r="65" spans="1:41" ht="15.6">
      <c r="A65" s="46"/>
      <c r="B65" s="64">
        <f>+'Ark1'!C1700</f>
        <v>2020</v>
      </c>
      <c r="C65" s="64">
        <f>+'Ark1'!O1700</f>
        <v>1</v>
      </c>
      <c r="D65" s="64" t="str">
        <f t="shared" si="29"/>
        <v>Viken</v>
      </c>
      <c r="E65" s="52">
        <f>+'Ark1'!Q1700</f>
        <v>51</v>
      </c>
      <c r="F65" s="73"/>
      <c r="G65" s="52">
        <f>+'Ark1'!R1700</f>
        <v>2445</v>
      </c>
      <c r="H65" s="73"/>
      <c r="I65" s="169">
        <f>+'Ark1'!AF1700</f>
        <v>13.935594186377887</v>
      </c>
      <c r="J65" s="149"/>
      <c r="K65" s="169">
        <f>+'Ark1'!AG1700</f>
        <v>13.101247287292498</v>
      </c>
      <c r="L65" s="93"/>
      <c r="M65" s="258"/>
      <c r="N65" s="72"/>
      <c r="O65" s="169"/>
      <c r="P65" s="93"/>
      <c r="Q65" s="169"/>
      <c r="R65" s="93"/>
      <c r="S65" s="54">
        <f>+'Ark1'!S1700</f>
        <v>5.163190184049081</v>
      </c>
      <c r="T65" s="149"/>
      <c r="U65" s="54">
        <f>+'Ark1'!T1700</f>
        <v>5.6871165644171757</v>
      </c>
      <c r="V65" s="149">
        <f>+'Ark1'!U1700</f>
        <v>7.3680777096114483</v>
      </c>
      <c r="W65" s="149"/>
      <c r="X65" s="88"/>
      <c r="Y65" s="73">
        <f>+'Ark1'!X1700</f>
        <v>1.8813905930470347</v>
      </c>
      <c r="Z65" s="73">
        <f>+'Ark1'!Y1700</f>
        <v>4.089979550102249E-2</v>
      </c>
      <c r="AA65" s="73">
        <f>+'Ark1'!Z1700</f>
        <v>2.9716221954496205</v>
      </c>
      <c r="AB65" s="149">
        <f>+'Ark1'!AA1700</f>
        <v>1.1557426841512262</v>
      </c>
      <c r="AC65" s="54">
        <f>+'Ark1'!AB1700</f>
        <v>1.9563377341274757</v>
      </c>
      <c r="AD65" s="54">
        <f>+'Ark1'!AC1700</f>
        <v>49.517999898381476</v>
      </c>
      <c r="AE65" s="73">
        <f>+'Ark1'!AD1700</f>
        <v>-2.9190275331155955</v>
      </c>
      <c r="AF65" s="73">
        <f>+'Ark1'!AE1700</f>
        <v>21.088965992569683</v>
      </c>
      <c r="AG65" s="73">
        <f>+'Ark1'!AF1700</f>
        <v>13.935594186377887</v>
      </c>
      <c r="AH65" s="149">
        <f t="shared" si="30"/>
        <v>1.4270397655259812</v>
      </c>
      <c r="AI65" s="73">
        <f t="shared" si="31"/>
        <v>47.941176470588232</v>
      </c>
      <c r="AJ65" s="46"/>
      <c r="AK65" s="4"/>
      <c r="AL65" s="16"/>
      <c r="AN65" s="1"/>
      <c r="AO65" s="18"/>
    </row>
    <row r="66" spans="1:41" ht="15.6">
      <c r="A66" s="46"/>
      <c r="B66" s="64">
        <f>+'Ark1'!C1701</f>
        <v>2020</v>
      </c>
      <c r="C66" s="64">
        <f>+'Ark1'!O1701</f>
        <v>4</v>
      </c>
      <c r="D66" s="64" t="str">
        <f t="shared" si="29"/>
        <v>Innlandet</v>
      </c>
      <c r="E66" s="52">
        <f>+'Ark1'!Q1701</f>
        <v>105</v>
      </c>
      <c r="F66" s="73"/>
      <c r="G66" s="52">
        <f>+'Ark1'!R1701</f>
        <v>3443</v>
      </c>
      <c r="H66" s="73"/>
      <c r="I66" s="169">
        <f>+'Ark1'!AF1701</f>
        <v>19.623824451410655</v>
      </c>
      <c r="J66" s="149"/>
      <c r="K66" s="169">
        <f>+'Ark1'!AG1701</f>
        <v>20.033909889203787</v>
      </c>
      <c r="L66" s="93"/>
      <c r="M66" s="258"/>
      <c r="N66" s="72"/>
      <c r="O66" s="169"/>
      <c r="P66" s="93"/>
      <c r="Q66" s="169"/>
      <c r="R66" s="93"/>
      <c r="S66" s="54">
        <f>+'Ark1'!S1701</f>
        <v>5.4255010165553283</v>
      </c>
      <c r="T66" s="149"/>
      <c r="U66" s="54">
        <f>+'Ark1'!T1701</f>
        <v>4.8936973569561442</v>
      </c>
      <c r="V66" s="149">
        <f>+'Ark1'!U1701</f>
        <v>8.0010891664246202</v>
      </c>
      <c r="W66" s="149"/>
      <c r="X66" s="88"/>
      <c r="Y66" s="73">
        <f>+'Ark1'!X1701</f>
        <v>2.7301771710717393</v>
      </c>
      <c r="Z66" s="73">
        <f>+'Ark1'!Y1701</f>
        <v>8.7133313970374687E-2</v>
      </c>
      <c r="AA66" s="73">
        <f>+'Ark1'!Z1701</f>
        <v>3.2743359786323381</v>
      </c>
      <c r="AB66" s="149">
        <f>+'Ark1'!AA1701</f>
        <v>1.6699528943657831</v>
      </c>
      <c r="AC66" s="54">
        <f>+'Ark1'!AB1701</f>
        <v>1.9970275059002276</v>
      </c>
      <c r="AD66" s="54">
        <f>+'Ark1'!AC1701</f>
        <v>43.261467113766749</v>
      </c>
      <c r="AE66" s="73">
        <f>+'Ark1'!AD1701</f>
        <v>1.1621376331129922</v>
      </c>
      <c r="AF66" s="73">
        <f>+'Ark1'!AE1701</f>
        <v>10.030594197453437</v>
      </c>
      <c r="AG66" s="73">
        <f>+'Ark1'!AF1701</f>
        <v>19.623824451410655</v>
      </c>
      <c r="AH66" s="149">
        <f t="shared" si="30"/>
        <v>1.4747189507494634</v>
      </c>
      <c r="AI66" s="73">
        <f t="shared" si="31"/>
        <v>32.790476190476191</v>
      </c>
      <c r="AJ66" s="46"/>
      <c r="AK66" s="4"/>
      <c r="AL66" s="16"/>
      <c r="AN66" s="1"/>
      <c r="AO66" s="18"/>
    </row>
    <row r="67" spans="1:41" ht="15.6">
      <c r="A67" s="46"/>
      <c r="B67" s="64">
        <f>+'Ark1'!C1702</f>
        <v>2020</v>
      </c>
      <c r="C67" s="64">
        <f>+'Ark1'!O1702</f>
        <v>8</v>
      </c>
      <c r="D67" s="64" t="str">
        <f t="shared" si="29"/>
        <v>Telemark/ Vestfold</v>
      </c>
      <c r="E67" s="52">
        <f>+'Ark1'!Q1702</f>
        <v>31</v>
      </c>
      <c r="F67" s="73"/>
      <c r="G67" s="52">
        <f>+'Ark1'!R1702</f>
        <v>1252</v>
      </c>
      <c r="H67" s="73"/>
      <c r="I67" s="169">
        <f>+'Ark1'!AF1702</f>
        <v>7.1359361641493315</v>
      </c>
      <c r="J67" s="149"/>
      <c r="K67" s="169">
        <f>+'Ark1'!AG1702</f>
        <v>5.7137450610196918</v>
      </c>
      <c r="L67" s="93"/>
      <c r="M67" s="258"/>
      <c r="N67" s="72"/>
      <c r="O67" s="169"/>
      <c r="P67" s="93"/>
      <c r="Q67" s="169"/>
      <c r="R67" s="93"/>
      <c r="S67" s="54">
        <f>+'Ark1'!S1702</f>
        <v>5.7260383386581477</v>
      </c>
      <c r="T67" s="149"/>
      <c r="U67" s="54">
        <f>+'Ark1'!T1702</f>
        <v>4.6214057507987212</v>
      </c>
      <c r="V67" s="149">
        <f>+'Ark1'!U1702</f>
        <v>6.2753354632587826</v>
      </c>
      <c r="W67" s="149"/>
      <c r="X67" s="88"/>
      <c r="Y67" s="73">
        <f>+'Ark1'!X1702</f>
        <v>0.71884984025559107</v>
      </c>
      <c r="Z67" s="73">
        <f>+'Ark1'!Y1702</f>
        <v>0</v>
      </c>
      <c r="AA67" s="73">
        <f>+'Ark1'!Z1702</f>
        <v>2.417904123558916</v>
      </c>
      <c r="AB67" s="149">
        <f>+'Ark1'!AA1702</f>
        <v>1.7345924082652111</v>
      </c>
      <c r="AC67" s="54">
        <f>+'Ark1'!AB1702</f>
        <v>1.4784247958214971</v>
      </c>
      <c r="AD67" s="54">
        <f>+'Ark1'!AC1702</f>
        <v>11.796833667008556</v>
      </c>
      <c r="AE67" s="73">
        <f>+'Ark1'!AD1702</f>
        <v>9.398010557480772</v>
      </c>
      <c r="AF67" s="73">
        <f>+'Ark1'!AE1702</f>
        <v>36.507263773496199</v>
      </c>
      <c r="AG67" s="73">
        <f>+'Ark1'!AF1702</f>
        <v>7.1359361641493315</v>
      </c>
      <c r="AH67" s="149">
        <f t="shared" si="30"/>
        <v>1.0959296973078525</v>
      </c>
      <c r="AI67" s="73">
        <f t="shared" si="31"/>
        <v>40.387096774193552</v>
      </c>
      <c r="AJ67" s="46"/>
      <c r="AK67" s="4"/>
      <c r="AL67" s="16"/>
      <c r="AN67" s="13"/>
      <c r="AO67" s="18"/>
    </row>
    <row r="68" spans="1:41" ht="15.6">
      <c r="A68" s="46"/>
      <c r="B68" s="64">
        <f>+'Ark1'!C1703</f>
        <v>2020</v>
      </c>
      <c r="C68" s="64">
        <f>+'Ark1'!O1703</f>
        <v>9</v>
      </c>
      <c r="D68" s="64" t="str">
        <f t="shared" si="29"/>
        <v>Agder</v>
      </c>
      <c r="E68" s="52">
        <f>+'Ark1'!Q1703</f>
        <v>13</v>
      </c>
      <c r="F68" s="73"/>
      <c r="G68" s="52">
        <f>+'Ark1'!R1703</f>
        <v>100</v>
      </c>
      <c r="H68" s="73"/>
      <c r="I68" s="169">
        <f>+'Ark1'!AF1703</f>
        <v>0.56996295240809347</v>
      </c>
      <c r="J68" s="149"/>
      <c r="K68" s="169">
        <f>+'Ark1'!AG1703</f>
        <v>0.7308065467292576</v>
      </c>
      <c r="L68" s="93"/>
      <c r="M68" s="258"/>
      <c r="N68" s="72"/>
      <c r="O68" s="169"/>
      <c r="P68" s="93"/>
      <c r="Q68" s="169"/>
      <c r="R68" s="93"/>
      <c r="S68" s="54">
        <f>+'Ark1'!S1703</f>
        <v>6.04</v>
      </c>
      <c r="T68" s="149"/>
      <c r="U68" s="54">
        <f>+'Ark1'!T1703</f>
        <v>4.6100000000000003</v>
      </c>
      <c r="V68" s="149">
        <f>+'Ark1'!U1703</f>
        <v>10.049000000000001</v>
      </c>
      <c r="W68" s="149"/>
      <c r="X68" s="88"/>
      <c r="Y68" s="73">
        <f>+'Ark1'!X1703</f>
        <v>2</v>
      </c>
      <c r="Z68" s="73">
        <f>+'Ark1'!Y1703</f>
        <v>0</v>
      </c>
      <c r="AA68" s="73">
        <f>+'Ark1'!Z1703</f>
        <v>3.158812909939424</v>
      </c>
      <c r="AB68" s="149">
        <f>+'Ark1'!AA1703</f>
        <v>1.5486768546084757</v>
      </c>
      <c r="AC68" s="54">
        <f>+'Ark1'!AB1703</f>
        <v>1.509271347372632</v>
      </c>
      <c r="AD68" s="54">
        <f>+'Ark1'!AC1703</f>
        <v>16.803828424971218</v>
      </c>
      <c r="AE68" s="73">
        <f>+'Ark1'!AD1703</f>
        <v>38.911541408269294</v>
      </c>
      <c r="AF68" s="73">
        <f>+'Ark1'!AE1703</f>
        <v>52.00709028457905</v>
      </c>
      <c r="AG68" s="73">
        <f>+'Ark1'!AF1703</f>
        <v>0.56996295240809347</v>
      </c>
      <c r="AH68" s="149">
        <f t="shared" si="30"/>
        <v>1.6637417218543049</v>
      </c>
      <c r="AI68" s="73">
        <f t="shared" si="31"/>
        <v>7.6923076923076925</v>
      </c>
      <c r="AJ68" s="46"/>
      <c r="AK68" s="4"/>
      <c r="AL68" s="16"/>
      <c r="AN68" s="13"/>
      <c r="AO68" s="18"/>
    </row>
    <row r="69" spans="1:41" ht="15.6">
      <c r="A69" s="46"/>
      <c r="B69" s="64">
        <f>+'Ark1'!C1704</f>
        <v>2020</v>
      </c>
      <c r="C69" s="64">
        <f>+'Ark1'!O1704</f>
        <v>11</v>
      </c>
      <c r="D69" s="64" t="str">
        <f t="shared" si="29"/>
        <v>Rogaland</v>
      </c>
      <c r="E69" s="52">
        <f>+'Ark1'!Q1704</f>
        <v>41</v>
      </c>
      <c r="F69" s="73"/>
      <c r="G69" s="52">
        <f>+'Ark1'!R1704</f>
        <v>709</v>
      </c>
      <c r="H69" s="73"/>
      <c r="I69" s="169">
        <f>+'Ark1'!AF1704</f>
        <v>4.0410373325733824</v>
      </c>
      <c r="J69" s="149"/>
      <c r="K69" s="169">
        <f>+'Ark1'!AG1704</f>
        <v>4.3386666187655925</v>
      </c>
      <c r="L69" s="93"/>
      <c r="M69" s="258"/>
      <c r="N69" s="72"/>
      <c r="O69" s="169"/>
      <c r="P69" s="93"/>
      <c r="Q69" s="169"/>
      <c r="R69" s="93"/>
      <c r="S69" s="54">
        <f>+'Ark1'!S1704</f>
        <v>4.8420310296191822</v>
      </c>
      <c r="T69" s="149"/>
      <c r="U69" s="54">
        <f>+'Ark1'!T1704</f>
        <v>3.7813822284908327</v>
      </c>
      <c r="V69" s="149">
        <f>+'Ark1'!U1704</f>
        <v>8.4145416078984443</v>
      </c>
      <c r="W69" s="149"/>
      <c r="X69" s="88"/>
      <c r="Y69" s="73">
        <f>+'Ark1'!X1704</f>
        <v>3.1029619181946408</v>
      </c>
      <c r="Z69" s="73">
        <f>+'Ark1'!Y1704</f>
        <v>0</v>
      </c>
      <c r="AA69" s="73">
        <f>+'Ark1'!Z1704</f>
        <v>3.2690621352365801</v>
      </c>
      <c r="AB69" s="149">
        <f>+'Ark1'!AA1704</f>
        <v>1.2286584214775171</v>
      </c>
      <c r="AC69" s="54">
        <f>+'Ark1'!AB1704</f>
        <v>1.6443750534853028</v>
      </c>
      <c r="AD69" s="54">
        <f>+'Ark1'!AC1704</f>
        <v>20.686170048539527</v>
      </c>
      <c r="AE69" s="73">
        <f>+'Ark1'!AD1704</f>
        <v>38.778202461569698</v>
      </c>
      <c r="AF69" s="73">
        <f>+'Ark1'!AE1704</f>
        <v>37.594072512360469</v>
      </c>
      <c r="AG69" s="73">
        <f>+'Ark1'!AF1704</f>
        <v>4.0410373325733824</v>
      </c>
      <c r="AH69" s="149">
        <f t="shared" si="30"/>
        <v>1.7378124089717439</v>
      </c>
      <c r="AI69" s="73">
        <f t="shared" si="31"/>
        <v>17.292682926829269</v>
      </c>
      <c r="AJ69" s="46"/>
      <c r="AK69" s="4"/>
      <c r="AL69" s="16"/>
      <c r="AN69" s="13"/>
      <c r="AO69" s="18"/>
    </row>
    <row r="70" spans="1:41" ht="15.6">
      <c r="A70" s="46"/>
      <c r="B70" s="64">
        <f>+'Ark1'!C1705</f>
        <v>2020</v>
      </c>
      <c r="C70" s="64">
        <f>+'Ark1'!O1705</f>
        <v>14</v>
      </c>
      <c r="D70" s="64" t="str">
        <f t="shared" si="29"/>
        <v>Vestland</v>
      </c>
      <c r="E70" s="52">
        <f>+'Ark1'!Q1705</f>
        <v>147</v>
      </c>
      <c r="F70" s="73"/>
      <c r="G70" s="52">
        <f>+'Ark1'!R1705</f>
        <v>4176</v>
      </c>
      <c r="H70" s="73"/>
      <c r="I70" s="169">
        <f>+'Ark1'!AF1705</f>
        <v>23.801652892561982</v>
      </c>
      <c r="J70" s="149"/>
      <c r="K70" s="169">
        <f>+'Ark1'!AG1705</f>
        <v>22.697983013202158</v>
      </c>
      <c r="L70" s="93"/>
      <c r="M70" s="258"/>
      <c r="N70" s="72"/>
      <c r="O70" s="169"/>
      <c r="P70" s="93"/>
      <c r="Q70" s="169"/>
      <c r="R70" s="93"/>
      <c r="S70" s="54">
        <f>+'Ark1'!S1705</f>
        <v>5.1034482758620685</v>
      </c>
      <c r="T70" s="149"/>
      <c r="U70" s="54">
        <f>+'Ark1'!T1705</f>
        <v>4.3927203065134108</v>
      </c>
      <c r="V70" s="149">
        <f>+'Ark1'!U1705</f>
        <v>7.4738984674329476</v>
      </c>
      <c r="W70" s="149"/>
      <c r="X70" s="88"/>
      <c r="Y70" s="73">
        <f>+'Ark1'!X1705</f>
        <v>1.8678160919540232</v>
      </c>
      <c r="Z70" s="73">
        <f>+'Ark1'!Y1705</f>
        <v>4.7892720306513425E-2</v>
      </c>
      <c r="AA70" s="73">
        <f>+'Ark1'!Z1705</f>
        <v>3.0152565500282056</v>
      </c>
      <c r="AB70" s="149">
        <f>+'Ark1'!AA1705</f>
        <v>1.3574780772017017</v>
      </c>
      <c r="AC70" s="54">
        <f>+'Ark1'!AB1705</f>
        <v>1.5354946893195829</v>
      </c>
      <c r="AD70" s="54">
        <f>+'Ark1'!AC1705</f>
        <v>23.679883373070073</v>
      </c>
      <c r="AE70" s="73">
        <f>+'Ark1'!AD1705</f>
        <v>12.779982714197295</v>
      </c>
      <c r="AF70" s="73">
        <f>+'Ark1'!AE1705</f>
        <v>43.03939081418725</v>
      </c>
      <c r="AG70" s="73">
        <f>+'Ark1'!AF1705</f>
        <v>23.801652892561982</v>
      </c>
      <c r="AH70" s="149">
        <f t="shared" si="30"/>
        <v>1.4644801051051046</v>
      </c>
      <c r="AI70" s="73">
        <f t="shared" si="31"/>
        <v>28.408163265306122</v>
      </c>
      <c r="AJ70" s="46"/>
      <c r="AK70" s="4"/>
      <c r="AL70" s="16"/>
      <c r="AN70" s="13"/>
      <c r="AO70" s="18"/>
    </row>
    <row r="71" spans="1:41" ht="15.6">
      <c r="A71" s="46"/>
      <c r="B71" s="64">
        <f>+'Ark1'!C1706</f>
        <v>2020</v>
      </c>
      <c r="C71" s="64">
        <f>+'Ark1'!O1706</f>
        <v>15</v>
      </c>
      <c r="D71" s="64" t="str">
        <f t="shared" si="29"/>
        <v>Møre og Romsdal</v>
      </c>
      <c r="E71" s="52">
        <f>+'Ark1'!Q1706</f>
        <v>50</v>
      </c>
      <c r="F71" s="73"/>
      <c r="G71" s="52">
        <f>+'Ark1'!R1706</f>
        <v>2439</v>
      </c>
      <c r="H71" s="73"/>
      <c r="I71" s="169">
        <f>+'Ark1'!AF1706</f>
        <v>13.901396409233397</v>
      </c>
      <c r="J71" s="149"/>
      <c r="K71" s="169">
        <f>+'Ark1'!AG1706</f>
        <v>13.267531411991119</v>
      </c>
      <c r="L71" s="93"/>
      <c r="M71" s="258"/>
      <c r="N71" s="72"/>
      <c r="O71" s="169"/>
      <c r="P71" s="93"/>
      <c r="Q71" s="169"/>
      <c r="R71" s="93"/>
      <c r="S71" s="54">
        <f>+'Ark1'!S1706</f>
        <v>4.5297252972529716</v>
      </c>
      <c r="T71" s="149"/>
      <c r="U71" s="54">
        <f>+'Ark1'!T1706</f>
        <v>4.0233702337023374</v>
      </c>
      <c r="V71" s="149">
        <f>+'Ark1'!U1706</f>
        <v>7.4799507995079937</v>
      </c>
      <c r="W71" s="149"/>
      <c r="X71" s="88"/>
      <c r="Y71" s="73">
        <f>+'Ark1'!X1706</f>
        <v>1.9270192701927016</v>
      </c>
      <c r="Z71" s="73">
        <f>+'Ark1'!Y1706</f>
        <v>8.2000820008200082E-2</v>
      </c>
      <c r="AA71" s="73">
        <f>+'Ark1'!Z1706</f>
        <v>3.1876121044268726</v>
      </c>
      <c r="AB71" s="149">
        <f>+'Ark1'!AA1706</f>
        <v>1.3031004935338319</v>
      </c>
      <c r="AC71" s="54">
        <f>+'Ark1'!AB1706</f>
        <v>1.4774050442905029</v>
      </c>
      <c r="AD71" s="54">
        <f>+'Ark1'!AC1706</f>
        <v>16.925893480536459</v>
      </c>
      <c r="AE71" s="73">
        <f>+'Ark1'!AD1706</f>
        <v>18.739622064494188</v>
      </c>
      <c r="AF71" s="73">
        <f>+'Ark1'!AE1706</f>
        <v>49.936438656955723</v>
      </c>
      <c r="AG71" s="73">
        <f>+'Ark1'!AF1706</f>
        <v>13.901396409233397</v>
      </c>
      <c r="AH71" s="149">
        <f t="shared" si="30"/>
        <v>1.6513034033309197</v>
      </c>
      <c r="AI71" s="73">
        <f t="shared" si="31"/>
        <v>48.78</v>
      </c>
      <c r="AJ71" s="46"/>
      <c r="AK71" s="4"/>
      <c r="AL71" s="16"/>
      <c r="AN71" s="13"/>
      <c r="AO71" s="18"/>
    </row>
    <row r="72" spans="1:41" ht="15.6">
      <c r="A72" s="46"/>
      <c r="B72" s="64">
        <f>+'Ark1'!C1707</f>
        <v>2020</v>
      </c>
      <c r="C72" s="64">
        <f>+'Ark1'!O1707</f>
        <v>16</v>
      </c>
      <c r="D72" s="64" t="str">
        <f t="shared" si="29"/>
        <v>Trøndelag</v>
      </c>
      <c r="E72" s="52">
        <f>+'Ark1'!Q1707</f>
        <v>48</v>
      </c>
      <c r="F72" s="73"/>
      <c r="G72" s="52">
        <f>+'Ark1'!R1707</f>
        <v>745</v>
      </c>
      <c r="H72" s="73"/>
      <c r="I72" s="169">
        <f>+'Ark1'!AF1707</f>
        <v>4.2462239954402961</v>
      </c>
      <c r="J72" s="149"/>
      <c r="K72" s="169">
        <f>+'Ark1'!AG1707</f>
        <v>4.730476087484722</v>
      </c>
      <c r="L72" s="93"/>
      <c r="M72" s="258"/>
      <c r="N72" s="72"/>
      <c r="O72" s="169"/>
      <c r="P72" s="93"/>
      <c r="Q72" s="169"/>
      <c r="R72" s="93"/>
      <c r="S72" s="54">
        <f>+'Ark1'!S1707</f>
        <v>5.6684563758389261</v>
      </c>
      <c r="T72" s="149"/>
      <c r="U72" s="54">
        <f>+'Ark1'!T1707</f>
        <v>3.6630872483221486</v>
      </c>
      <c r="V72" s="149">
        <f>+'Ark1'!U1707</f>
        <v>8.7311006711409362</v>
      </c>
      <c r="W72" s="149"/>
      <c r="X72" s="88"/>
      <c r="Y72" s="73">
        <f>+'Ark1'!X1707</f>
        <v>1.6107382550335572</v>
      </c>
      <c r="Z72" s="73">
        <f>+'Ark1'!Y1707</f>
        <v>0</v>
      </c>
      <c r="AA72" s="73">
        <f>+'Ark1'!Z1707</f>
        <v>3.1404815809578088</v>
      </c>
      <c r="AB72" s="149">
        <f>+'Ark1'!AA1707</f>
        <v>1.6865471358327111</v>
      </c>
      <c r="AC72" s="54">
        <f>+'Ark1'!AB1707</f>
        <v>1.7287287874550044</v>
      </c>
      <c r="AD72" s="54">
        <f>+'Ark1'!AC1707</f>
        <v>54.542117771619317</v>
      </c>
      <c r="AE72" s="73">
        <f>+'Ark1'!AD1707</f>
        <v>56.548885026087149</v>
      </c>
      <c r="AF72" s="73">
        <f>+'Ark1'!AE1707</f>
        <v>45.521773471818449</v>
      </c>
      <c r="AG72" s="73">
        <f>+'Ark1'!AF1707</f>
        <v>4.2462239954402961</v>
      </c>
      <c r="AH72" s="149">
        <f t="shared" si="30"/>
        <v>1.5402959981056115</v>
      </c>
      <c r="AI72" s="73">
        <f t="shared" si="31"/>
        <v>15.520833333333334</v>
      </c>
      <c r="AJ72" s="46"/>
      <c r="AK72" s="4"/>
      <c r="AL72" s="16"/>
      <c r="AN72" s="5"/>
      <c r="AO72" s="18"/>
    </row>
    <row r="73" spans="1:41" ht="15.6">
      <c r="A73" s="46"/>
      <c r="B73" s="64">
        <f>+'Ark1'!C1708</f>
        <v>2020</v>
      </c>
      <c r="C73" s="64">
        <f>+'Ark1'!O1708</f>
        <v>18</v>
      </c>
      <c r="D73" s="64" t="str">
        <f t="shared" si="29"/>
        <v>Nordland</v>
      </c>
      <c r="E73" s="52">
        <f>+'Ark1'!Q1708</f>
        <v>40</v>
      </c>
      <c r="F73" s="73"/>
      <c r="G73" s="52">
        <f>+'Ark1'!R1708</f>
        <v>912</v>
      </c>
      <c r="H73" s="73"/>
      <c r="I73" s="169">
        <f>+'Ark1'!AF1708</f>
        <v>5.1980621259618127</v>
      </c>
      <c r="J73" s="149"/>
      <c r="K73" s="169">
        <f>+'Ark1'!AG1708</f>
        <v>5.9346233219139242</v>
      </c>
      <c r="L73" s="93"/>
      <c r="M73" s="258"/>
      <c r="N73" s="72"/>
      <c r="O73" s="169"/>
      <c r="P73" s="93"/>
      <c r="Q73" s="169"/>
      <c r="R73" s="93"/>
      <c r="S73" s="54">
        <f>+'Ark1'!S1708</f>
        <v>5.5427631578947372</v>
      </c>
      <c r="T73" s="149"/>
      <c r="U73" s="54">
        <f>+'Ark1'!T1708</f>
        <v>3.8026315789473681</v>
      </c>
      <c r="V73" s="149">
        <f>+'Ark1'!U1708</f>
        <v>8.9478508771929857</v>
      </c>
      <c r="W73" s="149"/>
      <c r="X73" s="88"/>
      <c r="Y73" s="73">
        <f>+'Ark1'!X1708</f>
        <v>3.7280701754385976</v>
      </c>
      <c r="Z73" s="73">
        <f>+'Ark1'!Y1708</f>
        <v>0</v>
      </c>
      <c r="AA73" s="73">
        <f>+'Ark1'!Z1708</f>
        <v>3.214903409731428</v>
      </c>
      <c r="AB73" s="149">
        <f>+'Ark1'!AA1708</f>
        <v>1.1004047485232336</v>
      </c>
      <c r="AC73" s="54">
        <f>+'Ark1'!AB1708</f>
        <v>1.7454432165386138</v>
      </c>
      <c r="AD73" s="54">
        <f>+'Ark1'!AC1708</f>
        <v>36.309257040937311</v>
      </c>
      <c r="AE73" s="73">
        <f>+'Ark1'!AD1708</f>
        <v>21.888924502989831</v>
      </c>
      <c r="AF73" s="73">
        <f>+'Ark1'!AE1708</f>
        <v>40.00160965269729</v>
      </c>
      <c r="AG73" s="73">
        <f>+'Ark1'!AF1708</f>
        <v>5.1980621259618127</v>
      </c>
      <c r="AH73" s="149">
        <f t="shared" si="30"/>
        <v>1.6143303659742834</v>
      </c>
      <c r="AI73" s="73">
        <f t="shared" si="31"/>
        <v>22.8</v>
      </c>
      <c r="AJ73" s="46"/>
      <c r="AK73" s="4"/>
      <c r="AL73" s="16"/>
      <c r="AN73" s="5"/>
      <c r="AO73" s="18"/>
    </row>
    <row r="74" spans="1:41" ht="15.6">
      <c r="A74" s="46"/>
      <c r="B74" s="64">
        <f>+'Ark1'!C1709</f>
        <v>2020</v>
      </c>
      <c r="C74" s="64">
        <f>+'Ark1'!O1709</f>
        <v>54</v>
      </c>
      <c r="D74" s="64" t="str">
        <f t="shared" si="29"/>
        <v>Troms og Finnmark</v>
      </c>
      <c r="E74" s="52">
        <f>+'Ark1'!Q1709</f>
        <v>45</v>
      </c>
      <c r="F74" s="73"/>
      <c r="G74" s="52">
        <f>+'Ark1'!R1709</f>
        <v>1290</v>
      </c>
      <c r="H74" s="73"/>
      <c r="I74" s="169">
        <f>+'Ark1'!AF1709</f>
        <v>7.3525220860644049</v>
      </c>
      <c r="J74" s="149"/>
      <c r="K74" s="169">
        <f>+'Ark1'!AG1709</f>
        <v>9.207129803649476</v>
      </c>
      <c r="L74" s="93"/>
      <c r="M74" s="258"/>
      <c r="N74" s="72"/>
      <c r="O74" s="169"/>
      <c r="P74" s="93"/>
      <c r="Q74" s="169"/>
      <c r="R74" s="93"/>
      <c r="S74" s="54">
        <f>+'Ark1'!S1709</f>
        <v>5.0100775193798448</v>
      </c>
      <c r="T74" s="149"/>
      <c r="U74" s="54">
        <f>+'Ark1'!T1709</f>
        <v>3.8162790697674409</v>
      </c>
      <c r="V74" s="149">
        <f>+'Ark1'!U1709</f>
        <v>9.8142015503875975</v>
      </c>
      <c r="W74" s="149"/>
      <c r="X74" s="88"/>
      <c r="Y74" s="73">
        <f>+'Ark1'!X1709</f>
        <v>3.1782945736434103</v>
      </c>
      <c r="Z74" s="73">
        <f>+'Ark1'!Y1709</f>
        <v>0.31007751937984501</v>
      </c>
      <c r="AA74" s="73">
        <f>+'Ark1'!Z1709</f>
        <v>2.9006848733654689</v>
      </c>
      <c r="AB74" s="149">
        <f>+'Ark1'!AA1709</f>
        <v>1.6887381170860316</v>
      </c>
      <c r="AC74" s="54">
        <f>+'Ark1'!AB1709</f>
        <v>1.5674642880184195</v>
      </c>
      <c r="AD74" s="54">
        <f>+'Ark1'!AC1709</f>
        <v>52.27145673759852</v>
      </c>
      <c r="AE74" s="73">
        <f>+'Ark1'!AD1709</f>
        <v>48.42839937371447</v>
      </c>
      <c r="AF74" s="73">
        <f>+'Ark1'!AE1709</f>
        <v>55.975665840903616</v>
      </c>
      <c r="AG74" s="73">
        <f>+'Ark1'!AF1709</f>
        <v>7.3525220860644049</v>
      </c>
      <c r="AH74" s="149">
        <f t="shared" si="30"/>
        <v>1.9588921553458147</v>
      </c>
      <c r="AI74" s="73">
        <f t="shared" si="31"/>
        <v>28.666666666666668</v>
      </c>
      <c r="AJ74" s="46"/>
      <c r="AK74" s="4"/>
      <c r="AL74" s="16"/>
      <c r="AN74" s="5"/>
      <c r="AO74" s="18"/>
    </row>
    <row r="75" spans="1:41" ht="15.6">
      <c r="A75" s="46"/>
      <c r="B75" s="64">
        <f>+'Ark1'!C1710</f>
        <v>2019</v>
      </c>
      <c r="C75" s="64">
        <f>+'Ark1'!O1710</f>
        <v>1</v>
      </c>
      <c r="D75" s="64" t="str">
        <f t="shared" si="29"/>
        <v>Viken</v>
      </c>
      <c r="E75" s="52">
        <f>+'Ark1'!Q1710</f>
        <v>6</v>
      </c>
      <c r="F75" s="73"/>
      <c r="G75" s="52">
        <f>+'Ark1'!R1710</f>
        <v>167</v>
      </c>
      <c r="H75" s="73"/>
      <c r="I75" s="169">
        <f>+'Ark1'!AF1710</f>
        <v>0.91637401229148385</v>
      </c>
      <c r="J75" s="149"/>
      <c r="K75" s="169">
        <f>+'Ark1'!AG1710</f>
        <v>1.1271480940962944</v>
      </c>
      <c r="L75" s="93"/>
      <c r="M75" s="258"/>
      <c r="N75" s="72"/>
      <c r="O75" s="169"/>
      <c r="P75" s="93"/>
      <c r="Q75" s="169"/>
      <c r="R75" s="93"/>
      <c r="S75" s="54">
        <f>+'Ark1'!S1710</f>
        <v>6.0119760479041906</v>
      </c>
      <c r="T75" s="149"/>
      <c r="U75" s="54">
        <f>+'Ark1'!T1710</f>
        <v>3.7425149700598808</v>
      </c>
      <c r="V75" s="149">
        <f>+'Ark1'!U1710</f>
        <v>9.7934131736526968</v>
      </c>
      <c r="W75" s="149"/>
      <c r="X75" s="88"/>
      <c r="Y75" s="73">
        <f>+'Ark1'!X1710</f>
        <v>0.59880239520958101</v>
      </c>
      <c r="Z75" s="73">
        <f>+'Ark1'!Y1710</f>
        <v>0</v>
      </c>
      <c r="AA75" s="73">
        <f>+'Ark1'!Z1710</f>
        <v>2.5748934685143112</v>
      </c>
      <c r="AB75" s="149">
        <f>+'Ark1'!AA1710</f>
        <v>1.5123761846766828</v>
      </c>
      <c r="AC75" s="54">
        <f>+'Ark1'!AB1710</f>
        <v>1.8376112841980003</v>
      </c>
      <c r="AD75" s="54">
        <f>+'Ark1'!AC1710</f>
        <v>35.383917635207609</v>
      </c>
      <c r="AE75" s="73">
        <f>+'Ark1'!AD1710</f>
        <v>54.837305600906198</v>
      </c>
      <c r="AF75" s="73">
        <f>+'Ark1'!AE1710</f>
        <v>37.385827647600841</v>
      </c>
      <c r="AG75" s="73">
        <f>+'Ark1'!AF1710</f>
        <v>0.91637401229148385</v>
      </c>
      <c r="AH75" s="149">
        <f t="shared" si="30"/>
        <v>1.6289840637450206</v>
      </c>
      <c r="AI75" s="73">
        <f t="shared" si="31"/>
        <v>27.833333333333332</v>
      </c>
      <c r="AJ75" s="46"/>
      <c r="AK75" s="4"/>
      <c r="AL75" s="16"/>
      <c r="AN75" s="5"/>
      <c r="AO75" s="18"/>
    </row>
    <row r="76" spans="1:41" ht="15.6">
      <c r="A76" s="46"/>
      <c r="B76" s="64">
        <f>+'Ark1'!C1711</f>
        <v>2019</v>
      </c>
      <c r="C76" s="64">
        <f>+'Ark1'!O1711</f>
        <v>4</v>
      </c>
      <c r="D76" s="64" t="str">
        <f t="shared" si="29"/>
        <v>Innlandet</v>
      </c>
      <c r="E76" s="52">
        <f>+'Ark1'!Q1711</f>
        <v>25</v>
      </c>
      <c r="F76" s="73"/>
      <c r="G76" s="52">
        <f>+'Ark1'!R1711</f>
        <v>988</v>
      </c>
      <c r="H76" s="73"/>
      <c r="I76" s="169">
        <f>+'Ark1'!AF1711</f>
        <v>5.4214223002633881</v>
      </c>
      <c r="J76" s="149"/>
      <c r="K76" s="169">
        <f>+'Ark1'!AG1711</f>
        <v>6.3717809256907918</v>
      </c>
      <c r="L76" s="93"/>
      <c r="M76" s="258"/>
      <c r="N76" s="72"/>
      <c r="O76" s="169"/>
      <c r="P76" s="93"/>
      <c r="Q76" s="169"/>
      <c r="R76" s="93"/>
      <c r="S76" s="54">
        <f>+'Ark1'!S1711</f>
        <v>5.6295546558704448</v>
      </c>
      <c r="T76" s="149"/>
      <c r="U76" s="54">
        <f>+'Ark1'!T1711</f>
        <v>4.2894736842105274</v>
      </c>
      <c r="V76" s="149">
        <f>+'Ark1'!U1711</f>
        <v>9.35779352226721</v>
      </c>
      <c r="W76" s="149"/>
      <c r="X76" s="88"/>
      <c r="Y76" s="73">
        <f>+'Ark1'!X1711</f>
        <v>2.2267206477732797</v>
      </c>
      <c r="Z76" s="73">
        <f>+'Ark1'!Y1711</f>
        <v>0</v>
      </c>
      <c r="AA76" s="73">
        <f>+'Ark1'!Z1711</f>
        <v>3.3644823807178006</v>
      </c>
      <c r="AB76" s="149">
        <f>+'Ark1'!AA1711</f>
        <v>1.4243462183917019</v>
      </c>
      <c r="AC76" s="54">
        <f>+'Ark1'!AB1711</f>
        <v>1.4865151372778076</v>
      </c>
      <c r="AD76" s="54">
        <f>+'Ark1'!AC1711</f>
        <v>6.3166324699142491</v>
      </c>
      <c r="AE76" s="73">
        <f>+'Ark1'!AD1711</f>
        <v>30.143882708487244</v>
      </c>
      <c r="AF76" s="73">
        <f>+'Ark1'!AE1711</f>
        <v>19.835866064149855</v>
      </c>
      <c r="AG76" s="73">
        <f>+'Ark1'!AF1711</f>
        <v>5.4214223002633881</v>
      </c>
      <c r="AH76" s="149">
        <f t="shared" si="30"/>
        <v>1.6622617763394469</v>
      </c>
      <c r="AI76" s="73">
        <f t="shared" si="31"/>
        <v>39.520000000000003</v>
      </c>
      <c r="AJ76" s="46"/>
      <c r="AK76" s="4"/>
      <c r="AL76" s="16"/>
      <c r="AN76" s="5"/>
      <c r="AO76" s="18"/>
    </row>
    <row r="77" spans="1:41" ht="15.6">
      <c r="A77" s="46"/>
      <c r="B77" s="64">
        <f>+'Ark1'!C1712</f>
        <v>2019</v>
      </c>
      <c r="C77" s="64">
        <f>+'Ark1'!O1712</f>
        <v>8</v>
      </c>
      <c r="D77" s="64" t="str">
        <f t="shared" si="29"/>
        <v>Telemark/ Vestfold</v>
      </c>
      <c r="E77" s="52">
        <f>+'Ark1'!Q1712</f>
        <v>25</v>
      </c>
      <c r="F77" s="73"/>
      <c r="G77" s="52">
        <f>+'Ark1'!R1712</f>
        <v>1148</v>
      </c>
      <c r="H77" s="73"/>
      <c r="I77" s="169">
        <f>+'Ark1'!AF1712</f>
        <v>6.2993854258121154</v>
      </c>
      <c r="J77" s="149"/>
      <c r="K77" s="169">
        <f>+'Ark1'!AG1712</f>
        <v>4.9330492639871162</v>
      </c>
      <c r="L77" s="93"/>
      <c r="M77" s="258"/>
      <c r="N77" s="72"/>
      <c r="O77" s="169"/>
      <c r="P77" s="93"/>
      <c r="Q77" s="169"/>
      <c r="R77" s="93"/>
      <c r="S77" s="54">
        <f>+'Ark1'!S1712</f>
        <v>5.3710801393728236</v>
      </c>
      <c r="T77" s="149"/>
      <c r="U77" s="54">
        <f>+'Ark1'!T1712</f>
        <v>4.0200348432055755</v>
      </c>
      <c r="V77" s="149">
        <f>+'Ark1'!U1712</f>
        <v>6.2350958188153323</v>
      </c>
      <c r="W77" s="149"/>
      <c r="X77" s="88"/>
      <c r="Y77" s="73">
        <f>+'Ark1'!X1712</f>
        <v>1.3937282229965156</v>
      </c>
      <c r="Z77" s="73">
        <f>+'Ark1'!Y1712</f>
        <v>0.17421602787456444</v>
      </c>
      <c r="AA77" s="73">
        <f>+'Ark1'!Z1712</f>
        <v>2.7634526341520722</v>
      </c>
      <c r="AB77" s="149">
        <f>+'Ark1'!AA1712</f>
        <v>1.7440590697776972</v>
      </c>
      <c r="AC77" s="54">
        <f>+'Ark1'!AB1712</f>
        <v>1.4934640410774973</v>
      </c>
      <c r="AD77" s="54">
        <f>+'Ark1'!AC1712</f>
        <v>27.373551340231504</v>
      </c>
      <c r="AE77" s="73">
        <f>+'Ark1'!AD1712</f>
        <v>29.257769896379529</v>
      </c>
      <c r="AF77" s="73">
        <f>+'Ark1'!AE1712</f>
        <v>62.720736819612313</v>
      </c>
      <c r="AG77" s="73">
        <f>+'Ark1'!AF1712</f>
        <v>6.2993854258121154</v>
      </c>
      <c r="AH77" s="149">
        <f t="shared" si="30"/>
        <v>1.1608644177748946</v>
      </c>
      <c r="AI77" s="73">
        <f t="shared" si="31"/>
        <v>45.92</v>
      </c>
      <c r="AJ77" s="46"/>
      <c r="AK77" s="4"/>
      <c r="AL77" s="16"/>
      <c r="AN77" s="5"/>
      <c r="AO77" s="18"/>
    </row>
    <row r="78" spans="1:41" ht="15.6">
      <c r="A78" s="46"/>
      <c r="B78" s="64">
        <f>+'Ark1'!C1713</f>
        <v>2019</v>
      </c>
      <c r="C78" s="64">
        <f>+'Ark1'!O1713</f>
        <v>9</v>
      </c>
      <c r="D78" s="64" t="str">
        <f t="shared" si="29"/>
        <v>Agder</v>
      </c>
      <c r="E78" s="52">
        <f>+'Ark1'!Q1713</f>
        <v>2</v>
      </c>
      <c r="F78" s="73"/>
      <c r="G78" s="52">
        <f>+'Ark1'!R1713</f>
        <v>15</v>
      </c>
      <c r="H78" s="73"/>
      <c r="I78" s="169">
        <f>+'Ark1'!AF1713</f>
        <v>8.2309043020193137E-2</v>
      </c>
      <c r="J78" s="149"/>
      <c r="K78" s="169">
        <f>+'Ark1'!AG1713</f>
        <v>0.11598839757652483</v>
      </c>
      <c r="L78" s="93"/>
      <c r="M78" s="258"/>
      <c r="N78" s="72"/>
      <c r="O78" s="169"/>
      <c r="P78" s="93"/>
      <c r="Q78" s="169"/>
      <c r="R78" s="93"/>
      <c r="S78" s="54">
        <f>+'Ark1'!S1713</f>
        <v>5.6</v>
      </c>
      <c r="T78" s="149"/>
      <c r="U78" s="54">
        <f>+'Ark1'!T1713</f>
        <v>5.2</v>
      </c>
      <c r="V78" s="149">
        <f>+'Ark1'!U1713</f>
        <v>11.22</v>
      </c>
      <c r="W78" s="149"/>
      <c r="X78" s="88"/>
      <c r="Y78" s="73">
        <f>+'Ark1'!X1713</f>
        <v>0</v>
      </c>
      <c r="Z78" s="73">
        <f>+'Ark1'!Y1713</f>
        <v>0</v>
      </c>
      <c r="AA78" s="73">
        <f>+'Ark1'!Z1713</f>
        <v>1.5380507143784237</v>
      </c>
      <c r="AB78" s="149">
        <f>+'Ark1'!AA1713</f>
        <v>0.80000000000000382</v>
      </c>
      <c r="AC78" s="54">
        <f>+'Ark1'!AB1713</f>
        <v>1.3266499161421599</v>
      </c>
      <c r="AD78" s="54">
        <f>+'Ark1'!AC1713</f>
        <v>54.289497231400119</v>
      </c>
      <c r="AE78" s="73">
        <f>+'Ark1'!AD1713</f>
        <v>63.515250004402304</v>
      </c>
      <c r="AF78" s="73">
        <f>+'Ark1'!AE1713</f>
        <v>45.226701686664683</v>
      </c>
      <c r="AG78" s="73">
        <f>+'Ark1'!AF1713</f>
        <v>8.2309043020193137E-2</v>
      </c>
      <c r="AH78" s="149">
        <f t="shared" si="30"/>
        <v>2.003571428571429</v>
      </c>
      <c r="AI78" s="73">
        <f t="shared" si="31"/>
        <v>7.5</v>
      </c>
      <c r="AJ78" s="46"/>
      <c r="AK78" s="4"/>
      <c r="AL78" s="16"/>
      <c r="AN78" s="5"/>
      <c r="AO78" s="18"/>
    </row>
    <row r="79" spans="1:41" ht="15.6">
      <c r="A79" s="46"/>
      <c r="B79" s="64">
        <f>+'Ark1'!C1714</f>
        <v>2019</v>
      </c>
      <c r="C79" s="64">
        <f>+'Ark1'!O1714</f>
        <v>11</v>
      </c>
      <c r="D79" s="64" t="str">
        <f t="shared" si="29"/>
        <v>Rogaland</v>
      </c>
      <c r="E79" s="52">
        <f>+'Ark1'!Q1714</f>
        <v>52</v>
      </c>
      <c r="F79" s="73"/>
      <c r="G79" s="52">
        <f>+'Ark1'!R1714</f>
        <v>914</v>
      </c>
      <c r="H79" s="73"/>
      <c r="I79" s="169">
        <f>+'Ark1'!AF1714</f>
        <v>5.015364354697101</v>
      </c>
      <c r="J79" s="149"/>
      <c r="K79" s="169">
        <f>+'Ark1'!AG1714</f>
        <v>4.8230429180503123</v>
      </c>
      <c r="L79" s="93"/>
      <c r="M79" s="258"/>
      <c r="N79" s="72"/>
      <c r="O79" s="169"/>
      <c r="P79" s="93"/>
      <c r="Q79" s="169"/>
      <c r="R79" s="93"/>
      <c r="S79" s="54">
        <f>+'Ark1'!S1714</f>
        <v>4.4671772428884022</v>
      </c>
      <c r="T79" s="149"/>
      <c r="U79" s="54">
        <f>+'Ark1'!T1714</f>
        <v>3.5820568927789926</v>
      </c>
      <c r="V79" s="149">
        <f>+'Ark1'!U1714</f>
        <v>7.656750547045962</v>
      </c>
      <c r="W79" s="149"/>
      <c r="X79" s="88"/>
      <c r="Y79" s="73">
        <f>+'Ark1'!X1714</f>
        <v>2.407002188183808</v>
      </c>
      <c r="Z79" s="73">
        <f>+'Ark1'!Y1714</f>
        <v>0</v>
      </c>
      <c r="AA79" s="73">
        <f>+'Ark1'!Z1714</f>
        <v>3.699275972853473</v>
      </c>
      <c r="AB79" s="149">
        <f>+'Ark1'!AA1714</f>
        <v>1.3851017694350778</v>
      </c>
      <c r="AC79" s="54">
        <f>+'Ark1'!AB1714</f>
        <v>1.6117544611859178</v>
      </c>
      <c r="AD79" s="54">
        <f>+'Ark1'!AC1714</f>
        <v>60.952019687704805</v>
      </c>
      <c r="AE79" s="73">
        <f>+'Ark1'!AD1714</f>
        <v>48.075192820172688</v>
      </c>
      <c r="AF79" s="73">
        <f>+'Ark1'!AE1714</f>
        <v>49.080342746854257</v>
      </c>
      <c r="AG79" s="73">
        <f>+'Ark1'!AF1714</f>
        <v>5.015364354697101</v>
      </c>
      <c r="AH79" s="149">
        <f t="shared" si="30"/>
        <v>1.7140019593436222</v>
      </c>
      <c r="AI79" s="73">
        <f t="shared" si="31"/>
        <v>17.576923076923077</v>
      </c>
      <c r="AJ79" s="46"/>
      <c r="AK79" s="4"/>
      <c r="AL79" s="16"/>
      <c r="AN79" s="5"/>
      <c r="AO79" s="18"/>
    </row>
    <row r="80" spans="1:41" ht="15.6">
      <c r="A80" s="46"/>
      <c r="B80" s="64">
        <f>+'Ark1'!C1715</f>
        <v>2019</v>
      </c>
      <c r="C80" s="64">
        <f>+'Ark1'!O1715</f>
        <v>14</v>
      </c>
      <c r="D80" s="64" t="str">
        <f t="shared" si="29"/>
        <v>Vestland</v>
      </c>
      <c r="E80" s="52">
        <f>+'Ark1'!Q1715</f>
        <v>90</v>
      </c>
      <c r="F80" s="73"/>
      <c r="G80" s="52">
        <f>+'Ark1'!R1715</f>
        <v>3342</v>
      </c>
      <c r="H80" s="73"/>
      <c r="I80" s="169">
        <f>+'Ark1'!AF1715</f>
        <v>18.338454784899032</v>
      </c>
      <c r="J80" s="149"/>
      <c r="K80" s="169">
        <f>+'Ark1'!AG1715</f>
        <v>16.512530054985252</v>
      </c>
      <c r="L80" s="93"/>
      <c r="M80" s="258"/>
      <c r="N80" s="72"/>
      <c r="O80" s="169"/>
      <c r="P80" s="93"/>
      <c r="Q80" s="169"/>
      <c r="R80" s="93"/>
      <c r="S80" s="54">
        <f>+'Ark1'!S1715</f>
        <v>4.8168761220825838</v>
      </c>
      <c r="T80" s="149"/>
      <c r="U80" s="54">
        <f>+'Ark1'!T1715</f>
        <v>4.3635547576301628</v>
      </c>
      <c r="V80" s="149">
        <f>+'Ark1'!U1715</f>
        <v>7.1692998204667804</v>
      </c>
      <c r="W80" s="149"/>
      <c r="X80" s="88"/>
      <c r="Y80" s="73">
        <f>+'Ark1'!X1715</f>
        <v>1.5858767205266311</v>
      </c>
      <c r="Z80" s="73">
        <f>+'Ark1'!Y1715</f>
        <v>0.23937761819269904</v>
      </c>
      <c r="AA80" s="73">
        <f>+'Ark1'!Z1715</f>
        <v>2.9039599329045864</v>
      </c>
      <c r="AB80" s="149">
        <f>+'Ark1'!AA1715</f>
        <v>1.20291987009041</v>
      </c>
      <c r="AC80" s="54">
        <f>+'Ark1'!AB1715</f>
        <v>1.5045592957044427</v>
      </c>
      <c r="AD80" s="54">
        <f>+'Ark1'!AC1715</f>
        <v>21.218358828846405</v>
      </c>
      <c r="AE80" s="73">
        <f>+'Ark1'!AD1715</f>
        <v>15.173477446770731</v>
      </c>
      <c r="AF80" s="73">
        <f>+'Ark1'!AE1715</f>
        <v>39.488621835127837</v>
      </c>
      <c r="AG80" s="73">
        <f>+'Ark1'!AF1715</f>
        <v>18.338454784899032</v>
      </c>
      <c r="AH80" s="149">
        <f t="shared" si="30"/>
        <v>1.4883712262392836</v>
      </c>
      <c r="AI80" s="73">
        <f t="shared" si="31"/>
        <v>37.133333333333333</v>
      </c>
      <c r="AJ80" s="46"/>
      <c r="AK80" s="4"/>
      <c r="AL80" s="18"/>
      <c r="AN80" s="5"/>
      <c r="AO80" s="18"/>
    </row>
    <row r="81" spans="1:41" ht="15.6">
      <c r="A81" s="46"/>
      <c r="B81" s="64">
        <f>+'Ark1'!C1716</f>
        <v>2019</v>
      </c>
      <c r="C81" s="64">
        <f>+'Ark1'!O1716</f>
        <v>15</v>
      </c>
      <c r="D81" s="64" t="str">
        <f t="shared" si="29"/>
        <v>Møre og Romsdal</v>
      </c>
      <c r="E81" s="52">
        <f>+'Ark1'!Q1716</f>
        <v>51</v>
      </c>
      <c r="F81" s="73"/>
      <c r="G81" s="52">
        <f>+'Ark1'!R1716</f>
        <v>2578</v>
      </c>
      <c r="H81" s="73"/>
      <c r="I81" s="169">
        <f>+'Ark1'!AF1716</f>
        <v>14.14618086040387</v>
      </c>
      <c r="J81" s="149"/>
      <c r="K81" s="169">
        <f>+'Ark1'!AG1716</f>
        <v>13.135420692605789</v>
      </c>
      <c r="L81" s="93"/>
      <c r="M81" s="258"/>
      <c r="N81" s="72"/>
      <c r="O81" s="169"/>
      <c r="P81" s="93"/>
      <c r="Q81" s="169"/>
      <c r="R81" s="93"/>
      <c r="S81" s="54">
        <f>+'Ark1'!S1716</f>
        <v>4.7102404965089217</v>
      </c>
      <c r="T81" s="149"/>
      <c r="U81" s="54">
        <f>+'Ark1'!T1716</f>
        <v>4.1027928626842503</v>
      </c>
      <c r="V81" s="149">
        <f>+'Ark1'!U1716</f>
        <v>7.3931691233514254</v>
      </c>
      <c r="W81" s="149"/>
      <c r="X81" s="88"/>
      <c r="Y81" s="73">
        <f>+'Ark1'!X1716</f>
        <v>4.0341349883630722</v>
      </c>
      <c r="Z81" s="73">
        <f>+'Ark1'!Y1716</f>
        <v>0.11636927851047324</v>
      </c>
      <c r="AA81" s="73">
        <f>+'Ark1'!Z1716</f>
        <v>3.7471026515081993</v>
      </c>
      <c r="AB81" s="149">
        <f>+'Ark1'!AA1716</f>
        <v>1.3347055722740842</v>
      </c>
      <c r="AC81" s="54">
        <f>+'Ark1'!AB1716</f>
        <v>1.5858861461824691</v>
      </c>
      <c r="AD81" s="54">
        <f>+'Ark1'!AC1716</f>
        <v>27.376530707693849</v>
      </c>
      <c r="AE81" s="73">
        <f>+'Ark1'!AD1716</f>
        <v>25.671899151462441</v>
      </c>
      <c r="AF81" s="73">
        <f>+'Ark1'!AE1716</f>
        <v>46.763165756550201</v>
      </c>
      <c r="AG81" s="73">
        <f>+'Ark1'!AF1716</f>
        <v>14.14618086040387</v>
      </c>
      <c r="AH81" s="149">
        <f t="shared" si="30"/>
        <v>1.5695948282961356</v>
      </c>
      <c r="AI81" s="73">
        <f t="shared" si="31"/>
        <v>50.549019607843135</v>
      </c>
      <c r="AJ81" s="46"/>
      <c r="AK81" s="13"/>
      <c r="AL81" s="13"/>
    </row>
    <row r="82" spans="1:41" ht="15.6">
      <c r="A82" s="46"/>
      <c r="B82" s="64">
        <f>+'Ark1'!C1717</f>
        <v>2019</v>
      </c>
      <c r="C82" s="64">
        <f>+'Ark1'!O1717</f>
        <v>16</v>
      </c>
      <c r="D82" s="64" t="str">
        <f t="shared" si="29"/>
        <v>Trøndelag</v>
      </c>
      <c r="E82" s="52">
        <f>+'Ark1'!Q1717</f>
        <v>44</v>
      </c>
      <c r="F82" s="73"/>
      <c r="G82" s="52">
        <f>+'Ark1'!R1717</f>
        <v>787</v>
      </c>
      <c r="H82" s="73"/>
      <c r="I82" s="169">
        <f>+'Ark1'!AF1717</f>
        <v>4.3184811237928002</v>
      </c>
      <c r="J82" s="149"/>
      <c r="K82" s="169">
        <f>+'Ark1'!AG1717</f>
        <v>5.3191810488604085</v>
      </c>
      <c r="L82" s="93"/>
      <c r="M82" s="258"/>
      <c r="N82" s="72"/>
      <c r="O82" s="169"/>
      <c r="P82" s="93"/>
      <c r="Q82" s="169"/>
      <c r="R82" s="93"/>
      <c r="S82" s="54">
        <f>+'Ark1'!S1717</f>
        <v>5.8373570520965679</v>
      </c>
      <c r="T82" s="149"/>
      <c r="U82" s="54">
        <f>+'Ark1'!T1717</f>
        <v>3.6315120711562896</v>
      </c>
      <c r="V82" s="149">
        <f>+'Ark1'!U1717</f>
        <v>9.8070775095298597</v>
      </c>
      <c r="W82" s="149"/>
      <c r="X82" s="88"/>
      <c r="Y82" s="73">
        <f>+'Ark1'!X1717</f>
        <v>3.4307496823379924</v>
      </c>
      <c r="Z82" s="73">
        <f>+'Ark1'!Y1717</f>
        <v>0.12706480304955522</v>
      </c>
      <c r="AA82" s="73">
        <f>+'Ark1'!Z1717</f>
        <v>3.2229201163827157</v>
      </c>
      <c r="AB82" s="149">
        <f>+'Ark1'!AA1717</f>
        <v>1.5303709355385005</v>
      </c>
      <c r="AC82" s="54">
        <f>+'Ark1'!AB1717</f>
        <v>1.708465542996926</v>
      </c>
      <c r="AD82" s="54">
        <f>+'Ark1'!AC1717</f>
        <v>52.717638206955876</v>
      </c>
      <c r="AE82" s="73">
        <f>+'Ark1'!AD1717</f>
        <v>50.109703329130511</v>
      </c>
      <c r="AF82" s="73">
        <f>+'Ark1'!AE1717</f>
        <v>49.513721555299078</v>
      </c>
      <c r="AG82" s="73">
        <f>+'Ark1'!AF1717</f>
        <v>4.3184811237928002</v>
      </c>
      <c r="AH82" s="149">
        <f t="shared" si="30"/>
        <v>1.68005441880714</v>
      </c>
      <c r="AI82" s="73">
        <f t="shared" si="31"/>
        <v>17.886363636363637</v>
      </c>
      <c r="AJ82" s="46"/>
      <c r="AK82" s="5"/>
      <c r="AL82" s="18"/>
      <c r="AO82" s="18"/>
    </row>
    <row r="83" spans="1:41" ht="15.6">
      <c r="A83" s="46"/>
      <c r="B83" s="64">
        <f>+'Ark1'!C1718</f>
        <v>2019</v>
      </c>
      <c r="C83" s="64">
        <f>+'Ark1'!O1718</f>
        <v>18</v>
      </c>
      <c r="D83" s="64" t="str">
        <f t="shared" si="29"/>
        <v>Nordland</v>
      </c>
      <c r="E83" s="52">
        <f>+'Ark1'!Q1718</f>
        <v>40</v>
      </c>
      <c r="F83" s="73"/>
      <c r="G83" s="52">
        <f>+'Ark1'!R1718</f>
        <v>877</v>
      </c>
      <c r="H83" s="73"/>
      <c r="I83" s="169">
        <f>+'Ark1'!AF1718</f>
        <v>4.8123353819139592</v>
      </c>
      <c r="J83" s="149"/>
      <c r="K83" s="169">
        <f>+'Ark1'!AG1718</f>
        <v>5.632570258783006</v>
      </c>
      <c r="L83" s="93"/>
      <c r="M83" s="258"/>
      <c r="N83" s="72"/>
      <c r="O83" s="169"/>
      <c r="P83" s="93"/>
      <c r="Q83" s="169"/>
      <c r="R83" s="93"/>
      <c r="S83" s="54">
        <f>+'Ark1'!S1718</f>
        <v>5.1265678449258836</v>
      </c>
      <c r="T83" s="149"/>
      <c r="U83" s="54">
        <f>+'Ark1'!T1718</f>
        <v>3.9840364880273658</v>
      </c>
      <c r="V83" s="149">
        <f>+'Ark1'!U1718</f>
        <v>9.31915621436716</v>
      </c>
      <c r="W83" s="149"/>
      <c r="X83" s="88"/>
      <c r="Y83" s="73">
        <f>+'Ark1'!X1718</f>
        <v>3.1927023945267958</v>
      </c>
      <c r="Z83" s="73">
        <f>+'Ark1'!Y1718</f>
        <v>0</v>
      </c>
      <c r="AA83" s="73">
        <f>+'Ark1'!Z1718</f>
        <v>3.3275667257399304</v>
      </c>
      <c r="AB83" s="149">
        <f>+'Ark1'!AA1718</f>
        <v>1.2692984483502272</v>
      </c>
      <c r="AC83" s="54">
        <f>+'Ark1'!AB1718</f>
        <v>1.7905671087883173</v>
      </c>
      <c r="AD83" s="54">
        <f>+'Ark1'!AC1718</f>
        <v>55.280330196700149</v>
      </c>
      <c r="AE83" s="73">
        <f>+'Ark1'!AD1718</f>
        <v>17.303432117856588</v>
      </c>
      <c r="AF83" s="73">
        <f>+'Ark1'!AE1718</f>
        <v>23.117032724091722</v>
      </c>
      <c r="AG83" s="73">
        <f>+'Ark1'!AF1718</f>
        <v>4.8123353819139592</v>
      </c>
      <c r="AH83" s="149">
        <f t="shared" si="30"/>
        <v>1.8178158362989323</v>
      </c>
      <c r="AI83" s="73">
        <f t="shared" si="31"/>
        <v>21.925000000000001</v>
      </c>
      <c r="AJ83" s="46"/>
      <c r="AK83" s="13"/>
      <c r="AL83" s="13"/>
    </row>
    <row r="84" spans="1:41" ht="15.6">
      <c r="A84" s="46"/>
      <c r="B84" s="64">
        <f>+'Ark1'!C1719</f>
        <v>2019</v>
      </c>
      <c r="C84" s="64">
        <f>+'Ark1'!O1719</f>
        <v>54</v>
      </c>
      <c r="D84" s="64" t="str">
        <f t="shared" si="29"/>
        <v>Troms og Finnmark</v>
      </c>
      <c r="E84" s="52">
        <f>+'Ark1'!Q1719</f>
        <v>0</v>
      </c>
      <c r="F84" s="73"/>
      <c r="G84" s="52">
        <f>+'Ark1'!R1719</f>
        <v>0</v>
      </c>
      <c r="H84" s="73"/>
      <c r="I84" s="169">
        <f>+'Ark1'!AF1719</f>
        <v>0</v>
      </c>
      <c r="J84" s="149"/>
      <c r="K84" s="169">
        <f>+'Ark1'!AG1719</f>
        <v>0</v>
      </c>
      <c r="L84" s="93"/>
      <c r="M84" s="258"/>
      <c r="N84" s="72"/>
      <c r="O84" s="169"/>
      <c r="P84" s="93"/>
      <c r="Q84" s="169"/>
      <c r="R84" s="93"/>
      <c r="S84" s="54">
        <f>+'Ark1'!S1719</f>
        <v>0</v>
      </c>
      <c r="T84" s="149"/>
      <c r="U84" s="54">
        <f>+'Ark1'!T1719</f>
        <v>0</v>
      </c>
      <c r="V84" s="149">
        <f>+'Ark1'!U1719</f>
        <v>0</v>
      </c>
      <c r="W84" s="149"/>
      <c r="X84" s="88"/>
      <c r="Y84" s="73">
        <f>+'Ark1'!X1719</f>
        <v>0</v>
      </c>
      <c r="Z84" s="73">
        <f>+'Ark1'!Y1719</f>
        <v>0</v>
      </c>
      <c r="AA84" s="73">
        <f>+'Ark1'!Z1719</f>
        <v>0</v>
      </c>
      <c r="AB84" s="149">
        <f>+'Ark1'!AA1719</f>
        <v>0</v>
      </c>
      <c r="AC84" s="54">
        <f>+'Ark1'!AB1719</f>
        <v>0</v>
      </c>
      <c r="AD84" s="54">
        <f>+'Ark1'!AC1719</f>
        <v>0</v>
      </c>
      <c r="AE84" s="73">
        <f>+'Ark1'!AD1719</f>
        <v>0</v>
      </c>
      <c r="AF84" s="73">
        <f>+'Ark1'!AE1719</f>
        <v>0</v>
      </c>
      <c r="AG84" s="73">
        <f>+'Ark1'!AF1719</f>
        <v>0</v>
      </c>
      <c r="AH84" s="149" t="e">
        <f t="shared" si="30"/>
        <v>#DIV/0!</v>
      </c>
      <c r="AI84" s="73" t="e">
        <f t="shared" si="31"/>
        <v>#DIV/0!</v>
      </c>
      <c r="AJ84" s="46"/>
      <c r="AK84" s="13"/>
      <c r="AL84" s="13"/>
    </row>
    <row r="85" spans="1:41" ht="15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93"/>
      <c r="M85" s="70"/>
      <c r="N85" s="72"/>
      <c r="O85" s="46"/>
      <c r="P85" s="93"/>
      <c r="Q85" s="46"/>
      <c r="R85" s="93"/>
      <c r="S85" s="46"/>
      <c r="T85" s="46"/>
      <c r="U85" s="46"/>
      <c r="V85" s="46"/>
      <c r="W85" s="46"/>
      <c r="X85" s="88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"/>
      <c r="AL85" s="13"/>
    </row>
    <row r="86" spans="1:41" ht="15.6">
      <c r="A86" s="46"/>
      <c r="B86" s="64">
        <f>+'Ark1'!C1720</f>
        <v>2018</v>
      </c>
      <c r="C86" s="64">
        <f>+'Ark1'!O1720</f>
        <v>1</v>
      </c>
      <c r="D86" s="64" t="str">
        <f t="shared" si="29"/>
        <v>Viken</v>
      </c>
      <c r="E86" s="52">
        <f>+'Ark1'!Q1720</f>
        <v>5</v>
      </c>
      <c r="F86" s="73"/>
      <c r="G86" s="52">
        <f>+'Ark1'!R1720</f>
        <v>143</v>
      </c>
      <c r="H86" s="73"/>
      <c r="I86" s="169">
        <f>+'Ark1'!AF1720</f>
        <v>0.76877587226493216</v>
      </c>
      <c r="J86" s="149"/>
      <c r="K86" s="169">
        <f>+'Ark1'!AG1720</f>
        <v>1.1048373536545562</v>
      </c>
      <c r="L86" s="93"/>
      <c r="M86" s="258"/>
      <c r="N86" s="72"/>
      <c r="O86" s="169"/>
      <c r="P86" s="93"/>
      <c r="Q86" s="169"/>
      <c r="R86" s="93"/>
      <c r="S86" s="54">
        <f>+'Ark1'!S1720</f>
        <v>5.4545454545454541</v>
      </c>
      <c r="T86" s="149"/>
      <c r="U86" s="54">
        <f>+'Ark1'!T1720</f>
        <v>5.0839160839160815</v>
      </c>
      <c r="V86" s="149">
        <f>+'Ark1'!U1720</f>
        <v>11.248251748251752</v>
      </c>
      <c r="W86" s="149"/>
      <c r="X86" s="88"/>
      <c r="Y86" s="73">
        <f>+'Ark1'!X1720</f>
        <v>10.489510489510488</v>
      </c>
      <c r="Z86" s="73">
        <f>+'Ark1'!Y1720</f>
        <v>0</v>
      </c>
      <c r="AA86" s="73">
        <f>+'Ark1'!Z1720</f>
        <v>3.4050734082606451</v>
      </c>
      <c r="AB86" s="149">
        <f>+'Ark1'!AA1720</f>
        <v>1.1076799462473372</v>
      </c>
      <c r="AC86" s="54">
        <f>+'Ark1'!AB1720</f>
        <v>1.5442041582862611</v>
      </c>
      <c r="AD86" s="54">
        <f>+'Ark1'!AC1720</f>
        <v>48.588104089851939</v>
      </c>
      <c r="AE86" s="73">
        <f>+'Ark1'!AD1720</f>
        <v>6.4264109018018916</v>
      </c>
      <c r="AF86" s="73">
        <f>+'Ark1'!AE1720</f>
        <v>28.432411874422687</v>
      </c>
      <c r="AG86" s="73">
        <f>+'Ark1'!AF1720</f>
        <v>0.76877587226493216</v>
      </c>
      <c r="AH86" s="149">
        <f t="shared" si="30"/>
        <v>2.0621794871794878</v>
      </c>
      <c r="AI86" s="73">
        <f t="shared" si="31"/>
        <v>28.6</v>
      </c>
      <c r="AJ86" s="46"/>
      <c r="AK86" s="13"/>
      <c r="AL86" s="13"/>
    </row>
    <row r="87" spans="1:41" ht="15.6">
      <c r="A87" s="46"/>
      <c r="B87" s="64">
        <f>+'Ark1'!C1721</f>
        <v>2018</v>
      </c>
      <c r="C87" s="64">
        <f>+'Ark1'!O1721</f>
        <v>4</v>
      </c>
      <c r="D87" s="64" t="str">
        <f t="shared" si="29"/>
        <v>Innlandet</v>
      </c>
      <c r="E87" s="52">
        <f>+'Ark1'!Q1721</f>
        <v>29</v>
      </c>
      <c r="F87" s="73"/>
      <c r="G87" s="52">
        <f>+'Ark1'!R1721</f>
        <v>1018</v>
      </c>
      <c r="H87" s="73"/>
      <c r="I87" s="169">
        <f>+'Ark1'!AF1721</f>
        <v>5.4728240417181881</v>
      </c>
      <c r="J87" s="149"/>
      <c r="K87" s="169">
        <f>+'Ark1'!AG1721</f>
        <v>6.4741957800639378</v>
      </c>
      <c r="L87" s="93"/>
      <c r="M87" s="258"/>
      <c r="N87" s="72"/>
      <c r="O87" s="169"/>
      <c r="P87" s="93"/>
      <c r="Q87" s="169"/>
      <c r="R87" s="93"/>
      <c r="S87" s="54">
        <f>+'Ark1'!S1721</f>
        <v>5.3202357563850677</v>
      </c>
      <c r="T87" s="149"/>
      <c r="U87" s="54">
        <f>+'Ark1'!T1721</f>
        <v>3.8899803536345776</v>
      </c>
      <c r="V87" s="149">
        <f>+'Ark1'!U1721</f>
        <v>9.2589292730844761</v>
      </c>
      <c r="W87" s="149"/>
      <c r="X87" s="88"/>
      <c r="Y87" s="73">
        <f>+'Ark1'!X1721</f>
        <v>2.5540275049115904</v>
      </c>
      <c r="Z87" s="73">
        <f>+'Ark1'!Y1721</f>
        <v>0</v>
      </c>
      <c r="AA87" s="73">
        <f>+'Ark1'!Z1721</f>
        <v>3.5242462629494722</v>
      </c>
      <c r="AB87" s="149">
        <f>+'Ark1'!AA1721</f>
        <v>1.5016700406614321</v>
      </c>
      <c r="AC87" s="54">
        <f>+'Ark1'!AB1721</f>
        <v>1.6530253860490061</v>
      </c>
      <c r="AD87" s="54">
        <f>+'Ark1'!AC1721</f>
        <v>15.489125524819316</v>
      </c>
      <c r="AE87" s="73">
        <f>+'Ark1'!AD1721</f>
        <v>24.627308814864861</v>
      </c>
      <c r="AF87" s="73">
        <f>+'Ark1'!AE1721</f>
        <v>34.779316755201911</v>
      </c>
      <c r="AG87" s="73">
        <f>+'Ark1'!AF1721</f>
        <v>5.4728240417181881</v>
      </c>
      <c r="AH87" s="149">
        <f t="shared" si="30"/>
        <v>1.7403231166912847</v>
      </c>
      <c r="AI87" s="73">
        <f t="shared" si="31"/>
        <v>35.103448275862071</v>
      </c>
      <c r="AJ87" s="46"/>
      <c r="AK87" s="13"/>
      <c r="AL87" s="13"/>
    </row>
    <row r="88" spans="1:41" ht="15.6">
      <c r="A88" s="46"/>
      <c r="B88" s="64">
        <f>+'Ark1'!C1722</f>
        <v>2018</v>
      </c>
      <c r="C88" s="64">
        <f>+'Ark1'!O1722</f>
        <v>8</v>
      </c>
      <c r="D88" s="64" t="str">
        <f t="shared" si="29"/>
        <v>Telemark/ Vestfold</v>
      </c>
      <c r="E88" s="52">
        <f>+'Ark1'!Q1722</f>
        <v>24</v>
      </c>
      <c r="F88" s="73"/>
      <c r="G88" s="52">
        <f>+'Ark1'!R1722</f>
        <v>1253</v>
      </c>
      <c r="H88" s="73"/>
      <c r="I88" s="169">
        <f>+'Ark1'!AF1722</f>
        <v>6.7361969786570608</v>
      </c>
      <c r="J88" s="149"/>
      <c r="K88" s="169">
        <f>+'Ark1'!AG1722</f>
        <v>5.0983933734761004</v>
      </c>
      <c r="L88" s="93"/>
      <c r="M88" s="258"/>
      <c r="N88" s="72"/>
      <c r="O88" s="169"/>
      <c r="P88" s="93"/>
      <c r="Q88" s="169"/>
      <c r="R88" s="93"/>
      <c r="S88" s="54">
        <f>+'Ark1'!S1722</f>
        <v>5.6488427773343988</v>
      </c>
      <c r="T88" s="149"/>
      <c r="U88" s="54">
        <f>+'Ark1'!T1722</f>
        <v>3.8244213886671994</v>
      </c>
      <c r="V88" s="149">
        <f>+'Ark1'!U1722</f>
        <v>5.9238627294493211</v>
      </c>
      <c r="W88" s="149"/>
      <c r="X88" s="88"/>
      <c r="Y88" s="73">
        <f>+'Ark1'!X1722</f>
        <v>7.9808459696727826E-2</v>
      </c>
      <c r="Z88" s="73">
        <f>+'Ark1'!Y1722</f>
        <v>0</v>
      </c>
      <c r="AA88" s="73">
        <f>+'Ark1'!Z1722</f>
        <v>1.9992968645065556</v>
      </c>
      <c r="AB88" s="149">
        <f>+'Ark1'!AA1722</f>
        <v>1.6349853310483005</v>
      </c>
      <c r="AC88" s="54">
        <f>+'Ark1'!AB1722</f>
        <v>1.4791373603595701</v>
      </c>
      <c r="AD88" s="54">
        <f>+'Ark1'!AC1722</f>
        <v>5.4347824589345324</v>
      </c>
      <c r="AE88" s="73">
        <f>+'Ark1'!AD1722</f>
        <v>12.890588299121992</v>
      </c>
      <c r="AF88" s="73">
        <f>+'Ark1'!AE1722</f>
        <v>47.677984204377026</v>
      </c>
      <c r="AG88" s="73">
        <f>+'Ark1'!AF1722</f>
        <v>6.7361969786570608</v>
      </c>
      <c r="AH88" s="149">
        <f t="shared" si="30"/>
        <v>1.0486860695111611</v>
      </c>
      <c r="AI88" s="73">
        <f t="shared" si="31"/>
        <v>52.208333333333336</v>
      </c>
      <c r="AJ88" s="46"/>
      <c r="AK88" s="13"/>
      <c r="AL88" s="13"/>
    </row>
    <row r="89" spans="1:41" ht="15.6">
      <c r="A89" s="46"/>
      <c r="B89" s="64">
        <f>+'Ark1'!C1723</f>
        <v>2018</v>
      </c>
      <c r="C89" s="64">
        <f>+'Ark1'!O1723</f>
        <v>9</v>
      </c>
      <c r="D89" s="64" t="str">
        <f t="shared" si="29"/>
        <v>Agder</v>
      </c>
      <c r="E89" s="52">
        <f>+'Ark1'!Q1723</f>
        <v>5</v>
      </c>
      <c r="F89" s="73"/>
      <c r="G89" s="52">
        <f>+'Ark1'!R1723</f>
        <v>37</v>
      </c>
      <c r="H89" s="73"/>
      <c r="I89" s="169">
        <f>+'Ark1'!AF1723</f>
        <v>0.19891403687973755</v>
      </c>
      <c r="J89" s="149"/>
      <c r="K89" s="169">
        <f>+'Ark1'!AG1723</f>
        <v>0.15145578892187103</v>
      </c>
      <c r="L89" s="93"/>
      <c r="M89" s="258"/>
      <c r="N89" s="72"/>
      <c r="O89" s="169"/>
      <c r="P89" s="93"/>
      <c r="Q89" s="169"/>
      <c r="R89" s="93"/>
      <c r="S89" s="54">
        <f>+'Ark1'!S1723</f>
        <v>4.1351351351351342</v>
      </c>
      <c r="T89" s="149"/>
      <c r="U89" s="54">
        <f>+'Ark1'!T1723</f>
        <v>3.2972972972972969</v>
      </c>
      <c r="V89" s="149">
        <f>+'Ark1'!U1723</f>
        <v>5.9594594594594579</v>
      </c>
      <c r="W89" s="149"/>
      <c r="X89" s="88"/>
      <c r="Y89" s="73">
        <f>+'Ark1'!X1723</f>
        <v>0</v>
      </c>
      <c r="Z89" s="73">
        <f>+'Ark1'!Y1723</f>
        <v>0</v>
      </c>
      <c r="AA89" s="73">
        <f>+'Ark1'!Z1723</f>
        <v>2.1587608381811503</v>
      </c>
      <c r="AB89" s="149">
        <f>+'Ark1'!AA1723</f>
        <v>1.4734068292366502</v>
      </c>
      <c r="AC89" s="54">
        <f>+'Ark1'!AB1723</f>
        <v>1.4862407659316237</v>
      </c>
      <c r="AD89" s="54">
        <f>+'Ark1'!AC1723</f>
        <v>67.384351817464847</v>
      </c>
      <c r="AE89" s="73">
        <f>+'Ark1'!AD1723</f>
        <v>78.716366718247059</v>
      </c>
      <c r="AF89" s="73">
        <f>+'Ark1'!AE1723</f>
        <v>69.749120677525994</v>
      </c>
      <c r="AG89" s="73">
        <f>+'Ark1'!AF1723</f>
        <v>0.19891403687973755</v>
      </c>
      <c r="AH89" s="149">
        <f t="shared" si="30"/>
        <v>1.4411764705882353</v>
      </c>
      <c r="AI89" s="73">
        <f t="shared" si="31"/>
        <v>7.4</v>
      </c>
      <c r="AJ89" s="46"/>
      <c r="AK89" s="4"/>
      <c r="AL89" s="16"/>
      <c r="AN89" s="5"/>
      <c r="AO89" s="18"/>
    </row>
    <row r="90" spans="1:41" ht="15.6">
      <c r="A90" s="46"/>
      <c r="B90" s="64">
        <f>+'Ark1'!C1724</f>
        <v>2018</v>
      </c>
      <c r="C90" s="64">
        <f>+'Ark1'!O1724</f>
        <v>11</v>
      </c>
      <c r="D90" s="64" t="str">
        <f t="shared" si="29"/>
        <v>Rogaland</v>
      </c>
      <c r="E90" s="52">
        <f>+'Ark1'!Q1724</f>
        <v>56</v>
      </c>
      <c r="F90" s="73"/>
      <c r="G90" s="52">
        <f>+'Ark1'!R1724</f>
        <v>861</v>
      </c>
      <c r="H90" s="73"/>
      <c r="I90" s="169">
        <f>+'Ark1'!AF1724</f>
        <v>4.6287833987420033</v>
      </c>
      <c r="J90" s="149"/>
      <c r="K90" s="169">
        <f>+'Ark1'!AG1724</f>
        <v>4.2689926246182388</v>
      </c>
      <c r="L90" s="93"/>
      <c r="M90" s="258"/>
      <c r="N90" s="72"/>
      <c r="O90" s="169"/>
      <c r="P90" s="93"/>
      <c r="Q90" s="169"/>
      <c r="R90" s="93"/>
      <c r="S90" s="54">
        <f>+'Ark1'!S1724</f>
        <v>4.3681765389082461</v>
      </c>
      <c r="T90" s="149"/>
      <c r="U90" s="54">
        <f>+'Ark1'!T1724</f>
        <v>3.2415795586527287</v>
      </c>
      <c r="V90" s="149">
        <f>+'Ark1'!U1724</f>
        <v>7.2184668989547056</v>
      </c>
      <c r="W90" s="149"/>
      <c r="X90" s="88"/>
      <c r="Y90" s="73">
        <f>+'Ark1'!X1724</f>
        <v>1.7421602787456443</v>
      </c>
      <c r="Z90" s="73">
        <f>+'Ark1'!Y1724</f>
        <v>0.11614401858304298</v>
      </c>
      <c r="AA90" s="73">
        <f>+'Ark1'!Z1724</f>
        <v>3.6119295785304497</v>
      </c>
      <c r="AB90" s="149">
        <f>+'Ark1'!AA1724</f>
        <v>1.1973102051074549</v>
      </c>
      <c r="AC90" s="54">
        <f>+'Ark1'!AB1724</f>
        <v>1.5653594214220847</v>
      </c>
      <c r="AD90" s="54">
        <f>+'Ark1'!AC1724</f>
        <v>54.117266669785877</v>
      </c>
      <c r="AE90" s="73">
        <f>+'Ark1'!AD1724</f>
        <v>48.938503869252202</v>
      </c>
      <c r="AF90" s="73">
        <f>+'Ark1'!AE1724</f>
        <v>43.218535071508803</v>
      </c>
      <c r="AG90" s="73">
        <f>+'Ark1'!AF1724</f>
        <v>4.6287833987420033</v>
      </c>
      <c r="AH90" s="149">
        <f t="shared" si="30"/>
        <v>1.6525126296197825</v>
      </c>
      <c r="AI90" s="73">
        <f t="shared" si="31"/>
        <v>15.375</v>
      </c>
      <c r="AJ90" s="46"/>
      <c r="AK90" s="13"/>
      <c r="AL90" s="13"/>
    </row>
    <row r="91" spans="1:41" ht="15.6">
      <c r="A91" s="46"/>
      <c r="B91" s="64">
        <f>+'Ark1'!C1725</f>
        <v>2018</v>
      </c>
      <c r="C91" s="64">
        <f>+'Ark1'!O1725</f>
        <v>14</v>
      </c>
      <c r="D91" s="64" t="str">
        <f t="shared" si="29"/>
        <v>Vestland</v>
      </c>
      <c r="E91" s="52">
        <f>+'Ark1'!Q1725</f>
        <v>92</v>
      </c>
      <c r="F91" s="73"/>
      <c r="G91" s="52">
        <f>+'Ark1'!R1725</f>
        <v>3122</v>
      </c>
      <c r="H91" s="73"/>
      <c r="I91" s="169">
        <f>+'Ark1'!AF1725</f>
        <v>16.784043868609217</v>
      </c>
      <c r="J91" s="149"/>
      <c r="K91" s="169">
        <f>+'Ark1'!AG1725</f>
        <v>15.773588088610106</v>
      </c>
      <c r="L91" s="93"/>
      <c r="M91" s="258"/>
      <c r="N91" s="72"/>
      <c r="O91" s="169"/>
      <c r="P91" s="93"/>
      <c r="Q91" s="169"/>
      <c r="R91" s="93"/>
      <c r="S91" s="54">
        <f>+'Ark1'!S1725</f>
        <v>5.335682254964766</v>
      </c>
      <c r="T91" s="149"/>
      <c r="U91" s="54">
        <f>+'Ark1'!T1725</f>
        <v>4.5096092248558612</v>
      </c>
      <c r="V91" s="149">
        <f>+'Ark1'!U1725</f>
        <v>7.35563741191545</v>
      </c>
      <c r="W91" s="149"/>
      <c r="X91" s="88"/>
      <c r="Y91" s="73">
        <f>+'Ark1'!X1725</f>
        <v>1.9218449711723251</v>
      </c>
      <c r="Z91" s="73">
        <f>+'Ark1'!Y1725</f>
        <v>9.6092248558616256E-2</v>
      </c>
      <c r="AA91" s="73">
        <f>+'Ark1'!Z1725</f>
        <v>3.0162195422764153</v>
      </c>
      <c r="AB91" s="149">
        <f>+'Ark1'!AA1725</f>
        <v>1.1912295604652017</v>
      </c>
      <c r="AC91" s="54">
        <f>+'Ark1'!AB1725</f>
        <v>1.3108002215339027</v>
      </c>
      <c r="AD91" s="54">
        <f>+'Ark1'!AC1725</f>
        <v>5.5395481577002883</v>
      </c>
      <c r="AE91" s="73">
        <f>+'Ark1'!AD1725</f>
        <v>8.082752749489261</v>
      </c>
      <c r="AF91" s="73">
        <f>+'Ark1'!AE1725</f>
        <v>40.553311388493967</v>
      </c>
      <c r="AG91" s="73">
        <f>+'Ark1'!AF1725</f>
        <v>16.784043868609217</v>
      </c>
      <c r="AH91" s="149">
        <f t="shared" si="30"/>
        <v>1.378574858926644</v>
      </c>
      <c r="AI91" s="73">
        <f t="shared" si="31"/>
        <v>33.934782608695649</v>
      </c>
      <c r="AJ91" s="46"/>
      <c r="AK91" s="2"/>
      <c r="AL91" s="5"/>
    </row>
    <row r="92" spans="1:41" ht="15.6">
      <c r="A92" s="46"/>
      <c r="B92" s="64">
        <f>+'Ark1'!C1726</f>
        <v>2018</v>
      </c>
      <c r="C92" s="64">
        <f>+'Ark1'!O1726</f>
        <v>15</v>
      </c>
      <c r="D92" s="64" t="str">
        <f t="shared" si="29"/>
        <v>Møre og Romsdal</v>
      </c>
      <c r="E92" s="52">
        <f>+'Ark1'!Q1726</f>
        <v>48</v>
      </c>
      <c r="F92" s="73"/>
      <c r="G92" s="52">
        <f>+'Ark1'!R1726</f>
        <v>2449</v>
      </c>
      <c r="H92" s="73"/>
      <c r="I92" s="169">
        <f>+'Ark1'!AF1726</f>
        <v>13.165958819418311</v>
      </c>
      <c r="J92" s="149"/>
      <c r="K92" s="169">
        <f>+'Ark1'!AG1726</f>
        <v>12.228403022686622</v>
      </c>
      <c r="L92" s="93"/>
      <c r="M92" s="258"/>
      <c r="N92" s="72"/>
      <c r="O92" s="169"/>
      <c r="P92" s="93"/>
      <c r="Q92" s="169"/>
      <c r="R92" s="93"/>
      <c r="S92" s="54">
        <f>+'Ark1'!S1726</f>
        <v>4.5202123315639051</v>
      </c>
      <c r="T92" s="149"/>
      <c r="U92" s="54">
        <f>+'Ark1'!T1726</f>
        <v>3.9648836259697848</v>
      </c>
      <c r="V92" s="149">
        <f>+'Ark1'!U1726</f>
        <v>7.2694855042874558</v>
      </c>
      <c r="W92" s="149"/>
      <c r="X92" s="88"/>
      <c r="Y92" s="73">
        <f>+'Ark1'!X1726</f>
        <v>2.2049816251531245</v>
      </c>
      <c r="Z92" s="73">
        <f>+'Ark1'!Y1726</f>
        <v>4.0832993058391186E-2</v>
      </c>
      <c r="AA92" s="73">
        <f>+'Ark1'!Z1726</f>
        <v>3.2852347425865513</v>
      </c>
      <c r="AB92" s="149">
        <f>+'Ark1'!AA1726</f>
        <v>1.5554602896813732</v>
      </c>
      <c r="AC92" s="54">
        <f>+'Ark1'!AB1726</f>
        <v>1.5176893517747856</v>
      </c>
      <c r="AD92" s="54">
        <f>+'Ark1'!AC1726</f>
        <v>18.550658560926113</v>
      </c>
      <c r="AE92" s="73">
        <f>+'Ark1'!AD1726</f>
        <v>16.413860042850203</v>
      </c>
      <c r="AF92" s="73">
        <f>+'Ark1'!AE1726</f>
        <v>43.220537773812431</v>
      </c>
      <c r="AG92" s="73">
        <f>+'Ark1'!AF1726</f>
        <v>13.165958819418311</v>
      </c>
      <c r="AH92" s="149">
        <f t="shared" si="30"/>
        <v>1.6082177055103861</v>
      </c>
      <c r="AI92" s="73">
        <f t="shared" si="31"/>
        <v>51.020833333333336</v>
      </c>
      <c r="AJ92" s="46"/>
      <c r="AK92" s="4"/>
      <c r="AL92" s="4"/>
      <c r="AN92" s="4"/>
      <c r="AO92" s="4"/>
    </row>
    <row r="93" spans="1:41" ht="15.6">
      <c r="A93" s="46"/>
      <c r="B93" s="64">
        <f>+'Ark1'!C1727</f>
        <v>2018</v>
      </c>
      <c r="C93" s="64">
        <f>+'Ark1'!O1727</f>
        <v>16</v>
      </c>
      <c r="D93" s="64" t="str">
        <f t="shared" si="29"/>
        <v>Trøndelag</v>
      </c>
      <c r="E93" s="52">
        <f>+'Ark1'!Q1727</f>
        <v>33</v>
      </c>
      <c r="F93" s="73"/>
      <c r="G93" s="52">
        <f>+'Ark1'!R1727</f>
        <v>696</v>
      </c>
      <c r="H93" s="73"/>
      <c r="I93" s="169">
        <f>+'Ark1'!AF1727</f>
        <v>3.7417343153593903</v>
      </c>
      <c r="J93" s="149"/>
      <c r="K93" s="169">
        <f>+'Ark1'!AG1727</f>
        <v>4.2333713220627365</v>
      </c>
      <c r="L93" s="93"/>
      <c r="M93" s="258"/>
      <c r="N93" s="72"/>
      <c r="O93" s="169"/>
      <c r="P93" s="93"/>
      <c r="Q93" s="169"/>
      <c r="R93" s="93"/>
      <c r="S93" s="54">
        <f>+'Ark1'!S1727</f>
        <v>5.9252873563218387</v>
      </c>
      <c r="T93" s="149"/>
      <c r="U93" s="54">
        <f>+'Ark1'!T1727</f>
        <v>3.3649425287356318</v>
      </c>
      <c r="V93" s="149">
        <f>+'Ark1'!U1727</f>
        <v>8.8552298850574722</v>
      </c>
      <c r="W93" s="149"/>
      <c r="X93" s="88"/>
      <c r="Y93" s="73">
        <f>+'Ark1'!X1727</f>
        <v>2.729885057471265</v>
      </c>
      <c r="Z93" s="73">
        <f>+'Ark1'!Y1727</f>
        <v>0.43103448275862066</v>
      </c>
      <c r="AA93" s="73">
        <f>+'Ark1'!Z1727</f>
        <v>3.5333090631387671</v>
      </c>
      <c r="AB93" s="149">
        <f>+'Ark1'!AA1727</f>
        <v>1.6135716355877952</v>
      </c>
      <c r="AC93" s="54">
        <f>+'Ark1'!AB1727</f>
        <v>1.8434820710064797</v>
      </c>
      <c r="AD93" s="54">
        <f>+'Ark1'!AC1727</f>
        <v>40.977168462654113</v>
      </c>
      <c r="AE93" s="73">
        <f>+'Ark1'!AD1727</f>
        <v>26.830315422693968</v>
      </c>
      <c r="AF93" s="73">
        <f>+'Ark1'!AE1727</f>
        <v>45.064497643399811</v>
      </c>
      <c r="AG93" s="73">
        <f>+'Ark1'!AF1727</f>
        <v>3.7417343153593903</v>
      </c>
      <c r="AH93" s="149">
        <f t="shared" si="30"/>
        <v>1.4944810863239575</v>
      </c>
      <c r="AI93" s="73">
        <f t="shared" si="31"/>
        <v>21.09090909090909</v>
      </c>
      <c r="AJ93" s="46"/>
      <c r="AK93" s="4"/>
      <c r="AL93" s="13"/>
      <c r="AN93" s="1"/>
      <c r="AO93" s="5"/>
    </row>
    <row r="94" spans="1:41" ht="15.6">
      <c r="A94" s="46"/>
      <c r="B94" s="64">
        <f>+'Ark1'!C1728</f>
        <v>2018</v>
      </c>
      <c r="C94" s="64">
        <f>+'Ark1'!O1728</f>
        <v>18</v>
      </c>
      <c r="D94" s="64" t="str">
        <f t="shared" si="29"/>
        <v>Nordland</v>
      </c>
      <c r="E94" s="52">
        <f>+'Ark1'!Q1728</f>
        <v>34</v>
      </c>
      <c r="F94" s="73"/>
      <c r="G94" s="52">
        <f>+'Ark1'!R1728</f>
        <v>820</v>
      </c>
      <c r="H94" s="73"/>
      <c r="I94" s="169">
        <f>+'Ark1'!AF1728</f>
        <v>4.4083651416590506</v>
      </c>
      <c r="J94" s="149"/>
      <c r="K94" s="169">
        <f>+'Ark1'!AG1728</f>
        <v>5.1561595043075261</v>
      </c>
      <c r="L94" s="93"/>
      <c r="M94" s="258"/>
      <c r="N94" s="72"/>
      <c r="O94" s="169"/>
      <c r="P94" s="93"/>
      <c r="Q94" s="169"/>
      <c r="R94" s="93"/>
      <c r="S94" s="54">
        <f>+'Ark1'!S1728</f>
        <v>4.6487804878048786</v>
      </c>
      <c r="T94" s="149"/>
      <c r="U94" s="54">
        <f>+'Ark1'!T1728</f>
        <v>3.8146341463414624</v>
      </c>
      <c r="V94" s="149">
        <f>+'Ark1'!U1728</f>
        <v>9.154512195121951</v>
      </c>
      <c r="W94" s="149"/>
      <c r="X94" s="88"/>
      <c r="Y94" s="73">
        <f>+'Ark1'!X1728</f>
        <v>3.6585365853658542</v>
      </c>
      <c r="Z94" s="73">
        <f>+'Ark1'!Y1728</f>
        <v>0.12195121951219512</v>
      </c>
      <c r="AA94" s="73">
        <f>+'Ark1'!Z1728</f>
        <v>3.3871265080534965</v>
      </c>
      <c r="AB94" s="149">
        <f>+'Ark1'!AA1728</f>
        <v>1.5806948072811577</v>
      </c>
      <c r="AC94" s="54">
        <f>+'Ark1'!AB1728</f>
        <v>1.5396485147844401</v>
      </c>
      <c r="AD94" s="54">
        <f>+'Ark1'!AC1728</f>
        <v>64.606186286791939</v>
      </c>
      <c r="AE94" s="73">
        <f>+'Ark1'!AD1728</f>
        <v>34.562362414291208</v>
      </c>
      <c r="AF94" s="73">
        <f>+'Ark1'!AE1728</f>
        <v>59.41007283823739</v>
      </c>
      <c r="AG94" s="73">
        <f>+'Ark1'!AF1728</f>
        <v>4.4083651416590506</v>
      </c>
      <c r="AH94" s="149">
        <f t="shared" si="30"/>
        <v>1.9692287513116471</v>
      </c>
      <c r="AI94" s="73">
        <f t="shared" si="31"/>
        <v>24.117647058823529</v>
      </c>
      <c r="AJ94" s="46"/>
      <c r="AK94" s="4"/>
      <c r="AL94" s="13"/>
      <c r="AN94" s="1"/>
      <c r="AO94" s="5"/>
    </row>
    <row r="95" spans="1:41" ht="15.6">
      <c r="A95" s="46"/>
      <c r="B95" s="64">
        <f>+'Ark1'!C1729</f>
        <v>2018</v>
      </c>
      <c r="C95" s="64">
        <f>+'Ark1'!O1729</f>
        <v>54</v>
      </c>
      <c r="D95" s="64" t="str">
        <f t="shared" si="29"/>
        <v>Troms og Finnmark</v>
      </c>
      <c r="E95" s="52">
        <f>+'Ark1'!Q1729</f>
        <v>0</v>
      </c>
      <c r="F95" s="73"/>
      <c r="G95" s="52">
        <f>+'Ark1'!R1729</f>
        <v>0</v>
      </c>
      <c r="H95" s="73"/>
      <c r="I95" s="169">
        <f>+'Ark1'!AF1729</f>
        <v>0</v>
      </c>
      <c r="J95" s="149"/>
      <c r="K95" s="169">
        <f>+'Ark1'!AG1729</f>
        <v>0</v>
      </c>
      <c r="L95" s="93"/>
      <c r="M95" s="258"/>
      <c r="N95" s="72"/>
      <c r="O95" s="169"/>
      <c r="P95" s="93"/>
      <c r="Q95" s="169"/>
      <c r="R95" s="93"/>
      <c r="S95" s="54">
        <f>+'Ark1'!S1729</f>
        <v>0</v>
      </c>
      <c r="T95" s="149"/>
      <c r="U95" s="54">
        <f>+'Ark1'!T1729</f>
        <v>0</v>
      </c>
      <c r="V95" s="149">
        <f>+'Ark1'!U1729</f>
        <v>0</v>
      </c>
      <c r="W95" s="149"/>
      <c r="X95" s="88"/>
      <c r="Y95" s="73">
        <f>+'Ark1'!X1729</f>
        <v>0</v>
      </c>
      <c r="Z95" s="73">
        <f>+'Ark1'!Y1729</f>
        <v>0</v>
      </c>
      <c r="AA95" s="73">
        <f>+'Ark1'!Z1729</f>
        <v>0</v>
      </c>
      <c r="AB95" s="149">
        <f>+'Ark1'!AA1729</f>
        <v>0</v>
      </c>
      <c r="AC95" s="54">
        <f>+'Ark1'!AB1729</f>
        <v>0</v>
      </c>
      <c r="AD95" s="54">
        <f>+'Ark1'!AC1729</f>
        <v>0</v>
      </c>
      <c r="AE95" s="73">
        <f>+'Ark1'!AD1729</f>
        <v>0</v>
      </c>
      <c r="AF95" s="73">
        <f>+'Ark1'!AE1729</f>
        <v>0</v>
      </c>
      <c r="AG95" s="73">
        <f>+'Ark1'!AF1729</f>
        <v>0</v>
      </c>
      <c r="AH95" s="149" t="e">
        <f t="shared" si="30"/>
        <v>#DIV/0!</v>
      </c>
      <c r="AI95" s="73" t="e">
        <f t="shared" si="31"/>
        <v>#DIV/0!</v>
      </c>
      <c r="AJ95" s="46"/>
      <c r="AK95" s="4"/>
      <c r="AL95" s="13"/>
      <c r="AN95" s="1"/>
      <c r="AO95" s="5"/>
    </row>
    <row r="96" spans="1:41" ht="15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93"/>
      <c r="M96" s="70"/>
      <c r="N96" s="72"/>
      <c r="O96" s="46"/>
      <c r="P96" s="93"/>
      <c r="Q96" s="46"/>
      <c r="R96" s="93"/>
      <c r="S96" s="46"/>
      <c r="T96" s="46"/>
      <c r="U96" s="46"/>
      <c r="V96" s="46"/>
      <c r="W96" s="46"/>
      <c r="X96" s="88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"/>
      <c r="AL96" s="13"/>
    </row>
    <row r="97" spans="1:41" ht="15.6">
      <c r="A97" s="46"/>
      <c r="B97" s="64">
        <f>+'Ark1'!C1730</f>
        <v>2017</v>
      </c>
      <c r="C97" s="64">
        <f>+'Ark1'!O1730</f>
        <v>1</v>
      </c>
      <c r="D97" s="64" t="str">
        <f t="shared" si="29"/>
        <v>Viken</v>
      </c>
      <c r="E97" s="52">
        <f>+'Ark1'!Q1730</f>
        <v>5</v>
      </c>
      <c r="F97" s="73"/>
      <c r="G97" s="52">
        <f>+'Ark1'!R1730</f>
        <v>86</v>
      </c>
      <c r="H97" s="73"/>
      <c r="I97" s="169">
        <f>+'Ark1'!AF1730</f>
        <v>0.49360041324685761</v>
      </c>
      <c r="J97" s="149"/>
      <c r="K97" s="169">
        <f>+'Ark1'!AG1730</f>
        <v>0.77715908814145507</v>
      </c>
      <c r="L97" s="93"/>
      <c r="M97" s="258"/>
      <c r="N97" s="72"/>
      <c r="O97" s="169"/>
      <c r="P97" s="93"/>
      <c r="Q97" s="169"/>
      <c r="R97" s="93"/>
      <c r="S97" s="54">
        <f>+'Ark1'!S1730</f>
        <v>5.6279069767441881</v>
      </c>
      <c r="T97" s="149"/>
      <c r="U97" s="54">
        <f>+'Ark1'!T1730</f>
        <v>4.0232558139534902</v>
      </c>
      <c r="V97" s="149">
        <f>+'Ark1'!U1730</f>
        <v>11.873255813953488</v>
      </c>
      <c r="W97" s="149"/>
      <c r="X97" s="88"/>
      <c r="Y97" s="73">
        <f>+'Ark1'!X1730</f>
        <v>10.465116279069768</v>
      </c>
      <c r="Z97" s="73">
        <f>+'Ark1'!Y1730</f>
        <v>0</v>
      </c>
      <c r="AA97" s="73">
        <f>+'Ark1'!Z1730</f>
        <v>2.99896976180715</v>
      </c>
      <c r="AB97" s="149">
        <f>+'Ark1'!AA1730</f>
        <v>1.3033633738792605</v>
      </c>
      <c r="AC97" s="54">
        <f>+'Ark1'!AB1730</f>
        <v>1.8550794139965112</v>
      </c>
      <c r="AD97" s="54">
        <f>+'Ark1'!AC1730</f>
        <v>61.38414145485924</v>
      </c>
      <c r="AE97" s="73">
        <f>+'Ark1'!AD1730</f>
        <v>32.386820447260163</v>
      </c>
      <c r="AF97" s="73">
        <f>+'Ark1'!AE1730</f>
        <v>45.564446519888286</v>
      </c>
      <c r="AG97" s="73">
        <f>+'Ark1'!AF1730</f>
        <v>0.49360041324685761</v>
      </c>
      <c r="AH97" s="149">
        <f t="shared" si="30"/>
        <v>2.109710743801652</v>
      </c>
      <c r="AI97" s="73">
        <f t="shared" si="31"/>
        <v>17.2</v>
      </c>
      <c r="AJ97" s="46"/>
      <c r="AK97" s="4"/>
      <c r="AL97" s="13"/>
      <c r="AN97" s="1"/>
      <c r="AO97" s="5"/>
    </row>
    <row r="98" spans="1:41" ht="15.6">
      <c r="A98" s="46"/>
      <c r="B98" s="64">
        <f>+'Ark1'!C1731</f>
        <v>2017</v>
      </c>
      <c r="C98" s="64">
        <f>+'Ark1'!O1731</f>
        <v>4</v>
      </c>
      <c r="D98" s="64" t="str">
        <f t="shared" si="29"/>
        <v>Innlandet</v>
      </c>
      <c r="E98" s="52">
        <f>+'Ark1'!Q1731</f>
        <v>31</v>
      </c>
      <c r="F98" s="73"/>
      <c r="G98" s="52">
        <f>+'Ark1'!R1731</f>
        <v>1069</v>
      </c>
      <c r="H98" s="73"/>
      <c r="I98" s="169">
        <f>+'Ark1'!AF1731</f>
        <v>6.135567927452219</v>
      </c>
      <c r="J98" s="149"/>
      <c r="K98" s="169">
        <f>+'Ark1'!AG1731</f>
        <v>6.9499835602425772</v>
      </c>
      <c r="L98" s="93"/>
      <c r="M98" s="258"/>
      <c r="N98" s="72"/>
      <c r="O98" s="169"/>
      <c r="P98" s="93"/>
      <c r="Q98" s="169"/>
      <c r="R98" s="93"/>
      <c r="S98" s="54">
        <f>+'Ark1'!S1731</f>
        <v>5.3152478952291879</v>
      </c>
      <c r="T98" s="149"/>
      <c r="U98" s="54">
        <f>+'Ark1'!T1731</f>
        <v>3.8241347053320847</v>
      </c>
      <c r="V98" s="149">
        <f>+'Ark1'!U1731</f>
        <v>8.5420954162768901</v>
      </c>
      <c r="W98" s="149"/>
      <c r="X98" s="88"/>
      <c r="Y98" s="73">
        <f>+'Ark1'!X1731</f>
        <v>3.0869971936389158</v>
      </c>
      <c r="Z98" s="73">
        <f>+'Ark1'!Y1731</f>
        <v>9.3545369504209525E-2</v>
      </c>
      <c r="AA98" s="73">
        <f>+'Ark1'!Z1731</f>
        <v>3.6647035501707186</v>
      </c>
      <c r="AB98" s="149">
        <f>+'Ark1'!AA1731</f>
        <v>1.8060187958157623</v>
      </c>
      <c r="AC98" s="54">
        <f>+'Ark1'!AB1731</f>
        <v>1.6382179406731971</v>
      </c>
      <c r="AD98" s="54">
        <f>+'Ark1'!AC1731</f>
        <v>17.377792349186954</v>
      </c>
      <c r="AE98" s="73">
        <f>+'Ark1'!AD1731</f>
        <v>37.397590963531528</v>
      </c>
      <c r="AF98" s="73">
        <f>+'Ark1'!AE1731</f>
        <v>36.242153124085362</v>
      </c>
      <c r="AG98" s="73">
        <f>+'Ark1'!AF1731</f>
        <v>6.135567927452219</v>
      </c>
      <c r="AH98" s="149">
        <f t="shared" si="30"/>
        <v>1.6070925730376615</v>
      </c>
      <c r="AI98" s="73">
        <f t="shared" si="31"/>
        <v>34.483870967741936</v>
      </c>
      <c r="AJ98" s="46"/>
      <c r="AK98" s="4"/>
      <c r="AL98" s="13"/>
      <c r="AN98" s="13"/>
      <c r="AO98" s="5"/>
    </row>
    <row r="99" spans="1:41" ht="15.6">
      <c r="A99" s="46"/>
      <c r="B99" s="64">
        <f>+'Ark1'!C1732</f>
        <v>2017</v>
      </c>
      <c r="C99" s="64">
        <f>+'Ark1'!O1732</f>
        <v>8</v>
      </c>
      <c r="D99" s="64" t="str">
        <f t="shared" si="29"/>
        <v>Telemark/ Vestfold</v>
      </c>
      <c r="E99" s="52">
        <f>+'Ark1'!Q1732</f>
        <v>27</v>
      </c>
      <c r="F99" s="73"/>
      <c r="G99" s="52">
        <f>+'Ark1'!R1732</f>
        <v>1472</v>
      </c>
      <c r="H99" s="73"/>
      <c r="I99" s="169">
        <f>+'Ark1'!AF1732</f>
        <v>8.4486024220857487</v>
      </c>
      <c r="J99" s="149"/>
      <c r="K99" s="169">
        <f>+'Ark1'!AG1732</f>
        <v>6.952038529920352</v>
      </c>
      <c r="L99" s="93"/>
      <c r="M99" s="258"/>
      <c r="N99" s="72"/>
      <c r="O99" s="169"/>
      <c r="P99" s="93"/>
      <c r="Q99" s="169"/>
      <c r="R99" s="93"/>
      <c r="S99" s="54">
        <f>+'Ark1'!S1732</f>
        <v>5.3885869565217392</v>
      </c>
      <c r="T99" s="149"/>
      <c r="U99" s="54">
        <f>+'Ark1'!T1732</f>
        <v>3.7567934782608696</v>
      </c>
      <c r="V99" s="149">
        <f>+'Ark1'!U1732</f>
        <v>6.2052989130434701</v>
      </c>
      <c r="W99" s="149"/>
      <c r="X99" s="88"/>
      <c r="Y99" s="73">
        <f>+'Ark1'!X1732</f>
        <v>1.3586956521739131</v>
      </c>
      <c r="Z99" s="73">
        <f>+'Ark1'!Y1732</f>
        <v>0.1358695652173913</v>
      </c>
      <c r="AA99" s="73">
        <f>+'Ark1'!Z1732</f>
        <v>2.6765713929429684</v>
      </c>
      <c r="AB99" s="149">
        <f>+'Ark1'!AA1732</f>
        <v>1.7257103650896044</v>
      </c>
      <c r="AC99" s="54">
        <f>+'Ark1'!AB1732</f>
        <v>1.5662307775845548</v>
      </c>
      <c r="AD99" s="54">
        <f>+'Ark1'!AC1732</f>
        <v>17.984148418205319</v>
      </c>
      <c r="AE99" s="73">
        <f>+'Ark1'!AD1732</f>
        <v>24.003271149103728</v>
      </c>
      <c r="AF99" s="73">
        <f>+'Ark1'!AE1732</f>
        <v>46.074224449295279</v>
      </c>
      <c r="AG99" s="73">
        <f>+'Ark1'!AF1732</f>
        <v>8.4486024220857487</v>
      </c>
      <c r="AH99" s="149">
        <f t="shared" si="30"/>
        <v>1.1515632879475526</v>
      </c>
      <c r="AI99" s="73">
        <f t="shared" si="31"/>
        <v>54.518518518518519</v>
      </c>
      <c r="AJ99" s="46"/>
      <c r="AK99" s="4"/>
      <c r="AL99" s="13"/>
      <c r="AN99" s="13"/>
      <c r="AO99" s="5"/>
    </row>
    <row r="100" spans="1:41" ht="15.6">
      <c r="A100" s="46"/>
      <c r="B100" s="64">
        <f>+'Ark1'!C1733</f>
        <v>2017</v>
      </c>
      <c r="C100" s="64">
        <f>+'Ark1'!O1733</f>
        <v>9</v>
      </c>
      <c r="D100" s="64" t="str">
        <f t="shared" si="29"/>
        <v>Agder</v>
      </c>
      <c r="E100" s="52">
        <f>+'Ark1'!Q1733</f>
        <v>6</v>
      </c>
      <c r="F100" s="73"/>
      <c r="G100" s="52">
        <f>+'Ark1'!R1733</f>
        <v>65</v>
      </c>
      <c r="H100" s="73"/>
      <c r="I100" s="169">
        <f>+'Ark1'!AF1733</f>
        <v>0.3730700797796016</v>
      </c>
      <c r="J100" s="149"/>
      <c r="K100" s="169">
        <f>+'Ark1'!AG1733</f>
        <v>0.32270634939964449</v>
      </c>
      <c r="L100" s="93"/>
      <c r="M100" s="258"/>
      <c r="N100" s="72"/>
      <c r="O100" s="169"/>
      <c r="P100" s="93"/>
      <c r="Q100" s="169"/>
      <c r="R100" s="93"/>
      <c r="S100" s="54">
        <f>+'Ark1'!S1733</f>
        <v>4.4923076923076914</v>
      </c>
      <c r="T100" s="149"/>
      <c r="U100" s="54">
        <f>+'Ark1'!T1733</f>
        <v>2.7384615384615394</v>
      </c>
      <c r="V100" s="149">
        <f>+'Ark1'!U1733</f>
        <v>6.5230769230769212</v>
      </c>
      <c r="W100" s="149"/>
      <c r="X100" s="88"/>
      <c r="Y100" s="73">
        <f>+'Ark1'!X1733</f>
        <v>0</v>
      </c>
      <c r="Z100" s="73">
        <f>+'Ark1'!Y1733</f>
        <v>0</v>
      </c>
      <c r="AA100" s="73">
        <f>+'Ark1'!Z1733</f>
        <v>1.7979278013030022</v>
      </c>
      <c r="AB100" s="149">
        <f>+'Ark1'!AA1733</f>
        <v>1.8656661167453299</v>
      </c>
      <c r="AC100" s="54">
        <f>+'Ark1'!AB1733</f>
        <v>1.2923076923076919</v>
      </c>
      <c r="AD100" s="54">
        <f>+'Ark1'!AC1733</f>
        <v>46.810424740423713</v>
      </c>
      <c r="AE100" s="73">
        <f>+'Ark1'!AD1733</f>
        <v>36.611134093633666</v>
      </c>
      <c r="AF100" s="73">
        <f>+'Ark1'!AE1733</f>
        <v>38.521432759633527</v>
      </c>
      <c r="AG100" s="73">
        <f>+'Ark1'!AF1733</f>
        <v>0.3730700797796016</v>
      </c>
      <c r="AH100" s="149">
        <f t="shared" si="30"/>
        <v>1.4520547945205478</v>
      </c>
      <c r="AI100" s="73">
        <f t="shared" si="31"/>
        <v>10.833333333333334</v>
      </c>
      <c r="AJ100" s="46"/>
      <c r="AK100" s="4"/>
      <c r="AL100" s="13"/>
      <c r="AN100" s="13"/>
      <c r="AO100" s="5"/>
    </row>
    <row r="101" spans="1:41" ht="15.6">
      <c r="A101" s="46"/>
      <c r="B101" s="64">
        <f>+'Ark1'!C1734</f>
        <v>2017</v>
      </c>
      <c r="C101" s="64">
        <f>+'Ark1'!O1734</f>
        <v>11</v>
      </c>
      <c r="D101" s="64" t="str">
        <f t="shared" si="29"/>
        <v>Rogaland</v>
      </c>
      <c r="E101" s="52">
        <f>+'Ark1'!Q1734</f>
        <v>50</v>
      </c>
      <c r="F101" s="73"/>
      <c r="G101" s="52">
        <f>+'Ark1'!R1734</f>
        <v>726</v>
      </c>
      <c r="H101" s="73"/>
      <c r="I101" s="169">
        <f>+'Ark1'!AF1734</f>
        <v>4.1669058141537052</v>
      </c>
      <c r="J101" s="149"/>
      <c r="K101" s="169">
        <f>+'Ark1'!AG1734</f>
        <v>4.5643920943033196</v>
      </c>
      <c r="L101" s="93"/>
      <c r="M101" s="258"/>
      <c r="N101" s="72"/>
      <c r="O101" s="169"/>
      <c r="P101" s="93"/>
      <c r="Q101" s="169"/>
      <c r="R101" s="93"/>
      <c r="S101" s="54">
        <f>+'Ark1'!S1734</f>
        <v>4.4862258953168057</v>
      </c>
      <c r="T101" s="149"/>
      <c r="U101" s="54">
        <f>+'Ark1'!T1734</f>
        <v>3.3099173553718999</v>
      </c>
      <c r="V101" s="149">
        <f>+'Ark1'!U1734</f>
        <v>8.2604683195592195</v>
      </c>
      <c r="W101" s="149"/>
      <c r="X101" s="88"/>
      <c r="Y101" s="73">
        <f>+'Ark1'!X1734</f>
        <v>2.8925619834710745</v>
      </c>
      <c r="Z101" s="73">
        <f>+'Ark1'!Y1734</f>
        <v>0.27548209366391191</v>
      </c>
      <c r="AA101" s="73">
        <f>+'Ark1'!Z1734</f>
        <v>3.4230573386612022</v>
      </c>
      <c r="AB101" s="149">
        <f>+'Ark1'!AA1734</f>
        <v>1.1068048091738767</v>
      </c>
      <c r="AC101" s="54">
        <f>+'Ark1'!AB1734</f>
        <v>1.5654977447323748</v>
      </c>
      <c r="AD101" s="54">
        <f>+'Ark1'!AC1734</f>
        <v>50.071710276388387</v>
      </c>
      <c r="AE101" s="73">
        <f>+'Ark1'!AD1734</f>
        <v>53.006168190043795</v>
      </c>
      <c r="AF101" s="73">
        <f>+'Ark1'!AE1734</f>
        <v>37.569278377076571</v>
      </c>
      <c r="AG101" s="73">
        <f>+'Ark1'!AF1734</f>
        <v>4.1669058141537052</v>
      </c>
      <c r="AH101" s="149">
        <f t="shared" si="30"/>
        <v>1.8412956708627546</v>
      </c>
      <c r="AI101" s="73">
        <f t="shared" si="31"/>
        <v>14.52</v>
      </c>
      <c r="AJ101" s="46"/>
      <c r="AK101" s="4"/>
      <c r="AL101" s="13"/>
      <c r="AN101" s="5"/>
      <c r="AO101" s="5"/>
    </row>
    <row r="102" spans="1:41" ht="15.6">
      <c r="A102" s="46"/>
      <c r="B102" s="64">
        <f>+'Ark1'!C1735</f>
        <v>2017</v>
      </c>
      <c r="C102" s="64">
        <f>+'Ark1'!O1735</f>
        <v>14</v>
      </c>
      <c r="D102" s="64" t="str">
        <f t="shared" si="29"/>
        <v>Vestland</v>
      </c>
      <c r="E102" s="52">
        <f>+'Ark1'!Q1735</f>
        <v>88</v>
      </c>
      <c r="F102" s="73"/>
      <c r="G102" s="52">
        <f>+'Ark1'!R1735</f>
        <v>3310</v>
      </c>
      <c r="H102" s="73"/>
      <c r="I102" s="169">
        <f>+'Ark1'!AF1735</f>
        <v>18.997876370315101</v>
      </c>
      <c r="J102" s="149"/>
      <c r="K102" s="169">
        <f>+'Ark1'!AG1735</f>
        <v>17.178480966414163</v>
      </c>
      <c r="L102" s="93"/>
      <c r="M102" s="258"/>
      <c r="N102" s="72"/>
      <c r="O102" s="169"/>
      <c r="P102" s="93"/>
      <c r="Q102" s="169"/>
      <c r="R102" s="93"/>
      <c r="S102" s="54">
        <f>+'Ark1'!S1735</f>
        <v>4.5024169184290042</v>
      </c>
      <c r="T102" s="149"/>
      <c r="U102" s="54">
        <f>+'Ark1'!T1735</f>
        <v>4.3688821752265854</v>
      </c>
      <c r="V102" s="149">
        <f>+'Ark1'!U1735</f>
        <v>6.8189123867069394</v>
      </c>
      <c r="W102" s="149"/>
      <c r="X102" s="88"/>
      <c r="Y102" s="73">
        <f>+'Ark1'!X1735</f>
        <v>1.6012084592145019</v>
      </c>
      <c r="Z102" s="73">
        <f>+'Ark1'!Y1735</f>
        <v>0.12084592145015108</v>
      </c>
      <c r="AA102" s="73">
        <f>+'Ark1'!Z1735</f>
        <v>2.9353155481049042</v>
      </c>
      <c r="AB102" s="149">
        <f>+'Ark1'!AA1735</f>
        <v>1.1920533282354728</v>
      </c>
      <c r="AC102" s="54">
        <f>+'Ark1'!AB1735</f>
        <v>1.531205601272434</v>
      </c>
      <c r="AD102" s="54">
        <f>+'Ark1'!AC1735</f>
        <v>29.6674922288259</v>
      </c>
      <c r="AE102" s="73">
        <f>+'Ark1'!AD1735</f>
        <v>9.5127036995891494</v>
      </c>
      <c r="AF102" s="73">
        <f>+'Ark1'!AE1735</f>
        <v>46.734557237715563</v>
      </c>
      <c r="AG102" s="73">
        <f>+'Ark1'!AF1735</f>
        <v>18.997876370315101</v>
      </c>
      <c r="AH102" s="149">
        <f t="shared" si="30"/>
        <v>1.5145004361537922</v>
      </c>
      <c r="AI102" s="73">
        <f t="shared" si="31"/>
        <v>37.613636363636367</v>
      </c>
      <c r="AJ102" s="46"/>
      <c r="AK102" s="4"/>
      <c r="AL102" s="13"/>
      <c r="AN102" s="5"/>
      <c r="AO102" s="5"/>
    </row>
    <row r="103" spans="1:41" ht="15.6">
      <c r="A103" s="46"/>
      <c r="B103" s="64">
        <f>+'Ark1'!C1736</f>
        <v>2017</v>
      </c>
      <c r="C103" s="64">
        <f>+'Ark1'!O1736</f>
        <v>15</v>
      </c>
      <c r="D103" s="64" t="str">
        <f t="shared" si="29"/>
        <v>Møre og Romsdal</v>
      </c>
      <c r="E103" s="52">
        <f>+'Ark1'!Q1736</f>
        <v>46</v>
      </c>
      <c r="F103" s="73"/>
      <c r="G103" s="52">
        <f>+'Ark1'!R1736</f>
        <v>1836</v>
      </c>
      <c r="H103" s="73"/>
      <c r="I103" s="169">
        <f>+'Ark1'!AF1736</f>
        <v>10.537794868851519</v>
      </c>
      <c r="J103" s="149"/>
      <c r="K103" s="169">
        <f>+'Ark1'!AG1736</f>
        <v>9.9258840936213684</v>
      </c>
      <c r="L103" s="93"/>
      <c r="M103" s="258"/>
      <c r="N103" s="72"/>
      <c r="O103" s="169"/>
      <c r="P103" s="93"/>
      <c r="Q103" s="169"/>
      <c r="R103" s="93"/>
      <c r="S103" s="54">
        <f>+'Ark1'!S1736</f>
        <v>4.9063180827886717</v>
      </c>
      <c r="T103" s="149"/>
      <c r="U103" s="54">
        <f>+'Ark1'!T1736</f>
        <v>4.1988017429193887</v>
      </c>
      <c r="V103" s="149">
        <f>+'Ark1'!U1736</f>
        <v>7.1032135076252692</v>
      </c>
      <c r="W103" s="149"/>
      <c r="X103" s="88"/>
      <c r="Y103" s="73">
        <f>+'Ark1'!X1736</f>
        <v>2.0152505446623095</v>
      </c>
      <c r="Z103" s="73">
        <f>+'Ark1'!Y1736</f>
        <v>0.10893246187363832</v>
      </c>
      <c r="AA103" s="73">
        <f>+'Ark1'!Z1736</f>
        <v>3.1448951477533145</v>
      </c>
      <c r="AB103" s="149">
        <f>+'Ark1'!AA1736</f>
        <v>1.3535812883059883</v>
      </c>
      <c r="AC103" s="54">
        <f>+'Ark1'!AB1736</f>
        <v>1.4481671542552099</v>
      </c>
      <c r="AD103" s="54">
        <f>+'Ark1'!AC1736</f>
        <v>10.072817889070375</v>
      </c>
      <c r="AE103" s="73">
        <f>+'Ark1'!AD1736</f>
        <v>-7.5626801073087107</v>
      </c>
      <c r="AF103" s="73">
        <f>+'Ark1'!AE1736</f>
        <v>40.934001374267304</v>
      </c>
      <c r="AG103" s="73">
        <f>+'Ark1'!AF1736</f>
        <v>10.537794868851519</v>
      </c>
      <c r="AH103" s="149">
        <f t="shared" si="30"/>
        <v>1.4477686500888092</v>
      </c>
      <c r="AI103" s="73">
        <f t="shared" si="31"/>
        <v>39.913043478260867</v>
      </c>
      <c r="AJ103" s="46"/>
      <c r="AK103" s="4"/>
      <c r="AL103" s="13"/>
      <c r="AN103" s="5"/>
      <c r="AO103" s="5"/>
    </row>
    <row r="104" spans="1:41" ht="15.6">
      <c r="A104" s="46"/>
      <c r="B104" s="64">
        <f>+'Ark1'!C1737</f>
        <v>2017</v>
      </c>
      <c r="C104" s="64">
        <f>+'Ark1'!O1737</f>
        <v>16</v>
      </c>
      <c r="D104" s="64" t="str">
        <f t="shared" si="29"/>
        <v>Trøndelag</v>
      </c>
      <c r="E104" s="52">
        <f>+'Ark1'!Q1737</f>
        <v>30</v>
      </c>
      <c r="F104" s="73"/>
      <c r="G104" s="52">
        <f>+'Ark1'!R1737</f>
        <v>707</v>
      </c>
      <c r="H104" s="73"/>
      <c r="I104" s="169">
        <f>+'Ark1'!AF1737</f>
        <v>4.0578545600642828</v>
      </c>
      <c r="J104" s="149"/>
      <c r="K104" s="169">
        <f>+'Ark1'!AG1737</f>
        <v>5.0080372147397663</v>
      </c>
      <c r="L104" s="93"/>
      <c r="M104" s="258"/>
      <c r="N104" s="72"/>
      <c r="O104" s="169"/>
      <c r="P104" s="93"/>
      <c r="Q104" s="169"/>
      <c r="R104" s="93"/>
      <c r="S104" s="54">
        <f>+'Ark1'!S1737</f>
        <v>5.9080622347949081</v>
      </c>
      <c r="T104" s="149"/>
      <c r="U104" s="54">
        <f>+'Ark1'!T1737</f>
        <v>3.3493635077793504</v>
      </c>
      <c r="V104" s="149">
        <f>+'Ark1'!U1737</f>
        <v>9.3069306930693063</v>
      </c>
      <c r="W104" s="149"/>
      <c r="X104" s="88"/>
      <c r="Y104" s="73">
        <f>+'Ark1'!X1737</f>
        <v>2.6874115983026878</v>
      </c>
      <c r="Z104" s="73">
        <f>+'Ark1'!Y1737</f>
        <v>0.14144271570014141</v>
      </c>
      <c r="AA104" s="73">
        <f>+'Ark1'!Z1737</f>
        <v>3.2158148893478824</v>
      </c>
      <c r="AB104" s="149">
        <f>+'Ark1'!AA1737</f>
        <v>1.6224311848120805</v>
      </c>
      <c r="AC104" s="54">
        <f>+'Ark1'!AB1737</f>
        <v>2.1096891093281203</v>
      </c>
      <c r="AD104" s="54">
        <f>+'Ark1'!AC1737</f>
        <v>31.296701917904969</v>
      </c>
      <c r="AE104" s="73">
        <f>+'Ark1'!AD1737</f>
        <v>4.8991077135109755</v>
      </c>
      <c r="AF104" s="73">
        <f>+'Ark1'!AE1737</f>
        <v>3.004566284990335</v>
      </c>
      <c r="AG104" s="73">
        <f>+'Ark1'!AF1737</f>
        <v>4.0578545600642828</v>
      </c>
      <c r="AH104" s="149">
        <f t="shared" si="30"/>
        <v>1.5752932726837443</v>
      </c>
      <c r="AI104" s="73">
        <f t="shared" si="31"/>
        <v>23.566666666666666</v>
      </c>
      <c r="AJ104" s="46"/>
      <c r="AK104" s="4"/>
      <c r="AL104" s="13"/>
      <c r="AN104" s="5"/>
      <c r="AO104" s="5"/>
    </row>
    <row r="105" spans="1:41" ht="15.6">
      <c r="A105" s="46"/>
      <c r="B105" s="64">
        <f>+'Ark1'!C1738</f>
        <v>2017</v>
      </c>
      <c r="C105" s="64">
        <f>+'Ark1'!O1738</f>
        <v>18</v>
      </c>
      <c r="D105" s="64" t="str">
        <f t="shared" si="29"/>
        <v>Nordland</v>
      </c>
      <c r="E105" s="52">
        <f>+'Ark1'!Q1738</f>
        <v>27</v>
      </c>
      <c r="F105" s="73"/>
      <c r="G105" s="52">
        <f>+'Ark1'!R1738</f>
        <v>583</v>
      </c>
      <c r="H105" s="73"/>
      <c r="I105" s="169">
        <f>+'Ark1'!AF1738</f>
        <v>3.3461516386385806</v>
      </c>
      <c r="J105" s="149"/>
      <c r="K105" s="169">
        <f>+'Ark1'!AG1738</f>
        <v>3.9864128449304697</v>
      </c>
      <c r="L105" s="93"/>
      <c r="M105" s="258"/>
      <c r="N105" s="72"/>
      <c r="O105" s="169"/>
      <c r="P105" s="93"/>
      <c r="Q105" s="169"/>
      <c r="R105" s="93"/>
      <c r="S105" s="54">
        <f>+'Ark1'!S1738</f>
        <v>4.5677530017152659</v>
      </c>
      <c r="T105" s="149"/>
      <c r="U105" s="54">
        <f>+'Ark1'!T1738</f>
        <v>3.806174957118353</v>
      </c>
      <c r="V105" s="149">
        <f>+'Ark1'!U1738</f>
        <v>8.9840480274442598</v>
      </c>
      <c r="W105" s="149"/>
      <c r="X105" s="88"/>
      <c r="Y105" s="73">
        <f>+'Ark1'!X1738</f>
        <v>2.9159519725557472</v>
      </c>
      <c r="Z105" s="73">
        <f>+'Ark1'!Y1738</f>
        <v>0</v>
      </c>
      <c r="AA105" s="73">
        <f>+'Ark1'!Z1738</f>
        <v>3.0289969827544203</v>
      </c>
      <c r="AB105" s="149">
        <f>+'Ark1'!AA1738</f>
        <v>1.3541586771380769</v>
      </c>
      <c r="AC105" s="54">
        <f>+'Ark1'!AB1738</f>
        <v>1.8162114311194455</v>
      </c>
      <c r="AD105" s="54">
        <f>+'Ark1'!AC1738</f>
        <v>41.52023999954644</v>
      </c>
      <c r="AE105" s="73">
        <f>+'Ark1'!AD1738</f>
        <v>41.315594896246097</v>
      </c>
      <c r="AF105" s="73">
        <f>+'Ark1'!AE1738</f>
        <v>48.063244159166125</v>
      </c>
      <c r="AG105" s="73">
        <f>+'Ark1'!AF1738</f>
        <v>3.3461516386385806</v>
      </c>
      <c r="AH105" s="149">
        <f t="shared" si="30"/>
        <v>1.9668419076229828</v>
      </c>
      <c r="AI105" s="73">
        <f t="shared" si="31"/>
        <v>21.592592592592592</v>
      </c>
      <c r="AJ105" s="46"/>
      <c r="AK105" s="4"/>
      <c r="AL105" s="13"/>
      <c r="AN105" s="5"/>
      <c r="AO105" s="5"/>
    </row>
    <row r="106" spans="1:41" ht="15.6">
      <c r="A106" s="46"/>
      <c r="B106" s="64">
        <f>+'Ark1'!C1739</f>
        <v>2017</v>
      </c>
      <c r="C106" s="64">
        <f>+'Ark1'!O1739</f>
        <v>54</v>
      </c>
      <c r="D106" s="64" t="str">
        <f t="shared" si="29"/>
        <v>Troms og Finnmark</v>
      </c>
      <c r="E106" s="52">
        <f>+'Ark1'!Q1739</f>
        <v>0</v>
      </c>
      <c r="F106" s="73"/>
      <c r="G106" s="52">
        <f>+'Ark1'!R1739</f>
        <v>0</v>
      </c>
      <c r="H106" s="73"/>
      <c r="I106" s="169">
        <f>+'Ark1'!AF1739</f>
        <v>0</v>
      </c>
      <c r="J106" s="149"/>
      <c r="K106" s="169">
        <f>+'Ark1'!AG1739</f>
        <v>0</v>
      </c>
      <c r="L106" s="93"/>
      <c r="M106" s="258"/>
      <c r="N106" s="72"/>
      <c r="O106" s="169"/>
      <c r="P106" s="93"/>
      <c r="Q106" s="169"/>
      <c r="R106" s="93"/>
      <c r="S106" s="54">
        <f>+'Ark1'!S1739</f>
        <v>0</v>
      </c>
      <c r="T106" s="149"/>
      <c r="U106" s="54">
        <f>+'Ark1'!T1739</f>
        <v>0</v>
      </c>
      <c r="V106" s="149">
        <f>+'Ark1'!U1739</f>
        <v>0</v>
      </c>
      <c r="W106" s="149"/>
      <c r="X106" s="88"/>
      <c r="Y106" s="73">
        <f>+'Ark1'!X1739</f>
        <v>0</v>
      </c>
      <c r="Z106" s="73">
        <f>+'Ark1'!Y1739</f>
        <v>0</v>
      </c>
      <c r="AA106" s="73">
        <f>+'Ark1'!Z1739</f>
        <v>0</v>
      </c>
      <c r="AB106" s="149">
        <f>+'Ark1'!AA1739</f>
        <v>0</v>
      </c>
      <c r="AC106" s="54">
        <f>+'Ark1'!AB1739</f>
        <v>0</v>
      </c>
      <c r="AD106" s="54">
        <f>+'Ark1'!AC1739</f>
        <v>0</v>
      </c>
      <c r="AE106" s="73">
        <f>+'Ark1'!AD1739</f>
        <v>0</v>
      </c>
      <c r="AF106" s="73">
        <f>+'Ark1'!AE1739</f>
        <v>0</v>
      </c>
      <c r="AG106" s="73">
        <f>+'Ark1'!AF1739</f>
        <v>0</v>
      </c>
      <c r="AH106" s="149" t="e">
        <f t="shared" si="30"/>
        <v>#DIV/0!</v>
      </c>
      <c r="AI106" s="73" t="e">
        <f t="shared" si="31"/>
        <v>#DIV/0!</v>
      </c>
      <c r="AJ106" s="46"/>
      <c r="AK106" s="4"/>
      <c r="AL106" s="13"/>
      <c r="AN106" s="5"/>
      <c r="AO106" s="5"/>
    </row>
    <row r="107" spans="1:41" ht="15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93"/>
      <c r="M107" s="70"/>
      <c r="N107" s="72"/>
      <c r="O107" s="46"/>
      <c r="P107" s="93"/>
      <c r="Q107" s="46"/>
      <c r="R107" s="93"/>
      <c r="S107" s="46"/>
      <c r="T107" s="46"/>
      <c r="U107" s="46"/>
      <c r="V107" s="46"/>
      <c r="W107" s="46"/>
      <c r="X107" s="88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"/>
      <c r="AL107" s="13"/>
    </row>
    <row r="108" spans="1:41" ht="15.6">
      <c r="A108" s="46"/>
      <c r="B108" s="64">
        <f>+'Ark1'!C1740</f>
        <v>2016</v>
      </c>
      <c r="C108" s="64">
        <f>+'Ark1'!O1740</f>
        <v>1</v>
      </c>
      <c r="D108" s="64" t="str">
        <f t="shared" si="29"/>
        <v>Viken</v>
      </c>
      <c r="E108" s="52">
        <f>+'Ark1'!Q1740</f>
        <v>7</v>
      </c>
      <c r="F108" s="73"/>
      <c r="G108" s="52">
        <f>+'Ark1'!R1740</f>
        <v>115</v>
      </c>
      <c r="H108" s="73"/>
      <c r="I108" s="169">
        <f>+'Ark1'!AF1740</f>
        <v>0.78686281217926779</v>
      </c>
      <c r="J108" s="149"/>
      <c r="K108" s="169">
        <f>+'Ark1'!AG1740</f>
        <v>1.1897356910834005</v>
      </c>
      <c r="L108" s="93"/>
      <c r="M108" s="258"/>
      <c r="N108" s="72"/>
      <c r="O108" s="169"/>
      <c r="P108" s="93"/>
      <c r="Q108" s="169"/>
      <c r="R108" s="93"/>
      <c r="S108" s="54">
        <f>+'Ark1'!S1740</f>
        <v>5.8260869565217392</v>
      </c>
      <c r="T108" s="149"/>
      <c r="U108" s="54">
        <f>+'Ark1'!T1740</f>
        <v>4.8173913043478258</v>
      </c>
      <c r="V108" s="149">
        <f>+'Ark1'!U1740</f>
        <v>11.526086956521741</v>
      </c>
      <c r="W108" s="149"/>
      <c r="X108" s="88"/>
      <c r="Y108" s="73">
        <f>+'Ark1'!X1740</f>
        <v>8.695652173913043</v>
      </c>
      <c r="Z108" s="73">
        <f>+'Ark1'!Y1740</f>
        <v>0</v>
      </c>
      <c r="AA108" s="73">
        <f>+'Ark1'!Z1740</f>
        <v>3.6187455658970071</v>
      </c>
      <c r="AB108" s="149">
        <f>+'Ark1'!AA1740</f>
        <v>1.2938709670577988</v>
      </c>
      <c r="AC108" s="54">
        <f>+'Ark1'!AB1740</f>
        <v>1.8677240681393483</v>
      </c>
      <c r="AD108" s="54">
        <f>+'Ark1'!AC1740</f>
        <v>71.468182999649116</v>
      </c>
      <c r="AE108" s="73">
        <f>+'Ark1'!AD1740</f>
        <v>47.62188681732539</v>
      </c>
      <c r="AF108" s="73">
        <f>+'Ark1'!AE1740</f>
        <v>42.9450377867296</v>
      </c>
      <c r="AG108" s="73">
        <f>+'Ark1'!AF1740</f>
        <v>0.78686281217926779</v>
      </c>
      <c r="AH108" s="149">
        <f t="shared" si="30"/>
        <v>1.9783582089552243</v>
      </c>
      <c r="AI108" s="73">
        <f t="shared" si="31"/>
        <v>16.428571428571427</v>
      </c>
      <c r="AJ108" s="46"/>
      <c r="AK108" s="4"/>
      <c r="AL108" s="13"/>
      <c r="AN108" s="5"/>
      <c r="AO108" s="5"/>
    </row>
    <row r="109" spans="1:41" ht="15.6">
      <c r="A109" s="46"/>
      <c r="B109" s="64">
        <f>+'Ark1'!C1741</f>
        <v>2016</v>
      </c>
      <c r="C109" s="64">
        <f>+'Ark1'!O1741</f>
        <v>4</v>
      </c>
      <c r="D109" s="64" t="str">
        <f t="shared" si="29"/>
        <v>Innlandet</v>
      </c>
      <c r="E109" s="52">
        <f>+'Ark1'!Q1741</f>
        <v>24</v>
      </c>
      <c r="F109" s="73"/>
      <c r="G109" s="52">
        <f>+'Ark1'!R1741</f>
        <v>744</v>
      </c>
      <c r="H109" s="73"/>
      <c r="I109" s="169">
        <f>+'Ark1'!AF1741</f>
        <v>5.0906602805336991</v>
      </c>
      <c r="J109" s="149"/>
      <c r="K109" s="169">
        <f>+'Ark1'!AG1741</f>
        <v>6.2883208435769049</v>
      </c>
      <c r="L109" s="93"/>
      <c r="M109" s="258"/>
      <c r="N109" s="72"/>
      <c r="O109" s="169"/>
      <c r="P109" s="93"/>
      <c r="Q109" s="169"/>
      <c r="R109" s="93"/>
      <c r="S109" s="54">
        <f>+'Ark1'!S1741</f>
        <v>4.9408602150537639</v>
      </c>
      <c r="T109" s="149"/>
      <c r="U109" s="54">
        <f>+'Ark1'!T1741</f>
        <v>3.975806451612903</v>
      </c>
      <c r="V109" s="149">
        <f>+'Ark1'!U1741</f>
        <v>9.4165322580645121</v>
      </c>
      <c r="W109" s="149"/>
      <c r="X109" s="88"/>
      <c r="Y109" s="73">
        <f>+'Ark1'!X1741</f>
        <v>3.897849462365591</v>
      </c>
      <c r="Z109" s="73">
        <f>+'Ark1'!Y1741</f>
        <v>0</v>
      </c>
      <c r="AA109" s="73">
        <f>+'Ark1'!Z1741</f>
        <v>3.5464859658468555</v>
      </c>
      <c r="AB109" s="149">
        <f>+'Ark1'!AA1741</f>
        <v>1.5033107948962425</v>
      </c>
      <c r="AC109" s="54">
        <f>+'Ark1'!AB1741</f>
        <v>1.6137699284265588</v>
      </c>
      <c r="AD109" s="54">
        <f>+'Ark1'!AC1741</f>
        <v>21.046348020041421</v>
      </c>
      <c r="AE109" s="73">
        <f>+'Ark1'!AD1741</f>
        <v>60.50622849514756</v>
      </c>
      <c r="AF109" s="73">
        <f>+'Ark1'!AE1741</f>
        <v>20.77271267175772</v>
      </c>
      <c r="AG109" s="73">
        <f>+'Ark1'!AF1741</f>
        <v>5.0906602805336991</v>
      </c>
      <c r="AH109" s="149">
        <f t="shared" si="30"/>
        <v>1.9058487486398248</v>
      </c>
      <c r="AI109" s="73">
        <f t="shared" si="31"/>
        <v>31</v>
      </c>
      <c r="AJ109" s="46"/>
      <c r="AK109" s="4"/>
      <c r="AL109" s="13"/>
      <c r="AN109" s="5"/>
      <c r="AO109" s="5"/>
    </row>
    <row r="110" spans="1:41" ht="15.6">
      <c r="A110" s="46"/>
      <c r="B110" s="64">
        <f>+'Ark1'!C1742</f>
        <v>2016</v>
      </c>
      <c r="C110" s="64">
        <f>+'Ark1'!O1742</f>
        <v>8</v>
      </c>
      <c r="D110" s="64" t="str">
        <f t="shared" si="29"/>
        <v>Telemark/ Vestfold</v>
      </c>
      <c r="E110" s="52">
        <f>+'Ark1'!Q1742</f>
        <v>26</v>
      </c>
      <c r="F110" s="73"/>
      <c r="G110" s="52">
        <f>+'Ark1'!R1742</f>
        <v>1468</v>
      </c>
      <c r="H110" s="73"/>
      <c r="I110" s="169">
        <f>+'Ark1'!AF1742</f>
        <v>10.044474854601438</v>
      </c>
      <c r="J110" s="149"/>
      <c r="K110" s="169">
        <f>+'Ark1'!AG1742</f>
        <v>7.8026196624579347</v>
      </c>
      <c r="L110" s="93"/>
      <c r="M110" s="258"/>
      <c r="N110" s="72"/>
      <c r="O110" s="169"/>
      <c r="P110" s="93"/>
      <c r="Q110" s="169"/>
      <c r="R110" s="93"/>
      <c r="S110" s="54">
        <f>+'Ark1'!S1742</f>
        <v>5.5252043596730243</v>
      </c>
      <c r="T110" s="149"/>
      <c r="U110" s="54">
        <f>+'Ark1'!T1742</f>
        <v>3.3855585831062678</v>
      </c>
      <c r="V110" s="149">
        <f>+'Ark1'!U1742</f>
        <v>5.9216621253405979</v>
      </c>
      <c r="W110" s="149"/>
      <c r="X110" s="88"/>
      <c r="Y110" s="73">
        <f>+'Ark1'!X1742</f>
        <v>0.54495912806539515</v>
      </c>
      <c r="Z110" s="73">
        <f>+'Ark1'!Y1742</f>
        <v>0</v>
      </c>
      <c r="AA110" s="73">
        <f>+'Ark1'!Z1742</f>
        <v>2.4710160659336662</v>
      </c>
      <c r="AB110" s="149">
        <f>+'Ark1'!AA1742</f>
        <v>1.8169028200263455</v>
      </c>
      <c r="AC110" s="54">
        <f>+'Ark1'!AB1742</f>
        <v>1.5159851793492949</v>
      </c>
      <c r="AD110" s="54">
        <f>+'Ark1'!AC1742</f>
        <v>21.889823358127764</v>
      </c>
      <c r="AE110" s="73">
        <f>+'Ark1'!AD1742</f>
        <v>41.745249291323489</v>
      </c>
      <c r="AF110" s="73">
        <f>+'Ark1'!AE1742</f>
        <v>27.09895597578716</v>
      </c>
      <c r="AG110" s="73">
        <f>+'Ark1'!AF1742</f>
        <v>10.044474854601438</v>
      </c>
      <c r="AH110" s="149">
        <f t="shared" si="30"/>
        <v>1.0717544075946244</v>
      </c>
      <c r="AI110" s="73">
        <f t="shared" si="31"/>
        <v>56.46153846153846</v>
      </c>
      <c r="AJ110" s="46"/>
      <c r="AK110" s="4"/>
      <c r="AL110" s="13"/>
      <c r="AN110" s="5"/>
      <c r="AO110" s="5"/>
    </row>
    <row r="111" spans="1:41" ht="15.6">
      <c r="A111" s="46"/>
      <c r="B111" s="64">
        <f>+'Ark1'!C1743</f>
        <v>2016</v>
      </c>
      <c r="C111" s="64">
        <f>+'Ark1'!O1743</f>
        <v>9</v>
      </c>
      <c r="D111" s="64" t="str">
        <f t="shared" si="29"/>
        <v>Agder</v>
      </c>
      <c r="E111" s="52">
        <f>+'Ark1'!Q1743</f>
        <v>5</v>
      </c>
      <c r="F111" s="73"/>
      <c r="G111" s="52">
        <f>+'Ark1'!R1743</f>
        <v>59</v>
      </c>
      <c r="H111" s="73"/>
      <c r="I111" s="169">
        <f>+'Ark1'!AF1743</f>
        <v>0.40369483407458095</v>
      </c>
      <c r="J111" s="149"/>
      <c r="K111" s="169">
        <f>+'Ark1'!AG1743</f>
        <v>0.35184940845318208</v>
      </c>
      <c r="L111" s="93"/>
      <c r="M111" s="258"/>
      <c r="N111" s="72"/>
      <c r="O111" s="169"/>
      <c r="P111" s="93"/>
      <c r="Q111" s="169"/>
      <c r="R111" s="93"/>
      <c r="S111" s="54">
        <f>+'Ark1'!S1743</f>
        <v>4.4915254237288131</v>
      </c>
      <c r="T111" s="149"/>
      <c r="U111" s="54">
        <f>+'Ark1'!T1743</f>
        <v>3.4745762711864403</v>
      </c>
      <c r="V111" s="149">
        <f>+'Ark1'!U1743</f>
        <v>6.6440677966101696</v>
      </c>
      <c r="W111" s="149"/>
      <c r="X111" s="88"/>
      <c r="Y111" s="73">
        <f>+'Ark1'!X1743</f>
        <v>0</v>
      </c>
      <c r="Z111" s="73">
        <f>+'Ark1'!Y1743</f>
        <v>0</v>
      </c>
      <c r="AA111" s="73">
        <f>+'Ark1'!Z1743</f>
        <v>2.2706880303108221</v>
      </c>
      <c r="AB111" s="149">
        <f>+'Ark1'!AA1743</f>
        <v>1.8989103151404647</v>
      </c>
      <c r="AC111" s="54">
        <f>+'Ark1'!AB1743</f>
        <v>1.4997845291951819</v>
      </c>
      <c r="AD111" s="54">
        <f>+'Ark1'!AC1743</f>
        <v>14.199016371568524</v>
      </c>
      <c r="AE111" s="73">
        <f>+'Ark1'!AD1743</f>
        <v>62.145001330380055</v>
      </c>
      <c r="AF111" s="73">
        <f>+'Ark1'!AE1743</f>
        <v>-14.73712847490833</v>
      </c>
      <c r="AG111" s="73">
        <f>+'Ark1'!AF1743</f>
        <v>0.40369483407458095</v>
      </c>
      <c r="AH111" s="149">
        <f t="shared" si="30"/>
        <v>1.479245283018868</v>
      </c>
      <c r="AI111" s="73">
        <f t="shared" si="31"/>
        <v>11.8</v>
      </c>
      <c r="AJ111" s="46"/>
      <c r="AK111" s="4"/>
      <c r="AL111" s="13"/>
      <c r="AN111" s="5"/>
      <c r="AO111" s="5"/>
    </row>
    <row r="112" spans="1:41" ht="15.6">
      <c r="A112" s="46"/>
      <c r="B112" s="64">
        <f>+'Ark1'!C1744</f>
        <v>2016</v>
      </c>
      <c r="C112" s="64">
        <f>+'Ark1'!O1744</f>
        <v>11</v>
      </c>
      <c r="D112" s="64" t="str">
        <f t="shared" si="29"/>
        <v>Rogaland</v>
      </c>
      <c r="E112" s="52">
        <f>+'Ark1'!Q1744</f>
        <v>64</v>
      </c>
      <c r="F112" s="73"/>
      <c r="G112" s="52">
        <f>+'Ark1'!R1744</f>
        <v>720</v>
      </c>
      <c r="H112" s="73"/>
      <c r="I112" s="169">
        <f>+'Ark1'!AF1744</f>
        <v>4.9264454327745471</v>
      </c>
      <c r="J112" s="149"/>
      <c r="K112" s="169">
        <f>+'Ark1'!AG1744</f>
        <v>4.9545243615324468</v>
      </c>
      <c r="L112" s="93"/>
      <c r="M112" s="258"/>
      <c r="N112" s="72"/>
      <c r="O112" s="169"/>
      <c r="P112" s="93"/>
      <c r="Q112" s="169"/>
      <c r="R112" s="93"/>
      <c r="S112" s="54">
        <f>+'Ark1'!S1744</f>
        <v>4.3597222222222225</v>
      </c>
      <c r="T112" s="149"/>
      <c r="U112" s="54">
        <f>+'Ark1'!T1744</f>
        <v>3.2569444444444442</v>
      </c>
      <c r="V112" s="149">
        <f>+'Ark1'!U1744</f>
        <v>7.6665277777777741</v>
      </c>
      <c r="W112" s="149"/>
      <c r="X112" s="88"/>
      <c r="Y112" s="73">
        <f>+'Ark1'!X1744</f>
        <v>2.3611111111111112</v>
      </c>
      <c r="Z112" s="73">
        <f>+'Ark1'!Y1744</f>
        <v>0.1388888888888889</v>
      </c>
      <c r="AA112" s="73">
        <f>+'Ark1'!Z1744</f>
        <v>3.6057291063136367</v>
      </c>
      <c r="AB112" s="149">
        <f>+'Ark1'!AA1744</f>
        <v>1.291979502140268</v>
      </c>
      <c r="AC112" s="54">
        <f>+'Ark1'!AB1744</f>
        <v>1.5126619645961228</v>
      </c>
      <c r="AD112" s="54">
        <f>+'Ark1'!AC1744</f>
        <v>51.61887063225597</v>
      </c>
      <c r="AE112" s="73">
        <f>+'Ark1'!AD1744</f>
        <v>40.370979109275154</v>
      </c>
      <c r="AF112" s="73">
        <f>+'Ark1'!AE1744</f>
        <v>44.164890322901698</v>
      </c>
      <c r="AG112" s="73">
        <f>+'Ark1'!AF1744</f>
        <v>4.9264454327745471</v>
      </c>
      <c r="AH112" s="149">
        <f t="shared" si="30"/>
        <v>1.7584899649569916</v>
      </c>
      <c r="AI112" s="73">
        <f t="shared" si="31"/>
        <v>11.25</v>
      </c>
      <c r="AJ112" s="46"/>
      <c r="AK112" s="4"/>
      <c r="AL112" s="13"/>
      <c r="AN112" s="5"/>
      <c r="AO112" s="5"/>
    </row>
    <row r="113" spans="1:41" ht="15.6">
      <c r="A113" s="46"/>
      <c r="B113" s="64">
        <f>+'Ark1'!C1745</f>
        <v>2016</v>
      </c>
      <c r="C113" s="64">
        <f>+'Ark1'!O1745</f>
        <v>14</v>
      </c>
      <c r="D113" s="64" t="str">
        <f t="shared" si="29"/>
        <v>Vestland</v>
      </c>
      <c r="E113" s="52">
        <f>+'Ark1'!Q1745</f>
        <v>79</v>
      </c>
      <c r="F113" s="73"/>
      <c r="G113" s="52">
        <f>+'Ark1'!R1745</f>
        <v>2611</v>
      </c>
      <c r="H113" s="73"/>
      <c r="I113" s="169">
        <f>+'Ark1'!AF1745</f>
        <v>17.865206979131031</v>
      </c>
      <c r="J113" s="149"/>
      <c r="K113" s="169">
        <f>+'Ark1'!AG1745</f>
        <v>16.915878371403995</v>
      </c>
      <c r="L113" s="93"/>
      <c r="M113" s="258"/>
      <c r="N113" s="72"/>
      <c r="O113" s="169"/>
      <c r="P113" s="93"/>
      <c r="Q113" s="169"/>
      <c r="R113" s="93"/>
      <c r="S113" s="54">
        <f>+'Ark1'!S1745</f>
        <v>4.8042895442359264</v>
      </c>
      <c r="T113" s="149"/>
      <c r="U113" s="54">
        <f>+'Ark1'!T1745</f>
        <v>4.1551129835312128</v>
      </c>
      <c r="V113" s="149">
        <f>+'Ark1'!U1745</f>
        <v>7.21800076599005</v>
      </c>
      <c r="W113" s="149"/>
      <c r="X113" s="88"/>
      <c r="Y113" s="73">
        <f>+'Ark1'!X1745</f>
        <v>2.6809651474530831</v>
      </c>
      <c r="Z113" s="73">
        <f>+'Ark1'!Y1745</f>
        <v>0.15319800842589049</v>
      </c>
      <c r="AA113" s="73">
        <f>+'Ark1'!Z1745</f>
        <v>3.2095280142569886</v>
      </c>
      <c r="AB113" s="149">
        <f>+'Ark1'!AA1745</f>
        <v>1.1879956112017451</v>
      </c>
      <c r="AC113" s="54">
        <f>+'Ark1'!AB1745</f>
        <v>1.4069068617110485</v>
      </c>
      <c r="AD113" s="54">
        <f>+'Ark1'!AC1745</f>
        <v>29.644917242703514</v>
      </c>
      <c r="AE113" s="73">
        <f>+'Ark1'!AD1745</f>
        <v>23.693064948584745</v>
      </c>
      <c r="AF113" s="73">
        <f>+'Ark1'!AE1745</f>
        <v>43.016790389431776</v>
      </c>
      <c r="AG113" s="73">
        <f>+'Ark1'!AF1745</f>
        <v>17.865206979131031</v>
      </c>
      <c r="AH113" s="149">
        <f t="shared" si="30"/>
        <v>1.5024075255102052</v>
      </c>
      <c r="AI113" s="73">
        <f t="shared" si="31"/>
        <v>33.050632911392405</v>
      </c>
      <c r="AJ113" s="46"/>
      <c r="AK113" s="4"/>
      <c r="AL113" s="13"/>
      <c r="AN113" s="5"/>
      <c r="AO113" s="5"/>
    </row>
    <row r="114" spans="1:41" ht="15.6">
      <c r="A114" s="46"/>
      <c r="B114" s="64">
        <f>+'Ark1'!C1746</f>
        <v>2016</v>
      </c>
      <c r="C114" s="64">
        <f>+'Ark1'!O1746</f>
        <v>15</v>
      </c>
      <c r="D114" s="64" t="str">
        <f t="shared" si="29"/>
        <v>Møre og Romsdal</v>
      </c>
      <c r="E114" s="52">
        <f>+'Ark1'!Q1746</f>
        <v>35</v>
      </c>
      <c r="F114" s="73"/>
      <c r="G114" s="52">
        <f>+'Ark1'!R1746</f>
        <v>1546</v>
      </c>
      <c r="H114" s="73"/>
      <c r="I114" s="169">
        <f>+'Ark1'!AF1746</f>
        <v>10.57817310981868</v>
      </c>
      <c r="J114" s="149"/>
      <c r="K114" s="169">
        <f>+'Ark1'!AG1746</f>
        <v>9.3227527189791193</v>
      </c>
      <c r="L114" s="93"/>
      <c r="M114" s="258"/>
      <c r="N114" s="72"/>
      <c r="O114" s="169"/>
      <c r="P114" s="93"/>
      <c r="Q114" s="169"/>
      <c r="R114" s="93"/>
      <c r="S114" s="54">
        <f>+'Ark1'!S1746</f>
        <v>5.1131953428201804</v>
      </c>
      <c r="T114" s="149"/>
      <c r="U114" s="54">
        <f>+'Ark1'!T1746</f>
        <v>4.0879689521345428</v>
      </c>
      <c r="V114" s="149">
        <f>+'Ark1'!U1746</f>
        <v>6.7183699870633795</v>
      </c>
      <c r="W114" s="149"/>
      <c r="X114" s="88"/>
      <c r="Y114" s="73">
        <f>+'Ark1'!X1746</f>
        <v>0.90556274256144875</v>
      </c>
      <c r="Z114" s="73">
        <f>+'Ark1'!Y1746</f>
        <v>6.4683053040103466E-2</v>
      </c>
      <c r="AA114" s="73">
        <f>+'Ark1'!Z1746</f>
        <v>3.0683648839471256</v>
      </c>
      <c r="AB114" s="149">
        <f>+'Ark1'!AA1746</f>
        <v>1.4506078520283849</v>
      </c>
      <c r="AC114" s="54">
        <f>+'Ark1'!AB1746</f>
        <v>1.3967334425418056</v>
      </c>
      <c r="AD114" s="54">
        <f>+'Ark1'!AC1746</f>
        <v>-5.303039940419235</v>
      </c>
      <c r="AE114" s="73">
        <f>+'Ark1'!AD1746</f>
        <v>-22.375058745905314</v>
      </c>
      <c r="AF114" s="73">
        <f>+'Ark1'!AE1746</f>
        <v>50.109197565362315</v>
      </c>
      <c r="AG114" s="73">
        <f>+'Ark1'!AF1746</f>
        <v>10.57817310981868</v>
      </c>
      <c r="AH114" s="149">
        <f t="shared" si="30"/>
        <v>1.3139278937381387</v>
      </c>
      <c r="AI114" s="73">
        <f t="shared" si="31"/>
        <v>44.171428571428571</v>
      </c>
      <c r="AJ114" s="46"/>
      <c r="AK114" s="4"/>
      <c r="AL114" s="13"/>
      <c r="AN114" s="5"/>
      <c r="AO114" s="5"/>
    </row>
    <row r="115" spans="1:41" ht="15.6">
      <c r="A115" s="46"/>
      <c r="B115" s="64">
        <f>+'Ark1'!C1747</f>
        <v>2016</v>
      </c>
      <c r="C115" s="64">
        <f>+'Ark1'!O1747</f>
        <v>16</v>
      </c>
      <c r="D115" s="64" t="str">
        <f t="shared" si="29"/>
        <v>Trøndelag</v>
      </c>
      <c r="E115" s="52">
        <f>+'Ark1'!Q1747</f>
        <v>30</v>
      </c>
      <c r="F115" s="73"/>
      <c r="G115" s="52">
        <f>+'Ark1'!R1747</f>
        <v>506</v>
      </c>
      <c r="H115" s="73"/>
      <c r="I115" s="169">
        <f>+'Ark1'!AF1747</f>
        <v>3.4621963735887795</v>
      </c>
      <c r="J115" s="149"/>
      <c r="K115" s="169">
        <f>+'Ark1'!AG1747</f>
        <v>4.4665128223079753</v>
      </c>
      <c r="L115" s="93"/>
      <c r="M115" s="258"/>
      <c r="N115" s="72"/>
      <c r="O115" s="169"/>
      <c r="P115" s="93"/>
      <c r="Q115" s="169"/>
      <c r="R115" s="93"/>
      <c r="S115" s="54">
        <f>+'Ark1'!S1747</f>
        <v>6.4288537549407119</v>
      </c>
      <c r="T115" s="149"/>
      <c r="U115" s="54">
        <f>+'Ark1'!T1747</f>
        <v>2.2193675889328066</v>
      </c>
      <c r="V115" s="149">
        <f>+'Ark1'!U1747</f>
        <v>9.8343873517786626</v>
      </c>
      <c r="W115" s="149"/>
      <c r="X115" s="88"/>
      <c r="Y115" s="73">
        <f>+'Ark1'!X1747</f>
        <v>4.3478260869565215</v>
      </c>
      <c r="Z115" s="73">
        <f>+'Ark1'!Y1747</f>
        <v>0.19762845849802371</v>
      </c>
      <c r="AA115" s="73">
        <f>+'Ark1'!Z1747</f>
        <v>3.4757891190571528</v>
      </c>
      <c r="AB115" s="149">
        <f>+'Ark1'!AA1747</f>
        <v>1.6763518733005638</v>
      </c>
      <c r="AC115" s="54">
        <f>+'Ark1'!AB1747</f>
        <v>2.1295261946017425</v>
      </c>
      <c r="AD115" s="54">
        <f>+'Ark1'!AC1747</f>
        <v>53.649467148290626</v>
      </c>
      <c r="AE115" s="73">
        <f>+'Ark1'!AD1747</f>
        <v>-24.305565422890517</v>
      </c>
      <c r="AF115" s="73">
        <f>+'Ark1'!AE1747</f>
        <v>0.68631909666990387</v>
      </c>
      <c r="AG115" s="73">
        <f>+'Ark1'!AF1747</f>
        <v>3.4621963735887795</v>
      </c>
      <c r="AH115" s="149">
        <f t="shared" si="30"/>
        <v>1.5297264063940987</v>
      </c>
      <c r="AI115" s="73">
        <f t="shared" si="31"/>
        <v>16.866666666666667</v>
      </c>
      <c r="AJ115" s="46"/>
      <c r="AK115" s="4"/>
      <c r="AL115" s="13"/>
      <c r="AN115" s="5"/>
      <c r="AO115" s="5"/>
    </row>
    <row r="116" spans="1:41" ht="15.6">
      <c r="A116" s="46"/>
      <c r="B116" s="64">
        <f>+'Ark1'!C1748</f>
        <v>2016</v>
      </c>
      <c r="C116" s="64">
        <f>+'Ark1'!O1748</f>
        <v>18</v>
      </c>
      <c r="D116" s="64" t="str">
        <f t="shared" si="29"/>
        <v>Nordland</v>
      </c>
      <c r="E116" s="52">
        <f>+'Ark1'!Q1748</f>
        <v>34</v>
      </c>
      <c r="F116" s="73"/>
      <c r="G116" s="52">
        <f>+'Ark1'!R1748</f>
        <v>556</v>
      </c>
      <c r="H116" s="73"/>
      <c r="I116" s="169">
        <f>+'Ark1'!AF1748</f>
        <v>3.8043106397536759</v>
      </c>
      <c r="J116" s="149"/>
      <c r="K116" s="169">
        <f>+'Ark1'!AG1748</f>
        <v>4.551423419347949</v>
      </c>
      <c r="L116" s="93"/>
      <c r="M116" s="258"/>
      <c r="N116" s="72"/>
      <c r="O116" s="169"/>
      <c r="P116" s="93"/>
      <c r="Q116" s="169"/>
      <c r="R116" s="93"/>
      <c r="S116" s="54">
        <f>+'Ark1'!S1748</f>
        <v>4.5755395683453237</v>
      </c>
      <c r="T116" s="149"/>
      <c r="U116" s="54">
        <f>+'Ark1'!T1748</f>
        <v>3.4892086330935244</v>
      </c>
      <c r="V116" s="149">
        <f>+'Ark1'!U1748</f>
        <v>9.1201438848920873</v>
      </c>
      <c r="W116" s="149"/>
      <c r="X116" s="88"/>
      <c r="Y116" s="73">
        <f>+'Ark1'!X1748</f>
        <v>8.4532374100719441</v>
      </c>
      <c r="Z116" s="73">
        <f>+'Ark1'!Y1748</f>
        <v>0.71942446043165453</v>
      </c>
      <c r="AA116" s="73">
        <f>+'Ark1'!Z1748</f>
        <v>4.4420842190927647</v>
      </c>
      <c r="AB116" s="149">
        <f>+'Ark1'!AA1748</f>
        <v>1.3583126289903349</v>
      </c>
      <c r="AC116" s="54">
        <f>+'Ark1'!AB1748</f>
        <v>1.7490671983620021</v>
      </c>
      <c r="AD116" s="54">
        <f>+'Ark1'!AC1748</f>
        <v>50.962050906285405</v>
      </c>
      <c r="AE116" s="73">
        <f>+'Ark1'!AD1748</f>
        <v>64.602351160048556</v>
      </c>
      <c r="AF116" s="73">
        <f>+'Ark1'!AE1748</f>
        <v>54.314098338049661</v>
      </c>
      <c r="AG116" s="73">
        <f>+'Ark1'!AF1748</f>
        <v>3.8043106397536759</v>
      </c>
      <c r="AH116" s="149">
        <f t="shared" si="30"/>
        <v>1.993238993710692</v>
      </c>
      <c r="AI116" s="73">
        <f t="shared" si="31"/>
        <v>16.352941176470587</v>
      </c>
      <c r="AJ116" s="46"/>
      <c r="AK116" s="4"/>
      <c r="AL116" s="5"/>
      <c r="AN116" s="5"/>
      <c r="AO116" s="5"/>
    </row>
    <row r="117" spans="1:41" ht="15.6">
      <c r="A117" s="46"/>
      <c r="B117" s="64">
        <f>+'Ark1'!C1749</f>
        <v>2016</v>
      </c>
      <c r="C117" s="64">
        <f>+'Ark1'!O1749</f>
        <v>54</v>
      </c>
      <c r="D117" s="64" t="str">
        <f t="shared" si="29"/>
        <v>Troms og Finnmark</v>
      </c>
      <c r="E117" s="52">
        <f>+'Ark1'!Q1749</f>
        <v>0</v>
      </c>
      <c r="F117" s="73"/>
      <c r="G117" s="52">
        <f>+'Ark1'!R1749</f>
        <v>0</v>
      </c>
      <c r="H117" s="73"/>
      <c r="I117" s="169">
        <f>+'Ark1'!AF1749</f>
        <v>0</v>
      </c>
      <c r="J117" s="149"/>
      <c r="K117" s="169">
        <f>+'Ark1'!AG1749</f>
        <v>0</v>
      </c>
      <c r="L117" s="93"/>
      <c r="M117" s="258"/>
      <c r="N117" s="72"/>
      <c r="O117" s="169"/>
      <c r="P117" s="93"/>
      <c r="Q117" s="169"/>
      <c r="R117" s="93"/>
      <c r="S117" s="54">
        <f>+'Ark1'!S1749</f>
        <v>0</v>
      </c>
      <c r="T117" s="149"/>
      <c r="U117" s="54">
        <f>+'Ark1'!T1749</f>
        <v>0</v>
      </c>
      <c r="V117" s="149">
        <f>+'Ark1'!U1749</f>
        <v>0</v>
      </c>
      <c r="W117" s="149"/>
      <c r="X117" s="88"/>
      <c r="Y117" s="73">
        <f>+'Ark1'!X1749</f>
        <v>0</v>
      </c>
      <c r="Z117" s="73">
        <f>+'Ark1'!Y1749</f>
        <v>0</v>
      </c>
      <c r="AA117" s="73">
        <f>+'Ark1'!Z1749</f>
        <v>0</v>
      </c>
      <c r="AB117" s="149">
        <f>+'Ark1'!AA1749</f>
        <v>0</v>
      </c>
      <c r="AC117" s="54">
        <f>+'Ark1'!AB1749</f>
        <v>0</v>
      </c>
      <c r="AD117" s="54">
        <f>+'Ark1'!AC1749</f>
        <v>0</v>
      </c>
      <c r="AE117" s="73">
        <f>+'Ark1'!AD1749</f>
        <v>0</v>
      </c>
      <c r="AF117" s="73">
        <f>+'Ark1'!AE1749</f>
        <v>0</v>
      </c>
      <c r="AG117" s="73">
        <f>+'Ark1'!AF1749</f>
        <v>0</v>
      </c>
      <c r="AH117" s="149" t="e">
        <f t="shared" si="30"/>
        <v>#DIV/0!</v>
      </c>
      <c r="AI117" s="73" t="e">
        <f t="shared" si="31"/>
        <v>#DIV/0!</v>
      </c>
      <c r="AJ117" s="46"/>
      <c r="AK117" s="4"/>
      <c r="AL117" s="13"/>
    </row>
    <row r="118" spans="1:41" ht="15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93"/>
      <c r="M118" s="70"/>
      <c r="N118" s="70"/>
      <c r="O118" s="46"/>
      <c r="P118" s="93"/>
      <c r="Q118" s="46"/>
      <c r="R118" s="93"/>
      <c r="S118" s="46"/>
      <c r="T118" s="46"/>
      <c r="U118" s="46"/>
      <c r="V118" s="46"/>
      <c r="W118" s="46"/>
      <c r="X118" s="88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"/>
      <c r="AL118" s="13"/>
    </row>
    <row r="119" spans="1:41" ht="15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93"/>
      <c r="M119" s="70"/>
      <c r="N119" s="70"/>
      <c r="O119" s="46"/>
      <c r="P119" s="93"/>
      <c r="Q119" s="46"/>
      <c r="R119" s="46"/>
      <c r="S119" s="46"/>
      <c r="T119" s="46"/>
      <c r="U119" s="46"/>
      <c r="V119" s="46"/>
      <c r="W119" s="46"/>
      <c r="X119" s="88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"/>
      <c r="AL119" s="13"/>
    </row>
    <row r="120" spans="1:4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293"/>
      <c r="N120" s="29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13"/>
    </row>
    <row r="121" spans="1:4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293"/>
      <c r="N121" s="29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13"/>
    </row>
    <row r="122" spans="1:4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293"/>
      <c r="N122" s="29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13"/>
    </row>
    <row r="123" spans="1:4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293"/>
      <c r="N123" s="29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4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293"/>
      <c r="N124" s="29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4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293"/>
      <c r="N125" s="29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4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293"/>
      <c r="N126" s="29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</row>
  </sheetData>
  <mergeCells count="1">
    <mergeCell ref="AA5:AB5"/>
  </mergeCells>
  <conditionalFormatting sqref="AL48:AL49 AL55">
    <cfRule type="cellIs" dxfId="27" priority="12" stopIfTrue="1" operator="lessThan">
      <formula>0</formula>
    </cfRule>
  </conditionalFormatting>
  <conditionalFormatting sqref="AL82">
    <cfRule type="cellIs" dxfId="26" priority="14" stopIfTrue="1" operator="greaterThan">
      <formula>0</formula>
    </cfRule>
    <cfRule type="cellIs" dxfId="25" priority="15" stopIfTrue="1" operator="lessThan">
      <formula>0</formula>
    </cfRule>
  </conditionalFormatting>
  <conditionalFormatting sqref="F25:F38 F10:F23">
    <cfRule type="cellIs" dxfId="24" priority="9" operator="lessThan">
      <formula>0</formula>
    </cfRule>
    <cfRule type="cellIs" dxfId="23" priority="10" operator="greaterThan">
      <formula>0</formula>
    </cfRule>
  </conditionalFormatting>
  <conditionalFormatting sqref="H25:H38 H10:H23">
    <cfRule type="cellIs" dxfId="22" priority="7" operator="lessThan">
      <formula>0</formula>
    </cfRule>
    <cfRule type="cellIs" dxfId="21" priority="8" operator="greaterThan">
      <formula>0</formula>
    </cfRule>
  </conditionalFormatting>
  <conditionalFormatting sqref="J25:J38 J10:J23">
    <cfRule type="cellIs" dxfId="20" priority="5" operator="lessThan">
      <formula>0</formula>
    </cfRule>
    <cfRule type="cellIs" dxfId="19" priority="6" operator="greaterThan">
      <formula>0</formula>
    </cfRule>
  </conditionalFormatting>
  <conditionalFormatting sqref="T25:T38 T10:T23">
    <cfRule type="cellIs" dxfId="18" priority="3" operator="lessThan">
      <formula>0</formula>
    </cfRule>
    <cfRule type="cellIs" dxfId="17" priority="4" operator="greaterThan">
      <formula>0</formula>
    </cfRule>
  </conditionalFormatting>
  <conditionalFormatting sqref="W25:W38 W10:W23">
    <cfRule type="cellIs" dxfId="16" priority="1" operator="lessThan">
      <formula>0</formula>
    </cfRule>
    <cfRule type="cellIs" dxfId="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AC1:BA393"/>
  <sheetViews>
    <sheetView zoomScale="85" zoomScaleNormal="85" workbookViewId="0">
      <selection activeCell="A9" sqref="A9"/>
    </sheetView>
  </sheetViews>
  <sheetFormatPr baseColWidth="10" defaultRowHeight="15"/>
  <cols>
    <col min="30" max="30" width="11" customWidth="1"/>
    <col min="31" max="31" width="9.1796875" style="90" customWidth="1"/>
    <col min="32" max="32" width="10.36328125" style="11" customWidth="1"/>
    <col min="45" max="45" width="14" customWidth="1"/>
    <col min="46" max="46" width="12.54296875" customWidth="1"/>
    <col min="47" max="47" width="10.90625" customWidth="1"/>
  </cols>
  <sheetData>
    <row r="1" spans="29:53">
      <c r="AE1" s="4"/>
      <c r="AF1" s="4"/>
      <c r="AG1" s="4"/>
      <c r="AH1" s="4"/>
      <c r="AI1" s="4"/>
      <c r="AJ1" s="4"/>
      <c r="AK1" s="4"/>
    </row>
    <row r="2" spans="29:53" s="173" customFormat="1" ht="31.8">
      <c r="AE2" s="4"/>
      <c r="AF2" s="4"/>
      <c r="AG2" s="4"/>
      <c r="AH2" s="4"/>
      <c r="AI2" s="4"/>
      <c r="AJ2" s="4"/>
      <c r="AK2" s="4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29:53">
      <c r="AE3" s="4"/>
      <c r="AF3" s="4"/>
      <c r="AG3" s="4"/>
      <c r="AH3" s="4"/>
      <c r="AI3" s="4"/>
      <c r="AJ3" s="4"/>
      <c r="AK3" s="4"/>
    </row>
    <row r="4" spans="29:53">
      <c r="AE4" s="4"/>
      <c r="AF4" s="4"/>
      <c r="AG4" s="4"/>
      <c r="AH4" s="4"/>
      <c r="AI4" s="4"/>
      <c r="AJ4" s="4"/>
      <c r="AK4" s="4"/>
    </row>
    <row r="5" spans="29:53" s="174" customFormat="1" ht="19.8">
      <c r="AE5" s="4"/>
      <c r="AF5" s="4"/>
      <c r="AG5" s="4"/>
      <c r="AH5" s="4"/>
      <c r="AI5" s="4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Z5" s="176"/>
      <c r="BA5" s="176"/>
    </row>
    <row r="6" spans="29:53" ht="18" customHeight="1">
      <c r="AE6" s="4"/>
      <c r="AF6" s="4"/>
      <c r="AG6" s="4"/>
      <c r="AH6" s="4"/>
      <c r="AI6" s="4"/>
      <c r="AJ6" s="4"/>
      <c r="AK6" s="4"/>
    </row>
    <row r="7" spans="29:53" ht="18" customHeight="1">
      <c r="AE7" s="4"/>
      <c r="AF7" s="4"/>
      <c r="AG7" s="4"/>
      <c r="AH7" s="4"/>
      <c r="AI7" s="4"/>
      <c r="AJ7" s="4"/>
      <c r="AK7" s="4"/>
    </row>
    <row r="8" spans="29:53">
      <c r="AC8" s="4"/>
      <c r="AD8" s="4"/>
      <c r="AE8" s="4"/>
      <c r="AF8" s="4"/>
      <c r="AG8" s="4"/>
      <c r="AH8" s="4"/>
      <c r="AI8" s="4"/>
      <c r="AJ8" s="4"/>
      <c r="AK8" s="4"/>
    </row>
    <row r="9" spans="29:53" ht="15.6">
      <c r="AC9" s="4"/>
      <c r="AD9" s="4"/>
      <c r="AE9" s="4"/>
      <c r="AF9" s="4"/>
      <c r="AG9" s="4"/>
      <c r="AH9" s="4"/>
      <c r="AI9" s="4"/>
      <c r="AJ9" s="1"/>
      <c r="AK9" s="5"/>
    </row>
    <row r="10" spans="29:53" ht="15.6">
      <c r="AC10" s="4"/>
      <c r="AD10" s="4"/>
      <c r="AE10" s="4"/>
      <c r="AF10" s="4"/>
      <c r="AG10" s="4"/>
      <c r="AH10" s="57"/>
      <c r="AI10" s="4"/>
      <c r="AJ10" s="1"/>
      <c r="AK10" s="5"/>
    </row>
    <row r="11" spans="29:53" ht="15.6">
      <c r="AC11" s="4"/>
      <c r="AD11" s="4"/>
      <c r="AE11" s="4"/>
      <c r="AF11" s="4"/>
      <c r="AG11" s="4"/>
      <c r="AH11" s="57"/>
      <c r="AI11" s="4"/>
      <c r="AJ11" s="1"/>
      <c r="AK11" s="5"/>
    </row>
    <row r="12" spans="29:53" ht="15.6">
      <c r="AC12" s="4"/>
      <c r="AD12" s="4"/>
      <c r="AE12" s="4"/>
      <c r="AF12" s="4"/>
      <c r="AG12" s="4"/>
      <c r="AH12" s="57"/>
      <c r="AI12" s="4"/>
      <c r="AJ12" s="1"/>
      <c r="AK12" s="5"/>
    </row>
    <row r="13" spans="29:53" ht="15.6">
      <c r="AC13" s="4"/>
      <c r="AD13" s="4"/>
      <c r="AE13" s="4"/>
      <c r="AF13" s="4"/>
      <c r="AG13" s="4"/>
      <c r="AH13" s="57"/>
      <c r="AI13" s="4"/>
      <c r="AJ13" s="1"/>
      <c r="AK13" s="5"/>
    </row>
    <row r="14" spans="29:53" ht="15.6">
      <c r="AC14" s="4"/>
      <c r="AD14" s="4"/>
      <c r="AE14" s="4"/>
      <c r="AF14" s="4"/>
      <c r="AG14" s="4"/>
      <c r="AH14" s="57"/>
      <c r="AI14" s="4"/>
      <c r="AJ14" s="1"/>
      <c r="AK14" s="5"/>
    </row>
    <row r="15" spans="29:53" ht="15.6">
      <c r="AC15" s="4"/>
      <c r="AD15" s="4"/>
      <c r="AE15" s="4"/>
      <c r="AF15" s="4"/>
      <c r="AG15" s="4"/>
      <c r="AH15" s="57"/>
      <c r="AI15" s="4"/>
      <c r="AJ15" s="1"/>
      <c r="AK15" s="5"/>
    </row>
    <row r="16" spans="29:53" ht="15.6">
      <c r="AC16" s="4"/>
      <c r="AD16" s="4"/>
      <c r="AE16" s="4"/>
      <c r="AF16" s="4"/>
      <c r="AG16" s="4"/>
      <c r="AH16" s="57"/>
      <c r="AI16" s="4"/>
      <c r="AJ16" s="1"/>
      <c r="AK16" s="5"/>
    </row>
    <row r="17" spans="29:43" ht="15.6">
      <c r="AC17" s="4"/>
      <c r="AD17" s="4"/>
      <c r="AE17" s="4"/>
      <c r="AF17" s="4"/>
      <c r="AG17" s="4"/>
      <c r="AH17" s="57"/>
      <c r="AI17" s="4"/>
      <c r="AJ17" s="1"/>
      <c r="AK17" s="5"/>
      <c r="AM17" s="2"/>
      <c r="AN17" s="2"/>
      <c r="AO17" s="2"/>
    </row>
    <row r="18" spans="29:43" ht="15.6">
      <c r="AC18" s="4"/>
      <c r="AD18" s="4"/>
      <c r="AE18" s="4"/>
      <c r="AF18" s="4"/>
      <c r="AG18" s="4"/>
      <c r="AH18" s="57"/>
      <c r="AI18" s="4"/>
      <c r="AJ18" s="13"/>
      <c r="AK18" s="5"/>
      <c r="AM18" s="2"/>
      <c r="AN18" s="2"/>
      <c r="AO18" s="4"/>
      <c r="AP18" s="4"/>
      <c r="AQ18" s="4"/>
    </row>
    <row r="19" spans="29:43" ht="15.6">
      <c r="AC19" s="4"/>
      <c r="AD19" s="4"/>
      <c r="AE19" s="4"/>
      <c r="AF19" s="4"/>
      <c r="AG19" s="4"/>
      <c r="AH19" s="57"/>
      <c r="AI19" s="4"/>
      <c r="AJ19" s="1"/>
      <c r="AK19" s="5"/>
    </row>
    <row r="20" spans="29:43" ht="15.6">
      <c r="AC20" s="4"/>
      <c r="AD20" s="4"/>
      <c r="AE20" s="4"/>
      <c r="AF20" s="4"/>
      <c r="AG20" s="4"/>
      <c r="AH20" s="57"/>
      <c r="AI20" s="4"/>
      <c r="AJ20" s="1"/>
      <c r="AK20" s="5"/>
    </row>
    <row r="21" spans="29:43" ht="15.6">
      <c r="AC21" s="4"/>
      <c r="AD21" s="4"/>
      <c r="AE21" s="4"/>
      <c r="AF21" s="4"/>
      <c r="AG21" s="4"/>
      <c r="AH21" s="57"/>
      <c r="AI21" s="4"/>
      <c r="AJ21" s="1"/>
      <c r="AK21" s="5"/>
      <c r="AM21" s="2"/>
      <c r="AN21" s="2"/>
      <c r="AO21" s="2"/>
    </row>
    <row r="22" spans="29:43" ht="15.6">
      <c r="AC22" s="4"/>
      <c r="AD22" s="4"/>
      <c r="AE22" s="4"/>
      <c r="AF22" s="4"/>
      <c r="AG22" s="4"/>
      <c r="AH22" s="57"/>
      <c r="AI22" s="4"/>
      <c r="AJ22" s="1"/>
      <c r="AK22" s="5"/>
      <c r="AM22" s="2"/>
      <c r="AN22" s="2"/>
      <c r="AO22" s="2"/>
    </row>
    <row r="23" spans="29:43" ht="15.6">
      <c r="AC23" s="4"/>
      <c r="AD23" s="4"/>
      <c r="AE23" s="4"/>
      <c r="AF23" s="4"/>
      <c r="AG23" s="4"/>
      <c r="AH23" s="57"/>
      <c r="AI23" s="4"/>
      <c r="AJ23" s="1"/>
      <c r="AK23" s="5"/>
      <c r="AM23" s="2"/>
      <c r="AN23" s="2"/>
      <c r="AO23" s="2"/>
    </row>
    <row r="24" spans="29:43" ht="15.6">
      <c r="AC24" s="4"/>
      <c r="AD24" s="4"/>
      <c r="AE24" s="4"/>
      <c r="AF24" s="4"/>
      <c r="AG24" s="4"/>
      <c r="AH24" s="57"/>
      <c r="AI24" s="4"/>
      <c r="AJ24" s="1"/>
      <c r="AK24" s="5"/>
      <c r="AM24" s="2"/>
      <c r="AN24" s="2"/>
      <c r="AO24" s="2"/>
    </row>
    <row r="25" spans="29:43" ht="15.6">
      <c r="AC25" s="4"/>
      <c r="AD25" s="4"/>
      <c r="AE25" s="4"/>
      <c r="AF25" s="4"/>
      <c r="AG25" s="4"/>
      <c r="AH25" s="57"/>
      <c r="AI25" s="4"/>
      <c r="AJ25" s="1"/>
      <c r="AK25" s="5"/>
      <c r="AM25" s="2"/>
      <c r="AN25" s="2"/>
      <c r="AO25" s="2"/>
    </row>
    <row r="26" spans="29:43" ht="15.6">
      <c r="AC26" s="4"/>
      <c r="AD26" s="4"/>
      <c r="AE26" s="4"/>
      <c r="AF26" s="4"/>
      <c r="AG26" s="4"/>
      <c r="AH26" s="57"/>
      <c r="AI26" s="4"/>
      <c r="AJ26" s="13"/>
      <c r="AK26" s="5"/>
      <c r="AM26" s="2"/>
      <c r="AN26" s="2"/>
      <c r="AO26" s="4"/>
      <c r="AP26" s="4"/>
      <c r="AQ26" s="4"/>
    </row>
    <row r="27" spans="29:43" ht="15.6">
      <c r="AC27" s="4"/>
      <c r="AD27" s="4"/>
      <c r="AE27" s="4"/>
      <c r="AF27" s="4"/>
      <c r="AG27" s="4"/>
      <c r="AH27" s="57"/>
      <c r="AI27" s="4"/>
      <c r="AJ27" s="13"/>
      <c r="AK27" s="5"/>
      <c r="AM27" s="1"/>
      <c r="AN27" s="1"/>
      <c r="AO27" s="11"/>
      <c r="AP27" s="11"/>
      <c r="AQ27" s="11"/>
    </row>
    <row r="28" spans="29:43" ht="15.6">
      <c r="AC28" s="4"/>
      <c r="AD28" s="4"/>
      <c r="AE28" s="4"/>
      <c r="AF28" s="4"/>
      <c r="AG28" s="4"/>
      <c r="AH28" s="57"/>
      <c r="AI28" s="4"/>
      <c r="AJ28" s="13"/>
      <c r="AK28" s="5"/>
      <c r="AM28" s="1"/>
      <c r="AN28" s="1"/>
      <c r="AO28" s="11"/>
      <c r="AP28" s="11"/>
      <c r="AQ28" s="11"/>
    </row>
    <row r="29" spans="29:43" ht="15.6">
      <c r="AD29" s="4"/>
      <c r="AE29" s="4"/>
      <c r="AF29" s="4"/>
      <c r="AG29" s="4"/>
      <c r="AH29" s="57"/>
      <c r="AI29" s="4"/>
      <c r="AJ29" s="5"/>
      <c r="AK29" s="5"/>
      <c r="AM29" s="1"/>
      <c r="AN29" s="1"/>
      <c r="AO29" s="11"/>
      <c r="AP29" s="11"/>
      <c r="AQ29" s="11"/>
    </row>
    <row r="30" spans="29:43" ht="15.6">
      <c r="AD30" s="4"/>
      <c r="AE30" s="4"/>
      <c r="AF30" s="4"/>
      <c r="AG30" s="4"/>
      <c r="AH30" s="57"/>
      <c r="AI30" s="4"/>
      <c r="AJ30" s="5"/>
      <c r="AK30" s="5"/>
      <c r="AM30" s="1"/>
      <c r="AN30" s="1"/>
      <c r="AO30" s="11"/>
      <c r="AP30" s="11"/>
      <c r="AQ30" s="11"/>
    </row>
    <row r="31" spans="29:43" ht="15.6">
      <c r="AD31" s="4"/>
      <c r="AE31" s="4"/>
      <c r="AF31" s="4"/>
      <c r="AG31" s="4"/>
      <c r="AH31" s="57"/>
      <c r="AI31" s="4"/>
      <c r="AJ31" s="5"/>
      <c r="AK31" s="5"/>
      <c r="AM31" s="1"/>
      <c r="AN31" s="1"/>
      <c r="AO31" s="11"/>
      <c r="AP31" s="11"/>
      <c r="AQ31" s="11"/>
    </row>
    <row r="32" spans="29:43" ht="15.6">
      <c r="AD32" s="4"/>
      <c r="AE32" s="4"/>
      <c r="AF32" s="4"/>
      <c r="AG32" s="4"/>
      <c r="AH32" s="57"/>
      <c r="AI32" s="4"/>
      <c r="AJ32" s="5"/>
      <c r="AK32" s="5"/>
      <c r="AM32" s="1"/>
      <c r="AN32" s="1"/>
      <c r="AO32" s="11"/>
      <c r="AP32" s="11"/>
      <c r="AQ32" s="11"/>
    </row>
    <row r="33" spans="30:43" ht="15.6">
      <c r="AD33" s="4"/>
      <c r="AE33" s="4"/>
      <c r="AF33" s="4"/>
      <c r="AG33" s="4"/>
      <c r="AH33" s="57"/>
      <c r="AI33" s="4"/>
      <c r="AJ33" s="5"/>
      <c r="AK33" s="5"/>
      <c r="AM33" s="1"/>
      <c r="AN33" s="1"/>
      <c r="AO33" s="11"/>
      <c r="AP33" s="11"/>
      <c r="AQ33" s="11"/>
    </row>
    <row r="34" spans="30:43" ht="15.6">
      <c r="AD34" s="4"/>
      <c r="AE34" s="4"/>
      <c r="AF34" s="4"/>
      <c r="AG34" s="4"/>
      <c r="AH34" s="57"/>
      <c r="AI34" s="4"/>
      <c r="AJ34" s="5"/>
      <c r="AK34" s="5"/>
      <c r="AM34" s="1"/>
      <c r="AN34" s="1"/>
      <c r="AO34" s="11"/>
      <c r="AP34" s="11"/>
      <c r="AQ34" s="11"/>
    </row>
    <row r="35" spans="30:43" ht="15.6">
      <c r="AD35" s="4"/>
      <c r="AE35" s="4"/>
      <c r="AF35" s="4"/>
      <c r="AG35" s="4"/>
      <c r="AH35" s="57"/>
      <c r="AI35" s="4"/>
      <c r="AJ35" s="5"/>
      <c r="AK35" s="5"/>
      <c r="AM35" s="1"/>
      <c r="AN35" s="1"/>
      <c r="AO35" s="11"/>
      <c r="AP35" s="11"/>
      <c r="AQ35" s="11"/>
    </row>
    <row r="36" spans="30:43" ht="15.6">
      <c r="AD36" s="4"/>
      <c r="AE36" s="4"/>
      <c r="AF36" s="4"/>
      <c r="AG36" s="4"/>
      <c r="AH36" s="57"/>
      <c r="AI36" s="4"/>
      <c r="AJ36" s="5"/>
      <c r="AK36" s="5"/>
      <c r="AM36" s="13"/>
      <c r="AN36" s="13"/>
      <c r="AO36" s="11"/>
      <c r="AP36" s="11"/>
      <c r="AQ36" s="11"/>
    </row>
    <row r="37" spans="30:43" ht="16.5" customHeight="1">
      <c r="AD37" s="4"/>
      <c r="AE37" s="4"/>
      <c r="AF37" s="4"/>
      <c r="AG37" s="4"/>
      <c r="AH37" s="57"/>
      <c r="AI37" s="4"/>
      <c r="AJ37" s="5"/>
      <c r="AK37" s="5"/>
      <c r="AM37" s="13"/>
      <c r="AN37" s="13"/>
      <c r="AO37" s="11"/>
      <c r="AP37" s="11"/>
      <c r="AQ37" s="11"/>
    </row>
    <row r="38" spans="30:43" ht="16.5" customHeight="1">
      <c r="AD38" s="4"/>
      <c r="AE38" s="4"/>
      <c r="AF38" s="4"/>
      <c r="AG38" s="4"/>
      <c r="AH38" s="56"/>
      <c r="AI38" s="4"/>
      <c r="AJ38" s="5"/>
      <c r="AK38" s="5"/>
      <c r="AM38" s="13"/>
      <c r="AN38" s="13"/>
      <c r="AO38" s="11"/>
      <c r="AP38" s="11"/>
      <c r="AQ38" s="11"/>
    </row>
    <row r="39" spans="30:43">
      <c r="AE39"/>
      <c r="AF39"/>
      <c r="AI39" s="4"/>
      <c r="AM39" s="13"/>
      <c r="AN39" s="13"/>
      <c r="AO39" s="11"/>
      <c r="AP39" s="11"/>
      <c r="AQ39" s="11"/>
    </row>
    <row r="40" spans="30:43" ht="17.25" customHeight="1">
      <c r="AD40" s="2"/>
      <c r="AE40" s="2"/>
      <c r="AF40" s="2"/>
      <c r="AG40" s="2"/>
      <c r="AH40" s="56"/>
      <c r="AI40" s="4"/>
      <c r="AK40" s="5"/>
      <c r="AM40" s="13"/>
      <c r="AN40" s="13"/>
      <c r="AO40" s="11"/>
      <c r="AP40" s="11"/>
      <c r="AQ40" s="11"/>
    </row>
    <row r="41" spans="30:43" ht="15.6">
      <c r="AD41" s="2"/>
      <c r="AE41" s="2"/>
      <c r="AF41" s="2"/>
      <c r="AG41" s="2"/>
      <c r="AH41" s="56"/>
      <c r="AI41" s="4"/>
      <c r="AM41" s="13"/>
      <c r="AN41" s="13"/>
      <c r="AO41" s="11"/>
      <c r="AP41" s="11"/>
      <c r="AQ41" s="11"/>
    </row>
    <row r="42" spans="30:43">
      <c r="AD42" s="14"/>
      <c r="AE42" s="14"/>
      <c r="AF42" s="14"/>
      <c r="AG42" s="14"/>
      <c r="AH42" s="13"/>
      <c r="AI42" s="4"/>
      <c r="AM42" s="13"/>
      <c r="AN42" s="13"/>
      <c r="AO42" s="11"/>
      <c r="AP42" s="11"/>
      <c r="AQ42" s="11"/>
    </row>
    <row r="43" spans="30:43" ht="21">
      <c r="AD43" s="2"/>
      <c r="AE43" s="2"/>
      <c r="AF43" s="2"/>
      <c r="AG43" s="2"/>
      <c r="AH43" s="5"/>
      <c r="AI43" s="4"/>
      <c r="AM43" s="55"/>
      <c r="AN43" s="55"/>
      <c r="AO43" s="11"/>
      <c r="AP43" s="11"/>
      <c r="AQ43" s="11"/>
    </row>
    <row r="44" spans="30:43">
      <c r="AD44" s="4"/>
      <c r="AE44" s="4"/>
      <c r="AF44" s="4"/>
      <c r="AG44" s="4"/>
      <c r="AH44" s="4"/>
      <c r="AI44" s="4"/>
      <c r="AJ44" s="4"/>
      <c r="AK44" s="4"/>
    </row>
    <row r="45" spans="30:43" ht="15.6">
      <c r="AD45" s="4"/>
      <c r="AE45" s="4"/>
      <c r="AF45" s="4"/>
      <c r="AG45" s="4"/>
      <c r="AH45" s="16"/>
      <c r="AI45" s="4"/>
      <c r="AJ45" s="1"/>
      <c r="AK45" s="18"/>
      <c r="AM45" s="1"/>
      <c r="AN45" s="5"/>
    </row>
    <row r="46" spans="30:43" ht="15.6">
      <c r="AD46" s="4"/>
      <c r="AE46" s="4"/>
      <c r="AF46" s="4"/>
      <c r="AG46" s="4"/>
      <c r="AH46" s="16"/>
      <c r="AI46" s="4"/>
      <c r="AJ46" s="1"/>
      <c r="AK46" s="18"/>
    </row>
    <row r="47" spans="30:43" ht="15.6">
      <c r="AD47" s="4"/>
      <c r="AE47" s="4"/>
      <c r="AF47" s="4"/>
      <c r="AG47" s="4"/>
      <c r="AH47" s="16"/>
      <c r="AI47" s="4"/>
      <c r="AJ47" s="1"/>
      <c r="AK47" s="18"/>
    </row>
    <row r="48" spans="30:43" ht="15.6">
      <c r="AD48" s="4"/>
      <c r="AE48" s="4"/>
      <c r="AF48" s="4"/>
      <c r="AG48" s="4"/>
      <c r="AH48" s="16"/>
      <c r="AI48" s="4"/>
      <c r="AJ48" s="1"/>
      <c r="AK48" s="18"/>
    </row>
    <row r="49" spans="30:37" ht="15.6">
      <c r="AD49" s="4"/>
      <c r="AE49" s="4"/>
      <c r="AF49" s="4"/>
      <c r="AG49" s="4"/>
      <c r="AH49" s="16"/>
      <c r="AI49" s="4"/>
      <c r="AJ49" s="1"/>
      <c r="AK49" s="18"/>
    </row>
    <row r="50" spans="30:37" ht="15.6">
      <c r="AD50" s="4"/>
      <c r="AE50" s="4"/>
      <c r="AF50" s="4"/>
      <c r="AG50" s="4"/>
      <c r="AH50" s="16"/>
      <c r="AI50" s="4"/>
      <c r="AJ50" s="1"/>
      <c r="AK50" s="18"/>
    </row>
    <row r="51" spans="30:37" ht="15.6">
      <c r="AD51" s="4"/>
      <c r="AE51" s="4"/>
      <c r="AF51" s="4"/>
      <c r="AG51" s="4"/>
      <c r="AH51" s="16"/>
      <c r="AI51" s="4"/>
      <c r="AJ51" s="1"/>
      <c r="AK51" s="18"/>
    </row>
    <row r="52" spans="30:37" ht="15.6">
      <c r="AD52" s="4"/>
      <c r="AE52" s="4"/>
      <c r="AF52" s="4"/>
      <c r="AG52" s="4"/>
      <c r="AH52" s="16"/>
      <c r="AI52" s="4"/>
      <c r="AJ52" s="1"/>
      <c r="AK52" s="18"/>
    </row>
    <row r="53" spans="30:37" ht="15.6">
      <c r="AD53" s="4"/>
      <c r="AE53" s="4"/>
      <c r="AF53" s="4"/>
      <c r="AG53" s="4"/>
      <c r="AH53" s="16"/>
      <c r="AI53" s="4"/>
      <c r="AJ53" s="13"/>
      <c r="AK53" s="18"/>
    </row>
    <row r="54" spans="30:37" ht="15.6">
      <c r="AD54" s="4"/>
      <c r="AE54" s="4"/>
      <c r="AF54" s="4"/>
      <c r="AG54" s="4"/>
      <c r="AH54" s="16"/>
      <c r="AI54" s="4"/>
      <c r="AJ54" s="13"/>
      <c r="AK54" s="18"/>
    </row>
    <row r="55" spans="30:37" ht="15.6">
      <c r="AD55" s="4"/>
      <c r="AE55" s="4"/>
      <c r="AF55" s="4"/>
      <c r="AG55" s="4"/>
      <c r="AH55" s="16"/>
      <c r="AI55" s="4"/>
      <c r="AJ55" s="13"/>
      <c r="AK55" s="18"/>
    </row>
    <row r="56" spans="30:37" ht="15.6">
      <c r="AD56" s="4"/>
      <c r="AE56" s="4"/>
      <c r="AF56" s="4"/>
      <c r="AG56" s="4"/>
      <c r="AH56" s="16"/>
      <c r="AI56" s="4"/>
      <c r="AJ56" s="13"/>
      <c r="AK56" s="18"/>
    </row>
    <row r="57" spans="30:37" ht="15.6">
      <c r="AD57" s="4"/>
      <c r="AE57" s="4"/>
      <c r="AF57" s="4"/>
      <c r="AG57" s="4"/>
      <c r="AH57" s="16"/>
      <c r="AI57" s="4"/>
      <c r="AJ57" s="13"/>
      <c r="AK57" s="18"/>
    </row>
    <row r="58" spans="30:37" ht="15.6">
      <c r="AE58"/>
      <c r="AF58"/>
      <c r="AH58" s="16"/>
      <c r="AI58" s="4"/>
      <c r="AJ58" s="5"/>
      <c r="AK58" s="18"/>
    </row>
    <row r="59" spans="30:37" ht="15.6">
      <c r="AD59" s="2"/>
      <c r="AE59" s="2"/>
      <c r="AF59" s="2"/>
      <c r="AG59" s="2"/>
      <c r="AH59" s="16"/>
      <c r="AI59" s="4"/>
      <c r="AJ59" s="5"/>
      <c r="AK59" s="18"/>
    </row>
    <row r="60" spans="30:37" ht="15.6">
      <c r="AD60" s="2"/>
      <c r="AE60" s="2"/>
      <c r="AF60" s="2"/>
      <c r="AG60" s="2"/>
      <c r="AH60" s="16"/>
      <c r="AI60" s="4"/>
      <c r="AJ60" s="5"/>
      <c r="AK60" s="18"/>
    </row>
    <row r="61" spans="30:37" ht="15.6">
      <c r="AD61" s="14"/>
      <c r="AE61" s="14"/>
      <c r="AF61" s="14"/>
      <c r="AG61" s="14"/>
      <c r="AH61" s="16"/>
      <c r="AI61" s="4"/>
      <c r="AJ61" s="5"/>
      <c r="AK61" s="18"/>
    </row>
    <row r="62" spans="30:37" ht="15.6">
      <c r="AD62" s="2"/>
      <c r="AE62" s="2"/>
      <c r="AF62" s="2"/>
      <c r="AG62" s="2"/>
      <c r="AH62" s="16"/>
      <c r="AI62" s="4"/>
      <c r="AJ62" s="5"/>
      <c r="AK62" s="18"/>
    </row>
    <row r="63" spans="30:37" ht="15.6">
      <c r="AD63" s="4"/>
      <c r="AE63" s="4"/>
      <c r="AF63" s="4"/>
      <c r="AG63" s="4"/>
      <c r="AH63" s="16"/>
      <c r="AI63" s="4"/>
      <c r="AJ63" s="5"/>
      <c r="AK63" s="18"/>
    </row>
    <row r="64" spans="30:37" ht="15.6">
      <c r="AD64" s="4"/>
      <c r="AE64" s="4"/>
      <c r="AF64" s="4"/>
      <c r="AG64" s="4"/>
      <c r="AH64" s="16"/>
      <c r="AI64" s="4"/>
      <c r="AJ64" s="5"/>
      <c r="AK64" s="18"/>
    </row>
    <row r="65" spans="30:37" ht="15.6">
      <c r="AD65" s="4"/>
      <c r="AE65" s="4"/>
      <c r="AF65" s="4"/>
      <c r="AG65" s="4"/>
      <c r="AH65" s="16"/>
      <c r="AI65" s="4"/>
      <c r="AJ65" s="5"/>
      <c r="AK65" s="18"/>
    </row>
    <row r="66" spans="30:37" ht="15.6">
      <c r="AD66" s="4"/>
      <c r="AE66" s="4"/>
      <c r="AF66" s="4"/>
      <c r="AG66" s="4"/>
      <c r="AH66" s="18"/>
      <c r="AI66" s="4"/>
      <c r="AJ66" s="5"/>
      <c r="AK66" s="18"/>
    </row>
    <row r="67" spans="30:37">
      <c r="AD67" s="4"/>
      <c r="AE67" s="4"/>
      <c r="AF67" s="4"/>
      <c r="AG67" s="4"/>
      <c r="AH67" s="13"/>
      <c r="AI67" s="4"/>
    </row>
    <row r="68" spans="30:37" ht="15.6">
      <c r="AD68" s="4"/>
      <c r="AE68" s="4"/>
      <c r="AF68" s="4"/>
      <c r="AG68" s="4"/>
      <c r="AH68" s="18"/>
      <c r="AI68" s="4"/>
      <c r="AK68" s="18"/>
    </row>
    <row r="69" spans="30:37">
      <c r="AD69" s="4"/>
      <c r="AE69" s="4"/>
      <c r="AF69" s="4"/>
      <c r="AG69" s="4"/>
      <c r="AH69" s="13"/>
      <c r="AI69" s="4"/>
    </row>
    <row r="70" spans="30:37">
      <c r="AD70" s="4"/>
      <c r="AE70" s="4"/>
      <c r="AF70" s="4"/>
      <c r="AG70" s="4"/>
      <c r="AH70" s="13"/>
      <c r="AI70" s="4"/>
    </row>
    <row r="71" spans="30:37">
      <c r="AD71" s="4"/>
      <c r="AE71" s="4"/>
      <c r="AF71" s="4"/>
      <c r="AG71" s="4"/>
      <c r="AH71" s="13"/>
      <c r="AI71" s="4"/>
    </row>
    <row r="72" spans="30:37">
      <c r="AD72" s="4"/>
      <c r="AE72" s="4"/>
      <c r="AF72" s="4"/>
      <c r="AG72" s="4"/>
      <c r="AH72" s="13"/>
      <c r="AI72" s="4"/>
    </row>
    <row r="73" spans="30:37">
      <c r="AD73" s="4"/>
      <c r="AE73" s="4"/>
      <c r="AF73" s="4"/>
      <c r="AG73" s="4"/>
      <c r="AH73" s="13"/>
      <c r="AI73" s="4"/>
    </row>
    <row r="74" spans="30:37" ht="15.6">
      <c r="AD74" s="4"/>
      <c r="AE74" s="4"/>
      <c r="AF74" s="4"/>
      <c r="AG74" s="4"/>
      <c r="AH74" s="5"/>
      <c r="AI74" s="4"/>
    </row>
    <row r="75" spans="30:37">
      <c r="AD75" s="4"/>
      <c r="AE75" s="4"/>
      <c r="AF75" s="4"/>
      <c r="AG75" s="4"/>
      <c r="AH75" s="4"/>
      <c r="AI75" s="4"/>
      <c r="AJ75" s="4"/>
      <c r="AK75" s="4"/>
    </row>
    <row r="76" spans="30:37" ht="15.6">
      <c r="AD76" s="4"/>
      <c r="AE76" s="4"/>
      <c r="AF76" s="4"/>
      <c r="AG76" s="4"/>
      <c r="AH76" s="13"/>
      <c r="AI76" s="4"/>
      <c r="AJ76" s="1"/>
      <c r="AK76" s="5"/>
    </row>
    <row r="77" spans="30:37" ht="15.6">
      <c r="AE77"/>
      <c r="AF77"/>
      <c r="AH77" s="13"/>
      <c r="AI77" s="4"/>
      <c r="AJ77" s="1"/>
      <c r="AK77" s="5"/>
    </row>
    <row r="78" spans="30:37" ht="15.6">
      <c r="AD78" s="2"/>
      <c r="AE78" s="2"/>
      <c r="AF78" s="2"/>
      <c r="AG78" s="2"/>
      <c r="AH78" s="13"/>
      <c r="AI78" s="4"/>
      <c r="AJ78" s="1"/>
      <c r="AK78" s="5"/>
    </row>
    <row r="79" spans="30:37" ht="15.6">
      <c r="AD79" s="2"/>
      <c r="AE79" s="2"/>
      <c r="AF79" s="2"/>
      <c r="AG79" s="2"/>
      <c r="AH79" s="13"/>
      <c r="AI79" s="4"/>
      <c r="AJ79" s="1"/>
      <c r="AK79" s="5"/>
    </row>
    <row r="80" spans="30:37" ht="15.6">
      <c r="AD80" s="14"/>
      <c r="AE80" s="14"/>
      <c r="AF80" s="14"/>
      <c r="AG80" s="14"/>
      <c r="AH80" s="13"/>
      <c r="AI80" s="4"/>
      <c r="AJ80" s="13"/>
      <c r="AK80" s="5"/>
    </row>
    <row r="81" spans="30:37" ht="15.6">
      <c r="AD81" s="2"/>
      <c r="AE81" s="2"/>
      <c r="AF81" s="2"/>
      <c r="AG81" s="2"/>
      <c r="AH81" s="13"/>
      <c r="AI81" s="4"/>
      <c r="AJ81" s="13"/>
      <c r="AK81" s="5"/>
    </row>
    <row r="82" spans="30:37" ht="15.6">
      <c r="AD82" s="4"/>
      <c r="AE82" s="4"/>
      <c r="AF82" s="4"/>
      <c r="AG82" s="4"/>
      <c r="AH82" s="13"/>
      <c r="AI82" s="4"/>
      <c r="AJ82" s="13"/>
      <c r="AK82" s="5"/>
    </row>
    <row r="83" spans="30:37" ht="15.6">
      <c r="AD83" s="4"/>
      <c r="AE83" s="4"/>
      <c r="AF83" s="4"/>
      <c r="AG83" s="4"/>
      <c r="AH83" s="13"/>
      <c r="AI83" s="4"/>
      <c r="AJ83" s="13"/>
      <c r="AK83" s="5"/>
    </row>
    <row r="84" spans="30:37" ht="15.6">
      <c r="AD84" s="4"/>
      <c r="AE84" s="4"/>
      <c r="AF84" s="4"/>
      <c r="AG84" s="4"/>
      <c r="AH84" s="13"/>
      <c r="AI84" s="4"/>
      <c r="AJ84" s="5"/>
      <c r="AK84" s="5"/>
    </row>
    <row r="85" spans="30:37" ht="15.6">
      <c r="AD85" s="4"/>
      <c r="AE85" s="4"/>
      <c r="AF85" s="4"/>
      <c r="AG85" s="4"/>
      <c r="AH85" s="13"/>
      <c r="AI85" s="4"/>
      <c r="AJ85" s="5"/>
      <c r="AK85" s="5"/>
    </row>
    <row r="86" spans="30:37" ht="15.6">
      <c r="AD86" s="4"/>
      <c r="AE86" s="4"/>
      <c r="AF86" s="4"/>
      <c r="AG86" s="4"/>
      <c r="AH86" s="13"/>
      <c r="AI86" s="4"/>
      <c r="AJ86" s="5"/>
      <c r="AK86" s="5"/>
    </row>
    <row r="87" spans="30:37" ht="15.6">
      <c r="AD87" s="4"/>
      <c r="AE87" s="4"/>
      <c r="AF87" s="4"/>
      <c r="AG87" s="4"/>
      <c r="AH87" s="13"/>
      <c r="AI87" s="4"/>
      <c r="AJ87" s="5"/>
      <c r="AK87" s="5"/>
    </row>
    <row r="88" spans="30:37" ht="15.6">
      <c r="AD88" s="4"/>
      <c r="AE88" s="4"/>
      <c r="AF88" s="4"/>
      <c r="AG88" s="4"/>
      <c r="AH88" s="13"/>
      <c r="AI88" s="4"/>
      <c r="AJ88" s="5"/>
      <c r="AK88" s="5"/>
    </row>
    <row r="89" spans="30:37" ht="15.6">
      <c r="AD89" s="4"/>
      <c r="AE89" s="4"/>
      <c r="AF89" s="4"/>
      <c r="AG89" s="4"/>
      <c r="AH89" s="13"/>
      <c r="AI89" s="4"/>
      <c r="AJ89" s="5"/>
      <c r="AK89" s="5"/>
    </row>
    <row r="90" spans="30:37" ht="15.6">
      <c r="AD90" s="4"/>
      <c r="AE90" s="4"/>
      <c r="AF90" s="4"/>
      <c r="AG90" s="4"/>
      <c r="AH90" s="13"/>
      <c r="AI90" s="4"/>
      <c r="AJ90" s="5"/>
      <c r="AK90" s="5"/>
    </row>
    <row r="91" spans="30:37" ht="15.6">
      <c r="AD91" s="4"/>
      <c r="AE91" s="4"/>
      <c r="AF91" s="4"/>
      <c r="AG91" s="4"/>
      <c r="AH91" s="13"/>
      <c r="AI91" s="4"/>
      <c r="AJ91" s="5"/>
      <c r="AK91" s="5"/>
    </row>
    <row r="92" spans="30:37" ht="15.6">
      <c r="AD92" s="4"/>
      <c r="AE92" s="4"/>
      <c r="AF92" s="4"/>
      <c r="AG92" s="4"/>
      <c r="AH92" s="13"/>
      <c r="AI92" s="4"/>
      <c r="AJ92" s="5"/>
      <c r="AK92" s="5"/>
    </row>
    <row r="93" spans="30:37" ht="15.6">
      <c r="AD93" s="4"/>
      <c r="AE93" s="4"/>
      <c r="AF93" s="4"/>
      <c r="AG93" s="4"/>
      <c r="AH93" s="13"/>
      <c r="AI93" s="4"/>
      <c r="AJ93" s="5"/>
      <c r="AK93" s="5"/>
    </row>
    <row r="94" spans="30:37" ht="15.6">
      <c r="AD94" s="4"/>
      <c r="AE94" s="4"/>
      <c r="AF94" s="4"/>
      <c r="AG94" s="4"/>
      <c r="AH94" s="13"/>
      <c r="AI94" s="4"/>
      <c r="AJ94" s="5"/>
      <c r="AK94" s="5"/>
    </row>
    <row r="95" spans="30:37" ht="15.6">
      <c r="AD95" s="4"/>
      <c r="AE95" s="4"/>
      <c r="AF95" s="4"/>
      <c r="AG95" s="4"/>
      <c r="AH95" s="5"/>
      <c r="AI95" s="4"/>
      <c r="AJ95" s="5"/>
      <c r="AK95" s="5"/>
    </row>
    <row r="96" spans="30:37">
      <c r="AE96"/>
      <c r="AF96"/>
      <c r="AH96" s="13"/>
      <c r="AI96" s="4"/>
    </row>
    <row r="97" spans="30:37" ht="15.6">
      <c r="AD97" s="2"/>
      <c r="AE97" s="2"/>
      <c r="AF97" s="2"/>
      <c r="AG97" s="2"/>
      <c r="AH97" s="5"/>
      <c r="AI97" s="4"/>
      <c r="AK97" s="5"/>
    </row>
    <row r="98" spans="30:37" ht="15.6">
      <c r="AD98" s="2"/>
      <c r="AE98" s="2"/>
      <c r="AF98" s="2"/>
      <c r="AG98" s="2"/>
      <c r="AH98" s="13"/>
      <c r="AI98" s="4"/>
    </row>
    <row r="99" spans="30:37">
      <c r="AD99" s="14"/>
      <c r="AE99" s="14"/>
      <c r="AF99" s="14"/>
      <c r="AG99" s="14"/>
      <c r="AH99" s="13"/>
      <c r="AI99" s="4"/>
    </row>
    <row r="100" spans="30:37" ht="15.6">
      <c r="AD100" s="2"/>
      <c r="AE100" s="2"/>
      <c r="AF100" s="2"/>
      <c r="AG100" s="2"/>
      <c r="AH100" s="5"/>
      <c r="AI100" s="4"/>
      <c r="AK100" s="2"/>
    </row>
    <row r="101" spans="30:37">
      <c r="AD101" s="4"/>
      <c r="AE101" s="4"/>
      <c r="AF101" s="4"/>
      <c r="AG101" s="4"/>
      <c r="AH101" s="4"/>
      <c r="AI101" s="4"/>
      <c r="AJ101" s="4"/>
      <c r="AK101" s="4"/>
    </row>
    <row r="102" spans="30:37" ht="15.6">
      <c r="AD102" s="4"/>
      <c r="AE102" s="4"/>
      <c r="AF102" s="4"/>
      <c r="AG102" s="4"/>
      <c r="AH102" s="13"/>
      <c r="AI102" s="4"/>
      <c r="AJ102" s="1"/>
      <c r="AK102" s="5"/>
    </row>
    <row r="103" spans="30:37" ht="15.6">
      <c r="AD103" s="4"/>
      <c r="AE103" s="4"/>
      <c r="AF103" s="4"/>
      <c r="AG103" s="4"/>
      <c r="AH103" s="13"/>
      <c r="AI103" s="4"/>
      <c r="AJ103" s="1"/>
      <c r="AK103" s="5"/>
    </row>
    <row r="104" spans="30:37" ht="15.6">
      <c r="AD104" s="4"/>
      <c r="AE104" s="4"/>
      <c r="AF104" s="4"/>
      <c r="AG104" s="4"/>
      <c r="AH104" s="13"/>
      <c r="AI104" s="4"/>
      <c r="AJ104" s="1"/>
      <c r="AK104" s="5"/>
    </row>
    <row r="105" spans="30:37" ht="15.6">
      <c r="AD105" s="4"/>
      <c r="AE105" s="4"/>
      <c r="AF105" s="4"/>
      <c r="AG105" s="4"/>
      <c r="AH105" s="13"/>
      <c r="AI105" s="4"/>
      <c r="AJ105" s="1"/>
      <c r="AK105" s="5"/>
    </row>
    <row r="106" spans="30:37" ht="15.6">
      <c r="AD106" s="4"/>
      <c r="AE106" s="4"/>
      <c r="AF106" s="4"/>
      <c r="AG106" s="4"/>
      <c r="AH106" s="13"/>
      <c r="AI106" s="4"/>
      <c r="AJ106" s="1"/>
      <c r="AK106" s="5"/>
    </row>
    <row r="107" spans="30:37" ht="15.6">
      <c r="AD107" s="4"/>
      <c r="AE107" s="4"/>
      <c r="AF107" s="4"/>
      <c r="AG107" s="4"/>
      <c r="AH107" s="13"/>
      <c r="AI107" s="4"/>
      <c r="AJ107" s="1"/>
      <c r="AK107" s="5"/>
    </row>
    <row r="108" spans="30:37" ht="15.6">
      <c r="AD108" s="4"/>
      <c r="AE108" s="4"/>
      <c r="AF108" s="4"/>
      <c r="AG108" s="4"/>
      <c r="AH108" s="13"/>
      <c r="AI108" s="4"/>
      <c r="AJ108" s="1"/>
      <c r="AK108" s="5"/>
    </row>
    <row r="109" spans="30:37" ht="15.6">
      <c r="AD109" s="4"/>
      <c r="AE109" s="4"/>
      <c r="AF109" s="4"/>
      <c r="AG109" s="4"/>
      <c r="AH109" s="13"/>
      <c r="AI109" s="4"/>
      <c r="AJ109" s="13"/>
      <c r="AK109" s="5"/>
    </row>
    <row r="110" spans="30:37" ht="15.6">
      <c r="AD110" s="4"/>
      <c r="AE110" s="4"/>
      <c r="AF110" s="4"/>
      <c r="AG110" s="4"/>
      <c r="AH110" s="13"/>
      <c r="AI110" s="4"/>
      <c r="AJ110" s="13"/>
      <c r="AK110" s="5"/>
    </row>
    <row r="111" spans="30:37" ht="15.6">
      <c r="AD111" s="4"/>
      <c r="AE111" s="4"/>
      <c r="AF111" s="4"/>
      <c r="AG111" s="4"/>
      <c r="AH111" s="13"/>
      <c r="AI111" s="4"/>
      <c r="AJ111" s="13"/>
      <c r="AK111" s="5"/>
    </row>
    <row r="112" spans="30:37" ht="15.6">
      <c r="AD112" s="4"/>
      <c r="AE112" s="4"/>
      <c r="AF112" s="4"/>
      <c r="AG112" s="4"/>
      <c r="AH112" s="13"/>
      <c r="AI112" s="4"/>
      <c r="AJ112" s="13"/>
      <c r="AK112" s="5"/>
    </row>
    <row r="113" spans="30:37" ht="15.6">
      <c r="AD113" s="4"/>
      <c r="AE113" s="4"/>
      <c r="AF113" s="4"/>
      <c r="AG113" s="4"/>
      <c r="AH113" s="13"/>
      <c r="AI113" s="4"/>
      <c r="AJ113" s="5"/>
      <c r="AK113" s="5"/>
    </row>
    <row r="114" spans="30:37" ht="15.6">
      <c r="AD114" s="4"/>
      <c r="AE114" s="4"/>
      <c r="AF114" s="4"/>
      <c r="AG114" s="4"/>
      <c r="AH114" s="13"/>
      <c r="AI114" s="4"/>
      <c r="AJ114" s="5"/>
      <c r="AK114" s="5"/>
    </row>
    <row r="115" spans="30:37" ht="15.6">
      <c r="AE115"/>
      <c r="AF115"/>
      <c r="AH115" s="13"/>
      <c r="AI115" s="4"/>
      <c r="AJ115" s="5"/>
      <c r="AK115" s="5"/>
    </row>
    <row r="116" spans="30:37" ht="15.6">
      <c r="AD116" s="2"/>
      <c r="AE116" s="2"/>
      <c r="AF116" s="2"/>
      <c r="AG116" s="2"/>
      <c r="AH116" s="13"/>
      <c r="AI116" s="4"/>
      <c r="AJ116" s="5"/>
      <c r="AK116" s="5"/>
    </row>
    <row r="117" spans="30:37" ht="15.6">
      <c r="AD117" s="2"/>
      <c r="AE117" s="2"/>
      <c r="AF117" s="2"/>
      <c r="AG117" s="2"/>
      <c r="AH117" s="13"/>
      <c r="AI117" s="4"/>
      <c r="AJ117" s="5"/>
      <c r="AK117" s="5"/>
    </row>
    <row r="118" spans="30:37" ht="15.6">
      <c r="AD118" s="14"/>
      <c r="AE118" s="14"/>
      <c r="AF118" s="14"/>
      <c r="AG118" s="14"/>
      <c r="AH118" s="13"/>
      <c r="AI118" s="4"/>
      <c r="AJ118" s="5"/>
      <c r="AK118" s="5"/>
    </row>
    <row r="119" spans="30:37" ht="15.6">
      <c r="AD119" s="2"/>
      <c r="AE119" s="2"/>
      <c r="AF119" s="2"/>
      <c r="AG119" s="2"/>
      <c r="AH119" s="13"/>
      <c r="AI119" s="4"/>
      <c r="AJ119" s="5"/>
      <c r="AK119" s="5"/>
    </row>
    <row r="120" spans="30:37" ht="15.6">
      <c r="AD120" s="4"/>
      <c r="AE120" s="4"/>
      <c r="AF120" s="4"/>
      <c r="AG120" s="4"/>
      <c r="AH120" s="13"/>
      <c r="AI120" s="4"/>
      <c r="AJ120" s="5"/>
      <c r="AK120" s="5"/>
    </row>
    <row r="121" spans="30:37" ht="15.6">
      <c r="AD121" s="4"/>
      <c r="AE121" s="4"/>
      <c r="AF121" s="4"/>
      <c r="AG121" s="4"/>
      <c r="AH121" s="5"/>
      <c r="AI121" s="4"/>
      <c r="AJ121" s="5"/>
      <c r="AK121" s="5"/>
    </row>
    <row r="122" spans="30:37">
      <c r="AD122" s="4"/>
      <c r="AE122" s="4"/>
      <c r="AF122" s="4"/>
      <c r="AG122" s="4"/>
      <c r="AH122" s="13"/>
      <c r="AI122" s="4"/>
    </row>
    <row r="123" spans="30:37">
      <c r="AD123" s="4"/>
      <c r="AE123" s="4"/>
      <c r="AF123" s="4"/>
      <c r="AG123" s="4"/>
      <c r="AH123" s="13"/>
      <c r="AI123" s="4"/>
    </row>
    <row r="124" spans="30:37">
      <c r="AD124" s="4"/>
      <c r="AE124" s="4"/>
      <c r="AF124" s="4"/>
      <c r="AG124" s="4"/>
      <c r="AH124" s="13"/>
      <c r="AI124" s="4"/>
    </row>
    <row r="125" spans="30:37" ht="15.6">
      <c r="AD125" s="4"/>
      <c r="AE125" s="4"/>
      <c r="AF125" s="4"/>
      <c r="AG125" s="4"/>
      <c r="AH125" s="5"/>
      <c r="AI125" s="4"/>
      <c r="AK125" s="5"/>
    </row>
    <row r="126" spans="30:37" ht="15.6">
      <c r="AD126" s="4"/>
      <c r="AE126" s="4"/>
      <c r="AF126" s="4"/>
      <c r="AG126" s="4"/>
      <c r="AH126" s="5"/>
      <c r="AI126" s="4"/>
      <c r="AK126" s="5"/>
    </row>
    <row r="127" spans="30:37">
      <c r="AD127" s="4"/>
      <c r="AE127" s="4"/>
      <c r="AF127" s="4"/>
      <c r="AG127" s="4"/>
      <c r="AH127" s="13"/>
      <c r="AI127" s="4"/>
    </row>
    <row r="128" spans="30:37">
      <c r="AD128" s="4"/>
      <c r="AE128" s="4"/>
      <c r="AF128" s="4"/>
      <c r="AG128" s="4"/>
      <c r="AH128" s="13"/>
      <c r="AI128" s="4"/>
    </row>
    <row r="129" spans="30:35">
      <c r="AD129" s="4"/>
      <c r="AE129" s="4"/>
      <c r="AF129" s="4"/>
      <c r="AG129" s="4"/>
      <c r="AH129" s="13"/>
      <c r="AI129" s="4"/>
    </row>
    <row r="130" spans="30:35">
      <c r="AD130" s="4"/>
      <c r="AE130" s="4"/>
      <c r="AF130" s="4"/>
      <c r="AG130" s="4"/>
      <c r="AH130" s="13"/>
      <c r="AI130" s="4"/>
    </row>
    <row r="131" spans="30:35">
      <c r="AD131" s="4"/>
      <c r="AE131" s="4"/>
      <c r="AF131" s="4"/>
      <c r="AG131" s="4"/>
      <c r="AH131" s="13"/>
      <c r="AI131" s="4"/>
    </row>
    <row r="132" spans="30:35">
      <c r="AD132" s="4"/>
      <c r="AE132" s="4"/>
      <c r="AF132" s="4"/>
      <c r="AG132" s="4"/>
      <c r="AH132" s="13"/>
      <c r="AI132" s="4"/>
    </row>
    <row r="133" spans="30:35">
      <c r="AD133" s="4"/>
      <c r="AE133" s="4"/>
      <c r="AF133" s="4"/>
      <c r="AG133" s="4"/>
      <c r="AH133" s="13"/>
      <c r="AI133" s="4"/>
    </row>
    <row r="134" spans="30:35">
      <c r="AE134"/>
      <c r="AF134"/>
      <c r="AH134" s="13"/>
      <c r="AI134" s="4"/>
    </row>
    <row r="135" spans="30:35" ht="15.6">
      <c r="AD135" s="2"/>
      <c r="AE135" s="2"/>
      <c r="AF135" s="2"/>
      <c r="AG135" s="2"/>
      <c r="AH135" s="13"/>
      <c r="AI135" s="4"/>
    </row>
    <row r="136" spans="30:35" ht="15.6">
      <c r="AD136" s="2"/>
      <c r="AE136" s="2"/>
      <c r="AF136" s="2"/>
      <c r="AG136" s="2"/>
      <c r="AH136" s="13"/>
      <c r="AI136" s="4"/>
    </row>
    <row r="137" spans="30:35">
      <c r="AD137" s="14"/>
      <c r="AE137" s="14"/>
      <c r="AF137" s="14"/>
      <c r="AG137" s="14"/>
      <c r="AH137" s="13"/>
      <c r="AI137" s="4"/>
    </row>
    <row r="138" spans="30:35" ht="15.6">
      <c r="AD138" s="2"/>
      <c r="AE138" s="2"/>
      <c r="AF138" s="2"/>
      <c r="AG138" s="2"/>
      <c r="AH138" s="13"/>
      <c r="AI138" s="4"/>
    </row>
    <row r="139" spans="30:35">
      <c r="AD139" s="4"/>
      <c r="AE139" s="4"/>
      <c r="AF139" s="4"/>
      <c r="AG139" s="4"/>
      <c r="AH139" s="13"/>
      <c r="AI139" s="4"/>
    </row>
    <row r="140" spans="30:35">
      <c r="AD140" s="4"/>
      <c r="AE140" s="4"/>
      <c r="AF140" s="4"/>
      <c r="AG140" s="4"/>
      <c r="AH140" s="13"/>
      <c r="AI140" s="4"/>
    </row>
    <row r="141" spans="30:35">
      <c r="AD141" s="4"/>
      <c r="AE141" s="4"/>
      <c r="AF141" s="4"/>
      <c r="AG141" s="4"/>
      <c r="AH141" s="13"/>
      <c r="AI141" s="4"/>
    </row>
    <row r="142" spans="30:35">
      <c r="AD142" s="4"/>
      <c r="AE142" s="4"/>
      <c r="AF142" s="4"/>
      <c r="AG142" s="4"/>
      <c r="AH142" s="13"/>
      <c r="AI142" s="4"/>
    </row>
    <row r="143" spans="30:35">
      <c r="AD143" s="4"/>
      <c r="AE143" s="4"/>
      <c r="AF143" s="4"/>
      <c r="AG143" s="4"/>
      <c r="AH143" s="13"/>
      <c r="AI143" s="4"/>
    </row>
    <row r="144" spans="30:35">
      <c r="AD144" s="4"/>
      <c r="AE144" s="4"/>
      <c r="AF144" s="4"/>
      <c r="AG144" s="4"/>
      <c r="AH144" s="13"/>
      <c r="AI144" s="4"/>
    </row>
    <row r="145" spans="30:35">
      <c r="AD145" s="4"/>
      <c r="AE145" s="4"/>
      <c r="AF145" s="4"/>
      <c r="AG145" s="4"/>
      <c r="AH145" s="13"/>
      <c r="AI145" s="4"/>
    </row>
    <row r="146" spans="30:35">
      <c r="AD146" s="4"/>
      <c r="AE146" s="4"/>
      <c r="AF146" s="4"/>
      <c r="AG146" s="4"/>
      <c r="AH146" s="13"/>
      <c r="AI146" s="4"/>
    </row>
    <row r="147" spans="30:35">
      <c r="AD147" s="4"/>
      <c r="AE147" s="4"/>
      <c r="AF147" s="4"/>
      <c r="AG147" s="4"/>
      <c r="AH147" s="13"/>
      <c r="AI147" s="4"/>
    </row>
    <row r="148" spans="30:35">
      <c r="AD148" s="4"/>
      <c r="AE148" s="4"/>
      <c r="AF148" s="4"/>
      <c r="AG148" s="4"/>
      <c r="AH148" s="13"/>
      <c r="AI148" s="4"/>
    </row>
    <row r="149" spans="30:35">
      <c r="AD149" s="4"/>
      <c r="AE149" s="4"/>
      <c r="AF149" s="4"/>
      <c r="AG149" s="4"/>
      <c r="AH149" s="13"/>
      <c r="AI149" s="4"/>
    </row>
    <row r="150" spans="30:35">
      <c r="AD150" s="4"/>
      <c r="AE150" s="4"/>
      <c r="AF150" s="4"/>
      <c r="AG150" s="4"/>
      <c r="AH150" s="13"/>
      <c r="AI150" s="4"/>
    </row>
    <row r="151" spans="30:35">
      <c r="AD151" s="4"/>
      <c r="AE151" s="4"/>
      <c r="AF151" s="4"/>
      <c r="AG151" s="4"/>
      <c r="AH151" s="13"/>
      <c r="AI151" s="4"/>
    </row>
    <row r="152" spans="30:35">
      <c r="AD152" s="4"/>
      <c r="AE152" s="4"/>
      <c r="AF152" s="4"/>
      <c r="AG152" s="4"/>
      <c r="AH152" s="13"/>
      <c r="AI152" s="4"/>
    </row>
    <row r="153" spans="30:35">
      <c r="AE153"/>
      <c r="AF153"/>
      <c r="AH153" s="13"/>
      <c r="AI153" s="4"/>
    </row>
    <row r="154" spans="30:35" ht="15.6">
      <c r="AD154" s="2"/>
      <c r="AE154" s="2"/>
      <c r="AF154" s="2"/>
      <c r="AG154" s="2"/>
      <c r="AH154" s="13"/>
      <c r="AI154" s="4"/>
    </row>
    <row r="155" spans="30:35" ht="15.6">
      <c r="AD155" s="2"/>
      <c r="AE155" s="2"/>
      <c r="AF155" s="2"/>
      <c r="AG155" s="2"/>
      <c r="AH155" s="13"/>
      <c r="AI155" s="4"/>
    </row>
    <row r="156" spans="30:35">
      <c r="AD156" s="14"/>
      <c r="AE156" s="14"/>
      <c r="AF156" s="14"/>
      <c r="AG156" s="14"/>
      <c r="AH156" s="13"/>
      <c r="AI156" s="4"/>
    </row>
    <row r="157" spans="30:35" ht="15.6">
      <c r="AD157" s="2"/>
      <c r="AE157" s="2"/>
      <c r="AF157" s="2"/>
      <c r="AG157" s="2"/>
      <c r="AH157" s="13"/>
      <c r="AI157" s="4"/>
    </row>
    <row r="158" spans="30:35">
      <c r="AD158" s="4"/>
      <c r="AE158" s="4"/>
      <c r="AF158" s="4"/>
      <c r="AG158" s="4"/>
      <c r="AH158" s="13"/>
      <c r="AI158" s="4"/>
    </row>
    <row r="159" spans="30:35">
      <c r="AD159" s="4"/>
      <c r="AE159" s="4"/>
      <c r="AF159" s="4"/>
      <c r="AG159" s="4"/>
      <c r="AH159" s="13"/>
      <c r="AI159" s="4"/>
    </row>
    <row r="160" spans="30:35">
      <c r="AD160" s="4"/>
      <c r="AE160" s="4"/>
      <c r="AF160" s="4"/>
      <c r="AG160" s="4"/>
      <c r="AH160" s="13"/>
      <c r="AI160" s="4"/>
    </row>
    <row r="161" spans="30:35">
      <c r="AD161" s="4"/>
      <c r="AE161" s="4"/>
      <c r="AF161" s="4"/>
      <c r="AG161" s="4"/>
      <c r="AH161" s="13"/>
      <c r="AI161" s="4"/>
    </row>
    <row r="162" spans="30:35">
      <c r="AD162" s="4"/>
      <c r="AE162" s="4"/>
      <c r="AF162" s="4"/>
      <c r="AG162" s="4"/>
      <c r="AH162" s="13"/>
      <c r="AI162" s="4"/>
    </row>
    <row r="163" spans="30:35">
      <c r="AD163" s="4"/>
      <c r="AE163" s="4"/>
      <c r="AF163" s="4"/>
      <c r="AG163" s="4"/>
      <c r="AH163" s="13"/>
      <c r="AI163" s="4"/>
    </row>
    <row r="164" spans="30:35">
      <c r="AD164" s="4"/>
      <c r="AE164" s="4"/>
      <c r="AF164" s="4"/>
      <c r="AG164" s="4"/>
      <c r="AH164" s="13"/>
      <c r="AI164" s="4"/>
    </row>
    <row r="165" spans="30:35">
      <c r="AD165" s="4"/>
      <c r="AE165" s="4"/>
      <c r="AF165" s="4"/>
      <c r="AG165" s="4"/>
      <c r="AH165" s="13"/>
      <c r="AI165" s="4"/>
    </row>
    <row r="166" spans="30:35">
      <c r="AD166" s="4"/>
      <c r="AE166" s="4"/>
      <c r="AF166" s="4"/>
      <c r="AG166" s="4"/>
      <c r="AH166" s="13"/>
      <c r="AI166" s="4"/>
    </row>
    <row r="167" spans="30:35">
      <c r="AD167" s="4"/>
      <c r="AE167" s="4"/>
      <c r="AF167" s="4"/>
      <c r="AG167" s="4"/>
      <c r="AH167" s="13"/>
      <c r="AI167" s="4"/>
    </row>
    <row r="168" spans="30:35">
      <c r="AD168" s="4"/>
      <c r="AE168" s="4"/>
      <c r="AF168" s="4"/>
      <c r="AG168" s="4"/>
      <c r="AH168" s="13"/>
      <c r="AI168" s="4"/>
    </row>
    <row r="169" spans="30:35">
      <c r="AD169" s="4"/>
      <c r="AE169" s="4"/>
      <c r="AF169" s="4"/>
      <c r="AG169" s="4"/>
      <c r="AH169" s="13"/>
      <c r="AI169" s="4"/>
    </row>
    <row r="170" spans="30:35">
      <c r="AD170" s="4"/>
      <c r="AE170" s="4"/>
      <c r="AF170" s="4"/>
      <c r="AG170" s="4"/>
      <c r="AH170" s="13"/>
      <c r="AI170" s="4"/>
    </row>
    <row r="171" spans="30:35">
      <c r="AD171" s="4"/>
      <c r="AE171" s="4"/>
      <c r="AF171" s="4"/>
      <c r="AG171" s="4"/>
      <c r="AH171" s="13"/>
      <c r="AI171" s="4"/>
    </row>
    <row r="172" spans="30:35">
      <c r="AE172"/>
      <c r="AF172"/>
      <c r="AH172" s="13"/>
      <c r="AI172" s="4"/>
    </row>
    <row r="173" spans="30:35" ht="15.6">
      <c r="AD173" s="2"/>
      <c r="AE173" s="2"/>
      <c r="AF173" s="2"/>
      <c r="AG173" s="2"/>
      <c r="AH173" s="13"/>
      <c r="AI173" s="4"/>
    </row>
    <row r="174" spans="30:35" ht="15.6">
      <c r="AD174" s="2"/>
      <c r="AE174" s="2"/>
      <c r="AF174" s="2"/>
      <c r="AG174" s="2"/>
      <c r="AH174" s="13"/>
      <c r="AI174" s="4"/>
    </row>
    <row r="175" spans="30:35">
      <c r="AD175" s="14"/>
      <c r="AE175" s="14"/>
      <c r="AF175" s="14"/>
      <c r="AG175" s="14"/>
      <c r="AH175" s="13"/>
      <c r="AI175" s="4"/>
    </row>
    <row r="176" spans="30:35" ht="15.6">
      <c r="AD176" s="2"/>
      <c r="AE176" s="2"/>
      <c r="AF176" s="2"/>
      <c r="AG176" s="2"/>
      <c r="AH176" s="13"/>
      <c r="AI176" s="4"/>
    </row>
    <row r="177" spans="30:35">
      <c r="AD177" s="4"/>
      <c r="AE177" s="4"/>
      <c r="AF177" s="4"/>
      <c r="AG177" s="4"/>
      <c r="AH177" s="13"/>
      <c r="AI177" s="4"/>
    </row>
    <row r="178" spans="30:35">
      <c r="AD178" s="4"/>
      <c r="AE178" s="4"/>
      <c r="AF178" s="4"/>
      <c r="AG178" s="4"/>
      <c r="AH178" s="13"/>
      <c r="AI178" s="4"/>
    </row>
    <row r="179" spans="30:35">
      <c r="AD179" s="4"/>
      <c r="AE179" s="4"/>
      <c r="AF179" s="4"/>
      <c r="AG179" s="4"/>
      <c r="AH179" s="13"/>
      <c r="AI179" s="4"/>
    </row>
    <row r="180" spans="30:35">
      <c r="AD180" s="4"/>
      <c r="AE180" s="4"/>
      <c r="AF180" s="4"/>
      <c r="AG180" s="4"/>
      <c r="AH180" s="13"/>
      <c r="AI180" s="4"/>
    </row>
    <row r="181" spans="30:35">
      <c r="AD181" s="4"/>
      <c r="AE181" s="4"/>
      <c r="AF181" s="4"/>
      <c r="AG181" s="4"/>
      <c r="AH181" s="13"/>
      <c r="AI181" s="4"/>
    </row>
    <row r="182" spans="30:35">
      <c r="AD182" s="4"/>
      <c r="AE182" s="4"/>
      <c r="AF182" s="4"/>
      <c r="AG182" s="4"/>
      <c r="AH182" s="13"/>
      <c r="AI182" s="4"/>
    </row>
    <row r="183" spans="30:35">
      <c r="AD183" s="4"/>
      <c r="AE183" s="4"/>
      <c r="AF183" s="4"/>
      <c r="AG183" s="4"/>
      <c r="AH183" s="13"/>
      <c r="AI183" s="4"/>
    </row>
    <row r="184" spans="30:35">
      <c r="AD184" s="4"/>
      <c r="AE184" s="4"/>
      <c r="AF184" s="4"/>
      <c r="AG184" s="4"/>
      <c r="AH184" s="13"/>
      <c r="AI184" s="4"/>
    </row>
    <row r="185" spans="30:35">
      <c r="AD185" s="4"/>
      <c r="AE185" s="4"/>
      <c r="AF185" s="4"/>
      <c r="AG185" s="4"/>
      <c r="AH185" s="13"/>
      <c r="AI185" s="4"/>
    </row>
    <row r="186" spans="30:35">
      <c r="AD186" s="4"/>
      <c r="AE186" s="4"/>
      <c r="AF186" s="4"/>
      <c r="AG186" s="4"/>
      <c r="AH186" s="13"/>
      <c r="AI186" s="4"/>
    </row>
    <row r="187" spans="30:35">
      <c r="AD187" s="4"/>
      <c r="AE187" s="4"/>
      <c r="AF187" s="4"/>
      <c r="AG187" s="4"/>
      <c r="AH187" s="13"/>
      <c r="AI187" s="4"/>
    </row>
    <row r="188" spans="30:35">
      <c r="AD188" s="4"/>
      <c r="AE188" s="4"/>
      <c r="AF188" s="4"/>
      <c r="AG188" s="4"/>
      <c r="AH188" s="13"/>
      <c r="AI188" s="4"/>
    </row>
    <row r="189" spans="30:35">
      <c r="AD189" s="4"/>
      <c r="AE189" s="4"/>
      <c r="AF189" s="4"/>
      <c r="AG189" s="4"/>
      <c r="AH189" s="13"/>
      <c r="AI189" s="4"/>
    </row>
    <row r="190" spans="30:35">
      <c r="AD190" s="4"/>
      <c r="AE190" s="4"/>
      <c r="AF190" s="4"/>
      <c r="AG190" s="4"/>
      <c r="AH190" s="13"/>
      <c r="AI190" s="4"/>
    </row>
    <row r="191" spans="30:35">
      <c r="AE191"/>
      <c r="AF191"/>
      <c r="AI191" s="4"/>
    </row>
    <row r="192" spans="30:35" ht="15.6">
      <c r="AD192" s="2"/>
      <c r="AE192" s="2"/>
      <c r="AF192" s="2"/>
      <c r="AG192" s="2"/>
      <c r="AI192" s="4"/>
    </row>
    <row r="193" spans="30:35" ht="15.6">
      <c r="AD193" s="2"/>
      <c r="AE193" s="2"/>
      <c r="AF193" s="2"/>
      <c r="AG193" s="2"/>
      <c r="AI193" s="4"/>
    </row>
    <row r="194" spans="30:35">
      <c r="AD194" s="14"/>
      <c r="AE194" s="14"/>
      <c r="AF194" s="14"/>
      <c r="AG194" s="14"/>
      <c r="AI194" s="4"/>
    </row>
    <row r="195" spans="30:35" ht="15.6">
      <c r="AD195" s="2"/>
      <c r="AE195" s="2"/>
      <c r="AF195" s="2"/>
      <c r="AG195" s="2"/>
      <c r="AI195" s="4"/>
    </row>
    <row r="196" spans="30:35">
      <c r="AD196" s="4"/>
      <c r="AE196" s="4"/>
      <c r="AF196" s="4"/>
      <c r="AG196" s="4"/>
      <c r="AI196" s="4"/>
    </row>
    <row r="197" spans="30:35">
      <c r="AD197" s="4"/>
      <c r="AE197" s="4"/>
      <c r="AF197" s="4"/>
      <c r="AG197" s="4"/>
      <c r="AI197" s="4"/>
    </row>
    <row r="198" spans="30:35">
      <c r="AD198" s="4"/>
      <c r="AE198" s="4"/>
      <c r="AF198" s="4"/>
      <c r="AG198" s="4"/>
      <c r="AI198" s="4"/>
    </row>
    <row r="199" spans="30:35">
      <c r="AD199" s="4"/>
      <c r="AE199" s="4"/>
      <c r="AF199" s="4"/>
      <c r="AG199" s="4"/>
      <c r="AI199" s="4"/>
    </row>
    <row r="200" spans="30:35">
      <c r="AD200" s="4"/>
      <c r="AE200" s="4"/>
      <c r="AF200" s="4"/>
      <c r="AG200" s="4"/>
      <c r="AI200" s="4"/>
    </row>
    <row r="201" spans="30:35">
      <c r="AD201" s="4"/>
      <c r="AE201" s="4"/>
      <c r="AF201" s="4"/>
      <c r="AG201" s="4"/>
      <c r="AI201" s="4"/>
    </row>
    <row r="202" spans="30:35">
      <c r="AD202" s="4"/>
      <c r="AE202" s="4"/>
      <c r="AF202" s="4"/>
      <c r="AG202" s="4"/>
      <c r="AI202" s="4"/>
    </row>
    <row r="203" spans="30:35">
      <c r="AD203" s="4"/>
      <c r="AE203" s="4"/>
      <c r="AF203" s="4"/>
      <c r="AG203" s="4"/>
      <c r="AI203" s="4"/>
    </row>
    <row r="204" spans="30:35">
      <c r="AD204" s="4"/>
      <c r="AE204" s="4"/>
      <c r="AF204" s="4"/>
      <c r="AG204" s="4"/>
      <c r="AI204" s="4"/>
    </row>
    <row r="205" spans="30:35">
      <c r="AD205" s="4"/>
      <c r="AE205" s="4"/>
      <c r="AF205" s="4"/>
      <c r="AG205" s="4"/>
      <c r="AI205" s="4"/>
    </row>
    <row r="206" spans="30:35">
      <c r="AD206" s="4"/>
      <c r="AE206" s="4"/>
      <c r="AF206" s="4"/>
      <c r="AG206" s="4"/>
      <c r="AI206" s="4"/>
    </row>
    <row r="207" spans="30:35">
      <c r="AD207" s="4"/>
      <c r="AE207" s="4"/>
      <c r="AF207" s="4"/>
      <c r="AG207" s="4"/>
      <c r="AI207" s="4"/>
    </row>
    <row r="208" spans="30:35">
      <c r="AD208" s="4"/>
      <c r="AE208" s="4"/>
      <c r="AF208" s="4"/>
      <c r="AG208" s="4"/>
      <c r="AI208" s="4"/>
    </row>
    <row r="209" spans="30:35">
      <c r="AD209" s="4"/>
      <c r="AE209" s="4"/>
      <c r="AF209" s="4"/>
      <c r="AG209" s="4"/>
      <c r="AI209" s="4"/>
    </row>
    <row r="210" spans="30:35">
      <c r="AE210"/>
      <c r="AF210"/>
      <c r="AI210" s="4"/>
    </row>
    <row r="211" spans="30:35" ht="15.6">
      <c r="AD211" s="2"/>
      <c r="AE211" s="2"/>
      <c r="AF211" s="2"/>
      <c r="AG211" s="2"/>
      <c r="AI211" s="4"/>
    </row>
    <row r="212" spans="30:35" ht="15.6">
      <c r="AD212" s="2"/>
      <c r="AE212" s="2"/>
      <c r="AF212" s="2"/>
      <c r="AG212" s="2"/>
      <c r="AI212" s="4"/>
    </row>
    <row r="213" spans="30:35">
      <c r="AD213" s="14"/>
      <c r="AE213" s="14"/>
      <c r="AF213" s="14"/>
      <c r="AG213" s="14"/>
      <c r="AI213" s="4"/>
    </row>
    <row r="214" spans="30:35" ht="15.6">
      <c r="AD214" s="2"/>
      <c r="AE214" s="2"/>
      <c r="AF214" s="2"/>
      <c r="AG214" s="2"/>
      <c r="AI214" s="4"/>
    </row>
    <row r="215" spans="30:35">
      <c r="AD215" s="4"/>
      <c r="AE215" s="4"/>
      <c r="AF215" s="4"/>
      <c r="AG215" s="4"/>
      <c r="AI215" s="4"/>
    </row>
    <row r="216" spans="30:35">
      <c r="AD216" s="4"/>
      <c r="AE216" s="4"/>
      <c r="AF216" s="4"/>
      <c r="AG216" s="4"/>
      <c r="AI216" s="4"/>
    </row>
    <row r="217" spans="30:35">
      <c r="AD217" s="4"/>
      <c r="AE217" s="4"/>
      <c r="AF217" s="4"/>
      <c r="AG217" s="4"/>
      <c r="AI217" s="4"/>
    </row>
    <row r="218" spans="30:35">
      <c r="AD218" s="4"/>
      <c r="AE218" s="4"/>
      <c r="AF218" s="4"/>
      <c r="AG218" s="4"/>
      <c r="AI218" s="4"/>
    </row>
    <row r="219" spans="30:35">
      <c r="AD219" s="4"/>
      <c r="AE219" s="4"/>
      <c r="AF219" s="4"/>
      <c r="AG219" s="4"/>
      <c r="AI219" s="4"/>
    </row>
    <row r="220" spans="30:35">
      <c r="AD220" s="4"/>
      <c r="AE220" s="4"/>
      <c r="AF220" s="4"/>
      <c r="AG220" s="4"/>
      <c r="AI220" s="4"/>
    </row>
    <row r="221" spans="30:35">
      <c r="AD221" s="4"/>
      <c r="AE221" s="4"/>
      <c r="AF221" s="4"/>
      <c r="AG221" s="4"/>
      <c r="AI221" s="4"/>
    </row>
    <row r="222" spans="30:35">
      <c r="AD222" s="4"/>
      <c r="AE222" s="4"/>
      <c r="AF222" s="4"/>
      <c r="AG222" s="4"/>
      <c r="AI222" s="4"/>
    </row>
    <row r="223" spans="30:35">
      <c r="AD223" s="4"/>
      <c r="AE223" s="4"/>
      <c r="AF223" s="4"/>
      <c r="AG223" s="4"/>
      <c r="AI223" s="4"/>
    </row>
    <row r="224" spans="30:35">
      <c r="AD224" s="4"/>
      <c r="AE224" s="4"/>
      <c r="AF224" s="4"/>
      <c r="AG224" s="4"/>
      <c r="AI224" s="4"/>
    </row>
    <row r="225" spans="30:35">
      <c r="AD225" s="4"/>
      <c r="AE225" s="4"/>
      <c r="AF225" s="4"/>
      <c r="AG225" s="4"/>
      <c r="AI225" s="4"/>
    </row>
    <row r="226" spans="30:35">
      <c r="AD226" s="4"/>
      <c r="AE226" s="4"/>
      <c r="AF226" s="4"/>
      <c r="AG226" s="4"/>
      <c r="AI226" s="4"/>
    </row>
    <row r="227" spans="30:35">
      <c r="AD227" s="4"/>
      <c r="AE227" s="4"/>
      <c r="AF227" s="4"/>
      <c r="AG227" s="4"/>
      <c r="AI227" s="4"/>
    </row>
    <row r="228" spans="30:35">
      <c r="AD228" s="4"/>
      <c r="AE228" s="4"/>
      <c r="AF228" s="4"/>
      <c r="AG228" s="4"/>
      <c r="AI228" s="4"/>
    </row>
    <row r="229" spans="30:35">
      <c r="AE229"/>
      <c r="AF229"/>
      <c r="AI229" s="4"/>
    </row>
    <row r="230" spans="30:35" ht="15.6">
      <c r="AD230" s="2"/>
      <c r="AE230" s="2"/>
      <c r="AF230" s="2"/>
      <c r="AG230" s="2"/>
      <c r="AI230" s="4"/>
    </row>
    <row r="231" spans="30:35" ht="15.6">
      <c r="AD231" s="2"/>
      <c r="AE231" s="2"/>
      <c r="AF231" s="2"/>
      <c r="AG231" s="2"/>
      <c r="AI231" s="4"/>
    </row>
    <row r="232" spans="30:35">
      <c r="AD232" s="14"/>
      <c r="AE232" s="14"/>
      <c r="AF232" s="14"/>
      <c r="AG232" s="14"/>
      <c r="AI232" s="4"/>
    </row>
    <row r="233" spans="30:35" ht="15.6">
      <c r="AD233" s="2"/>
      <c r="AE233" s="2"/>
      <c r="AF233" s="2"/>
      <c r="AG233" s="2"/>
      <c r="AI233" s="4"/>
    </row>
    <row r="234" spans="30:35">
      <c r="AD234" s="4"/>
      <c r="AE234" s="4"/>
      <c r="AF234" s="4"/>
      <c r="AG234" s="4"/>
      <c r="AI234" s="4"/>
    </row>
    <row r="235" spans="30:35">
      <c r="AD235" s="4"/>
      <c r="AE235" s="4"/>
      <c r="AF235" s="4"/>
      <c r="AG235" s="4"/>
      <c r="AI235" s="4"/>
    </row>
    <row r="236" spans="30:35">
      <c r="AD236" s="4"/>
      <c r="AE236" s="4"/>
      <c r="AF236" s="4"/>
      <c r="AG236" s="4"/>
      <c r="AI236" s="4"/>
    </row>
    <row r="237" spans="30:35">
      <c r="AD237" s="4"/>
      <c r="AE237" s="4"/>
      <c r="AF237" s="4"/>
      <c r="AG237" s="4"/>
      <c r="AI237" s="4"/>
    </row>
    <row r="238" spans="30:35">
      <c r="AD238" s="4"/>
      <c r="AE238" s="4"/>
      <c r="AF238" s="4"/>
      <c r="AG238" s="4"/>
      <c r="AI238" s="4"/>
    </row>
    <row r="239" spans="30:35">
      <c r="AD239" s="4"/>
      <c r="AE239" s="4"/>
      <c r="AF239" s="4"/>
      <c r="AG239" s="4"/>
      <c r="AI239" s="4"/>
    </row>
    <row r="240" spans="30:35">
      <c r="AD240" s="4"/>
      <c r="AE240" s="4"/>
      <c r="AF240" s="4"/>
      <c r="AG240" s="4"/>
      <c r="AI240" s="4"/>
    </row>
    <row r="241" spans="30:35">
      <c r="AD241" s="4"/>
      <c r="AE241" s="4"/>
      <c r="AF241" s="4"/>
      <c r="AG241" s="4"/>
      <c r="AI241" s="4"/>
    </row>
    <row r="242" spans="30:35">
      <c r="AD242" s="4"/>
      <c r="AE242" s="4"/>
      <c r="AF242" s="4"/>
      <c r="AG242" s="4"/>
      <c r="AI242" s="4"/>
    </row>
    <row r="243" spans="30:35">
      <c r="AD243" s="4"/>
      <c r="AE243" s="4"/>
      <c r="AF243" s="4"/>
      <c r="AG243" s="4"/>
      <c r="AI243" s="4"/>
    </row>
    <row r="244" spans="30:35">
      <c r="AD244" s="4"/>
      <c r="AE244" s="4"/>
      <c r="AF244" s="4"/>
      <c r="AG244" s="4"/>
      <c r="AI244" s="4"/>
    </row>
    <row r="245" spans="30:35">
      <c r="AD245" s="4"/>
      <c r="AE245" s="4"/>
      <c r="AF245" s="4"/>
      <c r="AG245" s="4"/>
      <c r="AI245" s="4"/>
    </row>
    <row r="246" spans="30:35">
      <c r="AD246" s="4"/>
      <c r="AE246" s="4"/>
      <c r="AF246" s="4"/>
      <c r="AG246" s="4"/>
      <c r="AI246" s="4"/>
    </row>
    <row r="247" spans="30:35">
      <c r="AD247" s="4"/>
      <c r="AE247" s="4"/>
      <c r="AF247" s="4"/>
      <c r="AG247" s="4"/>
      <c r="AI247" s="4"/>
    </row>
    <row r="248" spans="30:35">
      <c r="AE248"/>
      <c r="AF248"/>
      <c r="AI248" s="4"/>
    </row>
    <row r="249" spans="30:35" ht="15.6">
      <c r="AD249" s="2"/>
      <c r="AE249" s="2"/>
      <c r="AF249" s="2"/>
      <c r="AG249" s="2"/>
      <c r="AI249" s="4"/>
    </row>
    <row r="250" spans="30:35" ht="15.6">
      <c r="AD250" s="2"/>
      <c r="AE250" s="2"/>
      <c r="AF250" s="2"/>
      <c r="AG250" s="2"/>
      <c r="AI250" s="4"/>
    </row>
    <row r="251" spans="30:35">
      <c r="AD251" s="14"/>
      <c r="AE251" s="14"/>
      <c r="AF251" s="14"/>
      <c r="AG251" s="14"/>
      <c r="AI251" s="4"/>
    </row>
    <row r="252" spans="30:35" ht="15.6">
      <c r="AD252" s="2"/>
      <c r="AE252" s="2"/>
      <c r="AF252" s="2"/>
      <c r="AG252" s="2"/>
      <c r="AI252" s="4"/>
    </row>
    <row r="253" spans="30:35">
      <c r="AD253" s="4"/>
      <c r="AE253" s="4"/>
      <c r="AF253" s="4"/>
      <c r="AG253" s="4"/>
      <c r="AI253" s="4"/>
    </row>
    <row r="254" spans="30:35">
      <c r="AD254" s="4"/>
      <c r="AE254" s="4"/>
      <c r="AF254" s="4"/>
      <c r="AG254" s="4"/>
      <c r="AI254" s="4"/>
    </row>
    <row r="255" spans="30:35">
      <c r="AD255" s="4"/>
      <c r="AE255" s="4"/>
      <c r="AF255" s="4"/>
      <c r="AG255" s="4"/>
      <c r="AI255" s="4"/>
    </row>
    <row r="256" spans="30:35">
      <c r="AD256" s="4"/>
      <c r="AE256" s="4"/>
      <c r="AF256" s="4"/>
      <c r="AG256" s="4"/>
      <c r="AI256" s="4"/>
    </row>
    <row r="257" spans="30:35">
      <c r="AD257" s="4"/>
      <c r="AE257" s="4"/>
      <c r="AF257" s="4"/>
      <c r="AG257" s="4"/>
      <c r="AI257" s="4"/>
    </row>
    <row r="258" spans="30:35">
      <c r="AD258" s="4"/>
      <c r="AE258" s="4"/>
      <c r="AF258" s="4"/>
      <c r="AG258" s="4"/>
      <c r="AI258" s="4"/>
    </row>
    <row r="259" spans="30:35">
      <c r="AD259" s="4"/>
      <c r="AE259" s="4"/>
      <c r="AF259" s="4"/>
      <c r="AG259" s="4"/>
      <c r="AI259" s="4"/>
    </row>
    <row r="260" spans="30:35">
      <c r="AD260" s="4"/>
      <c r="AE260" s="4"/>
      <c r="AF260" s="4"/>
      <c r="AG260" s="4"/>
      <c r="AI260" s="4"/>
    </row>
    <row r="261" spans="30:35">
      <c r="AD261" s="4"/>
      <c r="AE261" s="4"/>
      <c r="AF261" s="4"/>
      <c r="AG261" s="4"/>
      <c r="AI261" s="4"/>
    </row>
    <row r="262" spans="30:35">
      <c r="AD262" s="4"/>
      <c r="AE262" s="4"/>
      <c r="AF262" s="4"/>
      <c r="AG262" s="4"/>
      <c r="AI262" s="4"/>
    </row>
    <row r="263" spans="30:35">
      <c r="AD263" s="4"/>
      <c r="AE263" s="4"/>
      <c r="AF263" s="4"/>
      <c r="AG263" s="4"/>
      <c r="AI263" s="4"/>
    </row>
    <row r="264" spans="30:35">
      <c r="AD264" s="4"/>
      <c r="AE264" s="4"/>
      <c r="AF264" s="4"/>
      <c r="AG264" s="4"/>
      <c r="AI264" s="4"/>
    </row>
    <row r="265" spans="30:35">
      <c r="AD265" s="4"/>
      <c r="AE265" s="4"/>
      <c r="AF265" s="4"/>
      <c r="AG265" s="4"/>
      <c r="AI265" s="4"/>
    </row>
    <row r="266" spans="30:35">
      <c r="AD266" s="4"/>
      <c r="AE266" s="4"/>
      <c r="AF266" s="4"/>
      <c r="AG266" s="4"/>
      <c r="AI266" s="4"/>
    </row>
    <row r="267" spans="30:35">
      <c r="AE267"/>
      <c r="AF267"/>
      <c r="AI267" s="4"/>
    </row>
    <row r="268" spans="30:35" ht="15.6">
      <c r="AD268" s="2"/>
      <c r="AE268" s="2"/>
      <c r="AF268" s="2"/>
      <c r="AG268" s="2"/>
      <c r="AI268" s="4"/>
    </row>
    <row r="269" spans="30:35" ht="15.6">
      <c r="AD269" s="2"/>
      <c r="AE269" s="2"/>
      <c r="AF269" s="2"/>
      <c r="AG269" s="2"/>
      <c r="AI269" s="4"/>
    </row>
    <row r="270" spans="30:35">
      <c r="AD270" s="14"/>
      <c r="AE270" s="14"/>
      <c r="AF270" s="14"/>
      <c r="AG270" s="14"/>
      <c r="AI270" s="4"/>
    </row>
    <row r="271" spans="30:35" ht="15.6">
      <c r="AD271" s="2"/>
      <c r="AE271" s="2"/>
      <c r="AF271" s="2"/>
      <c r="AG271" s="2"/>
      <c r="AI271" s="4"/>
    </row>
    <row r="272" spans="30:35">
      <c r="AD272" s="4"/>
      <c r="AE272" s="4"/>
      <c r="AF272" s="4"/>
      <c r="AG272" s="4"/>
      <c r="AI272" s="4"/>
    </row>
    <row r="273" spans="30:35">
      <c r="AD273" s="4"/>
      <c r="AE273" s="4"/>
      <c r="AF273" s="4"/>
      <c r="AG273" s="4"/>
      <c r="AI273" s="4"/>
    </row>
    <row r="274" spans="30:35">
      <c r="AD274" s="4"/>
      <c r="AE274" s="4"/>
      <c r="AF274" s="4"/>
      <c r="AG274" s="4"/>
      <c r="AI274" s="4"/>
    </row>
    <row r="275" spans="30:35">
      <c r="AD275" s="4"/>
      <c r="AE275" s="4"/>
      <c r="AF275" s="4"/>
      <c r="AG275" s="4"/>
      <c r="AI275" s="4"/>
    </row>
    <row r="276" spans="30:35">
      <c r="AD276" s="4"/>
      <c r="AE276" s="4"/>
      <c r="AF276" s="4"/>
      <c r="AG276" s="4"/>
      <c r="AI276" s="4"/>
    </row>
    <row r="277" spans="30:35">
      <c r="AD277" s="4"/>
      <c r="AE277" s="4"/>
      <c r="AF277" s="4"/>
      <c r="AG277" s="4"/>
      <c r="AI277" s="4"/>
    </row>
    <row r="278" spans="30:35">
      <c r="AD278" s="4"/>
      <c r="AE278" s="4"/>
      <c r="AF278" s="4"/>
      <c r="AG278" s="4"/>
      <c r="AI278" s="4"/>
    </row>
    <row r="279" spans="30:35">
      <c r="AD279" s="4"/>
      <c r="AE279" s="4"/>
      <c r="AF279" s="4"/>
      <c r="AG279" s="4"/>
      <c r="AI279" s="4"/>
    </row>
    <row r="280" spans="30:35">
      <c r="AD280" s="4"/>
      <c r="AE280" s="4"/>
      <c r="AF280" s="4"/>
      <c r="AG280" s="4"/>
      <c r="AI280" s="4"/>
    </row>
    <row r="281" spans="30:35">
      <c r="AD281" s="4"/>
      <c r="AE281" s="4"/>
      <c r="AF281" s="4"/>
      <c r="AG281" s="4"/>
      <c r="AI281" s="4"/>
    </row>
    <row r="282" spans="30:35">
      <c r="AD282" s="4"/>
      <c r="AE282" s="4"/>
      <c r="AF282" s="4"/>
      <c r="AG282" s="4"/>
      <c r="AI282" s="4"/>
    </row>
    <row r="283" spans="30:35">
      <c r="AD283" s="4"/>
      <c r="AE283" s="4"/>
      <c r="AF283" s="4"/>
      <c r="AG283" s="4"/>
      <c r="AI283" s="4"/>
    </row>
    <row r="284" spans="30:35">
      <c r="AD284" s="4"/>
      <c r="AE284" s="4"/>
      <c r="AF284" s="4"/>
      <c r="AG284" s="4"/>
      <c r="AI284" s="4"/>
    </row>
    <row r="285" spans="30:35">
      <c r="AD285" s="4"/>
      <c r="AE285" s="4"/>
      <c r="AF285" s="4"/>
      <c r="AG285" s="4"/>
      <c r="AI285" s="4"/>
    </row>
    <row r="286" spans="30:35">
      <c r="AE286"/>
      <c r="AF286"/>
      <c r="AI286" s="4"/>
    </row>
    <row r="287" spans="30:35" ht="15.6">
      <c r="AD287" s="2"/>
      <c r="AE287" s="2"/>
      <c r="AF287" s="2"/>
      <c r="AG287" s="2"/>
      <c r="AI287" s="4"/>
    </row>
    <row r="288" spans="30:35" ht="15.6">
      <c r="AD288" s="2"/>
      <c r="AE288" s="2"/>
      <c r="AF288" s="2"/>
      <c r="AG288" s="2"/>
      <c r="AI288" s="4"/>
    </row>
    <row r="289" spans="30:35">
      <c r="AD289" s="14"/>
      <c r="AE289" s="14"/>
      <c r="AF289" s="14"/>
      <c r="AG289" s="14"/>
      <c r="AI289" s="4"/>
    </row>
    <row r="290" spans="30:35" ht="15.6">
      <c r="AD290" s="2"/>
      <c r="AE290" s="2"/>
      <c r="AF290" s="2"/>
      <c r="AG290" s="2"/>
      <c r="AI290" s="4"/>
    </row>
    <row r="291" spans="30:35">
      <c r="AD291" s="4"/>
      <c r="AE291" s="4"/>
      <c r="AF291" s="4"/>
      <c r="AG291" s="4"/>
      <c r="AI291" s="4"/>
    </row>
    <row r="292" spans="30:35">
      <c r="AD292" s="4"/>
      <c r="AE292" s="4"/>
      <c r="AF292" s="4"/>
      <c r="AG292" s="4"/>
      <c r="AI292" s="4"/>
    </row>
    <row r="293" spans="30:35">
      <c r="AD293" s="4"/>
      <c r="AE293" s="4"/>
      <c r="AF293" s="4"/>
      <c r="AG293" s="4"/>
      <c r="AI293" s="4"/>
    </row>
    <row r="294" spans="30:35">
      <c r="AD294" s="4"/>
      <c r="AE294" s="4"/>
      <c r="AF294" s="4"/>
      <c r="AG294" s="4"/>
      <c r="AI294" s="4"/>
    </row>
    <row r="295" spans="30:35">
      <c r="AD295" s="4"/>
      <c r="AE295" s="4"/>
      <c r="AF295" s="4"/>
      <c r="AG295" s="4"/>
      <c r="AI295" s="4"/>
    </row>
    <row r="296" spans="30:35">
      <c r="AD296" s="4"/>
      <c r="AE296" s="4"/>
      <c r="AF296" s="4"/>
      <c r="AG296" s="4"/>
      <c r="AI296" s="4"/>
    </row>
    <row r="297" spans="30:35">
      <c r="AD297" s="4"/>
      <c r="AE297" s="4"/>
      <c r="AF297" s="4"/>
      <c r="AG297" s="4"/>
      <c r="AI297" s="4"/>
    </row>
    <row r="298" spans="30:35">
      <c r="AD298" s="4"/>
      <c r="AE298" s="4"/>
      <c r="AF298" s="4"/>
      <c r="AG298" s="4"/>
      <c r="AI298" s="4"/>
    </row>
    <row r="299" spans="30:35">
      <c r="AD299" s="4"/>
      <c r="AE299" s="4"/>
      <c r="AF299" s="4"/>
      <c r="AG299" s="4"/>
      <c r="AI299" s="4"/>
    </row>
    <row r="300" spans="30:35">
      <c r="AD300" s="4"/>
      <c r="AE300" s="4"/>
      <c r="AF300" s="4"/>
      <c r="AG300" s="4"/>
      <c r="AI300" s="4"/>
    </row>
    <row r="301" spans="30:35">
      <c r="AD301" s="4"/>
      <c r="AE301" s="4"/>
      <c r="AF301" s="4"/>
      <c r="AG301" s="4"/>
      <c r="AI301" s="4"/>
    </row>
    <row r="302" spans="30:35">
      <c r="AD302" s="4"/>
      <c r="AE302" s="4"/>
      <c r="AF302" s="4"/>
      <c r="AG302" s="4"/>
      <c r="AI302" s="4"/>
    </row>
    <row r="303" spans="30:35">
      <c r="AD303" s="4"/>
      <c r="AE303" s="4"/>
      <c r="AF303" s="4"/>
      <c r="AG303" s="4"/>
      <c r="AI303" s="4"/>
    </row>
    <row r="304" spans="30:35">
      <c r="AD304" s="4"/>
      <c r="AE304" s="4"/>
      <c r="AF304" s="4"/>
      <c r="AG304" s="4"/>
      <c r="AI304" s="4"/>
    </row>
    <row r="305" spans="30:35">
      <c r="AE305"/>
      <c r="AF305"/>
      <c r="AI305" s="4"/>
    </row>
    <row r="306" spans="30:35" ht="15.6">
      <c r="AD306" s="2"/>
      <c r="AE306" s="2"/>
      <c r="AF306" s="2"/>
      <c r="AG306" s="2"/>
      <c r="AI306" s="4"/>
    </row>
    <row r="307" spans="30:35" ht="15.6">
      <c r="AD307" s="2"/>
      <c r="AE307" s="2"/>
      <c r="AF307" s="2"/>
      <c r="AG307" s="2"/>
      <c r="AI307" s="4"/>
    </row>
    <row r="308" spans="30:35">
      <c r="AD308" s="14"/>
      <c r="AE308" s="14"/>
      <c r="AF308" s="14"/>
      <c r="AG308" s="14"/>
      <c r="AI308" s="4"/>
    </row>
    <row r="309" spans="30:35" ht="15.6">
      <c r="AD309" s="2"/>
      <c r="AE309" s="2"/>
      <c r="AF309" s="2"/>
      <c r="AG309" s="2"/>
      <c r="AI309" s="4"/>
    </row>
    <row r="310" spans="30:35">
      <c r="AD310" s="4"/>
      <c r="AE310" s="4"/>
      <c r="AF310" s="4"/>
      <c r="AG310" s="4"/>
      <c r="AI310" s="4"/>
    </row>
    <row r="311" spans="30:35">
      <c r="AD311" s="4"/>
      <c r="AE311" s="4"/>
      <c r="AF311" s="4"/>
      <c r="AG311" s="4"/>
      <c r="AI311" s="4"/>
    </row>
    <row r="312" spans="30:35">
      <c r="AD312" s="4"/>
      <c r="AE312" s="4"/>
      <c r="AF312" s="4"/>
      <c r="AG312" s="4"/>
      <c r="AI312" s="4"/>
    </row>
    <row r="313" spans="30:35">
      <c r="AD313" s="4"/>
      <c r="AE313" s="4"/>
      <c r="AF313" s="4"/>
      <c r="AG313" s="4"/>
      <c r="AI313" s="4"/>
    </row>
    <row r="314" spans="30:35">
      <c r="AD314" s="4"/>
      <c r="AE314" s="4"/>
      <c r="AF314" s="4"/>
      <c r="AG314" s="4"/>
      <c r="AI314" s="4"/>
    </row>
    <row r="315" spans="30:35">
      <c r="AD315" s="4"/>
      <c r="AE315" s="4"/>
      <c r="AF315" s="4"/>
      <c r="AG315" s="4"/>
      <c r="AI315" s="4"/>
    </row>
    <row r="316" spans="30:35">
      <c r="AD316" s="4"/>
      <c r="AE316" s="4"/>
      <c r="AF316" s="4"/>
      <c r="AG316" s="4"/>
      <c r="AI316" s="4"/>
    </row>
    <row r="317" spans="30:35">
      <c r="AD317" s="4"/>
      <c r="AE317" s="4"/>
      <c r="AF317" s="4"/>
      <c r="AG317" s="4"/>
      <c r="AI317" s="4"/>
    </row>
    <row r="318" spans="30:35">
      <c r="AD318" s="4"/>
      <c r="AE318" s="4"/>
      <c r="AF318" s="4"/>
      <c r="AG318" s="4"/>
      <c r="AI318" s="4"/>
    </row>
    <row r="319" spans="30:35">
      <c r="AD319" s="4"/>
      <c r="AE319" s="4"/>
      <c r="AF319" s="4"/>
      <c r="AG319" s="4"/>
      <c r="AI319" s="4"/>
    </row>
    <row r="320" spans="30:35">
      <c r="AD320" s="4"/>
      <c r="AE320" s="4"/>
      <c r="AF320" s="4"/>
      <c r="AG320" s="4"/>
      <c r="AI320" s="4"/>
    </row>
    <row r="321" spans="30:35">
      <c r="AD321" s="4"/>
      <c r="AE321" s="4"/>
      <c r="AF321" s="4"/>
      <c r="AG321" s="4"/>
      <c r="AI321" s="4"/>
    </row>
    <row r="322" spans="30:35">
      <c r="AD322" s="4"/>
      <c r="AE322" s="4"/>
      <c r="AF322" s="4"/>
      <c r="AG322" s="4"/>
      <c r="AI322" s="4"/>
    </row>
    <row r="323" spans="30:35">
      <c r="AD323" s="4"/>
      <c r="AE323" s="4"/>
      <c r="AF323" s="4"/>
      <c r="AG323" s="4"/>
      <c r="AI323" s="4"/>
    </row>
    <row r="324" spans="30:35">
      <c r="AE324"/>
      <c r="AF324"/>
      <c r="AI324" s="4"/>
    </row>
    <row r="325" spans="30:35" ht="15.6">
      <c r="AD325" s="2"/>
      <c r="AE325" s="2"/>
      <c r="AF325" s="2"/>
      <c r="AG325" s="2"/>
      <c r="AI325" s="4"/>
    </row>
    <row r="326" spans="30:35" ht="15.6">
      <c r="AD326" s="2"/>
      <c r="AE326" s="2"/>
      <c r="AF326" s="2"/>
      <c r="AG326" s="2"/>
      <c r="AI326" s="4"/>
    </row>
    <row r="327" spans="30:35">
      <c r="AD327" s="14"/>
      <c r="AE327" s="14"/>
      <c r="AF327" s="14"/>
      <c r="AG327" s="14"/>
      <c r="AI327" s="4"/>
    </row>
    <row r="328" spans="30:35" ht="15.6">
      <c r="AD328" s="2"/>
      <c r="AE328" s="2"/>
      <c r="AF328" s="2"/>
      <c r="AG328" s="2"/>
      <c r="AI328" s="4"/>
    </row>
    <row r="329" spans="30:35">
      <c r="AD329" s="4"/>
      <c r="AE329" s="4"/>
      <c r="AF329" s="4"/>
      <c r="AG329" s="4"/>
      <c r="AI329" s="4"/>
    </row>
    <row r="330" spans="30:35">
      <c r="AD330" s="4"/>
      <c r="AE330" s="4"/>
      <c r="AF330" s="4"/>
      <c r="AG330" s="4"/>
      <c r="AI330" s="4"/>
    </row>
    <row r="331" spans="30:35">
      <c r="AD331" s="4"/>
      <c r="AE331" s="4"/>
      <c r="AF331" s="4"/>
      <c r="AG331" s="4"/>
      <c r="AI331" s="4"/>
    </row>
    <row r="332" spans="30:35">
      <c r="AD332" s="4"/>
      <c r="AE332" s="4"/>
      <c r="AF332" s="4"/>
      <c r="AG332" s="4"/>
      <c r="AI332" s="4"/>
    </row>
    <row r="333" spans="30:35">
      <c r="AD333" s="4"/>
      <c r="AE333" s="4"/>
      <c r="AF333" s="4"/>
      <c r="AG333" s="4"/>
      <c r="AI333" s="4"/>
    </row>
    <row r="334" spans="30:35">
      <c r="AD334" s="4"/>
      <c r="AE334" s="4"/>
      <c r="AF334" s="4"/>
      <c r="AG334" s="4"/>
      <c r="AI334" s="4"/>
    </row>
    <row r="335" spans="30:35">
      <c r="AD335" s="4"/>
      <c r="AE335" s="4"/>
      <c r="AF335" s="4"/>
      <c r="AG335" s="4"/>
      <c r="AI335" s="4"/>
    </row>
    <row r="336" spans="30:35">
      <c r="AD336" s="4"/>
      <c r="AE336" s="4"/>
      <c r="AF336" s="4"/>
      <c r="AG336" s="4"/>
      <c r="AI336" s="4"/>
    </row>
    <row r="337" spans="30:35">
      <c r="AD337" s="4"/>
      <c r="AE337" s="4"/>
      <c r="AF337" s="4"/>
      <c r="AG337" s="4"/>
      <c r="AI337" s="4"/>
    </row>
    <row r="338" spans="30:35">
      <c r="AD338" s="4"/>
      <c r="AE338" s="4"/>
      <c r="AF338" s="4"/>
      <c r="AG338" s="4"/>
      <c r="AI338" s="4"/>
    </row>
    <row r="339" spans="30:35">
      <c r="AD339" s="4"/>
      <c r="AE339" s="4"/>
      <c r="AF339" s="4"/>
      <c r="AG339" s="4"/>
      <c r="AI339" s="4"/>
    </row>
    <row r="340" spans="30:35">
      <c r="AD340" s="4"/>
      <c r="AE340" s="4"/>
      <c r="AF340" s="4"/>
      <c r="AG340" s="4"/>
      <c r="AI340" s="4"/>
    </row>
    <row r="341" spans="30:35">
      <c r="AD341" s="4"/>
      <c r="AE341" s="4"/>
      <c r="AF341" s="4"/>
      <c r="AG341" s="4"/>
      <c r="AI341" s="4"/>
    </row>
    <row r="342" spans="30:35">
      <c r="AD342" s="4"/>
      <c r="AE342" s="4"/>
      <c r="AF342" s="4"/>
      <c r="AG342" s="4"/>
      <c r="AI342" s="4"/>
    </row>
    <row r="343" spans="30:35">
      <c r="AE343"/>
      <c r="AF343"/>
      <c r="AI343" s="4"/>
    </row>
    <row r="344" spans="30:35" ht="15.6">
      <c r="AD344" s="2"/>
      <c r="AE344" s="2"/>
      <c r="AF344" s="2"/>
      <c r="AG344" s="2"/>
      <c r="AI344" s="4"/>
    </row>
    <row r="345" spans="30:35" ht="15.6">
      <c r="AD345" s="2"/>
      <c r="AE345" s="2"/>
      <c r="AF345" s="2"/>
      <c r="AG345" s="2"/>
      <c r="AI345" s="4"/>
    </row>
    <row r="346" spans="30:35">
      <c r="AD346" s="14"/>
      <c r="AE346" s="14"/>
      <c r="AF346" s="14"/>
      <c r="AG346" s="14"/>
      <c r="AI346" s="4"/>
    </row>
    <row r="347" spans="30:35" ht="15.6">
      <c r="AD347" s="2"/>
      <c r="AE347" s="2"/>
      <c r="AF347" s="2"/>
      <c r="AG347" s="2"/>
      <c r="AI347" s="4"/>
    </row>
    <row r="348" spans="30:35">
      <c r="AD348" s="4"/>
      <c r="AE348" s="4"/>
      <c r="AF348" s="4"/>
      <c r="AG348" s="4"/>
      <c r="AI348" s="4"/>
    </row>
    <row r="349" spans="30:35">
      <c r="AD349" s="4"/>
      <c r="AE349" s="4"/>
      <c r="AF349" s="4"/>
      <c r="AG349" s="4"/>
      <c r="AI349" s="4"/>
    </row>
    <row r="350" spans="30:35">
      <c r="AD350" s="4"/>
      <c r="AE350" s="4"/>
      <c r="AF350" s="4"/>
      <c r="AG350" s="4"/>
      <c r="AI350" s="4"/>
    </row>
    <row r="351" spans="30:35">
      <c r="AD351" s="4"/>
      <c r="AE351" s="4"/>
      <c r="AF351" s="4"/>
      <c r="AG351" s="4"/>
      <c r="AI351" s="4"/>
    </row>
    <row r="352" spans="30:35">
      <c r="AD352" s="4"/>
      <c r="AE352" s="4"/>
      <c r="AF352" s="4"/>
      <c r="AG352" s="4"/>
      <c r="AI352" s="4"/>
    </row>
    <row r="353" spans="30:35">
      <c r="AD353" s="4"/>
      <c r="AE353" s="4"/>
      <c r="AF353" s="4"/>
      <c r="AG353" s="4"/>
      <c r="AI353" s="4"/>
    </row>
    <row r="354" spans="30:35">
      <c r="AD354" s="4"/>
      <c r="AE354" s="4"/>
      <c r="AF354" s="4"/>
      <c r="AG354" s="4"/>
      <c r="AI354" s="4"/>
    </row>
    <row r="355" spans="30:35">
      <c r="AD355" s="4"/>
      <c r="AE355" s="4"/>
      <c r="AF355" s="4"/>
      <c r="AG355" s="4"/>
      <c r="AI355" s="4"/>
    </row>
    <row r="356" spans="30:35">
      <c r="AD356" s="4"/>
      <c r="AE356" s="4"/>
      <c r="AF356" s="4"/>
      <c r="AG356" s="4"/>
      <c r="AI356" s="4"/>
    </row>
    <row r="357" spans="30:35">
      <c r="AD357" s="4"/>
      <c r="AE357" s="4"/>
      <c r="AF357" s="4"/>
      <c r="AG357" s="4"/>
      <c r="AI357" s="4"/>
    </row>
    <row r="358" spans="30:35">
      <c r="AD358" s="4"/>
      <c r="AE358" s="4"/>
      <c r="AF358" s="4"/>
      <c r="AG358" s="4"/>
      <c r="AI358" s="4"/>
    </row>
    <row r="359" spans="30:35">
      <c r="AD359" s="4"/>
      <c r="AE359" s="4"/>
      <c r="AF359" s="4"/>
      <c r="AG359" s="4"/>
      <c r="AI359" s="4"/>
    </row>
    <row r="360" spans="30:35">
      <c r="AD360" s="4"/>
      <c r="AE360" s="4"/>
      <c r="AF360" s="4"/>
      <c r="AG360" s="4"/>
      <c r="AI360" s="4"/>
    </row>
    <row r="361" spans="30:35">
      <c r="AD361" s="4"/>
      <c r="AE361" s="4"/>
      <c r="AF361" s="4"/>
      <c r="AG361" s="4"/>
      <c r="AI361" s="4"/>
    </row>
    <row r="362" spans="30:35">
      <c r="AE362"/>
      <c r="AF362"/>
      <c r="AI362" s="4"/>
    </row>
    <row r="363" spans="30:35" ht="15.6">
      <c r="AD363" s="2"/>
      <c r="AE363" s="2"/>
      <c r="AF363" s="2"/>
      <c r="AG363" s="2"/>
      <c r="AI363" s="4"/>
    </row>
    <row r="364" spans="30:35" ht="15.6">
      <c r="AD364" s="2"/>
      <c r="AE364" s="2"/>
      <c r="AF364" s="2"/>
      <c r="AG364" s="2"/>
      <c r="AI364" s="4"/>
    </row>
    <row r="365" spans="30:35">
      <c r="AD365" s="14"/>
      <c r="AE365" s="14"/>
      <c r="AF365" s="14"/>
      <c r="AG365" s="14"/>
      <c r="AI365" s="4"/>
    </row>
    <row r="366" spans="30:35" ht="15.6">
      <c r="AD366" s="2"/>
      <c r="AE366" s="2"/>
      <c r="AF366" s="2"/>
      <c r="AG366" s="2"/>
      <c r="AI366" s="4"/>
    </row>
    <row r="367" spans="30:35">
      <c r="AD367" s="4"/>
      <c r="AE367" s="4"/>
      <c r="AF367" s="4"/>
      <c r="AG367" s="4"/>
      <c r="AI367" s="4"/>
    </row>
    <row r="368" spans="30:35">
      <c r="AD368" s="4"/>
      <c r="AE368" s="4"/>
      <c r="AF368" s="4"/>
      <c r="AG368" s="4"/>
      <c r="AI368" s="4"/>
    </row>
    <row r="369" spans="30:43">
      <c r="AD369" s="4"/>
      <c r="AE369" s="4"/>
      <c r="AF369" s="4"/>
      <c r="AG369" s="4"/>
      <c r="AI369" s="4"/>
    </row>
    <row r="370" spans="30:43">
      <c r="AD370" s="4"/>
      <c r="AE370" s="4"/>
      <c r="AF370" s="4"/>
      <c r="AG370" s="4"/>
      <c r="AI370" s="4"/>
    </row>
    <row r="371" spans="30:43">
      <c r="AD371" s="4"/>
      <c r="AE371" s="4"/>
      <c r="AF371" s="4"/>
      <c r="AG371" s="4"/>
      <c r="AI371" s="4"/>
    </row>
    <row r="372" spans="30:43">
      <c r="AD372" s="4"/>
      <c r="AE372" s="4"/>
      <c r="AF372" s="4"/>
      <c r="AG372" s="4"/>
      <c r="AI372" s="4"/>
    </row>
    <row r="373" spans="30:43">
      <c r="AD373" s="4"/>
      <c r="AE373" s="4"/>
      <c r="AF373" s="4"/>
      <c r="AG373" s="4"/>
      <c r="AH373" s="1"/>
      <c r="AI373" s="4"/>
      <c r="AJ373" s="1"/>
      <c r="AK373" s="1"/>
      <c r="AL373" s="1"/>
      <c r="AM373" s="1"/>
      <c r="AN373" s="1"/>
      <c r="AO373" s="1"/>
      <c r="AP373" s="1"/>
      <c r="AQ373" s="1"/>
    </row>
    <row r="374" spans="30:43">
      <c r="AD374" s="4"/>
      <c r="AE374" s="4"/>
      <c r="AF374" s="4"/>
      <c r="AG374" s="4"/>
      <c r="AH374" s="1"/>
      <c r="AI374" s="4"/>
      <c r="AJ374" s="1"/>
      <c r="AK374" s="1"/>
      <c r="AL374" s="1"/>
      <c r="AM374" s="1"/>
      <c r="AN374" s="1"/>
      <c r="AO374" s="1"/>
      <c r="AP374" s="1"/>
      <c r="AQ374" s="1"/>
    </row>
    <row r="375" spans="30:43">
      <c r="AD375" s="4"/>
      <c r="AE375" s="4"/>
      <c r="AF375" s="4"/>
      <c r="AG375" s="4"/>
      <c r="AH375" s="1"/>
      <c r="AI375" s="4"/>
      <c r="AJ375" s="1"/>
      <c r="AK375" s="1"/>
      <c r="AL375" s="1"/>
      <c r="AM375" s="1"/>
      <c r="AN375" s="1"/>
      <c r="AO375" s="1"/>
      <c r="AP375" s="1"/>
      <c r="AQ375" s="1"/>
    </row>
    <row r="376" spans="30:43">
      <c r="AD376" s="4"/>
      <c r="AE376" s="4"/>
      <c r="AF376" s="4"/>
      <c r="AG376" s="4"/>
      <c r="AH376" s="1"/>
      <c r="AI376" s="4"/>
      <c r="AJ376" s="1"/>
      <c r="AK376" s="1"/>
      <c r="AL376" s="1"/>
      <c r="AM376" s="1"/>
      <c r="AN376" s="1"/>
      <c r="AO376" s="1"/>
      <c r="AP376" s="1"/>
      <c r="AQ376" s="1"/>
    </row>
    <row r="377" spans="30:43">
      <c r="AD377" s="4"/>
      <c r="AE377" s="4"/>
      <c r="AF377" s="4"/>
      <c r="AG377" s="4"/>
      <c r="AH377" s="1"/>
      <c r="AI377" s="4"/>
      <c r="AJ377" s="1"/>
      <c r="AK377" s="1"/>
      <c r="AL377" s="1"/>
      <c r="AM377" s="1"/>
      <c r="AN377" s="1"/>
      <c r="AO377" s="1"/>
      <c r="AP377" s="1"/>
      <c r="AQ377" s="1"/>
    </row>
    <row r="378" spans="30:43">
      <c r="AD378" s="4"/>
      <c r="AE378" s="4"/>
      <c r="AF378" s="4"/>
      <c r="AG378" s="4"/>
      <c r="AH378" s="1"/>
      <c r="AI378" s="4"/>
      <c r="AJ378" s="1"/>
      <c r="AK378" s="1"/>
      <c r="AL378" s="1"/>
      <c r="AM378" s="1"/>
      <c r="AN378" s="1"/>
      <c r="AO378" s="1"/>
      <c r="AP378" s="1"/>
      <c r="AQ378" s="1"/>
    </row>
    <row r="379" spans="30:43">
      <c r="AD379" s="4"/>
      <c r="AE379" s="4"/>
      <c r="AF379" s="4"/>
      <c r="AG379" s="4"/>
      <c r="AH379" s="1"/>
      <c r="AI379" s="4"/>
      <c r="AJ379" s="1"/>
      <c r="AK379" s="1"/>
      <c r="AL379" s="1"/>
      <c r="AM379" s="1"/>
      <c r="AN379" s="1"/>
      <c r="AO379" s="1"/>
      <c r="AP379" s="1"/>
      <c r="AQ379" s="1"/>
    </row>
    <row r="380" spans="30:43">
      <c r="AD380" s="4"/>
      <c r="AE380" s="4"/>
      <c r="AF380" s="4"/>
      <c r="AG380" s="4"/>
      <c r="AH380" s="1"/>
      <c r="AI380" s="4"/>
      <c r="AJ380" s="1"/>
      <c r="AK380" s="1"/>
      <c r="AL380" s="1"/>
      <c r="AM380" s="1"/>
      <c r="AN380" s="1"/>
      <c r="AO380" s="1"/>
      <c r="AP380" s="1"/>
      <c r="AQ380" s="1"/>
    </row>
    <row r="381" spans="30:43">
      <c r="AE381"/>
      <c r="AF381"/>
      <c r="AH381" s="1"/>
      <c r="AI381" s="4"/>
      <c r="AJ381" s="1"/>
      <c r="AK381" s="1"/>
      <c r="AL381" s="1"/>
      <c r="AM381" s="1"/>
      <c r="AN381" s="1"/>
      <c r="AO381" s="1"/>
      <c r="AP381" s="1"/>
      <c r="AQ381" s="1"/>
    </row>
    <row r="382" spans="30:43" ht="15.6">
      <c r="AD382" s="2"/>
      <c r="AE382" s="2"/>
      <c r="AF382" s="2"/>
      <c r="AG382" s="2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30:43" ht="15.6">
      <c r="AD383" s="2"/>
      <c r="AE383" s="2"/>
      <c r="AF383" s="2"/>
      <c r="AG383" s="2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30:43">
      <c r="AD384" s="14"/>
      <c r="AE384" s="14"/>
      <c r="AF384" s="14"/>
      <c r="AG384" s="14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30:43" ht="15.6">
      <c r="AD385" s="2"/>
      <c r="AE385" s="2"/>
      <c r="AF385" s="2"/>
      <c r="AG385" s="2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 spans="30:43"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30:43"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30:43"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 spans="30:43"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 spans="30:43"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</row>
    <row r="391" spans="30:43"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30:43"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 spans="30:43"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</sheetData>
  <conditionalFormatting sqref="AH40:AH41 AH125:AH126">
    <cfRule type="cellIs" dxfId="14" priority="12" stopIfTrue="1" operator="lessThan">
      <formula>0</formula>
    </cfRule>
  </conditionalFormatting>
  <conditionalFormatting sqref="AH97">
    <cfRule type="cellIs" dxfId="13" priority="13" stopIfTrue="1" operator="greaterThan">
      <formula>0</formula>
    </cfRule>
  </conditionalFormatting>
  <conditionalFormatting sqref="AH68">
    <cfRule type="cellIs" dxfId="12" priority="14" stopIfTrue="1" operator="greaterThan">
      <formula>0</formula>
    </cfRule>
    <cfRule type="cellIs" dxfId="11" priority="15" stopIfTrue="1" operator="lessThan">
      <formula>0</formula>
    </cfRule>
  </conditionalFormatting>
  <conditionalFormatting sqref="AH97">
    <cfRule type="cellIs" dxfId="1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A0771-567E-4CA7-BD95-53F3877B7AC8}">
  <dimension ref="A1:AY44"/>
  <sheetViews>
    <sheetView zoomScale="80" zoomScaleNormal="80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O1" sqref="O1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7.453125" customWidth="1"/>
    <col min="8" max="8" width="6.08984375" style="11" customWidth="1"/>
    <col min="9" max="9" width="6.08984375" style="90" customWidth="1"/>
    <col min="10" max="10" width="5.36328125" style="90" customWidth="1"/>
    <col min="11" max="11" width="6.08984375" style="90" customWidth="1"/>
    <col min="12" max="12" width="7.1796875" style="90" customWidth="1"/>
    <col min="13" max="13" width="6.08984375" style="90" customWidth="1"/>
    <col min="14" max="14" width="1.54296875" style="90" customWidth="1"/>
    <col min="15" max="15" width="7" customWidth="1"/>
    <col min="16" max="16" width="6.08984375" style="90" customWidth="1"/>
    <col min="17" max="17" width="7.453125" customWidth="1"/>
    <col min="18" max="18" width="8.81640625" style="90" customWidth="1"/>
    <col min="19" max="19" width="7.36328125" style="11" customWidth="1"/>
    <col min="20" max="20" width="6.90625" style="11" customWidth="1"/>
    <col min="21" max="21" width="7.08984375" style="11" customWidth="1"/>
    <col min="22" max="22" width="6.08984375" style="90" customWidth="1"/>
    <col min="23" max="23" width="5.6328125" customWidth="1"/>
    <col min="24" max="24" width="6.54296875" customWidth="1"/>
    <col min="25" max="25" width="6.1796875" style="11" customWidth="1"/>
    <col min="26" max="26" width="5.1796875" style="11" customWidth="1"/>
    <col min="27" max="27" width="7" style="11" customWidth="1"/>
    <col min="28" max="28" width="9.1796875" style="90" customWidth="1"/>
    <col min="29" max="29" width="10.36328125" style="11" customWidth="1"/>
    <col min="30" max="30" width="4.6328125" customWidth="1"/>
    <col min="43" max="43" width="14" customWidth="1"/>
    <col min="44" max="44" width="12.54296875" customWidth="1"/>
    <col min="45" max="45" width="10.90625" customWidth="1"/>
  </cols>
  <sheetData>
    <row r="1" spans="1:51">
      <c r="A1" s="46"/>
      <c r="B1" s="46"/>
      <c r="C1" s="46"/>
      <c r="D1" s="46"/>
      <c r="E1" s="46"/>
      <c r="F1" s="70"/>
      <c r="G1" s="46"/>
      <c r="H1" s="70"/>
      <c r="I1" s="88"/>
      <c r="J1" s="88"/>
      <c r="K1" s="88"/>
      <c r="L1" s="88"/>
      <c r="M1" s="88"/>
      <c r="N1" s="88"/>
      <c r="O1" s="46"/>
      <c r="P1" s="88"/>
      <c r="Q1" s="46"/>
      <c r="R1" s="88"/>
      <c r="S1" s="70"/>
      <c r="T1" s="70"/>
      <c r="U1" s="70"/>
      <c r="V1" s="88"/>
      <c r="W1" s="46"/>
      <c r="X1" s="46"/>
      <c r="Y1" s="70"/>
      <c r="Z1" s="70"/>
      <c r="AA1" s="70"/>
      <c r="AB1" s="88"/>
      <c r="AC1" s="70"/>
      <c r="AD1" s="46"/>
      <c r="AE1" s="4"/>
      <c r="AF1" s="4"/>
      <c r="AG1" s="4"/>
      <c r="AH1" s="4"/>
      <c r="AI1" s="4"/>
    </row>
    <row r="2" spans="1:51" s="173" customFormat="1" ht="31.8">
      <c r="A2" s="172"/>
      <c r="B2" s="172"/>
      <c r="C2" s="172"/>
      <c r="D2" s="135" t="s">
        <v>42</v>
      </c>
      <c r="E2" s="172"/>
      <c r="F2" s="172"/>
      <c r="G2" s="182"/>
      <c r="H2" s="172"/>
      <c r="I2" s="182"/>
      <c r="J2" s="179"/>
      <c r="K2" s="179"/>
      <c r="L2" s="179"/>
      <c r="M2" s="179"/>
      <c r="N2" s="179"/>
      <c r="O2" s="163" t="str">
        <f>+År!B2</f>
        <v>KJE</v>
      </c>
      <c r="P2" s="179"/>
      <c r="Q2" s="172"/>
      <c r="R2" s="179"/>
      <c r="S2" s="182"/>
      <c r="T2" s="182"/>
      <c r="U2" s="182"/>
      <c r="V2" s="179"/>
      <c r="W2" s="172"/>
      <c r="X2" s="172"/>
      <c r="Y2" s="182"/>
      <c r="Z2" s="182"/>
      <c r="AA2" s="182"/>
      <c r="AB2" s="179"/>
      <c r="AC2" s="182"/>
      <c r="AD2" s="172"/>
      <c r="AE2" s="4"/>
      <c r="AF2" s="4"/>
      <c r="AG2"/>
      <c r="AH2" s="4"/>
      <c r="AI2" s="4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51">
      <c r="A3" s="46"/>
      <c r="B3" s="46"/>
      <c r="C3" s="46"/>
      <c r="D3" s="46"/>
      <c r="E3" s="46"/>
      <c r="F3" s="70"/>
      <c r="G3" s="46"/>
      <c r="H3" s="70"/>
      <c r="I3" s="88"/>
      <c r="J3" s="88"/>
      <c r="K3" s="88"/>
      <c r="L3" s="88"/>
      <c r="M3" s="88"/>
      <c r="N3" s="88"/>
      <c r="O3" s="46"/>
      <c r="P3" s="88"/>
      <c r="Q3" s="46"/>
      <c r="R3" s="88"/>
      <c r="S3" s="70"/>
      <c r="T3" s="70"/>
      <c r="U3" s="70"/>
      <c r="V3" s="88"/>
      <c r="W3" s="46"/>
      <c r="X3" s="46"/>
      <c r="Y3" s="70"/>
      <c r="Z3" s="70"/>
      <c r="AA3" s="70"/>
      <c r="AB3" s="88"/>
      <c r="AC3" s="70"/>
      <c r="AD3" s="46"/>
      <c r="AE3" s="4"/>
      <c r="AF3" s="4"/>
      <c r="AH3" s="4"/>
      <c r="AI3" s="4"/>
    </row>
    <row r="4" spans="1:51">
      <c r="A4" s="46"/>
      <c r="B4" s="46"/>
      <c r="C4" s="46"/>
      <c r="D4" s="46"/>
      <c r="E4" s="46"/>
      <c r="F4" s="70"/>
      <c r="G4" s="46"/>
      <c r="H4" s="70"/>
      <c r="I4" s="88"/>
      <c r="J4" s="88"/>
      <c r="K4" s="88"/>
      <c r="L4" s="88"/>
      <c r="M4" s="88"/>
      <c r="N4" s="88"/>
      <c r="O4" s="46"/>
      <c r="P4" s="88"/>
      <c r="Q4" s="46"/>
      <c r="R4" s="88"/>
      <c r="S4" s="70"/>
      <c r="T4" s="70"/>
      <c r="U4" s="70"/>
      <c r="V4" s="88"/>
      <c r="W4" s="46"/>
      <c r="X4" s="46"/>
      <c r="Y4" s="70"/>
      <c r="Z4" s="70"/>
      <c r="AA4" s="70"/>
      <c r="AB4" s="88"/>
      <c r="AC4" s="70"/>
      <c r="AD4" s="46"/>
      <c r="AE4" s="4"/>
      <c r="AF4" s="4"/>
      <c r="AH4" s="4"/>
      <c r="AI4" s="4"/>
    </row>
    <row r="5" spans="1:51" s="174" customFormat="1" ht="19.8">
      <c r="A5" s="171"/>
      <c r="B5" s="171"/>
      <c r="C5" s="171"/>
      <c r="D5" s="171"/>
      <c r="E5" s="171" t="s">
        <v>5</v>
      </c>
      <c r="F5" s="174">
        <f>+År!P2</f>
        <v>49</v>
      </c>
      <c r="G5" s="190"/>
      <c r="H5" s="171"/>
      <c r="I5" s="190"/>
      <c r="J5" s="189"/>
      <c r="K5" s="189"/>
      <c r="L5" s="189"/>
      <c r="M5" s="189"/>
      <c r="N5" s="189"/>
      <c r="O5" s="189"/>
      <c r="P5" s="189"/>
      <c r="Q5" s="171" t="s">
        <v>422</v>
      </c>
      <c r="R5" s="189"/>
      <c r="S5" s="518">
        <f>SUM(G10:G11)</f>
        <v>16442</v>
      </c>
      <c r="T5" s="520"/>
      <c r="U5" s="190"/>
      <c r="V5" s="189"/>
      <c r="W5" s="171"/>
      <c r="X5" s="171"/>
      <c r="Y5" s="190"/>
      <c r="Z5" s="190"/>
      <c r="AA5" s="190"/>
      <c r="AB5" s="189"/>
      <c r="AC5" s="190"/>
      <c r="AD5" s="171"/>
      <c r="AE5" s="4"/>
      <c r="AF5" s="4"/>
      <c r="AG5"/>
      <c r="AH5" s="4"/>
      <c r="AI5" s="4"/>
      <c r="AJ5"/>
      <c r="AK5"/>
      <c r="AL5"/>
      <c r="AM5"/>
      <c r="AN5"/>
      <c r="AO5"/>
      <c r="AP5"/>
      <c r="AQ5"/>
      <c r="AR5"/>
      <c r="AS5"/>
      <c r="AT5"/>
      <c r="AU5"/>
      <c r="AV5"/>
      <c r="AX5" s="176"/>
      <c r="AY5" s="176"/>
    </row>
    <row r="6" spans="1:51" ht="18" customHeight="1">
      <c r="A6" s="50"/>
      <c r="B6" s="50"/>
      <c r="C6" s="50"/>
      <c r="D6" s="50"/>
      <c r="E6" s="50"/>
      <c r="F6" s="71"/>
      <c r="G6" s="50"/>
      <c r="H6" s="71"/>
      <c r="I6" s="92"/>
      <c r="J6" s="92"/>
      <c r="K6" s="92"/>
      <c r="L6" s="186"/>
      <c r="M6" s="92"/>
      <c r="N6" s="92"/>
      <c r="O6" s="50"/>
      <c r="P6" s="92"/>
      <c r="Q6" s="85"/>
      <c r="R6" s="88"/>
      <c r="S6" s="70"/>
      <c r="T6" s="70"/>
      <c r="U6" s="70"/>
      <c r="V6" s="88"/>
      <c r="W6" s="46"/>
      <c r="X6" s="46"/>
      <c r="Y6" s="70"/>
      <c r="Z6" s="70"/>
      <c r="AA6" s="70"/>
      <c r="AB6" s="88"/>
      <c r="AC6" s="70"/>
      <c r="AD6" s="46"/>
      <c r="AE6" s="4"/>
      <c r="AF6" s="4"/>
      <c r="AH6" s="4"/>
      <c r="AI6" s="4"/>
    </row>
    <row r="7" spans="1:51" ht="15.6">
      <c r="A7" s="46"/>
      <c r="B7" s="46"/>
      <c r="C7" s="46"/>
      <c r="D7" s="46"/>
      <c r="E7" s="50" t="s">
        <v>2</v>
      </c>
      <c r="F7" s="70"/>
      <c r="G7" s="46"/>
      <c r="H7" s="70"/>
      <c r="I7" s="88"/>
      <c r="J7" s="88"/>
      <c r="K7" s="88"/>
      <c r="L7" s="88"/>
      <c r="M7" s="88"/>
      <c r="N7" s="88"/>
      <c r="O7" s="46"/>
      <c r="P7" s="88"/>
      <c r="Q7" s="50" t="s">
        <v>22</v>
      </c>
      <c r="R7" s="88"/>
      <c r="S7" s="71" t="s">
        <v>486</v>
      </c>
      <c r="T7" s="70"/>
      <c r="U7" s="70"/>
      <c r="V7" s="92" t="s">
        <v>423</v>
      </c>
      <c r="W7" s="46"/>
      <c r="X7" s="46"/>
      <c r="Y7" s="71" t="s">
        <v>419</v>
      </c>
      <c r="Z7" s="184"/>
      <c r="AA7" s="184"/>
      <c r="AB7" s="92" t="s">
        <v>73</v>
      </c>
      <c r="AC7" s="71" t="s">
        <v>2</v>
      </c>
      <c r="AD7" s="46"/>
      <c r="AE7" s="4"/>
      <c r="AF7" s="4"/>
      <c r="AH7" s="4"/>
      <c r="AI7" s="4"/>
    </row>
    <row r="8" spans="1:51" ht="15.6">
      <c r="A8" s="46"/>
      <c r="B8" s="46"/>
      <c r="C8" s="46"/>
      <c r="D8" s="46"/>
      <c r="E8" s="50" t="s">
        <v>462</v>
      </c>
      <c r="F8" s="165"/>
      <c r="G8" s="50" t="s">
        <v>2</v>
      </c>
      <c r="H8" s="165"/>
      <c r="I8" s="92" t="s">
        <v>2</v>
      </c>
      <c r="J8" s="168"/>
      <c r="K8" s="92" t="s">
        <v>1</v>
      </c>
      <c r="L8" s="92" t="s">
        <v>22</v>
      </c>
      <c r="M8" s="168"/>
      <c r="N8" s="168"/>
      <c r="O8" s="50" t="s">
        <v>22</v>
      </c>
      <c r="P8" s="168"/>
      <c r="Q8" s="50" t="s">
        <v>464</v>
      </c>
      <c r="R8" s="92" t="s">
        <v>45</v>
      </c>
      <c r="S8" s="71"/>
      <c r="T8" s="71"/>
      <c r="U8" s="71"/>
      <c r="V8" s="92"/>
      <c r="W8" s="50" t="s">
        <v>460</v>
      </c>
      <c r="X8" s="50" t="s">
        <v>410</v>
      </c>
      <c r="Y8" s="71" t="s">
        <v>1</v>
      </c>
      <c r="Z8" s="71" t="s">
        <v>1</v>
      </c>
      <c r="AA8" s="71" t="s">
        <v>0</v>
      </c>
      <c r="AB8" s="92" t="s">
        <v>425</v>
      </c>
      <c r="AC8" s="71" t="s">
        <v>427</v>
      </c>
      <c r="AD8" s="46"/>
      <c r="AE8" s="4"/>
      <c r="AF8" s="57"/>
      <c r="AH8" s="1"/>
      <c r="AI8" s="5"/>
    </row>
    <row r="9" spans="1:51" ht="15.6">
      <c r="A9" s="46"/>
      <c r="B9" s="50" t="s">
        <v>85</v>
      </c>
      <c r="C9" s="50" t="s">
        <v>42</v>
      </c>
      <c r="D9" s="47"/>
      <c r="E9" s="51" t="s">
        <v>463</v>
      </c>
      <c r="F9" s="165" t="s">
        <v>465</v>
      </c>
      <c r="G9" s="51" t="s">
        <v>8</v>
      </c>
      <c r="H9" s="165" t="s">
        <v>465</v>
      </c>
      <c r="I9" s="93" t="s">
        <v>400</v>
      </c>
      <c r="J9" s="168" t="s">
        <v>465</v>
      </c>
      <c r="K9" s="93" t="s">
        <v>400</v>
      </c>
      <c r="L9" s="93" t="s">
        <v>44</v>
      </c>
      <c r="M9" s="168" t="s">
        <v>465</v>
      </c>
      <c r="N9" s="168"/>
      <c r="O9" s="51" t="s">
        <v>0</v>
      </c>
      <c r="P9" s="168" t="s">
        <v>465</v>
      </c>
      <c r="Q9" s="51" t="s">
        <v>411</v>
      </c>
      <c r="R9" s="93" t="s">
        <v>4</v>
      </c>
      <c r="S9" s="72" t="s">
        <v>507</v>
      </c>
      <c r="T9" s="72" t="s">
        <v>511</v>
      </c>
      <c r="U9" s="72" t="s">
        <v>512</v>
      </c>
      <c r="V9" s="93" t="s">
        <v>1</v>
      </c>
      <c r="W9" s="51" t="s">
        <v>461</v>
      </c>
      <c r="X9" s="51" t="s">
        <v>493</v>
      </c>
      <c r="Y9" s="72" t="s">
        <v>43</v>
      </c>
      <c r="Z9" s="72" t="s">
        <v>487</v>
      </c>
      <c r="AA9" s="72" t="s">
        <v>487</v>
      </c>
      <c r="AB9" s="93" t="s">
        <v>426</v>
      </c>
      <c r="AC9" s="72" t="s">
        <v>64</v>
      </c>
      <c r="AD9" s="46"/>
      <c r="AE9" s="4"/>
      <c r="AF9" s="57"/>
      <c r="AH9" s="1"/>
      <c r="AI9" s="5"/>
    </row>
    <row r="10" spans="1:51" ht="15.6">
      <c r="A10" s="46"/>
      <c r="B10" s="64">
        <f>+'Ark1'!C1163</f>
        <v>2024</v>
      </c>
      <c r="C10" s="64">
        <f>+'Ark1'!K1163</f>
        <v>0</v>
      </c>
      <c r="D10" s="64" t="str">
        <f>VLOOKUP(C10,RNR!$D$1:$E$4,2)</f>
        <v>Ordinær</v>
      </c>
      <c r="E10" s="64">
        <f>+'Ark1'!Q1163</f>
        <v>628</v>
      </c>
      <c r="F10" s="191">
        <f>+E10-E13</f>
        <v>16</v>
      </c>
      <c r="G10" s="64">
        <f>+'Ark1'!R1163</f>
        <v>15975</v>
      </c>
      <c r="H10" s="191">
        <f>+G10-G13</f>
        <v>-1204</v>
      </c>
      <c r="I10" s="180">
        <f>+'Ark1'!AG1163</f>
        <v>97.361614414882325</v>
      </c>
      <c r="J10" s="196">
        <f>+I10-I13</f>
        <v>-1.106102584837231</v>
      </c>
      <c r="K10" s="180">
        <f>+'Ark1'!AH1163</f>
        <v>0</v>
      </c>
      <c r="L10" s="133">
        <f>+'Ark1'!U1163</f>
        <v>8.2611893583724623</v>
      </c>
      <c r="M10" s="196">
        <f>+L10-L13</f>
        <v>0.29005599787416791</v>
      </c>
      <c r="N10" s="168"/>
      <c r="O10" s="96">
        <f>+'Ark1'!S1163</f>
        <v>5.5919874804381839</v>
      </c>
      <c r="P10" s="108">
        <f>+O10-O13</f>
        <v>0.27392472940494272</v>
      </c>
      <c r="Q10" s="65">
        <f>+'Ark1'!T1163</f>
        <v>4.490892018779344</v>
      </c>
      <c r="R10" s="133">
        <f>+'Ark1'!W1163</f>
        <v>3.7558685446009397E-2</v>
      </c>
      <c r="S10" s="260">
        <f>+'Ark1'!X1163</f>
        <v>2.7167449139280122</v>
      </c>
      <c r="T10" s="260">
        <f>+'Ark1'!Y1163</f>
        <v>6.8857589984350542E-2</v>
      </c>
      <c r="U10" s="260">
        <f>+'Ark1'!Z1163</f>
        <v>3.278663392329197</v>
      </c>
      <c r="V10" s="133">
        <f>+'Ark1'!AA1163</f>
        <v>1.3575863327466415</v>
      </c>
      <c r="W10" s="65">
        <f>+'Ark1'!AB1163</f>
        <v>1.3999871403105408</v>
      </c>
      <c r="X10" s="65">
        <f>+'Ark1'!AC1163</f>
        <v>47.614009278055434</v>
      </c>
      <c r="Y10" s="260">
        <f>+'Ark1'!AD1163</f>
        <v>22.484535737129743</v>
      </c>
      <c r="Z10" s="260">
        <f>+'Ark1'!AE1163</f>
        <v>59.414898002077265</v>
      </c>
      <c r="AA10" s="260">
        <f>+'Ark1'!AF1163</f>
        <v>97.159712930300444</v>
      </c>
      <c r="AB10" s="133">
        <f>+L10/O10</f>
        <v>1.4773261541217044</v>
      </c>
      <c r="AC10" s="134">
        <f t="shared" ref="AC10" si="0">+G10/E10</f>
        <v>25.437898089171973</v>
      </c>
      <c r="AD10" s="46"/>
      <c r="AE10" s="4"/>
      <c r="AF10" s="57"/>
      <c r="AH10" s="1"/>
      <c r="AI10">
        <v>1</v>
      </c>
      <c r="AJ10" t="s">
        <v>585</v>
      </c>
    </row>
    <row r="11" spans="1:51" ht="15.6">
      <c r="A11" s="46"/>
      <c r="B11" s="64">
        <f>+'Ark1'!C1164</f>
        <v>2024</v>
      </c>
      <c r="C11" s="64">
        <f>+'Ark1'!K1164</f>
        <v>4</v>
      </c>
      <c r="D11" s="64" t="str">
        <f>VLOOKUP(C11,RNR!$D$1:$E$4,2)</f>
        <v>Økologisk</v>
      </c>
      <c r="E11" s="64">
        <f>+'Ark1'!Q1164</f>
        <v>73</v>
      </c>
      <c r="F11" s="191">
        <f>+E11-E14</f>
        <v>53</v>
      </c>
      <c r="G11" s="64">
        <f>+'Ark1'!R1164</f>
        <v>467</v>
      </c>
      <c r="H11" s="191">
        <f>+G11-G14</f>
        <v>253</v>
      </c>
      <c r="I11" s="180">
        <f>+'Ark1'!AG1164</f>
        <v>2.638385585117681</v>
      </c>
      <c r="J11" s="196">
        <f>+I11-I14</f>
        <v>1.1061025848372432</v>
      </c>
      <c r="K11" s="180">
        <f>+'Ark1'!AH1164</f>
        <v>65.52462526766594</v>
      </c>
      <c r="L11" s="133">
        <f>+'Ark1'!U1164</f>
        <v>7.6580299785867201</v>
      </c>
      <c r="M11" s="196">
        <f>+L11-L14</f>
        <v>-2.2994466569272962</v>
      </c>
      <c r="N11" s="168"/>
      <c r="O11" s="96">
        <f>+'Ark1'!S1164</f>
        <v>3.7280513918629552</v>
      </c>
      <c r="P11" s="108">
        <f>+O11-O14</f>
        <v>-2.131761692249194</v>
      </c>
      <c r="Q11" s="65">
        <f>+'Ark1'!T1164</f>
        <v>4.0813704496787997</v>
      </c>
      <c r="R11" s="133">
        <f>+'Ark1'!W1164</f>
        <v>0</v>
      </c>
      <c r="S11" s="260">
        <f>+'Ark1'!X1164</f>
        <v>1.4989293361884364</v>
      </c>
      <c r="T11" s="260">
        <f>+'Ark1'!Y1164</f>
        <v>0.85653104925053525</v>
      </c>
      <c r="U11" s="260">
        <f>+'Ark1'!Z1164</f>
        <v>3.185935831971455</v>
      </c>
      <c r="V11" s="133">
        <f>+'Ark1'!AA1164</f>
        <v>2.470581742677584</v>
      </c>
      <c r="W11" s="65">
        <f>+'Ark1'!AB1164</f>
        <v>1.3718709172208956</v>
      </c>
      <c r="X11" s="65">
        <f>+'Ark1'!AC1164</f>
        <v>20.367474739428861</v>
      </c>
      <c r="Y11" s="260">
        <f>+'Ark1'!AD1164</f>
        <v>46.479280178964679</v>
      </c>
      <c r="Z11" s="260">
        <f>+'Ark1'!AE1164</f>
        <v>32.052702382200955</v>
      </c>
      <c r="AA11" s="260">
        <f>+'Ark1'!AF1164</f>
        <v>2.8402870696995506</v>
      </c>
      <c r="AB11" s="133">
        <f>+L11/O11</f>
        <v>2.0541642734060872</v>
      </c>
      <c r="AC11" s="134">
        <f t="shared" ref="AC11:AC23" si="1">+G11/E11</f>
        <v>6.397260273972603</v>
      </c>
      <c r="AD11" s="46"/>
      <c r="AE11" s="4"/>
      <c r="AF11" s="57"/>
      <c r="AH11" s="1"/>
      <c r="AI11">
        <v>4</v>
      </c>
      <c r="AJ11" t="s">
        <v>586</v>
      </c>
    </row>
    <row r="12" spans="1:51" ht="15.6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168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"/>
      <c r="AF12" s="57"/>
      <c r="AH12" s="1"/>
    </row>
    <row r="13" spans="1:51" ht="15.6">
      <c r="A13" s="46"/>
      <c r="B13" s="64">
        <f>+'Ark1'!C1165</f>
        <v>2023</v>
      </c>
      <c r="C13" s="64">
        <f>+'Ark1'!K1165</f>
        <v>0</v>
      </c>
      <c r="D13" s="64" t="str">
        <f>VLOOKUP(C13,RNR!$D$1:$E$4,2)</f>
        <v>Ordinær</v>
      </c>
      <c r="E13" s="64">
        <f>+'Ark1'!Q1165</f>
        <v>612</v>
      </c>
      <c r="F13" s="46"/>
      <c r="G13" s="64">
        <f>+'Ark1'!R1165</f>
        <v>17179</v>
      </c>
      <c r="H13" s="46"/>
      <c r="I13" s="180">
        <f>+'Ark1'!AG1165</f>
        <v>98.467716999719556</v>
      </c>
      <c r="J13" s="46"/>
      <c r="K13" s="180">
        <f>+'Ark1'!AH1165</f>
        <v>0</v>
      </c>
      <c r="L13" s="133">
        <f>+'Ark1'!U1165</f>
        <v>7.9711333604982944</v>
      </c>
      <c r="M13" s="46"/>
      <c r="N13" s="168"/>
      <c r="O13" s="96">
        <f>+'Ark1'!S1165</f>
        <v>5.3180627510332412</v>
      </c>
      <c r="P13" s="46"/>
      <c r="Q13" s="65">
        <f>+'Ark1'!T1165</f>
        <v>4.4098026660457537</v>
      </c>
      <c r="R13" s="133">
        <f>+'Ark1'!W1165</f>
        <v>8.1494848361371441E-2</v>
      </c>
      <c r="S13" s="260">
        <f>+'Ark1'!X1165</f>
        <v>2.2236451481459922</v>
      </c>
      <c r="T13" s="260">
        <f>+'Ark1'!Y1165</f>
        <v>4.0747424180685721E-2</v>
      </c>
      <c r="U13" s="260">
        <f>+'Ark1'!Z1165</f>
        <v>3.1286038423016778</v>
      </c>
      <c r="V13" s="133">
        <f>+'Ark1'!AA1165</f>
        <v>1.4524719967136122</v>
      </c>
      <c r="W13" s="65">
        <f>+'Ark1'!AB1165</f>
        <v>1.6077803806953599</v>
      </c>
      <c r="X13" s="65">
        <f>+'Ark1'!AC1165</f>
        <v>33.862980797752904</v>
      </c>
      <c r="Y13" s="260">
        <f>+'Ark1'!AD1165</f>
        <v>20.236976311895557</v>
      </c>
      <c r="Z13" s="260">
        <f>+'Ark1'!AE1165</f>
        <v>45.164579907072998</v>
      </c>
      <c r="AA13" s="260">
        <f>+'Ark1'!AF1165</f>
        <v>98.769619962053724</v>
      </c>
      <c r="AB13" s="133">
        <f>+L13/O13</f>
        <v>1.4988791471009986</v>
      </c>
      <c r="AC13" s="134">
        <f t="shared" si="1"/>
        <v>28.070261437908496</v>
      </c>
      <c r="AD13" s="46"/>
      <c r="AE13" s="4"/>
      <c r="AF13" s="57"/>
      <c r="AH13" s="1"/>
      <c r="AI13">
        <v>8</v>
      </c>
      <c r="AJ13" t="s">
        <v>587</v>
      </c>
    </row>
    <row r="14" spans="1:51" ht="15.6">
      <c r="A14" s="46"/>
      <c r="B14" s="64">
        <f>+'Ark1'!C1166</f>
        <v>2023</v>
      </c>
      <c r="C14" s="64">
        <f>+'Ark1'!K1166</f>
        <v>4</v>
      </c>
      <c r="D14" s="64" t="str">
        <f>VLOOKUP(C14,RNR!$D$1:$E$4,2)</f>
        <v>Økologisk</v>
      </c>
      <c r="E14" s="64">
        <f>+'Ark1'!Q1166</f>
        <v>20</v>
      </c>
      <c r="F14" s="46"/>
      <c r="G14" s="64">
        <f>+'Ark1'!R1166</f>
        <v>214</v>
      </c>
      <c r="H14" s="46"/>
      <c r="I14" s="180">
        <f>+'Ark1'!AG1166</f>
        <v>1.5322830002804377</v>
      </c>
      <c r="J14" s="46"/>
      <c r="K14" s="180">
        <f>+'Ark1'!AH1166</f>
        <v>70.560747663551396</v>
      </c>
      <c r="L14" s="133">
        <f>+'Ark1'!U1166</f>
        <v>9.9574766355140163</v>
      </c>
      <c r="M14" s="46"/>
      <c r="N14" s="168"/>
      <c r="O14" s="96">
        <f>+'Ark1'!S1166</f>
        <v>5.8598130841121492</v>
      </c>
      <c r="P14" s="46"/>
      <c r="Q14" s="65">
        <f>+'Ark1'!T1166</f>
        <v>4.4485981308411207</v>
      </c>
      <c r="R14" s="133">
        <f>+'Ark1'!W1166</f>
        <v>0</v>
      </c>
      <c r="S14" s="260">
        <f>+'Ark1'!X1166</f>
        <v>0.93457943925233611</v>
      </c>
      <c r="T14" s="260">
        <f>+'Ark1'!Y1166</f>
        <v>0</v>
      </c>
      <c r="U14" s="260">
        <f>+'Ark1'!Z1166</f>
        <v>2.5025436007696684</v>
      </c>
      <c r="V14" s="133">
        <f>+'Ark1'!AA1166</f>
        <v>1.4594109561375204</v>
      </c>
      <c r="W14" s="65">
        <f>+'Ark1'!AB1166</f>
        <v>1.7680108938420507</v>
      </c>
      <c r="X14" s="65">
        <f>+'Ark1'!AC1166</f>
        <v>28.88053836636124</v>
      </c>
      <c r="Y14" s="260">
        <f>+'Ark1'!AD1166</f>
        <v>39.877800768282846</v>
      </c>
      <c r="Z14" s="260">
        <f>+'Ark1'!AE1166</f>
        <v>2.9805695890515782</v>
      </c>
      <c r="AA14" s="260">
        <f>+'Ark1'!AF1166</f>
        <v>1.2303800379463001</v>
      </c>
      <c r="AB14" s="133">
        <f>+L14/O14</f>
        <v>1.6992822966507175</v>
      </c>
      <c r="AC14" s="134">
        <f t="shared" si="1"/>
        <v>10.7</v>
      </c>
      <c r="AD14" s="46"/>
      <c r="AE14" s="4"/>
      <c r="AF14" s="57"/>
      <c r="AH14" s="1"/>
      <c r="AI14">
        <v>9</v>
      </c>
      <c r="AJ14" t="s">
        <v>588</v>
      </c>
    </row>
    <row r="15" spans="1:51" ht="15.6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168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"/>
      <c r="AF15" s="57"/>
      <c r="AH15" s="1"/>
    </row>
    <row r="16" spans="1:51" ht="15.6">
      <c r="A16" s="46"/>
      <c r="B16" s="64">
        <f>+'Ark1'!C1167</f>
        <v>2022</v>
      </c>
      <c r="C16" s="64">
        <f>+'Ark1'!K1167</f>
        <v>0</v>
      </c>
      <c r="D16" s="64" t="str">
        <f>VLOOKUP(C16,RNR!$D$1:$E$4,2)</f>
        <v>Ordinær</v>
      </c>
      <c r="E16" s="64">
        <f>+'Ark1'!Q1167</f>
        <v>571</v>
      </c>
      <c r="F16" s="46"/>
      <c r="G16" s="64">
        <f>+'Ark1'!R1167</f>
        <v>16933</v>
      </c>
      <c r="H16" s="46"/>
      <c r="I16" s="180">
        <f>+'Ark1'!AG1167</f>
        <v>98.600566714804003</v>
      </c>
      <c r="J16" s="46"/>
      <c r="K16" s="180">
        <f>+'Ark1'!AH1167</f>
        <v>0</v>
      </c>
      <c r="L16" s="133">
        <f>+'Ark1'!U1167</f>
        <v>8.0531175810547495</v>
      </c>
      <c r="M16" s="46"/>
      <c r="N16" s="168"/>
      <c r="O16" s="96">
        <f>+'Ark1'!S1167</f>
        <v>5.2229965156794416</v>
      </c>
      <c r="P16" s="46"/>
      <c r="Q16" s="65">
        <f>+'Ark1'!T1167</f>
        <v>4.4275084155199904</v>
      </c>
      <c r="R16" s="133">
        <f>+'Ark1'!W1167</f>
        <v>2.3622512254178236E-2</v>
      </c>
      <c r="S16" s="260">
        <f>+'Ark1'!X1167</f>
        <v>2.4213075060532687</v>
      </c>
      <c r="T16" s="260">
        <f>+'Ark1'!Y1167</f>
        <v>5.9056280635445595E-2</v>
      </c>
      <c r="U16" s="260">
        <f>+'Ark1'!Z1167</f>
        <v>3.2219888792807687</v>
      </c>
      <c r="V16" s="133">
        <f>+'Ark1'!AA1167</f>
        <v>1.461851057175152</v>
      </c>
      <c r="W16" s="65">
        <f>+'Ark1'!AB1167</f>
        <v>1.6041614992372799</v>
      </c>
      <c r="X16" s="65">
        <f>+'Ark1'!AC1167</f>
        <v>28.467084470946393</v>
      </c>
      <c r="Y16" s="260">
        <f>+'Ark1'!AD1167</f>
        <v>16.807706816268777</v>
      </c>
      <c r="Z16" s="260">
        <f>+'Ark1'!AE1167</f>
        <v>40.738549875555009</v>
      </c>
      <c r="AA16" s="260">
        <f>+'Ark1'!AF1167</f>
        <v>98.849970811441906</v>
      </c>
      <c r="AB16" s="133">
        <f>+L16/O16</f>
        <v>1.541857735665586</v>
      </c>
      <c r="AC16" s="134">
        <f t="shared" si="1"/>
        <v>29.654991243432576</v>
      </c>
      <c r="AD16" s="46"/>
      <c r="AE16" s="4"/>
      <c r="AF16" s="57"/>
      <c r="AH16" s="1"/>
      <c r="AI16" s="2">
        <v>11</v>
      </c>
      <c r="AJ16" s="2" t="s">
        <v>106</v>
      </c>
    </row>
    <row r="17" spans="1:41" ht="15.6">
      <c r="A17" s="46"/>
      <c r="B17" s="64">
        <f>+'Ark1'!C1168</f>
        <v>2022</v>
      </c>
      <c r="C17" s="64">
        <f>+'Ark1'!K1168</f>
        <v>4</v>
      </c>
      <c r="D17" s="64" t="str">
        <f>VLOOKUP(C17,RNR!$D$1:$E$4,2)</f>
        <v>Økologisk</v>
      </c>
      <c r="E17" s="64">
        <f>+'Ark1'!Q1168</f>
        <v>13</v>
      </c>
      <c r="F17" s="46"/>
      <c r="G17" s="64">
        <f>+'Ark1'!R1168</f>
        <v>197</v>
      </c>
      <c r="H17" s="46"/>
      <c r="I17" s="180">
        <f>+'Ark1'!AG1168</f>
        <v>1.3994332851960281</v>
      </c>
      <c r="J17" s="46"/>
      <c r="K17" s="180">
        <f>+'Ark1'!AH1168</f>
        <v>63.451776649746193</v>
      </c>
      <c r="L17" s="133">
        <f>+'Ark1'!U1168</f>
        <v>9.8243654822335067</v>
      </c>
      <c r="M17" s="46"/>
      <c r="N17" s="168"/>
      <c r="O17" s="96">
        <f>+'Ark1'!S1168</f>
        <v>5.6243654822335012</v>
      </c>
      <c r="P17" s="46"/>
      <c r="Q17" s="65">
        <f>+'Ark1'!T1168</f>
        <v>4.4060913705583742</v>
      </c>
      <c r="R17" s="133">
        <f>+'Ark1'!W1168</f>
        <v>0</v>
      </c>
      <c r="S17" s="260">
        <f>+'Ark1'!X1168</f>
        <v>1.5228426395939083</v>
      </c>
      <c r="T17" s="260">
        <f>+'Ark1'!Y1168</f>
        <v>0</v>
      </c>
      <c r="U17" s="260">
        <f>+'Ark1'!Z1168</f>
        <v>2.4460296698140125</v>
      </c>
      <c r="V17" s="133">
        <f>+'Ark1'!AA1168</f>
        <v>1.42885962425061</v>
      </c>
      <c r="W17" s="65">
        <f>+'Ark1'!AB1168</f>
        <v>1.7002727317138837</v>
      </c>
      <c r="X17" s="65">
        <f>+'Ark1'!AC1168</f>
        <v>24.691029073164941</v>
      </c>
      <c r="Y17" s="260">
        <f>+'Ark1'!AD1168</f>
        <v>41.834240773211597</v>
      </c>
      <c r="Z17" s="260">
        <f>+'Ark1'!AE1168</f>
        <v>34.694967977312743</v>
      </c>
      <c r="AA17" s="260">
        <f>+'Ark1'!AF1168</f>
        <v>1.1500291885580856</v>
      </c>
      <c r="AB17" s="133">
        <f>+L17/O17</f>
        <v>1.7467509025270769</v>
      </c>
      <c r="AC17" s="134">
        <f t="shared" si="1"/>
        <v>15.153846153846153</v>
      </c>
      <c r="AD17" s="46"/>
      <c r="AE17" s="4"/>
      <c r="AF17" s="57"/>
      <c r="AH17" s="1"/>
      <c r="AI17" s="2">
        <v>14</v>
      </c>
      <c r="AJ17" s="4" t="s">
        <v>589</v>
      </c>
      <c r="AK17" s="4"/>
    </row>
    <row r="18" spans="1:41" ht="15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168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"/>
      <c r="AF18" s="57"/>
      <c r="AH18" s="1"/>
    </row>
    <row r="19" spans="1:41" ht="15.6">
      <c r="A19" s="46"/>
      <c r="B19" s="64">
        <f>+'Ark1'!C1169</f>
        <v>2021</v>
      </c>
      <c r="C19" s="64">
        <f>+'Ark1'!K1169</f>
        <v>0</v>
      </c>
      <c r="D19" s="64" t="str">
        <f>VLOOKUP(C19,RNR!$D$1:$E$4,2)</f>
        <v>Ordinær</v>
      </c>
      <c r="E19" s="64">
        <f>+'Ark1'!Q1169</f>
        <v>570</v>
      </c>
      <c r="F19" s="46"/>
      <c r="G19" s="64">
        <f>+'Ark1'!R1169</f>
        <v>17407.900000000001</v>
      </c>
      <c r="H19" s="46"/>
      <c r="I19" s="180">
        <f>+'Ark1'!AG1169</f>
        <v>98.584969013889477</v>
      </c>
      <c r="J19" s="46"/>
      <c r="K19" s="180">
        <f>+'Ark1'!AH1169</f>
        <v>0</v>
      </c>
      <c r="L19" s="133">
        <f>+'Ark1'!U1169</f>
        <v>8.1126517270894052</v>
      </c>
      <c r="M19" s="46"/>
      <c r="N19" s="168"/>
      <c r="O19" s="96">
        <f>+'Ark1'!S1169</f>
        <v>5.1257589944795194</v>
      </c>
      <c r="P19" s="46"/>
      <c r="Q19" s="65">
        <f>+'Ark1'!T1169</f>
        <v>4.3687636073277076</v>
      </c>
      <c r="R19" s="133">
        <f>+'Ark1'!W1169</f>
        <v>1.7233554880255519E-2</v>
      </c>
      <c r="S19" s="260">
        <f>+'Ark1'!X1169</f>
        <v>2.9124707747631833</v>
      </c>
      <c r="T19" s="260">
        <f>+'Ark1'!Y1169</f>
        <v>6.8934219521022078E-2</v>
      </c>
      <c r="U19" s="260">
        <f>+'Ark1'!Z1169</f>
        <v>3.3853481317312895</v>
      </c>
      <c r="V19" s="133">
        <f>+'Ark1'!AA1169</f>
        <v>1.4638235332007057</v>
      </c>
      <c r="W19" s="65">
        <f>+'Ark1'!AB1169</f>
        <v>1.7755690487851652</v>
      </c>
      <c r="X19" s="65">
        <f>+'Ark1'!AC1169</f>
        <v>38.623833508379214</v>
      </c>
      <c r="Y19" s="260">
        <f>+'Ark1'!AD1169</f>
        <v>19.033544949672606</v>
      </c>
      <c r="Z19" s="260">
        <f>+'Ark1'!AE1169</f>
        <v>38.006012371570357</v>
      </c>
      <c r="AA19" s="260">
        <f>+'Ark1'!AF1169</f>
        <v>98.763183723951684</v>
      </c>
      <c r="AB19" s="133">
        <f>+L19/O19</f>
        <v>1.5827220389852101</v>
      </c>
      <c r="AC19" s="134">
        <f t="shared" si="1"/>
        <v>30.540175438596492</v>
      </c>
      <c r="AD19" s="46"/>
      <c r="AE19" s="4"/>
      <c r="AF19" s="57"/>
      <c r="AH19" s="1"/>
      <c r="AI19">
        <v>15</v>
      </c>
      <c r="AJ19" t="s">
        <v>580</v>
      </c>
      <c r="AL19" s="2"/>
      <c r="AM19" s="2"/>
    </row>
    <row r="20" spans="1:41" ht="15.6">
      <c r="A20" s="46"/>
      <c r="B20" s="64">
        <f>+'Ark1'!C1170</f>
        <v>2021</v>
      </c>
      <c r="C20" s="64">
        <f>+'Ark1'!K1170</f>
        <v>4</v>
      </c>
      <c r="D20" s="64" t="str">
        <f>VLOOKUP(C20,RNR!$D$1:$E$4,2)</f>
        <v>Økologisk</v>
      </c>
      <c r="E20" s="64">
        <f>+'Ark1'!Q1170</f>
        <v>13</v>
      </c>
      <c r="F20" s="46"/>
      <c r="G20" s="64">
        <f>+'Ark1'!R1170</f>
        <v>218</v>
      </c>
      <c r="H20" s="46"/>
      <c r="I20" s="180">
        <f>+'Ark1'!AG1170</f>
        <v>1.4150309861105639</v>
      </c>
      <c r="J20" s="46"/>
      <c r="K20" s="180">
        <f>+'Ark1'!AH1170</f>
        <v>54.587155963302749</v>
      </c>
      <c r="L20" s="133">
        <f>+'Ark1'!U1170</f>
        <v>9.2983944954128486</v>
      </c>
      <c r="M20" s="46"/>
      <c r="N20" s="168"/>
      <c r="O20" s="96">
        <f>+'Ark1'!S1170</f>
        <v>5.4082568807339442</v>
      </c>
      <c r="P20" s="46"/>
      <c r="Q20" s="65">
        <f>+'Ark1'!T1170</f>
        <v>4.146788990825689</v>
      </c>
      <c r="R20" s="133">
        <f>+'Ark1'!W1170</f>
        <v>0</v>
      </c>
      <c r="S20" s="260">
        <f>+'Ark1'!X1170</f>
        <v>0</v>
      </c>
      <c r="T20" s="260">
        <f>+'Ark1'!Y1170</f>
        <v>0</v>
      </c>
      <c r="U20" s="260">
        <f>+'Ark1'!Z1170</f>
        <v>2.6393355937590424</v>
      </c>
      <c r="V20" s="133">
        <f>+'Ark1'!AA1170</f>
        <v>1.2353084107995469</v>
      </c>
      <c r="W20" s="65">
        <f>+'Ark1'!AB1170</f>
        <v>1.7284754276815679</v>
      </c>
      <c r="X20" s="65">
        <f>+'Ark1'!AC1170</f>
        <v>47.919146145346176</v>
      </c>
      <c r="Y20" s="260">
        <f>+'Ark1'!AD1170</f>
        <v>49.419868312172888</v>
      </c>
      <c r="Z20" s="260">
        <f>+'Ark1'!AE1170</f>
        <v>27.270239584955448</v>
      </c>
      <c r="AA20" s="260">
        <f>+'Ark1'!AF1170</f>
        <v>1.2368162760483152</v>
      </c>
      <c r="AB20" s="133">
        <f>+L20/O20</f>
        <v>1.7192960135708237</v>
      </c>
      <c r="AC20" s="134">
        <f t="shared" si="1"/>
        <v>16.76923076923077</v>
      </c>
      <c r="AD20" s="46"/>
      <c r="AE20" s="4"/>
      <c r="AF20" s="57"/>
      <c r="AH20" s="13"/>
      <c r="AI20">
        <v>16</v>
      </c>
      <c r="AJ20" t="s">
        <v>553</v>
      </c>
      <c r="AL20" s="2"/>
      <c r="AM20" s="4"/>
      <c r="AN20" s="4"/>
      <c r="AO20" s="4"/>
    </row>
    <row r="21" spans="1:41" ht="15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168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"/>
      <c r="AF21" s="57"/>
      <c r="AH21" s="1"/>
    </row>
    <row r="22" spans="1:41" ht="15.6">
      <c r="A22" s="46"/>
      <c r="B22" s="64">
        <f>+'Ark1'!C1171</f>
        <v>2020</v>
      </c>
      <c r="C22" s="64">
        <f>+'Ark1'!K1171</f>
        <v>0</v>
      </c>
      <c r="D22" s="64" t="str">
        <f>VLOOKUP(C22,RNR!$D$1:$E$4,2)</f>
        <v>Ordinær</v>
      </c>
      <c r="E22" s="64">
        <f>+'Ark1'!Q1171</f>
        <v>565</v>
      </c>
      <c r="F22" s="46"/>
      <c r="G22" s="64">
        <f>+'Ark1'!R1171</f>
        <v>17356</v>
      </c>
      <c r="H22" s="46"/>
      <c r="I22" s="180">
        <f>+'Ark1'!AG1171</f>
        <v>98.747462012640781</v>
      </c>
      <c r="J22" s="46"/>
      <c r="K22" s="180">
        <f>+'Ark1'!AH1171</f>
        <v>0</v>
      </c>
      <c r="L22" s="133">
        <f>+'Ark1'!U1171</f>
        <v>7.8234212952293261</v>
      </c>
      <c r="M22" s="46"/>
      <c r="N22" s="168"/>
      <c r="O22" s="96">
        <f>+'Ark1'!S1171</f>
        <v>5.1765383728969807</v>
      </c>
      <c r="P22" s="46"/>
      <c r="Q22" s="65">
        <f>+'Ark1'!T1171</f>
        <v>4.5114657755243126</v>
      </c>
      <c r="R22" s="133">
        <f>+'Ark1'!W1171</f>
        <v>2.8808481216870241E-2</v>
      </c>
      <c r="S22" s="260">
        <f>+'Ark1'!X1171</f>
        <v>2.2182530536990086</v>
      </c>
      <c r="T22" s="260">
        <f>+'Ark1'!Y1171</f>
        <v>6.9140354920488603E-2</v>
      </c>
      <c r="U22" s="260">
        <f>+'Ark1'!Z1171</f>
        <v>3.1810764237667626</v>
      </c>
      <c r="V22" s="133">
        <f>+'Ark1'!AA1171</f>
        <v>1.4901359316537093</v>
      </c>
      <c r="W22" s="65">
        <f>+'Ark1'!AB1171</f>
        <v>1.8180156269757473</v>
      </c>
      <c r="X22" s="65">
        <f>+'Ark1'!AC1171</f>
        <v>31.467633733026997</v>
      </c>
      <c r="Y22" s="260">
        <f>+'Ark1'!AD1171</f>
        <v>8.529765379725351</v>
      </c>
      <c r="Z22" s="260">
        <f>+'Ark1'!AE1171</f>
        <v>31.233920857291757</v>
      </c>
      <c r="AA22" s="260">
        <f>+'Ark1'!AF1171</f>
        <v>98.922770019948715</v>
      </c>
      <c r="AB22" s="133">
        <f>+L22/O22</f>
        <v>1.5113229597969835</v>
      </c>
      <c r="AC22" s="134">
        <f t="shared" si="1"/>
        <v>30.71858407079646</v>
      </c>
      <c r="AD22" s="46"/>
      <c r="AE22" s="4"/>
      <c r="AF22" s="57"/>
      <c r="AH22" s="1"/>
      <c r="AI22">
        <v>18</v>
      </c>
      <c r="AJ22" t="s">
        <v>107</v>
      </c>
    </row>
    <row r="23" spans="1:41" ht="15.6">
      <c r="A23" s="46"/>
      <c r="B23" s="64">
        <f>+'Ark1'!C1172</f>
        <v>2020</v>
      </c>
      <c r="C23" s="64">
        <f>+'Ark1'!K1172</f>
        <v>4</v>
      </c>
      <c r="D23" s="64" t="str">
        <f>VLOOKUP(C23,RNR!$D$1:$E$4,2)</f>
        <v>Økologisk</v>
      </c>
      <c r="E23" s="64">
        <f>+'Ark1'!Q1172</f>
        <v>11</v>
      </c>
      <c r="F23" s="46"/>
      <c r="G23" s="64">
        <f>+'Ark1'!R1172</f>
        <v>189</v>
      </c>
      <c r="H23" s="46"/>
      <c r="I23" s="180">
        <f>+'Ark1'!AG1172</f>
        <v>1.2525379873592055</v>
      </c>
      <c r="J23" s="46"/>
      <c r="K23" s="180">
        <f>+'Ark1'!AH1172</f>
        <v>61.375661375661373</v>
      </c>
      <c r="L23" s="133">
        <f>+'Ark1'!U1172</f>
        <v>9.1127513227513202</v>
      </c>
      <c r="M23" s="46"/>
      <c r="N23" s="168"/>
      <c r="O23" s="96">
        <f>+'Ark1'!S1172</f>
        <v>5.0370370370370381</v>
      </c>
      <c r="P23" s="46"/>
      <c r="Q23" s="65">
        <f>+'Ark1'!T1172</f>
        <v>4.3333333333333321</v>
      </c>
      <c r="R23" s="133">
        <f>+'Ark1'!W1172</f>
        <v>0</v>
      </c>
      <c r="S23" s="260">
        <f>+'Ark1'!X1172</f>
        <v>0</v>
      </c>
      <c r="T23" s="260">
        <f>+'Ark1'!Y1172</f>
        <v>0</v>
      </c>
      <c r="U23" s="260">
        <f>+'Ark1'!Z1172</f>
        <v>2.4819875647337497</v>
      </c>
      <c r="V23" s="133">
        <f>+'Ark1'!AA1172</f>
        <v>1.2317251220974721</v>
      </c>
      <c r="W23" s="65">
        <f>+'Ark1'!AB1172</f>
        <v>1.6329931618554532</v>
      </c>
      <c r="X23" s="65">
        <f>+'Ark1'!AC1172</f>
        <v>44.671534639401187</v>
      </c>
      <c r="Y23" s="260">
        <f>+'Ark1'!AD1172</f>
        <v>33.542638095147659</v>
      </c>
      <c r="Z23" s="260">
        <f>+'Ark1'!AE1172</f>
        <v>31.741492686208243</v>
      </c>
      <c r="AA23" s="260">
        <f>+'Ark1'!AF1172</f>
        <v>1.077229980051297</v>
      </c>
      <c r="AB23" s="133">
        <f>+L23/O23</f>
        <v>1.8091491596638647</v>
      </c>
      <c r="AC23" s="134">
        <f t="shared" si="1"/>
        <v>17.181818181818183</v>
      </c>
      <c r="AD23" s="46"/>
      <c r="AE23" s="4"/>
      <c r="AF23" s="57"/>
      <c r="AH23" s="1"/>
      <c r="AI23" s="2">
        <v>54</v>
      </c>
      <c r="AJ23" s="2" t="s">
        <v>590</v>
      </c>
    </row>
    <row r="24" spans="1:41" ht="15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168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"/>
      <c r="AF24" s="57"/>
      <c r="AH24" s="1"/>
    </row>
    <row r="25" spans="1:41" ht="15.6">
      <c r="A25" s="46"/>
      <c r="B25" s="64">
        <f>+'Ark1'!C1173</f>
        <v>2019</v>
      </c>
      <c r="C25" s="64">
        <f>+'Ark1'!K1173</f>
        <v>0</v>
      </c>
      <c r="D25" s="64" t="str">
        <f>VLOOKUP(C25,RNR!$D$1:$E$4,2)</f>
        <v>Ordinær</v>
      </c>
      <c r="E25" s="64">
        <f>+'Ark1'!Q1173</f>
        <v>561</v>
      </c>
      <c r="F25" s="46"/>
      <c r="G25" s="64">
        <f>+'Ark1'!R1173</f>
        <v>18032</v>
      </c>
      <c r="H25" s="46"/>
      <c r="I25" s="180">
        <f>+'Ark1'!AG1173</f>
        <v>98.603170266832578</v>
      </c>
      <c r="J25" s="46"/>
      <c r="K25" s="180">
        <f>+'Ark1'!AH1173</f>
        <v>0</v>
      </c>
      <c r="L25" s="133">
        <f>+'Ark1'!U1173</f>
        <v>7.9344448757764052</v>
      </c>
      <c r="M25" s="46"/>
      <c r="N25" s="168"/>
      <c r="O25" s="96">
        <f>+'Ark1'!S1173</f>
        <v>5.0734250221827848</v>
      </c>
      <c r="P25" s="46"/>
      <c r="Q25" s="65">
        <f>+'Ark1'!T1173</f>
        <v>4.3399511978704526</v>
      </c>
      <c r="R25" s="133">
        <f>+'Ark1'!W1173</f>
        <v>1.6637089618456079E-2</v>
      </c>
      <c r="S25" s="260">
        <f>+'Ark1'!X1173</f>
        <v>2.6674800354924577</v>
      </c>
      <c r="T25" s="260">
        <f>+'Ark1'!Y1173</f>
        <v>0.13864241348713399</v>
      </c>
      <c r="U25" s="260">
        <f>+'Ark1'!Z1173</f>
        <v>3.398404207256855</v>
      </c>
      <c r="V25" s="133">
        <f>+'Ark1'!AA1173</f>
        <v>1.4340884398909639</v>
      </c>
      <c r="W25" s="65">
        <f>+'Ark1'!AB1173</f>
        <v>1.6875190878846538</v>
      </c>
      <c r="X25" s="65">
        <f>+'Ark1'!AC1173</f>
        <v>38.323886366165929</v>
      </c>
      <c r="Y25" s="260">
        <f>+'Ark1'!AD1173</f>
        <v>20.631721297299578</v>
      </c>
      <c r="Z25" s="260">
        <f>+'Ark1'!AE1173</f>
        <v>36.740383158314394</v>
      </c>
      <c r="AA25" s="260">
        <f>+'Ark1'!AF1173</f>
        <v>98.946444249341511</v>
      </c>
      <c r="AB25" s="133">
        <f>+L25/O25</f>
        <v>1.5639227624502665</v>
      </c>
      <c r="AC25" s="134">
        <f t="shared" ref="AC25:AC35" si="2">+G25/E25</f>
        <v>32.14260249554367</v>
      </c>
      <c r="AD25" s="46"/>
      <c r="AE25" s="4"/>
      <c r="AF25" s="57"/>
      <c r="AH25" s="1"/>
      <c r="AI25" s="5"/>
    </row>
    <row r="26" spans="1:41" ht="15.6">
      <c r="A26" s="46"/>
      <c r="B26" s="64">
        <f>+'Ark1'!C1174</f>
        <v>2019</v>
      </c>
      <c r="C26" s="64">
        <f>+'Ark1'!K1174</f>
        <v>4</v>
      </c>
      <c r="D26" s="64" t="str">
        <f>VLOOKUP(C26,RNR!$D$1:$E$4,2)</f>
        <v>Økologisk</v>
      </c>
      <c r="E26" s="64">
        <f>+'Ark1'!Q1174</f>
        <v>15</v>
      </c>
      <c r="F26" s="46"/>
      <c r="G26" s="64">
        <f>+'Ark1'!R1174</f>
        <v>192</v>
      </c>
      <c r="H26" s="46"/>
      <c r="I26" s="180">
        <f>+'Ark1'!AG1174</f>
        <v>1.3968297331674151</v>
      </c>
      <c r="J26" s="46"/>
      <c r="K26" s="180">
        <f>+'Ark1'!AH1174</f>
        <v>69.270833333333314</v>
      </c>
      <c r="L26" s="133">
        <f>+'Ark1'!U1174</f>
        <v>10.55630208333333</v>
      </c>
      <c r="M26" s="46"/>
      <c r="N26" s="168"/>
      <c r="O26" s="96">
        <f>+'Ark1'!S1174</f>
        <v>5.5520833333333321</v>
      </c>
      <c r="P26" s="46"/>
      <c r="Q26" s="65">
        <f>+'Ark1'!T1174</f>
        <v>4.9375</v>
      </c>
      <c r="R26" s="133">
        <f>+'Ark1'!W1174</f>
        <v>0</v>
      </c>
      <c r="S26" s="260">
        <f>+'Ark1'!X1174</f>
        <v>1.5625</v>
      </c>
      <c r="T26" s="260">
        <f>+'Ark1'!Y1174</f>
        <v>0</v>
      </c>
      <c r="U26" s="260">
        <f>+'Ark1'!Z1174</f>
        <v>2.5394287358733156</v>
      </c>
      <c r="V26" s="133">
        <f>+'Ark1'!AA1174</f>
        <v>1.4424356691798157</v>
      </c>
      <c r="W26" s="65">
        <f>+'Ark1'!AB1174</f>
        <v>1.7036266463048761</v>
      </c>
      <c r="X26" s="65">
        <f>+'Ark1'!AC1174</f>
        <v>58.968942660165425</v>
      </c>
      <c r="Y26" s="260">
        <f>+'Ark1'!AD1174</f>
        <v>43.840483999723574</v>
      </c>
      <c r="Z26" s="260">
        <f>+'Ark1'!AE1174</f>
        <v>40.190507257223153</v>
      </c>
      <c r="AA26" s="260">
        <f>+'Ark1'!AF1174</f>
        <v>1.0535557506584723</v>
      </c>
      <c r="AB26" s="133">
        <f>+L26/O26</f>
        <v>1.9013227016885552</v>
      </c>
      <c r="AC26" s="134">
        <f t="shared" si="2"/>
        <v>12.8</v>
      </c>
      <c r="AD26" s="46"/>
      <c r="AE26" s="4"/>
      <c r="AF26" s="57"/>
      <c r="AH26" s="1"/>
      <c r="AI26" s="5"/>
      <c r="AK26" s="2"/>
      <c r="AL26" s="2"/>
      <c r="AM26" s="2"/>
    </row>
    <row r="27" spans="1:41" ht="15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168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"/>
      <c r="AF27" s="57"/>
      <c r="AH27" s="1"/>
    </row>
    <row r="28" spans="1:41" ht="15.6">
      <c r="A28" s="46"/>
      <c r="B28" s="64">
        <f>+'Ark1'!C1175</f>
        <v>2018</v>
      </c>
      <c r="C28" s="64">
        <f>+'Ark1'!K1175</f>
        <v>0</v>
      </c>
      <c r="D28" s="64" t="str">
        <f>VLOOKUP(C28,RNR!$D$1:$E$4,2)</f>
        <v>Ordinær</v>
      </c>
      <c r="E28" s="64">
        <f>+'Ark1'!Q1175</f>
        <v>572</v>
      </c>
      <c r="F28" s="46"/>
      <c r="G28" s="64">
        <f>+'Ark1'!R1175</f>
        <v>18381</v>
      </c>
      <c r="H28" s="46"/>
      <c r="I28" s="180">
        <f>+'Ark1'!AG1175</f>
        <v>98.431982681975015</v>
      </c>
      <c r="J28" s="46"/>
      <c r="K28" s="180">
        <f>+'Ark1'!AH1175</f>
        <v>0</v>
      </c>
      <c r="L28" s="133">
        <f>+'Ark1'!U1175</f>
        <v>7.7963228333605183</v>
      </c>
      <c r="M28" s="46"/>
      <c r="N28" s="168"/>
      <c r="O28" s="96">
        <f>+'Ark1'!S1175</f>
        <v>5.2113051520591913</v>
      </c>
      <c r="P28" s="46"/>
      <c r="Q28" s="65">
        <f>+'Ark1'!T1175</f>
        <v>4.2214787008323826</v>
      </c>
      <c r="R28" s="133">
        <f>+'Ark1'!W1175</f>
        <v>2.1761601653881725E-2</v>
      </c>
      <c r="S28" s="260">
        <f>+'Ark1'!X1175</f>
        <v>2.3230509765518756</v>
      </c>
      <c r="T28" s="260">
        <f>+'Ark1'!Y1175</f>
        <v>0.13056960992329039</v>
      </c>
      <c r="U28" s="260">
        <f>+'Ark1'!Z1175</f>
        <v>3.285372158908193</v>
      </c>
      <c r="V28" s="133">
        <f>+'Ark1'!AA1175</f>
        <v>1.4947324368955599</v>
      </c>
      <c r="W28" s="65">
        <f>+'Ark1'!AB1175</f>
        <v>1.5355242531464817</v>
      </c>
      <c r="X28" s="65">
        <f>+'Ark1'!AC1175</f>
        <v>28.203979657802041</v>
      </c>
      <c r="Y28" s="260">
        <f>+'Ark1'!AD1175</f>
        <v>17.246547253560859</v>
      </c>
      <c r="Z28" s="260">
        <f>+'Ark1'!AE1175</f>
        <v>36.625971192218806</v>
      </c>
      <c r="AA28" s="260">
        <f>+'Ark1'!AF1175</f>
        <v>98.817267888823167</v>
      </c>
      <c r="AB28" s="133">
        <f>+L28/O28</f>
        <v>1.4960403595402363</v>
      </c>
      <c r="AC28" s="134">
        <f t="shared" si="2"/>
        <v>32.134615384615387</v>
      </c>
      <c r="AD28" s="46"/>
      <c r="AE28" s="4"/>
      <c r="AF28" s="57"/>
      <c r="AH28" s="1"/>
      <c r="AI28" s="5"/>
      <c r="AK28" s="2"/>
      <c r="AL28" s="2"/>
      <c r="AM28" s="2"/>
    </row>
    <row r="29" spans="1:41" ht="15.6">
      <c r="A29" s="46"/>
      <c r="B29" s="64">
        <f>+'Ark1'!C1176</f>
        <v>2018</v>
      </c>
      <c r="C29" s="64">
        <f>+'Ark1'!K1176</f>
        <v>4</v>
      </c>
      <c r="D29" s="64" t="str">
        <f>VLOOKUP(C29,RNR!$D$1:$E$4,2)</f>
        <v>Økologisk</v>
      </c>
      <c r="E29" s="64">
        <f>+'Ark1'!Q1176</f>
        <v>13</v>
      </c>
      <c r="F29" s="46"/>
      <c r="G29" s="64">
        <f>+'Ark1'!R1176</f>
        <v>220</v>
      </c>
      <c r="H29" s="46"/>
      <c r="I29" s="180">
        <f>+'Ark1'!AG1176</f>
        <v>1.568017318025015</v>
      </c>
      <c r="J29" s="46"/>
      <c r="K29" s="180">
        <f>+'Ark1'!AH1176</f>
        <v>65.454545454545453</v>
      </c>
      <c r="L29" s="133">
        <f>+'Ark1'!U1176</f>
        <v>10.376500000000005</v>
      </c>
      <c r="M29" s="46"/>
      <c r="N29" s="168"/>
      <c r="O29" s="96">
        <f>+'Ark1'!S1176</f>
        <v>5.1272727272727261</v>
      </c>
      <c r="P29" s="46"/>
      <c r="Q29" s="65">
        <f>+'Ark1'!T1176</f>
        <v>4.4818181818181806</v>
      </c>
      <c r="R29" s="133">
        <f>+'Ark1'!W1176</f>
        <v>0</v>
      </c>
      <c r="S29" s="260">
        <f>+'Ark1'!X1176</f>
        <v>7.2727272727272716</v>
      </c>
      <c r="T29" s="260">
        <f>+'Ark1'!Y1176</f>
        <v>0</v>
      </c>
      <c r="U29" s="260">
        <f>+'Ark1'!Z1176</f>
        <v>3.3812567627221815</v>
      </c>
      <c r="V29" s="133">
        <f>+'Ark1'!AA1176</f>
        <v>1.2218398266481056</v>
      </c>
      <c r="W29" s="65">
        <f>+'Ark1'!AB1176</f>
        <v>1.585340905018215</v>
      </c>
      <c r="X29" s="65">
        <f>+'Ark1'!AC1176</f>
        <v>60.801987605929753</v>
      </c>
      <c r="Y29" s="260">
        <f>+'Ark1'!AD1176</f>
        <v>23.993175782091544</v>
      </c>
      <c r="Z29" s="260">
        <f>+'Ark1'!AE1176</f>
        <v>34.379926996372077</v>
      </c>
      <c r="AA29" s="260">
        <f>+'Ark1'!AF1176</f>
        <v>1.1827321111768183</v>
      </c>
      <c r="AB29" s="133">
        <f>+L29/O29</f>
        <v>2.0237854609929093</v>
      </c>
      <c r="AC29" s="134">
        <f t="shared" si="2"/>
        <v>16.923076923076923</v>
      </c>
      <c r="AD29" s="46"/>
      <c r="AE29" s="4"/>
      <c r="AF29" s="57"/>
      <c r="AH29" s="1"/>
      <c r="AI29" s="5"/>
      <c r="AK29" s="2"/>
      <c r="AL29" s="2"/>
      <c r="AM29" s="2"/>
    </row>
    <row r="30" spans="1:41" ht="15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168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"/>
      <c r="AF30" s="57"/>
      <c r="AH30" s="1"/>
    </row>
    <row r="31" spans="1:41" ht="15.6">
      <c r="A31" s="46"/>
      <c r="B31" s="64">
        <f>+'Ark1'!C1177</f>
        <v>2017</v>
      </c>
      <c r="C31" s="64">
        <f>+'Ark1'!K1177</f>
        <v>0</v>
      </c>
      <c r="D31" s="64" t="str">
        <f>VLOOKUP(C31,RNR!$D$1:$E$4,2)</f>
        <v>Ordinær</v>
      </c>
      <c r="E31" s="64">
        <f>+'Ark1'!Q1177</f>
        <v>570</v>
      </c>
      <c r="F31" s="46"/>
      <c r="G31" s="64">
        <f>+'Ark1'!R1177</f>
        <v>17280</v>
      </c>
      <c r="H31" s="46"/>
      <c r="I31" s="180">
        <f>+'Ark1'!AG1177</f>
        <v>98.964751942326885</v>
      </c>
      <c r="J31" s="46"/>
      <c r="K31" s="180">
        <f>+'Ark1'!AH1177</f>
        <v>0</v>
      </c>
      <c r="L31" s="133">
        <f>+'Ark1'!U1177</f>
        <v>7.5248032407407388</v>
      </c>
      <c r="M31" s="46"/>
      <c r="N31" s="168"/>
      <c r="O31" s="96">
        <f>+'Ark1'!S1177</f>
        <v>4.9955439814814815</v>
      </c>
      <c r="P31" s="46"/>
      <c r="Q31" s="65">
        <f>+'Ark1'!T1177</f>
        <v>4.0384837962962958</v>
      </c>
      <c r="R31" s="133">
        <f>+'Ark1'!W1177</f>
        <v>1.1574074074074075E-2</v>
      </c>
      <c r="S31" s="260">
        <f>+'Ark1'!X1177</f>
        <v>1.8518518518518521</v>
      </c>
      <c r="T31" s="260">
        <f>+'Ark1'!Y1177</f>
        <v>0.10995370370370368</v>
      </c>
      <c r="U31" s="260">
        <f>+'Ark1'!Z1177</f>
        <v>3.1106037780571638</v>
      </c>
      <c r="V31" s="133">
        <f>+'Ark1'!AA1177</f>
        <v>1.9337801340540044</v>
      </c>
      <c r="W31" s="65">
        <f>+'Ark1'!AB1177</f>
        <v>1.5883219706998348</v>
      </c>
      <c r="X31" s="65">
        <f>+'Ark1'!AC1177</f>
        <v>19.980081815496465</v>
      </c>
      <c r="Y31" s="260">
        <f>+'Ark1'!AD1177</f>
        <v>13.19625518783098</v>
      </c>
      <c r="Z31" s="260">
        <f>+'Ark1'!AE1177</f>
        <v>26.771519104026421</v>
      </c>
      <c r="AA31" s="260">
        <f>+'Ark1'!AF1177</f>
        <v>99.17924582448488</v>
      </c>
      <c r="AB31" s="133">
        <f>+L31/O31</f>
        <v>1.5063030710239445</v>
      </c>
      <c r="AC31" s="134">
        <f t="shared" si="2"/>
        <v>30.315789473684209</v>
      </c>
      <c r="AD31" s="46"/>
      <c r="AE31" s="4"/>
      <c r="AF31" s="57"/>
      <c r="AH31" s="1"/>
      <c r="AI31" s="5"/>
      <c r="AK31" s="2"/>
      <c r="AL31" s="2"/>
      <c r="AM31" s="2"/>
    </row>
    <row r="32" spans="1:41" ht="15.6">
      <c r="A32" s="46"/>
      <c r="B32" s="64">
        <f>+'Ark1'!C1178</f>
        <v>2017</v>
      </c>
      <c r="C32" s="64">
        <f>+'Ark1'!K1178</f>
        <v>4</v>
      </c>
      <c r="D32" s="64" t="str">
        <f>VLOOKUP(C32,RNR!$D$1:$E$4,2)</f>
        <v>Økologisk</v>
      </c>
      <c r="E32" s="64">
        <f>+'Ark1'!Q1178</f>
        <v>14</v>
      </c>
      <c r="F32" s="46"/>
      <c r="G32" s="64">
        <f>+'Ark1'!R1178</f>
        <v>143</v>
      </c>
      <c r="H32" s="46"/>
      <c r="I32" s="180">
        <f>+'Ark1'!AG1178</f>
        <v>1.0352480576731049</v>
      </c>
      <c r="J32" s="46"/>
      <c r="K32" s="180">
        <f>+'Ark1'!AH1178</f>
        <v>76.923076923076891</v>
      </c>
      <c r="L32" s="133">
        <f>+'Ark1'!U1178</f>
        <v>9.5118881118881102</v>
      </c>
      <c r="M32" s="46"/>
      <c r="N32" s="168"/>
      <c r="O32" s="96">
        <f>+'Ark1'!S1178</f>
        <v>4.8391608391608409</v>
      </c>
      <c r="P32" s="46"/>
      <c r="Q32" s="65">
        <f>+'Ark1'!T1178</f>
        <v>3.2377622377622375</v>
      </c>
      <c r="R32" s="133">
        <f>+'Ark1'!W1178</f>
        <v>0</v>
      </c>
      <c r="S32" s="260">
        <f>+'Ark1'!X1178</f>
        <v>6.2937062937062924</v>
      </c>
      <c r="T32" s="260">
        <f>+'Ark1'!Y1178</f>
        <v>0</v>
      </c>
      <c r="U32" s="260">
        <f>+'Ark1'!Z1178</f>
        <v>3.5230606828287359</v>
      </c>
      <c r="V32" s="133">
        <f>+'Ark1'!AA1178</f>
        <v>1.5494205984541387</v>
      </c>
      <c r="W32" s="65">
        <f>+'Ark1'!AB1178</f>
        <v>1.5598011436733787</v>
      </c>
      <c r="X32" s="65">
        <f>+'Ark1'!AC1178</f>
        <v>64.806173640042914</v>
      </c>
      <c r="Y32" s="260">
        <f>+'Ark1'!AD1178</f>
        <v>46.880180976417883</v>
      </c>
      <c r="Z32" s="260">
        <f>+'Ark1'!AE1178</f>
        <v>44.695666775466243</v>
      </c>
      <c r="AA32" s="260">
        <f>+'Ark1'!AF1178</f>
        <v>0.82075417551512353</v>
      </c>
      <c r="AB32" s="133">
        <f>+L32/O32</f>
        <v>1.9656069364161839</v>
      </c>
      <c r="AC32" s="134">
        <f t="shared" si="2"/>
        <v>10.214285714285714</v>
      </c>
      <c r="AD32" s="46"/>
      <c r="AE32" s="4"/>
      <c r="AF32" s="57"/>
      <c r="AH32" s="1"/>
      <c r="AI32" s="5"/>
      <c r="AK32" s="2"/>
      <c r="AL32" s="2"/>
      <c r="AM32" s="2"/>
    </row>
    <row r="33" spans="1:41" ht="15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168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"/>
      <c r="AF33" s="57"/>
      <c r="AH33" s="1"/>
    </row>
    <row r="34" spans="1:41" ht="15.6">
      <c r="A34" s="46"/>
      <c r="B34" s="64">
        <f>+'Ark1'!C1179</f>
        <v>2016</v>
      </c>
      <c r="C34" s="64">
        <f>+'Ark1'!K1179</f>
        <v>0</v>
      </c>
      <c r="D34" s="64" t="str">
        <f>VLOOKUP(C34,RNR!$D$1:$E$4,2)</f>
        <v>Ordinær</v>
      </c>
      <c r="E34" s="64">
        <f>+'Ark1'!Q1179</f>
        <v>533</v>
      </c>
      <c r="F34" s="46"/>
      <c r="G34" s="64">
        <f>+'Ark1'!R1179</f>
        <v>14514</v>
      </c>
      <c r="H34" s="46"/>
      <c r="I34" s="180">
        <f>+'Ark1'!AG1179</f>
        <v>99.046954842103034</v>
      </c>
      <c r="J34" s="46"/>
      <c r="K34" s="180">
        <f>+'Ark1'!AH1179</f>
        <v>0</v>
      </c>
      <c r="L34" s="133">
        <f>+'Ark1'!U1179</f>
        <v>7.6029695466445935</v>
      </c>
      <c r="M34" s="46"/>
      <c r="N34" s="168"/>
      <c r="O34" s="96">
        <f>+'Ark1'!S1179</f>
        <v>5.1466170593909348</v>
      </c>
      <c r="P34" s="46"/>
      <c r="Q34" s="65">
        <f>+'Ark1'!T1179</f>
        <v>3.9819484635524303</v>
      </c>
      <c r="R34" s="133">
        <f>+'Ark1'!W1179</f>
        <v>3.4449497037343256E-2</v>
      </c>
      <c r="S34" s="260">
        <f>+'Ark1'!X1179</f>
        <v>2.4114647926140278</v>
      </c>
      <c r="T34" s="260">
        <f>+'Ark1'!Y1179</f>
        <v>0.11712828992696701</v>
      </c>
      <c r="U34" s="260">
        <f>+'Ark1'!Z1179</f>
        <v>3.3041259529320524</v>
      </c>
      <c r="V34" s="133">
        <f>+'Ark1'!AA1179</f>
        <v>1.525539296741194</v>
      </c>
      <c r="W34" s="65">
        <f>+'Ark1'!AB1179</f>
        <v>1.6061767250650667</v>
      </c>
      <c r="X34" s="65">
        <f>+'Ark1'!AC1179</f>
        <v>26.29452223620326</v>
      </c>
      <c r="Y34" s="260">
        <f>+'Ark1'!AD1179</f>
        <v>18.846348225195751</v>
      </c>
      <c r="Z34" s="260">
        <f>+'Ark1'!AE1179</f>
        <v>35.26208731592093</v>
      </c>
      <c r="AA34" s="260">
        <f>+'Ark1'!AF1179</f>
        <v>99.308929182346901</v>
      </c>
      <c r="AB34" s="133">
        <f>+L34/O34</f>
        <v>1.4772751613162278</v>
      </c>
      <c r="AC34" s="134">
        <f t="shared" si="2"/>
        <v>27.23076923076923</v>
      </c>
      <c r="AD34" s="46"/>
      <c r="AE34" s="4"/>
      <c r="AF34" s="57"/>
      <c r="AH34" s="13"/>
      <c r="AI34" s="5"/>
      <c r="AK34" s="2"/>
      <c r="AL34" s="2"/>
      <c r="AM34" s="4"/>
      <c r="AN34" s="4"/>
      <c r="AO34" s="4"/>
    </row>
    <row r="35" spans="1:41" ht="15.6">
      <c r="A35" s="46"/>
      <c r="B35" s="64">
        <f>+'Ark1'!C1180</f>
        <v>2016</v>
      </c>
      <c r="C35" s="64">
        <f>+'Ark1'!K1180</f>
        <v>4</v>
      </c>
      <c r="D35" s="64" t="str">
        <f>VLOOKUP(C35,RNR!$D$1:$E$4,2)</f>
        <v>Økologisk</v>
      </c>
      <c r="E35" s="64">
        <f>+'Ark1'!Q1180</f>
        <v>9</v>
      </c>
      <c r="F35" s="46"/>
      <c r="G35" s="64">
        <f>+'Ark1'!R1180</f>
        <v>101</v>
      </c>
      <c r="H35" s="46"/>
      <c r="I35" s="180">
        <f>+'Ark1'!AG1180</f>
        <v>0.95304515789691324</v>
      </c>
      <c r="J35" s="46"/>
      <c r="K35" s="180">
        <f>+'Ark1'!AH1180</f>
        <v>78.21782178217822</v>
      </c>
      <c r="L35" s="133">
        <f>+'Ark1'!U1180</f>
        <v>10.512871287128712</v>
      </c>
      <c r="M35" s="46"/>
      <c r="N35" s="46"/>
      <c r="O35" s="96">
        <f>+'Ark1'!S1180</f>
        <v>5.5049504950495054</v>
      </c>
      <c r="P35" s="46"/>
      <c r="Q35" s="65">
        <f>+'Ark1'!T1180</f>
        <v>4.3564356435643559</v>
      </c>
      <c r="R35" s="133">
        <f>+'Ark1'!W1180</f>
        <v>0</v>
      </c>
      <c r="S35" s="260">
        <f>+'Ark1'!X1180</f>
        <v>7.9207920792079198</v>
      </c>
      <c r="T35" s="260">
        <f>+'Ark1'!Y1180</f>
        <v>0</v>
      </c>
      <c r="U35" s="260">
        <f>+'Ark1'!Z1180</f>
        <v>3.7946983173984528</v>
      </c>
      <c r="V35" s="133">
        <f>+'Ark1'!AA1180</f>
        <v>1.4324649003094529</v>
      </c>
      <c r="W35" s="65">
        <f>+'Ark1'!AB1180</f>
        <v>1.8646484998616939</v>
      </c>
      <c r="X35" s="65">
        <f>+'Ark1'!AC1180</f>
        <v>70.789502921043763</v>
      </c>
      <c r="Y35" s="260">
        <f>+'Ark1'!AD1180</f>
        <v>69.71721852882041</v>
      </c>
      <c r="Z35" s="260">
        <f>+'Ark1'!AE1180</f>
        <v>60.725249389220238</v>
      </c>
      <c r="AA35" s="260">
        <f>+'Ark1'!AF1180</f>
        <v>0.69107081765309608</v>
      </c>
      <c r="AB35" s="133">
        <f>+L35/O35</f>
        <v>1.9097122302158271</v>
      </c>
      <c r="AC35" s="134">
        <f t="shared" si="2"/>
        <v>11.222222222222221</v>
      </c>
      <c r="AD35" s="46"/>
      <c r="AE35" s="4"/>
      <c r="AF35" s="57"/>
      <c r="AH35" s="13"/>
      <c r="AI35" s="5"/>
      <c r="AK35" s="1"/>
      <c r="AL35" s="1"/>
      <c r="AM35" s="11"/>
      <c r="AN35" s="11"/>
      <c r="AO35" s="11"/>
    </row>
    <row r="36" spans="1:41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"/>
      <c r="AF36" s="57"/>
      <c r="AH36" s="1"/>
    </row>
    <row r="37" spans="1:41" ht="15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"/>
      <c r="AF37" s="18"/>
      <c r="AH37" s="5"/>
      <c r="AI37" s="18"/>
    </row>
    <row r="38" spans="1:4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13"/>
    </row>
    <row r="39" spans="1:4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13"/>
    </row>
    <row r="40" spans="1:4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13"/>
    </row>
    <row r="41" spans="1: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4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4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 spans="1:4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</sheetData>
  <mergeCells count="1">
    <mergeCell ref="S5:T5"/>
  </mergeCells>
  <conditionalFormatting sqref="F10:F11">
    <cfRule type="cellIs" dxfId="9" priority="9" operator="lessThan">
      <formula>0</formula>
    </cfRule>
    <cfRule type="cellIs" dxfId="8" priority="10" operator="greaterThan">
      <formula>0</formula>
    </cfRule>
  </conditionalFormatting>
  <conditionalFormatting sqref="H10:H11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J10:J11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P10:P11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M10:M11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topLeftCell="A352" workbookViewId="0">
      <selection activeCell="R385" sqref="R385"/>
    </sheetView>
  </sheetViews>
  <sheetFormatPr baseColWidth="10" defaultRowHeight="15"/>
  <sheetData>
    <row r="1" spans="1:4">
      <c r="A1">
        <v>1101</v>
      </c>
      <c r="B1" t="s">
        <v>225</v>
      </c>
      <c r="C1" t="s">
        <v>106</v>
      </c>
      <c r="D1">
        <v>11</v>
      </c>
    </row>
    <row r="2" spans="1:4">
      <c r="A2">
        <v>1103</v>
      </c>
      <c r="B2" t="s">
        <v>227</v>
      </c>
      <c r="C2" t="s">
        <v>106</v>
      </c>
      <c r="D2">
        <v>11</v>
      </c>
    </row>
    <row r="3" spans="1:4">
      <c r="A3">
        <v>1106</v>
      </c>
      <c r="B3" t="s">
        <v>228</v>
      </c>
      <c r="C3" t="s">
        <v>106</v>
      </c>
      <c r="D3">
        <v>11</v>
      </c>
    </row>
    <row r="4" spans="1:4">
      <c r="A4">
        <v>1108</v>
      </c>
      <c r="B4" t="s">
        <v>226</v>
      </c>
      <c r="C4" t="s">
        <v>106</v>
      </c>
      <c r="D4">
        <v>11</v>
      </c>
    </row>
    <row r="5" spans="1:4">
      <c r="A5">
        <v>1111</v>
      </c>
      <c r="B5" t="s">
        <v>229</v>
      </c>
      <c r="C5" t="s">
        <v>106</v>
      </c>
      <c r="D5">
        <v>11</v>
      </c>
    </row>
    <row r="6" spans="1:4">
      <c r="A6">
        <v>1112</v>
      </c>
      <c r="B6" t="s">
        <v>230</v>
      </c>
      <c r="C6" t="s">
        <v>106</v>
      </c>
      <c r="D6">
        <v>11</v>
      </c>
    </row>
    <row r="7" spans="1:4">
      <c r="A7">
        <v>1114</v>
      </c>
      <c r="B7" t="s">
        <v>576</v>
      </c>
      <c r="C7" t="s">
        <v>106</v>
      </c>
      <c r="D7">
        <v>11</v>
      </c>
    </row>
    <row r="8" spans="1:4">
      <c r="A8">
        <v>1119</v>
      </c>
      <c r="B8" t="s">
        <v>577</v>
      </c>
      <c r="C8" t="s">
        <v>106</v>
      </c>
      <c r="D8">
        <v>11</v>
      </c>
    </row>
    <row r="9" spans="1:4">
      <c r="A9">
        <v>1120</v>
      </c>
      <c r="B9" t="s">
        <v>231</v>
      </c>
      <c r="C9" t="s">
        <v>106</v>
      </c>
      <c r="D9">
        <v>11</v>
      </c>
    </row>
    <row r="10" spans="1:4">
      <c r="A10">
        <v>1121</v>
      </c>
      <c r="B10" t="s">
        <v>232</v>
      </c>
      <c r="C10" t="s">
        <v>106</v>
      </c>
      <c r="D10">
        <v>11</v>
      </c>
    </row>
    <row r="11" spans="1:4">
      <c r="A11">
        <v>1122</v>
      </c>
      <c r="B11" t="s">
        <v>233</v>
      </c>
      <c r="C11" t="s">
        <v>106</v>
      </c>
      <c r="D11">
        <v>11</v>
      </c>
    </row>
    <row r="12" spans="1:4">
      <c r="A12">
        <v>1124</v>
      </c>
      <c r="B12" t="s">
        <v>234</v>
      </c>
      <c r="C12" t="s">
        <v>106</v>
      </c>
      <c r="D12">
        <v>11</v>
      </c>
    </row>
    <row r="13" spans="1:4">
      <c r="A13">
        <v>1127</v>
      </c>
      <c r="B13" t="s">
        <v>235</v>
      </c>
      <c r="C13" t="s">
        <v>106</v>
      </c>
      <c r="D13">
        <v>11</v>
      </c>
    </row>
    <row r="14" spans="1:4">
      <c r="A14">
        <v>1130</v>
      </c>
      <c r="B14" t="s">
        <v>236</v>
      </c>
      <c r="C14" t="s">
        <v>106</v>
      </c>
      <c r="D14">
        <v>11</v>
      </c>
    </row>
    <row r="15" spans="1:4">
      <c r="A15">
        <v>1133</v>
      </c>
      <c r="B15" t="s">
        <v>237</v>
      </c>
      <c r="C15" t="s">
        <v>106</v>
      </c>
      <c r="D15">
        <v>11</v>
      </c>
    </row>
    <row r="16" spans="1:4">
      <c r="A16">
        <v>1134</v>
      </c>
      <c r="B16" t="s">
        <v>458</v>
      </c>
      <c r="C16" t="s">
        <v>106</v>
      </c>
      <c r="D16">
        <v>11</v>
      </c>
    </row>
    <row r="17" spans="1:4">
      <c r="A17">
        <v>1135</v>
      </c>
      <c r="B17" t="s">
        <v>238</v>
      </c>
      <c r="C17" t="s">
        <v>106</v>
      </c>
      <c r="D17">
        <v>11</v>
      </c>
    </row>
    <row r="18" spans="1:4">
      <c r="A18">
        <v>1144</v>
      </c>
      <c r="B18" t="s">
        <v>239</v>
      </c>
      <c r="C18" t="s">
        <v>106</v>
      </c>
      <c r="D18">
        <v>11</v>
      </c>
    </row>
    <row r="19" spans="1:4">
      <c r="A19">
        <v>1145</v>
      </c>
      <c r="B19" t="s">
        <v>240</v>
      </c>
      <c r="C19" t="s">
        <v>106</v>
      </c>
      <c r="D19">
        <v>11</v>
      </c>
    </row>
    <row r="20" spans="1:4">
      <c r="A20">
        <v>1146</v>
      </c>
      <c r="B20" t="s">
        <v>241</v>
      </c>
      <c r="C20" t="s">
        <v>106</v>
      </c>
      <c r="D20">
        <v>11</v>
      </c>
    </row>
    <row r="21" spans="1:4">
      <c r="A21">
        <v>1149</v>
      </c>
      <c r="B21" t="s">
        <v>242</v>
      </c>
      <c r="C21" t="s">
        <v>106</v>
      </c>
      <c r="D21">
        <v>11</v>
      </c>
    </row>
    <row r="22" spans="1:4">
      <c r="A22">
        <v>1151</v>
      </c>
      <c r="B22" t="s">
        <v>243</v>
      </c>
      <c r="C22" t="s">
        <v>106</v>
      </c>
      <c r="D22">
        <v>11</v>
      </c>
    </row>
    <row r="23" spans="1:4">
      <c r="A23">
        <v>1160</v>
      </c>
      <c r="B23" t="s">
        <v>244</v>
      </c>
      <c r="C23" t="s">
        <v>106</v>
      </c>
      <c r="D23">
        <v>11</v>
      </c>
    </row>
    <row r="24" spans="1:4">
      <c r="A24">
        <v>1503</v>
      </c>
      <c r="B24" t="s">
        <v>282</v>
      </c>
      <c r="C24" t="s">
        <v>580</v>
      </c>
      <c r="D24">
        <v>15</v>
      </c>
    </row>
    <row r="25" spans="1:4">
      <c r="A25">
        <v>1504</v>
      </c>
      <c r="B25" t="s">
        <v>281</v>
      </c>
      <c r="C25" t="s">
        <v>580</v>
      </c>
      <c r="D25">
        <v>15</v>
      </c>
    </row>
    <row r="26" spans="1:4">
      <c r="A26">
        <v>1506</v>
      </c>
      <c r="B26" t="s">
        <v>280</v>
      </c>
      <c r="C26" t="s">
        <v>580</v>
      </c>
      <c r="D26">
        <v>15</v>
      </c>
    </row>
    <row r="27" spans="1:4">
      <c r="A27">
        <v>1511</v>
      </c>
      <c r="B27" t="s">
        <v>283</v>
      </c>
      <c r="C27" t="s">
        <v>580</v>
      </c>
      <c r="D27">
        <v>15</v>
      </c>
    </row>
    <row r="28" spans="1:4">
      <c r="A28">
        <v>1514</v>
      </c>
      <c r="B28" t="s">
        <v>187</v>
      </c>
      <c r="C28" t="s">
        <v>580</v>
      </c>
      <c r="D28">
        <v>15</v>
      </c>
    </row>
    <row r="29" spans="1:4">
      <c r="A29">
        <v>1515</v>
      </c>
      <c r="B29" t="s">
        <v>284</v>
      </c>
      <c r="C29" t="s">
        <v>580</v>
      </c>
      <c r="D29">
        <v>15</v>
      </c>
    </row>
    <row r="30" spans="1:4">
      <c r="A30">
        <v>1516</v>
      </c>
      <c r="B30" t="s">
        <v>285</v>
      </c>
      <c r="C30" t="s">
        <v>580</v>
      </c>
      <c r="D30">
        <v>15</v>
      </c>
    </row>
    <row r="31" spans="1:4">
      <c r="A31">
        <v>1517</v>
      </c>
      <c r="B31" t="s">
        <v>286</v>
      </c>
      <c r="C31" t="s">
        <v>580</v>
      </c>
      <c r="D31">
        <v>15</v>
      </c>
    </row>
    <row r="32" spans="1:4">
      <c r="A32">
        <v>1520</v>
      </c>
      <c r="B32" t="s">
        <v>288</v>
      </c>
      <c r="C32" t="s">
        <v>580</v>
      </c>
      <c r="D32">
        <v>15</v>
      </c>
    </row>
    <row r="33" spans="1:4">
      <c r="A33">
        <v>1525</v>
      </c>
      <c r="B33" t="s">
        <v>289</v>
      </c>
      <c r="C33" t="s">
        <v>580</v>
      </c>
      <c r="D33">
        <v>15</v>
      </c>
    </row>
    <row r="34" spans="1:4">
      <c r="A34">
        <v>1528</v>
      </c>
      <c r="B34" t="s">
        <v>290</v>
      </c>
      <c r="C34" t="s">
        <v>580</v>
      </c>
      <c r="D34">
        <v>15</v>
      </c>
    </row>
    <row r="35" spans="1:4">
      <c r="A35">
        <v>1531</v>
      </c>
      <c r="B35" t="s">
        <v>291</v>
      </c>
      <c r="C35" t="s">
        <v>580</v>
      </c>
      <c r="D35">
        <v>15</v>
      </c>
    </row>
    <row r="36" spans="1:4">
      <c r="A36">
        <v>1532</v>
      </c>
      <c r="B36" t="s">
        <v>292</v>
      </c>
      <c r="C36" t="s">
        <v>580</v>
      </c>
      <c r="D36">
        <v>15</v>
      </c>
    </row>
    <row r="37" spans="1:4">
      <c r="A37">
        <v>1535</v>
      </c>
      <c r="B37" t="s">
        <v>293</v>
      </c>
      <c r="C37" t="s">
        <v>580</v>
      </c>
      <c r="D37">
        <v>15</v>
      </c>
    </row>
    <row r="38" spans="1:4">
      <c r="A38">
        <v>1539</v>
      </c>
      <c r="B38" t="s">
        <v>294</v>
      </c>
      <c r="C38" t="s">
        <v>580</v>
      </c>
      <c r="D38">
        <v>15</v>
      </c>
    </row>
    <row r="39" spans="1:4">
      <c r="A39">
        <v>1547</v>
      </c>
      <c r="B39" t="s">
        <v>295</v>
      </c>
      <c r="C39" t="s">
        <v>580</v>
      </c>
      <c r="D39">
        <v>15</v>
      </c>
    </row>
    <row r="40" spans="1:4">
      <c r="A40">
        <v>1554</v>
      </c>
      <c r="B40" t="s">
        <v>296</v>
      </c>
      <c r="C40" t="s">
        <v>580</v>
      </c>
      <c r="D40">
        <v>15</v>
      </c>
    </row>
    <row r="41" spans="1:4">
      <c r="A41">
        <v>1557</v>
      </c>
      <c r="B41" t="s">
        <v>297</v>
      </c>
      <c r="C41" t="s">
        <v>580</v>
      </c>
      <c r="D41">
        <v>15</v>
      </c>
    </row>
    <row r="42" spans="1:4">
      <c r="A42">
        <v>1560</v>
      </c>
      <c r="B42" t="s">
        <v>298</v>
      </c>
      <c r="C42" t="s">
        <v>580</v>
      </c>
      <c r="D42">
        <v>15</v>
      </c>
    </row>
    <row r="43" spans="1:4">
      <c r="A43">
        <v>1563</v>
      </c>
      <c r="B43" t="s">
        <v>299</v>
      </c>
      <c r="C43" t="s">
        <v>580</v>
      </c>
      <c r="D43">
        <v>15</v>
      </c>
    </row>
    <row r="44" spans="1:4">
      <c r="A44">
        <v>1566</v>
      </c>
      <c r="B44" t="s">
        <v>300</v>
      </c>
      <c r="C44" t="s">
        <v>580</v>
      </c>
      <c r="D44">
        <v>15</v>
      </c>
    </row>
    <row r="45" spans="1:4">
      <c r="A45">
        <v>1573</v>
      </c>
      <c r="B45" t="s">
        <v>303</v>
      </c>
      <c r="C45" t="s">
        <v>580</v>
      </c>
      <c r="D45">
        <v>15</v>
      </c>
    </row>
    <row r="46" spans="1:4">
      <c r="A46">
        <v>1576</v>
      </c>
      <c r="B46" t="s">
        <v>302</v>
      </c>
      <c r="C46" t="s">
        <v>580</v>
      </c>
      <c r="D46">
        <v>15</v>
      </c>
    </row>
    <row r="47" spans="1:4">
      <c r="A47">
        <v>1577</v>
      </c>
      <c r="B47" t="s">
        <v>287</v>
      </c>
      <c r="C47" t="s">
        <v>580</v>
      </c>
      <c r="D47">
        <v>15</v>
      </c>
    </row>
    <row r="48" spans="1:4">
      <c r="A48">
        <v>1578</v>
      </c>
      <c r="B48" t="s">
        <v>591</v>
      </c>
      <c r="C48" t="s">
        <v>580</v>
      </c>
      <c r="D48">
        <v>15</v>
      </c>
    </row>
    <row r="49" spans="1:4">
      <c r="A49">
        <v>1579</v>
      </c>
      <c r="B49" t="s">
        <v>592</v>
      </c>
      <c r="C49" t="s">
        <v>580</v>
      </c>
      <c r="D49">
        <v>15</v>
      </c>
    </row>
    <row r="50" spans="1:4">
      <c r="A50">
        <v>1804</v>
      </c>
      <c r="B50" t="s">
        <v>333</v>
      </c>
      <c r="C50" t="s">
        <v>107</v>
      </c>
      <c r="D50">
        <v>18</v>
      </c>
    </row>
    <row r="51" spans="1:4">
      <c r="A51">
        <v>1806</v>
      </c>
      <c r="B51" t="s">
        <v>334</v>
      </c>
      <c r="C51" t="s">
        <v>107</v>
      </c>
      <c r="D51">
        <v>18</v>
      </c>
    </row>
    <row r="52" spans="1:4">
      <c r="A52">
        <v>1811</v>
      </c>
      <c r="B52" t="s">
        <v>335</v>
      </c>
      <c r="C52" t="s">
        <v>107</v>
      </c>
      <c r="D52">
        <v>18</v>
      </c>
    </row>
    <row r="53" spans="1:4">
      <c r="A53">
        <v>1812</v>
      </c>
      <c r="B53" t="s">
        <v>336</v>
      </c>
      <c r="C53" t="s">
        <v>107</v>
      </c>
      <c r="D53">
        <v>18</v>
      </c>
    </row>
    <row r="54" spans="1:4">
      <c r="A54">
        <v>1813</v>
      </c>
      <c r="B54" t="s">
        <v>337</v>
      </c>
      <c r="C54" t="s">
        <v>107</v>
      </c>
      <c r="D54">
        <v>18</v>
      </c>
    </row>
    <row r="55" spans="1:4">
      <c r="A55">
        <v>1815</v>
      </c>
      <c r="B55" t="s">
        <v>338</v>
      </c>
      <c r="C55" t="s">
        <v>107</v>
      </c>
      <c r="D55">
        <v>18</v>
      </c>
    </row>
    <row r="56" spans="1:4">
      <c r="A56">
        <v>1816</v>
      </c>
      <c r="B56" t="s">
        <v>339</v>
      </c>
      <c r="C56" t="s">
        <v>107</v>
      </c>
      <c r="D56">
        <v>18</v>
      </c>
    </row>
    <row r="57" spans="1:4">
      <c r="A57">
        <v>1818</v>
      </c>
      <c r="B57" t="s">
        <v>284</v>
      </c>
      <c r="C57" t="s">
        <v>107</v>
      </c>
      <c r="D57">
        <v>18</v>
      </c>
    </row>
    <row r="58" spans="1:4">
      <c r="A58">
        <v>1820</v>
      </c>
      <c r="B58" t="s">
        <v>581</v>
      </c>
      <c r="C58" t="s">
        <v>107</v>
      </c>
      <c r="D58">
        <v>18</v>
      </c>
    </row>
    <row r="59" spans="1:4">
      <c r="A59">
        <v>1822</v>
      </c>
      <c r="B59" t="s">
        <v>340</v>
      </c>
      <c r="C59" t="s">
        <v>107</v>
      </c>
      <c r="D59">
        <v>18</v>
      </c>
    </row>
    <row r="60" spans="1:4">
      <c r="A60">
        <v>1824</v>
      </c>
      <c r="B60" t="s">
        <v>341</v>
      </c>
      <c r="C60" t="s">
        <v>107</v>
      </c>
      <c r="D60">
        <v>18</v>
      </c>
    </row>
    <row r="61" spans="1:4">
      <c r="A61">
        <v>1825</v>
      </c>
      <c r="B61" t="s">
        <v>342</v>
      </c>
      <c r="C61" t="s">
        <v>107</v>
      </c>
      <c r="D61">
        <v>18</v>
      </c>
    </row>
    <row r="62" spans="1:4">
      <c r="A62">
        <v>1826</v>
      </c>
      <c r="B62" t="s">
        <v>343</v>
      </c>
      <c r="C62" t="s">
        <v>107</v>
      </c>
      <c r="D62">
        <v>18</v>
      </c>
    </row>
    <row r="63" spans="1:4">
      <c r="A63">
        <v>1827</v>
      </c>
      <c r="B63" t="s">
        <v>344</v>
      </c>
      <c r="C63" t="s">
        <v>107</v>
      </c>
      <c r="D63">
        <v>18</v>
      </c>
    </row>
    <row r="64" spans="1:4">
      <c r="A64">
        <v>1828</v>
      </c>
      <c r="B64" t="s">
        <v>345</v>
      </c>
      <c r="C64" t="s">
        <v>107</v>
      </c>
      <c r="D64">
        <v>18</v>
      </c>
    </row>
    <row r="65" spans="1:4">
      <c r="A65">
        <v>1832</v>
      </c>
      <c r="B65" t="s">
        <v>346</v>
      </c>
      <c r="C65" t="s">
        <v>107</v>
      </c>
      <c r="D65">
        <v>18</v>
      </c>
    </row>
    <row r="66" spans="1:4">
      <c r="A66">
        <v>1833</v>
      </c>
      <c r="B66" t="s">
        <v>347</v>
      </c>
      <c r="C66" t="s">
        <v>107</v>
      </c>
      <c r="D66">
        <v>18</v>
      </c>
    </row>
    <row r="67" spans="1:4">
      <c r="A67">
        <v>1834</v>
      </c>
      <c r="B67" t="s">
        <v>348</v>
      </c>
      <c r="C67" t="s">
        <v>107</v>
      </c>
      <c r="D67">
        <v>18</v>
      </c>
    </row>
    <row r="68" spans="1:4">
      <c r="A68">
        <v>1835</v>
      </c>
      <c r="B68" t="s">
        <v>403</v>
      </c>
      <c r="C68" t="s">
        <v>107</v>
      </c>
      <c r="D68">
        <v>18</v>
      </c>
    </row>
    <row r="69" spans="1:4">
      <c r="A69">
        <v>1836</v>
      </c>
      <c r="B69" t="s">
        <v>349</v>
      </c>
      <c r="C69" t="s">
        <v>107</v>
      </c>
      <c r="D69">
        <v>18</v>
      </c>
    </row>
    <row r="70" spans="1:4">
      <c r="A70">
        <v>1837</v>
      </c>
      <c r="B70" t="s">
        <v>350</v>
      </c>
      <c r="C70" t="s">
        <v>107</v>
      </c>
      <c r="D70">
        <v>18</v>
      </c>
    </row>
    <row r="71" spans="1:4">
      <c r="A71">
        <v>1838</v>
      </c>
      <c r="B71" t="s">
        <v>351</v>
      </c>
      <c r="C71" t="s">
        <v>107</v>
      </c>
      <c r="D71">
        <v>18</v>
      </c>
    </row>
    <row r="72" spans="1:4">
      <c r="A72">
        <v>1839</v>
      </c>
      <c r="B72" t="s">
        <v>352</v>
      </c>
      <c r="C72" t="s">
        <v>107</v>
      </c>
      <c r="D72">
        <v>18</v>
      </c>
    </row>
    <row r="73" spans="1:4">
      <c r="A73">
        <v>1840</v>
      </c>
      <c r="B73" t="s">
        <v>353</v>
      </c>
      <c r="C73" t="s">
        <v>107</v>
      </c>
      <c r="D73">
        <v>18</v>
      </c>
    </row>
    <row r="74" spans="1:4">
      <c r="A74">
        <v>1841</v>
      </c>
      <c r="B74" t="s">
        <v>354</v>
      </c>
      <c r="C74" t="s">
        <v>107</v>
      </c>
      <c r="D74">
        <v>18</v>
      </c>
    </row>
    <row r="75" spans="1:4">
      <c r="A75">
        <v>1845</v>
      </c>
      <c r="B75" t="s">
        <v>355</v>
      </c>
      <c r="C75" t="s">
        <v>107</v>
      </c>
      <c r="D75">
        <v>18</v>
      </c>
    </row>
    <row r="76" spans="1:4">
      <c r="A76">
        <v>1848</v>
      </c>
      <c r="B76" t="s">
        <v>356</v>
      </c>
      <c r="C76" t="s">
        <v>107</v>
      </c>
      <c r="D76">
        <v>18</v>
      </c>
    </row>
    <row r="77" spans="1:4">
      <c r="A77">
        <v>1851</v>
      </c>
      <c r="B77" t="s">
        <v>358</v>
      </c>
      <c r="C77" t="s">
        <v>107</v>
      </c>
      <c r="D77">
        <v>18</v>
      </c>
    </row>
    <row r="78" spans="1:4">
      <c r="A78">
        <v>1853</v>
      </c>
      <c r="B78" t="s">
        <v>359</v>
      </c>
      <c r="C78" t="s">
        <v>107</v>
      </c>
      <c r="D78">
        <v>18</v>
      </c>
    </row>
    <row r="79" spans="1:4">
      <c r="A79">
        <v>1854</v>
      </c>
      <c r="B79" t="s">
        <v>360</v>
      </c>
      <c r="C79" t="s">
        <v>107</v>
      </c>
      <c r="D79">
        <v>18</v>
      </c>
    </row>
    <row r="80" spans="1:4">
      <c r="A80">
        <v>1856</v>
      </c>
      <c r="B80" t="s">
        <v>401</v>
      </c>
      <c r="C80" t="s">
        <v>107</v>
      </c>
      <c r="D80">
        <v>18</v>
      </c>
    </row>
    <row r="81" spans="1:4">
      <c r="A81">
        <v>1857</v>
      </c>
      <c r="B81" t="s">
        <v>444</v>
      </c>
      <c r="C81" t="s">
        <v>107</v>
      </c>
      <c r="D81">
        <v>18</v>
      </c>
    </row>
    <row r="82" spans="1:4">
      <c r="A82">
        <v>1859</v>
      </c>
      <c r="B82" t="s">
        <v>361</v>
      </c>
      <c r="C82" t="s">
        <v>107</v>
      </c>
      <c r="D82">
        <v>18</v>
      </c>
    </row>
    <row r="83" spans="1:4">
      <c r="A83">
        <v>1860</v>
      </c>
      <c r="B83" t="s">
        <v>362</v>
      </c>
      <c r="C83" t="s">
        <v>107</v>
      </c>
      <c r="D83">
        <v>18</v>
      </c>
    </row>
    <row r="84" spans="1:4">
      <c r="A84">
        <v>1865</v>
      </c>
      <c r="B84" t="s">
        <v>363</v>
      </c>
      <c r="C84" t="s">
        <v>107</v>
      </c>
      <c r="D84">
        <v>18</v>
      </c>
    </row>
    <row r="85" spans="1:4">
      <c r="A85">
        <v>1866</v>
      </c>
      <c r="B85" t="s">
        <v>364</v>
      </c>
      <c r="C85" t="s">
        <v>107</v>
      </c>
      <c r="D85">
        <v>18</v>
      </c>
    </row>
    <row r="86" spans="1:4">
      <c r="A86">
        <v>1867</v>
      </c>
      <c r="B86" t="s">
        <v>196</v>
      </c>
      <c r="C86" t="s">
        <v>107</v>
      </c>
      <c r="D86">
        <v>18</v>
      </c>
    </row>
    <row r="87" spans="1:4">
      <c r="A87">
        <v>1868</v>
      </c>
      <c r="B87" t="s">
        <v>365</v>
      </c>
      <c r="C87" t="s">
        <v>107</v>
      </c>
      <c r="D87">
        <v>18</v>
      </c>
    </row>
    <row r="88" spans="1:4">
      <c r="A88">
        <v>1870</v>
      </c>
      <c r="B88" t="s">
        <v>87</v>
      </c>
      <c r="C88" t="s">
        <v>107</v>
      </c>
      <c r="D88">
        <v>18</v>
      </c>
    </row>
    <row r="89" spans="1:4">
      <c r="A89">
        <v>1871</v>
      </c>
      <c r="B89" t="s">
        <v>366</v>
      </c>
      <c r="C89" t="s">
        <v>107</v>
      </c>
      <c r="D89">
        <v>18</v>
      </c>
    </row>
    <row r="90" spans="1:4">
      <c r="A90">
        <v>1874</v>
      </c>
      <c r="B90" t="s">
        <v>367</v>
      </c>
      <c r="C90" t="s">
        <v>107</v>
      </c>
      <c r="D90">
        <v>18</v>
      </c>
    </row>
    <row r="91" spans="1:4">
      <c r="A91">
        <v>1875</v>
      </c>
      <c r="B91" t="s">
        <v>357</v>
      </c>
      <c r="C91" t="s">
        <v>107</v>
      </c>
      <c r="D91">
        <v>18</v>
      </c>
    </row>
    <row r="92" spans="1:4">
      <c r="A92">
        <v>3001</v>
      </c>
      <c r="B92" t="s">
        <v>109</v>
      </c>
      <c r="C92" t="s">
        <v>585</v>
      </c>
      <c r="D92">
        <v>1</v>
      </c>
    </row>
    <row r="93" spans="1:4">
      <c r="A93">
        <v>3002</v>
      </c>
      <c r="B93" t="s">
        <v>110</v>
      </c>
      <c r="C93" t="s">
        <v>585</v>
      </c>
      <c r="D93">
        <v>1</v>
      </c>
    </row>
    <row r="94" spans="1:4">
      <c r="A94">
        <v>3003</v>
      </c>
      <c r="B94" t="s">
        <v>79</v>
      </c>
      <c r="C94" t="s">
        <v>585</v>
      </c>
      <c r="D94">
        <v>1</v>
      </c>
    </row>
    <row r="95" spans="1:4">
      <c r="A95">
        <v>3004</v>
      </c>
      <c r="B95" t="s">
        <v>559</v>
      </c>
      <c r="C95" t="s">
        <v>585</v>
      </c>
      <c r="D95">
        <v>1</v>
      </c>
    </row>
    <row r="96" spans="1:4">
      <c r="A96">
        <v>3005</v>
      </c>
      <c r="B96" t="s">
        <v>169</v>
      </c>
      <c r="C96" t="s">
        <v>585</v>
      </c>
      <c r="D96">
        <v>1</v>
      </c>
    </row>
    <row r="97" spans="1:4">
      <c r="A97">
        <v>3006</v>
      </c>
      <c r="B97" t="s">
        <v>170</v>
      </c>
      <c r="C97" t="s">
        <v>585</v>
      </c>
      <c r="D97">
        <v>1</v>
      </c>
    </row>
    <row r="98" spans="1:4">
      <c r="A98">
        <v>3007</v>
      </c>
      <c r="B98" t="s">
        <v>171</v>
      </c>
      <c r="C98" t="s">
        <v>585</v>
      </c>
      <c r="D98">
        <v>1</v>
      </c>
    </row>
    <row r="99" spans="1:4">
      <c r="A99">
        <v>3007</v>
      </c>
      <c r="B99" t="s">
        <v>171</v>
      </c>
      <c r="C99" t="s">
        <v>585</v>
      </c>
      <c r="D99">
        <v>1</v>
      </c>
    </row>
    <row r="100" spans="1:4">
      <c r="A100">
        <v>3011</v>
      </c>
      <c r="B100" t="s">
        <v>111</v>
      </c>
      <c r="C100" t="s">
        <v>585</v>
      </c>
      <c r="D100">
        <v>1</v>
      </c>
    </row>
    <row r="101" spans="1:4">
      <c r="A101">
        <v>3012</v>
      </c>
      <c r="B101" t="s">
        <v>112</v>
      </c>
      <c r="C101" t="s">
        <v>585</v>
      </c>
      <c r="D101">
        <v>1</v>
      </c>
    </row>
    <row r="102" spans="1:4">
      <c r="A102">
        <v>3013</v>
      </c>
      <c r="B102" t="s">
        <v>113</v>
      </c>
      <c r="C102" t="s">
        <v>585</v>
      </c>
      <c r="D102">
        <v>1</v>
      </c>
    </row>
    <row r="103" spans="1:4">
      <c r="A103">
        <v>3014</v>
      </c>
      <c r="B103" t="s">
        <v>593</v>
      </c>
      <c r="C103" t="s">
        <v>585</v>
      </c>
      <c r="D103">
        <v>1</v>
      </c>
    </row>
    <row r="104" spans="1:4">
      <c r="A104">
        <v>3015</v>
      </c>
      <c r="B104" t="s">
        <v>560</v>
      </c>
      <c r="C104" t="s">
        <v>585</v>
      </c>
      <c r="D104">
        <v>1</v>
      </c>
    </row>
    <row r="105" spans="1:4">
      <c r="A105">
        <v>3016</v>
      </c>
      <c r="B105" t="s">
        <v>114</v>
      </c>
      <c r="C105" t="s">
        <v>585</v>
      </c>
      <c r="D105">
        <v>1</v>
      </c>
    </row>
    <row r="106" spans="1:4">
      <c r="A106">
        <v>3017</v>
      </c>
      <c r="B106" t="s">
        <v>115</v>
      </c>
      <c r="C106" t="s">
        <v>585</v>
      </c>
      <c r="D106">
        <v>1</v>
      </c>
    </row>
    <row r="107" spans="1:4">
      <c r="A107">
        <v>3018</v>
      </c>
      <c r="B107" t="s">
        <v>116</v>
      </c>
      <c r="C107" t="s">
        <v>585</v>
      </c>
      <c r="D107">
        <v>1</v>
      </c>
    </row>
    <row r="108" spans="1:4">
      <c r="A108">
        <v>3019</v>
      </c>
      <c r="B108" t="s">
        <v>117</v>
      </c>
      <c r="C108" t="s">
        <v>585</v>
      </c>
      <c r="D108">
        <v>1</v>
      </c>
    </row>
    <row r="109" spans="1:4">
      <c r="A109">
        <v>3020</v>
      </c>
      <c r="B109" t="s">
        <v>594</v>
      </c>
      <c r="C109" t="s">
        <v>585</v>
      </c>
      <c r="D109">
        <v>1</v>
      </c>
    </row>
    <row r="110" spans="1:4">
      <c r="A110">
        <v>3021</v>
      </c>
      <c r="B110" t="s">
        <v>118</v>
      </c>
      <c r="C110" t="s">
        <v>585</v>
      </c>
      <c r="D110">
        <v>1</v>
      </c>
    </row>
    <row r="111" spans="1:4">
      <c r="A111">
        <v>3022</v>
      </c>
      <c r="B111" t="s">
        <v>405</v>
      </c>
      <c r="C111" t="s">
        <v>585</v>
      </c>
      <c r="D111">
        <v>1</v>
      </c>
    </row>
    <row r="112" spans="1:4">
      <c r="A112">
        <v>3023</v>
      </c>
      <c r="B112" t="s">
        <v>119</v>
      </c>
      <c r="C112" t="s">
        <v>585</v>
      </c>
      <c r="D112">
        <v>1</v>
      </c>
    </row>
    <row r="113" spans="1:4">
      <c r="A113">
        <v>3024</v>
      </c>
      <c r="B113" t="s">
        <v>120</v>
      </c>
      <c r="C113" t="s">
        <v>585</v>
      </c>
      <c r="D113">
        <v>1</v>
      </c>
    </row>
    <row r="114" spans="1:4">
      <c r="A114">
        <v>3025</v>
      </c>
      <c r="B114" t="s">
        <v>121</v>
      </c>
      <c r="C114" t="s">
        <v>585</v>
      </c>
      <c r="D114">
        <v>1</v>
      </c>
    </row>
    <row r="115" spans="1:4">
      <c r="A115">
        <v>3026</v>
      </c>
      <c r="B115" t="s">
        <v>561</v>
      </c>
      <c r="C115" t="s">
        <v>585</v>
      </c>
      <c r="D115">
        <v>1</v>
      </c>
    </row>
    <row r="116" spans="1:4">
      <c r="A116">
        <v>3027</v>
      </c>
      <c r="B116" t="s">
        <v>122</v>
      </c>
      <c r="C116" t="s">
        <v>585</v>
      </c>
      <c r="D116">
        <v>1</v>
      </c>
    </row>
    <row r="117" spans="1:4">
      <c r="A117">
        <v>3028</v>
      </c>
      <c r="B117" t="s">
        <v>123</v>
      </c>
      <c r="C117" t="s">
        <v>585</v>
      </c>
      <c r="D117">
        <v>1</v>
      </c>
    </row>
    <row r="118" spans="1:4">
      <c r="A118">
        <v>3029</v>
      </c>
      <c r="B118" t="s">
        <v>406</v>
      </c>
      <c r="C118" t="s">
        <v>585</v>
      </c>
      <c r="D118">
        <v>1</v>
      </c>
    </row>
    <row r="119" spans="1:4">
      <c r="A119">
        <v>3030</v>
      </c>
      <c r="B119" t="s">
        <v>595</v>
      </c>
      <c r="C119" t="s">
        <v>585</v>
      </c>
      <c r="D119">
        <v>1</v>
      </c>
    </row>
    <row r="120" spans="1:4">
      <c r="A120">
        <v>3031</v>
      </c>
      <c r="B120" t="s">
        <v>124</v>
      </c>
      <c r="C120" t="s">
        <v>585</v>
      </c>
      <c r="D120">
        <v>1</v>
      </c>
    </row>
    <row r="121" spans="1:4">
      <c r="A121">
        <v>3032</v>
      </c>
      <c r="B121" t="s">
        <v>125</v>
      </c>
      <c r="C121" t="s">
        <v>585</v>
      </c>
      <c r="D121">
        <v>1</v>
      </c>
    </row>
    <row r="122" spans="1:4">
      <c r="A122">
        <v>3033</v>
      </c>
      <c r="B122" t="s">
        <v>126</v>
      </c>
      <c r="C122" t="s">
        <v>585</v>
      </c>
      <c r="D122">
        <v>1</v>
      </c>
    </row>
    <row r="123" spans="1:4">
      <c r="A123">
        <v>3034</v>
      </c>
      <c r="B123" t="s">
        <v>127</v>
      </c>
      <c r="C123" t="s">
        <v>585</v>
      </c>
      <c r="D123">
        <v>1</v>
      </c>
    </row>
    <row r="124" spans="1:4">
      <c r="A124">
        <v>3035</v>
      </c>
      <c r="B124" t="s">
        <v>128</v>
      </c>
      <c r="C124" t="s">
        <v>585</v>
      </c>
      <c r="D124">
        <v>1</v>
      </c>
    </row>
    <row r="125" spans="1:4">
      <c r="A125">
        <v>3036</v>
      </c>
      <c r="B125" t="s">
        <v>129</v>
      </c>
      <c r="C125" t="s">
        <v>585</v>
      </c>
      <c r="D125">
        <v>1</v>
      </c>
    </row>
    <row r="126" spans="1:4">
      <c r="A126">
        <v>3037</v>
      </c>
      <c r="B126" t="s">
        <v>130</v>
      </c>
      <c r="C126" t="s">
        <v>585</v>
      </c>
      <c r="D126">
        <v>1</v>
      </c>
    </row>
    <row r="127" spans="1:4">
      <c r="A127">
        <v>3038</v>
      </c>
      <c r="B127" t="s">
        <v>172</v>
      </c>
      <c r="C127" t="s">
        <v>585</v>
      </c>
      <c r="D127">
        <v>1</v>
      </c>
    </row>
    <row r="128" spans="1:4">
      <c r="A128">
        <v>3039</v>
      </c>
      <c r="B128" t="s">
        <v>173</v>
      </c>
      <c r="C128" t="s">
        <v>585</v>
      </c>
      <c r="D128">
        <v>1</v>
      </c>
    </row>
    <row r="129" spans="1:4">
      <c r="A129">
        <v>3040</v>
      </c>
      <c r="B129" t="s">
        <v>596</v>
      </c>
      <c r="C129" t="s">
        <v>585</v>
      </c>
      <c r="D129">
        <v>1</v>
      </c>
    </row>
    <row r="130" spans="1:4">
      <c r="A130">
        <v>3041</v>
      </c>
      <c r="B130" t="s">
        <v>47</v>
      </c>
      <c r="C130" t="s">
        <v>585</v>
      </c>
      <c r="D130">
        <v>1</v>
      </c>
    </row>
    <row r="131" spans="1:4">
      <c r="A131">
        <v>3042</v>
      </c>
      <c r="B131" t="s">
        <v>174</v>
      </c>
      <c r="C131" t="s">
        <v>585</v>
      </c>
      <c r="D131">
        <v>1</v>
      </c>
    </row>
    <row r="132" spans="1:4">
      <c r="A132">
        <v>3043</v>
      </c>
      <c r="B132" t="s">
        <v>175</v>
      </c>
      <c r="C132" t="s">
        <v>585</v>
      </c>
      <c r="D132">
        <v>1</v>
      </c>
    </row>
    <row r="133" spans="1:4">
      <c r="A133">
        <v>3044</v>
      </c>
      <c r="B133" t="s">
        <v>176</v>
      </c>
      <c r="C133" t="s">
        <v>585</v>
      </c>
      <c r="D133">
        <v>1</v>
      </c>
    </row>
    <row r="134" spans="1:4">
      <c r="A134">
        <v>3045</v>
      </c>
      <c r="B134" t="s">
        <v>177</v>
      </c>
      <c r="C134" t="s">
        <v>585</v>
      </c>
      <c r="D134">
        <v>1</v>
      </c>
    </row>
    <row r="135" spans="1:4">
      <c r="A135">
        <v>3046</v>
      </c>
      <c r="B135" t="s">
        <v>178</v>
      </c>
      <c r="C135" t="s">
        <v>585</v>
      </c>
      <c r="D135">
        <v>1</v>
      </c>
    </row>
    <row r="136" spans="1:4">
      <c r="A136">
        <v>3047</v>
      </c>
      <c r="B136" t="s">
        <v>179</v>
      </c>
      <c r="C136" t="s">
        <v>585</v>
      </c>
      <c r="D136">
        <v>1</v>
      </c>
    </row>
    <row r="137" spans="1:4">
      <c r="A137">
        <v>3048</v>
      </c>
      <c r="B137" t="s">
        <v>180</v>
      </c>
      <c r="C137" t="s">
        <v>585</v>
      </c>
      <c r="D137">
        <v>1</v>
      </c>
    </row>
    <row r="138" spans="1:4">
      <c r="A138">
        <v>3049</v>
      </c>
      <c r="B138" t="s">
        <v>181</v>
      </c>
      <c r="C138" t="s">
        <v>585</v>
      </c>
      <c r="D138">
        <v>1</v>
      </c>
    </row>
    <row r="139" spans="1:4">
      <c r="A139">
        <v>3050</v>
      </c>
      <c r="B139" t="s">
        <v>182</v>
      </c>
      <c r="C139" t="s">
        <v>585</v>
      </c>
      <c r="D139">
        <v>1</v>
      </c>
    </row>
    <row r="140" spans="1:4">
      <c r="A140">
        <v>3051</v>
      </c>
      <c r="B140" t="s">
        <v>183</v>
      </c>
      <c r="C140" t="s">
        <v>585</v>
      </c>
      <c r="D140">
        <v>1</v>
      </c>
    </row>
    <row r="141" spans="1:4">
      <c r="A141">
        <v>3052</v>
      </c>
      <c r="B141" t="s">
        <v>571</v>
      </c>
      <c r="C141" t="s">
        <v>585</v>
      </c>
      <c r="D141">
        <v>1</v>
      </c>
    </row>
    <row r="142" spans="1:4">
      <c r="A142">
        <v>3053</v>
      </c>
      <c r="B142" t="s">
        <v>160</v>
      </c>
      <c r="C142" t="s">
        <v>585</v>
      </c>
      <c r="D142">
        <v>1</v>
      </c>
    </row>
    <row r="143" spans="1:4">
      <c r="A143">
        <v>3054</v>
      </c>
      <c r="B143" t="s">
        <v>161</v>
      </c>
      <c r="C143" t="s">
        <v>585</v>
      </c>
      <c r="D143">
        <v>1</v>
      </c>
    </row>
    <row r="144" spans="1:4">
      <c r="A144">
        <v>3099</v>
      </c>
      <c r="B144" t="s">
        <v>46</v>
      </c>
      <c r="C144" t="s">
        <v>585</v>
      </c>
      <c r="D144">
        <v>1</v>
      </c>
    </row>
    <row r="145" spans="1:4">
      <c r="A145">
        <v>3099</v>
      </c>
      <c r="B145" t="s">
        <v>46</v>
      </c>
      <c r="C145" t="s">
        <v>585</v>
      </c>
      <c r="D145">
        <v>1</v>
      </c>
    </row>
    <row r="146" spans="1:4">
      <c r="A146">
        <v>3401</v>
      </c>
      <c r="B146" t="s">
        <v>131</v>
      </c>
      <c r="C146" t="s">
        <v>586</v>
      </c>
      <c r="D146">
        <v>4</v>
      </c>
    </row>
    <row r="147" spans="1:4">
      <c r="A147">
        <v>3402</v>
      </c>
      <c r="B147" t="s">
        <v>132</v>
      </c>
      <c r="C147" t="s">
        <v>586</v>
      </c>
      <c r="D147">
        <v>4</v>
      </c>
    </row>
    <row r="148" spans="1:4">
      <c r="A148">
        <v>3405</v>
      </c>
      <c r="B148" t="s">
        <v>148</v>
      </c>
      <c r="C148" t="s">
        <v>586</v>
      </c>
      <c r="D148">
        <v>4</v>
      </c>
    </row>
    <row r="149" spans="1:4">
      <c r="A149">
        <v>3407</v>
      </c>
      <c r="B149" t="s">
        <v>149</v>
      </c>
      <c r="C149" t="s">
        <v>586</v>
      </c>
      <c r="D149">
        <v>4</v>
      </c>
    </row>
    <row r="150" spans="1:4">
      <c r="A150">
        <v>3411</v>
      </c>
      <c r="B150" t="s">
        <v>133</v>
      </c>
      <c r="C150" t="s">
        <v>586</v>
      </c>
      <c r="D150">
        <v>4</v>
      </c>
    </row>
    <row r="151" spans="1:4">
      <c r="A151">
        <v>3412</v>
      </c>
      <c r="B151" t="s">
        <v>134</v>
      </c>
      <c r="C151" t="s">
        <v>586</v>
      </c>
      <c r="D151">
        <v>4</v>
      </c>
    </row>
    <row r="152" spans="1:4">
      <c r="A152">
        <v>3413</v>
      </c>
      <c r="B152" t="s">
        <v>135</v>
      </c>
      <c r="C152" t="s">
        <v>586</v>
      </c>
      <c r="D152">
        <v>4</v>
      </c>
    </row>
    <row r="153" spans="1:4">
      <c r="A153">
        <v>3414</v>
      </c>
      <c r="B153" t="s">
        <v>562</v>
      </c>
      <c r="C153" t="s">
        <v>586</v>
      </c>
      <c r="D153">
        <v>4</v>
      </c>
    </row>
    <row r="154" spans="1:4">
      <c r="A154">
        <v>3415</v>
      </c>
      <c r="B154" t="s">
        <v>563</v>
      </c>
      <c r="C154" t="s">
        <v>586</v>
      </c>
      <c r="D154">
        <v>4</v>
      </c>
    </row>
    <row r="155" spans="1:4">
      <c r="A155">
        <v>3416</v>
      </c>
      <c r="B155" t="s">
        <v>564</v>
      </c>
      <c r="C155" t="s">
        <v>586</v>
      </c>
      <c r="D155">
        <v>4</v>
      </c>
    </row>
    <row r="156" spans="1:4">
      <c r="A156">
        <v>3417</v>
      </c>
      <c r="B156" t="s">
        <v>136</v>
      </c>
      <c r="C156" t="s">
        <v>586</v>
      </c>
      <c r="D156">
        <v>4</v>
      </c>
    </row>
    <row r="157" spans="1:4">
      <c r="A157">
        <v>3418</v>
      </c>
      <c r="B157" t="s">
        <v>137</v>
      </c>
      <c r="C157" t="s">
        <v>586</v>
      </c>
      <c r="D157">
        <v>4</v>
      </c>
    </row>
    <row r="158" spans="1:4">
      <c r="A158">
        <v>3419</v>
      </c>
      <c r="B158" t="s">
        <v>116</v>
      </c>
      <c r="C158" t="s">
        <v>586</v>
      </c>
      <c r="D158">
        <v>4</v>
      </c>
    </row>
    <row r="159" spans="1:4">
      <c r="A159">
        <v>3420</v>
      </c>
      <c r="B159" t="s">
        <v>138</v>
      </c>
      <c r="C159" t="s">
        <v>586</v>
      </c>
      <c r="D159">
        <v>4</v>
      </c>
    </row>
    <row r="160" spans="1:4">
      <c r="A160">
        <v>3421</v>
      </c>
      <c r="B160" t="s">
        <v>139</v>
      </c>
      <c r="C160" t="s">
        <v>586</v>
      </c>
      <c r="D160">
        <v>4</v>
      </c>
    </row>
    <row r="161" spans="1:4">
      <c r="A161">
        <v>3422</v>
      </c>
      <c r="B161" t="s">
        <v>140</v>
      </c>
      <c r="C161" t="s">
        <v>586</v>
      </c>
      <c r="D161">
        <v>4</v>
      </c>
    </row>
    <row r="162" spans="1:4">
      <c r="A162">
        <v>3423</v>
      </c>
      <c r="B162" t="s">
        <v>565</v>
      </c>
      <c r="C162" t="s">
        <v>586</v>
      </c>
      <c r="D162">
        <v>4</v>
      </c>
    </row>
    <row r="163" spans="1:4">
      <c r="A163">
        <v>3424</v>
      </c>
      <c r="B163" t="s">
        <v>141</v>
      </c>
      <c r="C163" t="s">
        <v>586</v>
      </c>
      <c r="D163">
        <v>4</v>
      </c>
    </row>
    <row r="164" spans="1:4">
      <c r="A164">
        <v>3425</v>
      </c>
      <c r="B164" t="s">
        <v>142</v>
      </c>
      <c r="C164" t="s">
        <v>586</v>
      </c>
      <c r="D164">
        <v>4</v>
      </c>
    </row>
    <row r="165" spans="1:4">
      <c r="A165">
        <v>3426</v>
      </c>
      <c r="B165" t="s">
        <v>143</v>
      </c>
      <c r="C165" t="s">
        <v>586</v>
      </c>
      <c r="D165">
        <v>4</v>
      </c>
    </row>
    <row r="166" spans="1:4">
      <c r="A166">
        <v>3427</v>
      </c>
      <c r="B166" t="s">
        <v>144</v>
      </c>
      <c r="C166" t="s">
        <v>586</v>
      </c>
      <c r="D166">
        <v>4</v>
      </c>
    </row>
    <row r="167" spans="1:4">
      <c r="A167">
        <v>3428</v>
      </c>
      <c r="B167" t="s">
        <v>145</v>
      </c>
      <c r="C167" t="s">
        <v>586</v>
      </c>
      <c r="D167">
        <v>4</v>
      </c>
    </row>
    <row r="168" spans="1:4">
      <c r="A168">
        <v>3429</v>
      </c>
      <c r="B168" t="s">
        <v>146</v>
      </c>
      <c r="C168" t="s">
        <v>586</v>
      </c>
      <c r="D168">
        <v>4</v>
      </c>
    </row>
    <row r="169" spans="1:4">
      <c r="A169">
        <v>3430</v>
      </c>
      <c r="B169" t="s">
        <v>147</v>
      </c>
      <c r="C169" t="s">
        <v>586</v>
      </c>
      <c r="D169">
        <v>4</v>
      </c>
    </row>
    <row r="170" spans="1:4">
      <c r="A170">
        <v>3431</v>
      </c>
      <c r="B170" t="s">
        <v>150</v>
      </c>
      <c r="C170" t="s">
        <v>586</v>
      </c>
      <c r="D170">
        <v>4</v>
      </c>
    </row>
    <row r="171" spans="1:4">
      <c r="A171">
        <v>3432</v>
      </c>
      <c r="B171" t="s">
        <v>151</v>
      </c>
      <c r="C171" t="s">
        <v>586</v>
      </c>
      <c r="D171">
        <v>4</v>
      </c>
    </row>
    <row r="172" spans="1:4">
      <c r="A172">
        <v>3433</v>
      </c>
      <c r="B172" t="s">
        <v>566</v>
      </c>
      <c r="C172" t="s">
        <v>586</v>
      </c>
      <c r="D172">
        <v>4</v>
      </c>
    </row>
    <row r="173" spans="1:4">
      <c r="A173">
        <v>3434</v>
      </c>
      <c r="B173" t="s">
        <v>152</v>
      </c>
      <c r="C173" t="s">
        <v>586</v>
      </c>
      <c r="D173">
        <v>4</v>
      </c>
    </row>
    <row r="174" spans="1:4">
      <c r="A174">
        <v>3435</v>
      </c>
      <c r="B174" t="s">
        <v>153</v>
      </c>
      <c r="C174" t="s">
        <v>586</v>
      </c>
      <c r="D174">
        <v>4</v>
      </c>
    </row>
    <row r="175" spans="1:4">
      <c r="A175">
        <v>3436</v>
      </c>
      <c r="B175" t="s">
        <v>567</v>
      </c>
      <c r="C175" t="s">
        <v>586</v>
      </c>
      <c r="D175">
        <v>4</v>
      </c>
    </row>
    <row r="176" spans="1:4">
      <c r="A176">
        <v>3437</v>
      </c>
      <c r="B176" t="s">
        <v>154</v>
      </c>
      <c r="C176" t="s">
        <v>586</v>
      </c>
      <c r="D176">
        <v>4</v>
      </c>
    </row>
    <row r="177" spans="1:4">
      <c r="A177">
        <v>3438</v>
      </c>
      <c r="B177" t="s">
        <v>568</v>
      </c>
      <c r="C177" t="s">
        <v>586</v>
      </c>
      <c r="D177">
        <v>4</v>
      </c>
    </row>
    <row r="178" spans="1:4">
      <c r="A178">
        <v>3439</v>
      </c>
      <c r="B178" t="s">
        <v>155</v>
      </c>
      <c r="C178" t="s">
        <v>586</v>
      </c>
      <c r="D178">
        <v>4</v>
      </c>
    </row>
    <row r="179" spans="1:4">
      <c r="A179">
        <v>3440</v>
      </c>
      <c r="B179" t="s">
        <v>156</v>
      </c>
      <c r="C179" t="s">
        <v>586</v>
      </c>
      <c r="D179">
        <v>4</v>
      </c>
    </row>
    <row r="180" spans="1:4">
      <c r="A180">
        <v>3441</v>
      </c>
      <c r="B180" t="s">
        <v>157</v>
      </c>
      <c r="C180" t="s">
        <v>586</v>
      </c>
      <c r="D180">
        <v>4</v>
      </c>
    </row>
    <row r="181" spans="1:4">
      <c r="A181">
        <v>3442</v>
      </c>
      <c r="B181" t="s">
        <v>158</v>
      </c>
      <c r="C181" t="s">
        <v>586</v>
      </c>
      <c r="D181">
        <v>4</v>
      </c>
    </row>
    <row r="182" spans="1:4">
      <c r="A182">
        <v>3443</v>
      </c>
      <c r="B182" t="s">
        <v>159</v>
      </c>
      <c r="C182" t="s">
        <v>586</v>
      </c>
      <c r="D182">
        <v>4</v>
      </c>
    </row>
    <row r="183" spans="1:4">
      <c r="A183">
        <v>3446</v>
      </c>
      <c r="B183" t="s">
        <v>162</v>
      </c>
      <c r="C183" t="s">
        <v>586</v>
      </c>
      <c r="D183">
        <v>4</v>
      </c>
    </row>
    <row r="184" spans="1:4">
      <c r="A184">
        <v>3447</v>
      </c>
      <c r="B184" t="s">
        <v>163</v>
      </c>
      <c r="C184" t="s">
        <v>586</v>
      </c>
      <c r="D184">
        <v>4</v>
      </c>
    </row>
    <row r="185" spans="1:4">
      <c r="A185">
        <v>3448</v>
      </c>
      <c r="B185" t="s">
        <v>164</v>
      </c>
      <c r="C185" t="s">
        <v>586</v>
      </c>
      <c r="D185">
        <v>4</v>
      </c>
    </row>
    <row r="186" spans="1:4">
      <c r="A186">
        <v>3449</v>
      </c>
      <c r="B186" t="s">
        <v>569</v>
      </c>
      <c r="C186" t="s">
        <v>586</v>
      </c>
      <c r="D186">
        <v>4</v>
      </c>
    </row>
    <row r="187" spans="1:4">
      <c r="A187">
        <v>3450</v>
      </c>
      <c r="B187" t="s">
        <v>165</v>
      </c>
      <c r="C187" t="s">
        <v>586</v>
      </c>
      <c r="D187">
        <v>4</v>
      </c>
    </row>
    <row r="188" spans="1:4">
      <c r="A188">
        <v>3451</v>
      </c>
      <c r="B188" t="s">
        <v>570</v>
      </c>
      <c r="C188" t="s">
        <v>586</v>
      </c>
      <c r="D188">
        <v>4</v>
      </c>
    </row>
    <row r="189" spans="1:4">
      <c r="A189">
        <v>3452</v>
      </c>
      <c r="B189" t="s">
        <v>166</v>
      </c>
      <c r="C189" t="s">
        <v>586</v>
      </c>
      <c r="D189">
        <v>4</v>
      </c>
    </row>
    <row r="190" spans="1:4">
      <c r="A190">
        <v>3453</v>
      </c>
      <c r="B190" t="s">
        <v>167</v>
      </c>
      <c r="C190" t="s">
        <v>586</v>
      </c>
      <c r="D190">
        <v>4</v>
      </c>
    </row>
    <row r="191" spans="1:4">
      <c r="A191">
        <v>3454</v>
      </c>
      <c r="B191" t="s">
        <v>168</v>
      </c>
      <c r="C191" t="s">
        <v>586</v>
      </c>
      <c r="D191">
        <v>4</v>
      </c>
    </row>
    <row r="192" spans="1:4">
      <c r="A192">
        <v>3801</v>
      </c>
      <c r="B192" t="s">
        <v>457</v>
      </c>
      <c r="C192" t="s">
        <v>597</v>
      </c>
      <c r="D192">
        <v>8</v>
      </c>
    </row>
    <row r="193" spans="1:4">
      <c r="A193">
        <v>3802</v>
      </c>
      <c r="B193" t="s">
        <v>184</v>
      </c>
      <c r="C193" t="s">
        <v>597</v>
      </c>
      <c r="D193">
        <v>8</v>
      </c>
    </row>
    <row r="194" spans="1:4">
      <c r="A194">
        <v>3803</v>
      </c>
      <c r="B194" t="s">
        <v>84</v>
      </c>
      <c r="C194" t="s">
        <v>597</v>
      </c>
      <c r="D194">
        <v>8</v>
      </c>
    </row>
    <row r="195" spans="1:4">
      <c r="A195">
        <v>3804</v>
      </c>
      <c r="B195" t="s">
        <v>185</v>
      </c>
      <c r="C195" t="s">
        <v>597</v>
      </c>
      <c r="D195">
        <v>8</v>
      </c>
    </row>
    <row r="196" spans="1:4">
      <c r="A196">
        <v>3805</v>
      </c>
      <c r="B196" t="s">
        <v>186</v>
      </c>
      <c r="C196" t="s">
        <v>597</v>
      </c>
      <c r="D196">
        <v>8</v>
      </c>
    </row>
    <row r="197" spans="1:4">
      <c r="A197">
        <v>3806</v>
      </c>
      <c r="B197" t="s">
        <v>188</v>
      </c>
      <c r="C197" t="s">
        <v>597</v>
      </c>
      <c r="D197">
        <v>8</v>
      </c>
    </row>
    <row r="198" spans="1:4">
      <c r="A198">
        <v>3807</v>
      </c>
      <c r="B198" t="s">
        <v>189</v>
      </c>
      <c r="C198" t="s">
        <v>597</v>
      </c>
      <c r="D198">
        <v>8</v>
      </c>
    </row>
    <row r="199" spans="1:4">
      <c r="A199">
        <v>3808</v>
      </c>
      <c r="B199" t="s">
        <v>190</v>
      </c>
      <c r="C199" t="s">
        <v>597</v>
      </c>
      <c r="D199">
        <v>8</v>
      </c>
    </row>
    <row r="200" spans="1:4">
      <c r="A200">
        <v>3811</v>
      </c>
      <c r="B200" t="s">
        <v>554</v>
      </c>
      <c r="C200" t="s">
        <v>597</v>
      </c>
      <c r="D200">
        <v>8</v>
      </c>
    </row>
    <row r="201" spans="1:4">
      <c r="A201">
        <v>3812</v>
      </c>
      <c r="B201" t="s">
        <v>191</v>
      </c>
      <c r="C201" t="s">
        <v>597</v>
      </c>
      <c r="D201">
        <v>8</v>
      </c>
    </row>
    <row r="202" spans="1:4">
      <c r="A202">
        <v>3813</v>
      </c>
      <c r="B202" t="s">
        <v>192</v>
      </c>
      <c r="C202" t="s">
        <v>597</v>
      </c>
      <c r="D202">
        <v>8</v>
      </c>
    </row>
    <row r="203" spans="1:4">
      <c r="A203">
        <v>3814</v>
      </c>
      <c r="B203" t="s">
        <v>193</v>
      </c>
      <c r="C203" t="s">
        <v>597</v>
      </c>
      <c r="D203">
        <v>8</v>
      </c>
    </row>
    <row r="204" spans="1:4">
      <c r="A204">
        <v>3815</v>
      </c>
      <c r="B204" t="s">
        <v>194</v>
      </c>
      <c r="C204" t="s">
        <v>597</v>
      </c>
      <c r="D204">
        <v>8</v>
      </c>
    </row>
    <row r="205" spans="1:4">
      <c r="A205">
        <v>3816</v>
      </c>
      <c r="B205" t="s">
        <v>195</v>
      </c>
      <c r="C205" t="s">
        <v>597</v>
      </c>
      <c r="D205">
        <v>8</v>
      </c>
    </row>
    <row r="206" spans="1:4">
      <c r="A206">
        <v>3817</v>
      </c>
      <c r="B206" t="s">
        <v>598</v>
      </c>
      <c r="C206" t="s">
        <v>597</v>
      </c>
      <c r="D206">
        <v>8</v>
      </c>
    </row>
    <row r="207" spans="1:4">
      <c r="A207">
        <v>3818</v>
      </c>
      <c r="B207" t="s">
        <v>197</v>
      </c>
      <c r="C207" t="s">
        <v>597</v>
      </c>
      <c r="D207">
        <v>8</v>
      </c>
    </row>
    <row r="208" spans="1:4">
      <c r="A208">
        <v>3819</v>
      </c>
      <c r="B208" t="s">
        <v>198</v>
      </c>
      <c r="C208" t="s">
        <v>597</v>
      </c>
      <c r="D208">
        <v>8</v>
      </c>
    </row>
    <row r="209" spans="1:4">
      <c r="A209">
        <v>3820</v>
      </c>
      <c r="B209" t="s">
        <v>199</v>
      </c>
      <c r="C209" t="s">
        <v>597</v>
      </c>
      <c r="D209">
        <v>8</v>
      </c>
    </row>
    <row r="210" spans="1:4">
      <c r="A210">
        <v>3821</v>
      </c>
      <c r="B210" t="s">
        <v>572</v>
      </c>
      <c r="C210" t="s">
        <v>597</v>
      </c>
      <c r="D210">
        <v>8</v>
      </c>
    </row>
    <row r="211" spans="1:4">
      <c r="A211">
        <v>3822</v>
      </c>
      <c r="B211" t="s">
        <v>200</v>
      </c>
      <c r="C211" t="s">
        <v>597</v>
      </c>
      <c r="D211">
        <v>8</v>
      </c>
    </row>
    <row r="212" spans="1:4">
      <c r="A212">
        <v>3823</v>
      </c>
      <c r="B212" t="s">
        <v>201</v>
      </c>
      <c r="C212" t="s">
        <v>597</v>
      </c>
      <c r="D212">
        <v>8</v>
      </c>
    </row>
    <row r="213" spans="1:4">
      <c r="A213">
        <v>3824</v>
      </c>
      <c r="B213" t="s">
        <v>202</v>
      </c>
      <c r="C213" t="s">
        <v>597</v>
      </c>
      <c r="D213">
        <v>8</v>
      </c>
    </row>
    <row r="214" spans="1:4">
      <c r="A214">
        <v>3825</v>
      </c>
      <c r="B214" t="s">
        <v>203</v>
      </c>
      <c r="C214" t="s">
        <v>597</v>
      </c>
      <c r="D214">
        <v>8</v>
      </c>
    </row>
    <row r="215" spans="1:4">
      <c r="A215">
        <v>4201</v>
      </c>
      <c r="B215" t="s">
        <v>204</v>
      </c>
      <c r="C215" t="s">
        <v>599</v>
      </c>
      <c r="D215">
        <v>9</v>
      </c>
    </row>
    <row r="216" spans="1:4">
      <c r="A216">
        <v>4202</v>
      </c>
      <c r="B216" t="s">
        <v>205</v>
      </c>
      <c r="C216" t="s">
        <v>599</v>
      </c>
      <c r="D216">
        <v>9</v>
      </c>
    </row>
    <row r="217" spans="1:4">
      <c r="A217">
        <v>4203</v>
      </c>
      <c r="B217" t="s">
        <v>206</v>
      </c>
      <c r="C217" t="s">
        <v>599</v>
      </c>
      <c r="D217">
        <v>9</v>
      </c>
    </row>
    <row r="218" spans="1:4">
      <c r="A218">
        <v>4204</v>
      </c>
      <c r="B218" t="s">
        <v>216</v>
      </c>
      <c r="C218" t="s">
        <v>599</v>
      </c>
      <c r="D218">
        <v>9</v>
      </c>
    </row>
    <row r="219" spans="1:4">
      <c r="A219">
        <v>4205</v>
      </c>
      <c r="B219" t="s">
        <v>220</v>
      </c>
      <c r="C219" t="s">
        <v>599</v>
      </c>
      <c r="D219">
        <v>9</v>
      </c>
    </row>
    <row r="220" spans="1:4">
      <c r="A220">
        <v>4206</v>
      </c>
      <c r="B220" t="s">
        <v>217</v>
      </c>
      <c r="C220" t="s">
        <v>599</v>
      </c>
      <c r="D220">
        <v>9</v>
      </c>
    </row>
    <row r="221" spans="1:4">
      <c r="A221">
        <v>4207</v>
      </c>
      <c r="B221" t="s">
        <v>218</v>
      </c>
      <c r="C221" t="s">
        <v>599</v>
      </c>
      <c r="D221">
        <v>9</v>
      </c>
    </row>
    <row r="222" spans="1:4">
      <c r="A222">
        <v>4211</v>
      </c>
      <c r="B222" t="s">
        <v>207</v>
      </c>
      <c r="C222" t="s">
        <v>599</v>
      </c>
      <c r="D222">
        <v>9</v>
      </c>
    </row>
    <row r="223" spans="1:4">
      <c r="A223">
        <v>4212</v>
      </c>
      <c r="B223" t="s">
        <v>573</v>
      </c>
      <c r="C223" t="s">
        <v>599</v>
      </c>
      <c r="D223">
        <v>9</v>
      </c>
    </row>
    <row r="224" spans="1:4">
      <c r="A224">
        <v>4213</v>
      </c>
      <c r="B224" t="s">
        <v>555</v>
      </c>
      <c r="C224" t="s">
        <v>599</v>
      </c>
      <c r="D224">
        <v>9</v>
      </c>
    </row>
    <row r="225" spans="1:4">
      <c r="A225">
        <v>4214</v>
      </c>
      <c r="B225" t="s">
        <v>208</v>
      </c>
      <c r="C225" t="s">
        <v>599</v>
      </c>
      <c r="D225">
        <v>9</v>
      </c>
    </row>
    <row r="226" spans="1:4">
      <c r="A226">
        <v>4215</v>
      </c>
      <c r="B226" t="s">
        <v>209</v>
      </c>
      <c r="C226" t="s">
        <v>599</v>
      </c>
      <c r="D226">
        <v>9</v>
      </c>
    </row>
    <row r="227" spans="1:4">
      <c r="A227">
        <v>4216</v>
      </c>
      <c r="B227" t="s">
        <v>210</v>
      </c>
      <c r="C227" t="s">
        <v>599</v>
      </c>
      <c r="D227">
        <v>9</v>
      </c>
    </row>
    <row r="228" spans="1:4">
      <c r="A228">
        <v>4217</v>
      </c>
      <c r="B228" t="s">
        <v>211</v>
      </c>
      <c r="C228" t="s">
        <v>599</v>
      </c>
      <c r="D228">
        <v>9</v>
      </c>
    </row>
    <row r="229" spans="1:4">
      <c r="A229">
        <v>4218</v>
      </c>
      <c r="B229" t="s">
        <v>212</v>
      </c>
      <c r="C229" t="s">
        <v>599</v>
      </c>
      <c r="D229">
        <v>9</v>
      </c>
    </row>
    <row r="230" spans="1:4">
      <c r="A230">
        <v>4219</v>
      </c>
      <c r="B230" t="s">
        <v>574</v>
      </c>
      <c r="C230" t="s">
        <v>599</v>
      </c>
      <c r="D230">
        <v>9</v>
      </c>
    </row>
    <row r="231" spans="1:4">
      <c r="A231">
        <v>4220</v>
      </c>
      <c r="B231" t="s">
        <v>213</v>
      </c>
      <c r="C231" t="s">
        <v>599</v>
      </c>
      <c r="D231">
        <v>9</v>
      </c>
    </row>
    <row r="232" spans="1:4">
      <c r="A232">
        <v>4221</v>
      </c>
      <c r="B232" t="s">
        <v>214</v>
      </c>
      <c r="C232" t="s">
        <v>599</v>
      </c>
      <c r="D232">
        <v>9</v>
      </c>
    </row>
    <row r="233" spans="1:4">
      <c r="A233">
        <v>4222</v>
      </c>
      <c r="B233" t="s">
        <v>215</v>
      </c>
      <c r="C233" t="s">
        <v>599</v>
      </c>
      <c r="D233">
        <v>9</v>
      </c>
    </row>
    <row r="234" spans="1:4">
      <c r="A234">
        <v>4223</v>
      </c>
      <c r="B234" t="s">
        <v>219</v>
      </c>
      <c r="C234" t="s">
        <v>599</v>
      </c>
      <c r="D234">
        <v>9</v>
      </c>
    </row>
    <row r="235" spans="1:4">
      <c r="A235">
        <v>4224</v>
      </c>
      <c r="B235" t="s">
        <v>575</v>
      </c>
      <c r="C235" t="s">
        <v>599</v>
      </c>
      <c r="D235">
        <v>9</v>
      </c>
    </row>
    <row r="236" spans="1:4">
      <c r="A236">
        <v>4225</v>
      </c>
      <c r="B236" t="s">
        <v>221</v>
      </c>
      <c r="C236" t="s">
        <v>599</v>
      </c>
      <c r="D236">
        <v>9</v>
      </c>
    </row>
    <row r="237" spans="1:4">
      <c r="A237">
        <v>4226</v>
      </c>
      <c r="B237" t="s">
        <v>222</v>
      </c>
      <c r="C237" t="s">
        <v>599</v>
      </c>
      <c r="D237">
        <v>9</v>
      </c>
    </row>
    <row r="238" spans="1:4">
      <c r="A238">
        <v>4227</v>
      </c>
      <c r="B238" t="s">
        <v>223</v>
      </c>
      <c r="C238" t="s">
        <v>599</v>
      </c>
      <c r="D238">
        <v>9</v>
      </c>
    </row>
    <row r="239" spans="1:4">
      <c r="A239">
        <v>4228</v>
      </c>
      <c r="B239" t="s">
        <v>224</v>
      </c>
      <c r="C239" t="s">
        <v>599</v>
      </c>
      <c r="D239">
        <v>9</v>
      </c>
    </row>
    <row r="240" spans="1:4">
      <c r="A240">
        <v>4601</v>
      </c>
      <c r="B240" t="s">
        <v>245</v>
      </c>
      <c r="C240" t="s">
        <v>600</v>
      </c>
      <c r="D240">
        <v>14</v>
      </c>
    </row>
    <row r="241" spans="1:4">
      <c r="A241">
        <v>4602</v>
      </c>
      <c r="B241" t="s">
        <v>601</v>
      </c>
      <c r="C241" t="s">
        <v>600</v>
      </c>
      <c r="D241">
        <v>14</v>
      </c>
    </row>
    <row r="242" spans="1:4">
      <c r="A242">
        <v>4611</v>
      </c>
      <c r="B242" t="s">
        <v>246</v>
      </c>
      <c r="C242" t="s">
        <v>600</v>
      </c>
      <c r="D242">
        <v>14</v>
      </c>
    </row>
    <row r="243" spans="1:4">
      <c r="A243">
        <v>4612</v>
      </c>
      <c r="B243" t="s">
        <v>247</v>
      </c>
      <c r="C243" t="s">
        <v>600</v>
      </c>
      <c r="D243">
        <v>14</v>
      </c>
    </row>
    <row r="244" spans="1:4">
      <c r="A244">
        <v>4613</v>
      </c>
      <c r="B244" t="s">
        <v>248</v>
      </c>
      <c r="C244" t="s">
        <v>600</v>
      </c>
      <c r="D244">
        <v>14</v>
      </c>
    </row>
    <row r="245" spans="1:4">
      <c r="A245">
        <v>4614</v>
      </c>
      <c r="B245" t="s">
        <v>249</v>
      </c>
      <c r="C245" t="s">
        <v>600</v>
      </c>
      <c r="D245">
        <v>14</v>
      </c>
    </row>
    <row r="246" spans="1:4">
      <c r="A246">
        <v>4615</v>
      </c>
      <c r="B246" t="s">
        <v>250</v>
      </c>
      <c r="C246" t="s">
        <v>600</v>
      </c>
      <c r="D246">
        <v>14</v>
      </c>
    </row>
    <row r="247" spans="1:4">
      <c r="A247">
        <v>4616</v>
      </c>
      <c r="B247" t="s">
        <v>251</v>
      </c>
      <c r="C247" t="s">
        <v>600</v>
      </c>
      <c r="D247">
        <v>14</v>
      </c>
    </row>
    <row r="248" spans="1:4">
      <c r="A248">
        <v>4617</v>
      </c>
      <c r="B248" t="s">
        <v>252</v>
      </c>
      <c r="C248" t="s">
        <v>600</v>
      </c>
      <c r="D248">
        <v>14</v>
      </c>
    </row>
    <row r="249" spans="1:4">
      <c r="A249">
        <v>4618</v>
      </c>
      <c r="B249" t="s">
        <v>253</v>
      </c>
      <c r="C249" t="s">
        <v>600</v>
      </c>
      <c r="D249">
        <v>14</v>
      </c>
    </row>
    <row r="250" spans="1:4">
      <c r="A250">
        <v>4619</v>
      </c>
      <c r="B250" t="s">
        <v>578</v>
      </c>
      <c r="C250" t="s">
        <v>600</v>
      </c>
      <c r="D250">
        <v>14</v>
      </c>
    </row>
    <row r="251" spans="1:4">
      <c r="A251">
        <v>4620</v>
      </c>
      <c r="B251" t="s">
        <v>254</v>
      </c>
      <c r="C251" t="s">
        <v>600</v>
      </c>
      <c r="D251">
        <v>14</v>
      </c>
    </row>
    <row r="252" spans="1:4">
      <c r="A252">
        <v>4621</v>
      </c>
      <c r="B252" t="s">
        <v>255</v>
      </c>
      <c r="C252" t="s">
        <v>600</v>
      </c>
      <c r="D252">
        <v>14</v>
      </c>
    </row>
    <row r="253" spans="1:4">
      <c r="A253">
        <v>4622</v>
      </c>
      <c r="B253" t="s">
        <v>256</v>
      </c>
      <c r="C253" t="s">
        <v>600</v>
      </c>
      <c r="D253">
        <v>14</v>
      </c>
    </row>
    <row r="254" spans="1:4">
      <c r="A254">
        <v>4623</v>
      </c>
      <c r="B254" t="s">
        <v>257</v>
      </c>
      <c r="C254" t="s">
        <v>600</v>
      </c>
      <c r="D254">
        <v>14</v>
      </c>
    </row>
    <row r="255" spans="1:4">
      <c r="A255">
        <v>4624</v>
      </c>
      <c r="B255" t="s">
        <v>602</v>
      </c>
      <c r="C255" t="s">
        <v>600</v>
      </c>
      <c r="D255">
        <v>14</v>
      </c>
    </row>
    <row r="256" spans="1:4">
      <c r="A256">
        <v>4625</v>
      </c>
      <c r="B256" t="s">
        <v>258</v>
      </c>
      <c r="C256" t="s">
        <v>600</v>
      </c>
      <c r="D256">
        <v>14</v>
      </c>
    </row>
    <row r="257" spans="1:4">
      <c r="A257">
        <v>4626</v>
      </c>
      <c r="B257" t="s">
        <v>263</v>
      </c>
      <c r="C257" t="s">
        <v>600</v>
      </c>
      <c r="D257">
        <v>14</v>
      </c>
    </row>
    <row r="258" spans="1:4">
      <c r="A258">
        <v>4627</v>
      </c>
      <c r="B258" t="s">
        <v>259</v>
      </c>
      <c r="C258" t="s">
        <v>600</v>
      </c>
      <c r="D258">
        <v>14</v>
      </c>
    </row>
    <row r="259" spans="1:4">
      <c r="A259">
        <v>4628</v>
      </c>
      <c r="B259" t="s">
        <v>260</v>
      </c>
      <c r="C259" t="s">
        <v>600</v>
      </c>
      <c r="D259">
        <v>14</v>
      </c>
    </row>
    <row r="260" spans="1:4">
      <c r="A260">
        <v>4629</v>
      </c>
      <c r="B260" t="s">
        <v>261</v>
      </c>
      <c r="C260" t="s">
        <v>600</v>
      </c>
      <c r="D260">
        <v>14</v>
      </c>
    </row>
    <row r="261" spans="1:4">
      <c r="A261">
        <v>4630</v>
      </c>
      <c r="B261" t="s">
        <v>262</v>
      </c>
      <c r="C261" t="s">
        <v>600</v>
      </c>
      <c r="D261">
        <v>14</v>
      </c>
    </row>
    <row r="262" spans="1:4">
      <c r="A262">
        <v>4631</v>
      </c>
      <c r="B262" t="s">
        <v>603</v>
      </c>
      <c r="C262" t="s">
        <v>600</v>
      </c>
      <c r="D262">
        <v>14</v>
      </c>
    </row>
    <row r="263" spans="1:4">
      <c r="A263">
        <v>4632</v>
      </c>
      <c r="B263" t="s">
        <v>579</v>
      </c>
      <c r="C263" t="s">
        <v>600</v>
      </c>
      <c r="D263">
        <v>14</v>
      </c>
    </row>
    <row r="264" spans="1:4">
      <c r="A264">
        <v>4633</v>
      </c>
      <c r="B264" t="s">
        <v>264</v>
      </c>
      <c r="C264" t="s">
        <v>600</v>
      </c>
      <c r="D264">
        <v>14</v>
      </c>
    </row>
    <row r="265" spans="1:4">
      <c r="A265">
        <v>4634</v>
      </c>
      <c r="B265" t="s">
        <v>265</v>
      </c>
      <c r="C265" t="s">
        <v>600</v>
      </c>
      <c r="D265">
        <v>14</v>
      </c>
    </row>
    <row r="266" spans="1:4">
      <c r="A266">
        <v>4635</v>
      </c>
      <c r="B266" t="s">
        <v>266</v>
      </c>
      <c r="C266" t="s">
        <v>600</v>
      </c>
      <c r="D266">
        <v>14</v>
      </c>
    </row>
    <row r="267" spans="1:4">
      <c r="A267">
        <v>4636</v>
      </c>
      <c r="B267" t="s">
        <v>267</v>
      </c>
      <c r="C267" t="s">
        <v>600</v>
      </c>
      <c r="D267">
        <v>14</v>
      </c>
    </row>
    <row r="268" spans="1:4">
      <c r="A268">
        <v>4637</v>
      </c>
      <c r="B268" t="s">
        <v>268</v>
      </c>
      <c r="C268" t="s">
        <v>600</v>
      </c>
      <c r="D268">
        <v>14</v>
      </c>
    </row>
    <row r="269" spans="1:4">
      <c r="A269">
        <v>4638</v>
      </c>
      <c r="B269" t="s">
        <v>269</v>
      </c>
      <c r="C269" t="s">
        <v>600</v>
      </c>
      <c r="D269">
        <v>14</v>
      </c>
    </row>
    <row r="270" spans="1:4">
      <c r="A270">
        <v>4639</v>
      </c>
      <c r="B270" t="s">
        <v>270</v>
      </c>
      <c r="C270" t="s">
        <v>600</v>
      </c>
      <c r="D270">
        <v>14</v>
      </c>
    </row>
    <row r="271" spans="1:4">
      <c r="A271">
        <v>4640</v>
      </c>
      <c r="B271" t="s">
        <v>271</v>
      </c>
      <c r="C271" t="s">
        <v>600</v>
      </c>
      <c r="D271">
        <v>14</v>
      </c>
    </row>
    <row r="272" spans="1:4">
      <c r="A272">
        <v>4641</v>
      </c>
      <c r="B272" t="s">
        <v>272</v>
      </c>
      <c r="C272" t="s">
        <v>600</v>
      </c>
      <c r="D272">
        <v>14</v>
      </c>
    </row>
    <row r="273" spans="1:4">
      <c r="A273">
        <v>4642</v>
      </c>
      <c r="B273" t="s">
        <v>273</v>
      </c>
      <c r="C273" t="s">
        <v>600</v>
      </c>
      <c r="D273">
        <v>14</v>
      </c>
    </row>
    <row r="274" spans="1:4">
      <c r="A274">
        <v>4643</v>
      </c>
      <c r="B274" t="s">
        <v>274</v>
      </c>
      <c r="C274" t="s">
        <v>600</v>
      </c>
      <c r="D274">
        <v>14</v>
      </c>
    </row>
    <row r="275" spans="1:4">
      <c r="A275">
        <v>4644</v>
      </c>
      <c r="B275" t="s">
        <v>275</v>
      </c>
      <c r="C275" t="s">
        <v>600</v>
      </c>
      <c r="D275">
        <v>14</v>
      </c>
    </row>
    <row r="276" spans="1:4">
      <c r="A276">
        <v>4645</v>
      </c>
      <c r="B276" t="s">
        <v>276</v>
      </c>
      <c r="C276" t="s">
        <v>600</v>
      </c>
      <c r="D276">
        <v>14</v>
      </c>
    </row>
    <row r="277" spans="1:4">
      <c r="A277">
        <v>4646</v>
      </c>
      <c r="B277" t="s">
        <v>277</v>
      </c>
      <c r="C277" t="s">
        <v>600</v>
      </c>
      <c r="D277">
        <v>14</v>
      </c>
    </row>
    <row r="278" spans="1:4">
      <c r="A278">
        <v>4647</v>
      </c>
      <c r="B278" t="s">
        <v>604</v>
      </c>
      <c r="C278" t="s">
        <v>600</v>
      </c>
      <c r="D278">
        <v>14</v>
      </c>
    </row>
    <row r="279" spans="1:4">
      <c r="A279">
        <v>4648</v>
      </c>
      <c r="B279" t="s">
        <v>278</v>
      </c>
      <c r="C279" t="s">
        <v>600</v>
      </c>
      <c r="D279">
        <v>14</v>
      </c>
    </row>
    <row r="280" spans="1:4">
      <c r="A280">
        <v>4649</v>
      </c>
      <c r="B280" t="s">
        <v>605</v>
      </c>
      <c r="C280" t="s">
        <v>600</v>
      </c>
      <c r="D280">
        <v>14</v>
      </c>
    </row>
    <row r="281" spans="1:4">
      <c r="A281">
        <v>4650</v>
      </c>
      <c r="B281" t="s">
        <v>279</v>
      </c>
      <c r="C281" t="s">
        <v>600</v>
      </c>
      <c r="D281">
        <v>14</v>
      </c>
    </row>
    <row r="282" spans="1:4">
      <c r="A282">
        <v>4651</v>
      </c>
      <c r="B282" t="s">
        <v>606</v>
      </c>
      <c r="C282" t="s">
        <v>600</v>
      </c>
      <c r="D282">
        <v>14</v>
      </c>
    </row>
    <row r="283" spans="1:4">
      <c r="A283">
        <v>5001</v>
      </c>
      <c r="B283" t="s">
        <v>304</v>
      </c>
      <c r="C283" t="s">
        <v>553</v>
      </c>
      <c r="D283">
        <v>16</v>
      </c>
    </row>
    <row r="284" spans="1:4">
      <c r="A284">
        <v>5006</v>
      </c>
      <c r="B284" t="s">
        <v>316</v>
      </c>
      <c r="C284" t="s">
        <v>553</v>
      </c>
      <c r="D284">
        <v>16</v>
      </c>
    </row>
    <row r="285" spans="1:4">
      <c r="A285">
        <v>5007</v>
      </c>
      <c r="B285" t="s">
        <v>317</v>
      </c>
      <c r="C285" t="s">
        <v>553</v>
      </c>
      <c r="D285">
        <v>16</v>
      </c>
    </row>
    <row r="286" spans="1:4">
      <c r="A286">
        <v>5014</v>
      </c>
      <c r="B286" t="s">
        <v>306</v>
      </c>
      <c r="C286" t="s">
        <v>553</v>
      </c>
      <c r="D286">
        <v>16</v>
      </c>
    </row>
    <row r="287" spans="1:4">
      <c r="A287">
        <v>5020</v>
      </c>
      <c r="B287" t="s">
        <v>451</v>
      </c>
      <c r="C287" t="s">
        <v>553</v>
      </c>
      <c r="D287">
        <v>16</v>
      </c>
    </row>
    <row r="288" spans="1:4">
      <c r="A288">
        <v>5021</v>
      </c>
      <c r="B288" t="s">
        <v>74</v>
      </c>
      <c r="C288" t="s">
        <v>553</v>
      </c>
      <c r="D288">
        <v>16</v>
      </c>
    </row>
    <row r="289" spans="1:4">
      <c r="A289">
        <v>5022</v>
      </c>
      <c r="B289" t="s">
        <v>309</v>
      </c>
      <c r="C289" t="s">
        <v>553</v>
      </c>
      <c r="D289">
        <v>16</v>
      </c>
    </row>
    <row r="290" spans="1:4">
      <c r="A290">
        <v>5025</v>
      </c>
      <c r="B290" t="s">
        <v>50</v>
      </c>
      <c r="C290" t="s">
        <v>553</v>
      </c>
      <c r="D290">
        <v>16</v>
      </c>
    </row>
    <row r="291" spans="1:4">
      <c r="A291">
        <v>5026</v>
      </c>
      <c r="B291" t="s">
        <v>310</v>
      </c>
      <c r="C291" t="s">
        <v>553</v>
      </c>
      <c r="D291">
        <v>16</v>
      </c>
    </row>
    <row r="292" spans="1:4">
      <c r="A292">
        <v>5027</v>
      </c>
      <c r="B292" t="s">
        <v>311</v>
      </c>
      <c r="C292" t="s">
        <v>553</v>
      </c>
      <c r="D292">
        <v>16</v>
      </c>
    </row>
    <row r="293" spans="1:4">
      <c r="A293">
        <v>5028</v>
      </c>
      <c r="B293" t="s">
        <v>312</v>
      </c>
      <c r="C293" t="s">
        <v>553</v>
      </c>
      <c r="D293">
        <v>16</v>
      </c>
    </row>
    <row r="294" spans="1:4">
      <c r="A294">
        <v>5029</v>
      </c>
      <c r="B294" t="s">
        <v>313</v>
      </c>
      <c r="C294" t="s">
        <v>553</v>
      </c>
      <c r="D294">
        <v>16</v>
      </c>
    </row>
    <row r="295" spans="1:4">
      <c r="A295">
        <v>5031</v>
      </c>
      <c r="B295" t="s">
        <v>81</v>
      </c>
      <c r="C295" t="s">
        <v>553</v>
      </c>
      <c r="D295">
        <v>16</v>
      </c>
    </row>
    <row r="296" spans="1:4">
      <c r="A296">
        <v>5032</v>
      </c>
      <c r="B296" t="s">
        <v>314</v>
      </c>
      <c r="C296" t="s">
        <v>553</v>
      </c>
      <c r="D296">
        <v>16</v>
      </c>
    </row>
    <row r="297" spans="1:4">
      <c r="A297">
        <v>5033</v>
      </c>
      <c r="B297" t="s">
        <v>315</v>
      </c>
      <c r="C297" t="s">
        <v>553</v>
      </c>
      <c r="D297">
        <v>16</v>
      </c>
    </row>
    <row r="298" spans="1:4">
      <c r="A298">
        <v>5034</v>
      </c>
      <c r="B298" t="s">
        <v>318</v>
      </c>
      <c r="C298" t="s">
        <v>553</v>
      </c>
      <c r="D298">
        <v>16</v>
      </c>
    </row>
    <row r="299" spans="1:4">
      <c r="A299">
        <v>5035</v>
      </c>
      <c r="B299" t="s">
        <v>319</v>
      </c>
      <c r="C299" t="s">
        <v>553</v>
      </c>
      <c r="D299">
        <v>16</v>
      </c>
    </row>
    <row r="300" spans="1:4">
      <c r="A300">
        <v>5036</v>
      </c>
      <c r="B300" t="s">
        <v>320</v>
      </c>
      <c r="C300" t="s">
        <v>553</v>
      </c>
      <c r="D300">
        <v>16</v>
      </c>
    </row>
    <row r="301" spans="1:4">
      <c r="A301">
        <v>5037</v>
      </c>
      <c r="B301" t="s">
        <v>321</v>
      </c>
      <c r="C301" t="s">
        <v>553</v>
      </c>
      <c r="D301">
        <v>16</v>
      </c>
    </row>
    <row r="302" spans="1:4">
      <c r="A302">
        <v>5038</v>
      </c>
      <c r="B302" t="s">
        <v>322</v>
      </c>
      <c r="C302" t="s">
        <v>553</v>
      </c>
      <c r="D302">
        <v>16</v>
      </c>
    </row>
    <row r="303" spans="1:4">
      <c r="A303">
        <v>5041</v>
      </c>
      <c r="B303" t="s">
        <v>324</v>
      </c>
      <c r="C303" t="s">
        <v>553</v>
      </c>
      <c r="D303">
        <v>16</v>
      </c>
    </row>
    <row r="304" spans="1:4">
      <c r="A304">
        <v>5042</v>
      </c>
      <c r="B304" t="s">
        <v>325</v>
      </c>
      <c r="C304" t="s">
        <v>553</v>
      </c>
      <c r="D304">
        <v>16</v>
      </c>
    </row>
    <row r="305" spans="1:4">
      <c r="A305">
        <v>5043</v>
      </c>
      <c r="B305" t="s">
        <v>326</v>
      </c>
      <c r="C305" t="s">
        <v>553</v>
      </c>
      <c r="D305">
        <v>16</v>
      </c>
    </row>
    <row r="306" spans="1:4">
      <c r="A306">
        <v>5044</v>
      </c>
      <c r="B306" t="s">
        <v>327</v>
      </c>
      <c r="C306" t="s">
        <v>553</v>
      </c>
      <c r="D306">
        <v>16</v>
      </c>
    </row>
    <row r="307" spans="1:4">
      <c r="A307">
        <v>5045</v>
      </c>
      <c r="B307" t="s">
        <v>328</v>
      </c>
      <c r="C307" t="s">
        <v>553</v>
      </c>
      <c r="D307">
        <v>16</v>
      </c>
    </row>
    <row r="308" spans="1:4">
      <c r="A308">
        <v>5046</v>
      </c>
      <c r="B308" t="s">
        <v>329</v>
      </c>
      <c r="C308" t="s">
        <v>553</v>
      </c>
      <c r="D308">
        <v>16</v>
      </c>
    </row>
    <row r="309" spans="1:4">
      <c r="A309">
        <v>5047</v>
      </c>
      <c r="B309" t="s">
        <v>330</v>
      </c>
      <c r="C309" t="s">
        <v>553</v>
      </c>
      <c r="D309">
        <v>16</v>
      </c>
    </row>
    <row r="310" spans="1:4">
      <c r="A310">
        <v>5049</v>
      </c>
      <c r="B310" t="s">
        <v>331</v>
      </c>
      <c r="C310" t="s">
        <v>553</v>
      </c>
      <c r="D310">
        <v>16</v>
      </c>
    </row>
    <row r="311" spans="1:4">
      <c r="A311">
        <v>5052</v>
      </c>
      <c r="B311" t="s">
        <v>332</v>
      </c>
      <c r="C311" t="s">
        <v>553</v>
      </c>
      <c r="D311">
        <v>16</v>
      </c>
    </row>
    <row r="312" spans="1:4">
      <c r="A312">
        <v>5053</v>
      </c>
      <c r="B312" t="s">
        <v>323</v>
      </c>
      <c r="C312" t="s">
        <v>553</v>
      </c>
      <c r="D312">
        <v>16</v>
      </c>
    </row>
    <row r="313" spans="1:4">
      <c r="A313">
        <v>5054</v>
      </c>
      <c r="B313" t="s">
        <v>584</v>
      </c>
      <c r="C313" t="s">
        <v>553</v>
      </c>
      <c r="D313">
        <v>16</v>
      </c>
    </row>
    <row r="314" spans="1:4">
      <c r="A314">
        <v>5055</v>
      </c>
      <c r="B314" t="s">
        <v>607</v>
      </c>
      <c r="C314" t="s">
        <v>553</v>
      </c>
      <c r="D314">
        <v>16</v>
      </c>
    </row>
    <row r="315" spans="1:4">
      <c r="A315">
        <v>5056</v>
      </c>
      <c r="B315" t="s">
        <v>305</v>
      </c>
      <c r="C315" t="s">
        <v>553</v>
      </c>
      <c r="D315">
        <v>16</v>
      </c>
    </row>
    <row r="316" spans="1:4">
      <c r="A316">
        <v>5057</v>
      </c>
      <c r="B316" t="s">
        <v>307</v>
      </c>
      <c r="C316" t="s">
        <v>553</v>
      </c>
      <c r="D316">
        <v>16</v>
      </c>
    </row>
    <row r="317" spans="1:4">
      <c r="A317">
        <v>5058</v>
      </c>
      <c r="B317" t="s">
        <v>308</v>
      </c>
      <c r="C317" t="s">
        <v>553</v>
      </c>
      <c r="D317">
        <v>16</v>
      </c>
    </row>
    <row r="318" spans="1:4">
      <c r="A318">
        <v>5059</v>
      </c>
      <c r="B318" t="s">
        <v>608</v>
      </c>
      <c r="C318" t="s">
        <v>553</v>
      </c>
      <c r="D318">
        <v>16</v>
      </c>
    </row>
    <row r="319" spans="1:4">
      <c r="A319">
        <v>5060</v>
      </c>
      <c r="B319" t="s">
        <v>609</v>
      </c>
      <c r="C319" t="s">
        <v>553</v>
      </c>
      <c r="D319">
        <v>16</v>
      </c>
    </row>
    <row r="320" spans="1:4">
      <c r="A320">
        <v>5061</v>
      </c>
      <c r="B320" t="s">
        <v>301</v>
      </c>
      <c r="C320" t="s">
        <v>553</v>
      </c>
      <c r="D320">
        <v>16</v>
      </c>
    </row>
    <row r="321" spans="1:4">
      <c r="A321">
        <v>5401</v>
      </c>
      <c r="B321" t="s">
        <v>369</v>
      </c>
      <c r="C321" t="s">
        <v>610</v>
      </c>
      <c r="D321">
        <v>54</v>
      </c>
    </row>
    <row r="322" spans="1:4">
      <c r="A322">
        <v>5402</v>
      </c>
      <c r="B322" t="s">
        <v>368</v>
      </c>
      <c r="C322" t="s">
        <v>610</v>
      </c>
      <c r="D322">
        <v>54</v>
      </c>
    </row>
    <row r="323" spans="1:4">
      <c r="A323">
        <v>5403</v>
      </c>
      <c r="B323" t="s">
        <v>389</v>
      </c>
      <c r="C323" t="s">
        <v>610</v>
      </c>
      <c r="D323">
        <v>54</v>
      </c>
    </row>
    <row r="324" spans="1:4">
      <c r="A324">
        <v>5404</v>
      </c>
      <c r="B324" t="s">
        <v>386</v>
      </c>
      <c r="C324" t="s">
        <v>610</v>
      </c>
      <c r="D324">
        <v>54</v>
      </c>
    </row>
    <row r="325" spans="1:4">
      <c r="A325">
        <v>5405</v>
      </c>
      <c r="B325" t="s">
        <v>387</v>
      </c>
      <c r="C325" t="s">
        <v>610</v>
      </c>
      <c r="D325">
        <v>54</v>
      </c>
    </row>
    <row r="326" spans="1:4">
      <c r="A326">
        <v>5406</v>
      </c>
      <c r="B326" t="s">
        <v>388</v>
      </c>
      <c r="C326" t="s">
        <v>610</v>
      </c>
      <c r="D326">
        <v>54</v>
      </c>
    </row>
    <row r="327" spans="1:4">
      <c r="A327">
        <v>5411</v>
      </c>
      <c r="B327" t="s">
        <v>370</v>
      </c>
      <c r="C327" t="s">
        <v>610</v>
      </c>
      <c r="D327">
        <v>54</v>
      </c>
    </row>
    <row r="328" spans="1:4">
      <c r="A328">
        <v>5412</v>
      </c>
      <c r="B328" t="s">
        <v>582</v>
      </c>
      <c r="C328" t="s">
        <v>610</v>
      </c>
      <c r="D328">
        <v>54</v>
      </c>
    </row>
    <row r="329" spans="1:4">
      <c r="A329">
        <v>5413</v>
      </c>
      <c r="B329" t="s">
        <v>371</v>
      </c>
      <c r="C329" t="s">
        <v>610</v>
      </c>
      <c r="D329">
        <v>54</v>
      </c>
    </row>
    <row r="330" spans="1:4">
      <c r="A330">
        <v>5414</v>
      </c>
      <c r="B330" t="s">
        <v>372</v>
      </c>
      <c r="C330" t="s">
        <v>610</v>
      </c>
      <c r="D330">
        <v>54</v>
      </c>
    </row>
    <row r="331" spans="1:4">
      <c r="A331">
        <v>5415</v>
      </c>
      <c r="B331" t="s">
        <v>373</v>
      </c>
      <c r="C331" t="s">
        <v>610</v>
      </c>
      <c r="D331">
        <v>54</v>
      </c>
    </row>
    <row r="332" spans="1:4">
      <c r="A332">
        <v>5416</v>
      </c>
      <c r="B332" t="s">
        <v>374</v>
      </c>
      <c r="C332" t="s">
        <v>610</v>
      </c>
      <c r="D332">
        <v>54</v>
      </c>
    </row>
    <row r="333" spans="1:4">
      <c r="A333">
        <v>5417</v>
      </c>
      <c r="B333" t="s">
        <v>375</v>
      </c>
      <c r="C333" t="s">
        <v>610</v>
      </c>
      <c r="D333">
        <v>54</v>
      </c>
    </row>
    <row r="334" spans="1:4">
      <c r="A334">
        <v>5418</v>
      </c>
      <c r="B334" t="s">
        <v>51</v>
      </c>
      <c r="C334" t="s">
        <v>610</v>
      </c>
      <c r="D334">
        <v>54</v>
      </c>
    </row>
    <row r="335" spans="1:4">
      <c r="A335">
        <v>5419</v>
      </c>
      <c r="B335" t="s">
        <v>376</v>
      </c>
      <c r="C335" t="s">
        <v>610</v>
      </c>
      <c r="D335">
        <v>54</v>
      </c>
    </row>
    <row r="336" spans="1:4">
      <c r="A336">
        <v>5420</v>
      </c>
      <c r="B336" t="s">
        <v>377</v>
      </c>
      <c r="C336" t="s">
        <v>610</v>
      </c>
      <c r="D336">
        <v>54</v>
      </c>
    </row>
    <row r="337" spans="1:4">
      <c r="A337">
        <v>5421</v>
      </c>
      <c r="B337" t="s">
        <v>611</v>
      </c>
      <c r="C337" t="s">
        <v>610</v>
      </c>
      <c r="D337">
        <v>54</v>
      </c>
    </row>
    <row r="338" spans="1:4">
      <c r="A338">
        <v>5422</v>
      </c>
      <c r="B338" t="s">
        <v>378</v>
      </c>
      <c r="C338" t="s">
        <v>610</v>
      </c>
      <c r="D338">
        <v>54</v>
      </c>
    </row>
    <row r="339" spans="1:4">
      <c r="A339">
        <v>5423</v>
      </c>
      <c r="B339" t="s">
        <v>379</v>
      </c>
      <c r="C339" t="s">
        <v>610</v>
      </c>
      <c r="D339">
        <v>54</v>
      </c>
    </row>
    <row r="340" spans="1:4">
      <c r="A340">
        <v>5424</v>
      </c>
      <c r="B340" t="s">
        <v>380</v>
      </c>
      <c r="C340" t="s">
        <v>610</v>
      </c>
      <c r="D340">
        <v>54</v>
      </c>
    </row>
    <row r="341" spans="1:4">
      <c r="A341">
        <v>5425</v>
      </c>
      <c r="B341" t="s">
        <v>381</v>
      </c>
      <c r="C341" t="s">
        <v>610</v>
      </c>
      <c r="D341">
        <v>54</v>
      </c>
    </row>
    <row r="342" spans="1:4">
      <c r="A342">
        <v>5426</v>
      </c>
      <c r="B342" t="s">
        <v>382</v>
      </c>
      <c r="C342" t="s">
        <v>610</v>
      </c>
      <c r="D342">
        <v>54</v>
      </c>
    </row>
    <row r="343" spans="1:4">
      <c r="A343">
        <v>5427</v>
      </c>
      <c r="B343" t="s">
        <v>383</v>
      </c>
      <c r="C343" t="s">
        <v>610</v>
      </c>
      <c r="D343">
        <v>54</v>
      </c>
    </row>
    <row r="344" spans="1:4">
      <c r="A344">
        <v>5428</v>
      </c>
      <c r="B344" t="s">
        <v>384</v>
      </c>
      <c r="C344" t="s">
        <v>610</v>
      </c>
      <c r="D344">
        <v>54</v>
      </c>
    </row>
    <row r="345" spans="1:4">
      <c r="A345">
        <v>5429</v>
      </c>
      <c r="B345" t="s">
        <v>385</v>
      </c>
      <c r="C345" t="s">
        <v>610</v>
      </c>
      <c r="D345">
        <v>54</v>
      </c>
    </row>
    <row r="346" spans="1:4">
      <c r="A346">
        <v>5430</v>
      </c>
      <c r="B346" t="s">
        <v>402</v>
      </c>
      <c r="C346" t="s">
        <v>610</v>
      </c>
      <c r="D346">
        <v>54</v>
      </c>
    </row>
    <row r="347" spans="1:4">
      <c r="A347">
        <v>5432</v>
      </c>
      <c r="B347" t="s">
        <v>445</v>
      </c>
      <c r="C347" t="s">
        <v>610</v>
      </c>
      <c r="D347">
        <v>54</v>
      </c>
    </row>
    <row r="348" spans="1:4">
      <c r="A348">
        <v>5433</v>
      </c>
      <c r="B348" t="s">
        <v>390</v>
      </c>
      <c r="C348" t="s">
        <v>610</v>
      </c>
      <c r="D348">
        <v>54</v>
      </c>
    </row>
    <row r="349" spans="1:4">
      <c r="A349">
        <v>5434</v>
      </c>
      <c r="B349" t="s">
        <v>446</v>
      </c>
      <c r="C349" t="s">
        <v>610</v>
      </c>
      <c r="D349">
        <v>54</v>
      </c>
    </row>
    <row r="350" spans="1:4">
      <c r="A350">
        <v>5435</v>
      </c>
      <c r="B350" t="s">
        <v>447</v>
      </c>
      <c r="C350" t="s">
        <v>610</v>
      </c>
      <c r="D350">
        <v>54</v>
      </c>
    </row>
    <row r="351" spans="1:4">
      <c r="A351">
        <v>5436</v>
      </c>
      <c r="B351" t="s">
        <v>391</v>
      </c>
      <c r="C351" t="s">
        <v>610</v>
      </c>
      <c r="D351">
        <v>54</v>
      </c>
    </row>
    <row r="352" spans="1:4">
      <c r="A352">
        <v>5437</v>
      </c>
      <c r="B352" t="s">
        <v>75</v>
      </c>
      <c r="C352" t="s">
        <v>610</v>
      </c>
      <c r="D352">
        <v>54</v>
      </c>
    </row>
    <row r="353" spans="1:4">
      <c r="A353">
        <v>5438</v>
      </c>
      <c r="B353" t="s">
        <v>392</v>
      </c>
      <c r="C353" t="s">
        <v>610</v>
      </c>
      <c r="D353">
        <v>54</v>
      </c>
    </row>
    <row r="354" spans="1:4">
      <c r="A354">
        <v>5439</v>
      </c>
      <c r="B354" t="s">
        <v>404</v>
      </c>
      <c r="C354" t="s">
        <v>610</v>
      </c>
      <c r="D354">
        <v>54</v>
      </c>
    </row>
    <row r="355" spans="1:4">
      <c r="A355">
        <v>5440</v>
      </c>
      <c r="B355" t="s">
        <v>393</v>
      </c>
      <c r="C355" t="s">
        <v>610</v>
      </c>
      <c r="D355">
        <v>54</v>
      </c>
    </row>
    <row r="356" spans="1:4">
      <c r="A356">
        <v>5441</v>
      </c>
      <c r="B356" t="s">
        <v>394</v>
      </c>
      <c r="C356" t="s">
        <v>610</v>
      </c>
      <c r="D356">
        <v>54</v>
      </c>
    </row>
    <row r="357" spans="1:4">
      <c r="A357">
        <v>5442</v>
      </c>
      <c r="B357" t="s">
        <v>395</v>
      </c>
      <c r="C357" t="s">
        <v>610</v>
      </c>
      <c r="D357">
        <v>54</v>
      </c>
    </row>
    <row r="358" spans="1:4">
      <c r="A358">
        <v>5443</v>
      </c>
      <c r="B358" t="s">
        <v>448</v>
      </c>
      <c r="C358" t="s">
        <v>610</v>
      </c>
      <c r="D358">
        <v>54</v>
      </c>
    </row>
    <row r="359" spans="1:4">
      <c r="A359">
        <v>5444</v>
      </c>
      <c r="B359" t="s">
        <v>583</v>
      </c>
      <c r="C359" t="s">
        <v>610</v>
      </c>
      <c r="D359">
        <v>54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468</v>
      </c>
      <c r="D1" t="s">
        <v>469</v>
      </c>
      <c r="E1" t="s">
        <v>470</v>
      </c>
      <c r="F1" t="s">
        <v>471</v>
      </c>
      <c r="G1" t="s">
        <v>472</v>
      </c>
      <c r="H1" t="s">
        <v>473</v>
      </c>
      <c r="I1" t="s">
        <v>474</v>
      </c>
      <c r="J1" t="s">
        <v>475</v>
      </c>
      <c r="K1" t="s">
        <v>476</v>
      </c>
      <c r="L1" t="s">
        <v>477</v>
      </c>
      <c r="M1" t="s">
        <v>478</v>
      </c>
      <c r="N1" t="s">
        <v>479</v>
      </c>
      <c r="O1" t="s">
        <v>480</v>
      </c>
      <c r="P1" t="s">
        <v>481</v>
      </c>
      <c r="Q1" t="s">
        <v>25</v>
      </c>
      <c r="R1" t="s">
        <v>542</v>
      </c>
      <c r="S1" t="s">
        <v>542</v>
      </c>
    </row>
    <row r="2" spans="1:19">
      <c r="A2">
        <v>2019</v>
      </c>
      <c r="B2">
        <v>103</v>
      </c>
      <c r="C2">
        <v>81581</v>
      </c>
      <c r="D2">
        <v>2.4343903605006072</v>
      </c>
      <c r="E2">
        <v>5.5135386916071134</v>
      </c>
      <c r="F2">
        <v>91.961363552788015</v>
      </c>
      <c r="G2">
        <v>9.0707395104252228E-2</v>
      </c>
      <c r="H2">
        <v>100</v>
      </c>
      <c r="I2">
        <v>29.572860020140993</v>
      </c>
      <c r="J2">
        <v>33.187038683859448</v>
      </c>
      <c r="K2">
        <v>19.138198952321304</v>
      </c>
      <c r="L2">
        <v>46.30405405405407</v>
      </c>
      <c r="M2">
        <v>18.976744186046517</v>
      </c>
      <c r="N2">
        <v>77.116279069767486</v>
      </c>
      <c r="O2">
        <v>1.1627906976744189</v>
      </c>
      <c r="P2">
        <v>2.7441860465116279</v>
      </c>
      <c r="Q2">
        <v>1</v>
      </c>
      <c r="R2">
        <v>1</v>
      </c>
      <c r="S2">
        <v>1</v>
      </c>
    </row>
    <row r="3" spans="1:19">
      <c r="A3">
        <v>2019</v>
      </c>
      <c r="B3">
        <v>106</v>
      </c>
      <c r="C3">
        <v>50691</v>
      </c>
      <c r="D3">
        <v>3.3398433646998478</v>
      </c>
      <c r="E3">
        <v>8.5932414037994906</v>
      </c>
      <c r="F3">
        <v>87.043064843857891</v>
      </c>
      <c r="G3">
        <v>0.44583851176737493</v>
      </c>
      <c r="H3">
        <v>99.42198812412461</v>
      </c>
      <c r="I3">
        <v>29.066804489072648</v>
      </c>
      <c r="J3">
        <v>33.297038567493125</v>
      </c>
      <c r="K3">
        <v>19.223679260249622</v>
      </c>
      <c r="L3">
        <v>43.583185840707969</v>
      </c>
      <c r="M3">
        <v>15.015688032272523</v>
      </c>
      <c r="N3">
        <v>77.05064993276558</v>
      </c>
      <c r="O3">
        <v>0.67234424025100858</v>
      </c>
      <c r="P3">
        <v>7.2613177947108944</v>
      </c>
      <c r="Q3">
        <v>2</v>
      </c>
      <c r="R3">
        <v>1</v>
      </c>
      <c r="S3">
        <v>1</v>
      </c>
    </row>
    <row r="4" spans="1:19">
      <c r="A4">
        <v>2019</v>
      </c>
      <c r="B4">
        <v>109</v>
      </c>
      <c r="Q4">
        <v>1</v>
      </c>
      <c r="R4">
        <v>1</v>
      </c>
      <c r="S4">
        <v>1</v>
      </c>
    </row>
    <row r="5" spans="1:19">
      <c r="A5">
        <v>2019</v>
      </c>
      <c r="B5">
        <v>110</v>
      </c>
      <c r="C5">
        <v>109191</v>
      </c>
      <c r="D5">
        <v>3.4609079502889406</v>
      </c>
      <c r="E5">
        <v>9.8781035066992668</v>
      </c>
      <c r="F5">
        <v>86.042805725746618</v>
      </c>
      <c r="G5">
        <v>0.61818281726515922</v>
      </c>
      <c r="H5">
        <v>100.00000000000001</v>
      </c>
      <c r="I5">
        <v>29.618444032812871</v>
      </c>
      <c r="J5">
        <v>34.075485814945274</v>
      </c>
      <c r="K5">
        <v>19.193497674319595</v>
      </c>
      <c r="L5">
        <v>45.704444444444412</v>
      </c>
      <c r="M5">
        <v>13.11211340206186</v>
      </c>
      <c r="N5">
        <v>75.612113402061823</v>
      </c>
      <c r="O5">
        <v>2.3679123711340204</v>
      </c>
      <c r="P5">
        <v>8.9078608247422721</v>
      </c>
      <c r="Q5">
        <v>1</v>
      </c>
      <c r="R5">
        <v>1</v>
      </c>
      <c r="S5">
        <v>1</v>
      </c>
    </row>
    <row r="6" spans="1:19">
      <c r="A6">
        <v>2019</v>
      </c>
      <c r="B6">
        <v>111</v>
      </c>
      <c r="C6">
        <v>127266</v>
      </c>
      <c r="D6">
        <v>2.6637122247890246</v>
      </c>
      <c r="E6">
        <v>8.0814985934970842</v>
      </c>
      <c r="F6">
        <v>88.238806908365177</v>
      </c>
      <c r="G6">
        <v>0.52017035186145555</v>
      </c>
      <c r="H6">
        <v>99.504188078512726</v>
      </c>
      <c r="I6">
        <v>30.0229793510325</v>
      </c>
      <c r="J6">
        <v>34.268517258142872</v>
      </c>
      <c r="K6">
        <v>19.663779408359957</v>
      </c>
      <c r="L6">
        <v>45.453323262839909</v>
      </c>
      <c r="M6">
        <v>14.494680851063828</v>
      </c>
      <c r="N6">
        <v>75.066489361702139</v>
      </c>
      <c r="O6">
        <v>1.6123670212765957</v>
      </c>
      <c r="P6">
        <v>8.8264627659574444</v>
      </c>
      <c r="Q6">
        <v>1</v>
      </c>
      <c r="R6">
        <v>1</v>
      </c>
      <c r="S6">
        <v>1</v>
      </c>
    </row>
    <row r="7" spans="1:19">
      <c r="A7">
        <v>2019</v>
      </c>
      <c r="B7">
        <v>113</v>
      </c>
      <c r="Q7">
        <v>1</v>
      </c>
      <c r="R7">
        <v>1</v>
      </c>
      <c r="S7">
        <v>1</v>
      </c>
    </row>
    <row r="8" spans="1:19">
      <c r="A8">
        <v>2019</v>
      </c>
      <c r="B8">
        <v>116</v>
      </c>
      <c r="C8">
        <v>84717</v>
      </c>
      <c r="D8">
        <v>2.8565695196949843</v>
      </c>
      <c r="E8">
        <v>8.3513344429099234</v>
      </c>
      <c r="F8">
        <v>88.216060530944219</v>
      </c>
      <c r="G8">
        <v>0.57367470519494312</v>
      </c>
      <c r="H8">
        <v>99.997639198744068</v>
      </c>
      <c r="I8">
        <v>25.380921487603281</v>
      </c>
      <c r="J8">
        <v>31.775057243816299</v>
      </c>
      <c r="K8">
        <v>18.357150828270871</v>
      </c>
      <c r="L8">
        <v>42.517798353909441</v>
      </c>
      <c r="M8">
        <v>12.105424456022069</v>
      </c>
      <c r="N8">
        <v>74.134232301562989</v>
      </c>
      <c r="O8">
        <v>3.1872509960159352</v>
      </c>
      <c r="P8">
        <v>10.573092246399018</v>
      </c>
      <c r="Q8">
        <v>1</v>
      </c>
      <c r="R8">
        <v>1</v>
      </c>
      <c r="S8">
        <v>1</v>
      </c>
    </row>
    <row r="9" spans="1:19">
      <c r="A9">
        <v>2019</v>
      </c>
      <c r="B9">
        <v>117</v>
      </c>
      <c r="C9">
        <v>56871</v>
      </c>
      <c r="D9">
        <v>2.838001793532734</v>
      </c>
      <c r="E9">
        <v>7.9794622918534914</v>
      </c>
      <c r="F9">
        <v>87.39076154806493</v>
      </c>
      <c r="G9">
        <v>0.54685164670921937</v>
      </c>
      <c r="H9">
        <v>98.755077280160322</v>
      </c>
      <c r="I9">
        <v>27.251982651796794</v>
      </c>
      <c r="J9">
        <v>32.725121198766026</v>
      </c>
      <c r="K9">
        <v>18.846422535211264</v>
      </c>
      <c r="L9">
        <v>45.847909967845681</v>
      </c>
      <c r="M9">
        <v>14.407814407814405</v>
      </c>
      <c r="N9">
        <v>74.603174603174608</v>
      </c>
      <c r="O9">
        <v>1.2617012617012617</v>
      </c>
      <c r="P9">
        <v>9.7273097273097271</v>
      </c>
      <c r="Q9">
        <v>2</v>
      </c>
      <c r="R9">
        <v>1</v>
      </c>
      <c r="S9">
        <v>1</v>
      </c>
    </row>
    <row r="10" spans="1:19">
      <c r="A10">
        <v>2019</v>
      </c>
      <c r="B10">
        <v>134</v>
      </c>
      <c r="C10">
        <v>116287</v>
      </c>
      <c r="D10">
        <v>3.4776028274871642</v>
      </c>
      <c r="E10">
        <v>9.1428964544618054</v>
      </c>
      <c r="F10">
        <v>86.676068692115223</v>
      </c>
      <c r="G10">
        <v>0.58390017800785987</v>
      </c>
      <c r="H10">
        <v>99.880468152072012</v>
      </c>
      <c r="I10">
        <v>25.098219584569762</v>
      </c>
      <c r="J10">
        <v>31.807148231753203</v>
      </c>
      <c r="K10">
        <v>18.646950681098787</v>
      </c>
      <c r="L10">
        <v>42.847717231222411</v>
      </c>
      <c r="M10">
        <v>12.61204919741505</v>
      </c>
      <c r="N10">
        <v>74.192203460496145</v>
      </c>
      <c r="O10">
        <v>2.5432562017927878</v>
      </c>
      <c r="P10">
        <v>10.652491140296018</v>
      </c>
      <c r="Q10">
        <v>1</v>
      </c>
      <c r="R10">
        <v>1</v>
      </c>
      <c r="S10">
        <v>1</v>
      </c>
    </row>
    <row r="11" spans="1:19">
      <c r="A11">
        <v>2019</v>
      </c>
      <c r="B11">
        <v>141</v>
      </c>
      <c r="C11">
        <v>108479</v>
      </c>
      <c r="D11">
        <v>3.6716783893656841</v>
      </c>
      <c r="E11">
        <v>8.2209459895463652</v>
      </c>
      <c r="F11">
        <v>86.868426146996185</v>
      </c>
      <c r="G11">
        <v>0.45262216650227238</v>
      </c>
      <c r="H11">
        <v>99.213672692410498</v>
      </c>
      <c r="I11">
        <v>23.508887773035433</v>
      </c>
      <c r="J11">
        <v>29.116046198699209</v>
      </c>
      <c r="K11">
        <v>17.539318080523099</v>
      </c>
      <c r="L11">
        <v>43.20773930753559</v>
      </c>
      <c r="M11">
        <v>14.226804123711339</v>
      </c>
      <c r="N11">
        <v>71.723122238586186</v>
      </c>
      <c r="O11">
        <v>4.2709867452135493</v>
      </c>
      <c r="P11">
        <v>9.7790868924889516</v>
      </c>
      <c r="Q11">
        <v>2</v>
      </c>
      <c r="R11">
        <v>1</v>
      </c>
      <c r="S11">
        <v>1</v>
      </c>
    </row>
    <row r="12" spans="1:19">
      <c r="A12">
        <v>2019</v>
      </c>
      <c r="B12">
        <v>142</v>
      </c>
      <c r="C12">
        <v>22452</v>
      </c>
      <c r="D12">
        <v>2.7659005879208984</v>
      </c>
      <c r="E12">
        <v>7.8745768751113507</v>
      </c>
      <c r="F12">
        <v>88.900766078745775</v>
      </c>
      <c r="G12">
        <v>0.4587564582219848</v>
      </c>
      <c r="H12">
        <v>100</v>
      </c>
      <c r="I12">
        <v>29.211272141706893</v>
      </c>
      <c r="J12">
        <v>32.896040723981855</v>
      </c>
      <c r="K12">
        <v>19.322980961923797</v>
      </c>
      <c r="L12">
        <v>44.615533980582505</v>
      </c>
      <c r="M12">
        <v>13.310961968680097</v>
      </c>
      <c r="N12">
        <v>75.391498881431744</v>
      </c>
      <c r="O12">
        <v>2.3489932885906044</v>
      </c>
      <c r="P12">
        <v>8.9485458612975339</v>
      </c>
      <c r="Q12">
        <v>2</v>
      </c>
      <c r="R12">
        <v>1</v>
      </c>
      <c r="S12">
        <v>1</v>
      </c>
    </row>
    <row r="13" spans="1:19">
      <c r="A13">
        <v>2019</v>
      </c>
      <c r="B13">
        <v>147</v>
      </c>
      <c r="C13">
        <v>20914</v>
      </c>
      <c r="D13">
        <v>2.6059099168021422</v>
      </c>
      <c r="E13">
        <v>8.5540786076312507</v>
      </c>
      <c r="F13">
        <v>88.562685282585861</v>
      </c>
      <c r="G13">
        <v>0.27732619298077843</v>
      </c>
      <c r="H13">
        <v>100</v>
      </c>
      <c r="I13">
        <v>23.105137614678881</v>
      </c>
      <c r="J13">
        <v>27.576187814421477</v>
      </c>
      <c r="K13">
        <v>15.921579743008378</v>
      </c>
      <c r="L13">
        <v>39.984482758620693</v>
      </c>
      <c r="M13">
        <v>10.829493087557601</v>
      </c>
      <c r="N13">
        <v>79.262672811059943</v>
      </c>
      <c r="O13">
        <v>1.6129032258064513</v>
      </c>
      <c r="P13">
        <v>8.2949308755760391</v>
      </c>
      <c r="Q13">
        <v>2</v>
      </c>
      <c r="R13">
        <v>1</v>
      </c>
      <c r="S13">
        <v>1</v>
      </c>
    </row>
    <row r="14" spans="1:19">
      <c r="A14">
        <v>2019</v>
      </c>
      <c r="B14">
        <v>155</v>
      </c>
      <c r="C14">
        <v>70003</v>
      </c>
      <c r="D14">
        <v>2.5141779638015516</v>
      </c>
      <c r="E14">
        <v>9.5881605074068297</v>
      </c>
      <c r="F14">
        <v>87.501964201534236</v>
      </c>
      <c r="G14">
        <v>0.3956973272574032</v>
      </c>
      <c r="H14">
        <v>100</v>
      </c>
      <c r="I14">
        <v>29.306323863636425</v>
      </c>
      <c r="J14">
        <v>33.684415971394593</v>
      </c>
      <c r="K14">
        <v>19.777928298559846</v>
      </c>
      <c r="L14">
        <v>44.449963898916941</v>
      </c>
      <c r="M14">
        <v>10.814567695301639</v>
      </c>
      <c r="N14">
        <v>81.512371420628298</v>
      </c>
      <c r="O14">
        <v>1.5846538782318598</v>
      </c>
      <c r="P14">
        <v>6.0884070058381994</v>
      </c>
      <c r="Q14">
        <v>1</v>
      </c>
      <c r="R14">
        <v>1</v>
      </c>
      <c r="S14">
        <v>1</v>
      </c>
    </row>
    <row r="15" spans="1:19">
      <c r="A15">
        <v>2019</v>
      </c>
      <c r="B15">
        <v>160</v>
      </c>
      <c r="C15">
        <v>22491</v>
      </c>
      <c r="D15">
        <v>3.712596149570941</v>
      </c>
      <c r="E15">
        <v>9.0036014405762312</v>
      </c>
      <c r="F15">
        <v>86.17669289938199</v>
      </c>
      <c r="G15">
        <v>0.55133164376861876</v>
      </c>
      <c r="H15">
        <v>99.444222133297757</v>
      </c>
      <c r="I15">
        <v>25.593532934131744</v>
      </c>
      <c r="J15">
        <v>31.602518518518561</v>
      </c>
      <c r="K15">
        <v>18.448674027448064</v>
      </c>
      <c r="L15">
        <v>43.447580645161267</v>
      </c>
      <c r="M15">
        <v>8.8164251207729478</v>
      </c>
      <c r="N15">
        <v>78.381642512077278</v>
      </c>
      <c r="O15">
        <v>1.5700483091787441</v>
      </c>
      <c r="P15">
        <v>11.231884057971016</v>
      </c>
      <c r="Q15">
        <v>2</v>
      </c>
      <c r="R15">
        <v>1</v>
      </c>
      <c r="S15">
        <v>1</v>
      </c>
    </row>
    <row r="16" spans="1:19">
      <c r="A16">
        <v>2019</v>
      </c>
      <c r="B16">
        <v>171</v>
      </c>
      <c r="C16">
        <v>19614</v>
      </c>
      <c r="D16">
        <v>2.5135107576221074</v>
      </c>
      <c r="E16">
        <v>7.4691546854287747</v>
      </c>
      <c r="F16">
        <v>83.608646884878141</v>
      </c>
      <c r="G16">
        <v>0.54552870398694808</v>
      </c>
      <c r="H16">
        <v>94.136841031915978</v>
      </c>
      <c r="I16">
        <v>31.613793103448263</v>
      </c>
      <c r="J16">
        <v>34.620682593856642</v>
      </c>
      <c r="K16">
        <v>20.472638575522954</v>
      </c>
      <c r="L16">
        <v>46.922429906542042</v>
      </c>
      <c r="M16">
        <v>15.954118873826902</v>
      </c>
      <c r="N16">
        <v>73.201251303441055</v>
      </c>
      <c r="O16">
        <v>1.4598540145985412</v>
      </c>
      <c r="P16">
        <v>9.3847758081334725</v>
      </c>
      <c r="Q16">
        <v>1</v>
      </c>
      <c r="R16">
        <v>1</v>
      </c>
      <c r="S16">
        <v>1</v>
      </c>
    </row>
    <row r="17" spans="1:19">
      <c r="A17">
        <v>2019</v>
      </c>
      <c r="B17">
        <v>175</v>
      </c>
      <c r="C17">
        <v>17791</v>
      </c>
      <c r="D17">
        <v>5.0699792029677919</v>
      </c>
      <c r="E17">
        <v>8.4312292732280358</v>
      </c>
      <c r="F17">
        <v>85.902984655162726</v>
      </c>
      <c r="G17">
        <v>0.59580686864144794</v>
      </c>
      <c r="H17">
        <v>100</v>
      </c>
      <c r="I17">
        <v>21.192017738359205</v>
      </c>
      <c r="J17">
        <v>29.665066666666721</v>
      </c>
      <c r="K17">
        <v>16.67289144801418</v>
      </c>
      <c r="L17">
        <v>41.144339622641503</v>
      </c>
      <c r="M17">
        <v>10.252100840336132</v>
      </c>
      <c r="N17">
        <v>74.117647058823522</v>
      </c>
      <c r="O17">
        <v>3.6974789915966402</v>
      </c>
      <c r="P17">
        <v>11.932773109243699</v>
      </c>
      <c r="Q17">
        <v>2</v>
      </c>
      <c r="R17">
        <v>1</v>
      </c>
      <c r="S17">
        <v>1</v>
      </c>
    </row>
    <row r="18" spans="1:19">
      <c r="A18">
        <v>2019</v>
      </c>
      <c r="B18">
        <v>177</v>
      </c>
      <c r="C18">
        <v>38155</v>
      </c>
      <c r="D18">
        <v>2.0364303498886125</v>
      </c>
      <c r="E18">
        <v>10.538592582885599</v>
      </c>
      <c r="F18">
        <v>86.987288690866222</v>
      </c>
      <c r="G18">
        <v>0.43768837635958591</v>
      </c>
      <c r="H18">
        <v>100.00000000000001</v>
      </c>
      <c r="I18">
        <v>24.831016731016756</v>
      </c>
      <c r="J18">
        <v>30.527679681671255</v>
      </c>
      <c r="K18">
        <v>18.35172943657733</v>
      </c>
      <c r="L18">
        <v>41.194011976047904</v>
      </c>
      <c r="M18">
        <v>5.3097345132743357</v>
      </c>
      <c r="N18">
        <v>85.029498525073748</v>
      </c>
      <c r="O18">
        <v>1.4011799410029497</v>
      </c>
      <c r="P18">
        <v>8.2595870206489703</v>
      </c>
      <c r="Q18">
        <v>2</v>
      </c>
      <c r="R18">
        <v>1</v>
      </c>
      <c r="S18">
        <v>1</v>
      </c>
    </row>
    <row r="19" spans="1:19">
      <c r="A19">
        <v>2019</v>
      </c>
      <c r="B19">
        <v>178</v>
      </c>
      <c r="C19">
        <v>12343</v>
      </c>
      <c r="D19">
        <v>2.9166329093413261</v>
      </c>
      <c r="E19">
        <v>8.3772178562748092</v>
      </c>
      <c r="F19">
        <v>87.98509276513002</v>
      </c>
      <c r="G19">
        <v>0.3321720813416511</v>
      </c>
      <c r="H19">
        <v>99.611115612087843</v>
      </c>
      <c r="I19">
        <v>30.59472222222222</v>
      </c>
      <c r="J19">
        <v>34.019439071566758</v>
      </c>
      <c r="K19">
        <v>18.070653775322363</v>
      </c>
      <c r="L19">
        <v>43.931707317073176</v>
      </c>
      <c r="M19">
        <v>16.146788990825691</v>
      </c>
      <c r="N19">
        <v>75.779816513761503</v>
      </c>
      <c r="O19">
        <v>1.467889908256881</v>
      </c>
      <c r="P19">
        <v>6.6055045871559654</v>
      </c>
      <c r="Q19">
        <v>2</v>
      </c>
      <c r="R19">
        <v>1</v>
      </c>
      <c r="S19">
        <v>1</v>
      </c>
    </row>
    <row r="20" spans="1:19">
      <c r="A20">
        <v>2019</v>
      </c>
      <c r="B20">
        <v>181</v>
      </c>
      <c r="C20">
        <v>35520</v>
      </c>
      <c r="D20">
        <v>3.7246621621621623</v>
      </c>
      <c r="E20">
        <v>9.4003378378378404</v>
      </c>
      <c r="F20">
        <v>86.365427927927954</v>
      </c>
      <c r="G20">
        <v>0.50957207207207211</v>
      </c>
      <c r="H20">
        <v>100</v>
      </c>
      <c r="I20">
        <v>28.000377928949391</v>
      </c>
      <c r="J20">
        <v>30.590446241389643</v>
      </c>
      <c r="K20">
        <v>18.602490465169264</v>
      </c>
      <c r="L20">
        <v>43.400552486187848</v>
      </c>
      <c r="M20">
        <v>16.876240900066183</v>
      </c>
      <c r="N20">
        <v>72.799470549305099</v>
      </c>
      <c r="O20">
        <v>1.1250827266710783</v>
      </c>
      <c r="P20">
        <v>9.1992058239576409</v>
      </c>
      <c r="Q20">
        <v>2</v>
      </c>
      <c r="R20">
        <v>1</v>
      </c>
      <c r="S20">
        <v>1</v>
      </c>
    </row>
    <row r="21" spans="1:19">
      <c r="A21">
        <v>2019</v>
      </c>
      <c r="B21">
        <v>262</v>
      </c>
      <c r="C21">
        <v>1294</v>
      </c>
      <c r="D21">
        <v>9.4281298299845435</v>
      </c>
      <c r="E21">
        <v>8.5780525502318401</v>
      </c>
      <c r="F21">
        <v>81.916537867078844</v>
      </c>
      <c r="G21">
        <v>7.7279752704791357E-2</v>
      </c>
      <c r="H21">
        <v>100.00000000000001</v>
      </c>
      <c r="I21">
        <v>15.074590163934426</v>
      </c>
      <c r="J21">
        <v>24.122522522522516</v>
      </c>
      <c r="K21">
        <v>14.745943396226391</v>
      </c>
      <c r="L21">
        <v>35.9</v>
      </c>
      <c r="M21">
        <v>6.6666666666666687</v>
      </c>
      <c r="N21">
        <v>86.666666666666686</v>
      </c>
      <c r="O21">
        <v>0</v>
      </c>
      <c r="P21">
        <v>6.6666666666666687</v>
      </c>
      <c r="Q21">
        <v>2</v>
      </c>
      <c r="R21">
        <v>1</v>
      </c>
      <c r="S21">
        <v>1</v>
      </c>
    </row>
    <row r="22" spans="1:19">
      <c r="A22">
        <v>2019</v>
      </c>
      <c r="B22">
        <v>267</v>
      </c>
      <c r="C22">
        <v>1581</v>
      </c>
      <c r="D22">
        <v>1.8342820999367495</v>
      </c>
      <c r="E22">
        <v>7.2106261859582528</v>
      </c>
      <c r="F22">
        <v>90.702087286527515</v>
      </c>
      <c r="G22">
        <v>0.25300442757748259</v>
      </c>
      <c r="H22">
        <v>100</v>
      </c>
      <c r="I22">
        <v>14.072413793103443</v>
      </c>
      <c r="J22">
        <v>17.679824561403503</v>
      </c>
      <c r="K22">
        <v>11.932147838214799</v>
      </c>
      <c r="L22">
        <v>29.95</v>
      </c>
      <c r="M22">
        <v>0</v>
      </c>
      <c r="N22">
        <v>0</v>
      </c>
      <c r="O22">
        <v>0</v>
      </c>
      <c r="P22">
        <v>100</v>
      </c>
      <c r="S22">
        <v>1</v>
      </c>
    </row>
    <row r="23" spans="1:19">
      <c r="A23">
        <v>2019</v>
      </c>
      <c r="B23">
        <v>309</v>
      </c>
      <c r="C23">
        <v>107443</v>
      </c>
      <c r="D23">
        <v>3.6921902776355848</v>
      </c>
      <c r="E23">
        <v>10.809452453859256</v>
      </c>
      <c r="F23">
        <v>84.920376385618411</v>
      </c>
      <c r="G23">
        <v>0.57611943076794203</v>
      </c>
      <c r="H23">
        <v>99.998138547881254</v>
      </c>
      <c r="I23">
        <v>26.382631711620846</v>
      </c>
      <c r="J23">
        <v>31.201852075081689</v>
      </c>
      <c r="K23">
        <v>17.751639832969786</v>
      </c>
      <c r="L23">
        <v>42.567819063004841</v>
      </c>
      <c r="M23">
        <v>12.246234446627378</v>
      </c>
      <c r="N23">
        <v>76.839118096485507</v>
      </c>
      <c r="O23">
        <v>1.156952630430037</v>
      </c>
      <c r="P23">
        <v>9.7576948264571062</v>
      </c>
      <c r="Q23">
        <v>1</v>
      </c>
      <c r="R23">
        <v>1</v>
      </c>
      <c r="S23">
        <v>1</v>
      </c>
    </row>
    <row r="24" spans="1:19">
      <c r="A24">
        <v>2019</v>
      </c>
      <c r="B24">
        <v>470</v>
      </c>
      <c r="C24">
        <v>10405</v>
      </c>
      <c r="D24">
        <v>2.921672272945699</v>
      </c>
      <c r="E24">
        <v>7.5348390197020656</v>
      </c>
      <c r="F24">
        <v>85.516578567996149</v>
      </c>
      <c r="G24">
        <v>0.49014896684286391</v>
      </c>
      <c r="H24">
        <v>96.463238827486748</v>
      </c>
      <c r="I24">
        <v>22.111184210526321</v>
      </c>
      <c r="J24">
        <v>27.05255102040816</v>
      </c>
      <c r="K24">
        <v>16.341942009440299</v>
      </c>
      <c r="L24">
        <v>36.729411764705901</v>
      </c>
      <c r="M24">
        <v>11.176470588235293</v>
      </c>
      <c r="N24">
        <v>66.470588235294116</v>
      </c>
      <c r="O24">
        <v>8.2352941176470615</v>
      </c>
      <c r="P24">
        <v>14.117647058823531</v>
      </c>
      <c r="Q24">
        <v>2</v>
      </c>
      <c r="R24">
        <v>1</v>
      </c>
      <c r="S24">
        <v>1</v>
      </c>
    </row>
    <row r="25" spans="1:19">
      <c r="A25">
        <v>2019</v>
      </c>
      <c r="B25">
        <v>629</v>
      </c>
      <c r="C25">
        <v>2219</v>
      </c>
      <c r="D25">
        <v>7.8413699864803954</v>
      </c>
      <c r="E25">
        <v>14.781433077963046</v>
      </c>
      <c r="F25">
        <v>76.836412798557902</v>
      </c>
      <c r="G25">
        <v>0.54078413699864802</v>
      </c>
      <c r="H25">
        <v>100.00000000000001</v>
      </c>
      <c r="I25">
        <v>27.363218390804601</v>
      </c>
      <c r="J25">
        <v>30.155792682926837</v>
      </c>
      <c r="K25">
        <v>13.9575366568915</v>
      </c>
      <c r="L25">
        <v>35.508333333333326</v>
      </c>
      <c r="M25">
        <v>24.712643678160926</v>
      </c>
      <c r="N25">
        <v>70.114942528735611</v>
      </c>
      <c r="O25">
        <v>1.7241379310344827</v>
      </c>
      <c r="P25">
        <v>3.4482758620689653</v>
      </c>
      <c r="Q25">
        <v>2</v>
      </c>
      <c r="R25">
        <v>1</v>
      </c>
      <c r="S25">
        <v>1</v>
      </c>
    </row>
    <row r="26" spans="1:19">
      <c r="A26">
        <v>2019</v>
      </c>
      <c r="B26">
        <v>643</v>
      </c>
      <c r="C26">
        <v>64155</v>
      </c>
      <c r="D26">
        <v>3.2733224222585928</v>
      </c>
      <c r="E26">
        <v>8.9455225625438377</v>
      </c>
      <c r="F26">
        <v>87.316654976229444</v>
      </c>
      <c r="G26">
        <v>0.45982386407918319</v>
      </c>
      <c r="H26">
        <v>99.995323825111058</v>
      </c>
      <c r="I26">
        <v>24.14838095238094</v>
      </c>
      <c r="J26">
        <v>29.356804321310342</v>
      </c>
      <c r="K26">
        <v>17.553925523938585</v>
      </c>
      <c r="L26">
        <v>36.900677966101654</v>
      </c>
      <c r="M26">
        <v>11.967951927891836</v>
      </c>
      <c r="N26">
        <v>79.018527791687504</v>
      </c>
      <c r="O26">
        <v>1.1016524787180764</v>
      </c>
      <c r="P26">
        <v>7.9118678017025585</v>
      </c>
      <c r="Q26">
        <v>1</v>
      </c>
      <c r="R26">
        <v>1</v>
      </c>
      <c r="S26">
        <v>1</v>
      </c>
    </row>
    <row r="27" spans="1:19">
      <c r="A27">
        <v>2019</v>
      </c>
      <c r="B27">
        <v>704</v>
      </c>
      <c r="C27">
        <v>71</v>
      </c>
      <c r="D27">
        <v>0</v>
      </c>
      <c r="E27">
        <v>4.2253521126760551</v>
      </c>
      <c r="F27">
        <v>92.957746478873219</v>
      </c>
      <c r="G27">
        <v>2.8169014084507031</v>
      </c>
      <c r="H27">
        <v>99.999999999999986</v>
      </c>
      <c r="I27">
        <v>0</v>
      </c>
      <c r="J27">
        <v>33.6</v>
      </c>
      <c r="K27">
        <v>17.577272727272732</v>
      </c>
      <c r="L27">
        <v>22.450000000000003</v>
      </c>
      <c r="M27">
        <v>0</v>
      </c>
      <c r="N27">
        <v>100</v>
      </c>
      <c r="O27">
        <v>0</v>
      </c>
      <c r="P27">
        <v>0</v>
      </c>
      <c r="Q27">
        <v>2</v>
      </c>
      <c r="R27">
        <v>1</v>
      </c>
      <c r="S27">
        <v>1</v>
      </c>
    </row>
    <row r="28" spans="1:19">
      <c r="A28">
        <v>2019</v>
      </c>
      <c r="B28">
        <v>802</v>
      </c>
      <c r="C28">
        <v>11491</v>
      </c>
      <c r="D28">
        <v>2.2017230876338001</v>
      </c>
      <c r="E28">
        <v>7.632059872944045</v>
      </c>
      <c r="F28">
        <v>89.87903576712209</v>
      </c>
      <c r="G28">
        <v>0.28718127230006085</v>
      </c>
      <c r="H28">
        <v>100</v>
      </c>
      <c r="I28">
        <v>27.76403162055334</v>
      </c>
      <c r="J28">
        <v>33.106659064994346</v>
      </c>
      <c r="K28">
        <v>18.790343725793953</v>
      </c>
      <c r="L28">
        <v>46.809090909090912</v>
      </c>
      <c r="M28">
        <v>9.5348837209302317</v>
      </c>
      <c r="N28">
        <v>81.395348837209298</v>
      </c>
      <c r="O28">
        <v>1.86046511627907</v>
      </c>
      <c r="P28">
        <v>7.2093023255813984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T155"/>
  <sheetViews>
    <sheetView defaultGridColor="0" topLeftCell="B1" colorId="22" zoomScale="98" zoomScaleNormal="98" workbookViewId="0">
      <pane ySplit="8" topLeftCell="A61" activePane="bottomLeft" state="frozen"/>
      <selection pane="bottomLeft" activeCell="T9" sqref="T9"/>
    </sheetView>
  </sheetViews>
  <sheetFormatPr baseColWidth="10" defaultRowHeight="15"/>
  <cols>
    <col min="1" max="1" width="1.90625" customWidth="1"/>
    <col min="2" max="2" width="5.1796875" customWidth="1"/>
    <col min="3" max="3" width="4.90625" customWidth="1"/>
    <col min="4" max="4" width="6.453125" customWidth="1"/>
    <col min="5" max="5" width="4" customWidth="1"/>
    <col min="6" max="6" width="6.1796875" style="300" customWidth="1"/>
    <col min="7" max="7" width="4.6328125" customWidth="1"/>
    <col min="8" max="8" width="6.26953125" style="90" customWidth="1"/>
    <col min="9" max="9" width="4.26953125" style="389" customWidth="1"/>
    <col min="10" max="10" width="5.54296875" style="90" customWidth="1"/>
    <col min="11" max="11" width="2.1796875" style="90" customWidth="1"/>
    <col min="12" max="12" width="6" style="90" customWidth="1"/>
    <col min="13" max="13" width="5.1796875" style="90" customWidth="1"/>
    <col min="14" max="14" width="1.453125" style="90" customWidth="1"/>
    <col min="15" max="15" width="5.54296875" style="90" customWidth="1"/>
    <col min="16" max="16" width="1.1796875" style="90" customWidth="1"/>
    <col min="17" max="17" width="4.6328125" style="90" customWidth="1"/>
    <col min="18" max="18" width="1.54296875" style="90" customWidth="1"/>
    <col min="19" max="19" width="5.6328125" style="90" customWidth="1"/>
    <col min="20" max="20" width="1.1796875" style="90" customWidth="1"/>
    <col min="21" max="21" width="6.453125" style="90" customWidth="1"/>
    <col min="22" max="22" width="2" style="90" customWidth="1"/>
    <col min="23" max="23" width="6.90625" customWidth="1"/>
    <col min="24" max="24" width="5.1796875" style="405" customWidth="1"/>
    <col min="25" max="25" width="7.54296875" customWidth="1"/>
    <col min="26" max="26" width="5.08984375" customWidth="1"/>
    <col min="27" max="28" width="5.453125" style="11" customWidth="1"/>
    <col min="29" max="29" width="5.54296875" style="11" customWidth="1"/>
    <col min="30" max="30" width="6.6328125" style="90" customWidth="1"/>
    <col min="31" max="31" width="5" customWidth="1"/>
    <col min="32" max="32" width="5.36328125" customWidth="1"/>
    <col min="33" max="33" width="5.81640625" style="11" customWidth="1"/>
    <col min="34" max="34" width="4.90625" style="11" customWidth="1"/>
    <col min="35" max="35" width="6.453125" style="11" customWidth="1"/>
    <col min="36" max="36" width="7.453125" customWidth="1"/>
    <col min="37" max="37" width="10" customWidth="1"/>
    <col min="38" max="38" width="5.90625" customWidth="1"/>
    <col min="39" max="39" width="8.08984375" customWidth="1"/>
    <col min="40" max="40" width="5.90625" customWidth="1"/>
    <col min="41" max="41" width="8.08984375" customWidth="1"/>
    <col min="42" max="43" width="6.90625" customWidth="1"/>
    <col min="44" max="45" width="6.36328125" customWidth="1"/>
    <col min="46" max="46" width="7.90625" customWidth="1"/>
    <col min="47" max="47" width="5.6328125" customWidth="1"/>
    <col min="48" max="48" width="7.90625" customWidth="1"/>
    <col min="49" max="49" width="6.36328125" customWidth="1"/>
    <col min="50" max="50" width="7.90625" customWidth="1"/>
    <col min="51" max="51" width="6.36328125" customWidth="1"/>
    <col min="52" max="52" width="8" customWidth="1"/>
    <col min="53" max="53" width="9.1796875" customWidth="1"/>
    <col min="54" max="56" width="8" customWidth="1"/>
    <col min="57" max="57" width="7.36328125" customWidth="1"/>
    <col min="58" max="58" width="7.1796875" customWidth="1"/>
    <col min="59" max="59" width="7.08984375" customWidth="1"/>
    <col min="60" max="60" width="8" customWidth="1"/>
    <col min="61" max="61" width="10.08984375" customWidth="1"/>
    <col min="62" max="62" width="8" customWidth="1"/>
    <col min="63" max="63" width="9.6328125" customWidth="1"/>
    <col min="64" max="64" width="7.6328125" customWidth="1"/>
    <col min="65" max="65" width="9.6328125" customWidth="1"/>
    <col min="66" max="66" width="9.1796875" customWidth="1"/>
    <col min="67" max="69" width="7.90625" customWidth="1"/>
    <col min="70" max="70" width="8.08984375" customWidth="1"/>
    <col min="71" max="71" width="8.54296875" customWidth="1"/>
    <col min="72" max="72" width="8" customWidth="1"/>
    <col min="73" max="73" width="6.453125" customWidth="1"/>
    <col min="74" max="74" width="8.08984375" customWidth="1"/>
    <col min="75" max="75" width="7.54296875" customWidth="1"/>
    <col min="76" max="76" width="8.36328125" customWidth="1"/>
    <col min="77" max="77" width="9.453125" customWidth="1"/>
    <col min="78" max="79" width="8.36328125" customWidth="1"/>
    <col min="80" max="80" width="8.90625" customWidth="1"/>
    <col min="81" max="81" width="8.36328125" customWidth="1"/>
    <col min="82" max="82" width="7.90625" customWidth="1"/>
    <col min="83" max="83" width="8" customWidth="1"/>
    <col min="84" max="85" width="9.90625" customWidth="1"/>
    <col min="86" max="86" width="9.08984375" customWidth="1"/>
    <col min="87" max="87" width="8.36328125" customWidth="1"/>
    <col min="88" max="88" width="8.6328125" customWidth="1"/>
    <col min="89" max="89" width="8.90625" customWidth="1"/>
    <col min="90" max="90" width="8.08984375" customWidth="1"/>
    <col min="91" max="91" width="8.6328125" customWidth="1"/>
    <col min="92" max="93" width="9.90625" customWidth="1"/>
    <col min="94" max="94" width="8.08984375" customWidth="1"/>
    <col min="95" max="95" width="8" customWidth="1"/>
    <col min="96" max="96" width="8.08984375" customWidth="1"/>
    <col min="97" max="97" width="11.08984375" customWidth="1"/>
    <col min="98" max="98" width="7.6328125" customWidth="1"/>
    <col min="99" max="99" width="8.08984375" customWidth="1"/>
    <col min="100" max="100" width="7.90625" customWidth="1"/>
    <col min="101" max="101" width="8.90625" customWidth="1"/>
    <col min="102" max="102" width="6.90625" customWidth="1"/>
    <col min="103" max="103" width="6.6328125" customWidth="1"/>
    <col min="104" max="105" width="8.08984375" customWidth="1"/>
    <col min="106" max="106" width="9.36328125" customWidth="1"/>
    <col min="107" max="107" width="10.08984375" customWidth="1"/>
    <col min="108" max="108" width="10.90625" customWidth="1"/>
    <col min="109" max="112" width="8.08984375" customWidth="1"/>
    <col min="113" max="113" width="8.36328125" customWidth="1"/>
    <col min="114" max="114" width="11.08984375" customWidth="1"/>
    <col min="115" max="115" width="8.08984375" customWidth="1"/>
    <col min="116" max="116" width="6.36328125" customWidth="1"/>
    <col min="117" max="117" width="7.453125" customWidth="1"/>
    <col min="118" max="118" width="7.6328125" customWidth="1"/>
    <col min="119" max="120" width="7.90625" customWidth="1"/>
    <col min="121" max="121" width="8" customWidth="1"/>
    <col min="122" max="122" width="7.6328125" customWidth="1"/>
    <col min="123" max="123" width="7.90625" customWidth="1"/>
    <col min="124" max="124" width="8.08984375" customWidth="1"/>
    <col min="125" max="125" width="7.54296875" customWidth="1"/>
    <col min="126" max="126" width="7.90625" customWidth="1"/>
    <col min="127" max="127" width="7.6328125" customWidth="1"/>
    <col min="128" max="128" width="7.90625" customWidth="1"/>
    <col min="129" max="129" width="7.54296875" customWidth="1"/>
    <col min="130" max="130" width="7.90625" customWidth="1"/>
    <col min="131" max="131" width="9.90625" customWidth="1"/>
    <col min="132" max="132" width="7.08984375" customWidth="1"/>
    <col min="133" max="133" width="8.08984375" customWidth="1"/>
    <col min="134" max="134" width="8.54296875" customWidth="1"/>
    <col min="135" max="135" width="9.90625" customWidth="1"/>
    <col min="136" max="136" width="8.36328125" customWidth="1"/>
    <col min="137" max="137" width="10.54296875" customWidth="1"/>
    <col min="138" max="138" width="7.90625" customWidth="1"/>
    <col min="139" max="139" width="8.08984375" customWidth="1"/>
    <col min="140" max="142" width="9.90625" customWidth="1"/>
    <col min="143" max="143" width="8.36328125" customWidth="1"/>
    <col min="144" max="144" width="8.6328125" customWidth="1"/>
    <col min="145" max="145" width="8.54296875" customWidth="1"/>
    <col min="146" max="146" width="8.6328125" customWidth="1"/>
    <col min="147" max="147" width="8.36328125" customWidth="1"/>
    <col min="148" max="148" width="10.6328125" customWidth="1"/>
    <col min="149" max="149" width="9.90625" customWidth="1"/>
    <col min="150" max="150" width="7.54296875" customWidth="1"/>
    <col min="151" max="151" width="8.54296875" customWidth="1"/>
    <col min="152" max="153" width="7.90625" customWidth="1"/>
    <col min="154" max="156" width="8.36328125" customWidth="1"/>
    <col min="157" max="158" width="8.08984375" customWidth="1"/>
    <col min="159" max="160" width="8.36328125" customWidth="1"/>
    <col min="161" max="161" width="8.54296875" customWidth="1"/>
    <col min="162" max="162" width="8.36328125" customWidth="1"/>
    <col min="163" max="163" width="8.6328125" customWidth="1"/>
    <col min="164" max="165" width="9.90625" customWidth="1"/>
    <col min="166" max="166" width="8.08984375" customWidth="1"/>
    <col min="167" max="167" width="8.54296875" customWidth="1"/>
    <col min="168" max="168" width="7.54296875" customWidth="1"/>
    <col min="169" max="169" width="8.08984375" customWidth="1"/>
    <col min="170" max="170" width="7.90625" customWidth="1"/>
    <col min="171" max="171" width="8.36328125" customWidth="1"/>
    <col min="172" max="172" width="8.08984375" customWidth="1"/>
    <col min="173" max="173" width="9.90625" customWidth="1"/>
    <col min="174" max="174" width="8" customWidth="1"/>
    <col min="175" max="175" width="7.90625" customWidth="1"/>
    <col min="176" max="176" width="8.90625" customWidth="1"/>
    <col min="177" max="177" width="8" customWidth="1"/>
    <col min="178" max="178" width="8.90625" customWidth="1"/>
    <col min="179" max="179" width="7.08984375" customWidth="1"/>
    <col min="180" max="180" width="9" customWidth="1"/>
    <col min="181" max="181" width="8.08984375" customWidth="1"/>
    <col min="182" max="182" width="10.36328125" customWidth="1"/>
    <col min="183" max="184" width="7.90625" customWidth="1"/>
    <col min="185" max="185" width="8.6328125" customWidth="1"/>
    <col min="186" max="186" width="8.90625" customWidth="1"/>
    <col min="187" max="187" width="8.6328125" customWidth="1"/>
    <col min="188" max="189" width="8.08984375" customWidth="1"/>
    <col min="190" max="190" width="7.54296875" customWidth="1"/>
    <col min="191" max="193" width="8.08984375" customWidth="1"/>
    <col min="194" max="194" width="8.6328125" customWidth="1"/>
    <col min="195" max="195" width="7.90625" customWidth="1"/>
    <col min="196" max="197" width="8.08984375" customWidth="1"/>
    <col min="198" max="198" width="7.90625" customWidth="1"/>
    <col min="201" max="201" width="8" customWidth="1"/>
    <col min="202" max="202" width="8.08984375" customWidth="1"/>
    <col min="203" max="203" width="8" customWidth="1"/>
    <col min="204" max="205" width="8.08984375" customWidth="1"/>
    <col min="206" max="208" width="7.90625" customWidth="1"/>
    <col min="209" max="209" width="8.08984375" customWidth="1"/>
    <col min="210" max="212" width="7.90625" customWidth="1"/>
    <col min="213" max="213" width="6.6328125" customWidth="1"/>
    <col min="214" max="214" width="8.36328125" customWidth="1"/>
    <col min="215" max="215" width="8" customWidth="1"/>
  </cols>
  <sheetData>
    <row r="1" spans="1:60" ht="13.5" customHeight="1">
      <c r="A1" s="25"/>
      <c r="B1" s="25"/>
      <c r="C1" s="25"/>
      <c r="D1" s="25"/>
      <c r="E1" s="25"/>
      <c r="F1" s="337"/>
      <c r="G1" s="25"/>
      <c r="H1" s="98"/>
      <c r="I1" s="383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25"/>
      <c r="X1" s="399"/>
      <c r="Y1" s="25"/>
      <c r="Z1" s="25"/>
      <c r="AA1" s="120"/>
      <c r="AB1" s="120"/>
      <c r="AC1" s="120"/>
      <c r="AD1" s="98"/>
      <c r="AE1" s="25"/>
      <c r="AF1" s="25"/>
      <c r="AG1" s="120"/>
      <c r="AH1" s="120"/>
      <c r="AI1" s="120"/>
      <c r="AJ1" s="25"/>
    </row>
    <row r="2" spans="1:60" ht="31.5" customHeight="1">
      <c r="A2" s="25"/>
      <c r="B2" s="25"/>
      <c r="C2" s="127" t="s">
        <v>82</v>
      </c>
      <c r="D2" s="129"/>
      <c r="E2" s="129"/>
      <c r="F2" s="338"/>
      <c r="G2" s="129"/>
      <c r="H2" s="129"/>
      <c r="I2" s="383"/>
      <c r="J2" s="129"/>
      <c r="K2" s="129"/>
      <c r="L2" s="98"/>
      <c r="M2" s="98"/>
      <c r="N2" s="98"/>
      <c r="O2" s="129"/>
      <c r="P2" s="129"/>
      <c r="Q2" s="129"/>
      <c r="R2" s="129"/>
      <c r="S2" s="98"/>
      <c r="T2" s="98"/>
      <c r="U2" s="98"/>
      <c r="V2" s="98"/>
      <c r="W2" s="130"/>
      <c r="X2" s="399"/>
      <c r="Y2" s="127" t="str">
        <f>+År!B2</f>
        <v>KJE</v>
      </c>
      <c r="Z2" s="129"/>
      <c r="AA2" s="120"/>
      <c r="AB2" s="98"/>
      <c r="AC2" s="120"/>
      <c r="AD2" s="98"/>
      <c r="AE2" s="25"/>
      <c r="AF2" s="25"/>
      <c r="AG2" s="120"/>
      <c r="AH2" s="120"/>
      <c r="AI2" s="120"/>
      <c r="AJ2" s="25"/>
    </row>
    <row r="3" spans="1:60" ht="22.5" customHeight="1">
      <c r="A3" s="25"/>
      <c r="B3" s="25"/>
      <c r="C3" s="25"/>
      <c r="D3" s="25"/>
      <c r="E3" s="25"/>
      <c r="F3" s="337"/>
      <c r="G3" s="25"/>
      <c r="H3" s="98"/>
      <c r="I3" s="383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25"/>
      <c r="X3" s="399"/>
      <c r="Y3" s="25"/>
      <c r="Z3" s="25"/>
      <c r="AA3" s="120"/>
      <c r="AB3" s="120"/>
      <c r="AC3" s="120"/>
      <c r="AD3" s="98"/>
      <c r="AE3" s="25"/>
      <c r="AF3" s="25"/>
      <c r="AG3" s="120"/>
      <c r="AH3" s="120"/>
      <c r="AI3" s="120"/>
      <c r="AJ3" s="25"/>
    </row>
    <row r="4" spans="1:60" s="177" customFormat="1" ht="22.2">
      <c r="A4" s="192"/>
      <c r="B4" s="192"/>
      <c r="C4" s="192"/>
      <c r="D4" s="192"/>
      <c r="E4" s="128" t="s">
        <v>430</v>
      </c>
      <c r="F4" s="339"/>
      <c r="G4" s="521">
        <f>+År!P2</f>
        <v>49</v>
      </c>
      <c r="H4" s="514"/>
      <c r="I4" s="384"/>
      <c r="J4" s="192"/>
      <c r="K4" s="192"/>
      <c r="L4" s="193"/>
      <c r="M4" s="193"/>
      <c r="N4" s="193"/>
      <c r="O4" s="192"/>
      <c r="P4" s="192"/>
      <c r="Q4" s="192"/>
      <c r="R4" s="192"/>
      <c r="S4" s="98"/>
      <c r="T4" s="98"/>
      <c r="U4" s="98"/>
      <c r="V4" s="98"/>
      <c r="W4" s="193"/>
      <c r="X4" s="400"/>
      <c r="Y4" s="193"/>
      <c r="Z4" s="192"/>
      <c r="AA4" s="261" t="s">
        <v>431</v>
      </c>
      <c r="AB4" s="194"/>
      <c r="AC4" s="192"/>
      <c r="AD4" s="192"/>
      <c r="AE4" s="518">
        <f>SUM(Måned!F9:F20)</f>
        <v>16442</v>
      </c>
      <c r="AF4" s="519"/>
      <c r="AG4" s="520"/>
      <c r="AH4" s="193"/>
      <c r="AI4" s="194"/>
      <c r="AJ4" s="194"/>
      <c r="AK4" s="19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>
      <c r="A5" s="25"/>
      <c r="B5" s="25"/>
      <c r="C5" s="25"/>
      <c r="D5" s="25"/>
      <c r="E5" s="25"/>
      <c r="F5" s="337"/>
      <c r="G5" s="25"/>
      <c r="H5" s="98"/>
      <c r="I5" s="383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25"/>
      <c r="X5" s="399"/>
      <c r="Y5" s="25"/>
      <c r="Z5" s="25"/>
      <c r="AA5" s="120"/>
      <c r="AB5" s="120"/>
      <c r="AC5" s="120"/>
      <c r="AD5" s="98"/>
      <c r="AE5" s="25"/>
      <c r="AF5" s="25"/>
      <c r="AG5" s="120"/>
      <c r="AH5" s="120"/>
      <c r="AI5" s="120"/>
      <c r="AJ5" s="25"/>
    </row>
    <row r="6" spans="1:60" ht="15.6">
      <c r="A6" s="25"/>
      <c r="B6" s="25"/>
      <c r="C6" s="25"/>
      <c r="D6" s="40" t="s">
        <v>2</v>
      </c>
      <c r="E6" s="25"/>
      <c r="F6" s="337"/>
      <c r="G6" s="25"/>
      <c r="H6" s="98"/>
      <c r="I6" s="383"/>
      <c r="J6" s="98"/>
      <c r="K6" s="98"/>
      <c r="L6" s="99" t="s">
        <v>22</v>
      </c>
      <c r="M6" s="98"/>
      <c r="N6" s="98"/>
      <c r="O6" s="383"/>
      <c r="P6" s="383"/>
      <c r="Q6" s="383" t="s">
        <v>400</v>
      </c>
      <c r="R6" s="98"/>
      <c r="S6" s="98"/>
      <c r="T6" s="98"/>
      <c r="U6" s="98"/>
      <c r="V6" s="98"/>
      <c r="W6" s="40"/>
      <c r="X6" s="401"/>
      <c r="Y6" s="40" t="s">
        <v>22</v>
      </c>
      <c r="Z6" s="25"/>
      <c r="AA6" s="121" t="s">
        <v>400</v>
      </c>
      <c r="AB6" s="121" t="s">
        <v>45</v>
      </c>
      <c r="AC6" s="121"/>
      <c r="AD6" s="99" t="s">
        <v>409</v>
      </c>
      <c r="AE6" s="25"/>
      <c r="AF6" s="25"/>
      <c r="AG6" s="121" t="s">
        <v>71</v>
      </c>
      <c r="AH6" s="120"/>
      <c r="AI6" s="120"/>
      <c r="AJ6" s="25"/>
    </row>
    <row r="7" spans="1:60" ht="15.6">
      <c r="A7" s="25"/>
      <c r="B7" s="40" t="s">
        <v>648</v>
      </c>
      <c r="C7" s="40"/>
      <c r="D7" s="40" t="s">
        <v>462</v>
      </c>
      <c r="E7" s="101"/>
      <c r="F7" s="341"/>
      <c r="G7" s="101"/>
      <c r="H7" s="99" t="s">
        <v>2</v>
      </c>
      <c r="I7" s="385"/>
      <c r="J7" s="99" t="s">
        <v>1</v>
      </c>
      <c r="K7" s="99"/>
      <c r="L7" s="99" t="s">
        <v>412</v>
      </c>
      <c r="M7" s="103"/>
      <c r="N7" s="103"/>
      <c r="O7" s="355" t="s">
        <v>2</v>
      </c>
      <c r="P7" s="355"/>
      <c r="Q7" s="355" t="s">
        <v>646</v>
      </c>
      <c r="R7" s="355"/>
      <c r="S7" s="385" t="s">
        <v>22</v>
      </c>
      <c r="T7" s="385"/>
      <c r="U7" s="385" t="s">
        <v>22</v>
      </c>
      <c r="V7" s="385"/>
      <c r="W7" s="40" t="s">
        <v>22</v>
      </c>
      <c r="X7" s="402"/>
      <c r="Y7" s="40" t="s">
        <v>410</v>
      </c>
      <c r="Z7" s="101"/>
      <c r="AA7" s="121" t="s">
        <v>466</v>
      </c>
      <c r="AB7" s="121" t="s">
        <v>508</v>
      </c>
      <c r="AC7" s="121" t="s">
        <v>508</v>
      </c>
      <c r="AD7" s="99" t="s">
        <v>412</v>
      </c>
      <c r="AE7" s="40" t="s">
        <v>460</v>
      </c>
      <c r="AF7" s="40" t="s">
        <v>410</v>
      </c>
      <c r="AG7" s="121" t="s">
        <v>413</v>
      </c>
      <c r="AH7" s="121" t="s">
        <v>413</v>
      </c>
      <c r="AI7" s="121" t="s">
        <v>414</v>
      </c>
      <c r="AJ7" s="25"/>
    </row>
    <row r="8" spans="1:60" ht="15.6">
      <c r="A8" s="25"/>
      <c r="B8" s="40" t="s">
        <v>649</v>
      </c>
      <c r="C8" s="40" t="s">
        <v>85</v>
      </c>
      <c r="D8" s="40" t="s">
        <v>463</v>
      </c>
      <c r="E8" s="101" t="s">
        <v>465</v>
      </c>
      <c r="F8" s="341" t="s">
        <v>2</v>
      </c>
      <c r="G8" s="101" t="s">
        <v>465</v>
      </c>
      <c r="H8" s="99" t="s">
        <v>400</v>
      </c>
      <c r="I8" s="385" t="s">
        <v>465</v>
      </c>
      <c r="J8" s="99" t="s">
        <v>400</v>
      </c>
      <c r="K8" s="99"/>
      <c r="L8" s="99" t="s">
        <v>44</v>
      </c>
      <c r="M8" s="103" t="s">
        <v>465</v>
      </c>
      <c r="N8" s="103"/>
      <c r="O8" s="355" t="s">
        <v>637</v>
      </c>
      <c r="P8" s="355"/>
      <c r="Q8" s="355" t="s">
        <v>647</v>
      </c>
      <c r="R8" s="355"/>
      <c r="S8" s="385" t="s">
        <v>637</v>
      </c>
      <c r="T8" s="385"/>
      <c r="U8" s="385" t="s">
        <v>639</v>
      </c>
      <c r="V8" s="385"/>
      <c r="W8" s="40" t="s">
        <v>0</v>
      </c>
      <c r="X8" s="402" t="s">
        <v>465</v>
      </c>
      <c r="Y8" s="40" t="s">
        <v>411</v>
      </c>
      <c r="Z8" s="101" t="s">
        <v>465</v>
      </c>
      <c r="AA8" s="121" t="s">
        <v>467</v>
      </c>
      <c r="AB8" s="121" t="s">
        <v>454</v>
      </c>
      <c r="AC8" s="121" t="s">
        <v>68</v>
      </c>
      <c r="AD8" s="99" t="s">
        <v>44</v>
      </c>
      <c r="AE8" s="40" t="s">
        <v>461</v>
      </c>
      <c r="AF8" s="40" t="s">
        <v>488</v>
      </c>
      <c r="AG8" s="121" t="s">
        <v>43</v>
      </c>
      <c r="AH8" s="121" t="s">
        <v>487</v>
      </c>
      <c r="AI8" s="121" t="s">
        <v>487</v>
      </c>
      <c r="AJ8" s="25"/>
    </row>
    <row r="9" spans="1:60" ht="15.6">
      <c r="A9" s="25"/>
      <c r="B9" s="95" t="s">
        <v>521</v>
      </c>
      <c r="C9" s="95">
        <f>+'Ark1'!C31</f>
        <v>2024</v>
      </c>
      <c r="D9" s="95">
        <f>+IF(F9=0,"",'Ark1'!Q31)</f>
        <v>24</v>
      </c>
      <c r="E9" s="119">
        <f t="shared" ref="E9:E20" si="0">+IF(F9=0,"",D9-D22)</f>
        <v>-2</v>
      </c>
      <c r="F9" s="342">
        <f>+'Ark1'!R31</f>
        <v>205</v>
      </c>
      <c r="G9" s="119">
        <f t="shared" ref="G9:G20" si="1">+IF(F9=0,"",F9-F22)</f>
        <v>3</v>
      </c>
      <c r="H9" s="97">
        <f>+IF(F9=0,"",'Ark1'!AG31)</f>
        <v>1.4182346136594357</v>
      </c>
      <c r="I9" s="386">
        <f t="shared" ref="I9:I20" si="2">+IF(F9=0,"",H9-H22)</f>
        <v>6.4282921309704477E-2</v>
      </c>
      <c r="J9" s="97">
        <f>+IF(F9=0,"",'Ark1'!AH31)</f>
        <v>3.4146341463414642</v>
      </c>
      <c r="K9" s="99"/>
      <c r="L9" s="97">
        <f>+IF(F9=0,"",'Ark1'!U31)</f>
        <v>9.3775609756097573</v>
      </c>
      <c r="M9" s="97">
        <f t="shared" ref="M9:M20" si="3">+IF(F9=0,"",L9-L22)</f>
        <v>5.6273846896889523E-2</v>
      </c>
      <c r="N9" s="103"/>
      <c r="O9" s="18">
        <f>+'Ark1'!AI31</f>
        <v>41</v>
      </c>
      <c r="P9" s="355"/>
      <c r="Q9" s="145">
        <f>IF(O9=0,"",100*O9/F9)</f>
        <v>20</v>
      </c>
      <c r="R9" s="355"/>
      <c r="S9" s="56">
        <f>+IF(O9=0,"",'Ark1'!AJ31)</f>
        <v>84.817073170731717</v>
      </c>
      <c r="T9" s="385"/>
      <c r="U9" s="56">
        <f>+IF(O9=0,"",'Ark1'!AK31)</f>
        <v>16.184952370517603</v>
      </c>
      <c r="V9" s="385"/>
      <c r="W9" s="96">
        <f>+IF(F9=0,"",'Ark1'!S31)</f>
        <v>5.3219512195121954</v>
      </c>
      <c r="X9" s="403">
        <f t="shared" ref="X9:X20" si="4">+IF(F9=0,"",W9-W22)</f>
        <v>1.9971021492391827E-2</v>
      </c>
      <c r="Y9" s="96">
        <f>+IF(F9=0,"",'Ark1'!T31)</f>
        <v>4.7121951219512193</v>
      </c>
      <c r="Z9" s="96">
        <f t="shared" ref="Z9:Z20" si="5">+IF(F9=0,"",Y9-Y22)</f>
        <v>5.37792803670607E-2</v>
      </c>
      <c r="AA9" s="102">
        <f>+IF(F9=0,"",'Ark1'!W31)</f>
        <v>0</v>
      </c>
      <c r="AB9" s="260">
        <f>+IF(F9=0,"",'Ark1'!X31)</f>
        <v>4.3902439024390247</v>
      </c>
      <c r="AC9" s="260">
        <f>+IF(F9=0,"",'Ark1'!Y31)</f>
        <v>0.48780487804878048</v>
      </c>
      <c r="AD9" s="97">
        <f>+IF(F9=0,"",'Ark1'!Z31)</f>
        <v>3.2196930473964045</v>
      </c>
      <c r="AE9" s="97">
        <f>+IF(F9=0,"",'Ark1'!AA31)</f>
        <v>1.4223841536474204</v>
      </c>
      <c r="AF9" s="97">
        <f>+IF(F9=0,"",'Ark1'!AB31)</f>
        <v>1.2840855381338496</v>
      </c>
      <c r="AG9" s="102">
        <f>+IF(F9=0,"",'Ark1'!AD31)</f>
        <v>35.72393590347869</v>
      </c>
      <c r="AH9" s="102">
        <f>+IF(F9=0,"",'Ark1'!AE31)</f>
        <v>41.395516808456826</v>
      </c>
      <c r="AI9" s="102">
        <f>+IF(F9=0,"",'Ark1'!AF31)</f>
        <v>1.2468069577910232</v>
      </c>
      <c r="AJ9" s="25"/>
      <c r="AW9">
        <f>+År!I36</f>
        <v>8.2440579004987242</v>
      </c>
      <c r="AX9" s="1">
        <f>+År!P36</f>
        <v>5.5390463447269189</v>
      </c>
      <c r="AY9" s="1">
        <f t="shared" ref="AY9:AY18" si="6">+AY10</f>
        <v>84.817073170731717</v>
      </c>
      <c r="AZ9" s="1">
        <f t="shared" ref="AZ9:AZ18" si="7">+AZ10</f>
        <v>14.780222322733776</v>
      </c>
    </row>
    <row r="10" spans="1:60" ht="15.6">
      <c r="A10" s="25"/>
      <c r="B10" s="95" t="s">
        <v>522</v>
      </c>
      <c r="C10" s="95">
        <f>+'Ark1'!C32</f>
        <v>2024</v>
      </c>
      <c r="D10" s="95">
        <f>+IF(F10=0,"",'Ark1'!Q32)</f>
        <v>46</v>
      </c>
      <c r="E10" s="119">
        <f t="shared" si="0"/>
        <v>0</v>
      </c>
      <c r="F10" s="342">
        <f>+'Ark1'!R32</f>
        <v>1161</v>
      </c>
      <c r="G10" s="119">
        <f t="shared" si="1"/>
        <v>-136</v>
      </c>
      <c r="H10" s="97">
        <f>+IF(F10=0,"",'Ark1'!AG32)</f>
        <v>5.5509159800750716</v>
      </c>
      <c r="I10" s="386">
        <f t="shared" si="2"/>
        <v>-0.81810039332767825</v>
      </c>
      <c r="J10" s="97">
        <f>+IF(F10=0,"",'Ark1'!AH32)</f>
        <v>1.1197243755383288</v>
      </c>
      <c r="K10" s="99"/>
      <c r="L10" s="97">
        <f>+IF(F10=0,"",'Ark1'!U32)</f>
        <v>6.4807924203273002</v>
      </c>
      <c r="M10" s="97">
        <f t="shared" si="3"/>
        <v>-0.34819755654239781</v>
      </c>
      <c r="N10" s="103"/>
      <c r="O10" s="18">
        <f>+'Ark1'!AI32</f>
        <v>1050</v>
      </c>
      <c r="P10" s="355"/>
      <c r="Q10" s="145">
        <f t="shared" ref="Q10:Q20" si="8">IF(O10=0,"",100*O10/F10)</f>
        <v>90.439276485788113</v>
      </c>
      <c r="R10" s="355"/>
      <c r="S10" s="56">
        <f>+IF(O10=0,"",'Ark1'!AJ32)</f>
        <v>74.010190476190445</v>
      </c>
      <c r="T10" s="385"/>
      <c r="U10" s="56">
        <f>+IF(O10=0,"",'Ark1'!AK32)</f>
        <v>15.268158287545303</v>
      </c>
      <c r="V10" s="385"/>
      <c r="W10" s="96">
        <f>+IF(F10=0,"",'Ark1'!S32)</f>
        <v>5.7614125753660641</v>
      </c>
      <c r="X10" s="403">
        <f t="shared" si="4"/>
        <v>0.31962383211240208</v>
      </c>
      <c r="Y10" s="96">
        <f>+IF(F10=0,"",'Ark1'!T32)</f>
        <v>4.73557278208441</v>
      </c>
      <c r="Z10" s="96">
        <f t="shared" si="5"/>
        <v>-4.6231381369715052E-2</v>
      </c>
      <c r="AA10" s="102">
        <f>+IF(F10=0,"",'Ark1'!W32)</f>
        <v>0</v>
      </c>
      <c r="AB10" s="260">
        <f>+IF(F10=0,"",'Ark1'!X32)</f>
        <v>0.17226528854435827</v>
      </c>
      <c r="AC10" s="260">
        <f>+IF(F10=0,"",'Ark1'!Y32)</f>
        <v>0.17226528854435827</v>
      </c>
      <c r="AD10" s="97">
        <f>+IF(F10=0,"",'Ark1'!Z32)</f>
        <v>2.272257444488611</v>
      </c>
      <c r="AE10" s="97">
        <f>+IF(F10=0,"",'Ark1'!AA32)</f>
        <v>1.4083885769255813</v>
      </c>
      <c r="AF10" s="97">
        <f>+IF(F10=0,"",'Ark1'!AB32)</f>
        <v>1.382747406841996</v>
      </c>
      <c r="AG10" s="102">
        <f>+IF(F10=0,"",'Ark1'!AD32)</f>
        <v>20.697420684218223</v>
      </c>
      <c r="AH10" s="102">
        <f>+IF(F10=0,"",'Ark1'!AE32)</f>
        <v>44.659912711528506</v>
      </c>
      <c r="AI10" s="102">
        <f>+IF(F10=0,"",'Ark1'!AF32)</f>
        <v>7.0611847707091604</v>
      </c>
      <c r="AJ10" s="25"/>
      <c r="AW10">
        <f>+AW9</f>
        <v>8.2440579004987242</v>
      </c>
      <c r="AX10" s="1">
        <f>+AX9</f>
        <v>5.5390463447269189</v>
      </c>
      <c r="AY10" s="1">
        <f t="shared" si="6"/>
        <v>84.817073170731717</v>
      </c>
      <c r="AZ10" s="1">
        <f t="shared" si="7"/>
        <v>14.780222322733776</v>
      </c>
    </row>
    <row r="11" spans="1:60" ht="15.6">
      <c r="A11" s="25"/>
      <c r="B11" s="95" t="s">
        <v>523</v>
      </c>
      <c r="C11" s="95">
        <f>+'Ark1'!C33</f>
        <v>2024</v>
      </c>
      <c r="D11" s="95">
        <f>+IF(F11=0,"",'Ark1'!Q33)</f>
        <v>74</v>
      </c>
      <c r="E11" s="119">
        <f t="shared" si="0"/>
        <v>-48</v>
      </c>
      <c r="F11" s="342">
        <f>+'Ark1'!R33</f>
        <v>2541</v>
      </c>
      <c r="G11" s="119">
        <f t="shared" si="1"/>
        <v>-1154</v>
      </c>
      <c r="H11" s="97">
        <f>+IF(F11=0,"",'Ark1'!AG33)</f>
        <v>12.760422814514044</v>
      </c>
      <c r="I11" s="386">
        <f t="shared" si="2"/>
        <v>-4.7289887640775845</v>
      </c>
      <c r="J11" s="97">
        <f>+IF(F11=0,"",'Ark1'!AH33)</f>
        <v>0.4329004329004329</v>
      </c>
      <c r="K11" s="99"/>
      <c r="L11" s="97">
        <f>+IF(F11=0,"",'Ark1'!U33)</f>
        <v>6.8070051160960308</v>
      </c>
      <c r="M11" s="97">
        <f t="shared" si="3"/>
        <v>0.22459645574419529</v>
      </c>
      <c r="N11" s="103"/>
      <c r="O11" s="18">
        <f>+'Ark1'!AI33</f>
        <v>1834</v>
      </c>
      <c r="P11" s="355"/>
      <c r="Q11" s="145">
        <f t="shared" si="8"/>
        <v>72.176308539944898</v>
      </c>
      <c r="R11" s="355"/>
      <c r="S11" s="56">
        <f>+IF(O11=0,"",'Ark1'!AJ33)</f>
        <v>76.351962922573549</v>
      </c>
      <c r="T11" s="385"/>
      <c r="U11" s="56">
        <f>+IF(O11=0,"",'Ark1'!AK33)</f>
        <v>15.451318926111355</v>
      </c>
      <c r="V11" s="385"/>
      <c r="W11" s="96">
        <f>+IF(F11=0,"",'Ark1'!S33)</f>
        <v>5.6469893742621009</v>
      </c>
      <c r="X11" s="403">
        <f t="shared" si="4"/>
        <v>0.31573091688727217</v>
      </c>
      <c r="Y11" s="96">
        <f>+IF(F11=0,"",'Ark1'!T33)</f>
        <v>5.1176702085792991</v>
      </c>
      <c r="Z11" s="96">
        <f t="shared" si="5"/>
        <v>0.35799497177280415</v>
      </c>
      <c r="AA11" s="102">
        <f>+IF(F11=0,"",'Ark1'!W33)</f>
        <v>0</v>
      </c>
      <c r="AB11" s="260">
        <f>+IF(F11=0,"",'Ark1'!X33)</f>
        <v>0.47225501770956319</v>
      </c>
      <c r="AC11" s="260">
        <f>+IF(F11=0,"",'Ark1'!Y33)</f>
        <v>0</v>
      </c>
      <c r="AD11" s="97">
        <f>+IF(F11=0,"",'Ark1'!Z33)</f>
        <v>1.9591333759555236</v>
      </c>
      <c r="AE11" s="97">
        <f>+IF(F11=0,"",'Ark1'!AA33)</f>
        <v>1.2696855223806596</v>
      </c>
      <c r="AF11" s="97">
        <f>+IF(F11=0,"",'Ark1'!AB33)</f>
        <v>1.2439252796655855</v>
      </c>
      <c r="AG11" s="102">
        <f>+IF(F11=0,"",'Ark1'!AD33)</f>
        <v>22.345017318562363</v>
      </c>
      <c r="AH11" s="102">
        <f>+IF(F11=0,"",'Ark1'!AE33)</f>
        <v>41.052869972288597</v>
      </c>
      <c r="AI11" s="102">
        <f>+IF(F11=0,"",'Ark1'!AF33)</f>
        <v>15.45432429144873</v>
      </c>
      <c r="AJ11" s="25"/>
      <c r="AW11">
        <f t="shared" ref="AW11:AW20" si="9">+AW10</f>
        <v>8.2440579004987242</v>
      </c>
      <c r="AX11" s="1">
        <f t="shared" ref="AX11:AX20" si="10">+AX10</f>
        <v>5.5390463447269189</v>
      </c>
      <c r="AY11" s="1">
        <f t="shared" si="6"/>
        <v>84.817073170731717</v>
      </c>
      <c r="AZ11" s="1">
        <f t="shared" si="7"/>
        <v>14.780222322733776</v>
      </c>
    </row>
    <row r="12" spans="1:60" ht="15.6">
      <c r="A12" s="25"/>
      <c r="B12" s="95" t="s">
        <v>524</v>
      </c>
      <c r="C12" s="95">
        <f>+'Ark1'!C34</f>
        <v>2024</v>
      </c>
      <c r="D12" s="95">
        <f>+IF(F12=0,"",'Ark1'!Q34)</f>
        <v>89</v>
      </c>
      <c r="E12" s="119">
        <f t="shared" si="0"/>
        <v>11</v>
      </c>
      <c r="F12" s="342">
        <f>+'Ark1'!R34</f>
        <v>3145</v>
      </c>
      <c r="G12" s="119">
        <f t="shared" si="1"/>
        <v>394</v>
      </c>
      <c r="H12" s="97">
        <f>+IF(F12=0,"",'Ark1'!AG34)</f>
        <v>15.385381500979738</v>
      </c>
      <c r="I12" s="386">
        <f t="shared" si="2"/>
        <v>2.6316728569448387</v>
      </c>
      <c r="J12" s="97">
        <f>+IF(F12=0,"",'Ark1'!AH34)</f>
        <v>1.1446740858505564</v>
      </c>
      <c r="K12" s="99"/>
      <c r="L12" s="97">
        <f>+IF(F12=0,"",'Ark1'!U34)</f>
        <v>6.6310651828298894</v>
      </c>
      <c r="M12" s="97">
        <f t="shared" si="3"/>
        <v>0.18388234022719363</v>
      </c>
      <c r="N12" s="103"/>
      <c r="O12" s="18">
        <f>+'Ark1'!AI34</f>
        <v>2748</v>
      </c>
      <c r="P12" s="355"/>
      <c r="Q12" s="145">
        <f t="shared" si="8"/>
        <v>87.376788553259146</v>
      </c>
      <c r="R12" s="355"/>
      <c r="S12" s="56">
        <f>+IF(O12=0,"",'Ark1'!AJ34)</f>
        <v>76.276419213973739</v>
      </c>
      <c r="T12" s="385"/>
      <c r="U12" s="56">
        <f>+IF(O12=0,"",'Ark1'!AK34)</f>
        <v>14.923064052090311</v>
      </c>
      <c r="V12" s="385"/>
      <c r="W12" s="96">
        <f>+IF(F12=0,"",'Ark1'!S34)</f>
        <v>5.2864864864864876</v>
      </c>
      <c r="X12" s="403">
        <f t="shared" si="4"/>
        <v>-9.8100936268873618E-2</v>
      </c>
      <c r="Y12" s="96">
        <f>+IF(F12=0,"",'Ark1'!T34)</f>
        <v>4.574880763116056</v>
      </c>
      <c r="Z12" s="96">
        <f t="shared" si="5"/>
        <v>-4.2712839210368614E-2</v>
      </c>
      <c r="AA12" s="102">
        <f>+IF(F12=0,"",'Ark1'!W34)</f>
        <v>0</v>
      </c>
      <c r="AB12" s="260">
        <f>+IF(F12=0,"",'Ark1'!X34)</f>
        <v>9.5389507154213043E-2</v>
      </c>
      <c r="AC12" s="260">
        <f>+IF(F12=0,"",'Ark1'!Y34)</f>
        <v>0</v>
      </c>
      <c r="AD12" s="97">
        <f>+IF(F12=0,"",'Ark1'!Z34)</f>
        <v>1.6781959929232697</v>
      </c>
      <c r="AE12" s="97">
        <f>+IF(F12=0,"",'Ark1'!AA34)</f>
        <v>1.2577108025511872</v>
      </c>
      <c r="AF12" s="97">
        <f>+IF(F12=0,"",'Ark1'!AB34)</f>
        <v>1.2782409888312127</v>
      </c>
      <c r="AG12" s="102">
        <f>+IF(F12=0,"",'Ark1'!AD34)</f>
        <v>35.743686102905173</v>
      </c>
      <c r="AH12" s="102">
        <f>+IF(F12=0,"",'Ark1'!AE34)</f>
        <v>58.860436591622246</v>
      </c>
      <c r="AI12" s="102">
        <f>+IF(F12=0,"",'Ark1'!AF34)</f>
        <v>19.12784332806228</v>
      </c>
      <c r="AJ12" s="25"/>
      <c r="AW12">
        <f t="shared" si="9"/>
        <v>8.2440579004987242</v>
      </c>
      <c r="AX12" s="1">
        <f t="shared" si="10"/>
        <v>5.5390463447269189</v>
      </c>
      <c r="AY12" s="1">
        <f t="shared" si="6"/>
        <v>84.817073170731717</v>
      </c>
      <c r="AZ12" s="1">
        <f t="shared" si="7"/>
        <v>14.780222322733776</v>
      </c>
    </row>
    <row r="13" spans="1:60" ht="15.6">
      <c r="A13" s="25"/>
      <c r="B13" s="95" t="s">
        <v>442</v>
      </c>
      <c r="C13" s="95">
        <f>+'Ark1'!C35</f>
        <v>2024</v>
      </c>
      <c r="D13" s="95">
        <f>+IF(F13=0,"",'Ark1'!Q35)</f>
        <v>71</v>
      </c>
      <c r="E13" s="119">
        <f t="shared" si="0"/>
        <v>14</v>
      </c>
      <c r="F13" s="342">
        <f>+'Ark1'!R35</f>
        <v>1553</v>
      </c>
      <c r="G13" s="119">
        <f t="shared" si="1"/>
        <v>99</v>
      </c>
      <c r="H13" s="97">
        <f>+IF(F13=0,"",'Ark1'!AG35)</f>
        <v>7.8257424632309647</v>
      </c>
      <c r="I13" s="386">
        <f t="shared" si="2"/>
        <v>0.96681834751695295</v>
      </c>
      <c r="J13" s="97">
        <f>+IF(F13=0,"",'Ark1'!AH35)</f>
        <v>2.4468770122343861</v>
      </c>
      <c r="K13" s="99"/>
      <c r="L13" s="97">
        <f>+IF(F13=0,"",'Ark1'!U35)</f>
        <v>6.8304571796522922</v>
      </c>
      <c r="M13" s="97">
        <f t="shared" si="3"/>
        <v>0.27027836259589311</v>
      </c>
      <c r="N13" s="103"/>
      <c r="O13" s="18">
        <f>+'Ark1'!AI35</f>
        <v>1405</v>
      </c>
      <c r="P13" s="355"/>
      <c r="Q13" s="145">
        <f t="shared" si="8"/>
        <v>90.470057952350288</v>
      </c>
      <c r="R13" s="355"/>
      <c r="S13" s="56">
        <f>+IF(O13=0,"",'Ark1'!AJ35)</f>
        <v>77.05202846975088</v>
      </c>
      <c r="T13" s="385"/>
      <c r="U13" s="56">
        <f>+IF(O13=0,"",'Ark1'!AK35)</f>
        <v>14.447078902864602</v>
      </c>
      <c r="V13" s="385"/>
      <c r="W13" s="96">
        <f>+IF(F13=0,"",'Ark1'!S35)</f>
        <v>5.3863490019317437</v>
      </c>
      <c r="X13" s="403">
        <f t="shared" si="4"/>
        <v>-0.11433875597747356</v>
      </c>
      <c r="Y13" s="96">
        <f>+IF(F13=0,"",'Ark1'!T35)</f>
        <v>4.4925949774629759</v>
      </c>
      <c r="Z13" s="96">
        <f t="shared" si="5"/>
        <v>-4.7294981271550185E-2</v>
      </c>
      <c r="AA13" s="102">
        <f>+IF(F13=0,"",'Ark1'!W35)</f>
        <v>0</v>
      </c>
      <c r="AB13" s="260">
        <f>+IF(F13=0,"",'Ark1'!X35)</f>
        <v>0.57952350289761745</v>
      </c>
      <c r="AC13" s="260">
        <f>+IF(F13=0,"",'Ark1'!Y35)</f>
        <v>0</v>
      </c>
      <c r="AD13" s="97">
        <f>+IF(F13=0,"",'Ark1'!Z35)</f>
        <v>2.6103476015718248</v>
      </c>
      <c r="AE13" s="97">
        <f>+IF(F13=0,"",'Ark1'!AA35)</f>
        <v>1.4643632371015303</v>
      </c>
      <c r="AF13" s="97">
        <f>+IF(F13=0,"",'Ark1'!AB35)</f>
        <v>1.3547191234967555</v>
      </c>
      <c r="AG13" s="102">
        <f>+IF(F13=0,"",'Ark1'!AD35)</f>
        <v>43.347835436061857</v>
      </c>
      <c r="AH13" s="102">
        <f>+IF(F13=0,"",'Ark1'!AE35)</f>
        <v>55.875717879983249</v>
      </c>
      <c r="AI13" s="102">
        <f>+IF(F13=0,"",'Ark1'!AF35)</f>
        <v>9.4453229534119938</v>
      </c>
      <c r="AJ13" s="25"/>
      <c r="AW13">
        <f t="shared" si="9"/>
        <v>8.2440579004987242</v>
      </c>
      <c r="AX13" s="1">
        <f t="shared" si="10"/>
        <v>5.5390463447269189</v>
      </c>
      <c r="AY13" s="1">
        <f t="shared" si="6"/>
        <v>84.817073170731717</v>
      </c>
      <c r="AZ13" s="1">
        <f t="shared" si="7"/>
        <v>14.780222322733776</v>
      </c>
    </row>
    <row r="14" spans="1:60" ht="15.6">
      <c r="A14" s="25"/>
      <c r="B14" s="95" t="s">
        <v>525</v>
      </c>
      <c r="C14" s="95">
        <f>+'Ark1'!C36</f>
        <v>2024</v>
      </c>
      <c r="D14" s="95">
        <f>+IF(F14=0,"",'Ark1'!Q36)</f>
        <v>66</v>
      </c>
      <c r="E14" s="119">
        <f t="shared" si="0"/>
        <v>-22</v>
      </c>
      <c r="F14" s="342">
        <f>+'Ark1'!R36</f>
        <v>1075</v>
      </c>
      <c r="G14" s="119">
        <f t="shared" si="1"/>
        <v>-334</v>
      </c>
      <c r="H14" s="97">
        <f>+IF(F14=0,"",'Ark1'!AG36)</f>
        <v>6.326651360985851</v>
      </c>
      <c r="I14" s="386">
        <f t="shared" si="2"/>
        <v>-1.6176488683999795</v>
      </c>
      <c r="J14" s="97">
        <f>+IF(F14=0,"",'Ark1'!AH36)</f>
        <v>0.93023255813953509</v>
      </c>
      <c r="K14" s="99"/>
      <c r="L14" s="97">
        <f>+IF(F14=0,"",'Ark1'!U36)</f>
        <v>7.9773953488371996</v>
      </c>
      <c r="M14" s="97">
        <f t="shared" si="3"/>
        <v>0.1364443197385512</v>
      </c>
      <c r="N14" s="103"/>
      <c r="O14" s="18">
        <f>+'Ark1'!AI36</f>
        <v>995</v>
      </c>
      <c r="P14" s="355"/>
      <c r="Q14" s="145">
        <f t="shared" si="8"/>
        <v>92.558139534883722</v>
      </c>
      <c r="R14" s="355"/>
      <c r="S14" s="56">
        <f>+IF(O14=0,"",'Ark1'!AJ36)</f>
        <v>80.735577889447242</v>
      </c>
      <c r="T14" s="385"/>
      <c r="U14" s="56">
        <f>+IF(O14=0,"",'Ark1'!AK36)</f>
        <v>14.412815580329516</v>
      </c>
      <c r="V14" s="385"/>
      <c r="W14" s="96">
        <f>+IF(F14=0,"",'Ark1'!S36)</f>
        <v>5.2167441860465118</v>
      </c>
      <c r="X14" s="403">
        <f t="shared" si="4"/>
        <v>7.8348160496473085E-2</v>
      </c>
      <c r="Y14" s="96">
        <f>+IF(F14=0,"",'Ark1'!T36)</f>
        <v>4</v>
      </c>
      <c r="Z14" s="96">
        <f t="shared" si="5"/>
        <v>-0.22569198012775082</v>
      </c>
      <c r="AA14" s="102">
        <f>+IF(F14=0,"",'Ark1'!W36)</f>
        <v>0</v>
      </c>
      <c r="AB14" s="260">
        <f>+IF(F14=0,"",'Ark1'!X36)</f>
        <v>0.372093023255814</v>
      </c>
      <c r="AC14" s="260">
        <f>+IF(F14=0,"",'Ark1'!Y36)</f>
        <v>0</v>
      </c>
      <c r="AD14" s="97">
        <f>+IF(F14=0,"",'Ark1'!Z36)</f>
        <v>2.3924650529832006</v>
      </c>
      <c r="AE14" s="97">
        <f>+IF(F14=0,"",'Ark1'!AA36)</f>
        <v>1.3831203699660544</v>
      </c>
      <c r="AF14" s="97">
        <f>+IF(F14=0,"",'Ark1'!AB36)</f>
        <v>1.4155284985589505</v>
      </c>
      <c r="AG14" s="102">
        <f>+IF(F14=0,"",'Ark1'!AD36)</f>
        <v>46.102320601195714</v>
      </c>
      <c r="AH14" s="102">
        <f>+IF(F14=0,"",'Ark1'!AE36)</f>
        <v>59.581368952965349</v>
      </c>
      <c r="AI14" s="102">
        <f>+IF(F14=0,"",'Ark1'!AF36)</f>
        <v>6.5381340469529263</v>
      </c>
      <c r="AJ14" s="25"/>
      <c r="AW14">
        <f t="shared" si="9"/>
        <v>8.2440579004987242</v>
      </c>
      <c r="AX14" s="1">
        <f t="shared" si="10"/>
        <v>5.5390463447269189</v>
      </c>
      <c r="AY14" s="1">
        <f t="shared" si="6"/>
        <v>84.817073170731717</v>
      </c>
      <c r="AZ14" s="1">
        <f t="shared" si="7"/>
        <v>14.780222322733776</v>
      </c>
    </row>
    <row r="15" spans="1:60" ht="15.6">
      <c r="A15" s="25"/>
      <c r="B15" s="95" t="s">
        <v>526</v>
      </c>
      <c r="C15" s="95">
        <f>+'Ark1'!C37</f>
        <v>2024</v>
      </c>
      <c r="D15" s="95">
        <f>+IF(F15=0,"",'Ark1'!Q37)</f>
        <v>35</v>
      </c>
      <c r="E15" s="119">
        <f t="shared" si="0"/>
        <v>14</v>
      </c>
      <c r="F15" s="342">
        <f>+'Ark1'!R37</f>
        <v>561</v>
      </c>
      <c r="G15" s="119">
        <f t="shared" si="1"/>
        <v>255</v>
      </c>
      <c r="H15" s="97">
        <f>+IF(F15=0,"",'Ark1'!AG37)</f>
        <v>3.3667579499043896</v>
      </c>
      <c r="I15" s="386">
        <f t="shared" si="2"/>
        <v>1.67045329099897</v>
      </c>
      <c r="J15" s="97">
        <f>+IF(F15=0,"",'Ark1'!AH37)</f>
        <v>4.9910873440285197</v>
      </c>
      <c r="K15" s="99"/>
      <c r="L15" s="97">
        <f>+IF(F15=0,"",'Ark1'!U37)</f>
        <v>8.1347593582887718</v>
      </c>
      <c r="M15" s="97">
        <f t="shared" si="3"/>
        <v>0.4256090314913914</v>
      </c>
      <c r="N15" s="103"/>
      <c r="O15" s="18">
        <f>+'Ark1'!AI37</f>
        <v>561</v>
      </c>
      <c r="P15" s="355"/>
      <c r="Q15" s="145">
        <f t="shared" si="8"/>
        <v>100</v>
      </c>
      <c r="R15" s="355"/>
      <c r="S15" s="56">
        <f>+IF(O15=0,"",'Ark1'!AJ37)</f>
        <v>82.254723707664951</v>
      </c>
      <c r="T15" s="385"/>
      <c r="U15" s="56">
        <f>+IF(O15=0,"",'Ark1'!AK37)</f>
        <v>14.020248590359484</v>
      </c>
      <c r="V15" s="385"/>
      <c r="W15" s="96">
        <f>+IF(F15=0,"",'Ark1'!S37)</f>
        <v>5.2085561497326198</v>
      </c>
      <c r="X15" s="403">
        <f t="shared" si="4"/>
        <v>0.38829471182412423</v>
      </c>
      <c r="Y15" s="96">
        <f>+IF(F15=0,"",'Ark1'!T37)</f>
        <v>3.9269162210338679</v>
      </c>
      <c r="Z15" s="96">
        <f t="shared" si="5"/>
        <v>-0.29203802733214523</v>
      </c>
      <c r="AA15" s="102">
        <f>+IF(F15=0,"",'Ark1'!W37)</f>
        <v>0</v>
      </c>
      <c r="AB15" s="260">
        <f>+IF(F15=0,"",'Ark1'!X37)</f>
        <v>2.4955436720142599</v>
      </c>
      <c r="AC15" s="260">
        <f>+IF(F15=0,"",'Ark1'!Y37)</f>
        <v>0</v>
      </c>
      <c r="AD15" s="97">
        <f>+IF(F15=0,"",'Ark1'!Z37)</f>
        <v>3.1097661679704105</v>
      </c>
      <c r="AE15" s="97">
        <f>+IF(F15=0,"",'Ark1'!AA37)</f>
        <v>1.6528476644650043</v>
      </c>
      <c r="AF15" s="97">
        <f>+IF(F15=0,"",'Ark1'!AB37)</f>
        <v>1.4552159336876589</v>
      </c>
      <c r="AG15" s="102">
        <f>+IF(F15=0,"",'Ark1'!AD37)</f>
        <v>51.073591511796565</v>
      </c>
      <c r="AH15" s="102">
        <f>+IF(F15=0,"",'Ark1'!AE37)</f>
        <v>72.520409247681769</v>
      </c>
      <c r="AI15" s="102">
        <f>+IF(F15=0,"",'Ark1'!AF37)</f>
        <v>3.4119936747354345</v>
      </c>
      <c r="AJ15" s="25"/>
      <c r="AW15">
        <f t="shared" si="9"/>
        <v>8.2440579004987242</v>
      </c>
      <c r="AX15" s="1">
        <f t="shared" si="10"/>
        <v>5.5390463447269189</v>
      </c>
      <c r="AY15" s="1">
        <f t="shared" si="6"/>
        <v>84.817073170731717</v>
      </c>
      <c r="AZ15" s="1">
        <f t="shared" si="7"/>
        <v>14.780222322733776</v>
      </c>
    </row>
    <row r="16" spans="1:60" ht="15.6">
      <c r="A16" s="25"/>
      <c r="B16" s="95" t="s">
        <v>527</v>
      </c>
      <c r="C16" s="95">
        <f>+'Ark1'!C38</f>
        <v>2024</v>
      </c>
      <c r="D16" s="95">
        <f>+IF(F16=0,"",'Ark1'!Q38)</f>
        <v>81</v>
      </c>
      <c r="E16" s="119">
        <f t="shared" si="0"/>
        <v>-1</v>
      </c>
      <c r="F16" s="342">
        <f>+'Ark1'!R38</f>
        <v>992</v>
      </c>
      <c r="G16" s="119">
        <f t="shared" si="1"/>
        <v>-159</v>
      </c>
      <c r="H16" s="97">
        <f>+IF(F16=0,"",'Ark1'!AG38)</f>
        <v>6.8422590240562799</v>
      </c>
      <c r="I16" s="386">
        <f t="shared" si="2"/>
        <v>-0.7898176008798945</v>
      </c>
      <c r="J16" s="97">
        <f>+IF(F16=0,"",'Ark1'!AH38)</f>
        <v>3.0241935483870974</v>
      </c>
      <c r="K16" s="99"/>
      <c r="L16" s="97">
        <f>+IF(F16=0,"",'Ark1'!U38)</f>
        <v>9.3493951612903174</v>
      </c>
      <c r="M16" s="97">
        <f t="shared" si="3"/>
        <v>0.1281093228889354</v>
      </c>
      <c r="N16" s="103"/>
      <c r="O16" s="18">
        <f>+'Ark1'!AI38</f>
        <v>976</v>
      </c>
      <c r="P16" s="355"/>
      <c r="Q16" s="145">
        <f t="shared" si="8"/>
        <v>98.387096774193552</v>
      </c>
      <c r="R16" s="355"/>
      <c r="S16" s="56">
        <f>+IF(O16=0,"",'Ark1'!AJ38)</f>
        <v>86.576844262295054</v>
      </c>
      <c r="T16" s="385"/>
      <c r="U16" s="56">
        <f>+IF(O16=0,"",'Ark1'!AK38)</f>
        <v>14.168857058861621</v>
      </c>
      <c r="V16" s="385"/>
      <c r="W16" s="96">
        <f>+IF(F16=0,"",'Ark1'!S38)</f>
        <v>5.3377016129032251</v>
      </c>
      <c r="X16" s="403">
        <f t="shared" si="4"/>
        <v>0.63744096998402444</v>
      </c>
      <c r="Y16" s="96">
        <f>+IF(F16=0,"",'Ark1'!T38)</f>
        <v>3.71875</v>
      </c>
      <c r="Z16" s="96">
        <f t="shared" si="5"/>
        <v>0.40684730668983571</v>
      </c>
      <c r="AA16" s="102">
        <f>+IF(F16=0,"",'Ark1'!W38)</f>
        <v>0</v>
      </c>
      <c r="AB16" s="260">
        <f>+IF(F16=0,"",'Ark1'!X38)</f>
        <v>1.411290322580645</v>
      </c>
      <c r="AC16" s="260">
        <f>+IF(F16=0,"",'Ark1'!Y38)</f>
        <v>0</v>
      </c>
      <c r="AD16" s="97">
        <f>+IF(F16=0,"",'Ark1'!Z38)</f>
        <v>2.4273350158829605</v>
      </c>
      <c r="AE16" s="97">
        <f>+IF(F16=0,"",'Ark1'!AA38)</f>
        <v>1.4728284861703398</v>
      </c>
      <c r="AF16" s="97">
        <f>+IF(F16=0,"",'Ark1'!AB38)</f>
        <v>1.2678289998985948</v>
      </c>
      <c r="AG16" s="102">
        <f>+IF(F16=0,"",'Ark1'!AD38)</f>
        <v>46.991907658888977</v>
      </c>
      <c r="AH16" s="102">
        <f>+IF(F16=0,"",'Ark1'!AE38)</f>
        <v>69.382912107147263</v>
      </c>
      <c r="AI16" s="102">
        <f>+IF(F16=0,"",'Ark1'!AF38)</f>
        <v>6.0333292786765611</v>
      </c>
      <c r="AJ16" s="25"/>
      <c r="AW16">
        <f t="shared" si="9"/>
        <v>8.2440579004987242</v>
      </c>
      <c r="AX16" s="1">
        <f t="shared" si="10"/>
        <v>5.5390463447269189</v>
      </c>
      <c r="AY16" s="1">
        <f t="shared" si="6"/>
        <v>84.817073170731717</v>
      </c>
      <c r="AZ16" s="1">
        <f t="shared" si="7"/>
        <v>14.780222322733776</v>
      </c>
    </row>
    <row r="17" spans="1:52" ht="15.6">
      <c r="A17" s="25"/>
      <c r="B17" s="95" t="s">
        <v>528</v>
      </c>
      <c r="C17" s="95">
        <f>+'Ark1'!C39</f>
        <v>2024</v>
      </c>
      <c r="D17" s="95">
        <f>+IF(F17=0,"",'Ark1'!Q39)</f>
        <v>131</v>
      </c>
      <c r="E17" s="119">
        <f t="shared" si="0"/>
        <v>-4</v>
      </c>
      <c r="F17" s="342">
        <f>+'Ark1'!R39</f>
        <v>1562</v>
      </c>
      <c r="G17" s="119">
        <f t="shared" si="1"/>
        <v>-396</v>
      </c>
      <c r="H17" s="97">
        <f>+IF(F17=0,"",'Ark1'!AG39)</f>
        <v>12.483843457116544</v>
      </c>
      <c r="I17" s="386">
        <f t="shared" si="2"/>
        <v>-2.0516682027308608</v>
      </c>
      <c r="J17" s="97">
        <f>+IF(F17=0,"",'Ark1'!AH39)</f>
        <v>2.4327784891165178</v>
      </c>
      <c r="K17" s="99"/>
      <c r="L17" s="97">
        <f>+IF(F17=0,"",'Ark1'!U39)</f>
        <v>10.83335467349551</v>
      </c>
      <c r="M17" s="97">
        <f t="shared" si="3"/>
        <v>0.50950380526262862</v>
      </c>
      <c r="N17" s="103"/>
      <c r="O17" s="18">
        <f>+'Ark1'!AI39</f>
        <v>1499</v>
      </c>
      <c r="P17" s="355"/>
      <c r="Q17" s="145">
        <f t="shared" si="8"/>
        <v>95.966709346991038</v>
      </c>
      <c r="R17" s="355"/>
      <c r="S17" s="56">
        <f>+IF(O17=0,"",'Ark1'!AJ39)</f>
        <v>90.419813208805834</v>
      </c>
      <c r="T17" s="385"/>
      <c r="U17" s="56">
        <f>+IF(O17=0,"",'Ark1'!AK39)</f>
        <v>14.574704513444496</v>
      </c>
      <c r="V17" s="385"/>
      <c r="W17" s="96">
        <f>+IF(F17=0,"",'Ark1'!S39)</f>
        <v>5.7944942381562115</v>
      </c>
      <c r="X17" s="403">
        <f t="shared" si="4"/>
        <v>0.57590383979053339</v>
      </c>
      <c r="Y17" s="96">
        <f>+IF(F17=0,"",'Ark1'!T39)</f>
        <v>4.3380281690140849</v>
      </c>
      <c r="Z17" s="96">
        <f t="shared" si="5"/>
        <v>0.45140917003553538</v>
      </c>
      <c r="AA17" s="102">
        <f>+IF(F17=0,"",'Ark1'!W39)</f>
        <v>0.19206145966709351</v>
      </c>
      <c r="AB17" s="260">
        <f>+IF(F17=0,"",'Ark1'!X39)</f>
        <v>8.1946222791293248</v>
      </c>
      <c r="AC17" s="260">
        <f>+IF(F17=0,"",'Ark1'!Y39)</f>
        <v>0.32010243277848921</v>
      </c>
      <c r="AD17" s="97">
        <f>+IF(F17=0,"",'Ark1'!Z39)</f>
        <v>3.6991946576145129</v>
      </c>
      <c r="AE17" s="97">
        <f>+IF(F17=0,"",'Ark1'!AA39)</f>
        <v>1.5234052450414539</v>
      </c>
      <c r="AF17" s="97">
        <f>+IF(F17=0,"",'Ark1'!AB39)</f>
        <v>1.4168189303537724</v>
      </c>
      <c r="AG17" s="102">
        <f>+IF(F17=0,"",'Ark1'!AD39)</f>
        <v>33.824727524356554</v>
      </c>
      <c r="AH17" s="102">
        <f>+IF(F17=0,"",'Ark1'!AE39)</f>
        <v>59.36716298586235</v>
      </c>
      <c r="AI17" s="102">
        <f>+IF(F17=0,"",'Ark1'!AF39)</f>
        <v>9.5000608198515994</v>
      </c>
      <c r="AJ17" s="25"/>
      <c r="AW17">
        <f t="shared" si="9"/>
        <v>8.2440579004987242</v>
      </c>
      <c r="AX17" s="1">
        <f t="shared" si="10"/>
        <v>5.5390463447269189</v>
      </c>
      <c r="AY17" s="1">
        <f t="shared" si="6"/>
        <v>84.817073170731717</v>
      </c>
      <c r="AZ17" s="1">
        <f t="shared" si="7"/>
        <v>14.780222322733776</v>
      </c>
    </row>
    <row r="18" spans="1:52" ht="15.6">
      <c r="A18" s="25"/>
      <c r="B18" s="95" t="s">
        <v>529</v>
      </c>
      <c r="C18" s="95">
        <f>+'Ark1'!C40</f>
        <v>2024</v>
      </c>
      <c r="D18" s="95">
        <f>+IF(F18=0,"",'Ark1'!Q40)</f>
        <v>267</v>
      </c>
      <c r="E18" s="119">
        <f t="shared" si="0"/>
        <v>36</v>
      </c>
      <c r="F18" s="342">
        <f>+'Ark1'!R40</f>
        <v>2602</v>
      </c>
      <c r="G18" s="119">
        <f t="shared" si="1"/>
        <v>532</v>
      </c>
      <c r="H18" s="97">
        <f>+IF(F18=0,"",'Ark1'!AG40)</f>
        <v>20.270116740244077</v>
      </c>
      <c r="I18" s="386">
        <f t="shared" si="2"/>
        <v>5.0273920104375982</v>
      </c>
      <c r="J18" s="97">
        <f>+IF(F18=0,"",'Ark1'!AH40)</f>
        <v>1.3451191391237509</v>
      </c>
      <c r="K18" s="99"/>
      <c r="L18" s="97">
        <f>+IF(F18=0,"",'Ark1'!U40)</f>
        <v>10.559531129900062</v>
      </c>
      <c r="M18" s="97">
        <f t="shared" si="3"/>
        <v>0.31914465647012413</v>
      </c>
      <c r="N18" s="103"/>
      <c r="O18" s="18">
        <f>+'Ark1'!AI40</f>
        <v>2544</v>
      </c>
      <c r="P18" s="355"/>
      <c r="Q18" s="145">
        <f t="shared" si="8"/>
        <v>97.77094542659492</v>
      </c>
      <c r="R18" s="355"/>
      <c r="S18" s="56">
        <f>+IF(O18=0,"",'Ark1'!AJ40)</f>
        <v>88.253419811320896</v>
      </c>
      <c r="T18" s="385"/>
      <c r="U18" s="56">
        <f>+IF(O18=0,"",'Ark1'!AK40)</f>
        <v>14.912575705178355</v>
      </c>
      <c r="V18" s="385"/>
      <c r="W18" s="96">
        <f>+IF(F18=0,"",'Ark1'!S40)</f>
        <v>5.8604919292851632</v>
      </c>
      <c r="X18" s="403">
        <f t="shared" si="4"/>
        <v>0.33102333025134545</v>
      </c>
      <c r="Y18" s="96">
        <f>+IF(F18=0,"",'Ark1'!T40)</f>
        <v>4.3451191391237529</v>
      </c>
      <c r="Z18" s="96">
        <f t="shared" si="5"/>
        <v>-3.7489556528421453E-2</v>
      </c>
      <c r="AA18" s="102">
        <f>+IF(F18=0,"",'Ark1'!W40)</f>
        <v>0.11529592621060722</v>
      </c>
      <c r="AB18" s="260">
        <f>+IF(F18=0,"",'Ark1'!X40)</f>
        <v>6.6102997694081447</v>
      </c>
      <c r="AC18" s="260">
        <f>+IF(F18=0,"",'Ark1'!Y40)</f>
        <v>0.11529592621060722</v>
      </c>
      <c r="AD18" s="97">
        <f>+IF(F18=0,"",'Ark1'!Z40)</f>
        <v>3.7602316798205262</v>
      </c>
      <c r="AE18" s="97">
        <f>+IF(F18=0,"",'Ark1'!AA40)</f>
        <v>1.5012624165430137</v>
      </c>
      <c r="AF18" s="97">
        <f>+IF(F18=0,"",'Ark1'!AB40)</f>
        <v>1.427209374951284</v>
      </c>
      <c r="AG18" s="102">
        <f>+IF(F18=0,"",'Ark1'!AD40)</f>
        <v>43.606735949961653</v>
      </c>
      <c r="AH18" s="102">
        <f>+IF(F18=0,"",'Ark1'!AE40)</f>
        <v>68.846974587639906</v>
      </c>
      <c r="AI18" s="102">
        <f>+IF(F18=0,"",'Ark1'!AF40)</f>
        <v>15.825325386206053</v>
      </c>
      <c r="AJ18" s="25"/>
      <c r="AW18">
        <f t="shared" si="9"/>
        <v>8.2440579004987242</v>
      </c>
      <c r="AX18" s="1">
        <f t="shared" si="10"/>
        <v>5.5390463447269189</v>
      </c>
      <c r="AY18" s="1">
        <f t="shared" si="6"/>
        <v>84.817073170731717</v>
      </c>
      <c r="AZ18" s="1">
        <f t="shared" si="7"/>
        <v>14.780222322733776</v>
      </c>
    </row>
    <row r="19" spans="1:52" ht="15.6">
      <c r="A19" s="25"/>
      <c r="B19" s="95" t="s">
        <v>530</v>
      </c>
      <c r="C19" s="95">
        <f>+'Ark1'!C41</f>
        <v>2024</v>
      </c>
      <c r="D19" s="95">
        <f>+IF(F19=0,"",'Ark1'!Q41)</f>
        <v>123</v>
      </c>
      <c r="E19" s="119">
        <f t="shared" si="0"/>
        <v>-12</v>
      </c>
      <c r="F19" s="342">
        <f>+'Ark1'!R41</f>
        <v>953</v>
      </c>
      <c r="G19" s="119">
        <f t="shared" si="1"/>
        <v>-48</v>
      </c>
      <c r="H19" s="97">
        <f>+IF(F19=0,"",'Ark1'!AG41)</f>
        <v>7.0494168889728259</v>
      </c>
      <c r="I19" s="386">
        <f t="shared" si="2"/>
        <v>-0.37606866834846375</v>
      </c>
      <c r="J19" s="97">
        <f>+IF(F19=0,"",'Ark1'!AH41)</f>
        <v>5.9811122770199363</v>
      </c>
      <c r="K19" s="99"/>
      <c r="L19" s="97">
        <f>+IF(F19=0,"",'Ark1'!U41)</f>
        <v>10.026652675760753</v>
      </c>
      <c r="M19" s="97">
        <f t="shared" si="3"/>
        <v>-0.28943124032315737</v>
      </c>
      <c r="N19" s="103"/>
      <c r="O19" s="18">
        <f>+'Ark1'!AI41</f>
        <v>921</v>
      </c>
      <c r="P19" s="355"/>
      <c r="Q19" s="145">
        <f t="shared" si="8"/>
        <v>96.642182581322146</v>
      </c>
      <c r="R19" s="355"/>
      <c r="S19" s="56">
        <f>+IF(O19=0,"",'Ark1'!AJ41)</f>
        <v>87.756786102062946</v>
      </c>
      <c r="T19" s="385"/>
      <c r="U19" s="56">
        <f>+IF(O19=0,"",'Ark1'!AK41)</f>
        <v>14.33944498242831</v>
      </c>
      <c r="V19" s="385"/>
      <c r="W19" s="96">
        <f>+IF(F19=0,"",'Ark1'!S41)</f>
        <v>5.5498426023085008</v>
      </c>
      <c r="X19" s="403">
        <f t="shared" si="4"/>
        <v>-8.9518037052139121E-2</v>
      </c>
      <c r="Y19" s="96">
        <f>+IF(F19=0,"",'Ark1'!T41)</f>
        <v>4.3200419727177355</v>
      </c>
      <c r="Z19" s="96">
        <f t="shared" si="5"/>
        <v>-0.210427557751796</v>
      </c>
      <c r="AA19" s="102">
        <f>+IF(F19=0,"",'Ark1'!W41)</f>
        <v>0</v>
      </c>
      <c r="AB19" s="260">
        <f>+IF(F19=0,"",'Ark1'!X41)</f>
        <v>7.1353620146904513</v>
      </c>
      <c r="AC19" s="260">
        <f>+IF(F19=0,"",'Ark1'!Y41)</f>
        <v>0.10493179433368312</v>
      </c>
      <c r="AD19" s="97">
        <f>+IF(F19=0,"",'Ark1'!Z41)</f>
        <v>3.6576506404798192</v>
      </c>
      <c r="AE19" s="97">
        <f>+IF(F19=0,"",'Ark1'!AA41)</f>
        <v>1.5378684354159931</v>
      </c>
      <c r="AF19" s="97">
        <f>+IF(F19=0,"",'Ark1'!AB41)</f>
        <v>1.4642960262129689</v>
      </c>
      <c r="AG19" s="102">
        <f>+IF(F19=0,"",'Ark1'!AD41)</f>
        <v>49.531608085687346</v>
      </c>
      <c r="AH19" s="102">
        <f>+IF(F19=0,"",'Ark1'!AE41)</f>
        <v>71.680249705324954</v>
      </c>
      <c r="AI19" s="102">
        <f>+IF(F19=0,"",'Ark1'!AF41)</f>
        <v>5.7961318574382679</v>
      </c>
      <c r="AJ19" s="25"/>
      <c r="AW19">
        <f t="shared" si="9"/>
        <v>8.2440579004987242</v>
      </c>
      <c r="AX19" s="1">
        <f t="shared" si="10"/>
        <v>5.5390463447269189</v>
      </c>
      <c r="AY19" s="1">
        <f>+AY20</f>
        <v>84.817073170731717</v>
      </c>
      <c r="AZ19" s="1">
        <f>+AZ20</f>
        <v>14.780222322733776</v>
      </c>
    </row>
    <row r="20" spans="1:52" ht="15.6">
      <c r="A20" s="25"/>
      <c r="B20" s="95" t="s">
        <v>531</v>
      </c>
      <c r="C20" s="95">
        <f>+'Ark1'!C42</f>
        <v>2024</v>
      </c>
      <c r="D20" s="95">
        <f>+IF(F20=0,"",'Ark1'!Q42)</f>
        <v>22</v>
      </c>
      <c r="E20" s="119">
        <f t="shared" si="0"/>
        <v>7</v>
      </c>
      <c r="F20" s="342">
        <f>+'Ark1'!R42</f>
        <v>92</v>
      </c>
      <c r="G20" s="119">
        <f t="shared" si="1"/>
        <v>-7</v>
      </c>
      <c r="H20" s="97">
        <f>+IF(F20=0,"",'Ark1'!AG42)</f>
        <v>0.72025720626077161</v>
      </c>
      <c r="I20" s="386">
        <f t="shared" si="2"/>
        <v>2.1673070556398888E-2</v>
      </c>
      <c r="J20" s="97">
        <f>+IF(F20=0,"",'Ark1'!AH42)</f>
        <v>3.2608695652173911</v>
      </c>
      <c r="K20" s="99"/>
      <c r="L20" s="97">
        <f>+IF(F20=0,"",'Ark1'!U42)</f>
        <v>10.611956521739131</v>
      </c>
      <c r="M20" s="97">
        <f t="shared" si="3"/>
        <v>0.79882520860781625</v>
      </c>
      <c r="N20" s="103"/>
      <c r="O20" s="18">
        <f>+'Ark1'!AI42</f>
        <v>87</v>
      </c>
      <c r="P20" s="355"/>
      <c r="Q20" s="145">
        <f t="shared" si="8"/>
        <v>94.565217391304344</v>
      </c>
      <c r="R20" s="355"/>
      <c r="S20" s="56">
        <f>+IF(O20=0,"",'Ark1'!AJ42)</f>
        <v>86.518390804597701</v>
      </c>
      <c r="T20" s="385"/>
      <c r="U20" s="56">
        <f>+IF(O20=0,"",'Ark1'!AK42)</f>
        <v>15.248580469150138</v>
      </c>
      <c r="V20" s="385"/>
      <c r="W20" s="96">
        <f>+IF(F20=0,"",'Ark1'!S42)</f>
        <v>5.858695652173914</v>
      </c>
      <c r="X20" s="403">
        <f t="shared" si="4"/>
        <v>0.40415019762845983</v>
      </c>
      <c r="Y20" s="96">
        <f>+IF(F20=0,"",'Ark1'!T42)</f>
        <v>4.6086956521739131</v>
      </c>
      <c r="Z20" s="96">
        <f t="shared" si="5"/>
        <v>0.56829161176987242</v>
      </c>
      <c r="AA20" s="102">
        <f>+IF(F20=0,"",'Ark1'!W42)</f>
        <v>0</v>
      </c>
      <c r="AB20" s="260">
        <f>+IF(F20=0,"",'Ark1'!X42)</f>
        <v>6.5217391304347823</v>
      </c>
      <c r="AC20" s="260">
        <f>+IF(F20=0,"",'Ark1'!Y42)</f>
        <v>3.2608695652173911</v>
      </c>
      <c r="AD20" s="97">
        <f>+IF(F20=0,"",'Ark1'!Z42)</f>
        <v>3.777100405915947</v>
      </c>
      <c r="AE20" s="97">
        <f>+IF(F20=0,"",'Ark1'!AA42)</f>
        <v>1.9200403173933296</v>
      </c>
      <c r="AF20" s="97">
        <f>+IF(F20=0,"",'Ark1'!AB42)</f>
        <v>1.1605519839164471</v>
      </c>
      <c r="AG20" s="102">
        <f>+IF(F20=0,"",'Ark1'!AD42)</f>
        <v>29.440901397841035</v>
      </c>
      <c r="AH20" s="102">
        <f>+IF(F20=0,"",'Ark1'!AE42)</f>
        <v>39.956762162873623</v>
      </c>
      <c r="AI20" s="102">
        <f>+IF(F20=0,"",'Ark1'!AF42)</f>
        <v>0.55954263471597154</v>
      </c>
      <c r="AJ20" s="25"/>
      <c r="AW20">
        <f t="shared" si="9"/>
        <v>8.2440579004987242</v>
      </c>
      <c r="AX20" s="1">
        <f t="shared" si="10"/>
        <v>5.5390463447269189</v>
      </c>
      <c r="AY20" s="1">
        <f>+År!L36</f>
        <v>84.817073170731717</v>
      </c>
      <c r="AZ20" s="1">
        <f>+År!N36</f>
        <v>14.780222322733776</v>
      </c>
    </row>
    <row r="21" spans="1:52" ht="15.6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99"/>
      <c r="L21" s="25"/>
      <c r="M21" s="25"/>
      <c r="N21" s="103"/>
      <c r="O21" s="25"/>
      <c r="P21" s="25"/>
      <c r="Q21" s="25"/>
      <c r="R21" s="25"/>
      <c r="S21" s="25"/>
      <c r="T21" s="385"/>
      <c r="U21" s="25"/>
      <c r="V21" s="385"/>
      <c r="W21" s="25"/>
      <c r="X21" s="399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X21" s="1"/>
    </row>
    <row r="22" spans="1:52" ht="15.6">
      <c r="A22" s="25"/>
      <c r="B22" s="105" t="str">
        <f t="shared" ref="B22:B33" si="11">+B9</f>
        <v>Jan</v>
      </c>
      <c r="C22" s="105">
        <f>+'Ark1'!C43</f>
        <v>2023</v>
      </c>
      <c r="D22" s="105">
        <f>+IF(F22=0,"",'Ark1'!Q43)</f>
        <v>26</v>
      </c>
      <c r="E22" s="278">
        <f t="shared" ref="E22:E33" si="12">+IF(F22=0,"",D22-D35)</f>
        <v>-1</v>
      </c>
      <c r="F22" s="343">
        <f>+'Ark1'!R43</f>
        <v>202</v>
      </c>
      <c r="G22" s="25"/>
      <c r="H22" s="117">
        <f>+IF(F22=0,"",'Ark1'!AG43)</f>
        <v>1.3539516923497312</v>
      </c>
      <c r="I22" s="25"/>
      <c r="J22" s="117">
        <f>+IF(F22=0,"",'Ark1'!AH43)</f>
        <v>2.9702970297029703</v>
      </c>
      <c r="K22" s="99"/>
      <c r="L22" s="117">
        <f>+IF(F22=0,"",'Ark1'!U43)</f>
        <v>9.3212871287128678</v>
      </c>
      <c r="M22" s="117">
        <f t="shared" ref="M22:M33" si="13">+IF(F22=0,"",L22-L35)</f>
        <v>-1.3480803776587891E-2</v>
      </c>
      <c r="N22" s="103"/>
      <c r="O22" s="18">
        <f>+'Ark1'!AI43</f>
        <v>0</v>
      </c>
      <c r="P22" s="355"/>
      <c r="Q22" s="145" t="str">
        <f>IF(O22=0,"",100*O22/F22)</f>
        <v/>
      </c>
      <c r="R22" s="355"/>
      <c r="S22" s="56" t="str">
        <f>+IF(O22=0,"",'Ark1'!AJ43)</f>
        <v/>
      </c>
      <c r="T22" s="385"/>
      <c r="U22" s="56" t="str">
        <f>+IF(O22=0,"",'Ark1'!AK43)</f>
        <v/>
      </c>
      <c r="V22" s="385"/>
      <c r="W22" s="106">
        <f>+IF(F22=0,"",'Ark1'!S43)</f>
        <v>5.3019801980198036</v>
      </c>
      <c r="X22" s="399"/>
      <c r="Y22" s="106">
        <f>+IF(F22=0,"",'Ark1'!T43)</f>
        <v>4.6584158415841586</v>
      </c>
      <c r="Z22" s="106">
        <f t="shared" ref="Z22:Z33" si="14">+IF(F22=0,"",Y22-Y35)</f>
        <v>2.5504449179096333E-2</v>
      </c>
      <c r="AA22" s="122">
        <f>+IF(F22=0,"",'Ark1'!W43)</f>
        <v>0</v>
      </c>
      <c r="AB22" s="122">
        <f>+IF(F22=0,"",'Ark1'!X43)</f>
        <v>4.4554455445544567</v>
      </c>
      <c r="AC22" s="122">
        <f>+IF(F22=0,"",'Ark1'!Y43)</f>
        <v>0</v>
      </c>
      <c r="AD22" s="117">
        <f>+IF(F22=0,"",'Ark1'!Z43)</f>
        <v>3.1193570559186674</v>
      </c>
      <c r="AE22" s="117">
        <f>+IF(F22=0,"",'Ark1'!AA43)</f>
        <v>1.6176305981537114</v>
      </c>
      <c r="AF22" s="117">
        <f>+IF(F22=0,"",'Ark1'!AB43)</f>
        <v>1.5276829881308132</v>
      </c>
      <c r="AG22" s="122">
        <f>+IF(F22=0,"",'Ark1'!AD43)</f>
        <v>34.403270418127782</v>
      </c>
      <c r="AH22" s="122">
        <f>+IF(F22=0,"",'Ark1'!AE43)</f>
        <v>40.833656706770554</v>
      </c>
      <c r="AI22" s="122">
        <f>+IF(F22=0,"",'Ark1'!AF43)</f>
        <v>1.1613867647904337</v>
      </c>
      <c r="AJ22" s="25"/>
    </row>
    <row r="23" spans="1:52" ht="15.6">
      <c r="A23" s="25"/>
      <c r="B23" s="105" t="str">
        <f t="shared" si="11"/>
        <v>Feb</v>
      </c>
      <c r="C23" s="105">
        <f>+'Ark1'!C44</f>
        <v>2023</v>
      </c>
      <c r="D23" s="105">
        <f>+IF(F23=0,"",'Ark1'!Q44)</f>
        <v>46</v>
      </c>
      <c r="E23" s="278">
        <f t="shared" si="12"/>
        <v>1</v>
      </c>
      <c r="F23" s="343">
        <f>+'Ark1'!R44</f>
        <v>1297</v>
      </c>
      <c r="G23" s="25"/>
      <c r="H23" s="117">
        <f>+IF(F23=0,"",'Ark1'!AG44)</f>
        <v>6.3690163734027498</v>
      </c>
      <c r="I23" s="25"/>
      <c r="J23" s="117">
        <f>+IF(F23=0,"",'Ark1'!AH44)</f>
        <v>1.8504240555127212</v>
      </c>
      <c r="K23" s="99"/>
      <c r="L23" s="117">
        <f>+IF(F23=0,"",'Ark1'!U44)</f>
        <v>6.828989976869698</v>
      </c>
      <c r="M23" s="117">
        <f t="shared" si="13"/>
        <v>-7.6334097204370899E-2</v>
      </c>
      <c r="N23" s="103"/>
      <c r="O23" s="18">
        <f>+'Ark1'!AI44</f>
        <v>33</v>
      </c>
      <c r="P23" s="355"/>
      <c r="Q23" s="145">
        <f t="shared" ref="Q23:Q33" si="15">IF(O23=0,"",100*O23/F23)</f>
        <v>2.5443330763299925</v>
      </c>
      <c r="R23" s="355"/>
      <c r="S23" s="56">
        <f>+IF(O23=0,"",'Ark1'!AJ44)</f>
        <v>89.209090909090889</v>
      </c>
      <c r="T23" s="385"/>
      <c r="U23" s="56">
        <f>+IF(O23=0,"",'Ark1'!AK44)</f>
        <v>12.059135636598633</v>
      </c>
      <c r="V23" s="385"/>
      <c r="W23" s="106">
        <f>+IF(F23=0,"",'Ark1'!S44)</f>
        <v>5.441788743253662</v>
      </c>
      <c r="X23" s="399"/>
      <c r="Y23" s="106">
        <f>+IF(F23=0,"",'Ark1'!T44)</f>
        <v>4.7818041634541251</v>
      </c>
      <c r="Z23" s="106">
        <f t="shared" si="14"/>
        <v>-0.14643657728661541</v>
      </c>
      <c r="AA23" s="122">
        <f>+IF(F23=0,"",'Ark1'!W44)</f>
        <v>0</v>
      </c>
      <c r="AB23" s="122">
        <f>+IF(F23=0,"",'Ark1'!X44)</f>
        <v>1.4649190439475712</v>
      </c>
      <c r="AC23" s="122">
        <f>+IF(F23=0,"",'Ark1'!Y44)</f>
        <v>0</v>
      </c>
      <c r="AD23" s="117">
        <f>+IF(F23=0,"",'Ark1'!Z44)</f>
        <v>2.7424656691925642</v>
      </c>
      <c r="AE23" s="117">
        <f>+IF(F23=0,"",'Ark1'!AA44)</f>
        <v>1.3252354790289702</v>
      </c>
      <c r="AF23" s="117">
        <f>+IF(F23=0,"",'Ark1'!AB44)</f>
        <v>1.3418277096398696</v>
      </c>
      <c r="AG23" s="122">
        <f>+IF(F23=0,"",'Ark1'!AD44)</f>
        <v>19.380534734430395</v>
      </c>
      <c r="AH23" s="122">
        <f>+IF(F23=0,"",'Ark1'!AE44)</f>
        <v>35.814924803409781</v>
      </c>
      <c r="AI23" s="122">
        <f>+IF(F23=0,"",'Ark1'!AF44)</f>
        <v>7.4570229402633252</v>
      </c>
      <c r="AJ23" s="25"/>
    </row>
    <row r="24" spans="1:52" ht="15.6">
      <c r="A24" s="25"/>
      <c r="B24" s="105" t="str">
        <f t="shared" si="11"/>
        <v>Mar</v>
      </c>
      <c r="C24" s="105">
        <f>+'Ark1'!C45</f>
        <v>2023</v>
      </c>
      <c r="D24" s="105">
        <f>+IF(F24=0,"",'Ark1'!Q45)</f>
        <v>122</v>
      </c>
      <c r="E24" s="278">
        <f t="shared" si="12"/>
        <v>9</v>
      </c>
      <c r="F24" s="343">
        <f>+'Ark1'!R45</f>
        <v>3695</v>
      </c>
      <c r="G24" s="25"/>
      <c r="H24" s="117">
        <f>+IF(F24=0,"",'Ark1'!AG45)</f>
        <v>17.489411578591628</v>
      </c>
      <c r="I24" s="25"/>
      <c r="J24" s="117">
        <f>+IF(F24=0,"",'Ark1'!AH45)</f>
        <v>0.10825439783491202</v>
      </c>
      <c r="K24" s="99"/>
      <c r="L24" s="117">
        <f>+IF(F24=0,"",'Ark1'!U45)</f>
        <v>6.5824086603518355</v>
      </c>
      <c r="M24" s="117">
        <f t="shared" si="13"/>
        <v>0.15067434300865479</v>
      </c>
      <c r="N24" s="103"/>
      <c r="O24" s="18">
        <f>+'Ark1'!AI45</f>
        <v>12</v>
      </c>
      <c r="P24" s="355"/>
      <c r="Q24" s="145">
        <f t="shared" si="15"/>
        <v>0.32476319350473615</v>
      </c>
      <c r="R24" s="355"/>
      <c r="S24" s="56">
        <f>+IF(O24=0,"",'Ark1'!AJ45)</f>
        <v>88.816666666666634</v>
      </c>
      <c r="T24" s="385"/>
      <c r="U24" s="56">
        <f>+IF(O24=0,"",'Ark1'!AK45)</f>
        <v>14.56886006918578</v>
      </c>
      <c r="V24" s="385"/>
      <c r="W24" s="106">
        <f>+IF(F24=0,"",'Ark1'!S45)</f>
        <v>5.3312584573748287</v>
      </c>
      <c r="X24" s="399"/>
      <c r="Y24" s="106">
        <f>+IF(F24=0,"",'Ark1'!T45)</f>
        <v>4.759675236806495</v>
      </c>
      <c r="Z24" s="106">
        <f t="shared" si="14"/>
        <v>-0.18554190767264256</v>
      </c>
      <c r="AA24" s="122">
        <f>+IF(F24=0,"",'Ark1'!W45)</f>
        <v>0</v>
      </c>
      <c r="AB24" s="122">
        <f>+IF(F24=0,"",'Ark1'!X45)</f>
        <v>0.73071718538565633</v>
      </c>
      <c r="AC24" s="122">
        <f>+IF(F24=0,"",'Ark1'!Y45)</f>
        <v>5.4127198917456008E-2</v>
      </c>
      <c r="AD24" s="117">
        <f>+IF(F24=0,"",'Ark1'!Z45)</f>
        <v>2.237274134194378</v>
      </c>
      <c r="AE24" s="117">
        <f>+IF(F24=0,"",'Ark1'!AA45)</f>
        <v>1.3580352408305951</v>
      </c>
      <c r="AF24" s="117">
        <f>+IF(F24=0,"",'Ark1'!AB45)</f>
        <v>1.3695501281543221</v>
      </c>
      <c r="AG24" s="122">
        <f>+IF(F24=0,"",'Ark1'!AD45)</f>
        <v>22.909804023157495</v>
      </c>
      <c r="AH24" s="122">
        <f>+IF(F24=0,"",'Ark1'!AE45)</f>
        <v>40.367113899994493</v>
      </c>
      <c r="AI24" s="122">
        <f>+IF(F24=0,"",'Ark1'!AF45)</f>
        <v>21.244178692577481</v>
      </c>
      <c r="AJ24" s="25"/>
    </row>
    <row r="25" spans="1:52" ht="15.6">
      <c r="A25" s="25"/>
      <c r="B25" s="105" t="str">
        <f t="shared" si="11"/>
        <v>Apr</v>
      </c>
      <c r="C25" s="105">
        <f>+'Ark1'!C46</f>
        <v>2023</v>
      </c>
      <c r="D25" s="105">
        <f>+IF(F25=0,"",'Ark1'!Q46)</f>
        <v>78</v>
      </c>
      <c r="E25" s="278">
        <f t="shared" si="12"/>
        <v>-9</v>
      </c>
      <c r="F25" s="343">
        <f>+'Ark1'!R46</f>
        <v>2751</v>
      </c>
      <c r="G25" s="25"/>
      <c r="H25" s="117">
        <f>+IF(F25=0,"",'Ark1'!AG46)</f>
        <v>12.7537086440349</v>
      </c>
      <c r="I25" s="25"/>
      <c r="J25" s="117">
        <f>+IF(F25=0,"",'Ark1'!AH46)</f>
        <v>0</v>
      </c>
      <c r="K25" s="99"/>
      <c r="L25" s="117">
        <f>+IF(F25=0,"",'Ark1'!U46)</f>
        <v>6.4471828426026958</v>
      </c>
      <c r="M25" s="117">
        <f t="shared" si="13"/>
        <v>-0.15566961641368593</v>
      </c>
      <c r="N25" s="103"/>
      <c r="O25" s="18">
        <f>+'Ark1'!AI46</f>
        <v>42</v>
      </c>
      <c r="P25" s="355"/>
      <c r="Q25" s="145">
        <f t="shared" si="15"/>
        <v>1.5267175572519085</v>
      </c>
      <c r="R25" s="355"/>
      <c r="S25" s="56">
        <f>+IF(O25=0,"",'Ark1'!AJ46)</f>
        <v>78.130952380952394</v>
      </c>
      <c r="T25" s="385"/>
      <c r="U25" s="56">
        <f>+IF(O25=0,"",'Ark1'!AK46)</f>
        <v>15.483780257067322</v>
      </c>
      <c r="V25" s="385"/>
      <c r="W25" s="106">
        <f>+IF(F25=0,"",'Ark1'!S46)</f>
        <v>5.3845874227553612</v>
      </c>
      <c r="X25" s="399"/>
      <c r="Y25" s="106">
        <f>+IF(F25=0,"",'Ark1'!T46)</f>
        <v>4.6175936023264246</v>
      </c>
      <c r="Z25" s="106">
        <f t="shared" si="14"/>
        <v>6.1200159703473922E-2</v>
      </c>
      <c r="AA25" s="122">
        <f>+IF(F25=0,"",'Ark1'!W46)</f>
        <v>0</v>
      </c>
      <c r="AB25" s="122">
        <f>+IF(F25=0,"",'Ark1'!X46)</f>
        <v>0.21810250817884405</v>
      </c>
      <c r="AC25" s="122">
        <f>+IF(F25=0,"",'Ark1'!Y46)</f>
        <v>3.6350418029807346E-2</v>
      </c>
      <c r="AD25" s="117">
        <f>+IF(F25=0,"",'Ark1'!Z46)</f>
        <v>1.8103237676159056</v>
      </c>
      <c r="AE25" s="117">
        <f>+IF(F25=0,"",'Ark1'!AA46)</f>
        <v>1.2659891968630317</v>
      </c>
      <c r="AF25" s="117">
        <f>+IF(F25=0,"",'Ark1'!AB46)</f>
        <v>1.6742873904909197</v>
      </c>
      <c r="AG25" s="122">
        <f>+IF(F25=0,"",'Ark1'!AD46)</f>
        <v>34.704205768529469</v>
      </c>
      <c r="AH25" s="122">
        <f>+IF(F25=0,"",'Ark1'!AE46)</f>
        <v>49.468972524874687</v>
      </c>
      <c r="AI25" s="122">
        <f>+IF(F25=0,"",'Ark1'!AF46)</f>
        <v>15.816707870982588</v>
      </c>
      <c r="AJ25" s="25"/>
      <c r="AP25" t="s">
        <v>441</v>
      </c>
    </row>
    <row r="26" spans="1:52" ht="15.6">
      <c r="A26" s="25"/>
      <c r="B26" s="105" t="str">
        <f t="shared" si="11"/>
        <v>Mai</v>
      </c>
      <c r="C26" s="105">
        <f>+'Ark1'!C47</f>
        <v>2023</v>
      </c>
      <c r="D26" s="105">
        <f>+IF(F26=0,"",'Ark1'!Q47)</f>
        <v>57</v>
      </c>
      <c r="E26" s="278">
        <f t="shared" si="12"/>
        <v>-10</v>
      </c>
      <c r="F26" s="343">
        <f>+'Ark1'!R47</f>
        <v>1454</v>
      </c>
      <c r="G26" s="25"/>
      <c r="H26" s="117">
        <f>+IF(F26=0,"",'Ark1'!AG47)</f>
        <v>6.8589241157140117</v>
      </c>
      <c r="I26" s="25"/>
      <c r="J26" s="117">
        <f>+IF(F26=0,"",'Ark1'!AH47)</f>
        <v>0.75653370013755183</v>
      </c>
      <c r="K26" s="99"/>
      <c r="L26" s="117">
        <f>+IF(F26=0,"",'Ark1'!U47)</f>
        <v>6.560178817056399</v>
      </c>
      <c r="M26" s="117">
        <f t="shared" si="13"/>
        <v>-0.42909993538024604</v>
      </c>
      <c r="N26" s="103"/>
      <c r="O26" s="18">
        <f>+'Ark1'!AI47</f>
        <v>468</v>
      </c>
      <c r="P26" s="355"/>
      <c r="Q26" s="145">
        <f t="shared" si="15"/>
        <v>32.187070151306742</v>
      </c>
      <c r="R26" s="355"/>
      <c r="S26" s="56">
        <f>+IF(O26=0,"",'Ark1'!AJ47)</f>
        <v>76.532692307692287</v>
      </c>
      <c r="T26" s="385"/>
      <c r="U26" s="56">
        <f>+IF(O26=0,"",'Ark1'!AK47)</f>
        <v>14.37052227693477</v>
      </c>
      <c r="V26" s="385"/>
      <c r="W26" s="106">
        <f>+IF(F26=0,"",'Ark1'!S47)</f>
        <v>5.5006877579092173</v>
      </c>
      <c r="X26" s="399"/>
      <c r="Y26" s="106">
        <f>+IF(F26=0,"",'Ark1'!T47)</f>
        <v>4.5398899587345261</v>
      </c>
      <c r="Z26" s="106">
        <f t="shared" si="14"/>
        <v>0.15977299967019842</v>
      </c>
      <c r="AA26" s="122">
        <f>+IF(F26=0,"",'Ark1'!W47)</f>
        <v>6.8775790921595595E-2</v>
      </c>
      <c r="AB26" s="122">
        <f>+IF(F26=0,"",'Ark1'!X47)</f>
        <v>0.41265474552957354</v>
      </c>
      <c r="AC26" s="122">
        <f>+IF(F26=0,"",'Ark1'!Y47)</f>
        <v>0</v>
      </c>
      <c r="AD26" s="117">
        <f>+IF(F26=0,"",'Ark1'!Z47)</f>
        <v>2.1670637519523535</v>
      </c>
      <c r="AE26" s="117">
        <f>+IF(F26=0,"",'Ark1'!AA47)</f>
        <v>1.5272624123230969</v>
      </c>
      <c r="AF26" s="117">
        <f>+IF(F26=0,"",'Ark1'!AB47)</f>
        <v>1.4744934509847223</v>
      </c>
      <c r="AG26" s="122">
        <f>+IF(F26=0,"",'Ark1'!AD47)</f>
        <v>20.698670066636399</v>
      </c>
      <c r="AH26" s="122">
        <f>+IF(F26=0,"",'Ark1'!AE47)</f>
        <v>52.773122894796877</v>
      </c>
      <c r="AI26" s="122">
        <f>+IF(F26=0,"",'Ark1'!AF47)</f>
        <v>8.3596849307192507</v>
      </c>
      <c r="AJ26" s="25"/>
      <c r="AP26" t="s">
        <v>442</v>
      </c>
    </row>
    <row r="27" spans="1:52" ht="15.6">
      <c r="A27" s="25"/>
      <c r="B27" s="105" t="str">
        <f t="shared" si="11"/>
        <v>Jun</v>
      </c>
      <c r="C27" s="105">
        <f>+'Ark1'!C48</f>
        <v>2023</v>
      </c>
      <c r="D27" s="105">
        <f>+IF(F27=0,"",'Ark1'!Q48)</f>
        <v>88</v>
      </c>
      <c r="E27" s="278">
        <f t="shared" si="12"/>
        <v>18</v>
      </c>
      <c r="F27" s="343">
        <f>+'Ark1'!R48</f>
        <v>1409</v>
      </c>
      <c r="G27" s="25"/>
      <c r="H27" s="117">
        <f>+IF(F27=0,"",'Ark1'!AG48)</f>
        <v>7.9443002293858305</v>
      </c>
      <c r="I27" s="25"/>
      <c r="J27" s="117">
        <f>+IF(F27=0,"",'Ark1'!AH48)</f>
        <v>0.70972320794890009</v>
      </c>
      <c r="K27" s="99"/>
      <c r="L27" s="117">
        <f>+IF(F27=0,"",'Ark1'!U48)</f>
        <v>7.8409510290986484</v>
      </c>
      <c r="M27" s="117">
        <f t="shared" si="13"/>
        <v>8.0652799834897593E-2</v>
      </c>
      <c r="N27" s="103"/>
      <c r="O27" s="18">
        <f>+'Ark1'!AI48</f>
        <v>448</v>
      </c>
      <c r="P27" s="355"/>
      <c r="Q27" s="145">
        <f t="shared" si="15"/>
        <v>31.795599716110718</v>
      </c>
      <c r="R27" s="355"/>
      <c r="S27" s="56">
        <f>+IF(O27=0,"",'Ark1'!AJ48)</f>
        <v>78.847991071428609</v>
      </c>
      <c r="T27" s="385"/>
      <c r="U27" s="56">
        <f>+IF(O27=0,"",'Ark1'!AK48)</f>
        <v>14.811627947202998</v>
      </c>
      <c r="V27" s="385"/>
      <c r="W27" s="106">
        <f>+IF(F27=0,"",'Ark1'!S48)</f>
        <v>5.1383960255500387</v>
      </c>
      <c r="X27" s="399"/>
      <c r="Y27" s="106">
        <f>+IF(F27=0,"",'Ark1'!T48)</f>
        <v>4.2256919801277508</v>
      </c>
      <c r="Z27" s="106">
        <f t="shared" si="14"/>
        <v>0.28160996708022035</v>
      </c>
      <c r="AA27" s="122">
        <f>+IF(F27=0,"",'Ark1'!W48)</f>
        <v>7.0972320794890006E-2</v>
      </c>
      <c r="AB27" s="122">
        <f>+IF(F27=0,"",'Ark1'!X48)</f>
        <v>0.49680624556422998</v>
      </c>
      <c r="AC27" s="122">
        <f>+IF(F27=0,"",'Ark1'!Y48)</f>
        <v>7.0972320794890006E-2</v>
      </c>
      <c r="AD27" s="117">
        <f>+IF(F27=0,"",'Ark1'!Z48)</f>
        <v>2.7342538585448382</v>
      </c>
      <c r="AE27" s="117">
        <f>+IF(F27=0,"",'Ark1'!AA48)</f>
        <v>1.425712570714107</v>
      </c>
      <c r="AF27" s="117">
        <f>+IF(F27=0,"",'Ark1'!AB48)</f>
        <v>1.6331879917971179</v>
      </c>
      <c r="AG27" s="122">
        <f>+IF(F27=0,"",'Ark1'!AD48)</f>
        <v>44.848937946997559</v>
      </c>
      <c r="AH27" s="122">
        <f>+IF(F27=0,"",'Ark1'!AE48)</f>
        <v>53.584263531155663</v>
      </c>
      <c r="AI27" s="122">
        <f>+IF(F27=0,"",'Ark1'!AF48)</f>
        <v>8.1009601563847529</v>
      </c>
      <c r="AJ27" s="25"/>
    </row>
    <row r="28" spans="1:52" ht="15.6">
      <c r="A28" s="25"/>
      <c r="B28" s="105" t="str">
        <f t="shared" si="11"/>
        <v>Jul</v>
      </c>
      <c r="C28" s="105">
        <f>+'Ark1'!C49</f>
        <v>2023</v>
      </c>
      <c r="D28" s="105">
        <f>+IF(F28=0,"",'Ark1'!Q49)</f>
        <v>21</v>
      </c>
      <c r="E28" s="278">
        <f t="shared" si="12"/>
        <v>7</v>
      </c>
      <c r="F28" s="343">
        <f>+'Ark1'!R49</f>
        <v>306</v>
      </c>
      <c r="G28" s="25"/>
      <c r="H28" s="117">
        <f>+IF(F28=0,"",'Ark1'!AG49)</f>
        <v>1.6963046589054196</v>
      </c>
      <c r="I28" s="25"/>
      <c r="J28" s="117">
        <f>+IF(F28=0,"",'Ark1'!AH49)</f>
        <v>0</v>
      </c>
      <c r="K28" s="99"/>
      <c r="L28" s="117">
        <f>+IF(F28=0,"",'Ark1'!U49)</f>
        <v>7.7091503267973804</v>
      </c>
      <c r="M28" s="117">
        <f t="shared" si="13"/>
        <v>-1.4939992795018329</v>
      </c>
      <c r="N28" s="103"/>
      <c r="O28" s="18">
        <f>+'Ark1'!AI49</f>
        <v>95</v>
      </c>
      <c r="P28" s="355"/>
      <c r="Q28" s="145">
        <f t="shared" si="15"/>
        <v>31.045751633986928</v>
      </c>
      <c r="R28" s="355"/>
      <c r="S28" s="56">
        <f>+IF(O28=0,"",'Ark1'!AJ49)</f>
        <v>112.44315789473681</v>
      </c>
      <c r="T28" s="385"/>
      <c r="U28" s="56">
        <f>+IF(O28=0,"",'Ark1'!AK49)</f>
        <v>5.8892463954580228</v>
      </c>
      <c r="V28" s="385"/>
      <c r="W28" s="106">
        <f>+IF(F28=0,"",'Ark1'!S49)</f>
        <v>4.8202614379084956</v>
      </c>
      <c r="X28" s="399"/>
      <c r="Y28" s="106">
        <f>+IF(F28=0,"",'Ark1'!T49)</f>
        <v>4.2189542483660132</v>
      </c>
      <c r="Z28" s="106">
        <f t="shared" si="14"/>
        <v>6.9347949153414135E-2</v>
      </c>
      <c r="AA28" s="122">
        <f>+IF(F28=0,"",'Ark1'!W49)</f>
        <v>0</v>
      </c>
      <c r="AB28" s="122">
        <f>+IF(F28=0,"",'Ark1'!X49)</f>
        <v>0</v>
      </c>
      <c r="AC28" s="122">
        <f>+IF(F28=0,"",'Ark1'!Y49)</f>
        <v>0</v>
      </c>
      <c r="AD28" s="117">
        <f>+IF(F28=0,"",'Ark1'!Z49)</f>
        <v>2.069822368594131</v>
      </c>
      <c r="AE28" s="117">
        <f>+IF(F28=0,"",'Ark1'!AA49)</f>
        <v>1.5833223725987673</v>
      </c>
      <c r="AF28" s="117">
        <f>+IF(F28=0,"",'Ark1'!AB49)</f>
        <v>1.5533329813172581</v>
      </c>
      <c r="AG28" s="122">
        <f>+IF(F28=0,"",'Ark1'!AD49)</f>
        <v>44.904906394612809</v>
      </c>
      <c r="AH28" s="122">
        <f>+IF(F28=0,"",'Ark1'!AE49)</f>
        <v>60.065336427493477</v>
      </c>
      <c r="AI28" s="122">
        <f>+IF(F28=0,"",'Ark1'!AF49)</f>
        <v>1.7593284654746164</v>
      </c>
      <c r="AJ28" s="25"/>
    </row>
    <row r="29" spans="1:52" ht="15.6">
      <c r="A29" s="25"/>
      <c r="B29" s="105" t="str">
        <f t="shared" si="11"/>
        <v>Aug</v>
      </c>
      <c r="C29" s="105">
        <f>+'Ark1'!C50</f>
        <v>2023</v>
      </c>
      <c r="D29" s="105">
        <f>+IF(F29=0,"",'Ark1'!Q50)</f>
        <v>82</v>
      </c>
      <c r="E29" s="278">
        <f t="shared" si="12"/>
        <v>-3</v>
      </c>
      <c r="F29" s="343">
        <f>+'Ark1'!R50</f>
        <v>1151</v>
      </c>
      <c r="G29" s="25"/>
      <c r="H29" s="117">
        <f>+IF(F29=0,"",'Ark1'!AG50)</f>
        <v>7.6320766249361744</v>
      </c>
      <c r="I29" s="25"/>
      <c r="J29" s="117">
        <f>+IF(F29=0,"",'Ark1'!AH50)</f>
        <v>0.78192875760208513</v>
      </c>
      <c r="K29" s="99"/>
      <c r="L29" s="117">
        <f>+IF(F29=0,"",'Ark1'!U50)</f>
        <v>9.2212858384013821</v>
      </c>
      <c r="M29" s="117">
        <f t="shared" si="13"/>
        <v>-0.42191540479986678</v>
      </c>
      <c r="N29" s="103"/>
      <c r="O29" s="18">
        <f>+'Ark1'!AI50</f>
        <v>150</v>
      </c>
      <c r="P29" s="355"/>
      <c r="Q29" s="145">
        <f t="shared" si="15"/>
        <v>13.032145960034752</v>
      </c>
      <c r="R29" s="355"/>
      <c r="S29" s="56">
        <f>+IF(O29=0,"",'Ark1'!AJ50)</f>
        <v>87.97799999999998</v>
      </c>
      <c r="T29" s="385"/>
      <c r="U29" s="56">
        <f>+IF(O29=0,"",'Ark1'!AK50)</f>
        <v>14.467236128761996</v>
      </c>
      <c r="V29" s="385"/>
      <c r="W29" s="106">
        <f>+IF(F29=0,"",'Ark1'!S50)</f>
        <v>4.7002606429192006</v>
      </c>
      <c r="X29" s="399"/>
      <c r="Y29" s="106">
        <f>+IF(F29=0,"",'Ark1'!T50)</f>
        <v>3.3119026933101643</v>
      </c>
      <c r="Z29" s="106">
        <f t="shared" si="14"/>
        <v>-0.39594501453754516</v>
      </c>
      <c r="AA29" s="122">
        <f>+IF(F29=0,"",'Ark1'!W50)</f>
        <v>0.17376194613379675</v>
      </c>
      <c r="AB29" s="122">
        <f>+IF(F29=0,"",'Ark1'!X50)</f>
        <v>3.214596003475239</v>
      </c>
      <c r="AC29" s="122">
        <f>+IF(F29=0,"",'Ark1'!Y50)</f>
        <v>0</v>
      </c>
      <c r="AD29" s="117">
        <f>+IF(F29=0,"",'Ark1'!Z50)</f>
        <v>3.0777089452761057</v>
      </c>
      <c r="AE29" s="117">
        <f>+IF(F29=0,"",'Ark1'!AA50)</f>
        <v>1.4564604637165248</v>
      </c>
      <c r="AF29" s="117">
        <f>+IF(F29=0,"",'Ark1'!AB50)</f>
        <v>1.5941429866695045</v>
      </c>
      <c r="AG29" s="122">
        <f>+IF(F29=0,"",'Ark1'!AD50)</f>
        <v>38.609816793751328</v>
      </c>
      <c r="AH29" s="122">
        <f>+IF(F29=0,"",'Ark1'!AE50)</f>
        <v>43.279706363797942</v>
      </c>
      <c r="AI29" s="122">
        <f>+IF(F29=0,"",'Ark1'!AF50)</f>
        <v>6.6176047835336078</v>
      </c>
      <c r="AJ29" s="25"/>
    </row>
    <row r="30" spans="1:52" ht="15.6">
      <c r="A30" s="25"/>
      <c r="B30" s="105" t="str">
        <f t="shared" si="11"/>
        <v>Sep</v>
      </c>
      <c r="C30" s="105">
        <f>+'Ark1'!C51</f>
        <v>2023</v>
      </c>
      <c r="D30" s="105">
        <f>+IF(F30=0,"",'Ark1'!Q51)</f>
        <v>135</v>
      </c>
      <c r="E30" s="278">
        <f t="shared" si="12"/>
        <v>10</v>
      </c>
      <c r="F30" s="343">
        <f>+'Ark1'!R51</f>
        <v>1958</v>
      </c>
      <c r="G30" s="25"/>
      <c r="H30" s="117">
        <f>+IF(F30=0,"",'Ark1'!AG51)</f>
        <v>14.535511659847405</v>
      </c>
      <c r="I30" s="25"/>
      <c r="J30" s="117">
        <f>+IF(F30=0,"",'Ark1'!AH51)</f>
        <v>0.51072522982635349</v>
      </c>
      <c r="K30" s="99"/>
      <c r="L30" s="117">
        <f>+IF(F30=0,"",'Ark1'!U51)</f>
        <v>10.323850868232881</v>
      </c>
      <c r="M30" s="117">
        <f t="shared" si="13"/>
        <v>0.25615149932870551</v>
      </c>
      <c r="N30" s="103"/>
      <c r="O30" s="18">
        <f>+'Ark1'!AI51</f>
        <v>396</v>
      </c>
      <c r="P30" s="355"/>
      <c r="Q30" s="145">
        <f t="shared" si="15"/>
        <v>20.224719101123597</v>
      </c>
      <c r="R30" s="355"/>
      <c r="S30" s="56">
        <f>+IF(O30=0,"",'Ark1'!AJ51)</f>
        <v>86.294696969696901</v>
      </c>
      <c r="T30" s="385"/>
      <c r="U30" s="56">
        <f>+IF(O30=0,"",'Ark1'!AK51)</f>
        <v>14.281103566448484</v>
      </c>
      <c r="V30" s="385"/>
      <c r="W30" s="106">
        <f>+IF(F30=0,"",'Ark1'!S51)</f>
        <v>5.2185903983656781</v>
      </c>
      <c r="X30" s="399"/>
      <c r="Y30" s="106">
        <f>+IF(F30=0,"",'Ark1'!T51)</f>
        <v>3.8866189989785496</v>
      </c>
      <c r="Z30" s="106">
        <f t="shared" si="14"/>
        <v>3.2344759162139969E-2</v>
      </c>
      <c r="AA30" s="122">
        <f>+IF(F30=0,"",'Ark1'!W51)</f>
        <v>5.1072522982635343E-2</v>
      </c>
      <c r="AB30" s="122">
        <f>+IF(F30=0,"",'Ark1'!X51)</f>
        <v>6.6394279877425921</v>
      </c>
      <c r="AC30" s="122">
        <f>+IF(F30=0,"",'Ark1'!Y51)</f>
        <v>5.1072522982635343E-2</v>
      </c>
      <c r="AD30" s="117">
        <f>+IF(F30=0,"",'Ark1'!Z51)</f>
        <v>3.4681209912038797</v>
      </c>
      <c r="AE30" s="117">
        <f>+IF(F30=0,"",'Ark1'!AA51)</f>
        <v>1.5748994016707181</v>
      </c>
      <c r="AF30" s="117">
        <f>+IF(F30=0,"",'Ark1'!AB51)</f>
        <v>1.6124562085213343</v>
      </c>
      <c r="AG30" s="122">
        <f>+IF(F30=0,"",'Ark1'!AD51)</f>
        <v>47.833125136873434</v>
      </c>
      <c r="AH30" s="122">
        <f>+IF(F30=0,"",'Ark1'!AE51)</f>
        <v>37.096385720973394</v>
      </c>
      <c r="AI30" s="122">
        <f>+IF(F30=0,"",'Ark1'!AF51)</f>
        <v>11.257402403265685</v>
      </c>
      <c r="AJ30" s="25"/>
    </row>
    <row r="31" spans="1:52" ht="15.6">
      <c r="A31" s="25"/>
      <c r="B31" s="105" t="str">
        <f t="shared" si="11"/>
        <v>Okt</v>
      </c>
      <c r="C31" s="2">
        <f>+'Ark1'!C52</f>
        <v>2023</v>
      </c>
      <c r="D31" s="2">
        <f>+IF(F31=0,"",'Ark1'!Q52)</f>
        <v>231</v>
      </c>
      <c r="E31" s="4">
        <f t="shared" si="12"/>
        <v>26</v>
      </c>
      <c r="F31" s="303">
        <f>+'Ark1'!R52</f>
        <v>2070</v>
      </c>
      <c r="G31" s="25"/>
      <c r="H31" s="56">
        <f>+IF(F31=0,"",'Ark1'!AG52)</f>
        <v>15.242724729806479</v>
      </c>
      <c r="I31" s="25"/>
      <c r="J31" s="56">
        <f>+IF(F31=0,"",'Ark1'!AH52)</f>
        <v>2.4637681159420288</v>
      </c>
      <c r="K31" s="99"/>
      <c r="L31" s="56">
        <f>+IF(F31=0,"",'Ark1'!U52)</f>
        <v>10.240386473429938</v>
      </c>
      <c r="M31" s="56">
        <f t="shared" si="13"/>
        <v>-0.23295327632944485</v>
      </c>
      <c r="N31" s="103"/>
      <c r="O31" s="18">
        <f>+'Ark1'!AI52</f>
        <v>554</v>
      </c>
      <c r="P31" s="355"/>
      <c r="Q31" s="145">
        <f t="shared" si="15"/>
        <v>26.763285024154591</v>
      </c>
      <c r="R31" s="355"/>
      <c r="S31" s="56">
        <f>+IF(O31=0,"",'Ark1'!AJ52)</f>
        <v>87.089169675090261</v>
      </c>
      <c r="T31" s="385"/>
      <c r="U31" s="56">
        <f>+IF(O31=0,"",'Ark1'!AK52)</f>
        <v>14.819794597342138</v>
      </c>
      <c r="V31" s="385"/>
      <c r="W31" s="5">
        <f>+IF(F31=0,"",'Ark1'!S52)</f>
        <v>5.5294685990338177</v>
      </c>
      <c r="X31" s="399"/>
      <c r="Y31" s="5">
        <f>+IF(F31=0,"",'Ark1'!T52)</f>
        <v>4.3826086956521744</v>
      </c>
      <c r="Z31" s="5">
        <f t="shared" si="14"/>
        <v>3.082813742310897E-2</v>
      </c>
      <c r="AA31" s="18">
        <f>+IF(F31=0,"",'Ark1'!W52)</f>
        <v>0.24154589371980673</v>
      </c>
      <c r="AB31" s="18">
        <f>+IF(F31=0,"",'Ark1'!X52)</f>
        <v>4.3478260869565215</v>
      </c>
      <c r="AC31" s="18">
        <f>+IF(F31=0,"",'Ark1'!Y52)</f>
        <v>9.661835748792269E-2</v>
      </c>
      <c r="AD31" s="117">
        <f>+IF(F31=0,"",'Ark1'!Z52)</f>
        <v>3.063976741724189</v>
      </c>
      <c r="AE31" s="117">
        <f>+IF(F31=0,"",'Ark1'!AA52)</f>
        <v>1.5900813359105499</v>
      </c>
      <c r="AF31" s="117">
        <f>+IF(F31=0,"",'Ark1'!AB52)</f>
        <v>1.7330230927825587</v>
      </c>
      <c r="AG31" s="18">
        <f>+IF(F31=0,"",'Ark1'!AD52)</f>
        <v>38.906268022019454</v>
      </c>
      <c r="AH31" s="18">
        <f>+IF(F31=0,"",'Ark1'!AE52)</f>
        <v>38.98293363351879</v>
      </c>
      <c r="AI31" s="18">
        <f>+IF(F31=0,"",'Ark1'!AF52)</f>
        <v>11.901339619387109</v>
      </c>
      <c r="AJ31" s="25"/>
    </row>
    <row r="32" spans="1:52" ht="15.6">
      <c r="A32" s="25"/>
      <c r="B32" s="2" t="str">
        <f t="shared" si="11"/>
        <v>Nov</v>
      </c>
      <c r="C32" s="2">
        <f>+'Ark1'!C53</f>
        <v>2023</v>
      </c>
      <c r="D32" s="2">
        <f>+IF(F32=0,"",'Ark1'!Q53)</f>
        <v>135</v>
      </c>
      <c r="E32" s="4">
        <f t="shared" si="12"/>
        <v>15</v>
      </c>
      <c r="F32" s="303">
        <f>+'Ark1'!R53</f>
        <v>1001</v>
      </c>
      <c r="G32" s="25"/>
      <c r="H32" s="56">
        <f>+IF(F32=0,"",'Ark1'!AG53)</f>
        <v>7.4254855573212897</v>
      </c>
      <c r="I32" s="25"/>
      <c r="J32" s="56">
        <f>+IF(F32=0,"",'Ark1'!AH53)</f>
        <v>2.5974025974025969</v>
      </c>
      <c r="K32" s="99"/>
      <c r="L32" s="56">
        <f>+IF(F32=0,"",'Ark1'!U53)</f>
        <v>10.31608391608391</v>
      </c>
      <c r="M32" s="56">
        <f t="shared" si="13"/>
        <v>-0.2989010989011085</v>
      </c>
      <c r="N32" s="103"/>
      <c r="O32" s="18">
        <f>+'Ark1'!AI53</f>
        <v>161</v>
      </c>
      <c r="P32" s="355"/>
      <c r="Q32" s="145">
        <f t="shared" si="15"/>
        <v>16.083916083916083</v>
      </c>
      <c r="R32" s="355"/>
      <c r="S32" s="56">
        <f>+IF(O32=0,"",'Ark1'!AJ53)</f>
        <v>87.221739130434784</v>
      </c>
      <c r="T32" s="385"/>
      <c r="U32" s="56">
        <f>+IF(O32=0,"",'Ark1'!AK53)</f>
        <v>14.633480542937685</v>
      </c>
      <c r="V32" s="385"/>
      <c r="W32" s="5">
        <f>+IF(F32=0,"",'Ark1'!S53)</f>
        <v>5.6393606393606399</v>
      </c>
      <c r="X32" s="399"/>
      <c r="Y32" s="5">
        <f>+IF(F32=0,"",'Ark1'!T53)</f>
        <v>4.5304695304695315</v>
      </c>
      <c r="Z32" s="5">
        <f t="shared" si="14"/>
        <v>0.28371628371628432</v>
      </c>
      <c r="AA32" s="18">
        <f>+IF(F32=0,"",'Ark1'!W53)</f>
        <v>0.29970029970029977</v>
      </c>
      <c r="AB32" s="18">
        <f>+IF(F32=0,"",'Ark1'!X53)</f>
        <v>5.2947052947052953</v>
      </c>
      <c r="AC32" s="18">
        <f>+IF(F32=0,"",'Ark1'!Y53)</f>
        <v>0</v>
      </c>
      <c r="AD32" s="117">
        <f>+IF(F32=0,"",'Ark1'!Z53)</f>
        <v>3.2187622804942633</v>
      </c>
      <c r="AE32" s="117">
        <f>+IF(F32=0,"",'Ark1'!AA53)</f>
        <v>1.4369218650862088</v>
      </c>
      <c r="AF32" s="117">
        <f>+IF(F32=0,"",'Ark1'!AB53)</f>
        <v>1.616387320956622</v>
      </c>
      <c r="AG32" s="18">
        <f>+IF(F32=0,"",'Ark1'!AD53)</f>
        <v>44.129665625220944</v>
      </c>
      <c r="AH32" s="18">
        <f>+IF(F32=0,"",'Ark1'!AE53)</f>
        <v>43.119279851311745</v>
      </c>
      <c r="AI32" s="18">
        <f>+IF(F32=0,"",'Ark1'!AF53)</f>
        <v>5.7551888690852646</v>
      </c>
      <c r="AJ32" s="25"/>
    </row>
    <row r="33" spans="1:98" ht="15.6">
      <c r="A33" s="25"/>
      <c r="B33" s="105" t="str">
        <f t="shared" si="11"/>
        <v>Des</v>
      </c>
      <c r="C33" s="105">
        <f>+'Ark1'!C54</f>
        <v>2023</v>
      </c>
      <c r="D33" s="105">
        <f>+IF(F33=0,"",'Ark1'!Q54)</f>
        <v>15</v>
      </c>
      <c r="E33" s="278">
        <f t="shared" si="12"/>
        <v>-16</v>
      </c>
      <c r="F33" s="343">
        <f>+'Ark1'!R54</f>
        <v>99</v>
      </c>
      <c r="G33" s="25"/>
      <c r="H33" s="117">
        <f>+IF(F33=0,"",'Ark1'!AG54)</f>
        <v>0.69858413570437272</v>
      </c>
      <c r="I33" s="25"/>
      <c r="J33" s="117">
        <f>+IF(F33=0,"",'Ark1'!AH54)</f>
        <v>0</v>
      </c>
      <c r="K33" s="99"/>
      <c r="L33" s="117">
        <f>+IF(F33=0,"",'Ark1'!U54)</f>
        <v>9.8131313131313149</v>
      </c>
      <c r="M33" s="117">
        <f t="shared" si="13"/>
        <v>-6.9823232323228623E-2</v>
      </c>
      <c r="N33" s="103"/>
      <c r="O33" s="18">
        <f>+'Ark1'!AI54</f>
        <v>24</v>
      </c>
      <c r="P33" s="355"/>
      <c r="Q33" s="145">
        <f t="shared" si="15"/>
        <v>24.242424242424242</v>
      </c>
      <c r="R33" s="355"/>
      <c r="S33" s="56">
        <f>+IF(O33=0,"",'Ark1'!AJ54)</f>
        <v>86.741666666666688</v>
      </c>
      <c r="T33" s="385"/>
      <c r="U33" s="56">
        <f>+IF(O33=0,"",'Ark1'!AK54)</f>
        <v>14.100217491116544</v>
      </c>
      <c r="V33" s="385"/>
      <c r="W33" s="106">
        <f>+IF(F33=0,"",'Ark1'!S54)</f>
        <v>5.4545454545454541</v>
      </c>
      <c r="X33" s="399"/>
      <c r="Y33" s="106">
        <f>+IF(F33=0,"",'Ark1'!T54)</f>
        <v>4.0404040404040407</v>
      </c>
      <c r="Z33" s="106">
        <f t="shared" si="14"/>
        <v>-0.22664141414141348</v>
      </c>
      <c r="AA33" s="122">
        <f>+IF(F33=0,"",'Ark1'!W54)</f>
        <v>1.0101010101010102</v>
      </c>
      <c r="AB33" s="122">
        <f>+IF(F33=0,"",'Ark1'!X54)</f>
        <v>0</v>
      </c>
      <c r="AC33" s="122">
        <f>+IF(F33=0,"",'Ark1'!Y54)</f>
        <v>0</v>
      </c>
      <c r="AD33" s="117">
        <f>+IF(F33=0,"",'Ark1'!Z54)</f>
        <v>2.2982051171587403</v>
      </c>
      <c r="AE33" s="117">
        <f>+IF(F33=0,"",'Ark1'!AA54)</f>
        <v>1.5908369392008122</v>
      </c>
      <c r="AF33" s="117">
        <f>+IF(F33=0,"",'Ark1'!AB54)</f>
        <v>1.803023229479942</v>
      </c>
      <c r="AG33" s="122">
        <f>+IF(F33=0,"",'Ark1'!AD54)</f>
        <v>46.083512801134141</v>
      </c>
      <c r="AH33" s="122">
        <f>+IF(F33=0,"",'Ark1'!AE54)</f>
        <v>55.352867594589121</v>
      </c>
      <c r="AI33" s="122">
        <f>+IF(F33=0,"",'Ark1'!AF54)</f>
        <v>0.56919450353590539</v>
      </c>
      <c r="AJ33" s="25"/>
    </row>
    <row r="34" spans="1:98" ht="15.6">
      <c r="A34" s="25"/>
      <c r="B34" s="25"/>
      <c r="C34" s="25"/>
      <c r="D34" s="25"/>
      <c r="E34" s="25"/>
      <c r="F34" s="25"/>
      <c r="G34" s="25"/>
      <c r="H34" s="25"/>
      <c r="I34" s="387"/>
      <c r="J34" s="25"/>
      <c r="K34" s="99"/>
      <c r="L34" s="25"/>
      <c r="M34" s="25"/>
      <c r="N34" s="103"/>
      <c r="O34" s="25"/>
      <c r="P34" s="25"/>
      <c r="Q34" s="25"/>
      <c r="R34" s="25"/>
      <c r="S34" s="25"/>
      <c r="T34" s="385"/>
      <c r="U34" s="25"/>
      <c r="V34" s="385"/>
      <c r="W34" s="25"/>
      <c r="X34" s="399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</row>
    <row r="35" spans="1:98" ht="15.6">
      <c r="A35" s="25"/>
      <c r="B35" s="45" t="str">
        <f t="shared" ref="B35:B46" si="16">+B22</f>
        <v>Jan</v>
      </c>
      <c r="C35" s="45">
        <f>+'Ark1'!C55</f>
        <v>2022</v>
      </c>
      <c r="D35" s="45">
        <f>+IF(F35=0,"",'Ark1'!Q55)</f>
        <v>27</v>
      </c>
      <c r="E35" s="45">
        <f t="shared" ref="E35:E45" si="17">+IF(F35=0,"",D35-D48)</f>
        <v>-5</v>
      </c>
      <c r="F35" s="328">
        <f>+'Ark1'!R55</f>
        <v>237</v>
      </c>
      <c r="G35" s="45"/>
      <c r="H35" s="100">
        <f>+IF(F35=0,"",'Ark1'!AG55)</f>
        <v>1.5996808071564455</v>
      </c>
      <c r="I35" s="388"/>
      <c r="J35" s="100">
        <f>+IF(F35=0,"",'Ark1'!AH55)</f>
        <v>0</v>
      </c>
      <c r="K35" s="99"/>
      <c r="L35" s="100">
        <f>+IF(F35=0,"",'Ark1'!U55)</f>
        <v>9.3347679324894557</v>
      </c>
      <c r="M35" s="100"/>
      <c r="N35" s="103"/>
      <c r="O35" s="100"/>
      <c r="P35" s="355"/>
      <c r="Q35" s="355"/>
      <c r="R35" s="355"/>
      <c r="T35" s="385"/>
      <c r="V35" s="385"/>
      <c r="W35" s="38">
        <f>+IF(F35=0,"",'Ark1'!S55)</f>
        <v>5.1983122362869203</v>
      </c>
      <c r="X35" s="404"/>
      <c r="Y35" s="38">
        <f>+IF(F35=0,"",'Ark1'!T55)</f>
        <v>4.6329113924050622</v>
      </c>
      <c r="Z35" s="38"/>
      <c r="AA35" s="123">
        <f>+IF(F35=0,"",'Ark1'!W55)</f>
        <v>0.42194092827004198</v>
      </c>
      <c r="AB35" s="123">
        <f>+IF(F35=0,"",'Ark1'!X55)</f>
        <v>6.7510548523206717</v>
      </c>
      <c r="AC35" s="123">
        <f>+IF(F35=0,"",'Ark1'!Y55)</f>
        <v>2.1097046413502101</v>
      </c>
      <c r="AD35" s="100">
        <f>+IF(F35=0,"",'Ark1'!Z55)</f>
        <v>4.1218436906655844</v>
      </c>
      <c r="AE35" s="38">
        <f>+IF(F35=0,"",'Ark1'!AA55)</f>
        <v>1.2387541803708031</v>
      </c>
      <c r="AF35" s="38">
        <f>+IF(F35=0,"",'Ark1'!AB55)</f>
        <v>1.3423691053259184</v>
      </c>
      <c r="AG35" s="123">
        <f>+IF(F35=0,"",'Ark1'!AD55)</f>
        <v>57.214059650976949</v>
      </c>
      <c r="AH35" s="123">
        <f>+IF(F35=0,"",'Ark1'!AE55)</f>
        <v>58.425196319378415</v>
      </c>
      <c r="AI35" s="123">
        <f>+IF(F35=0,"",'Ark1'!AF55)</f>
        <v>1.3835376532399297</v>
      </c>
      <c r="AJ35" s="25"/>
    </row>
    <row r="36" spans="1:98" ht="15.6">
      <c r="A36" s="25"/>
      <c r="B36" s="45" t="str">
        <f t="shared" si="16"/>
        <v>Feb</v>
      </c>
      <c r="C36" s="45">
        <f>+'Ark1'!C56</f>
        <v>2022</v>
      </c>
      <c r="D36" s="45">
        <f>+IF(F36=0,"",'Ark1'!Q56)</f>
        <v>45</v>
      </c>
      <c r="E36" s="45">
        <f t="shared" si="17"/>
        <v>-5</v>
      </c>
      <c r="F36" s="328">
        <f>+'Ark1'!R56</f>
        <v>1296</v>
      </c>
      <c r="G36" s="45"/>
      <c r="H36" s="100">
        <f>+IF(F36=0,"",'Ark1'!AG56)</f>
        <v>6.4709870306938226</v>
      </c>
      <c r="I36" s="388"/>
      <c r="J36" s="100">
        <f>+IF(F36=0,"",'Ark1'!AH56)</f>
        <v>0.23148148148148151</v>
      </c>
      <c r="K36" s="99"/>
      <c r="L36" s="100">
        <f>+IF(F36=0,"",'Ark1'!U56)</f>
        <v>6.9053240740740689</v>
      </c>
      <c r="M36" s="100"/>
      <c r="N36" s="103"/>
      <c r="O36" s="100"/>
      <c r="P36" s="100"/>
      <c r="Q36" s="100"/>
      <c r="R36" s="100"/>
      <c r="T36" s="385"/>
      <c r="V36" s="385"/>
      <c r="W36" s="38">
        <f>+IF(F36=0,"",'Ark1'!S56)</f>
        <v>5.5030864197530862</v>
      </c>
      <c r="X36" s="404"/>
      <c r="Y36" s="38">
        <f>+IF(F36=0,"",'Ark1'!T56)</f>
        <v>4.9282407407407405</v>
      </c>
      <c r="Z36" s="38"/>
      <c r="AA36" s="123">
        <f>+IF(F36=0,"",'Ark1'!W56)</f>
        <v>0</v>
      </c>
      <c r="AB36" s="123">
        <f>+IF(F36=0,"",'Ark1'!X56)</f>
        <v>0.92592592592592604</v>
      </c>
      <c r="AC36" s="123">
        <f>+IF(F36=0,"",'Ark1'!Y56)</f>
        <v>0</v>
      </c>
      <c r="AD36" s="100">
        <f>+IF(F36=0,"",'Ark1'!Z56)</f>
        <v>2.5687661663137558</v>
      </c>
      <c r="AE36" s="38">
        <f>+IF(F36=0,"",'Ark1'!AA56)</f>
        <v>1.4087435448823451</v>
      </c>
      <c r="AF36" s="38">
        <f>+IF(F36=0,"",'Ark1'!AB56)</f>
        <v>1.1674357216849749</v>
      </c>
      <c r="AG36" s="123">
        <f>+IF(F36=0,"",'Ark1'!AD56)</f>
        <v>6.2882530700412644</v>
      </c>
      <c r="AH36" s="123">
        <f>+IF(F36=0,"",'Ark1'!AE56)</f>
        <v>27.952530579097402</v>
      </c>
      <c r="AI36" s="123">
        <f>+IF(F36=0,"",'Ark1'!AF56)</f>
        <v>7.5656742556917695</v>
      </c>
      <c r="AJ36" s="25"/>
    </row>
    <row r="37" spans="1:98" ht="15.6">
      <c r="A37" s="25"/>
      <c r="B37" s="45" t="str">
        <f t="shared" si="16"/>
        <v>Mar</v>
      </c>
      <c r="C37" s="45">
        <f>+'Ark1'!C57</f>
        <v>2022</v>
      </c>
      <c r="D37" s="45">
        <f>+IF(F37=0,"",'Ark1'!Q57)</f>
        <v>113</v>
      </c>
      <c r="E37" s="45">
        <f t="shared" si="17"/>
        <v>-5</v>
      </c>
      <c r="F37" s="328">
        <f>+'Ark1'!R57</f>
        <v>3523</v>
      </c>
      <c r="G37" s="45"/>
      <c r="H37" s="100">
        <f>+IF(F37=0,"",'Ark1'!AG57)</f>
        <v>16.38408536181506</v>
      </c>
      <c r="I37" s="388"/>
      <c r="J37" s="100">
        <f>+IF(F37=0,"",'Ark1'!AH57)</f>
        <v>0.22707919386886169</v>
      </c>
      <c r="K37" s="99"/>
      <c r="L37" s="100">
        <f>+IF(F37=0,"",'Ark1'!U57)</f>
        <v>6.4317343173431807</v>
      </c>
      <c r="M37" s="100"/>
      <c r="N37" s="103"/>
      <c r="O37" s="100"/>
      <c r="P37" s="100"/>
      <c r="Q37" s="100"/>
      <c r="R37" s="100"/>
      <c r="T37" s="385"/>
      <c r="V37" s="385"/>
      <c r="W37" s="38">
        <f>+IF(F37=0,"",'Ark1'!S57)</f>
        <v>5.3201816633550951</v>
      </c>
      <c r="X37" s="404"/>
      <c r="Y37" s="38">
        <f>+IF(F37=0,"",'Ark1'!T57)</f>
        <v>4.9452171444791375</v>
      </c>
      <c r="Z37" s="38"/>
      <c r="AA37" s="123">
        <f>+IF(F37=0,"",'Ark1'!W57)</f>
        <v>0</v>
      </c>
      <c r="AB37" s="123">
        <f>+IF(F37=0,"",'Ark1'!X57)</f>
        <v>0.90831677547544676</v>
      </c>
      <c r="AC37" s="123">
        <f>+IF(F37=0,"",'Ark1'!Y57)</f>
        <v>2.8384899233607711E-2</v>
      </c>
      <c r="AD37" s="100">
        <f>+IF(F37=0,"",'Ark1'!Z57)</f>
        <v>2.3532906224497872</v>
      </c>
      <c r="AE37" s="38">
        <f>+IF(F37=0,"",'Ark1'!AA57)</f>
        <v>1.2671570298623915</v>
      </c>
      <c r="AF37" s="38">
        <f>+IF(F37=0,"",'Ark1'!AB57)</f>
        <v>1.4689932666270229</v>
      </c>
      <c r="AG37" s="123">
        <f>+IF(F37=0,"",'Ark1'!AD57)</f>
        <v>23.622207816423678</v>
      </c>
      <c r="AH37" s="123">
        <f>+IF(F37=0,"",'Ark1'!AE57)</f>
        <v>26.285893649830353</v>
      </c>
      <c r="AI37" s="123">
        <f>+IF(F37=0,"",'Ark1'!AF57)</f>
        <v>20.566258026853472</v>
      </c>
      <c r="AJ37" s="25"/>
    </row>
    <row r="38" spans="1:98" ht="15.6">
      <c r="A38" s="25"/>
      <c r="B38" s="45" t="str">
        <f t="shared" si="16"/>
        <v>Apr</v>
      </c>
      <c r="C38" s="45">
        <f>+'Ark1'!C58</f>
        <v>2022</v>
      </c>
      <c r="D38" s="45">
        <f>+IF(F38=0,"",'Ark1'!Q58)</f>
        <v>87</v>
      </c>
      <c r="E38" s="45">
        <f t="shared" si="17"/>
        <v>-6</v>
      </c>
      <c r="F38" s="328">
        <f>+'Ark1'!R58</f>
        <v>3050</v>
      </c>
      <c r="G38" s="45"/>
      <c r="H38" s="100">
        <f>+IF(F38=0,"",'Ark1'!AG58)</f>
        <v>14.561727343483124</v>
      </c>
      <c r="I38" s="388"/>
      <c r="J38" s="100">
        <f>+IF(F38=0,"",'Ark1'!AH58)</f>
        <v>9.836065573770493E-2</v>
      </c>
      <c r="K38" s="99"/>
      <c r="L38" s="100">
        <f>+IF(F38=0,"",'Ark1'!U58)</f>
        <v>6.6028524590163817</v>
      </c>
      <c r="M38" s="100"/>
      <c r="N38" s="103"/>
      <c r="O38" s="100"/>
      <c r="P38" s="100"/>
      <c r="Q38" s="100"/>
      <c r="R38" s="100"/>
      <c r="T38" s="385"/>
      <c r="V38" s="385"/>
      <c r="W38" s="38">
        <f>+IF(F38=0,"",'Ark1'!S58)</f>
        <v>5.2416393442622953</v>
      </c>
      <c r="X38" s="404"/>
      <c r="Y38" s="38">
        <f>+IF(F38=0,"",'Ark1'!T58)</f>
        <v>4.5563934426229507</v>
      </c>
      <c r="Z38" s="38"/>
      <c r="AA38" s="123">
        <f>+IF(F38=0,"",'Ark1'!W58)</f>
        <v>6.5573770491803282E-2</v>
      </c>
      <c r="AB38" s="123">
        <f>+IF(F38=0,"",'Ark1'!X58)</f>
        <v>3.2786885245901641E-2</v>
      </c>
      <c r="AC38" s="123">
        <f>+IF(F38=0,"",'Ark1'!Y58)</f>
        <v>0</v>
      </c>
      <c r="AD38" s="100">
        <f>+IF(F38=0,"",'Ark1'!Z58)</f>
        <v>1.9135517730304248</v>
      </c>
      <c r="AE38" s="38">
        <f>+IF(F38=0,"",'Ark1'!AA58)</f>
        <v>1.1183875693038339</v>
      </c>
      <c r="AF38" s="38">
        <f>+IF(F38=0,"",'Ark1'!AB58)</f>
        <v>1.3647554669416659</v>
      </c>
      <c r="AG38" s="123">
        <f>+IF(F38=0,"",'Ark1'!AD58)</f>
        <v>26.831318312857341</v>
      </c>
      <c r="AH38" s="123">
        <f>+IF(F38=0,"",'Ark1'!AE58)</f>
        <v>41.993878023213377</v>
      </c>
      <c r="AI38" s="123">
        <f>+IF(F38=0,"",'Ark1'!AF58)</f>
        <v>17.805020431990659</v>
      </c>
      <c r="AJ38" s="25"/>
    </row>
    <row r="39" spans="1:98" ht="15.6">
      <c r="A39" s="25"/>
      <c r="B39" s="45" t="str">
        <f t="shared" si="16"/>
        <v>Mai</v>
      </c>
      <c r="C39" s="45">
        <f>+'Ark1'!C59</f>
        <v>2022</v>
      </c>
      <c r="D39" s="45">
        <f>+IF(F39=0,"",'Ark1'!Q59)</f>
        <v>67</v>
      </c>
      <c r="E39" s="45">
        <f t="shared" si="17"/>
        <v>7</v>
      </c>
      <c r="F39" s="328">
        <f>+'Ark1'!R59</f>
        <v>1539</v>
      </c>
      <c r="G39" s="45"/>
      <c r="H39" s="100">
        <f>+IF(F39=0,"",'Ark1'!AG59)</f>
        <v>7.7777225029508577</v>
      </c>
      <c r="I39" s="388"/>
      <c r="J39" s="100">
        <f>+IF(F39=0,"",'Ark1'!AH59)</f>
        <v>0</v>
      </c>
      <c r="K39" s="99"/>
      <c r="L39" s="100">
        <f>+IF(F39=0,"",'Ark1'!U59)</f>
        <v>6.9892787524366451</v>
      </c>
      <c r="M39" s="100"/>
      <c r="N39" s="103"/>
      <c r="O39" s="100"/>
      <c r="P39" s="100"/>
      <c r="Q39" s="100"/>
      <c r="R39" s="100"/>
      <c r="T39" s="385"/>
      <c r="V39" s="385"/>
      <c r="W39" s="38">
        <f>+IF(F39=0,"",'Ark1'!S59)</f>
        <v>5.363222871994803</v>
      </c>
      <c r="X39" s="404"/>
      <c r="Y39" s="38">
        <f>+IF(F39=0,"",'Ark1'!T59)</f>
        <v>4.3801169590643276</v>
      </c>
      <c r="Z39" s="38"/>
      <c r="AA39" s="123">
        <f>+IF(F39=0,"",'Ark1'!W59)</f>
        <v>0</v>
      </c>
      <c r="AB39" s="123">
        <f>+IF(F39=0,"",'Ark1'!X59)</f>
        <v>0.51981806367771288</v>
      </c>
      <c r="AC39" s="123">
        <f>+IF(F39=0,"",'Ark1'!Y59)</f>
        <v>0</v>
      </c>
      <c r="AD39" s="100">
        <f>+IF(F39=0,"",'Ark1'!Z59)</f>
        <v>2.5715281545518058</v>
      </c>
      <c r="AE39" s="38">
        <f>+IF(F39=0,"",'Ark1'!AA59)</f>
        <v>1.4320109078239038</v>
      </c>
      <c r="AF39" s="38">
        <f>+IF(F39=0,"",'Ark1'!AB59)</f>
        <v>1.5640186611052596</v>
      </c>
      <c r="AG39" s="123">
        <f>+IF(F39=0,"",'Ark1'!AD59)</f>
        <v>22.813135811445861</v>
      </c>
      <c r="AH39" s="123">
        <f>+IF(F39=0,"",'Ark1'!AE59)</f>
        <v>42.255959908167689</v>
      </c>
      <c r="AI39" s="123">
        <f>+IF(F39=0,"",'Ark1'!AF59)</f>
        <v>8.9842381786339711</v>
      </c>
      <c r="AJ39" s="25"/>
    </row>
    <row r="40" spans="1:98" ht="15.6">
      <c r="A40" s="25"/>
      <c r="B40" s="45" t="str">
        <f t="shared" si="16"/>
        <v>Jun</v>
      </c>
      <c r="C40" s="45">
        <f>+'Ark1'!C60</f>
        <v>2022</v>
      </c>
      <c r="D40" s="45">
        <f>+IF(F40=0,"",'Ark1'!Q60)</f>
        <v>70</v>
      </c>
      <c r="E40" s="45">
        <f t="shared" si="17"/>
        <v>-18</v>
      </c>
      <c r="F40" s="328">
        <f>+'Ark1'!R60</f>
        <v>1073</v>
      </c>
      <c r="G40" s="45"/>
      <c r="H40" s="100">
        <f>+IF(F40=0,"",'Ark1'!AG60)</f>
        <v>6.0208747954791271</v>
      </c>
      <c r="I40" s="388"/>
      <c r="J40" s="100">
        <f>+IF(F40=0,"",'Ark1'!AH60)</f>
        <v>0.46598322460391423</v>
      </c>
      <c r="K40" s="99"/>
      <c r="L40" s="100">
        <f>+IF(F40=0,"",'Ark1'!U60)</f>
        <v>7.7602982292637508</v>
      </c>
      <c r="M40" s="100"/>
      <c r="N40" s="103"/>
      <c r="O40" s="100"/>
      <c r="P40" s="100"/>
      <c r="Q40" s="100"/>
      <c r="R40" s="100"/>
      <c r="T40" s="385"/>
      <c r="V40" s="385"/>
      <c r="W40" s="38">
        <f>+IF(F40=0,"",'Ark1'!S60)</f>
        <v>4.8928238583410995</v>
      </c>
      <c r="X40" s="404"/>
      <c r="Y40" s="38">
        <f>+IF(F40=0,"",'Ark1'!T60)</f>
        <v>3.9440820130475305</v>
      </c>
      <c r="Z40" s="38"/>
      <c r="AA40" s="123">
        <f>+IF(F40=0,"",'Ark1'!W60)</f>
        <v>0</v>
      </c>
      <c r="AB40" s="123">
        <f>+IF(F40=0,"",'Ark1'!X60)</f>
        <v>0.18639328984156567</v>
      </c>
      <c r="AC40" s="123">
        <f>+IF(F40=0,"",'Ark1'!Y60)</f>
        <v>0</v>
      </c>
      <c r="AD40" s="100">
        <f>+IF(F40=0,"",'Ark1'!Z60)</f>
        <v>2.4557763665496632</v>
      </c>
      <c r="AE40" s="38">
        <f>+IF(F40=0,"",'Ark1'!AA60)</f>
        <v>1.6706095855785861</v>
      </c>
      <c r="AF40" s="38">
        <f>+IF(F40=0,"",'Ark1'!AB60)</f>
        <v>1.6722740182624076</v>
      </c>
      <c r="AG40" s="123">
        <f>+IF(F40=0,"",'Ark1'!AD60)</f>
        <v>26.622306516616831</v>
      </c>
      <c r="AH40" s="123">
        <f>+IF(F40=0,"",'Ark1'!AE60)</f>
        <v>46.121648031152752</v>
      </c>
      <c r="AI40" s="123">
        <f>+IF(F40=0,"",'Ark1'!AF60)</f>
        <v>6.2638645650904845</v>
      </c>
      <c r="AJ40" s="25"/>
    </row>
    <row r="41" spans="1:98" ht="15.6">
      <c r="A41" s="25"/>
      <c r="B41" s="45" t="str">
        <f t="shared" si="16"/>
        <v>Jul</v>
      </c>
      <c r="C41" s="45">
        <f>+'Ark1'!C61</f>
        <v>2022</v>
      </c>
      <c r="D41" s="45">
        <f>+IF(F41=0,"",'Ark1'!Q61)</f>
        <v>14</v>
      </c>
      <c r="E41" s="45">
        <f t="shared" si="17"/>
        <v>-8</v>
      </c>
      <c r="F41" s="328">
        <f>+'Ark1'!R61</f>
        <v>127</v>
      </c>
      <c r="G41" s="45"/>
      <c r="H41" s="100">
        <f>+IF(F41=0,"",'Ark1'!AG61)</f>
        <v>0.84512639440793613</v>
      </c>
      <c r="I41" s="388"/>
      <c r="J41" s="100">
        <f>+IF(F41=0,"",'Ark1'!AH61)</f>
        <v>0</v>
      </c>
      <c r="K41" s="99"/>
      <c r="L41" s="100">
        <f>+IF(F41=0,"",'Ark1'!U61)</f>
        <v>9.2031496062992133</v>
      </c>
      <c r="M41" s="100"/>
      <c r="N41" s="103"/>
      <c r="O41" s="100"/>
      <c r="P41" s="100"/>
      <c r="Q41" s="100"/>
      <c r="R41" s="100"/>
      <c r="T41" s="385"/>
      <c r="V41" s="385"/>
      <c r="W41" s="38">
        <f>+IF(F41=0,"",'Ark1'!S61)</f>
        <v>4.9606299212598435</v>
      </c>
      <c r="X41" s="404"/>
      <c r="Y41" s="38">
        <f>+IF(F41=0,"",'Ark1'!T61)</f>
        <v>4.149606299212599</v>
      </c>
      <c r="Z41" s="38"/>
      <c r="AA41" s="123">
        <f>+IF(F41=0,"",'Ark1'!W61)</f>
        <v>0</v>
      </c>
      <c r="AB41" s="123">
        <f>+IF(F41=0,"",'Ark1'!X61)</f>
        <v>2.3622047244094486</v>
      </c>
      <c r="AC41" s="123">
        <f>+IF(F41=0,"",'Ark1'!Y61)</f>
        <v>0</v>
      </c>
      <c r="AD41" s="100">
        <f>+IF(F41=0,"",'Ark1'!Z61)</f>
        <v>2.8248318745281633</v>
      </c>
      <c r="AE41" s="38">
        <f>+IF(F41=0,"",'Ark1'!AA61)</f>
        <v>1.0529416970433043</v>
      </c>
      <c r="AF41" s="38">
        <f>+IF(F41=0,"",'Ark1'!AB61)</f>
        <v>1.6365834402225623</v>
      </c>
      <c r="AG41" s="123">
        <f>+IF(F41=0,"",'Ark1'!AD61)</f>
        <v>24.941680336154143</v>
      </c>
      <c r="AH41" s="123">
        <f>+IF(F41=0,"",'Ark1'!AE61)</f>
        <v>25.473190238851377</v>
      </c>
      <c r="AI41" s="123">
        <f>+IF(F41=0,"",'Ark1'!AF61)</f>
        <v>0.7413893753648565</v>
      </c>
      <c r="AJ41" s="25"/>
    </row>
    <row r="42" spans="1:98" ht="15.6">
      <c r="A42" s="25"/>
      <c r="B42" s="45" t="str">
        <f t="shared" si="16"/>
        <v>Aug</v>
      </c>
      <c r="C42" s="45">
        <f>+'Ark1'!C62</f>
        <v>2022</v>
      </c>
      <c r="D42" s="45">
        <f>+IF(F42=0,"",'Ark1'!Q62)</f>
        <v>85</v>
      </c>
      <c r="E42" s="45">
        <f t="shared" si="17"/>
        <v>13</v>
      </c>
      <c r="F42" s="328">
        <f>+'Ark1'!R62</f>
        <v>1287</v>
      </c>
      <c r="G42" s="45"/>
      <c r="H42" s="100">
        <f>+IF(F42=0,"",'Ark1'!AG62)</f>
        <v>8.9739002872330698</v>
      </c>
      <c r="I42" s="388"/>
      <c r="J42" s="100">
        <f>+IF(F42=0,"",'Ark1'!AH62)</f>
        <v>1.1655011655011656</v>
      </c>
      <c r="K42" s="99"/>
      <c r="L42" s="100">
        <f>+IF(F42=0,"",'Ark1'!U62)</f>
        <v>9.6432012432012488</v>
      </c>
      <c r="M42" s="100"/>
      <c r="N42" s="103"/>
      <c r="O42" s="100"/>
      <c r="P42" s="100"/>
      <c r="Q42" s="100"/>
      <c r="R42" s="100"/>
      <c r="T42" s="385"/>
      <c r="V42" s="385"/>
      <c r="W42" s="38">
        <f>+IF(F42=0,"",'Ark1'!S62)</f>
        <v>4.9487179487179489</v>
      </c>
      <c r="X42" s="404"/>
      <c r="Y42" s="38">
        <f>+IF(F42=0,"",'Ark1'!T62)</f>
        <v>3.7078477078477095</v>
      </c>
      <c r="Z42" s="38"/>
      <c r="AA42" s="123">
        <f>+IF(F42=0,"",'Ark1'!W62)</f>
        <v>0</v>
      </c>
      <c r="AB42" s="123">
        <f>+IF(F42=0,"",'Ark1'!X62)</f>
        <v>1.6317016317016313</v>
      </c>
      <c r="AC42" s="123">
        <f>+IF(F42=0,"",'Ark1'!Y62)</f>
        <v>0</v>
      </c>
      <c r="AD42" s="100">
        <f>+IF(F42=0,"",'Ark1'!Z62)</f>
        <v>2.8415331792472438</v>
      </c>
      <c r="AE42" s="38">
        <f>+IF(F42=0,"",'Ark1'!AA62)</f>
        <v>1.3358412848531409</v>
      </c>
      <c r="AF42" s="38">
        <f>+IF(F42=0,"",'Ark1'!AB62)</f>
        <v>1.6462976139929737</v>
      </c>
      <c r="AG42" s="123">
        <f>+IF(F42=0,"",'Ark1'!AD62)</f>
        <v>39.21609918243653</v>
      </c>
      <c r="AH42" s="123">
        <f>+IF(F42=0,"",'Ark1'!AE62)</f>
        <v>39.914277436849822</v>
      </c>
      <c r="AI42" s="123">
        <f>+IF(F42=0,"",'Ark1'!AF62)</f>
        <v>7.5131348511383518</v>
      </c>
      <c r="AJ42" s="25"/>
    </row>
    <row r="43" spans="1:98" ht="15.6">
      <c r="A43" s="25"/>
      <c r="B43" s="45" t="str">
        <f t="shared" si="16"/>
        <v>Sep</v>
      </c>
      <c r="C43" s="45">
        <f>+'Ark1'!C63</f>
        <v>2022</v>
      </c>
      <c r="D43" s="45">
        <f>+IF(F43=0,"",'Ark1'!Q63)</f>
        <v>125</v>
      </c>
      <c r="E43" s="45">
        <f t="shared" si="17"/>
        <v>-16</v>
      </c>
      <c r="F43" s="328">
        <f>+'Ark1'!R63</f>
        <v>1743</v>
      </c>
      <c r="G43" s="45"/>
      <c r="H43" s="100">
        <f>+IF(F43=0,"",'Ark1'!AG63)</f>
        <v>12.688465065939804</v>
      </c>
      <c r="I43" s="388"/>
      <c r="J43" s="100">
        <f>+IF(F43=0,"",'Ark1'!AH63)</f>
        <v>1.89328743545611</v>
      </c>
      <c r="K43" s="99"/>
      <c r="L43" s="100">
        <f>+IF(F43=0,"",'Ark1'!U63)</f>
        <v>10.067699368904176</v>
      </c>
      <c r="M43" s="100"/>
      <c r="N43" s="103"/>
      <c r="O43" s="100"/>
      <c r="P43" s="100"/>
      <c r="Q43" s="100"/>
      <c r="R43" s="100"/>
      <c r="T43" s="385"/>
      <c r="V43" s="385"/>
      <c r="W43" s="38">
        <f>+IF(F43=0,"",'Ark1'!S63)</f>
        <v>4.9730349971313839</v>
      </c>
      <c r="X43" s="404"/>
      <c r="Y43" s="38">
        <f>+IF(F43=0,"",'Ark1'!T63)</f>
        <v>3.8542742398164096</v>
      </c>
      <c r="Z43" s="38"/>
      <c r="AA43" s="123">
        <f>+IF(F43=0,"",'Ark1'!W63)</f>
        <v>0</v>
      </c>
      <c r="AB43" s="123">
        <f>+IF(F43=0,"",'Ark1'!X63)</f>
        <v>7.57314974182444</v>
      </c>
      <c r="AC43" s="123">
        <f>+IF(F43=0,"",'Ark1'!Y63)</f>
        <v>0</v>
      </c>
      <c r="AD43" s="100">
        <f>+IF(F43=0,"",'Ark1'!Z63)</f>
        <v>3.6756952011794506</v>
      </c>
      <c r="AE43" s="38">
        <f>+IF(F43=0,"",'Ark1'!AA63)</f>
        <v>1.8768347527058753</v>
      </c>
      <c r="AF43" s="38">
        <f>+IF(F43=0,"",'Ark1'!AB63)</f>
        <v>1.7478756316461561</v>
      </c>
      <c r="AG43" s="123">
        <f>+IF(F43=0,"",'Ark1'!AD63)</f>
        <v>48.035449609755617</v>
      </c>
      <c r="AH43" s="123">
        <f>+IF(F43=0,"",'Ark1'!AE63)</f>
        <v>43.462911085310552</v>
      </c>
      <c r="AI43" s="123">
        <f>+IF(F43=0,"",'Ark1'!AF63)</f>
        <v>10.175131348511384</v>
      </c>
      <c r="AJ43" s="25"/>
      <c r="AM43" s="41"/>
      <c r="AN43" s="41"/>
      <c r="AO43" s="41"/>
      <c r="AQ43" s="41"/>
      <c r="AR43" s="41"/>
      <c r="AS43" s="4"/>
      <c r="AT43" s="2"/>
      <c r="AU43" s="2"/>
      <c r="AV43" s="2"/>
      <c r="AW43" s="2"/>
      <c r="AX43" s="2"/>
      <c r="AY43" s="2"/>
      <c r="AZ43" s="2"/>
      <c r="BA43" s="2"/>
      <c r="BB43" s="2"/>
      <c r="BD43" s="2"/>
      <c r="BK43" s="4"/>
      <c r="BL43" s="2"/>
      <c r="BM43" s="2"/>
      <c r="BN43" s="2"/>
      <c r="BO43" s="2"/>
      <c r="BP43" s="2"/>
      <c r="BQ43" s="2"/>
      <c r="BR43" s="2"/>
      <c r="BS43" s="2"/>
      <c r="BT43" s="2"/>
      <c r="BV43" s="2"/>
      <c r="CC43" s="4"/>
      <c r="CD43" s="2"/>
      <c r="CE43" s="2"/>
      <c r="CF43" s="2"/>
      <c r="CG43" s="2"/>
      <c r="CH43" s="2"/>
      <c r="CI43" s="2"/>
      <c r="CJ43" s="2"/>
      <c r="CK43" s="2"/>
      <c r="CL43" s="2"/>
      <c r="CN43" s="2"/>
    </row>
    <row r="44" spans="1:98" ht="15.6">
      <c r="A44" s="25"/>
      <c r="B44" s="45" t="str">
        <f t="shared" si="16"/>
        <v>Okt</v>
      </c>
      <c r="C44" s="45">
        <f>+'Ark1'!C64</f>
        <v>2022</v>
      </c>
      <c r="D44" s="45">
        <f>+IF(F44=0,"",'Ark1'!Q64)</f>
        <v>205</v>
      </c>
      <c r="E44" s="45">
        <f t="shared" si="17"/>
        <v>24</v>
      </c>
      <c r="F44" s="328">
        <f>+'Ark1'!R64</f>
        <v>2078</v>
      </c>
      <c r="G44" s="45"/>
      <c r="H44" s="100">
        <f>+IF(F44=0,"",'Ark1'!AG64)</f>
        <v>15.736646814969671</v>
      </c>
      <c r="I44" s="388"/>
      <c r="J44" s="100">
        <f>+IF(F44=0,"",'Ark1'!AH64)</f>
        <v>2.0692974013474497</v>
      </c>
      <c r="K44" s="99"/>
      <c r="L44" s="100">
        <f>+IF(F44=0,"",'Ark1'!U64)</f>
        <v>10.473339749759383</v>
      </c>
      <c r="M44" s="100"/>
      <c r="N44" s="103"/>
      <c r="O44" s="100"/>
      <c r="P44" s="100"/>
      <c r="Q44" s="100"/>
      <c r="R44" s="100"/>
      <c r="T44" s="385"/>
      <c r="V44" s="385"/>
      <c r="W44" s="38">
        <f>+IF(F44=0,"",'Ark1'!S64)</f>
        <v>5.4730510105871035</v>
      </c>
      <c r="X44" s="404"/>
      <c r="Y44" s="38">
        <f>+IF(F44=0,"",'Ark1'!T64)</f>
        <v>4.3517805582290654</v>
      </c>
      <c r="Z44" s="38"/>
      <c r="AA44" s="123">
        <f>+IF(F44=0,"",'Ark1'!W64)</f>
        <v>0</v>
      </c>
      <c r="AB44" s="123">
        <f>+IF(F44=0,"",'Ark1'!X64)</f>
        <v>5.8710298363811351</v>
      </c>
      <c r="AC44" s="123">
        <f>+IF(F44=0,"",'Ark1'!Y64)</f>
        <v>0</v>
      </c>
      <c r="AD44" s="100">
        <f>+IF(F44=0,"",'Ark1'!Z64)</f>
        <v>3.15700963378085</v>
      </c>
      <c r="AE44" s="38">
        <f>+IF(F44=0,"",'Ark1'!AA64)</f>
        <v>1.6686532547528121</v>
      </c>
      <c r="AF44" s="38">
        <f>+IF(F44=0,"",'Ark1'!AB64)</f>
        <v>1.6997775447406911</v>
      </c>
      <c r="AG44" s="123">
        <f>+IF(F44=0,"",'Ark1'!AD64)</f>
        <v>33.726939725569203</v>
      </c>
      <c r="AH44" s="123">
        <f>+IF(F44=0,"",'Ark1'!AE64)</f>
        <v>41.826196887485928</v>
      </c>
      <c r="AI44" s="123">
        <f>+IF(F44=0,"",'Ark1'!AF64)</f>
        <v>12.130764740221837</v>
      </c>
      <c r="AJ44" s="25"/>
      <c r="AM44" s="23"/>
      <c r="AN44" s="23"/>
      <c r="AO44" s="23"/>
      <c r="AP44" s="41"/>
      <c r="AQ44" s="23"/>
      <c r="AR44" s="23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</row>
    <row r="45" spans="1:98" s="2" customFormat="1" ht="15.6">
      <c r="A45" s="25"/>
      <c r="B45" s="45" t="str">
        <f t="shared" si="16"/>
        <v>Nov</v>
      </c>
      <c r="C45" s="45">
        <f>+'Ark1'!C65</f>
        <v>2022</v>
      </c>
      <c r="D45" s="45">
        <f>+IF(F45=0,"",'Ark1'!Q65)</f>
        <v>120</v>
      </c>
      <c r="E45" s="45">
        <f t="shared" si="17"/>
        <v>-26</v>
      </c>
      <c r="F45" s="328">
        <f>+'Ark1'!R65</f>
        <v>1001</v>
      </c>
      <c r="G45" s="45"/>
      <c r="H45" s="100">
        <f>+IF(F45=0,"",'Ark1'!AG65)</f>
        <v>7.6830723959796128</v>
      </c>
      <c r="I45" s="388"/>
      <c r="J45" s="100">
        <f>+IF(F45=0,"",'Ark1'!AH65)</f>
        <v>1.1988011988011991</v>
      </c>
      <c r="K45" s="99"/>
      <c r="L45" s="100">
        <f>+IF(F45=0,"",'Ark1'!U65)</f>
        <v>10.614985014985018</v>
      </c>
      <c r="M45" s="100"/>
      <c r="N45" s="103"/>
      <c r="O45" s="100"/>
      <c r="P45" s="100"/>
      <c r="Q45" s="100"/>
      <c r="R45" s="100"/>
      <c r="S45" s="90"/>
      <c r="T45" s="385"/>
      <c r="U45" s="90"/>
      <c r="V45" s="385"/>
      <c r="W45" s="38">
        <f>+IF(F45=0,"",'Ark1'!S65)</f>
        <v>4.9990009990009998</v>
      </c>
      <c r="X45" s="404"/>
      <c r="Y45" s="38">
        <f>+IF(F45=0,"",'Ark1'!T65)</f>
        <v>4.2467532467532472</v>
      </c>
      <c r="Z45" s="38"/>
      <c r="AA45" s="123">
        <f>+IF(F45=0,"",'Ark1'!W65)</f>
        <v>9.9900099900099917E-2</v>
      </c>
      <c r="AB45" s="123">
        <f>+IF(F45=0,"",'Ark1'!X65)</f>
        <v>5.8941058941058957</v>
      </c>
      <c r="AC45" s="123">
        <f>+IF(F45=0,"",'Ark1'!Y65)</f>
        <v>0.39960039960039967</v>
      </c>
      <c r="AD45" s="100">
        <f>+IF(F45=0,"",'Ark1'!Z65)</f>
        <v>3.2263610800646996</v>
      </c>
      <c r="AE45" s="38">
        <f>+IF(F45=0,"",'Ark1'!AA65)</f>
        <v>1.5468052219346804</v>
      </c>
      <c r="AF45" s="38">
        <f>+IF(F45=0,"",'Ark1'!AB65)</f>
        <v>1.812392667407114</v>
      </c>
      <c r="AG45" s="123">
        <f>+IF(F45=0,"",'Ark1'!AD65)</f>
        <v>42.909248235106055</v>
      </c>
      <c r="AH45" s="123">
        <f>+IF(F45=0,"",'Ark1'!AE65)</f>
        <v>51.430244112865935</v>
      </c>
      <c r="AI45" s="123">
        <f>+IF(F45=0,"",'Ark1'!AF65)</f>
        <v>5.8435493286631637</v>
      </c>
      <c r="AJ45" s="25"/>
      <c r="AK45"/>
      <c r="AL45"/>
      <c r="AM45" s="42"/>
      <c r="AN45" s="42"/>
      <c r="AO45" s="42"/>
      <c r="AP45" s="23"/>
      <c r="AQ45" s="42"/>
      <c r="AR45" s="42"/>
      <c r="AS45" s="44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44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44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</row>
    <row r="46" spans="1:98" s="3" customFormat="1" ht="15.6">
      <c r="A46" s="25"/>
      <c r="B46" s="45" t="str">
        <f t="shared" si="16"/>
        <v>Des</v>
      </c>
      <c r="C46" s="45">
        <f>+'Ark1'!C66</f>
        <v>2022</v>
      </c>
      <c r="D46" s="45">
        <f>+IF(F46=0,"",'Ark1'!Q66)</f>
        <v>31</v>
      </c>
      <c r="E46" s="25"/>
      <c r="F46" s="328">
        <f>+'Ark1'!R66</f>
        <v>176</v>
      </c>
      <c r="G46" s="45"/>
      <c r="H46" s="100">
        <f>+IF(F46=0,"",'Ark1'!AG66)</f>
        <v>1.2577111998914816</v>
      </c>
      <c r="I46" s="388"/>
      <c r="J46" s="100">
        <f>+IF(F46=0,"",'Ark1'!AH66)</f>
        <v>1.7045454545454548</v>
      </c>
      <c r="K46" s="99"/>
      <c r="L46" s="100">
        <f>+IF(F46=0,"",'Ark1'!U66)</f>
        <v>9.8829545454545435</v>
      </c>
      <c r="M46" s="100"/>
      <c r="N46" s="103"/>
      <c r="O46" s="100"/>
      <c r="P46" s="100"/>
      <c r="Q46" s="100"/>
      <c r="R46" s="100"/>
      <c r="S46" s="90"/>
      <c r="T46" s="385"/>
      <c r="U46" s="90"/>
      <c r="V46" s="385"/>
      <c r="W46" s="38">
        <f>+IF(F46=0,"",'Ark1'!S66)</f>
        <v>5.1534090909090899</v>
      </c>
      <c r="X46" s="404"/>
      <c r="Y46" s="38">
        <f>+IF(F46=0,"",'Ark1'!T66)</f>
        <v>4.2670454545454541</v>
      </c>
      <c r="Z46" s="38"/>
      <c r="AA46" s="123">
        <f>+IF(F46=0,"",'Ark1'!W66)</f>
        <v>0</v>
      </c>
      <c r="AB46" s="123">
        <f>+IF(F46=0,"",'Ark1'!X66)</f>
        <v>2.8409090909090904</v>
      </c>
      <c r="AC46" s="123">
        <f>+IF(F46=0,"",'Ark1'!Y66)</f>
        <v>0</v>
      </c>
      <c r="AD46" s="100">
        <f>+IF(F46=0,"",'Ark1'!Z66)</f>
        <v>3.5017924498134176</v>
      </c>
      <c r="AE46" s="38">
        <f>+IF(F46=0,"",'Ark1'!AA66)</f>
        <v>1.8842317498625496</v>
      </c>
      <c r="AF46" s="38">
        <f>+IF(F46=0,"",'Ark1'!AB66)</f>
        <v>1.8066305648731529</v>
      </c>
      <c r="AG46" s="123">
        <f>+IF(F46=0,"",'Ark1'!AD66)</f>
        <v>62.409484973094358</v>
      </c>
      <c r="AH46" s="123">
        <f>+IF(F46=0,"",'Ark1'!AE66)</f>
        <v>62.723259312922735</v>
      </c>
      <c r="AI46" s="123">
        <f>+IF(F46=0,"",'Ark1'!AF66)</f>
        <v>1.0274372446001172</v>
      </c>
      <c r="AJ46" s="25"/>
      <c r="AK46"/>
      <c r="AL46"/>
      <c r="AM46" s="42"/>
      <c r="AN46" s="42"/>
      <c r="AO46" s="42"/>
      <c r="AP46" s="42"/>
      <c r="AQ46" s="42"/>
      <c r="AR46" s="42"/>
      <c r="AS46" s="32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32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32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</row>
    <row r="47" spans="1:98" s="509" customFormat="1" ht="15.6">
      <c r="A47" s="25"/>
      <c r="B47" s="25"/>
      <c r="C47" s="25"/>
      <c r="D47" s="25"/>
      <c r="E47" s="25"/>
      <c r="F47" s="337"/>
      <c r="G47" s="25"/>
      <c r="H47" s="98"/>
      <c r="I47" s="383"/>
      <c r="J47" s="98"/>
      <c r="K47" s="99"/>
      <c r="L47" s="98"/>
      <c r="M47" s="98"/>
      <c r="N47" s="103"/>
      <c r="O47" s="98"/>
      <c r="P47" s="98"/>
      <c r="Q47" s="98"/>
      <c r="R47" s="98"/>
      <c r="S47" s="25"/>
      <c r="T47" s="25"/>
      <c r="U47" s="25"/>
      <c r="V47" s="385"/>
      <c r="W47" s="25"/>
      <c r="X47" s="399"/>
      <c r="Y47" s="25"/>
      <c r="Z47" s="25"/>
      <c r="AA47" s="120"/>
      <c r="AB47" s="120"/>
      <c r="AC47" s="120"/>
      <c r="AD47" s="98"/>
      <c r="AE47" s="25"/>
      <c r="AF47" s="25"/>
      <c r="AG47" s="120"/>
      <c r="AH47" s="120"/>
      <c r="AI47" s="120"/>
      <c r="AJ47" s="25"/>
    </row>
    <row r="48" spans="1:98" s="2" customFormat="1" ht="15.6">
      <c r="A48" s="25"/>
      <c r="B48" s="68" t="str">
        <f t="shared" ref="B48:B59" si="18">+B35</f>
        <v>Jan</v>
      </c>
      <c r="C48" s="68">
        <f>+'Ark1'!C67</f>
        <v>2021</v>
      </c>
      <c r="D48" s="68">
        <f>+IF(F48=0,"",'Ark1'!Q67)</f>
        <v>32</v>
      </c>
      <c r="E48" s="25"/>
      <c r="F48" s="344">
        <f>+'Ark1'!R67</f>
        <v>252</v>
      </c>
      <c r="G48" s="25"/>
      <c r="H48" s="118">
        <f>+IF(F48=0,"",'Ark1'!AG67)</f>
        <v>1.4798960260599421</v>
      </c>
      <c r="I48" s="383"/>
      <c r="J48" s="118">
        <f>+IF(F48=0,"",'Ark1'!AH67)</f>
        <v>0</v>
      </c>
      <c r="K48" s="99"/>
      <c r="L48" s="118">
        <f>+IF(F48=0,"",'Ark1'!U67)</f>
        <v>8.412579365079365</v>
      </c>
      <c r="M48" s="118">
        <f t="shared" ref="M48:M59" si="19">+IF(F48=0,"",L48-L61)</f>
        <v>0.13504771950974082</v>
      </c>
      <c r="N48" s="103"/>
      <c r="O48" s="118"/>
      <c r="P48" s="118"/>
      <c r="Q48" s="118"/>
      <c r="R48" s="118"/>
      <c r="S48" s="90"/>
      <c r="T48" s="385"/>
      <c r="U48" s="90"/>
      <c r="V48" s="385"/>
      <c r="W48" s="69">
        <f>+IF(F48=0,"",'Ark1'!S67)</f>
        <v>5.1309523809523805</v>
      </c>
      <c r="X48" s="399"/>
      <c r="Y48" s="69">
        <f>+IF(F48=0,"",'Ark1'!T67)</f>
        <v>4.3571428571428559</v>
      </c>
      <c r="Z48" s="69">
        <f t="shared" ref="Z48:Z59" si="20">+IF(F48=0,"",Y48-Y61)</f>
        <v>2.7124773960203186E-3</v>
      </c>
      <c r="AA48" s="124">
        <f>+IF(F48=0,"",'Ark1'!W67)</f>
        <v>0</v>
      </c>
      <c r="AB48" s="124">
        <f>+IF(F48=0,"",'Ark1'!X67)</f>
        <v>2.3809523809523818</v>
      </c>
      <c r="AC48" s="124">
        <f>+IF(F48=0,"",'Ark1'!Y67)</f>
        <v>0</v>
      </c>
      <c r="AD48" s="118">
        <f>+IF(F48=0,"",'Ark1'!Z67)</f>
        <v>3.4020254374467127</v>
      </c>
      <c r="AE48" s="69">
        <f>+IF(F48=0,"",'Ark1'!AA67)</f>
        <v>1.2858796189993136</v>
      </c>
      <c r="AF48" s="69">
        <f>+IF(F48=0,"",'Ark1'!AB67)</f>
        <v>1.3942300925673683</v>
      </c>
      <c r="AG48" s="124">
        <f>+IF(F48=0,"",'Ark1'!AD67)</f>
        <v>51.579859520368338</v>
      </c>
      <c r="AH48" s="124">
        <f>+IF(F48=0,"",'Ark1'!AE67)</f>
        <v>60.473916788107886</v>
      </c>
      <c r="AI48" s="124">
        <f>+IF(F48=0,"",'Ark1'!AF67)</f>
        <v>1.429714227358603</v>
      </c>
      <c r="AJ48" s="25"/>
      <c r="AK48"/>
      <c r="AL48"/>
      <c r="AM48" s="43"/>
      <c r="AN48" s="43"/>
      <c r="AO48" s="43"/>
      <c r="AP48" s="42"/>
      <c r="AQ48" s="43"/>
      <c r="AR48" s="43"/>
      <c r="AS48" s="4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4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4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 s="3" customFormat="1" ht="15.6">
      <c r="A49" s="25"/>
      <c r="B49" s="68" t="str">
        <f t="shared" si="18"/>
        <v>Feb</v>
      </c>
      <c r="C49" s="68">
        <f>+'Ark1'!C68</f>
        <v>2021</v>
      </c>
      <c r="D49" s="68">
        <f>+IF(F49=0,"",'Ark1'!Q68)</f>
        <v>50</v>
      </c>
      <c r="E49" s="25"/>
      <c r="F49" s="344">
        <f>+'Ark1'!R68</f>
        <v>1131</v>
      </c>
      <c r="G49" s="25"/>
      <c r="H49" s="118">
        <f>+IF(F49=0,"",'Ark1'!AG68)</f>
        <v>5.767766961663451</v>
      </c>
      <c r="I49" s="383"/>
      <c r="J49" s="118">
        <f>+IF(F49=0,"",'Ark1'!AH68)</f>
        <v>0</v>
      </c>
      <c r="K49" s="99"/>
      <c r="L49" s="118">
        <f>+IF(F49=0,"",'Ark1'!U68)</f>
        <v>7.3053934571175985</v>
      </c>
      <c r="M49" s="118">
        <f t="shared" si="19"/>
        <v>0.15551868073119834</v>
      </c>
      <c r="N49" s="103"/>
      <c r="O49" s="118"/>
      <c r="P49" s="118"/>
      <c r="Q49" s="118"/>
      <c r="R49" s="118"/>
      <c r="S49" s="90"/>
      <c r="T49" s="385"/>
      <c r="U49" s="90"/>
      <c r="V49" s="385"/>
      <c r="W49" s="69">
        <f>+IF(F49=0,"",'Ark1'!S68)</f>
        <v>5.5340406719717068</v>
      </c>
      <c r="X49" s="399"/>
      <c r="Y49" s="69">
        <f>+IF(F49=0,"",'Ark1'!T68)</f>
        <v>4.8249336870026553</v>
      </c>
      <c r="Z49" s="69">
        <f t="shared" si="20"/>
        <v>-7.3098513355127182E-2</v>
      </c>
      <c r="AA49" s="124">
        <f>+IF(F49=0,"",'Ark1'!W68)</f>
        <v>0.17683465959328029</v>
      </c>
      <c r="AB49" s="124">
        <f>+IF(F49=0,"",'Ark1'!X68)</f>
        <v>3.8019451812555265</v>
      </c>
      <c r="AC49" s="124">
        <f>+IF(F49=0,"",'Ark1'!Y68)</f>
        <v>0.17683465959328029</v>
      </c>
      <c r="AD49" s="118">
        <f>+IF(F49=0,"",'Ark1'!Z68)</f>
        <v>3.4825633744215723</v>
      </c>
      <c r="AE49" s="69">
        <f>+IF(F49=0,"",'Ark1'!AA68)</f>
        <v>1.4021076197291229</v>
      </c>
      <c r="AF49" s="69">
        <f>+IF(F49=0,"",'Ark1'!AB68)</f>
        <v>1.5659215838422973</v>
      </c>
      <c r="AG49" s="124">
        <f>+IF(F49=0,"",'Ark1'!AD68)</f>
        <v>20.763058006948594</v>
      </c>
      <c r="AH49" s="124">
        <f>+IF(F49=0,"",'Ark1'!AE68)</f>
        <v>39.655884227722851</v>
      </c>
      <c r="AI49" s="124">
        <f>+IF(F49=0,"",'Ark1'!AF68)</f>
        <v>6.4166936156451602</v>
      </c>
      <c r="AJ49" s="25"/>
      <c r="AK49"/>
      <c r="AL49"/>
      <c r="AM49" s="42"/>
      <c r="AN49" s="42"/>
      <c r="AO49" s="42"/>
      <c r="AP49" s="43"/>
      <c r="AQ49" s="42"/>
      <c r="AR49" s="42"/>
      <c r="AS49" s="4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4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4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</row>
    <row r="50" spans="1:98" s="3" customFormat="1" ht="15.6">
      <c r="A50" s="25"/>
      <c r="B50" s="68" t="str">
        <f t="shared" si="18"/>
        <v>Mar</v>
      </c>
      <c r="C50" s="68">
        <f>+'Ark1'!C69</f>
        <v>2021</v>
      </c>
      <c r="D50" s="68">
        <f>+IF(F50=0,"",'Ark1'!Q69)</f>
        <v>118</v>
      </c>
      <c r="E50" s="25"/>
      <c r="F50" s="344">
        <f>+'Ark1'!R69</f>
        <v>3475</v>
      </c>
      <c r="G50" s="25"/>
      <c r="H50" s="118">
        <f>+IF(F50=0,"",'Ark1'!AG69)</f>
        <v>15.501292553895494</v>
      </c>
      <c r="I50" s="383"/>
      <c r="J50" s="118">
        <f>+IF(F50=0,"",'Ark1'!AH69)</f>
        <v>0.31654676258992809</v>
      </c>
      <c r="K50" s="99"/>
      <c r="L50" s="118">
        <f>+IF(F50=0,"",'Ark1'!U69)</f>
        <v>6.3901582733812887</v>
      </c>
      <c r="M50" s="118">
        <f t="shared" si="19"/>
        <v>6.9466663403968454E-2</v>
      </c>
      <c r="N50" s="103"/>
      <c r="O50" s="118"/>
      <c r="P50" s="118"/>
      <c r="Q50" s="118"/>
      <c r="R50" s="118"/>
      <c r="S50" s="90"/>
      <c r="T50" s="385"/>
      <c r="U50" s="90"/>
      <c r="V50" s="385"/>
      <c r="W50" s="69">
        <f>+IF(F50=0,"",'Ark1'!S69)</f>
        <v>5.1666187050359724</v>
      </c>
      <c r="X50" s="399"/>
      <c r="Y50" s="69">
        <f>+IF(F50=0,"",'Ark1'!T69)</f>
        <v>4.8964028776978408</v>
      </c>
      <c r="Z50" s="69">
        <f t="shared" si="20"/>
        <v>-0.26771276856066351</v>
      </c>
      <c r="AA50" s="124">
        <f>+IF(F50=0,"",'Ark1'!W69)</f>
        <v>0</v>
      </c>
      <c r="AB50" s="124">
        <f>+IF(F50=0,"",'Ark1'!X69)</f>
        <v>1.1223021582733812</v>
      </c>
      <c r="AC50" s="124">
        <f>+IF(F50=0,"",'Ark1'!Y69)</f>
        <v>0</v>
      </c>
      <c r="AD50" s="118">
        <f>+IF(F50=0,"",'Ark1'!Z69)</f>
        <v>2.4400796904636168</v>
      </c>
      <c r="AE50" s="69">
        <f>+IF(F50=0,"",'Ark1'!AA69)</f>
        <v>1.3750634015241867</v>
      </c>
      <c r="AF50" s="69">
        <f>+IF(F50=0,"",'Ark1'!AB69)</f>
        <v>1.8752998828558596</v>
      </c>
      <c r="AG50" s="124">
        <f>+IF(F50=0,"",'Ark1'!AD69)</f>
        <v>32.971293091817813</v>
      </c>
      <c r="AH50" s="124">
        <f>+IF(F50=0,"",'Ark1'!AE69)</f>
        <v>40.777278028868849</v>
      </c>
      <c r="AI50" s="124">
        <f>+IF(F50=0,"",'Ark1'!AF69)</f>
        <v>19.715305317742633</v>
      </c>
      <c r="AJ50" s="25"/>
      <c r="AK50"/>
      <c r="AL50"/>
      <c r="AM50" s="42"/>
      <c r="AN50" s="42"/>
      <c r="AO50" s="42"/>
      <c r="AP50" s="42"/>
      <c r="AQ50" s="42"/>
      <c r="AR50" s="42"/>
      <c r="AS50" s="4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4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4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</row>
    <row r="51" spans="1:98" s="3" customFormat="1" ht="15.6">
      <c r="A51" s="25"/>
      <c r="B51" s="68" t="str">
        <f t="shared" si="18"/>
        <v>Apr</v>
      </c>
      <c r="C51" s="68">
        <f>+'Ark1'!C70</f>
        <v>2021</v>
      </c>
      <c r="D51" s="68">
        <f>+IF(F51=0,"",'Ark1'!Q70)</f>
        <v>93</v>
      </c>
      <c r="E51" s="25"/>
      <c r="F51" s="344">
        <f>+'Ark1'!R70</f>
        <v>3646</v>
      </c>
      <c r="G51" s="25"/>
      <c r="H51" s="118">
        <f>+IF(F51=0,"",'Ark1'!AG70)</f>
        <v>17.203776468873457</v>
      </c>
      <c r="I51" s="383"/>
      <c r="J51" s="118">
        <f>+IF(F51=0,"",'Ark1'!AH70)</f>
        <v>0.16456390565002749</v>
      </c>
      <c r="K51" s="99"/>
      <c r="L51" s="118">
        <f>+IF(F51=0,"",'Ark1'!U70)</f>
        <v>6.7593609434997308</v>
      </c>
      <c r="M51" s="118">
        <f t="shared" si="19"/>
        <v>0.41855473269054055</v>
      </c>
      <c r="N51" s="103"/>
      <c r="O51" s="118"/>
      <c r="P51" s="118"/>
      <c r="Q51" s="118"/>
      <c r="R51" s="118"/>
      <c r="S51" s="90"/>
      <c r="T51" s="385"/>
      <c r="U51" s="90"/>
      <c r="V51" s="385"/>
      <c r="W51" s="69">
        <f>+IF(F51=0,"",'Ark1'!S70)</f>
        <v>4.989029072956666</v>
      </c>
      <c r="X51" s="399"/>
      <c r="Y51" s="69">
        <f>+IF(F51=0,"",'Ark1'!T70)</f>
        <v>4.424026330224903</v>
      </c>
      <c r="Z51" s="69">
        <f t="shared" si="20"/>
        <v>-0.5159557539793358</v>
      </c>
      <c r="AA51" s="124">
        <f>+IF(F51=0,"",'Ark1'!W70)</f>
        <v>0</v>
      </c>
      <c r="AB51" s="124">
        <f>+IF(F51=0,"",'Ark1'!X70)</f>
        <v>0.35655512890839286</v>
      </c>
      <c r="AC51" s="124">
        <f>+IF(F51=0,"",'Ark1'!Y70)</f>
        <v>2.7427317608337901E-2</v>
      </c>
      <c r="AD51" s="118">
        <f>+IF(F51=0,"",'Ark1'!Z70)</f>
        <v>2.2655837246830179</v>
      </c>
      <c r="AE51" s="69">
        <f>+IF(F51=0,"",'Ark1'!AA70)</f>
        <v>1.1615953103770844</v>
      </c>
      <c r="AF51" s="69">
        <f>+IF(F51=0,"",'Ark1'!AB70)</f>
        <v>1.671323696959937</v>
      </c>
      <c r="AG51" s="124">
        <f>+IF(F51=0,"",'Ark1'!AD70)</f>
        <v>24.197732042696877</v>
      </c>
      <c r="AH51" s="124">
        <f>+IF(F51=0,"",'Ark1'!AE70)</f>
        <v>34.046928514334297</v>
      </c>
      <c r="AI51" s="124">
        <f>+IF(F51=0,"",'Ark1'!AF70)</f>
        <v>20.685468543450263</v>
      </c>
      <c r="AJ51" s="25"/>
      <c r="AK51"/>
      <c r="AL51"/>
      <c r="AM51" s="42"/>
      <c r="AN51" s="42"/>
      <c r="AO51" s="42"/>
      <c r="AP51" s="42"/>
      <c r="AQ51" s="42"/>
      <c r="AR51" s="42"/>
      <c r="AS51" s="32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4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4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</row>
    <row r="52" spans="1:98" ht="15.6">
      <c r="A52" s="25"/>
      <c r="B52" s="68" t="str">
        <f t="shared" si="18"/>
        <v>Mai</v>
      </c>
      <c r="C52" s="68">
        <f>+'Ark1'!C71</f>
        <v>2021</v>
      </c>
      <c r="D52" s="68">
        <f>+IF(F52=0,"",'Ark1'!Q71)</f>
        <v>60</v>
      </c>
      <c r="E52" s="25"/>
      <c r="F52" s="344">
        <f>+'Ark1'!R71</f>
        <v>1402</v>
      </c>
      <c r="G52" s="25"/>
      <c r="H52" s="118">
        <f>+IF(F52=0,"",'Ark1'!AG71)</f>
        <v>6.7699080943639762</v>
      </c>
      <c r="I52" s="383"/>
      <c r="J52" s="118">
        <f>+IF(F52=0,"",'Ark1'!AH71)</f>
        <v>1.0699001426533523</v>
      </c>
      <c r="K52" s="99"/>
      <c r="L52" s="118">
        <f>+IF(F52=0,"",'Ark1'!U71)</f>
        <v>6.9172467902995773</v>
      </c>
      <c r="M52" s="118">
        <f t="shared" si="19"/>
        <v>3.1643427292650905E-2</v>
      </c>
      <c r="N52" s="103"/>
      <c r="O52" s="118"/>
      <c r="P52" s="118"/>
      <c r="Q52" s="118"/>
      <c r="R52" s="118"/>
      <c r="T52" s="385"/>
      <c r="V52" s="385"/>
      <c r="W52" s="69">
        <f>+IF(F52=0,"",'Ark1'!S71)</f>
        <v>5.1412268188302415</v>
      </c>
      <c r="X52" s="399"/>
      <c r="Y52" s="69">
        <f>+IF(F52=0,"",'Ark1'!T71)</f>
        <v>4.3345221112696164</v>
      </c>
      <c r="Z52" s="69">
        <f t="shared" si="20"/>
        <v>0.10455178486012162</v>
      </c>
      <c r="AA52" s="124">
        <f>+IF(F52=0,"",'Ark1'!W71)</f>
        <v>0</v>
      </c>
      <c r="AB52" s="124">
        <f>+IF(F52=0,"",'Ark1'!X71)</f>
        <v>0.57061340941512118</v>
      </c>
      <c r="AC52" s="124">
        <f>+IF(F52=0,"",'Ark1'!Y71)</f>
        <v>0</v>
      </c>
      <c r="AD52" s="118">
        <f>+IF(F52=0,"",'Ark1'!Z71)</f>
        <v>2.4232398604477461</v>
      </c>
      <c r="AE52" s="69">
        <f>+IF(F52=0,"",'Ark1'!AA71)</f>
        <v>1.2589301805990352</v>
      </c>
      <c r="AF52" s="69">
        <f>+IF(F52=0,"",'Ark1'!AB71)</f>
        <v>1.5328335043103014</v>
      </c>
      <c r="AG52" s="124">
        <f>+IF(F52=0,"",'Ark1'!AD71)</f>
        <v>29.37908000728946</v>
      </c>
      <c r="AH52" s="124">
        <f>+IF(F52=0,"",'Ark1'!AE71)</f>
        <v>35.253039355036918</v>
      </c>
      <c r="AI52" s="124">
        <f>+IF(F52=0,"",'Ark1'!AF71)</f>
        <v>7.9542037569712756</v>
      </c>
      <c r="AJ52" s="25"/>
      <c r="AP52" s="42"/>
    </row>
    <row r="53" spans="1:98" ht="15.6">
      <c r="A53" s="25"/>
      <c r="B53" s="68" t="str">
        <f t="shared" si="18"/>
        <v>Jun</v>
      </c>
      <c r="C53" s="68">
        <f>+'Ark1'!C72</f>
        <v>2021</v>
      </c>
      <c r="D53" s="68">
        <f>+IF(F53=0,"",'Ark1'!Q72)</f>
        <v>88</v>
      </c>
      <c r="E53" s="25"/>
      <c r="F53" s="344">
        <f>+'Ark1'!R72</f>
        <v>1268</v>
      </c>
      <c r="G53" s="25"/>
      <c r="H53" s="118">
        <f>+IF(F53=0,"",'Ark1'!AG72)</f>
        <v>7.2361028815938049</v>
      </c>
      <c r="I53" s="383"/>
      <c r="J53" s="118">
        <f>+IF(F53=0,"",'Ark1'!AH72)</f>
        <v>0</v>
      </c>
      <c r="K53" s="99"/>
      <c r="L53" s="118">
        <f>+IF(F53=0,"",'Ark1'!U72)</f>
        <v>8.1749290220820257</v>
      </c>
      <c r="M53" s="118">
        <f t="shared" si="19"/>
        <v>-7.7682840561045907E-2</v>
      </c>
      <c r="N53" s="103"/>
      <c r="O53" s="118"/>
      <c r="P53" s="118"/>
      <c r="Q53" s="118"/>
      <c r="R53" s="118"/>
      <c r="T53" s="385"/>
      <c r="V53" s="385"/>
      <c r="W53" s="69">
        <f>+IF(F53=0,"",'Ark1'!S72)</f>
        <v>5.1072555205047312</v>
      </c>
      <c r="X53" s="399"/>
      <c r="Y53" s="69">
        <f>+IF(F53=0,"",'Ark1'!T72)</f>
        <v>4.0299684542586753</v>
      </c>
      <c r="Z53" s="69">
        <f t="shared" si="20"/>
        <v>-0.47679533346244884</v>
      </c>
      <c r="AA53" s="124">
        <f>+IF(F53=0,"",'Ark1'!W72)</f>
        <v>0</v>
      </c>
      <c r="AB53" s="124">
        <f>+IF(F53=0,"",'Ark1'!X72)</f>
        <v>2.2082018927444795</v>
      </c>
      <c r="AC53" s="124">
        <f>+IF(F53=0,"",'Ark1'!Y72)</f>
        <v>0</v>
      </c>
      <c r="AD53" s="118">
        <f>+IF(F53=0,"",'Ark1'!Z72)</f>
        <v>3.239150453038961</v>
      </c>
      <c r="AE53" s="69">
        <f>+IF(F53=0,"",'Ark1'!AA72)</f>
        <v>1.3013621985954742</v>
      </c>
      <c r="AF53" s="69">
        <f>+IF(F53=0,"",'Ark1'!AB72)</f>
        <v>1.8058049575594224</v>
      </c>
      <c r="AG53" s="124">
        <f>+IF(F53=0,"",'Ark1'!AD72)</f>
        <v>38.829978968465944</v>
      </c>
      <c r="AH53" s="124">
        <f>+IF(F53=0,"",'Ark1'!AE72)</f>
        <v>39.86579973908637</v>
      </c>
      <c r="AI53" s="124">
        <f>+IF(F53=0,"",'Ark1'!AF72)</f>
        <v>7.1939588900424942</v>
      </c>
      <c r="AJ53" s="25"/>
    </row>
    <row r="54" spans="1:98" ht="15.6">
      <c r="A54" s="25"/>
      <c r="B54" s="68" t="str">
        <f t="shared" si="18"/>
        <v>Jul</v>
      </c>
      <c r="C54" s="68">
        <f>+'Ark1'!C73</f>
        <v>2021</v>
      </c>
      <c r="D54" s="68">
        <f>+IF(F54=0,"",'Ark1'!Q73)</f>
        <v>22</v>
      </c>
      <c r="E54" s="25"/>
      <c r="F54" s="344">
        <f>+'Ark1'!R73</f>
        <v>373</v>
      </c>
      <c r="G54" s="25"/>
      <c r="H54" s="118">
        <f>+IF(F54=0,"",'Ark1'!AG73)</f>
        <v>2.427706056099463</v>
      </c>
      <c r="I54" s="383"/>
      <c r="J54" s="118">
        <f>+IF(F54=0,"",'Ark1'!AH73)</f>
        <v>0</v>
      </c>
      <c r="K54" s="99"/>
      <c r="L54" s="118">
        <f>+IF(F54=0,"",'Ark1'!U73)</f>
        <v>9.3236461126005352</v>
      </c>
      <c r="M54" s="118">
        <f t="shared" si="19"/>
        <v>1.0307925772469968</v>
      </c>
      <c r="N54" s="103"/>
      <c r="O54" s="118"/>
      <c r="P54" s="118"/>
      <c r="Q54" s="118"/>
      <c r="R54" s="118"/>
      <c r="T54" s="385"/>
      <c r="V54" s="385"/>
      <c r="W54" s="69">
        <f>+IF(F54=0,"",'Ark1'!S73)</f>
        <v>4.8739946380697052</v>
      </c>
      <c r="X54" s="399"/>
      <c r="Y54" s="69">
        <f>+IF(F54=0,"",'Ark1'!T73)</f>
        <v>3.8176943699731889</v>
      </c>
      <c r="Z54" s="69">
        <f t="shared" si="20"/>
        <v>-0.31866926639044779</v>
      </c>
      <c r="AA54" s="124">
        <f>+IF(F54=0,"",'Ark1'!W73)</f>
        <v>0</v>
      </c>
      <c r="AB54" s="124">
        <f>+IF(F54=0,"",'Ark1'!X73)</f>
        <v>1.8766756032171588</v>
      </c>
      <c r="AC54" s="124">
        <f>+IF(F54=0,"",'Ark1'!Y73)</f>
        <v>0</v>
      </c>
      <c r="AD54" s="118">
        <f>+IF(F54=0,"",'Ark1'!Z73)</f>
        <v>3.0267741086494344</v>
      </c>
      <c r="AE54" s="69">
        <f>+IF(F54=0,"",'Ark1'!AA73)</f>
        <v>1.5123067514320678</v>
      </c>
      <c r="AF54" s="69">
        <f>+IF(F54=0,"",'Ark1'!AB73)</f>
        <v>1.6662581227983142</v>
      </c>
      <c r="AG54" s="124">
        <f>+IF(F54=0,"",'Ark1'!AD73)</f>
        <v>25.191480704320114</v>
      </c>
      <c r="AH54" s="124">
        <f>+IF(F54=0,"",'Ark1'!AE73)</f>
        <v>59.19987790934276</v>
      </c>
      <c r="AI54" s="124">
        <f>+IF(F54=0,"",'Ark1'!AF73)</f>
        <v>2.1162039952569787</v>
      </c>
      <c r="AJ54" s="25"/>
    </row>
    <row r="55" spans="1:98" ht="15.6">
      <c r="A55" s="25"/>
      <c r="B55" s="68" t="str">
        <f t="shared" si="18"/>
        <v>Aug</v>
      </c>
      <c r="C55" s="68">
        <f>+'Ark1'!C74</f>
        <v>2021</v>
      </c>
      <c r="D55" s="68">
        <f>+IF(F55=0,"",'Ark1'!Q74)</f>
        <v>72</v>
      </c>
      <c r="E55" s="25"/>
      <c r="F55" s="344">
        <f>+'Ark1'!R74</f>
        <v>1050</v>
      </c>
      <c r="G55" s="25"/>
      <c r="H55" s="118">
        <f>+IF(F55=0,"",'Ark1'!AG74)</f>
        <v>7.5260479347898492</v>
      </c>
      <c r="I55" s="383"/>
      <c r="J55" s="118">
        <f>+IF(F55=0,"",'Ark1'!AH74)</f>
        <v>0</v>
      </c>
      <c r="K55" s="99"/>
      <c r="L55" s="118">
        <f>+IF(F55=0,"",'Ark1'!U74)</f>
        <v>10.26777142857145</v>
      </c>
      <c r="M55" s="118">
        <f t="shared" si="19"/>
        <v>0.84466732159916269</v>
      </c>
      <c r="N55" s="103"/>
      <c r="O55" s="118"/>
      <c r="P55" s="118"/>
      <c r="Q55" s="118"/>
      <c r="R55" s="118"/>
      <c r="T55" s="385"/>
      <c r="V55" s="385"/>
      <c r="W55" s="69">
        <f>+IF(F55=0,"",'Ark1'!S74)</f>
        <v>5.017142857142856</v>
      </c>
      <c r="X55" s="399"/>
      <c r="Y55" s="69">
        <f>+IF(F55=0,"",'Ark1'!T74)</f>
        <v>3.5114285714285702</v>
      </c>
      <c r="Z55" s="69">
        <f t="shared" si="20"/>
        <v>0.30225951698730924</v>
      </c>
      <c r="AA55" s="124">
        <f>+IF(F55=0,"",'Ark1'!W74)</f>
        <v>0</v>
      </c>
      <c r="AB55" s="124">
        <f>+IF(F55=0,"",'Ark1'!X74)</f>
        <v>4.0952380952380949</v>
      </c>
      <c r="AC55" s="124">
        <f>+IF(F55=0,"",'Ark1'!Y74)</f>
        <v>0</v>
      </c>
      <c r="AD55" s="118">
        <f>+IF(F55=0,"",'Ark1'!Z74)</f>
        <v>2.9522578905842058</v>
      </c>
      <c r="AE55" s="69">
        <f>+IF(F55=0,"",'Ark1'!AA74)</f>
        <v>1.3265391522488064</v>
      </c>
      <c r="AF55" s="69">
        <f>+IF(F55=0,"",'Ark1'!AB74)</f>
        <v>1.728297498956114</v>
      </c>
      <c r="AG55" s="124">
        <f>+IF(F55=0,"",'Ark1'!AD74)</f>
        <v>20.684964353162535</v>
      </c>
      <c r="AH55" s="124">
        <f>+IF(F55=0,"",'Ark1'!AE74)</f>
        <v>35.383993713314823</v>
      </c>
      <c r="AI55" s="124">
        <f>+IF(F55=0,"",'Ark1'!AF74)</f>
        <v>5.9571426139941801</v>
      </c>
      <c r="AJ55" s="25"/>
    </row>
    <row r="56" spans="1:98" ht="15.6">
      <c r="A56" s="25"/>
      <c r="B56" s="68" t="str">
        <f t="shared" si="18"/>
        <v>Sep</v>
      </c>
      <c r="C56" s="68">
        <f>+'Ark1'!C75</f>
        <v>2021</v>
      </c>
      <c r="D56" s="68">
        <f>+IF(F56=0,"",'Ark1'!Q75)</f>
        <v>141</v>
      </c>
      <c r="E56" s="25"/>
      <c r="F56" s="344">
        <f>+'Ark1'!R75</f>
        <v>1787</v>
      </c>
      <c r="G56" s="25"/>
      <c r="H56" s="118">
        <f>+IF(F56=0,"",'Ark1'!AG75)</f>
        <v>13.419914991335483</v>
      </c>
      <c r="I56" s="383"/>
      <c r="J56" s="118">
        <f>+IF(F56=0,"",'Ark1'!AH75)</f>
        <v>1.9026301063234472</v>
      </c>
      <c r="K56" s="99"/>
      <c r="L56" s="118">
        <f>+IF(F56=0,"",'Ark1'!U75)</f>
        <v>10.757806379406812</v>
      </c>
      <c r="M56" s="118">
        <f t="shared" si="19"/>
        <v>0.28333971274015468</v>
      </c>
      <c r="N56" s="103"/>
      <c r="O56" s="118"/>
      <c r="P56" s="118"/>
      <c r="Q56" s="118"/>
      <c r="R56" s="118"/>
      <c r="T56" s="385"/>
      <c r="V56" s="385"/>
      <c r="W56" s="69">
        <f>+IF(F56=0,"",'Ark1'!S75)</f>
        <v>5.1740346950195857</v>
      </c>
      <c r="X56" s="399"/>
      <c r="Y56" s="69">
        <f>+IF(F56=0,"",'Ark1'!T75)</f>
        <v>3.9087856743144926</v>
      </c>
      <c r="Z56" s="69">
        <f t="shared" si="20"/>
        <v>7.8785674314492571E-2</v>
      </c>
      <c r="AA56" s="124">
        <f>+IF(F56=0,"",'Ark1'!W75)</f>
        <v>0</v>
      </c>
      <c r="AB56" s="124">
        <f>+IF(F56=0,"",'Ark1'!X75)</f>
        <v>7.218802462227198</v>
      </c>
      <c r="AC56" s="124">
        <f>+IF(F56=0,"",'Ark1'!Y75)</f>
        <v>5.5959709009513157E-2</v>
      </c>
      <c r="AD56" s="118">
        <f>+IF(F56=0,"",'Ark1'!Z75)</f>
        <v>3.3750873893643991</v>
      </c>
      <c r="AE56" s="69">
        <f>+IF(F56=0,"",'Ark1'!AA75)</f>
        <v>1.6631351671270778</v>
      </c>
      <c r="AF56" s="69">
        <f>+IF(F56=0,"",'Ark1'!AB75)</f>
        <v>1.7664617962219331</v>
      </c>
      <c r="AG56" s="124">
        <f>+IF(F56=0,"",'Ark1'!AD75)</f>
        <v>41.499914769252221</v>
      </c>
      <c r="AH56" s="124">
        <f>+IF(F56=0,"",'Ark1'!AE75)</f>
        <v>46.235888958883884</v>
      </c>
      <c r="AI56" s="124">
        <f>+IF(F56=0,"",'Ark1'!AF75)</f>
        <v>10.138489382102476</v>
      </c>
      <c r="AJ56" s="25"/>
    </row>
    <row r="57" spans="1:98" ht="15.6">
      <c r="A57" s="25"/>
      <c r="B57" s="68" t="str">
        <f t="shared" si="18"/>
        <v>Okt</v>
      </c>
      <c r="C57" s="68">
        <f>+'Ark1'!C76</f>
        <v>2021</v>
      </c>
      <c r="D57" s="68">
        <f>+IF(F57=0,"",'Ark1'!Q76)</f>
        <v>181</v>
      </c>
      <c r="E57" s="25"/>
      <c r="F57" s="344">
        <f>+'Ark1'!R76</f>
        <v>1617</v>
      </c>
      <c r="G57" s="25"/>
      <c r="H57" s="118">
        <f>+IF(F57=0,"",'Ark1'!AG76)</f>
        <v>12.050642758654575</v>
      </c>
      <c r="I57" s="383"/>
      <c r="J57" s="118">
        <f>+IF(F57=0,"",'Ark1'!AH76)</f>
        <v>1.2987012987012985</v>
      </c>
      <c r="K57" s="99"/>
      <c r="L57" s="118">
        <f>+IF(F57=0,"",'Ark1'!U76)</f>
        <v>10.67575757575757</v>
      </c>
      <c r="M57" s="118">
        <f t="shared" si="19"/>
        <v>0.69371957921180183</v>
      </c>
      <c r="N57" s="103"/>
      <c r="O57" s="118"/>
      <c r="P57" s="118"/>
      <c r="Q57" s="118"/>
      <c r="R57" s="118"/>
      <c r="T57" s="385"/>
      <c r="V57" s="385"/>
      <c r="W57" s="69">
        <f>+IF(F57=0,"",'Ark1'!S76)</f>
        <v>5.4978354978354993</v>
      </c>
      <c r="X57" s="399"/>
      <c r="Y57" s="69">
        <f>+IF(F57=0,"",'Ark1'!T76)</f>
        <v>4.2987012987012978</v>
      </c>
      <c r="Z57" s="69">
        <f t="shared" si="20"/>
        <v>0.10584004366387578</v>
      </c>
      <c r="AA57" s="124">
        <f>+IF(F57=0,"",'Ark1'!W76)</f>
        <v>6.1842918985776145E-2</v>
      </c>
      <c r="AB57" s="124">
        <f>+IF(F57=0,"",'Ark1'!X76)</f>
        <v>6.24613481756339</v>
      </c>
      <c r="AC57" s="124">
        <f>+IF(F57=0,"",'Ark1'!Y76)</f>
        <v>6.1842918985776145E-2</v>
      </c>
      <c r="AD57" s="118">
        <f>+IF(F57=0,"",'Ark1'!Z76)</f>
        <v>3.1752564061630539</v>
      </c>
      <c r="AE57" s="69">
        <f>+IF(F57=0,"",'Ark1'!AA76)</f>
        <v>1.9153777372790173</v>
      </c>
      <c r="AF57" s="69">
        <f>+IF(F57=0,"",'Ark1'!AB76)</f>
        <v>1.7923646333279253</v>
      </c>
      <c r="AG57" s="124">
        <f>+IF(F57=0,"",'Ark1'!AD76)</f>
        <v>44.531602968241721</v>
      </c>
      <c r="AH57" s="124">
        <f>+IF(F57=0,"",'Ark1'!AE76)</f>
        <v>24.09448947864502</v>
      </c>
      <c r="AI57" s="124">
        <f>+IF(F57=0,"",'Ark1'!AF76)</f>
        <v>9.1739996255510317</v>
      </c>
      <c r="AJ57" s="25"/>
    </row>
    <row r="58" spans="1:98" ht="15.6">
      <c r="A58" s="25"/>
      <c r="B58" s="68" t="str">
        <f t="shared" si="18"/>
        <v>Nov</v>
      </c>
      <c r="C58" s="68">
        <f>+'Ark1'!C77</f>
        <v>2021</v>
      </c>
      <c r="D58" s="68">
        <f>+IF(F58=0,"",'Ark1'!Q77)</f>
        <v>146</v>
      </c>
      <c r="E58" s="25"/>
      <c r="F58" s="344">
        <f>+'Ark1'!R77</f>
        <v>1368.9</v>
      </c>
      <c r="G58" s="25"/>
      <c r="H58" s="118">
        <f>+IF(F58=0,"",'Ark1'!AG77)</f>
        <v>9.3130895584318729</v>
      </c>
      <c r="I58" s="383"/>
      <c r="J58" s="118">
        <f>+IF(F58=0,"",'Ark1'!AH77)</f>
        <v>2.3376433632843887</v>
      </c>
      <c r="K58" s="99"/>
      <c r="L58" s="118">
        <f>+IF(F58=0,"",'Ark1'!U77)</f>
        <v>9.7458689458689474</v>
      </c>
      <c r="M58" s="118">
        <f t="shared" si="19"/>
        <v>6.9227436434978529E-2</v>
      </c>
      <c r="N58" s="103"/>
      <c r="O58" s="118"/>
      <c r="P58" s="118"/>
      <c r="Q58" s="118"/>
      <c r="R58" s="118"/>
      <c r="T58" s="385"/>
      <c r="V58" s="385"/>
      <c r="W58" s="69">
        <f>+IF(F58=0,"",'Ark1'!S77)</f>
        <v>4.8956826649134335</v>
      </c>
      <c r="X58" s="399"/>
      <c r="Y58" s="69">
        <f>+IF(F58=0,"",'Ark1'!T77)</f>
        <v>4.4064577397910734</v>
      </c>
      <c r="Z58" s="69">
        <f t="shared" si="20"/>
        <v>0.24419358884767561</v>
      </c>
      <c r="AA58" s="124">
        <f>+IF(F58=0,"",'Ark1'!W77)</f>
        <v>0</v>
      </c>
      <c r="AB58" s="124">
        <f>+IF(F58=0,"",'Ark1'!X77)</f>
        <v>5.9171597633136104</v>
      </c>
      <c r="AC58" s="124">
        <f>+IF(F58=0,"",'Ark1'!Y77)</f>
        <v>0.51135948571846013</v>
      </c>
      <c r="AD58" s="118">
        <f>+IF(F58=0,"",'Ark1'!Z77)</f>
        <v>3.7591984958744913</v>
      </c>
      <c r="AE58" s="69">
        <f>+IF(F58=0,"",'Ark1'!AA77)</f>
        <v>1.7590448526382538</v>
      </c>
      <c r="AF58" s="69">
        <f>+IF(F58=0,"",'Ark1'!AB77)</f>
        <v>1.6881206710201455</v>
      </c>
      <c r="AG58" s="124">
        <f>+IF(F58=0,"",'Ark1'!AD77)</f>
        <v>32.09155344083775</v>
      </c>
      <c r="AH58" s="124">
        <f>+IF(F58=0,"",'Ark1'!AE77)</f>
        <v>43.352431802024469</v>
      </c>
      <c r="AI58" s="124">
        <f>+IF(F58=0,"",'Ark1'!AF77)</f>
        <v>7.7664119279015518</v>
      </c>
      <c r="AJ58" s="25"/>
    </row>
    <row r="59" spans="1:98" ht="15.6">
      <c r="A59" s="25"/>
      <c r="B59" s="68" t="str">
        <f t="shared" si="18"/>
        <v>Des</v>
      </c>
      <c r="C59" s="68">
        <f>+'Ark1'!C78</f>
        <v>2021</v>
      </c>
      <c r="D59" s="68">
        <f>+IF(F59=0,"",'Ark1'!Q78)</f>
        <v>21</v>
      </c>
      <c r="E59" s="25"/>
      <c r="F59" s="344">
        <f>+'Ark1'!R78</f>
        <v>256</v>
      </c>
      <c r="G59" s="25"/>
      <c r="H59" s="118">
        <f>+IF(F59=0,"",'Ark1'!AG78)</f>
        <v>1.3038557142386438</v>
      </c>
      <c r="I59" s="383"/>
      <c r="J59" s="118">
        <f>+IF(F59=0,"",'Ark1'!AH78)</f>
        <v>0</v>
      </c>
      <c r="K59" s="99"/>
      <c r="L59" s="118">
        <f>+IF(F59=0,"",'Ark1'!U78)</f>
        <v>7.2960546874999981</v>
      </c>
      <c r="M59" s="118">
        <f t="shared" si="19"/>
        <v>-6.0934907670454539</v>
      </c>
      <c r="N59" s="103"/>
      <c r="O59" s="118"/>
      <c r="P59" s="118"/>
      <c r="Q59" s="118"/>
      <c r="R59" s="118"/>
      <c r="T59" s="385"/>
      <c r="V59" s="385"/>
      <c r="W59" s="69">
        <f>+IF(F59=0,"",'Ark1'!S78)</f>
        <v>4.3125</v>
      </c>
      <c r="X59" s="399"/>
      <c r="Y59" s="69">
        <f>+IF(F59=0,"",'Ark1'!T78)</f>
        <v>3.86328125</v>
      </c>
      <c r="Z59" s="69">
        <f t="shared" si="20"/>
        <v>-0.59126420454545414</v>
      </c>
      <c r="AA59" s="124">
        <f>+IF(F59=0,"",'Ark1'!W78)</f>
        <v>0</v>
      </c>
      <c r="AB59" s="124">
        <f>+IF(F59=0,"",'Ark1'!X78)</f>
        <v>3.515625</v>
      </c>
      <c r="AC59" s="124">
        <f>+IF(F59=0,"",'Ark1'!Y78)</f>
        <v>0</v>
      </c>
      <c r="AD59" s="118">
        <f>+IF(F59=0,"",'Ark1'!Z78)</f>
        <v>3.454255592762979</v>
      </c>
      <c r="AE59" s="69">
        <f>+IF(F59=0,"",'Ark1'!AA78)</f>
        <v>1.4934753931685651</v>
      </c>
      <c r="AF59" s="69">
        <f>+IF(F59=0,"",'Ark1'!AB78)</f>
        <v>1.8773057112251152</v>
      </c>
      <c r="AG59" s="124">
        <f>+IF(F59=0,"",'Ark1'!AD78)</f>
        <v>51.304219850223276</v>
      </c>
      <c r="AH59" s="124">
        <f>+IF(F59=0,"",'Ark1'!AE78)</f>
        <v>67.42426773092113</v>
      </c>
      <c r="AI59" s="124">
        <f>+IF(F59=0,"",'Ark1'!AF78)</f>
        <v>1.4524081039833427</v>
      </c>
      <c r="AJ59" s="25"/>
    </row>
    <row r="60" spans="1:98" s="509" customFormat="1" ht="15.6">
      <c r="A60" s="25"/>
      <c r="B60" s="25"/>
      <c r="C60" s="25"/>
      <c r="D60" s="25"/>
      <c r="E60" s="25"/>
      <c r="F60" s="337"/>
      <c r="G60" s="25"/>
      <c r="H60" s="98"/>
      <c r="I60" s="383"/>
      <c r="J60" s="98"/>
      <c r="K60" s="99"/>
      <c r="L60" s="98"/>
      <c r="M60" s="98"/>
      <c r="N60" s="103"/>
      <c r="O60" s="98"/>
      <c r="P60" s="98"/>
      <c r="Q60" s="98"/>
      <c r="R60" s="98"/>
      <c r="S60" s="25"/>
      <c r="T60" s="25"/>
      <c r="U60" s="25"/>
      <c r="V60" s="385"/>
      <c r="W60" s="25"/>
      <c r="X60" s="399"/>
      <c r="Y60" s="25"/>
      <c r="Z60" s="25"/>
      <c r="AA60" s="120"/>
      <c r="AB60" s="120"/>
      <c r="AC60" s="120"/>
      <c r="AD60" s="98"/>
      <c r="AE60" s="25"/>
      <c r="AF60" s="25"/>
      <c r="AG60" s="120"/>
      <c r="AH60" s="120"/>
      <c r="AI60" s="120"/>
      <c r="AJ60" s="25"/>
    </row>
    <row r="61" spans="1:98" ht="15.6">
      <c r="A61" s="25"/>
      <c r="B61" s="45" t="str">
        <f>+B48</f>
        <v>Jan</v>
      </c>
      <c r="C61" s="45">
        <f>+'Ark1'!C79</f>
        <v>2020</v>
      </c>
      <c r="D61" s="45">
        <f>+IF(F61=0,"",'Ark1'!Q79)</f>
        <v>40</v>
      </c>
      <c r="E61" s="25"/>
      <c r="F61" s="328">
        <f>+'Ark1'!R79</f>
        <v>474</v>
      </c>
      <c r="G61" s="25"/>
      <c r="H61" s="100">
        <f>+IF(F61=0,"",'Ark1'!AG79)</f>
        <v>2.853374491411663</v>
      </c>
      <c r="I61" s="383"/>
      <c r="J61" s="100">
        <f>+IF(F61=0,"",'Ark1'!AH79)</f>
        <v>0</v>
      </c>
      <c r="K61" s="99"/>
      <c r="L61" s="100">
        <f>+IF(F61=0,"",'Ark1'!U79)</f>
        <v>8.2775316455696242</v>
      </c>
      <c r="M61" s="98"/>
      <c r="N61" s="103"/>
      <c r="O61" s="100"/>
      <c r="P61" s="100"/>
      <c r="Q61" s="100"/>
      <c r="R61" s="100"/>
      <c r="T61" s="385"/>
      <c r="V61" s="385"/>
      <c r="W61" s="38">
        <f>+IF(F61=0,"",'Ark1'!S79)</f>
        <v>5.5316455696202524</v>
      </c>
      <c r="X61" s="399"/>
      <c r="Y61" s="38">
        <f>+IF(F61=0,"",'Ark1'!T79)</f>
        <v>4.3544303797468356</v>
      </c>
      <c r="Z61" s="25"/>
      <c r="AA61" s="123">
        <f>+IF(F61=0,"",'Ark1'!W79)</f>
        <v>0</v>
      </c>
      <c r="AB61" s="123">
        <f>+IF(F61=0,"",'Ark1'!X79)</f>
        <v>4.4303797468354409</v>
      </c>
      <c r="AC61" s="123">
        <f>+IF(F61=0,"",'Ark1'!Y79)</f>
        <v>0.42194092827004198</v>
      </c>
      <c r="AD61" s="100">
        <f>+IF(F61=0,"",'Ark1'!Z79)</f>
        <v>3.6410183731069279</v>
      </c>
      <c r="AE61" s="38">
        <f>+IF(F61=0,"",'Ark1'!AA79)</f>
        <v>1.3072544395555727</v>
      </c>
      <c r="AF61" s="38">
        <f>+IF(F61=0,"",'Ark1'!AB79)</f>
        <v>1.5953887243746827</v>
      </c>
      <c r="AG61" s="123">
        <f>+IF(F61=0,"",'Ark1'!AD79)</f>
        <v>0.49011159172262192</v>
      </c>
      <c r="AH61" s="123">
        <f>+IF(F61=0,"",'Ark1'!AE79)</f>
        <v>16.15307383393997</v>
      </c>
      <c r="AI61" s="123">
        <f>+IF(F61=0,"",'Ark1'!AF79)</f>
        <v>2.7016243944143641</v>
      </c>
      <c r="AJ61" s="25"/>
    </row>
    <row r="62" spans="1:98" ht="15.6">
      <c r="A62" s="25"/>
      <c r="B62" s="45" t="str">
        <f t="shared" ref="B62:B72" si="21">+B49</f>
        <v>Feb</v>
      </c>
      <c r="C62" s="45">
        <f>+'Ark1'!C80</f>
        <v>2020</v>
      </c>
      <c r="D62" s="45">
        <f>+IF(F62=0,"",'Ark1'!Q80)</f>
        <v>51</v>
      </c>
      <c r="E62" s="25"/>
      <c r="F62" s="328">
        <f>+'Ark1'!R80</f>
        <v>1118</v>
      </c>
      <c r="G62" s="25"/>
      <c r="H62" s="100">
        <f>+IF(F62=0,"",'Ark1'!AG80)</f>
        <v>5.8132610007693479</v>
      </c>
      <c r="I62" s="383"/>
      <c r="J62" s="100">
        <f>+IF(F62=0,"",'Ark1'!AH80)</f>
        <v>0</v>
      </c>
      <c r="K62" s="99"/>
      <c r="L62" s="100">
        <f>+IF(F62=0,"",'Ark1'!U80)</f>
        <v>7.1498747763864001</v>
      </c>
      <c r="M62" s="98"/>
      <c r="N62" s="103"/>
      <c r="O62" s="100"/>
      <c r="P62" s="100"/>
      <c r="Q62" s="100"/>
      <c r="R62" s="100"/>
      <c r="T62" s="385"/>
      <c r="V62" s="385"/>
      <c r="W62" s="38">
        <f>+IF(F62=0,"",'Ark1'!S80)</f>
        <v>5.6019677996422175</v>
      </c>
      <c r="X62" s="399"/>
      <c r="Y62" s="38">
        <f>+IF(F62=0,"",'Ark1'!T80)</f>
        <v>4.8980322003577825</v>
      </c>
      <c r="Z62" s="25"/>
      <c r="AA62" s="123">
        <f>+IF(F62=0,"",'Ark1'!W80)</f>
        <v>0</v>
      </c>
      <c r="AB62" s="123">
        <f>+IF(F62=0,"",'Ark1'!X80)</f>
        <v>0.80500894454382821</v>
      </c>
      <c r="AC62" s="123">
        <f>+IF(F62=0,"",'Ark1'!Y80)</f>
        <v>8.9445438282647588E-2</v>
      </c>
      <c r="AD62" s="100">
        <f>+IF(F62=0,"",'Ark1'!Z80)</f>
        <v>2.7859182031722192</v>
      </c>
      <c r="AE62" s="38">
        <f>+IF(F62=0,"",'Ark1'!AA80)</f>
        <v>1.2765518707629819</v>
      </c>
      <c r="AF62" s="38">
        <f>+IF(F62=0,"",'Ark1'!AB80)</f>
        <v>1.403540014183402</v>
      </c>
      <c r="AG62" s="123">
        <f>+IF(F62=0,"",'Ark1'!AD80)</f>
        <v>10.726544363250888</v>
      </c>
      <c r="AH62" s="123">
        <f>+IF(F62=0,"",'Ark1'!AE80)</f>
        <v>7.3198295728571949</v>
      </c>
      <c r="AI62" s="123">
        <f>+IF(F62=0,"",'Ark1'!AF80)</f>
        <v>6.3721858079224845</v>
      </c>
      <c r="AJ62" s="25"/>
    </row>
    <row r="63" spans="1:98" ht="15.6">
      <c r="A63" s="25"/>
      <c r="B63" s="45" t="str">
        <f t="shared" si="21"/>
        <v>Mar</v>
      </c>
      <c r="C63" s="45">
        <f>+'Ark1'!C81</f>
        <v>2020</v>
      </c>
      <c r="D63" s="45">
        <f>+IF(F63=0,"",'Ark1'!Q81)</f>
        <v>122</v>
      </c>
      <c r="E63" s="25"/>
      <c r="F63" s="328">
        <f>+'Ark1'!R81</f>
        <v>3528</v>
      </c>
      <c r="G63" s="25"/>
      <c r="H63" s="100">
        <f>+IF(F63=0,"",'Ark1'!AG81)</f>
        <v>16.217083797526502</v>
      </c>
      <c r="I63" s="383"/>
      <c r="J63" s="100">
        <f>+IF(F63=0,"",'Ark1'!AH81)</f>
        <v>5.6689342403628121E-2</v>
      </c>
      <c r="K63" s="99"/>
      <c r="L63" s="100">
        <f>+IF(F63=0,"",'Ark1'!U81)</f>
        <v>6.3206916099773203</v>
      </c>
      <c r="M63" s="98"/>
      <c r="N63" s="103"/>
      <c r="O63" s="100"/>
      <c r="P63" s="100"/>
      <c r="Q63" s="100"/>
      <c r="R63" s="100"/>
      <c r="T63" s="385"/>
      <c r="V63" s="385"/>
      <c r="W63" s="38">
        <f>+IF(F63=0,"",'Ark1'!S81)</f>
        <v>5.3849206349206362</v>
      </c>
      <c r="X63" s="399"/>
      <c r="Y63" s="38">
        <f>+IF(F63=0,"",'Ark1'!T81)</f>
        <v>5.1641156462585043</v>
      </c>
      <c r="Z63" s="25"/>
      <c r="AA63" s="123">
        <f>+IF(F63=0,"",'Ark1'!W81)</f>
        <v>8.5034013605442174E-2</v>
      </c>
      <c r="AB63" s="123">
        <f>+IF(F63=0,"",'Ark1'!X81)</f>
        <v>0.68027210884353739</v>
      </c>
      <c r="AC63" s="123">
        <f>+IF(F63=0,"",'Ark1'!Y81)</f>
        <v>5.6689342403628121E-2</v>
      </c>
      <c r="AD63" s="100">
        <f>+IF(F63=0,"",'Ark1'!Z81)</f>
        <v>2.0659711025340277</v>
      </c>
      <c r="AE63" s="38">
        <f>+IF(F63=0,"",'Ark1'!AA81)</f>
        <v>1.300322410937375</v>
      </c>
      <c r="AF63" s="38">
        <f>+IF(F63=0,"",'Ark1'!AB81)</f>
        <v>1.8833602009413608</v>
      </c>
      <c r="AG63" s="123">
        <f>+IF(F63=0,"",'Ark1'!AD81)</f>
        <v>24.048074474996017</v>
      </c>
      <c r="AH63" s="123">
        <f>+IF(F63=0,"",'Ark1'!AE81)</f>
        <v>25.337206371344809</v>
      </c>
      <c r="AI63" s="123">
        <f>+IF(F63=0,"",'Ark1'!AF81)</f>
        <v>20.108292960957527</v>
      </c>
      <c r="AJ63" s="25"/>
    </row>
    <row r="64" spans="1:98" ht="15.6">
      <c r="A64" s="25"/>
      <c r="B64" s="45" t="str">
        <f t="shared" si="21"/>
        <v>Apr</v>
      </c>
      <c r="C64" s="45">
        <f>+'Ark1'!C82</f>
        <v>2020</v>
      </c>
      <c r="D64" s="45">
        <f>+IF(F64=0,"",'Ark1'!Q82)</f>
        <v>88</v>
      </c>
      <c r="E64" s="25"/>
      <c r="F64" s="328">
        <f>+'Ark1'!R82</f>
        <v>3349</v>
      </c>
      <c r="G64" s="25"/>
      <c r="H64" s="100">
        <f>+IF(F64=0,"",'Ark1'!AG82)</f>
        <v>15.443268096479835</v>
      </c>
      <c r="I64" s="383"/>
      <c r="J64" s="100">
        <f>+IF(F64=0,"",'Ark1'!AH82)</f>
        <v>0</v>
      </c>
      <c r="K64" s="99"/>
      <c r="L64" s="100">
        <f>+IF(F64=0,"",'Ark1'!U82)</f>
        <v>6.3408062108091903</v>
      </c>
      <c r="M64" s="98"/>
      <c r="N64" s="103"/>
      <c r="O64" s="100"/>
      <c r="P64" s="100"/>
      <c r="Q64" s="100"/>
      <c r="R64" s="100"/>
      <c r="T64" s="385"/>
      <c r="V64" s="385"/>
      <c r="W64" s="38">
        <f>+IF(F64=0,"",'Ark1'!S82)</f>
        <v>5.0985368766796064</v>
      </c>
      <c r="X64" s="399"/>
      <c r="Y64" s="38">
        <f>+IF(F64=0,"",'Ark1'!T82)</f>
        <v>4.9399820842042388</v>
      </c>
      <c r="Z64" s="25"/>
      <c r="AA64" s="123">
        <f>+IF(F64=0,"",'Ark1'!W82)</f>
        <v>0</v>
      </c>
      <c r="AB64" s="123">
        <f>+IF(F64=0,"",'Ark1'!X82)</f>
        <v>0.17915795759928346</v>
      </c>
      <c r="AC64" s="123">
        <f>+IF(F64=0,"",'Ark1'!Y82)</f>
        <v>2.9859659599880569E-2</v>
      </c>
      <c r="AD64" s="100">
        <f>+IF(F64=0,"",'Ark1'!Z82)</f>
        <v>1.9117330690582413</v>
      </c>
      <c r="AE64" s="38">
        <f>+IF(F64=0,"",'Ark1'!AA82)</f>
        <v>1.1614236934593676</v>
      </c>
      <c r="AF64" s="38">
        <f>+IF(F64=0,"",'Ark1'!AB82)</f>
        <v>1.8616636910821625</v>
      </c>
      <c r="AG64" s="123">
        <f>+IF(F64=0,"",'Ark1'!AD82)</f>
        <v>26.096524609398912</v>
      </c>
      <c r="AH64" s="123">
        <f>+IF(F64=0,"",'Ark1'!AE82)</f>
        <v>31.18024678852948</v>
      </c>
      <c r="AI64" s="123">
        <f>+IF(F64=0,"",'Ark1'!AF82)</f>
        <v>19.08805927614705</v>
      </c>
      <c r="AJ64" s="25"/>
    </row>
    <row r="65" spans="1:63" ht="15.6">
      <c r="A65" s="25"/>
      <c r="B65" s="45" t="str">
        <f t="shared" si="21"/>
        <v>Mai</v>
      </c>
      <c r="C65" s="45">
        <f>+'Ark1'!C83</f>
        <v>2020</v>
      </c>
      <c r="D65" s="45">
        <f>+IF(F65=0,"",'Ark1'!Q83)</f>
        <v>93</v>
      </c>
      <c r="E65" s="25"/>
      <c r="F65" s="328">
        <f>+'Ark1'!R83</f>
        <v>2022</v>
      </c>
      <c r="G65" s="25"/>
      <c r="H65" s="100">
        <f>+IF(F65=0,"",'Ark1'!AG83)</f>
        <v>10.125179619944239</v>
      </c>
      <c r="I65" s="383"/>
      <c r="J65" s="100">
        <f>+IF(F65=0,"",'Ark1'!AH83)</f>
        <v>0.69238377843719101</v>
      </c>
      <c r="K65" s="99"/>
      <c r="L65" s="100">
        <f>+IF(F65=0,"",'Ark1'!U83)</f>
        <v>6.8856033630069264</v>
      </c>
      <c r="M65" s="98"/>
      <c r="N65" s="103"/>
      <c r="O65" s="100"/>
      <c r="P65" s="100"/>
      <c r="Q65" s="100"/>
      <c r="R65" s="100"/>
      <c r="T65" s="385"/>
      <c r="V65" s="385"/>
      <c r="W65" s="38">
        <f>+IF(F65=0,"",'Ark1'!S83)</f>
        <v>4.9386745796241343</v>
      </c>
      <c r="X65" s="399"/>
      <c r="Y65" s="38">
        <f>+IF(F65=0,"",'Ark1'!T83)</f>
        <v>4.2299703264094948</v>
      </c>
      <c r="Z65" s="25"/>
      <c r="AA65" s="123">
        <f>+IF(F65=0,"",'Ark1'!W83)</f>
        <v>0</v>
      </c>
      <c r="AB65" s="123">
        <f>+IF(F65=0,"",'Ark1'!X83)</f>
        <v>0.34619188921859551</v>
      </c>
      <c r="AC65" s="123">
        <f>+IF(F65=0,"",'Ark1'!Y83)</f>
        <v>0</v>
      </c>
      <c r="AD65" s="100">
        <f>+IF(F65=0,"",'Ark1'!Z83)</f>
        <v>2.562280239680141</v>
      </c>
      <c r="AE65" s="38">
        <f>+IF(F65=0,"",'Ark1'!AA83)</f>
        <v>1.5813570853515002</v>
      </c>
      <c r="AF65" s="38">
        <f>+IF(F65=0,"",'Ark1'!AB83)</f>
        <v>1.5841174795546122</v>
      </c>
      <c r="AG65" s="123">
        <f>+IF(F65=0,"",'Ark1'!AD83)</f>
        <v>22.916997219281505</v>
      </c>
      <c r="AH65" s="123">
        <f>+IF(F65=0,"",'Ark1'!AE83)</f>
        <v>33.651364420525873</v>
      </c>
      <c r="AI65" s="123">
        <f>+IF(F65=0,"",'Ark1'!AF83)</f>
        <v>11.52465089769165</v>
      </c>
      <c r="AJ65" s="25"/>
    </row>
    <row r="66" spans="1:63" ht="15.6">
      <c r="A66" s="25"/>
      <c r="B66" s="45" t="str">
        <f t="shared" si="21"/>
        <v>Jun</v>
      </c>
      <c r="C66" s="45">
        <f>+'Ark1'!C84</f>
        <v>2020</v>
      </c>
      <c r="D66" s="45">
        <f>+IF(F66=0,"",'Ark1'!Q84)</f>
        <v>83</v>
      </c>
      <c r="E66" s="25"/>
      <c r="F66" s="328">
        <f>+'Ark1'!R84</f>
        <v>961</v>
      </c>
      <c r="G66" s="25"/>
      <c r="H66" s="100">
        <f>+IF(F66=0,"",'Ark1'!AG84)</f>
        <v>5.7675901368678657</v>
      </c>
      <c r="I66" s="383"/>
      <c r="J66" s="100">
        <f>+IF(F66=0,"",'Ark1'!AH84)</f>
        <v>0</v>
      </c>
      <c r="K66" s="99"/>
      <c r="L66" s="100">
        <f>+IF(F66=0,"",'Ark1'!U84)</f>
        <v>8.2526118626430716</v>
      </c>
      <c r="M66" s="98"/>
      <c r="N66" s="103"/>
      <c r="O66" s="100"/>
      <c r="P66" s="100"/>
      <c r="Q66" s="100"/>
      <c r="R66" s="100"/>
      <c r="T66" s="385"/>
      <c r="V66" s="385"/>
      <c r="W66" s="38">
        <f>+IF(F66=0,"",'Ark1'!S84)</f>
        <v>5.2715920915712786</v>
      </c>
      <c r="X66" s="399"/>
      <c r="Y66" s="38">
        <f>+IF(F66=0,"",'Ark1'!T84)</f>
        <v>4.5067637877211242</v>
      </c>
      <c r="Z66" s="25"/>
      <c r="AA66" s="123">
        <f>+IF(F66=0,"",'Ark1'!W84)</f>
        <v>0.1040582726326743</v>
      </c>
      <c r="AB66" s="123">
        <f>+IF(F66=0,"",'Ark1'!X84)</f>
        <v>0.41623309053069718</v>
      </c>
      <c r="AC66" s="123">
        <f>+IF(F66=0,"",'Ark1'!Y84)</f>
        <v>0</v>
      </c>
      <c r="AD66" s="100">
        <f>+IF(F66=0,"",'Ark1'!Z84)</f>
        <v>2.8671124430165005</v>
      </c>
      <c r="AE66" s="38">
        <f>+IF(F66=0,"",'Ark1'!AA84)</f>
        <v>1.6656268062661097</v>
      </c>
      <c r="AF66" s="38">
        <f>+IF(F66=0,"",'Ark1'!AB84)</f>
        <v>1.8865331486339436</v>
      </c>
      <c r="AG66" s="123">
        <f>+IF(F66=0,"",'Ark1'!AD84)</f>
        <v>33.493900362532443</v>
      </c>
      <c r="AH66" s="123">
        <f>+IF(F66=0,"",'Ark1'!AE84)</f>
        <v>21.946948698289724</v>
      </c>
      <c r="AI66" s="123">
        <f>+IF(F66=0,"",'Ark1'!AF84)</f>
        <v>5.4773439726417772</v>
      </c>
      <c r="AJ66" s="25"/>
    </row>
    <row r="67" spans="1:63" ht="15.6">
      <c r="A67" s="25"/>
      <c r="B67" s="45" t="str">
        <f t="shared" si="21"/>
        <v>Jul</v>
      </c>
      <c r="C67" s="45">
        <f>+'Ark1'!C85</f>
        <v>2020</v>
      </c>
      <c r="D67" s="45">
        <f>+IF(F67=0,"",'Ark1'!Q85)</f>
        <v>30</v>
      </c>
      <c r="E67" s="25"/>
      <c r="F67" s="328">
        <f>+'Ark1'!R85</f>
        <v>396</v>
      </c>
      <c r="G67" s="25"/>
      <c r="H67" s="100">
        <f>+IF(F67=0,"",'Ark1'!AG85)</f>
        <v>2.3882443778112061</v>
      </c>
      <c r="I67" s="383"/>
      <c r="J67" s="100">
        <f>+IF(F67=0,"",'Ark1'!AH85)</f>
        <v>3.2828282828282829</v>
      </c>
      <c r="K67" s="99"/>
      <c r="L67" s="100">
        <f>+IF(F67=0,"",'Ark1'!U85)</f>
        <v>8.2928535353535384</v>
      </c>
      <c r="M67" s="98"/>
      <c r="N67" s="103"/>
      <c r="O67" s="100"/>
      <c r="P67" s="100"/>
      <c r="Q67" s="100"/>
      <c r="R67" s="100"/>
      <c r="T67" s="385"/>
      <c r="V67" s="385"/>
      <c r="W67" s="38">
        <f>+IF(F67=0,"",'Ark1'!S85)</f>
        <v>5.4090909090909101</v>
      </c>
      <c r="X67" s="399"/>
      <c r="Y67" s="38">
        <f>+IF(F67=0,"",'Ark1'!T85)</f>
        <v>4.1363636363636367</v>
      </c>
      <c r="Z67" s="25"/>
      <c r="AA67" s="123">
        <f>+IF(F67=0,"",'Ark1'!W85)</f>
        <v>0</v>
      </c>
      <c r="AB67" s="123">
        <f>+IF(F67=0,"",'Ark1'!X85)</f>
        <v>0.50505050505050508</v>
      </c>
      <c r="AC67" s="123">
        <f>+IF(F67=0,"",'Ark1'!Y85)</f>
        <v>0</v>
      </c>
      <c r="AD67" s="100">
        <f>+IF(F67=0,"",'Ark1'!Z85)</f>
        <v>2.5488291407328711</v>
      </c>
      <c r="AE67" s="38">
        <f>+IF(F67=0,"",'Ark1'!AA85)</f>
        <v>1.5664790931612502</v>
      </c>
      <c r="AF67" s="38">
        <f>+IF(F67=0,"",'Ark1'!AB85)</f>
        <v>1.7134615295427964</v>
      </c>
      <c r="AG67" s="123">
        <f>+IF(F67=0,"",'Ark1'!AD85)</f>
        <v>34.279269588579957</v>
      </c>
      <c r="AH67" s="123">
        <f>+IF(F67=0,"",'Ark1'!AE85)</f>
        <v>30.097639400776568</v>
      </c>
      <c r="AI67" s="123">
        <f>+IF(F67=0,"",'Ark1'!AF85)</f>
        <v>2.2570532915360499</v>
      </c>
      <c r="AJ67" s="25"/>
    </row>
    <row r="68" spans="1:63" ht="15.6">
      <c r="A68" s="25"/>
      <c r="B68" s="45" t="str">
        <f t="shared" si="21"/>
        <v>Aug</v>
      </c>
      <c r="C68" s="45">
        <f>+'Ark1'!C86</f>
        <v>2020</v>
      </c>
      <c r="D68" s="45">
        <f>+IF(F68=0,"",'Ark1'!Q86)</f>
        <v>82</v>
      </c>
      <c r="E68" s="25"/>
      <c r="F68" s="328">
        <f>+'Ark1'!R86</f>
        <v>1047</v>
      </c>
      <c r="G68" s="25"/>
      <c r="H68" s="100">
        <f>+IF(F68=0,"",'Ark1'!AG86)</f>
        <v>7.1749727156586482</v>
      </c>
      <c r="I68" s="383"/>
      <c r="J68" s="100">
        <f>+IF(F68=0,"",'Ark1'!AH86)</f>
        <v>0</v>
      </c>
      <c r="K68" s="99"/>
      <c r="L68" s="100">
        <f>+IF(F68=0,"",'Ark1'!U86)</f>
        <v>9.4231041069722874</v>
      </c>
      <c r="M68" s="98"/>
      <c r="N68" s="103"/>
      <c r="O68" s="100"/>
      <c r="P68" s="100"/>
      <c r="Q68" s="100"/>
      <c r="R68" s="100"/>
      <c r="T68" s="385"/>
      <c r="V68" s="385"/>
      <c r="W68" s="38">
        <f>+IF(F68=0,"",'Ark1'!S86)</f>
        <v>4.651384909264566</v>
      </c>
      <c r="X68" s="399"/>
      <c r="Y68" s="38">
        <f>+IF(F68=0,"",'Ark1'!T86)</f>
        <v>3.209169054441261</v>
      </c>
      <c r="Z68" s="25"/>
      <c r="AA68" s="123">
        <f>+IF(F68=0,"",'Ark1'!W86)</f>
        <v>0</v>
      </c>
      <c r="AB68" s="123">
        <f>+IF(F68=0,"",'Ark1'!X86)</f>
        <v>3.342884431709646</v>
      </c>
      <c r="AC68" s="123">
        <f>+IF(F68=0,"",'Ark1'!Y86)</f>
        <v>0</v>
      </c>
      <c r="AD68" s="100">
        <f>+IF(F68=0,"",'Ark1'!Z86)</f>
        <v>3.0149102589916619</v>
      </c>
      <c r="AE68" s="38">
        <f>+IF(F68=0,"",'Ark1'!AA86)</f>
        <v>2.0657195410867075</v>
      </c>
      <c r="AF68" s="38">
        <f>+IF(F68=0,"",'Ark1'!AB86)</f>
        <v>1.6162947643041079</v>
      </c>
      <c r="AG68" s="123">
        <f>+IF(F68=0,"",'Ark1'!AD86)</f>
        <v>52.27994775184311</v>
      </c>
      <c r="AH68" s="123">
        <f>+IF(F68=0,"",'Ark1'!AE86)</f>
        <v>55.792165112329485</v>
      </c>
      <c r="AI68" s="123">
        <f>+IF(F68=0,"",'Ark1'!AF86)</f>
        <v>5.9675121117127397</v>
      </c>
      <c r="AJ68" s="25"/>
    </row>
    <row r="69" spans="1:63" ht="15.6">
      <c r="A69" s="25"/>
      <c r="B69" s="45" t="str">
        <f t="shared" si="21"/>
        <v>Sep</v>
      </c>
      <c r="C69" s="45">
        <f>+'Ark1'!C87</f>
        <v>2020</v>
      </c>
      <c r="D69" s="45">
        <f>+IF(F69=0,"",'Ark1'!Q87)</f>
        <v>113</v>
      </c>
      <c r="E69" s="25"/>
      <c r="F69" s="328">
        <f>+'Ark1'!R87</f>
        <v>1500</v>
      </c>
      <c r="G69" s="25"/>
      <c r="H69" s="100">
        <f>+IF(F69=0,"",'Ark1'!AG87)</f>
        <v>11.426224719122368</v>
      </c>
      <c r="I69" s="383"/>
      <c r="J69" s="100">
        <f>+IF(F69=0,"",'Ark1'!AH87)</f>
        <v>2.8</v>
      </c>
      <c r="K69" s="99"/>
      <c r="L69" s="100">
        <f>+IF(F69=0,"",'Ark1'!U87)</f>
        <v>10.474466666666657</v>
      </c>
      <c r="M69" s="98"/>
      <c r="N69" s="103"/>
      <c r="O69" s="100"/>
      <c r="P69" s="100"/>
      <c r="Q69" s="100"/>
      <c r="R69" s="100"/>
      <c r="T69" s="385"/>
      <c r="V69" s="385"/>
      <c r="W69" s="38">
        <f>+IF(F69=0,"",'Ark1'!S87)</f>
        <v>4.8893333333333322</v>
      </c>
      <c r="X69" s="399"/>
      <c r="Y69" s="38">
        <f>+IF(F69=0,"",'Ark1'!T87)</f>
        <v>3.83</v>
      </c>
      <c r="Z69" s="25"/>
      <c r="AA69" s="123">
        <f>+IF(F69=0,"",'Ark1'!W87)</f>
        <v>0</v>
      </c>
      <c r="AB69" s="123">
        <f>+IF(F69=0,"",'Ark1'!X87)</f>
        <v>5.4666666666666677</v>
      </c>
      <c r="AC69" s="123">
        <f>+IF(F69=0,"",'Ark1'!Y87)</f>
        <v>0.2</v>
      </c>
      <c r="AD69" s="100">
        <f>+IF(F69=0,"",'Ark1'!Z87)</f>
        <v>3.1974627726093319</v>
      </c>
      <c r="AE69" s="38">
        <f>+IF(F69=0,"",'Ark1'!AA87)</f>
        <v>1.4536458379613051</v>
      </c>
      <c r="AF69" s="38">
        <f>+IF(F69=0,"",'Ark1'!AB87)</f>
        <v>1.7265862272125303</v>
      </c>
      <c r="AG69" s="123">
        <f>+IF(F69=0,"",'Ark1'!AD87)</f>
        <v>31.012145075244021</v>
      </c>
      <c r="AH69" s="123">
        <f>+IF(F69=0,"",'Ark1'!AE87)</f>
        <v>29.265553618672193</v>
      </c>
      <c r="AI69" s="123">
        <f>+IF(F69=0,"",'Ark1'!AF87)</f>
        <v>8.5494442861214015</v>
      </c>
      <c r="AJ69" s="25"/>
    </row>
    <row r="70" spans="1:63" ht="15.6">
      <c r="A70" s="25"/>
      <c r="B70" s="45" t="str">
        <f t="shared" si="21"/>
        <v>Okt</v>
      </c>
      <c r="C70" s="45">
        <f>+'Ark1'!C88</f>
        <v>2020</v>
      </c>
      <c r="D70" s="45">
        <f>+IF(F70=0,"",'Ark1'!Q88)</f>
        <v>189</v>
      </c>
      <c r="E70" s="25"/>
      <c r="F70" s="328">
        <f>+'Ark1'!R88</f>
        <v>1737</v>
      </c>
      <c r="G70" s="25"/>
      <c r="H70" s="100">
        <f>+IF(F70=0,"",'Ark1'!AG88)</f>
        <v>12.60952189514305</v>
      </c>
      <c r="I70" s="383"/>
      <c r="J70" s="100">
        <f>+IF(F70=0,"",'Ark1'!AH88)</f>
        <v>1.3241220495106505</v>
      </c>
      <c r="K70" s="99"/>
      <c r="L70" s="100">
        <f>+IF(F70=0,"",'Ark1'!U88)</f>
        <v>9.9820379965457686</v>
      </c>
      <c r="M70" s="98"/>
      <c r="N70" s="103"/>
      <c r="O70" s="100"/>
      <c r="P70" s="100"/>
      <c r="Q70" s="100"/>
      <c r="R70" s="100"/>
      <c r="T70" s="385"/>
      <c r="V70" s="385"/>
      <c r="W70" s="38">
        <f>+IF(F70=0,"",'Ark1'!S88)</f>
        <v>5.2642487046632116</v>
      </c>
      <c r="X70" s="399"/>
      <c r="Y70" s="38">
        <f>+IF(F70=0,"",'Ark1'!T88)</f>
        <v>4.192861255037422</v>
      </c>
      <c r="Z70" s="25"/>
      <c r="AA70" s="123">
        <f>+IF(F70=0,"",'Ark1'!W88)</f>
        <v>0</v>
      </c>
      <c r="AB70" s="123">
        <f>+IF(F70=0,"",'Ark1'!X88)</f>
        <v>5.296488198042602</v>
      </c>
      <c r="AC70" s="123">
        <f>+IF(F70=0,"",'Ark1'!Y88)</f>
        <v>0</v>
      </c>
      <c r="AD70" s="100">
        <f>+IF(F70=0,"",'Ark1'!Z88)</f>
        <v>3.3892401779991381</v>
      </c>
      <c r="AE70" s="38">
        <f>+IF(F70=0,"",'Ark1'!AA88)</f>
        <v>1.4891103170362268</v>
      </c>
      <c r="AF70" s="38">
        <f>+IF(F70=0,"",'Ark1'!AB88)</f>
        <v>1.6267042309223485</v>
      </c>
      <c r="AG70" s="123">
        <f>+IF(F70=0,"",'Ark1'!AD88)</f>
        <v>26.761697638903577</v>
      </c>
      <c r="AH70" s="123">
        <f>+IF(F70=0,"",'Ark1'!AE88)</f>
        <v>34.544012499803209</v>
      </c>
      <c r="AI70" s="123">
        <f>+IF(F70=0,"",'Ark1'!AF88)</f>
        <v>9.9002564833285831</v>
      </c>
      <c r="AJ70" s="25"/>
    </row>
    <row r="71" spans="1:63" ht="15.6">
      <c r="A71" s="25"/>
      <c r="B71" s="45" t="str">
        <f t="shared" si="21"/>
        <v>Nov</v>
      </c>
      <c r="C71" s="45">
        <f>+'Ark1'!C89</f>
        <v>2020</v>
      </c>
      <c r="D71" s="45">
        <f>+IF(F71=0,"",'Ark1'!Q89)</f>
        <v>125</v>
      </c>
      <c r="E71" s="25"/>
      <c r="F71" s="328">
        <f>+'Ark1'!R89</f>
        <v>1325</v>
      </c>
      <c r="G71" s="25"/>
      <c r="H71" s="100">
        <f>+IF(F71=0,"",'Ark1'!AG89)</f>
        <v>9.3243832015290238</v>
      </c>
      <c r="I71" s="383"/>
      <c r="J71" s="100">
        <f>+IF(F71=0,"",'Ark1'!AH89)</f>
        <v>1.3584905660377351</v>
      </c>
      <c r="K71" s="99"/>
      <c r="L71" s="100">
        <f>+IF(F71=0,"",'Ark1'!U89)</f>
        <v>9.6766415094339688</v>
      </c>
      <c r="M71" s="98"/>
      <c r="N71" s="103"/>
      <c r="O71" s="100"/>
      <c r="P71" s="100"/>
      <c r="Q71" s="100"/>
      <c r="R71" s="100"/>
      <c r="T71" s="385"/>
      <c r="V71" s="385"/>
      <c r="W71" s="38">
        <f>+IF(F71=0,"",'Ark1'!S89)</f>
        <v>4.9916981132075486</v>
      </c>
      <c r="X71" s="399"/>
      <c r="Y71" s="38">
        <f>+IF(F71=0,"",'Ark1'!T89)</f>
        <v>4.1622641509433977</v>
      </c>
      <c r="Z71" s="25"/>
      <c r="AA71" s="123">
        <f>+IF(F71=0,"",'Ark1'!W89)</f>
        <v>0</v>
      </c>
      <c r="AB71" s="123">
        <f>+IF(F71=0,"",'Ark1'!X89)</f>
        <v>5.8113207547169807</v>
      </c>
      <c r="AC71" s="123">
        <f>+IF(F71=0,"",'Ark1'!Y89)</f>
        <v>0.22641509433962256</v>
      </c>
      <c r="AD71" s="100">
        <f>+IF(F71=0,"",'Ark1'!Z89)</f>
        <v>3.697732293821109</v>
      </c>
      <c r="AE71" s="38">
        <f>+IF(F71=0,"",'Ark1'!AA89)</f>
        <v>1.6020997258304102</v>
      </c>
      <c r="AF71" s="38">
        <f>+IF(F71=0,"",'Ark1'!AB89)</f>
        <v>1.5695482363002871</v>
      </c>
      <c r="AG71" s="123">
        <f>+IF(F71=0,"",'Ark1'!AD89)</f>
        <v>27.047121545925037</v>
      </c>
      <c r="AH71" s="123">
        <f>+IF(F71=0,"",'Ark1'!AE89)</f>
        <v>39.701703250052695</v>
      </c>
      <c r="AI71" s="123">
        <f>+IF(F71=0,"",'Ark1'!AF89)</f>
        <v>7.5520091194072387</v>
      </c>
      <c r="AJ71" s="25"/>
    </row>
    <row r="72" spans="1:63" ht="15.6">
      <c r="A72" s="25"/>
      <c r="B72" s="45" t="str">
        <f t="shared" si="21"/>
        <v>Des</v>
      </c>
      <c r="C72" s="45">
        <f>+'Ark1'!C90</f>
        <v>2020</v>
      </c>
      <c r="D72" s="45">
        <f>+IF(F72=0,"",'Ark1'!Q90)</f>
        <v>20</v>
      </c>
      <c r="E72" s="25"/>
      <c r="F72" s="328">
        <f>+'Ark1'!R90</f>
        <v>88</v>
      </c>
      <c r="G72" s="25"/>
      <c r="H72" s="100">
        <f>+IF(F72=0,"",'Ark1'!AG90)</f>
        <v>0.85689594773624145</v>
      </c>
      <c r="I72" s="383"/>
      <c r="J72" s="100">
        <f>+IF(F72=0,"",'Ark1'!AH90)</f>
        <v>4.5454545454545459</v>
      </c>
      <c r="K72" s="99"/>
      <c r="L72" s="100">
        <f>+IF(F72=0,"",'Ark1'!U90)</f>
        <v>13.389545454545452</v>
      </c>
      <c r="M72" s="98"/>
      <c r="N72" s="103"/>
      <c r="O72" s="100"/>
      <c r="P72" s="100"/>
      <c r="Q72" s="100"/>
      <c r="R72" s="100"/>
      <c r="T72" s="385"/>
      <c r="V72" s="385"/>
      <c r="W72" s="38">
        <f>+IF(F72=0,"",'Ark1'!S90)</f>
        <v>7.75</v>
      </c>
      <c r="X72" s="399"/>
      <c r="Y72" s="38">
        <f>+IF(F72=0,"",'Ark1'!T90)</f>
        <v>4.4545454545454541</v>
      </c>
      <c r="Z72" s="25"/>
      <c r="AA72" s="123">
        <f>+IF(F72=0,"",'Ark1'!W90)</f>
        <v>1.1363636363636365</v>
      </c>
      <c r="AB72" s="123">
        <f>+IF(F72=0,"",'Ark1'!X90)</f>
        <v>29.54545454545455</v>
      </c>
      <c r="AC72" s="123">
        <f>+IF(F72=0,"",'Ark1'!Y90)</f>
        <v>0</v>
      </c>
      <c r="AD72" s="100">
        <f>+IF(F72=0,"",'Ark1'!Z90)</f>
        <v>4.2788621334444468</v>
      </c>
      <c r="AE72" s="38">
        <f>+IF(F72=0,"",'Ark1'!AA90)</f>
        <v>2.375299024237886</v>
      </c>
      <c r="AF72" s="38">
        <f>+IF(F72=0,"",'Ark1'!AB90)</f>
        <v>1.8396460313498253</v>
      </c>
      <c r="AG72" s="123">
        <f>+IF(F72=0,"",'Ark1'!AD90)</f>
        <v>30.295677724809337</v>
      </c>
      <c r="AH72" s="123">
        <f>+IF(F72=0,"",'Ark1'!AE90)</f>
        <v>-30.426404270361481</v>
      </c>
      <c r="AI72" s="123">
        <f>+IF(F72=0,"",'Ark1'!AF90)</f>
        <v>0.50156739811912221</v>
      </c>
      <c r="AJ72" s="25"/>
    </row>
    <row r="73" spans="1:63" ht="15.6">
      <c r="A73" s="25"/>
      <c r="B73" s="25"/>
      <c r="C73" s="25"/>
      <c r="D73" s="25"/>
      <c r="E73" s="25"/>
      <c r="F73" s="337"/>
      <c r="G73" s="25"/>
      <c r="H73" s="98"/>
      <c r="I73" s="383"/>
      <c r="J73" s="98"/>
      <c r="K73" s="99"/>
      <c r="L73" s="98"/>
      <c r="M73" s="98"/>
      <c r="N73" s="98"/>
      <c r="O73" s="98"/>
      <c r="P73" s="98"/>
      <c r="Q73" s="98"/>
      <c r="R73" s="98"/>
      <c r="S73" s="25"/>
      <c r="T73" s="25"/>
      <c r="U73" s="25"/>
      <c r="V73" s="25"/>
      <c r="W73" s="25"/>
      <c r="X73" s="399"/>
      <c r="Y73" s="25"/>
      <c r="Z73" s="25"/>
      <c r="AA73" s="120"/>
      <c r="AB73" s="120"/>
      <c r="AC73" s="120"/>
      <c r="AD73" s="98"/>
      <c r="AE73" s="25"/>
      <c r="AF73" s="25"/>
      <c r="AG73" s="120"/>
      <c r="AH73" s="120"/>
      <c r="AI73" s="120"/>
      <c r="AJ73" s="25"/>
    </row>
    <row r="74" spans="1:63">
      <c r="L74" s="262"/>
      <c r="M74" s="262"/>
      <c r="N74" s="262"/>
      <c r="AA74" s="125"/>
      <c r="AB74" s="125"/>
      <c r="AC74" s="125"/>
      <c r="AD74" s="262"/>
      <c r="AE74" s="20"/>
      <c r="AF74" s="20"/>
      <c r="AG74" s="125"/>
      <c r="AH74" s="125"/>
      <c r="AI74" s="125"/>
      <c r="AJ74" s="20"/>
      <c r="AK74" s="68"/>
      <c r="AL74" s="68"/>
      <c r="AM74" s="68"/>
      <c r="AN74" s="68"/>
      <c r="AO74" s="68"/>
      <c r="AP74" s="68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</row>
    <row r="75" spans="1:63">
      <c r="L75" s="262"/>
      <c r="M75" s="262"/>
      <c r="N75" s="262"/>
      <c r="AA75" s="125"/>
      <c r="AB75" s="125"/>
      <c r="AC75" s="125"/>
      <c r="AD75" s="262"/>
      <c r="AE75" s="20"/>
      <c r="AF75" s="20"/>
      <c r="AG75" s="125"/>
      <c r="AH75" s="125"/>
      <c r="AI75" s="125"/>
      <c r="AJ75" s="20"/>
      <c r="AK75" s="68"/>
      <c r="AL75" s="68"/>
      <c r="AM75" s="68"/>
      <c r="AN75" s="68"/>
      <c r="AO75" s="68"/>
      <c r="AP75" s="68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63">
      <c r="L76" s="262"/>
      <c r="M76" s="262"/>
      <c r="N76" s="262"/>
      <c r="AA76" s="125"/>
      <c r="AB76" s="125"/>
      <c r="AC76" s="125"/>
      <c r="AD76" s="262"/>
      <c r="AE76" s="20"/>
      <c r="AF76" s="20"/>
      <c r="AG76" s="125"/>
      <c r="AH76" s="125"/>
      <c r="AI76" s="125"/>
      <c r="AJ76" s="20"/>
      <c r="AK76" s="68"/>
      <c r="AL76" s="68"/>
      <c r="AM76" s="68"/>
      <c r="AN76" s="68"/>
      <c r="AO76" s="68"/>
      <c r="AP76" s="68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</row>
    <row r="77" spans="1:63">
      <c r="L77" s="262"/>
      <c r="M77" s="262"/>
      <c r="N77" s="262"/>
      <c r="AA77" s="125"/>
      <c r="AB77" s="125"/>
      <c r="AC77" s="125"/>
      <c r="AD77" s="262"/>
      <c r="AE77" s="20"/>
      <c r="AF77" s="20"/>
      <c r="AG77" s="125"/>
      <c r="AH77" s="125"/>
      <c r="AI77" s="125"/>
      <c r="AJ77" s="20"/>
      <c r="AK77" s="68"/>
      <c r="AL77" s="68"/>
      <c r="AM77" s="68"/>
      <c r="AN77" s="68"/>
      <c r="AO77" s="68"/>
      <c r="AP77" s="68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</row>
    <row r="78" spans="1:63">
      <c r="L78" s="262"/>
      <c r="M78" s="262"/>
      <c r="N78" s="262"/>
      <c r="AA78" s="125"/>
      <c r="AB78" s="125"/>
      <c r="AC78" s="125"/>
      <c r="AD78" s="262"/>
      <c r="AE78" s="20"/>
      <c r="AF78" s="20"/>
      <c r="AG78" s="125"/>
      <c r="AH78" s="125"/>
      <c r="AI78" s="125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W78" s="20"/>
      <c r="AY78" s="20"/>
    </row>
    <row r="79" spans="1:63">
      <c r="L79" s="262"/>
      <c r="M79" s="262"/>
      <c r="N79" s="262"/>
      <c r="AA79" s="125"/>
      <c r="AB79" s="125"/>
      <c r="AC79" s="125"/>
      <c r="AD79" s="262"/>
      <c r="AE79" s="20"/>
      <c r="AF79" s="20"/>
      <c r="AG79" s="125"/>
      <c r="AH79" s="125"/>
      <c r="AI79" s="125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W79" s="20"/>
      <c r="AY79" s="20"/>
    </row>
    <row r="80" spans="1:63">
      <c r="L80" s="262"/>
      <c r="M80" s="262"/>
      <c r="N80" s="262"/>
      <c r="AA80" s="125"/>
      <c r="AB80" s="125"/>
      <c r="AC80" s="125"/>
      <c r="AD80" s="262"/>
      <c r="AE80" s="20"/>
      <c r="AF80" s="20"/>
      <c r="AG80" s="125"/>
      <c r="AH80" s="125"/>
      <c r="AI80" s="125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W80" s="20"/>
      <c r="AY80" s="20"/>
    </row>
    <row r="81" spans="12:51">
      <c r="L81" s="262"/>
      <c r="M81" s="262"/>
      <c r="N81" s="262"/>
      <c r="AA81" s="125"/>
      <c r="AB81" s="125"/>
      <c r="AC81" s="125"/>
      <c r="AD81" s="262"/>
      <c r="AE81" s="20"/>
      <c r="AF81" s="20"/>
      <c r="AG81" s="125"/>
      <c r="AH81" s="125"/>
      <c r="AI81" s="125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W81" s="20"/>
      <c r="AY81" s="20"/>
    </row>
    <row r="82" spans="12:51">
      <c r="L82" s="262"/>
      <c r="M82" s="262"/>
      <c r="N82" s="262"/>
      <c r="AA82" s="125"/>
      <c r="AB82" s="125"/>
      <c r="AC82" s="125"/>
      <c r="AD82" s="262"/>
      <c r="AE82" s="20"/>
      <c r="AF82" s="20"/>
      <c r="AG82" s="125"/>
      <c r="AH82" s="125"/>
      <c r="AI82" s="125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W82" s="20"/>
      <c r="AY82" s="20"/>
    </row>
    <row r="83" spans="12:51">
      <c r="L83" s="262"/>
      <c r="M83" s="262"/>
      <c r="N83" s="262"/>
      <c r="AA83" s="125"/>
      <c r="AB83" s="125"/>
      <c r="AC83" s="125"/>
      <c r="AD83" s="262"/>
      <c r="AE83" s="20"/>
      <c r="AF83" s="20"/>
      <c r="AG83" s="125"/>
      <c r="AH83" s="125"/>
      <c r="AI83" s="125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W83" s="20"/>
      <c r="AY83" s="20"/>
    </row>
    <row r="84" spans="12:51">
      <c r="L84" s="262"/>
      <c r="M84" s="262"/>
      <c r="N84" s="262"/>
      <c r="AA84" s="125"/>
      <c r="AB84" s="125"/>
      <c r="AC84" s="125"/>
      <c r="AD84" s="262"/>
      <c r="AE84" s="20"/>
      <c r="AF84" s="20"/>
      <c r="AG84" s="125"/>
      <c r="AH84" s="125"/>
      <c r="AI84" s="125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W84" s="20"/>
      <c r="AY84" s="20"/>
    </row>
    <row r="85" spans="12:51">
      <c r="L85" s="262"/>
      <c r="M85" s="262"/>
      <c r="N85" s="262"/>
      <c r="AA85" s="125"/>
      <c r="AB85" s="125"/>
      <c r="AC85" s="125"/>
      <c r="AD85" s="262"/>
      <c r="AE85" s="20"/>
      <c r="AF85" s="20"/>
      <c r="AG85" s="125"/>
      <c r="AH85" s="125"/>
      <c r="AI85" s="125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W85" s="20"/>
      <c r="AY85" s="20"/>
    </row>
    <row r="86" spans="12:51">
      <c r="L86" s="262"/>
      <c r="M86" s="262"/>
      <c r="N86" s="262"/>
      <c r="AA86" s="125"/>
      <c r="AB86" s="125"/>
      <c r="AC86" s="125"/>
      <c r="AD86" s="262"/>
      <c r="AE86" s="20"/>
      <c r="AF86" s="20"/>
      <c r="AG86" s="125"/>
      <c r="AH86" s="125"/>
      <c r="AI86" s="125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W86" s="20"/>
      <c r="AY86" s="20"/>
    </row>
    <row r="87" spans="12:51">
      <c r="L87" s="262"/>
      <c r="M87" s="262"/>
      <c r="N87" s="262"/>
      <c r="AA87" s="125"/>
      <c r="AB87" s="125"/>
      <c r="AC87" s="125"/>
      <c r="AD87" s="262"/>
      <c r="AE87" s="20"/>
      <c r="AF87" s="20"/>
      <c r="AG87" s="125"/>
      <c r="AH87" s="125"/>
      <c r="AI87" s="125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W87" s="20"/>
      <c r="AY87" s="20"/>
    </row>
    <row r="88" spans="12:51">
      <c r="L88" s="262"/>
      <c r="M88" s="262"/>
      <c r="N88" s="262"/>
      <c r="AA88" s="125"/>
      <c r="AB88" s="125"/>
      <c r="AC88" s="125"/>
      <c r="AD88" s="262"/>
      <c r="AE88" s="20"/>
      <c r="AF88" s="20"/>
      <c r="AG88" s="125"/>
      <c r="AH88" s="125"/>
      <c r="AI88" s="125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W88" s="20"/>
      <c r="AY88" s="20"/>
    </row>
    <row r="89" spans="12:51">
      <c r="L89" s="262"/>
      <c r="M89" s="262"/>
      <c r="N89" s="262"/>
      <c r="AA89" s="125"/>
      <c r="AB89" s="125"/>
      <c r="AC89" s="125"/>
      <c r="AD89" s="262"/>
      <c r="AE89" s="20"/>
      <c r="AF89" s="20"/>
      <c r="AG89" s="125"/>
      <c r="AH89" s="125"/>
      <c r="AI89" s="125"/>
      <c r="AJ89" s="20"/>
      <c r="AK89" s="20"/>
      <c r="AL89" s="20"/>
      <c r="AM89" s="20"/>
      <c r="AN89" s="20"/>
      <c r="AO89" s="20"/>
      <c r="AP89" s="20"/>
      <c r="AQ89" s="20"/>
      <c r="AR89" s="20"/>
      <c r="AW89" s="20"/>
      <c r="AY89" s="20"/>
    </row>
    <row r="94" spans="12:51">
      <c r="L94" s="263"/>
      <c r="M94" s="263"/>
      <c r="N94" s="263"/>
      <c r="AA94" s="126"/>
      <c r="AB94" s="126"/>
      <c r="AC94" s="126"/>
      <c r="AD94" s="263"/>
      <c r="AE94" s="15"/>
      <c r="AF94" s="15"/>
      <c r="AG94" s="126"/>
      <c r="AH94" s="126"/>
      <c r="AI94" s="126"/>
      <c r="AJ94" s="15"/>
      <c r="AK94" s="15"/>
      <c r="AL94" s="15"/>
    </row>
    <row r="95" spans="12:51">
      <c r="L95" s="263"/>
      <c r="M95" s="263"/>
      <c r="N95" s="263"/>
      <c r="AA95" s="126"/>
      <c r="AB95" s="126"/>
      <c r="AC95" s="126"/>
      <c r="AD95" s="263"/>
      <c r="AE95" s="15"/>
      <c r="AF95" s="15"/>
      <c r="AG95" s="126"/>
      <c r="AH95" s="126"/>
      <c r="AI95" s="126"/>
      <c r="AJ95" s="15"/>
      <c r="AK95" s="15"/>
      <c r="AL95" s="15"/>
    </row>
    <row r="96" spans="12:51">
      <c r="L96" s="263"/>
      <c r="M96" s="263"/>
      <c r="N96" s="263"/>
      <c r="AA96" s="126"/>
      <c r="AB96" s="126"/>
      <c r="AC96" s="126"/>
      <c r="AD96" s="263"/>
      <c r="AE96" s="15"/>
      <c r="AF96" s="15"/>
      <c r="AG96" s="126"/>
      <c r="AH96" s="126"/>
      <c r="AI96" s="126"/>
      <c r="AJ96" s="15"/>
      <c r="AK96" s="15"/>
      <c r="AL96" s="15"/>
    </row>
    <row r="97" spans="12:38">
      <c r="L97" s="263"/>
      <c r="M97" s="263"/>
      <c r="N97" s="263"/>
      <c r="AA97" s="126"/>
      <c r="AB97" s="126"/>
      <c r="AC97" s="126"/>
      <c r="AD97" s="263"/>
      <c r="AE97" s="15"/>
      <c r="AF97" s="15"/>
      <c r="AG97" s="126"/>
      <c r="AH97" s="126"/>
      <c r="AI97" s="126"/>
      <c r="AJ97" s="15"/>
      <c r="AK97" s="15"/>
      <c r="AL97" s="15"/>
    </row>
    <row r="98" spans="12:38">
      <c r="L98" s="263"/>
      <c r="M98" s="263"/>
      <c r="N98" s="263"/>
      <c r="AA98" s="126"/>
      <c r="AB98" s="126"/>
      <c r="AC98" s="126"/>
      <c r="AD98" s="263"/>
      <c r="AE98" s="15"/>
      <c r="AF98" s="15"/>
      <c r="AG98" s="126"/>
      <c r="AH98" s="126"/>
      <c r="AI98" s="126"/>
      <c r="AJ98" s="15"/>
      <c r="AK98" s="15"/>
      <c r="AL98" s="15"/>
    </row>
    <row r="99" spans="12:38">
      <c r="L99" s="263"/>
      <c r="M99" s="263"/>
      <c r="N99" s="263"/>
      <c r="AA99" s="126"/>
      <c r="AB99" s="126"/>
      <c r="AC99" s="126"/>
      <c r="AD99" s="263"/>
      <c r="AE99" s="15"/>
      <c r="AF99" s="15"/>
      <c r="AG99" s="126"/>
      <c r="AH99" s="126"/>
      <c r="AI99" s="126"/>
      <c r="AJ99" s="15"/>
      <c r="AK99" s="15"/>
      <c r="AL99" s="15"/>
    </row>
    <row r="100" spans="12:38">
      <c r="L100" s="263"/>
      <c r="M100" s="263"/>
      <c r="N100" s="263"/>
      <c r="AA100" s="126"/>
      <c r="AB100" s="126"/>
      <c r="AC100" s="126"/>
      <c r="AD100" s="263"/>
      <c r="AE100" s="15"/>
      <c r="AF100" s="15"/>
      <c r="AG100" s="126"/>
      <c r="AH100" s="126"/>
      <c r="AI100" s="126"/>
      <c r="AJ100" s="15"/>
      <c r="AK100" s="15"/>
      <c r="AL100" s="15"/>
    </row>
    <row r="101" spans="12:38">
      <c r="L101" s="263"/>
      <c r="M101" s="263"/>
      <c r="N101" s="263"/>
      <c r="AA101" s="126"/>
      <c r="AB101" s="126"/>
      <c r="AC101" s="126"/>
      <c r="AD101" s="263"/>
      <c r="AE101" s="15"/>
      <c r="AF101" s="15"/>
      <c r="AG101" s="126"/>
      <c r="AH101" s="126"/>
      <c r="AI101" s="126"/>
      <c r="AJ101" s="15"/>
      <c r="AK101" s="15"/>
      <c r="AL101" s="15"/>
    </row>
    <row r="112" spans="12:38">
      <c r="L112" s="263"/>
      <c r="M112" s="263"/>
      <c r="N112" s="263"/>
      <c r="AA112" s="126"/>
      <c r="AB112" s="126"/>
      <c r="AC112" s="126"/>
      <c r="AD112" s="263"/>
      <c r="AE112" s="15"/>
      <c r="AF112" s="15"/>
      <c r="AG112" s="126"/>
      <c r="AH112" s="126"/>
      <c r="AI112" s="126"/>
      <c r="AJ112" s="15"/>
      <c r="AK112" s="15"/>
      <c r="AL112" s="15"/>
    </row>
    <row r="113" spans="12:38">
      <c r="L113" s="263"/>
      <c r="M113" s="263"/>
      <c r="N113" s="263"/>
      <c r="AA113" s="126"/>
      <c r="AB113" s="126"/>
      <c r="AC113" s="126"/>
      <c r="AD113" s="263"/>
      <c r="AE113" s="15"/>
      <c r="AF113" s="15"/>
      <c r="AG113" s="126"/>
      <c r="AH113" s="126"/>
      <c r="AI113" s="126"/>
      <c r="AJ113" s="15"/>
      <c r="AK113" s="15"/>
      <c r="AL113" s="15"/>
    </row>
    <row r="114" spans="12:38">
      <c r="L114" s="263"/>
      <c r="M114" s="263"/>
      <c r="N114" s="263"/>
      <c r="AA114" s="126"/>
      <c r="AB114" s="126"/>
      <c r="AC114" s="126"/>
      <c r="AD114" s="263"/>
      <c r="AE114" s="15"/>
      <c r="AF114" s="15"/>
      <c r="AG114" s="126"/>
      <c r="AH114" s="126"/>
      <c r="AI114" s="126"/>
      <c r="AJ114" s="15"/>
      <c r="AK114" s="15"/>
      <c r="AL114" s="15"/>
    </row>
    <row r="115" spans="12:38">
      <c r="L115" s="263"/>
      <c r="M115" s="263"/>
      <c r="N115" s="263"/>
      <c r="AA115" s="126"/>
      <c r="AB115" s="126"/>
      <c r="AC115" s="126"/>
      <c r="AD115" s="263"/>
      <c r="AE115" s="15"/>
      <c r="AF115" s="15"/>
      <c r="AG115" s="126"/>
      <c r="AH115" s="126"/>
      <c r="AI115" s="126"/>
      <c r="AJ115" s="15"/>
      <c r="AK115" s="15"/>
      <c r="AL115" s="15"/>
    </row>
    <row r="116" spans="12:38">
      <c r="L116" s="263"/>
      <c r="M116" s="263"/>
      <c r="N116" s="263"/>
      <c r="AA116" s="126"/>
      <c r="AB116" s="126"/>
      <c r="AC116" s="126"/>
      <c r="AD116" s="263"/>
      <c r="AE116" s="15"/>
      <c r="AF116" s="15"/>
      <c r="AG116" s="126"/>
      <c r="AH116" s="126"/>
      <c r="AI116" s="126"/>
      <c r="AJ116" s="15"/>
      <c r="AK116" s="15"/>
      <c r="AL116" s="15"/>
    </row>
    <row r="117" spans="12:38">
      <c r="L117" s="263"/>
      <c r="M117" s="263"/>
      <c r="N117" s="263"/>
      <c r="AA117" s="126"/>
      <c r="AB117" s="126"/>
      <c r="AC117" s="126"/>
      <c r="AD117" s="263"/>
      <c r="AE117" s="15"/>
      <c r="AF117" s="15"/>
      <c r="AG117" s="126"/>
      <c r="AH117" s="126"/>
      <c r="AI117" s="126"/>
      <c r="AJ117" s="15"/>
      <c r="AK117" s="15"/>
      <c r="AL117" s="15"/>
    </row>
    <row r="118" spans="12:38">
      <c r="L118" s="263"/>
      <c r="M118" s="263"/>
      <c r="N118" s="263"/>
      <c r="AA118" s="126"/>
      <c r="AB118" s="126"/>
      <c r="AC118" s="126"/>
      <c r="AD118" s="263"/>
      <c r="AE118" s="15"/>
      <c r="AF118" s="15"/>
      <c r="AG118" s="126"/>
      <c r="AH118" s="126"/>
      <c r="AI118" s="126"/>
      <c r="AJ118" s="15"/>
      <c r="AK118" s="15"/>
      <c r="AL118" s="15"/>
    </row>
    <row r="119" spans="12:38">
      <c r="L119" s="263"/>
      <c r="M119" s="263"/>
      <c r="N119" s="263"/>
      <c r="AA119" s="126"/>
      <c r="AB119" s="126"/>
      <c r="AC119" s="126"/>
      <c r="AD119" s="263"/>
      <c r="AE119" s="15"/>
      <c r="AF119" s="15"/>
      <c r="AG119" s="126"/>
      <c r="AH119" s="126"/>
      <c r="AI119" s="126"/>
      <c r="AJ119" s="15"/>
      <c r="AK119" s="15"/>
      <c r="AL119" s="15"/>
    </row>
    <row r="130" spans="12:38">
      <c r="L130" s="263"/>
      <c r="M130" s="263"/>
      <c r="N130" s="263"/>
      <c r="AA130" s="126"/>
      <c r="AB130" s="126"/>
      <c r="AC130" s="126"/>
      <c r="AD130" s="263"/>
      <c r="AE130" s="15"/>
      <c r="AF130" s="15"/>
      <c r="AG130" s="126"/>
      <c r="AH130" s="126"/>
      <c r="AI130" s="126"/>
      <c r="AJ130" s="15"/>
      <c r="AK130" s="15"/>
      <c r="AL130" s="15"/>
    </row>
    <row r="131" spans="12:38">
      <c r="L131" s="263"/>
      <c r="M131" s="263"/>
      <c r="N131" s="263"/>
      <c r="AA131" s="126"/>
      <c r="AB131" s="126"/>
      <c r="AC131" s="126"/>
      <c r="AD131" s="263"/>
      <c r="AE131" s="15"/>
      <c r="AF131" s="15"/>
      <c r="AG131" s="126"/>
      <c r="AH131" s="126"/>
      <c r="AI131" s="126"/>
      <c r="AJ131" s="15"/>
      <c r="AK131" s="15"/>
      <c r="AL131" s="15"/>
    </row>
    <row r="132" spans="12:38">
      <c r="L132" s="263"/>
      <c r="M132" s="263"/>
      <c r="N132" s="263"/>
      <c r="AA132" s="126"/>
      <c r="AB132" s="126"/>
      <c r="AC132" s="126"/>
      <c r="AD132" s="263"/>
      <c r="AE132" s="15"/>
      <c r="AF132" s="15"/>
      <c r="AG132" s="126"/>
      <c r="AH132" s="126"/>
      <c r="AI132" s="126"/>
      <c r="AJ132" s="15"/>
      <c r="AK132" s="15"/>
      <c r="AL132" s="15"/>
    </row>
    <row r="133" spans="12:38">
      <c r="L133" s="263"/>
      <c r="M133" s="263"/>
      <c r="N133" s="263"/>
      <c r="AA133" s="126"/>
      <c r="AB133" s="126"/>
      <c r="AC133" s="126"/>
      <c r="AD133" s="263"/>
      <c r="AE133" s="15"/>
      <c r="AF133" s="15"/>
      <c r="AG133" s="126"/>
      <c r="AH133" s="126"/>
      <c r="AI133" s="126"/>
      <c r="AJ133" s="15"/>
      <c r="AK133" s="15"/>
      <c r="AL133" s="15"/>
    </row>
    <row r="134" spans="12:38">
      <c r="L134" s="263"/>
      <c r="M134" s="263"/>
      <c r="N134" s="263"/>
      <c r="AA134" s="126"/>
      <c r="AB134" s="126"/>
      <c r="AC134" s="126"/>
      <c r="AD134" s="263"/>
      <c r="AE134" s="15"/>
      <c r="AF134" s="15"/>
      <c r="AG134" s="126"/>
      <c r="AH134" s="126"/>
      <c r="AI134" s="126"/>
      <c r="AJ134" s="15"/>
      <c r="AK134" s="15"/>
      <c r="AL134" s="15"/>
    </row>
    <row r="135" spans="12:38">
      <c r="L135" s="263"/>
      <c r="M135" s="263"/>
      <c r="N135" s="263"/>
      <c r="AA135" s="126"/>
      <c r="AB135" s="126"/>
      <c r="AC135" s="126"/>
      <c r="AD135" s="263"/>
      <c r="AE135" s="15"/>
      <c r="AF135" s="15"/>
      <c r="AG135" s="126"/>
      <c r="AH135" s="126"/>
      <c r="AI135" s="126"/>
      <c r="AJ135" s="15"/>
      <c r="AK135" s="15"/>
      <c r="AL135" s="15"/>
    </row>
    <row r="136" spans="12:38">
      <c r="L136" s="263"/>
      <c r="M136" s="263"/>
      <c r="N136" s="263"/>
      <c r="AA136" s="126"/>
      <c r="AB136" s="126"/>
      <c r="AC136" s="126"/>
      <c r="AD136" s="263"/>
      <c r="AE136" s="15"/>
      <c r="AF136" s="15"/>
      <c r="AG136" s="126"/>
      <c r="AH136" s="126"/>
      <c r="AI136" s="126"/>
      <c r="AJ136" s="15"/>
      <c r="AK136" s="15"/>
      <c r="AL136" s="15"/>
    </row>
    <row r="137" spans="12:38">
      <c r="L137" s="263"/>
      <c r="M137" s="263"/>
      <c r="N137" s="263"/>
      <c r="AA137" s="126"/>
      <c r="AB137" s="126"/>
      <c r="AC137" s="126"/>
      <c r="AD137" s="263"/>
      <c r="AE137" s="15"/>
      <c r="AF137" s="15"/>
      <c r="AG137" s="126"/>
      <c r="AH137" s="126"/>
      <c r="AI137" s="126"/>
      <c r="AJ137" s="15"/>
      <c r="AK137" s="15"/>
      <c r="AL137" s="15"/>
    </row>
    <row r="148" spans="12:38">
      <c r="L148" s="263"/>
      <c r="M148" s="263"/>
      <c r="N148" s="263"/>
      <c r="AA148" s="126"/>
      <c r="AB148" s="126"/>
      <c r="AC148" s="126"/>
      <c r="AD148" s="263"/>
      <c r="AE148" s="15"/>
      <c r="AF148" s="15"/>
      <c r="AG148" s="126"/>
      <c r="AH148" s="126"/>
      <c r="AI148" s="126"/>
      <c r="AJ148" s="15"/>
      <c r="AK148" s="15"/>
      <c r="AL148" s="15"/>
    </row>
    <row r="149" spans="12:38">
      <c r="L149" s="263"/>
      <c r="M149" s="263"/>
      <c r="N149" s="263"/>
      <c r="AA149" s="126"/>
      <c r="AB149" s="126"/>
      <c r="AC149" s="126"/>
      <c r="AD149" s="263"/>
      <c r="AE149" s="15"/>
      <c r="AF149" s="15"/>
      <c r="AG149" s="126"/>
      <c r="AH149" s="126"/>
      <c r="AI149" s="126"/>
      <c r="AJ149" s="15"/>
      <c r="AK149" s="15"/>
      <c r="AL149" s="15"/>
    </row>
    <row r="150" spans="12:38">
      <c r="L150" s="263"/>
      <c r="M150" s="263"/>
      <c r="N150" s="263"/>
      <c r="AA150" s="126"/>
      <c r="AB150" s="126"/>
      <c r="AC150" s="126"/>
      <c r="AD150" s="263"/>
      <c r="AE150" s="15"/>
      <c r="AF150" s="15"/>
      <c r="AG150" s="126"/>
      <c r="AH150" s="126"/>
      <c r="AI150" s="126"/>
      <c r="AJ150" s="15"/>
      <c r="AK150" s="15"/>
      <c r="AL150" s="15"/>
    </row>
    <row r="151" spans="12:38">
      <c r="L151" s="263"/>
      <c r="M151" s="263"/>
      <c r="N151" s="263"/>
      <c r="AA151" s="126"/>
      <c r="AB151" s="126"/>
      <c r="AC151" s="126"/>
      <c r="AD151" s="263"/>
      <c r="AE151" s="15"/>
      <c r="AF151" s="15"/>
      <c r="AG151" s="126"/>
      <c r="AH151" s="126"/>
      <c r="AI151" s="126"/>
      <c r="AJ151" s="15"/>
      <c r="AK151" s="15"/>
      <c r="AL151" s="15"/>
    </row>
    <row r="152" spans="12:38">
      <c r="L152" s="263"/>
      <c r="M152" s="263"/>
      <c r="N152" s="263"/>
      <c r="AA152" s="126"/>
      <c r="AB152" s="126"/>
      <c r="AC152" s="126"/>
      <c r="AD152" s="263"/>
      <c r="AE152" s="15"/>
      <c r="AF152" s="15"/>
      <c r="AG152" s="126"/>
      <c r="AH152" s="126"/>
      <c r="AI152" s="126"/>
      <c r="AJ152" s="15"/>
      <c r="AK152" s="15"/>
      <c r="AL152" s="15"/>
    </row>
    <row r="153" spans="12:38">
      <c r="L153" s="263"/>
      <c r="M153" s="263"/>
      <c r="N153" s="263"/>
      <c r="AA153" s="126"/>
      <c r="AB153" s="126"/>
      <c r="AC153" s="126"/>
      <c r="AD153" s="263"/>
      <c r="AE153" s="15"/>
      <c r="AF153" s="15"/>
      <c r="AG153" s="126"/>
      <c r="AH153" s="126"/>
      <c r="AI153" s="126"/>
      <c r="AJ153" s="15"/>
      <c r="AK153" s="15"/>
      <c r="AL153" s="15"/>
    </row>
    <row r="154" spans="12:38">
      <c r="L154" s="263"/>
      <c r="M154" s="263"/>
      <c r="N154" s="263"/>
      <c r="AA154" s="126"/>
      <c r="AB154" s="126"/>
      <c r="AC154" s="126"/>
      <c r="AD154" s="263"/>
      <c r="AE154" s="15"/>
      <c r="AF154" s="15"/>
      <c r="AG154" s="126"/>
      <c r="AH154" s="126"/>
      <c r="AI154" s="126"/>
      <c r="AJ154" s="15"/>
      <c r="AK154" s="15"/>
      <c r="AL154" s="15"/>
    </row>
    <row r="155" spans="12:38">
      <c r="L155" s="263"/>
      <c r="M155" s="263"/>
      <c r="N155" s="263"/>
      <c r="AA155" s="126"/>
      <c r="AB155" s="126"/>
      <c r="AC155" s="126"/>
      <c r="AD155" s="263"/>
      <c r="AE155" s="15"/>
      <c r="AF155" s="15"/>
      <c r="AG155" s="126"/>
      <c r="AH155" s="126"/>
      <c r="AI155" s="126"/>
      <c r="AJ155" s="15"/>
      <c r="AK155" s="15"/>
      <c r="AL155" s="15"/>
    </row>
  </sheetData>
  <mergeCells count="2">
    <mergeCell ref="AE4:AG4"/>
    <mergeCell ref="G4:H4"/>
  </mergeCells>
  <phoneticPr fontId="12" type="noConversion"/>
  <conditionalFormatting sqref="X9:X20">
    <cfRule type="cellIs" dxfId="197" priority="13" operator="lessThan">
      <formula>0</formula>
    </cfRule>
    <cfRule type="cellIs" dxfId="196" priority="14" operator="greaterThan">
      <formula>0</formula>
    </cfRule>
  </conditionalFormatting>
  <conditionalFormatting sqref="G9:G20">
    <cfRule type="cellIs" dxfId="195" priority="11" operator="lessThan">
      <formula>0</formula>
    </cfRule>
    <cfRule type="cellIs" dxfId="194" priority="12" operator="greaterThan">
      <formula>0</formula>
    </cfRule>
  </conditionalFormatting>
  <conditionalFormatting sqref="I9:I20">
    <cfRule type="cellIs" dxfId="193" priority="9" operator="lessThan">
      <formula>0</formula>
    </cfRule>
    <cfRule type="cellIs" dxfId="192" priority="10" operator="greaterThan">
      <formula>0</formula>
    </cfRule>
  </conditionalFormatting>
  <conditionalFormatting sqref="M9:M20">
    <cfRule type="cellIs" dxfId="191" priority="7" operator="lessThan">
      <formula>0</formula>
    </cfRule>
    <cfRule type="cellIs" dxfId="190" priority="8" operator="greaterThan">
      <formula>0</formula>
    </cfRule>
  </conditionalFormatting>
  <conditionalFormatting sqref="Z9:Z20">
    <cfRule type="cellIs" dxfId="189" priority="5" operator="lessThan">
      <formula>0</formula>
    </cfRule>
    <cfRule type="cellIs" dxfId="188" priority="6" operator="greaterThan">
      <formula>0</formula>
    </cfRule>
  </conditionalFormatting>
  <conditionalFormatting sqref="E9:E20">
    <cfRule type="cellIs" dxfId="187" priority="3" operator="lessThan">
      <formula>0</formula>
    </cfRule>
    <cfRule type="cellIs" dxfId="186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:AP255"/>
  <sheetViews>
    <sheetView defaultGridColor="0" colorId="22" zoomScale="95" zoomScaleNormal="95" workbookViewId="0">
      <selection activeCell="P28" sqref="P28"/>
    </sheetView>
  </sheetViews>
  <sheetFormatPr baseColWidth="10" defaultRowHeight="15"/>
  <cols>
    <col min="16" max="16" width="10.26953125" customWidth="1"/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25:42" ht="13.5" customHeight="1"/>
    <row r="2" spans="25:42" ht="31.5" customHeight="1"/>
    <row r="3" spans="25:42" ht="22.5" customHeight="1"/>
    <row r="4" spans="25:42" s="177" customFormat="1" ht="19.8"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25:42" ht="20.25" customHeight="1"/>
    <row r="32" customFormat="1"/>
    <row r="49" spans="15:16" ht="15.6">
      <c r="O49" s="5">
        <f>+År!I36</f>
        <v>8.2440579004987242</v>
      </c>
      <c r="P49" s="2" t="s">
        <v>633</v>
      </c>
    </row>
    <row r="75" spans="15:16">
      <c r="O75">
        <v>3</v>
      </c>
      <c r="P75" s="3" t="s">
        <v>30</v>
      </c>
    </row>
    <row r="76" spans="15:16">
      <c r="O76">
        <v>4</v>
      </c>
      <c r="P76" s="3" t="s">
        <v>31</v>
      </c>
    </row>
    <row r="77" spans="15:16">
      <c r="O77">
        <v>5</v>
      </c>
      <c r="P77" s="3" t="s">
        <v>396</v>
      </c>
    </row>
    <row r="78" spans="15:16">
      <c r="O78">
        <v>6</v>
      </c>
      <c r="P78" s="3" t="s">
        <v>32</v>
      </c>
    </row>
    <row r="100" s="508" customFormat="1"/>
    <row r="101" s="508" customFormat="1"/>
    <row r="102" s="508" customFormat="1"/>
    <row r="103" s="508" customFormat="1"/>
    <row r="104" s="508" customFormat="1"/>
    <row r="105" s="508" customFormat="1"/>
    <row r="106" s="508" customFormat="1"/>
    <row r="107" s="508" customFormat="1"/>
    <row r="108" s="508" customFormat="1"/>
    <row r="109" s="508" customFormat="1"/>
    <row r="110" s="508" customFormat="1"/>
    <row r="111" s="508" customFormat="1"/>
    <row r="112" s="508" customFormat="1"/>
    <row r="113" s="508" customFormat="1"/>
    <row r="114" s="508" customFormat="1"/>
    <row r="115" s="508" customFormat="1"/>
    <row r="116" s="508" customFormat="1"/>
    <row r="117" s="508" customFormat="1"/>
    <row r="118" s="508" customFormat="1"/>
    <row r="119" s="508" customFormat="1"/>
    <row r="120" s="508" customFormat="1"/>
    <row r="121" s="508" customFormat="1"/>
    <row r="122" s="508" customFormat="1"/>
    <row r="123" s="508" customFormat="1"/>
    <row r="124" s="508" customFormat="1"/>
    <row r="125" s="508" customFormat="1"/>
    <row r="126" s="508" customFormat="1"/>
    <row r="127" s="508" customFormat="1"/>
    <row r="128" s="508" customFormat="1"/>
    <row r="129" spans="16:16" s="508" customFormat="1"/>
    <row r="130" spans="16:16" s="508" customFormat="1"/>
    <row r="131" spans="16:16" s="508" customFormat="1"/>
    <row r="132" spans="16:16" s="508" customFormat="1"/>
    <row r="133" spans="16:16" s="508" customFormat="1"/>
    <row r="134" spans="16:16" s="508" customFormat="1"/>
    <row r="135" spans="16:16" s="508" customFormat="1"/>
    <row r="136" spans="16:16" s="508" customFormat="1"/>
    <row r="137" spans="16:16" s="508" customFormat="1"/>
    <row r="138" spans="16:16" s="508" customFormat="1"/>
    <row r="139" spans="16:16" s="508" customFormat="1"/>
    <row r="140" spans="16:16" s="508" customFormat="1"/>
    <row r="141" spans="16:16" s="508" customFormat="1"/>
    <row r="142" spans="16:16" s="508" customFormat="1"/>
    <row r="143" spans="16:16" s="508" customFormat="1"/>
    <row r="144" spans="16:16" s="508" customFormat="1">
      <c r="P144" s="1">
        <f>+År!N36</f>
        <v>14.780222322733776</v>
      </c>
    </row>
    <row r="145" s="508" customFormat="1"/>
    <row r="146" s="508" customFormat="1"/>
    <row r="147" s="508" customFormat="1"/>
    <row r="148" s="508" customFormat="1"/>
    <row r="149" s="508" customFormat="1"/>
    <row r="150" s="508" customFormat="1"/>
    <row r="151" s="508" customFormat="1"/>
    <row r="152" s="508" customFormat="1"/>
    <row r="153" s="508" customFormat="1"/>
    <row r="154" s="508" customFormat="1"/>
    <row r="155" s="508" customFormat="1"/>
    <row r="156" s="508" customFormat="1"/>
    <row r="157" s="508" customFormat="1"/>
    <row r="158" s="508" customFormat="1"/>
    <row r="159" s="508" customFormat="1"/>
    <row r="160" s="508" customFormat="1"/>
    <row r="161" spans="15:16" s="508" customFormat="1"/>
    <row r="162" spans="15:16" s="508" customFormat="1"/>
    <row r="163" spans="15:16" s="508" customFormat="1"/>
    <row r="164" spans="15:16" s="508" customFormat="1"/>
    <row r="165" spans="15:16" s="508" customFormat="1"/>
    <row r="174" spans="15:16">
      <c r="O174">
        <v>3</v>
      </c>
      <c r="P174" s="3" t="s">
        <v>90</v>
      </c>
    </row>
    <row r="175" spans="15:16">
      <c r="O175">
        <v>4</v>
      </c>
      <c r="P175" s="3" t="s">
        <v>91</v>
      </c>
    </row>
    <row r="176" spans="15:16">
      <c r="O176">
        <v>5</v>
      </c>
      <c r="P176" s="267" t="s">
        <v>92</v>
      </c>
    </row>
    <row r="186" spans="16:16">
      <c r="P186" s="3" t="s">
        <v>618</v>
      </c>
    </row>
    <row r="198" spans="25:36">
      <c r="Y198" s="20"/>
      <c r="Z198" s="20"/>
      <c r="AA198" s="20"/>
      <c r="AB198" s="20"/>
      <c r="AC198" s="20"/>
      <c r="AD198" s="20"/>
      <c r="AH198" s="20"/>
      <c r="AJ198" s="20"/>
    </row>
    <row r="199" spans="25:36">
      <c r="Y199" s="20"/>
      <c r="Z199" s="20"/>
      <c r="AA199" s="20"/>
      <c r="AB199" s="20"/>
      <c r="AC199" s="20"/>
      <c r="AD199" s="20"/>
      <c r="AH199" s="20"/>
      <c r="AJ199" s="20"/>
    </row>
    <row r="200" spans="25:36">
      <c r="Y200" s="20"/>
      <c r="Z200" s="20"/>
      <c r="AA200" s="20"/>
      <c r="AB200" s="20"/>
      <c r="AC200" s="20"/>
      <c r="AH200" s="20"/>
      <c r="AJ200" s="20"/>
    </row>
    <row r="255" spans="16:16">
      <c r="P255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J1096"/>
  <sheetViews>
    <sheetView defaultGridColor="0" colorId="22" zoomScale="91" zoomScaleNormal="91" workbookViewId="0">
      <pane ySplit="9" topLeftCell="A39" activePane="bottomLeft" state="frozen"/>
      <selection pane="bottomLeft" activeCell="G39" sqref="G39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6.08984375" customWidth="1"/>
    <col min="6" max="6" width="6.54296875" style="300" customWidth="1"/>
    <col min="7" max="7" width="5.81640625" style="300" customWidth="1"/>
    <col min="8" max="8" width="5.6328125" style="90" customWidth="1"/>
    <col min="9" max="9" width="4.81640625" customWidth="1"/>
    <col min="10" max="10" width="6.1796875" style="90" customWidth="1"/>
    <col min="11" max="11" width="1.90625" style="90" customWidth="1"/>
    <col min="12" max="12" width="6.1796875" style="90" customWidth="1"/>
    <col min="13" max="13" width="1.36328125" style="90" customWidth="1"/>
    <col min="14" max="14" width="6.1796875" style="90" customWidth="1"/>
    <col min="15" max="15" width="1" style="90" customWidth="1"/>
    <col min="16" max="16" width="6.81640625" customWidth="1"/>
    <col min="17" max="17" width="5.453125" style="366" customWidth="1"/>
    <col min="18" max="18" width="5.453125" style="397" customWidth="1"/>
    <col min="19" max="19" width="1.54296875" style="397" customWidth="1"/>
    <col min="20" max="20" width="7.1796875" style="397" customWidth="1"/>
    <col min="21" max="21" width="1.7265625" style="397" customWidth="1"/>
    <col min="22" max="22" width="6.90625" customWidth="1"/>
    <col min="23" max="23" width="5.90625" customWidth="1"/>
    <col min="24" max="24" width="6.453125" style="90" customWidth="1"/>
    <col min="25" max="25" width="4.6328125" customWidth="1"/>
    <col min="26" max="26" width="6.453125" customWidth="1"/>
    <col min="27" max="27" width="6.81640625" customWidth="1"/>
    <col min="28" max="28" width="4.08984375" style="11" customWidth="1"/>
    <col min="29" max="29" width="5.90625" customWidth="1"/>
    <col min="30" max="30" width="6.453125" style="90" customWidth="1"/>
    <col min="31" max="31" width="5.453125" customWidth="1"/>
    <col min="32" max="32" width="7.54296875" customWidth="1"/>
    <col min="33" max="33" width="7" customWidth="1"/>
    <col min="34" max="34" width="6.08984375" customWidth="1"/>
    <col min="35" max="35" width="4.90625" customWidth="1"/>
    <col min="36" max="36" width="7.90625" customWidth="1"/>
    <col min="37" max="37" width="6.81640625" customWidth="1"/>
    <col min="38" max="38" width="6.6328125" customWidth="1"/>
    <col min="39" max="39" width="7.90625" customWidth="1"/>
    <col min="40" max="40" width="5.6328125" customWidth="1"/>
    <col min="41" max="41" width="7.54296875" customWidth="1"/>
    <col min="42" max="42" width="5.81640625" customWidth="1"/>
    <col min="43" max="43" width="7.90625" customWidth="1"/>
    <col min="44" max="44" width="5.1796875" style="90" customWidth="1"/>
    <col min="45" max="45" width="7.90625" customWidth="1"/>
    <col min="46" max="46" width="6.6328125" customWidth="1"/>
    <col min="47" max="47" width="5.81640625" customWidth="1"/>
    <col min="48" max="48" width="8.6328125" style="90" customWidth="1"/>
    <col min="49" max="49" width="6.36328125" style="90" customWidth="1"/>
    <col min="50" max="50" width="8.81640625" style="90" customWidth="1"/>
    <col min="51" max="51" width="6.36328125" style="90" customWidth="1"/>
    <col min="52" max="52" width="8.54296875" style="90" customWidth="1"/>
    <col min="53" max="53" width="6.36328125" style="90" customWidth="1"/>
    <col min="54" max="54" width="7.6328125" customWidth="1"/>
    <col min="55" max="55" width="5.1796875" customWidth="1"/>
    <col min="56" max="56" width="6.90625" customWidth="1"/>
    <col min="57" max="57" width="7.90625" style="90" customWidth="1"/>
    <col min="58" max="58" width="10.1796875" style="90" customWidth="1"/>
    <col min="59" max="59" width="8.54296875" style="90" customWidth="1"/>
    <col min="60" max="60" width="8" customWidth="1"/>
    <col min="61" max="61" width="6.453125" customWidth="1"/>
    <col min="62" max="62" width="10.1796875" customWidth="1"/>
    <col min="63" max="63" width="5.54296875" customWidth="1"/>
  </cols>
  <sheetData>
    <row r="1" spans="1:59">
      <c r="A1" s="25"/>
      <c r="B1" s="25"/>
      <c r="C1" s="25"/>
      <c r="D1" s="25"/>
      <c r="E1" s="25"/>
      <c r="F1" s="337"/>
      <c r="G1" s="337"/>
      <c r="H1" s="98"/>
      <c r="I1" s="25"/>
      <c r="J1" s="98"/>
      <c r="K1" s="98"/>
      <c r="L1" s="98"/>
      <c r="M1" s="98"/>
      <c r="N1" s="98"/>
      <c r="O1" s="98"/>
      <c r="P1" s="25"/>
      <c r="Q1" s="359"/>
      <c r="R1" s="393"/>
      <c r="S1" s="393"/>
      <c r="T1" s="393"/>
      <c r="U1" s="393"/>
      <c r="V1" s="25"/>
      <c r="W1" s="25"/>
      <c r="X1" s="98"/>
      <c r="Y1" s="25"/>
      <c r="Z1" s="25"/>
      <c r="AA1" s="25"/>
      <c r="AB1" s="120"/>
      <c r="AC1" s="25"/>
      <c r="AD1" s="98"/>
      <c r="AE1" s="25"/>
      <c r="AF1" s="25"/>
      <c r="AG1" s="25"/>
      <c r="AH1" s="25"/>
      <c r="AR1"/>
      <c r="AV1"/>
      <c r="AW1"/>
      <c r="AX1"/>
      <c r="AY1"/>
      <c r="AZ1"/>
      <c r="BA1"/>
      <c r="BE1"/>
      <c r="BF1"/>
      <c r="BG1"/>
    </row>
    <row r="2" spans="1:59" ht="31.8">
      <c r="A2" s="25"/>
      <c r="B2" s="25"/>
      <c r="C2" s="127" t="s">
        <v>489</v>
      </c>
      <c r="D2" s="127"/>
      <c r="E2" s="127"/>
      <c r="F2" s="390"/>
      <c r="G2" s="390"/>
      <c r="H2" s="98"/>
      <c r="I2" s="25"/>
      <c r="J2" s="98"/>
      <c r="K2" s="98"/>
      <c r="L2" s="98"/>
      <c r="M2" s="98"/>
      <c r="N2" s="98"/>
      <c r="O2" s="98"/>
      <c r="P2" s="127"/>
      <c r="Q2" s="360"/>
      <c r="R2" s="394"/>
      <c r="S2" s="394"/>
      <c r="T2" s="394"/>
      <c r="U2" s="394"/>
      <c r="V2" s="127"/>
      <c r="W2" s="127" t="str">
        <f>+År!B2</f>
        <v>KJE</v>
      </c>
      <c r="X2" s="98"/>
      <c r="Y2" s="25"/>
      <c r="Z2" s="25"/>
      <c r="AA2" s="25"/>
      <c r="AB2" s="120"/>
      <c r="AC2" s="25"/>
      <c r="AD2" s="98"/>
      <c r="AE2" s="25"/>
      <c r="AF2" s="25"/>
      <c r="AG2" s="25"/>
      <c r="AH2" s="25"/>
      <c r="AR2"/>
      <c r="AV2"/>
      <c r="AW2"/>
      <c r="AX2"/>
      <c r="AY2"/>
      <c r="AZ2"/>
      <c r="BA2"/>
      <c r="BE2"/>
      <c r="BF2"/>
      <c r="BG2"/>
    </row>
    <row r="3" spans="1:59">
      <c r="A3" s="25"/>
      <c r="B3" s="25"/>
      <c r="C3" s="25"/>
      <c r="D3" s="25"/>
      <c r="E3" s="25"/>
      <c r="F3" s="337"/>
      <c r="G3" s="337"/>
      <c r="H3" s="98"/>
      <c r="I3" s="25"/>
      <c r="J3" s="98"/>
      <c r="K3" s="98"/>
      <c r="L3" s="98"/>
      <c r="M3" s="98"/>
      <c r="N3" s="98"/>
      <c r="O3" s="98"/>
      <c r="P3" s="25"/>
      <c r="Q3" s="359"/>
      <c r="R3" s="393"/>
      <c r="S3" s="393"/>
      <c r="T3" s="393"/>
      <c r="U3" s="393"/>
      <c r="V3" s="25"/>
      <c r="W3" s="25"/>
      <c r="X3" s="98"/>
      <c r="Y3" s="25"/>
      <c r="Z3" s="25"/>
      <c r="AA3" s="25"/>
      <c r="AB3" s="120"/>
      <c r="AC3" s="25"/>
      <c r="AD3" s="98"/>
      <c r="AE3" s="25"/>
      <c r="AF3" s="25"/>
      <c r="AG3" s="25"/>
      <c r="AH3" s="25"/>
      <c r="AR3"/>
      <c r="AV3"/>
      <c r="AW3"/>
      <c r="AX3"/>
      <c r="AY3"/>
      <c r="AZ3"/>
      <c r="BA3"/>
      <c r="BE3"/>
      <c r="BF3"/>
      <c r="BG3"/>
    </row>
    <row r="4" spans="1:59" ht="22.8">
      <c r="A4" s="25"/>
      <c r="B4" s="25"/>
      <c r="C4" s="25"/>
      <c r="D4" s="25"/>
      <c r="E4" s="61"/>
      <c r="F4" s="340"/>
      <c r="G4" s="391" t="s">
        <v>430</v>
      </c>
      <c r="H4" s="132"/>
      <c r="I4" s="523">
        <f>+År!P2</f>
        <v>49</v>
      </c>
      <c r="J4" s="514"/>
      <c r="K4" s="98"/>
      <c r="L4" s="98"/>
      <c r="M4" s="98"/>
      <c r="N4" s="98"/>
      <c r="O4" s="98"/>
      <c r="P4" s="131"/>
      <c r="Q4" s="359"/>
      <c r="R4" s="393"/>
      <c r="S4" s="393"/>
      <c r="T4" s="393"/>
      <c r="U4" s="393"/>
      <c r="V4" s="131"/>
      <c r="W4" s="131"/>
      <c r="X4" s="277"/>
      <c r="Y4" s="128" t="s">
        <v>431</v>
      </c>
      <c r="Z4" s="131"/>
      <c r="AA4" s="131"/>
      <c r="AB4" s="518">
        <f>SUM(F10:F61)</f>
        <v>16442</v>
      </c>
      <c r="AC4" s="522"/>
      <c r="AD4" s="514"/>
      <c r="AE4" s="120"/>
      <c r="AF4" s="120"/>
      <c r="AG4" s="120"/>
      <c r="AH4" s="120"/>
      <c r="AR4"/>
      <c r="AV4"/>
      <c r="AW4"/>
      <c r="AX4"/>
      <c r="AY4"/>
      <c r="AZ4"/>
      <c r="BA4"/>
      <c r="BE4"/>
      <c r="BF4"/>
      <c r="BG4"/>
    </row>
    <row r="5" spans="1:59" ht="14.25" customHeight="1">
      <c r="A5" s="25"/>
      <c r="B5" s="25"/>
      <c r="C5" s="25"/>
      <c r="D5" s="25"/>
      <c r="E5" s="61"/>
      <c r="F5" s="340"/>
      <c r="G5" s="340"/>
      <c r="H5" s="98"/>
      <c r="I5" s="25"/>
      <c r="J5" s="98"/>
      <c r="K5" s="98"/>
      <c r="L5" s="98"/>
      <c r="M5" s="98"/>
      <c r="N5" s="98"/>
      <c r="O5" s="98"/>
      <c r="P5" s="61"/>
      <c r="Q5" s="359"/>
      <c r="R5" s="393"/>
      <c r="S5" s="393"/>
      <c r="T5" s="393"/>
      <c r="U5" s="393"/>
      <c r="V5" s="25"/>
      <c r="W5" s="25"/>
      <c r="X5" s="98"/>
      <c r="Y5" s="25"/>
      <c r="Z5" s="25"/>
      <c r="AA5" s="25"/>
      <c r="AB5" s="120"/>
      <c r="AC5" s="25"/>
      <c r="AD5" s="98"/>
      <c r="AE5" s="25"/>
      <c r="AF5" s="25"/>
      <c r="AG5" s="25"/>
      <c r="AH5" s="25"/>
      <c r="AR5"/>
      <c r="AV5"/>
      <c r="AW5"/>
      <c r="AX5"/>
      <c r="AY5"/>
      <c r="AZ5"/>
      <c r="BA5"/>
      <c r="BE5"/>
      <c r="BF5"/>
      <c r="BG5"/>
    </row>
    <row r="6" spans="1:59" ht="15.6">
      <c r="A6" s="25"/>
      <c r="B6" s="25"/>
      <c r="C6" s="25"/>
      <c r="D6" s="25"/>
      <c r="E6" s="25"/>
      <c r="F6" s="337"/>
      <c r="G6" s="337"/>
      <c r="H6" s="98"/>
      <c r="I6" s="98"/>
      <c r="J6" s="98"/>
      <c r="K6" s="98"/>
      <c r="L6" s="18">
        <f>SUM(L10:L61)</f>
        <v>14661</v>
      </c>
      <c r="M6" s="98"/>
      <c r="N6" s="98"/>
      <c r="O6" s="98"/>
      <c r="P6" s="25"/>
      <c r="Q6" s="359"/>
      <c r="R6" s="393"/>
      <c r="S6" s="393"/>
      <c r="T6" s="393"/>
      <c r="U6" s="393"/>
      <c r="V6" s="25"/>
      <c r="W6" s="25"/>
      <c r="X6" s="98"/>
      <c r="Y6" s="98"/>
      <c r="Z6" s="40" t="s">
        <v>416</v>
      </c>
      <c r="AA6" s="99" t="s">
        <v>486</v>
      </c>
      <c r="AB6" s="120"/>
      <c r="AC6" s="99"/>
      <c r="AD6" s="99" t="s">
        <v>418</v>
      </c>
      <c r="AE6" s="25"/>
      <c r="AF6" s="25"/>
      <c r="AG6" s="25"/>
      <c r="AH6" s="25"/>
      <c r="AR6"/>
      <c r="AV6"/>
      <c r="AW6"/>
      <c r="AX6"/>
      <c r="AY6"/>
      <c r="AZ6"/>
      <c r="BA6"/>
      <c r="BE6"/>
      <c r="BF6"/>
      <c r="BG6"/>
    </row>
    <row r="7" spans="1:59" ht="15.6">
      <c r="A7" s="25"/>
      <c r="B7" s="25"/>
      <c r="C7" s="25"/>
      <c r="D7" s="40" t="s">
        <v>2</v>
      </c>
      <c r="E7" s="25"/>
      <c r="F7" s="337"/>
      <c r="G7" s="337"/>
      <c r="H7" s="99" t="s">
        <v>2</v>
      </c>
      <c r="I7" s="98"/>
      <c r="J7" s="99" t="s">
        <v>1</v>
      </c>
      <c r="K7" s="99"/>
      <c r="L7" s="355"/>
      <c r="M7" s="355"/>
      <c r="N7" s="355" t="s">
        <v>400</v>
      </c>
      <c r="O7" s="355"/>
      <c r="P7" s="25"/>
      <c r="Q7" s="359"/>
      <c r="R7" s="393"/>
      <c r="S7" s="393"/>
      <c r="T7" s="393"/>
      <c r="U7" s="393"/>
      <c r="V7" s="40" t="s">
        <v>22</v>
      </c>
      <c r="W7" s="25"/>
      <c r="X7" s="99"/>
      <c r="Y7" s="98"/>
      <c r="Z7" s="40" t="s">
        <v>466</v>
      </c>
      <c r="AA7" s="99" t="s">
        <v>8</v>
      </c>
      <c r="AB7" s="120"/>
      <c r="AC7" s="99" t="s">
        <v>8</v>
      </c>
      <c r="AD7" s="99" t="s">
        <v>417</v>
      </c>
      <c r="AE7" s="40" t="s">
        <v>417</v>
      </c>
      <c r="AF7" s="40" t="s">
        <v>417</v>
      </c>
      <c r="AG7" s="40" t="s">
        <v>76</v>
      </c>
      <c r="AH7" s="25"/>
      <c r="AR7"/>
      <c r="AV7"/>
      <c r="AW7"/>
      <c r="AX7"/>
      <c r="AY7"/>
      <c r="AZ7"/>
      <c r="BA7"/>
      <c r="BE7"/>
      <c r="BF7"/>
      <c r="BG7"/>
    </row>
    <row r="8" spans="1:59" ht="15.6">
      <c r="A8" s="25"/>
      <c r="B8" s="40"/>
      <c r="C8" s="40" t="s">
        <v>484</v>
      </c>
      <c r="D8" s="40" t="s">
        <v>462</v>
      </c>
      <c r="E8" s="40"/>
      <c r="F8" s="341" t="s">
        <v>2</v>
      </c>
      <c r="G8" s="341"/>
      <c r="H8" s="99" t="s">
        <v>490</v>
      </c>
      <c r="I8" s="99"/>
      <c r="J8" s="99" t="s">
        <v>490</v>
      </c>
      <c r="K8" s="99"/>
      <c r="L8" s="355" t="s">
        <v>2</v>
      </c>
      <c r="M8" s="355"/>
      <c r="N8" s="355" t="s">
        <v>637</v>
      </c>
      <c r="O8" s="355"/>
      <c r="P8" s="40" t="s">
        <v>415</v>
      </c>
      <c r="Q8" s="360"/>
      <c r="R8" s="394" t="s">
        <v>22</v>
      </c>
      <c r="S8" s="394"/>
      <c r="T8" s="394" t="s">
        <v>22</v>
      </c>
      <c r="U8" s="394"/>
      <c r="V8" s="40" t="s">
        <v>464</v>
      </c>
      <c r="W8" s="40"/>
      <c r="X8" s="99" t="s">
        <v>22</v>
      </c>
      <c r="Y8" s="99"/>
      <c r="Z8" s="40" t="s">
        <v>467</v>
      </c>
      <c r="AA8" s="99" t="s">
        <v>455</v>
      </c>
      <c r="AB8" s="121"/>
      <c r="AC8" s="99" t="s">
        <v>455</v>
      </c>
      <c r="AD8" s="99" t="s">
        <v>412</v>
      </c>
      <c r="AE8" s="40" t="s">
        <v>460</v>
      </c>
      <c r="AF8" s="40" t="s">
        <v>464</v>
      </c>
      <c r="AG8" s="40" t="s">
        <v>61</v>
      </c>
      <c r="AH8" s="25"/>
      <c r="AR8"/>
      <c r="AV8"/>
      <c r="AW8"/>
      <c r="AX8"/>
      <c r="AY8"/>
      <c r="AZ8"/>
      <c r="BA8"/>
      <c r="BE8"/>
      <c r="BF8"/>
      <c r="BG8"/>
    </row>
    <row r="9" spans="1:59" ht="15.6">
      <c r="A9" s="25"/>
      <c r="B9" s="40" t="s">
        <v>85</v>
      </c>
      <c r="C9" s="40" t="s">
        <v>485</v>
      </c>
      <c r="D9" s="40" t="s">
        <v>463</v>
      </c>
      <c r="E9" s="101" t="s">
        <v>465</v>
      </c>
      <c r="F9" s="341" t="s">
        <v>8</v>
      </c>
      <c r="G9" s="392" t="s">
        <v>465</v>
      </c>
      <c r="H9" s="99" t="s">
        <v>491</v>
      </c>
      <c r="I9" s="103" t="s">
        <v>465</v>
      </c>
      <c r="J9" s="99" t="s">
        <v>491</v>
      </c>
      <c r="K9" s="99"/>
      <c r="L9" s="355" t="s">
        <v>637</v>
      </c>
      <c r="M9" s="355"/>
      <c r="N9" s="355" t="s">
        <v>647</v>
      </c>
      <c r="O9" s="355"/>
      <c r="P9" s="40" t="s">
        <v>43</v>
      </c>
      <c r="Q9" s="361" t="s">
        <v>465</v>
      </c>
      <c r="R9" s="395" t="s">
        <v>637</v>
      </c>
      <c r="S9" s="395"/>
      <c r="T9" s="395" t="s">
        <v>639</v>
      </c>
      <c r="U9" s="395"/>
      <c r="V9" s="40" t="s">
        <v>411</v>
      </c>
      <c r="W9" s="101" t="s">
        <v>465</v>
      </c>
      <c r="X9" s="99" t="s">
        <v>44</v>
      </c>
      <c r="Y9" s="103" t="s">
        <v>465</v>
      </c>
      <c r="Z9" s="40" t="s">
        <v>8</v>
      </c>
      <c r="AA9" s="99" t="s">
        <v>454</v>
      </c>
      <c r="AB9" s="272" t="s">
        <v>465</v>
      </c>
      <c r="AC9" s="99" t="s">
        <v>68</v>
      </c>
      <c r="AD9" s="99" t="s">
        <v>44</v>
      </c>
      <c r="AE9" s="40" t="s">
        <v>461</v>
      </c>
      <c r="AF9" s="40" t="s">
        <v>411</v>
      </c>
      <c r="AG9" s="40" t="s">
        <v>0</v>
      </c>
      <c r="AH9" s="25"/>
      <c r="AR9"/>
      <c r="AV9"/>
      <c r="AW9"/>
      <c r="AX9"/>
      <c r="AY9"/>
      <c r="AZ9"/>
      <c r="BA9"/>
      <c r="BE9"/>
      <c r="BF9"/>
      <c r="BG9"/>
    </row>
    <row r="10" spans="1:59" ht="15.6">
      <c r="A10" s="25"/>
      <c r="B10" s="95">
        <f>+'Ark1'!C379</f>
        <v>2024</v>
      </c>
      <c r="C10" s="95">
        <f>+'Ark1'!E379</f>
        <v>1</v>
      </c>
      <c r="D10" s="95">
        <f>+IF(F10=0,"",'Ark1'!Q379)</f>
        <v>1</v>
      </c>
      <c r="E10" s="102">
        <f t="shared" ref="E10:E41" si="0">+IF(F10=0,"",D10-D63)</f>
        <v>-1</v>
      </c>
      <c r="F10" s="303">
        <f>+'Ark1'!R379</f>
        <v>4</v>
      </c>
      <c r="G10" s="342">
        <f t="shared" ref="G10:G41" si="1">+IF(F10=0,"",F10-F63)</f>
        <v>0</v>
      </c>
      <c r="H10" s="97">
        <f>+IF(F10=0,"",'Ark1'!AG379)</f>
        <v>2.1910928020019347E-2</v>
      </c>
      <c r="I10" s="97">
        <f t="shared" ref="I10:I41" si="2">+IF(F10=0,"",H10-H63)</f>
        <v>-1.3108163497019171E-2</v>
      </c>
      <c r="J10" s="97">
        <f>+IF(F10=0,"",'Ark1'!AH379)</f>
        <v>0</v>
      </c>
      <c r="K10" s="99"/>
      <c r="L10" s="18">
        <f>+IF(F10=0,"",'Ark1'!AI379)</f>
        <v>0</v>
      </c>
      <c r="M10" s="99"/>
      <c r="N10" s="56">
        <f>IF(F10=0,"",100*L10/F10)</f>
        <v>0</v>
      </c>
      <c r="O10" s="99"/>
      <c r="P10" s="5">
        <f>+IF(F10=0,"",'Ark1'!S379)</f>
        <v>6</v>
      </c>
      <c r="Q10" s="362">
        <f t="shared" ref="Q10:Q41" si="3">+IF(F10=0,"",P10-P63)</f>
        <v>-1.25</v>
      </c>
      <c r="R10" s="56" t="str">
        <f>+IF(L10=0,"",'Ark1'!AJ379)</f>
        <v/>
      </c>
      <c r="S10" s="395"/>
      <c r="T10" s="56" t="str">
        <f>+IF(L10=0,"",'Ark1'!AK379)</f>
        <v/>
      </c>
      <c r="U10" s="395"/>
      <c r="V10" s="96">
        <f>+IF(F10=0,"",'Ark1'!T379)</f>
        <v>5</v>
      </c>
      <c r="W10" s="96">
        <f t="shared" ref="W10:W41" si="4">+IF(F10=0,"",V10-V63)</f>
        <v>0</v>
      </c>
      <c r="X10" s="56">
        <f>+IF(F10=0,"",'Ark1'!U379)</f>
        <v>7.4249999999999998</v>
      </c>
      <c r="Y10" s="97">
        <f t="shared" ref="Y10:Y41" si="5">+IF(F10=0,"",X10-X63)</f>
        <v>-4.7499999999999973</v>
      </c>
      <c r="Z10" s="97">
        <f>+IF(F10=0,"",'Ark1'!W379)</f>
        <v>0</v>
      </c>
      <c r="AA10" s="97">
        <f>+IF(F10=0,"",'Ark1'!X379)</f>
        <v>0</v>
      </c>
      <c r="AB10" s="102">
        <f t="shared" ref="AB10:AB41" si="6">+IF(F10=0,"",AA10-AA63)</f>
        <v>0</v>
      </c>
      <c r="AC10" s="97">
        <f>+IF(F10=0,"",'Ark1'!Y379)</f>
        <v>0</v>
      </c>
      <c r="AD10" s="269">
        <f>+IF(F10=0,"",'Ark1'!Z379)</f>
        <v>0.90932667397366485</v>
      </c>
      <c r="AE10" s="264">
        <f>+IF(F10=0,"",'Ark1'!AA379)</f>
        <v>0</v>
      </c>
      <c r="AF10" s="264">
        <f>+IF(F10=0,"",'Ark1'!AB379)</f>
        <v>0</v>
      </c>
      <c r="AG10" s="96">
        <f t="shared" ref="AG10:AG41" si="7">+IF(F10=0,"",X10/P10)</f>
        <v>1.2375</v>
      </c>
      <c r="AH10" s="25"/>
      <c r="AR10"/>
      <c r="AV10"/>
      <c r="AW10"/>
      <c r="AX10"/>
      <c r="AY10"/>
      <c r="AZ10"/>
      <c r="BA10"/>
      <c r="BE10"/>
      <c r="BF10"/>
      <c r="BG10"/>
    </row>
    <row r="11" spans="1:59" ht="15.6">
      <c r="A11" s="25"/>
      <c r="B11" s="95">
        <f>+'Ark1'!C380</f>
        <v>2024</v>
      </c>
      <c r="C11" s="95">
        <f>+'Ark1'!E380</f>
        <v>2</v>
      </c>
      <c r="D11" s="95">
        <f>+IF(F11=0,"",'Ark1'!Q380)</f>
        <v>9</v>
      </c>
      <c r="E11" s="102">
        <f t="shared" si="0"/>
        <v>-6</v>
      </c>
      <c r="F11" s="303">
        <f>+'Ark1'!R380</f>
        <v>60</v>
      </c>
      <c r="G11" s="342">
        <f t="shared" si="1"/>
        <v>-73</v>
      </c>
      <c r="H11" s="97">
        <f>+IF(F11=0,"",'Ark1'!AG380)</f>
        <v>0.44330897802119962</v>
      </c>
      <c r="I11" s="97">
        <f t="shared" si="2"/>
        <v>-0.4238270067918759</v>
      </c>
      <c r="J11" s="97">
        <f>+IF(F11=0,"",'Ark1'!AH380)</f>
        <v>1.6666666666666672</v>
      </c>
      <c r="K11" s="99"/>
      <c r="L11" s="18">
        <f>+IF(F11=0,"",'Ark1'!AI380)</f>
        <v>20</v>
      </c>
      <c r="M11" s="99"/>
      <c r="N11" s="56">
        <f t="shared" ref="N11:N74" si="8">IF(F11=0,"",100*L11/F11)</f>
        <v>33.333333333333336</v>
      </c>
      <c r="O11" s="99"/>
      <c r="P11" s="5">
        <f>+IF(F11=0,"",'Ark1'!S380)</f>
        <v>5.65</v>
      </c>
      <c r="Q11" s="362">
        <f t="shared" si="3"/>
        <v>0.25902255639097671</v>
      </c>
      <c r="R11" s="56">
        <f>+IF(L11=0,"",'Ark1'!AJ380)</f>
        <v>79.170000000000016</v>
      </c>
      <c r="S11" s="395"/>
      <c r="T11" s="56">
        <f>+IF(L11=0,"",'Ark1'!AK380)</f>
        <v>17.5219964927395</v>
      </c>
      <c r="U11" s="395"/>
      <c r="V11" s="96">
        <f>+IF(F11=0,"",'Ark1'!T380)</f>
        <v>4.8833333333333346</v>
      </c>
      <c r="W11" s="96">
        <f t="shared" si="4"/>
        <v>0.19912280701754437</v>
      </c>
      <c r="X11" s="56">
        <f>+IF(F11=0,"",'Ark1'!U380)</f>
        <v>10.014999999999999</v>
      </c>
      <c r="Y11" s="97">
        <f t="shared" si="5"/>
        <v>0.94808270676691642</v>
      </c>
      <c r="Z11" s="97">
        <f>+IF(F11=0,"",'Ark1'!W380)</f>
        <v>0</v>
      </c>
      <c r="AA11" s="97">
        <f>+IF(F11=0,"",'Ark1'!X380)</f>
        <v>11.666666666666664</v>
      </c>
      <c r="AB11" s="102">
        <f t="shared" si="6"/>
        <v>4.8997493734335826</v>
      </c>
      <c r="AC11" s="97">
        <f>+IF(F11=0,"",'Ark1'!Y380)</f>
        <v>0</v>
      </c>
      <c r="AD11" s="269">
        <f>+IF(F11=0,"",'Ark1'!Z380)</f>
        <v>3.7155001906428087</v>
      </c>
      <c r="AE11" s="264">
        <f>+IF(F11=0,"",'Ark1'!AA380)</f>
        <v>1.4239030865898137</v>
      </c>
      <c r="AF11" s="264">
        <f>+IF(F11=0,"",'Ark1'!AB380)</f>
        <v>1.6440971855567263</v>
      </c>
      <c r="AG11" s="96">
        <f t="shared" si="7"/>
        <v>1.7725663716814155</v>
      </c>
      <c r="AH11" s="25"/>
      <c r="AR11"/>
      <c r="AV11"/>
      <c r="AW11"/>
      <c r="AX11"/>
      <c r="AY11"/>
      <c r="AZ11"/>
      <c r="BA11"/>
      <c r="BE11"/>
      <c r="BF11"/>
      <c r="BG11"/>
    </row>
    <row r="12" spans="1:59" ht="15.6">
      <c r="A12" s="25"/>
      <c r="B12" s="95">
        <f>+'Ark1'!C381</f>
        <v>2024</v>
      </c>
      <c r="C12" s="95">
        <f>+'Ark1'!E381</f>
        <v>3</v>
      </c>
      <c r="D12" s="95">
        <f>+IF(F12=0,"",'Ark1'!Q381)</f>
        <v>1</v>
      </c>
      <c r="E12" s="102">
        <f t="shared" si="0"/>
        <v>-4</v>
      </c>
      <c r="F12" s="303">
        <f>+'Ark1'!R381</f>
        <v>1</v>
      </c>
      <c r="G12" s="342">
        <f t="shared" si="1"/>
        <v>-17</v>
      </c>
      <c r="H12" s="97">
        <f>+IF(F12=0,"",'Ark1'!AG381)</f>
        <v>9.5906418942845618E-3</v>
      </c>
      <c r="I12" s="97">
        <f t="shared" si="2"/>
        <v>-0.12861612175201539</v>
      </c>
      <c r="J12" s="97">
        <f>+IF(F12=0,"",'Ark1'!AH381)</f>
        <v>0</v>
      </c>
      <c r="K12" s="99"/>
      <c r="L12" s="18">
        <f>+IF(F12=0,"",'Ark1'!AI381)</f>
        <v>0</v>
      </c>
      <c r="M12" s="99"/>
      <c r="N12" s="56">
        <f t="shared" si="8"/>
        <v>0</v>
      </c>
      <c r="O12" s="99"/>
      <c r="P12" s="5">
        <f>+IF(F12=0,"",'Ark1'!S381)</f>
        <v>8</v>
      </c>
      <c r="Q12" s="362">
        <f t="shared" si="3"/>
        <v>2.6666666666666679</v>
      </c>
      <c r="R12" s="56" t="str">
        <f>+IF(L12=0,"",'Ark1'!AJ381)</f>
        <v/>
      </c>
      <c r="S12" s="395"/>
      <c r="T12" s="56" t="str">
        <f>+IF(L12=0,"",'Ark1'!AK381)</f>
        <v/>
      </c>
      <c r="U12" s="395"/>
      <c r="V12" s="96">
        <f>+IF(F12=0,"",'Ark1'!T381)</f>
        <v>5</v>
      </c>
      <c r="W12" s="96">
        <f t="shared" si="4"/>
        <v>1.6666666666666656</v>
      </c>
      <c r="X12" s="56">
        <f>+IF(F12=0,"",'Ark1'!U381)</f>
        <v>13</v>
      </c>
      <c r="Y12" s="97">
        <f t="shared" si="5"/>
        <v>2.3222222222222229</v>
      </c>
      <c r="Z12" s="97">
        <f>+IF(F12=0,"",'Ark1'!W381)</f>
        <v>0</v>
      </c>
      <c r="AA12" s="97">
        <f>+IF(F12=0,"",'Ark1'!X381)</f>
        <v>0</v>
      </c>
      <c r="AB12" s="102">
        <f t="shared" si="6"/>
        <v>0</v>
      </c>
      <c r="AC12" s="97">
        <f>+IF(F12=0,"",'Ark1'!Y381)</f>
        <v>0</v>
      </c>
      <c r="AD12" s="269">
        <f>+IF(F12=0,"",'Ark1'!Z381)</f>
        <v>0</v>
      </c>
      <c r="AE12" s="264">
        <f>+IF(F12=0,"",'Ark1'!AA381)</f>
        <v>0</v>
      </c>
      <c r="AF12" s="264">
        <f>+IF(F12=0,"",'Ark1'!AB381)</f>
        <v>0</v>
      </c>
      <c r="AG12" s="96">
        <f t="shared" si="7"/>
        <v>1.625</v>
      </c>
      <c r="AH12" s="25"/>
      <c r="AR12"/>
      <c r="AV12"/>
      <c r="AW12"/>
      <c r="AX12"/>
      <c r="AY12"/>
      <c r="AZ12"/>
      <c r="BA12"/>
      <c r="BE12"/>
      <c r="BF12"/>
      <c r="BG12"/>
    </row>
    <row r="13" spans="1:59" ht="15.6">
      <c r="A13" s="25"/>
      <c r="B13" s="95">
        <f>+'Ark1'!C382</f>
        <v>2024</v>
      </c>
      <c r="C13" s="95">
        <f>+'Ark1'!E382</f>
        <v>4</v>
      </c>
      <c r="D13" s="95">
        <f>+IF(F13=0,"",'Ark1'!Q382)</f>
        <v>11</v>
      </c>
      <c r="E13" s="102">
        <f t="shared" si="0"/>
        <v>7</v>
      </c>
      <c r="F13" s="303">
        <f>+'Ark1'!R382</f>
        <v>127</v>
      </c>
      <c r="G13" s="342">
        <f t="shared" si="1"/>
        <v>80</v>
      </c>
      <c r="H13" s="97">
        <f>+IF(F13=0,"",'Ark1'!AG382)</f>
        <v>0.85969038456998437</v>
      </c>
      <c r="I13" s="97">
        <f t="shared" si="2"/>
        <v>0.54610053219666788</v>
      </c>
      <c r="J13" s="97">
        <f>+IF(F13=0,"",'Ark1'!AH382)</f>
        <v>0.78740157480314976</v>
      </c>
      <c r="K13" s="99"/>
      <c r="L13" s="18">
        <f>+IF(F13=0,"",'Ark1'!AI382)</f>
        <v>21</v>
      </c>
      <c r="M13" s="99"/>
      <c r="N13" s="56">
        <f t="shared" si="8"/>
        <v>16.535433070866141</v>
      </c>
      <c r="O13" s="99"/>
      <c r="P13" s="5">
        <f>+IF(F13=0,"",'Ark1'!S382)</f>
        <v>5.062992125984251</v>
      </c>
      <c r="Q13" s="362">
        <f t="shared" si="3"/>
        <v>0.19065170045233604</v>
      </c>
      <c r="R13" s="56">
        <f>+IF(L13=0,"",'Ark1'!AJ382)</f>
        <v>90.195238095238111</v>
      </c>
      <c r="S13" s="395"/>
      <c r="T13" s="56">
        <f>+IF(L13=0,"",'Ark1'!AK382)</f>
        <v>14.911577016020576</v>
      </c>
      <c r="U13" s="395"/>
      <c r="V13" s="96">
        <f>+IF(F13=0,"",'Ark1'!T382)</f>
        <v>4.6377952755905509</v>
      </c>
      <c r="W13" s="96">
        <f t="shared" si="4"/>
        <v>-0.42603451164348982</v>
      </c>
      <c r="X13" s="56">
        <f>+IF(F13=0,"",'Ark1'!U382)</f>
        <v>9.1755905511811022</v>
      </c>
      <c r="Y13" s="97">
        <f t="shared" si="5"/>
        <v>-0.10313285307422326</v>
      </c>
      <c r="Z13" s="97">
        <f>+IF(F13=0,"",'Ark1'!W382)</f>
        <v>0</v>
      </c>
      <c r="AA13" s="97">
        <f>+IF(F13=0,"",'Ark1'!X382)</f>
        <v>1.5748031496062995</v>
      </c>
      <c r="AB13" s="102">
        <f t="shared" si="6"/>
        <v>1.5748031496062995</v>
      </c>
      <c r="AC13" s="97">
        <f>+IF(F13=0,"",'Ark1'!Y382)</f>
        <v>0.78740157480314976</v>
      </c>
      <c r="AD13" s="269">
        <f>+IF(F13=0,"",'Ark1'!Z382)</f>
        <v>3.0950230949600339</v>
      </c>
      <c r="AE13" s="264">
        <f>+IF(F13=0,"",'Ark1'!AA382)</f>
        <v>1.3206299588177517</v>
      </c>
      <c r="AF13" s="264">
        <f>+IF(F13=0,"",'Ark1'!AB382)</f>
        <v>1.1130527740286875</v>
      </c>
      <c r="AG13" s="96">
        <f t="shared" si="7"/>
        <v>1.8122861586314156</v>
      </c>
      <c r="AH13" s="25"/>
      <c r="AR13"/>
      <c r="AV13"/>
      <c r="AW13"/>
      <c r="AX13"/>
      <c r="AY13"/>
      <c r="AZ13"/>
      <c r="BA13"/>
      <c r="BE13"/>
      <c r="BF13"/>
      <c r="BG13"/>
    </row>
    <row r="14" spans="1:59" ht="15.6">
      <c r="A14" s="25"/>
      <c r="B14" s="95">
        <f>+'Ark1'!C383</f>
        <v>2024</v>
      </c>
      <c r="C14" s="95">
        <f>+'Ark1'!E383</f>
        <v>5</v>
      </c>
      <c r="D14" s="95">
        <f>+IF(F14=0,"",'Ark1'!Q383)</f>
        <v>6</v>
      </c>
      <c r="E14" s="102">
        <f t="shared" si="0"/>
        <v>-6</v>
      </c>
      <c r="F14" s="303">
        <f>+'Ark1'!R383</f>
        <v>25</v>
      </c>
      <c r="G14" s="342">
        <f t="shared" si="1"/>
        <v>-148</v>
      </c>
      <c r="H14" s="97">
        <f>+IF(F14=0,"",'Ark1'!AG383)</f>
        <v>0.15522085035057476</v>
      </c>
      <c r="I14" s="97">
        <f t="shared" si="2"/>
        <v>-0.77008853289634926</v>
      </c>
      <c r="J14" s="97">
        <f>+IF(F14=0,"",'Ark1'!AH383)</f>
        <v>20</v>
      </c>
      <c r="K14" s="99"/>
      <c r="L14" s="18">
        <f>+IF(F14=0,"",'Ark1'!AI383)</f>
        <v>12</v>
      </c>
      <c r="M14" s="99"/>
      <c r="N14" s="56">
        <f t="shared" si="8"/>
        <v>48</v>
      </c>
      <c r="O14" s="99"/>
      <c r="P14" s="5">
        <f>+IF(F14=0,"",'Ark1'!S383)</f>
        <v>5.52</v>
      </c>
      <c r="Q14" s="362">
        <f t="shared" si="3"/>
        <v>1.0402312138728327</v>
      </c>
      <c r="R14" s="56">
        <f>+IF(L14=0,"",'Ark1'!AJ383)</f>
        <v>89.90833333333336</v>
      </c>
      <c r="S14" s="395"/>
      <c r="T14" s="56">
        <f>+IF(L14=0,"",'Ark1'!AK383)</f>
        <v>11.448517239801522</v>
      </c>
      <c r="U14" s="395"/>
      <c r="V14" s="96">
        <f>+IF(F14=0,"",'Ark1'!T383)</f>
        <v>4</v>
      </c>
      <c r="W14" s="96">
        <f t="shared" si="4"/>
        <v>-0.25433526011560659</v>
      </c>
      <c r="X14" s="56">
        <f>+IF(F14=0,"",'Ark1'!U383)</f>
        <v>8.4160000000000004</v>
      </c>
      <c r="Y14" s="97">
        <f t="shared" si="5"/>
        <v>0.97784971098265494</v>
      </c>
      <c r="Z14" s="97">
        <f>+IF(F14=0,"",'Ark1'!W383)</f>
        <v>0</v>
      </c>
      <c r="AA14" s="97">
        <f>+IF(F14=0,"",'Ark1'!X383)</f>
        <v>0</v>
      </c>
      <c r="AB14" s="102">
        <f t="shared" si="6"/>
        <v>-6.3583815028901762</v>
      </c>
      <c r="AC14" s="97">
        <f>+IF(F14=0,"",'Ark1'!Y383)</f>
        <v>0</v>
      </c>
      <c r="AD14" s="269">
        <f>+IF(F14=0,"",'Ark1'!Z383)</f>
        <v>1.0783988130557298</v>
      </c>
      <c r="AE14" s="264">
        <f>+IF(F14=0,"",'Ark1'!AA383)</f>
        <v>1.6998823488700636</v>
      </c>
      <c r="AF14" s="264">
        <f>+IF(F14=0,"",'Ark1'!AB383)</f>
        <v>1.2</v>
      </c>
      <c r="AG14" s="96">
        <f t="shared" si="7"/>
        <v>1.5246376811594204</v>
      </c>
      <c r="AH14" s="25"/>
      <c r="AR14"/>
      <c r="AV14"/>
      <c r="AW14"/>
      <c r="AX14"/>
      <c r="AY14"/>
      <c r="AZ14"/>
      <c r="BA14"/>
      <c r="BE14"/>
      <c r="BF14"/>
      <c r="BG14"/>
    </row>
    <row r="15" spans="1:59" ht="15.6">
      <c r="A15" s="25"/>
      <c r="B15" s="95">
        <f>+'Ark1'!C384</f>
        <v>2024</v>
      </c>
      <c r="C15" s="95">
        <f>+'Ark1'!E384</f>
        <v>6</v>
      </c>
      <c r="D15" s="95">
        <f>+IF(F15=0,"",'Ark1'!Q384)</f>
        <v>8</v>
      </c>
      <c r="E15" s="102">
        <f t="shared" si="0"/>
        <v>6</v>
      </c>
      <c r="F15" s="303">
        <f>+'Ark1'!R384</f>
        <v>36</v>
      </c>
      <c r="G15" s="342">
        <f t="shared" si="1"/>
        <v>21</v>
      </c>
      <c r="H15" s="97">
        <f>+IF(F15=0,"",'Ark1'!AG384)</f>
        <v>0.1721151349181991</v>
      </c>
      <c r="I15" s="97">
        <f t="shared" si="2"/>
        <v>4.7125103489106812E-4</v>
      </c>
      <c r="J15" s="97">
        <f>+IF(F15=0,"",'Ark1'!AH384)</f>
        <v>0</v>
      </c>
      <c r="K15" s="99"/>
      <c r="L15" s="18">
        <f>+IF(F15=0,"",'Ark1'!AI384)</f>
        <v>31</v>
      </c>
      <c r="M15" s="99"/>
      <c r="N15" s="56">
        <f t="shared" si="8"/>
        <v>86.111111111111114</v>
      </c>
      <c r="O15" s="99"/>
      <c r="P15" s="5">
        <f>+IF(F15=0,"",'Ark1'!S384)</f>
        <v>6.25</v>
      </c>
      <c r="Q15" s="362">
        <f t="shared" si="3"/>
        <v>0.31666666666666465</v>
      </c>
      <c r="R15" s="56">
        <f>+IF(L15=0,"",'Ark1'!AJ384)</f>
        <v>71.812903225806437</v>
      </c>
      <c r="S15" s="395"/>
      <c r="T15" s="56">
        <f>+IF(L15=0,"",'Ark1'!AK384)</f>
        <v>15.971163640234453</v>
      </c>
      <c r="U15" s="395"/>
      <c r="V15" s="96">
        <f>+IF(F15=0,"",'Ark1'!T384)</f>
        <v>4.8611111111111116</v>
      </c>
      <c r="W15" s="96">
        <f t="shared" si="4"/>
        <v>-0.73888888888888804</v>
      </c>
      <c r="X15" s="56">
        <f>+IF(F15=0,"",'Ark1'!U384)</f>
        <v>6.4805555555555561</v>
      </c>
      <c r="Y15" s="97">
        <f t="shared" si="5"/>
        <v>-9.4327777777777762</v>
      </c>
      <c r="Z15" s="97">
        <f>+IF(F15=0,"",'Ark1'!W384)</f>
        <v>0</v>
      </c>
      <c r="AA15" s="97">
        <f>+IF(F15=0,"",'Ark1'!X384)</f>
        <v>0</v>
      </c>
      <c r="AB15" s="102">
        <f t="shared" si="6"/>
        <v>-33.333333333333343</v>
      </c>
      <c r="AC15" s="97">
        <f>+IF(F15=0,"",'Ark1'!Y384)</f>
        <v>0</v>
      </c>
      <c r="AD15" s="269">
        <f>+IF(F15=0,"",'Ark1'!Z384)</f>
        <v>2.1911209009247123</v>
      </c>
      <c r="AE15" s="264">
        <f>+IF(F15=0,"",'Ark1'!AA384)</f>
        <v>0.92421137553411803</v>
      </c>
      <c r="AF15" s="264">
        <f>+IF(F15=0,"",'Ark1'!AB384)</f>
        <v>0.53503778567384219</v>
      </c>
      <c r="AG15" s="96">
        <f t="shared" si="7"/>
        <v>1.036888888888889</v>
      </c>
      <c r="AH15" s="25"/>
      <c r="AR15"/>
      <c r="AV15"/>
      <c r="AW15"/>
      <c r="AX15"/>
      <c r="AY15"/>
      <c r="AZ15"/>
      <c r="BA15"/>
      <c r="BE15"/>
      <c r="BF15"/>
      <c r="BG15"/>
    </row>
    <row r="16" spans="1:59" ht="15.6">
      <c r="A16" s="25"/>
      <c r="B16" s="95">
        <f>+'Ark1'!C385</f>
        <v>2024</v>
      </c>
      <c r="C16" s="95">
        <f>+'Ark1'!E385</f>
        <v>7</v>
      </c>
      <c r="D16" s="95">
        <f>+IF(F16=0,"",'Ark1'!Q385)</f>
        <v>21</v>
      </c>
      <c r="E16" s="102">
        <f t="shared" si="0"/>
        <v>1</v>
      </c>
      <c r="F16" s="303">
        <f>+'Ark1'!R385</f>
        <v>869</v>
      </c>
      <c r="G16" s="342">
        <f t="shared" si="1"/>
        <v>59</v>
      </c>
      <c r="H16" s="97">
        <f>+IF(F16=0,"",'Ark1'!AG385)</f>
        <v>4.1079670199957494</v>
      </c>
      <c r="I16" s="97">
        <f t="shared" si="2"/>
        <v>0.21099649499700845</v>
      </c>
      <c r="J16" s="97">
        <f>+IF(F16=0,"",'Ark1'!AH385)</f>
        <v>1.4959723820483313</v>
      </c>
      <c r="K16" s="99"/>
      <c r="L16" s="18">
        <f>+IF(F16=0,"",'Ark1'!AI385)</f>
        <v>785</v>
      </c>
      <c r="M16" s="99"/>
      <c r="N16" s="56">
        <f t="shared" si="8"/>
        <v>90.333716915995396</v>
      </c>
      <c r="O16" s="99"/>
      <c r="P16" s="5">
        <f>+IF(F16=0,"",'Ark1'!S385)</f>
        <v>5.7376294591484447</v>
      </c>
      <c r="Q16" s="362">
        <f t="shared" si="3"/>
        <v>-8.8296466777482152E-2</v>
      </c>
      <c r="R16" s="56">
        <f>+IF(L16=0,"",'Ark1'!AJ385)</f>
        <v>73.787261146496803</v>
      </c>
      <c r="S16" s="395"/>
      <c r="T16" s="56">
        <f>+IF(L16=0,"",'Ark1'!AK385)</f>
        <v>15.391754942098848</v>
      </c>
      <c r="U16" s="395"/>
      <c r="V16" s="96">
        <f>+IF(F16=0,"",'Ark1'!T385)</f>
        <v>4.7445339470655936</v>
      </c>
      <c r="W16" s="96">
        <f t="shared" si="4"/>
        <v>-0.26657716404551746</v>
      </c>
      <c r="X16" s="56">
        <f>+IF(F16=0,"",'Ark1'!U385)</f>
        <v>6.4077100115074792</v>
      </c>
      <c r="Y16" s="97">
        <f t="shared" si="5"/>
        <v>-0.28290727244313629</v>
      </c>
      <c r="Z16" s="97">
        <f>+IF(F16=0,"",'Ark1'!W385)</f>
        <v>0</v>
      </c>
      <c r="AA16" s="97">
        <f>+IF(F16=0,"",'Ark1'!X385)</f>
        <v>0</v>
      </c>
      <c r="AB16" s="102">
        <f t="shared" si="6"/>
        <v>-0.37037037037037041</v>
      </c>
      <c r="AC16" s="97">
        <f>+IF(F16=0,"",'Ark1'!Y385)</f>
        <v>0</v>
      </c>
      <c r="AD16" s="269">
        <f>+IF(F16=0,"",'Ark1'!Z385)</f>
        <v>2.1606477161770434</v>
      </c>
      <c r="AE16" s="264">
        <f>+IF(F16=0,"",'Ark1'!AA385)</f>
        <v>1.4352858508836013</v>
      </c>
      <c r="AF16" s="264">
        <f>+IF(F16=0,"",'Ark1'!AB385)</f>
        <v>1.3222389806820731</v>
      </c>
      <c r="AG16" s="96">
        <f t="shared" si="7"/>
        <v>1.1167870036101086</v>
      </c>
      <c r="AH16" s="25"/>
      <c r="AR16"/>
      <c r="AV16"/>
      <c r="AW16"/>
      <c r="AX16"/>
      <c r="AY16"/>
      <c r="AZ16"/>
      <c r="BA16"/>
      <c r="BE16"/>
      <c r="BF16"/>
      <c r="BG16"/>
    </row>
    <row r="17" spans="1:59" ht="15.6">
      <c r="A17" s="25"/>
      <c r="B17" s="95">
        <f>+'Ark1'!C386</f>
        <v>2024</v>
      </c>
      <c r="C17" s="95">
        <f>+'Ark1'!E386</f>
        <v>8</v>
      </c>
      <c r="D17" s="95">
        <f>+IF(F17=0,"",'Ark1'!Q386)</f>
        <v>10</v>
      </c>
      <c r="E17" s="102">
        <f t="shared" si="0"/>
        <v>0</v>
      </c>
      <c r="F17" s="303">
        <f>+'Ark1'!R386</f>
        <v>219</v>
      </c>
      <c r="G17" s="342">
        <f t="shared" si="1"/>
        <v>-1</v>
      </c>
      <c r="H17" s="97">
        <f>+IF(F17=0,"",'Ark1'!AG386)</f>
        <v>1.0711271512547509</v>
      </c>
      <c r="I17" s="97">
        <f t="shared" si="2"/>
        <v>2.8464262143746977E-2</v>
      </c>
      <c r="J17" s="97">
        <f>+IF(F17=0,"",'Ark1'!AH386)</f>
        <v>0</v>
      </c>
      <c r="K17" s="99"/>
      <c r="L17" s="18">
        <f>+IF(F17=0,"",'Ark1'!AI386)</f>
        <v>198</v>
      </c>
      <c r="M17" s="99"/>
      <c r="N17" s="56">
        <f t="shared" si="8"/>
        <v>90.410958904109592</v>
      </c>
      <c r="O17" s="99"/>
      <c r="P17" s="5">
        <f>+IF(F17=0,"",'Ark1'!S386)</f>
        <v>5.9726027397260264</v>
      </c>
      <c r="Q17" s="362">
        <f t="shared" si="3"/>
        <v>0.80442092154420841</v>
      </c>
      <c r="R17" s="56">
        <f>+IF(L17=0,"",'Ark1'!AJ386)</f>
        <v>73.675252525252517</v>
      </c>
      <c r="S17" s="395"/>
      <c r="T17" s="56">
        <f>+IF(L17=0,"",'Ark1'!AK386)</f>
        <v>15.101637676275494</v>
      </c>
      <c r="U17" s="395"/>
      <c r="V17" s="96">
        <f>+IF(F17=0,"",'Ark1'!T386)</f>
        <v>4.9269406392694082</v>
      </c>
      <c r="W17" s="96">
        <f t="shared" si="4"/>
        <v>-5.4877542548772418E-2</v>
      </c>
      <c r="X17" s="56">
        <f>+IF(F17=0,"",'Ark1'!U386)</f>
        <v>6.6296803652968013</v>
      </c>
      <c r="Y17" s="97">
        <f t="shared" si="5"/>
        <v>3.877127438771133E-2</v>
      </c>
      <c r="Z17" s="97">
        <f>+IF(F17=0,"",'Ark1'!W386)</f>
        <v>0</v>
      </c>
      <c r="AA17" s="97">
        <f>+IF(F17=0,"",'Ark1'!X386)</f>
        <v>0.91324200913242015</v>
      </c>
      <c r="AB17" s="102">
        <f t="shared" si="6"/>
        <v>0.91324200913242015</v>
      </c>
      <c r="AC17" s="97">
        <f>+IF(F17=0,"",'Ark1'!Y386)</f>
        <v>0.91324200913242015</v>
      </c>
      <c r="AD17" s="269">
        <f>+IF(F17=0,"",'Ark1'!Z386)</f>
        <v>2.612786505340837</v>
      </c>
      <c r="AE17" s="264">
        <f>+IF(F17=0,"",'Ark1'!AA386)</f>
        <v>1.2746843398995653</v>
      </c>
      <c r="AF17" s="264">
        <f>+IF(F17=0,"",'Ark1'!AB386)</f>
        <v>1.6088100061056645</v>
      </c>
      <c r="AG17" s="96">
        <f t="shared" si="7"/>
        <v>1.1100152905198775</v>
      </c>
      <c r="AH17" s="25"/>
      <c r="AR17"/>
      <c r="AV17"/>
      <c r="AW17"/>
      <c r="AX17"/>
      <c r="AY17"/>
      <c r="AZ17"/>
      <c r="BA17"/>
      <c r="BE17"/>
      <c r="BF17"/>
      <c r="BG17"/>
    </row>
    <row r="18" spans="1:59" ht="15.6">
      <c r="A18" s="25"/>
      <c r="B18" s="95">
        <f>+'Ark1'!C387</f>
        <v>2024</v>
      </c>
      <c r="C18" s="95">
        <f>+'Ark1'!E387</f>
        <v>9</v>
      </c>
      <c r="D18" s="95">
        <f>+IF(F18=0,"",'Ark1'!Q387)</f>
        <v>3</v>
      </c>
      <c r="E18" s="102">
        <f t="shared" si="0"/>
        <v>-5</v>
      </c>
      <c r="F18" s="303">
        <f>+'Ark1'!R387</f>
        <v>25</v>
      </c>
      <c r="G18" s="342">
        <f t="shared" si="1"/>
        <v>-120</v>
      </c>
      <c r="H18" s="97">
        <f>+IF(F18=0,"",'Ark1'!AG387)</f>
        <v>0.12821950470974289</v>
      </c>
      <c r="I18" s="97">
        <f t="shared" si="2"/>
        <v>-0.50090171024420038</v>
      </c>
      <c r="J18" s="97">
        <f>+IF(F18=0,"",'Ark1'!AH387)</f>
        <v>0</v>
      </c>
      <c r="K18" s="99"/>
      <c r="L18" s="18">
        <f>+IF(F18=0,"",'Ark1'!AI387)</f>
        <v>24</v>
      </c>
      <c r="M18" s="99"/>
      <c r="N18" s="56">
        <f t="shared" si="8"/>
        <v>96</v>
      </c>
      <c r="O18" s="99"/>
      <c r="P18" s="5">
        <f>+IF(F18=0,"",'Ark1'!S387)</f>
        <v>4.3600000000000003</v>
      </c>
      <c r="Q18" s="362">
        <f t="shared" si="3"/>
        <v>-0.73655172413793046</v>
      </c>
      <c r="R18" s="56">
        <f>+IF(L18=0,"",'Ark1'!AJ387)</f>
        <v>78.954166666666652</v>
      </c>
      <c r="S18" s="395"/>
      <c r="T18" s="56">
        <f>+IF(L18=0,"",'Ark1'!AK387)</f>
        <v>13.601084697814072</v>
      </c>
      <c r="U18" s="395"/>
      <c r="V18" s="96">
        <f>+IF(F18=0,"",'Ark1'!T387)</f>
        <v>3.2</v>
      </c>
      <c r="W18" s="96">
        <f t="shared" si="4"/>
        <v>-0.33103448275862002</v>
      </c>
      <c r="X18" s="56">
        <f>+IF(F18=0,"",'Ark1'!U387)</f>
        <v>6.952</v>
      </c>
      <c r="Y18" s="97">
        <f t="shared" si="5"/>
        <v>0.9182068965517205</v>
      </c>
      <c r="Z18" s="97">
        <f>+IF(F18=0,"",'Ark1'!W387)</f>
        <v>0</v>
      </c>
      <c r="AA18" s="97">
        <f>+IF(F18=0,"",'Ark1'!X387)</f>
        <v>0</v>
      </c>
      <c r="AB18" s="102">
        <f t="shared" si="6"/>
        <v>-0.68965517241379304</v>
      </c>
      <c r="AC18" s="97">
        <f>+IF(F18=0,"",'Ark1'!Y387)</f>
        <v>0</v>
      </c>
      <c r="AD18" s="269">
        <f>+IF(F18=0,"",'Ark1'!Z387)</f>
        <v>2.9076616034194873</v>
      </c>
      <c r="AE18" s="264">
        <f>+IF(F18=0,"",'Ark1'!AA387)</f>
        <v>1.0537551897855577</v>
      </c>
      <c r="AF18" s="264">
        <f>+IF(F18=0,"",'Ark1'!AB387)</f>
        <v>0.93808315196468484</v>
      </c>
      <c r="AG18" s="96">
        <f t="shared" si="7"/>
        <v>1.5944954128440365</v>
      </c>
      <c r="AH18" s="25"/>
      <c r="AR18"/>
      <c r="AV18"/>
      <c r="AW18"/>
      <c r="AX18"/>
      <c r="AY18"/>
      <c r="AZ18"/>
      <c r="BA18"/>
      <c r="BE18"/>
      <c r="BF18"/>
      <c r="BG18"/>
    </row>
    <row r="19" spans="1:59" ht="15.6">
      <c r="A19" s="25"/>
      <c r="B19" s="95">
        <f>+'Ark1'!C388</f>
        <v>2024</v>
      </c>
      <c r="C19" s="95">
        <f>+'Ark1'!E388</f>
        <v>10</v>
      </c>
      <c r="D19" s="95">
        <f>+IF(F19=0,"",'Ark1'!Q388)</f>
        <v>11</v>
      </c>
      <c r="E19" s="102">
        <f t="shared" si="0"/>
        <v>-17</v>
      </c>
      <c r="F19" s="303">
        <f>+'Ark1'!R388</f>
        <v>178</v>
      </c>
      <c r="G19" s="342">
        <f t="shared" si="1"/>
        <v>-301</v>
      </c>
      <c r="H19" s="97">
        <f>+IF(F19=0,"",'Ark1'!AG388)</f>
        <v>1.0759224722018927</v>
      </c>
      <c r="I19" s="97">
        <f t="shared" si="2"/>
        <v>-1.3678636165179319</v>
      </c>
      <c r="J19" s="97">
        <f>+IF(F19=0,"",'Ark1'!AH388)</f>
        <v>0</v>
      </c>
      <c r="K19" s="99"/>
      <c r="L19" s="18">
        <f>+IF(F19=0,"",'Ark1'!AI388)</f>
        <v>131</v>
      </c>
      <c r="M19" s="99"/>
      <c r="N19" s="56">
        <f t="shared" si="8"/>
        <v>73.595505617977523</v>
      </c>
      <c r="O19" s="99"/>
      <c r="P19" s="5">
        <f>+IF(F19=0,"",'Ark1'!S388)</f>
        <v>5.9943820224719104</v>
      </c>
      <c r="Q19" s="362">
        <f t="shared" si="3"/>
        <v>0.75429851516502122</v>
      </c>
      <c r="R19" s="56">
        <f>+IF(L19=0,"",'Ark1'!AJ388)</f>
        <v>77.472519083969502</v>
      </c>
      <c r="S19" s="395"/>
      <c r="T19" s="56">
        <f>+IF(L19=0,"",'Ark1'!AK388)</f>
        <v>15.264285802617337</v>
      </c>
      <c r="U19" s="395"/>
      <c r="V19" s="96">
        <f>+IF(F19=0,"",'Ark1'!T388)</f>
        <v>4.5842696629213471</v>
      </c>
      <c r="W19" s="96">
        <f t="shared" si="4"/>
        <v>-5.038586943773371E-2</v>
      </c>
      <c r="X19" s="56">
        <f>+IF(F19=0,"",'Ark1'!U388)</f>
        <v>8.19325842696629</v>
      </c>
      <c r="Y19" s="97">
        <f t="shared" si="5"/>
        <v>1.0982688653796506</v>
      </c>
      <c r="Z19" s="97">
        <f>+IF(F19=0,"",'Ark1'!W388)</f>
        <v>0</v>
      </c>
      <c r="AA19" s="97">
        <f>+IF(F19=0,"",'Ark1'!X388)</f>
        <v>1.1235955056179776</v>
      </c>
      <c r="AB19" s="102">
        <f t="shared" si="6"/>
        <v>-0.5465506321690794</v>
      </c>
      <c r="AC19" s="97">
        <f>+IF(F19=0,"",'Ark1'!Y388)</f>
        <v>0</v>
      </c>
      <c r="AD19" s="269">
        <f>+IF(F19=0,"",'Ark1'!Z388)</f>
        <v>2.7300161646148204</v>
      </c>
      <c r="AE19" s="264">
        <f>+IF(F19=0,"",'Ark1'!AA388)</f>
        <v>1.2474566980899142</v>
      </c>
      <c r="AF19" s="264">
        <f>+IF(F19=0,"",'Ark1'!AB388)</f>
        <v>0.77617600176047508</v>
      </c>
      <c r="AG19" s="96">
        <f t="shared" si="7"/>
        <v>1.3668228678537953</v>
      </c>
      <c r="AH19" s="25"/>
      <c r="AR19"/>
      <c r="AV19"/>
      <c r="AW19"/>
      <c r="AX19"/>
      <c r="AY19"/>
      <c r="AZ19"/>
      <c r="BA19"/>
      <c r="BE19"/>
      <c r="BF19"/>
      <c r="BG19"/>
    </row>
    <row r="20" spans="1:59" ht="15.6">
      <c r="A20" s="25"/>
      <c r="B20" s="95">
        <f>+'Ark1'!C389</f>
        <v>2024</v>
      </c>
      <c r="C20" s="95">
        <f>+'Ark1'!E389</f>
        <v>11</v>
      </c>
      <c r="D20" s="95">
        <f>+IF(F20=0,"",'Ark1'!Q389)</f>
        <v>49</v>
      </c>
      <c r="E20" s="102">
        <f t="shared" si="0"/>
        <v>-1</v>
      </c>
      <c r="F20" s="303">
        <f>+'Ark1'!R389</f>
        <v>2012</v>
      </c>
      <c r="G20" s="342">
        <f t="shared" si="1"/>
        <v>-180</v>
      </c>
      <c r="H20" s="97">
        <f>+IF(F20=0,"",'Ark1'!AG389)</f>
        <v>10.013294105148844</v>
      </c>
      <c r="I20" s="97">
        <f t="shared" si="2"/>
        <v>-0.15079946126159172</v>
      </c>
      <c r="J20" s="97">
        <f>+IF(F20=0,"",'Ark1'!AH389)</f>
        <v>0.49701789264413521</v>
      </c>
      <c r="K20" s="99"/>
      <c r="L20" s="18">
        <f>+IF(F20=0,"",'Ark1'!AI389)</f>
        <v>1616</v>
      </c>
      <c r="M20" s="99"/>
      <c r="N20" s="56">
        <f t="shared" si="8"/>
        <v>80.318091451292247</v>
      </c>
      <c r="O20" s="99"/>
      <c r="P20" s="5">
        <f>+IF(F20=0,"",'Ark1'!S389)</f>
        <v>5.673956262425448</v>
      </c>
      <c r="Q20" s="362">
        <f t="shared" si="3"/>
        <v>0.30671173687800302</v>
      </c>
      <c r="R20" s="56">
        <f>+IF(L20=0,"",'Ark1'!AJ389)</f>
        <v>76.141955445544454</v>
      </c>
      <c r="S20" s="395"/>
      <c r="T20" s="56">
        <f>+IF(L20=0,"",'Ark1'!AK389)</f>
        <v>15.458566299271942</v>
      </c>
      <c r="U20" s="395"/>
      <c r="V20" s="96">
        <f>+IF(F20=0,"",'Ark1'!T389)</f>
        <v>5.208747514910538</v>
      </c>
      <c r="W20" s="96">
        <f t="shared" si="4"/>
        <v>0.40947744191783819</v>
      </c>
      <c r="X20" s="56">
        <f>+IF(F20=0,"",'Ark1'!U389)</f>
        <v>6.7459741550695851</v>
      </c>
      <c r="Y20" s="97">
        <f t="shared" si="5"/>
        <v>0.29757087039805352</v>
      </c>
      <c r="Z20" s="97">
        <f>+IF(F20=0,"",'Ark1'!W389)</f>
        <v>0</v>
      </c>
      <c r="AA20" s="97">
        <f>+IF(F20=0,"",'Ark1'!X389)</f>
        <v>0.29821073558648103</v>
      </c>
      <c r="AB20" s="102">
        <f t="shared" si="6"/>
        <v>7.0108545805458999E-2</v>
      </c>
      <c r="AC20" s="97">
        <f>+IF(F20=0,"",'Ark1'!Y389)</f>
        <v>0</v>
      </c>
      <c r="AD20" s="269">
        <f>+IF(F20=0,"",'Ark1'!Z389)</f>
        <v>1.6146904790913914</v>
      </c>
      <c r="AE20" s="264">
        <f>+IF(F20=0,"",'Ark1'!AA389)</f>
        <v>1.2572088962549604</v>
      </c>
      <c r="AF20" s="264">
        <f>+IF(F20=0,"",'Ark1'!AB389)</f>
        <v>1.2900302144306228</v>
      </c>
      <c r="AG20" s="96">
        <f t="shared" si="7"/>
        <v>1.1889365802382623</v>
      </c>
      <c r="AH20" s="25"/>
      <c r="AR20"/>
      <c r="AV20"/>
      <c r="AW20"/>
      <c r="AX20"/>
      <c r="AY20"/>
      <c r="AZ20"/>
      <c r="BA20"/>
      <c r="BE20"/>
      <c r="BF20"/>
      <c r="BG20"/>
    </row>
    <row r="21" spans="1:59" ht="15.6">
      <c r="A21" s="25"/>
      <c r="B21" s="95">
        <f>+'Ark1'!C390</f>
        <v>2024</v>
      </c>
      <c r="C21" s="95">
        <f>+'Ark1'!E390</f>
        <v>12</v>
      </c>
      <c r="D21" s="95">
        <f>+IF(F21=0,"",'Ark1'!Q390)</f>
        <v>20</v>
      </c>
      <c r="E21" s="102">
        <f t="shared" si="0"/>
        <v>-3</v>
      </c>
      <c r="F21" s="303">
        <f>+'Ark1'!R390</f>
        <v>351</v>
      </c>
      <c r="G21" s="342">
        <f t="shared" si="1"/>
        <v>108</v>
      </c>
      <c r="H21" s="97">
        <f>+IF(F21=0,"",'Ark1'!AG390)</f>
        <v>1.6712062371632939</v>
      </c>
      <c r="I21" s="97">
        <f t="shared" si="2"/>
        <v>0.39527449203324894</v>
      </c>
      <c r="J21" s="97">
        <f>+IF(F21=0,"",'Ark1'!AH390)</f>
        <v>0.28490028490028496</v>
      </c>
      <c r="K21" s="99"/>
      <c r="L21" s="18">
        <f>+IF(F21=0,"",'Ark1'!AI390)</f>
        <v>87</v>
      </c>
      <c r="M21" s="99"/>
      <c r="N21" s="56">
        <f t="shared" si="8"/>
        <v>24.786324786324787</v>
      </c>
      <c r="O21" s="99"/>
      <c r="P21" s="5">
        <f>+IF(F21=0,"",'Ark1'!S390)</f>
        <v>5.316239316239316</v>
      </c>
      <c r="Q21" s="362">
        <f t="shared" si="3"/>
        <v>-0.40804051915163164</v>
      </c>
      <c r="R21" s="56">
        <f>+IF(L21=0,"",'Ark1'!AJ390)</f>
        <v>78.565517241379339</v>
      </c>
      <c r="S21" s="395"/>
      <c r="T21" s="56">
        <f>+IF(L21=0,"",'Ark1'!AK390)</f>
        <v>15.598325640481836</v>
      </c>
      <c r="U21" s="395"/>
      <c r="V21" s="96">
        <f>+IF(F21=0,"",'Ark1'!T390)</f>
        <v>4.866096866096866</v>
      </c>
      <c r="W21" s="96">
        <f t="shared" si="4"/>
        <v>0.18708452041785417</v>
      </c>
      <c r="X21" s="56">
        <f>+IF(F21=0,"",'Ark1'!U390)</f>
        <v>6.4538461538461522</v>
      </c>
      <c r="Y21" s="97">
        <f t="shared" si="5"/>
        <v>-0.84821145932257291</v>
      </c>
      <c r="Z21" s="97">
        <f>+IF(F21=0,"",'Ark1'!W390)</f>
        <v>0</v>
      </c>
      <c r="AA21" s="97">
        <f>+IF(F21=0,"",'Ark1'!X390)</f>
        <v>1.1396011396011398</v>
      </c>
      <c r="AB21" s="102">
        <f t="shared" si="6"/>
        <v>-3.3871478315922778</v>
      </c>
      <c r="AC21" s="97">
        <f>+IF(F21=0,"",'Ark1'!Y390)</f>
        <v>0</v>
      </c>
      <c r="AD21" s="269">
        <f>+IF(F21=0,"",'Ark1'!Z390)</f>
        <v>2.8179179983238076</v>
      </c>
      <c r="AE21" s="264">
        <f>+IF(F21=0,"",'Ark1'!AA390)</f>
        <v>1.2831334464128172</v>
      </c>
      <c r="AF21" s="264">
        <f>+IF(F21=0,"",'Ark1'!AB390)</f>
        <v>1.0496323501059981</v>
      </c>
      <c r="AG21" s="96">
        <f t="shared" si="7"/>
        <v>1.2139871382636653</v>
      </c>
      <c r="AH21" s="25"/>
      <c r="AR21"/>
      <c r="AV21"/>
      <c r="AW21"/>
      <c r="AX21"/>
      <c r="AY21"/>
      <c r="AZ21"/>
      <c r="BA21"/>
      <c r="BE21"/>
      <c r="BF21"/>
      <c r="BG21"/>
    </row>
    <row r="22" spans="1:59" ht="15.6">
      <c r="A22" s="25"/>
      <c r="B22" s="95">
        <f>+'Ark1'!C391</f>
        <v>2024</v>
      </c>
      <c r="C22" s="95">
        <f>+'Ark1'!E391</f>
        <v>13</v>
      </c>
      <c r="D22" s="95" t="str">
        <f>+IF(F22=0,"",'Ark1'!Q391)</f>
        <v/>
      </c>
      <c r="E22" s="102" t="str">
        <f t="shared" si="0"/>
        <v/>
      </c>
      <c r="F22" s="303">
        <f>+'Ark1'!R391</f>
        <v>0</v>
      </c>
      <c r="G22" s="342" t="str">
        <f t="shared" si="1"/>
        <v/>
      </c>
      <c r="H22" s="97" t="str">
        <f>+IF(F22=0,"",'Ark1'!AG391)</f>
        <v/>
      </c>
      <c r="I22" s="97" t="str">
        <f t="shared" si="2"/>
        <v/>
      </c>
      <c r="J22" s="97" t="str">
        <f>+IF(F22=0,"",'Ark1'!AH391)</f>
        <v/>
      </c>
      <c r="K22" s="99"/>
      <c r="L22" s="18" t="str">
        <f>+IF(F22=0,"",'Ark1'!AI391)</f>
        <v/>
      </c>
      <c r="M22" s="99"/>
      <c r="N22" s="56" t="str">
        <f t="shared" si="8"/>
        <v/>
      </c>
      <c r="O22" s="99"/>
      <c r="P22" s="5" t="str">
        <f>+IF(F22=0,"",'Ark1'!S391)</f>
        <v/>
      </c>
      <c r="Q22" s="362" t="str">
        <f t="shared" si="3"/>
        <v/>
      </c>
      <c r="R22" s="56" t="str">
        <f>+IF(L22=0,"",'Ark1'!AJ391)</f>
        <v/>
      </c>
      <c r="S22" s="395"/>
      <c r="T22" s="56" t="str">
        <f>+IF(L22=0,"",'Ark1'!AK391)</f>
        <v/>
      </c>
      <c r="U22" s="395"/>
      <c r="V22" s="96" t="str">
        <f>+IF(F22=0,"",'Ark1'!T391)</f>
        <v/>
      </c>
      <c r="W22" s="96" t="str">
        <f t="shared" si="4"/>
        <v/>
      </c>
      <c r="X22" s="56" t="str">
        <f>+IF(F22=0,"",'Ark1'!U391)</f>
        <v/>
      </c>
      <c r="Y22" s="97" t="str">
        <f t="shared" si="5"/>
        <v/>
      </c>
      <c r="Z22" s="97" t="str">
        <f>+IF(F22=0,"",'Ark1'!W391)</f>
        <v/>
      </c>
      <c r="AA22" s="97" t="str">
        <f>+IF(F22=0,"",'Ark1'!X391)</f>
        <v/>
      </c>
      <c r="AB22" s="102" t="str">
        <f t="shared" si="6"/>
        <v/>
      </c>
      <c r="AC22" s="97" t="str">
        <f>+IF(F22=0,"",'Ark1'!Y391)</f>
        <v/>
      </c>
      <c r="AD22" s="269" t="str">
        <f>+IF(F22=0,"",'Ark1'!Z391)</f>
        <v/>
      </c>
      <c r="AE22" s="264" t="str">
        <f>+IF(F22=0,"",'Ark1'!AA391)</f>
        <v/>
      </c>
      <c r="AF22" s="264" t="str">
        <f>+IF(F22=0,"",'Ark1'!AB391)</f>
        <v/>
      </c>
      <c r="AG22" s="96" t="str">
        <f t="shared" si="7"/>
        <v/>
      </c>
      <c r="AH22" s="25"/>
      <c r="AR22"/>
      <c r="AV22"/>
      <c r="AW22"/>
      <c r="AX22"/>
      <c r="AY22"/>
      <c r="AZ22"/>
      <c r="BA22"/>
      <c r="BE22"/>
      <c r="BF22"/>
      <c r="BG22"/>
    </row>
    <row r="23" spans="1:59" ht="15.6">
      <c r="A23" s="25"/>
      <c r="B23" s="95">
        <f>+'Ark1'!C392</f>
        <v>2024</v>
      </c>
      <c r="C23" s="95">
        <f>+'Ark1'!E392</f>
        <v>14</v>
      </c>
      <c r="D23" s="95">
        <f>+IF(F23=0,"",'Ark1'!Q392)</f>
        <v>8</v>
      </c>
      <c r="E23" s="102">
        <f t="shared" si="0"/>
        <v>8</v>
      </c>
      <c r="F23" s="303">
        <f>+'Ark1'!R392</f>
        <v>137</v>
      </c>
      <c r="G23" s="342">
        <f t="shared" si="1"/>
        <v>137</v>
      </c>
      <c r="H23" s="97">
        <f>+IF(F23=0,"",'Ark1'!AG392)</f>
        <v>0.69214924809367484</v>
      </c>
      <c r="I23" s="97">
        <f t="shared" si="2"/>
        <v>0.69214924809367484</v>
      </c>
      <c r="J23" s="97">
        <f>+IF(F23=0,"",'Ark1'!AH392)</f>
        <v>0</v>
      </c>
      <c r="K23" s="99"/>
      <c r="L23" s="18">
        <f>+IF(F23=0,"",'Ark1'!AI392)</f>
        <v>33</v>
      </c>
      <c r="M23" s="99"/>
      <c r="N23" s="56">
        <f t="shared" si="8"/>
        <v>24.087591240875913</v>
      </c>
      <c r="O23" s="99"/>
      <c r="P23" s="5">
        <f>+IF(F23=0,"",'Ark1'!S392)</f>
        <v>5.3503649635036483</v>
      </c>
      <c r="Q23" s="362">
        <f t="shared" si="3"/>
        <v>5.3503649635036483</v>
      </c>
      <c r="R23" s="56">
        <f>+IF(L23=0,"",'Ark1'!AJ392)</f>
        <v>84.321212121212127</v>
      </c>
      <c r="S23" s="395"/>
      <c r="T23" s="56">
        <f>+IF(L23=0,"",'Ark1'!AK392)</f>
        <v>15.420918089733622</v>
      </c>
      <c r="U23" s="395"/>
      <c r="V23" s="96">
        <f>+IF(F23=0,"",'Ark1'!T392)</f>
        <v>3.8759124087591248</v>
      </c>
      <c r="W23" s="96">
        <f t="shared" si="4"/>
        <v>3.8759124087591248</v>
      </c>
      <c r="X23" s="56">
        <f>+IF(F23=0,"",'Ark1'!U392)</f>
        <v>6.8481751824817509</v>
      </c>
      <c r="Y23" s="97">
        <f t="shared" si="5"/>
        <v>6.8481751824817509</v>
      </c>
      <c r="Z23" s="97">
        <f>+IF(F23=0,"",'Ark1'!W392)</f>
        <v>0</v>
      </c>
      <c r="AA23" s="97">
        <f>+IF(F23=0,"",'Ark1'!X392)</f>
        <v>0.72992700729927051</v>
      </c>
      <c r="AB23" s="102">
        <f t="shared" si="6"/>
        <v>0.72992700729927051</v>
      </c>
      <c r="AC23" s="97">
        <f>+IF(F23=0,"",'Ark1'!Y392)</f>
        <v>0</v>
      </c>
      <c r="AD23" s="269">
        <f>+IF(F23=0,"",'Ark1'!Z392)</f>
        <v>2.0257143352040723</v>
      </c>
      <c r="AE23" s="264">
        <f>+IF(F23=0,"",'Ark1'!AA392)</f>
        <v>1.2237983283831819</v>
      </c>
      <c r="AF23" s="264">
        <f>+IF(F23=0,"",'Ark1'!AB392)</f>
        <v>1.5015576120817899</v>
      </c>
      <c r="AG23" s="96">
        <f t="shared" si="7"/>
        <v>1.2799454297407915</v>
      </c>
      <c r="AH23" s="25"/>
      <c r="AR23"/>
      <c r="AV23"/>
      <c r="AW23"/>
      <c r="AX23"/>
      <c r="AY23"/>
      <c r="AZ23"/>
      <c r="BA23"/>
      <c r="BE23"/>
      <c r="BF23"/>
      <c r="BG23"/>
    </row>
    <row r="24" spans="1:59" ht="15.6">
      <c r="A24" s="25"/>
      <c r="B24" s="95">
        <f>+'Ark1'!C393</f>
        <v>2024</v>
      </c>
      <c r="C24" s="95">
        <f>+'Ark1'!E393</f>
        <v>15</v>
      </c>
      <c r="D24" s="95">
        <f>+IF(F24=0,"",'Ark1'!Q393)</f>
        <v>28</v>
      </c>
      <c r="E24" s="102">
        <f t="shared" si="0"/>
        <v>13</v>
      </c>
      <c r="F24" s="303">
        <f>+'Ark1'!R393</f>
        <v>729</v>
      </c>
      <c r="G24" s="342">
        <f t="shared" si="1"/>
        <v>391</v>
      </c>
      <c r="H24" s="97">
        <f>+IF(F24=0,"",'Ark1'!AG393)</f>
        <v>3.2405303477419181</v>
      </c>
      <c r="I24" s="97">
        <f t="shared" si="2"/>
        <v>1.8720532827300891</v>
      </c>
      <c r="J24" s="97">
        <f>+IF(F24=0,"",'Ark1'!AH393)</f>
        <v>1.7832647462277094</v>
      </c>
      <c r="K24" s="99"/>
      <c r="L24" s="18">
        <f>+IF(F24=0,"",'Ark1'!AI393)</f>
        <v>530</v>
      </c>
      <c r="M24" s="99"/>
      <c r="N24" s="56">
        <f t="shared" si="8"/>
        <v>72.702331961591227</v>
      </c>
      <c r="O24" s="99"/>
      <c r="P24" s="5">
        <f>+IF(F24=0,"",'Ark1'!S393)</f>
        <v>5.356652949245543</v>
      </c>
      <c r="Q24" s="362">
        <f t="shared" si="3"/>
        <v>0.41582454687867987</v>
      </c>
      <c r="R24" s="56">
        <f>+IF(L24=0,"",'Ark1'!AJ393)</f>
        <v>74.365660377358523</v>
      </c>
      <c r="S24" s="395"/>
      <c r="T24" s="56">
        <f>+IF(L24=0,"",'Ark1'!AK393)</f>
        <v>14.608474188281775</v>
      </c>
      <c r="U24" s="395"/>
      <c r="V24" s="96">
        <f>+IF(F24=0,"",'Ark1'!T393)</f>
        <v>4.8216735253772276</v>
      </c>
      <c r="W24" s="96">
        <f t="shared" si="4"/>
        <v>0.81575636561391462</v>
      </c>
      <c r="X24" s="56">
        <f>+IF(F24=0,"",'Ark1'!U393)</f>
        <v>6.0253772290809318</v>
      </c>
      <c r="Y24" s="97">
        <f t="shared" si="5"/>
        <v>0.39490385629986591</v>
      </c>
      <c r="Z24" s="97">
        <f>+IF(F24=0,"",'Ark1'!W393)</f>
        <v>0</v>
      </c>
      <c r="AA24" s="97">
        <f>+IF(F24=0,"",'Ark1'!X393)</f>
        <v>0</v>
      </c>
      <c r="AB24" s="102">
        <f t="shared" si="6"/>
        <v>-0.29585798816568054</v>
      </c>
      <c r="AC24" s="97">
        <f>+IF(F24=0,"",'Ark1'!Y393)</f>
        <v>0</v>
      </c>
      <c r="AD24" s="269">
        <f>+IF(F24=0,"",'Ark1'!Z393)</f>
        <v>1.7745110887018751</v>
      </c>
      <c r="AE24" s="264">
        <f>+IF(F24=0,"",'Ark1'!AA393)</f>
        <v>1.0932328527024462</v>
      </c>
      <c r="AF24" s="264">
        <f>+IF(F24=0,"",'Ark1'!AB393)</f>
        <v>1.2040270553148262</v>
      </c>
      <c r="AG24" s="96">
        <f t="shared" si="7"/>
        <v>1.1248399487836103</v>
      </c>
      <c r="AH24" s="25"/>
      <c r="AR24"/>
      <c r="AV24"/>
      <c r="AW24"/>
      <c r="AX24"/>
      <c r="AY24"/>
      <c r="AZ24"/>
      <c r="BA24"/>
      <c r="BE24"/>
      <c r="BF24"/>
      <c r="BG24"/>
    </row>
    <row r="25" spans="1:59" ht="15.6">
      <c r="A25" s="25"/>
      <c r="B25" s="95">
        <f>+'Ark1'!C394</f>
        <v>2024</v>
      </c>
      <c r="C25" s="95">
        <f>+'Ark1'!E394</f>
        <v>16</v>
      </c>
      <c r="D25" s="95">
        <f>+IF(F25=0,"",'Ark1'!Q394)</f>
        <v>4</v>
      </c>
      <c r="E25" s="102">
        <f t="shared" si="0"/>
        <v>-6</v>
      </c>
      <c r="F25" s="303">
        <f>+'Ark1'!R394</f>
        <v>37</v>
      </c>
      <c r="G25" s="342">
        <f t="shared" si="1"/>
        <v>-228</v>
      </c>
      <c r="H25" s="97">
        <f>+IF(F25=0,"",'Ark1'!AG394)</f>
        <v>0.18937829032791137</v>
      </c>
      <c r="I25" s="97">
        <f t="shared" si="2"/>
        <v>-1.0135670525643634</v>
      </c>
      <c r="J25" s="97">
        <f>+IF(F25=0,"",'Ark1'!AH394)</f>
        <v>0</v>
      </c>
      <c r="K25" s="99"/>
      <c r="L25" s="18">
        <f>+IF(F25=0,"",'Ark1'!AI394)</f>
        <v>14</v>
      </c>
      <c r="M25" s="99"/>
      <c r="N25" s="56">
        <f t="shared" si="8"/>
        <v>37.837837837837839</v>
      </c>
      <c r="O25" s="99"/>
      <c r="P25" s="5">
        <f>+IF(F25=0,"",'Ark1'!S394)</f>
        <v>5.621621621621621</v>
      </c>
      <c r="Q25" s="362">
        <f t="shared" si="3"/>
        <v>3.294237633860142E-2</v>
      </c>
      <c r="R25" s="56">
        <f>+IF(L25=0,"",'Ark1'!AJ394)</f>
        <v>79.942857142857179</v>
      </c>
      <c r="S25" s="395"/>
      <c r="T25" s="56">
        <f>+IF(L25=0,"",'Ark1'!AK394)</f>
        <v>13.785648668378444</v>
      </c>
      <c r="U25" s="395"/>
      <c r="V25" s="96">
        <f>+IF(F25=0,"",'Ark1'!T394)</f>
        <v>4.8648648648648658</v>
      </c>
      <c r="W25" s="96">
        <f t="shared" si="4"/>
        <v>0.24599694033656494</v>
      </c>
      <c r="X25" s="56">
        <f>+IF(F25=0,"",'Ark1'!U394)</f>
        <v>6.9378378378378391</v>
      </c>
      <c r="Y25" s="97">
        <f t="shared" si="5"/>
        <v>0.62500764915859186</v>
      </c>
      <c r="Z25" s="97">
        <f>+IF(F25=0,"",'Ark1'!W394)</f>
        <v>0</v>
      </c>
      <c r="AA25" s="97">
        <f>+IF(F25=0,"",'Ark1'!X394)</f>
        <v>0</v>
      </c>
      <c r="AB25" s="102">
        <f t="shared" si="6"/>
        <v>0</v>
      </c>
      <c r="AC25" s="97">
        <f>+IF(F25=0,"",'Ark1'!Y394)</f>
        <v>0</v>
      </c>
      <c r="AD25" s="269">
        <f>+IF(F25=0,"",'Ark1'!Z394)</f>
        <v>1.1678928475819803</v>
      </c>
      <c r="AE25" s="264">
        <f>+IF(F25=0,"",'Ark1'!AA394)</f>
        <v>0.58593198347780018</v>
      </c>
      <c r="AF25" s="264">
        <f>+IF(F25=0,"",'Ark1'!AB394)</f>
        <v>0.47432239931849474</v>
      </c>
      <c r="AG25" s="96">
        <f t="shared" si="7"/>
        <v>1.2341346153846158</v>
      </c>
      <c r="AH25" s="25"/>
      <c r="AR25"/>
      <c r="AV25"/>
      <c r="AW25"/>
      <c r="AX25"/>
      <c r="AY25"/>
      <c r="AZ25"/>
      <c r="BA25"/>
      <c r="BE25"/>
      <c r="BF25"/>
      <c r="BG25"/>
    </row>
    <row r="26" spans="1:59" ht="15.6">
      <c r="A26" s="25"/>
      <c r="B26" s="95">
        <f>+'Ark1'!C395</f>
        <v>2024</v>
      </c>
      <c r="C26" s="95">
        <f>+'Ark1'!E395</f>
        <v>17</v>
      </c>
      <c r="D26" s="95">
        <f>+IF(F26=0,"",'Ark1'!Q395)</f>
        <v>61</v>
      </c>
      <c r="E26" s="102">
        <f t="shared" si="0"/>
        <v>4</v>
      </c>
      <c r="F26" s="303">
        <f>+'Ark1'!R395</f>
        <v>2221</v>
      </c>
      <c r="G26" s="342">
        <f t="shared" si="1"/>
        <v>73</v>
      </c>
      <c r="H26" s="97">
        <f>+IF(F26=0,"",'Ark1'!AG395)</f>
        <v>11.123226468991232</v>
      </c>
      <c r="I26" s="97">
        <f t="shared" si="2"/>
        <v>0.94094023286044504</v>
      </c>
      <c r="J26" s="97">
        <f>+IF(F26=0,"",'Ark1'!AH395)</f>
        <v>1.0355695632597932</v>
      </c>
      <c r="K26" s="99"/>
      <c r="L26" s="18">
        <f>+IF(F26=0,"",'Ark1'!AI395)</f>
        <v>2150</v>
      </c>
      <c r="M26" s="99"/>
      <c r="N26" s="56">
        <f t="shared" si="8"/>
        <v>96.803241782980635</v>
      </c>
      <c r="O26" s="99"/>
      <c r="P26" s="5">
        <f>+IF(F26=0,"",'Ark1'!S395)</f>
        <v>5.2575416479063506</v>
      </c>
      <c r="Q26" s="362">
        <f t="shared" si="3"/>
        <v>-0.17169485116254979</v>
      </c>
      <c r="R26" s="56">
        <f>+IF(L26=0,"",'Ark1'!AJ395)</f>
        <v>76.513860465116238</v>
      </c>
      <c r="S26" s="395"/>
      <c r="T26" s="56">
        <f>+IF(L26=0,"",'Ark1'!AK395)</f>
        <v>15.004294069749964</v>
      </c>
      <c r="U26" s="395"/>
      <c r="V26" s="96">
        <f>+IF(F26=0,"",'Ark1'!T395)</f>
        <v>4.5312922107158942</v>
      </c>
      <c r="W26" s="96">
        <f t="shared" si="4"/>
        <v>-0.18239494012209345</v>
      </c>
      <c r="X26" s="56">
        <f>+IF(F26=0,"",'Ark1'!U395)</f>
        <v>6.7885637100405223</v>
      </c>
      <c r="Y26" s="97">
        <f t="shared" si="5"/>
        <v>0.19629182922115351</v>
      </c>
      <c r="Z26" s="97">
        <f>+IF(F26=0,"",'Ark1'!W395)</f>
        <v>0</v>
      </c>
      <c r="AA26" s="97">
        <f>+IF(F26=0,"",'Ark1'!X395)</f>
        <v>9.0049527239982011E-2</v>
      </c>
      <c r="AB26" s="102">
        <f t="shared" si="6"/>
        <v>-0.14272514687547433</v>
      </c>
      <c r="AC26" s="97">
        <f>+IF(F26=0,"",'Ark1'!Y395)</f>
        <v>0</v>
      </c>
      <c r="AD26" s="269">
        <f>+IF(F26=0,"",'Ark1'!Z395)</f>
        <v>1.5663057191011109</v>
      </c>
      <c r="AE26" s="264">
        <f>+IF(F26=0,"",'Ark1'!AA395)</f>
        <v>1.3191155430923096</v>
      </c>
      <c r="AF26" s="264">
        <f>+IF(F26=0,"",'Ark1'!AB395)</f>
        <v>1.2768635578674148</v>
      </c>
      <c r="AG26" s="96">
        <f t="shared" si="7"/>
        <v>1.2912049327738284</v>
      </c>
      <c r="AH26" s="25"/>
      <c r="AR26"/>
      <c r="AV26"/>
      <c r="AW26"/>
      <c r="AX26"/>
      <c r="AY26"/>
      <c r="AZ26"/>
      <c r="BA26"/>
      <c r="BE26"/>
      <c r="BF26"/>
      <c r="BG26"/>
    </row>
    <row r="27" spans="1:59" ht="15.6">
      <c r="A27" s="25"/>
      <c r="B27" s="95">
        <f>+'Ark1'!C396</f>
        <v>2024</v>
      </c>
      <c r="C27" s="95">
        <f>+'Ark1'!E396</f>
        <v>18</v>
      </c>
      <c r="D27" s="95">
        <f>+IF(F27=0,"",'Ark1'!Q396)</f>
        <v>6</v>
      </c>
      <c r="E27" s="102">
        <f t="shared" si="0"/>
        <v>2</v>
      </c>
      <c r="F27" s="303">
        <f>+'Ark1'!R396</f>
        <v>115</v>
      </c>
      <c r="G27" s="342">
        <f t="shared" si="1"/>
        <v>30</v>
      </c>
      <c r="H27" s="97">
        <f>+IF(F27=0,"",'Ark1'!AG396)</f>
        <v>0.57802060955168877</v>
      </c>
      <c r="I27" s="97">
        <f t="shared" si="2"/>
        <v>5.3165683508845984E-2</v>
      </c>
      <c r="J27" s="97">
        <f>+IF(F27=0,"",'Ark1'!AH396)</f>
        <v>0</v>
      </c>
      <c r="K27" s="99"/>
      <c r="L27" s="18">
        <f>+IF(F27=0,"",'Ark1'!AI396)</f>
        <v>100</v>
      </c>
      <c r="M27" s="99"/>
      <c r="N27" s="56">
        <f t="shared" si="8"/>
        <v>86.956521739130437</v>
      </c>
      <c r="O27" s="99"/>
      <c r="P27" s="5">
        <f>+IF(F27=0,"",'Ark1'!S396)</f>
        <v>5.7391304347826084</v>
      </c>
      <c r="Q27" s="362">
        <f t="shared" si="3"/>
        <v>-0.82557544757033074</v>
      </c>
      <c r="R27" s="56">
        <f>+IF(L27=0,"",'Ark1'!AJ396)</f>
        <v>78.23399999999998</v>
      </c>
      <c r="S27" s="395"/>
      <c r="T27" s="56">
        <f>+IF(L27=0,"",'Ark1'!AK396)</f>
        <v>13.909658402110242</v>
      </c>
      <c r="U27" s="395"/>
      <c r="V27" s="96">
        <f>+IF(F27=0,"",'Ark1'!T396)</f>
        <v>4.8782608695652172</v>
      </c>
      <c r="W27" s="96">
        <f t="shared" si="4"/>
        <v>-0.19232736572890108</v>
      </c>
      <c r="X27" s="56">
        <f>+IF(F27=0,"",'Ark1'!U396)</f>
        <v>6.8130434782608678</v>
      </c>
      <c r="Y27" s="97">
        <f t="shared" si="5"/>
        <v>-1.7740153452685412</v>
      </c>
      <c r="Z27" s="97">
        <f>+IF(F27=0,"",'Ark1'!W396)</f>
        <v>0</v>
      </c>
      <c r="AA27" s="97">
        <f>+IF(F27=0,"",'Ark1'!X396)</f>
        <v>0</v>
      </c>
      <c r="AB27" s="102">
        <f t="shared" si="6"/>
        <v>-4.7058823529411757</v>
      </c>
      <c r="AC27" s="97">
        <f>+IF(F27=0,"",'Ark1'!Y396)</f>
        <v>0</v>
      </c>
      <c r="AD27" s="269">
        <f>+IF(F27=0,"",'Ark1'!Z396)</f>
        <v>1.9889486730925503</v>
      </c>
      <c r="AE27" s="264">
        <f>+IF(F27=0,"",'Ark1'!AA396)</f>
        <v>1.0720720005163444</v>
      </c>
      <c r="AF27" s="264">
        <f>+IF(F27=0,"",'Ark1'!AB396)</f>
        <v>0.90551763804833441</v>
      </c>
      <c r="AG27" s="96">
        <f t="shared" si="7"/>
        <v>1.1871212121212118</v>
      </c>
      <c r="AH27" s="25"/>
      <c r="AR27"/>
      <c r="AV27"/>
      <c r="AW27"/>
      <c r="AX27"/>
      <c r="AY27"/>
      <c r="AZ27"/>
      <c r="BA27"/>
      <c r="BE27"/>
      <c r="BF27"/>
      <c r="BG27"/>
    </row>
    <row r="28" spans="1:59" ht="15.6">
      <c r="A28" s="25"/>
      <c r="B28" s="95">
        <f>+'Ark1'!C397</f>
        <v>2024</v>
      </c>
      <c r="C28" s="95">
        <f>+'Ark1'!E397</f>
        <v>19</v>
      </c>
      <c r="D28" s="95">
        <f>+IF(F28=0,"",'Ark1'!Q397)</f>
        <v>14</v>
      </c>
      <c r="E28" s="102">
        <f t="shared" si="0"/>
        <v>-14</v>
      </c>
      <c r="F28" s="303">
        <f>+'Ark1'!R397</f>
        <v>265</v>
      </c>
      <c r="G28" s="342">
        <f t="shared" si="1"/>
        <v>-449</v>
      </c>
      <c r="H28" s="97">
        <f>+IF(F28=0,"",'Ark1'!AG397)</f>
        <v>1.4605072121627041</v>
      </c>
      <c r="I28" s="97">
        <f t="shared" si="2"/>
        <v>-1.7297535973751432</v>
      </c>
      <c r="J28" s="97">
        <f>+IF(F28=0,"",'Ark1'!AH397)</f>
        <v>6.0377358490566015</v>
      </c>
      <c r="K28" s="99"/>
      <c r="L28" s="18">
        <f>+IF(F28=0,"",'Ark1'!AI397)</f>
        <v>264</v>
      </c>
      <c r="M28" s="99"/>
      <c r="N28" s="56">
        <f t="shared" si="8"/>
        <v>99.622641509433961</v>
      </c>
      <c r="O28" s="99"/>
      <c r="P28" s="5">
        <f>+IF(F28=0,"",'Ark1'!S397)</f>
        <v>5.4566037735849058</v>
      </c>
      <c r="Q28" s="362">
        <f t="shared" si="3"/>
        <v>0.24091749907510263</v>
      </c>
      <c r="R28" s="56">
        <f>+IF(L28=0,"",'Ark1'!AJ397)</f>
        <v>78.171590909090881</v>
      </c>
      <c r="S28" s="395"/>
      <c r="T28" s="56">
        <f>+IF(L28=0,"",'Ark1'!AK397)</f>
        <v>15.006479439535299</v>
      </c>
      <c r="U28" s="395"/>
      <c r="V28" s="96">
        <f>+IF(F28=0,"",'Ark1'!T397)</f>
        <v>4.4981132075471688</v>
      </c>
      <c r="W28" s="96">
        <f t="shared" si="4"/>
        <v>9.3176893398876359E-3</v>
      </c>
      <c r="X28" s="56">
        <f>+IF(F28=0,"",'Ark1'!U397)</f>
        <v>7.4705660377358498</v>
      </c>
      <c r="Y28" s="97">
        <f t="shared" si="5"/>
        <v>1.2568405475397748</v>
      </c>
      <c r="Z28" s="97">
        <f>+IF(F28=0,"",'Ark1'!W397)</f>
        <v>0</v>
      </c>
      <c r="AA28" s="97">
        <f>+IF(F28=0,"",'Ark1'!X397)</f>
        <v>0</v>
      </c>
      <c r="AB28" s="102">
        <f t="shared" si="6"/>
        <v>0</v>
      </c>
      <c r="AC28" s="97">
        <f>+IF(F28=0,"",'Ark1'!Y397)</f>
        <v>0</v>
      </c>
      <c r="AD28" s="269">
        <f>+IF(F28=0,"",'Ark1'!Z397)</f>
        <v>2.6529089872620304</v>
      </c>
      <c r="AE28" s="264">
        <f>+IF(F28=0,"",'Ark1'!AA397)</f>
        <v>1.0200831327502713</v>
      </c>
      <c r="AF28" s="264">
        <f>+IF(F28=0,"",'Ark1'!AB397)</f>
        <v>1.2771564177836388</v>
      </c>
      <c r="AG28" s="96">
        <f t="shared" si="7"/>
        <v>1.3690871369294606</v>
      </c>
      <c r="AH28" s="25"/>
      <c r="AR28"/>
      <c r="AV28"/>
      <c r="AW28"/>
      <c r="AX28"/>
      <c r="AY28"/>
      <c r="AZ28"/>
      <c r="BA28"/>
      <c r="BE28"/>
      <c r="BF28"/>
      <c r="BG28"/>
    </row>
    <row r="29" spans="1:59" ht="15.6">
      <c r="A29" s="25"/>
      <c r="B29" s="95">
        <f>+'Ark1'!C398</f>
        <v>2024</v>
      </c>
      <c r="C29" s="95">
        <f>+'Ark1'!E398</f>
        <v>20</v>
      </c>
      <c r="D29" s="95">
        <f>+IF(F29=0,"",'Ark1'!Q398)</f>
        <v>20</v>
      </c>
      <c r="E29" s="102">
        <f t="shared" si="0"/>
        <v>19</v>
      </c>
      <c r="F29" s="303">
        <f>+'Ark1'!R398</f>
        <v>458</v>
      </c>
      <c r="G29" s="342">
        <f t="shared" si="1"/>
        <v>452</v>
      </c>
      <c r="H29" s="97">
        <f>+IF(F29=0,"",'Ark1'!AG398)</f>
        <v>2.2728345806086061</v>
      </c>
      <c r="I29" s="97">
        <f t="shared" si="2"/>
        <v>2.2492488269790605</v>
      </c>
      <c r="J29" s="97">
        <f>+IF(F29=0,"",'Ark1'!AH398)</f>
        <v>3.0567685589519646</v>
      </c>
      <c r="K29" s="99"/>
      <c r="L29" s="18">
        <f>+IF(F29=0,"",'Ark1'!AI398)</f>
        <v>332</v>
      </c>
      <c r="M29" s="99"/>
      <c r="N29" s="56">
        <f t="shared" si="8"/>
        <v>72.489082969432317</v>
      </c>
      <c r="O29" s="99"/>
      <c r="P29" s="5">
        <f>+IF(F29=0,"",'Ark1'!S398)</f>
        <v>5.4563318777292595</v>
      </c>
      <c r="Q29" s="362">
        <f t="shared" si="3"/>
        <v>-0.3770014556040735</v>
      </c>
      <c r="R29" s="56">
        <f>+IF(L29=0,"",'Ark1'!AJ398)</f>
        <v>77.423192771084317</v>
      </c>
      <c r="S29" s="395"/>
      <c r="T29" s="56">
        <f>+IF(L29=0,"",'Ark1'!AK398)</f>
        <v>14.956757360636388</v>
      </c>
      <c r="U29" s="395"/>
      <c r="V29" s="96">
        <f>+IF(F29=0,"",'Ark1'!T398)</f>
        <v>4.676855895196506</v>
      </c>
      <c r="W29" s="96">
        <f t="shared" si="4"/>
        <v>-0.32314410480349398</v>
      </c>
      <c r="X29" s="56">
        <f>+IF(F29=0,"",'Ark1'!U398)</f>
        <v>6.7266375545851522</v>
      </c>
      <c r="Y29" s="97">
        <f t="shared" si="5"/>
        <v>1.2599708879184846</v>
      </c>
      <c r="Z29" s="97">
        <f>+IF(F29=0,"",'Ark1'!W398)</f>
        <v>0</v>
      </c>
      <c r="AA29" s="97">
        <f>+IF(F29=0,"",'Ark1'!X398)</f>
        <v>0.21834061135371172</v>
      </c>
      <c r="AB29" s="102">
        <f t="shared" si="6"/>
        <v>0.21834061135371172</v>
      </c>
      <c r="AC29" s="97">
        <f>+IF(F29=0,"",'Ark1'!Y398)</f>
        <v>0</v>
      </c>
      <c r="AD29" s="269">
        <f>+IF(F29=0,"",'Ark1'!Z398)</f>
        <v>1.5900447810521652</v>
      </c>
      <c r="AE29" s="264">
        <f>+IF(F29=0,"",'Ark1'!AA398)</f>
        <v>1.179914360701994</v>
      </c>
      <c r="AF29" s="264">
        <f>+IF(F29=0,"",'Ark1'!AB398)</f>
        <v>1.1485463306096741</v>
      </c>
      <c r="AG29" s="96">
        <f t="shared" si="7"/>
        <v>1.2328131252500996</v>
      </c>
      <c r="AH29" s="25"/>
      <c r="AR29"/>
      <c r="AV29"/>
      <c r="AW29"/>
      <c r="AX29"/>
      <c r="AY29"/>
      <c r="AZ29"/>
      <c r="BA29"/>
      <c r="BE29"/>
      <c r="BF29"/>
      <c r="BG29"/>
    </row>
    <row r="30" spans="1:59" ht="15.6">
      <c r="A30" s="25"/>
      <c r="B30" s="95">
        <f>+'Ark1'!C399</f>
        <v>2024</v>
      </c>
      <c r="C30" s="95">
        <f>+'Ark1'!E399</f>
        <v>21</v>
      </c>
      <c r="D30" s="95">
        <f>+IF(F30=0,"",'Ark1'!Q399)</f>
        <v>11</v>
      </c>
      <c r="E30" s="102">
        <f t="shared" si="0"/>
        <v>-12</v>
      </c>
      <c r="F30" s="303">
        <f>+'Ark1'!R399</f>
        <v>189</v>
      </c>
      <c r="G30" s="342">
        <f t="shared" si="1"/>
        <v>-371</v>
      </c>
      <c r="H30" s="97">
        <f>+IF(F30=0,"",'Ark1'!AG399)</f>
        <v>1.1084568804740429</v>
      </c>
      <c r="I30" s="97">
        <f t="shared" si="2"/>
        <v>-1.6609995685756975</v>
      </c>
      <c r="J30" s="97">
        <f>+IF(F30=0,"",'Ark1'!AH399)</f>
        <v>1.0582010582010581</v>
      </c>
      <c r="K30" s="99"/>
      <c r="L30" s="18">
        <f>+IF(F30=0,"",'Ark1'!AI399)</f>
        <v>187</v>
      </c>
      <c r="M30" s="99"/>
      <c r="N30" s="56">
        <f t="shared" si="8"/>
        <v>98.941798941798936</v>
      </c>
      <c r="O30" s="99"/>
      <c r="P30" s="5">
        <f>+IF(F30=0,"",'Ark1'!S399)</f>
        <v>5.2486772486772475</v>
      </c>
      <c r="Q30" s="362">
        <f t="shared" si="3"/>
        <v>-0.65132275132275286</v>
      </c>
      <c r="R30" s="56">
        <f>+IF(L30=0,"",'Ark1'!AJ399)</f>
        <v>79.747593582887674</v>
      </c>
      <c r="S30" s="395"/>
      <c r="T30" s="56">
        <f>+IF(L30=0,"",'Ark1'!AK399)</f>
        <v>15.315900432110508</v>
      </c>
      <c r="U30" s="395"/>
      <c r="V30" s="96">
        <f>+IF(F30=0,"",'Ark1'!T399)</f>
        <v>4.0687830687830688</v>
      </c>
      <c r="W30" s="96">
        <f t="shared" si="4"/>
        <v>-0.59907407407407476</v>
      </c>
      <c r="X30" s="56">
        <f>+IF(F30=0,"",'Ark1'!U399)</f>
        <v>7.9497354497354493</v>
      </c>
      <c r="Y30" s="97">
        <f t="shared" si="5"/>
        <v>1.0722354497354445</v>
      </c>
      <c r="Z30" s="97">
        <f>+IF(F30=0,"",'Ark1'!W399)</f>
        <v>0</v>
      </c>
      <c r="AA30" s="97">
        <f>+IF(F30=0,"",'Ark1'!X399)</f>
        <v>0.52910052910052907</v>
      </c>
      <c r="AB30" s="102">
        <f t="shared" si="6"/>
        <v>0.17195767195767186</v>
      </c>
      <c r="AC30" s="97">
        <f>+IF(F30=0,"",'Ark1'!Y399)</f>
        <v>0</v>
      </c>
      <c r="AD30" s="269">
        <f>+IF(F30=0,"",'Ark1'!Z399)</f>
        <v>2.8299349243480658</v>
      </c>
      <c r="AE30" s="264">
        <f>+IF(F30=0,"",'Ark1'!AA399)</f>
        <v>1.8477960120589043</v>
      </c>
      <c r="AF30" s="264">
        <f>+IF(F30=0,"",'Ark1'!AB399)</f>
        <v>1.3917858424512459</v>
      </c>
      <c r="AG30" s="96">
        <f t="shared" si="7"/>
        <v>1.5146169354838712</v>
      </c>
      <c r="AH30" s="25"/>
      <c r="AR30"/>
      <c r="AV30"/>
      <c r="AW30"/>
      <c r="AX30"/>
      <c r="AY30"/>
      <c r="AZ30"/>
      <c r="BA30"/>
      <c r="BE30"/>
      <c r="BF30"/>
      <c r="BG30"/>
    </row>
    <row r="31" spans="1:59" ht="15.6">
      <c r="A31" s="25"/>
      <c r="B31" s="95">
        <f>+'Ark1'!C400</f>
        <v>2024</v>
      </c>
      <c r="C31" s="95">
        <f>+'Ark1'!E400</f>
        <v>22</v>
      </c>
      <c r="D31" s="95">
        <f>+IF(F31=0,"",'Ark1'!Q400)</f>
        <v>29</v>
      </c>
      <c r="E31" s="102">
        <f t="shared" si="0"/>
        <v>23</v>
      </c>
      <c r="F31" s="303">
        <f>+'Ark1'!R400</f>
        <v>547</v>
      </c>
      <c r="G31" s="342">
        <f t="shared" si="1"/>
        <v>441</v>
      </c>
      <c r="H31" s="97">
        <f>+IF(F31=0,"",'Ark1'!AG400)</f>
        <v>2.5460203262588808</v>
      </c>
      <c r="I31" s="97">
        <f t="shared" si="2"/>
        <v>2.0824308334244916</v>
      </c>
      <c r="J31" s="97">
        <f>+IF(F31=0,"",'Ark1'!AH400)</f>
        <v>1.0968921389396713</v>
      </c>
      <c r="K31" s="99"/>
      <c r="L31" s="18">
        <f>+IF(F31=0,"",'Ark1'!AI400)</f>
        <v>543</v>
      </c>
      <c r="M31" s="99"/>
      <c r="N31" s="56">
        <f t="shared" si="8"/>
        <v>99.268738574040214</v>
      </c>
      <c r="O31" s="99"/>
      <c r="P31" s="5">
        <f>+IF(F31=0,"",'Ark1'!S400)</f>
        <v>5.2486288848263252</v>
      </c>
      <c r="Q31" s="362">
        <f t="shared" si="3"/>
        <v>0.69202511124141974</v>
      </c>
      <c r="R31" s="56">
        <f>+IF(L31=0,"",'Ark1'!AJ400)</f>
        <v>75.446224677716359</v>
      </c>
      <c r="S31" s="395"/>
      <c r="T31" s="56">
        <f>+IF(L31=0,"",'Ark1'!AK400)</f>
        <v>13.666150439805538</v>
      </c>
      <c r="U31" s="395"/>
      <c r="V31" s="96">
        <f>+IF(F31=0,"",'Ark1'!T400)</f>
        <v>4.407678244972578</v>
      </c>
      <c r="W31" s="96">
        <f t="shared" si="4"/>
        <v>0.54918767893484288</v>
      </c>
      <c r="X31" s="56">
        <f>+IF(F31=0,"",'Ark1'!U400)</f>
        <v>6.3091407678244975</v>
      </c>
      <c r="Y31" s="97">
        <f t="shared" si="5"/>
        <v>0.22706529612638171</v>
      </c>
      <c r="Z31" s="97">
        <f>+IF(F31=0,"",'Ark1'!W400)</f>
        <v>0</v>
      </c>
      <c r="AA31" s="97">
        <f>+IF(F31=0,"",'Ark1'!X400)</f>
        <v>1.2797074954296159</v>
      </c>
      <c r="AB31" s="102">
        <f t="shared" si="6"/>
        <v>1.2797074954296159</v>
      </c>
      <c r="AC31" s="97">
        <f>+IF(F31=0,"",'Ark1'!Y400)</f>
        <v>0</v>
      </c>
      <c r="AD31" s="269">
        <f>+IF(F31=0,"",'Ark1'!Z400)</f>
        <v>3.0950967580664153</v>
      </c>
      <c r="AE31" s="264">
        <f>+IF(F31=0,"",'Ark1'!AA400)</f>
        <v>1.7210315726254748</v>
      </c>
      <c r="AF31" s="264">
        <f>+IF(F31=0,"",'Ark1'!AB400)</f>
        <v>1.5464104519403674</v>
      </c>
      <c r="AG31" s="96">
        <f t="shared" si="7"/>
        <v>1.2020550330895159</v>
      </c>
      <c r="AH31" s="25"/>
      <c r="AR31"/>
      <c r="AV31"/>
      <c r="AW31"/>
      <c r="AX31"/>
      <c r="AY31"/>
      <c r="AZ31"/>
      <c r="BA31"/>
      <c r="BE31"/>
      <c r="BF31"/>
      <c r="BG31"/>
    </row>
    <row r="32" spans="1:59" ht="15.6">
      <c r="A32" s="25"/>
      <c r="B32" s="95">
        <f>+'Ark1'!C401</f>
        <v>2024</v>
      </c>
      <c r="C32" s="95">
        <f>+'Ark1'!E401</f>
        <v>23</v>
      </c>
      <c r="D32" s="95">
        <f>+IF(F32=0,"",'Ark1'!Q401)</f>
        <v>13</v>
      </c>
      <c r="E32" s="102">
        <f t="shared" si="0"/>
        <v>-19</v>
      </c>
      <c r="F32" s="303">
        <f>+'Ark1'!R401</f>
        <v>195</v>
      </c>
      <c r="G32" s="342">
        <f t="shared" si="1"/>
        <v>-413</v>
      </c>
      <c r="H32" s="97">
        <f>+IF(F32=0,"",'Ark1'!AG401)</f>
        <v>1.2346844826365111</v>
      </c>
      <c r="I32" s="97">
        <f t="shared" si="2"/>
        <v>-2.0947178917585649</v>
      </c>
      <c r="J32" s="97">
        <f>+IF(F32=0,"",'Ark1'!AH401)</f>
        <v>1.0256410256410255</v>
      </c>
      <c r="K32" s="99"/>
      <c r="L32" s="18">
        <f>+IF(F32=0,"",'Ark1'!AI401)</f>
        <v>117</v>
      </c>
      <c r="M32" s="99"/>
      <c r="N32" s="56">
        <f t="shared" si="8"/>
        <v>60</v>
      </c>
      <c r="O32" s="99"/>
      <c r="P32" s="5">
        <f>+IF(F32=0,"",'Ark1'!S401)</f>
        <v>5.2666666666666648</v>
      </c>
      <c r="Q32" s="362">
        <f t="shared" si="3"/>
        <v>-0.29089912280701924</v>
      </c>
      <c r="R32" s="56">
        <f>+IF(L32=0,"",'Ark1'!AJ401)</f>
        <v>80.925641025641013</v>
      </c>
      <c r="S32" s="395"/>
      <c r="T32" s="56">
        <f>+IF(L32=0,"",'Ark1'!AK401)</f>
        <v>14.279327088324344</v>
      </c>
      <c r="U32" s="395"/>
      <c r="V32" s="96">
        <f>+IF(F32=0,"",'Ark1'!T401)</f>
        <v>4.4512820512820506</v>
      </c>
      <c r="W32" s="96">
        <f t="shared" si="4"/>
        <v>-9.3125843454793689E-2</v>
      </c>
      <c r="X32" s="56">
        <f>+IF(F32=0,"",'Ark1'!U401)</f>
        <v>8.5825641025640991</v>
      </c>
      <c r="Y32" s="97">
        <f t="shared" si="5"/>
        <v>0.96726804993251836</v>
      </c>
      <c r="Z32" s="97">
        <f>+IF(F32=0,"",'Ark1'!W401)</f>
        <v>0</v>
      </c>
      <c r="AA32" s="97">
        <f>+IF(F32=0,"",'Ark1'!X401)</f>
        <v>0.51282051282051277</v>
      </c>
      <c r="AB32" s="102">
        <f t="shared" si="6"/>
        <v>1.9399460188933737E-2</v>
      </c>
      <c r="AC32" s="97">
        <f>+IF(F32=0,"",'Ark1'!Y401)</f>
        <v>0</v>
      </c>
      <c r="AD32" s="269">
        <f>+IF(F32=0,"",'Ark1'!Z401)</f>
        <v>2.6524113054106757</v>
      </c>
      <c r="AE32" s="264">
        <f>+IF(F32=0,"",'Ark1'!AA401)</f>
        <v>1.4288839706951035</v>
      </c>
      <c r="AF32" s="264">
        <f>+IF(F32=0,"",'Ark1'!AB401)</f>
        <v>1.414734150050414</v>
      </c>
      <c r="AG32" s="96">
        <f t="shared" si="7"/>
        <v>1.6296007789678675</v>
      </c>
      <c r="AH32" s="25"/>
      <c r="AR32"/>
      <c r="AV32"/>
      <c r="AW32"/>
      <c r="AX32"/>
      <c r="AY32"/>
      <c r="AZ32"/>
      <c r="BA32"/>
      <c r="BE32"/>
      <c r="BF32"/>
      <c r="BG32"/>
    </row>
    <row r="33" spans="1:59" ht="15.6">
      <c r="A33" s="25"/>
      <c r="B33" s="95">
        <f>+'Ark1'!C402</f>
        <v>2024</v>
      </c>
      <c r="C33" s="95">
        <f>+'Ark1'!E402</f>
        <v>24</v>
      </c>
      <c r="D33" s="95">
        <f>+IF(F33=0,"",'Ark1'!Q402)</f>
        <v>22</v>
      </c>
      <c r="E33" s="102">
        <f t="shared" si="0"/>
        <v>8</v>
      </c>
      <c r="F33" s="303">
        <f>+'Ark1'!R402</f>
        <v>354</v>
      </c>
      <c r="G33" s="342">
        <f t="shared" si="1"/>
        <v>165</v>
      </c>
      <c r="H33" s="97">
        <f>+IF(F33=0,"",'Ark1'!AG402)</f>
        <v>2.0073213484737598</v>
      </c>
      <c r="I33" s="97">
        <f t="shared" si="2"/>
        <v>0.88225213723025897</v>
      </c>
      <c r="J33" s="97">
        <f>+IF(F33=0,"",'Ark1'!AH402)</f>
        <v>1.9774011299435024</v>
      </c>
      <c r="K33" s="99"/>
      <c r="L33" s="18">
        <f>+IF(F33=0,"",'Ark1'!AI402)</f>
        <v>353</v>
      </c>
      <c r="M33" s="99"/>
      <c r="N33" s="56">
        <f t="shared" si="8"/>
        <v>99.717514124293785</v>
      </c>
      <c r="O33" s="99"/>
      <c r="P33" s="5">
        <f>+IF(F33=0,"",'Ark1'!S402)</f>
        <v>5.3615819209039532</v>
      </c>
      <c r="Q33" s="362">
        <f t="shared" si="3"/>
        <v>0.27692583624786682</v>
      </c>
      <c r="R33" s="56">
        <f>+IF(L33=0,"",'Ark1'!AJ402)</f>
        <v>79.590934844192688</v>
      </c>
      <c r="S33" s="395"/>
      <c r="T33" s="56">
        <f>+IF(L33=0,"",'Ark1'!AK402)</f>
        <v>14.688158293866202</v>
      </c>
      <c r="U33" s="395"/>
      <c r="V33" s="96">
        <f>+IF(F33=0,"",'Ark1'!T402)</f>
        <v>4.3926553672316375</v>
      </c>
      <c r="W33" s="96">
        <f t="shared" si="4"/>
        <v>0.58313155770782643</v>
      </c>
      <c r="X33" s="56">
        <f>+IF(F33=0,"",'Ark1'!U402)</f>
        <v>7.686158192090395</v>
      </c>
      <c r="Y33" s="97">
        <f t="shared" si="5"/>
        <v>-0.59214868621647998</v>
      </c>
      <c r="Z33" s="97">
        <f>+IF(F33=0,"",'Ark1'!W402)</f>
        <v>0</v>
      </c>
      <c r="AA33" s="97">
        <f>+IF(F33=0,"",'Ark1'!X402)</f>
        <v>0</v>
      </c>
      <c r="AB33" s="102">
        <f t="shared" si="6"/>
        <v>-0.52910052910052907</v>
      </c>
      <c r="AC33" s="97">
        <f>+IF(F33=0,"",'Ark1'!Y402)</f>
        <v>0</v>
      </c>
      <c r="AD33" s="269">
        <f>+IF(F33=0,"",'Ark1'!Z402)</f>
        <v>1.8141488604768967</v>
      </c>
      <c r="AE33" s="264">
        <f>+IF(F33=0,"",'Ark1'!AA402)</f>
        <v>1.2232649584383593</v>
      </c>
      <c r="AF33" s="264">
        <f>+IF(F33=0,"",'Ark1'!AB402)</f>
        <v>1.2649344056984857</v>
      </c>
      <c r="AG33" s="96">
        <f t="shared" si="7"/>
        <v>1.4335616438356167</v>
      </c>
      <c r="AH33" s="25"/>
      <c r="AR33"/>
      <c r="AV33"/>
      <c r="AW33"/>
      <c r="AX33"/>
      <c r="AY33"/>
      <c r="AZ33"/>
      <c r="BA33"/>
      <c r="BE33"/>
      <c r="BF33"/>
      <c r="BG33"/>
    </row>
    <row r="34" spans="1:59" ht="15.6">
      <c r="A34" s="25"/>
      <c r="B34" s="95">
        <f>+'Ark1'!C403</f>
        <v>2024</v>
      </c>
      <c r="C34" s="95">
        <f>+'Ark1'!E403</f>
        <v>25</v>
      </c>
      <c r="D34" s="95">
        <f>+IF(F34=0,"",'Ark1'!Q403)</f>
        <v>19</v>
      </c>
      <c r="E34" s="102">
        <f t="shared" si="0"/>
        <v>-2</v>
      </c>
      <c r="F34" s="303">
        <f>+'Ark1'!R403</f>
        <v>356</v>
      </c>
      <c r="G34" s="342">
        <f t="shared" si="1"/>
        <v>162</v>
      </c>
      <c r="H34" s="97">
        <f>+IF(F34=0,"",'Ark1'!AG403)</f>
        <v>1.9761886494015448</v>
      </c>
      <c r="I34" s="97">
        <f t="shared" si="2"/>
        <v>0.8611146203364175</v>
      </c>
      <c r="J34" s="97">
        <f>+IF(F34=0,"",'Ark1'!AH403)</f>
        <v>0</v>
      </c>
      <c r="K34" s="99"/>
      <c r="L34" s="18">
        <f>+IF(F34=0,"",'Ark1'!AI403)</f>
        <v>356</v>
      </c>
      <c r="M34" s="99"/>
      <c r="N34" s="56">
        <f t="shared" si="8"/>
        <v>100</v>
      </c>
      <c r="O34" s="99"/>
      <c r="P34" s="5">
        <f>+IF(F34=0,"",'Ark1'!S403)</f>
        <v>4.9438202247191008</v>
      </c>
      <c r="Q34" s="362">
        <f t="shared" si="3"/>
        <v>0.43351094636858445</v>
      </c>
      <c r="R34" s="56">
        <f>+IF(L34=0,"",'Ark1'!AJ403)</f>
        <v>80.192977528089855</v>
      </c>
      <c r="S34" s="395"/>
      <c r="T34" s="56">
        <f>+IF(L34=0,"",'Ark1'!AK403)</f>
        <v>14.049614528031675</v>
      </c>
      <c r="U34" s="395"/>
      <c r="V34" s="96">
        <f>+IF(F34=0,"",'Ark1'!T403)</f>
        <v>3.5983146067415746</v>
      </c>
      <c r="W34" s="96">
        <f t="shared" si="4"/>
        <v>-7.694312521718949E-2</v>
      </c>
      <c r="X34" s="56">
        <f>+IF(F34=0,"",'Ark1'!U403)</f>
        <v>7.5244382022471923</v>
      </c>
      <c r="Y34" s="97">
        <f t="shared" si="5"/>
        <v>-0.46886076682497713</v>
      </c>
      <c r="Z34" s="97">
        <f>+IF(F34=0,"",'Ark1'!W403)</f>
        <v>0</v>
      </c>
      <c r="AA34" s="97">
        <f>+IF(F34=0,"",'Ark1'!X403)</f>
        <v>0.5617977528089888</v>
      </c>
      <c r="AB34" s="102">
        <f t="shared" si="6"/>
        <v>0.5617977528089888</v>
      </c>
      <c r="AC34" s="97">
        <f>+IF(F34=0,"",'Ark1'!Y403)</f>
        <v>0</v>
      </c>
      <c r="AD34" s="269">
        <f>+IF(F34=0,"",'Ark1'!Z403)</f>
        <v>2.6643175800811214</v>
      </c>
      <c r="AE34" s="264">
        <f>+IF(F34=0,"",'Ark1'!AA403)</f>
        <v>1.4445523435648937</v>
      </c>
      <c r="AF34" s="264">
        <f>+IF(F34=0,"",'Ark1'!AB403)</f>
        <v>1.4374202359541417</v>
      </c>
      <c r="AG34" s="96">
        <f t="shared" si="7"/>
        <v>1.5219886363636368</v>
      </c>
      <c r="AH34" s="25"/>
      <c r="AR34"/>
      <c r="AV34"/>
      <c r="AW34"/>
      <c r="AX34"/>
      <c r="AY34"/>
      <c r="AZ34"/>
      <c r="BA34"/>
      <c r="BE34"/>
      <c r="BF34"/>
      <c r="BG34"/>
    </row>
    <row r="35" spans="1:59" ht="15.6">
      <c r="A35" s="25"/>
      <c r="B35" s="95">
        <f>+'Ark1'!C404</f>
        <v>2024</v>
      </c>
      <c r="C35" s="95">
        <f>+'Ark1'!E404</f>
        <v>26</v>
      </c>
      <c r="D35" s="95">
        <f>+IF(F35=0,"",'Ark1'!Q404)</f>
        <v>14</v>
      </c>
      <c r="E35" s="102">
        <f t="shared" si="0"/>
        <v>-13</v>
      </c>
      <c r="F35" s="303">
        <f>+'Ark1'!R404</f>
        <v>170</v>
      </c>
      <c r="G35" s="342">
        <f t="shared" si="1"/>
        <v>-231</v>
      </c>
      <c r="H35" s="97">
        <f>+IF(F35=0,"",'Ark1'!AG404)</f>
        <v>1.1084568804740429</v>
      </c>
      <c r="I35" s="97">
        <f t="shared" si="2"/>
        <v>-1.1534744188277335</v>
      </c>
      <c r="J35" s="97">
        <f>+IF(F35=0,"",'Ark1'!AH404)</f>
        <v>0.58823529411764708</v>
      </c>
      <c r="K35" s="99"/>
      <c r="L35" s="18">
        <f>+IF(F35=0,"",'Ark1'!AI404)</f>
        <v>169</v>
      </c>
      <c r="M35" s="99"/>
      <c r="N35" s="56">
        <f t="shared" si="8"/>
        <v>99.411764705882348</v>
      </c>
      <c r="O35" s="99"/>
      <c r="P35" s="5">
        <f>+IF(F35=0,"",'Ark1'!S404)</f>
        <v>5.4294117647058817</v>
      </c>
      <c r="Q35" s="362">
        <f t="shared" si="3"/>
        <v>0.64387560510488218</v>
      </c>
      <c r="R35" s="56">
        <f>+IF(L35=0,"",'Ark1'!AJ404)</f>
        <v>84.137869822485214</v>
      </c>
      <c r="S35" s="395"/>
      <c r="T35" s="56">
        <f>+IF(L35=0,"",'Ark1'!AK404)</f>
        <v>14.695192801064326</v>
      </c>
      <c r="U35" s="395"/>
      <c r="V35" s="96">
        <f>+IF(F35=0,"",'Ark1'!T404)</f>
        <v>3.5058823529411764</v>
      </c>
      <c r="W35" s="96">
        <f t="shared" si="4"/>
        <v>-0.65870617573712931</v>
      </c>
      <c r="X35" s="56">
        <f>+IF(F35=0,"",'Ark1'!U404)</f>
        <v>8.8382352941176485</v>
      </c>
      <c r="Y35" s="97">
        <f t="shared" si="5"/>
        <v>0.99384626668622644</v>
      </c>
      <c r="Z35" s="97">
        <f>+IF(F35=0,"",'Ark1'!W404)</f>
        <v>0</v>
      </c>
      <c r="AA35" s="97">
        <f>+IF(F35=0,"",'Ark1'!X404)</f>
        <v>0.58823529411764708</v>
      </c>
      <c r="AB35" s="102">
        <f t="shared" si="6"/>
        <v>-0.15989438169282666</v>
      </c>
      <c r="AC35" s="97">
        <f>+IF(F35=0,"",'Ark1'!Y404)</f>
        <v>0</v>
      </c>
      <c r="AD35" s="269">
        <f>+IF(F35=0,"",'Ark1'!Z404)</f>
        <v>2.1539040758970902</v>
      </c>
      <c r="AE35" s="264">
        <f>+IF(F35=0,"",'Ark1'!AA404)</f>
        <v>1.421790381622182</v>
      </c>
      <c r="AF35" s="264">
        <f>+IF(F35=0,"",'Ark1'!AB404)</f>
        <v>1.2567327331735088</v>
      </c>
      <c r="AG35" s="96">
        <f t="shared" si="7"/>
        <v>1.627843986998917</v>
      </c>
      <c r="AH35" s="25"/>
      <c r="AR35"/>
      <c r="AV35"/>
      <c r="AW35"/>
      <c r="AX35"/>
      <c r="AY35"/>
      <c r="AZ35"/>
      <c r="BA35"/>
      <c r="BE35"/>
      <c r="BF35"/>
      <c r="BG35"/>
    </row>
    <row r="36" spans="1:59" ht="15.6">
      <c r="A36" s="25"/>
      <c r="B36" s="95">
        <f>+'Ark1'!C405</f>
        <v>2024</v>
      </c>
      <c r="C36" s="95">
        <f>+'Ark1'!E405</f>
        <v>27</v>
      </c>
      <c r="D36" s="95">
        <f>+IF(F36=0,"",'Ark1'!Q405)</f>
        <v>24</v>
      </c>
      <c r="E36" s="102">
        <f t="shared" si="0"/>
        <v>13</v>
      </c>
      <c r="F36" s="303">
        <f>+'Ark1'!R405</f>
        <v>325</v>
      </c>
      <c r="G36" s="342">
        <f t="shared" si="1"/>
        <v>215</v>
      </c>
      <c r="H36" s="97">
        <f>+IF(F36=0,"",'Ark1'!AG405)</f>
        <v>1.8743065228168752</v>
      </c>
      <c r="I36" s="97">
        <f t="shared" si="2"/>
        <v>1.2466953713575064</v>
      </c>
      <c r="J36" s="97">
        <f>+IF(F36=0,"",'Ark1'!AH405)</f>
        <v>4.3076923076923057</v>
      </c>
      <c r="K36" s="99"/>
      <c r="L36" s="18">
        <f>+IF(F36=0,"",'Ark1'!AI405)</f>
        <v>325</v>
      </c>
      <c r="M36" s="99"/>
      <c r="N36" s="56">
        <f t="shared" si="8"/>
        <v>100</v>
      </c>
      <c r="O36" s="99"/>
      <c r="P36" s="5">
        <f>+IF(F36=0,"",'Ark1'!S405)</f>
        <v>5.2553846153846147</v>
      </c>
      <c r="Q36" s="362">
        <f t="shared" si="3"/>
        <v>0.19174825174825116</v>
      </c>
      <c r="R36" s="56">
        <f>+IF(L36=0,"",'Ark1'!AJ405)</f>
        <v>81.042769230769295</v>
      </c>
      <c r="S36" s="395"/>
      <c r="T36" s="56">
        <f>+IF(L36=0,"",'Ark1'!AK405)</f>
        <v>13.909929137881797</v>
      </c>
      <c r="U36" s="395"/>
      <c r="V36" s="96">
        <f>+IF(F36=0,"",'Ark1'!T405)</f>
        <v>4.1753846153846146</v>
      </c>
      <c r="W36" s="96">
        <f t="shared" si="4"/>
        <v>-0.69734265734265932</v>
      </c>
      <c r="X36" s="56">
        <f>+IF(F36=0,"",'Ark1'!U405)</f>
        <v>7.8172307692307745</v>
      </c>
      <c r="Y36" s="97">
        <f t="shared" si="5"/>
        <v>-0.11731468531468181</v>
      </c>
      <c r="Z36" s="97">
        <f>+IF(F36=0,"",'Ark1'!W405)</f>
        <v>0</v>
      </c>
      <c r="AA36" s="97">
        <f>+IF(F36=0,"",'Ark1'!X405)</f>
        <v>2.7692307692307705</v>
      </c>
      <c r="AB36" s="102">
        <f t="shared" si="6"/>
        <v>2.7692307692307705</v>
      </c>
      <c r="AC36" s="97">
        <f>+IF(F36=0,"",'Ark1'!Y405)</f>
        <v>0</v>
      </c>
      <c r="AD36" s="269">
        <f>+IF(F36=0,"",'Ark1'!Z405)</f>
        <v>3.3051118950881504</v>
      </c>
      <c r="AE36" s="264">
        <f>+IF(F36=0,"",'Ark1'!AA405)</f>
        <v>1.5067061138820237</v>
      </c>
      <c r="AF36" s="264">
        <f>+IF(F36=0,"",'Ark1'!AB405)</f>
        <v>1.4707434822335748</v>
      </c>
      <c r="AG36" s="96">
        <f t="shared" si="7"/>
        <v>1.4874707259953173</v>
      </c>
      <c r="AH36" s="25"/>
      <c r="AR36"/>
      <c r="AV36"/>
      <c r="AW36"/>
      <c r="AX36"/>
      <c r="AY36"/>
      <c r="AZ36"/>
      <c r="BA36"/>
      <c r="BE36"/>
      <c r="BF36"/>
      <c r="BG36"/>
    </row>
    <row r="37" spans="1:59" ht="15.6">
      <c r="A37" s="25"/>
      <c r="B37" s="95">
        <f>+'Ark1'!C406</f>
        <v>2024</v>
      </c>
      <c r="C37" s="95">
        <f>+'Ark1'!E406</f>
        <v>28</v>
      </c>
      <c r="D37" s="95">
        <f>+IF(F37=0,"",'Ark1'!Q406)</f>
        <v>5</v>
      </c>
      <c r="E37" s="102">
        <f t="shared" si="0"/>
        <v>-2</v>
      </c>
      <c r="F37" s="303">
        <f>+'Ark1'!R406</f>
        <v>122</v>
      </c>
      <c r="G37" s="342">
        <f t="shared" si="1"/>
        <v>7</v>
      </c>
      <c r="H37" s="97">
        <f>+IF(F37=0,"",'Ark1'!AG406)</f>
        <v>0.79587572888878366</v>
      </c>
      <c r="I37" s="97">
        <f t="shared" si="2"/>
        <v>0.12138070131214818</v>
      </c>
      <c r="J37" s="97">
        <f>+IF(F37=0,"",'Ark1'!AH406)</f>
        <v>5.7377049180327884</v>
      </c>
      <c r="K37" s="99"/>
      <c r="L37" s="18">
        <f>+IF(F37=0,"",'Ark1'!AI406)</f>
        <v>122</v>
      </c>
      <c r="M37" s="99"/>
      <c r="N37" s="56">
        <f t="shared" si="8"/>
        <v>100</v>
      </c>
      <c r="O37" s="99"/>
      <c r="P37" s="5">
        <f>+IF(F37=0,"",'Ark1'!S406)</f>
        <v>5.5655737704918007</v>
      </c>
      <c r="Q37" s="362">
        <f t="shared" si="3"/>
        <v>0.2003563791874523</v>
      </c>
      <c r="R37" s="56">
        <f>+IF(L37=0,"",'Ark1'!AJ406)</f>
        <v>83.784426229508199</v>
      </c>
      <c r="S37" s="395"/>
      <c r="T37" s="56">
        <f>+IF(L37=0,"",'Ark1'!AK406)</f>
        <v>14.956433914439579</v>
      </c>
      <c r="U37" s="395"/>
      <c r="V37" s="96">
        <f>+IF(F37=0,"",'Ark1'!T406)</f>
        <v>3.6311475409836063</v>
      </c>
      <c r="W37" s="96">
        <f t="shared" si="4"/>
        <v>-0.74276550249465467</v>
      </c>
      <c r="X37" s="56">
        <f>+IF(F37=0,"",'Ark1'!U406)</f>
        <v>8.8426229508196723</v>
      </c>
      <c r="Y37" s="97">
        <f t="shared" si="5"/>
        <v>0.6861012116892411</v>
      </c>
      <c r="Z37" s="97">
        <f>+IF(F37=0,"",'Ark1'!W406)</f>
        <v>0</v>
      </c>
      <c r="AA37" s="97">
        <f>+IF(F37=0,"",'Ark1'!X406)</f>
        <v>0</v>
      </c>
      <c r="AB37" s="102">
        <f t="shared" si="6"/>
        <v>0</v>
      </c>
      <c r="AC37" s="97">
        <f>+IF(F37=0,"",'Ark1'!Y406)</f>
        <v>0</v>
      </c>
      <c r="AD37" s="269">
        <f>+IF(F37=0,"",'Ark1'!Z406)</f>
        <v>2.2461594921980232</v>
      </c>
      <c r="AE37" s="264">
        <f>+IF(F37=0,"",'Ark1'!AA406)</f>
        <v>2.0565278111420082</v>
      </c>
      <c r="AF37" s="264">
        <f>+IF(F37=0,"",'Ark1'!AB406)</f>
        <v>1.5481391244728164</v>
      </c>
      <c r="AG37" s="96">
        <f t="shared" si="7"/>
        <v>1.5888070692194411</v>
      </c>
      <c r="AH37" s="25"/>
      <c r="AR37"/>
      <c r="AV37"/>
      <c r="AW37"/>
      <c r="AX37"/>
      <c r="AY37"/>
      <c r="AZ37"/>
      <c r="BA37"/>
      <c r="BE37"/>
      <c r="BF37"/>
      <c r="BG37"/>
    </row>
    <row r="38" spans="1:59" ht="15.6">
      <c r="A38" s="25"/>
      <c r="B38" s="95">
        <f>+'Ark1'!C407</f>
        <v>2024</v>
      </c>
      <c r="C38" s="95">
        <f>+'Ark1'!E407</f>
        <v>29</v>
      </c>
      <c r="D38" s="95">
        <f>+IF(F38=0,"",'Ark1'!Q407)</f>
        <v>2</v>
      </c>
      <c r="E38" s="102">
        <f t="shared" si="0"/>
        <v>1</v>
      </c>
      <c r="F38" s="303">
        <f>+'Ark1'!R407</f>
        <v>19</v>
      </c>
      <c r="G38" s="342">
        <f t="shared" si="1"/>
        <v>13</v>
      </c>
      <c r="H38" s="97">
        <f>+IF(F38=0,"",'Ark1'!AG407)</f>
        <v>0.17565629500224267</v>
      </c>
      <c r="I38" s="97">
        <f t="shared" si="2"/>
        <v>0.14293825261979393</v>
      </c>
      <c r="J38" s="97">
        <f>+IF(F38=0,"",'Ark1'!AH407)</f>
        <v>0</v>
      </c>
      <c r="K38" s="99"/>
      <c r="L38" s="18">
        <f>+IF(F38=0,"",'Ark1'!AI407)</f>
        <v>19</v>
      </c>
      <c r="M38" s="99"/>
      <c r="N38" s="56">
        <f t="shared" si="8"/>
        <v>100</v>
      </c>
      <c r="O38" s="99"/>
      <c r="P38" s="5">
        <f>+IF(F38=0,"",'Ark1'!S407)</f>
        <v>6.0526315789473681</v>
      </c>
      <c r="Q38" s="362">
        <f t="shared" si="3"/>
        <v>2.2192982456140338</v>
      </c>
      <c r="R38" s="56">
        <f>+IF(L38=0,"",'Ark1'!AJ407)</f>
        <v>92.389473684210557</v>
      </c>
      <c r="S38" s="395"/>
      <c r="T38" s="56">
        <f>+IF(L38=0,"",'Ark1'!AK407)</f>
        <v>15.376873470638612</v>
      </c>
      <c r="U38" s="395"/>
      <c r="V38" s="96">
        <f>+IF(F38=0,"",'Ark1'!T407)</f>
        <v>4.8421052631578947</v>
      </c>
      <c r="W38" s="96">
        <f t="shared" si="4"/>
        <v>2.8421052631578947</v>
      </c>
      <c r="X38" s="56">
        <f>+IF(F38=0,"",'Ark1'!U407)</f>
        <v>12.531578947368422</v>
      </c>
      <c r="Y38" s="97">
        <f t="shared" si="5"/>
        <v>4.9482456140350868</v>
      </c>
      <c r="Z38" s="97">
        <f>+IF(F38=0,"",'Ark1'!W407)</f>
        <v>0</v>
      </c>
      <c r="AA38" s="97">
        <f>+IF(F38=0,"",'Ark1'!X407)</f>
        <v>26.315789473684205</v>
      </c>
      <c r="AB38" s="102">
        <f t="shared" si="6"/>
        <v>26.315789473684205</v>
      </c>
      <c r="AC38" s="97">
        <f>+IF(F38=0,"",'Ark1'!Y407)</f>
        <v>0</v>
      </c>
      <c r="AD38" s="269">
        <f>+IF(F38=0,"",'Ark1'!Z407)</f>
        <v>3.8893989024931153</v>
      </c>
      <c r="AE38" s="264">
        <f>+IF(F38=0,"",'Ark1'!AA407)</f>
        <v>0.75906342641347424</v>
      </c>
      <c r="AF38" s="264">
        <f>+IF(F38=0,"",'Ark1'!AB407)</f>
        <v>0.8743814592545347</v>
      </c>
      <c r="AG38" s="96">
        <f t="shared" si="7"/>
        <v>2.0704347826086957</v>
      </c>
      <c r="AH38" s="25"/>
      <c r="AR38"/>
      <c r="AV38"/>
      <c r="AW38"/>
      <c r="AX38"/>
      <c r="AY38"/>
      <c r="AZ38"/>
      <c r="BA38"/>
      <c r="BE38"/>
      <c r="BF38"/>
      <c r="BG38"/>
    </row>
    <row r="39" spans="1:59" ht="15.6">
      <c r="A39" s="25"/>
      <c r="B39" s="95">
        <f>+'Ark1'!C408</f>
        <v>2024</v>
      </c>
      <c r="C39" s="95">
        <f>+'Ark1'!E408</f>
        <v>30</v>
      </c>
      <c r="D39" s="95">
        <f>+IF(F39=0,"",'Ark1'!Q408)</f>
        <v>1</v>
      </c>
      <c r="E39" s="102">
        <f t="shared" si="0"/>
        <v>-2</v>
      </c>
      <c r="F39" s="303">
        <f>+'Ark1'!R408</f>
        <v>9</v>
      </c>
      <c r="G39" s="342">
        <f t="shared" si="1"/>
        <v>-66</v>
      </c>
      <c r="H39" s="97">
        <f>+IF(F39=0,"",'Ark1'!AG408)</f>
        <v>2.8771925682853701E-2</v>
      </c>
      <c r="I39" s="97">
        <f t="shared" si="2"/>
        <v>-0.33270851180411287</v>
      </c>
      <c r="J39" s="97">
        <f>+IF(F39=0,"",'Ark1'!AH408)</f>
        <v>66.666666666666686</v>
      </c>
      <c r="K39" s="99"/>
      <c r="L39" s="18">
        <f>+IF(F39=0,"",'Ark1'!AI408)</f>
        <v>9</v>
      </c>
      <c r="M39" s="99"/>
      <c r="N39" s="56">
        <f t="shared" si="8"/>
        <v>100</v>
      </c>
      <c r="O39" s="99"/>
      <c r="P39" s="5">
        <f>+IF(F39=0,"",'Ark1'!S408)</f>
        <v>2.6666666666666661</v>
      </c>
      <c r="Q39" s="362">
        <f t="shared" si="3"/>
        <v>-1.0399999999999996</v>
      </c>
      <c r="R39" s="56">
        <f>+IF(L39=0,"",'Ark1'!AJ408)</f>
        <v>74.3888888888889</v>
      </c>
      <c r="S39" s="395"/>
      <c r="T39" s="56">
        <f>+IF(L39=0,"",'Ark1'!AK408)</f>
        <v>9.6956495691758242</v>
      </c>
      <c r="U39" s="395"/>
      <c r="V39" s="96">
        <f>+IF(F39=0,"",'Ark1'!T408)</f>
        <v>3</v>
      </c>
      <c r="W39" s="96">
        <f t="shared" si="4"/>
        <v>-0.20000000000000018</v>
      </c>
      <c r="X39" s="56">
        <f>+IF(F39=0,"",'Ark1'!U408)</f>
        <v>4.3333333333333321</v>
      </c>
      <c r="Y39" s="97">
        <f t="shared" si="5"/>
        <v>-2.3693333333333326</v>
      </c>
      <c r="Z39" s="97">
        <f>+IF(F39=0,"",'Ark1'!W408)</f>
        <v>0</v>
      </c>
      <c r="AA39" s="97">
        <f>+IF(F39=0,"",'Ark1'!X408)</f>
        <v>0</v>
      </c>
      <c r="AB39" s="102">
        <f t="shared" si="6"/>
        <v>0</v>
      </c>
      <c r="AC39" s="97">
        <f>+IF(F39=0,"",'Ark1'!Y408)</f>
        <v>0</v>
      </c>
      <c r="AD39" s="269">
        <f>+IF(F39=0,"",'Ark1'!Z408)</f>
        <v>2.1302060411560606</v>
      </c>
      <c r="AE39" s="264">
        <f>+IF(F39=0,"",'Ark1'!AA408)</f>
        <v>1.1547005383792519</v>
      </c>
      <c r="AF39" s="264">
        <f>+IF(F39=0,"",'Ark1'!AB408)</f>
        <v>1.2472191289246477</v>
      </c>
      <c r="AG39" s="96">
        <f t="shared" si="7"/>
        <v>1.625</v>
      </c>
      <c r="AH39" s="25"/>
      <c r="AR39"/>
      <c r="AV39"/>
      <c r="AW39"/>
      <c r="AX39"/>
      <c r="AY39"/>
      <c r="AZ39"/>
      <c r="BA39"/>
      <c r="BE39"/>
      <c r="BF39"/>
      <c r="BG39"/>
    </row>
    <row r="40" spans="1:59" ht="15.6">
      <c r="A40" s="25"/>
      <c r="B40" s="95">
        <f>+'Ark1'!C409</f>
        <v>2024</v>
      </c>
      <c r="C40" s="95">
        <f>+'Ark1'!E409</f>
        <v>31</v>
      </c>
      <c r="D40" s="95">
        <f>+IF(F40=0,"",'Ark1'!Q409)</f>
        <v>4</v>
      </c>
      <c r="E40" s="102">
        <f t="shared" si="0"/>
        <v>-5</v>
      </c>
      <c r="F40" s="303">
        <f>+'Ark1'!R409</f>
        <v>86</v>
      </c>
      <c r="G40" s="342">
        <f t="shared" si="1"/>
        <v>-105</v>
      </c>
      <c r="H40" s="97">
        <f>+IF(F40=0,"",'Ark1'!AG409)</f>
        <v>0.49214747751363319</v>
      </c>
      <c r="I40" s="97">
        <f t="shared" si="2"/>
        <v>-0.63083640795164553</v>
      </c>
      <c r="J40" s="97">
        <f>+IF(F40=0,"",'Ark1'!AH409)</f>
        <v>1.1627906976744189</v>
      </c>
      <c r="K40" s="99"/>
      <c r="L40" s="18">
        <f>+IF(F40=0,"",'Ark1'!AI409)</f>
        <v>86</v>
      </c>
      <c r="M40" s="99"/>
      <c r="N40" s="56">
        <f t="shared" si="8"/>
        <v>100</v>
      </c>
      <c r="O40" s="99"/>
      <c r="P40" s="5">
        <f>+IF(F40=0,"",'Ark1'!S409)</f>
        <v>4.6046511627906996</v>
      </c>
      <c r="Q40" s="362">
        <f t="shared" si="3"/>
        <v>0.25910142457080454</v>
      </c>
      <c r="R40" s="56">
        <f>+IF(L40=0,"",'Ark1'!AJ409)</f>
        <v>83.248837209302366</v>
      </c>
      <c r="S40" s="395"/>
      <c r="T40" s="56">
        <f>+IF(L40=0,"",'Ark1'!AK409)</f>
        <v>13.261931508764411</v>
      </c>
      <c r="U40" s="395"/>
      <c r="V40" s="96">
        <f>+IF(F40=0,"",'Ark1'!T409)</f>
        <v>3.3023255813953498</v>
      </c>
      <c r="W40" s="96">
        <f t="shared" si="4"/>
        <v>-0.14270059661512047</v>
      </c>
      <c r="X40" s="56">
        <f>+IF(F40=0,"",'Ark1'!U409)</f>
        <v>7.7569767441860451</v>
      </c>
      <c r="Y40" s="97">
        <f t="shared" si="5"/>
        <v>-0.41946304638987275</v>
      </c>
      <c r="Z40" s="97">
        <f>+IF(F40=0,"",'Ark1'!W409)</f>
        <v>0</v>
      </c>
      <c r="AA40" s="97">
        <f>+IF(F40=0,"",'Ark1'!X409)</f>
        <v>0</v>
      </c>
      <c r="AB40" s="102">
        <f t="shared" si="6"/>
        <v>0</v>
      </c>
      <c r="AC40" s="97">
        <f>+IF(F40=0,"",'Ark1'!Y409)</f>
        <v>0</v>
      </c>
      <c r="AD40" s="269">
        <f>+IF(F40=0,"",'Ark1'!Z409)</f>
        <v>1.9520139092190776</v>
      </c>
      <c r="AE40" s="264">
        <f>+IF(F40=0,"",'Ark1'!AA409)</f>
        <v>1.2601132264320061</v>
      </c>
      <c r="AF40" s="264">
        <f>+IF(F40=0,"",'Ark1'!AB409)</f>
        <v>0.940926898797391</v>
      </c>
      <c r="AG40" s="96">
        <f t="shared" si="7"/>
        <v>1.6845959595959585</v>
      </c>
      <c r="AH40" s="25"/>
      <c r="AR40"/>
      <c r="AV40"/>
      <c r="AW40"/>
      <c r="AX40"/>
      <c r="AY40"/>
      <c r="AZ40"/>
      <c r="BA40"/>
      <c r="BE40"/>
      <c r="BF40"/>
      <c r="BG40"/>
    </row>
    <row r="41" spans="1:59" ht="15.6">
      <c r="A41" s="25"/>
      <c r="B41" s="95">
        <f>+'Ark1'!C410</f>
        <v>2024</v>
      </c>
      <c r="C41" s="95">
        <f>+'Ark1'!E410</f>
        <v>32</v>
      </c>
      <c r="D41" s="95">
        <f>+IF(F41=0,"",'Ark1'!Q410)</f>
        <v>11</v>
      </c>
      <c r="E41" s="102">
        <f t="shared" si="0"/>
        <v>-4</v>
      </c>
      <c r="F41" s="303">
        <f>+'Ark1'!R410</f>
        <v>135</v>
      </c>
      <c r="G41" s="342">
        <f t="shared" si="1"/>
        <v>-252</v>
      </c>
      <c r="H41" s="97">
        <f>+IF(F41=0,"",'Ark1'!AG410)</f>
        <v>0.9019629830732544</v>
      </c>
      <c r="I41" s="97">
        <f t="shared" si="2"/>
        <v>-1.3343691446062094</v>
      </c>
      <c r="J41" s="97">
        <f>+IF(F41=0,"",'Ark1'!AH410)</f>
        <v>0</v>
      </c>
      <c r="K41" s="99"/>
      <c r="L41" s="18">
        <f>+IF(F41=0,"",'Ark1'!AI410)</f>
        <v>134</v>
      </c>
      <c r="M41" s="99"/>
      <c r="N41" s="56">
        <f t="shared" si="8"/>
        <v>99.259259259259252</v>
      </c>
      <c r="O41" s="99"/>
      <c r="P41" s="5">
        <f>+IF(F41=0,"",'Ark1'!S410)</f>
        <v>5.9407407407407398</v>
      </c>
      <c r="Q41" s="362">
        <f t="shared" si="3"/>
        <v>1.5169681309216179</v>
      </c>
      <c r="R41" s="56">
        <f>+IF(L41=0,"",'Ark1'!AJ410)</f>
        <v>84.566417910447782</v>
      </c>
      <c r="S41" s="395"/>
      <c r="T41" s="56">
        <f>+IF(L41=0,"",'Ark1'!AK410)</f>
        <v>14.844023405151884</v>
      </c>
      <c r="U41" s="395"/>
      <c r="V41" s="96">
        <f>+IF(F41=0,"",'Ark1'!T410)</f>
        <v>4</v>
      </c>
      <c r="W41" s="96">
        <f t="shared" si="4"/>
        <v>1.1188630490956077</v>
      </c>
      <c r="X41" s="56">
        <f>+IF(F41=0,"",'Ark1'!U410)</f>
        <v>9.0562962962962956</v>
      </c>
      <c r="Y41" s="97">
        <f t="shared" si="5"/>
        <v>1.0201205857019779</v>
      </c>
      <c r="Z41" s="97">
        <f>+IF(F41=0,"",'Ark1'!W410)</f>
        <v>0</v>
      </c>
      <c r="AA41" s="97">
        <f>+IF(F41=0,"",'Ark1'!X410)</f>
        <v>0</v>
      </c>
      <c r="AB41" s="102">
        <f t="shared" si="6"/>
        <v>0</v>
      </c>
      <c r="AC41" s="97">
        <f>+IF(F41=0,"",'Ark1'!Y410)</f>
        <v>0</v>
      </c>
      <c r="AD41" s="269">
        <f>+IF(F41=0,"",'Ark1'!Z410)</f>
        <v>2.2603050402924527</v>
      </c>
      <c r="AE41" s="264">
        <f>+IF(F41=0,"",'Ark1'!AA410)</f>
        <v>1.1531789425433399</v>
      </c>
      <c r="AF41" s="264">
        <f>+IF(F41=0,"",'Ark1'!AB410)</f>
        <v>0.91893658347268126</v>
      </c>
      <c r="AG41" s="96">
        <f t="shared" si="7"/>
        <v>1.5244389027431422</v>
      </c>
      <c r="AH41" s="25"/>
      <c r="AR41"/>
      <c r="AV41"/>
      <c r="AW41"/>
      <c r="AX41"/>
      <c r="AY41"/>
      <c r="AZ41"/>
      <c r="BA41"/>
      <c r="BE41"/>
      <c r="BF41"/>
      <c r="BG41"/>
    </row>
    <row r="42" spans="1:59" ht="15.6">
      <c r="A42" s="25"/>
      <c r="B42" s="95">
        <f>+'Ark1'!C411</f>
        <v>2024</v>
      </c>
      <c r="C42" s="95">
        <f>+'Ark1'!E411</f>
        <v>33</v>
      </c>
      <c r="D42" s="95">
        <f>+IF(F42=0,"",'Ark1'!Q411)</f>
        <v>15</v>
      </c>
      <c r="E42" s="102">
        <f t="shared" ref="E42:E61" si="9">+IF(F42=0,"",D42-D95)</f>
        <v>1</v>
      </c>
      <c r="F42" s="303">
        <f>+'Ark1'!R411</f>
        <v>231</v>
      </c>
      <c r="G42" s="342">
        <f t="shared" ref="G42:G61" si="10">+IF(F42=0,"",F42-F95)</f>
        <v>150</v>
      </c>
      <c r="H42" s="97">
        <f>+IF(F42=0,"",'Ark1'!AG411)</f>
        <v>1.4962876838452268</v>
      </c>
      <c r="I42" s="97">
        <f t="shared" ref="I42:I61" si="11">+IF(F42=0,"",H42-H95)</f>
        <v>0.94439543047095398</v>
      </c>
      <c r="J42" s="97">
        <f>+IF(F42=0,"",'Ark1'!AH411)</f>
        <v>1.7316017316017316</v>
      </c>
      <c r="K42" s="99"/>
      <c r="L42" s="18">
        <f>+IF(F42=0,"",'Ark1'!AI411)</f>
        <v>226</v>
      </c>
      <c r="M42" s="99"/>
      <c r="N42" s="56">
        <f t="shared" si="8"/>
        <v>97.835497835497833</v>
      </c>
      <c r="O42" s="99"/>
      <c r="P42" s="5">
        <f>+IF(F42=0,"",'Ark1'!S411)</f>
        <v>4.6450216450216439</v>
      </c>
      <c r="Q42" s="362">
        <f t="shared" ref="Q42:Q61" si="12">+IF(F42=0,"",P42-P95)</f>
        <v>-0.70065736732403572</v>
      </c>
      <c r="R42" s="56">
        <f>+IF(L42=0,"",'Ark1'!AJ411)</f>
        <v>87.31106194690264</v>
      </c>
      <c r="S42" s="395"/>
      <c r="T42" s="56">
        <f>+IF(L42=0,"",'Ark1'!AK411)</f>
        <v>13.018992842534324</v>
      </c>
      <c r="U42" s="395"/>
      <c r="V42" s="96">
        <f>+IF(F42=0,"",'Ark1'!T411)</f>
        <v>3.4415584415584406</v>
      </c>
      <c r="W42" s="96">
        <f t="shared" ref="W42:W61" si="13">+IF(F42=0,"",V42-V95)</f>
        <v>0.54032387365720602</v>
      </c>
      <c r="X42" s="56">
        <f>+IF(F42=0,"",'Ark1'!U411)</f>
        <v>8.7800865800865768</v>
      </c>
      <c r="Y42" s="97">
        <f t="shared" ref="Y42:Y61" si="14">+IF(F42=0,"",X42-X95)</f>
        <v>-0.69522206188873525</v>
      </c>
      <c r="Z42" s="97">
        <f>+IF(F42=0,"",'Ark1'!W411)</f>
        <v>0</v>
      </c>
      <c r="AA42" s="97">
        <f>+IF(F42=0,"",'Ark1'!X411)</f>
        <v>0</v>
      </c>
      <c r="AB42" s="102">
        <f t="shared" ref="AB42:AB61" si="15">+IF(F42=0,"",AA42-AA95)</f>
        <v>-4.9382716049382722</v>
      </c>
      <c r="AC42" s="97">
        <f>+IF(F42=0,"",'Ark1'!Y411)</f>
        <v>0</v>
      </c>
      <c r="AD42" s="269">
        <f>+IF(F42=0,"",'Ark1'!Z411)</f>
        <v>2.1023058854015515</v>
      </c>
      <c r="AE42" s="264">
        <f>+IF(F42=0,"",'Ark1'!AA411)</f>
        <v>1.457762881465678</v>
      </c>
      <c r="AF42" s="264">
        <f>+IF(F42=0,"",'Ark1'!AB411)</f>
        <v>1.2041793004823349</v>
      </c>
      <c r="AG42" s="96">
        <f t="shared" ref="AG42:AG61" si="16">+IF(F42=0,"",X42/P42)</f>
        <v>1.8902143522833175</v>
      </c>
      <c r="AH42" s="25"/>
      <c r="AR42"/>
      <c r="AV42"/>
      <c r="AW42"/>
      <c r="AX42"/>
      <c r="AY42"/>
      <c r="AZ42"/>
      <c r="BA42"/>
      <c r="BE42"/>
      <c r="BF42"/>
      <c r="BG42"/>
    </row>
    <row r="43" spans="1:59" ht="15.6">
      <c r="A43" s="25"/>
      <c r="B43" s="95">
        <f>+'Ark1'!C412</f>
        <v>2024</v>
      </c>
      <c r="C43" s="95">
        <f>+'Ark1'!E412</f>
        <v>34</v>
      </c>
      <c r="D43" s="95">
        <f>+IF(F43=0,"",'Ark1'!Q412)</f>
        <v>28</v>
      </c>
      <c r="E43" s="102">
        <f t="shared" si="9"/>
        <v>4</v>
      </c>
      <c r="F43" s="303">
        <f>+'Ark1'!R412</f>
        <v>419</v>
      </c>
      <c r="G43" s="342">
        <f t="shared" si="10"/>
        <v>175</v>
      </c>
      <c r="H43" s="97">
        <f>+IF(F43=0,"",'Ark1'!AG412)</f>
        <v>2.9653526995443702</v>
      </c>
      <c r="I43" s="97">
        <f t="shared" si="11"/>
        <v>1.021109996386899</v>
      </c>
      <c r="J43" s="97">
        <f>+IF(F43=0,"",'Ark1'!AH412)</f>
        <v>5.7279236276849614</v>
      </c>
      <c r="K43" s="99"/>
      <c r="L43" s="18">
        <f>+IF(F43=0,"",'Ark1'!AI412)</f>
        <v>414</v>
      </c>
      <c r="M43" s="99"/>
      <c r="N43" s="56">
        <f t="shared" si="8"/>
        <v>98.806682577565638</v>
      </c>
      <c r="O43" s="99"/>
      <c r="P43" s="5">
        <f>+IF(F43=0,"",'Ark1'!S412)</f>
        <v>5.3412887828162283</v>
      </c>
      <c r="Q43" s="362">
        <f t="shared" si="12"/>
        <v>0.31669861888180328</v>
      </c>
      <c r="R43" s="56">
        <f>+IF(L43=0,"",'Ark1'!AJ412)</f>
        <v>86.811835748792234</v>
      </c>
      <c r="S43" s="395"/>
      <c r="T43" s="56">
        <f>+IF(L43=0,"",'Ark1'!AK412)</f>
        <v>14.3766962375825</v>
      </c>
      <c r="U43" s="395"/>
      <c r="V43" s="96">
        <f>+IF(F43=0,"",'Ark1'!T412)</f>
        <v>3.610978520286396</v>
      </c>
      <c r="W43" s="96">
        <f t="shared" si="13"/>
        <v>0.13556868422082236</v>
      </c>
      <c r="X43" s="56">
        <f>+IF(F43=0,"",'Ark1'!U412)</f>
        <v>9.5930787589498792</v>
      </c>
      <c r="Y43" s="97">
        <f t="shared" si="14"/>
        <v>-1.4880687820337375</v>
      </c>
      <c r="Z43" s="97">
        <f>+IF(F43=0,"",'Ark1'!W412)</f>
        <v>0</v>
      </c>
      <c r="AA43" s="97">
        <f>+IF(F43=0,"",'Ark1'!X412)</f>
        <v>2.3866348448687345</v>
      </c>
      <c r="AB43" s="102">
        <f t="shared" si="15"/>
        <v>-3.3510700731640539</v>
      </c>
      <c r="AC43" s="97">
        <f>+IF(F43=0,"",'Ark1'!Y412)</f>
        <v>0</v>
      </c>
      <c r="AD43" s="269">
        <f>+IF(F43=0,"",'Ark1'!Z412)</f>
        <v>2.4963314029813155</v>
      </c>
      <c r="AE43" s="264">
        <f>+IF(F43=0,"",'Ark1'!AA412)</f>
        <v>1.4575911930495324</v>
      </c>
      <c r="AF43" s="264">
        <f>+IF(F43=0,"",'Ark1'!AB412)</f>
        <v>1.3123149932632021</v>
      </c>
      <c r="AG43" s="96">
        <f t="shared" si="16"/>
        <v>1.7960232350312779</v>
      </c>
      <c r="AH43" s="25"/>
      <c r="AR43"/>
      <c r="AV43"/>
      <c r="AW43"/>
      <c r="AX43"/>
      <c r="AY43"/>
      <c r="AZ43"/>
      <c r="BA43"/>
      <c r="BE43"/>
      <c r="BF43"/>
      <c r="BG43"/>
    </row>
    <row r="44" spans="1:59" s="3" customFormat="1" ht="15.6">
      <c r="A44" s="25"/>
      <c r="B44" s="95">
        <f>+'Ark1'!C413</f>
        <v>2024</v>
      </c>
      <c r="C44" s="95">
        <f>+'Ark1'!E413</f>
        <v>35</v>
      </c>
      <c r="D44" s="95">
        <f>+IF(F44=0,"",'Ark1'!Q413)</f>
        <v>28</v>
      </c>
      <c r="E44" s="102">
        <f t="shared" si="9"/>
        <v>2</v>
      </c>
      <c r="F44" s="303">
        <f>+'Ark1'!R413</f>
        <v>207</v>
      </c>
      <c r="G44" s="342">
        <f t="shared" si="10"/>
        <v>-76</v>
      </c>
      <c r="H44" s="97">
        <f>+IF(F44=0,"",'Ark1'!AG413)</f>
        <v>1.4786556575934269</v>
      </c>
      <c r="I44" s="97">
        <f t="shared" si="11"/>
        <v>-0.53145457704167653</v>
      </c>
      <c r="J44" s="97">
        <f>+IF(F44=0,"",'Ark1'!AH413)</f>
        <v>0.9661835748792269</v>
      </c>
      <c r="K44" s="99"/>
      <c r="L44" s="18">
        <f>+IF(F44=0,"",'Ark1'!AI413)</f>
        <v>202</v>
      </c>
      <c r="M44" s="99"/>
      <c r="N44" s="56">
        <f t="shared" si="8"/>
        <v>97.584541062801932</v>
      </c>
      <c r="O44" s="99"/>
      <c r="P44" s="5">
        <f>+IF(F44=0,"",'Ark1'!S413)</f>
        <v>5.7101449275362315</v>
      </c>
      <c r="Q44" s="362">
        <f t="shared" si="12"/>
        <v>0.93629333743022425</v>
      </c>
      <c r="R44" s="56">
        <f>+IF(L44=0,"",'Ark1'!AJ413)</f>
        <v>86.607425742574236</v>
      </c>
      <c r="S44" s="395"/>
      <c r="T44" s="56">
        <f>+IF(L44=0,"",'Ark1'!AK413)</f>
        <v>14.581488754389403</v>
      </c>
      <c r="U44" s="395"/>
      <c r="V44" s="96">
        <f>+IF(F44=0,"",'Ark1'!T413)</f>
        <v>4.06280193236715</v>
      </c>
      <c r="W44" s="96">
        <f t="shared" si="13"/>
        <v>0.15114115498199077</v>
      </c>
      <c r="X44" s="56">
        <f>+IF(F44=0,"",'Ark1'!U413)</f>
        <v>9.682608695652176</v>
      </c>
      <c r="Y44" s="97">
        <f t="shared" si="14"/>
        <v>-0.19512982024888714</v>
      </c>
      <c r="Z44" s="97">
        <f>+IF(F44=0,"",'Ark1'!W413)</f>
        <v>0</v>
      </c>
      <c r="AA44" s="97">
        <f>+IF(F44=0,"",'Ark1'!X413)</f>
        <v>1.9323671497584536</v>
      </c>
      <c r="AB44" s="102">
        <f t="shared" si="15"/>
        <v>-4.7814137689694585</v>
      </c>
      <c r="AC44" s="97">
        <f>+IF(F44=0,"",'Ark1'!Y413)</f>
        <v>0</v>
      </c>
      <c r="AD44" s="269">
        <f>+IF(F44=0,"",'Ark1'!Z413)</f>
        <v>2.5901685089684565</v>
      </c>
      <c r="AE44" s="264">
        <f>+IF(F44=0,"",'Ark1'!AA413)</f>
        <v>1.3946216491268884</v>
      </c>
      <c r="AF44" s="264">
        <f>+IF(F44=0,"",'Ark1'!AB413)</f>
        <v>1.3300386374817581</v>
      </c>
      <c r="AG44" s="96">
        <f t="shared" si="16"/>
        <v>1.6956852791878176</v>
      </c>
      <c r="AH44" s="25"/>
    </row>
    <row r="45" spans="1:59" s="3" customFormat="1" ht="15.6">
      <c r="A45" s="25"/>
      <c r="B45" s="95">
        <f>+'Ark1'!C414</f>
        <v>2024</v>
      </c>
      <c r="C45" s="95">
        <f>+'Ark1'!E414</f>
        <v>36</v>
      </c>
      <c r="D45" s="95">
        <f>+IF(F45=0,"",'Ark1'!Q414)</f>
        <v>32</v>
      </c>
      <c r="E45" s="102">
        <f t="shared" si="9"/>
        <v>-2</v>
      </c>
      <c r="F45" s="303">
        <f>+'Ark1'!R414</f>
        <v>353</v>
      </c>
      <c r="G45" s="342">
        <f t="shared" si="10"/>
        <v>-42</v>
      </c>
      <c r="H45" s="97">
        <f>+IF(F45=0,"",'Ark1'!AG414)</f>
        <v>2.7193158478717621</v>
      </c>
      <c r="I45" s="97">
        <f t="shared" si="11"/>
        <v>-0.25313627952007245</v>
      </c>
      <c r="J45" s="97">
        <f>+IF(F45=0,"",'Ark1'!AH414)</f>
        <v>3.9660056657223777</v>
      </c>
      <c r="K45" s="99"/>
      <c r="L45" s="18">
        <f>+IF(F45=0,"",'Ark1'!AI414)</f>
        <v>345</v>
      </c>
      <c r="M45" s="99"/>
      <c r="N45" s="56">
        <f t="shared" si="8"/>
        <v>97.733711048158639</v>
      </c>
      <c r="O45" s="99"/>
      <c r="P45" s="5">
        <f>+IF(F45=0,"",'Ark1'!S414)</f>
        <v>5.7223796033994336</v>
      </c>
      <c r="Q45" s="362">
        <f t="shared" si="12"/>
        <v>0.27174669200702883</v>
      </c>
      <c r="R45" s="56">
        <f>+IF(L45=0,"",'Ark1'!AJ414)</f>
        <v>89.720579710144946</v>
      </c>
      <c r="S45" s="395"/>
      <c r="T45" s="56">
        <f>+IF(L45=0,"",'Ark1'!AK414)</f>
        <v>14.59637245795841</v>
      </c>
      <c r="U45" s="395"/>
      <c r="V45" s="96">
        <f>+IF(F45=0,"",'Ark1'!T414)</f>
        <v>4.2096317280453244</v>
      </c>
      <c r="W45" s="96">
        <f t="shared" si="13"/>
        <v>0.32102413310861477</v>
      </c>
      <c r="X45" s="56">
        <f>+IF(F45=0,"",'Ark1'!U414)</f>
        <v>10.441926345609062</v>
      </c>
      <c r="Y45" s="97">
        <f t="shared" si="14"/>
        <v>-2.3136945530186637E-2</v>
      </c>
      <c r="Z45" s="97">
        <f>+IF(F45=0,"",'Ark1'!W414)</f>
        <v>0</v>
      </c>
      <c r="AA45" s="97">
        <f>+IF(F45=0,"",'Ark1'!X414)</f>
        <v>0.56657223796033995</v>
      </c>
      <c r="AB45" s="102">
        <f t="shared" si="15"/>
        <v>-1.9650733316599129</v>
      </c>
      <c r="AC45" s="97">
        <f>+IF(F45=0,"",'Ark1'!Y414)</f>
        <v>0</v>
      </c>
      <c r="AD45" s="269">
        <f>+IF(F45=0,"",'Ark1'!Z414)</f>
        <v>2.6366664345203552</v>
      </c>
      <c r="AE45" s="264">
        <f>+IF(F45=0,"",'Ark1'!AA414)</f>
        <v>1.7367818903520371</v>
      </c>
      <c r="AF45" s="264">
        <f>+IF(F45=0,"",'Ark1'!AB414)</f>
        <v>1.5739444073791935</v>
      </c>
      <c r="AG45" s="96">
        <f t="shared" si="16"/>
        <v>1.8247524752475242</v>
      </c>
      <c r="AH45" s="25"/>
    </row>
    <row r="46" spans="1:59" s="3" customFormat="1" ht="15.6">
      <c r="A46" s="25"/>
      <c r="B46" s="95">
        <f>+'Ark1'!C415</f>
        <v>2024</v>
      </c>
      <c r="C46" s="95">
        <f>+'Ark1'!E415</f>
        <v>37</v>
      </c>
      <c r="D46" s="95">
        <f>+IF(F46=0,"",'Ark1'!Q415)</f>
        <v>40</v>
      </c>
      <c r="E46" s="102">
        <f t="shared" si="9"/>
        <v>5</v>
      </c>
      <c r="F46" s="303">
        <f>+'Ark1'!R415</f>
        <v>507</v>
      </c>
      <c r="G46" s="342">
        <f t="shared" si="10"/>
        <v>-178</v>
      </c>
      <c r="H46" s="97">
        <f>+IF(F46=0,"",'Ark1'!AG415)</f>
        <v>4.3825544748459588</v>
      </c>
      <c r="I46" s="97">
        <f t="shared" si="11"/>
        <v>-0.80113396310121043</v>
      </c>
      <c r="J46" s="97">
        <f>+IF(F46=0,"",'Ark1'!AH415)</f>
        <v>1.3806706114398419</v>
      </c>
      <c r="K46" s="99"/>
      <c r="L46" s="18">
        <f>+IF(F46=0,"",'Ark1'!AI415)</f>
        <v>474</v>
      </c>
      <c r="M46" s="99"/>
      <c r="N46" s="56">
        <f t="shared" si="8"/>
        <v>93.491124260355036</v>
      </c>
      <c r="O46" s="99"/>
      <c r="P46" s="5">
        <f>+IF(F46=0,"",'Ark1'!S415)</f>
        <v>5.9743589743589745</v>
      </c>
      <c r="Q46" s="362">
        <f t="shared" si="12"/>
        <v>1.0648699232640828</v>
      </c>
      <c r="R46" s="56">
        <f>+IF(L46=0,"",'Ark1'!AJ415)</f>
        <v>91.253375527426257</v>
      </c>
      <c r="S46" s="395"/>
      <c r="T46" s="56">
        <f>+IF(L46=0,"",'Ark1'!AK415)</f>
        <v>14.842888928794748</v>
      </c>
      <c r="U46" s="395"/>
      <c r="V46" s="96">
        <f>+IF(F46=0,"",'Ark1'!T415)</f>
        <v>4.32544378698225</v>
      </c>
      <c r="W46" s="96">
        <f t="shared" si="13"/>
        <v>0.55756057530341696</v>
      </c>
      <c r="X46" s="56">
        <f>+IF(F46=0,"",'Ark1'!U415)</f>
        <v>11.716962524654836</v>
      </c>
      <c r="Y46" s="97">
        <f t="shared" si="14"/>
        <v>1.1931669042168842</v>
      </c>
      <c r="Z46" s="97">
        <f>+IF(F46=0,"",'Ark1'!W415)</f>
        <v>0</v>
      </c>
      <c r="AA46" s="97">
        <f>+IF(F46=0,"",'Ark1'!X415)</f>
        <v>17.159763313609467</v>
      </c>
      <c r="AB46" s="102">
        <f t="shared" si="15"/>
        <v>4.6050187880620239</v>
      </c>
      <c r="AC46" s="97">
        <f>+IF(F46=0,"",'Ark1'!Y415)</f>
        <v>0.39447731755424065</v>
      </c>
      <c r="AD46" s="269">
        <f>+IF(F46=0,"",'Ark1'!Z415)</f>
        <v>3.948333511661041</v>
      </c>
      <c r="AE46" s="264">
        <f>+IF(F46=0,"",'Ark1'!AA415)</f>
        <v>1.2566718722915724</v>
      </c>
      <c r="AF46" s="264">
        <f>+IF(F46=0,"",'Ark1'!AB415)</f>
        <v>1.2927515836758858</v>
      </c>
      <c r="AG46" s="96">
        <f t="shared" si="16"/>
        <v>1.9612083195774188</v>
      </c>
      <c r="AH46" s="25"/>
    </row>
    <row r="47" spans="1:59" s="3" customFormat="1" ht="15.6">
      <c r="A47" s="25"/>
      <c r="B47" s="95">
        <f>+'Ark1'!C416</f>
        <v>2024</v>
      </c>
      <c r="C47" s="95">
        <f>+'Ark1'!E416</f>
        <v>38</v>
      </c>
      <c r="D47" s="95">
        <f>+IF(F47=0,"",'Ark1'!Q416)</f>
        <v>30</v>
      </c>
      <c r="E47" s="102">
        <f t="shared" si="9"/>
        <v>0</v>
      </c>
      <c r="F47" s="303">
        <f>+'Ark1'!R416</f>
        <v>327</v>
      </c>
      <c r="G47" s="342">
        <f t="shared" si="10"/>
        <v>-115</v>
      </c>
      <c r="H47" s="97">
        <f>+IF(F47=0,"",'Ark1'!AG416)</f>
        <v>2.4874436365353283</v>
      </c>
      <c r="I47" s="97">
        <f t="shared" si="11"/>
        <v>-0.70540585327893401</v>
      </c>
      <c r="J47" s="97">
        <f>+IF(F47=0,"",'Ark1'!AH416)</f>
        <v>4.2813455657492341</v>
      </c>
      <c r="K47" s="99"/>
      <c r="L47" s="18">
        <f>+IF(F47=0,"",'Ark1'!AI416)</f>
        <v>317</v>
      </c>
      <c r="M47" s="99"/>
      <c r="N47" s="56">
        <f t="shared" si="8"/>
        <v>96.941896024464839</v>
      </c>
      <c r="O47" s="99"/>
      <c r="P47" s="5">
        <f>+IF(F47=0,"",'Ark1'!S416)</f>
        <v>5.663608562691131</v>
      </c>
      <c r="Q47" s="362">
        <f t="shared" si="12"/>
        <v>0.505237521967147</v>
      </c>
      <c r="R47" s="56">
        <f>+IF(L47=0,"",'Ark1'!AJ416)</f>
        <v>89.204416403785515</v>
      </c>
      <c r="S47" s="395"/>
      <c r="T47" s="56">
        <f>+IF(L47=0,"",'Ark1'!AK416)</f>
        <v>14.179036210939104</v>
      </c>
      <c r="U47" s="395"/>
      <c r="V47" s="96">
        <f>+IF(F47=0,"",'Ark1'!T416)</f>
        <v>4.4097859327217108</v>
      </c>
      <c r="W47" s="96">
        <f t="shared" si="13"/>
        <v>0.66091715444116828</v>
      </c>
      <c r="X47" s="56">
        <f>+IF(F47=0,"",'Ark1'!U416)</f>
        <v>10.311009174311923</v>
      </c>
      <c r="Y47" s="97">
        <f t="shared" si="14"/>
        <v>0.26530781684586024</v>
      </c>
      <c r="Z47" s="97">
        <f>+IF(F47=0,"",'Ark1'!W416)</f>
        <v>0.3058103975535168</v>
      </c>
      <c r="AA47" s="97">
        <f>+IF(F47=0,"",'Ark1'!X416)</f>
        <v>3.0581039755351682</v>
      </c>
      <c r="AB47" s="102">
        <f t="shared" si="15"/>
        <v>-1.9192715900756907</v>
      </c>
      <c r="AC47" s="97">
        <f>+IF(F47=0,"",'Ark1'!Y416)</f>
        <v>0</v>
      </c>
      <c r="AD47" s="269">
        <f>+IF(F47=0,"",'Ark1'!Z416)</f>
        <v>2.8421792296785502</v>
      </c>
      <c r="AE47" s="264">
        <f>+IF(F47=0,"",'Ark1'!AA416)</f>
        <v>1.4807603447076725</v>
      </c>
      <c r="AF47" s="264">
        <f>+IF(F47=0,"",'Ark1'!AB416)</f>
        <v>1.2179702936165502</v>
      </c>
      <c r="AG47" s="96">
        <f t="shared" si="16"/>
        <v>1.8205723542116627</v>
      </c>
      <c r="AH47" s="25"/>
    </row>
    <row r="48" spans="1:59" s="3" customFormat="1" ht="15.6">
      <c r="A48" s="25"/>
      <c r="B48" s="95">
        <f>+'Ark1'!C417</f>
        <v>2024</v>
      </c>
      <c r="C48" s="95">
        <f>+'Ark1'!E417</f>
        <v>39</v>
      </c>
      <c r="D48" s="95">
        <f>+IF(F48=0,"",'Ark1'!Q417)</f>
        <v>27</v>
      </c>
      <c r="E48" s="102">
        <f t="shared" si="9"/>
        <v>-10</v>
      </c>
      <c r="F48" s="303">
        <f>+'Ark1'!R417</f>
        <v>284</v>
      </c>
      <c r="G48" s="342">
        <f t="shared" si="10"/>
        <v>-117</v>
      </c>
      <c r="H48" s="97">
        <f>+IF(F48=0,"",'Ark1'!AG417)</f>
        <v>2.4717297386623871</v>
      </c>
      <c r="I48" s="97">
        <f t="shared" si="11"/>
        <v>-0.48130728665634503</v>
      </c>
      <c r="J48" s="97">
        <f>+IF(F48=0,"",'Ark1'!AH417)</f>
        <v>0.7042253521126759</v>
      </c>
      <c r="K48" s="99"/>
      <c r="L48" s="18">
        <f>+IF(F48=0,"",'Ark1'!AI417)</f>
        <v>273</v>
      </c>
      <c r="M48" s="99"/>
      <c r="N48" s="56">
        <f t="shared" si="8"/>
        <v>96.126760563380287</v>
      </c>
      <c r="O48" s="99"/>
      <c r="P48" s="5">
        <f>+IF(F48=0,"",'Ark1'!S417)</f>
        <v>5.7676056338028188</v>
      </c>
      <c r="Q48" s="362">
        <f t="shared" si="12"/>
        <v>8.1820097643218404E-2</v>
      </c>
      <c r="R48" s="56">
        <f>+IF(L48=0,"",'Ark1'!AJ417)</f>
        <v>92.772161172161191</v>
      </c>
      <c r="S48" s="395"/>
      <c r="T48" s="56">
        <f>+IF(L48=0,"",'Ark1'!AK417)</f>
        <v>14.528964326520038</v>
      </c>
      <c r="U48" s="395"/>
      <c r="V48" s="96">
        <f>+IF(F48=0,"",'Ark1'!T417)</f>
        <v>4.352112676056338</v>
      </c>
      <c r="W48" s="96">
        <f t="shared" si="13"/>
        <v>0.150117663587511</v>
      </c>
      <c r="X48" s="56">
        <f>+IF(F48=0,"",'Ark1'!U417)</f>
        <v>11.79718309859156</v>
      </c>
      <c r="Y48" s="97">
        <f t="shared" si="14"/>
        <v>1.5560359664219785</v>
      </c>
      <c r="Z48" s="97">
        <f>+IF(F48=0,"",'Ark1'!W417)</f>
        <v>0.7042253521126759</v>
      </c>
      <c r="AA48" s="97">
        <f>+IF(F48=0,"",'Ark1'!X417)</f>
        <v>10.211267605633802</v>
      </c>
      <c r="AB48" s="102">
        <f t="shared" si="15"/>
        <v>7.2187489023919067</v>
      </c>
      <c r="AC48" s="97">
        <f>+IF(F48=0,"",'Ark1'!Y417)</f>
        <v>1.0563380281690138</v>
      </c>
      <c r="AD48" s="269">
        <f>+IF(F48=0,"",'Ark1'!Z417)</f>
        <v>3.6338189212439183</v>
      </c>
      <c r="AE48" s="264">
        <f>+IF(F48=0,"",'Ark1'!AA417)</f>
        <v>1.5458508435133029</v>
      </c>
      <c r="AF48" s="264">
        <f>+IF(F48=0,"",'Ark1'!AB417)</f>
        <v>1.4568786965975868</v>
      </c>
      <c r="AG48" s="96">
        <f t="shared" si="16"/>
        <v>2.0454212454212466</v>
      </c>
      <c r="AH48" s="25"/>
    </row>
    <row r="49" spans="1:34" s="3" customFormat="1" ht="15.6">
      <c r="A49" s="25"/>
      <c r="B49" s="95">
        <f>+'Ark1'!C418</f>
        <v>2024</v>
      </c>
      <c r="C49" s="95">
        <f>+'Ark1'!E418</f>
        <v>40</v>
      </c>
      <c r="D49" s="95">
        <f>+IF(F49=0,"",'Ark1'!Q418)</f>
        <v>64</v>
      </c>
      <c r="E49" s="102">
        <f t="shared" si="9"/>
        <v>6</v>
      </c>
      <c r="F49" s="303">
        <f>+'Ark1'!R418</f>
        <v>694</v>
      </c>
      <c r="G49" s="342">
        <f t="shared" si="10"/>
        <v>108</v>
      </c>
      <c r="H49" s="97">
        <f>+IF(F49=0,"",'Ark1'!AG418)</f>
        <v>4.9112201657262915</v>
      </c>
      <c r="I49" s="97">
        <f t="shared" si="11"/>
        <v>0.73186776724210922</v>
      </c>
      <c r="J49" s="97">
        <f>+IF(F49=0,"",'Ark1'!AH418)</f>
        <v>0.14409221902017288</v>
      </c>
      <c r="K49" s="99"/>
      <c r="L49" s="18">
        <f>+IF(F49=0,"",'Ark1'!AI418)</f>
        <v>691</v>
      </c>
      <c r="M49" s="99"/>
      <c r="N49" s="56">
        <f t="shared" si="8"/>
        <v>99.567723342939487</v>
      </c>
      <c r="O49" s="99"/>
      <c r="P49" s="5">
        <f>+IF(F49=0,"",'Ark1'!S418)</f>
        <v>5.7824207492795408</v>
      </c>
      <c r="Q49" s="362">
        <f t="shared" si="12"/>
        <v>0.50085078340923239</v>
      </c>
      <c r="R49" s="56">
        <f>+IF(L49=0,"",'Ark1'!AJ418)</f>
        <v>86.897539797395098</v>
      </c>
      <c r="S49" s="395"/>
      <c r="T49" s="56">
        <f>+IF(L49=0,"",'Ark1'!AK418)</f>
        <v>14.78465726806192</v>
      </c>
      <c r="U49" s="395"/>
      <c r="V49" s="96">
        <f>+IF(F49=0,"",'Ark1'!T418)</f>
        <v>4.2247838616714697</v>
      </c>
      <c r="W49" s="96">
        <f t="shared" si="13"/>
        <v>-0.336649585427506</v>
      </c>
      <c r="X49" s="56">
        <f>+IF(F49=0,"",'Ark1'!U418)</f>
        <v>9.5923631123919328</v>
      </c>
      <c r="Y49" s="97">
        <f t="shared" si="14"/>
        <v>-0.32589627327359594</v>
      </c>
      <c r="Z49" s="97">
        <f>+IF(F49=0,"",'Ark1'!W418)</f>
        <v>0</v>
      </c>
      <c r="AA49" s="97">
        <f>+IF(F49=0,"",'Ark1'!X418)</f>
        <v>3.8904899135446689</v>
      </c>
      <c r="AB49" s="102">
        <f t="shared" si="15"/>
        <v>1.3307629510873307</v>
      </c>
      <c r="AC49" s="97">
        <f>+IF(F49=0,"",'Ark1'!Y418)</f>
        <v>0</v>
      </c>
      <c r="AD49" s="269">
        <f>+IF(F49=0,"",'Ark1'!Z418)</f>
        <v>3.7301809654889886</v>
      </c>
      <c r="AE49" s="264">
        <f>+IF(F49=0,"",'Ark1'!AA418)</f>
        <v>1.5060614958593479</v>
      </c>
      <c r="AF49" s="264">
        <f>+IF(F49=0,"",'Ark1'!AB418)</f>
        <v>1.3638676767705711</v>
      </c>
      <c r="AG49" s="96">
        <f t="shared" si="16"/>
        <v>1.6588836282083228</v>
      </c>
      <c r="AH49" s="25"/>
    </row>
    <row r="50" spans="1:34" s="2" customFormat="1" ht="15.6">
      <c r="A50" s="25"/>
      <c r="B50" s="95">
        <f>+'Ark1'!C419</f>
        <v>2024</v>
      </c>
      <c r="C50" s="95">
        <f>+'Ark1'!E419</f>
        <v>41</v>
      </c>
      <c r="D50" s="95">
        <f>+IF(F50=0,"",'Ark1'!Q419)</f>
        <v>75</v>
      </c>
      <c r="E50" s="102">
        <f t="shared" si="9"/>
        <v>24</v>
      </c>
      <c r="F50" s="303">
        <f>+'Ark1'!R419</f>
        <v>916</v>
      </c>
      <c r="G50" s="342">
        <f t="shared" si="10"/>
        <v>429</v>
      </c>
      <c r="H50" s="97">
        <f>+IF(F50=0,"",'Ark1'!AG419)</f>
        <v>7.3626620080738387</v>
      </c>
      <c r="I50" s="97">
        <f t="shared" si="11"/>
        <v>3.7387253444512694</v>
      </c>
      <c r="J50" s="97">
        <f>+IF(F50=0,"",'Ark1'!AH419)</f>
        <v>2.6200873362445409</v>
      </c>
      <c r="K50" s="99"/>
      <c r="L50" s="18">
        <f>+IF(F50=0,"",'Ark1'!AI419)</f>
        <v>895</v>
      </c>
      <c r="M50" s="99"/>
      <c r="N50" s="56">
        <f t="shared" si="8"/>
        <v>97.707423580786028</v>
      </c>
      <c r="O50" s="99"/>
      <c r="P50" s="5">
        <f>+IF(F50=0,"",'Ark1'!S419)</f>
        <v>5.8275109170305681</v>
      </c>
      <c r="Q50" s="362">
        <f t="shared" si="12"/>
        <v>0.41067313468970745</v>
      </c>
      <c r="R50" s="56">
        <f>+IF(L50=0,"",'Ark1'!AJ419)</f>
        <v>89.818100558659197</v>
      </c>
      <c r="S50" s="395"/>
      <c r="T50" s="56">
        <f>+IF(L50=0,"",'Ark1'!AK419)</f>
        <v>14.909235478671462</v>
      </c>
      <c r="U50" s="395"/>
      <c r="V50" s="96">
        <f>+IF(F50=0,"",'Ark1'!T419)</f>
        <v>4.2805676855895207</v>
      </c>
      <c r="W50" s="96">
        <f t="shared" si="13"/>
        <v>0.13272374308438817</v>
      </c>
      <c r="X50" s="56">
        <f>+IF(F50=0,"",'Ark1'!U419)</f>
        <v>10.895196506550212</v>
      </c>
      <c r="Y50" s="97">
        <f t="shared" si="14"/>
        <v>0.5467365476179733</v>
      </c>
      <c r="Z50" s="97">
        <f>+IF(F50=0,"",'Ark1'!W419)</f>
        <v>0</v>
      </c>
      <c r="AA50" s="97">
        <f>+IF(F50=0,"",'Ark1'!X419)</f>
        <v>6.2227074235807889</v>
      </c>
      <c r="AB50" s="102">
        <f t="shared" si="15"/>
        <v>1.4999148157779141</v>
      </c>
      <c r="AC50" s="97">
        <f>+IF(F50=0,"",'Ark1'!Y419)</f>
        <v>0</v>
      </c>
      <c r="AD50" s="269">
        <f>+IF(F50=0,"",'Ark1'!Z419)</f>
        <v>3.2859531103595008</v>
      </c>
      <c r="AE50" s="264">
        <f>+IF(F50=0,"",'Ark1'!AA419)</f>
        <v>1.4359493629738205</v>
      </c>
      <c r="AF50" s="264">
        <f>+IF(F50=0,"",'Ark1'!AB419)</f>
        <v>1.3244814857586149</v>
      </c>
      <c r="AG50" s="96">
        <f t="shared" si="16"/>
        <v>1.8696140876732845</v>
      </c>
      <c r="AH50" s="25"/>
    </row>
    <row r="51" spans="1:34" s="3" customFormat="1" ht="15.6">
      <c r="A51" s="25"/>
      <c r="B51" s="95">
        <f>+'Ark1'!C420</f>
        <v>2024</v>
      </c>
      <c r="C51" s="95">
        <f>+'Ark1'!E420</f>
        <v>42</v>
      </c>
      <c r="D51" s="95">
        <f>+IF(F51=0,"",'Ark1'!Q420)</f>
        <v>56</v>
      </c>
      <c r="E51" s="102">
        <f t="shared" si="9"/>
        <v>-7</v>
      </c>
      <c r="F51" s="303">
        <f>+'Ark1'!R420</f>
        <v>394</v>
      </c>
      <c r="G51" s="342">
        <f t="shared" si="10"/>
        <v>-91</v>
      </c>
      <c r="H51" s="97">
        <f>+IF(F51=0,"",'Ark1'!AG420)</f>
        <v>2.9430729006822633</v>
      </c>
      <c r="I51" s="97">
        <f t="shared" si="11"/>
        <v>-0.61348616796809763</v>
      </c>
      <c r="J51" s="97">
        <f>+IF(F51=0,"",'Ark1'!AH420)</f>
        <v>2.2842639593908634</v>
      </c>
      <c r="K51" s="99"/>
      <c r="L51" s="18">
        <f>+IF(F51=0,"",'Ark1'!AI420)</f>
        <v>385</v>
      </c>
      <c r="M51" s="99"/>
      <c r="N51" s="56">
        <f t="shared" si="8"/>
        <v>97.71573604060913</v>
      </c>
      <c r="O51" s="99"/>
      <c r="P51" s="5">
        <f>+IF(F51=0,"",'Ark1'!S420)</f>
        <v>5.6928934010152306</v>
      </c>
      <c r="Q51" s="362">
        <f t="shared" si="12"/>
        <v>0.121759380396675</v>
      </c>
      <c r="R51" s="56">
        <f>+IF(L51=0,"",'Ark1'!AJ420)</f>
        <v>86.29376623376622</v>
      </c>
      <c r="S51" s="395"/>
      <c r="T51" s="56">
        <f>+IF(L51=0,"",'Ark1'!AK420)</f>
        <v>14.8510239999716</v>
      </c>
      <c r="U51" s="395"/>
      <c r="V51" s="96">
        <f>+IF(F51=0,"",'Ark1'!T420)</f>
        <v>4.098984771573603</v>
      </c>
      <c r="W51" s="96">
        <f t="shared" si="13"/>
        <v>-0.28864409440577976</v>
      </c>
      <c r="X51" s="56">
        <f>+IF(F51=0,"",'Ark1'!U420)</f>
        <v>10.125126903553303</v>
      </c>
      <c r="Y51" s="97">
        <f t="shared" si="14"/>
        <v>-7.2811240776591291E-2</v>
      </c>
      <c r="Z51" s="97">
        <f>+IF(F51=0,"",'Ark1'!W420)</f>
        <v>0</v>
      </c>
      <c r="AA51" s="97">
        <f>+IF(F51=0,"",'Ark1'!X420)</f>
        <v>10.152284263959389</v>
      </c>
      <c r="AB51" s="102">
        <f t="shared" si="15"/>
        <v>6.2347584907635127</v>
      </c>
      <c r="AC51" s="97">
        <f>+IF(F51=0,"",'Ark1'!Y420)</f>
        <v>0.76142131979695427</v>
      </c>
      <c r="AD51" s="269">
        <f>+IF(F51=0,"",'Ark1'!Z420)</f>
        <v>5.6464806980308992</v>
      </c>
      <c r="AE51" s="264">
        <f>+IF(F51=0,"",'Ark1'!AA420)</f>
        <v>1.7595570086840724</v>
      </c>
      <c r="AF51" s="264">
        <f>+IF(F51=0,"",'Ark1'!AB420)</f>
        <v>1.3225298725274559</v>
      </c>
      <c r="AG51" s="96">
        <f t="shared" si="16"/>
        <v>1.7785555060187248</v>
      </c>
      <c r="AH51" s="25"/>
    </row>
    <row r="52" spans="1:34" s="3" customFormat="1" ht="15.6">
      <c r="A52" s="25"/>
      <c r="B52" s="95">
        <f>+'Ark1'!C421</f>
        <v>2024</v>
      </c>
      <c r="C52" s="95">
        <f>+'Ark1'!E421</f>
        <v>43</v>
      </c>
      <c r="D52" s="95">
        <f>+IF(F52=0,"",'Ark1'!Q421)</f>
        <v>56</v>
      </c>
      <c r="E52" s="102">
        <f t="shared" si="9"/>
        <v>-5</v>
      </c>
      <c r="F52" s="303">
        <f>+'Ark1'!R421</f>
        <v>472</v>
      </c>
      <c r="G52" s="342">
        <f t="shared" si="10"/>
        <v>32</v>
      </c>
      <c r="H52" s="97">
        <f>+IF(F52=0,"",'Ark1'!AG421)</f>
        <v>3.7280300526452441</v>
      </c>
      <c r="I52" s="97">
        <f t="shared" si="11"/>
        <v>0.44277905852010901</v>
      </c>
      <c r="J52" s="97">
        <f>+IF(F52=0,"",'Ark1'!AH421)</f>
        <v>0</v>
      </c>
      <c r="K52" s="99"/>
      <c r="L52" s="18">
        <f>+IF(F52=0,"",'Ark1'!AI421)</f>
        <v>454</v>
      </c>
      <c r="M52" s="99"/>
      <c r="N52" s="56">
        <f t="shared" si="8"/>
        <v>96.186440677966104</v>
      </c>
      <c r="O52" s="99"/>
      <c r="P52" s="5">
        <f>+IF(F52=0,"",'Ark1'!S421)</f>
        <v>6.1292372881355925</v>
      </c>
      <c r="Q52" s="362">
        <f t="shared" si="12"/>
        <v>0.13832819722650047</v>
      </c>
      <c r="R52" s="56">
        <f>+IF(L52=0,"",'Ark1'!AJ421)</f>
        <v>88.09207048458147</v>
      </c>
      <c r="S52" s="395"/>
      <c r="T52" s="56">
        <f>+IF(L52=0,"",'Ark1'!AK421)</f>
        <v>15.154967501603441</v>
      </c>
      <c r="U52" s="395"/>
      <c r="V52" s="96">
        <f>+IF(F52=0,"",'Ark1'!T421)</f>
        <v>4.8580508474576281</v>
      </c>
      <c r="W52" s="96">
        <f t="shared" si="13"/>
        <v>0.56259630200308219</v>
      </c>
      <c r="X52" s="56">
        <f>+IF(F52=0,"",'Ark1'!U421)</f>
        <v>10.706144067796609</v>
      </c>
      <c r="Y52" s="97">
        <f t="shared" si="14"/>
        <v>0.32273497688751362</v>
      </c>
      <c r="Z52" s="97">
        <f>+IF(F52=0,"",'Ark1'!W421)</f>
        <v>0.63559322033898302</v>
      </c>
      <c r="AA52" s="97">
        <f>+IF(F52=0,"",'Ark1'!X421)</f>
        <v>5.2966101694915251</v>
      </c>
      <c r="AB52" s="102">
        <f t="shared" si="15"/>
        <v>-1.0670261941448382</v>
      </c>
      <c r="AC52" s="97">
        <f>+IF(F52=0,"",'Ark1'!Y421)</f>
        <v>0</v>
      </c>
      <c r="AD52" s="269">
        <f>+IF(F52=0,"",'Ark1'!Z421)</f>
        <v>3.0875955286818444</v>
      </c>
      <c r="AE52" s="264">
        <f>+IF(F52=0,"",'Ark1'!AA421)</f>
        <v>1.4105508340923929</v>
      </c>
      <c r="AF52" s="264">
        <f>+IF(F52=0,"",'Ark1'!AB421)</f>
        <v>1.7058532128689197</v>
      </c>
      <c r="AG52" s="96">
        <f t="shared" si="16"/>
        <v>1.7467334946422399</v>
      </c>
      <c r="AH52" s="25"/>
    </row>
    <row r="53" spans="1:34" s="3" customFormat="1" ht="15.6">
      <c r="A53" s="25"/>
      <c r="B53" s="95">
        <f>+'Ark1'!C422</f>
        <v>2024</v>
      </c>
      <c r="C53" s="95">
        <f>+'Ark1'!E422</f>
        <v>44</v>
      </c>
      <c r="D53" s="95">
        <f>+IF(F53=0,"",'Ark1'!Q422)</f>
        <v>48</v>
      </c>
      <c r="E53" s="102">
        <f t="shared" si="9"/>
        <v>5</v>
      </c>
      <c r="F53" s="303">
        <f>+'Ark1'!R422</f>
        <v>259</v>
      </c>
      <c r="G53" s="342">
        <f t="shared" si="10"/>
        <v>-70</v>
      </c>
      <c r="H53" s="97">
        <f>+IF(F53=0,"",'Ark1'!AG422)</f>
        <v>2.0073213484737598</v>
      </c>
      <c r="I53" s="97">
        <f t="shared" si="11"/>
        <v>-0.75645438552495925</v>
      </c>
      <c r="J53" s="97">
        <f>+IF(F53=0,"",'Ark1'!AH422)</f>
        <v>1.93050193050193</v>
      </c>
      <c r="K53" s="99"/>
      <c r="L53" s="18">
        <f>+IF(F53=0,"",'Ark1'!AI422)</f>
        <v>246</v>
      </c>
      <c r="M53" s="99"/>
      <c r="N53" s="56">
        <f t="shared" si="8"/>
        <v>94.980694980694977</v>
      </c>
      <c r="O53" s="99"/>
      <c r="P53" s="5">
        <f>+IF(F53=0,"",'Ark1'!S422)</f>
        <v>5.6640926640926637</v>
      </c>
      <c r="Q53" s="362">
        <f t="shared" si="12"/>
        <v>-7.1469645937731308E-2</v>
      </c>
      <c r="R53" s="56">
        <f>+IF(L53=0,"",'Ark1'!AJ422)</f>
        <v>88.38536585365857</v>
      </c>
      <c r="S53" s="395"/>
      <c r="T53" s="56">
        <f>+IF(L53=0,"",'Ark1'!AK422)</f>
        <v>14.631136795365125</v>
      </c>
      <c r="U53" s="395"/>
      <c r="V53" s="96">
        <f>+IF(F53=0,"",'Ark1'!T422)</f>
        <v>4.359073359073359</v>
      </c>
      <c r="W53" s="96">
        <f t="shared" si="13"/>
        <v>-0.35217284153454376</v>
      </c>
      <c r="X53" s="56">
        <f>+IF(F53=0,"",'Ark1'!U422)</f>
        <v>10.505405405405401</v>
      </c>
      <c r="Y53" s="97">
        <f t="shared" si="14"/>
        <v>-1.1769654152632949</v>
      </c>
      <c r="Z53" s="97">
        <f>+IF(F53=0,"",'Ark1'!W422)</f>
        <v>0</v>
      </c>
      <c r="AA53" s="97">
        <f>+IF(F53=0,"",'Ark1'!X422)</f>
        <v>9.2664092664092639</v>
      </c>
      <c r="AB53" s="102">
        <f t="shared" si="15"/>
        <v>-0.76398587036885246</v>
      </c>
      <c r="AC53" s="97">
        <f>+IF(F53=0,"",'Ark1'!Y422)</f>
        <v>0</v>
      </c>
      <c r="AD53" s="269">
        <f>+IF(F53=0,"",'Ark1'!Z422)</f>
        <v>3.6629694646511721</v>
      </c>
      <c r="AE53" s="264">
        <f>+IF(F53=0,"",'Ark1'!AA422)</f>
        <v>1.7550545446606023</v>
      </c>
      <c r="AF53" s="264">
        <f>+IF(F53=0,"",'Ark1'!AB422)</f>
        <v>1.5189995915395142</v>
      </c>
      <c r="AG53" s="96">
        <f t="shared" si="16"/>
        <v>1.8547375596455344</v>
      </c>
      <c r="AH53" s="25"/>
    </row>
    <row r="54" spans="1:34" s="3" customFormat="1" ht="15.6">
      <c r="A54" s="25"/>
      <c r="B54" s="95">
        <f>+'Ark1'!C423</f>
        <v>2024</v>
      </c>
      <c r="C54" s="95">
        <f>+'Ark1'!E423</f>
        <v>45</v>
      </c>
      <c r="D54" s="95">
        <f>+IF(F54=0,"",'Ark1'!Q423)</f>
        <v>39</v>
      </c>
      <c r="E54" s="102">
        <f t="shared" si="9"/>
        <v>-1</v>
      </c>
      <c r="F54" s="303">
        <f>+'Ark1'!R423</f>
        <v>487</v>
      </c>
      <c r="G54" s="342">
        <f t="shared" si="10"/>
        <v>244</v>
      </c>
      <c r="H54" s="97">
        <f>+IF(F54=0,"",'Ark1'!AG423)</f>
        <v>3.5439635024433991</v>
      </c>
      <c r="I54" s="97">
        <f t="shared" si="11"/>
        <v>1.955017167223686</v>
      </c>
      <c r="J54" s="97">
        <f>+IF(F54=0,"",'Ark1'!AH423)</f>
        <v>7.1868583162217679</v>
      </c>
      <c r="K54" s="99"/>
      <c r="L54" s="18">
        <f>+IF(F54=0,"",'Ark1'!AI423)</f>
        <v>476</v>
      </c>
      <c r="M54" s="99"/>
      <c r="N54" s="56">
        <f t="shared" si="8"/>
        <v>97.741273100616013</v>
      </c>
      <c r="O54" s="99"/>
      <c r="P54" s="5">
        <f>+IF(F54=0,"",'Ark1'!S423)</f>
        <v>5.359342915811089</v>
      </c>
      <c r="Q54" s="362">
        <f t="shared" si="12"/>
        <v>0.10831410922672724</v>
      </c>
      <c r="R54" s="56">
        <f>+IF(L54=0,"",'Ark1'!AJ423)</f>
        <v>88.269957983193279</v>
      </c>
      <c r="S54" s="395"/>
      <c r="T54" s="56">
        <f>+IF(L54=0,"",'Ark1'!AK423)</f>
        <v>13.974799757554262</v>
      </c>
      <c r="U54" s="395"/>
      <c r="V54" s="96">
        <f>+IF(F54=0,"",'Ark1'!T423)</f>
        <v>4.2073921971252561</v>
      </c>
      <c r="W54" s="96">
        <f t="shared" si="13"/>
        <v>-0.15474772057021724</v>
      </c>
      <c r="X54" s="56">
        <f>+IF(F54=0,"",'Ark1'!U423)</f>
        <v>9.8640657084188881</v>
      </c>
      <c r="Y54" s="97">
        <f t="shared" si="14"/>
        <v>0.77065007055881196</v>
      </c>
      <c r="Z54" s="97">
        <f>+IF(F54=0,"",'Ark1'!W423)</f>
        <v>0</v>
      </c>
      <c r="AA54" s="97">
        <f>+IF(F54=0,"",'Ark1'!X423)</f>
        <v>4.5174537987679679</v>
      </c>
      <c r="AB54" s="102">
        <f t="shared" si="15"/>
        <v>1.6367953625539755</v>
      </c>
      <c r="AC54" s="97">
        <f>+IF(F54=0,"",'Ark1'!Y423)</f>
        <v>0.20533880903490756</v>
      </c>
      <c r="AD54" s="269">
        <f>+IF(F54=0,"",'Ark1'!Z423)</f>
        <v>3.3901903267419442</v>
      </c>
      <c r="AE54" s="264">
        <f>+IF(F54=0,"",'Ark1'!AA423)</f>
        <v>1.498880478687433</v>
      </c>
      <c r="AF54" s="264">
        <f>+IF(F54=0,"",'Ark1'!AB423)</f>
        <v>1.5340444511189786</v>
      </c>
      <c r="AG54" s="96">
        <f t="shared" si="16"/>
        <v>1.8405363984674321</v>
      </c>
      <c r="AH54" s="25"/>
    </row>
    <row r="55" spans="1:34" s="3" customFormat="1" ht="15.6">
      <c r="A55" s="25"/>
      <c r="B55" s="95">
        <f>+'Ark1'!C424</f>
        <v>2024</v>
      </c>
      <c r="C55" s="95">
        <f>+'Ark1'!E424</f>
        <v>46</v>
      </c>
      <c r="D55" s="95">
        <f>+IF(F55=0,"",'Ark1'!Q424)</f>
        <v>29</v>
      </c>
      <c r="E55" s="102">
        <f t="shared" si="9"/>
        <v>3</v>
      </c>
      <c r="F55" s="303">
        <f>+'Ark1'!R424</f>
        <v>116</v>
      </c>
      <c r="G55" s="342">
        <f t="shared" si="10"/>
        <v>-49</v>
      </c>
      <c r="H55" s="97">
        <f>+IF(F55=0,"",'Ark1'!AG424)</f>
        <v>1.0102634623102524</v>
      </c>
      <c r="I55" s="97">
        <f t="shared" si="11"/>
        <v>-0.30471421032236257</v>
      </c>
      <c r="J55" s="97">
        <f>+IF(F55=0,"",'Ark1'!AH424)</f>
        <v>9.4827586206896513</v>
      </c>
      <c r="K55" s="99"/>
      <c r="L55" s="18">
        <f>+IF(F55=0,"",'Ark1'!AI424)</f>
        <v>111</v>
      </c>
      <c r="M55" s="99"/>
      <c r="N55" s="56">
        <f t="shared" si="8"/>
        <v>95.689655172413794</v>
      </c>
      <c r="O55" s="99"/>
      <c r="P55" s="5">
        <f>+IF(F55=0,"",'Ark1'!S424)</f>
        <v>6.2931034482758639</v>
      </c>
      <c r="Q55" s="362">
        <f t="shared" si="12"/>
        <v>0.72340647857889451</v>
      </c>
      <c r="R55" s="56">
        <f>+IF(L55=0,"",'Ark1'!AJ424)</f>
        <v>90.809909909909933</v>
      </c>
      <c r="S55" s="395"/>
      <c r="T55" s="56">
        <f>+IF(L55=0,"",'Ark1'!AK424)</f>
        <v>15.558631942854795</v>
      </c>
      <c r="U55" s="395"/>
      <c r="V55" s="96">
        <f>+IF(F55=0,"",'Ark1'!T424)</f>
        <v>4.7758620689655196</v>
      </c>
      <c r="W55" s="96">
        <f t="shared" si="13"/>
        <v>0.26071055381400399</v>
      </c>
      <c r="X55" s="56">
        <f>+IF(F55=0,"",'Ark1'!U424)</f>
        <v>11.805172413793098</v>
      </c>
      <c r="Y55" s="97">
        <f t="shared" si="14"/>
        <v>0.72214211076279966</v>
      </c>
      <c r="Z55" s="97">
        <f>+IF(F55=0,"",'Ark1'!W424)</f>
        <v>0</v>
      </c>
      <c r="AA55" s="97">
        <f>+IF(F55=0,"",'Ark1'!X424)</f>
        <v>14.655172413793103</v>
      </c>
      <c r="AB55" s="102">
        <f t="shared" si="15"/>
        <v>9.2006269592476499</v>
      </c>
      <c r="AC55" s="97">
        <f>+IF(F55=0,"",'Ark1'!Y424)</f>
        <v>0</v>
      </c>
      <c r="AD55" s="269">
        <f>+IF(F55=0,"",'Ark1'!Z424)</f>
        <v>3.8104403951192207</v>
      </c>
      <c r="AE55" s="264">
        <f>+IF(F55=0,"",'Ark1'!AA424)</f>
        <v>1.666181062827818</v>
      </c>
      <c r="AF55" s="264">
        <f>+IF(F55=0,"",'Ark1'!AB424)</f>
        <v>1.3201763655464556</v>
      </c>
      <c r="AG55" s="96">
        <f t="shared" si="16"/>
        <v>1.8758904109589027</v>
      </c>
      <c r="AH55" s="25"/>
    </row>
    <row r="56" spans="1:34" s="3" customFormat="1" ht="15.6">
      <c r="A56" s="25"/>
      <c r="B56" s="95">
        <f>+'Ark1'!C425</f>
        <v>2024</v>
      </c>
      <c r="C56" s="95">
        <f>+'Ark1'!E425</f>
        <v>47</v>
      </c>
      <c r="D56" s="95">
        <f>+IF(F56=0,"",'Ark1'!Q425)</f>
        <v>26</v>
      </c>
      <c r="E56" s="102">
        <f t="shared" si="9"/>
        <v>-5</v>
      </c>
      <c r="F56" s="303">
        <f>+'Ark1'!R425</f>
        <v>162</v>
      </c>
      <c r="G56" s="342">
        <f t="shared" si="10"/>
        <v>-101</v>
      </c>
      <c r="H56" s="97">
        <f>+IF(F56=0,"",'Ark1'!AG425)</f>
        <v>1.2105603295639649</v>
      </c>
      <c r="I56" s="97">
        <f t="shared" si="11"/>
        <v>-0.63358673623885031</v>
      </c>
      <c r="J56" s="97">
        <f>+IF(F56=0,"",'Ark1'!AH425)</f>
        <v>4.9382716049382722</v>
      </c>
      <c r="K56" s="99"/>
      <c r="L56" s="18">
        <f>+IF(F56=0,"",'Ark1'!AI425)</f>
        <v>155</v>
      </c>
      <c r="M56" s="99"/>
      <c r="N56" s="56">
        <f t="shared" si="8"/>
        <v>95.679012345679013</v>
      </c>
      <c r="O56" s="99"/>
      <c r="P56" s="5">
        <f>+IF(F56=0,"",'Ark1'!S425)</f>
        <v>5.4444444444444438</v>
      </c>
      <c r="Q56" s="362">
        <f t="shared" si="12"/>
        <v>-0.28939585973806548</v>
      </c>
      <c r="R56" s="56">
        <f>+IF(L56=0,"",'Ark1'!AJ425)</f>
        <v>88.3</v>
      </c>
      <c r="S56" s="395"/>
      <c r="T56" s="56">
        <f>+IF(L56=0,"",'Ark1'!AK425)</f>
        <v>14.221510712714723</v>
      </c>
      <c r="U56" s="395"/>
      <c r="V56" s="96">
        <f>+IF(F56=0,"",'Ark1'!T425)</f>
        <v>4.0123456790123457</v>
      </c>
      <c r="W56" s="96">
        <f t="shared" si="13"/>
        <v>-0.52377599399145502</v>
      </c>
      <c r="X56" s="56">
        <f>+IF(F56=0,"",'Ark1'!U425)</f>
        <v>10.129012345679016</v>
      </c>
      <c r="Y56" s="97">
        <f t="shared" si="14"/>
        <v>0.37768154719992353</v>
      </c>
      <c r="Z56" s="97">
        <f>+IF(F56=0,"",'Ark1'!W425)</f>
        <v>0</v>
      </c>
      <c r="AA56" s="97">
        <f>+IF(F56=0,"",'Ark1'!X425)</f>
        <v>7.4074074074074083</v>
      </c>
      <c r="AB56" s="102">
        <f t="shared" si="15"/>
        <v>4.7458104492325024</v>
      </c>
      <c r="AC56" s="97">
        <f>+IF(F56=0,"",'Ark1'!Y425)</f>
        <v>0</v>
      </c>
      <c r="AD56" s="269">
        <f>+IF(F56=0,"",'Ark1'!Z425)</f>
        <v>3.2092013178691445</v>
      </c>
      <c r="AE56" s="264">
        <f>+IF(F56=0,"",'Ark1'!AA425)</f>
        <v>1.3379549531991417</v>
      </c>
      <c r="AF56" s="264">
        <f>+IF(F56=0,"",'Ark1'!AB425)</f>
        <v>1.2861448487103024</v>
      </c>
      <c r="AG56" s="96">
        <f t="shared" si="16"/>
        <v>1.8604308390022684</v>
      </c>
      <c r="AH56" s="25"/>
    </row>
    <row r="57" spans="1:34" s="3" customFormat="1" ht="15.6">
      <c r="A57" s="25"/>
      <c r="B57" s="95">
        <f>+'Ark1'!C426</f>
        <v>2024</v>
      </c>
      <c r="C57" s="95">
        <f>+'Ark1'!E426</f>
        <v>48</v>
      </c>
      <c r="D57" s="95">
        <f>+IF(F57=0,"",'Ark1'!Q426)</f>
        <v>27</v>
      </c>
      <c r="E57" s="102">
        <f t="shared" si="9"/>
        <v>12</v>
      </c>
      <c r="F57" s="303">
        <f>+'Ark1'!R426</f>
        <v>146</v>
      </c>
      <c r="G57" s="342">
        <f t="shared" si="10"/>
        <v>48</v>
      </c>
      <c r="H57" s="97">
        <f>+IF(F57=0,"",'Ark1'!AG426)</f>
        <v>1.0252396184990198</v>
      </c>
      <c r="I57" s="97">
        <f t="shared" si="11"/>
        <v>0.36793055164635191</v>
      </c>
      <c r="J57" s="97">
        <f>+IF(F57=0,"",'Ark1'!AH426)</f>
        <v>0</v>
      </c>
      <c r="K57" s="99"/>
      <c r="L57" s="18">
        <f>+IF(F57=0,"",'Ark1'!AI426)</f>
        <v>142</v>
      </c>
      <c r="M57" s="99"/>
      <c r="N57" s="56">
        <f t="shared" si="8"/>
        <v>97.260273972602747</v>
      </c>
      <c r="O57" s="99"/>
      <c r="P57" s="5">
        <f>+IF(F57=0,"",'Ark1'!S426)</f>
        <v>5.9863013698630141</v>
      </c>
      <c r="Q57" s="362">
        <f t="shared" si="12"/>
        <v>0.54752585965893275</v>
      </c>
      <c r="R57" s="56">
        <f>+IF(L57=0,"",'Ark1'!AJ426)</f>
        <v>83.744366197183098</v>
      </c>
      <c r="S57" s="395"/>
      <c r="T57" s="56">
        <f>+IF(L57=0,"",'Ark1'!AK426)</f>
        <v>14.92037918626295</v>
      </c>
      <c r="U57" s="395"/>
      <c r="V57" s="96">
        <f>+IF(F57=0,"",'Ark1'!T426)</f>
        <v>4.7876712328767121</v>
      </c>
      <c r="W57" s="96">
        <f t="shared" si="13"/>
        <v>0.63461000838691639</v>
      </c>
      <c r="X57" s="56">
        <f>+IF(F57=0,"",'Ark1'!U426)</f>
        <v>9.5184931506849288</v>
      </c>
      <c r="Y57" s="97">
        <f t="shared" si="14"/>
        <v>0.1909421302767651</v>
      </c>
      <c r="Z57" s="97">
        <f>+IF(F57=0,"",'Ark1'!W426)</f>
        <v>0</v>
      </c>
      <c r="AA57" s="97">
        <f>+IF(F57=0,"",'Ark1'!X426)</f>
        <v>10.95890410958904</v>
      </c>
      <c r="AB57" s="102">
        <f t="shared" si="15"/>
        <v>8.9180877830584286</v>
      </c>
      <c r="AC57" s="97">
        <f>+IF(F57=0,"",'Ark1'!Y426)</f>
        <v>0</v>
      </c>
      <c r="AD57" s="269">
        <f>+IF(F57=0,"",'Ark1'!Z426)</f>
        <v>4.4863873776132994</v>
      </c>
      <c r="AE57" s="264">
        <f>+IF(F57=0,"",'Ark1'!AA426)</f>
        <v>1.1466825370097216</v>
      </c>
      <c r="AF57" s="264">
        <f>+IF(F57=0,"",'Ark1'!AB426)</f>
        <v>1.3044124490044016</v>
      </c>
      <c r="AG57" s="96">
        <f t="shared" si="16"/>
        <v>1.5900457665903884</v>
      </c>
      <c r="AH57" s="25"/>
    </row>
    <row r="58" spans="1:34" s="3" customFormat="1" ht="15.6">
      <c r="A58" s="25"/>
      <c r="B58" s="95">
        <f>+'Ark1'!C427</f>
        <v>2024</v>
      </c>
      <c r="C58" s="95">
        <f>+'Ark1'!E427</f>
        <v>49</v>
      </c>
      <c r="D58" s="95">
        <f>+IF(F58=0,"",'Ark1'!Q427)</f>
        <v>22</v>
      </c>
      <c r="E58" s="102">
        <f t="shared" si="9"/>
        <v>8</v>
      </c>
      <c r="F58" s="303">
        <f>+'Ark1'!R427</f>
        <v>92</v>
      </c>
      <c r="G58" s="342">
        <f t="shared" si="10"/>
        <v>18</v>
      </c>
      <c r="H58" s="97">
        <f>+IF(F58=0,"",'Ark1'!AG427)</f>
        <v>0.72025720626077105</v>
      </c>
      <c r="I58" s="97">
        <f t="shared" si="11"/>
        <v>0.16771778281739513</v>
      </c>
      <c r="J58" s="97">
        <f>+IF(F58=0,"",'Ark1'!AH427)</f>
        <v>3.2608695652173911</v>
      </c>
      <c r="K58" s="99"/>
      <c r="L58" s="18">
        <f>+IF(F58=0,"",'Ark1'!AI427)</f>
        <v>87</v>
      </c>
      <c r="M58" s="99"/>
      <c r="N58" s="56">
        <f t="shared" si="8"/>
        <v>94.565217391304344</v>
      </c>
      <c r="O58" s="99"/>
      <c r="P58" s="5">
        <f>+IF(F58=0,"",'Ark1'!S427)</f>
        <v>5.858695652173914</v>
      </c>
      <c r="Q58" s="362">
        <f t="shared" si="12"/>
        <v>-4.6709753231492179E-2</v>
      </c>
      <c r="R58" s="56">
        <f>+IF(L58=0,"",'Ark1'!AJ427)</f>
        <v>86.518390804597701</v>
      </c>
      <c r="S58" s="395"/>
      <c r="T58" s="56">
        <f>+IF(L58=0,"",'Ark1'!AK427)</f>
        <v>15.248580469150138</v>
      </c>
      <c r="U58" s="395"/>
      <c r="V58" s="96">
        <f>+IF(F58=0,"",'Ark1'!T427)</f>
        <v>4.6086956521739131</v>
      </c>
      <c r="W58" s="96">
        <f t="shared" si="13"/>
        <v>5.8754406580430185E-4</v>
      </c>
      <c r="X58" s="56">
        <f>+IF(F58=0,"",'Ark1'!U427)</f>
        <v>10.611956521739131</v>
      </c>
      <c r="Y58" s="97">
        <f t="shared" si="14"/>
        <v>0.22817273795534909</v>
      </c>
      <c r="Z58" s="97">
        <f>+IF(F58=0,"",'Ark1'!W427)</f>
        <v>0</v>
      </c>
      <c r="AA58" s="97">
        <f>+IF(F58=0,"",'Ark1'!X427)</f>
        <v>6.5217391304347823</v>
      </c>
      <c r="AB58" s="102">
        <f t="shared" si="15"/>
        <v>6.5217391304347823</v>
      </c>
      <c r="AC58" s="97">
        <f>+IF(F58=0,"",'Ark1'!Y427)</f>
        <v>3.2608695652173911</v>
      </c>
      <c r="AD58" s="269">
        <f>+IF(F58=0,"",'Ark1'!Z427)</f>
        <v>3.777100405915947</v>
      </c>
      <c r="AE58" s="264">
        <f>+IF(F58=0,"",'Ark1'!AA427)</f>
        <v>1.9200403173933296</v>
      </c>
      <c r="AF58" s="264">
        <f>+IF(F58=0,"",'Ark1'!AB427)</f>
        <v>1.1605519839164471</v>
      </c>
      <c r="AG58" s="96">
        <f t="shared" si="16"/>
        <v>1.8113172541743969</v>
      </c>
      <c r="AH58" s="25"/>
    </row>
    <row r="59" spans="1:34" s="3" customFormat="1" ht="15.6">
      <c r="A59" s="25"/>
      <c r="B59" s="95">
        <f>+'Ark1'!C428</f>
        <v>2024</v>
      </c>
      <c r="C59" s="95">
        <f>+'Ark1'!E428</f>
        <v>50</v>
      </c>
      <c r="D59" s="95" t="str">
        <f>+IF(F59=0,"",'Ark1'!Q428)</f>
        <v/>
      </c>
      <c r="E59" s="102" t="str">
        <f t="shared" si="9"/>
        <v/>
      </c>
      <c r="F59" s="303">
        <f>+'Ark1'!R428</f>
        <v>0</v>
      </c>
      <c r="G59" s="342" t="str">
        <f t="shared" si="10"/>
        <v/>
      </c>
      <c r="H59" s="97" t="str">
        <f>+IF(F59=0,"",'Ark1'!AG428)</f>
        <v/>
      </c>
      <c r="I59" s="97" t="str">
        <f t="shared" si="11"/>
        <v/>
      </c>
      <c r="J59" s="97" t="str">
        <f>+IF(F59=0,"",'Ark1'!AH428)</f>
        <v/>
      </c>
      <c r="K59" s="99"/>
      <c r="L59" s="18" t="str">
        <f>+IF(F59=0,"",'Ark1'!AI428)</f>
        <v/>
      </c>
      <c r="M59" s="99"/>
      <c r="N59" s="56" t="str">
        <f t="shared" si="8"/>
        <v/>
      </c>
      <c r="O59" s="99"/>
      <c r="P59" s="5" t="str">
        <f>+IF(F59=0,"",'Ark1'!S428)</f>
        <v/>
      </c>
      <c r="Q59" s="362" t="str">
        <f t="shared" si="12"/>
        <v/>
      </c>
      <c r="R59" s="56" t="str">
        <f>+IF(L59=0,"",'Ark1'!AJ428)</f>
        <v/>
      </c>
      <c r="S59" s="395"/>
      <c r="T59" s="56" t="str">
        <f>+IF(L59=0,"",'Ark1'!AK428)</f>
        <v/>
      </c>
      <c r="U59" s="395"/>
      <c r="V59" s="96" t="str">
        <f>+IF(F59=0,"",'Ark1'!T428)</f>
        <v/>
      </c>
      <c r="W59" s="96" t="str">
        <f t="shared" si="13"/>
        <v/>
      </c>
      <c r="X59" s="56" t="str">
        <f>+IF(F59=0,"",'Ark1'!U428)</f>
        <v/>
      </c>
      <c r="Y59" s="97" t="str">
        <f t="shared" si="14"/>
        <v/>
      </c>
      <c r="Z59" s="97" t="str">
        <f>+IF(F59=0,"",'Ark1'!W428)</f>
        <v/>
      </c>
      <c r="AA59" s="97" t="str">
        <f>+IF(F59=0,"",'Ark1'!X428)</f>
        <v/>
      </c>
      <c r="AB59" s="102" t="str">
        <f t="shared" si="15"/>
        <v/>
      </c>
      <c r="AC59" s="97" t="str">
        <f>+IF(F59=0,"",'Ark1'!Y428)</f>
        <v/>
      </c>
      <c r="AD59" s="269" t="str">
        <f>+IF(F59=0,"",'Ark1'!Z428)</f>
        <v/>
      </c>
      <c r="AE59" s="264" t="str">
        <f>+IF(F59=0,"",'Ark1'!AA428)</f>
        <v/>
      </c>
      <c r="AF59" s="264" t="str">
        <f>+IF(F59=0,"",'Ark1'!AB428)</f>
        <v/>
      </c>
      <c r="AG59" s="96" t="str">
        <f t="shared" si="16"/>
        <v/>
      </c>
      <c r="AH59" s="25"/>
    </row>
    <row r="60" spans="1:34" s="3" customFormat="1" ht="15.6">
      <c r="A60" s="25"/>
      <c r="B60" s="95">
        <f>+'Ark1'!C429</f>
        <v>2024</v>
      </c>
      <c r="C60" s="95">
        <f>+'Ark1'!E429</f>
        <v>51</v>
      </c>
      <c r="D60" s="95" t="str">
        <f>+IF(F60=0,"",'Ark1'!Q429)</f>
        <v/>
      </c>
      <c r="E60" s="102" t="str">
        <f t="shared" si="9"/>
        <v/>
      </c>
      <c r="F60" s="303">
        <f>+'Ark1'!R429</f>
        <v>0</v>
      </c>
      <c r="G60" s="342" t="str">
        <f t="shared" si="10"/>
        <v/>
      </c>
      <c r="H60" s="97" t="str">
        <f>+IF(F60=0,"",'Ark1'!AG429)</f>
        <v/>
      </c>
      <c r="I60" s="97" t="str">
        <f t="shared" si="11"/>
        <v/>
      </c>
      <c r="J60" s="97" t="str">
        <f>+IF(F60=0,"",'Ark1'!AH429)</f>
        <v/>
      </c>
      <c r="K60" s="99"/>
      <c r="L60" s="18" t="str">
        <f>+IF(F60=0,"",'Ark1'!AI429)</f>
        <v/>
      </c>
      <c r="M60" s="99"/>
      <c r="N60" s="56" t="str">
        <f t="shared" si="8"/>
        <v/>
      </c>
      <c r="O60" s="99"/>
      <c r="P60" s="5" t="str">
        <f>+IF(F60=0,"",'Ark1'!S429)</f>
        <v/>
      </c>
      <c r="Q60" s="362" t="str">
        <f t="shared" si="12"/>
        <v/>
      </c>
      <c r="R60" s="56" t="str">
        <f>+IF(L60=0,"",'Ark1'!AJ429)</f>
        <v/>
      </c>
      <c r="S60" s="395"/>
      <c r="T60" s="56" t="str">
        <f>+IF(L60=0,"",'Ark1'!AK429)</f>
        <v/>
      </c>
      <c r="U60" s="395"/>
      <c r="V60" s="96" t="str">
        <f>+IF(F60=0,"",'Ark1'!T429)</f>
        <v/>
      </c>
      <c r="W60" s="96" t="str">
        <f t="shared" si="13"/>
        <v/>
      </c>
      <c r="X60" s="56" t="str">
        <f>+IF(F60=0,"",'Ark1'!U429)</f>
        <v/>
      </c>
      <c r="Y60" s="97" t="str">
        <f t="shared" si="14"/>
        <v/>
      </c>
      <c r="Z60" s="97" t="str">
        <f>+IF(F60=0,"",'Ark1'!W429)</f>
        <v/>
      </c>
      <c r="AA60" s="97" t="str">
        <f>+IF(F60=0,"",'Ark1'!X429)</f>
        <v/>
      </c>
      <c r="AB60" s="102" t="str">
        <f t="shared" si="15"/>
        <v/>
      </c>
      <c r="AC60" s="97" t="str">
        <f>+IF(F60=0,"",'Ark1'!Y429)</f>
        <v/>
      </c>
      <c r="AD60" s="269" t="str">
        <f>+IF(F60=0,"",'Ark1'!Z429)</f>
        <v/>
      </c>
      <c r="AE60" s="264" t="str">
        <f>+IF(F60=0,"",'Ark1'!AA429)</f>
        <v/>
      </c>
      <c r="AF60" s="264" t="str">
        <f>+IF(F60=0,"",'Ark1'!AB429)</f>
        <v/>
      </c>
      <c r="AG60" s="96" t="str">
        <f t="shared" si="16"/>
        <v/>
      </c>
      <c r="AH60" s="25"/>
    </row>
    <row r="61" spans="1:34" s="2" customFormat="1" ht="15.6">
      <c r="A61" s="25"/>
      <c r="B61" s="95">
        <f>+'Ark1'!C430</f>
        <v>2024</v>
      </c>
      <c r="C61" s="95">
        <f>+'Ark1'!E430</f>
        <v>52</v>
      </c>
      <c r="D61" s="95" t="str">
        <f>+IF(F61=0,"",'Ark1'!Q430)</f>
        <v/>
      </c>
      <c r="E61" s="102" t="str">
        <f t="shared" si="9"/>
        <v/>
      </c>
      <c r="F61" s="303">
        <f>+'Ark1'!R430</f>
        <v>0</v>
      </c>
      <c r="G61" s="342" t="str">
        <f t="shared" si="10"/>
        <v/>
      </c>
      <c r="H61" s="97" t="str">
        <f>+IF(F61=0,"",'Ark1'!AG430)</f>
        <v/>
      </c>
      <c r="I61" s="97" t="str">
        <f t="shared" si="11"/>
        <v/>
      </c>
      <c r="J61" s="97" t="str">
        <f>+IF(F61=0,"",'Ark1'!AH430)</f>
        <v/>
      </c>
      <c r="K61" s="99"/>
      <c r="L61" s="18" t="str">
        <f>+IF(F61=0,"",'Ark1'!AI430)</f>
        <v/>
      </c>
      <c r="M61" s="99"/>
      <c r="N61" s="56" t="str">
        <f t="shared" si="8"/>
        <v/>
      </c>
      <c r="O61" s="99"/>
      <c r="P61" s="5" t="str">
        <f>+IF(F61=0,"",'Ark1'!S430)</f>
        <v/>
      </c>
      <c r="Q61" s="362" t="str">
        <f t="shared" si="12"/>
        <v/>
      </c>
      <c r="R61" s="56" t="str">
        <f>+IF(L61=0,"",'Ark1'!AJ430)</f>
        <v/>
      </c>
      <c r="S61" s="395"/>
      <c r="T61" s="56" t="str">
        <f>+IF(L61=0,"",'Ark1'!AK430)</f>
        <v/>
      </c>
      <c r="U61" s="395"/>
      <c r="V61" s="96" t="str">
        <f>+IF(F61=0,"",'Ark1'!T430)</f>
        <v/>
      </c>
      <c r="W61" s="96" t="str">
        <f t="shared" si="13"/>
        <v/>
      </c>
      <c r="X61" s="56" t="str">
        <f>+IF(F61=0,"",'Ark1'!U430)</f>
        <v/>
      </c>
      <c r="Y61" s="97" t="str">
        <f t="shared" si="14"/>
        <v/>
      </c>
      <c r="Z61" s="97" t="str">
        <f>+IF(F61=0,"",'Ark1'!W430)</f>
        <v/>
      </c>
      <c r="AA61" s="97" t="str">
        <f>+IF(F61=0,"",'Ark1'!X430)</f>
        <v/>
      </c>
      <c r="AB61" s="102" t="str">
        <f t="shared" si="15"/>
        <v/>
      </c>
      <c r="AC61" s="97" t="str">
        <f>+IF(F61=0,"",'Ark1'!Y430)</f>
        <v/>
      </c>
      <c r="AD61" s="269" t="str">
        <f>+IF(F61=0,"",'Ark1'!Z430)</f>
        <v/>
      </c>
      <c r="AE61" s="264" t="str">
        <f>+IF(F61=0,"",'Ark1'!AA430)</f>
        <v/>
      </c>
      <c r="AF61" s="264" t="str">
        <f>+IF(F61=0,"",'Ark1'!AB430)</f>
        <v/>
      </c>
      <c r="AG61" s="96" t="str">
        <f t="shared" si="16"/>
        <v/>
      </c>
      <c r="AH61" s="25"/>
    </row>
    <row r="62" spans="1:34" s="2" customFormat="1" ht="15.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</row>
    <row r="63" spans="1:34" s="2" customFormat="1" ht="15.6">
      <c r="A63" s="25"/>
      <c r="B63" s="64">
        <f>+'Ark1'!C431</f>
        <v>2023</v>
      </c>
      <c r="C63" s="64">
        <f>+'Ark1'!E431</f>
        <v>1</v>
      </c>
      <c r="D63" s="64">
        <f>+IF(F63=0,"",'Ark1'!Q431)</f>
        <v>2</v>
      </c>
      <c r="E63" s="65"/>
      <c r="F63" s="319">
        <f>+'Ark1'!R431</f>
        <v>4</v>
      </c>
      <c r="G63" s="319"/>
      <c r="H63" s="133">
        <f>+IF(F63=0,"",'Ark1'!AG431)</f>
        <v>3.5019091517038518E-2</v>
      </c>
      <c r="I63" s="133"/>
      <c r="J63" s="133">
        <f>+IF(F63=0,"",'Ark1'!AH431)</f>
        <v>0</v>
      </c>
      <c r="K63" s="99"/>
      <c r="L63" s="18">
        <f>+IF(F63=0,"",'Ark1'!AI431)</f>
        <v>0</v>
      </c>
      <c r="M63" s="99"/>
      <c r="N63" s="56">
        <f t="shared" si="8"/>
        <v>0</v>
      </c>
      <c r="O63" s="99"/>
      <c r="P63" s="65">
        <f>+IF(F63=0,"",'Ark1'!S431)</f>
        <v>7.25</v>
      </c>
      <c r="Q63" s="363"/>
      <c r="R63" s="56" t="str">
        <f>+IF(L63=0,"",'Ark1'!AJ431)</f>
        <v/>
      </c>
      <c r="S63" s="395"/>
      <c r="T63" s="56" t="str">
        <f>+IF(L63=0,"",'Ark1'!AK431)</f>
        <v/>
      </c>
      <c r="U63" s="56"/>
      <c r="V63" s="65">
        <f>+IF(F63=0,"",'Ark1'!T431)</f>
        <v>5</v>
      </c>
      <c r="W63" s="65"/>
      <c r="X63" s="133">
        <f>+IF(F63=0,"",'Ark1'!U431)</f>
        <v>12.174999999999997</v>
      </c>
      <c r="Y63" s="133"/>
      <c r="Z63" s="65">
        <f>+IF(F63=0,"",'Ark1'!W431)</f>
        <v>0</v>
      </c>
      <c r="AA63" s="133">
        <f>+IF(F63=0,"",'Ark1'!X431)</f>
        <v>0</v>
      </c>
      <c r="AB63" s="134"/>
      <c r="AC63" s="133">
        <f>+IF(F63=0,"",'Ark1'!Y431)</f>
        <v>0</v>
      </c>
      <c r="AD63" s="133">
        <f>+IF(F63=0,"",'Ark1'!Z431)</f>
        <v>0.85256964524903389</v>
      </c>
      <c r="AE63" s="65">
        <f>+IF(F63=0,"",'Ark1'!AA431)</f>
        <v>1.299038105676658</v>
      </c>
      <c r="AF63" s="65">
        <f>+IF(F63=0,"",'Ark1'!AB431)</f>
        <v>0</v>
      </c>
      <c r="AG63" s="65">
        <f t="shared" ref="AG63:AG94" si="17">+IF(F63=0,"",X63/P63)</f>
        <v>1.6793103448275859</v>
      </c>
      <c r="AH63" s="25"/>
    </row>
    <row r="64" spans="1:34" s="2" customFormat="1" ht="15.6">
      <c r="A64" s="25"/>
      <c r="B64" s="64">
        <f>+'Ark1'!C432</f>
        <v>2023</v>
      </c>
      <c r="C64" s="64">
        <f>+'Ark1'!E432</f>
        <v>2</v>
      </c>
      <c r="D64" s="64">
        <f>+IF(F64=0,"",'Ark1'!Q432)</f>
        <v>15</v>
      </c>
      <c r="E64" s="65"/>
      <c r="F64" s="319">
        <f>+'Ark1'!R432</f>
        <v>133</v>
      </c>
      <c r="G64" s="319"/>
      <c r="H64" s="133">
        <f>+IF(F64=0,"",'Ark1'!AG432)</f>
        <v>0.86713598481307552</v>
      </c>
      <c r="I64" s="133"/>
      <c r="J64" s="133">
        <f>+IF(F64=0,"",'Ark1'!AH432)</f>
        <v>0</v>
      </c>
      <c r="K64" s="99"/>
      <c r="L64" s="18">
        <f>+IF(F64=0,"",'Ark1'!AI432)</f>
        <v>0</v>
      </c>
      <c r="M64" s="99"/>
      <c r="N64" s="56">
        <f t="shared" si="8"/>
        <v>0</v>
      </c>
      <c r="O64" s="99"/>
      <c r="P64" s="65">
        <f>+IF(F64=0,"",'Ark1'!S432)</f>
        <v>5.3909774436090236</v>
      </c>
      <c r="Q64" s="363"/>
      <c r="R64" s="56" t="str">
        <f>+IF(L64=0,"",'Ark1'!AJ432)</f>
        <v/>
      </c>
      <c r="S64" s="395"/>
      <c r="T64" s="56" t="str">
        <f>+IF(L64=0,"",'Ark1'!AK432)</f>
        <v/>
      </c>
      <c r="U64" s="56"/>
      <c r="V64" s="65">
        <f>+IF(F64=0,"",'Ark1'!T432)</f>
        <v>4.6842105263157903</v>
      </c>
      <c r="W64" s="65"/>
      <c r="X64" s="133">
        <f>+IF(F64=0,"",'Ark1'!U432)</f>
        <v>9.0669172932330824</v>
      </c>
      <c r="Y64" s="133"/>
      <c r="Z64" s="65">
        <f>+IF(F64=0,"",'Ark1'!W432)</f>
        <v>0</v>
      </c>
      <c r="AA64" s="133">
        <f>+IF(F64=0,"",'Ark1'!X432)</f>
        <v>6.7669172932330817</v>
      </c>
      <c r="AB64" s="134"/>
      <c r="AC64" s="133">
        <f>+IF(F64=0,"",'Ark1'!Y432)</f>
        <v>0</v>
      </c>
      <c r="AD64" s="133">
        <f>+IF(F64=0,"",'Ark1'!Z432)</f>
        <v>3.5233852869616245</v>
      </c>
      <c r="AE64" s="65">
        <f>+IF(F64=0,"",'Ark1'!AA432)</f>
        <v>1.8631148083156048</v>
      </c>
      <c r="AF64" s="65">
        <f>+IF(F64=0,"",'Ark1'!AB432)</f>
        <v>1.5285179861140519</v>
      </c>
      <c r="AG64" s="65">
        <f t="shared" si="17"/>
        <v>1.6818688981868894</v>
      </c>
      <c r="AH64" s="25"/>
    </row>
    <row r="65" spans="1:59" s="3" customFormat="1" ht="15.6">
      <c r="A65" s="25"/>
      <c r="B65" s="64">
        <f>+'Ark1'!C433</f>
        <v>2023</v>
      </c>
      <c r="C65" s="64">
        <f>+'Ark1'!E433</f>
        <v>3</v>
      </c>
      <c r="D65" s="64">
        <f>+IF(F65=0,"",'Ark1'!Q433)</f>
        <v>5</v>
      </c>
      <c r="E65" s="65"/>
      <c r="F65" s="319">
        <f>+'Ark1'!R433</f>
        <v>18</v>
      </c>
      <c r="G65" s="319"/>
      <c r="H65" s="133">
        <f>+IF(F65=0,"",'Ark1'!AG433)</f>
        <v>0.13820676364629997</v>
      </c>
      <c r="I65" s="133"/>
      <c r="J65" s="133">
        <f>+IF(F65=0,"",'Ark1'!AH433)</f>
        <v>33.333333333333343</v>
      </c>
      <c r="K65" s="99"/>
      <c r="L65" s="18">
        <f>+IF(F65=0,"",'Ark1'!AI433)</f>
        <v>0</v>
      </c>
      <c r="M65" s="99"/>
      <c r="N65" s="56">
        <f t="shared" si="8"/>
        <v>0</v>
      </c>
      <c r="O65" s="99"/>
      <c r="P65" s="65">
        <f>+IF(F65=0,"",'Ark1'!S433)</f>
        <v>5.3333333333333321</v>
      </c>
      <c r="Q65" s="363"/>
      <c r="R65" s="56" t="str">
        <f>+IF(L65=0,"",'Ark1'!AJ433)</f>
        <v/>
      </c>
      <c r="S65" s="395"/>
      <c r="T65" s="56" t="str">
        <f>+IF(L65=0,"",'Ark1'!AK433)</f>
        <v/>
      </c>
      <c r="U65" s="56"/>
      <c r="V65" s="65">
        <f>+IF(F65=0,"",'Ark1'!T433)</f>
        <v>3.3333333333333344</v>
      </c>
      <c r="W65" s="65"/>
      <c r="X65" s="133">
        <f>+IF(F65=0,"",'Ark1'!U433)</f>
        <v>10.677777777777777</v>
      </c>
      <c r="Y65" s="133"/>
      <c r="Z65" s="65">
        <f>+IF(F65=0,"",'Ark1'!W433)</f>
        <v>0</v>
      </c>
      <c r="AA65" s="133">
        <f>+IF(F65=0,"",'Ark1'!X433)</f>
        <v>0</v>
      </c>
      <c r="AB65" s="134"/>
      <c r="AC65" s="133">
        <f>+IF(F65=0,"",'Ark1'!Y433)</f>
        <v>0</v>
      </c>
      <c r="AD65" s="133">
        <f>+IF(F65=0,"",'Ark1'!Z433)</f>
        <v>2.482730476166104</v>
      </c>
      <c r="AE65" s="65">
        <f>+IF(F65=0,"",'Ark1'!AA433)</f>
        <v>0.66666666666666652</v>
      </c>
      <c r="AF65" s="65">
        <f>+IF(F65=0,"",'Ark1'!AB433)</f>
        <v>1.4907119849998596</v>
      </c>
      <c r="AG65" s="65">
        <f t="shared" si="17"/>
        <v>2.0020833333333337</v>
      </c>
      <c r="AH65" s="25"/>
    </row>
    <row r="66" spans="1:59" ht="15.6">
      <c r="A66" s="25"/>
      <c r="B66" s="64">
        <f>+'Ark1'!C434</f>
        <v>2023</v>
      </c>
      <c r="C66" s="64">
        <f>+'Ark1'!E434</f>
        <v>4</v>
      </c>
      <c r="D66" s="64">
        <f>+IF(F66=0,"",'Ark1'!Q434)</f>
        <v>4</v>
      </c>
      <c r="E66" s="65"/>
      <c r="F66" s="319">
        <f>+'Ark1'!R434</f>
        <v>47</v>
      </c>
      <c r="G66" s="319"/>
      <c r="H66" s="133">
        <f>+IF(F66=0,"",'Ark1'!AG434)</f>
        <v>0.31358985237331649</v>
      </c>
      <c r="I66" s="133"/>
      <c r="J66" s="133">
        <f>+IF(F66=0,"",'Ark1'!AH434)</f>
        <v>0</v>
      </c>
      <c r="K66" s="99"/>
      <c r="L66" s="18">
        <f>+IF(F66=0,"",'Ark1'!AI434)</f>
        <v>0</v>
      </c>
      <c r="M66" s="99"/>
      <c r="N66" s="56">
        <f t="shared" si="8"/>
        <v>0</v>
      </c>
      <c r="O66" s="99"/>
      <c r="P66" s="65">
        <f>+IF(F66=0,"",'Ark1'!S434)</f>
        <v>4.8723404255319149</v>
      </c>
      <c r="Q66" s="363"/>
      <c r="R66" s="56" t="str">
        <f>+IF(L66=0,"",'Ark1'!AJ434)</f>
        <v/>
      </c>
      <c r="S66" s="395"/>
      <c r="T66" s="56" t="str">
        <f>+IF(L66=0,"",'Ark1'!AK434)</f>
        <v/>
      </c>
      <c r="U66" s="56"/>
      <c r="V66" s="65">
        <f>+IF(F66=0,"",'Ark1'!T434)</f>
        <v>5.0638297872340408</v>
      </c>
      <c r="W66" s="65"/>
      <c r="X66" s="133">
        <f>+IF(F66=0,"",'Ark1'!U434)</f>
        <v>9.2787234042553255</v>
      </c>
      <c r="Y66" s="133"/>
      <c r="Z66" s="65">
        <f>+IF(F66=0,"",'Ark1'!W434)</f>
        <v>0</v>
      </c>
      <c r="AA66" s="133">
        <f>+IF(F66=0,"",'Ark1'!X434)</f>
        <v>0</v>
      </c>
      <c r="AB66" s="134"/>
      <c r="AC66" s="133">
        <f>+IF(F66=0,"",'Ark1'!Y434)</f>
        <v>0</v>
      </c>
      <c r="AD66" s="133">
        <f>+IF(F66=0,"",'Ark1'!Z434)</f>
        <v>1.6386211341756451</v>
      </c>
      <c r="AE66" s="65">
        <f>+IF(F66=0,"",'Ark1'!AA434)</f>
        <v>0.76121463063822736</v>
      </c>
      <c r="AF66" s="65">
        <f>+IF(F66=0,"",'Ark1'!AB434)</f>
        <v>1.3112322500536695</v>
      </c>
      <c r="AG66" s="65">
        <f t="shared" si="17"/>
        <v>1.9043668122270756</v>
      </c>
      <c r="AH66" s="25"/>
      <c r="AR66"/>
      <c r="AV66"/>
      <c r="AW66"/>
      <c r="AX66"/>
      <c r="AY66"/>
      <c r="AZ66"/>
      <c r="BA66"/>
      <c r="BE66"/>
      <c r="BF66"/>
      <c r="BG66"/>
    </row>
    <row r="67" spans="1:59" ht="15.6">
      <c r="A67" s="25"/>
      <c r="B67" s="64">
        <f>+'Ark1'!C435</f>
        <v>2023</v>
      </c>
      <c r="C67" s="64">
        <f>+'Ark1'!E435</f>
        <v>5</v>
      </c>
      <c r="D67" s="64">
        <f>+IF(F67=0,"",'Ark1'!Q435)</f>
        <v>12</v>
      </c>
      <c r="E67" s="65"/>
      <c r="F67" s="319">
        <f>+'Ark1'!R435</f>
        <v>173</v>
      </c>
      <c r="G67" s="319"/>
      <c r="H67" s="133">
        <f>+IF(F67=0,"",'Ark1'!AG435)</f>
        <v>0.92530938324692402</v>
      </c>
      <c r="I67" s="133"/>
      <c r="J67" s="133">
        <f>+IF(F67=0,"",'Ark1'!AH435)</f>
        <v>0</v>
      </c>
      <c r="K67" s="99"/>
      <c r="L67" s="18">
        <f>+IF(F67=0,"",'Ark1'!AI435)</f>
        <v>28</v>
      </c>
      <c r="M67" s="99"/>
      <c r="N67" s="56">
        <f t="shared" si="8"/>
        <v>16.184971098265898</v>
      </c>
      <c r="O67" s="99"/>
      <c r="P67" s="65">
        <f>+IF(F67=0,"",'Ark1'!S435)</f>
        <v>4.4797687861271669</v>
      </c>
      <c r="Q67" s="363"/>
      <c r="R67" s="56">
        <f>+IF(L67=0,"",'Ark1'!AJ435)</f>
        <v>88.853571428571385</v>
      </c>
      <c r="S67" s="395"/>
      <c r="T67" s="56">
        <f>+IF(L67=0,"",'Ark1'!AK435)</f>
        <v>11.39975901642616</v>
      </c>
      <c r="U67" s="56"/>
      <c r="V67" s="65">
        <f>+IF(F67=0,"",'Ark1'!T435)</f>
        <v>4.2543352601156066</v>
      </c>
      <c r="W67" s="65"/>
      <c r="X67" s="133">
        <f>+IF(F67=0,"",'Ark1'!U435)</f>
        <v>7.4381502890173454</v>
      </c>
      <c r="Y67" s="133"/>
      <c r="Z67" s="65">
        <f>+IF(F67=0,"",'Ark1'!W435)</f>
        <v>0</v>
      </c>
      <c r="AA67" s="133">
        <f>+IF(F67=0,"",'Ark1'!X435)</f>
        <v>6.3583815028901762</v>
      </c>
      <c r="AB67" s="134"/>
      <c r="AC67" s="133">
        <f>+IF(F67=0,"",'Ark1'!Y435)</f>
        <v>0</v>
      </c>
      <c r="AD67" s="133">
        <f>+IF(F67=0,"",'Ark1'!Z435)</f>
        <v>3.8978044865749006</v>
      </c>
      <c r="AE67" s="65">
        <f>+IF(F67=0,"",'Ark1'!AA435)</f>
        <v>1.5896689420706676</v>
      </c>
      <c r="AF67" s="65">
        <f>+IF(F67=0,"",'Ark1'!AB435)</f>
        <v>1.4836473736097653</v>
      </c>
      <c r="AG67" s="65">
        <f t="shared" si="17"/>
        <v>1.6603870967741947</v>
      </c>
      <c r="AH67" s="25"/>
      <c r="AR67"/>
      <c r="AV67"/>
      <c r="AW67"/>
      <c r="AX67"/>
      <c r="AY67"/>
      <c r="AZ67"/>
      <c r="BA67"/>
      <c r="BE67"/>
      <c r="BF67"/>
      <c r="BG67"/>
    </row>
    <row r="68" spans="1:59" ht="15.6">
      <c r="A68" s="25"/>
      <c r="B68" s="64">
        <f>+'Ark1'!C436</f>
        <v>2023</v>
      </c>
      <c r="C68" s="64">
        <f>+'Ark1'!E436</f>
        <v>6</v>
      </c>
      <c r="D68" s="64">
        <f>+IF(F68=0,"",'Ark1'!Q436)</f>
        <v>2</v>
      </c>
      <c r="E68" s="65"/>
      <c r="F68" s="319">
        <f>+'Ark1'!R436</f>
        <v>15</v>
      </c>
      <c r="G68" s="319"/>
      <c r="H68" s="133">
        <f>+IF(F68=0,"",'Ark1'!AG436)</f>
        <v>0.17164388388330803</v>
      </c>
      <c r="I68" s="133"/>
      <c r="J68" s="133">
        <f>+IF(F68=0,"",'Ark1'!AH436)</f>
        <v>0</v>
      </c>
      <c r="K68" s="99"/>
      <c r="L68" s="18">
        <f>+IF(F68=0,"",'Ark1'!AI436)</f>
        <v>0</v>
      </c>
      <c r="M68" s="99"/>
      <c r="N68" s="56">
        <f t="shared" si="8"/>
        <v>0</v>
      </c>
      <c r="O68" s="99"/>
      <c r="P68" s="65">
        <f>+IF(F68=0,"",'Ark1'!S436)</f>
        <v>5.9333333333333353</v>
      </c>
      <c r="Q68" s="363"/>
      <c r="R68" s="56" t="str">
        <f>+IF(L68=0,"",'Ark1'!AJ436)</f>
        <v/>
      </c>
      <c r="S68" s="395"/>
      <c r="T68" s="56" t="str">
        <f>+IF(L68=0,"",'Ark1'!AK436)</f>
        <v/>
      </c>
      <c r="U68" s="56"/>
      <c r="V68" s="65">
        <f>+IF(F68=0,"",'Ark1'!T436)</f>
        <v>5.6</v>
      </c>
      <c r="W68" s="65"/>
      <c r="X68" s="133">
        <f>+IF(F68=0,"",'Ark1'!U436)</f>
        <v>15.913333333333332</v>
      </c>
      <c r="Y68" s="133"/>
      <c r="Z68" s="65">
        <f>+IF(F68=0,"",'Ark1'!W436)</f>
        <v>0</v>
      </c>
      <c r="AA68" s="133">
        <f>+IF(F68=0,"",'Ark1'!X436)</f>
        <v>33.333333333333343</v>
      </c>
      <c r="AB68" s="134"/>
      <c r="AC68" s="133">
        <f>+IF(F68=0,"",'Ark1'!Y436)</f>
        <v>0</v>
      </c>
      <c r="AD68" s="133">
        <f>+IF(F68=0,"",'Ark1'!Z436)</f>
        <v>2.2407935102448704</v>
      </c>
      <c r="AE68" s="65">
        <f>+IF(F68=0,"",'Ark1'!AA436)</f>
        <v>0.67986926847903517</v>
      </c>
      <c r="AF68" s="65">
        <f>+IF(F68=0,"",'Ark1'!AB436)</f>
        <v>1.2000000000000022</v>
      </c>
      <c r="AG68" s="65">
        <f t="shared" si="17"/>
        <v>2.6820224719101113</v>
      </c>
      <c r="AH68" s="25"/>
      <c r="AR68"/>
      <c r="AV68"/>
      <c r="AW68"/>
      <c r="AX68"/>
      <c r="AY68"/>
      <c r="AZ68"/>
      <c r="BA68"/>
      <c r="BE68"/>
      <c r="BF68"/>
      <c r="BG68"/>
    </row>
    <row r="69" spans="1:59" ht="15.6">
      <c r="A69" s="25"/>
      <c r="B69" s="64">
        <f>+'Ark1'!C437</f>
        <v>2023</v>
      </c>
      <c r="C69" s="64">
        <f>+'Ark1'!E437</f>
        <v>7</v>
      </c>
      <c r="D69" s="64">
        <f>+IF(F69=0,"",'Ark1'!Q437)</f>
        <v>20</v>
      </c>
      <c r="E69" s="65"/>
      <c r="F69" s="319">
        <f>+'Ark1'!R437</f>
        <v>810</v>
      </c>
      <c r="G69" s="319"/>
      <c r="H69" s="133">
        <f>+IF(F69=0,"",'Ark1'!AG437)</f>
        <v>3.896970524998741</v>
      </c>
      <c r="I69" s="133"/>
      <c r="J69" s="133">
        <f>+IF(F69=0,"",'Ark1'!AH437)</f>
        <v>2.9629629629629632</v>
      </c>
      <c r="K69" s="99"/>
      <c r="L69" s="18">
        <f>+IF(F69=0,"",'Ark1'!AI437)</f>
        <v>0</v>
      </c>
      <c r="M69" s="99"/>
      <c r="N69" s="56">
        <f t="shared" si="8"/>
        <v>0</v>
      </c>
      <c r="O69" s="99"/>
      <c r="P69" s="65">
        <f>+IF(F69=0,"",'Ark1'!S437)</f>
        <v>5.8259259259259268</v>
      </c>
      <c r="Q69" s="363"/>
      <c r="R69" s="56" t="str">
        <f>+IF(L69=0,"",'Ark1'!AJ437)</f>
        <v/>
      </c>
      <c r="S69" s="395"/>
      <c r="T69" s="56" t="str">
        <f>+IF(L69=0,"",'Ark1'!AK437)</f>
        <v/>
      </c>
      <c r="U69" s="56"/>
      <c r="V69" s="65">
        <f>+IF(F69=0,"",'Ark1'!T437)</f>
        <v>5.0111111111111111</v>
      </c>
      <c r="W69" s="65"/>
      <c r="X69" s="133">
        <f>+IF(F69=0,"",'Ark1'!U437)</f>
        <v>6.6906172839506155</v>
      </c>
      <c r="Y69" s="133"/>
      <c r="Z69" s="65">
        <f>+IF(F69=0,"",'Ark1'!W437)</f>
        <v>0</v>
      </c>
      <c r="AA69" s="133">
        <f>+IF(F69=0,"",'Ark1'!X437)</f>
        <v>0.37037037037037041</v>
      </c>
      <c r="AB69" s="134"/>
      <c r="AC69" s="133">
        <f>+IF(F69=0,"",'Ark1'!Y437)</f>
        <v>0</v>
      </c>
      <c r="AD69" s="133">
        <f>+IF(F69=0,"",'Ark1'!Z437)</f>
        <v>2.349722518778937</v>
      </c>
      <c r="AE69" s="65">
        <f>+IF(F69=0,"",'Ark1'!AA437)</f>
        <v>1.1091402273363584</v>
      </c>
      <c r="AF69" s="65">
        <f>+IF(F69=0,"",'Ark1'!AB437)</f>
        <v>0.98312929458771836</v>
      </c>
      <c r="AG69" s="65">
        <f t="shared" si="17"/>
        <v>1.1484212756940024</v>
      </c>
      <c r="AH69" s="25"/>
      <c r="AR69"/>
      <c r="AV69"/>
      <c r="AW69"/>
      <c r="AX69"/>
      <c r="AY69"/>
      <c r="AZ69"/>
      <c r="BA69"/>
      <c r="BE69"/>
      <c r="BF69"/>
      <c r="BG69"/>
    </row>
    <row r="70" spans="1:59" ht="15.6">
      <c r="A70" s="25"/>
      <c r="B70" s="64">
        <f>+'Ark1'!C438</f>
        <v>2023</v>
      </c>
      <c r="C70" s="64">
        <f>+'Ark1'!E438</f>
        <v>8</v>
      </c>
      <c r="D70" s="64">
        <f>+IF(F70=0,"",'Ark1'!Q438)</f>
        <v>10</v>
      </c>
      <c r="E70" s="65"/>
      <c r="F70" s="319">
        <f>+'Ark1'!R438</f>
        <v>220</v>
      </c>
      <c r="G70" s="319"/>
      <c r="H70" s="133">
        <f>+IF(F70=0,"",'Ark1'!AG438)</f>
        <v>1.0426628891110039</v>
      </c>
      <c r="I70" s="133"/>
      <c r="J70" s="133">
        <f>+IF(F70=0,"",'Ark1'!AH438)</f>
        <v>0</v>
      </c>
      <c r="K70" s="99"/>
      <c r="L70" s="18">
        <f>+IF(F70=0,"",'Ark1'!AI438)</f>
        <v>5</v>
      </c>
      <c r="M70" s="99"/>
      <c r="N70" s="56">
        <f t="shared" si="8"/>
        <v>2.2727272727272729</v>
      </c>
      <c r="O70" s="99"/>
      <c r="P70" s="65">
        <f>+IF(F70=0,"",'Ark1'!S438)</f>
        <v>5.168181818181818</v>
      </c>
      <c r="Q70" s="363"/>
      <c r="R70" s="56">
        <f>+IF(L70=0,"",'Ark1'!AJ438)</f>
        <v>91.2</v>
      </c>
      <c r="S70" s="395"/>
      <c r="T70" s="56">
        <f>+IF(L70=0,"",'Ark1'!AK438)</f>
        <v>15.751644709564513</v>
      </c>
      <c r="U70" s="56"/>
      <c r="V70" s="65">
        <f>+IF(F70=0,"",'Ark1'!T438)</f>
        <v>4.9818181818181806</v>
      </c>
      <c r="W70" s="65"/>
      <c r="X70" s="133">
        <f>+IF(F70=0,"",'Ark1'!U438)</f>
        <v>6.5909090909090899</v>
      </c>
      <c r="Y70" s="133"/>
      <c r="Z70" s="65">
        <f>+IF(F70=0,"",'Ark1'!W438)</f>
        <v>0</v>
      </c>
      <c r="AA70" s="133">
        <f>+IF(F70=0,"",'Ark1'!X438)</f>
        <v>0</v>
      </c>
      <c r="AB70" s="134"/>
      <c r="AC70" s="133">
        <f>+IF(F70=0,"",'Ark1'!Y438)</f>
        <v>0</v>
      </c>
      <c r="AD70" s="133">
        <f>+IF(F70=0,"",'Ark1'!Z438)</f>
        <v>1.8173429883184129</v>
      </c>
      <c r="AE70" s="65">
        <f>+IF(F70=0,"",'Ark1'!AA438)</f>
        <v>1.0719083931501736</v>
      </c>
      <c r="AF70" s="65">
        <f>+IF(F70=0,"",'Ark1'!AB438)</f>
        <v>1.6095274189639328</v>
      </c>
      <c r="AG70" s="65">
        <f t="shared" si="17"/>
        <v>1.2752858399296392</v>
      </c>
      <c r="AH70" s="25"/>
      <c r="AR70"/>
      <c r="AV70"/>
      <c r="AW70"/>
      <c r="AX70"/>
      <c r="AY70"/>
      <c r="AZ70"/>
      <c r="BA70"/>
      <c r="BE70"/>
      <c r="BF70"/>
      <c r="BG70"/>
    </row>
    <row r="71" spans="1:59" ht="15.6">
      <c r="A71" s="25"/>
      <c r="B71" s="64">
        <f>+'Ark1'!C439</f>
        <v>2023</v>
      </c>
      <c r="C71" s="64">
        <f>+'Ark1'!E439</f>
        <v>9</v>
      </c>
      <c r="D71" s="64">
        <f>+IF(F71=0,"",'Ark1'!Q439)</f>
        <v>8</v>
      </c>
      <c r="E71" s="65"/>
      <c r="F71" s="319">
        <f>+'Ark1'!R439</f>
        <v>145</v>
      </c>
      <c r="G71" s="319"/>
      <c r="H71" s="133">
        <f>+IF(F71=0,"",'Ark1'!AG439)</f>
        <v>0.62912121495394324</v>
      </c>
      <c r="I71" s="133"/>
      <c r="J71" s="133">
        <f>+IF(F71=0,"",'Ark1'!AH439)</f>
        <v>0</v>
      </c>
      <c r="K71" s="99"/>
      <c r="L71" s="18">
        <f>+IF(F71=0,"",'Ark1'!AI439)</f>
        <v>0</v>
      </c>
      <c r="M71" s="99"/>
      <c r="N71" s="56">
        <f t="shared" si="8"/>
        <v>0</v>
      </c>
      <c r="O71" s="99"/>
      <c r="P71" s="65">
        <f>+IF(F71=0,"",'Ark1'!S439)</f>
        <v>5.0965517241379308</v>
      </c>
      <c r="Q71" s="363"/>
      <c r="R71" s="56" t="str">
        <f>+IF(L71=0,"",'Ark1'!AJ439)</f>
        <v/>
      </c>
      <c r="S71" s="395"/>
      <c r="T71" s="56" t="str">
        <f>+IF(L71=0,"",'Ark1'!AK439)</f>
        <v/>
      </c>
      <c r="U71" s="56"/>
      <c r="V71" s="65">
        <f>+IF(F71=0,"",'Ark1'!T439)</f>
        <v>3.5310344827586202</v>
      </c>
      <c r="W71" s="65"/>
      <c r="X71" s="133">
        <f>+IF(F71=0,"",'Ark1'!U439)</f>
        <v>6.0337931034482795</v>
      </c>
      <c r="Y71" s="133"/>
      <c r="Z71" s="65">
        <f>+IF(F71=0,"",'Ark1'!W439)</f>
        <v>0</v>
      </c>
      <c r="AA71" s="133">
        <f>+IF(F71=0,"",'Ark1'!X439)</f>
        <v>0.68965517241379304</v>
      </c>
      <c r="AB71" s="134"/>
      <c r="AC71" s="133">
        <f>+IF(F71=0,"",'Ark1'!Y439)</f>
        <v>0</v>
      </c>
      <c r="AD71" s="133">
        <f>+IF(F71=0,"",'Ark1'!Z439)</f>
        <v>2.6705861603686234</v>
      </c>
      <c r="AE71" s="65">
        <f>+IF(F71=0,"",'Ark1'!AA439)</f>
        <v>1.7511538577553689</v>
      </c>
      <c r="AF71" s="65">
        <f>+IF(F71=0,"",'Ark1'!AB439)</f>
        <v>1.5802888099802741</v>
      </c>
      <c r="AG71" s="65">
        <f t="shared" si="17"/>
        <v>1.1838971583220577</v>
      </c>
      <c r="AH71" s="25"/>
      <c r="AR71"/>
      <c r="AV71"/>
      <c r="AW71"/>
      <c r="AX71"/>
      <c r="AY71"/>
      <c r="AZ71"/>
      <c r="BA71"/>
      <c r="BE71"/>
      <c r="BF71"/>
      <c r="BG71"/>
    </row>
    <row r="72" spans="1:59" ht="15.6">
      <c r="A72" s="25"/>
      <c r="B72" s="64">
        <f>+'Ark1'!C440</f>
        <v>2023</v>
      </c>
      <c r="C72" s="64">
        <f>+'Ark1'!E440</f>
        <v>10</v>
      </c>
      <c r="D72" s="64">
        <f>+IF(F72=0,"",'Ark1'!Q440)</f>
        <v>28</v>
      </c>
      <c r="E72" s="65"/>
      <c r="F72" s="319">
        <f>+'Ark1'!R440</f>
        <v>479</v>
      </c>
      <c r="G72" s="319"/>
      <c r="H72" s="133">
        <f>+IF(F72=0,"",'Ark1'!AG440)</f>
        <v>2.4437860887198246</v>
      </c>
      <c r="I72" s="133"/>
      <c r="J72" s="133">
        <f>+IF(F72=0,"",'Ark1'!AH440)</f>
        <v>0.41753653444676425</v>
      </c>
      <c r="K72" s="99"/>
      <c r="L72" s="18">
        <f>+IF(F72=0,"",'Ark1'!AI440)</f>
        <v>2</v>
      </c>
      <c r="M72" s="99"/>
      <c r="N72" s="56">
        <f t="shared" si="8"/>
        <v>0.41753653444676408</v>
      </c>
      <c r="O72" s="99"/>
      <c r="P72" s="65">
        <f>+IF(F72=0,"",'Ark1'!S440)</f>
        <v>5.2400835073068892</v>
      </c>
      <c r="Q72" s="363"/>
      <c r="R72" s="56">
        <f>+IF(L72=0,"",'Ark1'!AJ440)</f>
        <v>89.4</v>
      </c>
      <c r="S72" s="395"/>
      <c r="T72" s="56">
        <f>+IF(L72=0,"",'Ark1'!AK440)</f>
        <v>16.600186914920378</v>
      </c>
      <c r="U72" s="56"/>
      <c r="V72" s="65">
        <f>+IF(F72=0,"",'Ark1'!T440)</f>
        <v>4.6346555323590808</v>
      </c>
      <c r="W72" s="65"/>
      <c r="X72" s="133">
        <f>+IF(F72=0,"",'Ark1'!U440)</f>
        <v>7.0949895615866394</v>
      </c>
      <c r="Y72" s="133"/>
      <c r="Z72" s="65">
        <f>+IF(F72=0,"",'Ark1'!W440)</f>
        <v>0</v>
      </c>
      <c r="AA72" s="133">
        <f>+IF(F72=0,"",'Ark1'!X440)</f>
        <v>1.670146137787057</v>
      </c>
      <c r="AB72" s="134"/>
      <c r="AC72" s="133">
        <f>+IF(F72=0,"",'Ark1'!Y440)</f>
        <v>0.20876826722338213</v>
      </c>
      <c r="AD72" s="133">
        <f>+IF(F72=0,"",'Ark1'!Z440)</f>
        <v>2.7507478485685684</v>
      </c>
      <c r="AE72" s="65">
        <f>+IF(F72=0,"",'Ark1'!AA440)</f>
        <v>1.1909456573616344</v>
      </c>
      <c r="AF72" s="65">
        <f>+IF(F72=0,"",'Ark1'!AB440)</f>
        <v>1.4571576402877402</v>
      </c>
      <c r="AG72" s="65">
        <f t="shared" si="17"/>
        <v>1.35398406374502</v>
      </c>
      <c r="AH72" s="25"/>
      <c r="AR72"/>
      <c r="AV72"/>
      <c r="AW72"/>
      <c r="AX72"/>
      <c r="AY72"/>
      <c r="AZ72"/>
      <c r="BA72"/>
      <c r="BE72"/>
      <c r="BF72"/>
      <c r="BG72"/>
    </row>
    <row r="73" spans="1:59" ht="15.6">
      <c r="A73" s="25"/>
      <c r="B73" s="64">
        <f>+'Ark1'!C441</f>
        <v>2023</v>
      </c>
      <c r="C73" s="64">
        <f>+'Ark1'!E441</f>
        <v>11</v>
      </c>
      <c r="D73" s="64">
        <f>+IF(F73=0,"",'Ark1'!Q441)</f>
        <v>50</v>
      </c>
      <c r="E73" s="65">
        <f t="shared" ref="E73:E86" si="18">+IF(F73=0,"",D73-D126)</f>
        <v>31</v>
      </c>
      <c r="F73" s="319">
        <f>+'Ark1'!R441</f>
        <v>2192</v>
      </c>
      <c r="G73" s="319">
        <f t="shared" ref="G73:G86" si="19">+IF(F73=0,"",F73-F126)</f>
        <v>1681</v>
      </c>
      <c r="H73" s="133">
        <f>+IF(F73=0,"",'Ark1'!AG441)</f>
        <v>10.164093566410436</v>
      </c>
      <c r="I73" s="133">
        <f t="shared" ref="I73:I114" si="20">+IF(F73=0,"",H73-H126)</f>
        <v>7.859302000552038</v>
      </c>
      <c r="J73" s="133">
        <f>+IF(F73=0,"",'Ark1'!AH441)</f>
        <v>9.1240875912408814E-2</v>
      </c>
      <c r="K73" s="99"/>
      <c r="L73" s="18">
        <f>+IF(F73=0,"",'Ark1'!AI441)</f>
        <v>0</v>
      </c>
      <c r="M73" s="99"/>
      <c r="N73" s="56">
        <f t="shared" si="8"/>
        <v>0</v>
      </c>
      <c r="O73" s="99"/>
      <c r="P73" s="65">
        <f>+IF(F73=0,"",'Ark1'!S441)</f>
        <v>5.367244525547445</v>
      </c>
      <c r="Q73" s="363">
        <f t="shared" ref="Q73:Q86" si="21">+IF(F73=0,"",P73-P126)</f>
        <v>0.30853611067464559</v>
      </c>
      <c r="R73" s="56" t="str">
        <f>+IF(L73=0,"",'Ark1'!AJ441)</f>
        <v/>
      </c>
      <c r="S73" s="395"/>
      <c r="T73" s="56" t="str">
        <f>+IF(L73=0,"",'Ark1'!AK441)</f>
        <v/>
      </c>
      <c r="U73" s="56"/>
      <c r="V73" s="65">
        <f>+IF(F73=0,"",'Ark1'!T441)</f>
        <v>4.7992700729926998</v>
      </c>
      <c r="W73" s="65">
        <f t="shared" ref="W73:W86" si="22">+IF(F73=0,"",V73-V126)</f>
        <v>-7.7442255774424318E-2</v>
      </c>
      <c r="X73" s="133">
        <f>+IF(F73=0,"",'Ark1'!U441)</f>
        <v>6.4484032846715316</v>
      </c>
      <c r="Y73" s="133">
        <f t="shared" ref="Y73:Y86" si="23">+IF(F73=0,"",X73-X126)</f>
        <v>0.21063420443669489</v>
      </c>
      <c r="Z73" s="65">
        <f>+IF(F73=0,"",'Ark1'!W441)</f>
        <v>0</v>
      </c>
      <c r="AA73" s="133">
        <f>+IF(F73=0,"",'Ark1'!X441)</f>
        <v>0.22810218978102204</v>
      </c>
      <c r="AB73" s="134">
        <f t="shared" ref="AB73:AB86" si="24">+IF(F73=0,"",AA73-AA126)</f>
        <v>-0.55467667518962405</v>
      </c>
      <c r="AC73" s="133">
        <f>+IF(F73=0,"",'Ark1'!Y441)</f>
        <v>0</v>
      </c>
      <c r="AD73" s="133">
        <f>+IF(F73=0,"",'Ark1'!Z441)</f>
        <v>1.7398341869113163</v>
      </c>
      <c r="AE73" s="65">
        <f>+IF(F73=0,"",'Ark1'!AA441)</f>
        <v>1.3541245719156172</v>
      </c>
      <c r="AF73" s="65">
        <f>+IF(F73=0,"",'Ark1'!AB441)</f>
        <v>1.3635771092607829</v>
      </c>
      <c r="AG73" s="65">
        <f t="shared" si="17"/>
        <v>1.2014364640883977</v>
      </c>
      <c r="AH73" s="25"/>
      <c r="AR73"/>
      <c r="AV73"/>
      <c r="AW73"/>
      <c r="AX73"/>
      <c r="AY73"/>
      <c r="AZ73"/>
      <c r="BA73"/>
      <c r="BE73"/>
      <c r="BF73"/>
      <c r="BG73"/>
    </row>
    <row r="74" spans="1:59" ht="15.6">
      <c r="A74" s="25"/>
      <c r="B74" s="64">
        <f>+'Ark1'!C442</f>
        <v>2023</v>
      </c>
      <c r="C74" s="64">
        <f>+'Ark1'!E442</f>
        <v>12</v>
      </c>
      <c r="D74" s="64">
        <f>+IF(F74=0,"",'Ark1'!Q442)</f>
        <v>23</v>
      </c>
      <c r="E74" s="65">
        <f t="shared" si="18"/>
        <v>2</v>
      </c>
      <c r="F74" s="319">
        <f>+'Ark1'!R442</f>
        <v>243</v>
      </c>
      <c r="G74" s="319">
        <f t="shared" si="19"/>
        <v>-298</v>
      </c>
      <c r="H74" s="133">
        <f>+IF(F74=0,"",'Ark1'!AG442)</f>
        <v>1.2759317451300449</v>
      </c>
      <c r="I74" s="133">
        <f t="shared" si="20"/>
        <v>-1.2076754926457733</v>
      </c>
      <c r="J74" s="133">
        <f>+IF(F74=0,"",'Ark1'!AH442)</f>
        <v>0</v>
      </c>
      <c r="K74" s="99"/>
      <c r="L74" s="18">
        <f>+IF(F74=0,"",'Ark1'!AI442)</f>
        <v>0</v>
      </c>
      <c r="M74" s="99"/>
      <c r="N74" s="56">
        <f t="shared" si="8"/>
        <v>0</v>
      </c>
      <c r="O74" s="99"/>
      <c r="P74" s="65">
        <f>+IF(F74=0,"",'Ark1'!S442)</f>
        <v>5.7242798353909476</v>
      </c>
      <c r="Q74" s="363">
        <f t="shared" si="21"/>
        <v>-0.12414900009888719</v>
      </c>
      <c r="R74" s="56" t="str">
        <f>+IF(L74=0,"",'Ark1'!AJ442)</f>
        <v/>
      </c>
      <c r="S74" s="395"/>
      <c r="T74" s="56" t="str">
        <f>+IF(L74=0,"",'Ark1'!AK442)</f>
        <v/>
      </c>
      <c r="U74" s="56"/>
      <c r="V74" s="65">
        <f>+IF(F74=0,"",'Ark1'!T442)</f>
        <v>4.6790123456790118</v>
      </c>
      <c r="W74" s="65">
        <f t="shared" si="22"/>
        <v>-0.12505419775906645</v>
      </c>
      <c r="X74" s="133">
        <f>+IF(F74=0,"",'Ark1'!U442)</f>
        <v>7.3020576131687251</v>
      </c>
      <c r="Y74" s="133">
        <f t="shared" si="23"/>
        <v>0.95307424902824689</v>
      </c>
      <c r="Z74" s="65">
        <f>+IF(F74=0,"",'Ark1'!W442)</f>
        <v>0</v>
      </c>
      <c r="AA74" s="133">
        <f>+IF(F74=0,"",'Ark1'!X442)</f>
        <v>4.5267489711934177</v>
      </c>
      <c r="AB74" s="134">
        <f t="shared" si="24"/>
        <v>4.5267489711934177</v>
      </c>
      <c r="AC74" s="133">
        <f>+IF(F74=0,"",'Ark1'!Y442)</f>
        <v>0.41152263374485593</v>
      </c>
      <c r="AD74" s="133">
        <f>+IF(F74=0,"",'Ark1'!Z442)</f>
        <v>3.6931529188861698</v>
      </c>
      <c r="AE74" s="65">
        <f>+IF(F74=0,"",'Ark1'!AA442)</f>
        <v>1.6411964281982918</v>
      </c>
      <c r="AF74" s="65">
        <f>+IF(F74=0,"",'Ark1'!AB442)</f>
        <v>1.2651761258722889</v>
      </c>
      <c r="AG74" s="65">
        <f t="shared" si="17"/>
        <v>1.2756290438533429</v>
      </c>
      <c r="AH74" s="25"/>
      <c r="AR74"/>
      <c r="AV74"/>
      <c r="AW74"/>
      <c r="AX74"/>
      <c r="AY74"/>
      <c r="AZ74"/>
      <c r="BA74"/>
      <c r="BE74"/>
      <c r="BF74"/>
      <c r="BG74"/>
    </row>
    <row r="75" spans="1:59" ht="15.6">
      <c r="A75" s="25"/>
      <c r="B75" s="64">
        <f>+'Ark1'!C443</f>
        <v>2023</v>
      </c>
      <c r="C75" s="64">
        <f>+'Ark1'!E443</f>
        <v>13</v>
      </c>
      <c r="D75" s="64">
        <f>+IF(F75=0,"",'Ark1'!Q443)</f>
        <v>32</v>
      </c>
      <c r="E75" s="65">
        <f t="shared" si="18"/>
        <v>4</v>
      </c>
      <c r="F75" s="319">
        <f>+'Ark1'!R443</f>
        <v>715</v>
      </c>
      <c r="G75" s="319">
        <f t="shared" si="19"/>
        <v>-20</v>
      </c>
      <c r="H75" s="133">
        <f>+IF(F75=0,"",'Ark1'!AG443)</f>
        <v>3.3089086555401326</v>
      </c>
      <c r="I75" s="133">
        <f t="shared" si="20"/>
        <v>-0.16190859788006984</v>
      </c>
      <c r="J75" s="133">
        <f>+IF(F75=0,"",'Ark1'!AH443)</f>
        <v>0</v>
      </c>
      <c r="K75" s="99"/>
      <c r="L75" s="18">
        <f>+IF(F75=0,"",'Ark1'!AI443)</f>
        <v>10</v>
      </c>
      <c r="M75" s="99"/>
      <c r="N75" s="56">
        <f t="shared" ref="N75:N114" si="25">IF(F75=0,"",100*L75/F75)</f>
        <v>1.3986013986013985</v>
      </c>
      <c r="O75" s="99"/>
      <c r="P75" s="65">
        <f>+IF(F75=0,"",'Ark1'!S443)</f>
        <v>5.0797202797202798</v>
      </c>
      <c r="Q75" s="363">
        <f t="shared" si="21"/>
        <v>-7.402121687835983E-2</v>
      </c>
      <c r="R75" s="56">
        <f>+IF(L75=0,"",'Ark1'!AJ443)</f>
        <v>88.7</v>
      </c>
      <c r="S75" s="395"/>
      <c r="T75" s="56">
        <f>+IF(L75=0,"",'Ark1'!AK443)</f>
        <v>14.162594700038863</v>
      </c>
      <c r="U75" s="56"/>
      <c r="V75" s="65">
        <f>+IF(F75=0,"",'Ark1'!T443)</f>
        <v>4.7902097902097909</v>
      </c>
      <c r="W75" s="65">
        <f t="shared" si="22"/>
        <v>-0.30366776081061708</v>
      </c>
      <c r="X75" s="133">
        <f>+IF(F75=0,"",'Ark1'!U443)</f>
        <v>6.435804195804196</v>
      </c>
      <c r="Y75" s="133">
        <f t="shared" si="23"/>
        <v>-9.4944103515530287E-2</v>
      </c>
      <c r="Z75" s="65">
        <f>+IF(F75=0,"",'Ark1'!W443)</f>
        <v>0</v>
      </c>
      <c r="AA75" s="133">
        <f>+IF(F75=0,"",'Ark1'!X443)</f>
        <v>0.27972027972027969</v>
      </c>
      <c r="AB75" s="134">
        <f t="shared" si="24"/>
        <v>0.14366585795157219</v>
      </c>
      <c r="AC75" s="133">
        <f>+IF(F75=0,"",'Ark1'!Y443)</f>
        <v>0</v>
      </c>
      <c r="AD75" s="133">
        <f>+IF(F75=0,"",'Ark1'!Z443)</f>
        <v>2.3728721531863064</v>
      </c>
      <c r="AE75" s="65">
        <f>+IF(F75=0,"",'Ark1'!AA443)</f>
        <v>1.2870826468950547</v>
      </c>
      <c r="AF75" s="65">
        <f>+IF(F75=0,"",'Ark1'!AB443)</f>
        <v>1.3579764195257844</v>
      </c>
      <c r="AG75" s="65">
        <f t="shared" si="17"/>
        <v>1.2669603524229076</v>
      </c>
      <c r="AH75" s="25"/>
      <c r="AR75"/>
      <c r="AV75"/>
      <c r="AW75"/>
      <c r="AX75"/>
      <c r="AY75"/>
      <c r="AZ75"/>
      <c r="BA75"/>
      <c r="BE75"/>
      <c r="BF75"/>
      <c r="BG75"/>
    </row>
    <row r="76" spans="1:59" ht="15.6">
      <c r="A76" s="25"/>
      <c r="B76" s="64">
        <f>+'Ark1'!C444</f>
        <v>2023</v>
      </c>
      <c r="C76" s="64">
        <f>+'Ark1'!E444</f>
        <v>14</v>
      </c>
      <c r="D76" s="64" t="str">
        <f>+IF(F76=0,"",'Ark1'!Q444)</f>
        <v/>
      </c>
      <c r="E76" s="65" t="str">
        <f t="shared" si="18"/>
        <v/>
      </c>
      <c r="F76" s="319">
        <f>+'Ark1'!R444</f>
        <v>0</v>
      </c>
      <c r="G76" s="319" t="str">
        <f t="shared" si="19"/>
        <v/>
      </c>
      <c r="H76" s="133" t="str">
        <f>+IF(F76=0,"",'Ark1'!AG444)</f>
        <v/>
      </c>
      <c r="I76" s="133" t="str">
        <f t="shared" si="20"/>
        <v/>
      </c>
      <c r="J76" s="133" t="str">
        <f>+IF(F76=0,"",'Ark1'!AH444)</f>
        <v/>
      </c>
      <c r="K76" s="99"/>
      <c r="L76" s="18" t="str">
        <f>+IF(F76=0,"",'Ark1'!AI444)</f>
        <v/>
      </c>
      <c r="M76" s="99"/>
      <c r="N76" s="56" t="str">
        <f t="shared" si="25"/>
        <v/>
      </c>
      <c r="O76" s="99"/>
      <c r="P76" s="65" t="str">
        <f>+IF(F76=0,"",'Ark1'!S444)</f>
        <v/>
      </c>
      <c r="Q76" s="363" t="str">
        <f t="shared" si="21"/>
        <v/>
      </c>
      <c r="R76" s="56" t="str">
        <f>+IF(L76=0,"",'Ark1'!AJ444)</f>
        <v/>
      </c>
      <c r="S76" s="395"/>
      <c r="T76" s="56" t="str">
        <f>+IF(L76=0,"",'Ark1'!AK444)</f>
        <v/>
      </c>
      <c r="U76" s="56"/>
      <c r="V76" s="65" t="str">
        <f>+IF(F76=0,"",'Ark1'!T444)</f>
        <v/>
      </c>
      <c r="W76" s="65" t="str">
        <f t="shared" si="22"/>
        <v/>
      </c>
      <c r="X76" s="133" t="str">
        <f>+IF(F76=0,"",'Ark1'!U444)</f>
        <v/>
      </c>
      <c r="Y76" s="133" t="str">
        <f t="shared" si="23"/>
        <v/>
      </c>
      <c r="Z76" s="65" t="str">
        <f>+IF(F76=0,"",'Ark1'!W444)</f>
        <v/>
      </c>
      <c r="AA76" s="133" t="str">
        <f>+IF(F76=0,"",'Ark1'!X444)</f>
        <v/>
      </c>
      <c r="AB76" s="134" t="str">
        <f t="shared" si="24"/>
        <v/>
      </c>
      <c r="AC76" s="133" t="str">
        <f>+IF(F76=0,"",'Ark1'!Y444)</f>
        <v/>
      </c>
      <c r="AD76" s="133" t="str">
        <f>+IF(F76=0,"",'Ark1'!Z444)</f>
        <v/>
      </c>
      <c r="AE76" s="65" t="str">
        <f>+IF(F76=0,"",'Ark1'!AA444)</f>
        <v/>
      </c>
      <c r="AF76" s="65" t="str">
        <f>+IF(F76=0,"",'Ark1'!AB444)</f>
        <v/>
      </c>
      <c r="AG76" s="65" t="str">
        <f t="shared" si="17"/>
        <v/>
      </c>
      <c r="AH76" s="25"/>
      <c r="AR76"/>
      <c r="AV76"/>
      <c r="AW76"/>
      <c r="AX76"/>
      <c r="AY76"/>
      <c r="AZ76"/>
      <c r="BA76"/>
      <c r="BE76"/>
      <c r="BF76"/>
      <c r="BG76"/>
    </row>
    <row r="77" spans="1:59" ht="15.6">
      <c r="A77" s="25"/>
      <c r="B77" s="64">
        <f>+'Ark1'!C445</f>
        <v>2023</v>
      </c>
      <c r="C77" s="64">
        <f>+'Ark1'!E445</f>
        <v>15</v>
      </c>
      <c r="D77" s="64">
        <f>+IF(F77=0,"",'Ark1'!Q445)</f>
        <v>15</v>
      </c>
      <c r="E77" s="65">
        <f t="shared" si="18"/>
        <v>14</v>
      </c>
      <c r="F77" s="319">
        <f>+'Ark1'!R445</f>
        <v>338</v>
      </c>
      <c r="G77" s="319">
        <f t="shared" si="19"/>
        <v>336</v>
      </c>
      <c r="H77" s="133">
        <f>+IF(F77=0,"",'Ark1'!AG445)</f>
        <v>1.368477065011829</v>
      </c>
      <c r="I77" s="133">
        <f t="shared" si="20"/>
        <v>1.3537263989903352</v>
      </c>
      <c r="J77" s="133">
        <f>+IF(F77=0,"",'Ark1'!AH445)</f>
        <v>0</v>
      </c>
      <c r="K77" s="99"/>
      <c r="L77" s="18">
        <f>+IF(F77=0,"",'Ark1'!AI445)</f>
        <v>0</v>
      </c>
      <c r="M77" s="99"/>
      <c r="N77" s="56">
        <f t="shared" si="25"/>
        <v>0</v>
      </c>
      <c r="O77" s="99"/>
      <c r="P77" s="65">
        <f>+IF(F77=0,"",'Ark1'!S445)</f>
        <v>4.9408284023668632</v>
      </c>
      <c r="Q77" s="363">
        <f t="shared" si="21"/>
        <v>-5.9171597633136841E-2</v>
      </c>
      <c r="R77" s="56" t="str">
        <f>+IF(L77=0,"",'Ark1'!AJ445)</f>
        <v/>
      </c>
      <c r="S77" s="395"/>
      <c r="T77" s="56" t="str">
        <f>+IF(L77=0,"",'Ark1'!AK445)</f>
        <v/>
      </c>
      <c r="U77" s="56"/>
      <c r="V77" s="65">
        <f>+IF(F77=0,"",'Ark1'!T445)</f>
        <v>4.005917159763313</v>
      </c>
      <c r="W77" s="65">
        <f t="shared" si="22"/>
        <v>-0.99408284023668703</v>
      </c>
      <c r="X77" s="133">
        <f>+IF(F77=0,"",'Ark1'!U445)</f>
        <v>5.6304733727810659</v>
      </c>
      <c r="Y77" s="133">
        <f t="shared" si="23"/>
        <v>-4.5695266272189334</v>
      </c>
      <c r="Z77" s="65">
        <f>+IF(F77=0,"",'Ark1'!W445)</f>
        <v>0</v>
      </c>
      <c r="AA77" s="133">
        <f>+IF(F77=0,"",'Ark1'!X445)</f>
        <v>0.29585798816568054</v>
      </c>
      <c r="AB77" s="134">
        <f t="shared" si="24"/>
        <v>0.29585798816568054</v>
      </c>
      <c r="AC77" s="133">
        <f>+IF(F77=0,"",'Ark1'!Y445)</f>
        <v>0</v>
      </c>
      <c r="AD77" s="133">
        <f>+IF(F77=0,"",'Ark1'!Z445)</f>
        <v>1.6433982366072657</v>
      </c>
      <c r="AE77" s="65">
        <f>+IF(F77=0,"",'Ark1'!AA445)</f>
        <v>1.4316959034317871</v>
      </c>
      <c r="AF77" s="65">
        <f>+IF(F77=0,"",'Ark1'!AB445)</f>
        <v>1.5384501592660629</v>
      </c>
      <c r="AG77" s="65">
        <f t="shared" si="17"/>
        <v>1.1395808383233537</v>
      </c>
      <c r="AH77" s="25"/>
      <c r="AR77"/>
      <c r="AV77"/>
      <c r="AW77"/>
      <c r="AX77"/>
      <c r="AY77"/>
      <c r="AZ77"/>
      <c r="BA77"/>
      <c r="BE77"/>
      <c r="BF77"/>
      <c r="BG77"/>
    </row>
    <row r="78" spans="1:59" ht="15.6">
      <c r="A78" s="25"/>
      <c r="B78" s="64">
        <f>+'Ark1'!C446</f>
        <v>2023</v>
      </c>
      <c r="C78" s="64">
        <f>+'Ark1'!E446</f>
        <v>16</v>
      </c>
      <c r="D78" s="64">
        <f>+IF(F78=0,"",'Ark1'!Q446)</f>
        <v>10</v>
      </c>
      <c r="E78" s="65">
        <f t="shared" si="18"/>
        <v>1</v>
      </c>
      <c r="F78" s="319">
        <f>+'Ark1'!R446</f>
        <v>265</v>
      </c>
      <c r="G78" s="319">
        <f t="shared" si="19"/>
        <v>26</v>
      </c>
      <c r="H78" s="133">
        <f>+IF(F78=0,"",'Ark1'!AG446)</f>
        <v>1.2029453428922747</v>
      </c>
      <c r="I78" s="133">
        <f t="shared" si="20"/>
        <v>6.6854830491736905E-2</v>
      </c>
      <c r="J78" s="133">
        <f>+IF(F78=0,"",'Ark1'!AH446)</f>
        <v>0</v>
      </c>
      <c r="K78" s="99"/>
      <c r="L78" s="18">
        <f>+IF(F78=0,"",'Ark1'!AI446)</f>
        <v>42</v>
      </c>
      <c r="M78" s="99"/>
      <c r="N78" s="56">
        <f t="shared" si="25"/>
        <v>15.849056603773585</v>
      </c>
      <c r="O78" s="99"/>
      <c r="P78" s="65">
        <f>+IF(F78=0,"",'Ark1'!S446)</f>
        <v>5.5886792452830196</v>
      </c>
      <c r="Q78" s="363">
        <f t="shared" si="21"/>
        <v>0.54683824109891876</v>
      </c>
      <c r="R78" s="56">
        <f>+IF(L78=0,"",'Ark1'!AJ446)</f>
        <v>78.130952380952394</v>
      </c>
      <c r="S78" s="395"/>
      <c r="T78" s="56">
        <f>+IF(L78=0,"",'Ark1'!AK446)</f>
        <v>15.483780257067322</v>
      </c>
      <c r="U78" s="56"/>
      <c r="V78" s="65">
        <f>+IF(F78=0,"",'Ark1'!T446)</f>
        <v>4.6188679245283009</v>
      </c>
      <c r="W78" s="65">
        <f t="shared" si="22"/>
        <v>0.7736796400094752</v>
      </c>
      <c r="X78" s="133">
        <f>+IF(F78=0,"",'Ark1'!U446)</f>
        <v>6.3128301886792473</v>
      </c>
      <c r="Y78" s="133">
        <f t="shared" si="23"/>
        <v>-0.26122838872661269</v>
      </c>
      <c r="Z78" s="65">
        <f>+IF(F78=0,"",'Ark1'!W446)</f>
        <v>0</v>
      </c>
      <c r="AA78" s="133">
        <f>+IF(F78=0,"",'Ark1'!X446)</f>
        <v>0</v>
      </c>
      <c r="AB78" s="134">
        <f t="shared" si="24"/>
        <v>0</v>
      </c>
      <c r="AC78" s="133">
        <f>+IF(F78=0,"",'Ark1'!Y446)</f>
        <v>0</v>
      </c>
      <c r="AD78" s="133">
        <f>+IF(F78=0,"",'Ark1'!Z446)</f>
        <v>1.9238290997711796</v>
      </c>
      <c r="AE78" s="65">
        <f>+IF(F78=0,"",'Ark1'!AA446)</f>
        <v>0.97934525246794701</v>
      </c>
      <c r="AF78" s="65">
        <f>+IF(F78=0,"",'Ark1'!AB446)</f>
        <v>0.97999934612484763</v>
      </c>
      <c r="AG78" s="65">
        <f t="shared" si="17"/>
        <v>1.1295746117488186</v>
      </c>
      <c r="AH78" s="25"/>
      <c r="AR78"/>
      <c r="AV78"/>
      <c r="AW78"/>
      <c r="AX78"/>
      <c r="AY78"/>
      <c r="AZ78"/>
      <c r="BA78"/>
      <c r="BE78"/>
      <c r="BF78"/>
      <c r="BG78"/>
    </row>
    <row r="79" spans="1:59" ht="15.6">
      <c r="A79" s="25"/>
      <c r="B79" s="64">
        <f>+'Ark1'!C447</f>
        <v>2023</v>
      </c>
      <c r="C79" s="64">
        <f>+'Ark1'!E447</f>
        <v>17</v>
      </c>
      <c r="D79" s="64">
        <f>+IF(F79=0,"",'Ark1'!Q447)</f>
        <v>57</v>
      </c>
      <c r="E79" s="65">
        <f t="shared" si="18"/>
        <v>1</v>
      </c>
      <c r="F79" s="319">
        <f>+'Ark1'!R447</f>
        <v>2148</v>
      </c>
      <c r="G79" s="319">
        <f t="shared" si="19"/>
        <v>-95</v>
      </c>
      <c r="H79" s="133">
        <f>+IF(F79=0,"",'Ark1'!AG447)</f>
        <v>10.182286236130787</v>
      </c>
      <c r="I79" s="133">
        <f t="shared" si="20"/>
        <v>-0.76480486022258098</v>
      </c>
      <c r="J79" s="133">
        <f>+IF(F79=0,"",'Ark1'!AH447)</f>
        <v>0</v>
      </c>
      <c r="K79" s="99"/>
      <c r="L79" s="18">
        <f>+IF(F79=0,"",'Ark1'!AI447)</f>
        <v>0</v>
      </c>
      <c r="M79" s="99"/>
      <c r="N79" s="56">
        <f t="shared" si="25"/>
        <v>0</v>
      </c>
      <c r="O79" s="99"/>
      <c r="P79" s="65">
        <f>+IF(F79=0,"",'Ark1'!S447)</f>
        <v>5.4292364990689004</v>
      </c>
      <c r="Q79" s="363">
        <f t="shared" si="21"/>
        <v>0.12651692706711515</v>
      </c>
      <c r="R79" s="56" t="str">
        <f>+IF(L79=0,"",'Ark1'!AJ447)</f>
        <v/>
      </c>
      <c r="S79" s="395"/>
      <c r="T79" s="56" t="str">
        <f>+IF(L79=0,"",'Ark1'!AK447)</f>
        <v/>
      </c>
      <c r="U79" s="56"/>
      <c r="V79" s="65">
        <f>+IF(F79=0,"",'Ark1'!T447)</f>
        <v>4.7136871508379876</v>
      </c>
      <c r="W79" s="65">
        <f t="shared" si="22"/>
        <v>1.596089136406853E-2</v>
      </c>
      <c r="X79" s="133">
        <f>+IF(F79=0,"",'Ark1'!U447)</f>
        <v>6.5922718808193688</v>
      </c>
      <c r="Y79" s="133">
        <f t="shared" si="23"/>
        <v>-0.15748291186899088</v>
      </c>
      <c r="Z79" s="65">
        <f>+IF(F79=0,"",'Ark1'!W447)</f>
        <v>0</v>
      </c>
      <c r="AA79" s="133">
        <f>+IF(F79=0,"",'Ark1'!X447)</f>
        <v>0.23277467411545633</v>
      </c>
      <c r="AB79" s="134">
        <f t="shared" si="24"/>
        <v>0.23277467411545633</v>
      </c>
      <c r="AC79" s="133">
        <f>+IF(F79=0,"",'Ark1'!Y447)</f>
        <v>4.6554934823091261E-2</v>
      </c>
      <c r="AD79" s="133">
        <f>+IF(F79=0,"",'Ark1'!Z447)</f>
        <v>1.7853469000844939</v>
      </c>
      <c r="AE79" s="65">
        <f>+IF(F79=0,"",'Ark1'!AA447)</f>
        <v>1.2544601893990108</v>
      </c>
      <c r="AF79" s="65">
        <f>+IF(F79=0,"",'Ark1'!AB447)</f>
        <v>1.7410208051671419</v>
      </c>
      <c r="AG79" s="65">
        <f t="shared" si="17"/>
        <v>1.2142171154175962</v>
      </c>
      <c r="AH79" s="25"/>
      <c r="AR79"/>
      <c r="AV79"/>
      <c r="AW79"/>
      <c r="AX79"/>
      <c r="AY79"/>
      <c r="AZ79"/>
      <c r="BA79"/>
      <c r="BE79"/>
      <c r="BF79"/>
      <c r="BG79"/>
    </row>
    <row r="80" spans="1:59" ht="15.6">
      <c r="A80" s="25"/>
      <c r="B80" s="64">
        <f>+'Ark1'!C448</f>
        <v>2023</v>
      </c>
      <c r="C80" s="64">
        <f>+'Ark1'!E448</f>
        <v>18</v>
      </c>
      <c r="D80" s="64">
        <f>+IF(F80=0,"",'Ark1'!Q448)</f>
        <v>4</v>
      </c>
      <c r="E80" s="65">
        <f t="shared" si="18"/>
        <v>-8</v>
      </c>
      <c r="F80" s="319">
        <f>+'Ark1'!R448</f>
        <v>85</v>
      </c>
      <c r="G80" s="319">
        <f t="shared" si="19"/>
        <v>-121</v>
      </c>
      <c r="H80" s="133">
        <f>+IF(F80=0,"",'Ark1'!AG448)</f>
        <v>0.52485492604284278</v>
      </c>
      <c r="I80" s="133">
        <f t="shared" si="20"/>
        <v>-0.37775568153709083</v>
      </c>
      <c r="J80" s="133">
        <f>+IF(F80=0,"",'Ark1'!AH448)</f>
        <v>0</v>
      </c>
      <c r="K80" s="99"/>
      <c r="L80" s="18">
        <f>+IF(F80=0,"",'Ark1'!AI448)</f>
        <v>0</v>
      </c>
      <c r="M80" s="99"/>
      <c r="N80" s="56">
        <f t="shared" si="25"/>
        <v>0</v>
      </c>
      <c r="O80" s="99"/>
      <c r="P80" s="65">
        <f>+IF(F80=0,"",'Ark1'!S448)</f>
        <v>6.5647058823529392</v>
      </c>
      <c r="Q80" s="363">
        <f t="shared" si="21"/>
        <v>0.83655054254711558</v>
      </c>
      <c r="R80" s="56" t="str">
        <f>+IF(L80=0,"",'Ark1'!AJ448)</f>
        <v/>
      </c>
      <c r="S80" s="395"/>
      <c r="T80" s="56" t="str">
        <f>+IF(L80=0,"",'Ark1'!AK448)</f>
        <v/>
      </c>
      <c r="U80" s="56"/>
      <c r="V80" s="65">
        <f>+IF(F80=0,"",'Ark1'!T448)</f>
        <v>5.0705882352941183</v>
      </c>
      <c r="W80" s="65">
        <f t="shared" si="22"/>
        <v>0.43466590519703008</v>
      </c>
      <c r="X80" s="133">
        <f>+IF(F80=0,"",'Ark1'!U448)</f>
        <v>8.587058823529409</v>
      </c>
      <c r="Y80" s="133">
        <f t="shared" si="23"/>
        <v>2.5273500856653337</v>
      </c>
      <c r="Z80" s="65">
        <f>+IF(F80=0,"",'Ark1'!W448)</f>
        <v>0</v>
      </c>
      <c r="AA80" s="133">
        <f>+IF(F80=0,"",'Ark1'!X448)</f>
        <v>4.7058823529411757</v>
      </c>
      <c r="AB80" s="134">
        <f t="shared" si="24"/>
        <v>4.2204454597372925</v>
      </c>
      <c r="AC80" s="133">
        <f>+IF(F80=0,"",'Ark1'!Y448)</f>
        <v>0</v>
      </c>
      <c r="AD80" s="133">
        <f>+IF(F80=0,"",'Ark1'!Z448)</f>
        <v>3.4612404520818849</v>
      </c>
      <c r="AE80" s="65">
        <f>+IF(F80=0,"",'Ark1'!AA448)</f>
        <v>1.1422069331783504</v>
      </c>
      <c r="AF80" s="65">
        <f>+IF(F80=0,"",'Ark1'!AB448)</f>
        <v>1.0265674992175751</v>
      </c>
      <c r="AG80" s="65">
        <f t="shared" si="17"/>
        <v>1.3080645161290323</v>
      </c>
      <c r="AH80" s="25"/>
      <c r="AR80"/>
      <c r="AV80"/>
      <c r="AW80"/>
      <c r="AX80"/>
      <c r="AY80"/>
      <c r="AZ80"/>
      <c r="BA80"/>
      <c r="BE80"/>
      <c r="BF80"/>
      <c r="BG80"/>
    </row>
    <row r="81" spans="1:59" ht="15.6">
      <c r="A81" s="25"/>
      <c r="B81" s="64">
        <f>+'Ark1'!C449</f>
        <v>2023</v>
      </c>
      <c r="C81" s="64">
        <f>+'Ark1'!E449</f>
        <v>19</v>
      </c>
      <c r="D81" s="64">
        <f>+IF(F81=0,"",'Ark1'!Q449)</f>
        <v>28</v>
      </c>
      <c r="E81" s="65">
        <f t="shared" si="18"/>
        <v>9</v>
      </c>
      <c r="F81" s="319">
        <f>+'Ark1'!R449</f>
        <v>714</v>
      </c>
      <c r="G81" s="319">
        <f t="shared" si="19"/>
        <v>302</v>
      </c>
      <c r="H81" s="133">
        <f>+IF(F81=0,"",'Ark1'!AG449)</f>
        <v>3.1902608095378473</v>
      </c>
      <c r="I81" s="133">
        <f t="shared" si="20"/>
        <v>1.09241241109864</v>
      </c>
      <c r="J81" s="133">
        <f>+IF(F81=0,"",'Ark1'!AH449)</f>
        <v>0</v>
      </c>
      <c r="K81" s="99"/>
      <c r="L81" s="18">
        <f>+IF(F81=0,"",'Ark1'!AI449)</f>
        <v>264</v>
      </c>
      <c r="M81" s="99"/>
      <c r="N81" s="56">
        <f t="shared" si="25"/>
        <v>36.974789915966383</v>
      </c>
      <c r="O81" s="99"/>
      <c r="P81" s="65">
        <f>+IF(F81=0,"",'Ark1'!S449)</f>
        <v>5.2156862745098032</v>
      </c>
      <c r="Q81" s="363">
        <f t="shared" si="21"/>
        <v>0.17685132305349427</v>
      </c>
      <c r="R81" s="56">
        <f>+IF(L81=0,"",'Ark1'!AJ449)</f>
        <v>74.535227272727283</v>
      </c>
      <c r="S81" s="395"/>
      <c r="T81" s="56">
        <f>+IF(L81=0,"",'Ark1'!AK449)</f>
        <v>13.835269299584377</v>
      </c>
      <c r="U81" s="56"/>
      <c r="V81" s="65">
        <f>+IF(F81=0,"",'Ark1'!T449)</f>
        <v>4.4887955182072812</v>
      </c>
      <c r="W81" s="65">
        <f t="shared" si="22"/>
        <v>0.29704794539174717</v>
      </c>
      <c r="X81" s="133">
        <f>+IF(F81=0,"",'Ark1'!U449)</f>
        <v>6.213725490196075</v>
      </c>
      <c r="Y81" s="133">
        <f t="shared" si="23"/>
        <v>-0.82826480106606226</v>
      </c>
      <c r="Z81" s="65">
        <f>+IF(F81=0,"",'Ark1'!W449)</f>
        <v>0.14005602240896359</v>
      </c>
      <c r="AA81" s="133">
        <f>+IF(F81=0,"",'Ark1'!X449)</f>
        <v>0</v>
      </c>
      <c r="AB81" s="134">
        <f t="shared" si="24"/>
        <v>0</v>
      </c>
      <c r="AC81" s="133">
        <f>+IF(F81=0,"",'Ark1'!Y449)</f>
        <v>0</v>
      </c>
      <c r="AD81" s="133">
        <f>+IF(F81=0,"",'Ark1'!Z449)</f>
        <v>1.5467257774171757</v>
      </c>
      <c r="AE81" s="65">
        <f>+IF(F81=0,"",'Ark1'!AA449)</f>
        <v>1.4728087810363857</v>
      </c>
      <c r="AF81" s="65">
        <f>+IF(F81=0,"",'Ark1'!AB449)</f>
        <v>1.4399318981647922</v>
      </c>
      <c r="AG81" s="65">
        <f t="shared" si="17"/>
        <v>1.1913533834586461</v>
      </c>
      <c r="AH81" s="25"/>
      <c r="AR81"/>
      <c r="AV81"/>
      <c r="AW81"/>
      <c r="AX81"/>
      <c r="AY81"/>
      <c r="AZ81"/>
      <c r="BA81"/>
      <c r="BE81"/>
      <c r="BF81"/>
      <c r="BG81"/>
    </row>
    <row r="82" spans="1:59" ht="15.6">
      <c r="A82" s="25"/>
      <c r="B82" s="64">
        <f>+'Ark1'!C450</f>
        <v>2023</v>
      </c>
      <c r="C82" s="64">
        <f>+'Ark1'!E450</f>
        <v>20</v>
      </c>
      <c r="D82" s="64">
        <f>+IF(F82=0,"",'Ark1'!Q450)</f>
        <v>1</v>
      </c>
      <c r="E82" s="65">
        <f t="shared" si="18"/>
        <v>-11</v>
      </c>
      <c r="F82" s="319">
        <f>+'Ark1'!R450</f>
        <v>6</v>
      </c>
      <c r="G82" s="319">
        <f t="shared" si="19"/>
        <v>-304</v>
      </c>
      <c r="H82" s="133">
        <f>+IF(F82=0,"",'Ark1'!AG450)</f>
        <v>2.3585753629545472E-2</v>
      </c>
      <c r="I82" s="133">
        <f t="shared" si="20"/>
        <v>-1.5639185233405302</v>
      </c>
      <c r="J82" s="133">
        <f>+IF(F82=0,"",'Ark1'!AH450)</f>
        <v>0</v>
      </c>
      <c r="K82" s="99"/>
      <c r="L82" s="18">
        <f>+IF(F82=0,"",'Ark1'!AI450)</f>
        <v>0</v>
      </c>
      <c r="M82" s="99"/>
      <c r="N82" s="56">
        <f t="shared" si="25"/>
        <v>0</v>
      </c>
      <c r="O82" s="99"/>
      <c r="P82" s="65">
        <f>+IF(F82=0,"",'Ark1'!S450)</f>
        <v>5.833333333333333</v>
      </c>
      <c r="Q82" s="363">
        <f t="shared" si="21"/>
        <v>0.68494623655913944</v>
      </c>
      <c r="R82" s="56" t="str">
        <f>+IF(L82=0,"",'Ark1'!AJ450)</f>
        <v/>
      </c>
      <c r="S82" s="395"/>
      <c r="T82" s="56" t="str">
        <f>+IF(L82=0,"",'Ark1'!AK450)</f>
        <v/>
      </c>
      <c r="U82" s="56"/>
      <c r="V82" s="65">
        <f>+IF(F82=0,"",'Ark1'!T450)</f>
        <v>5</v>
      </c>
      <c r="W82" s="65">
        <f t="shared" si="22"/>
        <v>0.29032258064516014</v>
      </c>
      <c r="X82" s="133">
        <f>+IF(F82=0,"",'Ark1'!U450)</f>
        <v>5.4666666666666677</v>
      </c>
      <c r="Y82" s="133">
        <f t="shared" si="23"/>
        <v>-1.6155913978494683</v>
      </c>
      <c r="Z82" s="65">
        <f>+IF(F82=0,"",'Ark1'!W450)</f>
        <v>0</v>
      </c>
      <c r="AA82" s="133">
        <f>+IF(F82=0,"",'Ark1'!X450)</f>
        <v>0</v>
      </c>
      <c r="AB82" s="134">
        <f t="shared" si="24"/>
        <v>0</v>
      </c>
      <c r="AC82" s="133">
        <f>+IF(F82=0,"",'Ark1'!Y450)</f>
        <v>0</v>
      </c>
      <c r="AD82" s="133">
        <f>+IF(F82=0,"",'Ark1'!Z450)</f>
        <v>1.4907119849998569</v>
      </c>
      <c r="AE82" s="65">
        <f>+IF(F82=0,"",'Ark1'!AA450)</f>
        <v>0.37267799624997328</v>
      </c>
      <c r="AF82" s="65">
        <f>+IF(F82=0,"",'Ark1'!AB450)</f>
        <v>0</v>
      </c>
      <c r="AG82" s="65">
        <f t="shared" si="17"/>
        <v>0.93714285714285739</v>
      </c>
      <c r="AH82" s="25"/>
      <c r="AR82"/>
      <c r="AV82"/>
      <c r="AW82"/>
      <c r="AX82"/>
      <c r="AY82"/>
      <c r="AZ82"/>
      <c r="BA82"/>
      <c r="BE82"/>
      <c r="BF82"/>
      <c r="BG82"/>
    </row>
    <row r="83" spans="1:59" ht="15.6">
      <c r="A83" s="25"/>
      <c r="B83" s="64">
        <f>+'Ark1'!C451</f>
        <v>2023</v>
      </c>
      <c r="C83" s="64">
        <f>+'Ark1'!E451</f>
        <v>21</v>
      </c>
      <c r="D83" s="64">
        <f>+IF(F83=0,"",'Ark1'!Q451)</f>
        <v>23</v>
      </c>
      <c r="E83" s="65">
        <f t="shared" si="18"/>
        <v>5</v>
      </c>
      <c r="F83" s="319">
        <f>+'Ark1'!R451</f>
        <v>560</v>
      </c>
      <c r="G83" s="319">
        <f t="shared" si="19"/>
        <v>89</v>
      </c>
      <c r="H83" s="133">
        <f>+IF(F83=0,"",'Ark1'!AG451)</f>
        <v>2.7694564490497404</v>
      </c>
      <c r="I83" s="133">
        <f t="shared" si="20"/>
        <v>0.35642102518067453</v>
      </c>
      <c r="J83" s="133">
        <f>+IF(F83=0,"",'Ark1'!AH451)</f>
        <v>0</v>
      </c>
      <c r="K83" s="99"/>
      <c r="L83" s="18">
        <f>+IF(F83=0,"",'Ark1'!AI451)</f>
        <v>171</v>
      </c>
      <c r="M83" s="99"/>
      <c r="N83" s="56">
        <f t="shared" si="25"/>
        <v>30.535714285714285</v>
      </c>
      <c r="O83" s="99"/>
      <c r="P83" s="65">
        <f>+IF(F83=0,"",'Ark1'!S451)</f>
        <v>5.9</v>
      </c>
      <c r="Q83" s="363">
        <f t="shared" si="21"/>
        <v>0.29702760084925739</v>
      </c>
      <c r="R83" s="56">
        <f>+IF(L83=0,"",'Ark1'!AJ451)</f>
        <v>79.601754385964981</v>
      </c>
      <c r="S83" s="395"/>
      <c r="T83" s="56">
        <f>+IF(L83=0,"",'Ark1'!AK451)</f>
        <v>15.577546991995654</v>
      </c>
      <c r="U83" s="56"/>
      <c r="V83" s="65">
        <f>+IF(F83=0,"",'Ark1'!T451)</f>
        <v>4.6678571428571436</v>
      </c>
      <c r="W83" s="65">
        <f t="shared" si="22"/>
        <v>0.83346223839854439</v>
      </c>
      <c r="X83" s="133">
        <f>+IF(F83=0,"",'Ark1'!U451)</f>
        <v>6.8775000000000048</v>
      </c>
      <c r="Y83" s="133">
        <f t="shared" si="23"/>
        <v>-0.20785031847133428</v>
      </c>
      <c r="Z83" s="65">
        <f>+IF(F83=0,"",'Ark1'!W451)</f>
        <v>0</v>
      </c>
      <c r="AA83" s="133">
        <f>+IF(F83=0,"",'Ark1'!X451)</f>
        <v>0.35714285714285721</v>
      </c>
      <c r="AB83" s="134">
        <f t="shared" si="24"/>
        <v>-0.70442826812253556</v>
      </c>
      <c r="AC83" s="133">
        <f>+IF(F83=0,"",'Ark1'!Y451)</f>
        <v>0</v>
      </c>
      <c r="AD83" s="133">
        <f>+IF(F83=0,"",'Ark1'!Z451)</f>
        <v>2.4477309098719924</v>
      </c>
      <c r="AE83" s="65">
        <f>+IF(F83=0,"",'Ark1'!AA451)</f>
        <v>1.3590963384333179</v>
      </c>
      <c r="AF83" s="65">
        <f>+IF(F83=0,"",'Ark1'!AB451)</f>
        <v>1.4857786730553519</v>
      </c>
      <c r="AG83" s="65">
        <f t="shared" si="17"/>
        <v>1.1656779661016956</v>
      </c>
      <c r="AH83" s="25"/>
      <c r="AR83"/>
      <c r="AV83"/>
      <c r="AW83"/>
      <c r="AX83"/>
      <c r="AY83"/>
      <c r="AZ83"/>
      <c r="BA83"/>
      <c r="BE83"/>
      <c r="BF83"/>
      <c r="BG83"/>
    </row>
    <row r="84" spans="1:59" ht="15.6">
      <c r="A84" s="25"/>
      <c r="B84" s="64">
        <f>+'Ark1'!C452</f>
        <v>2023</v>
      </c>
      <c r="C84" s="64">
        <f>+'Ark1'!E452</f>
        <v>22</v>
      </c>
      <c r="D84" s="64">
        <f>+IF(F84=0,"",'Ark1'!Q452)</f>
        <v>6</v>
      </c>
      <c r="E84" s="65">
        <f t="shared" si="18"/>
        <v>-21</v>
      </c>
      <c r="F84" s="319">
        <f>+'Ark1'!R452</f>
        <v>106</v>
      </c>
      <c r="G84" s="319">
        <f t="shared" si="19"/>
        <v>-270</v>
      </c>
      <c r="H84" s="133">
        <f>+IF(F84=0,"",'Ark1'!AG452)</f>
        <v>0.46358949283438911</v>
      </c>
      <c r="I84" s="133">
        <f t="shared" si="20"/>
        <v>-1.5756900846371198</v>
      </c>
      <c r="J84" s="133">
        <f>+IF(F84=0,"",'Ark1'!AH452)</f>
        <v>10.377358490566039</v>
      </c>
      <c r="K84" s="99"/>
      <c r="L84" s="18">
        <f>+IF(F84=0,"",'Ark1'!AI452)</f>
        <v>33</v>
      </c>
      <c r="M84" s="99"/>
      <c r="N84" s="56">
        <f t="shared" si="25"/>
        <v>31.132075471698112</v>
      </c>
      <c r="O84" s="99"/>
      <c r="P84" s="65">
        <f>+IF(F84=0,"",'Ark1'!S452)</f>
        <v>4.5566037735849054</v>
      </c>
      <c r="Q84" s="363">
        <f t="shared" si="21"/>
        <v>-1.1242472902448801</v>
      </c>
      <c r="R84" s="56">
        <f>+IF(L84=0,"",'Ark1'!AJ452)</f>
        <v>76.609090909090895</v>
      </c>
      <c r="S84" s="395"/>
      <c r="T84" s="56">
        <f>+IF(L84=0,"",'Ark1'!AK452)</f>
        <v>12.397963481331619</v>
      </c>
      <c r="U84" s="56"/>
      <c r="V84" s="65">
        <f>+IF(F84=0,"",'Ark1'!T452)</f>
        <v>3.8584905660377351</v>
      </c>
      <c r="W84" s="65">
        <f t="shared" si="22"/>
        <v>-0.7665094339622649</v>
      </c>
      <c r="X84" s="133">
        <f>+IF(F84=0,"",'Ark1'!U452)</f>
        <v>6.0820754716981158</v>
      </c>
      <c r="Y84" s="133">
        <f t="shared" si="23"/>
        <v>-1.4187224006423067</v>
      </c>
      <c r="Z84" s="65">
        <f>+IF(F84=0,"",'Ark1'!W452)</f>
        <v>0</v>
      </c>
      <c r="AA84" s="133">
        <f>+IF(F84=0,"",'Ark1'!X452)</f>
        <v>0</v>
      </c>
      <c r="AB84" s="134">
        <f t="shared" si="24"/>
        <v>-0.79787234042553212</v>
      </c>
      <c r="AC84" s="133">
        <f>+IF(F84=0,"",'Ark1'!Y452)</f>
        <v>0</v>
      </c>
      <c r="AD84" s="133">
        <f>+IF(F84=0,"",'Ark1'!Z452)</f>
        <v>1.9140886382450344</v>
      </c>
      <c r="AE84" s="65">
        <f>+IF(F84=0,"",'Ark1'!AA452)</f>
        <v>1.8937842153543747</v>
      </c>
      <c r="AF84" s="65">
        <f>+IF(F84=0,"",'Ark1'!AB452)</f>
        <v>1.6393664172206897</v>
      </c>
      <c r="AG84" s="65">
        <f t="shared" si="17"/>
        <v>1.3347826086956529</v>
      </c>
      <c r="AH84" s="25"/>
      <c r="AR84"/>
      <c r="AV84"/>
      <c r="AW84"/>
      <c r="AX84"/>
      <c r="AY84"/>
      <c r="AZ84"/>
      <c r="BA84"/>
      <c r="BE84"/>
      <c r="BF84"/>
      <c r="BG84"/>
    </row>
    <row r="85" spans="1:59" ht="15.6">
      <c r="A85" s="25"/>
      <c r="B85" s="64">
        <f>+'Ark1'!C453</f>
        <v>2023</v>
      </c>
      <c r="C85" s="64">
        <f>+'Ark1'!E453</f>
        <v>23</v>
      </c>
      <c r="D85" s="64">
        <f>+IF(F85=0,"",'Ark1'!Q453)</f>
        <v>32</v>
      </c>
      <c r="E85" s="65">
        <f t="shared" si="18"/>
        <v>21</v>
      </c>
      <c r="F85" s="319">
        <f>+'Ark1'!R453</f>
        <v>608</v>
      </c>
      <c r="G85" s="319">
        <f t="shared" si="19"/>
        <v>417</v>
      </c>
      <c r="H85" s="133">
        <f>+IF(F85=0,"",'Ark1'!AG453)</f>
        <v>3.3294023743950758</v>
      </c>
      <c r="I85" s="133">
        <f t="shared" si="20"/>
        <v>2.2895527270661464</v>
      </c>
      <c r="J85" s="133">
        <f>+IF(F85=0,"",'Ark1'!AH453)</f>
        <v>0.65789473684210542</v>
      </c>
      <c r="K85" s="99"/>
      <c r="L85" s="18">
        <f>+IF(F85=0,"",'Ark1'!AI453)</f>
        <v>320</v>
      </c>
      <c r="M85" s="99"/>
      <c r="N85" s="56">
        <f t="shared" si="25"/>
        <v>52.631578947368418</v>
      </c>
      <c r="O85" s="99"/>
      <c r="P85" s="65">
        <f>+IF(F85=0,"",'Ark1'!S453)</f>
        <v>5.5575657894736841</v>
      </c>
      <c r="Q85" s="363">
        <f t="shared" si="21"/>
        <v>0.97641395701295242</v>
      </c>
      <c r="R85" s="56">
        <f>+IF(L85=0,"",'Ark1'!AJ453)</f>
        <v>78.396250000000009</v>
      </c>
      <c r="S85" s="395"/>
      <c r="T85" s="56">
        <f>+IF(L85=0,"",'Ark1'!AK453)</f>
        <v>14.950430813420821</v>
      </c>
      <c r="U85" s="56"/>
      <c r="V85" s="65">
        <f>+IF(F85=0,"",'Ark1'!T453)</f>
        <v>4.5444078947368443</v>
      </c>
      <c r="W85" s="65">
        <f t="shared" si="22"/>
        <v>1.3663974235326561</v>
      </c>
      <c r="X85" s="133">
        <f>+IF(F85=0,"",'Ark1'!U453)</f>
        <v>7.6152960526315807</v>
      </c>
      <c r="Y85" s="133">
        <f t="shared" si="23"/>
        <v>8.5976680903830704E-2</v>
      </c>
      <c r="Z85" s="65">
        <f>+IF(F85=0,"",'Ark1'!W453)</f>
        <v>0</v>
      </c>
      <c r="AA85" s="133">
        <f>+IF(F85=0,"",'Ark1'!X453)</f>
        <v>0.49342105263157904</v>
      </c>
      <c r="AB85" s="134">
        <f t="shared" si="24"/>
        <v>0.49342105263157904</v>
      </c>
      <c r="AC85" s="133">
        <f>+IF(F85=0,"",'Ark1'!Y453)</f>
        <v>0</v>
      </c>
      <c r="AD85" s="133">
        <f>+IF(F85=0,"",'Ark1'!Z453)</f>
        <v>2.5892514879045563</v>
      </c>
      <c r="AE85" s="65">
        <f>+IF(F85=0,"",'Ark1'!AA453)</f>
        <v>1.1253546205474689</v>
      </c>
      <c r="AF85" s="65">
        <f>+IF(F85=0,"",'Ark1'!AB453)</f>
        <v>1.6124520529602004</v>
      </c>
      <c r="AG85" s="65">
        <f t="shared" si="17"/>
        <v>1.3702574726250374</v>
      </c>
      <c r="AH85" s="25"/>
      <c r="AR85"/>
      <c r="AV85"/>
      <c r="AW85"/>
      <c r="AX85"/>
      <c r="AY85"/>
      <c r="AZ85"/>
      <c r="BA85"/>
      <c r="BE85"/>
      <c r="BF85"/>
      <c r="BG85"/>
    </row>
    <row r="86" spans="1:59" ht="15.6">
      <c r="A86" s="25"/>
      <c r="B86" s="64">
        <f>+'Ark1'!C454</f>
        <v>2023</v>
      </c>
      <c r="C86" s="64">
        <f>+'Ark1'!E454</f>
        <v>24</v>
      </c>
      <c r="D86" s="64">
        <f>+IF(F86=0,"",'Ark1'!Q454)</f>
        <v>14</v>
      </c>
      <c r="E86" s="65">
        <f t="shared" si="18"/>
        <v>4</v>
      </c>
      <c r="F86" s="319">
        <f>+'Ark1'!R454</f>
        <v>189</v>
      </c>
      <c r="G86" s="319">
        <f t="shared" si="19"/>
        <v>-41</v>
      </c>
      <c r="H86" s="133">
        <f>+IF(F86=0,"",'Ark1'!AG454)</f>
        <v>1.1250692112435008</v>
      </c>
      <c r="I86" s="133">
        <f t="shared" si="20"/>
        <v>-0.26293953850450946</v>
      </c>
      <c r="J86" s="133">
        <f>+IF(F86=0,"",'Ark1'!AH454)</f>
        <v>0</v>
      </c>
      <c r="K86" s="99"/>
      <c r="L86" s="18">
        <f>+IF(F86=0,"",'Ark1'!AI454)</f>
        <v>6</v>
      </c>
      <c r="M86" s="99"/>
      <c r="N86" s="56">
        <f t="shared" si="25"/>
        <v>3.1746031746031744</v>
      </c>
      <c r="O86" s="99"/>
      <c r="P86" s="65">
        <f>+IF(F86=0,"",'Ark1'!S454)</f>
        <v>5.0846560846560864</v>
      </c>
      <c r="Q86" s="363">
        <f t="shared" si="21"/>
        <v>0.43248217161260794</v>
      </c>
      <c r="R86" s="56">
        <f>+IF(L86=0,"",'Ark1'!AJ454)</f>
        <v>74.5</v>
      </c>
      <c r="S86" s="395"/>
      <c r="T86" s="56">
        <f>+IF(L86=0,"",'Ark1'!AK454)</f>
        <v>15.707599556249356</v>
      </c>
      <c r="U86" s="56"/>
      <c r="V86" s="65">
        <f>+IF(F86=0,"",'Ark1'!T454)</f>
        <v>3.8095238095238111</v>
      </c>
      <c r="W86" s="65">
        <f t="shared" si="22"/>
        <v>-8.6128364389232992E-2</v>
      </c>
      <c r="X86" s="133">
        <f>+IF(F86=0,"",'Ark1'!U454)</f>
        <v>8.2783068783068749</v>
      </c>
      <c r="Y86" s="133">
        <f t="shared" si="23"/>
        <v>-6.7780078214868311E-2</v>
      </c>
      <c r="Z86" s="65">
        <f>+IF(F86=0,"",'Ark1'!W454)</f>
        <v>0</v>
      </c>
      <c r="AA86" s="133">
        <f>+IF(F86=0,"",'Ark1'!X454)</f>
        <v>0.52910052910052907</v>
      </c>
      <c r="AB86" s="134">
        <f t="shared" si="24"/>
        <v>0.52910052910052907</v>
      </c>
      <c r="AC86" s="133">
        <f>+IF(F86=0,"",'Ark1'!Y454)</f>
        <v>0</v>
      </c>
      <c r="AD86" s="133">
        <f>+IF(F86=0,"",'Ark1'!Z454)</f>
        <v>2.9105728251284191</v>
      </c>
      <c r="AE86" s="65">
        <f>+IF(F86=0,"",'Ark1'!AA454)</f>
        <v>1.5199650209103559</v>
      </c>
      <c r="AF86" s="65">
        <f>+IF(F86=0,"",'Ark1'!AB454)</f>
        <v>1.8331787195162064</v>
      </c>
      <c r="AG86" s="65">
        <f t="shared" si="17"/>
        <v>1.6280957336108208</v>
      </c>
      <c r="AH86" s="25"/>
      <c r="AR86"/>
      <c r="AV86"/>
      <c r="AW86"/>
      <c r="AX86"/>
      <c r="AY86"/>
      <c r="AZ86"/>
      <c r="BA86"/>
      <c r="BE86"/>
      <c r="BF86"/>
      <c r="BG86"/>
    </row>
    <row r="87" spans="1:59" ht="15.6">
      <c r="A87" s="25"/>
      <c r="B87" s="64">
        <f>+'Ark1'!C455</f>
        <v>2023</v>
      </c>
      <c r="C87" s="64">
        <f>+'Ark1'!E455</f>
        <v>25</v>
      </c>
      <c r="D87" s="64">
        <f>+IF(F87=0,"",'Ark1'!Q455)</f>
        <v>21</v>
      </c>
      <c r="E87" s="65"/>
      <c r="F87" s="319">
        <f>+'Ark1'!R455</f>
        <v>194</v>
      </c>
      <c r="G87" s="319"/>
      <c r="H87" s="133">
        <f>+IF(F87=0,"",'Ark1'!AG455)</f>
        <v>1.1150740290651273</v>
      </c>
      <c r="I87" s="133">
        <f t="shared" si="20"/>
        <v>-0.72514386430259758</v>
      </c>
      <c r="J87" s="133">
        <f>+IF(F87=0,"",'Ark1'!AH455)</f>
        <v>0</v>
      </c>
      <c r="K87" s="99"/>
      <c r="L87" s="18">
        <f>+IF(F87=0,"",'Ark1'!AI455)</f>
        <v>71</v>
      </c>
      <c r="M87" s="99"/>
      <c r="N87" s="56">
        <f t="shared" si="25"/>
        <v>36.597938144329895</v>
      </c>
      <c r="O87" s="99"/>
      <c r="P87" s="65">
        <f>+IF(F87=0,"",'Ark1'!S455)</f>
        <v>4.5103092783505163</v>
      </c>
      <c r="Q87" s="363"/>
      <c r="R87" s="56">
        <f>+IF(L87=0,"",'Ark1'!AJ455)</f>
        <v>79.280281690140853</v>
      </c>
      <c r="S87" s="395"/>
      <c r="T87" s="56">
        <f>+IF(L87=0,"",'Ark1'!AK455)</f>
        <v>13.209662149318788</v>
      </c>
      <c r="U87" s="56"/>
      <c r="V87" s="65">
        <f>+IF(F87=0,"",'Ark1'!T455)</f>
        <v>3.675257731958764</v>
      </c>
      <c r="W87" s="65"/>
      <c r="X87" s="133">
        <f>+IF(F87=0,"",'Ark1'!U455)</f>
        <v>7.9932989690721694</v>
      </c>
      <c r="Y87" s="133"/>
      <c r="Z87" s="65">
        <f>+IF(F87=0,"",'Ark1'!W455)</f>
        <v>0</v>
      </c>
      <c r="AA87" s="133">
        <f>+IF(F87=0,"",'Ark1'!X455)</f>
        <v>0</v>
      </c>
      <c r="AB87" s="134"/>
      <c r="AC87" s="133">
        <f>+IF(F87=0,"",'Ark1'!Y455)</f>
        <v>0</v>
      </c>
      <c r="AD87" s="133">
        <f>+IF(F87=0,"",'Ark1'!Z455)</f>
        <v>2.7636085858478654</v>
      </c>
      <c r="AE87" s="65">
        <f>+IF(F87=0,"",'Ark1'!AA455)</f>
        <v>1.6691243791301755</v>
      </c>
      <c r="AF87" s="65">
        <f>+IF(F87=0,"",'Ark1'!AB455)</f>
        <v>1.7209162584582036</v>
      </c>
      <c r="AG87" s="65">
        <f t="shared" si="17"/>
        <v>1.7722285714285722</v>
      </c>
      <c r="AH87" s="25"/>
      <c r="AR87"/>
      <c r="AV87"/>
      <c r="AW87"/>
      <c r="AX87"/>
      <c r="AY87"/>
      <c r="AZ87"/>
      <c r="BA87"/>
      <c r="BE87"/>
      <c r="BF87"/>
      <c r="BG87"/>
    </row>
    <row r="88" spans="1:59" ht="15.6">
      <c r="A88" s="25"/>
      <c r="B88" s="64">
        <f>+'Ark1'!C456</f>
        <v>2023</v>
      </c>
      <c r="C88" s="64">
        <f>+'Ark1'!E456</f>
        <v>26</v>
      </c>
      <c r="D88" s="64">
        <f>+IF(F88=0,"",'Ark1'!Q456)</f>
        <v>27</v>
      </c>
      <c r="E88" s="65"/>
      <c r="F88" s="319">
        <f>+'Ark1'!R456</f>
        <v>401</v>
      </c>
      <c r="G88" s="319"/>
      <c r="H88" s="133">
        <f>+IF(F88=0,"",'Ark1'!AG456)</f>
        <v>2.2619312993017764</v>
      </c>
      <c r="I88" s="133">
        <f t="shared" si="20"/>
        <v>1.7063951863452251</v>
      </c>
      <c r="J88" s="133">
        <f>+IF(F88=0,"",'Ark1'!AH456)</f>
        <v>1.4962593516209477</v>
      </c>
      <c r="K88" s="99"/>
      <c r="L88" s="18">
        <f>+IF(F88=0,"",'Ark1'!AI456)</f>
        <v>51</v>
      </c>
      <c r="M88" s="99"/>
      <c r="N88" s="56">
        <f t="shared" si="25"/>
        <v>12.718204488778055</v>
      </c>
      <c r="O88" s="99"/>
      <c r="P88" s="65">
        <f>+IF(F88=0,"",'Ark1'!S456)</f>
        <v>4.7855361596009995</v>
      </c>
      <c r="Q88" s="363"/>
      <c r="R88" s="56">
        <f>+IF(L88=0,"",'Ark1'!AJ456)</f>
        <v>81.592156862745099</v>
      </c>
      <c r="S88" s="395"/>
      <c r="T88" s="56">
        <f>+IF(L88=0,"",'Ark1'!AK456)</f>
        <v>16.065487257120598</v>
      </c>
      <c r="U88" s="56"/>
      <c r="V88" s="65">
        <f>+IF(F88=0,"",'Ark1'!T456)</f>
        <v>4.1645885286783058</v>
      </c>
      <c r="W88" s="65"/>
      <c r="X88" s="133">
        <f>+IF(F88=0,"",'Ark1'!U456)</f>
        <v>7.8443890274314221</v>
      </c>
      <c r="Y88" s="133"/>
      <c r="Z88" s="65">
        <f>+IF(F88=0,"",'Ark1'!W456)</f>
        <v>0.24937655860349123</v>
      </c>
      <c r="AA88" s="133">
        <f>+IF(F88=0,"",'Ark1'!X456)</f>
        <v>0.74812967581047374</v>
      </c>
      <c r="AB88" s="134"/>
      <c r="AC88" s="133">
        <f>+IF(F88=0,"",'Ark1'!Y456)</f>
        <v>0.24937655860349123</v>
      </c>
      <c r="AD88" s="133">
        <f>+IF(F88=0,"",'Ark1'!Z456)</f>
        <v>2.8310136158356141</v>
      </c>
      <c r="AE88" s="65">
        <f>+IF(F88=0,"",'Ark1'!AA456)</f>
        <v>1.4555390032010871</v>
      </c>
      <c r="AF88" s="65">
        <f>+IF(F88=0,"",'Ark1'!AB456)</f>
        <v>1.4028268193385256</v>
      </c>
      <c r="AG88" s="65">
        <f t="shared" si="17"/>
        <v>1.6391870766023966</v>
      </c>
      <c r="AH88" s="25"/>
      <c r="AR88"/>
      <c r="AV88"/>
      <c r="AW88"/>
      <c r="AX88"/>
      <c r="AY88"/>
      <c r="AZ88"/>
      <c r="BA88"/>
      <c r="BE88"/>
      <c r="BF88"/>
      <c r="BG88"/>
    </row>
    <row r="89" spans="1:59" ht="15.6">
      <c r="A89" s="25"/>
      <c r="B89" s="64">
        <f>+'Ark1'!C457</f>
        <v>2023</v>
      </c>
      <c r="C89" s="64">
        <f>+'Ark1'!E457</f>
        <v>27</v>
      </c>
      <c r="D89" s="64">
        <f>+IF(F89=0,"",'Ark1'!Q457)</f>
        <v>11</v>
      </c>
      <c r="E89" s="65"/>
      <c r="F89" s="319">
        <f>+'Ark1'!R457</f>
        <v>110</v>
      </c>
      <c r="G89" s="319"/>
      <c r="H89" s="133">
        <f>+IF(F89=0,"",'Ark1'!AG457)</f>
        <v>0.62761115145936874</v>
      </c>
      <c r="I89" s="133">
        <f t="shared" si="20"/>
        <v>0.50627969271394468</v>
      </c>
      <c r="J89" s="133">
        <f>+IF(F89=0,"",'Ark1'!AH457)</f>
        <v>0</v>
      </c>
      <c r="K89" s="99"/>
      <c r="L89" s="18">
        <f>+IF(F89=0,"",'Ark1'!AI457)</f>
        <v>84</v>
      </c>
      <c r="M89" s="99"/>
      <c r="N89" s="56">
        <f t="shared" si="25"/>
        <v>76.36363636363636</v>
      </c>
      <c r="O89" s="99"/>
      <c r="P89" s="65">
        <f>+IF(F89=0,"",'Ark1'!S457)</f>
        <v>5.0636363636363635</v>
      </c>
      <c r="Q89" s="363"/>
      <c r="R89" s="56">
        <f>+IF(L89=0,"",'Ark1'!AJ457)</f>
        <v>115.59047619047622</v>
      </c>
      <c r="S89" s="395"/>
      <c r="T89" s="56">
        <f>+IF(L89=0,"",'Ark1'!AK457)</f>
        <v>5.1154132927184577</v>
      </c>
      <c r="U89" s="56"/>
      <c r="V89" s="65">
        <f>+IF(F89=0,"",'Ark1'!T457)</f>
        <v>4.8727272727272739</v>
      </c>
      <c r="W89" s="65"/>
      <c r="X89" s="133">
        <f>+IF(F89=0,"",'Ark1'!U457)</f>
        <v>7.9345454545454563</v>
      </c>
      <c r="Y89" s="133"/>
      <c r="Z89" s="65">
        <f>+IF(F89=0,"",'Ark1'!W457)</f>
        <v>0</v>
      </c>
      <c r="AA89" s="133">
        <f>+IF(F89=0,"",'Ark1'!X457)</f>
        <v>0</v>
      </c>
      <c r="AB89" s="134"/>
      <c r="AC89" s="133">
        <f>+IF(F89=0,"",'Ark1'!Y457)</f>
        <v>0</v>
      </c>
      <c r="AD89" s="133">
        <f>+IF(F89=0,"",'Ark1'!Z457)</f>
        <v>2.1014469631287325</v>
      </c>
      <c r="AE89" s="65">
        <f>+IF(F89=0,"",'Ark1'!AA457)</f>
        <v>1.0894308165882911</v>
      </c>
      <c r="AF89" s="65">
        <f>+IF(F89=0,"",'Ark1'!AB457)</f>
        <v>1.3287662829522511</v>
      </c>
      <c r="AG89" s="65">
        <f t="shared" si="17"/>
        <v>1.566965888689408</v>
      </c>
      <c r="AH89" s="25"/>
      <c r="AR89"/>
      <c r="AV89"/>
      <c r="AW89"/>
      <c r="AX89"/>
      <c r="AY89"/>
      <c r="AZ89"/>
      <c r="BA89"/>
      <c r="BE89"/>
      <c r="BF89"/>
      <c r="BG89"/>
    </row>
    <row r="90" spans="1:59" ht="15.6">
      <c r="A90" s="25"/>
      <c r="B90" s="64">
        <f>+'Ark1'!C458</f>
        <v>2023</v>
      </c>
      <c r="C90" s="64">
        <f>+'Ark1'!E458</f>
        <v>28</v>
      </c>
      <c r="D90" s="64">
        <f>+IF(F90=0,"",'Ark1'!Q458)</f>
        <v>7</v>
      </c>
      <c r="E90" s="65"/>
      <c r="F90" s="319">
        <f>+'Ark1'!R458</f>
        <v>115</v>
      </c>
      <c r="G90" s="319"/>
      <c r="H90" s="133">
        <f>+IF(F90=0,"",'Ark1'!AG458)</f>
        <v>0.67449502757663549</v>
      </c>
      <c r="I90" s="133">
        <f t="shared" si="20"/>
        <v>7.1380785982128714E-2</v>
      </c>
      <c r="J90" s="133">
        <f>+IF(F90=0,"",'Ark1'!AH458)</f>
        <v>0</v>
      </c>
      <c r="K90" s="99"/>
      <c r="L90" s="18">
        <f>+IF(F90=0,"",'Ark1'!AI458)</f>
        <v>0</v>
      </c>
      <c r="M90" s="99"/>
      <c r="N90" s="56">
        <f t="shared" si="25"/>
        <v>0</v>
      </c>
      <c r="O90" s="99"/>
      <c r="P90" s="65">
        <f>+IF(F90=0,"",'Ark1'!S458)</f>
        <v>5.3652173913043484</v>
      </c>
      <c r="Q90" s="363"/>
      <c r="R90" s="56" t="str">
        <f>+IF(L90=0,"",'Ark1'!AJ458)</f>
        <v/>
      </c>
      <c r="S90" s="395"/>
      <c r="T90" s="56" t="str">
        <f>+IF(L90=0,"",'Ark1'!AK458)</f>
        <v/>
      </c>
      <c r="U90" s="56"/>
      <c r="V90" s="65">
        <f>+IF(F90=0,"",'Ark1'!T458)</f>
        <v>4.3739130434782609</v>
      </c>
      <c r="W90" s="65"/>
      <c r="X90" s="133">
        <f>+IF(F90=0,"",'Ark1'!U458)</f>
        <v>8.1565217391304312</v>
      </c>
      <c r="Y90" s="133"/>
      <c r="Z90" s="65">
        <f>+IF(F90=0,"",'Ark1'!W458)</f>
        <v>0</v>
      </c>
      <c r="AA90" s="133">
        <f>+IF(F90=0,"",'Ark1'!X458)</f>
        <v>0</v>
      </c>
      <c r="AB90" s="134"/>
      <c r="AC90" s="133">
        <f>+IF(F90=0,"",'Ark1'!Y458)</f>
        <v>0</v>
      </c>
      <c r="AD90" s="133">
        <f>+IF(F90=0,"",'Ark1'!Z458)</f>
        <v>2.089981503341614</v>
      </c>
      <c r="AE90" s="65">
        <f>+IF(F90=0,"",'Ark1'!AA458)</f>
        <v>1.7953100000332225</v>
      </c>
      <c r="AF90" s="65">
        <f>+IF(F90=0,"",'Ark1'!AB458)</f>
        <v>1.3413871442277328</v>
      </c>
      <c r="AG90" s="65">
        <f t="shared" si="17"/>
        <v>1.5202593192868712</v>
      </c>
      <c r="AH90" s="25"/>
      <c r="AR90"/>
      <c r="AV90"/>
      <c r="AW90"/>
      <c r="AX90"/>
      <c r="AY90"/>
      <c r="AZ90"/>
      <c r="BA90"/>
      <c r="BE90"/>
      <c r="BF90"/>
      <c r="BG90"/>
    </row>
    <row r="91" spans="1:59" ht="15.6">
      <c r="A91" s="25"/>
      <c r="B91" s="64">
        <f>+'Ark1'!C459</f>
        <v>2023</v>
      </c>
      <c r="C91" s="64">
        <f>+'Ark1'!E459</f>
        <v>29</v>
      </c>
      <c r="D91" s="64">
        <f>+IF(F91=0,"",'Ark1'!Q459)</f>
        <v>1</v>
      </c>
      <c r="E91" s="65"/>
      <c r="F91" s="319">
        <f>+'Ark1'!R459</f>
        <v>6</v>
      </c>
      <c r="G91" s="319"/>
      <c r="H91" s="133">
        <f>+IF(F91=0,"",'Ark1'!AG459)</f>
        <v>3.2718042382448742E-2</v>
      </c>
      <c r="I91" s="133">
        <f t="shared" si="20"/>
        <v>-1.3341635341529295E-2</v>
      </c>
      <c r="J91" s="133">
        <f>+IF(F91=0,"",'Ark1'!AH459)</f>
        <v>0</v>
      </c>
      <c r="K91" s="99"/>
      <c r="L91" s="18">
        <f>+IF(F91=0,"",'Ark1'!AI459)</f>
        <v>6</v>
      </c>
      <c r="M91" s="99"/>
      <c r="N91" s="56">
        <f t="shared" si="25"/>
        <v>100</v>
      </c>
      <c r="O91" s="99"/>
      <c r="P91" s="65">
        <f>+IF(F91=0,"",'Ark1'!S459)</f>
        <v>3.8333333333333344</v>
      </c>
      <c r="Q91" s="363"/>
      <c r="R91" s="56">
        <f>+IF(L91=0,"",'Ark1'!AJ459)</f>
        <v>84.9</v>
      </c>
      <c r="S91" s="395"/>
      <c r="T91" s="56">
        <f>+IF(L91=0,"",'Ark1'!AK459)</f>
        <v>12.573259327626015</v>
      </c>
      <c r="U91" s="56"/>
      <c r="V91" s="65">
        <f>+IF(F91=0,"",'Ark1'!T459)</f>
        <v>2</v>
      </c>
      <c r="W91" s="65"/>
      <c r="X91" s="133">
        <f>+IF(F91=0,"",'Ark1'!U459)</f>
        <v>7.5833333333333348</v>
      </c>
      <c r="Y91" s="133"/>
      <c r="Z91" s="65">
        <f>+IF(F91=0,"",'Ark1'!W459)</f>
        <v>0</v>
      </c>
      <c r="AA91" s="133">
        <f>+IF(F91=0,"",'Ark1'!X459)</f>
        <v>0</v>
      </c>
      <c r="AB91" s="134"/>
      <c r="AC91" s="133">
        <f>+IF(F91=0,"",'Ark1'!Y459)</f>
        <v>0</v>
      </c>
      <c r="AD91" s="133">
        <f>+IF(F91=0,"",'Ark1'!Z459)</f>
        <v>1.7985333531025238</v>
      </c>
      <c r="AE91" s="65">
        <f>+IF(F91=0,"",'Ark1'!AA459)</f>
        <v>0.68718427093627443</v>
      </c>
      <c r="AF91" s="65">
        <f>+IF(F91=0,"",'Ark1'!AB459)</f>
        <v>0</v>
      </c>
      <c r="AG91" s="65">
        <f t="shared" si="17"/>
        <v>1.9782608695652173</v>
      </c>
      <c r="AH91" s="25"/>
      <c r="AR91"/>
      <c r="AV91"/>
      <c r="AW91"/>
      <c r="AX91"/>
      <c r="AY91"/>
      <c r="AZ91"/>
      <c r="BA91"/>
      <c r="BE91"/>
      <c r="BF91"/>
      <c r="BG91"/>
    </row>
    <row r="92" spans="1:59" ht="15.6">
      <c r="A92" s="25"/>
      <c r="B92" s="64">
        <f>+'Ark1'!C460</f>
        <v>2023</v>
      </c>
      <c r="C92" s="64">
        <f>+'Ark1'!E460</f>
        <v>30</v>
      </c>
      <c r="D92" s="64">
        <f>+IF(F92=0,"",'Ark1'!Q460)</f>
        <v>3</v>
      </c>
      <c r="E92" s="65"/>
      <c r="F92" s="319">
        <f>+'Ark1'!R460</f>
        <v>75</v>
      </c>
      <c r="G92" s="319"/>
      <c r="H92" s="133">
        <f>+IF(F92=0,"",'Ark1'!AG460)</f>
        <v>0.36148043748696657</v>
      </c>
      <c r="I92" s="133">
        <f t="shared" si="20"/>
        <v>0.35215281044396318</v>
      </c>
      <c r="J92" s="133">
        <f>+IF(F92=0,"",'Ark1'!AH460)</f>
        <v>0</v>
      </c>
      <c r="K92" s="99"/>
      <c r="L92" s="18">
        <f>+IF(F92=0,"",'Ark1'!AI460)</f>
        <v>5</v>
      </c>
      <c r="M92" s="99"/>
      <c r="N92" s="56">
        <f t="shared" si="25"/>
        <v>6.666666666666667</v>
      </c>
      <c r="O92" s="99"/>
      <c r="P92" s="65">
        <f>+IF(F92=0,"",'Ark1'!S460)</f>
        <v>3.7066666666666657</v>
      </c>
      <c r="Q92" s="363"/>
      <c r="R92" s="56">
        <f>+IF(L92=0,"",'Ark1'!AJ460)</f>
        <v>92.62</v>
      </c>
      <c r="S92" s="395"/>
      <c r="T92" s="56">
        <f>+IF(L92=0,"",'Ark1'!AK460)</f>
        <v>10.86882700288119</v>
      </c>
      <c r="U92" s="56"/>
      <c r="V92" s="65">
        <f>+IF(F92=0,"",'Ark1'!T460)</f>
        <v>3.2</v>
      </c>
      <c r="W92" s="65"/>
      <c r="X92" s="133">
        <f>+IF(F92=0,"",'Ark1'!U460)</f>
        <v>6.7026666666666648</v>
      </c>
      <c r="Y92" s="133"/>
      <c r="Z92" s="65">
        <f>+IF(F92=0,"",'Ark1'!W460)</f>
        <v>0</v>
      </c>
      <c r="AA92" s="133">
        <f>+IF(F92=0,"",'Ark1'!X460)</f>
        <v>0</v>
      </c>
      <c r="AB92" s="134"/>
      <c r="AC92" s="133">
        <f>+IF(F92=0,"",'Ark1'!Y460)</f>
        <v>0</v>
      </c>
      <c r="AD92" s="133">
        <f>+IF(F92=0,"",'Ark1'!Z460)</f>
        <v>1.6280027300004396</v>
      </c>
      <c r="AE92" s="65">
        <f>+IF(F92=0,"",'Ark1'!AA460)</f>
        <v>1.2834675254516137</v>
      </c>
      <c r="AF92" s="65">
        <f>+IF(F92=0,"",'Ark1'!AB460)</f>
        <v>1.5491933384829659</v>
      </c>
      <c r="AG92" s="65">
        <f t="shared" si="17"/>
        <v>1.8082733812949641</v>
      </c>
      <c r="AH92" s="25"/>
      <c r="AR92"/>
      <c r="AV92"/>
      <c r="AW92"/>
      <c r="AX92"/>
      <c r="AY92"/>
      <c r="AZ92"/>
      <c r="BA92"/>
      <c r="BE92"/>
      <c r="BF92"/>
      <c r="BG92"/>
    </row>
    <row r="93" spans="1:59" ht="15.6">
      <c r="A93" s="25"/>
      <c r="B93" s="64">
        <f>+'Ark1'!C461</f>
        <v>2023</v>
      </c>
      <c r="C93" s="64">
        <f>+'Ark1'!E461</f>
        <v>31</v>
      </c>
      <c r="D93" s="64">
        <f>+IF(F93=0,"",'Ark1'!Q461)</f>
        <v>9</v>
      </c>
      <c r="E93" s="65"/>
      <c r="F93" s="319">
        <f>+'Ark1'!R461</f>
        <v>191</v>
      </c>
      <c r="G93" s="319"/>
      <c r="H93" s="133">
        <f>+IF(F93=0,"",'Ark1'!AG461)</f>
        <v>1.1229838854652787</v>
      </c>
      <c r="I93" s="133">
        <f t="shared" si="20"/>
        <v>-0.7155709426157093</v>
      </c>
      <c r="J93" s="133">
        <f>+IF(F93=0,"",'Ark1'!AH461)</f>
        <v>0</v>
      </c>
      <c r="K93" s="99"/>
      <c r="L93" s="18">
        <f>+IF(F93=0,"",'Ark1'!AI461)</f>
        <v>0</v>
      </c>
      <c r="M93" s="99"/>
      <c r="N93" s="56">
        <f t="shared" si="25"/>
        <v>0</v>
      </c>
      <c r="O93" s="99"/>
      <c r="P93" s="65">
        <f>+IF(F93=0,"",'Ark1'!S461)</f>
        <v>4.3455497382198951</v>
      </c>
      <c r="Q93" s="363"/>
      <c r="R93" s="56" t="str">
        <f>+IF(L93=0,"",'Ark1'!AJ461)</f>
        <v/>
      </c>
      <c r="S93" s="395"/>
      <c r="T93" s="56" t="str">
        <f>+IF(L93=0,"",'Ark1'!AK461)</f>
        <v/>
      </c>
      <c r="U93" s="56"/>
      <c r="V93" s="65">
        <f>+IF(F93=0,"",'Ark1'!T461)</f>
        <v>3.4450261780104703</v>
      </c>
      <c r="W93" s="65"/>
      <c r="X93" s="133">
        <f>+IF(F93=0,"",'Ark1'!U461)</f>
        <v>8.1764397905759179</v>
      </c>
      <c r="Y93" s="133"/>
      <c r="Z93" s="65">
        <f>+IF(F93=0,"",'Ark1'!W461)</f>
        <v>0</v>
      </c>
      <c r="AA93" s="133">
        <f>+IF(F93=0,"",'Ark1'!X461)</f>
        <v>0</v>
      </c>
      <c r="AB93" s="134"/>
      <c r="AC93" s="133">
        <f>+IF(F93=0,"",'Ark1'!Y461)</f>
        <v>0</v>
      </c>
      <c r="AD93" s="133">
        <f>+IF(F93=0,"",'Ark1'!Z461)</f>
        <v>2.5822632824689631</v>
      </c>
      <c r="AE93" s="65">
        <f>+IF(F93=0,"",'Ark1'!AA461)</f>
        <v>1.8885071492482393</v>
      </c>
      <c r="AF93" s="65">
        <f>+IF(F93=0,"",'Ark1'!AB461)</f>
        <v>1.4989922878039981</v>
      </c>
      <c r="AG93" s="65">
        <f t="shared" si="17"/>
        <v>1.8815662650602414</v>
      </c>
      <c r="AH93" s="25"/>
      <c r="AR93"/>
      <c r="AV93"/>
      <c r="AW93"/>
      <c r="AX93"/>
      <c r="AY93"/>
      <c r="AZ93"/>
      <c r="BA93"/>
      <c r="BE93"/>
      <c r="BF93"/>
      <c r="BG93"/>
    </row>
    <row r="94" spans="1:59" ht="15.6">
      <c r="A94" s="25"/>
      <c r="B94" s="64">
        <f>+'Ark1'!C462</f>
        <v>2023</v>
      </c>
      <c r="C94" s="64">
        <f>+'Ark1'!E462</f>
        <v>32</v>
      </c>
      <c r="D94" s="64">
        <f>+IF(F94=0,"",'Ark1'!Q462)</f>
        <v>15</v>
      </c>
      <c r="E94" s="65"/>
      <c r="F94" s="319">
        <f>+'Ark1'!R462</f>
        <v>387</v>
      </c>
      <c r="G94" s="319"/>
      <c r="H94" s="133">
        <f>+IF(F94=0,"",'Ark1'!AG462)</f>
        <v>2.2363321276794639</v>
      </c>
      <c r="I94" s="133">
        <f t="shared" si="20"/>
        <v>1.1852025592752755</v>
      </c>
      <c r="J94" s="133">
        <f>+IF(F94=0,"",'Ark1'!AH462)</f>
        <v>0</v>
      </c>
      <c r="K94" s="99"/>
      <c r="L94" s="18">
        <f>+IF(F94=0,"",'Ark1'!AI462)</f>
        <v>56</v>
      </c>
      <c r="M94" s="99"/>
      <c r="N94" s="56">
        <f t="shared" si="25"/>
        <v>14.470284237726098</v>
      </c>
      <c r="O94" s="99"/>
      <c r="P94" s="65">
        <f>+IF(F94=0,"",'Ark1'!S462)</f>
        <v>4.4237726098191219</v>
      </c>
      <c r="Q94" s="363"/>
      <c r="R94" s="56">
        <f>+IF(L94=0,"",'Ark1'!AJ462)</f>
        <v>81.708928571428615</v>
      </c>
      <c r="S94" s="395"/>
      <c r="T94" s="56">
        <f>+IF(L94=0,"",'Ark1'!AK462)</f>
        <v>15.013679376376851</v>
      </c>
      <c r="U94" s="56"/>
      <c r="V94" s="65">
        <f>+IF(F94=0,"",'Ark1'!T462)</f>
        <v>2.8811369509043923</v>
      </c>
      <c r="W94" s="65"/>
      <c r="X94" s="133">
        <f>+IF(F94=0,"",'Ark1'!U462)</f>
        <v>8.0361757105943177</v>
      </c>
      <c r="Y94" s="133"/>
      <c r="Z94" s="65">
        <f>+IF(F94=0,"",'Ark1'!W462)</f>
        <v>0</v>
      </c>
      <c r="AA94" s="133">
        <f>+IF(F94=0,"",'Ark1'!X462)</f>
        <v>0</v>
      </c>
      <c r="AB94" s="134"/>
      <c r="AC94" s="133">
        <f>+IF(F94=0,"",'Ark1'!Y462)</f>
        <v>0</v>
      </c>
      <c r="AD94" s="133">
        <f>+IF(F94=0,"",'Ark1'!Z462)</f>
        <v>2.3466692763659656</v>
      </c>
      <c r="AE94" s="65">
        <f>+IF(F94=0,"",'Ark1'!AA462)</f>
        <v>1.4292092209992615</v>
      </c>
      <c r="AF94" s="65">
        <f>+IF(F94=0,"",'Ark1'!AB462)</f>
        <v>1.4292372513964688</v>
      </c>
      <c r="AG94" s="65">
        <f t="shared" si="17"/>
        <v>1.8165887850467293</v>
      </c>
      <c r="AH94" s="25"/>
      <c r="AR94"/>
      <c r="AV94"/>
      <c r="AW94"/>
      <c r="AX94"/>
      <c r="AY94"/>
      <c r="AZ94"/>
      <c r="BA94"/>
      <c r="BE94"/>
      <c r="BF94"/>
      <c r="BG94"/>
    </row>
    <row r="95" spans="1:59" ht="15.6">
      <c r="A95" s="25"/>
      <c r="B95" s="64">
        <f>+'Ark1'!C463</f>
        <v>2023</v>
      </c>
      <c r="C95" s="64">
        <f>+'Ark1'!E463</f>
        <v>33</v>
      </c>
      <c r="D95" s="64">
        <f>+IF(F95=0,"",'Ark1'!Q463)</f>
        <v>14</v>
      </c>
      <c r="E95" s="65"/>
      <c r="F95" s="319">
        <f>+'Ark1'!R463</f>
        <v>81</v>
      </c>
      <c r="G95" s="319"/>
      <c r="H95" s="133">
        <f>+IF(F95=0,"",'Ark1'!AG463)</f>
        <v>0.55189225337427283</v>
      </c>
      <c r="I95" s="133">
        <f t="shared" si="20"/>
        <v>-2.3760426447058567</v>
      </c>
      <c r="J95" s="133">
        <f>+IF(F95=0,"",'Ark1'!AH463)</f>
        <v>0</v>
      </c>
      <c r="K95" s="99"/>
      <c r="L95" s="18">
        <f>+IF(F95=0,"",'Ark1'!AI463)</f>
        <v>8</v>
      </c>
      <c r="M95" s="99"/>
      <c r="N95" s="56">
        <f t="shared" si="25"/>
        <v>9.8765432098765427</v>
      </c>
      <c r="O95" s="99"/>
      <c r="P95" s="65">
        <f>+IF(F95=0,"",'Ark1'!S463)</f>
        <v>5.3456790123456797</v>
      </c>
      <c r="Q95" s="363"/>
      <c r="R95" s="56">
        <f>+IF(L95=0,"",'Ark1'!AJ463)</f>
        <v>82.425000000000011</v>
      </c>
      <c r="S95" s="395"/>
      <c r="T95" s="56">
        <f>+IF(L95=0,"",'Ark1'!AK463)</f>
        <v>13.985559756795992</v>
      </c>
      <c r="U95" s="56"/>
      <c r="V95" s="65">
        <f>+IF(F95=0,"",'Ark1'!T463)</f>
        <v>2.9012345679012346</v>
      </c>
      <c r="W95" s="65"/>
      <c r="X95" s="133">
        <f>+IF(F95=0,"",'Ark1'!U463)</f>
        <v>9.4753086419753121</v>
      </c>
      <c r="Y95" s="133"/>
      <c r="Z95" s="65">
        <f>+IF(F95=0,"",'Ark1'!W463)</f>
        <v>0</v>
      </c>
      <c r="AA95" s="133">
        <f>+IF(F95=0,"",'Ark1'!X463)</f>
        <v>4.9382716049382722</v>
      </c>
      <c r="AB95" s="134"/>
      <c r="AC95" s="133">
        <f>+IF(F95=0,"",'Ark1'!Y463)</f>
        <v>0</v>
      </c>
      <c r="AD95" s="133">
        <f>+IF(F95=0,"",'Ark1'!Z463)</f>
        <v>3.152444901240528</v>
      </c>
      <c r="AE95" s="65">
        <f>+IF(F95=0,"",'Ark1'!AA463)</f>
        <v>1.6113830715071344</v>
      </c>
      <c r="AF95" s="65">
        <f>+IF(F95=0,"",'Ark1'!AB463)</f>
        <v>1.6450819955669063</v>
      </c>
      <c r="AG95" s="65">
        <f t="shared" ref="AG95:AG114" si="26">+IF(F95=0,"",X95/P95)</f>
        <v>1.7725173210161667</v>
      </c>
      <c r="AH95" s="25"/>
      <c r="AR95"/>
      <c r="AV95"/>
      <c r="AW95"/>
      <c r="AX95"/>
      <c r="AY95"/>
      <c r="AZ95"/>
      <c r="BA95"/>
      <c r="BE95"/>
      <c r="BF95"/>
      <c r="BG95"/>
    </row>
    <row r="96" spans="1:59" ht="15.6">
      <c r="A96" s="25"/>
      <c r="B96" s="64">
        <f>+'Ark1'!C464</f>
        <v>2023</v>
      </c>
      <c r="C96" s="64">
        <f>+'Ark1'!E464</f>
        <v>34</v>
      </c>
      <c r="D96" s="64">
        <f>+IF(F96=0,"",'Ark1'!Q464)</f>
        <v>24</v>
      </c>
      <c r="E96" s="65"/>
      <c r="F96" s="319">
        <f>+'Ark1'!R464</f>
        <v>244</v>
      </c>
      <c r="G96" s="319"/>
      <c r="H96" s="133">
        <f>+IF(F96=0,"",'Ark1'!AG464)</f>
        <v>1.9442427031574712</v>
      </c>
      <c r="I96" s="133">
        <f t="shared" si="20"/>
        <v>-8.5347711339135435E-2</v>
      </c>
      <c r="J96" s="133">
        <f>+IF(F96=0,"",'Ark1'!AH464)</f>
        <v>0</v>
      </c>
      <c r="K96" s="99"/>
      <c r="L96" s="18">
        <f>+IF(F96=0,"",'Ark1'!AI464)</f>
        <v>34</v>
      </c>
      <c r="M96" s="99"/>
      <c r="N96" s="56">
        <f t="shared" si="25"/>
        <v>13.934426229508198</v>
      </c>
      <c r="O96" s="99"/>
      <c r="P96" s="65">
        <f>+IF(F96=0,"",'Ark1'!S464)</f>
        <v>5.024590163934425</v>
      </c>
      <c r="Q96" s="363"/>
      <c r="R96" s="56">
        <f>+IF(L96=0,"",'Ark1'!AJ464)</f>
        <v>90.379411764705893</v>
      </c>
      <c r="S96" s="395"/>
      <c r="T96" s="56">
        <f>+IF(L96=0,"",'Ark1'!AK464)</f>
        <v>14.257376225851171</v>
      </c>
      <c r="U96" s="56"/>
      <c r="V96" s="65">
        <f>+IF(F96=0,"",'Ark1'!T464)</f>
        <v>3.4754098360655736</v>
      </c>
      <c r="W96" s="65"/>
      <c r="X96" s="133">
        <f>+IF(F96=0,"",'Ark1'!U464)</f>
        <v>11.081147540983617</v>
      </c>
      <c r="Y96" s="133"/>
      <c r="Z96" s="65">
        <f>+IF(F96=0,"",'Ark1'!W464)</f>
        <v>0.40983606557377056</v>
      </c>
      <c r="AA96" s="133">
        <f>+IF(F96=0,"",'Ark1'!X464)</f>
        <v>5.7377049180327884</v>
      </c>
      <c r="AB96" s="134"/>
      <c r="AC96" s="133">
        <f>+IF(F96=0,"",'Ark1'!Y464)</f>
        <v>0</v>
      </c>
      <c r="AD96" s="133">
        <f>+IF(F96=0,"",'Ark1'!Z464)</f>
        <v>3.1862494516900939</v>
      </c>
      <c r="AE96" s="65">
        <f>+IF(F96=0,"",'Ark1'!AA464)</f>
        <v>1.0159636849236191</v>
      </c>
      <c r="AF96" s="65">
        <f>+IF(F96=0,"",'Ark1'!AB464)</f>
        <v>1.5429007955216321</v>
      </c>
      <c r="AG96" s="65">
        <f t="shared" si="26"/>
        <v>2.2053833605220254</v>
      </c>
      <c r="AH96" s="25"/>
      <c r="AR96"/>
      <c r="AV96"/>
      <c r="AW96"/>
      <c r="AX96"/>
      <c r="AY96"/>
      <c r="AZ96"/>
      <c r="BA96"/>
      <c r="BE96"/>
      <c r="BF96"/>
      <c r="BG96"/>
    </row>
    <row r="97" spans="1:59" ht="15.6">
      <c r="A97" s="25"/>
      <c r="B97" s="64">
        <f>+'Ark1'!C465</f>
        <v>2023</v>
      </c>
      <c r="C97" s="64">
        <f>+'Ark1'!E465</f>
        <v>35</v>
      </c>
      <c r="D97" s="64">
        <f>+IF(F97=0,"",'Ark1'!Q465)</f>
        <v>26</v>
      </c>
      <c r="E97" s="65"/>
      <c r="F97" s="319">
        <f>+'Ark1'!R465</f>
        <v>283</v>
      </c>
      <c r="G97" s="319"/>
      <c r="H97" s="133">
        <f>+IF(F97=0,"",'Ark1'!AG465)</f>
        <v>2.0101102346351034</v>
      </c>
      <c r="I97" s="133">
        <f t="shared" si="20"/>
        <v>-0.27421839747779098</v>
      </c>
      <c r="J97" s="133">
        <f>+IF(F97=0,"",'Ark1'!AH465)</f>
        <v>3.180212014134276</v>
      </c>
      <c r="K97" s="99"/>
      <c r="L97" s="18">
        <f>+IF(F97=0,"",'Ark1'!AI465)</f>
        <v>52</v>
      </c>
      <c r="M97" s="99"/>
      <c r="N97" s="56">
        <f t="shared" si="25"/>
        <v>18.374558303886925</v>
      </c>
      <c r="O97" s="99"/>
      <c r="P97" s="65">
        <f>+IF(F97=0,"",'Ark1'!S465)</f>
        <v>4.7738515901060072</v>
      </c>
      <c r="Q97" s="363"/>
      <c r="R97" s="56">
        <f>+IF(L97=0,"",'Ark1'!AJ465)</f>
        <v>94.01346153846157</v>
      </c>
      <c r="S97" s="395"/>
      <c r="T97" s="56">
        <f>+IF(L97=0,"",'Ark1'!AK465)</f>
        <v>14.090078932767089</v>
      </c>
      <c r="U97" s="56"/>
      <c r="V97" s="65">
        <f>+IF(F97=0,"",'Ark1'!T465)</f>
        <v>3.9116607773851593</v>
      </c>
      <c r="W97" s="65"/>
      <c r="X97" s="133">
        <f>+IF(F97=0,"",'Ark1'!U465)</f>
        <v>9.8777385159010631</v>
      </c>
      <c r="Y97" s="133"/>
      <c r="Z97" s="65">
        <f>+IF(F97=0,"",'Ark1'!W465)</f>
        <v>0.35335689045936397</v>
      </c>
      <c r="AA97" s="133">
        <f>+IF(F97=0,"",'Ark1'!X465)</f>
        <v>6.7137809187279123</v>
      </c>
      <c r="AB97" s="134"/>
      <c r="AC97" s="133">
        <f>+IF(F97=0,"",'Ark1'!Y465)</f>
        <v>0</v>
      </c>
      <c r="AD97" s="133">
        <f>+IF(F97=0,"",'Ark1'!Z465)</f>
        <v>3.0922962254221877</v>
      </c>
      <c r="AE97" s="65">
        <f>+IF(F97=0,"",'Ark1'!AA465)</f>
        <v>1.2603304600119236</v>
      </c>
      <c r="AF97" s="65">
        <f>+IF(F97=0,"",'Ark1'!AB465)</f>
        <v>1.698878781611566</v>
      </c>
      <c r="AG97" s="65">
        <f t="shared" si="26"/>
        <v>2.0691339748334574</v>
      </c>
      <c r="AH97" s="25"/>
      <c r="AR97"/>
      <c r="AV97"/>
      <c r="AW97"/>
      <c r="AX97"/>
      <c r="AY97"/>
      <c r="AZ97"/>
      <c r="BA97"/>
      <c r="BE97"/>
      <c r="BF97"/>
      <c r="BG97"/>
    </row>
    <row r="98" spans="1:59" ht="15.6">
      <c r="A98" s="25"/>
      <c r="B98" s="64">
        <f>+'Ark1'!C466</f>
        <v>2023</v>
      </c>
      <c r="C98" s="64">
        <f>+'Ark1'!E466</f>
        <v>36</v>
      </c>
      <c r="D98" s="64">
        <f>+IF(F98=0,"",'Ark1'!Q466)</f>
        <v>34</v>
      </c>
      <c r="E98" s="65"/>
      <c r="F98" s="319">
        <f>+'Ark1'!R466</f>
        <v>395</v>
      </c>
      <c r="G98" s="319"/>
      <c r="H98" s="133">
        <f>+IF(F98=0,"",'Ark1'!AG466)</f>
        <v>2.9724521273918345</v>
      </c>
      <c r="I98" s="133">
        <f t="shared" si="20"/>
        <v>0.64481149063739629</v>
      </c>
      <c r="J98" s="133">
        <f>+IF(F98=0,"",'Ark1'!AH466)</f>
        <v>0</v>
      </c>
      <c r="K98" s="99"/>
      <c r="L98" s="18">
        <f>+IF(F98=0,"",'Ark1'!AI466)</f>
        <v>45</v>
      </c>
      <c r="M98" s="99"/>
      <c r="N98" s="56">
        <f t="shared" si="25"/>
        <v>11.39240506329114</v>
      </c>
      <c r="O98" s="99"/>
      <c r="P98" s="65">
        <f>+IF(F98=0,"",'Ark1'!S466)</f>
        <v>5.4506329113924048</v>
      </c>
      <c r="Q98" s="363"/>
      <c r="R98" s="56">
        <f>+IF(L98=0,"",'Ark1'!AJ466)</f>
        <v>87.855555555555554</v>
      </c>
      <c r="S98" s="395"/>
      <c r="T98" s="56">
        <f>+IF(L98=0,"",'Ark1'!AK466)</f>
        <v>15.224276761905879</v>
      </c>
      <c r="U98" s="56"/>
      <c r="V98" s="65">
        <f>+IF(F98=0,"",'Ark1'!T466)</f>
        <v>3.8886075949367096</v>
      </c>
      <c r="W98" s="65"/>
      <c r="X98" s="133">
        <f>+IF(F98=0,"",'Ark1'!U466)</f>
        <v>10.465063291139248</v>
      </c>
      <c r="Y98" s="133"/>
      <c r="Z98" s="65">
        <f>+IF(F98=0,"",'Ark1'!W466)</f>
        <v>0</v>
      </c>
      <c r="AA98" s="133">
        <f>+IF(F98=0,"",'Ark1'!X466)</f>
        <v>2.5316455696202529</v>
      </c>
      <c r="AB98" s="134"/>
      <c r="AC98" s="133">
        <f>+IF(F98=0,"",'Ark1'!Y466)</f>
        <v>0</v>
      </c>
      <c r="AD98" s="133">
        <f>+IF(F98=0,"",'Ark1'!Z466)</f>
        <v>3.1678758899650674</v>
      </c>
      <c r="AE98" s="65">
        <f>+IF(F98=0,"",'Ark1'!AA466)</f>
        <v>1.4282744672693519</v>
      </c>
      <c r="AF98" s="65">
        <f>+IF(F98=0,"",'Ark1'!AB466)</f>
        <v>1.7100586518753411</v>
      </c>
      <c r="AG98" s="65">
        <f t="shared" si="26"/>
        <v>1.9199721319089658</v>
      </c>
      <c r="AH98" s="25"/>
      <c r="AR98"/>
      <c r="AV98"/>
      <c r="AW98"/>
      <c r="AX98"/>
      <c r="AY98"/>
      <c r="AZ98"/>
      <c r="BA98"/>
      <c r="BE98"/>
      <c r="BF98"/>
      <c r="BG98"/>
    </row>
    <row r="99" spans="1:59" ht="15.6">
      <c r="A99" s="25"/>
      <c r="B99" s="64">
        <f>+'Ark1'!C467</f>
        <v>2023</v>
      </c>
      <c r="C99" s="64">
        <f>+'Ark1'!E467</f>
        <v>37</v>
      </c>
      <c r="D99" s="64">
        <f>+IF(F99=0,"",'Ark1'!Q467)</f>
        <v>35</v>
      </c>
      <c r="E99" s="65"/>
      <c r="F99" s="319">
        <f>+'Ark1'!R467</f>
        <v>685</v>
      </c>
      <c r="G99" s="319"/>
      <c r="H99" s="133">
        <f>+IF(F99=0,"",'Ark1'!AG467)</f>
        <v>5.1836884379471693</v>
      </c>
      <c r="I99" s="133">
        <f t="shared" si="20"/>
        <v>1.8124381801720499</v>
      </c>
      <c r="J99" s="133">
        <f>+IF(F99=0,"",'Ark1'!AH467)</f>
        <v>1.0218978102189782</v>
      </c>
      <c r="K99" s="99"/>
      <c r="L99" s="18">
        <f>+IF(F99=0,"",'Ark1'!AI467)</f>
        <v>158</v>
      </c>
      <c r="M99" s="99"/>
      <c r="N99" s="56">
        <f t="shared" si="25"/>
        <v>23.065693430656935</v>
      </c>
      <c r="O99" s="99"/>
      <c r="P99" s="65">
        <f>+IF(F99=0,"",'Ark1'!S467)</f>
        <v>4.9094890510948916</v>
      </c>
      <c r="Q99" s="363"/>
      <c r="R99" s="56">
        <f>+IF(L99=0,"",'Ark1'!AJ467)</f>
        <v>86.004430379746779</v>
      </c>
      <c r="S99" s="395"/>
      <c r="T99" s="56">
        <f>+IF(L99=0,"",'Ark1'!AK467)</f>
        <v>13.844896730072771</v>
      </c>
      <c r="U99" s="56"/>
      <c r="V99" s="65">
        <f>+IF(F99=0,"",'Ark1'!T467)</f>
        <v>3.767883211678833</v>
      </c>
      <c r="W99" s="65"/>
      <c r="X99" s="133">
        <f>+IF(F99=0,"",'Ark1'!U467)</f>
        <v>10.523795620437951</v>
      </c>
      <c r="Y99" s="133"/>
      <c r="Z99" s="65">
        <f>+IF(F99=0,"",'Ark1'!W467)</f>
        <v>0.14598540145985411</v>
      </c>
      <c r="AA99" s="133">
        <f>+IF(F99=0,"",'Ark1'!X467)</f>
        <v>12.554744525547443</v>
      </c>
      <c r="AB99" s="134"/>
      <c r="AC99" s="133">
        <f>+IF(F99=0,"",'Ark1'!Y467)</f>
        <v>0.14598540145985411</v>
      </c>
      <c r="AD99" s="133">
        <f>+IF(F99=0,"",'Ark1'!Z467)</f>
        <v>3.9271397313029177</v>
      </c>
      <c r="AE99" s="65">
        <f>+IF(F99=0,"",'Ark1'!AA467)</f>
        <v>1.4521005782300953</v>
      </c>
      <c r="AF99" s="65">
        <f>+IF(F99=0,"",'Ark1'!AB467)</f>
        <v>1.532181990037105</v>
      </c>
      <c r="AG99" s="65">
        <f t="shared" si="26"/>
        <v>2.1435622955694305</v>
      </c>
      <c r="AH99" s="25"/>
      <c r="AR99"/>
      <c r="AV99"/>
      <c r="AW99"/>
      <c r="AX99"/>
      <c r="AY99"/>
      <c r="AZ99"/>
      <c r="BA99"/>
      <c r="BE99"/>
      <c r="BF99"/>
      <c r="BG99"/>
    </row>
    <row r="100" spans="1:59" ht="15.6">
      <c r="A100" s="25"/>
      <c r="B100" s="64">
        <f>+'Ark1'!C468</f>
        <v>2023</v>
      </c>
      <c r="C100" s="64">
        <f>+'Ark1'!E468</f>
        <v>38</v>
      </c>
      <c r="D100" s="64">
        <f>+IF(F100=0,"",'Ark1'!Q468)</f>
        <v>30</v>
      </c>
      <c r="E100" s="65"/>
      <c r="F100" s="319">
        <f>+'Ark1'!R468</f>
        <v>442</v>
      </c>
      <c r="G100" s="319"/>
      <c r="H100" s="133">
        <f>+IF(F100=0,"",'Ark1'!AG468)</f>
        <v>3.1928494898142623</v>
      </c>
      <c r="I100" s="133">
        <f t="shared" si="20"/>
        <v>-0.37240094901805021</v>
      </c>
      <c r="J100" s="133">
        <f>+IF(F100=0,"",'Ark1'!AH468)</f>
        <v>0</v>
      </c>
      <c r="K100" s="99"/>
      <c r="L100" s="18">
        <f>+IF(F100=0,"",'Ark1'!AI468)</f>
        <v>87</v>
      </c>
      <c r="M100" s="99"/>
      <c r="N100" s="56">
        <f t="shared" si="25"/>
        <v>19.683257918552037</v>
      </c>
      <c r="O100" s="99"/>
      <c r="P100" s="65">
        <f>+IF(F100=0,"",'Ark1'!S468)</f>
        <v>5.158371040723984</v>
      </c>
      <c r="Q100" s="363"/>
      <c r="R100" s="56">
        <f>+IF(L100=0,"",'Ark1'!AJ468)</f>
        <v>85.624137931034511</v>
      </c>
      <c r="S100" s="395"/>
      <c r="T100" s="56">
        <f>+IF(L100=0,"",'Ark1'!AK468)</f>
        <v>13.604206242718751</v>
      </c>
      <c r="U100" s="56"/>
      <c r="V100" s="65">
        <f>+IF(F100=0,"",'Ark1'!T468)</f>
        <v>3.7488687782805425</v>
      </c>
      <c r="W100" s="65"/>
      <c r="X100" s="133">
        <f>+IF(F100=0,"",'Ark1'!U468)</f>
        <v>10.045701357466063</v>
      </c>
      <c r="Y100" s="133"/>
      <c r="Z100" s="65">
        <f>+IF(F100=0,"",'Ark1'!W468)</f>
        <v>0</v>
      </c>
      <c r="AA100" s="133">
        <f>+IF(F100=0,"",'Ark1'!X468)</f>
        <v>4.9773755656108589</v>
      </c>
      <c r="AB100" s="134"/>
      <c r="AC100" s="133">
        <f>+IF(F100=0,"",'Ark1'!Y468)</f>
        <v>0</v>
      </c>
      <c r="AD100" s="133">
        <f>+IF(F100=0,"",'Ark1'!Z468)</f>
        <v>3.5662942072059809</v>
      </c>
      <c r="AE100" s="65">
        <f>+IF(F100=0,"",'Ark1'!AA468)</f>
        <v>1.7624245609151652</v>
      </c>
      <c r="AF100" s="65">
        <f>+IF(F100=0,"",'Ark1'!AB468)</f>
        <v>1.6305375084588725</v>
      </c>
      <c r="AG100" s="65">
        <f t="shared" si="26"/>
        <v>1.9474561403508763</v>
      </c>
      <c r="AH100" s="25"/>
      <c r="AR100"/>
      <c r="AV100"/>
      <c r="AW100"/>
      <c r="AX100"/>
      <c r="AY100"/>
      <c r="AZ100"/>
      <c r="BA100"/>
      <c r="BE100"/>
      <c r="BF100"/>
      <c r="BG100"/>
    </row>
    <row r="101" spans="1:59" ht="15.6">
      <c r="A101" s="25"/>
      <c r="B101" s="64">
        <f>+'Ark1'!C469</f>
        <v>2023</v>
      </c>
      <c r="C101" s="64">
        <f>+'Ark1'!E469</f>
        <v>39</v>
      </c>
      <c r="D101" s="64">
        <f>+IF(F101=0,"",'Ark1'!Q469)</f>
        <v>37</v>
      </c>
      <c r="E101" s="65"/>
      <c r="F101" s="319">
        <f>+'Ark1'!R469</f>
        <v>401</v>
      </c>
      <c r="G101" s="319"/>
      <c r="H101" s="133">
        <f>+IF(F101=0,"",'Ark1'!AG469)</f>
        <v>2.9530370253187321</v>
      </c>
      <c r="I101" s="133">
        <f t="shared" si="20"/>
        <v>0.68635134668252773</v>
      </c>
      <c r="J101" s="133">
        <f>+IF(F101=0,"",'Ark1'!AH469)</f>
        <v>0.74812967581047374</v>
      </c>
      <c r="K101" s="99"/>
      <c r="L101" s="18">
        <f>+IF(F101=0,"",'Ark1'!AI469)</f>
        <v>106</v>
      </c>
      <c r="M101" s="99"/>
      <c r="N101" s="56">
        <f t="shared" si="25"/>
        <v>26.433915211970074</v>
      </c>
      <c r="O101" s="99"/>
      <c r="P101" s="65">
        <f>+IF(F101=0,"",'Ark1'!S469)</f>
        <v>5.6857855361596004</v>
      </c>
      <c r="Q101" s="363"/>
      <c r="R101" s="56">
        <f>+IF(L101=0,"",'Ark1'!AJ469)</f>
        <v>86.615094339622686</v>
      </c>
      <c r="S101" s="395"/>
      <c r="T101" s="56">
        <f>+IF(L101=0,"",'Ark1'!AK469)</f>
        <v>15.086461618488716</v>
      </c>
      <c r="U101" s="56"/>
      <c r="V101" s="65">
        <f>+IF(F101=0,"",'Ark1'!T469)</f>
        <v>4.201995012468827</v>
      </c>
      <c r="W101" s="65"/>
      <c r="X101" s="133">
        <f>+IF(F101=0,"",'Ark1'!U469)</f>
        <v>10.241147132169582</v>
      </c>
      <c r="Y101" s="133"/>
      <c r="Z101" s="65">
        <f>+IF(F101=0,"",'Ark1'!W469)</f>
        <v>0</v>
      </c>
      <c r="AA101" s="133">
        <f>+IF(F101=0,"",'Ark1'!X469)</f>
        <v>2.9925187032418954</v>
      </c>
      <c r="AB101" s="134"/>
      <c r="AC101" s="133">
        <f>+IF(F101=0,"",'Ark1'!Y469)</f>
        <v>0</v>
      </c>
      <c r="AD101" s="133">
        <f>+IF(F101=0,"",'Ark1'!Z469)</f>
        <v>2.7698821388535797</v>
      </c>
      <c r="AE101" s="65">
        <f>+IF(F101=0,"",'Ark1'!AA469)</f>
        <v>1.5540221946409529</v>
      </c>
      <c r="AF101" s="65">
        <f>+IF(F101=0,"",'Ark1'!AB469)</f>
        <v>1.5906823485975179</v>
      </c>
      <c r="AG101" s="65">
        <f t="shared" si="26"/>
        <v>1.8011842105263169</v>
      </c>
      <c r="AH101" s="25"/>
      <c r="AR101"/>
      <c r="AV101"/>
      <c r="AW101"/>
      <c r="AX101"/>
      <c r="AY101"/>
      <c r="AZ101"/>
      <c r="BA101"/>
      <c r="BE101"/>
      <c r="BF101"/>
      <c r="BG101"/>
    </row>
    <row r="102" spans="1:59" ht="15.6">
      <c r="A102" s="25"/>
      <c r="B102" s="64">
        <f>+'Ark1'!C470</f>
        <v>2023</v>
      </c>
      <c r="C102" s="64">
        <f>+'Ark1'!E470</f>
        <v>40</v>
      </c>
      <c r="D102" s="64">
        <f>+IF(F102=0,"",'Ark1'!Q470)</f>
        <v>58</v>
      </c>
      <c r="E102" s="65">
        <f t="shared" ref="E102:E114" si="27">+IF(F102=0,"",D102-D155)</f>
        <v>1</v>
      </c>
      <c r="F102" s="319">
        <f>+'Ark1'!R470</f>
        <v>586</v>
      </c>
      <c r="G102" s="319">
        <f t="shared" ref="G102:G114" si="28">+IF(F102=0,"",F102-F155)</f>
        <v>54</v>
      </c>
      <c r="H102" s="133">
        <f>+IF(F102=0,"",'Ark1'!AG470)</f>
        <v>4.1793523984841823</v>
      </c>
      <c r="I102" s="133">
        <f t="shared" si="20"/>
        <v>-8.7066050893902514E-4</v>
      </c>
      <c r="J102" s="133">
        <f>+IF(F102=0,"",'Ark1'!AH470)</f>
        <v>1.1945392491467577</v>
      </c>
      <c r="K102" s="99"/>
      <c r="L102" s="18">
        <f>+IF(F102=0,"",'Ark1'!AI470)</f>
        <v>264</v>
      </c>
      <c r="M102" s="99"/>
      <c r="N102" s="56">
        <f t="shared" si="25"/>
        <v>45.051194539249146</v>
      </c>
      <c r="O102" s="99"/>
      <c r="P102" s="65">
        <f>+IF(F102=0,"",'Ark1'!S470)</f>
        <v>5.2815699658703084</v>
      </c>
      <c r="Q102" s="363">
        <f t="shared" ref="Q102:Q114" si="29">+IF(F102=0,"",P102-P155)</f>
        <v>-0.29549770330262604</v>
      </c>
      <c r="R102" s="56">
        <f>+IF(L102=0,"",'Ark1'!AJ470)</f>
        <v>86.014772727272671</v>
      </c>
      <c r="S102" s="395"/>
      <c r="T102" s="56">
        <f>+IF(L102=0,"",'Ark1'!AK470)</f>
        <v>14.942815557270908</v>
      </c>
      <c r="U102" s="56"/>
      <c r="V102" s="65">
        <f>+IF(F102=0,"",'Ark1'!T470)</f>
        <v>4.5614334470989757</v>
      </c>
      <c r="W102" s="65">
        <f t="shared" ref="W102:W114" si="30">+IF(F102=0,"",V102-V155)</f>
        <v>-0.16976956041982305</v>
      </c>
      <c r="X102" s="133">
        <f>+IF(F102=0,"",'Ark1'!U470)</f>
        <v>9.9182593856655288</v>
      </c>
      <c r="Y102" s="133">
        <f t="shared" ref="Y102:Y114" si="31">+IF(F102=0,"",X102-X155)</f>
        <v>-0.94865790756755963</v>
      </c>
      <c r="Z102" s="65">
        <f>+IF(F102=0,"",'Ark1'!W470)</f>
        <v>0.68259385665529004</v>
      </c>
      <c r="AA102" s="133">
        <f>+IF(F102=0,"",'Ark1'!X470)</f>
        <v>2.5597269624573382</v>
      </c>
      <c r="AB102" s="134">
        <f t="shared" ref="AB102:AB114" si="32">+IF(F102=0,"",AA102-AA155)</f>
        <v>-6.6507993533321343</v>
      </c>
      <c r="AC102" s="133">
        <f>+IF(F102=0,"",'Ark1'!Y470)</f>
        <v>0</v>
      </c>
      <c r="AD102" s="133">
        <f>+IF(F102=0,"",'Ark1'!Z470)</f>
        <v>2.831850365475912</v>
      </c>
      <c r="AE102" s="65">
        <f>+IF(F102=0,"",'Ark1'!AA470)</f>
        <v>1.3414760321241228</v>
      </c>
      <c r="AF102" s="65">
        <f>+IF(F102=0,"",'Ark1'!AB470)</f>
        <v>1.9102241509844236</v>
      </c>
      <c r="AG102" s="65">
        <f t="shared" si="26"/>
        <v>1.877899838449111</v>
      </c>
      <c r="AH102" s="25"/>
      <c r="AR102"/>
      <c r="AV102"/>
      <c r="AW102"/>
      <c r="AX102"/>
      <c r="AY102"/>
      <c r="AZ102"/>
      <c r="BA102"/>
      <c r="BE102"/>
      <c r="BF102"/>
      <c r="BG102"/>
    </row>
    <row r="103" spans="1:59" ht="15.6">
      <c r="A103" s="25"/>
      <c r="B103" s="64">
        <f>+'Ark1'!C471</f>
        <v>2023</v>
      </c>
      <c r="C103" s="64">
        <f>+'Ark1'!E471</f>
        <v>41</v>
      </c>
      <c r="D103" s="64">
        <f>+IF(F103=0,"",'Ark1'!Q471)</f>
        <v>51</v>
      </c>
      <c r="E103" s="65">
        <f t="shared" si="27"/>
        <v>-1</v>
      </c>
      <c r="F103" s="319">
        <f>+'Ark1'!R471</f>
        <v>487</v>
      </c>
      <c r="G103" s="319">
        <f t="shared" si="28"/>
        <v>-110</v>
      </c>
      <c r="H103" s="133">
        <f>+IF(F103=0,"",'Ark1'!AG471)</f>
        <v>3.6239366636225694</v>
      </c>
      <c r="I103" s="133">
        <f t="shared" si="20"/>
        <v>-0.96026664567489162</v>
      </c>
      <c r="J103" s="133">
        <f>+IF(F103=0,"",'Ark1'!AH471)</f>
        <v>2.0533880903490758</v>
      </c>
      <c r="K103" s="99"/>
      <c r="L103" s="18">
        <f>+IF(F103=0,"",'Ark1'!AI471)</f>
        <v>77</v>
      </c>
      <c r="M103" s="99"/>
      <c r="N103" s="56">
        <f t="shared" si="25"/>
        <v>15.811088295687885</v>
      </c>
      <c r="O103" s="99"/>
      <c r="P103" s="65">
        <f>+IF(F103=0,"",'Ark1'!S471)</f>
        <v>5.4168377823408607</v>
      </c>
      <c r="Q103" s="363">
        <f t="shared" si="29"/>
        <v>-0.17445199990369531</v>
      </c>
      <c r="R103" s="56">
        <f>+IF(L103=0,"",'Ark1'!AJ471)</f>
        <v>91.919480519480558</v>
      </c>
      <c r="S103" s="395"/>
      <c r="T103" s="56">
        <f>+IF(L103=0,"",'Ark1'!AK471)</f>
        <v>13.690142882145661</v>
      </c>
      <c r="U103" s="56"/>
      <c r="V103" s="65">
        <f>+IF(F103=0,"",'Ark1'!T471)</f>
        <v>4.1478439425051326</v>
      </c>
      <c r="W103" s="65">
        <f t="shared" si="30"/>
        <v>-4.4785873240261509E-2</v>
      </c>
      <c r="X103" s="133">
        <f>+IF(F103=0,"",'Ark1'!U471)</f>
        <v>10.348459958932239</v>
      </c>
      <c r="Y103" s="133">
        <f t="shared" si="31"/>
        <v>-0.27113803101751088</v>
      </c>
      <c r="Z103" s="65">
        <f>+IF(F103=0,"",'Ark1'!W471)</f>
        <v>0</v>
      </c>
      <c r="AA103" s="133">
        <f>+IF(F103=0,"",'Ark1'!X471)</f>
        <v>4.7227926078028748</v>
      </c>
      <c r="AB103" s="134">
        <f t="shared" si="32"/>
        <v>0.36768373008093214</v>
      </c>
      <c r="AC103" s="133">
        <f>+IF(F103=0,"",'Ark1'!Y471)</f>
        <v>0</v>
      </c>
      <c r="AD103" s="133">
        <f>+IF(F103=0,"",'Ark1'!Z471)</f>
        <v>3.2396910723539625</v>
      </c>
      <c r="AE103" s="65">
        <f>+IF(F103=0,"",'Ark1'!AA471)</f>
        <v>1.8773380659678316</v>
      </c>
      <c r="AF103" s="65">
        <f>+IF(F103=0,"",'Ark1'!AB471)</f>
        <v>1.7616466280658656</v>
      </c>
      <c r="AG103" s="65">
        <f t="shared" si="26"/>
        <v>1.9104245640636852</v>
      </c>
      <c r="AH103" s="25"/>
      <c r="AR103"/>
      <c r="AV103"/>
      <c r="AW103"/>
      <c r="AX103"/>
      <c r="AY103"/>
      <c r="AZ103"/>
      <c r="BA103"/>
      <c r="BE103"/>
      <c r="BF103"/>
      <c r="BG103"/>
    </row>
    <row r="104" spans="1:59" ht="15.6">
      <c r="A104" s="25"/>
      <c r="B104" s="64">
        <f>+'Ark1'!C472</f>
        <v>2023</v>
      </c>
      <c r="C104" s="64">
        <f>+'Ark1'!E472</f>
        <v>42</v>
      </c>
      <c r="D104" s="64">
        <f>+IF(F104=0,"",'Ark1'!Q472)</f>
        <v>63</v>
      </c>
      <c r="E104" s="65">
        <f t="shared" si="27"/>
        <v>19</v>
      </c>
      <c r="F104" s="319">
        <f>+'Ark1'!R472</f>
        <v>485</v>
      </c>
      <c r="G104" s="319">
        <f t="shared" si="28"/>
        <v>57</v>
      </c>
      <c r="H104" s="133">
        <f>+IF(F104=0,"",'Ark1'!AG472)</f>
        <v>3.556559068650361</v>
      </c>
      <c r="I104" s="133">
        <f t="shared" si="20"/>
        <v>0.40476112153814992</v>
      </c>
      <c r="J104" s="133">
        <f>+IF(F104=0,"",'Ark1'!AH472)</f>
        <v>1.8556701030927836</v>
      </c>
      <c r="K104" s="99"/>
      <c r="L104" s="18">
        <f>+IF(F104=0,"",'Ark1'!AI472)</f>
        <v>133</v>
      </c>
      <c r="M104" s="99"/>
      <c r="N104" s="56">
        <f t="shared" si="25"/>
        <v>27.422680412371133</v>
      </c>
      <c r="O104" s="99"/>
      <c r="P104" s="65">
        <f>+IF(F104=0,"",'Ark1'!S472)</f>
        <v>5.5711340206185556</v>
      </c>
      <c r="Q104" s="363">
        <f t="shared" si="29"/>
        <v>0.36085364678678022</v>
      </c>
      <c r="R104" s="56">
        <f>+IF(L104=0,"",'Ark1'!AJ472)</f>
        <v>87.788721804511283</v>
      </c>
      <c r="S104" s="395"/>
      <c r="T104" s="56">
        <f>+IF(L104=0,"",'Ark1'!AK472)</f>
        <v>15.192424600961941</v>
      </c>
      <c r="U104" s="56"/>
      <c r="V104" s="65">
        <f>+IF(F104=0,"",'Ark1'!T472)</f>
        <v>4.3876288659793827</v>
      </c>
      <c r="W104" s="65">
        <f t="shared" si="30"/>
        <v>0.37361017439059818</v>
      </c>
      <c r="X104" s="133">
        <f>+IF(F104=0,"",'Ark1'!U472)</f>
        <v>10.197938144329894</v>
      </c>
      <c r="Y104" s="133">
        <f t="shared" si="31"/>
        <v>1.3592349937367132E-2</v>
      </c>
      <c r="Z104" s="65">
        <f>+IF(F104=0,"",'Ark1'!W472)</f>
        <v>0</v>
      </c>
      <c r="AA104" s="133">
        <f>+IF(F104=0,"",'Ark1'!X472)</f>
        <v>3.9175257731958761</v>
      </c>
      <c r="AB104" s="134">
        <f t="shared" si="32"/>
        <v>-1.4563060025050603</v>
      </c>
      <c r="AC104" s="133">
        <f>+IF(F104=0,"",'Ark1'!Y472)</f>
        <v>0</v>
      </c>
      <c r="AD104" s="133">
        <f>+IF(F104=0,"",'Ark1'!Z472)</f>
        <v>2.8367390666496566</v>
      </c>
      <c r="AE104" s="65">
        <f>+IF(F104=0,"",'Ark1'!AA472)</f>
        <v>1.6275944404091722</v>
      </c>
      <c r="AF104" s="65">
        <f>+IF(F104=0,"",'Ark1'!AB472)</f>
        <v>1.5841520371140279</v>
      </c>
      <c r="AG104" s="65">
        <f t="shared" si="26"/>
        <v>1.8304959289415248</v>
      </c>
      <c r="AH104" s="25"/>
      <c r="AR104"/>
      <c r="AV104"/>
      <c r="AW104"/>
      <c r="AX104"/>
      <c r="AY104"/>
      <c r="AZ104"/>
      <c r="BA104"/>
      <c r="BE104"/>
      <c r="BF104"/>
      <c r="BG104"/>
    </row>
    <row r="105" spans="1:59" ht="15.6">
      <c r="A105" s="25"/>
      <c r="B105" s="64">
        <f>+'Ark1'!C473</f>
        <v>2023</v>
      </c>
      <c r="C105" s="64">
        <f>+'Ark1'!E473</f>
        <v>43</v>
      </c>
      <c r="D105" s="64">
        <f>+IF(F105=0,"",'Ark1'!Q473)</f>
        <v>61</v>
      </c>
      <c r="E105" s="65">
        <f t="shared" si="27"/>
        <v>13</v>
      </c>
      <c r="F105" s="319">
        <f>+'Ark1'!R473</f>
        <v>440</v>
      </c>
      <c r="G105" s="319">
        <f t="shared" si="28"/>
        <v>57</v>
      </c>
      <c r="H105" s="133">
        <f>+IF(F105=0,"",'Ark1'!AG473)</f>
        <v>3.2852509941251351</v>
      </c>
      <c r="I105" s="133">
        <f t="shared" si="20"/>
        <v>0.37568212138549262</v>
      </c>
      <c r="J105" s="133">
        <f>+IF(F105=0,"",'Ark1'!AH473)</f>
        <v>5.6818181818181808</v>
      </c>
      <c r="K105" s="99"/>
      <c r="L105" s="18">
        <f>+IF(F105=0,"",'Ark1'!AI473)</f>
        <v>75</v>
      </c>
      <c r="M105" s="99"/>
      <c r="N105" s="56">
        <f t="shared" si="25"/>
        <v>17.045454545454547</v>
      </c>
      <c r="O105" s="99"/>
      <c r="P105" s="65">
        <f>+IF(F105=0,"",'Ark1'!S473)</f>
        <v>5.9909090909090921</v>
      </c>
      <c r="Q105" s="363">
        <f t="shared" si="29"/>
        <v>0.44782815096131134</v>
      </c>
      <c r="R105" s="56">
        <f>+IF(L105=0,"",'Ark1'!AJ473)</f>
        <v>84.43333333333338</v>
      </c>
      <c r="S105" s="395"/>
      <c r="T105" s="56">
        <f>+IF(L105=0,"",'Ark1'!AK473)</f>
        <v>14.781088368497995</v>
      </c>
      <c r="U105" s="56"/>
      <c r="V105" s="65">
        <f>+IF(F105=0,"",'Ark1'!T473)</f>
        <v>4.2954545454545459</v>
      </c>
      <c r="W105" s="65">
        <f t="shared" si="30"/>
        <v>2.3914075480656827E-2</v>
      </c>
      <c r="X105" s="133">
        <f>+IF(F105=0,"",'Ark1'!U473)</f>
        <v>10.383409090909096</v>
      </c>
      <c r="Y105" s="133">
        <f t="shared" si="31"/>
        <v>-0.12285722762876716</v>
      </c>
      <c r="Z105" s="65">
        <f>+IF(F105=0,"",'Ark1'!W473)</f>
        <v>0.22727272727272724</v>
      </c>
      <c r="AA105" s="133">
        <f>+IF(F105=0,"",'Ark1'!X473)</f>
        <v>6.3636363636363633</v>
      </c>
      <c r="AB105" s="134">
        <f t="shared" si="32"/>
        <v>1.1417042487538565</v>
      </c>
      <c r="AC105" s="133">
        <f>+IF(F105=0,"",'Ark1'!Y473)</f>
        <v>0.22727272727272724</v>
      </c>
      <c r="AD105" s="133">
        <f>+IF(F105=0,"",'Ark1'!Z473)</f>
        <v>3.2859442002550847</v>
      </c>
      <c r="AE105" s="65">
        <f>+IF(F105=0,"",'Ark1'!AA473)</f>
        <v>1.4285749704796704</v>
      </c>
      <c r="AF105" s="65">
        <f>+IF(F105=0,"",'Ark1'!AB473)</f>
        <v>1.6317801970762611</v>
      </c>
      <c r="AG105" s="65">
        <f t="shared" si="26"/>
        <v>1.7331942336874055</v>
      </c>
      <c r="AH105" s="25"/>
      <c r="AR105"/>
      <c r="AV105"/>
      <c r="AW105"/>
      <c r="AX105"/>
      <c r="AY105"/>
      <c r="AZ105"/>
      <c r="BA105"/>
      <c r="BE105"/>
      <c r="BF105"/>
      <c r="BG105"/>
    </row>
    <row r="106" spans="1:59" ht="15.6">
      <c r="A106" s="25"/>
      <c r="B106" s="64">
        <f>+'Ark1'!C474</f>
        <v>2023</v>
      </c>
      <c r="C106" s="64">
        <f>+'Ark1'!E474</f>
        <v>44</v>
      </c>
      <c r="D106" s="64">
        <f>+IF(F106=0,"",'Ark1'!Q474)</f>
        <v>43</v>
      </c>
      <c r="E106" s="65">
        <f t="shared" si="27"/>
        <v>0</v>
      </c>
      <c r="F106" s="319">
        <f>+'Ark1'!R474</f>
        <v>329</v>
      </c>
      <c r="G106" s="319">
        <f t="shared" si="28"/>
        <v>-128</v>
      </c>
      <c r="H106" s="133">
        <f>+IF(F106=0,"",'Ark1'!AG474)</f>
        <v>2.763775733998719</v>
      </c>
      <c r="I106" s="133">
        <f t="shared" si="20"/>
        <v>-0.61745291549682557</v>
      </c>
      <c r="J106" s="133">
        <f>+IF(F106=0,"",'Ark1'!AH474)</f>
        <v>0</v>
      </c>
      <c r="K106" s="99"/>
      <c r="L106" s="18">
        <f>+IF(F106=0,"",'Ark1'!AI474)</f>
        <v>44</v>
      </c>
      <c r="M106" s="99"/>
      <c r="N106" s="56">
        <f t="shared" si="25"/>
        <v>13.373860182370821</v>
      </c>
      <c r="O106" s="99"/>
      <c r="P106" s="65">
        <f>+IF(F106=0,"",'Ark1'!S474)</f>
        <v>5.735562310030395</v>
      </c>
      <c r="Q106" s="363">
        <f t="shared" si="29"/>
        <v>0.77494961856431299</v>
      </c>
      <c r="R106" s="56">
        <f>+IF(L106=0,"",'Ark1'!AJ474)</f>
        <v>87.652272727272717</v>
      </c>
      <c r="S106" s="395"/>
      <c r="T106" s="56">
        <f>+IF(L106=0,"",'Ark1'!AK474)</f>
        <v>15.749509471065297</v>
      </c>
      <c r="U106" s="56"/>
      <c r="V106" s="65">
        <f>+IF(F106=0,"",'Ark1'!T474)</f>
        <v>4.7112462006079028</v>
      </c>
      <c r="W106" s="65">
        <f t="shared" si="30"/>
        <v>0.13137749163634904</v>
      </c>
      <c r="X106" s="133">
        <f>+IF(F106=0,"",'Ark1'!U474)</f>
        <v>11.682370820668696</v>
      </c>
      <c r="Y106" s="133">
        <f t="shared" si="31"/>
        <v>1.4499857003185834</v>
      </c>
      <c r="Z106" s="65">
        <f>+IF(F106=0,"",'Ark1'!W474)</f>
        <v>0.91185410334346528</v>
      </c>
      <c r="AA106" s="133">
        <f>+IF(F106=0,"",'Ark1'!X474)</f>
        <v>10.030395136778116</v>
      </c>
      <c r="AB106" s="134">
        <f t="shared" si="32"/>
        <v>5.4352091411544841</v>
      </c>
      <c r="AC106" s="133">
        <f>+IF(F106=0,"",'Ark1'!Y474)</f>
        <v>0.30395136778115506</v>
      </c>
      <c r="AD106" s="133">
        <f>+IF(F106=0,"",'Ark1'!Z474)</f>
        <v>3.3025355234680882</v>
      </c>
      <c r="AE106" s="65">
        <f>+IF(F106=0,"",'Ark1'!AA474)</f>
        <v>1.3368678189209255</v>
      </c>
      <c r="AF106" s="65">
        <f>+IF(F106=0,"",'Ark1'!AB474)</f>
        <v>1.5725305231937921</v>
      </c>
      <c r="AG106" s="65">
        <f t="shared" si="26"/>
        <v>2.0368309485956551</v>
      </c>
      <c r="AH106" s="25"/>
      <c r="AR106"/>
      <c r="AV106"/>
      <c r="AW106"/>
      <c r="AX106"/>
      <c r="AY106"/>
      <c r="AZ106"/>
      <c r="BA106"/>
      <c r="BE106"/>
      <c r="BF106"/>
      <c r="BG106"/>
    </row>
    <row r="107" spans="1:59" ht="15.6">
      <c r="A107" s="25"/>
      <c r="B107" s="64">
        <f>+'Ark1'!C475</f>
        <v>2023</v>
      </c>
      <c r="C107" s="64">
        <f>+'Ark1'!E475</f>
        <v>45</v>
      </c>
      <c r="D107" s="64">
        <f>+IF(F107=0,"",'Ark1'!Q475)</f>
        <v>40</v>
      </c>
      <c r="E107" s="65">
        <f t="shared" si="27"/>
        <v>3</v>
      </c>
      <c r="F107" s="319">
        <f>+'Ark1'!R475</f>
        <v>243</v>
      </c>
      <c r="G107" s="319">
        <f t="shared" si="28"/>
        <v>-70</v>
      </c>
      <c r="H107" s="133">
        <f>+IF(F107=0,"",'Ark1'!AG475)</f>
        <v>1.5889463352197131</v>
      </c>
      <c r="I107" s="133">
        <f t="shared" si="20"/>
        <v>-0.67896856558495</v>
      </c>
      <c r="J107" s="133">
        <f>+IF(F107=0,"",'Ark1'!AH475)</f>
        <v>0</v>
      </c>
      <c r="K107" s="99"/>
      <c r="L107" s="18">
        <f>+IF(F107=0,"",'Ark1'!AI475)</f>
        <v>28</v>
      </c>
      <c r="M107" s="99"/>
      <c r="N107" s="56">
        <f t="shared" si="25"/>
        <v>11.522633744855968</v>
      </c>
      <c r="O107" s="99"/>
      <c r="P107" s="65">
        <f>+IF(F107=0,"",'Ark1'!S475)</f>
        <v>5.2510288065843618</v>
      </c>
      <c r="Q107" s="363">
        <f t="shared" si="29"/>
        <v>0.46508631457158156</v>
      </c>
      <c r="R107" s="56">
        <f>+IF(L107=0,"",'Ark1'!AJ475)</f>
        <v>88.457142857142884</v>
      </c>
      <c r="S107" s="395"/>
      <c r="T107" s="56">
        <f>+IF(L107=0,"",'Ark1'!AK475)</f>
        <v>14.520000284246725</v>
      </c>
      <c r="U107" s="56"/>
      <c r="V107" s="65">
        <f>+IF(F107=0,"",'Ark1'!T475)</f>
        <v>4.3621399176954734</v>
      </c>
      <c r="W107" s="65">
        <f t="shared" si="30"/>
        <v>0.28865748958045856</v>
      </c>
      <c r="X107" s="133">
        <f>+IF(F107=0,"",'Ark1'!U475)</f>
        <v>9.0934156378600761</v>
      </c>
      <c r="Y107" s="133">
        <f t="shared" si="31"/>
        <v>-0.92735113530286206</v>
      </c>
      <c r="Z107" s="65">
        <f>+IF(F107=0,"",'Ark1'!W475)</f>
        <v>0</v>
      </c>
      <c r="AA107" s="133">
        <f>+IF(F107=0,"",'Ark1'!X475)</f>
        <v>2.8806584362139924</v>
      </c>
      <c r="AB107" s="134">
        <f t="shared" si="32"/>
        <v>-0.63371856059112019</v>
      </c>
      <c r="AC107" s="133">
        <f>+IF(F107=0,"",'Ark1'!Y475)</f>
        <v>0</v>
      </c>
      <c r="AD107" s="133">
        <f>+IF(F107=0,"",'Ark1'!Z475)</f>
        <v>2.9368171406780172</v>
      </c>
      <c r="AE107" s="65">
        <f>+IF(F107=0,"",'Ark1'!AA475)</f>
        <v>1.7611341776715301</v>
      </c>
      <c r="AF107" s="65">
        <f>+IF(F107=0,"",'Ark1'!AB475)</f>
        <v>1.6179696763002549</v>
      </c>
      <c r="AG107" s="65">
        <f t="shared" si="26"/>
        <v>1.7317398119122247</v>
      </c>
      <c r="AH107" s="25"/>
      <c r="AR107"/>
      <c r="AV107"/>
      <c r="AW107"/>
      <c r="AX107"/>
      <c r="AY107"/>
      <c r="AZ107"/>
      <c r="BA107"/>
      <c r="BE107"/>
      <c r="BF107"/>
      <c r="BG107"/>
    </row>
    <row r="108" spans="1:59" ht="15.6">
      <c r="A108" s="25"/>
      <c r="B108" s="64">
        <f>+'Ark1'!C476</f>
        <v>2023</v>
      </c>
      <c r="C108" s="64">
        <f>+'Ark1'!E476</f>
        <v>46</v>
      </c>
      <c r="D108" s="64">
        <f>+IF(F108=0,"",'Ark1'!Q476)</f>
        <v>26</v>
      </c>
      <c r="E108" s="65">
        <f t="shared" si="27"/>
        <v>9</v>
      </c>
      <c r="F108" s="319">
        <f>+'Ark1'!R476</f>
        <v>165</v>
      </c>
      <c r="G108" s="319">
        <f t="shared" si="28"/>
        <v>44</v>
      </c>
      <c r="H108" s="133">
        <f>+IF(F108=0,"",'Ark1'!AG476)</f>
        <v>1.314977672632615</v>
      </c>
      <c r="I108" s="133">
        <f t="shared" si="20"/>
        <v>0.34851981947925437</v>
      </c>
      <c r="J108" s="133">
        <f>+IF(F108=0,"",'Ark1'!AH476)</f>
        <v>1.8181818181818179</v>
      </c>
      <c r="K108" s="99"/>
      <c r="L108" s="18">
        <f>+IF(F108=0,"",'Ark1'!AI476)</f>
        <v>5</v>
      </c>
      <c r="M108" s="99"/>
      <c r="N108" s="56">
        <f t="shared" si="25"/>
        <v>3.0303030303030303</v>
      </c>
      <c r="O108" s="99"/>
      <c r="P108" s="65">
        <f>+IF(F108=0,"",'Ark1'!S476)</f>
        <v>5.5696969696969694</v>
      </c>
      <c r="Q108" s="363">
        <f t="shared" si="29"/>
        <v>0.33002754820936619</v>
      </c>
      <c r="R108" s="56">
        <f>+IF(L108=0,"",'Ark1'!AJ476)</f>
        <v>76.14</v>
      </c>
      <c r="S108" s="395"/>
      <c r="T108" s="56">
        <f>+IF(L108=0,"",'Ark1'!AK476)</f>
        <v>13.512652223738289</v>
      </c>
      <c r="U108" s="56"/>
      <c r="V108" s="65">
        <f>+IF(F108=0,"",'Ark1'!T476)</f>
        <v>4.5151515151515156</v>
      </c>
      <c r="W108" s="65">
        <f t="shared" si="30"/>
        <v>0.57300275482093621</v>
      </c>
      <c r="X108" s="133">
        <f>+IF(F108=0,"",'Ark1'!U476)</f>
        <v>11.083030303030299</v>
      </c>
      <c r="Y108" s="133">
        <f t="shared" si="31"/>
        <v>3.6749311294753895E-2</v>
      </c>
      <c r="Z108" s="65">
        <f>+IF(F108=0,"",'Ark1'!W476)</f>
        <v>0</v>
      </c>
      <c r="AA108" s="133">
        <f>+IF(F108=0,"",'Ark1'!X476)</f>
        <v>5.4545454545454541</v>
      </c>
      <c r="AB108" s="134">
        <f t="shared" si="32"/>
        <v>-0.33057851239669489</v>
      </c>
      <c r="AC108" s="133">
        <f>+IF(F108=0,"",'Ark1'!Y476)</f>
        <v>0</v>
      </c>
      <c r="AD108" s="133">
        <f>+IF(F108=0,"",'Ark1'!Z476)</f>
        <v>2.7454562847007904</v>
      </c>
      <c r="AE108" s="65">
        <f>+IF(F108=0,"",'Ark1'!AA476)</f>
        <v>1.0223220297025115</v>
      </c>
      <c r="AF108" s="65">
        <f>+IF(F108=0,"",'Ark1'!AB476)</f>
        <v>1.4338169470504984</v>
      </c>
      <c r="AG108" s="65">
        <f t="shared" si="26"/>
        <v>1.9898803046789981</v>
      </c>
      <c r="AH108" s="25"/>
      <c r="AR108"/>
      <c r="AV108"/>
      <c r="AW108"/>
      <c r="AX108"/>
      <c r="AY108"/>
      <c r="AZ108"/>
      <c r="BA108"/>
      <c r="BE108"/>
      <c r="BF108"/>
      <c r="BG108"/>
    </row>
    <row r="109" spans="1:59" ht="15.6">
      <c r="A109" s="25"/>
      <c r="B109" s="64">
        <f>+'Ark1'!C477</f>
        <v>2023</v>
      </c>
      <c r="C109" s="64">
        <f>+'Ark1'!E477</f>
        <v>47</v>
      </c>
      <c r="D109" s="64">
        <f>+IF(F109=0,"",'Ark1'!Q477)</f>
        <v>31</v>
      </c>
      <c r="E109" s="65">
        <f t="shared" si="27"/>
        <v>8</v>
      </c>
      <c r="F109" s="319">
        <f>+'Ark1'!R477</f>
        <v>263</v>
      </c>
      <c r="G109" s="319">
        <f t="shared" si="28"/>
        <v>86</v>
      </c>
      <c r="H109" s="133">
        <f>+IF(F109=0,"",'Ark1'!AG477)</f>
        <v>1.8441470658028152</v>
      </c>
      <c r="I109" s="133">
        <f t="shared" si="20"/>
        <v>0.43900151288277622</v>
      </c>
      <c r="J109" s="133">
        <f>+IF(F109=0,"",'Ark1'!AH477)</f>
        <v>8.7452471482889749</v>
      </c>
      <c r="K109" s="99"/>
      <c r="L109" s="18">
        <f>+IF(F109=0,"",'Ark1'!AI477)</f>
        <v>74</v>
      </c>
      <c r="M109" s="99"/>
      <c r="N109" s="56">
        <f t="shared" si="25"/>
        <v>28.136882129277566</v>
      </c>
      <c r="O109" s="99"/>
      <c r="P109" s="65">
        <f>+IF(F109=0,"",'Ark1'!S477)</f>
        <v>5.7338403041825092</v>
      </c>
      <c r="Q109" s="363">
        <f t="shared" si="29"/>
        <v>0.49090245107516495</v>
      </c>
      <c r="R109" s="56">
        <f>+IF(L109=0,"",'Ark1'!AJ477)</f>
        <v>87.433783783783809</v>
      </c>
      <c r="S109" s="395"/>
      <c r="T109" s="56">
        <f>+IF(L109=0,"",'Ark1'!AK477)</f>
        <v>14.491025589022199</v>
      </c>
      <c r="U109" s="56"/>
      <c r="V109" s="65">
        <f>+IF(F109=0,"",'Ark1'!T477)</f>
        <v>4.5361216730038008</v>
      </c>
      <c r="W109" s="65">
        <f t="shared" si="30"/>
        <v>0.30448325492470385</v>
      </c>
      <c r="X109" s="133">
        <f>+IF(F109=0,"",'Ark1'!U477)</f>
        <v>9.751330798479092</v>
      </c>
      <c r="Y109" s="133">
        <f t="shared" si="31"/>
        <v>-1.2277652467186435</v>
      </c>
      <c r="Z109" s="65">
        <f>+IF(F109=0,"",'Ark1'!W477)</f>
        <v>0</v>
      </c>
      <c r="AA109" s="133">
        <f>+IF(F109=0,"",'Ark1'!X477)</f>
        <v>2.6615969581749055</v>
      </c>
      <c r="AB109" s="134">
        <f t="shared" si="32"/>
        <v>-5.2480075615991044</v>
      </c>
      <c r="AC109" s="133">
        <f>+IF(F109=0,"",'Ark1'!Y477)</f>
        <v>0</v>
      </c>
      <c r="AD109" s="133">
        <f>+IF(F109=0,"",'Ark1'!Z477)</f>
        <v>2.9225991311582247</v>
      </c>
      <c r="AE109" s="65">
        <f>+IF(F109=0,"",'Ark1'!AA477)</f>
        <v>1.2260927791216925</v>
      </c>
      <c r="AF109" s="65">
        <f>+IF(F109=0,"",'Ark1'!AB477)</f>
        <v>1.685779083473137</v>
      </c>
      <c r="AG109" s="65">
        <f t="shared" si="26"/>
        <v>1.7006631299734756</v>
      </c>
      <c r="AH109" s="25"/>
      <c r="AR109"/>
      <c r="AV109"/>
      <c r="AW109"/>
      <c r="AX109"/>
      <c r="AY109"/>
      <c r="AZ109"/>
      <c r="BA109"/>
      <c r="BE109"/>
      <c r="BF109"/>
      <c r="BG109"/>
    </row>
    <row r="110" spans="1:59" ht="15.6">
      <c r="A110" s="25"/>
      <c r="B110" s="64">
        <f>+'Ark1'!C478</f>
        <v>2023</v>
      </c>
      <c r="C110" s="64">
        <f>+'Ark1'!E478</f>
        <v>48</v>
      </c>
      <c r="D110" s="64">
        <f>+IF(F110=0,"",'Ark1'!Q478)</f>
        <v>15</v>
      </c>
      <c r="E110" s="65">
        <f t="shared" si="27"/>
        <v>-7</v>
      </c>
      <c r="F110" s="319">
        <f>+'Ark1'!R478</f>
        <v>98</v>
      </c>
      <c r="G110" s="319">
        <f t="shared" si="28"/>
        <v>-13</v>
      </c>
      <c r="H110" s="133">
        <f>+IF(F110=0,"",'Ark1'!AG478)</f>
        <v>0.65730906685266788</v>
      </c>
      <c r="I110" s="133">
        <f t="shared" si="20"/>
        <v>-0.23452776995666513</v>
      </c>
      <c r="J110" s="133">
        <f>+IF(F110=0,"",'Ark1'!AH478)</f>
        <v>0</v>
      </c>
      <c r="K110" s="99"/>
      <c r="L110" s="18">
        <f>+IF(F110=0,"",'Ark1'!AI478)</f>
        <v>15</v>
      </c>
      <c r="M110" s="99"/>
      <c r="N110" s="56">
        <f t="shared" si="25"/>
        <v>15.306122448979592</v>
      </c>
      <c r="O110" s="99"/>
      <c r="P110" s="65">
        <f>+IF(F110=0,"",'Ark1'!S478)</f>
        <v>5.4387755102040813</v>
      </c>
      <c r="Q110" s="363">
        <f t="shared" si="29"/>
        <v>-0.23690016547159498</v>
      </c>
      <c r="R110" s="56">
        <f>+IF(L110=0,"",'Ark1'!AJ478)</f>
        <v>87.446666666666644</v>
      </c>
      <c r="S110" s="395"/>
      <c r="T110" s="56">
        <f>+IF(L110=0,"",'Ark1'!AK478)</f>
        <v>13.233372422558638</v>
      </c>
      <c r="U110" s="56"/>
      <c r="V110" s="65">
        <f>+IF(F110=0,"",'Ark1'!T478)</f>
        <v>4.1530612244897958</v>
      </c>
      <c r="W110" s="65">
        <f t="shared" si="30"/>
        <v>-0.55865048722191624</v>
      </c>
      <c r="X110" s="133">
        <f>+IF(F110=0,"",'Ark1'!U478)</f>
        <v>9.3275510204081638</v>
      </c>
      <c r="Y110" s="133">
        <f t="shared" si="31"/>
        <v>-1.784160691303553</v>
      </c>
      <c r="Z110" s="65">
        <f>+IF(F110=0,"",'Ark1'!W478)</f>
        <v>0</v>
      </c>
      <c r="AA110" s="133">
        <f>+IF(F110=0,"",'Ark1'!X478)</f>
        <v>2.0408163265306123</v>
      </c>
      <c r="AB110" s="134">
        <f t="shared" si="32"/>
        <v>-6.968192682478394</v>
      </c>
      <c r="AC110" s="133">
        <f>+IF(F110=0,"",'Ark1'!Y478)</f>
        <v>0</v>
      </c>
      <c r="AD110" s="133">
        <f>+IF(F110=0,"",'Ark1'!Z478)</f>
        <v>3.1846500660693202</v>
      </c>
      <c r="AE110" s="65">
        <f>+IF(F110=0,"",'Ark1'!AA478)</f>
        <v>1.8847742599125303</v>
      </c>
      <c r="AF110" s="65">
        <f>+IF(F110=0,"",'Ark1'!AB478)</f>
        <v>1.7690770152956827</v>
      </c>
      <c r="AG110" s="65">
        <f t="shared" si="26"/>
        <v>1.7150093808630396</v>
      </c>
      <c r="AH110" s="25"/>
      <c r="AR110"/>
      <c r="AV110"/>
      <c r="AW110"/>
      <c r="AX110"/>
      <c r="AY110"/>
      <c r="AZ110"/>
      <c r="BA110"/>
      <c r="BE110"/>
      <c r="BF110"/>
      <c r="BG110"/>
    </row>
    <row r="111" spans="1:59" ht="15.6">
      <c r="A111" s="25"/>
      <c r="B111" s="64">
        <f>+'Ark1'!C479</f>
        <v>2023</v>
      </c>
      <c r="C111" s="64">
        <f>+'Ark1'!E479</f>
        <v>49</v>
      </c>
      <c r="D111" s="64">
        <f>+IF(F111=0,"",'Ark1'!Q479)</f>
        <v>14</v>
      </c>
      <c r="E111" s="65">
        <f t="shared" si="27"/>
        <v>-9</v>
      </c>
      <c r="F111" s="319">
        <f>+'Ark1'!R479</f>
        <v>74</v>
      </c>
      <c r="G111" s="319">
        <f t="shared" si="28"/>
        <v>-62</v>
      </c>
      <c r="H111" s="133">
        <f>+IF(F111=0,"",'Ark1'!AG479)</f>
        <v>0.55253942344337592</v>
      </c>
      <c r="I111" s="133">
        <f t="shared" si="20"/>
        <v>-0.38651400607201292</v>
      </c>
      <c r="J111" s="133">
        <f>+IF(F111=0,"",'Ark1'!AH479)</f>
        <v>0</v>
      </c>
      <c r="K111" s="99"/>
      <c r="L111" s="18">
        <f>+IF(F111=0,"",'Ark1'!AI479)</f>
        <v>24</v>
      </c>
      <c r="M111" s="99"/>
      <c r="N111" s="56">
        <f t="shared" si="25"/>
        <v>32.432432432432435</v>
      </c>
      <c r="O111" s="99"/>
      <c r="P111" s="65">
        <f>+IF(F111=0,"",'Ark1'!S479)</f>
        <v>5.9054054054054061</v>
      </c>
      <c r="Q111" s="363">
        <f t="shared" si="29"/>
        <v>0.98628775834658189</v>
      </c>
      <c r="R111" s="56">
        <f>+IF(L111=0,"",'Ark1'!AJ479)</f>
        <v>86.741666666666688</v>
      </c>
      <c r="S111" s="395"/>
      <c r="T111" s="56">
        <f>+IF(L111=0,"",'Ark1'!AK479)</f>
        <v>14.100217491116544</v>
      </c>
      <c r="U111" s="56"/>
      <c r="V111" s="65">
        <f>+IF(F111=0,"",'Ark1'!T479)</f>
        <v>4.6081081081081088</v>
      </c>
      <c r="W111" s="65">
        <f t="shared" si="30"/>
        <v>0.53457869634340316</v>
      </c>
      <c r="X111" s="133">
        <f>+IF(F111=0,"",'Ark1'!U479)</f>
        <v>10.383783783783782</v>
      </c>
      <c r="Y111" s="133">
        <f t="shared" si="31"/>
        <v>0.83451907790142954</v>
      </c>
      <c r="Z111" s="65">
        <f>+IF(F111=0,"",'Ark1'!W479)</f>
        <v>1.3513513513513515</v>
      </c>
      <c r="AA111" s="133">
        <f>+IF(F111=0,"",'Ark1'!X479)</f>
        <v>0</v>
      </c>
      <c r="AB111" s="134">
        <f t="shared" si="32"/>
        <v>-3.6764705882352944</v>
      </c>
      <c r="AC111" s="133">
        <f>+IF(F111=0,"",'Ark1'!Y479)</f>
        <v>0</v>
      </c>
      <c r="AD111" s="133">
        <f>+IF(F111=0,"",'Ark1'!Z479)</f>
        <v>2.2497463536926312</v>
      </c>
      <c r="AE111" s="65">
        <f>+IF(F111=0,"",'Ark1'!AA479)</f>
        <v>1.4719808213251857</v>
      </c>
      <c r="AF111" s="65">
        <f>+IF(F111=0,"",'Ark1'!AB479)</f>
        <v>1.6588629088851197</v>
      </c>
      <c r="AG111" s="65">
        <f t="shared" si="26"/>
        <v>1.7583524027459949</v>
      </c>
      <c r="AH111" s="25"/>
      <c r="AR111"/>
      <c r="AV111"/>
      <c r="AW111"/>
      <c r="AX111"/>
      <c r="AY111"/>
      <c r="AZ111"/>
      <c r="BA111"/>
      <c r="BE111"/>
      <c r="BF111"/>
      <c r="BG111"/>
    </row>
    <row r="112" spans="1:59" ht="15.6">
      <c r="A112" s="25"/>
      <c r="B112" s="64">
        <f>+'Ark1'!C480</f>
        <v>2023</v>
      </c>
      <c r="C112" s="64">
        <f>+'Ark1'!E480</f>
        <v>50</v>
      </c>
      <c r="D112" s="64" t="str">
        <f>+IF(F112=0,"",'Ark1'!Q480)</f>
        <v/>
      </c>
      <c r="E112" s="65" t="str">
        <f t="shared" si="27"/>
        <v/>
      </c>
      <c r="F112" s="319">
        <f>+'Ark1'!R480</f>
        <v>0</v>
      </c>
      <c r="G112" s="319" t="str">
        <f t="shared" si="28"/>
        <v/>
      </c>
      <c r="H112" s="133" t="str">
        <f>+IF(F112=0,"",'Ark1'!AG480)</f>
        <v/>
      </c>
      <c r="I112" s="133" t="str">
        <f t="shared" si="20"/>
        <v/>
      </c>
      <c r="J112" s="133" t="str">
        <f>+IF(F112=0,"",'Ark1'!AH480)</f>
        <v/>
      </c>
      <c r="K112" s="99"/>
      <c r="L112" s="18" t="str">
        <f>+IF(F112=0,"",'Ark1'!AI480)</f>
        <v/>
      </c>
      <c r="M112" s="99"/>
      <c r="N112" s="56" t="str">
        <f t="shared" si="25"/>
        <v/>
      </c>
      <c r="O112" s="99"/>
      <c r="P112" s="65" t="str">
        <f>+IF(F112=0,"",'Ark1'!S480)</f>
        <v/>
      </c>
      <c r="Q112" s="363" t="str">
        <f t="shared" si="29"/>
        <v/>
      </c>
      <c r="R112" s="56" t="str">
        <f>+IF(L112=0,"",'Ark1'!AJ480)</f>
        <v/>
      </c>
      <c r="S112" s="395"/>
      <c r="T112" s="56" t="str">
        <f>+IF(L112=0,"",'Ark1'!AK480)</f>
        <v/>
      </c>
      <c r="U112" s="56"/>
      <c r="V112" s="65" t="str">
        <f>+IF(F112=0,"",'Ark1'!T480)</f>
        <v/>
      </c>
      <c r="W112" s="65" t="str">
        <f t="shared" si="30"/>
        <v/>
      </c>
      <c r="X112" s="133" t="str">
        <f>+IF(F112=0,"",'Ark1'!U480)</f>
        <v/>
      </c>
      <c r="Y112" s="133" t="str">
        <f t="shared" si="31"/>
        <v/>
      </c>
      <c r="Z112" s="65" t="str">
        <f>+IF(F112=0,"",'Ark1'!W480)</f>
        <v/>
      </c>
      <c r="AA112" s="133" t="str">
        <f>+IF(F112=0,"",'Ark1'!X480)</f>
        <v/>
      </c>
      <c r="AB112" s="134" t="str">
        <f t="shared" si="32"/>
        <v/>
      </c>
      <c r="AC112" s="133" t="str">
        <f>+IF(F112=0,"",'Ark1'!Y480)</f>
        <v/>
      </c>
      <c r="AD112" s="133" t="str">
        <f>+IF(F112=0,"",'Ark1'!Z480)</f>
        <v/>
      </c>
      <c r="AE112" s="65" t="str">
        <f>+IF(F112=0,"",'Ark1'!AA480)</f>
        <v/>
      </c>
      <c r="AF112" s="65" t="str">
        <f>+IF(F112=0,"",'Ark1'!AB480)</f>
        <v/>
      </c>
      <c r="AG112" s="65" t="str">
        <f t="shared" si="26"/>
        <v/>
      </c>
      <c r="AH112" s="25"/>
      <c r="AR112"/>
      <c r="AV112"/>
      <c r="AW112"/>
      <c r="AX112"/>
      <c r="AY112"/>
      <c r="AZ112"/>
      <c r="BA112"/>
      <c r="BE112"/>
      <c r="BF112"/>
      <c r="BG112"/>
    </row>
    <row r="113" spans="1:59" ht="15.6">
      <c r="A113" s="25"/>
      <c r="B113" s="64">
        <f>+'Ark1'!C481</f>
        <v>2023</v>
      </c>
      <c r="C113" s="64">
        <f>+'Ark1'!E481</f>
        <v>51</v>
      </c>
      <c r="D113" s="64" t="str">
        <f>+IF(F113=0,"",'Ark1'!Q481)</f>
        <v/>
      </c>
      <c r="E113" s="65" t="str">
        <f t="shared" si="27"/>
        <v/>
      </c>
      <c r="F113" s="319">
        <f>+'Ark1'!R481</f>
        <v>0</v>
      </c>
      <c r="G113" s="319" t="str">
        <f t="shared" si="28"/>
        <v/>
      </c>
      <c r="H113" s="133" t="str">
        <f>+IF(F113=0,"",'Ark1'!AG481)</f>
        <v/>
      </c>
      <c r="I113" s="133" t="str">
        <f t="shared" si="20"/>
        <v/>
      </c>
      <c r="J113" s="133" t="str">
        <f>+IF(F113=0,"",'Ark1'!AH481)</f>
        <v/>
      </c>
      <c r="K113" s="99"/>
      <c r="L113" s="18" t="str">
        <f>+IF(F113=0,"",'Ark1'!AI481)</f>
        <v/>
      </c>
      <c r="M113" s="99"/>
      <c r="N113" s="56" t="str">
        <f t="shared" si="25"/>
        <v/>
      </c>
      <c r="O113" s="99"/>
      <c r="P113" s="65" t="str">
        <f>+IF(F113=0,"",'Ark1'!S481)</f>
        <v/>
      </c>
      <c r="Q113" s="363" t="str">
        <f t="shared" si="29"/>
        <v/>
      </c>
      <c r="R113" s="56" t="str">
        <f>+IF(L113=0,"",'Ark1'!AJ481)</f>
        <v/>
      </c>
      <c r="S113" s="395"/>
      <c r="T113" s="56" t="str">
        <f>+IF(L113=0,"",'Ark1'!AK481)</f>
        <v/>
      </c>
      <c r="U113" s="56"/>
      <c r="V113" s="65" t="str">
        <f>+IF(F113=0,"",'Ark1'!T481)</f>
        <v/>
      </c>
      <c r="W113" s="65" t="str">
        <f t="shared" si="30"/>
        <v/>
      </c>
      <c r="X113" s="133" t="str">
        <f>+IF(F113=0,"",'Ark1'!U481)</f>
        <v/>
      </c>
      <c r="Y113" s="133" t="str">
        <f t="shared" si="31"/>
        <v/>
      </c>
      <c r="Z113" s="65" t="str">
        <f>+IF(F113=0,"",'Ark1'!W481)</f>
        <v/>
      </c>
      <c r="AA113" s="133" t="str">
        <f>+IF(F113=0,"",'Ark1'!X481)</f>
        <v/>
      </c>
      <c r="AB113" s="134" t="str">
        <f t="shared" si="32"/>
        <v/>
      </c>
      <c r="AC113" s="133" t="str">
        <f>+IF(F113=0,"",'Ark1'!Y481)</f>
        <v/>
      </c>
      <c r="AD113" s="133" t="str">
        <f>+IF(F113=0,"",'Ark1'!Z481)</f>
        <v/>
      </c>
      <c r="AE113" s="65" t="str">
        <f>+IF(F113=0,"",'Ark1'!AA481)</f>
        <v/>
      </c>
      <c r="AF113" s="65" t="str">
        <f>+IF(F113=0,"",'Ark1'!AB481)</f>
        <v/>
      </c>
      <c r="AG113" s="65" t="str">
        <f t="shared" si="26"/>
        <v/>
      </c>
      <c r="AH113" s="25"/>
      <c r="AR113"/>
      <c r="AV113"/>
      <c r="AW113"/>
      <c r="AX113"/>
      <c r="AY113"/>
      <c r="AZ113"/>
      <c r="BA113"/>
      <c r="BE113"/>
      <c r="BF113"/>
      <c r="BG113"/>
    </row>
    <row r="114" spans="1:59" ht="15.6">
      <c r="A114" s="25"/>
      <c r="B114" s="64">
        <f>+'Ark1'!C482</f>
        <v>2023</v>
      </c>
      <c r="C114" s="64">
        <f>+'Ark1'!E482</f>
        <v>52</v>
      </c>
      <c r="D114" s="64" t="str">
        <f>+IF(F114=0,"",'Ark1'!Q482)</f>
        <v/>
      </c>
      <c r="E114" s="65" t="str">
        <f t="shared" si="27"/>
        <v/>
      </c>
      <c r="F114" s="319">
        <f>+'Ark1'!R482</f>
        <v>0</v>
      </c>
      <c r="G114" s="319" t="str">
        <f t="shared" si="28"/>
        <v/>
      </c>
      <c r="H114" s="133" t="str">
        <f>+IF(F114=0,"",'Ark1'!AG482)</f>
        <v/>
      </c>
      <c r="I114" s="133" t="str">
        <f t="shared" si="20"/>
        <v/>
      </c>
      <c r="J114" s="133" t="str">
        <f>+IF(F114=0,"",'Ark1'!AH482)</f>
        <v/>
      </c>
      <c r="K114" s="99"/>
      <c r="L114" s="18" t="str">
        <f>+IF(F114=0,"",'Ark1'!AI482)</f>
        <v/>
      </c>
      <c r="M114" s="99"/>
      <c r="N114" s="56" t="str">
        <f t="shared" si="25"/>
        <v/>
      </c>
      <c r="O114" s="99"/>
      <c r="P114" s="65" t="str">
        <f>+IF(F114=0,"",'Ark1'!S482)</f>
        <v/>
      </c>
      <c r="Q114" s="363" t="str">
        <f t="shared" si="29"/>
        <v/>
      </c>
      <c r="R114" s="56" t="str">
        <f>+IF(L114=0,"",'Ark1'!AJ482)</f>
        <v/>
      </c>
      <c r="S114" s="395"/>
      <c r="T114" s="56" t="str">
        <f>+IF(L114=0,"",'Ark1'!AK482)</f>
        <v/>
      </c>
      <c r="U114" s="56"/>
      <c r="V114" s="65" t="str">
        <f>+IF(F114=0,"",'Ark1'!T482)</f>
        <v/>
      </c>
      <c r="W114" s="65" t="str">
        <f t="shared" si="30"/>
        <v/>
      </c>
      <c r="X114" s="133" t="str">
        <f>+IF(F114=0,"",'Ark1'!U482)</f>
        <v/>
      </c>
      <c r="Y114" s="133" t="str">
        <f t="shared" si="31"/>
        <v/>
      </c>
      <c r="Z114" s="65" t="str">
        <f>+IF(F114=0,"",'Ark1'!W482)</f>
        <v/>
      </c>
      <c r="AA114" s="133" t="str">
        <f>+IF(F114=0,"",'Ark1'!X482)</f>
        <v/>
      </c>
      <c r="AB114" s="134" t="str">
        <f t="shared" si="32"/>
        <v/>
      </c>
      <c r="AC114" s="133" t="str">
        <f>+IF(F114=0,"",'Ark1'!Y482)</f>
        <v/>
      </c>
      <c r="AD114" s="133" t="str">
        <f>+IF(F114=0,"",'Ark1'!Z482)</f>
        <v/>
      </c>
      <c r="AE114" s="65" t="str">
        <f>+IF(F114=0,"",'Ark1'!AA482)</f>
        <v/>
      </c>
      <c r="AF114" s="65" t="str">
        <f>+IF(F114=0,"",'Ark1'!AB482)</f>
        <v/>
      </c>
      <c r="AG114" s="65" t="str">
        <f t="shared" si="26"/>
        <v/>
      </c>
      <c r="AH114" s="25"/>
      <c r="AR114"/>
      <c r="AV114"/>
      <c r="AW114"/>
      <c r="AX114"/>
      <c r="AY114"/>
      <c r="AZ114"/>
      <c r="BA114"/>
      <c r="BE114"/>
      <c r="BF114"/>
      <c r="BG114"/>
    </row>
    <row r="115" spans="1:59">
      <c r="A115" s="25"/>
      <c r="B115" s="25"/>
      <c r="C115" s="25"/>
      <c r="D115" s="25"/>
      <c r="E115" s="25"/>
      <c r="F115" s="337"/>
      <c r="G115" s="337"/>
      <c r="H115" s="25"/>
      <c r="I115" s="25"/>
      <c r="J115" s="25"/>
      <c r="K115" s="25"/>
      <c r="L115" s="25"/>
      <c r="M115" s="25"/>
      <c r="N115" s="25"/>
      <c r="O115" s="25"/>
      <c r="P115" s="25"/>
      <c r="Q115" s="359"/>
      <c r="R115" s="393"/>
      <c r="S115" s="393"/>
      <c r="T115" s="393"/>
      <c r="U115" s="393"/>
      <c r="V115" s="25"/>
      <c r="W115" s="25"/>
      <c r="X115" s="98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R115"/>
      <c r="AV115"/>
      <c r="AW115"/>
      <c r="AX115"/>
      <c r="AY115"/>
      <c r="AZ115"/>
      <c r="BA115"/>
      <c r="BE115"/>
      <c r="BF115"/>
      <c r="BG115"/>
    </row>
    <row r="116" spans="1:59">
      <c r="A116" s="25"/>
      <c r="B116" s="45">
        <f>+'Ark1'!C483</f>
        <v>2022</v>
      </c>
      <c r="C116" s="45">
        <f>+'Ark1'!E483</f>
        <v>1</v>
      </c>
      <c r="D116" s="45">
        <f>+'Ark1'!Q483</f>
        <v>1</v>
      </c>
      <c r="E116" s="38"/>
      <c r="F116" s="328">
        <f>+'Ark1'!R483</f>
        <v>9</v>
      </c>
      <c r="G116" s="328"/>
      <c r="H116" s="100">
        <f>+'Ark1'!AG483</f>
        <v>6.9270284551916736E-2</v>
      </c>
      <c r="I116" s="100"/>
      <c r="J116" s="100">
        <f>+'Ark1'!AH483</f>
        <v>0</v>
      </c>
      <c r="K116" s="100"/>
      <c r="L116" s="100"/>
      <c r="M116" s="100"/>
      <c r="N116" s="100"/>
      <c r="O116" s="100"/>
      <c r="P116" s="38">
        <f>+'Ark1'!S483</f>
        <v>6.6666666666666687</v>
      </c>
      <c r="Q116" s="364"/>
      <c r="R116" s="396"/>
      <c r="S116" s="396"/>
      <c r="T116" s="396"/>
      <c r="U116" s="396"/>
      <c r="V116" s="38">
        <f>+'Ark1'!T483</f>
        <v>5.3333333333333321</v>
      </c>
      <c r="W116" s="38"/>
      <c r="X116" s="100">
        <f>+'Ark1'!U483</f>
        <v>10.644444444444444</v>
      </c>
      <c r="Y116" s="100"/>
      <c r="Z116" s="38">
        <f>+'Ark1'!W483</f>
        <v>0</v>
      </c>
      <c r="AA116" s="100">
        <f>+'Ark1'!X483</f>
        <v>0</v>
      </c>
      <c r="AB116" s="123"/>
      <c r="AC116" s="100">
        <f>+'Ark1'!Y483</f>
        <v>0</v>
      </c>
      <c r="AD116" s="100">
        <f>+'Ark1'!Z483</f>
        <v>1.5542851955596075</v>
      </c>
      <c r="AE116" s="38">
        <f>+'Ark1'!AA483</f>
        <v>0.94280904158206003</v>
      </c>
      <c r="AF116" s="38">
        <f>+'Ark1'!AB483</f>
        <v>0.94280904158206325</v>
      </c>
      <c r="AG116" s="38">
        <f t="shared" ref="AG116:AG147" si="33">+X116/P116</f>
        <v>1.596666666666666</v>
      </c>
      <c r="AH116" s="25"/>
      <c r="AR116"/>
      <c r="AV116"/>
      <c r="AW116"/>
      <c r="AX116"/>
      <c r="AY116"/>
      <c r="AZ116"/>
      <c r="BA116"/>
      <c r="BE116"/>
      <c r="BF116"/>
      <c r="BG116"/>
    </row>
    <row r="117" spans="1:59">
      <c r="A117" s="25"/>
      <c r="B117" s="45">
        <f>+'Ark1'!C484</f>
        <v>2022</v>
      </c>
      <c r="C117" s="45">
        <f>+'Ark1'!E484</f>
        <v>2</v>
      </c>
      <c r="D117" s="45">
        <f>+'Ark1'!Q484</f>
        <v>12</v>
      </c>
      <c r="E117" s="38"/>
      <c r="F117" s="328">
        <f>+'Ark1'!R484</f>
        <v>59</v>
      </c>
      <c r="G117" s="328"/>
      <c r="H117" s="100">
        <f>+'Ark1'!AG484</f>
        <v>0.43517357050861755</v>
      </c>
      <c r="I117" s="100"/>
      <c r="J117" s="100">
        <f>+'Ark1'!AH484</f>
        <v>0</v>
      </c>
      <c r="K117" s="100"/>
      <c r="L117" s="100"/>
      <c r="M117" s="100"/>
      <c r="N117" s="100"/>
      <c r="O117" s="100"/>
      <c r="P117" s="38">
        <f>+'Ark1'!S484</f>
        <v>5.2203389830508478</v>
      </c>
      <c r="Q117" s="364"/>
      <c r="R117" s="396"/>
      <c r="S117" s="396"/>
      <c r="T117" s="396"/>
      <c r="U117" s="396"/>
      <c r="V117" s="38">
        <f>+'Ark1'!T484</f>
        <v>4.5423728813559316</v>
      </c>
      <c r="W117" s="38"/>
      <c r="X117" s="100">
        <f>+'Ark1'!U484</f>
        <v>10.200677966101695</v>
      </c>
      <c r="Y117" s="100"/>
      <c r="Z117" s="38">
        <f>+'Ark1'!W484</f>
        <v>0</v>
      </c>
      <c r="AA117" s="100">
        <f>+'Ark1'!X484</f>
        <v>5.0847457627118642</v>
      </c>
      <c r="AB117" s="123"/>
      <c r="AC117" s="100">
        <f>+'Ark1'!Y484</f>
        <v>0</v>
      </c>
      <c r="AD117" s="100">
        <f>+'Ark1'!Z484</f>
        <v>3.0939760302812842</v>
      </c>
      <c r="AE117" s="38">
        <f>+'Ark1'!AA484</f>
        <v>1.0746350836710052</v>
      </c>
      <c r="AF117" s="38">
        <f>+'Ark1'!AB484</f>
        <v>1.0786374628269353</v>
      </c>
      <c r="AG117" s="38">
        <f t="shared" si="33"/>
        <v>1.954025974025974</v>
      </c>
      <c r="AH117" s="25"/>
      <c r="AR117"/>
      <c r="AV117"/>
      <c r="AW117"/>
      <c r="AX117"/>
      <c r="AY117"/>
      <c r="AZ117"/>
      <c r="BA117"/>
      <c r="BE117"/>
      <c r="BF117"/>
      <c r="BG117"/>
    </row>
    <row r="118" spans="1:59">
      <c r="A118" s="25"/>
      <c r="B118" s="45">
        <f>+'Ark1'!C485</f>
        <v>2022</v>
      </c>
      <c r="C118" s="45">
        <f>+'Ark1'!E485</f>
        <v>3</v>
      </c>
      <c r="D118" s="45">
        <f>+'Ark1'!Q485</f>
        <v>13</v>
      </c>
      <c r="E118" s="38"/>
      <c r="F118" s="328">
        <f>+'Ark1'!R485</f>
        <v>168</v>
      </c>
      <c r="G118" s="328"/>
      <c r="H118" s="100">
        <f>+'Ark1'!AG485</f>
        <v>1.0809924363790762</v>
      </c>
      <c r="I118" s="100"/>
      <c r="J118" s="100">
        <f>+'Ark1'!AH485</f>
        <v>0</v>
      </c>
      <c r="K118" s="100"/>
      <c r="L118" s="100"/>
      <c r="M118" s="100"/>
      <c r="N118" s="100"/>
      <c r="O118" s="100"/>
      <c r="P118" s="38">
        <f>+'Ark1'!S485</f>
        <v>5.095238095238094</v>
      </c>
      <c r="Q118" s="364"/>
      <c r="R118" s="396"/>
      <c r="S118" s="396"/>
      <c r="T118" s="396"/>
      <c r="U118" s="396"/>
      <c r="V118" s="38">
        <f>+'Ark1'!T485</f>
        <v>4.625</v>
      </c>
      <c r="W118" s="38"/>
      <c r="X118" s="100">
        <f>+'Ark1'!U485</f>
        <v>8.8988095238095273</v>
      </c>
      <c r="Y118" s="100"/>
      <c r="Z118" s="38">
        <f>+'Ark1'!W485</f>
        <v>0.59523809523809557</v>
      </c>
      <c r="AA118" s="100">
        <f>+'Ark1'!X485</f>
        <v>7.1428571428571441</v>
      </c>
      <c r="AB118" s="123"/>
      <c r="AC118" s="100">
        <f>+'Ark1'!Y485</f>
        <v>2.9761904761904776</v>
      </c>
      <c r="AD118" s="100">
        <f>+'Ark1'!Z485</f>
        <v>4.392200718796329</v>
      </c>
      <c r="AE118" s="38">
        <f>+'Ark1'!AA485</f>
        <v>1.2403825026315347</v>
      </c>
      <c r="AF118" s="38">
        <f>+'Ark1'!AB485</f>
        <v>1.4338073690104161</v>
      </c>
      <c r="AG118" s="38">
        <f t="shared" si="33"/>
        <v>1.7464953271028048</v>
      </c>
      <c r="AH118" s="25"/>
      <c r="AR118"/>
      <c r="AV118"/>
      <c r="AW118"/>
      <c r="AX118"/>
      <c r="AY118"/>
      <c r="AZ118"/>
      <c r="BA118"/>
      <c r="BE118"/>
      <c r="BF118"/>
      <c r="BG118"/>
    </row>
    <row r="119" spans="1:59">
      <c r="A119" s="25"/>
      <c r="B119" s="45">
        <f>+'Ark1'!C486</f>
        <v>2022</v>
      </c>
      <c r="C119" s="45">
        <f>+'Ark1'!E486</f>
        <v>4</v>
      </c>
      <c r="D119" s="45">
        <f>+'Ark1'!Q486</f>
        <v>1</v>
      </c>
      <c r="E119" s="38"/>
      <c r="F119" s="328">
        <f>+'Ark1'!R486</f>
        <v>1</v>
      </c>
      <c r="G119" s="328"/>
      <c r="H119" s="100">
        <f>+'Ark1'!AG486</f>
        <v>1.4244515716834645E-2</v>
      </c>
      <c r="I119" s="100"/>
      <c r="J119" s="100">
        <f>+'Ark1'!AH486</f>
        <v>0</v>
      </c>
      <c r="K119" s="100"/>
      <c r="L119" s="100"/>
      <c r="M119" s="100"/>
      <c r="N119" s="100"/>
      <c r="O119" s="100"/>
      <c r="P119" s="38">
        <f>+'Ark1'!S486</f>
        <v>8</v>
      </c>
      <c r="Q119" s="364"/>
      <c r="R119" s="396"/>
      <c r="S119" s="396"/>
      <c r="T119" s="396"/>
      <c r="U119" s="396"/>
      <c r="V119" s="38">
        <f>+'Ark1'!T486</f>
        <v>5</v>
      </c>
      <c r="W119" s="38"/>
      <c r="X119" s="100">
        <f>+'Ark1'!U486</f>
        <v>19.7</v>
      </c>
      <c r="Y119" s="100"/>
      <c r="Z119" s="38">
        <f>+'Ark1'!W486</f>
        <v>0</v>
      </c>
      <c r="AA119" s="100">
        <f>+'Ark1'!X486</f>
        <v>100</v>
      </c>
      <c r="AB119" s="123"/>
      <c r="AC119" s="100">
        <f>+'Ark1'!Y486</f>
        <v>0</v>
      </c>
      <c r="AD119" s="100">
        <f>+'Ark1'!Z486</f>
        <v>0</v>
      </c>
      <c r="AE119" s="38">
        <f>+'Ark1'!AA486</f>
        <v>0</v>
      </c>
      <c r="AF119" s="38">
        <f>+'Ark1'!AB486</f>
        <v>0</v>
      </c>
      <c r="AG119" s="38">
        <f t="shared" si="33"/>
        <v>2.4624999999999999</v>
      </c>
      <c r="AH119" s="25"/>
      <c r="AR119"/>
      <c r="AV119"/>
      <c r="AW119"/>
      <c r="AX119"/>
      <c r="AY119"/>
      <c r="AZ119"/>
      <c r="BA119"/>
      <c r="BE119"/>
      <c r="BF119"/>
      <c r="BG119"/>
    </row>
    <row r="120" spans="1:59">
      <c r="A120" s="25"/>
      <c r="B120" s="45">
        <f>+'Ark1'!C487</f>
        <v>2022</v>
      </c>
      <c r="C120" s="45">
        <f>+'Ark1'!E487</f>
        <v>5</v>
      </c>
      <c r="D120" s="45">
        <f>+'Ark1'!Q487</f>
        <v>5</v>
      </c>
      <c r="E120" s="38"/>
      <c r="F120" s="328">
        <f>+'Ark1'!R487</f>
        <v>67</v>
      </c>
      <c r="G120" s="328"/>
      <c r="H120" s="100">
        <f>+'Ark1'!AG487</f>
        <v>0.37158663080615856</v>
      </c>
      <c r="I120" s="100"/>
      <c r="J120" s="100">
        <f>+'Ark1'!AH487</f>
        <v>0</v>
      </c>
      <c r="K120" s="100"/>
      <c r="L120" s="100"/>
      <c r="M120" s="100"/>
      <c r="N120" s="100"/>
      <c r="O120" s="100"/>
      <c r="P120" s="38">
        <f>+'Ark1'!S487</f>
        <v>4.5522388059701484</v>
      </c>
      <c r="Q120" s="364"/>
      <c r="R120" s="396"/>
      <c r="S120" s="396"/>
      <c r="T120" s="396"/>
      <c r="U120" s="396"/>
      <c r="V120" s="38">
        <f>+'Ark1'!T487</f>
        <v>4.0597014925373136</v>
      </c>
      <c r="W120" s="38"/>
      <c r="X120" s="100">
        <f>+'Ark1'!U487</f>
        <v>7.6701492537313456</v>
      </c>
      <c r="Y120" s="100"/>
      <c r="Z120" s="38">
        <f>+'Ark1'!W487</f>
        <v>0</v>
      </c>
      <c r="AA120" s="100">
        <f>+'Ark1'!X487</f>
        <v>1.4925373134328361</v>
      </c>
      <c r="AB120" s="123"/>
      <c r="AC120" s="100">
        <f>+'Ark1'!Y487</f>
        <v>0</v>
      </c>
      <c r="AD120" s="100">
        <f>+'Ark1'!Z487</f>
        <v>3.3816455821677929</v>
      </c>
      <c r="AE120" s="38">
        <f>+'Ark1'!AA487</f>
        <v>1.1101106854798242</v>
      </c>
      <c r="AF120" s="38">
        <f>+'Ark1'!AB487</f>
        <v>1.3916659941420937</v>
      </c>
      <c r="AG120" s="38">
        <f t="shared" si="33"/>
        <v>1.684918032786886</v>
      </c>
      <c r="AH120" s="25"/>
      <c r="AR120"/>
      <c r="AV120"/>
      <c r="AW120"/>
      <c r="AX120"/>
      <c r="AY120"/>
      <c r="AZ120"/>
      <c r="BA120"/>
      <c r="BE120"/>
      <c r="BF120"/>
      <c r="BG120"/>
    </row>
    <row r="121" spans="1:59">
      <c r="A121" s="25"/>
      <c r="B121" s="45">
        <f>+'Ark1'!C488</f>
        <v>2022</v>
      </c>
      <c r="C121" s="45">
        <f>+'Ark1'!E488</f>
        <v>6</v>
      </c>
      <c r="D121" s="45">
        <f>+'Ark1'!Q488</f>
        <v>10</v>
      </c>
      <c r="E121" s="38"/>
      <c r="F121" s="328">
        <f>+'Ark1'!R488</f>
        <v>175</v>
      </c>
      <c r="G121" s="328"/>
      <c r="H121" s="100">
        <f>+'Ark1'!AG488</f>
        <v>0.85720169453337469</v>
      </c>
      <c r="I121" s="100"/>
      <c r="J121" s="100">
        <f>+'Ark1'!AH488</f>
        <v>0</v>
      </c>
      <c r="K121" s="100"/>
      <c r="L121" s="100"/>
      <c r="M121" s="100"/>
      <c r="N121" s="100"/>
      <c r="O121" s="100"/>
      <c r="P121" s="38">
        <f>+'Ark1'!S488</f>
        <v>6.017142857142856</v>
      </c>
      <c r="Q121" s="364"/>
      <c r="R121" s="396"/>
      <c r="S121" s="396"/>
      <c r="T121" s="396"/>
      <c r="U121" s="396"/>
      <c r="V121" s="38">
        <f>+'Ark1'!T488</f>
        <v>4.5371428571428556</v>
      </c>
      <c r="W121" s="38"/>
      <c r="X121" s="100">
        <f>+'Ark1'!U488</f>
        <v>6.7742857142857114</v>
      </c>
      <c r="Y121" s="100"/>
      <c r="Z121" s="38">
        <f>+'Ark1'!W488</f>
        <v>0</v>
      </c>
      <c r="AA121" s="100">
        <f>+'Ark1'!X488</f>
        <v>1.1428571428571423</v>
      </c>
      <c r="AB121" s="123"/>
      <c r="AC121" s="100">
        <f>+'Ark1'!Y488</f>
        <v>0</v>
      </c>
      <c r="AD121" s="100">
        <f>+'Ark1'!Z488</f>
        <v>3.0715415261621928</v>
      </c>
      <c r="AE121" s="38">
        <f>+'Ark1'!AA488</f>
        <v>1.3113756603082816</v>
      </c>
      <c r="AF121" s="38">
        <f>+'Ark1'!AB488</f>
        <v>1.2177463292693502</v>
      </c>
      <c r="AG121" s="38">
        <f t="shared" si="33"/>
        <v>1.1258309591642923</v>
      </c>
      <c r="AH121" s="25"/>
      <c r="AR121"/>
      <c r="AV121"/>
      <c r="AW121"/>
      <c r="AX121"/>
      <c r="AY121"/>
      <c r="AZ121"/>
      <c r="BA121"/>
      <c r="BE121"/>
      <c r="BF121"/>
      <c r="BG121"/>
    </row>
    <row r="122" spans="1:59">
      <c r="A122" s="25"/>
      <c r="B122" s="45">
        <f>+'Ark1'!C489</f>
        <v>2022</v>
      </c>
      <c r="C122" s="45">
        <f>+'Ark1'!E489</f>
        <v>7</v>
      </c>
      <c r="D122" s="45">
        <f>+'Ark1'!Q489</f>
        <v>19</v>
      </c>
      <c r="E122" s="38"/>
      <c r="F122" s="328">
        <f>+'Ark1'!R489</f>
        <v>724</v>
      </c>
      <c r="G122" s="328"/>
      <c r="H122" s="100">
        <f>+'Ark1'!AG489</f>
        <v>3.4618511623090997</v>
      </c>
      <c r="I122" s="100"/>
      <c r="J122" s="100">
        <f>+'Ark1'!AH489</f>
        <v>0</v>
      </c>
      <c r="K122" s="100"/>
      <c r="L122" s="100"/>
      <c r="M122" s="100"/>
      <c r="N122" s="100"/>
      <c r="O122" s="100"/>
      <c r="P122" s="38">
        <f>+'Ark1'!S489</f>
        <v>5.2900552486187848</v>
      </c>
      <c r="Q122" s="364"/>
      <c r="R122" s="396"/>
      <c r="S122" s="396"/>
      <c r="T122" s="396"/>
      <c r="U122" s="396"/>
      <c r="V122" s="38">
        <f>+'Ark1'!T489</f>
        <v>5.0082872928176805</v>
      </c>
      <c r="W122" s="38"/>
      <c r="X122" s="100">
        <f>+'Ark1'!U489</f>
        <v>6.6128453038674024</v>
      </c>
      <c r="Y122" s="100"/>
      <c r="Z122" s="38">
        <f>+'Ark1'!W489</f>
        <v>0</v>
      </c>
      <c r="AA122" s="100">
        <f>+'Ark1'!X489</f>
        <v>0</v>
      </c>
      <c r="AB122" s="123"/>
      <c r="AC122" s="100">
        <f>+'Ark1'!Y489</f>
        <v>0</v>
      </c>
      <c r="AD122" s="100">
        <f>+'Ark1'!Z489</f>
        <v>2.1926580587974489</v>
      </c>
      <c r="AE122" s="38">
        <f>+'Ark1'!AA489</f>
        <v>1.4627456575994471</v>
      </c>
      <c r="AF122" s="38">
        <f>+'Ark1'!AB489</f>
        <v>1.1037043829652249</v>
      </c>
      <c r="AG122" s="38">
        <f t="shared" si="33"/>
        <v>1.2500522193211485</v>
      </c>
      <c r="AH122" s="25"/>
      <c r="AR122"/>
      <c r="AV122"/>
      <c r="AW122"/>
      <c r="AX122"/>
      <c r="AY122"/>
      <c r="AZ122"/>
      <c r="BA122"/>
      <c r="BE122"/>
      <c r="BF122"/>
      <c r="BG122"/>
    </row>
    <row r="123" spans="1:59">
      <c r="A123" s="25"/>
      <c r="B123" s="45">
        <f>+'Ark1'!C490</f>
        <v>2022</v>
      </c>
      <c r="C123" s="45">
        <f>+'Ark1'!E490</f>
        <v>8</v>
      </c>
      <c r="D123" s="45">
        <f>+'Ark1'!Q490</f>
        <v>14</v>
      </c>
      <c r="E123" s="38"/>
      <c r="F123" s="328">
        <f>+'Ark1'!R490</f>
        <v>223</v>
      </c>
      <c r="G123" s="328"/>
      <c r="H123" s="100">
        <f>+'Ark1'!AG490</f>
        <v>1.209771535321627</v>
      </c>
      <c r="I123" s="100"/>
      <c r="J123" s="100">
        <f>+'Ark1'!AH490</f>
        <v>1.3452914798206277</v>
      </c>
      <c r="K123" s="100"/>
      <c r="L123" s="100"/>
      <c r="M123" s="100"/>
      <c r="N123" s="100"/>
      <c r="O123" s="100"/>
      <c r="P123" s="38">
        <f>+'Ark1'!S490</f>
        <v>5.9058295964125556</v>
      </c>
      <c r="Q123" s="364"/>
      <c r="R123" s="396"/>
      <c r="S123" s="396"/>
      <c r="T123" s="396"/>
      <c r="U123" s="396"/>
      <c r="V123" s="38">
        <f>+'Ark1'!T490</f>
        <v>4.8789237668161443</v>
      </c>
      <c r="W123" s="38"/>
      <c r="X123" s="100">
        <f>+'Ark1'!U490</f>
        <v>7.5026905829596418</v>
      </c>
      <c r="Y123" s="100"/>
      <c r="Z123" s="38">
        <f>+'Ark1'!W490</f>
        <v>0</v>
      </c>
      <c r="AA123" s="100">
        <f>+'Ark1'!X490</f>
        <v>4.0358744394618844</v>
      </c>
      <c r="AB123" s="123"/>
      <c r="AC123" s="100">
        <f>+'Ark1'!Y490</f>
        <v>0</v>
      </c>
      <c r="AD123" s="100">
        <f>+'Ark1'!Z490</f>
        <v>3.2461210972179848</v>
      </c>
      <c r="AE123" s="38">
        <f>+'Ark1'!AA490</f>
        <v>1.2758931128964557</v>
      </c>
      <c r="AF123" s="38">
        <f>+'Ark1'!AB490</f>
        <v>0.91261940481506532</v>
      </c>
      <c r="AG123" s="38">
        <f t="shared" si="33"/>
        <v>1.2703872437357633</v>
      </c>
      <c r="AH123" s="25"/>
      <c r="AR123"/>
      <c r="AV123"/>
      <c r="AW123"/>
      <c r="AX123"/>
      <c r="AY123"/>
      <c r="AZ123"/>
      <c r="BA123"/>
      <c r="BE123"/>
      <c r="BF123"/>
      <c r="BG123"/>
    </row>
    <row r="124" spans="1:59">
      <c r="A124" s="25"/>
      <c r="B124" s="45">
        <f>+'Ark1'!C491</f>
        <v>2022</v>
      </c>
      <c r="C124" s="45">
        <f>+'Ark1'!E491</f>
        <v>9</v>
      </c>
      <c r="D124" s="45">
        <f>+'Ark1'!Q491</f>
        <v>14</v>
      </c>
      <c r="E124" s="38"/>
      <c r="F124" s="328">
        <f>+'Ark1'!R491</f>
        <v>247</v>
      </c>
      <c r="G124" s="328"/>
      <c r="H124" s="100">
        <f>+'Ark1'!AG491</f>
        <v>1.1734010205725522</v>
      </c>
      <c r="I124" s="100"/>
      <c r="J124" s="100">
        <f>+'Ark1'!AH491</f>
        <v>0</v>
      </c>
      <c r="K124" s="100"/>
      <c r="L124" s="100"/>
      <c r="M124" s="100"/>
      <c r="N124" s="100"/>
      <c r="O124" s="100"/>
      <c r="P124" s="38">
        <f>+'Ark1'!S491</f>
        <v>6.036437246963561</v>
      </c>
      <c r="Q124" s="364"/>
      <c r="R124" s="396"/>
      <c r="S124" s="396"/>
      <c r="T124" s="396"/>
      <c r="U124" s="396"/>
      <c r="V124" s="38">
        <f>+'Ark1'!T491</f>
        <v>4.9514170040485821</v>
      </c>
      <c r="W124" s="38"/>
      <c r="X124" s="100">
        <f>+'Ark1'!U491</f>
        <v>6.5700404858299599</v>
      </c>
      <c r="Y124" s="100"/>
      <c r="Z124" s="38">
        <f>+'Ark1'!W491</f>
        <v>0</v>
      </c>
      <c r="AA124" s="100">
        <f>+'Ark1'!X491</f>
        <v>0.40485829959514158</v>
      </c>
      <c r="AB124" s="123"/>
      <c r="AC124" s="100">
        <f>+'Ark1'!Y491</f>
        <v>0</v>
      </c>
      <c r="AD124" s="100">
        <f>+'Ark1'!Z491</f>
        <v>1.9661490542743756</v>
      </c>
      <c r="AE124" s="38">
        <f>+'Ark1'!AA491</f>
        <v>1.2544206282020451</v>
      </c>
      <c r="AF124" s="38">
        <f>+'Ark1'!AB491</f>
        <v>1.3756367742284479</v>
      </c>
      <c r="AG124" s="38">
        <f t="shared" si="33"/>
        <v>1.0883970489604295</v>
      </c>
      <c r="AH124" s="25"/>
      <c r="AR124"/>
      <c r="AV124"/>
      <c r="AW124"/>
      <c r="AX124"/>
      <c r="AY124"/>
      <c r="AZ124"/>
      <c r="BA124"/>
      <c r="BE124"/>
      <c r="BF124"/>
      <c r="BG124"/>
    </row>
    <row r="125" spans="1:59">
      <c r="A125" s="25"/>
      <c r="B125" s="45">
        <f>+'Ark1'!C492</f>
        <v>2022</v>
      </c>
      <c r="C125" s="45">
        <f>+'Ark1'!E492</f>
        <v>10</v>
      </c>
      <c r="D125" s="45">
        <f>+'Ark1'!Q492</f>
        <v>53</v>
      </c>
      <c r="E125" s="38"/>
      <c r="F125" s="328">
        <f>+'Ark1'!R492</f>
        <v>1619</v>
      </c>
      <c r="G125" s="328"/>
      <c r="H125" s="100">
        <f>+'Ark1'!AG492</f>
        <v>7.7252997928254548</v>
      </c>
      <c r="I125" s="100"/>
      <c r="J125" s="100">
        <f>+'Ark1'!AH492</f>
        <v>0</v>
      </c>
      <c r="K125" s="100"/>
      <c r="L125" s="100"/>
      <c r="M125" s="100"/>
      <c r="N125" s="100"/>
      <c r="O125" s="100"/>
      <c r="P125" s="38">
        <f>+'Ark1'!S492</f>
        <v>5.2235948116121058</v>
      </c>
      <c r="Q125" s="364"/>
      <c r="R125" s="396"/>
      <c r="S125" s="396"/>
      <c r="T125" s="396"/>
      <c r="U125" s="396"/>
      <c r="V125" s="38">
        <f>+'Ark1'!T492</f>
        <v>4.9888820259419395</v>
      </c>
      <c r="W125" s="38"/>
      <c r="X125" s="100">
        <f>+'Ark1'!U492</f>
        <v>6.5991352686843756</v>
      </c>
      <c r="Y125" s="100"/>
      <c r="Z125" s="38">
        <f>+'Ark1'!W492</f>
        <v>0</v>
      </c>
      <c r="AA125" s="100">
        <f>+'Ark1'!X492</f>
        <v>1.6676961087090796</v>
      </c>
      <c r="AB125" s="123"/>
      <c r="AC125" s="100">
        <f>+'Ark1'!Y492</f>
        <v>6.1766522544780739E-2</v>
      </c>
      <c r="AD125" s="100">
        <f>+'Ark1'!Z492</f>
        <v>2.4074645587917209</v>
      </c>
      <c r="AE125" s="38">
        <f>+'Ark1'!AA492</f>
        <v>1.1983771913081347</v>
      </c>
      <c r="AF125" s="38">
        <f>+'Ark1'!AB492</f>
        <v>1.4379915039568569</v>
      </c>
      <c r="AG125" s="38">
        <f t="shared" si="33"/>
        <v>1.2633321508809277</v>
      </c>
      <c r="AH125" s="25"/>
      <c r="AR125"/>
      <c r="AV125"/>
      <c r="AW125"/>
      <c r="AX125"/>
      <c r="AY125"/>
      <c r="AZ125"/>
      <c r="BA125"/>
      <c r="BE125"/>
      <c r="BF125"/>
      <c r="BG125"/>
    </row>
    <row r="126" spans="1:59">
      <c r="A126" s="25"/>
      <c r="B126" s="45">
        <f>+'Ark1'!C493</f>
        <v>2022</v>
      </c>
      <c r="C126" s="45">
        <f>+'Ark1'!E493</f>
        <v>11</v>
      </c>
      <c r="D126" s="45">
        <f>+'Ark1'!Q493</f>
        <v>19</v>
      </c>
      <c r="E126" s="38"/>
      <c r="F126" s="328">
        <f>+'Ark1'!R493</f>
        <v>511</v>
      </c>
      <c r="G126" s="328"/>
      <c r="H126" s="100">
        <f>+'Ark1'!AG493</f>
        <v>2.3047915658583986</v>
      </c>
      <c r="I126" s="100"/>
      <c r="J126" s="100">
        <f>+'Ark1'!AH493</f>
        <v>0</v>
      </c>
      <c r="K126" s="100"/>
      <c r="L126" s="100"/>
      <c r="M126" s="100"/>
      <c r="N126" s="100"/>
      <c r="O126" s="100"/>
      <c r="P126" s="38">
        <f>+'Ark1'!S493</f>
        <v>5.0587084148727994</v>
      </c>
      <c r="Q126" s="364"/>
      <c r="R126" s="396"/>
      <c r="S126" s="396"/>
      <c r="T126" s="396"/>
      <c r="U126" s="396"/>
      <c r="V126" s="38">
        <f>+'Ark1'!T493</f>
        <v>4.8767123287671241</v>
      </c>
      <c r="W126" s="38"/>
      <c r="X126" s="100">
        <f>+'Ark1'!U493</f>
        <v>6.2377690802348367</v>
      </c>
      <c r="Y126" s="100"/>
      <c r="Z126" s="38">
        <f>+'Ark1'!W493</f>
        <v>0</v>
      </c>
      <c r="AA126" s="100">
        <f>+'Ark1'!X493</f>
        <v>0.78277886497064608</v>
      </c>
      <c r="AB126" s="123"/>
      <c r="AC126" s="100">
        <f>+'Ark1'!Y493</f>
        <v>0</v>
      </c>
      <c r="AD126" s="100">
        <f>+'Ark1'!Z493</f>
        <v>2.5644952951579758</v>
      </c>
      <c r="AE126" s="38">
        <f>+'Ark1'!AA493</f>
        <v>1.3094857504507988</v>
      </c>
      <c r="AF126" s="38">
        <f>+'Ark1'!AB493</f>
        <v>1.392763571244654</v>
      </c>
      <c r="AG126" s="38">
        <f t="shared" si="33"/>
        <v>1.233075435203095</v>
      </c>
      <c r="AH126" s="25"/>
      <c r="AR126"/>
      <c r="AV126"/>
      <c r="AW126"/>
      <c r="AX126"/>
      <c r="AY126"/>
      <c r="AZ126"/>
      <c r="BA126"/>
      <c r="BE126"/>
      <c r="BF126"/>
      <c r="BG126"/>
    </row>
    <row r="127" spans="1:59">
      <c r="A127" s="25"/>
      <c r="B127" s="45">
        <f>+'Ark1'!C494</f>
        <v>2022</v>
      </c>
      <c r="C127" s="45">
        <f>+'Ark1'!E494</f>
        <v>12</v>
      </c>
      <c r="D127" s="45">
        <f>+'Ark1'!Q494</f>
        <v>21</v>
      </c>
      <c r="E127" s="38"/>
      <c r="F127" s="328">
        <f>+'Ark1'!R494</f>
        <v>541</v>
      </c>
      <c r="G127" s="328"/>
      <c r="H127" s="100">
        <f>+'Ark1'!AG494</f>
        <v>2.4836072377758183</v>
      </c>
      <c r="I127" s="100"/>
      <c r="J127" s="100">
        <f>+'Ark1'!AH494</f>
        <v>1.4787430683918668</v>
      </c>
      <c r="K127" s="100"/>
      <c r="L127" s="100"/>
      <c r="M127" s="100"/>
      <c r="N127" s="100"/>
      <c r="O127" s="100"/>
      <c r="P127" s="38">
        <f>+'Ark1'!S494</f>
        <v>5.8484288354898348</v>
      </c>
      <c r="Q127" s="364"/>
      <c r="R127" s="396"/>
      <c r="S127" s="396"/>
      <c r="T127" s="396"/>
      <c r="U127" s="396"/>
      <c r="V127" s="38">
        <f>+'Ark1'!T494</f>
        <v>4.8040665434380783</v>
      </c>
      <c r="W127" s="38"/>
      <c r="X127" s="100">
        <f>+'Ark1'!U494</f>
        <v>6.3489833641404783</v>
      </c>
      <c r="Y127" s="100"/>
      <c r="Z127" s="38">
        <f>+'Ark1'!W494</f>
        <v>0</v>
      </c>
      <c r="AA127" s="100">
        <f>+'Ark1'!X494</f>
        <v>0</v>
      </c>
      <c r="AB127" s="123"/>
      <c r="AC127" s="100">
        <f>+'Ark1'!Y494</f>
        <v>0</v>
      </c>
      <c r="AD127" s="100">
        <f>+'Ark1'!Z494</f>
        <v>2.1588625491662854</v>
      </c>
      <c r="AE127" s="38">
        <f>+'Ark1'!AA494</f>
        <v>1.3262396387912823</v>
      </c>
      <c r="AF127" s="38">
        <f>+'Ark1'!AB494</f>
        <v>1.47388295595191</v>
      </c>
      <c r="AG127" s="38">
        <f t="shared" si="33"/>
        <v>1.0855878634639691</v>
      </c>
      <c r="AH127" s="25"/>
      <c r="AR127"/>
      <c r="AV127"/>
      <c r="AW127"/>
      <c r="AX127"/>
      <c r="AY127"/>
      <c r="AZ127"/>
      <c r="BA127"/>
      <c r="BE127"/>
      <c r="BF127"/>
      <c r="BG127"/>
    </row>
    <row r="128" spans="1:59">
      <c r="A128" s="25"/>
      <c r="B128" s="45">
        <f>+'Ark1'!C495</f>
        <v>2022</v>
      </c>
      <c r="C128" s="45">
        <f>+'Ark1'!E495</f>
        <v>13</v>
      </c>
      <c r="D128" s="45">
        <f>+'Ark1'!Q495</f>
        <v>28</v>
      </c>
      <c r="E128" s="38"/>
      <c r="F128" s="328">
        <f>+'Ark1'!R495</f>
        <v>735</v>
      </c>
      <c r="G128" s="328"/>
      <c r="H128" s="100">
        <f>+'Ark1'!AG495</f>
        <v>3.4708172534202024</v>
      </c>
      <c r="I128" s="100"/>
      <c r="J128" s="100">
        <f>+'Ark1'!AH495</f>
        <v>0</v>
      </c>
      <c r="K128" s="100"/>
      <c r="L128" s="100"/>
      <c r="M128" s="100"/>
      <c r="N128" s="100"/>
      <c r="O128" s="100"/>
      <c r="P128" s="38">
        <f>+'Ark1'!S495</f>
        <v>5.1537414965986397</v>
      </c>
      <c r="Q128" s="364"/>
      <c r="R128" s="396"/>
      <c r="S128" s="396"/>
      <c r="T128" s="396"/>
      <c r="U128" s="396"/>
      <c r="V128" s="38">
        <f>+'Ark1'!T495</f>
        <v>5.093877551020408</v>
      </c>
      <c r="W128" s="38"/>
      <c r="X128" s="100">
        <f>+'Ark1'!U495</f>
        <v>6.5307482993197263</v>
      </c>
      <c r="Y128" s="100"/>
      <c r="Z128" s="38">
        <f>+'Ark1'!W495</f>
        <v>0</v>
      </c>
      <c r="AA128" s="100">
        <f>+'Ark1'!X495</f>
        <v>0.1360544217687075</v>
      </c>
      <c r="AB128" s="123"/>
      <c r="AC128" s="100">
        <f>+'Ark1'!Y495</f>
        <v>0</v>
      </c>
      <c r="AD128" s="100">
        <f>+'Ark1'!Z495</f>
        <v>2.405827700198278</v>
      </c>
      <c r="AE128" s="38">
        <f>+'Ark1'!AA495</f>
        <v>1.1075665615564732</v>
      </c>
      <c r="AF128" s="38">
        <f>+'Ark1'!AB495</f>
        <v>1.5815786692564699</v>
      </c>
      <c r="AG128" s="38">
        <f t="shared" si="33"/>
        <v>1.2671858500527979</v>
      </c>
      <c r="AH128" s="25"/>
      <c r="AR128"/>
      <c r="AV128"/>
      <c r="AW128"/>
      <c r="AX128"/>
      <c r="AY128"/>
      <c r="AZ128"/>
      <c r="BA128"/>
      <c r="BE128"/>
      <c r="BF128"/>
      <c r="BG128"/>
    </row>
    <row r="129" spans="1:59">
      <c r="A129" s="25"/>
      <c r="B129" s="45">
        <f>+'Ark1'!C496</f>
        <v>2022</v>
      </c>
      <c r="C129" s="45">
        <f>+'Ark1'!E496</f>
        <v>14</v>
      </c>
      <c r="D129" s="45">
        <f>+'Ark1'!Q496</f>
        <v>27</v>
      </c>
      <c r="E129" s="38"/>
      <c r="F129" s="328">
        <f>+'Ark1'!R496</f>
        <v>543</v>
      </c>
      <c r="G129" s="328"/>
      <c r="H129" s="100">
        <f>+'Ark1'!AG496</f>
        <v>2.2605395677939168</v>
      </c>
      <c r="I129" s="100"/>
      <c r="J129" s="100">
        <f>+'Ark1'!AH496</f>
        <v>0</v>
      </c>
      <c r="K129" s="100"/>
      <c r="L129" s="100"/>
      <c r="M129" s="100"/>
      <c r="N129" s="100"/>
      <c r="O129" s="100"/>
      <c r="P129" s="38">
        <f>+'Ark1'!S496</f>
        <v>5.0883977900552484</v>
      </c>
      <c r="Q129" s="364"/>
      <c r="R129" s="396"/>
      <c r="S129" s="396"/>
      <c r="T129" s="396"/>
      <c r="U129" s="396"/>
      <c r="V129" s="38">
        <f>+'Ark1'!T496</f>
        <v>4.2817679558011053</v>
      </c>
      <c r="W129" s="38"/>
      <c r="X129" s="100">
        <f>+'Ark1'!U496</f>
        <v>5.7574585635359101</v>
      </c>
      <c r="Y129" s="100"/>
      <c r="Z129" s="38">
        <f>+'Ark1'!W496</f>
        <v>0</v>
      </c>
      <c r="AA129" s="100">
        <f>+'Ark1'!X496</f>
        <v>0</v>
      </c>
      <c r="AB129" s="123"/>
      <c r="AC129" s="100">
        <f>+'Ark1'!Y496</f>
        <v>0</v>
      </c>
      <c r="AD129" s="100">
        <f>+'Ark1'!Z496</f>
        <v>1.8011083618583175</v>
      </c>
      <c r="AE129" s="38">
        <f>+'Ark1'!AA496</f>
        <v>1.0735021309659749</v>
      </c>
      <c r="AF129" s="38">
        <f>+'Ark1'!AB496</f>
        <v>1.4815560375430163</v>
      </c>
      <c r="AG129" s="38">
        <f t="shared" si="33"/>
        <v>1.1314875135722038</v>
      </c>
      <c r="AH129" s="25"/>
      <c r="AR129"/>
      <c r="AV129"/>
      <c r="AW129"/>
      <c r="AX129"/>
      <c r="AY129"/>
      <c r="AZ129"/>
      <c r="BA129"/>
      <c r="BE129"/>
      <c r="BF129"/>
      <c r="BG129"/>
    </row>
    <row r="130" spans="1:59">
      <c r="A130" s="25"/>
      <c r="B130" s="45">
        <f>+'Ark1'!C497</f>
        <v>2022</v>
      </c>
      <c r="C130" s="45">
        <f>+'Ark1'!E497</f>
        <v>15</v>
      </c>
      <c r="D130" s="45">
        <f>+'Ark1'!Q497</f>
        <v>1</v>
      </c>
      <c r="E130" s="38"/>
      <c r="F130" s="328">
        <f>+'Ark1'!R497</f>
        <v>2</v>
      </c>
      <c r="G130" s="328"/>
      <c r="H130" s="100">
        <f>+'Ark1'!AG497</f>
        <v>1.4750666021493749E-2</v>
      </c>
      <c r="I130" s="100"/>
      <c r="J130" s="100">
        <f>+'Ark1'!AH497</f>
        <v>0</v>
      </c>
      <c r="K130" s="100"/>
      <c r="L130" s="100"/>
      <c r="M130" s="100"/>
      <c r="N130" s="100"/>
      <c r="O130" s="100"/>
      <c r="P130" s="38">
        <f>+'Ark1'!S497</f>
        <v>5</v>
      </c>
      <c r="Q130" s="364"/>
      <c r="R130" s="396"/>
      <c r="S130" s="396"/>
      <c r="T130" s="396"/>
      <c r="U130" s="396"/>
      <c r="V130" s="38">
        <f>+'Ark1'!T497</f>
        <v>5</v>
      </c>
      <c r="W130" s="38"/>
      <c r="X130" s="100">
        <f>+'Ark1'!U497</f>
        <v>10.199999999999999</v>
      </c>
      <c r="Y130" s="100"/>
      <c r="Z130" s="38">
        <f>+'Ark1'!W497</f>
        <v>0</v>
      </c>
      <c r="AA130" s="100">
        <f>+'Ark1'!X497</f>
        <v>0</v>
      </c>
      <c r="AB130" s="123"/>
      <c r="AC130" s="100">
        <f>+'Ark1'!Y497</f>
        <v>0</v>
      </c>
      <c r="AD130" s="100">
        <f>+'Ark1'!Z497</f>
        <v>0.60000000000001141</v>
      </c>
      <c r="AE130" s="38">
        <f>+'Ark1'!AA497</f>
        <v>0</v>
      </c>
      <c r="AF130" s="38">
        <f>+'Ark1'!AB497</f>
        <v>0</v>
      </c>
      <c r="AG130" s="38">
        <f t="shared" si="33"/>
        <v>2.04</v>
      </c>
      <c r="AH130" s="25"/>
      <c r="AR130"/>
      <c r="AV130"/>
      <c r="AW130"/>
      <c r="AX130"/>
      <c r="AY130"/>
      <c r="AZ130"/>
      <c r="BA130"/>
      <c r="BE130"/>
      <c r="BF130"/>
      <c r="BG130"/>
    </row>
    <row r="131" spans="1:59">
      <c r="A131" s="25"/>
      <c r="B131" s="45">
        <f>+'Ark1'!C498</f>
        <v>2022</v>
      </c>
      <c r="C131" s="45">
        <f>+'Ark1'!E498</f>
        <v>16</v>
      </c>
      <c r="D131" s="45">
        <f>+'Ark1'!Q498</f>
        <v>9</v>
      </c>
      <c r="E131" s="38"/>
      <c r="F131" s="328">
        <f>+'Ark1'!R498</f>
        <v>239</v>
      </c>
      <c r="G131" s="328"/>
      <c r="H131" s="100">
        <f>+'Ark1'!AG498</f>
        <v>1.1360905124005378</v>
      </c>
      <c r="I131" s="100"/>
      <c r="J131" s="100">
        <f>+'Ark1'!AH498</f>
        <v>0</v>
      </c>
      <c r="K131" s="100"/>
      <c r="L131" s="100"/>
      <c r="M131" s="100"/>
      <c r="N131" s="100"/>
      <c r="O131" s="100"/>
      <c r="P131" s="38">
        <f>+'Ark1'!S498</f>
        <v>5.0418410041841009</v>
      </c>
      <c r="Q131" s="364"/>
      <c r="R131" s="396"/>
      <c r="S131" s="396"/>
      <c r="T131" s="396"/>
      <c r="U131" s="396"/>
      <c r="V131" s="38">
        <f>+'Ark1'!T498</f>
        <v>3.8451882845188257</v>
      </c>
      <c r="W131" s="38"/>
      <c r="X131" s="100">
        <f>+'Ark1'!U498</f>
        <v>6.57405857740586</v>
      </c>
      <c r="Y131" s="100"/>
      <c r="Z131" s="38">
        <f>+'Ark1'!W498</f>
        <v>0</v>
      </c>
      <c r="AA131" s="100">
        <f>+'Ark1'!X498</f>
        <v>0</v>
      </c>
      <c r="AB131" s="123"/>
      <c r="AC131" s="100">
        <f>+'Ark1'!Y498</f>
        <v>0</v>
      </c>
      <c r="AD131" s="100">
        <f>+'Ark1'!Z498</f>
        <v>2.0130943345794581</v>
      </c>
      <c r="AE131" s="38">
        <f>+'Ark1'!AA498</f>
        <v>1.0815717486711975</v>
      </c>
      <c r="AF131" s="38">
        <f>+'Ark1'!AB498</f>
        <v>1.286023950217182</v>
      </c>
      <c r="AG131" s="38">
        <f t="shared" si="33"/>
        <v>1.3039004149377598</v>
      </c>
      <c r="AH131" s="25"/>
      <c r="AR131"/>
      <c r="AV131"/>
      <c r="AW131"/>
      <c r="AX131"/>
      <c r="AY131"/>
      <c r="AZ131"/>
      <c r="BA131"/>
      <c r="BE131"/>
      <c r="BF131"/>
      <c r="BG131"/>
    </row>
    <row r="132" spans="1:59">
      <c r="A132" s="25"/>
      <c r="B132" s="45">
        <f>+'Ark1'!C499</f>
        <v>2022</v>
      </c>
      <c r="C132" s="45">
        <f>+'Ark1'!E499</f>
        <v>17</v>
      </c>
      <c r="D132" s="45">
        <f>+'Ark1'!Q499</f>
        <v>56</v>
      </c>
      <c r="E132" s="38"/>
      <c r="F132" s="328">
        <f>+'Ark1'!R499</f>
        <v>2243</v>
      </c>
      <c r="G132" s="328"/>
      <c r="H132" s="100">
        <f>+'Ark1'!AG499</f>
        <v>10.947091096353368</v>
      </c>
      <c r="I132" s="100"/>
      <c r="J132" s="100">
        <f>+'Ark1'!AH499</f>
        <v>0.13374944271065539</v>
      </c>
      <c r="K132" s="100"/>
      <c r="L132" s="100"/>
      <c r="M132" s="100"/>
      <c r="N132" s="100"/>
      <c r="O132" s="100"/>
      <c r="P132" s="38">
        <f>+'Ark1'!S499</f>
        <v>5.3027195720017852</v>
      </c>
      <c r="Q132" s="364"/>
      <c r="R132" s="396"/>
      <c r="S132" s="396"/>
      <c r="T132" s="396"/>
      <c r="U132" s="396"/>
      <c r="V132" s="38">
        <f>+'Ark1'!T499</f>
        <v>4.6977262594739191</v>
      </c>
      <c r="W132" s="38"/>
      <c r="X132" s="100">
        <f>+'Ark1'!U499</f>
        <v>6.7497547926883597</v>
      </c>
      <c r="Y132" s="100"/>
      <c r="Z132" s="38">
        <f>+'Ark1'!W499</f>
        <v>8.9166295140436891E-2</v>
      </c>
      <c r="AA132" s="100">
        <f>+'Ark1'!X499</f>
        <v>0</v>
      </c>
      <c r="AB132" s="123"/>
      <c r="AC132" s="100">
        <f>+'Ark1'!Y499</f>
        <v>0</v>
      </c>
      <c r="AD132" s="100">
        <f>+'Ark1'!Z499</f>
        <v>1.7875189426101348</v>
      </c>
      <c r="AE132" s="38">
        <f>+'Ark1'!AA499</f>
        <v>1.1298750637380479</v>
      </c>
      <c r="AF132" s="38">
        <f>+'Ark1'!AB499</f>
        <v>1.3123540029065544</v>
      </c>
      <c r="AG132" s="38">
        <f t="shared" si="33"/>
        <v>1.2728854884815861</v>
      </c>
      <c r="AH132" s="25"/>
      <c r="AR132"/>
      <c r="AV132"/>
      <c r="AW132"/>
      <c r="AX132"/>
      <c r="AY132"/>
      <c r="AZ132"/>
      <c r="BA132"/>
      <c r="BE132"/>
      <c r="BF132"/>
      <c r="BG132"/>
    </row>
    <row r="133" spans="1:59">
      <c r="A133" s="25"/>
      <c r="B133" s="45">
        <f>+'Ark1'!C500</f>
        <v>2022</v>
      </c>
      <c r="C133" s="45">
        <f>+'Ark1'!E500</f>
        <v>18</v>
      </c>
      <c r="D133" s="45">
        <f>+'Ark1'!Q500</f>
        <v>12</v>
      </c>
      <c r="E133" s="38"/>
      <c r="F133" s="328">
        <f>+'Ark1'!R500</f>
        <v>206</v>
      </c>
      <c r="G133" s="328"/>
      <c r="H133" s="100">
        <f>+'Ark1'!AG500</f>
        <v>0.90261060757993361</v>
      </c>
      <c r="I133" s="100"/>
      <c r="J133" s="100">
        <f>+'Ark1'!AH500</f>
        <v>0</v>
      </c>
      <c r="K133" s="100"/>
      <c r="L133" s="100"/>
      <c r="M133" s="100"/>
      <c r="N133" s="100"/>
      <c r="O133" s="100"/>
      <c r="P133" s="38">
        <f>+'Ark1'!S500</f>
        <v>5.7281553398058236</v>
      </c>
      <c r="Q133" s="364"/>
      <c r="R133" s="396"/>
      <c r="S133" s="396"/>
      <c r="T133" s="396"/>
      <c r="U133" s="396"/>
      <c r="V133" s="38">
        <f>+'Ark1'!T500</f>
        <v>4.6359223300970882</v>
      </c>
      <c r="W133" s="38"/>
      <c r="X133" s="100">
        <f>+'Ark1'!U500</f>
        <v>6.0597087378640753</v>
      </c>
      <c r="Y133" s="100"/>
      <c r="Z133" s="38">
        <f>+'Ark1'!W500</f>
        <v>0</v>
      </c>
      <c r="AA133" s="100">
        <f>+'Ark1'!X500</f>
        <v>0.48543689320388361</v>
      </c>
      <c r="AB133" s="123"/>
      <c r="AC133" s="100">
        <f>+'Ark1'!Y500</f>
        <v>0</v>
      </c>
      <c r="AD133" s="100">
        <f>+'Ark1'!Z500</f>
        <v>2.1977653948272926</v>
      </c>
      <c r="AE133" s="38">
        <f>+'Ark1'!AA500</f>
        <v>1.6291887000988372</v>
      </c>
      <c r="AF133" s="38">
        <f>+'Ark1'!AB500</f>
        <v>1.105358033542482</v>
      </c>
      <c r="AG133" s="38">
        <f t="shared" si="33"/>
        <v>1.0578813559322033</v>
      </c>
      <c r="AH133" s="25"/>
      <c r="AR133"/>
      <c r="AV133"/>
      <c r="AW133"/>
      <c r="AX133"/>
      <c r="AY133"/>
      <c r="AZ133"/>
      <c r="BA133"/>
      <c r="BE133"/>
      <c r="BF133"/>
      <c r="BG133"/>
    </row>
    <row r="134" spans="1:59">
      <c r="A134" s="25"/>
      <c r="B134" s="45">
        <f>+'Ark1'!C501</f>
        <v>2022</v>
      </c>
      <c r="C134" s="45">
        <f>+'Ark1'!E501</f>
        <v>19</v>
      </c>
      <c r="D134" s="45">
        <f>+'Ark1'!Q501</f>
        <v>19</v>
      </c>
      <c r="E134" s="38"/>
      <c r="F134" s="328">
        <f>+'Ark1'!R501</f>
        <v>412</v>
      </c>
      <c r="G134" s="328"/>
      <c r="H134" s="100">
        <f>+'Ark1'!AG501</f>
        <v>2.0978483984392073</v>
      </c>
      <c r="I134" s="100"/>
      <c r="J134" s="100">
        <f>+'Ark1'!AH501</f>
        <v>0</v>
      </c>
      <c r="K134" s="100"/>
      <c r="L134" s="100"/>
      <c r="M134" s="100"/>
      <c r="N134" s="100"/>
      <c r="O134" s="100"/>
      <c r="P134" s="38">
        <f>+'Ark1'!S501</f>
        <v>5.0388349514563089</v>
      </c>
      <c r="Q134" s="364"/>
      <c r="R134" s="396"/>
      <c r="S134" s="396"/>
      <c r="T134" s="396"/>
      <c r="U134" s="396"/>
      <c r="V134" s="38">
        <f>+'Ark1'!T501</f>
        <v>4.191747572815534</v>
      </c>
      <c r="W134" s="38"/>
      <c r="X134" s="100">
        <f>+'Ark1'!U501</f>
        <v>7.0419902912621373</v>
      </c>
      <c r="Y134" s="100"/>
      <c r="Z134" s="38">
        <f>+'Ark1'!W501</f>
        <v>0</v>
      </c>
      <c r="AA134" s="100">
        <f>+'Ark1'!X501</f>
        <v>0</v>
      </c>
      <c r="AB134" s="123"/>
      <c r="AC134" s="100">
        <f>+'Ark1'!Y501</f>
        <v>0</v>
      </c>
      <c r="AD134" s="100">
        <f>+'Ark1'!Z501</f>
        <v>2.3404648363928025</v>
      </c>
      <c r="AE134" s="38">
        <f>+'Ark1'!AA501</f>
        <v>1.4016102396961545</v>
      </c>
      <c r="AF134" s="38">
        <f>+'Ark1'!AB501</f>
        <v>1.4106494594496417</v>
      </c>
      <c r="AG134" s="38">
        <f t="shared" si="33"/>
        <v>1.3975433526011569</v>
      </c>
      <c r="AH134" s="25"/>
      <c r="AR134"/>
      <c r="AV134"/>
      <c r="AW134"/>
      <c r="AX134"/>
      <c r="AY134"/>
      <c r="AZ134"/>
      <c r="BA134"/>
      <c r="BE134"/>
      <c r="BF134"/>
      <c r="BG134"/>
    </row>
    <row r="135" spans="1:59">
      <c r="A135" s="25"/>
      <c r="B135" s="45">
        <f>+'Ark1'!C502</f>
        <v>2022</v>
      </c>
      <c r="C135" s="45">
        <f>+'Ark1'!E502</f>
        <v>20</v>
      </c>
      <c r="D135" s="45">
        <f>+'Ark1'!Q502</f>
        <v>12</v>
      </c>
      <c r="E135" s="38"/>
      <c r="F135" s="328">
        <f>+'Ark1'!R502</f>
        <v>310</v>
      </c>
      <c r="G135" s="328"/>
      <c r="H135" s="100">
        <f>+'Ark1'!AG502</f>
        <v>1.5875042769700756</v>
      </c>
      <c r="I135" s="100"/>
      <c r="J135" s="100">
        <f>+'Ark1'!AH502</f>
        <v>0</v>
      </c>
      <c r="K135" s="100"/>
      <c r="L135" s="100"/>
      <c r="M135" s="100"/>
      <c r="N135" s="100"/>
      <c r="O135" s="100"/>
      <c r="P135" s="38">
        <f>+'Ark1'!S502</f>
        <v>5.1483870967741936</v>
      </c>
      <c r="Q135" s="364"/>
      <c r="R135" s="396"/>
      <c r="S135" s="396"/>
      <c r="T135" s="396"/>
      <c r="U135" s="396"/>
      <c r="V135" s="38">
        <f>+'Ark1'!T502</f>
        <v>4.7096774193548399</v>
      </c>
      <c r="W135" s="38"/>
      <c r="X135" s="100">
        <f>+'Ark1'!U502</f>
        <v>7.0822580645161359</v>
      </c>
      <c r="Y135" s="100"/>
      <c r="Z135" s="38">
        <f>+'Ark1'!W502</f>
        <v>0</v>
      </c>
      <c r="AA135" s="100">
        <f>+'Ark1'!X502</f>
        <v>0</v>
      </c>
      <c r="AB135" s="123"/>
      <c r="AC135" s="100">
        <f>+'Ark1'!Y502</f>
        <v>0</v>
      </c>
      <c r="AD135" s="100">
        <f>+'Ark1'!Z502</f>
        <v>1.8594591820020288</v>
      </c>
      <c r="AE135" s="38">
        <f>+'Ark1'!AA502</f>
        <v>1.1001087828151623</v>
      </c>
      <c r="AF135" s="38">
        <f>+'Ark1'!AB502</f>
        <v>1.5153738682113578</v>
      </c>
      <c r="AG135" s="38">
        <f t="shared" si="33"/>
        <v>1.3756265664160414</v>
      </c>
      <c r="AH135" s="25"/>
      <c r="AR135"/>
      <c r="AV135"/>
      <c r="AW135"/>
      <c r="AX135"/>
      <c r="AY135"/>
      <c r="AZ135"/>
      <c r="BA135"/>
      <c r="BE135"/>
      <c r="BF135"/>
      <c r="BG135"/>
    </row>
    <row r="136" spans="1:59">
      <c r="A136" s="25"/>
      <c r="B136" s="45">
        <f>+'Ark1'!C503</f>
        <v>2022</v>
      </c>
      <c r="C136" s="45">
        <f>+'Ark1'!E503</f>
        <v>21</v>
      </c>
      <c r="D136" s="45">
        <f>+'Ark1'!Q503</f>
        <v>18</v>
      </c>
      <c r="E136" s="38"/>
      <c r="F136" s="328">
        <f>+'Ark1'!R503</f>
        <v>471</v>
      </c>
      <c r="G136" s="328"/>
      <c r="H136" s="100">
        <f>+'Ark1'!AG503</f>
        <v>2.4130354238690659</v>
      </c>
      <c r="I136" s="100"/>
      <c r="J136" s="100">
        <f>+'Ark1'!AH503</f>
        <v>0</v>
      </c>
      <c r="K136" s="100"/>
      <c r="L136" s="100"/>
      <c r="M136" s="100"/>
      <c r="N136" s="100"/>
      <c r="O136" s="100"/>
      <c r="P136" s="38">
        <f>+'Ark1'!S503</f>
        <v>5.602972399150743</v>
      </c>
      <c r="Q136" s="364"/>
      <c r="R136" s="396"/>
      <c r="S136" s="396"/>
      <c r="T136" s="396"/>
      <c r="U136" s="396"/>
      <c r="V136" s="38">
        <f>+'Ark1'!T503</f>
        <v>3.8343949044585992</v>
      </c>
      <c r="W136" s="38"/>
      <c r="X136" s="100">
        <f>+'Ark1'!U503</f>
        <v>7.0853503184713391</v>
      </c>
      <c r="Y136" s="100"/>
      <c r="Z136" s="38">
        <f>+'Ark1'!W503</f>
        <v>0</v>
      </c>
      <c r="AA136" s="100">
        <f>+'Ark1'!X503</f>
        <v>1.0615711252653928</v>
      </c>
      <c r="AB136" s="123"/>
      <c r="AC136" s="100">
        <f>+'Ark1'!Y503</f>
        <v>0</v>
      </c>
      <c r="AD136" s="100">
        <f>+'Ark1'!Z503</f>
        <v>3.096299043172412</v>
      </c>
      <c r="AE136" s="38">
        <f>+'Ark1'!AA503</f>
        <v>1.5980055500816319</v>
      </c>
      <c r="AF136" s="38">
        <f>+'Ark1'!AB503</f>
        <v>1.5875596533572103</v>
      </c>
      <c r="AG136" s="38">
        <f t="shared" si="33"/>
        <v>1.2645699128457752</v>
      </c>
      <c r="AH136" s="25"/>
      <c r="AR136"/>
      <c r="AV136"/>
      <c r="AW136"/>
      <c r="AX136"/>
      <c r="AY136"/>
      <c r="AZ136"/>
      <c r="BA136"/>
      <c r="BE136"/>
      <c r="BF136"/>
      <c r="BG136"/>
    </row>
    <row r="137" spans="1:59">
      <c r="A137" s="25"/>
      <c r="B137" s="45">
        <f>+'Ark1'!C504</f>
        <v>2022</v>
      </c>
      <c r="C137" s="45">
        <f>+'Ark1'!E504</f>
        <v>22</v>
      </c>
      <c r="D137" s="45">
        <f>+'Ark1'!Q504</f>
        <v>27</v>
      </c>
      <c r="E137" s="38"/>
      <c r="F137" s="328">
        <f>+'Ark1'!R504</f>
        <v>376</v>
      </c>
      <c r="G137" s="328"/>
      <c r="H137" s="100">
        <f>+'Ark1'!AG504</f>
        <v>2.0392795774715089</v>
      </c>
      <c r="I137" s="100"/>
      <c r="J137" s="100">
        <f>+'Ark1'!AH504</f>
        <v>1.3297872340425536</v>
      </c>
      <c r="K137" s="100"/>
      <c r="L137" s="100"/>
      <c r="M137" s="100"/>
      <c r="N137" s="100"/>
      <c r="O137" s="100"/>
      <c r="P137" s="38">
        <f>+'Ark1'!S504</f>
        <v>5.6808510638297856</v>
      </c>
      <c r="Q137" s="364"/>
      <c r="R137" s="396"/>
      <c r="S137" s="396"/>
      <c r="T137" s="396"/>
      <c r="U137" s="396"/>
      <c r="V137" s="38">
        <f>+'Ark1'!T504</f>
        <v>4.625</v>
      </c>
      <c r="W137" s="38"/>
      <c r="X137" s="100">
        <f>+'Ark1'!U504</f>
        <v>7.5007978723404225</v>
      </c>
      <c r="Y137" s="100"/>
      <c r="Z137" s="38">
        <f>+'Ark1'!W504</f>
        <v>0</v>
      </c>
      <c r="AA137" s="100">
        <f>+'Ark1'!X504</f>
        <v>0.79787234042553212</v>
      </c>
      <c r="AB137" s="123"/>
      <c r="AC137" s="100">
        <f>+'Ark1'!Y504</f>
        <v>0</v>
      </c>
      <c r="AD137" s="100">
        <f>+'Ark1'!Z504</f>
        <v>2.5240069464102941</v>
      </c>
      <c r="AE137" s="38">
        <f>+'Ark1'!AA504</f>
        <v>1.4854812670778752</v>
      </c>
      <c r="AF137" s="38">
        <f>+'Ark1'!AB504</f>
        <v>1.7027238816147732</v>
      </c>
      <c r="AG137" s="38">
        <f t="shared" si="33"/>
        <v>1.3203651685393256</v>
      </c>
      <c r="AH137" s="25"/>
      <c r="AR137"/>
      <c r="AV137"/>
      <c r="AW137"/>
      <c r="AX137"/>
      <c r="AY137"/>
      <c r="AZ137"/>
      <c r="BA137"/>
      <c r="BE137"/>
      <c r="BF137"/>
      <c r="BG137"/>
    </row>
    <row r="138" spans="1:59">
      <c r="A138" s="25"/>
      <c r="B138" s="45">
        <f>+'Ark1'!C505</f>
        <v>2022</v>
      </c>
      <c r="C138" s="45">
        <f>+'Ark1'!E505</f>
        <v>23</v>
      </c>
      <c r="D138" s="45">
        <f>+'Ark1'!Q505</f>
        <v>11</v>
      </c>
      <c r="E138" s="38"/>
      <c r="F138" s="328">
        <f>+'Ark1'!R505</f>
        <v>191</v>
      </c>
      <c r="G138" s="328"/>
      <c r="H138" s="100">
        <f>+'Ark1'!AG505</f>
        <v>1.0398496473289294</v>
      </c>
      <c r="I138" s="100"/>
      <c r="J138" s="100">
        <f>+'Ark1'!AH505</f>
        <v>0</v>
      </c>
      <c r="K138" s="100"/>
      <c r="L138" s="100"/>
      <c r="M138" s="100"/>
      <c r="N138" s="100"/>
      <c r="O138" s="100"/>
      <c r="P138" s="38">
        <f>+'Ark1'!S505</f>
        <v>4.5811518324607317</v>
      </c>
      <c r="Q138" s="364"/>
      <c r="R138" s="396"/>
      <c r="S138" s="396"/>
      <c r="T138" s="396"/>
      <c r="U138" s="396"/>
      <c r="V138" s="38">
        <f>+'Ark1'!T505</f>
        <v>3.1780104712041881</v>
      </c>
      <c r="W138" s="38"/>
      <c r="X138" s="100">
        <f>+'Ark1'!U505</f>
        <v>7.52931937172775</v>
      </c>
      <c r="Y138" s="100"/>
      <c r="Z138" s="38">
        <f>+'Ark1'!W505</f>
        <v>0</v>
      </c>
      <c r="AA138" s="100">
        <f>+'Ark1'!X505</f>
        <v>0</v>
      </c>
      <c r="AB138" s="123"/>
      <c r="AC138" s="100">
        <f>+'Ark1'!Y505</f>
        <v>0</v>
      </c>
      <c r="AD138" s="100">
        <f>+'Ark1'!Z505</f>
        <v>2.647883488996468</v>
      </c>
      <c r="AE138" s="38">
        <f>+'Ark1'!AA505</f>
        <v>1.8139831308301724</v>
      </c>
      <c r="AF138" s="38">
        <f>+'Ark1'!AB505</f>
        <v>1.4650333591238975</v>
      </c>
      <c r="AG138" s="38">
        <f t="shared" si="33"/>
        <v>1.6435428571428579</v>
      </c>
      <c r="AH138" s="25"/>
      <c r="AR138"/>
      <c r="AV138"/>
      <c r="AW138"/>
      <c r="AX138"/>
      <c r="AY138"/>
      <c r="AZ138"/>
      <c r="BA138"/>
      <c r="BE138"/>
      <c r="BF138"/>
      <c r="BG138"/>
    </row>
    <row r="139" spans="1:59">
      <c r="A139" s="25"/>
      <c r="B139" s="45">
        <f>+'Ark1'!C506</f>
        <v>2022</v>
      </c>
      <c r="C139" s="45">
        <f>+'Ark1'!E506</f>
        <v>24</v>
      </c>
      <c r="D139" s="45">
        <f>+'Ark1'!Q506</f>
        <v>10</v>
      </c>
      <c r="E139" s="38"/>
      <c r="F139" s="328">
        <f>+'Ark1'!R506</f>
        <v>230</v>
      </c>
      <c r="G139" s="328"/>
      <c r="H139" s="100">
        <f>+'Ark1'!AG506</f>
        <v>1.3880087497480103</v>
      </c>
      <c r="I139" s="100"/>
      <c r="J139" s="100">
        <f>+'Ark1'!AH506</f>
        <v>0</v>
      </c>
      <c r="K139" s="100"/>
      <c r="L139" s="100"/>
      <c r="M139" s="100"/>
      <c r="N139" s="100"/>
      <c r="O139" s="100"/>
      <c r="P139" s="38">
        <f>+'Ark1'!S506</f>
        <v>4.6521739130434785</v>
      </c>
      <c r="Q139" s="364"/>
      <c r="R139" s="396"/>
      <c r="S139" s="396"/>
      <c r="T139" s="396"/>
      <c r="U139" s="396"/>
      <c r="V139" s="38">
        <f>+'Ark1'!T506</f>
        <v>3.8956521739130441</v>
      </c>
      <c r="W139" s="38"/>
      <c r="X139" s="100">
        <f>+'Ark1'!U506</f>
        <v>8.3460869565217433</v>
      </c>
      <c r="Y139" s="100"/>
      <c r="Z139" s="38">
        <f>+'Ark1'!W506</f>
        <v>0</v>
      </c>
      <c r="AA139" s="100">
        <f>+'Ark1'!X506</f>
        <v>0</v>
      </c>
      <c r="AB139" s="123"/>
      <c r="AC139" s="100">
        <f>+'Ark1'!Y506</f>
        <v>0</v>
      </c>
      <c r="AD139" s="100">
        <f>+'Ark1'!Z506</f>
        <v>1.9336060907479835</v>
      </c>
      <c r="AE139" s="38">
        <f>+'Ark1'!AA506</f>
        <v>1.5211178856118159</v>
      </c>
      <c r="AF139" s="38">
        <f>+'Ark1'!AB506</f>
        <v>1.5057796654079711</v>
      </c>
      <c r="AG139" s="38">
        <f t="shared" si="33"/>
        <v>1.7940186915887859</v>
      </c>
      <c r="AH139" s="25"/>
      <c r="AR139"/>
      <c r="AV139"/>
      <c r="AW139"/>
      <c r="AX139"/>
      <c r="AY139"/>
      <c r="AZ139"/>
      <c r="BA139"/>
      <c r="BE139"/>
      <c r="BF139"/>
      <c r="BG139"/>
    </row>
    <row r="140" spans="1:59">
      <c r="A140" s="25"/>
      <c r="B140" s="45">
        <f>+'Ark1'!C507</f>
        <v>2022</v>
      </c>
      <c r="C140" s="45">
        <f>+'Ark1'!E507</f>
        <v>25</v>
      </c>
      <c r="D140" s="45">
        <f>+'Ark1'!Q507</f>
        <v>26</v>
      </c>
      <c r="E140" s="38"/>
      <c r="F140" s="328">
        <f>+'Ark1'!R507</f>
        <v>339</v>
      </c>
      <c r="G140" s="328"/>
      <c r="H140" s="100">
        <f>+'Ark1'!AG507</f>
        <v>1.8402178933677249</v>
      </c>
      <c r="I140" s="100"/>
      <c r="J140" s="100">
        <f>+'Ark1'!AH507</f>
        <v>0</v>
      </c>
      <c r="K140" s="100"/>
      <c r="L140" s="100"/>
      <c r="M140" s="100"/>
      <c r="N140" s="100"/>
      <c r="O140" s="100"/>
      <c r="P140" s="38">
        <f>+'Ark1'!S507</f>
        <v>4.7050147492625376</v>
      </c>
      <c r="Q140" s="364"/>
      <c r="R140" s="396"/>
      <c r="S140" s="396"/>
      <c r="T140" s="396"/>
      <c r="U140" s="396"/>
      <c r="V140" s="38">
        <f>+'Ark1'!T507</f>
        <v>4.5486725663716809</v>
      </c>
      <c r="W140" s="38"/>
      <c r="X140" s="100">
        <f>+'Ark1'!U507</f>
        <v>7.5073746312684353</v>
      </c>
      <c r="Y140" s="100"/>
      <c r="Z140" s="38">
        <f>+'Ark1'!W507</f>
        <v>0</v>
      </c>
      <c r="AA140" s="100">
        <f>+'Ark1'!X507</f>
        <v>0.29498525073746307</v>
      </c>
      <c r="AB140" s="123"/>
      <c r="AC140" s="100">
        <f>+'Ark1'!Y507</f>
        <v>0</v>
      </c>
      <c r="AD140" s="100">
        <f>+'Ark1'!Z507</f>
        <v>2.4476414289405626</v>
      </c>
      <c r="AE140" s="38">
        <f>+'Ark1'!AA507</f>
        <v>1.3852376716152743</v>
      </c>
      <c r="AF140" s="38">
        <f>+'Ark1'!AB507</f>
        <v>1.8240825088196813</v>
      </c>
      <c r="AG140" s="38">
        <f t="shared" si="33"/>
        <v>1.5956112852664572</v>
      </c>
      <c r="AH140" s="25"/>
      <c r="AR140"/>
      <c r="AV140"/>
      <c r="AW140"/>
      <c r="AX140"/>
      <c r="AY140"/>
      <c r="AZ140"/>
      <c r="BA140"/>
      <c r="BE140"/>
      <c r="BF140"/>
      <c r="BG140"/>
    </row>
    <row r="141" spans="1:59">
      <c r="A141" s="25"/>
      <c r="B141" s="45">
        <f>+'Ark1'!C508</f>
        <v>2022</v>
      </c>
      <c r="C141" s="45">
        <f>+'Ark1'!E508</f>
        <v>26</v>
      </c>
      <c r="D141" s="45">
        <f>+'Ark1'!Q508</f>
        <v>9</v>
      </c>
      <c r="E141" s="38"/>
      <c r="F141" s="328">
        <f>+'Ark1'!R508</f>
        <v>87</v>
      </c>
      <c r="G141" s="328"/>
      <c r="H141" s="100">
        <f>+'Ark1'!AG508</f>
        <v>0.55553611295655136</v>
      </c>
      <c r="I141" s="100"/>
      <c r="J141" s="100">
        <f>+'Ark1'!AH508</f>
        <v>0</v>
      </c>
      <c r="K141" s="100"/>
      <c r="L141" s="100"/>
      <c r="M141" s="100"/>
      <c r="N141" s="100"/>
      <c r="O141" s="100"/>
      <c r="P141" s="38">
        <f>+'Ark1'!S508</f>
        <v>4.3563218390804588</v>
      </c>
      <c r="Q141" s="364"/>
      <c r="R141" s="396"/>
      <c r="S141" s="396"/>
      <c r="T141" s="396"/>
      <c r="U141" s="396"/>
      <c r="V141" s="38">
        <f>+'Ark1'!T508</f>
        <v>3.2758620689655178</v>
      </c>
      <c r="W141" s="38"/>
      <c r="X141" s="100">
        <f>+'Ark1'!U508</f>
        <v>8.8310344827586231</v>
      </c>
      <c r="Y141" s="100"/>
      <c r="Z141" s="38">
        <f>+'Ark1'!W508</f>
        <v>0</v>
      </c>
      <c r="AA141" s="100">
        <f>+'Ark1'!X508</f>
        <v>1.149425287356322</v>
      </c>
      <c r="AB141" s="123"/>
      <c r="AC141" s="100">
        <f>+'Ark1'!Y508</f>
        <v>0</v>
      </c>
      <c r="AD141" s="100">
        <f>+'Ark1'!Z508</f>
        <v>3.0808757653578804</v>
      </c>
      <c r="AE141" s="38">
        <f>+'Ark1'!AA508</f>
        <v>1.5827882533808171</v>
      </c>
      <c r="AF141" s="38">
        <f>+'Ark1'!AB508</f>
        <v>1.4908892291577893</v>
      </c>
      <c r="AG141" s="38">
        <f t="shared" si="33"/>
        <v>2.0271767810026398</v>
      </c>
      <c r="AH141" s="25"/>
      <c r="AR141"/>
      <c r="AV141"/>
      <c r="AW141"/>
      <c r="AX141"/>
      <c r="AY141"/>
      <c r="AZ141"/>
      <c r="BA141"/>
      <c r="BE141"/>
      <c r="BF141"/>
      <c r="BG141"/>
    </row>
    <row r="142" spans="1:59">
      <c r="A142" s="25"/>
      <c r="B142" s="45">
        <f>+'Ark1'!C509</f>
        <v>2022</v>
      </c>
      <c r="C142" s="45">
        <f>+'Ark1'!E509</f>
        <v>27</v>
      </c>
      <c r="D142" s="45">
        <f>+'Ark1'!Q509</f>
        <v>3</v>
      </c>
      <c r="E142" s="38"/>
      <c r="F142" s="328">
        <f>+'Ark1'!R509</f>
        <v>20</v>
      </c>
      <c r="G142" s="328"/>
      <c r="H142" s="100">
        <f>+'Ark1'!AG509</f>
        <v>0.12133145874542405</v>
      </c>
      <c r="I142" s="100"/>
      <c r="J142" s="100">
        <f>+'Ark1'!AH509</f>
        <v>0</v>
      </c>
      <c r="K142" s="100"/>
      <c r="L142" s="100"/>
      <c r="M142" s="100"/>
      <c r="N142" s="100"/>
      <c r="O142" s="100"/>
      <c r="P142" s="38">
        <f>+'Ark1'!S509</f>
        <v>4.75</v>
      </c>
      <c r="Q142" s="364"/>
      <c r="R142" s="396"/>
      <c r="S142" s="396"/>
      <c r="T142" s="396"/>
      <c r="U142" s="396"/>
      <c r="V142" s="38">
        <f>+'Ark1'!T509</f>
        <v>5</v>
      </c>
      <c r="W142" s="38"/>
      <c r="X142" s="100">
        <f>+'Ark1'!U509</f>
        <v>8.3899999999999988</v>
      </c>
      <c r="Y142" s="100"/>
      <c r="Z142" s="38">
        <f>+'Ark1'!W509</f>
        <v>0</v>
      </c>
      <c r="AA142" s="100">
        <f>+'Ark1'!X509</f>
        <v>0</v>
      </c>
      <c r="AB142" s="123"/>
      <c r="AC142" s="100">
        <f>+'Ark1'!Y509</f>
        <v>0</v>
      </c>
      <c r="AD142" s="100">
        <f>+'Ark1'!Z509</f>
        <v>2.7511633902769281</v>
      </c>
      <c r="AE142" s="38">
        <f>+'Ark1'!AA509</f>
        <v>0.76648548583779486</v>
      </c>
      <c r="AF142" s="38">
        <f>+'Ark1'!AB509</f>
        <v>1.8973665961010275</v>
      </c>
      <c r="AG142" s="38">
        <f t="shared" si="33"/>
        <v>1.7663157894736841</v>
      </c>
      <c r="AH142" s="25"/>
      <c r="AR142"/>
      <c r="AV142"/>
      <c r="AW142"/>
      <c r="AX142"/>
      <c r="AY142"/>
      <c r="AZ142"/>
      <c r="BA142"/>
      <c r="BE142"/>
      <c r="BF142"/>
      <c r="BG142"/>
    </row>
    <row r="143" spans="1:59">
      <c r="A143" s="25"/>
      <c r="B143" s="45">
        <f>+'Ark1'!C510</f>
        <v>2022</v>
      </c>
      <c r="C143" s="45">
        <f>+'Ark1'!E510</f>
        <v>28</v>
      </c>
      <c r="D143" s="45">
        <f>+'Ark1'!Q510</f>
        <v>7</v>
      </c>
      <c r="E143" s="38"/>
      <c r="F143" s="328">
        <f>+'Ark1'!R510</f>
        <v>85</v>
      </c>
      <c r="G143" s="328"/>
      <c r="H143" s="100">
        <f>+'Ark1'!AG510</f>
        <v>0.60311424159450677</v>
      </c>
      <c r="I143" s="100"/>
      <c r="J143" s="100">
        <f>+'Ark1'!AH510</f>
        <v>0</v>
      </c>
      <c r="K143" s="100"/>
      <c r="L143" s="100"/>
      <c r="M143" s="100"/>
      <c r="N143" s="100"/>
      <c r="O143" s="100"/>
      <c r="P143" s="38">
        <f>+'Ark1'!S510</f>
        <v>5.0235294117647058</v>
      </c>
      <c r="Q143" s="364"/>
      <c r="R143" s="396"/>
      <c r="S143" s="396"/>
      <c r="T143" s="396"/>
      <c r="U143" s="396"/>
      <c r="V143" s="38">
        <f>+'Ark1'!T510</f>
        <v>3.8</v>
      </c>
      <c r="W143" s="38"/>
      <c r="X143" s="100">
        <f>+'Ark1'!U510</f>
        <v>9.8129411764705896</v>
      </c>
      <c r="Y143" s="100"/>
      <c r="Z143" s="38">
        <f>+'Ark1'!W510</f>
        <v>0</v>
      </c>
      <c r="AA143" s="100">
        <f>+'Ark1'!X510</f>
        <v>2.3529411764705879</v>
      </c>
      <c r="AB143" s="123"/>
      <c r="AC143" s="100">
        <f>+'Ark1'!Y510</f>
        <v>0</v>
      </c>
      <c r="AD143" s="100">
        <f>+'Ark1'!Z510</f>
        <v>2.6286560303606841</v>
      </c>
      <c r="AE143" s="38">
        <f>+'Ark1'!AA510</f>
        <v>1.1058823529411768</v>
      </c>
      <c r="AF143" s="38">
        <f>+'Ark1'!AB510</f>
        <v>1.6073361228332761</v>
      </c>
      <c r="AG143" s="38">
        <f t="shared" si="33"/>
        <v>1.9533957845433259</v>
      </c>
      <c r="AH143" s="25"/>
      <c r="AR143"/>
      <c r="AV143"/>
      <c r="AW143"/>
      <c r="AX143"/>
      <c r="AY143"/>
      <c r="AZ143"/>
      <c r="BA143"/>
      <c r="BE143"/>
      <c r="BF143"/>
      <c r="BG143"/>
    </row>
    <row r="144" spans="1:59">
      <c r="A144" s="25"/>
      <c r="B144" s="45">
        <f>+'Ark1'!C511</f>
        <v>2022</v>
      </c>
      <c r="C144" s="45">
        <f>+'Ark1'!E511</f>
        <v>29</v>
      </c>
      <c r="D144" s="45">
        <f>+'Ark1'!Q511</f>
        <v>2</v>
      </c>
      <c r="E144" s="38"/>
      <c r="F144" s="328">
        <f>+'Ark1'!R511</f>
        <v>10</v>
      </c>
      <c r="G144" s="328"/>
      <c r="H144" s="100">
        <f>+'Ark1'!AG511</f>
        <v>4.6059677723978038E-2</v>
      </c>
      <c r="I144" s="100"/>
      <c r="J144" s="100">
        <f>+'Ark1'!AH511</f>
        <v>0</v>
      </c>
      <c r="K144" s="100"/>
      <c r="L144" s="100"/>
      <c r="M144" s="100"/>
      <c r="N144" s="100"/>
      <c r="O144" s="100"/>
      <c r="P144" s="38">
        <f>+'Ark1'!S511</f>
        <v>5.4</v>
      </c>
      <c r="Q144" s="364"/>
      <c r="R144" s="396"/>
      <c r="S144" s="396"/>
      <c r="T144" s="396"/>
      <c r="U144" s="396"/>
      <c r="V144" s="38">
        <f>+'Ark1'!T511</f>
        <v>5</v>
      </c>
      <c r="W144" s="38"/>
      <c r="X144" s="100">
        <f>+'Ark1'!U511</f>
        <v>6.3699999999999983</v>
      </c>
      <c r="Y144" s="100"/>
      <c r="Z144" s="38">
        <f>+'Ark1'!W511</f>
        <v>0</v>
      </c>
      <c r="AA144" s="100">
        <f>+'Ark1'!X511</f>
        <v>0</v>
      </c>
      <c r="AB144" s="123"/>
      <c r="AC144" s="100">
        <f>+'Ark1'!Y511</f>
        <v>0</v>
      </c>
      <c r="AD144" s="100">
        <f>+'Ark1'!Z511</f>
        <v>1.456742942320302</v>
      </c>
      <c r="AE144" s="38">
        <f>+'Ark1'!AA511</f>
        <v>0.66332495807107827</v>
      </c>
      <c r="AF144" s="38">
        <f>+'Ark1'!AB511</f>
        <v>0</v>
      </c>
      <c r="AG144" s="38">
        <f t="shared" si="33"/>
        <v>1.1796296296296291</v>
      </c>
      <c r="AH144" s="25"/>
      <c r="AR144"/>
      <c r="AV144"/>
      <c r="AW144"/>
      <c r="AX144"/>
      <c r="AY144"/>
      <c r="AZ144"/>
      <c r="BA144"/>
      <c r="BE144"/>
      <c r="BF144"/>
      <c r="BG144"/>
    </row>
    <row r="145" spans="1:59">
      <c r="A145" s="25"/>
      <c r="B145" s="45">
        <f>+'Ark1'!C512</f>
        <v>2022</v>
      </c>
      <c r="C145" s="45">
        <f>+'Ark1'!E512</f>
        <v>30</v>
      </c>
      <c r="D145" s="45">
        <f>+'Ark1'!Q512</f>
        <v>1</v>
      </c>
      <c r="E145" s="38"/>
      <c r="F145" s="328">
        <f>+'Ark1'!R512</f>
        <v>2</v>
      </c>
      <c r="G145" s="328"/>
      <c r="H145" s="100">
        <f>+'Ark1'!AG512</f>
        <v>9.327627043003401E-3</v>
      </c>
      <c r="I145" s="100"/>
      <c r="J145" s="100">
        <f>+'Ark1'!AH512</f>
        <v>0</v>
      </c>
      <c r="K145" s="100"/>
      <c r="L145" s="100"/>
      <c r="M145" s="100"/>
      <c r="N145" s="100"/>
      <c r="O145" s="100"/>
      <c r="P145" s="38">
        <f>+'Ark1'!S512</f>
        <v>6</v>
      </c>
      <c r="Q145" s="364"/>
      <c r="R145" s="396"/>
      <c r="S145" s="396"/>
      <c r="T145" s="396"/>
      <c r="U145" s="396"/>
      <c r="V145" s="38">
        <f>+'Ark1'!T512</f>
        <v>5</v>
      </c>
      <c r="W145" s="38"/>
      <c r="X145" s="100">
        <f>+'Ark1'!U512</f>
        <v>6.45</v>
      </c>
      <c r="Y145" s="100"/>
      <c r="Z145" s="38">
        <f>+'Ark1'!W512</f>
        <v>0</v>
      </c>
      <c r="AA145" s="100">
        <f>+'Ark1'!X512</f>
        <v>0</v>
      </c>
      <c r="AB145" s="123"/>
      <c r="AC145" s="100">
        <f>+'Ark1'!Y512</f>
        <v>0</v>
      </c>
      <c r="AD145" s="100">
        <f>+'Ark1'!Z512</f>
        <v>0.45000000000000862</v>
      </c>
      <c r="AE145" s="38">
        <f>+'Ark1'!AA512</f>
        <v>0</v>
      </c>
      <c r="AF145" s="38">
        <f>+'Ark1'!AB512</f>
        <v>0</v>
      </c>
      <c r="AG145" s="38">
        <f t="shared" si="33"/>
        <v>1.075</v>
      </c>
      <c r="AH145" s="25"/>
      <c r="AR145"/>
      <c r="AV145"/>
      <c r="AW145"/>
      <c r="AX145"/>
      <c r="AY145"/>
      <c r="AZ145"/>
      <c r="BA145"/>
      <c r="BE145"/>
      <c r="BF145"/>
      <c r="BG145"/>
    </row>
    <row r="146" spans="1:59">
      <c r="A146" s="25"/>
      <c r="B146" s="45">
        <f>+'Ark1'!C513</f>
        <v>2022</v>
      </c>
      <c r="C146" s="45">
        <f>+'Ark1'!E513</f>
        <v>31</v>
      </c>
      <c r="D146" s="45">
        <f>+'Ark1'!Q513</f>
        <v>17</v>
      </c>
      <c r="E146" s="38"/>
      <c r="F146" s="328">
        <f>+'Ark1'!R513</f>
        <v>294</v>
      </c>
      <c r="G146" s="328"/>
      <c r="H146" s="100">
        <f>+'Ark1'!AG513</f>
        <v>1.838554828080988</v>
      </c>
      <c r="I146" s="100"/>
      <c r="J146" s="100">
        <f>+'Ark1'!AH513</f>
        <v>0</v>
      </c>
      <c r="K146" s="100"/>
      <c r="L146" s="100"/>
      <c r="M146" s="100"/>
      <c r="N146" s="100"/>
      <c r="O146" s="100"/>
      <c r="P146" s="38">
        <f>+'Ark1'!S513</f>
        <v>4.5408163265306092</v>
      </c>
      <c r="Q146" s="364"/>
      <c r="R146" s="396"/>
      <c r="S146" s="396"/>
      <c r="T146" s="396"/>
      <c r="U146" s="396"/>
      <c r="V146" s="38">
        <f>+'Ark1'!T513</f>
        <v>3.1836734693877555</v>
      </c>
      <c r="W146" s="38"/>
      <c r="X146" s="100">
        <f>+'Ark1'!U513</f>
        <v>8.6486394557823161</v>
      </c>
      <c r="Y146" s="100"/>
      <c r="Z146" s="38">
        <f>+'Ark1'!W513</f>
        <v>0</v>
      </c>
      <c r="AA146" s="100">
        <f>+'Ark1'!X513</f>
        <v>3.4013605442176873</v>
      </c>
      <c r="AB146" s="123"/>
      <c r="AC146" s="100">
        <f>+'Ark1'!Y513</f>
        <v>0</v>
      </c>
      <c r="AD146" s="100">
        <f>+'Ark1'!Z513</f>
        <v>2.6175197637353689</v>
      </c>
      <c r="AE146" s="38">
        <f>+'Ark1'!AA513</f>
        <v>1.1881074587809817</v>
      </c>
      <c r="AF146" s="38">
        <f>+'Ark1'!AB513</f>
        <v>1.4869976515875003</v>
      </c>
      <c r="AG146" s="38">
        <f t="shared" si="33"/>
        <v>1.9046441947565562</v>
      </c>
      <c r="AH146" s="25"/>
      <c r="AR146"/>
      <c r="AV146"/>
      <c r="AW146"/>
      <c r="AX146"/>
      <c r="AY146"/>
      <c r="AZ146"/>
      <c r="BA146"/>
      <c r="BE146"/>
      <c r="BF146"/>
      <c r="BG146"/>
    </row>
    <row r="147" spans="1:59">
      <c r="A147" s="25"/>
      <c r="B147" s="45">
        <f>+'Ark1'!C514</f>
        <v>2022</v>
      </c>
      <c r="C147" s="45">
        <f>+'Ark1'!E514</f>
        <v>32</v>
      </c>
      <c r="D147" s="45">
        <f>+'Ark1'!Q514</f>
        <v>11</v>
      </c>
      <c r="E147" s="38"/>
      <c r="F147" s="328">
        <f>+'Ark1'!R514</f>
        <v>160</v>
      </c>
      <c r="G147" s="328"/>
      <c r="H147" s="100">
        <f>+'Ark1'!AG514</f>
        <v>1.0511295684041884</v>
      </c>
      <c r="I147" s="100"/>
      <c r="J147" s="100">
        <f>+'Ark1'!AH514</f>
        <v>0</v>
      </c>
      <c r="K147" s="100"/>
      <c r="L147" s="100"/>
      <c r="M147" s="100"/>
      <c r="N147" s="100"/>
      <c r="O147" s="100"/>
      <c r="P147" s="38">
        <f>+'Ark1'!S514</f>
        <v>5.4312500000000004</v>
      </c>
      <c r="Q147" s="364"/>
      <c r="R147" s="396"/>
      <c r="S147" s="396"/>
      <c r="T147" s="396"/>
      <c r="U147" s="396"/>
      <c r="V147" s="38">
        <f>+'Ark1'!T514</f>
        <v>4.1124999999999998</v>
      </c>
      <c r="W147" s="38"/>
      <c r="X147" s="100">
        <f>+'Ark1'!U514</f>
        <v>9.0856249999999914</v>
      </c>
      <c r="Y147" s="100"/>
      <c r="Z147" s="38">
        <f>+'Ark1'!W514</f>
        <v>0</v>
      </c>
      <c r="AA147" s="100">
        <f>+'Ark1'!X514</f>
        <v>1.25</v>
      </c>
      <c r="AB147" s="123"/>
      <c r="AC147" s="100">
        <f>+'Ark1'!Y514</f>
        <v>0</v>
      </c>
      <c r="AD147" s="100">
        <f>+'Ark1'!Z514</f>
        <v>2.8324204948021259</v>
      </c>
      <c r="AE147" s="38">
        <f>+'Ark1'!AA514</f>
        <v>1.4169592222431799</v>
      </c>
      <c r="AF147" s="38">
        <f>+'Ark1'!AB514</f>
        <v>1.6992185704022902</v>
      </c>
      <c r="AG147" s="38">
        <f t="shared" si="33"/>
        <v>1.6728423475258902</v>
      </c>
      <c r="AH147" s="25"/>
      <c r="AR147"/>
      <c r="AV147"/>
      <c r="AW147"/>
      <c r="AX147"/>
      <c r="AY147"/>
      <c r="AZ147"/>
      <c r="BA147"/>
      <c r="BE147"/>
      <c r="BF147"/>
      <c r="BG147"/>
    </row>
    <row r="148" spans="1:59">
      <c r="A148" s="25"/>
      <c r="B148" s="45">
        <f>+'Ark1'!C515</f>
        <v>2022</v>
      </c>
      <c r="C148" s="45">
        <f>+'Ark1'!E515</f>
        <v>33</v>
      </c>
      <c r="D148" s="45">
        <f>+'Ark1'!Q515</f>
        <v>24</v>
      </c>
      <c r="E148" s="38"/>
      <c r="F148" s="328">
        <f>+'Ark1'!R515</f>
        <v>383</v>
      </c>
      <c r="G148" s="328"/>
      <c r="H148" s="100">
        <f>+'Ark1'!AG515</f>
        <v>2.9279348980801294</v>
      </c>
      <c r="I148" s="100"/>
      <c r="J148" s="100">
        <f>+'Ark1'!AH515</f>
        <v>3.9164490861618808</v>
      </c>
      <c r="K148" s="100"/>
      <c r="L148" s="100"/>
      <c r="M148" s="100"/>
      <c r="N148" s="100"/>
      <c r="O148" s="100"/>
      <c r="P148" s="38">
        <f>+'Ark1'!S515</f>
        <v>5.148825065274151</v>
      </c>
      <c r="Q148" s="364"/>
      <c r="R148" s="396"/>
      <c r="S148" s="396"/>
      <c r="T148" s="396"/>
      <c r="U148" s="396"/>
      <c r="V148" s="38">
        <f>+'Ark1'!T515</f>
        <v>3.8407310704960822</v>
      </c>
      <c r="W148" s="38"/>
      <c r="X148" s="100">
        <f>+'Ark1'!U515</f>
        <v>10.572584856396867</v>
      </c>
      <c r="Y148" s="100"/>
      <c r="Z148" s="38">
        <f>+'Ark1'!W515</f>
        <v>0</v>
      </c>
      <c r="AA148" s="100">
        <f>+'Ark1'!X515</f>
        <v>1.0443864229765014</v>
      </c>
      <c r="AB148" s="123"/>
      <c r="AC148" s="100">
        <f>+'Ark1'!Y515</f>
        <v>0</v>
      </c>
      <c r="AD148" s="100">
        <f>+'Ark1'!Z515</f>
        <v>2.8014739411244394</v>
      </c>
      <c r="AE148" s="38">
        <f>+'Ark1'!AA515</f>
        <v>1.252169888205217</v>
      </c>
      <c r="AF148" s="38">
        <f>+'Ark1'!AB515</f>
        <v>1.7125588898416362</v>
      </c>
      <c r="AG148" s="38">
        <f t="shared" ref="AG148:AG179" si="34">+X148/P148</f>
        <v>2.0533975659229213</v>
      </c>
      <c r="AH148" s="25"/>
      <c r="AR148"/>
      <c r="AV148"/>
      <c r="AW148"/>
      <c r="AX148"/>
      <c r="AY148"/>
      <c r="AZ148"/>
      <c r="BA148"/>
      <c r="BE148"/>
      <c r="BF148"/>
      <c r="BG148"/>
    </row>
    <row r="149" spans="1:59">
      <c r="A149" s="25"/>
      <c r="B149" s="45">
        <f>+'Ark1'!C516</f>
        <v>2022</v>
      </c>
      <c r="C149" s="45">
        <f>+'Ark1'!E516</f>
        <v>34</v>
      </c>
      <c r="D149" s="45">
        <f>+'Ark1'!Q516</f>
        <v>19</v>
      </c>
      <c r="E149" s="38"/>
      <c r="F149" s="328">
        <f>+'Ark1'!R516</f>
        <v>284</v>
      </c>
      <c r="G149" s="328"/>
      <c r="H149" s="100">
        <f>+'Ark1'!AG516</f>
        <v>2.0295904144966066</v>
      </c>
      <c r="I149" s="100"/>
      <c r="J149" s="100">
        <f>+'Ark1'!AH516</f>
        <v>0</v>
      </c>
      <c r="K149" s="100"/>
      <c r="L149" s="100"/>
      <c r="M149" s="100"/>
      <c r="N149" s="100"/>
      <c r="O149" s="100"/>
      <c r="P149" s="38">
        <f>+'Ark1'!S516</f>
        <v>4.5985915492957758</v>
      </c>
      <c r="Q149" s="364"/>
      <c r="R149" s="396"/>
      <c r="S149" s="396"/>
      <c r="T149" s="396"/>
      <c r="U149" s="396"/>
      <c r="V149" s="38">
        <f>+'Ark1'!T516</f>
        <v>3.482394366197183</v>
      </c>
      <c r="W149" s="38"/>
      <c r="X149" s="100">
        <f>+'Ark1'!U516</f>
        <v>9.8834507042253446</v>
      </c>
      <c r="Y149" s="100"/>
      <c r="Z149" s="38">
        <f>+'Ark1'!W516</f>
        <v>0</v>
      </c>
      <c r="AA149" s="100">
        <f>+'Ark1'!X516</f>
        <v>1.4084507042253516</v>
      </c>
      <c r="AB149" s="123"/>
      <c r="AC149" s="100">
        <f>+'Ark1'!Y516</f>
        <v>0</v>
      </c>
      <c r="AD149" s="100">
        <f>+'Ark1'!Z516</f>
        <v>2.6167070333291598</v>
      </c>
      <c r="AE149" s="38">
        <f>+'Ark1'!AA516</f>
        <v>1.4489425923703541</v>
      </c>
      <c r="AF149" s="38">
        <f>+'Ark1'!AB516</f>
        <v>1.5045845103219213</v>
      </c>
      <c r="AG149" s="38">
        <f t="shared" si="34"/>
        <v>2.1492343032159242</v>
      </c>
      <c r="AH149" s="25"/>
      <c r="AR149"/>
      <c r="AV149"/>
      <c r="AW149"/>
      <c r="AX149"/>
      <c r="AY149"/>
      <c r="AZ149"/>
      <c r="BA149"/>
      <c r="BE149"/>
      <c r="BF149"/>
      <c r="BG149"/>
    </row>
    <row r="150" spans="1:59">
      <c r="A150" s="25"/>
      <c r="B150" s="45">
        <f>+'Ark1'!C517</f>
        <v>2022</v>
      </c>
      <c r="C150" s="45">
        <f>+'Ark1'!E517</f>
        <v>35</v>
      </c>
      <c r="D150" s="45">
        <f>+'Ark1'!Q517</f>
        <v>27</v>
      </c>
      <c r="E150" s="38"/>
      <c r="F150" s="328">
        <f>+'Ark1'!R517</f>
        <v>337</v>
      </c>
      <c r="G150" s="328"/>
      <c r="H150" s="100">
        <f>+'Ark1'!AG517</f>
        <v>2.2843286321128944</v>
      </c>
      <c r="I150" s="100"/>
      <c r="J150" s="100">
        <f>+'Ark1'!AH517</f>
        <v>0</v>
      </c>
      <c r="K150" s="100"/>
      <c r="L150" s="100"/>
      <c r="M150" s="100"/>
      <c r="N150" s="100"/>
      <c r="O150" s="100"/>
      <c r="P150" s="38">
        <f>+'Ark1'!S517</f>
        <v>5.7715133531157274</v>
      </c>
      <c r="Q150" s="364"/>
      <c r="R150" s="396"/>
      <c r="S150" s="396"/>
      <c r="T150" s="396"/>
      <c r="U150" s="396"/>
      <c r="V150" s="38">
        <f>+'Ark1'!T517</f>
        <v>4.0445103857566762</v>
      </c>
      <c r="W150" s="38"/>
      <c r="X150" s="100">
        <f>+'Ark1'!U517</f>
        <v>9.3744807121661733</v>
      </c>
      <c r="Y150" s="100"/>
      <c r="Z150" s="38">
        <f>+'Ark1'!W517</f>
        <v>0</v>
      </c>
      <c r="AA150" s="100">
        <f>+'Ark1'!X517</f>
        <v>1.4836795252225523</v>
      </c>
      <c r="AB150" s="123"/>
      <c r="AC150" s="100">
        <f>+'Ark1'!Y517</f>
        <v>0</v>
      </c>
      <c r="AD150" s="100">
        <f>+'Ark1'!Z517</f>
        <v>3.0228901876223042</v>
      </c>
      <c r="AE150" s="38">
        <f>+'Ark1'!AA517</f>
        <v>1.4872420138246469</v>
      </c>
      <c r="AF150" s="38">
        <f>+'Ark1'!AB517</f>
        <v>1.7804846672986581</v>
      </c>
      <c r="AG150" s="38">
        <f t="shared" si="34"/>
        <v>1.6242673521850901</v>
      </c>
      <c r="AH150" s="25"/>
      <c r="AR150"/>
      <c r="AV150"/>
      <c r="AW150"/>
      <c r="AX150"/>
      <c r="AY150"/>
      <c r="AZ150"/>
      <c r="BA150"/>
      <c r="BE150"/>
      <c r="BF150"/>
      <c r="BG150"/>
    </row>
    <row r="151" spans="1:59">
      <c r="A151" s="25"/>
      <c r="B151" s="45">
        <f>+'Ark1'!C518</f>
        <v>2022</v>
      </c>
      <c r="C151" s="45">
        <f>+'Ark1'!E518</f>
        <v>36</v>
      </c>
      <c r="D151" s="45">
        <f>+'Ark1'!Q518</f>
        <v>21</v>
      </c>
      <c r="E151" s="38"/>
      <c r="F151" s="328">
        <f>+'Ark1'!R518</f>
        <v>333</v>
      </c>
      <c r="G151" s="328"/>
      <c r="H151" s="100">
        <f>+'Ark1'!AG518</f>
        <v>2.3276406367544382</v>
      </c>
      <c r="I151" s="100"/>
      <c r="J151" s="100">
        <f>+'Ark1'!AH518</f>
        <v>9.3093093093093113</v>
      </c>
      <c r="K151" s="100"/>
      <c r="L151" s="100"/>
      <c r="M151" s="100"/>
      <c r="N151" s="100"/>
      <c r="O151" s="100"/>
      <c r="P151" s="38">
        <f>+'Ark1'!S518</f>
        <v>4.7297297297297316</v>
      </c>
      <c r="Q151" s="364"/>
      <c r="R151" s="396"/>
      <c r="S151" s="396"/>
      <c r="T151" s="396"/>
      <c r="U151" s="396"/>
      <c r="V151" s="38">
        <f>+'Ark1'!T518</f>
        <v>3.9189189189189193</v>
      </c>
      <c r="W151" s="38"/>
      <c r="X151" s="100">
        <f>+'Ark1'!U518</f>
        <v>9.6669669669669727</v>
      </c>
      <c r="Y151" s="100"/>
      <c r="Z151" s="38">
        <f>+'Ark1'!W518</f>
        <v>0</v>
      </c>
      <c r="AA151" s="100">
        <f>+'Ark1'!X518</f>
        <v>3.6036036036036023</v>
      </c>
      <c r="AB151" s="123"/>
      <c r="AC151" s="100">
        <f>+'Ark1'!Y518</f>
        <v>0</v>
      </c>
      <c r="AD151" s="100">
        <f>+'Ark1'!Z518</f>
        <v>3.0166488161517675</v>
      </c>
      <c r="AE151" s="38">
        <f>+'Ark1'!AA518</f>
        <v>1.7256897264743412</v>
      </c>
      <c r="AF151" s="38">
        <f>+'Ark1'!AB518</f>
        <v>1.9084219939361873</v>
      </c>
      <c r="AG151" s="38">
        <f t="shared" si="34"/>
        <v>2.0438730158730163</v>
      </c>
      <c r="AH151" s="25"/>
      <c r="AR151"/>
      <c r="AV151"/>
      <c r="AW151"/>
      <c r="AX151"/>
      <c r="AY151"/>
      <c r="AZ151"/>
      <c r="BA151"/>
      <c r="BE151"/>
      <c r="BF151"/>
      <c r="BG151"/>
    </row>
    <row r="152" spans="1:59">
      <c r="A152" s="25"/>
      <c r="B152" s="45">
        <f>+'Ark1'!C519</f>
        <v>2022</v>
      </c>
      <c r="C152" s="45">
        <f>+'Ark1'!E519</f>
        <v>37</v>
      </c>
      <c r="D152" s="45">
        <f>+'Ark1'!Q519</f>
        <v>28</v>
      </c>
      <c r="E152" s="38"/>
      <c r="F152" s="328">
        <f>+'Ark1'!R519</f>
        <v>442</v>
      </c>
      <c r="G152" s="328"/>
      <c r="H152" s="100">
        <f>+'Ark1'!AG519</f>
        <v>3.3712502577751193</v>
      </c>
      <c r="I152" s="100"/>
      <c r="J152" s="100">
        <f>+'Ark1'!AH519</f>
        <v>0.45248868778280527</v>
      </c>
      <c r="K152" s="100"/>
      <c r="L152" s="100"/>
      <c r="M152" s="100"/>
      <c r="N152" s="100"/>
      <c r="O152" s="100"/>
      <c r="P152" s="38">
        <f>+'Ark1'!S519</f>
        <v>4.7737556561085972</v>
      </c>
      <c r="Q152" s="364"/>
      <c r="R152" s="396"/>
      <c r="S152" s="396"/>
      <c r="T152" s="396"/>
      <c r="U152" s="396"/>
      <c r="V152" s="38">
        <f>+'Ark1'!T519</f>
        <v>3.7375565610859729</v>
      </c>
      <c r="W152" s="38"/>
      <c r="X152" s="100">
        <f>+'Ark1'!U519</f>
        <v>10.548416289592756</v>
      </c>
      <c r="Y152" s="100"/>
      <c r="Z152" s="38">
        <f>+'Ark1'!W519</f>
        <v>0</v>
      </c>
      <c r="AA152" s="100">
        <f>+'Ark1'!X519</f>
        <v>8.5972850678733028</v>
      </c>
      <c r="AB152" s="123"/>
      <c r="AC152" s="100">
        <f>+'Ark1'!Y519</f>
        <v>0</v>
      </c>
      <c r="AD152" s="100">
        <f>+'Ark1'!Z519</f>
        <v>3.3868403471540045</v>
      </c>
      <c r="AE152" s="38">
        <f>+'Ark1'!AA519</f>
        <v>1.6826070361298324</v>
      </c>
      <c r="AF152" s="38">
        <f>+'Ark1'!AB519</f>
        <v>1.6732906866154389</v>
      </c>
      <c r="AG152" s="38">
        <f t="shared" si="34"/>
        <v>2.2096682464454971</v>
      </c>
      <c r="AH152" s="25"/>
      <c r="AR152"/>
      <c r="AV152"/>
      <c r="AW152"/>
      <c r="AX152"/>
      <c r="AY152"/>
      <c r="AZ152"/>
      <c r="BA152"/>
      <c r="BE152"/>
      <c r="BF152"/>
      <c r="BG152"/>
    </row>
    <row r="153" spans="1:59">
      <c r="A153" s="25"/>
      <c r="B153" s="45">
        <f>+'Ark1'!C520</f>
        <v>2022</v>
      </c>
      <c r="C153" s="45">
        <f>+'Ark1'!E520</f>
        <v>38</v>
      </c>
      <c r="D153" s="45">
        <f>+'Ark1'!Q520</f>
        <v>37</v>
      </c>
      <c r="E153" s="38"/>
      <c r="F153" s="328">
        <f>+'Ark1'!R520</f>
        <v>455</v>
      </c>
      <c r="G153" s="328"/>
      <c r="H153" s="100">
        <f>+'Ark1'!AG520</f>
        <v>3.5652504388323125</v>
      </c>
      <c r="I153" s="100"/>
      <c r="J153" s="100">
        <f>+'Ark1'!AH520</f>
        <v>0</v>
      </c>
      <c r="K153" s="100"/>
      <c r="L153" s="100"/>
      <c r="M153" s="100"/>
      <c r="N153" s="100"/>
      <c r="O153" s="100"/>
      <c r="P153" s="38">
        <f>+'Ark1'!S520</f>
        <v>5.0549450549450556</v>
      </c>
      <c r="Q153" s="364"/>
      <c r="R153" s="396"/>
      <c r="S153" s="396"/>
      <c r="T153" s="396"/>
      <c r="U153" s="396"/>
      <c r="V153" s="38">
        <f>+'Ark1'!T520</f>
        <v>3.934065934065933</v>
      </c>
      <c r="W153" s="38"/>
      <c r="X153" s="100">
        <f>+'Ark1'!U520</f>
        <v>10.836703296703288</v>
      </c>
      <c r="Y153" s="100"/>
      <c r="Z153" s="38">
        <f>+'Ark1'!W520</f>
        <v>0</v>
      </c>
      <c r="AA153" s="100">
        <f>+'Ark1'!X520</f>
        <v>15.164835164835164</v>
      </c>
      <c r="AB153" s="123"/>
      <c r="AC153" s="100">
        <f>+'Ark1'!Y520</f>
        <v>0</v>
      </c>
      <c r="AD153" s="100">
        <f>+'Ark1'!Z520</f>
        <v>4.3427031271350929</v>
      </c>
      <c r="AE153" s="38">
        <f>+'Ark1'!AA520</f>
        <v>2.1110001658639788</v>
      </c>
      <c r="AF153" s="38">
        <f>+'Ark1'!AB520</f>
        <v>1.6981062354462673</v>
      </c>
      <c r="AG153" s="38">
        <f t="shared" si="34"/>
        <v>2.1437826086956502</v>
      </c>
      <c r="AH153" s="25"/>
      <c r="AR153"/>
      <c r="AV153"/>
      <c r="AW153"/>
      <c r="AX153"/>
      <c r="AY153"/>
      <c r="AZ153"/>
      <c r="BA153"/>
      <c r="BE153"/>
      <c r="BF153"/>
      <c r="BG153"/>
    </row>
    <row r="154" spans="1:59">
      <c r="A154" s="25"/>
      <c r="B154" s="45">
        <f>+'Ark1'!C521</f>
        <v>2022</v>
      </c>
      <c r="C154" s="45">
        <f>+'Ark1'!E521</f>
        <v>39</v>
      </c>
      <c r="D154" s="45">
        <f>+'Ark1'!Q521</f>
        <v>31</v>
      </c>
      <c r="E154" s="38"/>
      <c r="F154" s="328">
        <f>+'Ark1'!R521</f>
        <v>342</v>
      </c>
      <c r="G154" s="328"/>
      <c r="H154" s="100">
        <f>+'Ark1'!AG521</f>
        <v>2.2666856786362044</v>
      </c>
      <c r="I154" s="100"/>
      <c r="J154" s="100">
        <f>+'Ark1'!AH521</f>
        <v>0</v>
      </c>
      <c r="K154" s="100"/>
      <c r="L154" s="100"/>
      <c r="M154" s="100"/>
      <c r="N154" s="100"/>
      <c r="O154" s="100"/>
      <c r="P154" s="38">
        <f>+'Ark1'!S521</f>
        <v>4.7514619883040945</v>
      </c>
      <c r="Q154" s="364"/>
      <c r="R154" s="396"/>
      <c r="S154" s="396"/>
      <c r="T154" s="396"/>
      <c r="U154" s="396"/>
      <c r="V154" s="38">
        <f>+'Ark1'!T521</f>
        <v>3.87719298245614</v>
      </c>
      <c r="W154" s="38"/>
      <c r="X154" s="100">
        <f>+'Ark1'!U521</f>
        <v>9.1660818713450301</v>
      </c>
      <c r="Y154" s="100"/>
      <c r="Z154" s="38">
        <f>+'Ark1'!W521</f>
        <v>0</v>
      </c>
      <c r="AA154" s="100">
        <f>+'Ark1'!X521</f>
        <v>2.6315789473684221</v>
      </c>
      <c r="AB154" s="123"/>
      <c r="AC154" s="100">
        <f>+'Ark1'!Y521</f>
        <v>0</v>
      </c>
      <c r="AD154" s="100">
        <f>+'Ark1'!Z521</f>
        <v>3.6052863030043119</v>
      </c>
      <c r="AE154" s="38">
        <f>+'Ark1'!AA521</f>
        <v>1.7736491186036576</v>
      </c>
      <c r="AF154" s="38">
        <f>+'Ark1'!AB521</f>
        <v>1.6462273947642809</v>
      </c>
      <c r="AG154" s="38">
        <f t="shared" si="34"/>
        <v>1.9291076923076922</v>
      </c>
      <c r="AH154" s="25"/>
      <c r="AR154"/>
      <c r="AV154"/>
      <c r="AW154"/>
      <c r="AX154"/>
      <c r="AY154"/>
      <c r="AZ154"/>
      <c r="BA154"/>
      <c r="BE154"/>
      <c r="BF154"/>
      <c r="BG154"/>
    </row>
    <row r="155" spans="1:59">
      <c r="A155" s="25"/>
      <c r="B155" s="45">
        <f>+'Ark1'!C522</f>
        <v>2022</v>
      </c>
      <c r="C155" s="45">
        <f>+'Ark1'!E522</f>
        <v>40</v>
      </c>
      <c r="D155" s="45">
        <f>+'Ark1'!Q522</f>
        <v>57</v>
      </c>
      <c r="E155" s="38"/>
      <c r="F155" s="328">
        <f>+'Ark1'!R522</f>
        <v>532</v>
      </c>
      <c r="G155" s="328"/>
      <c r="H155" s="100">
        <f>+'Ark1'!AG522</f>
        <v>4.1802230589931213</v>
      </c>
      <c r="I155" s="100"/>
      <c r="J155" s="100">
        <f>+'Ark1'!AH522</f>
        <v>0</v>
      </c>
      <c r="K155" s="100"/>
      <c r="L155" s="100"/>
      <c r="M155" s="100"/>
      <c r="N155" s="100"/>
      <c r="O155" s="100"/>
      <c r="P155" s="38">
        <f>+'Ark1'!S522</f>
        <v>5.5770676691729344</v>
      </c>
      <c r="Q155" s="364"/>
      <c r="R155" s="396"/>
      <c r="S155" s="396"/>
      <c r="T155" s="396"/>
      <c r="U155" s="396"/>
      <c r="V155" s="38">
        <f>+'Ark1'!T522</f>
        <v>4.7312030075187987</v>
      </c>
      <c r="W155" s="38"/>
      <c r="X155" s="100">
        <f>+'Ark1'!U522</f>
        <v>10.866917293233088</v>
      </c>
      <c r="Y155" s="100"/>
      <c r="Z155" s="38">
        <f>+'Ark1'!W522</f>
        <v>0</v>
      </c>
      <c r="AA155" s="100">
        <f>+'Ark1'!X522</f>
        <v>9.2105263157894726</v>
      </c>
      <c r="AB155" s="123"/>
      <c r="AC155" s="100">
        <f>+'Ark1'!Y522</f>
        <v>0</v>
      </c>
      <c r="AD155" s="100">
        <f>+'Ark1'!Z522</f>
        <v>3.5348846224327306</v>
      </c>
      <c r="AE155" s="38">
        <f>+'Ark1'!AA522</f>
        <v>1.6610533309780311</v>
      </c>
      <c r="AF155" s="38">
        <f>+'Ark1'!AB522</f>
        <v>1.7485558112206081</v>
      </c>
      <c r="AG155" s="38">
        <f t="shared" si="34"/>
        <v>1.9485001685203913</v>
      </c>
      <c r="AH155" s="25"/>
      <c r="AR155"/>
      <c r="AV155"/>
      <c r="AW155"/>
      <c r="AX155"/>
      <c r="AY155"/>
      <c r="AZ155"/>
      <c r="BA155"/>
      <c r="BE155"/>
      <c r="BF155"/>
      <c r="BG155"/>
    </row>
    <row r="156" spans="1:59">
      <c r="A156" s="25"/>
      <c r="B156" s="45">
        <f>+'Ark1'!C523</f>
        <v>2022</v>
      </c>
      <c r="C156" s="45">
        <f>+'Ark1'!E523</f>
        <v>41</v>
      </c>
      <c r="D156" s="45">
        <f>+'Ark1'!Q523</f>
        <v>52</v>
      </c>
      <c r="E156" s="38"/>
      <c r="F156" s="328">
        <f>+'Ark1'!R523</f>
        <v>597</v>
      </c>
      <c r="G156" s="328"/>
      <c r="H156" s="100">
        <f>+'Ark1'!AG523</f>
        <v>4.584203309297461</v>
      </c>
      <c r="I156" s="100"/>
      <c r="J156" s="100">
        <f>+'Ark1'!AH523</f>
        <v>4.3551088777219427</v>
      </c>
      <c r="K156" s="100"/>
      <c r="L156" s="100"/>
      <c r="M156" s="100"/>
      <c r="N156" s="100"/>
      <c r="O156" s="100"/>
      <c r="P156" s="38">
        <f>+'Ark1'!S523</f>
        <v>5.591289782244556</v>
      </c>
      <c r="Q156" s="364"/>
      <c r="R156" s="396"/>
      <c r="S156" s="396"/>
      <c r="T156" s="396"/>
      <c r="U156" s="396"/>
      <c r="V156" s="38">
        <f>+'Ark1'!T523</f>
        <v>4.1926298157453941</v>
      </c>
      <c r="W156" s="38"/>
      <c r="X156" s="100">
        <f>+'Ark1'!U523</f>
        <v>10.619597989949749</v>
      </c>
      <c r="Y156" s="100"/>
      <c r="Z156" s="38">
        <f>+'Ark1'!W523</f>
        <v>0</v>
      </c>
      <c r="AA156" s="100">
        <f>+'Ark1'!X523</f>
        <v>4.3551088777219427</v>
      </c>
      <c r="AB156" s="123"/>
      <c r="AC156" s="100">
        <f>+'Ark1'!Y523</f>
        <v>0</v>
      </c>
      <c r="AD156" s="100">
        <f>+'Ark1'!Z523</f>
        <v>2.7994976528065938</v>
      </c>
      <c r="AE156" s="38">
        <f>+'Ark1'!AA523</f>
        <v>1.4724008737812131</v>
      </c>
      <c r="AF156" s="38">
        <f>+'Ark1'!AB523</f>
        <v>1.6689335862235271</v>
      </c>
      <c r="AG156" s="38">
        <f t="shared" si="34"/>
        <v>1.8993109646494908</v>
      </c>
      <c r="AH156" s="25"/>
      <c r="AR156"/>
      <c r="AV156"/>
      <c r="AW156"/>
      <c r="AX156"/>
      <c r="AY156"/>
      <c r="AZ156"/>
      <c r="BA156"/>
      <c r="BE156"/>
      <c r="BF156"/>
      <c r="BG156"/>
    </row>
    <row r="157" spans="1:59">
      <c r="A157" s="25"/>
      <c r="B157" s="45">
        <f>+'Ark1'!C524</f>
        <v>2022</v>
      </c>
      <c r="C157" s="45">
        <f>+'Ark1'!E524</f>
        <v>42</v>
      </c>
      <c r="D157" s="45">
        <f>+'Ark1'!Q524</f>
        <v>44</v>
      </c>
      <c r="E157" s="38"/>
      <c r="F157" s="328">
        <f>+'Ark1'!R524</f>
        <v>428</v>
      </c>
      <c r="G157" s="328"/>
      <c r="H157" s="100">
        <f>+'Ark1'!AG524</f>
        <v>3.1517979471122111</v>
      </c>
      <c r="I157" s="100"/>
      <c r="J157" s="100">
        <f>+'Ark1'!AH524</f>
        <v>1.8691588785046724</v>
      </c>
      <c r="K157" s="100"/>
      <c r="L157" s="100"/>
      <c r="M157" s="100"/>
      <c r="N157" s="100"/>
      <c r="O157" s="100"/>
      <c r="P157" s="38">
        <f>+'Ark1'!S524</f>
        <v>5.2102803738317753</v>
      </c>
      <c r="Q157" s="364"/>
      <c r="R157" s="396"/>
      <c r="S157" s="396"/>
      <c r="T157" s="396"/>
      <c r="U157" s="396"/>
      <c r="V157" s="38">
        <f>+'Ark1'!T524</f>
        <v>4.0140186915887845</v>
      </c>
      <c r="W157" s="38"/>
      <c r="X157" s="100">
        <f>+'Ark1'!U524</f>
        <v>10.184345794392527</v>
      </c>
      <c r="Y157" s="100"/>
      <c r="Z157" s="38">
        <f>+'Ark1'!W524</f>
        <v>0</v>
      </c>
      <c r="AA157" s="100">
        <f>+'Ark1'!X524</f>
        <v>5.3738317757009364</v>
      </c>
      <c r="AB157" s="123"/>
      <c r="AC157" s="100">
        <f>+'Ark1'!Y524</f>
        <v>0</v>
      </c>
      <c r="AD157" s="100">
        <f>+'Ark1'!Z524</f>
        <v>3.0576719493080242</v>
      </c>
      <c r="AE157" s="38">
        <f>+'Ark1'!AA524</f>
        <v>1.780655900338191</v>
      </c>
      <c r="AF157" s="38">
        <f>+'Ark1'!AB524</f>
        <v>1.5736705469394874</v>
      </c>
      <c r="AG157" s="38">
        <f t="shared" si="34"/>
        <v>1.9546636771300456</v>
      </c>
      <c r="AH157" s="25"/>
      <c r="AR157"/>
      <c r="AV157"/>
      <c r="AW157"/>
      <c r="AX157"/>
      <c r="AY157"/>
      <c r="AZ157"/>
      <c r="BA157"/>
      <c r="BE157"/>
      <c r="BF157"/>
      <c r="BG157"/>
    </row>
    <row r="158" spans="1:59">
      <c r="A158" s="25"/>
      <c r="B158" s="45">
        <f>+'Ark1'!C525</f>
        <v>2022</v>
      </c>
      <c r="C158" s="45">
        <f>+'Ark1'!E525</f>
        <v>43</v>
      </c>
      <c r="D158" s="45">
        <f>+'Ark1'!Q525</f>
        <v>48</v>
      </c>
      <c r="E158" s="38"/>
      <c r="F158" s="328">
        <f>+'Ark1'!R525</f>
        <v>383</v>
      </c>
      <c r="G158" s="328"/>
      <c r="H158" s="100">
        <f>+'Ark1'!AG525</f>
        <v>2.9095688727396425</v>
      </c>
      <c r="I158" s="100"/>
      <c r="J158" s="100">
        <f>+'Ark1'!AH525</f>
        <v>1.8276762402088775</v>
      </c>
      <c r="K158" s="100"/>
      <c r="L158" s="100"/>
      <c r="M158" s="100"/>
      <c r="N158" s="100"/>
      <c r="O158" s="100"/>
      <c r="P158" s="38">
        <f>+'Ark1'!S525</f>
        <v>5.5430809399477807</v>
      </c>
      <c r="Q158" s="364"/>
      <c r="R158" s="396"/>
      <c r="S158" s="396"/>
      <c r="T158" s="396"/>
      <c r="U158" s="396"/>
      <c r="V158" s="38">
        <f>+'Ark1'!T525</f>
        <v>4.271540469973889</v>
      </c>
      <c r="W158" s="38"/>
      <c r="X158" s="100">
        <f>+'Ark1'!U525</f>
        <v>10.506266318537863</v>
      </c>
      <c r="Y158" s="100"/>
      <c r="Z158" s="38">
        <f>+'Ark1'!W525</f>
        <v>0</v>
      </c>
      <c r="AA158" s="100">
        <f>+'Ark1'!X525</f>
        <v>5.2219321148825069</v>
      </c>
      <c r="AB158" s="123"/>
      <c r="AC158" s="100">
        <f>+'Ark1'!Y525</f>
        <v>0</v>
      </c>
      <c r="AD158" s="100">
        <f>+'Ark1'!Z525</f>
        <v>3.0184311803804991</v>
      </c>
      <c r="AE158" s="38">
        <f>+'Ark1'!AA525</f>
        <v>1.9544681115824964</v>
      </c>
      <c r="AF158" s="38">
        <f>+'Ark1'!AB525</f>
        <v>1.7977065394237701</v>
      </c>
      <c r="AG158" s="38">
        <f t="shared" si="34"/>
        <v>1.895383890720679</v>
      </c>
      <c r="AH158" s="25"/>
      <c r="AR158"/>
      <c r="AV158"/>
      <c r="AW158"/>
      <c r="AX158"/>
      <c r="AY158"/>
      <c r="AZ158"/>
      <c r="BA158"/>
      <c r="BE158"/>
      <c r="BF158"/>
      <c r="BG158"/>
    </row>
    <row r="159" spans="1:59">
      <c r="A159" s="25"/>
      <c r="B159" s="45">
        <f>+'Ark1'!C526</f>
        <v>2022</v>
      </c>
      <c r="C159" s="45">
        <f>+'Ark1'!E526</f>
        <v>44</v>
      </c>
      <c r="D159" s="45">
        <f>+'Ark1'!Q526</f>
        <v>43</v>
      </c>
      <c r="E159" s="38"/>
      <c r="F159" s="328">
        <f>+'Ark1'!R526</f>
        <v>457</v>
      </c>
      <c r="G159" s="328"/>
      <c r="H159" s="100">
        <f>+'Ark1'!AG526</f>
        <v>3.3812286494955446</v>
      </c>
      <c r="I159" s="100"/>
      <c r="J159" s="100">
        <f>+'Ark1'!AH526</f>
        <v>0.43763676148796499</v>
      </c>
      <c r="K159" s="100"/>
      <c r="L159" s="100"/>
      <c r="M159" s="100"/>
      <c r="N159" s="100"/>
      <c r="O159" s="100"/>
      <c r="P159" s="38">
        <f>+'Ark1'!S526</f>
        <v>4.960612691466082</v>
      </c>
      <c r="Q159" s="364"/>
      <c r="R159" s="396"/>
      <c r="S159" s="396"/>
      <c r="T159" s="396"/>
      <c r="U159" s="396"/>
      <c r="V159" s="38">
        <f>+'Ark1'!T526</f>
        <v>4.5798687089715537</v>
      </c>
      <c r="W159" s="38"/>
      <c r="X159" s="100">
        <f>+'Ark1'!U526</f>
        <v>10.232385120350113</v>
      </c>
      <c r="Y159" s="100"/>
      <c r="Z159" s="38">
        <f>+'Ark1'!W526</f>
        <v>0</v>
      </c>
      <c r="AA159" s="100">
        <f>+'Ark1'!X526</f>
        <v>4.5951859956236323</v>
      </c>
      <c r="AB159" s="123"/>
      <c r="AC159" s="100">
        <f>+'Ark1'!Y526</f>
        <v>0.21881838074398249</v>
      </c>
      <c r="AD159" s="100">
        <f>+'Ark1'!Z526</f>
        <v>3.3127235320206645</v>
      </c>
      <c r="AE159" s="38">
        <f>+'Ark1'!AA526</f>
        <v>1.4668406547567605</v>
      </c>
      <c r="AF159" s="38">
        <f>+'Ark1'!AB526</f>
        <v>1.56782110027143</v>
      </c>
      <c r="AG159" s="38">
        <f t="shared" si="34"/>
        <v>2.0627260696956342</v>
      </c>
      <c r="AH159" s="25"/>
      <c r="AR159"/>
      <c r="AV159"/>
      <c r="AW159"/>
      <c r="AX159"/>
      <c r="AY159"/>
      <c r="AZ159"/>
      <c r="BA159"/>
      <c r="BE159"/>
      <c r="BF159"/>
      <c r="BG159"/>
    </row>
    <row r="160" spans="1:59">
      <c r="A160" s="25"/>
      <c r="B160" s="45">
        <f>+'Ark1'!C527</f>
        <v>2022</v>
      </c>
      <c r="C160" s="45">
        <f>+'Ark1'!E527</f>
        <v>45</v>
      </c>
      <c r="D160" s="45">
        <f>+'Ark1'!Q527</f>
        <v>37</v>
      </c>
      <c r="E160" s="38"/>
      <c r="F160" s="328">
        <f>+'Ark1'!R527</f>
        <v>313</v>
      </c>
      <c r="G160" s="328"/>
      <c r="H160" s="100">
        <f>+'Ark1'!AG527</f>
        <v>2.2679149008046631</v>
      </c>
      <c r="I160" s="100"/>
      <c r="J160" s="100">
        <f>+'Ark1'!AH527</f>
        <v>2.2364217252396164</v>
      </c>
      <c r="K160" s="100"/>
      <c r="L160" s="100"/>
      <c r="M160" s="100"/>
      <c r="N160" s="100"/>
      <c r="O160" s="100"/>
      <c r="P160" s="38">
        <f>+'Ark1'!S527</f>
        <v>4.7859424920127802</v>
      </c>
      <c r="Q160" s="364"/>
      <c r="R160" s="396"/>
      <c r="S160" s="396"/>
      <c r="T160" s="396"/>
      <c r="U160" s="396"/>
      <c r="V160" s="38">
        <f>+'Ark1'!T527</f>
        <v>4.0734824281150148</v>
      </c>
      <c r="W160" s="38"/>
      <c r="X160" s="100">
        <f>+'Ark1'!U527</f>
        <v>10.020766773162938</v>
      </c>
      <c r="Y160" s="100"/>
      <c r="Z160" s="38">
        <f>+'Ark1'!W527</f>
        <v>0</v>
      </c>
      <c r="AA160" s="100">
        <f>+'Ark1'!X527</f>
        <v>3.5143769968051126</v>
      </c>
      <c r="AB160" s="123"/>
      <c r="AC160" s="100">
        <f>+'Ark1'!Y527</f>
        <v>0.63897763578274769</v>
      </c>
      <c r="AD160" s="100">
        <f>+'Ark1'!Z527</f>
        <v>3.122982423960412</v>
      </c>
      <c r="AE160" s="38">
        <f>+'Ark1'!AA527</f>
        <v>1.5973801904152851</v>
      </c>
      <c r="AF160" s="38">
        <f>+'Ark1'!AB527</f>
        <v>1.70819290961659</v>
      </c>
      <c r="AG160" s="38">
        <f t="shared" si="34"/>
        <v>2.0937917222963947</v>
      </c>
      <c r="AH160" s="25"/>
      <c r="AR160"/>
      <c r="AV160"/>
      <c r="AW160"/>
      <c r="AX160"/>
      <c r="AY160"/>
      <c r="AZ160"/>
      <c r="BA160"/>
      <c r="BE160"/>
      <c r="BF160"/>
      <c r="BG160"/>
    </row>
    <row r="161" spans="1:59">
      <c r="A161" s="25"/>
      <c r="B161" s="45">
        <f>+'Ark1'!C528</f>
        <v>2022</v>
      </c>
      <c r="C161" s="45">
        <f>+'Ark1'!E528</f>
        <v>46</v>
      </c>
      <c r="D161" s="45">
        <f>+'Ark1'!Q528</f>
        <v>17</v>
      </c>
      <c r="E161" s="38"/>
      <c r="F161" s="328">
        <f>+'Ark1'!R528</f>
        <v>121</v>
      </c>
      <c r="G161" s="328"/>
      <c r="H161" s="100">
        <f>+'Ark1'!AG528</f>
        <v>0.96645785315336064</v>
      </c>
      <c r="I161" s="100"/>
      <c r="J161" s="100">
        <f>+'Ark1'!AH528</f>
        <v>4.1322314049586781</v>
      </c>
      <c r="K161" s="100"/>
      <c r="L161" s="100"/>
      <c r="M161" s="100"/>
      <c r="N161" s="100"/>
      <c r="O161" s="100"/>
      <c r="P161" s="38">
        <f>+'Ark1'!S528</f>
        <v>5.2396694214876032</v>
      </c>
      <c r="Q161" s="364"/>
      <c r="R161" s="396"/>
      <c r="S161" s="396"/>
      <c r="T161" s="396"/>
      <c r="U161" s="396"/>
      <c r="V161" s="38">
        <f>+'Ark1'!T528</f>
        <v>3.9421487603305794</v>
      </c>
      <c r="W161" s="38"/>
      <c r="X161" s="100">
        <f>+'Ark1'!U528</f>
        <v>11.046280991735545</v>
      </c>
      <c r="Y161" s="100"/>
      <c r="Z161" s="38">
        <f>+'Ark1'!W528</f>
        <v>0.82644628099173589</v>
      </c>
      <c r="AA161" s="100">
        <f>+'Ark1'!X528</f>
        <v>5.785123966942149</v>
      </c>
      <c r="AB161" s="123"/>
      <c r="AC161" s="100">
        <f>+'Ark1'!Y528</f>
        <v>0</v>
      </c>
      <c r="AD161" s="100">
        <f>+'Ark1'!Z528</f>
        <v>3.0822081094784006</v>
      </c>
      <c r="AE161" s="38">
        <f>+'Ark1'!AA528</f>
        <v>1.2858080611260336</v>
      </c>
      <c r="AF161" s="38">
        <f>+'Ark1'!AB528</f>
        <v>2.0176802024498248</v>
      </c>
      <c r="AG161" s="38">
        <f t="shared" si="34"/>
        <v>2.1082018927444808</v>
      </c>
      <c r="AH161" s="25"/>
      <c r="AR161"/>
      <c r="AV161"/>
      <c r="AW161"/>
      <c r="AX161"/>
      <c r="AY161"/>
      <c r="AZ161"/>
      <c r="BA161"/>
      <c r="BE161"/>
      <c r="BF161"/>
      <c r="BG161"/>
    </row>
    <row r="162" spans="1:59">
      <c r="A162" s="25"/>
      <c r="B162" s="45">
        <f>+'Ark1'!C529</f>
        <v>2022</v>
      </c>
      <c r="C162" s="45">
        <f>+'Ark1'!E529</f>
        <v>47</v>
      </c>
      <c r="D162" s="45">
        <f>+'Ark1'!Q529</f>
        <v>23</v>
      </c>
      <c r="E162" s="38"/>
      <c r="F162" s="328">
        <f>+'Ark1'!R529</f>
        <v>177</v>
      </c>
      <c r="G162" s="328"/>
      <c r="H162" s="100">
        <f>+'Ark1'!AG529</f>
        <v>1.405145552920039</v>
      </c>
      <c r="I162" s="100"/>
      <c r="J162" s="100">
        <f>+'Ark1'!AH529</f>
        <v>0</v>
      </c>
      <c r="K162" s="100"/>
      <c r="L162" s="100"/>
      <c r="M162" s="100"/>
      <c r="N162" s="100"/>
      <c r="O162" s="100"/>
      <c r="P162" s="38">
        <f>+'Ark1'!S529</f>
        <v>5.2429378531073443</v>
      </c>
      <c r="Q162" s="364"/>
      <c r="R162" s="396"/>
      <c r="S162" s="396"/>
      <c r="T162" s="396"/>
      <c r="U162" s="396"/>
      <c r="V162" s="38">
        <f>+'Ark1'!T529</f>
        <v>4.2316384180790969</v>
      </c>
      <c r="W162" s="38"/>
      <c r="X162" s="100">
        <f>+'Ark1'!U529</f>
        <v>10.979096045197736</v>
      </c>
      <c r="Y162" s="100"/>
      <c r="Z162" s="38">
        <f>+'Ark1'!W529</f>
        <v>0</v>
      </c>
      <c r="AA162" s="100">
        <f>+'Ark1'!X529</f>
        <v>7.9096045197740095</v>
      </c>
      <c r="AB162" s="123"/>
      <c r="AC162" s="100">
        <f>+'Ark1'!Y529</f>
        <v>0.56497175141242917</v>
      </c>
      <c r="AD162" s="100">
        <f>+'Ark1'!Z529</f>
        <v>3.1018061581525034</v>
      </c>
      <c r="AE162" s="38">
        <f>+'Ark1'!AA529</f>
        <v>1.5377613641546997</v>
      </c>
      <c r="AF162" s="38">
        <f>+'Ark1'!AB529</f>
        <v>2.0605287359118289</v>
      </c>
      <c r="AG162" s="38">
        <f t="shared" si="34"/>
        <v>2.0940732758620682</v>
      </c>
      <c r="AH162" s="25"/>
      <c r="AR162"/>
      <c r="AV162"/>
      <c r="AW162"/>
      <c r="AX162"/>
      <c r="AY162"/>
      <c r="AZ162"/>
      <c r="BA162"/>
      <c r="BE162"/>
      <c r="BF162"/>
      <c r="BG162"/>
    </row>
    <row r="163" spans="1:59">
      <c r="A163" s="25"/>
      <c r="B163" s="45">
        <f>+'Ark1'!C530</f>
        <v>2022</v>
      </c>
      <c r="C163" s="45">
        <f>+'Ark1'!E530</f>
        <v>48</v>
      </c>
      <c r="D163" s="45">
        <f>+'Ark1'!Q530</f>
        <v>22</v>
      </c>
      <c r="E163" s="38"/>
      <c r="F163" s="328">
        <f>+'Ark1'!R530</f>
        <v>111</v>
      </c>
      <c r="G163" s="328"/>
      <c r="H163" s="100">
        <f>+'Ark1'!AG530</f>
        <v>0.89183683680933301</v>
      </c>
      <c r="I163" s="100"/>
      <c r="J163" s="100">
        <f>+'Ark1'!AH530</f>
        <v>0</v>
      </c>
      <c r="K163" s="100"/>
      <c r="L163" s="100"/>
      <c r="M163" s="100"/>
      <c r="N163" s="100"/>
      <c r="O163" s="100"/>
      <c r="P163" s="38">
        <f>+'Ark1'!S530</f>
        <v>5.6756756756756763</v>
      </c>
      <c r="Q163" s="364"/>
      <c r="R163" s="396"/>
      <c r="S163" s="396"/>
      <c r="T163" s="396"/>
      <c r="U163" s="396"/>
      <c r="V163" s="38">
        <f>+'Ark1'!T530</f>
        <v>4.711711711711712</v>
      </c>
      <c r="W163" s="38"/>
      <c r="X163" s="100">
        <f>+'Ark1'!U530</f>
        <v>11.111711711711717</v>
      </c>
      <c r="Y163" s="100"/>
      <c r="Z163" s="38">
        <f>+'Ark1'!W530</f>
        <v>0</v>
      </c>
      <c r="AA163" s="100">
        <f>+'Ark1'!X530</f>
        <v>9.0090090090090058</v>
      </c>
      <c r="AB163" s="123"/>
      <c r="AC163" s="100">
        <f>+'Ark1'!Y530</f>
        <v>0</v>
      </c>
      <c r="AD163" s="100">
        <f>+'Ark1'!Z530</f>
        <v>3.428227781039586</v>
      </c>
      <c r="AE163" s="38">
        <f>+'Ark1'!AA530</f>
        <v>1.2092895849295737</v>
      </c>
      <c r="AF163" s="38">
        <f>+'Ark1'!AB530</f>
        <v>1.5960953898393531</v>
      </c>
      <c r="AG163" s="38">
        <f t="shared" si="34"/>
        <v>1.9577777777777785</v>
      </c>
      <c r="AH163" s="25"/>
      <c r="AR163"/>
      <c r="AV163"/>
      <c r="AW163"/>
      <c r="AX163"/>
      <c r="AY163"/>
      <c r="AZ163"/>
      <c r="BA163"/>
      <c r="BE163"/>
      <c r="BF163"/>
      <c r="BG163"/>
    </row>
    <row r="164" spans="1:59">
      <c r="A164" s="25"/>
      <c r="B164" s="45">
        <f>+'Ark1'!C531</f>
        <v>2022</v>
      </c>
      <c r="C164" s="45">
        <f>+'Ark1'!E531</f>
        <v>49</v>
      </c>
      <c r="D164" s="45">
        <f>+'Ark1'!Q531</f>
        <v>23</v>
      </c>
      <c r="E164" s="38"/>
      <c r="F164" s="328">
        <f>+'Ark1'!R531</f>
        <v>136</v>
      </c>
      <c r="G164" s="328"/>
      <c r="H164" s="100">
        <f>+'Ark1'!AG531</f>
        <v>0.93905342951538884</v>
      </c>
      <c r="I164" s="100"/>
      <c r="J164" s="100">
        <f>+'Ark1'!AH531</f>
        <v>2.2058823529411762</v>
      </c>
      <c r="K164" s="100"/>
      <c r="L164" s="100"/>
      <c r="M164" s="100"/>
      <c r="N164" s="100"/>
      <c r="O164" s="100"/>
      <c r="P164" s="38">
        <f>+'Ark1'!S531</f>
        <v>4.9191176470588243</v>
      </c>
      <c r="Q164" s="364"/>
      <c r="R164" s="396"/>
      <c r="S164" s="396"/>
      <c r="T164" s="396"/>
      <c r="U164" s="396"/>
      <c r="V164" s="38">
        <f>+'Ark1'!T531</f>
        <v>4.0735294117647056</v>
      </c>
      <c r="W164" s="38"/>
      <c r="X164" s="100">
        <f>+'Ark1'!U531</f>
        <v>9.5492647058823525</v>
      </c>
      <c r="Y164" s="100"/>
      <c r="Z164" s="38">
        <f>+'Ark1'!W531</f>
        <v>0</v>
      </c>
      <c r="AA164" s="100">
        <f>+'Ark1'!X531</f>
        <v>3.6764705882352944</v>
      </c>
      <c r="AB164" s="123"/>
      <c r="AC164" s="100">
        <f>+'Ark1'!Y531</f>
        <v>0</v>
      </c>
      <c r="AD164" s="100">
        <f>+'Ark1'!Z531</f>
        <v>3.6978530401303642</v>
      </c>
      <c r="AE164" s="38">
        <f>+'Ark1'!AA531</f>
        <v>1.9705745170725315</v>
      </c>
      <c r="AF164" s="38">
        <f>+'Ark1'!AB531</f>
        <v>1.8967167954326036</v>
      </c>
      <c r="AG164" s="38">
        <f t="shared" si="34"/>
        <v>1.9412556053811656</v>
      </c>
      <c r="AH164" s="25"/>
      <c r="AR164"/>
      <c r="AV164"/>
      <c r="AW164"/>
      <c r="AX164"/>
      <c r="AY164"/>
      <c r="AZ164"/>
      <c r="BA164"/>
      <c r="BE164"/>
      <c r="BF164"/>
      <c r="BG164"/>
    </row>
    <row r="165" spans="1:59">
      <c r="A165" s="25"/>
      <c r="B165" s="45">
        <f>+'Ark1'!C532</f>
        <v>2022</v>
      </c>
      <c r="C165" s="45">
        <f>+'Ark1'!E532</f>
        <v>50</v>
      </c>
      <c r="D165" s="45">
        <f>+'Ark1'!Q532</f>
        <v>0</v>
      </c>
      <c r="E165" s="38"/>
      <c r="F165" s="328">
        <f>+'Ark1'!R532</f>
        <v>0</v>
      </c>
      <c r="G165" s="328"/>
      <c r="H165" s="100">
        <f>+'Ark1'!AG532</f>
        <v>0</v>
      </c>
      <c r="I165" s="100"/>
      <c r="J165" s="100">
        <f>+'Ark1'!AH532</f>
        <v>0</v>
      </c>
      <c r="K165" s="100"/>
      <c r="L165" s="100"/>
      <c r="M165" s="100"/>
      <c r="N165" s="100"/>
      <c r="O165" s="100"/>
      <c r="P165" s="38">
        <f>+'Ark1'!S532</f>
        <v>0</v>
      </c>
      <c r="Q165" s="364"/>
      <c r="R165" s="396"/>
      <c r="S165" s="396"/>
      <c r="T165" s="396"/>
      <c r="U165" s="396"/>
      <c r="V165" s="38">
        <f>+'Ark1'!T532</f>
        <v>0</v>
      </c>
      <c r="W165" s="38"/>
      <c r="X165" s="100">
        <f>+'Ark1'!U532</f>
        <v>0</v>
      </c>
      <c r="Y165" s="100"/>
      <c r="Z165" s="38">
        <f>+'Ark1'!W532</f>
        <v>0</v>
      </c>
      <c r="AA165" s="100">
        <f>+'Ark1'!X532</f>
        <v>0</v>
      </c>
      <c r="AB165" s="123"/>
      <c r="AC165" s="100">
        <f>+'Ark1'!Y532</f>
        <v>0</v>
      </c>
      <c r="AD165" s="100">
        <f>+'Ark1'!Z532</f>
        <v>0</v>
      </c>
      <c r="AE165" s="38">
        <f>+'Ark1'!AA532</f>
        <v>0</v>
      </c>
      <c r="AF165" s="38">
        <f>+'Ark1'!AB532</f>
        <v>0</v>
      </c>
      <c r="AG165" s="38" t="e">
        <f t="shared" si="34"/>
        <v>#DIV/0!</v>
      </c>
      <c r="AH165" s="25"/>
      <c r="AR165"/>
      <c r="AV165"/>
      <c r="AW165"/>
      <c r="AX165"/>
      <c r="AY165"/>
      <c r="AZ165"/>
      <c r="BA165"/>
      <c r="BE165"/>
      <c r="BF165"/>
      <c r="BG165"/>
    </row>
    <row r="166" spans="1:59">
      <c r="A166" s="25"/>
      <c r="B166" s="45">
        <f>+'Ark1'!C533</f>
        <v>2022</v>
      </c>
      <c r="C166" s="45">
        <f>+'Ark1'!E533</f>
        <v>51</v>
      </c>
      <c r="D166" s="45">
        <f>+'Ark1'!Q533</f>
        <v>0</v>
      </c>
      <c r="E166" s="38"/>
      <c r="F166" s="328">
        <f>+'Ark1'!R533</f>
        <v>0</v>
      </c>
      <c r="G166" s="328"/>
      <c r="H166" s="100">
        <f>+'Ark1'!AG533</f>
        <v>0</v>
      </c>
      <c r="I166" s="100"/>
      <c r="J166" s="100">
        <f>+'Ark1'!AH533</f>
        <v>0</v>
      </c>
      <c r="K166" s="100"/>
      <c r="L166" s="100"/>
      <c r="M166" s="100"/>
      <c r="N166" s="100"/>
      <c r="O166" s="100"/>
      <c r="P166" s="38">
        <f>+'Ark1'!S533</f>
        <v>0</v>
      </c>
      <c r="Q166" s="364"/>
      <c r="R166" s="396"/>
      <c r="S166" s="396"/>
      <c r="T166" s="396"/>
      <c r="U166" s="396"/>
      <c r="V166" s="38">
        <f>+'Ark1'!T533</f>
        <v>0</v>
      </c>
      <c r="W166" s="38"/>
      <c r="X166" s="100">
        <f>+'Ark1'!U533</f>
        <v>0</v>
      </c>
      <c r="Y166" s="100"/>
      <c r="Z166" s="38">
        <f>+'Ark1'!W533</f>
        <v>0</v>
      </c>
      <c r="AA166" s="100">
        <f>+'Ark1'!X533</f>
        <v>0</v>
      </c>
      <c r="AB166" s="123"/>
      <c r="AC166" s="100">
        <f>+'Ark1'!Y533</f>
        <v>0</v>
      </c>
      <c r="AD166" s="100">
        <f>+'Ark1'!Z533</f>
        <v>0</v>
      </c>
      <c r="AE166" s="38">
        <f>+'Ark1'!AA533</f>
        <v>0</v>
      </c>
      <c r="AF166" s="38">
        <f>+'Ark1'!AB533</f>
        <v>0</v>
      </c>
      <c r="AG166" s="38" t="e">
        <f t="shared" si="34"/>
        <v>#DIV/0!</v>
      </c>
      <c r="AH166" s="25"/>
      <c r="AR166"/>
      <c r="AV166"/>
      <c r="AW166"/>
      <c r="AX166"/>
      <c r="AY166"/>
      <c r="AZ166"/>
      <c r="BA166"/>
      <c r="BE166"/>
      <c r="BF166"/>
      <c r="BG166"/>
    </row>
    <row r="167" spans="1:59">
      <c r="A167" s="25"/>
      <c r="B167" s="45">
        <f>+'Ark1'!C534</f>
        <v>2022</v>
      </c>
      <c r="C167" s="45">
        <f>+'Ark1'!E534</f>
        <v>52</v>
      </c>
      <c r="D167" s="45">
        <f>+'Ark1'!Q534</f>
        <v>0</v>
      </c>
      <c r="E167" s="38"/>
      <c r="F167" s="328">
        <f>+'Ark1'!R534</f>
        <v>0</v>
      </c>
      <c r="G167" s="328"/>
      <c r="H167" s="100">
        <f>+'Ark1'!AG534</f>
        <v>0</v>
      </c>
      <c r="I167" s="100"/>
      <c r="J167" s="100">
        <f>+'Ark1'!AH534</f>
        <v>0</v>
      </c>
      <c r="K167" s="100"/>
      <c r="L167" s="100"/>
      <c r="M167" s="100"/>
      <c r="N167" s="100"/>
      <c r="O167" s="100"/>
      <c r="P167" s="38">
        <f>+'Ark1'!S534</f>
        <v>0</v>
      </c>
      <c r="Q167" s="364"/>
      <c r="R167" s="396"/>
      <c r="S167" s="396"/>
      <c r="T167" s="396"/>
      <c r="U167" s="396"/>
      <c r="V167" s="38">
        <f>+'Ark1'!T534</f>
        <v>0</v>
      </c>
      <c r="W167" s="38"/>
      <c r="X167" s="100">
        <f>+'Ark1'!U534</f>
        <v>0</v>
      </c>
      <c r="Y167" s="100"/>
      <c r="Z167" s="38">
        <f>+'Ark1'!W534</f>
        <v>0</v>
      </c>
      <c r="AA167" s="100">
        <f>+'Ark1'!X534</f>
        <v>0</v>
      </c>
      <c r="AB167" s="123"/>
      <c r="AC167" s="100">
        <f>+'Ark1'!Y534</f>
        <v>0</v>
      </c>
      <c r="AD167" s="100">
        <f>+'Ark1'!Z534</f>
        <v>0</v>
      </c>
      <c r="AE167" s="38">
        <f>+'Ark1'!AA534</f>
        <v>0</v>
      </c>
      <c r="AF167" s="38">
        <f>+'Ark1'!AB534</f>
        <v>0</v>
      </c>
      <c r="AG167" s="38" t="e">
        <f t="shared" si="34"/>
        <v>#DIV/0!</v>
      </c>
      <c r="AH167" s="25"/>
      <c r="AR167"/>
      <c r="AV167"/>
      <c r="AW167"/>
      <c r="AX167"/>
      <c r="AY167"/>
      <c r="AZ167"/>
      <c r="BA167"/>
      <c r="BE167"/>
      <c r="BF167"/>
      <c r="BG167"/>
    </row>
    <row r="168" spans="1:59">
      <c r="A168" s="25"/>
      <c r="B168">
        <f>+'Ark1'!C535</f>
        <v>2021</v>
      </c>
      <c r="C168">
        <f>+'Ark1'!E535</f>
        <v>1</v>
      </c>
      <c r="D168">
        <f>+'Ark1'!Q535</f>
        <v>0</v>
      </c>
      <c r="E168" s="1"/>
      <c r="F168" s="300">
        <f>+'Ark1'!R535</f>
        <v>0</v>
      </c>
      <c r="H168" s="90">
        <f>+'Ark1'!AG535</f>
        <v>0</v>
      </c>
      <c r="I168" s="90"/>
      <c r="J168" s="90">
        <f>+'Ark1'!AH535</f>
        <v>0</v>
      </c>
      <c r="P168" s="1">
        <f>+'Ark1'!S535</f>
        <v>0</v>
      </c>
      <c r="Q168" s="365"/>
      <c r="V168" s="1">
        <f>+'Ark1'!T535</f>
        <v>0</v>
      </c>
      <c r="W168" s="1"/>
      <c r="X168" s="90">
        <f>+'Ark1'!U535</f>
        <v>0</v>
      </c>
      <c r="Y168" s="90"/>
      <c r="Z168" s="1">
        <f>+'Ark1'!W535</f>
        <v>0</v>
      </c>
      <c r="AA168" s="90">
        <f>+'Ark1'!X535</f>
        <v>0</v>
      </c>
      <c r="AC168" s="90">
        <f>+'Ark1'!Y535</f>
        <v>0</v>
      </c>
      <c r="AD168" s="90">
        <f>+'Ark1'!Z535</f>
        <v>0</v>
      </c>
      <c r="AE168" s="1">
        <f>+'Ark1'!AA535</f>
        <v>0</v>
      </c>
      <c r="AF168" s="1">
        <f>+'Ark1'!AB535</f>
        <v>0</v>
      </c>
      <c r="AG168" s="1" t="e">
        <f t="shared" si="34"/>
        <v>#DIV/0!</v>
      </c>
      <c r="AH168" s="25"/>
      <c r="AR168"/>
      <c r="AV168"/>
      <c r="AW168"/>
      <c r="AX168"/>
      <c r="AY168"/>
      <c r="AZ168"/>
      <c r="BA168"/>
      <c r="BE168"/>
      <c r="BF168"/>
      <c r="BG168"/>
    </row>
    <row r="169" spans="1:59">
      <c r="A169" s="25"/>
      <c r="B169">
        <f>+'Ark1'!C536</f>
        <v>2021</v>
      </c>
      <c r="C169">
        <f>+'Ark1'!E536</f>
        <v>2</v>
      </c>
      <c r="D169">
        <f>+'Ark1'!Q536</f>
        <v>9</v>
      </c>
      <c r="E169" s="1"/>
      <c r="F169" s="300">
        <f>+'Ark1'!R536</f>
        <v>30</v>
      </c>
      <c r="H169" s="90">
        <f>+'Ark1'!AG536</f>
        <v>0.22232262078216675</v>
      </c>
      <c r="I169" s="90"/>
      <c r="J169" s="90">
        <f>+'Ark1'!AH536</f>
        <v>0</v>
      </c>
      <c r="P169" s="1">
        <f>+'Ark1'!S536</f>
        <v>6.0666666666666647</v>
      </c>
      <c r="Q169" s="365"/>
      <c r="V169" s="1">
        <f>+'Ark1'!T536</f>
        <v>5.0999999999999996</v>
      </c>
      <c r="W169" s="1"/>
      <c r="X169" s="90">
        <f>+'Ark1'!U536</f>
        <v>10.616000000000001</v>
      </c>
      <c r="Y169" s="90"/>
      <c r="Z169" s="1">
        <f>+'Ark1'!W536</f>
        <v>0</v>
      </c>
      <c r="AA169" s="90">
        <f>+'Ark1'!X536</f>
        <v>10</v>
      </c>
      <c r="AC169" s="90">
        <f>+'Ark1'!Y536</f>
        <v>0</v>
      </c>
      <c r="AD169" s="90">
        <f>+'Ark1'!Z536</f>
        <v>3.4672857780498343</v>
      </c>
      <c r="AE169" s="1">
        <f>+'Ark1'!AA536</f>
        <v>1.093414631123784</v>
      </c>
      <c r="AF169" s="1">
        <f>+'Ark1'!AB536</f>
        <v>1.4456832294800963</v>
      </c>
      <c r="AG169" s="1">
        <f t="shared" si="34"/>
        <v>1.7498901098901107</v>
      </c>
      <c r="AH169" s="25"/>
      <c r="AR169"/>
      <c r="AV169"/>
      <c r="AW169"/>
      <c r="AX169"/>
      <c r="AY169"/>
      <c r="AZ169"/>
      <c r="BA169"/>
      <c r="BE169"/>
      <c r="BF169"/>
      <c r="BG169"/>
    </row>
    <row r="170" spans="1:59">
      <c r="A170" s="25"/>
      <c r="B170">
        <f>+'Ark1'!C537</f>
        <v>2021</v>
      </c>
      <c r="C170">
        <f>+'Ark1'!E537</f>
        <v>3</v>
      </c>
      <c r="D170">
        <f>+'Ark1'!Q537</f>
        <v>19</v>
      </c>
      <c r="E170" s="1"/>
      <c r="F170" s="300">
        <f>+'Ark1'!R537</f>
        <v>214</v>
      </c>
      <c r="H170" s="90">
        <f>+'Ark1'!AG537</f>
        <v>1.1998426820339751</v>
      </c>
      <c r="I170" s="90"/>
      <c r="J170" s="90">
        <f>+'Ark1'!AH537</f>
        <v>0</v>
      </c>
      <c r="P170" s="1">
        <f>+'Ark1'!S537</f>
        <v>5.0046728971962624</v>
      </c>
      <c r="Q170" s="365"/>
      <c r="V170" s="1">
        <f>+'Ark1'!T537</f>
        <v>4.2710280373831777</v>
      </c>
      <c r="W170" s="1"/>
      <c r="X170" s="90">
        <f>+'Ark1'!U537</f>
        <v>8.0317289719626199</v>
      </c>
      <c r="Y170" s="90"/>
      <c r="Z170" s="1">
        <f>+'Ark1'!W537</f>
        <v>0</v>
      </c>
      <c r="AA170" s="90">
        <f>+'Ark1'!X537</f>
        <v>1.4018691588785048</v>
      </c>
      <c r="AC170" s="90">
        <f>+'Ark1'!Y537</f>
        <v>0</v>
      </c>
      <c r="AD170" s="90">
        <f>+'Ark1'!Z537</f>
        <v>3.2164707979139928</v>
      </c>
      <c r="AE170" s="1">
        <f>+'Ark1'!AA537</f>
        <v>1.2436668106829951</v>
      </c>
      <c r="AF170" s="1">
        <f>+'Ark1'!AB537</f>
        <v>1.3504592050982012</v>
      </c>
      <c r="AG170" s="1">
        <f t="shared" si="34"/>
        <v>1.6048459383753506</v>
      </c>
      <c r="AH170" s="25"/>
      <c r="AR170"/>
      <c r="AV170"/>
      <c r="AW170"/>
      <c r="AX170"/>
      <c r="AY170"/>
      <c r="AZ170"/>
      <c r="BA170"/>
      <c r="BE170"/>
      <c r="BF170"/>
      <c r="BG170"/>
    </row>
    <row r="171" spans="1:59">
      <c r="A171" s="25"/>
      <c r="B171">
        <f>+'Ark1'!C538</f>
        <v>2021</v>
      </c>
      <c r="C171">
        <f>+'Ark1'!E538</f>
        <v>4</v>
      </c>
      <c r="D171">
        <f>+'Ark1'!Q538</f>
        <v>4</v>
      </c>
      <c r="E171" s="1"/>
      <c r="F171" s="300">
        <f>+'Ark1'!R538</f>
        <v>8</v>
      </c>
      <c r="H171" s="90">
        <f>+'Ark1'!AG538</f>
        <v>5.7730723243799298E-2</v>
      </c>
      <c r="I171" s="90"/>
      <c r="J171" s="90">
        <f>+'Ark1'!AH538</f>
        <v>0</v>
      </c>
      <c r="P171" s="1">
        <f>+'Ark1'!S538</f>
        <v>5</v>
      </c>
      <c r="Q171" s="365"/>
      <c r="V171" s="1">
        <f>+'Ark1'!T538</f>
        <v>3.875</v>
      </c>
      <c r="W171" s="1"/>
      <c r="X171" s="90">
        <f>+'Ark1'!U538</f>
        <v>10.3375</v>
      </c>
      <c r="Y171" s="90"/>
      <c r="Z171" s="1">
        <f>+'Ark1'!W538</f>
        <v>0</v>
      </c>
      <c r="AA171" s="90">
        <f>+'Ark1'!X538</f>
        <v>0</v>
      </c>
      <c r="AC171" s="90">
        <f>+'Ark1'!Y538</f>
        <v>0</v>
      </c>
      <c r="AD171" s="90">
        <f>+'Ark1'!Z538</f>
        <v>4.117322400541398</v>
      </c>
      <c r="AE171" s="1">
        <f>+'Ark1'!AA538</f>
        <v>1.58113883008419</v>
      </c>
      <c r="AF171" s="1">
        <f>+'Ark1'!AB538</f>
        <v>1.4523687548277817</v>
      </c>
      <c r="AG171" s="1">
        <f t="shared" si="34"/>
        <v>2.0674999999999999</v>
      </c>
      <c r="AH171" s="25"/>
      <c r="AR171"/>
      <c r="AV171"/>
      <c r="AW171"/>
      <c r="AX171"/>
      <c r="AY171"/>
      <c r="AZ171"/>
      <c r="BA171"/>
      <c r="BE171"/>
      <c r="BF171"/>
      <c r="BG171"/>
    </row>
    <row r="172" spans="1:59">
      <c r="A172" s="25"/>
      <c r="B172">
        <f>+'Ark1'!C539</f>
        <v>2021</v>
      </c>
      <c r="C172">
        <f>+'Ark1'!E539</f>
        <v>5</v>
      </c>
      <c r="D172">
        <f>+'Ark1'!Q539</f>
        <v>11</v>
      </c>
      <c r="E172" s="1"/>
      <c r="F172" s="300">
        <f>+'Ark1'!R539</f>
        <v>131</v>
      </c>
      <c r="H172" s="90">
        <f>+'Ark1'!AG539</f>
        <v>0.87377927792337995</v>
      </c>
      <c r="I172" s="90"/>
      <c r="J172" s="90">
        <f>+'Ark1'!AH539</f>
        <v>0</v>
      </c>
      <c r="P172" s="1">
        <f>+'Ark1'!S539</f>
        <v>4.7175572519083984</v>
      </c>
      <c r="Q172" s="365"/>
      <c r="V172" s="1">
        <f>+'Ark1'!T539</f>
        <v>3.9007633587786255</v>
      </c>
      <c r="W172" s="1"/>
      <c r="X172" s="90">
        <f>+'Ark1'!U539</f>
        <v>9.5549618320610712</v>
      </c>
      <c r="Y172" s="90"/>
      <c r="Z172" s="1">
        <f>+'Ark1'!W539</f>
        <v>0.76335877862595458</v>
      </c>
      <c r="AA172" s="90">
        <f>+'Ark1'!X539</f>
        <v>19.083969465648863</v>
      </c>
      <c r="AC172" s="90">
        <f>+'Ark1'!Y539</f>
        <v>1.5267175572519092</v>
      </c>
      <c r="AD172" s="90">
        <f>+'Ark1'!Z539</f>
        <v>5.6417211349866836</v>
      </c>
      <c r="AE172" s="1">
        <f>+'Ark1'!AA539</f>
        <v>1.2916337317923781</v>
      </c>
      <c r="AF172" s="1">
        <f>+'Ark1'!AB539</f>
        <v>1.8610305026482483</v>
      </c>
      <c r="AG172" s="1">
        <f t="shared" si="34"/>
        <v>2.0254045307443365</v>
      </c>
      <c r="AH172" s="25"/>
      <c r="AR172"/>
      <c r="AV172"/>
      <c r="AW172"/>
      <c r="AX172"/>
      <c r="AY172"/>
      <c r="AZ172"/>
      <c r="BA172"/>
      <c r="BE172"/>
      <c r="BF172"/>
      <c r="BG172"/>
    </row>
    <row r="173" spans="1:59">
      <c r="A173" s="25"/>
      <c r="B173">
        <f>+'Ark1'!C540</f>
        <v>2021</v>
      </c>
      <c r="C173">
        <f>+'Ark1'!E540</f>
        <v>6</v>
      </c>
      <c r="D173">
        <f>+'Ark1'!Q540</f>
        <v>11</v>
      </c>
      <c r="E173" s="1"/>
      <c r="F173" s="300">
        <f>+'Ark1'!R540</f>
        <v>153</v>
      </c>
      <c r="H173" s="90">
        <f>+'Ark1'!AG540</f>
        <v>0.83173427839527825</v>
      </c>
      <c r="I173" s="90"/>
      <c r="J173" s="90">
        <f>+'Ark1'!AH540</f>
        <v>0</v>
      </c>
      <c r="P173" s="1">
        <f>+'Ark1'!S540</f>
        <v>5.5620915032679745</v>
      </c>
      <c r="Q173" s="365"/>
      <c r="V173" s="1">
        <f>+'Ark1'!T540</f>
        <v>3.8823529411764697</v>
      </c>
      <c r="W173" s="1"/>
      <c r="X173" s="90">
        <f>+'Ark1'!U540</f>
        <v>7.7873856209150301</v>
      </c>
      <c r="Y173" s="90"/>
      <c r="Z173" s="1">
        <f>+'Ark1'!W540</f>
        <v>0</v>
      </c>
      <c r="AA173" s="90">
        <f>+'Ark1'!X540</f>
        <v>7.8431372549019596</v>
      </c>
      <c r="AC173" s="90">
        <f>+'Ark1'!Y540</f>
        <v>0</v>
      </c>
      <c r="AD173" s="90">
        <f>+'Ark1'!Z540</f>
        <v>4.3095878472758899</v>
      </c>
      <c r="AE173" s="1">
        <f>+'Ark1'!AA540</f>
        <v>1.8287109834274529</v>
      </c>
      <c r="AF173" s="1">
        <f>+'Ark1'!AB540</f>
        <v>1.4904540540376388</v>
      </c>
      <c r="AG173" s="1">
        <f t="shared" si="34"/>
        <v>1.4000822561692121</v>
      </c>
      <c r="AH173" s="25"/>
      <c r="AR173"/>
      <c r="AV173"/>
      <c r="AW173"/>
      <c r="AX173"/>
      <c r="AY173"/>
      <c r="AZ173"/>
      <c r="BA173"/>
      <c r="BE173"/>
      <c r="BF173"/>
      <c r="BG173"/>
    </row>
    <row r="174" spans="1:59">
      <c r="A174" s="25"/>
      <c r="B174">
        <f>+'Ark1'!C541</f>
        <v>2021</v>
      </c>
      <c r="C174">
        <f>+'Ark1'!E541</f>
        <v>7</v>
      </c>
      <c r="D174">
        <f>+'Ark1'!Q541</f>
        <v>21</v>
      </c>
      <c r="E174" s="1"/>
      <c r="F174" s="300">
        <f>+'Ark1'!R541</f>
        <v>777</v>
      </c>
      <c r="H174" s="90">
        <f>+'Ark1'!AG541</f>
        <v>3.6988011555638471</v>
      </c>
      <c r="I174" s="90"/>
      <c r="J174" s="90">
        <f>+'Ark1'!AH541</f>
        <v>0</v>
      </c>
      <c r="P174" s="1">
        <f>+'Ark1'!S541</f>
        <v>5.6859716859716878</v>
      </c>
      <c r="Q174" s="365"/>
      <c r="V174" s="1">
        <f>+'Ark1'!T541</f>
        <v>5.1698841698841713</v>
      </c>
      <c r="W174" s="1"/>
      <c r="X174" s="90">
        <f>+'Ark1'!U541</f>
        <v>6.8192792792792849</v>
      </c>
      <c r="Y174" s="90"/>
      <c r="Z174" s="1">
        <f>+'Ark1'!W541</f>
        <v>0</v>
      </c>
      <c r="AA174" s="90">
        <f>+'Ark1'!X541</f>
        <v>0</v>
      </c>
      <c r="AC174" s="90">
        <f>+'Ark1'!Y541</f>
        <v>0</v>
      </c>
      <c r="AD174" s="90">
        <f>+'Ark1'!Z541</f>
        <v>2.4476821164337959</v>
      </c>
      <c r="AE174" s="1">
        <f>+'Ark1'!AA541</f>
        <v>1.2911823975543881</v>
      </c>
      <c r="AF174" s="1">
        <f>+'Ark1'!AB541</f>
        <v>1.3334501024682464</v>
      </c>
      <c r="AG174" s="1">
        <f t="shared" si="34"/>
        <v>1.1993164327750119</v>
      </c>
      <c r="AH174" s="25"/>
      <c r="AR174"/>
      <c r="AV174"/>
      <c r="AW174"/>
      <c r="AX174"/>
      <c r="AY174"/>
      <c r="AZ174"/>
      <c r="BA174"/>
      <c r="BE174"/>
      <c r="BF174"/>
      <c r="BG174"/>
    </row>
    <row r="175" spans="1:59">
      <c r="A175" s="25"/>
      <c r="B175">
        <f>+'Ark1'!C542</f>
        <v>2021</v>
      </c>
      <c r="C175">
        <f>+'Ark1'!E542</f>
        <v>8</v>
      </c>
      <c r="D175">
        <f>+'Ark1'!Q542</f>
        <v>8</v>
      </c>
      <c r="E175" s="1"/>
      <c r="F175" s="300">
        <f>+'Ark1'!R542</f>
        <v>70</v>
      </c>
      <c r="H175" s="90">
        <f>+'Ark1'!AG542</f>
        <v>0.36345224978094431</v>
      </c>
      <c r="I175" s="90"/>
      <c r="J175" s="90">
        <f>+'Ark1'!AH542</f>
        <v>0</v>
      </c>
      <c r="P175" s="1">
        <f>+'Ark1'!S542</f>
        <v>5.3142857142857123</v>
      </c>
      <c r="Q175" s="365"/>
      <c r="V175" s="1">
        <f>+'Ark1'!T542</f>
        <v>4.7857142857142847</v>
      </c>
      <c r="W175" s="1"/>
      <c r="X175" s="90">
        <f>+'Ark1'!U542</f>
        <v>7.4378571428571396</v>
      </c>
      <c r="Y175" s="90"/>
      <c r="Z175" s="1">
        <f>+'Ark1'!W542</f>
        <v>1.4285714285714288</v>
      </c>
      <c r="AA175" s="90">
        <f>+'Ark1'!X542</f>
        <v>8.5714285714285694</v>
      </c>
      <c r="AC175" s="90">
        <f>+'Ark1'!Y542</f>
        <v>0</v>
      </c>
      <c r="AD175" s="90">
        <f>+'Ark1'!Z542</f>
        <v>4.0837814733955842</v>
      </c>
      <c r="AE175" s="1">
        <f>+'Ark1'!AA542</f>
        <v>1.1281192584228372</v>
      </c>
      <c r="AF175" s="1">
        <f>+'Ark1'!AB542</f>
        <v>1.9190239866204104</v>
      </c>
      <c r="AG175" s="1">
        <f t="shared" si="34"/>
        <v>1.3995967741935482</v>
      </c>
      <c r="AH175" s="25"/>
      <c r="AR175"/>
      <c r="AV175"/>
      <c r="AW175"/>
      <c r="AX175"/>
      <c r="AY175"/>
      <c r="AZ175"/>
      <c r="BA175"/>
      <c r="BE175"/>
      <c r="BF175"/>
      <c r="BG175"/>
    </row>
    <row r="176" spans="1:59">
      <c r="A176" s="25"/>
      <c r="B176">
        <f>+'Ark1'!C543</f>
        <v>2021</v>
      </c>
      <c r="C176">
        <f>+'Ark1'!E543</f>
        <v>9</v>
      </c>
      <c r="D176">
        <f>+'Ark1'!Q543</f>
        <v>16</v>
      </c>
      <c r="E176" s="1"/>
      <c r="F176" s="300">
        <f>+'Ark1'!R543</f>
        <v>154</v>
      </c>
      <c r="H176" s="90">
        <f>+'Ark1'!AG543</f>
        <v>0.74550119203123344</v>
      </c>
      <c r="I176" s="90"/>
      <c r="J176" s="90">
        <f>+'Ark1'!AH543</f>
        <v>0</v>
      </c>
      <c r="P176" s="1">
        <f>+'Ark1'!S543</f>
        <v>5.8441558441558445</v>
      </c>
      <c r="Q176" s="365"/>
      <c r="V176" s="1">
        <f>+'Ark1'!T543</f>
        <v>4.2012987012987004</v>
      </c>
      <c r="W176" s="1"/>
      <c r="X176" s="90">
        <f>+'Ark1'!U543</f>
        <v>6.9346753246753243</v>
      </c>
      <c r="Y176" s="90"/>
      <c r="Z176" s="1">
        <f>+'Ark1'!W543</f>
        <v>0</v>
      </c>
      <c r="AA176" s="90">
        <f>+'Ark1'!X543</f>
        <v>2.5974025974025969</v>
      </c>
      <c r="AC176" s="90">
        <f>+'Ark1'!Y543</f>
        <v>0</v>
      </c>
      <c r="AD176" s="90">
        <f>+'Ark1'!Z543</f>
        <v>3.4039246197094113</v>
      </c>
      <c r="AE176" s="1">
        <f>+'Ark1'!AA543</f>
        <v>1.1740144810378701</v>
      </c>
      <c r="AF176" s="1">
        <f>+'Ark1'!AB543</f>
        <v>1.4521809398990555</v>
      </c>
      <c r="AG176" s="1">
        <f t="shared" si="34"/>
        <v>1.1865999999999999</v>
      </c>
      <c r="AH176" s="25"/>
      <c r="AR176"/>
      <c r="AV176"/>
      <c r="AW176"/>
      <c r="AX176"/>
      <c r="AY176"/>
      <c r="AZ176"/>
      <c r="BA176"/>
      <c r="BE176"/>
      <c r="BF176"/>
      <c r="BG176"/>
    </row>
    <row r="177" spans="1:59">
      <c r="A177" s="25"/>
      <c r="B177">
        <f>+'Ark1'!C544</f>
        <v>2021</v>
      </c>
      <c r="C177">
        <f>+'Ark1'!E544</f>
        <v>10</v>
      </c>
      <c r="D177">
        <f>+'Ark1'!Q544</f>
        <v>58</v>
      </c>
      <c r="E177" s="1"/>
      <c r="F177" s="300">
        <f>+'Ark1'!R544</f>
        <v>1748</v>
      </c>
      <c r="H177" s="90">
        <f>+'Ark1'!AG544</f>
        <v>8.0371637865993133</v>
      </c>
      <c r="I177" s="90"/>
      <c r="J177" s="90">
        <f>+'Ark1'!AH544</f>
        <v>0.62929061784897022</v>
      </c>
      <c r="P177" s="1">
        <f>+'Ark1'!S544</f>
        <v>5.3260869565217392</v>
      </c>
      <c r="Q177" s="365"/>
      <c r="V177" s="1">
        <f>+'Ark1'!T544</f>
        <v>5.1664759725400469</v>
      </c>
      <c r="W177" s="1"/>
      <c r="X177" s="90">
        <f>+'Ark1'!U544</f>
        <v>6.5865789473684142</v>
      </c>
      <c r="Y177" s="90"/>
      <c r="Z177" s="1">
        <f>+'Ark1'!W544</f>
        <v>0</v>
      </c>
      <c r="AA177" s="90">
        <f>+'Ark1'!X544</f>
        <v>0.5148741418764301</v>
      </c>
      <c r="AC177" s="90">
        <f>+'Ark1'!Y544</f>
        <v>0</v>
      </c>
      <c r="AD177" s="90">
        <f>+'Ark1'!Z544</f>
        <v>2.1033929142641252</v>
      </c>
      <c r="AE177" s="1">
        <f>+'Ark1'!AA544</f>
        <v>1.4414845899634772</v>
      </c>
      <c r="AF177" s="1">
        <f>+'Ark1'!AB544</f>
        <v>2.0442131712953211</v>
      </c>
      <c r="AG177" s="1">
        <f t="shared" si="34"/>
        <v>1.2366638023630492</v>
      </c>
      <c r="AH177" s="25"/>
      <c r="AR177"/>
      <c r="AV177"/>
      <c r="AW177"/>
      <c r="AX177"/>
      <c r="AY177"/>
      <c r="AZ177"/>
      <c r="BA177"/>
      <c r="BE177"/>
      <c r="BF177"/>
      <c r="BG177"/>
    </row>
    <row r="178" spans="1:59">
      <c r="A178" s="25"/>
      <c r="B178">
        <f>+'Ark1'!C545</f>
        <v>2021</v>
      </c>
      <c r="C178">
        <f>+'Ark1'!E545</f>
        <v>11</v>
      </c>
      <c r="D178">
        <f>+'Ark1'!Q545</f>
        <v>29</v>
      </c>
      <c r="E178" s="1"/>
      <c r="F178" s="300">
        <f>+'Ark1'!R545</f>
        <v>552</v>
      </c>
      <c r="H178" s="90">
        <f>+'Ark1'!AG545</f>
        <v>2.5472372742498357</v>
      </c>
      <c r="I178" s="90"/>
      <c r="J178" s="90">
        <f>+'Ark1'!AH545</f>
        <v>0</v>
      </c>
      <c r="P178" s="1">
        <f>+'Ark1'!S545</f>
        <v>4.9764492753623193</v>
      </c>
      <c r="Q178" s="365"/>
      <c r="V178" s="1">
        <f>+'Ark1'!T545</f>
        <v>5.1630434782608692</v>
      </c>
      <c r="W178" s="1"/>
      <c r="X178" s="90">
        <f>+'Ark1'!U545</f>
        <v>6.6104166666666684</v>
      </c>
      <c r="Y178" s="90"/>
      <c r="Z178" s="1">
        <f>+'Ark1'!W545</f>
        <v>0</v>
      </c>
      <c r="AA178" s="90">
        <f>+'Ark1'!X545</f>
        <v>0.72463768115942018</v>
      </c>
      <c r="AC178" s="90">
        <f>+'Ark1'!Y545</f>
        <v>0</v>
      </c>
      <c r="AD178" s="90">
        <f>+'Ark1'!Z545</f>
        <v>2.2230112444734846</v>
      </c>
      <c r="AE178" s="1">
        <f>+'Ark1'!AA545</f>
        <v>1.0722908570950449</v>
      </c>
      <c r="AF178" s="1">
        <f>+'Ark1'!AB545</f>
        <v>1.8254074822818371</v>
      </c>
      <c r="AG178" s="1">
        <f t="shared" si="34"/>
        <v>1.3283400072806701</v>
      </c>
      <c r="AH178" s="25"/>
      <c r="AR178"/>
      <c r="AV178"/>
      <c r="AW178"/>
      <c r="AX178"/>
      <c r="AY178"/>
      <c r="AZ178"/>
      <c r="BA178"/>
      <c r="BE178"/>
      <c r="BF178"/>
      <c r="BG178"/>
    </row>
    <row r="179" spans="1:59">
      <c r="A179" s="25"/>
      <c r="B179">
        <f>+'Ark1'!C546</f>
        <v>2021</v>
      </c>
      <c r="C179">
        <f>+'Ark1'!E546</f>
        <v>12</v>
      </c>
      <c r="D179">
        <f>+'Ark1'!Q546</f>
        <v>31</v>
      </c>
      <c r="E179" s="1"/>
      <c r="F179" s="300">
        <f>+'Ark1'!R546</f>
        <v>942</v>
      </c>
      <c r="H179" s="90">
        <f>+'Ark1'!AG546</f>
        <v>3.857675826701167</v>
      </c>
      <c r="I179" s="90"/>
      <c r="J179" s="90">
        <f>+'Ark1'!AH546</f>
        <v>0</v>
      </c>
      <c r="P179" s="1">
        <f>+'Ark1'!S546</f>
        <v>4.9670912951167745</v>
      </c>
      <c r="Q179" s="365"/>
      <c r="V179" s="1">
        <f>+'Ark1'!T546</f>
        <v>4.5222929936305745</v>
      </c>
      <c r="W179" s="1"/>
      <c r="X179" s="90">
        <f>+'Ark1'!U546</f>
        <v>5.8664225053078605</v>
      </c>
      <c r="Y179" s="90"/>
      <c r="Z179" s="1">
        <f>+'Ark1'!W546</f>
        <v>0</v>
      </c>
      <c r="AA179" s="90">
        <f>+'Ark1'!X546</f>
        <v>2.2292993630573248</v>
      </c>
      <c r="AC179" s="90">
        <f>+'Ark1'!Y546</f>
        <v>0</v>
      </c>
      <c r="AD179" s="90">
        <f>+'Ark1'!Z546</f>
        <v>2.8357919101716433</v>
      </c>
      <c r="AE179" s="1">
        <f>+'Ark1'!AA546</f>
        <v>1.3606464017999023</v>
      </c>
      <c r="AF179" s="1">
        <f>+'Ark1'!AB546</f>
        <v>1.4100909635976315</v>
      </c>
      <c r="AG179" s="1">
        <f t="shared" si="34"/>
        <v>1.1810579183586243</v>
      </c>
      <c r="AH179" s="25"/>
      <c r="AR179"/>
      <c r="AV179"/>
      <c r="AW179"/>
      <c r="AX179"/>
      <c r="AY179"/>
      <c r="AZ179"/>
      <c r="BA179"/>
      <c r="BE179"/>
      <c r="BF179"/>
      <c r="BG179"/>
    </row>
    <row r="180" spans="1:59">
      <c r="A180" s="25"/>
      <c r="B180">
        <f>+'Ark1'!C547</f>
        <v>2021</v>
      </c>
      <c r="C180">
        <f>+'Ark1'!E547</f>
        <v>13</v>
      </c>
      <c r="D180">
        <f>+'Ark1'!Q547</f>
        <v>1</v>
      </c>
      <c r="E180" s="1"/>
      <c r="F180" s="300">
        <f>+'Ark1'!R547</f>
        <v>79</v>
      </c>
      <c r="H180" s="90">
        <f>+'Ark1'!AG547</f>
        <v>0.31371447431394678</v>
      </c>
      <c r="I180" s="90"/>
      <c r="J180" s="90">
        <f>+'Ark1'!AH547</f>
        <v>0</v>
      </c>
      <c r="P180" s="1">
        <f>+'Ark1'!S547</f>
        <v>4.0253164556962027</v>
      </c>
      <c r="Q180" s="365"/>
      <c r="V180" s="1">
        <f>+'Ark1'!T547</f>
        <v>2.873417721518988</v>
      </c>
      <c r="W180" s="1"/>
      <c r="X180" s="90">
        <f>+'Ark1'!U547</f>
        <v>5.6886075949367108</v>
      </c>
      <c r="Y180" s="90"/>
      <c r="Z180" s="1">
        <f>+'Ark1'!W547</f>
        <v>0</v>
      </c>
      <c r="AA180" s="90">
        <f>+'Ark1'!X547</f>
        <v>1.2658227848101264</v>
      </c>
      <c r="AC180" s="90">
        <f>+'Ark1'!Y547</f>
        <v>0</v>
      </c>
      <c r="AD180" s="90">
        <f>+'Ark1'!Z547</f>
        <v>2.3380175168953317</v>
      </c>
      <c r="AE180" s="1">
        <f>+'Ark1'!AA547</f>
        <v>0.9543330037959874</v>
      </c>
      <c r="AF180" s="1">
        <f>+'Ark1'!AB547</f>
        <v>1.5208848907215782</v>
      </c>
      <c r="AG180" s="1">
        <f t="shared" ref="AG180:AG211" si="35">+X180/P180</f>
        <v>1.4132075471698118</v>
      </c>
      <c r="AH180" s="25"/>
      <c r="AR180"/>
      <c r="AV180"/>
      <c r="AW180"/>
      <c r="AX180"/>
      <c r="AY180"/>
      <c r="AZ180"/>
      <c r="BA180"/>
      <c r="BE180"/>
      <c r="BF180"/>
      <c r="BG180"/>
    </row>
    <row r="181" spans="1:59">
      <c r="A181" s="25"/>
      <c r="B181">
        <f>+'Ark1'!C548</f>
        <v>2021</v>
      </c>
      <c r="C181">
        <f>+'Ark1'!E548</f>
        <v>14</v>
      </c>
      <c r="D181">
        <f>+'Ark1'!Q548</f>
        <v>7</v>
      </c>
      <c r="E181" s="1"/>
      <c r="F181" s="300">
        <f>+'Ark1'!R548</f>
        <v>86</v>
      </c>
      <c r="H181" s="90">
        <f>+'Ark1'!AG548</f>
        <v>0.46789808789143089</v>
      </c>
      <c r="I181" s="90"/>
      <c r="J181" s="90">
        <f>+'Ark1'!AH548</f>
        <v>5.8139534883720918</v>
      </c>
      <c r="P181" s="1">
        <f>+'Ark1'!S548</f>
        <v>5.8488372093023244</v>
      </c>
      <c r="Q181" s="365"/>
      <c r="V181" s="1">
        <f>+'Ark1'!T548</f>
        <v>4.8953488372093004</v>
      </c>
      <c r="W181" s="1"/>
      <c r="X181" s="90">
        <f>+'Ark1'!U548</f>
        <v>7.79383720930233</v>
      </c>
      <c r="Y181" s="90"/>
      <c r="Z181" s="1">
        <f>+'Ark1'!W548</f>
        <v>0</v>
      </c>
      <c r="AA181" s="90">
        <f>+'Ark1'!X548</f>
        <v>2.3255813953488378</v>
      </c>
      <c r="AC181" s="90">
        <f>+'Ark1'!Y548</f>
        <v>0</v>
      </c>
      <c r="AD181" s="90">
        <f>+'Ark1'!Z548</f>
        <v>2.4593160178848081</v>
      </c>
      <c r="AE181" s="1">
        <f>+'Ark1'!AA548</f>
        <v>0.53953989572652594</v>
      </c>
      <c r="AF181" s="1">
        <f>+'Ark1'!AB548</f>
        <v>1.329705945526459</v>
      </c>
      <c r="AG181" s="1">
        <f t="shared" si="35"/>
        <v>1.3325447316103389</v>
      </c>
      <c r="AH181" s="25"/>
      <c r="AR181"/>
      <c r="AV181"/>
      <c r="AW181"/>
      <c r="AX181"/>
      <c r="AY181"/>
      <c r="AZ181"/>
      <c r="BA181"/>
      <c r="BE181"/>
      <c r="BF181"/>
      <c r="BG181"/>
    </row>
    <row r="182" spans="1:59">
      <c r="A182" s="25"/>
      <c r="B182">
        <f>+'Ark1'!C549</f>
        <v>2021</v>
      </c>
      <c r="C182">
        <f>+'Ark1'!E549</f>
        <v>15</v>
      </c>
      <c r="D182">
        <f>+'Ark1'!Q549</f>
        <v>35</v>
      </c>
      <c r="E182" s="1"/>
      <c r="F182" s="300">
        <f>+'Ark1'!R549</f>
        <v>997</v>
      </c>
      <c r="H182" s="90">
        <f>+'Ark1'!AG549</f>
        <v>4.3226559650985346</v>
      </c>
      <c r="I182" s="90"/>
      <c r="J182" s="90">
        <f>+'Ark1'!AH549</f>
        <v>0</v>
      </c>
      <c r="P182" s="1">
        <f>+'Ark1'!S549</f>
        <v>5.1193580742226681</v>
      </c>
      <c r="Q182" s="365"/>
      <c r="V182" s="1">
        <f>+'Ark1'!T549</f>
        <v>4.5125376128385151</v>
      </c>
      <c r="W182" s="1"/>
      <c r="X182" s="90">
        <f>+'Ark1'!U549</f>
        <v>6.2108926780341038</v>
      </c>
      <c r="Y182" s="90"/>
      <c r="Z182" s="1">
        <f>+'Ark1'!W549</f>
        <v>0</v>
      </c>
      <c r="AA182" s="90">
        <f>+'Ark1'!X549</f>
        <v>0.70210631895687059</v>
      </c>
      <c r="AC182" s="90">
        <f>+'Ark1'!Y549</f>
        <v>0</v>
      </c>
      <c r="AD182" s="90">
        <f>+'Ark1'!Z549</f>
        <v>2.3975387968422126</v>
      </c>
      <c r="AE182" s="1">
        <f>+'Ark1'!AA549</f>
        <v>1.3228932416312977</v>
      </c>
      <c r="AF182" s="1">
        <f>+'Ark1'!AB549</f>
        <v>1.8267743685579705</v>
      </c>
      <c r="AG182" s="1">
        <f t="shared" si="35"/>
        <v>1.2132170846394987</v>
      </c>
      <c r="AH182" s="25"/>
      <c r="AR182"/>
      <c r="AV182"/>
      <c r="AW182"/>
      <c r="AX182"/>
      <c r="AY182"/>
      <c r="AZ182"/>
      <c r="BA182"/>
      <c r="BE182"/>
      <c r="BF182"/>
      <c r="BG182"/>
    </row>
    <row r="183" spans="1:59">
      <c r="A183" s="25"/>
      <c r="B183">
        <f>+'Ark1'!C550</f>
        <v>2021</v>
      </c>
      <c r="C183">
        <f>+'Ark1'!E550</f>
        <v>16</v>
      </c>
      <c r="D183">
        <f>+'Ark1'!Q550</f>
        <v>6</v>
      </c>
      <c r="E183" s="1"/>
      <c r="F183" s="300">
        <f>+'Ark1'!R550</f>
        <v>144</v>
      </c>
      <c r="H183" s="90">
        <f>+'Ark1'!AG550</f>
        <v>0.71686619484307557</v>
      </c>
      <c r="I183" s="90"/>
      <c r="J183" s="90">
        <f>+'Ark1'!AH550</f>
        <v>0</v>
      </c>
      <c r="P183" s="1">
        <f>+'Ark1'!S550</f>
        <v>5.25</v>
      </c>
      <c r="Q183" s="365"/>
      <c r="V183" s="1">
        <f>+'Ark1'!T550</f>
        <v>3.3333333333333344</v>
      </c>
      <c r="W183" s="1"/>
      <c r="X183" s="90">
        <f>+'Ark1'!U550</f>
        <v>7.1313888888888881</v>
      </c>
      <c r="Y183" s="90"/>
      <c r="Z183" s="1">
        <f>+'Ark1'!W550</f>
        <v>0</v>
      </c>
      <c r="AA183" s="90">
        <f>+'Ark1'!X550</f>
        <v>0</v>
      </c>
      <c r="AC183" s="90">
        <f>+'Ark1'!Y550</f>
        <v>0</v>
      </c>
      <c r="AD183" s="90">
        <f>+'Ark1'!Z550</f>
        <v>1.6667785842052998</v>
      </c>
      <c r="AE183" s="1">
        <f>+'Ark1'!AA550</f>
        <v>0.71200031210979442</v>
      </c>
      <c r="AF183" s="1">
        <f>+'Ark1'!AB550</f>
        <v>1.4907119849998596</v>
      </c>
      <c r="AG183" s="1">
        <f t="shared" si="35"/>
        <v>1.3583597883597882</v>
      </c>
      <c r="AH183" s="25"/>
      <c r="AR183"/>
      <c r="AV183"/>
      <c r="AW183"/>
      <c r="AX183"/>
      <c r="AY183"/>
      <c r="AZ183"/>
      <c r="BA183"/>
      <c r="BE183"/>
      <c r="BF183"/>
      <c r="BG183"/>
    </row>
    <row r="184" spans="1:59">
      <c r="A184" s="25"/>
      <c r="B184">
        <f>+'Ark1'!C551</f>
        <v>2021</v>
      </c>
      <c r="C184">
        <f>+'Ark1'!E551</f>
        <v>17</v>
      </c>
      <c r="D184">
        <f>+'Ark1'!Q551</f>
        <v>55</v>
      </c>
      <c r="E184" s="1"/>
      <c r="F184" s="300">
        <f>+'Ark1'!R551</f>
        <v>2419</v>
      </c>
      <c r="H184" s="90">
        <f>+'Ark1'!AG551</f>
        <v>11.696356221040411</v>
      </c>
      <c r="I184" s="90"/>
      <c r="J184" s="90">
        <f>+'Ark1'!AH551</f>
        <v>4.1339396444811889E-2</v>
      </c>
      <c r="P184" s="1">
        <f>+'Ark1'!S551</f>
        <v>4.8892104175279023</v>
      </c>
      <c r="Q184" s="365"/>
      <c r="V184" s="1">
        <f>+'Ark1'!T551</f>
        <v>4.4357172385283175</v>
      </c>
      <c r="W184" s="1"/>
      <c r="X184" s="90">
        <f>+'Ark1'!U551</f>
        <v>6.9264902852418446</v>
      </c>
      <c r="Y184" s="90"/>
      <c r="Z184" s="1">
        <f>+'Ark1'!W551</f>
        <v>0</v>
      </c>
      <c r="AA184" s="90">
        <f>+'Ark1'!X551</f>
        <v>0.16535758577924756</v>
      </c>
      <c r="AC184" s="90">
        <f>+'Ark1'!Y551</f>
        <v>4.1339396444811889E-2</v>
      </c>
      <c r="AD184" s="90">
        <f>+'Ark1'!Z551</f>
        <v>2.1883081690268797</v>
      </c>
      <c r="AE184" s="1">
        <f>+'Ark1'!AA551</f>
        <v>1.1066166499942209</v>
      </c>
      <c r="AF184" s="1">
        <f>+'Ark1'!AB551</f>
        <v>1.5992394366608951</v>
      </c>
      <c r="AG184" s="1">
        <f t="shared" si="35"/>
        <v>1.4166889321045091</v>
      </c>
      <c r="AH184" s="25"/>
      <c r="AR184"/>
      <c r="AV184"/>
      <c r="AW184"/>
      <c r="AX184"/>
      <c r="AY184"/>
      <c r="AZ184"/>
      <c r="BA184"/>
      <c r="BE184"/>
      <c r="BF184"/>
      <c r="BG184"/>
    </row>
    <row r="185" spans="1:59">
      <c r="A185" s="25"/>
      <c r="B185">
        <f>+'Ark1'!C552</f>
        <v>2021</v>
      </c>
      <c r="C185">
        <f>+'Ark1'!E552</f>
        <v>18</v>
      </c>
      <c r="D185">
        <f>+'Ark1'!Q552</f>
        <v>17</v>
      </c>
      <c r="E185" s="1"/>
      <c r="F185" s="300">
        <f>+'Ark1'!R552</f>
        <v>361</v>
      </c>
      <c r="H185" s="90">
        <f>+'Ark1'!AG552</f>
        <v>2.04320687396301</v>
      </c>
      <c r="I185" s="90"/>
      <c r="J185" s="90">
        <f>+'Ark1'!AH552</f>
        <v>0</v>
      </c>
      <c r="P185" s="1">
        <f>+'Ark1'!S552</f>
        <v>5.5761772853185594</v>
      </c>
      <c r="Q185" s="365"/>
      <c r="V185" s="1">
        <f>+'Ark1'!T552</f>
        <v>4.24376731301939</v>
      </c>
      <c r="W185" s="1"/>
      <c r="X185" s="90">
        <f>+'Ark1'!U552</f>
        <v>8.1078116343490301</v>
      </c>
      <c r="Y185" s="90"/>
      <c r="Z185" s="1">
        <f>+'Ark1'!W552</f>
        <v>0</v>
      </c>
      <c r="AA185" s="90">
        <f>+'Ark1'!X552</f>
        <v>0.55401662049861489</v>
      </c>
      <c r="AC185" s="90">
        <f>+'Ark1'!Y552</f>
        <v>0</v>
      </c>
      <c r="AD185" s="90">
        <f>+'Ark1'!Z552</f>
        <v>3.0224657300244329</v>
      </c>
      <c r="AE185" s="1">
        <f>+'Ark1'!AA552</f>
        <v>1.3337252565587336</v>
      </c>
      <c r="AF185" s="1">
        <f>+'Ark1'!AB552</f>
        <v>1.5149746315441781</v>
      </c>
      <c r="AG185" s="1">
        <f t="shared" si="35"/>
        <v>1.4540089418777944</v>
      </c>
      <c r="AH185" s="25"/>
      <c r="AR185"/>
      <c r="AV185"/>
      <c r="AW185"/>
      <c r="AX185"/>
      <c r="AY185"/>
      <c r="AZ185"/>
      <c r="BA185"/>
      <c r="BE185"/>
      <c r="BF185"/>
      <c r="BG185"/>
    </row>
    <row r="186" spans="1:59">
      <c r="A186" s="25"/>
      <c r="B186">
        <f>+'Ark1'!C553</f>
        <v>2021</v>
      </c>
      <c r="C186">
        <f>+'Ark1'!E553</f>
        <v>19</v>
      </c>
      <c r="D186">
        <f>+'Ark1'!Q553</f>
        <v>18</v>
      </c>
      <c r="E186" s="1"/>
      <c r="F186" s="300">
        <f>+'Ark1'!R553</f>
        <v>267</v>
      </c>
      <c r="H186" s="90">
        <f>+'Ark1'!AG553</f>
        <v>1.1511869213315236</v>
      </c>
      <c r="I186" s="90"/>
      <c r="J186" s="90">
        <f>+'Ark1'!AH553</f>
        <v>0</v>
      </c>
      <c r="P186" s="1">
        <f>+'Ark1'!S553</f>
        <v>5.3857677902621717</v>
      </c>
      <c r="Q186" s="365"/>
      <c r="V186" s="1">
        <f>+'Ark1'!T553</f>
        <v>4.7303370786516865</v>
      </c>
      <c r="W186" s="1"/>
      <c r="X186" s="90">
        <f>+'Ark1'!U553</f>
        <v>6.1763670411985041</v>
      </c>
      <c r="Y186" s="90"/>
      <c r="Z186" s="1">
        <f>+'Ark1'!W553</f>
        <v>0</v>
      </c>
      <c r="AA186" s="90">
        <f>+'Ark1'!X553</f>
        <v>0</v>
      </c>
      <c r="AC186" s="90">
        <f>+'Ark1'!Y553</f>
        <v>0</v>
      </c>
      <c r="AD186" s="90">
        <f>+'Ark1'!Z553</f>
        <v>1.7052801630726619</v>
      </c>
      <c r="AE186" s="1">
        <f>+'Ark1'!AA553</f>
        <v>1.3999276567758696</v>
      </c>
      <c r="AF186" s="1">
        <f>+'Ark1'!AB553</f>
        <v>1.9589268154784276</v>
      </c>
      <c r="AG186" s="1">
        <f t="shared" si="35"/>
        <v>1.146794158553547</v>
      </c>
      <c r="AH186" s="25"/>
      <c r="AR186"/>
      <c r="AV186"/>
      <c r="AW186"/>
      <c r="AX186"/>
      <c r="AY186"/>
      <c r="AZ186"/>
      <c r="BA186"/>
      <c r="BE186"/>
      <c r="BF186"/>
      <c r="BG186"/>
    </row>
    <row r="187" spans="1:59">
      <c r="A187" s="25"/>
      <c r="B187">
        <f>+'Ark1'!C554</f>
        <v>2021</v>
      </c>
      <c r="C187">
        <f>+'Ark1'!E554</f>
        <v>20</v>
      </c>
      <c r="D187">
        <f>+'Ark1'!Q554</f>
        <v>29</v>
      </c>
      <c r="E187" s="1"/>
      <c r="F187" s="300">
        <f>+'Ark1'!R554</f>
        <v>694</v>
      </c>
      <c r="H187" s="90">
        <f>+'Ark1'!AG554</f>
        <v>3.2333184038564942</v>
      </c>
      <c r="I187" s="90"/>
      <c r="J187" s="90">
        <f>+'Ark1'!AH554</f>
        <v>0</v>
      </c>
      <c r="P187" s="1">
        <f>+'Ark1'!S554</f>
        <v>4.8184438040345823</v>
      </c>
      <c r="Q187" s="365"/>
      <c r="V187" s="1">
        <f>+'Ark1'!T554</f>
        <v>4.2780979827089345</v>
      </c>
      <c r="W187" s="1"/>
      <c r="X187" s="90">
        <f>+'Ark1'!U554</f>
        <v>6.6740201729106623</v>
      </c>
      <c r="Y187" s="90"/>
      <c r="Z187" s="1">
        <f>+'Ark1'!W554</f>
        <v>0</v>
      </c>
      <c r="AA187" s="90">
        <f>+'Ark1'!X554</f>
        <v>0.86455331412103742</v>
      </c>
      <c r="AC187" s="90">
        <f>+'Ark1'!Y554</f>
        <v>0</v>
      </c>
      <c r="AD187" s="90">
        <f>+'Ark1'!Z554</f>
        <v>2.1750060067218318</v>
      </c>
      <c r="AE187" s="1">
        <f>+'Ark1'!AA554</f>
        <v>1.0797613671336843</v>
      </c>
      <c r="AF187" s="1">
        <f>+'Ark1'!AB554</f>
        <v>1.3123922156029355</v>
      </c>
      <c r="AG187" s="1">
        <f t="shared" si="35"/>
        <v>1.3850986842105262</v>
      </c>
      <c r="AH187" s="25"/>
      <c r="AR187"/>
      <c r="AV187"/>
      <c r="AW187"/>
      <c r="AX187"/>
      <c r="AY187"/>
      <c r="AZ187"/>
      <c r="BA187"/>
      <c r="BE187"/>
      <c r="BF187"/>
      <c r="BG187"/>
    </row>
    <row r="188" spans="1:59">
      <c r="A188" s="25"/>
      <c r="B188">
        <f>+'Ark1'!C555</f>
        <v>2021</v>
      </c>
      <c r="C188">
        <f>+'Ark1'!E555</f>
        <v>21</v>
      </c>
      <c r="D188">
        <f>+'Ark1'!Q555</f>
        <v>3</v>
      </c>
      <c r="E188" s="1"/>
      <c r="F188" s="300">
        <f>+'Ark1'!R555</f>
        <v>80</v>
      </c>
      <c r="H188" s="90">
        <f>+'Ark1'!AG555</f>
        <v>0.34219589521294325</v>
      </c>
      <c r="I188" s="90"/>
      <c r="J188" s="90">
        <f>+'Ark1'!AH555</f>
        <v>18.75</v>
      </c>
      <c r="P188" s="1">
        <f>+'Ark1'!S555</f>
        <v>5.1624999999999996</v>
      </c>
      <c r="Q188" s="365"/>
      <c r="V188" s="1">
        <f>+'Ark1'!T555</f>
        <v>3.9125000000000001</v>
      </c>
      <c r="W188" s="1"/>
      <c r="X188" s="90">
        <f>+'Ark1'!U555</f>
        <v>6.1274999999999986</v>
      </c>
      <c r="Y188" s="90"/>
      <c r="Z188" s="1">
        <f>+'Ark1'!W555</f>
        <v>0</v>
      </c>
      <c r="AA188" s="90">
        <f>+'Ark1'!X555</f>
        <v>0</v>
      </c>
      <c r="AC188" s="90">
        <f>+'Ark1'!Y555</f>
        <v>0</v>
      </c>
      <c r="AD188" s="90">
        <f>+'Ark1'!Z555</f>
        <v>1.2555850230072043</v>
      </c>
      <c r="AE188" s="1">
        <f>+'Ark1'!AA555</f>
        <v>1.0658769863356667</v>
      </c>
      <c r="AF188" s="1">
        <f>+'Ark1'!AB555</f>
        <v>1.5181711859997862</v>
      </c>
      <c r="AG188" s="1">
        <f t="shared" si="35"/>
        <v>1.1869249394673123</v>
      </c>
      <c r="AH188" s="25"/>
      <c r="AR188"/>
      <c r="AV188"/>
      <c r="AW188"/>
      <c r="AX188"/>
      <c r="AY188"/>
      <c r="AZ188"/>
      <c r="BA188"/>
      <c r="BE188"/>
      <c r="BF188"/>
      <c r="BG188"/>
    </row>
    <row r="189" spans="1:59">
      <c r="A189" s="25"/>
      <c r="B189">
        <f>+'Ark1'!C556</f>
        <v>2021</v>
      </c>
      <c r="C189">
        <f>+'Ark1'!E556</f>
        <v>22</v>
      </c>
      <c r="D189">
        <f>+'Ark1'!Q556</f>
        <v>27</v>
      </c>
      <c r="E189" s="1"/>
      <c r="F189" s="300">
        <f>+'Ark1'!R556</f>
        <v>470</v>
      </c>
      <c r="H189" s="90">
        <f>+'Ark1'!AG556</f>
        <v>2.2152472215256998</v>
      </c>
      <c r="I189" s="90"/>
      <c r="J189" s="90">
        <f>+'Ark1'!AH556</f>
        <v>0</v>
      </c>
      <c r="P189" s="1">
        <f>+'Ark1'!S556</f>
        <v>5.1106382978723426</v>
      </c>
      <c r="Q189" s="365"/>
      <c r="V189" s="1">
        <f>+'Ark1'!T556</f>
        <v>3.8</v>
      </c>
      <c r="W189" s="1"/>
      <c r="X189" s="90">
        <f>+'Ark1'!U556</f>
        <v>6.7518510638297879</v>
      </c>
      <c r="Y189" s="90"/>
      <c r="Z189" s="1">
        <f>+'Ark1'!W556</f>
        <v>0</v>
      </c>
      <c r="AA189" s="90">
        <f>+'Ark1'!X556</f>
        <v>0</v>
      </c>
      <c r="AC189" s="90">
        <f>+'Ark1'!Y556</f>
        <v>0</v>
      </c>
      <c r="AD189" s="90">
        <f>+'Ark1'!Z556</f>
        <v>2.6559795602802594</v>
      </c>
      <c r="AE189" s="1">
        <f>+'Ark1'!AA556</f>
        <v>1.3097399518652513</v>
      </c>
      <c r="AF189" s="1">
        <f>+'Ark1'!AB556</f>
        <v>1.6880052435130817</v>
      </c>
      <c r="AG189" s="1">
        <f t="shared" si="35"/>
        <v>1.3211365528726058</v>
      </c>
      <c r="AH189" s="25"/>
      <c r="AR189"/>
      <c r="AV189"/>
      <c r="AW189"/>
      <c r="AX189"/>
      <c r="AY189"/>
      <c r="AZ189"/>
      <c r="BA189"/>
      <c r="BE189"/>
      <c r="BF189"/>
      <c r="BG189"/>
    </row>
    <row r="190" spans="1:59">
      <c r="A190" s="25"/>
      <c r="B190">
        <f>+'Ark1'!C557</f>
        <v>2021</v>
      </c>
      <c r="C190">
        <f>+'Ark1'!E557</f>
        <v>23</v>
      </c>
      <c r="D190">
        <f>+'Ark1'!Q557</f>
        <v>6</v>
      </c>
      <c r="E190" s="1"/>
      <c r="F190" s="300">
        <f>+'Ark1'!R557</f>
        <v>35</v>
      </c>
      <c r="H190" s="90">
        <f>+'Ark1'!AG557</f>
        <v>0.23957203035114247</v>
      </c>
      <c r="I190" s="90"/>
      <c r="J190" s="90">
        <f>+'Ark1'!AH557</f>
        <v>0</v>
      </c>
      <c r="P190" s="1">
        <f>+'Ark1'!S557</f>
        <v>5.6571428571428601</v>
      </c>
      <c r="Q190" s="365"/>
      <c r="V190" s="1">
        <f>+'Ark1'!T557</f>
        <v>4.1428571428571441</v>
      </c>
      <c r="W190" s="1"/>
      <c r="X190" s="90">
        <f>+'Ark1'!U557</f>
        <v>9.8054285714285765</v>
      </c>
      <c r="Y190" s="90"/>
      <c r="Z190" s="1">
        <f>+'Ark1'!W557</f>
        <v>0</v>
      </c>
      <c r="AA190" s="90">
        <f>+'Ark1'!X557</f>
        <v>0</v>
      </c>
      <c r="AC190" s="90">
        <f>+'Ark1'!Y557</f>
        <v>0</v>
      </c>
      <c r="AD190" s="90">
        <f>+'Ark1'!Z557</f>
        <v>3.0487049642731359</v>
      </c>
      <c r="AE190" s="1">
        <f>+'Ark1'!AA557</f>
        <v>1.6723440716185012</v>
      </c>
      <c r="AF190" s="1">
        <f>+'Ark1'!AB557</f>
        <v>1.5333037559998557</v>
      </c>
      <c r="AG190" s="1">
        <f t="shared" si="35"/>
        <v>1.7332828282828283</v>
      </c>
      <c r="AH190" s="25"/>
      <c r="AR190"/>
      <c r="AV190"/>
      <c r="AW190"/>
      <c r="AX190"/>
      <c r="AY190"/>
      <c r="AZ190"/>
      <c r="BA190"/>
      <c r="BE190"/>
      <c r="BF190"/>
      <c r="BG190"/>
    </row>
    <row r="191" spans="1:59">
      <c r="A191" s="25"/>
      <c r="B191">
        <f>+'Ark1'!C558</f>
        <v>2021</v>
      </c>
      <c r="C191">
        <f>+'Ark1'!E558</f>
        <v>24</v>
      </c>
      <c r="D191">
        <f>+'Ark1'!Q558</f>
        <v>34</v>
      </c>
      <c r="E191" s="1"/>
      <c r="F191" s="300">
        <f>+'Ark1'!R558</f>
        <v>516</v>
      </c>
      <c r="H191" s="90">
        <f>+'Ark1'!AG558</f>
        <v>3.2067008406486823</v>
      </c>
      <c r="I191" s="90"/>
      <c r="J191" s="90">
        <f>+'Ark1'!AH558</f>
        <v>0</v>
      </c>
      <c r="P191" s="1">
        <f>+'Ark1'!S558</f>
        <v>5.0562015503875966</v>
      </c>
      <c r="Q191" s="365"/>
      <c r="V191" s="1">
        <f>+'Ark1'!T558</f>
        <v>4.1395348837209314</v>
      </c>
      <c r="W191" s="1"/>
      <c r="X191" s="90">
        <f>+'Ark1'!U558</f>
        <v>8.9024031007751887</v>
      </c>
      <c r="Y191" s="90"/>
      <c r="Z191" s="1">
        <f>+'Ark1'!W558</f>
        <v>0</v>
      </c>
      <c r="AA191" s="90">
        <f>+'Ark1'!X558</f>
        <v>3.1007751937984498</v>
      </c>
      <c r="AC191" s="90">
        <f>+'Ark1'!Y558</f>
        <v>0</v>
      </c>
      <c r="AD191" s="90">
        <f>+'Ark1'!Z558</f>
        <v>3.4001649584228404</v>
      </c>
      <c r="AE191" s="1">
        <f>+'Ark1'!AA558</f>
        <v>1.3216812723701703</v>
      </c>
      <c r="AF191" s="1">
        <f>+'Ark1'!AB558</f>
        <v>1.9299523472709403</v>
      </c>
      <c r="AG191" s="1">
        <f t="shared" si="35"/>
        <v>1.7606899195093897</v>
      </c>
      <c r="AH191" s="25"/>
      <c r="AR191"/>
      <c r="AV191"/>
      <c r="AW191"/>
      <c r="AX191"/>
      <c r="AY191"/>
      <c r="AZ191"/>
      <c r="BA191"/>
      <c r="BE191"/>
      <c r="BF191"/>
      <c r="BG191"/>
    </row>
    <row r="192" spans="1:59">
      <c r="A192" s="25"/>
      <c r="B192">
        <f>+'Ark1'!C559</f>
        <v>2021</v>
      </c>
      <c r="C192">
        <f>+'Ark1'!E559</f>
        <v>25</v>
      </c>
      <c r="D192">
        <f>+'Ark1'!Q559</f>
        <v>17</v>
      </c>
      <c r="E192" s="1"/>
      <c r="F192" s="300">
        <f>+'Ark1'!R559</f>
        <v>198</v>
      </c>
      <c r="H192" s="90">
        <f>+'Ark1'!AG559</f>
        <v>1.2030258996638632</v>
      </c>
      <c r="I192" s="90"/>
      <c r="J192" s="90">
        <f>+'Ark1'!AH559</f>
        <v>0</v>
      </c>
      <c r="P192" s="1">
        <f>+'Ark1'!S559</f>
        <v>4.9595959595959593</v>
      </c>
      <c r="Q192" s="365"/>
      <c r="V192" s="1">
        <f>+'Ark1'!T559</f>
        <v>4</v>
      </c>
      <c r="W192" s="1"/>
      <c r="X192" s="90">
        <f>+'Ark1'!U559</f>
        <v>8.7037878787878782</v>
      </c>
      <c r="Y192" s="90"/>
      <c r="Z192" s="1">
        <f>+'Ark1'!W559</f>
        <v>0</v>
      </c>
      <c r="AA192" s="90">
        <f>+'Ark1'!X559</f>
        <v>2.0202020202020203</v>
      </c>
      <c r="AC192" s="90">
        <f>+'Ark1'!Y559</f>
        <v>0</v>
      </c>
      <c r="AD192" s="90">
        <f>+'Ark1'!Z559</f>
        <v>2.3378102711930122</v>
      </c>
      <c r="AE192" s="1">
        <f>+'Ark1'!AA559</f>
        <v>1.1002221255911211</v>
      </c>
      <c r="AF192" s="1">
        <f>+'Ark1'!AB559</f>
        <v>1.5954480704349316</v>
      </c>
      <c r="AG192" s="1">
        <f t="shared" si="35"/>
        <v>1.7549389002036659</v>
      </c>
      <c r="AH192" s="25"/>
      <c r="AR192"/>
      <c r="AV192"/>
      <c r="AW192"/>
      <c r="AX192"/>
      <c r="AY192"/>
      <c r="AZ192"/>
      <c r="BA192"/>
      <c r="BE192"/>
      <c r="BF192"/>
      <c r="BG192"/>
    </row>
    <row r="193" spans="1:59">
      <c r="A193" s="25"/>
      <c r="B193">
        <f>+'Ark1'!C560</f>
        <v>2021</v>
      </c>
      <c r="C193">
        <f>+'Ark1'!E560</f>
        <v>26</v>
      </c>
      <c r="D193">
        <f>+'Ark1'!Q560</f>
        <v>16</v>
      </c>
      <c r="E193" s="1"/>
      <c r="F193" s="300">
        <f>+'Ark1'!R560</f>
        <v>175</v>
      </c>
      <c r="H193" s="90">
        <f>+'Ark1'!AG560</f>
        <v>1.2894963312020662</v>
      </c>
      <c r="I193" s="90"/>
      <c r="J193" s="90">
        <f>+'Ark1'!AH560</f>
        <v>0</v>
      </c>
      <c r="P193" s="1">
        <f>+'Ark1'!S560</f>
        <v>5.5257142857142849</v>
      </c>
      <c r="Q193" s="365"/>
      <c r="V193" s="1">
        <f>+'Ark1'!T560</f>
        <v>4.3142857142857132</v>
      </c>
      <c r="W193" s="1"/>
      <c r="X193" s="90">
        <f>+'Ark1'!U560</f>
        <v>10.555542857142852</v>
      </c>
      <c r="Y193" s="90"/>
      <c r="Z193" s="1">
        <f>+'Ark1'!W560</f>
        <v>0</v>
      </c>
      <c r="AA193" s="90">
        <f>+'Ark1'!X560</f>
        <v>5.7142857142857153</v>
      </c>
      <c r="AC193" s="90">
        <f>+'Ark1'!Y560</f>
        <v>0</v>
      </c>
      <c r="AD193" s="90">
        <f>+'Ark1'!Z560</f>
        <v>3.1419898366922827</v>
      </c>
      <c r="AE193" s="1">
        <f>+'Ark1'!AA560</f>
        <v>1.2775742320379451</v>
      </c>
      <c r="AF193" s="1">
        <f>+'Ark1'!AB560</f>
        <v>1.9357011069662096</v>
      </c>
      <c r="AG193" s="1">
        <f t="shared" si="35"/>
        <v>1.9102585315408473</v>
      </c>
      <c r="AH193" s="25"/>
      <c r="AR193"/>
      <c r="AV193"/>
      <c r="AW193"/>
      <c r="AX193"/>
      <c r="AY193"/>
      <c r="AZ193"/>
      <c r="BA193"/>
      <c r="BE193"/>
      <c r="BF193"/>
      <c r="BG193"/>
    </row>
    <row r="194" spans="1:59">
      <c r="A194" s="25"/>
      <c r="B194">
        <f>+'Ark1'!C561</f>
        <v>2021</v>
      </c>
      <c r="C194">
        <f>+'Ark1'!E561</f>
        <v>27</v>
      </c>
      <c r="D194">
        <f>+'Ark1'!Q561</f>
        <v>14</v>
      </c>
      <c r="E194" s="1"/>
      <c r="F194" s="300">
        <f>+'Ark1'!R561</f>
        <v>224</v>
      </c>
      <c r="H194" s="90">
        <f>+'Ark1'!AG561</f>
        <v>1.3652024610181488</v>
      </c>
      <c r="I194" s="90"/>
      <c r="J194" s="90">
        <f>+'Ark1'!AH561</f>
        <v>0</v>
      </c>
      <c r="P194" s="1">
        <f>+'Ark1'!S561</f>
        <v>4.5758928571428559</v>
      </c>
      <c r="Q194" s="365"/>
      <c r="V194" s="1">
        <f>+'Ark1'!T561</f>
        <v>3.7678571428571441</v>
      </c>
      <c r="W194" s="1"/>
      <c r="X194" s="90">
        <f>+'Ark1'!U561</f>
        <v>8.7306696428571495</v>
      </c>
      <c r="Y194" s="90"/>
      <c r="Z194" s="1">
        <f>+'Ark1'!W561</f>
        <v>0</v>
      </c>
      <c r="AA194" s="90">
        <f>+'Ark1'!X561</f>
        <v>2.2321428571428577</v>
      </c>
      <c r="AC194" s="90">
        <f>+'Ark1'!Y561</f>
        <v>0</v>
      </c>
      <c r="AD194" s="90">
        <f>+'Ark1'!Z561</f>
        <v>3.179456517709756</v>
      </c>
      <c r="AE194" s="1">
        <f>+'Ark1'!AA561</f>
        <v>1.5679687460279343</v>
      </c>
      <c r="AF194" s="1">
        <f>+'Ark1'!AB561</f>
        <v>1.5810379889328965</v>
      </c>
      <c r="AG194" s="1">
        <f t="shared" si="35"/>
        <v>1.9079707317073191</v>
      </c>
      <c r="AH194" s="25"/>
      <c r="AR194"/>
      <c r="AV194"/>
      <c r="AW194"/>
      <c r="AX194"/>
      <c r="AY194"/>
      <c r="AZ194"/>
      <c r="BA194"/>
      <c r="BE194"/>
      <c r="BF194"/>
      <c r="BG194"/>
    </row>
    <row r="195" spans="1:59">
      <c r="A195" s="25"/>
      <c r="B195">
        <f>+'Ark1'!C562</f>
        <v>2021</v>
      </c>
      <c r="C195">
        <f>+'Ark1'!E562</f>
        <v>28</v>
      </c>
      <c r="D195">
        <f>+'Ark1'!Q562</f>
        <v>0</v>
      </c>
      <c r="E195" s="1"/>
      <c r="F195" s="300">
        <f>+'Ark1'!R562</f>
        <v>0</v>
      </c>
      <c r="H195" s="90">
        <f>+'Ark1'!AG562</f>
        <v>0</v>
      </c>
      <c r="I195" s="90"/>
      <c r="J195" s="90">
        <f>+'Ark1'!AH562</f>
        <v>0</v>
      </c>
      <c r="P195" s="1">
        <f>+'Ark1'!S562</f>
        <v>0</v>
      </c>
      <c r="Q195" s="365"/>
      <c r="V195" s="1">
        <f>+'Ark1'!T562</f>
        <v>0</v>
      </c>
      <c r="W195" s="1"/>
      <c r="X195" s="90">
        <f>+'Ark1'!U562</f>
        <v>0</v>
      </c>
      <c r="Y195" s="90"/>
      <c r="Z195" s="1">
        <f>+'Ark1'!W562</f>
        <v>0</v>
      </c>
      <c r="AA195" s="90">
        <f>+'Ark1'!X562</f>
        <v>0</v>
      </c>
      <c r="AC195" s="90">
        <f>+'Ark1'!Y562</f>
        <v>0</v>
      </c>
      <c r="AD195" s="90">
        <f>+'Ark1'!Z562</f>
        <v>0</v>
      </c>
      <c r="AE195" s="1">
        <f>+'Ark1'!AA562</f>
        <v>0</v>
      </c>
      <c r="AF195" s="1">
        <f>+'Ark1'!AB562</f>
        <v>0</v>
      </c>
      <c r="AG195" s="1" t="e">
        <f t="shared" si="35"/>
        <v>#DIV/0!</v>
      </c>
      <c r="AH195" s="25"/>
      <c r="AR195"/>
      <c r="AV195"/>
      <c r="AW195"/>
      <c r="AX195"/>
      <c r="AY195"/>
      <c r="AZ195"/>
      <c r="BA195"/>
      <c r="BE195"/>
      <c r="BF195"/>
      <c r="BG195"/>
    </row>
    <row r="196" spans="1:59">
      <c r="A196" s="25"/>
      <c r="B196">
        <f>+'Ark1'!C563</f>
        <v>2021</v>
      </c>
      <c r="C196">
        <f>+'Ark1'!E563</f>
        <v>29</v>
      </c>
      <c r="D196">
        <f>+'Ark1'!Q563</f>
        <v>1</v>
      </c>
      <c r="E196" s="1"/>
      <c r="F196" s="300">
        <f>+'Ark1'!R563</f>
        <v>6</v>
      </c>
      <c r="H196" s="90">
        <f>+'Ark1'!AG563</f>
        <v>3.1552946682221611E-2</v>
      </c>
      <c r="I196" s="90"/>
      <c r="J196" s="90">
        <f>+'Ark1'!AH563</f>
        <v>0</v>
      </c>
      <c r="P196" s="1">
        <f>+'Ark1'!S563</f>
        <v>4.5</v>
      </c>
      <c r="Q196" s="365"/>
      <c r="V196" s="1">
        <f>+'Ark1'!T563</f>
        <v>4</v>
      </c>
      <c r="W196" s="1"/>
      <c r="X196" s="90">
        <f>+'Ark1'!U563</f>
        <v>7.5333333333333314</v>
      </c>
      <c r="Y196" s="90"/>
      <c r="Z196" s="1">
        <f>+'Ark1'!W563</f>
        <v>0</v>
      </c>
      <c r="AA196" s="90">
        <f>+'Ark1'!X563</f>
        <v>0</v>
      </c>
      <c r="AC196" s="90">
        <f>+'Ark1'!Y563</f>
        <v>0</v>
      </c>
      <c r="AD196" s="90">
        <f>+'Ark1'!Z563</f>
        <v>2.3199616855073808</v>
      </c>
      <c r="AE196" s="1">
        <f>+'Ark1'!AA563</f>
        <v>1.5</v>
      </c>
      <c r="AF196" s="1">
        <f>+'Ark1'!AB563</f>
        <v>1.4142135623730951</v>
      </c>
      <c r="AG196" s="1">
        <f t="shared" si="35"/>
        <v>1.6740740740740736</v>
      </c>
      <c r="AH196" s="25"/>
      <c r="AR196"/>
      <c r="AV196"/>
      <c r="AW196"/>
      <c r="AX196"/>
      <c r="AY196"/>
      <c r="AZ196"/>
      <c r="BA196"/>
      <c r="BE196"/>
      <c r="BF196"/>
      <c r="BG196"/>
    </row>
    <row r="197" spans="1:59">
      <c r="A197" s="25"/>
      <c r="B197">
        <f>+'Ark1'!C564</f>
        <v>2021</v>
      </c>
      <c r="C197">
        <f>+'Ark1'!E564</f>
        <v>30</v>
      </c>
      <c r="D197">
        <f>+'Ark1'!Q564</f>
        <v>1</v>
      </c>
      <c r="E197" s="1"/>
      <c r="F197" s="300">
        <f>+'Ark1'!R564</f>
        <v>17</v>
      </c>
      <c r="H197" s="90">
        <f>+'Ark1'!AG564</f>
        <v>0.11301120660143492</v>
      </c>
      <c r="I197" s="90"/>
      <c r="J197" s="90">
        <f>+'Ark1'!AH564</f>
        <v>0</v>
      </c>
      <c r="P197" s="1">
        <f>+'Ark1'!S564</f>
        <v>4.9411764705882355</v>
      </c>
      <c r="Q197" s="365"/>
      <c r="V197" s="1">
        <f>+'Ark1'!T564</f>
        <v>3.0588235294117645</v>
      </c>
      <c r="W197" s="1"/>
      <c r="X197" s="90">
        <f>+'Ark1'!U564</f>
        <v>9.5229411764705887</v>
      </c>
      <c r="Y197" s="90"/>
      <c r="Z197" s="1">
        <f>+'Ark1'!W564</f>
        <v>0</v>
      </c>
      <c r="AA197" s="90">
        <f>+'Ark1'!X564</f>
        <v>0</v>
      </c>
      <c r="AC197" s="90">
        <f>+'Ark1'!Y564</f>
        <v>0</v>
      </c>
      <c r="AD197" s="90">
        <f>+'Ark1'!Z564</f>
        <v>1.391494180858591</v>
      </c>
      <c r="AE197" s="1">
        <f>+'Ark1'!AA564</f>
        <v>0.87249393965831323</v>
      </c>
      <c r="AF197" s="1">
        <f>+'Ark1'!AB564</f>
        <v>1.4336538361122284</v>
      </c>
      <c r="AG197" s="1">
        <f t="shared" si="35"/>
        <v>1.9272619047619048</v>
      </c>
      <c r="AH197" s="25"/>
      <c r="AR197"/>
      <c r="AV197"/>
      <c r="AW197"/>
      <c r="AX197"/>
      <c r="AY197"/>
      <c r="AZ197"/>
      <c r="BA197"/>
      <c r="BE197"/>
      <c r="BF197"/>
      <c r="BG197"/>
    </row>
    <row r="198" spans="1:59">
      <c r="A198" s="25"/>
      <c r="B198">
        <f>+'Ark1'!C565</f>
        <v>2021</v>
      </c>
      <c r="C198">
        <f>+'Ark1'!E565</f>
        <v>31</v>
      </c>
      <c r="D198">
        <f>+'Ark1'!Q565</f>
        <v>10</v>
      </c>
      <c r="E198" s="1"/>
      <c r="F198" s="300">
        <f>+'Ark1'!R565</f>
        <v>95</v>
      </c>
      <c r="H198" s="90">
        <f>+'Ark1'!AG565</f>
        <v>0.67193116878257586</v>
      </c>
      <c r="I198" s="90"/>
      <c r="J198" s="90">
        <f>+'Ark1'!AH565</f>
        <v>0</v>
      </c>
      <c r="P198" s="1">
        <f>+'Ark1'!S565</f>
        <v>5.4</v>
      </c>
      <c r="Q198" s="365"/>
      <c r="V198" s="1">
        <f>+'Ark1'!T565</f>
        <v>3.8947368421052624</v>
      </c>
      <c r="W198" s="1"/>
      <c r="X198" s="90">
        <f>+'Ark1'!U565</f>
        <v>10.132105263157898</v>
      </c>
      <c r="Y198" s="90"/>
      <c r="Z198" s="1">
        <f>+'Ark1'!W565</f>
        <v>0</v>
      </c>
      <c r="AA198" s="90">
        <f>+'Ark1'!X565</f>
        <v>1.0526315789473681</v>
      </c>
      <c r="AC198" s="90">
        <f>+'Ark1'!Y565</f>
        <v>0</v>
      </c>
      <c r="AD198" s="90">
        <f>+'Ark1'!Z565</f>
        <v>2.38861990311376</v>
      </c>
      <c r="AE198" s="1">
        <f>+'Ark1'!AA565</f>
        <v>0.86328625489737409</v>
      </c>
      <c r="AF198" s="1">
        <f>+'Ark1'!AB565</f>
        <v>1.5726188965880501</v>
      </c>
      <c r="AG198" s="1">
        <f t="shared" si="35"/>
        <v>1.8763157894736848</v>
      </c>
      <c r="AH198" s="25"/>
      <c r="AR198"/>
      <c r="AV198"/>
      <c r="AW198"/>
      <c r="AX198"/>
      <c r="AY198"/>
      <c r="AZ198"/>
      <c r="BA198"/>
      <c r="BE198"/>
      <c r="BF198"/>
      <c r="BG198"/>
    </row>
    <row r="199" spans="1:59">
      <c r="A199" s="25"/>
      <c r="B199">
        <f>+'Ark1'!C566</f>
        <v>2021</v>
      </c>
      <c r="C199">
        <f>+'Ark1'!E566</f>
        <v>32</v>
      </c>
      <c r="D199">
        <f>+'Ark1'!Q566</f>
        <v>8</v>
      </c>
      <c r="E199" s="1"/>
      <c r="F199" s="300">
        <f>+'Ark1'!R566</f>
        <v>68</v>
      </c>
      <c r="H199" s="90">
        <f>+'Ark1'!AG566</f>
        <v>0.49742661985289049</v>
      </c>
      <c r="I199" s="90"/>
      <c r="J199" s="90">
        <f>+'Ark1'!AH566</f>
        <v>0</v>
      </c>
      <c r="P199" s="1">
        <f>+'Ark1'!S566</f>
        <v>4.9117647058823524</v>
      </c>
      <c r="Q199" s="365"/>
      <c r="V199" s="1">
        <f>+'Ark1'!T566</f>
        <v>3.9411764705882351</v>
      </c>
      <c r="W199" s="1"/>
      <c r="X199" s="90">
        <f>+'Ark1'!U566</f>
        <v>10.478970588235297</v>
      </c>
      <c r="Y199" s="90"/>
      <c r="Z199" s="1">
        <f>+'Ark1'!W566</f>
        <v>0</v>
      </c>
      <c r="AA199" s="90">
        <f>+'Ark1'!X566</f>
        <v>1.4705882352941178</v>
      </c>
      <c r="AC199" s="90">
        <f>+'Ark1'!Y566</f>
        <v>0</v>
      </c>
      <c r="AD199" s="90">
        <f>+'Ark1'!Z566</f>
        <v>2.7676525090588342</v>
      </c>
      <c r="AE199" s="1">
        <f>+'Ark1'!AA566</f>
        <v>1.1341658520387543</v>
      </c>
      <c r="AF199" s="1">
        <f>+'Ark1'!AB566</f>
        <v>1.6077235727901691</v>
      </c>
      <c r="AG199" s="1">
        <f t="shared" si="35"/>
        <v>2.1334431137724561</v>
      </c>
      <c r="AH199" s="25"/>
      <c r="AR199"/>
      <c r="AV199"/>
      <c r="AW199"/>
      <c r="AX199"/>
      <c r="AY199"/>
      <c r="AZ199"/>
      <c r="BA199"/>
      <c r="BE199"/>
      <c r="BF199"/>
      <c r="BG199"/>
    </row>
    <row r="200" spans="1:59">
      <c r="A200" s="25"/>
      <c r="B200">
        <f>+'Ark1'!C567</f>
        <v>2021</v>
      </c>
      <c r="C200">
        <f>+'Ark1'!E567</f>
        <v>33</v>
      </c>
      <c r="D200">
        <f>+'Ark1'!Q567</f>
        <v>20</v>
      </c>
      <c r="E200" s="1"/>
      <c r="F200" s="300">
        <f>+'Ark1'!R567</f>
        <v>482</v>
      </c>
      <c r="H200" s="90">
        <f>+'Ark1'!AG567</f>
        <v>3.1201955054083976</v>
      </c>
      <c r="I200" s="90"/>
      <c r="J200" s="90">
        <f>+'Ark1'!AH567</f>
        <v>0</v>
      </c>
      <c r="P200" s="1">
        <f>+'Ark1'!S567</f>
        <v>4.7033195020746881</v>
      </c>
      <c r="Q200" s="365"/>
      <c r="V200" s="1">
        <f>+'Ark1'!T567</f>
        <v>3.0580912863070528</v>
      </c>
      <c r="W200" s="1"/>
      <c r="X200" s="90">
        <f>+'Ark1'!U567</f>
        <v>9.2732780082987514</v>
      </c>
      <c r="Y200" s="90"/>
      <c r="Z200" s="1">
        <f>+'Ark1'!W567</f>
        <v>0</v>
      </c>
      <c r="AA200" s="90">
        <f>+'Ark1'!X567</f>
        <v>0.829875518672199</v>
      </c>
      <c r="AC200" s="90">
        <f>+'Ark1'!Y567</f>
        <v>0</v>
      </c>
      <c r="AD200" s="90">
        <f>+'Ark1'!Z567</f>
        <v>2.3977782856102103</v>
      </c>
      <c r="AE200" s="1">
        <f>+'Ark1'!AA567</f>
        <v>1.2709446031300797</v>
      </c>
      <c r="AF200" s="1">
        <f>+'Ark1'!AB567</f>
        <v>1.6849181148968262</v>
      </c>
      <c r="AG200" s="1">
        <f t="shared" si="35"/>
        <v>1.9716453462726065</v>
      </c>
      <c r="AH200" s="25"/>
      <c r="AR200"/>
      <c r="AV200"/>
      <c r="AW200"/>
      <c r="AX200"/>
      <c r="AY200"/>
      <c r="AZ200"/>
      <c r="BA200"/>
      <c r="BE200"/>
      <c r="BF200"/>
      <c r="BG200"/>
    </row>
    <row r="201" spans="1:59">
      <c r="A201" s="25"/>
      <c r="B201">
        <f>+'Ark1'!C568</f>
        <v>2021</v>
      </c>
      <c r="C201">
        <f>+'Ark1'!E568</f>
        <v>34</v>
      </c>
      <c r="D201">
        <f>+'Ark1'!Q568</f>
        <v>27</v>
      </c>
      <c r="E201" s="1"/>
      <c r="F201" s="300">
        <f>+'Ark1'!R568</f>
        <v>265</v>
      </c>
      <c r="H201" s="90">
        <f>+'Ark1'!AG568</f>
        <v>2.0289382405518466</v>
      </c>
      <c r="I201" s="90"/>
      <c r="J201" s="90">
        <f>+'Ark1'!AH568</f>
        <v>0</v>
      </c>
      <c r="P201" s="1">
        <f>+'Ark1'!S568</f>
        <v>5.301886792452831</v>
      </c>
      <c r="Q201" s="365"/>
      <c r="V201" s="1">
        <f>+'Ark1'!T568</f>
        <v>4.1283018867924524</v>
      </c>
      <c r="W201" s="1"/>
      <c r="X201" s="90">
        <f>+'Ark1'!U568</f>
        <v>10.967849056603773</v>
      </c>
      <c r="Y201" s="90"/>
      <c r="Z201" s="1">
        <f>+'Ark1'!W568</f>
        <v>0</v>
      </c>
      <c r="AA201" s="90">
        <f>+'Ark1'!X568</f>
        <v>7.5471698113207522</v>
      </c>
      <c r="AC201" s="90">
        <f>+'Ark1'!Y568</f>
        <v>0</v>
      </c>
      <c r="AD201" s="90">
        <f>+'Ark1'!Z568</f>
        <v>3.2379744856420523</v>
      </c>
      <c r="AE201" s="1">
        <f>+'Ark1'!AA568</f>
        <v>1.6204460795157647</v>
      </c>
      <c r="AF201" s="1">
        <f>+'Ark1'!AB568</f>
        <v>1.7152344422507473</v>
      </c>
      <c r="AG201" s="1">
        <f t="shared" si="35"/>
        <v>2.0686690391459073</v>
      </c>
      <c r="AH201" s="25"/>
      <c r="AR201"/>
      <c r="AV201"/>
      <c r="AW201"/>
      <c r="AX201"/>
      <c r="AY201"/>
      <c r="AZ201"/>
      <c r="BA201"/>
      <c r="BE201"/>
      <c r="BF201"/>
      <c r="BG201"/>
    </row>
    <row r="202" spans="1:59">
      <c r="A202" s="25"/>
      <c r="B202">
        <f>+'Ark1'!C569</f>
        <v>2021</v>
      </c>
      <c r="C202">
        <f>+'Ark1'!E569</f>
        <v>35</v>
      </c>
      <c r="D202">
        <f>+'Ark1'!Q569</f>
        <v>26</v>
      </c>
      <c r="E202" s="1"/>
      <c r="F202" s="300">
        <f>+'Ark1'!R569</f>
        <v>382</v>
      </c>
      <c r="H202" s="90">
        <f>+'Ark1'!AG569</f>
        <v>2.8908083753248142</v>
      </c>
      <c r="I202" s="90"/>
      <c r="J202" s="90">
        <f>+'Ark1'!AH569</f>
        <v>0</v>
      </c>
      <c r="P202" s="1">
        <f>+'Ark1'!S569</f>
        <v>5.4293193717277513</v>
      </c>
      <c r="Q202" s="365"/>
      <c r="V202" s="1">
        <f>+'Ark1'!T569</f>
        <v>3.8848167539267009</v>
      </c>
      <c r="W202" s="1"/>
      <c r="X202" s="90">
        <f>+'Ark1'!U569</f>
        <v>10.840628272251312</v>
      </c>
      <c r="Y202" s="90"/>
      <c r="Z202" s="1">
        <f>+'Ark1'!W569</f>
        <v>0</v>
      </c>
      <c r="AA202" s="90">
        <f>+'Ark1'!X569</f>
        <v>8.3769633507853403</v>
      </c>
      <c r="AC202" s="90">
        <f>+'Ark1'!Y569</f>
        <v>0</v>
      </c>
      <c r="AD202" s="90">
        <f>+'Ark1'!Z569</f>
        <v>3.6518043482563649</v>
      </c>
      <c r="AE202" s="1">
        <f>+'Ark1'!AA569</f>
        <v>1.4539993797904518</v>
      </c>
      <c r="AF202" s="1">
        <f>+'Ark1'!AB569</f>
        <v>1.8110567459639433</v>
      </c>
      <c r="AG202" s="1">
        <f t="shared" si="35"/>
        <v>1.9966827386692378</v>
      </c>
      <c r="AH202" s="25"/>
      <c r="AR202"/>
      <c r="AV202"/>
      <c r="AW202"/>
      <c r="AX202"/>
      <c r="AY202"/>
      <c r="AZ202"/>
      <c r="BA202"/>
      <c r="BE202"/>
      <c r="BF202"/>
      <c r="BG202"/>
    </row>
    <row r="203" spans="1:59">
      <c r="A203" s="25"/>
      <c r="B203">
        <f>+'Ark1'!C570</f>
        <v>2021</v>
      </c>
      <c r="C203">
        <f>+'Ark1'!E570</f>
        <v>36</v>
      </c>
      <c r="D203">
        <f>+'Ark1'!Q570</f>
        <v>23</v>
      </c>
      <c r="E203" s="1"/>
      <c r="F203" s="300">
        <f>+'Ark1'!R570</f>
        <v>256</v>
      </c>
      <c r="H203" s="90">
        <f>+'Ark1'!AG570</f>
        <v>1.9953748406296967</v>
      </c>
      <c r="I203" s="90"/>
      <c r="J203" s="90">
        <f>+'Ark1'!AH570</f>
        <v>0</v>
      </c>
      <c r="P203" s="1">
        <f>+'Ark1'!S570</f>
        <v>5.5859375</v>
      </c>
      <c r="Q203" s="365"/>
      <c r="V203" s="1">
        <f>+'Ark1'!T570</f>
        <v>4.02734375</v>
      </c>
      <c r="W203" s="1"/>
      <c r="X203" s="90">
        <f>+'Ark1'!U570</f>
        <v>11.165625000000002</v>
      </c>
      <c r="Y203" s="90"/>
      <c r="Z203" s="1">
        <f>+'Ark1'!W570</f>
        <v>0</v>
      </c>
      <c r="AA203" s="90">
        <f>+'Ark1'!X570</f>
        <v>4.6875</v>
      </c>
      <c r="AC203" s="90">
        <f>+'Ark1'!Y570</f>
        <v>0</v>
      </c>
      <c r="AD203" s="90">
        <f>+'Ark1'!Z570</f>
        <v>2.5971177684358002</v>
      </c>
      <c r="AE203" s="1">
        <f>+'Ark1'!AA570</f>
        <v>1.8158475283166673</v>
      </c>
      <c r="AF203" s="1">
        <f>+'Ark1'!AB570</f>
        <v>1.9673195137892407</v>
      </c>
      <c r="AG203" s="1">
        <f t="shared" si="35"/>
        <v>1.9988811188811193</v>
      </c>
      <c r="AH203" s="25"/>
      <c r="AR203"/>
      <c r="AV203"/>
      <c r="AW203"/>
      <c r="AX203"/>
      <c r="AY203"/>
      <c r="AZ203"/>
      <c r="BA203"/>
      <c r="BE203"/>
      <c r="BF203"/>
      <c r="BG203"/>
    </row>
    <row r="204" spans="1:59">
      <c r="A204" s="25"/>
      <c r="B204">
        <f>+'Ark1'!C571</f>
        <v>2021</v>
      </c>
      <c r="C204">
        <f>+'Ark1'!E571</f>
        <v>37</v>
      </c>
      <c r="D204">
        <f>+'Ark1'!Q571</f>
        <v>49</v>
      </c>
      <c r="E204" s="1"/>
      <c r="F204" s="300">
        <f>+'Ark1'!R571</f>
        <v>574</v>
      </c>
      <c r="H204" s="90">
        <f>+'Ark1'!AG571</f>
        <v>4.5192615381866066</v>
      </c>
      <c r="I204" s="90"/>
      <c r="J204" s="90">
        <f>+'Ark1'!AH571</f>
        <v>5.5749128919860622</v>
      </c>
      <c r="P204" s="1">
        <f>+'Ark1'!S571</f>
        <v>4.8745644599303128</v>
      </c>
      <c r="Q204" s="365"/>
      <c r="V204" s="1">
        <f>+'Ark1'!T571</f>
        <v>3.6777003484320558</v>
      </c>
      <c r="W204" s="1"/>
      <c r="X204" s="90">
        <f>+'Ark1'!U571</f>
        <v>11.278571428571436</v>
      </c>
      <c r="Y204" s="90"/>
      <c r="Z204" s="1">
        <f>+'Ark1'!W571</f>
        <v>0</v>
      </c>
      <c r="AA204" s="90">
        <f>+'Ark1'!X571</f>
        <v>11.498257839721251</v>
      </c>
      <c r="AC204" s="90">
        <f>+'Ark1'!Y571</f>
        <v>0</v>
      </c>
      <c r="AD204" s="90">
        <f>+'Ark1'!Z571</f>
        <v>3.7072129121360562</v>
      </c>
      <c r="AE204" s="1">
        <f>+'Ark1'!AA571</f>
        <v>1.6773592990085204</v>
      </c>
      <c r="AF204" s="1">
        <f>+'Ark1'!AB571</f>
        <v>1.7507462642077829</v>
      </c>
      <c r="AG204" s="1">
        <f t="shared" si="35"/>
        <v>2.3137598284488941</v>
      </c>
      <c r="AH204" s="25"/>
      <c r="AR204"/>
      <c r="AV204"/>
      <c r="AW204"/>
      <c r="AX204"/>
      <c r="AY204"/>
      <c r="AZ204"/>
      <c r="BA204"/>
      <c r="BE204"/>
      <c r="BF204"/>
      <c r="BG204"/>
    </row>
    <row r="205" spans="1:59">
      <c r="A205" s="25"/>
      <c r="B205">
        <f>+'Ark1'!C572</f>
        <v>2021</v>
      </c>
      <c r="C205">
        <f>+'Ark1'!E572</f>
        <v>38</v>
      </c>
      <c r="D205">
        <f>+'Ark1'!Q572</f>
        <v>30</v>
      </c>
      <c r="E205" s="1"/>
      <c r="F205" s="300">
        <f>+'Ark1'!R572</f>
        <v>280</v>
      </c>
      <c r="H205" s="90">
        <f>+'Ark1'!AG572</f>
        <v>2.0533429090476538</v>
      </c>
      <c r="I205" s="90"/>
      <c r="J205" s="90">
        <f>+'Ark1'!AH572</f>
        <v>0.35714285714285721</v>
      </c>
      <c r="P205" s="1">
        <f>+'Ark1'!S572</f>
        <v>5.6928571428571439</v>
      </c>
      <c r="Q205" s="365"/>
      <c r="V205" s="1">
        <f>+'Ark1'!T572</f>
        <v>3.832142857142856</v>
      </c>
      <c r="W205" s="1"/>
      <c r="X205" s="90">
        <f>+'Ark1'!U572</f>
        <v>10.505142857142859</v>
      </c>
      <c r="Y205" s="90"/>
      <c r="Z205" s="1">
        <f>+'Ark1'!W572</f>
        <v>0</v>
      </c>
      <c r="AA205" s="90">
        <f>+'Ark1'!X572</f>
        <v>6.4285714285714306</v>
      </c>
      <c r="AC205" s="90">
        <f>+'Ark1'!Y572</f>
        <v>0.35714285714285721</v>
      </c>
      <c r="AD205" s="90">
        <f>+'Ark1'!Z572</f>
        <v>3.3465954951507273</v>
      </c>
      <c r="AE205" s="1">
        <f>+'Ark1'!AA572</f>
        <v>1.5624908162995419</v>
      </c>
      <c r="AF205" s="1">
        <f>+'Ark1'!AB572</f>
        <v>1.7618078319540689</v>
      </c>
      <c r="AG205" s="1">
        <f t="shared" si="35"/>
        <v>1.8453199498117943</v>
      </c>
      <c r="AH205" s="25"/>
      <c r="AR205"/>
      <c r="AV205"/>
      <c r="AW205"/>
      <c r="AX205"/>
      <c r="AY205"/>
      <c r="AZ205"/>
      <c r="BA205"/>
      <c r="BE205"/>
      <c r="BF205"/>
      <c r="BG205"/>
    </row>
    <row r="206" spans="1:59">
      <c r="A206" s="25"/>
      <c r="B206">
        <f>+'Ark1'!C573</f>
        <v>2021</v>
      </c>
      <c r="C206">
        <f>+'Ark1'!E573</f>
        <v>39</v>
      </c>
      <c r="D206">
        <f>+'Ark1'!Q573</f>
        <v>35</v>
      </c>
      <c r="E206" s="1"/>
      <c r="F206" s="300">
        <f>+'Ark1'!R573</f>
        <v>478</v>
      </c>
      <c r="H206" s="90">
        <f>+'Ark1'!AG573</f>
        <v>3.4092330623502969</v>
      </c>
      <c r="I206" s="90"/>
      <c r="J206" s="90">
        <f>+'Ark1'!AH573</f>
        <v>0.20920502092050203</v>
      </c>
      <c r="P206" s="1">
        <f>+'Ark1'!S573</f>
        <v>4.8556485355648524</v>
      </c>
      <c r="Q206" s="365"/>
      <c r="V206" s="1">
        <f>+'Ark1'!T573</f>
        <v>4.064853556485355</v>
      </c>
      <c r="W206" s="1"/>
      <c r="X206" s="90">
        <f>+'Ark1'!U573</f>
        <v>10.217092050209201</v>
      </c>
      <c r="Y206" s="90"/>
      <c r="Z206" s="1">
        <f>+'Ark1'!W573</f>
        <v>0</v>
      </c>
      <c r="AA206" s="90">
        <f>+'Ark1'!X573</f>
        <v>3.7656903765690375</v>
      </c>
      <c r="AC206" s="90">
        <f>+'Ark1'!Y573</f>
        <v>0</v>
      </c>
      <c r="AD206" s="90">
        <f>+'Ark1'!Z573</f>
        <v>2.9939731155492182</v>
      </c>
      <c r="AE206" s="1">
        <f>+'Ark1'!AA573</f>
        <v>1.3986243607252715</v>
      </c>
      <c r="AF206" s="1">
        <f>+'Ark1'!AB573</f>
        <v>1.5678447348017299</v>
      </c>
      <c r="AG206" s="1">
        <f t="shared" si="35"/>
        <v>2.1041663076260231</v>
      </c>
      <c r="AH206" s="25"/>
      <c r="AR206"/>
      <c r="AV206"/>
      <c r="AW206"/>
      <c r="AX206"/>
      <c r="AY206"/>
      <c r="AZ206"/>
      <c r="BA206"/>
      <c r="BE206"/>
      <c r="BF206"/>
      <c r="BG206"/>
    </row>
    <row r="207" spans="1:59">
      <c r="A207" s="25"/>
      <c r="B207">
        <f>+'Ark1'!C574</f>
        <v>2021</v>
      </c>
      <c r="C207">
        <f>+'Ark1'!E574</f>
        <v>40</v>
      </c>
      <c r="D207">
        <f>+'Ark1'!Q574</f>
        <v>47</v>
      </c>
      <c r="E207" s="1"/>
      <c r="F207" s="300">
        <f>+'Ark1'!R574</f>
        <v>395</v>
      </c>
      <c r="H207" s="90">
        <f>+'Ark1'!AG574</f>
        <v>2.8770563167044649</v>
      </c>
      <c r="I207" s="90"/>
      <c r="J207" s="90">
        <f>+'Ark1'!AH574</f>
        <v>0.25316455696202528</v>
      </c>
      <c r="P207" s="1">
        <f>+'Ark1'!S574</f>
        <v>4.9772151898734194</v>
      </c>
      <c r="Q207" s="365"/>
      <c r="V207" s="1">
        <f>+'Ark1'!T574</f>
        <v>4.3924050632911378</v>
      </c>
      <c r="W207" s="1"/>
      <c r="X207" s="90">
        <f>+'Ark1'!U574</f>
        <v>10.43397468354431</v>
      </c>
      <c r="Y207" s="90"/>
      <c r="Z207" s="1">
        <f>+'Ark1'!W574</f>
        <v>0.25316455696202528</v>
      </c>
      <c r="AA207" s="90">
        <f>+'Ark1'!X574</f>
        <v>4.8101265822784809</v>
      </c>
      <c r="AC207" s="90">
        <f>+'Ark1'!Y574</f>
        <v>0</v>
      </c>
      <c r="AD207" s="90">
        <f>+'Ark1'!Z574</f>
        <v>3.0711442059167959</v>
      </c>
      <c r="AE207" s="1">
        <f>+'Ark1'!AA574</f>
        <v>1.6678607056466548</v>
      </c>
      <c r="AF207" s="1">
        <f>+'Ark1'!AB574</f>
        <v>1.9200324464491216</v>
      </c>
      <c r="AG207" s="1">
        <f t="shared" si="35"/>
        <v>2.0963479145473047</v>
      </c>
      <c r="AH207" s="25"/>
      <c r="AR207"/>
      <c r="AV207"/>
      <c r="AW207"/>
      <c r="AX207"/>
      <c r="AY207"/>
      <c r="AZ207"/>
      <c r="BA207"/>
      <c r="BE207"/>
      <c r="BF207"/>
      <c r="BG207"/>
    </row>
    <row r="208" spans="1:59">
      <c r="A208" s="25"/>
      <c r="B208">
        <f>+'Ark1'!C575</f>
        <v>2021</v>
      </c>
      <c r="C208">
        <f>+'Ark1'!E575</f>
        <v>41</v>
      </c>
      <c r="D208">
        <f>+'Ark1'!Q575</f>
        <v>50</v>
      </c>
      <c r="E208" s="1"/>
      <c r="F208" s="300">
        <f>+'Ark1'!R575</f>
        <v>386</v>
      </c>
      <c r="H208" s="90">
        <f>+'Ark1'!AG575</f>
        <v>2.9670171184508791</v>
      </c>
      <c r="I208" s="90"/>
      <c r="J208" s="90">
        <f>+'Ark1'!AH575</f>
        <v>1.2953367875647672</v>
      </c>
      <c r="P208" s="1">
        <f>+'Ark1'!S575</f>
        <v>5.4870466321243523</v>
      </c>
      <c r="Q208" s="365"/>
      <c r="V208" s="1">
        <f>+'Ark1'!T575</f>
        <v>4.5336787564766841</v>
      </c>
      <c r="W208" s="1"/>
      <c r="X208" s="90">
        <f>+'Ark1'!U575</f>
        <v>11.011113989637305</v>
      </c>
      <c r="Y208" s="90"/>
      <c r="Z208" s="1">
        <f>+'Ark1'!W575</f>
        <v>0</v>
      </c>
      <c r="AA208" s="90">
        <f>+'Ark1'!X575</f>
        <v>5.1813471502590689</v>
      </c>
      <c r="AC208" s="90">
        <f>+'Ark1'!Y575</f>
        <v>0</v>
      </c>
      <c r="AD208" s="90">
        <f>+'Ark1'!Z575</f>
        <v>2.876039132319546</v>
      </c>
      <c r="AE208" s="1">
        <f>+'Ark1'!AA575</f>
        <v>1.2367800759935732</v>
      </c>
      <c r="AF208" s="1">
        <f>+'Ark1'!AB575</f>
        <v>1.6634303280835323</v>
      </c>
      <c r="AG208" s="1">
        <f t="shared" si="35"/>
        <v>2.0067469310670445</v>
      </c>
      <c r="AH208" s="25"/>
      <c r="AR208"/>
      <c r="AV208"/>
      <c r="AW208"/>
      <c r="AX208"/>
      <c r="AY208"/>
      <c r="AZ208"/>
      <c r="BA208"/>
      <c r="BE208"/>
      <c r="BF208"/>
      <c r="BG208"/>
    </row>
    <row r="209" spans="1:59">
      <c r="A209" s="25"/>
      <c r="B209">
        <f>+'Ark1'!C576</f>
        <v>2021</v>
      </c>
      <c r="C209">
        <f>+'Ark1'!E576</f>
        <v>42</v>
      </c>
      <c r="D209">
        <f>+'Ark1'!Q576</f>
        <v>44</v>
      </c>
      <c r="E209" s="1"/>
      <c r="F209" s="300">
        <f>+'Ark1'!R576</f>
        <v>418</v>
      </c>
      <c r="H209" s="90">
        <f>+'Ark1'!AG576</f>
        <v>3.0945482651184695</v>
      </c>
      <c r="I209" s="90"/>
      <c r="J209" s="90">
        <f>+'Ark1'!AH576</f>
        <v>3.588516746411484</v>
      </c>
      <c r="P209" s="1">
        <f>+'Ark1'!S576</f>
        <v>6.2392344497607652</v>
      </c>
      <c r="Q209" s="365"/>
      <c r="V209" s="1">
        <f>+'Ark1'!T576</f>
        <v>4.0598086124401931</v>
      </c>
      <c r="W209" s="1"/>
      <c r="X209" s="90">
        <f>+'Ark1'!U576</f>
        <v>10.605215311004789</v>
      </c>
      <c r="Y209" s="90"/>
      <c r="Z209" s="1">
        <f>+'Ark1'!W576</f>
        <v>0</v>
      </c>
      <c r="AA209" s="90">
        <f>+'Ark1'!X576</f>
        <v>4.5454545454545459</v>
      </c>
      <c r="AC209" s="90">
        <f>+'Ark1'!Y576</f>
        <v>0.23923444976076561</v>
      </c>
      <c r="AD209" s="90">
        <f>+'Ark1'!Z576</f>
        <v>3.0265147382456448</v>
      </c>
      <c r="AE209" s="1">
        <f>+'Ark1'!AA576</f>
        <v>2.2124466068349569</v>
      </c>
      <c r="AF209" s="1">
        <f>+'Ark1'!AB576</f>
        <v>1.659757854513606</v>
      </c>
      <c r="AG209" s="1">
        <f t="shared" si="35"/>
        <v>1.6997622699386512</v>
      </c>
      <c r="AH209" s="25"/>
      <c r="AR209"/>
      <c r="AV209"/>
      <c r="AW209"/>
      <c r="AX209"/>
      <c r="AY209"/>
      <c r="AZ209"/>
      <c r="BA209"/>
      <c r="BE209"/>
      <c r="BF209"/>
      <c r="BG209"/>
    </row>
    <row r="210" spans="1:59">
      <c r="A210" s="25"/>
      <c r="B210">
        <f>+'Ark1'!C577</f>
        <v>2021</v>
      </c>
      <c r="C210">
        <f>+'Ark1'!E577</f>
        <v>43</v>
      </c>
      <c r="D210">
        <f>+'Ark1'!Q577</f>
        <v>42</v>
      </c>
      <c r="E210" s="1"/>
      <c r="F210" s="300">
        <f>+'Ark1'!R577</f>
        <v>375</v>
      </c>
      <c r="H210" s="90">
        <f>+'Ark1'!AG577</f>
        <v>2.8714717243713288</v>
      </c>
      <c r="I210" s="90"/>
      <c r="J210" s="90">
        <f>+'Ark1'!AH577</f>
        <v>0</v>
      </c>
      <c r="P210" s="1">
        <f>+'Ark1'!S577</f>
        <v>5.2693333333333321</v>
      </c>
      <c r="Q210" s="365"/>
      <c r="V210" s="1">
        <f>+'Ark1'!T577</f>
        <v>4.2480000000000011</v>
      </c>
      <c r="W210" s="1"/>
      <c r="X210" s="90">
        <f>+'Ark1'!U577</f>
        <v>10.969120000000002</v>
      </c>
      <c r="Y210" s="90"/>
      <c r="Z210" s="1">
        <f>+'Ark1'!W577</f>
        <v>0</v>
      </c>
      <c r="AA210" s="90">
        <f>+'Ark1'!X577</f>
        <v>11.46666666666667</v>
      </c>
      <c r="AC210" s="90">
        <f>+'Ark1'!Y577</f>
        <v>0</v>
      </c>
      <c r="AD210" s="90">
        <f>+'Ark1'!Z577</f>
        <v>3.6573717374092345</v>
      </c>
      <c r="AE210" s="1">
        <f>+'Ark1'!AA577</f>
        <v>2.172431714819953</v>
      </c>
      <c r="AF210" s="1">
        <f>+'Ark1'!AB577</f>
        <v>1.8846297602800748</v>
      </c>
      <c r="AG210" s="1">
        <f t="shared" si="35"/>
        <v>2.0816902834008104</v>
      </c>
      <c r="AH210" s="25"/>
      <c r="AR210"/>
      <c r="AV210"/>
      <c r="AW210"/>
      <c r="AX210"/>
      <c r="AY210"/>
      <c r="AZ210"/>
      <c r="BA210"/>
      <c r="BE210"/>
      <c r="BF210"/>
      <c r="BG210"/>
    </row>
    <row r="211" spans="1:59">
      <c r="A211" s="25"/>
      <c r="B211">
        <f>+'Ark1'!C578</f>
        <v>2021</v>
      </c>
      <c r="C211">
        <f>+'Ark1'!E578</f>
        <v>44</v>
      </c>
      <c r="D211">
        <f>+'Ark1'!Q578</f>
        <v>48</v>
      </c>
      <c r="E211" s="1"/>
      <c r="F211" s="300">
        <f>+'Ark1'!R578</f>
        <v>570</v>
      </c>
      <c r="H211" s="90">
        <f>+'Ark1'!AG578</f>
        <v>3.8220251853945046</v>
      </c>
      <c r="I211" s="90"/>
      <c r="J211" s="90">
        <f>+'Ark1'!AH578</f>
        <v>1.2280701754385968</v>
      </c>
      <c r="P211" s="1">
        <f>+'Ark1'!S578</f>
        <v>5.1245614035087694</v>
      </c>
      <c r="Q211" s="365"/>
      <c r="V211" s="1">
        <f>+'Ark1'!T578</f>
        <v>4.2789473684210515</v>
      </c>
      <c r="W211" s="1"/>
      <c r="X211" s="90">
        <f>+'Ark1'!U578</f>
        <v>9.6054385964912345</v>
      </c>
      <c r="Y211" s="90"/>
      <c r="Z211" s="1">
        <f>+'Ark1'!W578</f>
        <v>0</v>
      </c>
      <c r="AA211" s="90">
        <f>+'Ark1'!X578</f>
        <v>3.6842105263157889</v>
      </c>
      <c r="AC211" s="90">
        <f>+'Ark1'!Y578</f>
        <v>0</v>
      </c>
      <c r="AD211" s="90">
        <f>+'Ark1'!Z578</f>
        <v>3.3758563151094858</v>
      </c>
      <c r="AE211" s="1">
        <f>+'Ark1'!AA578</f>
        <v>1.5481489458415505</v>
      </c>
      <c r="AF211" s="1">
        <f>+'Ark1'!AB578</f>
        <v>1.5698068762777373</v>
      </c>
      <c r="AG211" s="1">
        <f t="shared" si="35"/>
        <v>1.8743923313933606</v>
      </c>
      <c r="AH211" s="25"/>
      <c r="AR211"/>
      <c r="AV211"/>
      <c r="AW211"/>
      <c r="AX211"/>
      <c r="AY211"/>
      <c r="AZ211"/>
      <c r="BA211"/>
      <c r="BE211"/>
      <c r="BF211"/>
      <c r="BG211"/>
    </row>
    <row r="212" spans="1:59">
      <c r="A212" s="25"/>
      <c r="B212">
        <f>+'Ark1'!C579</f>
        <v>2021</v>
      </c>
      <c r="C212">
        <f>+'Ark1'!E579</f>
        <v>45</v>
      </c>
      <c r="D212">
        <f>+'Ark1'!Q579</f>
        <v>47</v>
      </c>
      <c r="E212" s="1"/>
      <c r="F212" s="300">
        <f>+'Ark1'!R579</f>
        <v>345.9</v>
      </c>
      <c r="H212" s="90">
        <f>+'Ark1'!AG579</f>
        <v>2.6908311046156097</v>
      </c>
      <c r="I212" s="90"/>
      <c r="J212" s="90">
        <f>+'Ark1'!AH579</f>
        <v>3.4692107545533397</v>
      </c>
      <c r="P212" s="1">
        <f>+'Ark1'!S579</f>
        <v>4.7895345475570972</v>
      </c>
      <c r="Q212" s="365"/>
      <c r="V212" s="1">
        <f>+'Ark1'!T579</f>
        <v>4.767273778548712</v>
      </c>
      <c r="W212" s="1"/>
      <c r="X212" s="90">
        <f>+'Ark1'!U579</f>
        <v>11.143827695865868</v>
      </c>
      <c r="Y212" s="90"/>
      <c r="Z212" s="1">
        <f>+'Ark1'!W579</f>
        <v>0</v>
      </c>
      <c r="AA212" s="90">
        <f>+'Ark1'!X579</f>
        <v>7.227522405319454</v>
      </c>
      <c r="AC212" s="90">
        <f>+'Ark1'!Y579</f>
        <v>0.28910089621277824</v>
      </c>
      <c r="AD212" s="90">
        <f>+'Ark1'!Z579</f>
        <v>3.3278706539257401</v>
      </c>
      <c r="AE212" s="1">
        <f>+'Ark1'!AA579</f>
        <v>1.6687856853611402</v>
      </c>
      <c r="AF212" s="1">
        <f>+'Ark1'!AB579</f>
        <v>1.504107623329658</v>
      </c>
      <c r="AG212" s="1">
        <f t="shared" ref="AG212:AG219" si="36">+X212/P212</f>
        <v>2.3267036880545686</v>
      </c>
      <c r="AH212" s="25"/>
      <c r="AR212"/>
      <c r="AV212"/>
      <c r="AW212"/>
      <c r="AX212"/>
      <c r="AY212"/>
      <c r="AZ212"/>
      <c r="BA212"/>
      <c r="BE212"/>
      <c r="BF212"/>
      <c r="BG212"/>
    </row>
    <row r="213" spans="1:59">
      <c r="A213" s="25"/>
      <c r="B213">
        <f>+'Ark1'!C580</f>
        <v>2021</v>
      </c>
      <c r="C213">
        <f>+'Ark1'!E580</f>
        <v>46</v>
      </c>
      <c r="D213">
        <f>+'Ark1'!Q580</f>
        <v>23</v>
      </c>
      <c r="E213" s="1"/>
      <c r="F213" s="300">
        <f>+'Ark1'!R580</f>
        <v>286</v>
      </c>
      <c r="H213" s="90">
        <f>+'Ark1'!AG580</f>
        <v>1.6975136278014404</v>
      </c>
      <c r="I213" s="90"/>
      <c r="J213" s="90">
        <f>+'Ark1'!AH580</f>
        <v>4.5454545454545459</v>
      </c>
      <c r="P213" s="1">
        <f>+'Ark1'!S580</f>
        <v>4.4230769230769216</v>
      </c>
      <c r="Q213" s="365"/>
      <c r="V213" s="1">
        <f>+'Ark1'!T580</f>
        <v>4.34965034965035</v>
      </c>
      <c r="W213" s="1"/>
      <c r="X213" s="90">
        <f>+'Ark1'!U580</f>
        <v>8.5024825174825178</v>
      </c>
      <c r="Y213" s="90"/>
      <c r="Z213" s="1">
        <f>+'Ark1'!W580</f>
        <v>0</v>
      </c>
      <c r="AA213" s="90">
        <f>+'Ark1'!X580</f>
        <v>7.342657342657346</v>
      </c>
      <c r="AC213" s="90">
        <f>+'Ark1'!Y580</f>
        <v>1.7482517482517479</v>
      </c>
      <c r="AD213" s="90">
        <f>+'Ark1'!Z580</f>
        <v>4.2402175929671744</v>
      </c>
      <c r="AE213" s="1">
        <f>+'Ark1'!AA580</f>
        <v>2.1498151589983405</v>
      </c>
      <c r="AF213" s="1">
        <f>+'Ark1'!AB580</f>
        <v>1.9798238999838913</v>
      </c>
      <c r="AG213" s="1">
        <f t="shared" si="36"/>
        <v>1.9223003952569178</v>
      </c>
      <c r="AH213" s="25"/>
      <c r="AR213"/>
      <c r="AV213"/>
      <c r="AW213"/>
      <c r="AX213"/>
      <c r="AY213"/>
      <c r="AZ213"/>
      <c r="BA213"/>
      <c r="BE213"/>
      <c r="BF213"/>
      <c r="BG213"/>
    </row>
    <row r="214" spans="1:59">
      <c r="A214" s="25"/>
      <c r="B214">
        <f>+'Ark1'!C581</f>
        <v>2021</v>
      </c>
      <c r="C214">
        <f>+'Ark1'!E581</f>
        <v>47</v>
      </c>
      <c r="D214">
        <f>+'Ark1'!Q581</f>
        <v>24</v>
      </c>
      <c r="E214" s="1"/>
      <c r="F214" s="300">
        <f>+'Ark1'!R581</f>
        <v>84</v>
      </c>
      <c r="H214" s="90">
        <f>+'Ark1'!AG581</f>
        <v>0.70012637932449895</v>
      </c>
      <c r="I214" s="90"/>
      <c r="J214" s="90">
        <f>+'Ark1'!AH581</f>
        <v>0</v>
      </c>
      <c r="P214" s="1">
        <f>+'Ark1'!S581</f>
        <v>5.6190476190476177</v>
      </c>
      <c r="Q214" s="365"/>
      <c r="V214" s="1">
        <f>+'Ark1'!T581</f>
        <v>4.3214285714285694</v>
      </c>
      <c r="W214" s="1"/>
      <c r="X214" s="90">
        <f>+'Ark1'!U581</f>
        <v>11.939761904761903</v>
      </c>
      <c r="Y214" s="90"/>
      <c r="Z214" s="1">
        <f>+'Ark1'!W581</f>
        <v>0</v>
      </c>
      <c r="AA214" s="90">
        <f>+'Ark1'!X581</f>
        <v>15.476190476190469</v>
      </c>
      <c r="AC214" s="90">
        <f>+'Ark1'!Y581</f>
        <v>1.1904761904761909</v>
      </c>
      <c r="AD214" s="90">
        <f>+'Ark1'!Z581</f>
        <v>3.6909938577023409</v>
      </c>
      <c r="AE214" s="1">
        <f>+'Ark1'!AA581</f>
        <v>1.5499981713104587</v>
      </c>
      <c r="AF214" s="1">
        <f>+'Ark1'!AB581</f>
        <v>1.8137091322278036</v>
      </c>
      <c r="AG214" s="1">
        <f t="shared" si="36"/>
        <v>2.1248728813559326</v>
      </c>
      <c r="AH214" s="25"/>
      <c r="AR214"/>
      <c r="AV214"/>
      <c r="AW214"/>
      <c r="AX214"/>
      <c r="AY214"/>
      <c r="AZ214"/>
      <c r="BA214"/>
      <c r="BE214"/>
      <c r="BF214"/>
      <c r="BG214"/>
    </row>
    <row r="215" spans="1:59">
      <c r="A215" s="25"/>
      <c r="B215">
        <f>+'Ark1'!C582</f>
        <v>2021</v>
      </c>
      <c r="C215">
        <f>+'Ark1'!E582</f>
        <v>48</v>
      </c>
      <c r="D215">
        <f>+'Ark1'!Q582</f>
        <v>14</v>
      </c>
      <c r="E215" s="1"/>
      <c r="F215" s="300">
        <f>+'Ark1'!R582</f>
        <v>103</v>
      </c>
      <c r="H215" s="90">
        <f>+'Ark1'!AG582</f>
        <v>0.53937388901516259</v>
      </c>
      <c r="I215" s="90"/>
      <c r="J215" s="90">
        <f>+'Ark1'!AH582</f>
        <v>0</v>
      </c>
      <c r="P215" s="1">
        <f>+'Ark1'!S582</f>
        <v>4.7184466019417455</v>
      </c>
      <c r="Q215" s="365"/>
      <c r="V215" s="1">
        <f>+'Ark1'!T582</f>
        <v>3.9805825242718447</v>
      </c>
      <c r="W215" s="1"/>
      <c r="X215" s="90">
        <f>+'Ark1'!U582</f>
        <v>7.5015533980582525</v>
      </c>
      <c r="Y215" s="90"/>
      <c r="Z215" s="1">
        <f>+'Ark1'!W582</f>
        <v>0</v>
      </c>
      <c r="AA215" s="90">
        <f>+'Ark1'!X582</f>
        <v>1.9417475728155345</v>
      </c>
      <c r="AC215" s="90">
        <f>+'Ark1'!Y582</f>
        <v>0</v>
      </c>
      <c r="AD215" s="90">
        <f>+'Ark1'!Z582</f>
        <v>2.7748285199467375</v>
      </c>
      <c r="AE215" s="1">
        <f>+'Ark1'!AA582</f>
        <v>1.7315881689808563</v>
      </c>
      <c r="AF215" s="1">
        <f>+'Ark1'!AB582</f>
        <v>1.751452005247329</v>
      </c>
      <c r="AG215" s="1">
        <f t="shared" si="36"/>
        <v>1.5898353909465028</v>
      </c>
      <c r="AH215" s="25"/>
      <c r="AR215"/>
      <c r="AV215"/>
      <c r="AW215"/>
      <c r="AX215"/>
      <c r="AY215"/>
      <c r="AZ215"/>
      <c r="BA215"/>
      <c r="BE215"/>
      <c r="BF215"/>
      <c r="BG215"/>
    </row>
    <row r="216" spans="1:59">
      <c r="A216" s="25"/>
      <c r="B216">
        <f>+'Ark1'!C583</f>
        <v>2021</v>
      </c>
      <c r="C216">
        <f>+'Ark1'!E583</f>
        <v>49</v>
      </c>
      <c r="D216">
        <f>+'Ark1'!Q583</f>
        <v>16</v>
      </c>
      <c r="E216" s="1"/>
      <c r="F216" s="300">
        <f>+'Ark1'!R583</f>
        <v>236</v>
      </c>
      <c r="H216" s="90">
        <f>+'Ark1'!AG583</f>
        <v>1.1670750865192965</v>
      </c>
      <c r="I216" s="90"/>
      <c r="J216" s="90">
        <f>+'Ark1'!AH583</f>
        <v>0</v>
      </c>
      <c r="P216" s="1">
        <f>+'Ark1'!S583</f>
        <v>4.2584745762711869</v>
      </c>
      <c r="Q216" s="365"/>
      <c r="V216" s="1">
        <f>+'Ark1'!T583</f>
        <v>3.8813559322033888</v>
      </c>
      <c r="W216" s="1"/>
      <c r="X216" s="90">
        <f>+'Ark1'!U583</f>
        <v>7.0841101694915238</v>
      </c>
      <c r="Y216" s="90"/>
      <c r="Z216" s="1">
        <f>+'Ark1'!W583</f>
        <v>0</v>
      </c>
      <c r="AA216" s="90">
        <f>+'Ark1'!X583</f>
        <v>3.3898305084745752</v>
      </c>
      <c r="AC216" s="90">
        <f>+'Ark1'!Y583</f>
        <v>0</v>
      </c>
      <c r="AD216" s="90">
        <f>+'Ark1'!Z583</f>
        <v>3.4474717542479274</v>
      </c>
      <c r="AE216" s="1">
        <f>+'Ark1'!AA583</f>
        <v>1.4427390540798379</v>
      </c>
      <c r="AF216" s="1">
        <f>+'Ark1'!AB583</f>
        <v>1.8851313469745723</v>
      </c>
      <c r="AG216" s="1">
        <f t="shared" si="36"/>
        <v>1.6635323383084573</v>
      </c>
      <c r="AH216" s="25"/>
      <c r="AR216"/>
      <c r="AV216"/>
      <c r="AW216"/>
      <c r="AX216"/>
      <c r="AY216"/>
      <c r="AZ216"/>
      <c r="BA216"/>
      <c r="BE216"/>
      <c r="BF216"/>
      <c r="BG216"/>
    </row>
    <row r="217" spans="1:59">
      <c r="A217" s="25"/>
      <c r="B217">
        <f>+'Ark1'!C584</f>
        <v>2021</v>
      </c>
      <c r="C217">
        <f>+'Ark1'!E584</f>
        <v>50</v>
      </c>
      <c r="D217">
        <f>+'Ark1'!Q584</f>
        <v>0</v>
      </c>
      <c r="E217" s="1"/>
      <c r="F217" s="300">
        <f>+'Ark1'!R584</f>
        <v>0</v>
      </c>
      <c r="H217" s="90">
        <f>+'Ark1'!AG584</f>
        <v>0</v>
      </c>
      <c r="I217" s="90"/>
      <c r="J217" s="90">
        <f>+'Ark1'!AH584</f>
        <v>0</v>
      </c>
      <c r="P217" s="1">
        <f>+'Ark1'!S584</f>
        <v>0</v>
      </c>
      <c r="Q217" s="365"/>
      <c r="V217" s="1">
        <f>+'Ark1'!T584</f>
        <v>0</v>
      </c>
      <c r="W217" s="1"/>
      <c r="X217" s="90">
        <f>+'Ark1'!U584</f>
        <v>0</v>
      </c>
      <c r="Y217" s="90"/>
      <c r="Z217" s="1">
        <f>+'Ark1'!W584</f>
        <v>0</v>
      </c>
      <c r="AA217" s="90">
        <f>+'Ark1'!X584</f>
        <v>0</v>
      </c>
      <c r="AC217" s="90">
        <f>+'Ark1'!Y584</f>
        <v>0</v>
      </c>
      <c r="AD217" s="90">
        <f>+'Ark1'!Z584</f>
        <v>0</v>
      </c>
      <c r="AE217" s="1">
        <f>+'Ark1'!AA584</f>
        <v>0</v>
      </c>
      <c r="AF217" s="1">
        <f>+'Ark1'!AB584</f>
        <v>0</v>
      </c>
      <c r="AG217" s="1" t="e">
        <f t="shared" si="36"/>
        <v>#DIV/0!</v>
      </c>
      <c r="AH217" s="25"/>
      <c r="AR217"/>
      <c r="AV217"/>
      <c r="AW217"/>
      <c r="AX217"/>
      <c r="AY217"/>
      <c r="AZ217"/>
      <c r="BA217"/>
      <c r="BE217"/>
      <c r="BF217"/>
      <c r="BG217"/>
    </row>
    <row r="218" spans="1:59">
      <c r="A218" s="25"/>
      <c r="B218">
        <f>+'Ark1'!C585</f>
        <v>2021</v>
      </c>
      <c r="C218">
        <f>+'Ark1'!E585</f>
        <v>51</v>
      </c>
      <c r="D218">
        <f>+'Ark1'!Q585</f>
        <v>0</v>
      </c>
      <c r="E218" s="1"/>
      <c r="F218" s="300">
        <f>+'Ark1'!R585</f>
        <v>0</v>
      </c>
      <c r="H218" s="90">
        <f>+'Ark1'!AG585</f>
        <v>0</v>
      </c>
      <c r="I218" s="90"/>
      <c r="J218" s="90">
        <f>+'Ark1'!AH585</f>
        <v>0</v>
      </c>
      <c r="P218" s="1">
        <f>+'Ark1'!S585</f>
        <v>0</v>
      </c>
      <c r="Q218" s="365"/>
      <c r="V218" s="1">
        <f>+'Ark1'!T585</f>
        <v>0</v>
      </c>
      <c r="W218" s="1"/>
      <c r="X218" s="90">
        <f>+'Ark1'!U585</f>
        <v>0</v>
      </c>
      <c r="Y218" s="90"/>
      <c r="Z218" s="1">
        <f>+'Ark1'!W585</f>
        <v>0</v>
      </c>
      <c r="AA218" s="90">
        <f>+'Ark1'!X585</f>
        <v>0</v>
      </c>
      <c r="AC218" s="90">
        <f>+'Ark1'!Y585</f>
        <v>0</v>
      </c>
      <c r="AD218" s="90">
        <f>+'Ark1'!Z585</f>
        <v>0</v>
      </c>
      <c r="AE218" s="1">
        <f>+'Ark1'!AA585</f>
        <v>0</v>
      </c>
      <c r="AF218" s="1">
        <f>+'Ark1'!AB585</f>
        <v>0</v>
      </c>
      <c r="AG218" s="1" t="e">
        <f t="shared" si="36"/>
        <v>#DIV/0!</v>
      </c>
      <c r="AH218" s="25"/>
      <c r="AR218"/>
      <c r="AV218"/>
      <c r="AW218"/>
      <c r="AX218"/>
      <c r="AY218"/>
      <c r="AZ218"/>
      <c r="BA218"/>
      <c r="BE218"/>
      <c r="BF218"/>
      <c r="BG218"/>
    </row>
    <row r="219" spans="1:59">
      <c r="A219" s="25"/>
      <c r="B219">
        <f>+'Ark1'!C586</f>
        <v>2021</v>
      </c>
      <c r="C219">
        <f>+'Ark1'!E586</f>
        <v>52</v>
      </c>
      <c r="D219">
        <f>+'Ark1'!Q586</f>
        <v>0</v>
      </c>
      <c r="E219" s="1"/>
      <c r="F219" s="300">
        <f>+'Ark1'!R586</f>
        <v>0</v>
      </c>
      <c r="H219" s="90">
        <f>+'Ark1'!AG586</f>
        <v>0</v>
      </c>
      <c r="I219" s="90"/>
      <c r="J219" s="90">
        <f>+'Ark1'!AH586</f>
        <v>0</v>
      </c>
      <c r="P219" s="1">
        <f>+'Ark1'!S586</f>
        <v>0</v>
      </c>
      <c r="Q219" s="365"/>
      <c r="V219" s="1">
        <f>+'Ark1'!T586</f>
        <v>0</v>
      </c>
      <c r="W219" s="1"/>
      <c r="X219" s="90">
        <f>+'Ark1'!U586</f>
        <v>0</v>
      </c>
      <c r="Y219" s="90"/>
      <c r="Z219" s="1">
        <f>+'Ark1'!W586</f>
        <v>0</v>
      </c>
      <c r="AA219" s="90">
        <f>+'Ark1'!X586</f>
        <v>0</v>
      </c>
      <c r="AC219" s="90">
        <f>+'Ark1'!Y586</f>
        <v>0</v>
      </c>
      <c r="AD219" s="90">
        <f>+'Ark1'!Z586</f>
        <v>0</v>
      </c>
      <c r="AE219" s="1">
        <f>+'Ark1'!AA586</f>
        <v>0</v>
      </c>
      <c r="AF219" s="1">
        <f>+'Ark1'!AB586</f>
        <v>0</v>
      </c>
      <c r="AG219" s="1" t="e">
        <f t="shared" si="36"/>
        <v>#DIV/0!</v>
      </c>
      <c r="AH219" s="25"/>
      <c r="AR219"/>
      <c r="AV219"/>
      <c r="AW219"/>
      <c r="AX219"/>
      <c r="AY219"/>
      <c r="AZ219"/>
      <c r="BA219"/>
      <c r="BE219"/>
      <c r="BF219"/>
      <c r="BG219"/>
    </row>
    <row r="220" spans="1:59">
      <c r="A220" s="25"/>
      <c r="B220" s="25"/>
      <c r="C220" s="25"/>
      <c r="D220" s="25"/>
      <c r="E220" s="25"/>
      <c r="F220" s="337"/>
      <c r="G220" s="337"/>
      <c r="H220" s="25"/>
      <c r="I220" s="25"/>
      <c r="J220" s="25"/>
      <c r="K220" s="25"/>
      <c r="L220" s="25"/>
      <c r="M220" s="25"/>
      <c r="N220" s="25"/>
      <c r="O220" s="25"/>
      <c r="P220" s="25"/>
      <c r="Q220" s="359"/>
      <c r="R220" s="393"/>
      <c r="S220" s="393"/>
      <c r="T220" s="393"/>
      <c r="U220" s="393"/>
      <c r="V220" s="25"/>
      <c r="W220" s="25"/>
      <c r="X220" s="98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R220"/>
      <c r="AV220"/>
      <c r="AW220"/>
      <c r="AX220"/>
      <c r="AY220"/>
      <c r="AZ220"/>
      <c r="BA220"/>
      <c r="BE220"/>
      <c r="BF220"/>
      <c r="BG220"/>
    </row>
    <row r="221" spans="1:59">
      <c r="A221" s="25"/>
      <c r="B221" s="25"/>
      <c r="C221" s="25"/>
      <c r="D221" s="25"/>
      <c r="E221" s="25"/>
      <c r="F221" s="337"/>
      <c r="G221" s="337"/>
      <c r="H221" s="25"/>
      <c r="I221" s="25"/>
      <c r="J221" s="25"/>
      <c r="K221" s="25"/>
      <c r="L221" s="25"/>
      <c r="M221" s="25"/>
      <c r="N221" s="25"/>
      <c r="O221" s="25"/>
      <c r="P221" s="25"/>
      <c r="Q221" s="359"/>
      <c r="R221" s="393"/>
      <c r="S221" s="393"/>
      <c r="T221" s="393"/>
      <c r="U221" s="393"/>
      <c r="V221" s="25"/>
      <c r="W221" s="25"/>
      <c r="X221" s="98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R221"/>
      <c r="AV221"/>
      <c r="AW221"/>
      <c r="AX221"/>
      <c r="AY221"/>
      <c r="AZ221"/>
      <c r="BA221"/>
      <c r="BE221"/>
      <c r="BF221"/>
      <c r="BG221"/>
    </row>
    <row r="222" spans="1:59">
      <c r="H222"/>
      <c r="J222"/>
      <c r="K222"/>
      <c r="L222"/>
      <c r="M222"/>
      <c r="N222"/>
      <c r="O222"/>
      <c r="AB222"/>
      <c r="AD222"/>
      <c r="AR222"/>
      <c r="AV222"/>
      <c r="AW222"/>
      <c r="AX222"/>
      <c r="AY222"/>
      <c r="AZ222"/>
      <c r="BA222"/>
      <c r="BE222"/>
      <c r="BF222"/>
      <c r="BG222"/>
    </row>
    <row r="223" spans="1:59">
      <c r="H223"/>
      <c r="J223"/>
      <c r="K223"/>
      <c r="L223"/>
      <c r="M223"/>
      <c r="N223"/>
      <c r="O223"/>
      <c r="AB223"/>
      <c r="AD223"/>
      <c r="AR223"/>
      <c r="AV223"/>
      <c r="AW223"/>
      <c r="AX223"/>
      <c r="AY223"/>
      <c r="AZ223"/>
      <c r="BA223"/>
      <c r="BE223"/>
      <c r="BF223"/>
      <c r="BG223"/>
    </row>
    <row r="224" spans="1:59">
      <c r="H224"/>
      <c r="J224"/>
      <c r="K224"/>
      <c r="L224"/>
      <c r="M224"/>
      <c r="N224"/>
      <c r="O224"/>
      <c r="AB224"/>
      <c r="AD224"/>
      <c r="AR224"/>
      <c r="AV224"/>
      <c r="AW224"/>
      <c r="AX224"/>
      <c r="AY224"/>
      <c r="AZ224"/>
      <c r="BA224"/>
      <c r="BE224"/>
      <c r="BF224"/>
      <c r="BG224"/>
    </row>
    <row r="225" spans="8:59">
      <c r="H225"/>
      <c r="J225"/>
      <c r="K225"/>
      <c r="L225"/>
      <c r="M225"/>
      <c r="N225"/>
      <c r="O225"/>
      <c r="AB225"/>
      <c r="AD225"/>
      <c r="AR225"/>
      <c r="AV225"/>
      <c r="AW225"/>
      <c r="AX225"/>
      <c r="AY225"/>
      <c r="AZ225"/>
      <c r="BA225"/>
      <c r="BE225"/>
      <c r="BF225"/>
      <c r="BG225"/>
    </row>
    <row r="226" spans="8:59">
      <c r="H226"/>
      <c r="J226"/>
      <c r="K226"/>
      <c r="L226"/>
      <c r="M226"/>
      <c r="N226"/>
      <c r="O226"/>
      <c r="AB226"/>
      <c r="AD226"/>
      <c r="AR226"/>
      <c r="AV226"/>
      <c r="AW226"/>
      <c r="AX226"/>
      <c r="AY226"/>
      <c r="AZ226"/>
      <c r="BA226"/>
      <c r="BE226"/>
      <c r="BF226"/>
      <c r="BG226"/>
    </row>
    <row r="227" spans="8:59">
      <c r="H227"/>
      <c r="J227"/>
      <c r="K227"/>
      <c r="L227"/>
      <c r="M227"/>
      <c r="N227"/>
      <c r="O227"/>
      <c r="AB227"/>
      <c r="AD227"/>
      <c r="AR227"/>
      <c r="AV227"/>
      <c r="AW227"/>
      <c r="AX227"/>
      <c r="AY227"/>
      <c r="AZ227"/>
      <c r="BA227"/>
      <c r="BE227"/>
      <c r="BF227"/>
      <c r="BG227"/>
    </row>
    <row r="228" spans="8:59">
      <c r="H228"/>
      <c r="J228"/>
      <c r="K228"/>
      <c r="L228"/>
      <c r="M228"/>
      <c r="N228"/>
      <c r="O228"/>
      <c r="AB228"/>
      <c r="AD228"/>
      <c r="AR228"/>
      <c r="AV228"/>
      <c r="AW228"/>
      <c r="AX228"/>
      <c r="AY228"/>
      <c r="AZ228"/>
      <c r="BA228"/>
      <c r="BE228"/>
      <c r="BF228"/>
      <c r="BG228"/>
    </row>
    <row r="229" spans="8:59">
      <c r="H229"/>
      <c r="J229"/>
      <c r="K229"/>
      <c r="L229"/>
      <c r="M229"/>
      <c r="N229"/>
      <c r="O229"/>
      <c r="AB229"/>
      <c r="AD229"/>
      <c r="AR229"/>
      <c r="AV229"/>
      <c r="AW229"/>
      <c r="AX229"/>
      <c r="AY229"/>
      <c r="AZ229"/>
      <c r="BA229"/>
      <c r="BE229"/>
      <c r="BF229"/>
      <c r="BG229"/>
    </row>
    <row r="230" spans="8:59">
      <c r="H230"/>
      <c r="J230"/>
      <c r="K230"/>
      <c r="L230"/>
      <c r="M230"/>
      <c r="N230"/>
      <c r="O230"/>
      <c r="AB230"/>
      <c r="AD230"/>
      <c r="AR230"/>
      <c r="AV230"/>
      <c r="AW230"/>
      <c r="AX230"/>
      <c r="AY230"/>
      <c r="AZ230"/>
      <c r="BA230"/>
      <c r="BE230"/>
      <c r="BF230"/>
      <c r="BG230"/>
    </row>
    <row r="231" spans="8:59">
      <c r="H231"/>
      <c r="J231"/>
      <c r="K231"/>
      <c r="L231"/>
      <c r="M231"/>
      <c r="N231"/>
      <c r="O231"/>
      <c r="AB231"/>
      <c r="AD231"/>
      <c r="AR231"/>
      <c r="AV231"/>
      <c r="AW231"/>
      <c r="AX231"/>
      <c r="AY231"/>
      <c r="AZ231"/>
      <c r="BA231"/>
      <c r="BE231"/>
      <c r="BF231"/>
      <c r="BG231"/>
    </row>
    <row r="232" spans="8:59">
      <c r="H232"/>
      <c r="J232"/>
      <c r="K232"/>
      <c r="L232"/>
      <c r="M232"/>
      <c r="N232"/>
      <c r="O232"/>
      <c r="AB232"/>
      <c r="AD232"/>
      <c r="AR232"/>
      <c r="AV232"/>
      <c r="AW232"/>
      <c r="AX232"/>
      <c r="AY232"/>
      <c r="AZ232"/>
      <c r="BA232"/>
      <c r="BE232"/>
      <c r="BF232"/>
      <c r="BG232"/>
    </row>
    <row r="233" spans="8:59">
      <c r="H233"/>
      <c r="J233"/>
      <c r="K233"/>
      <c r="L233"/>
      <c r="M233"/>
      <c r="N233"/>
      <c r="O233"/>
      <c r="AB233"/>
      <c r="AD233"/>
      <c r="AR233"/>
      <c r="AV233"/>
      <c r="AW233"/>
      <c r="AX233"/>
      <c r="AY233"/>
      <c r="AZ233"/>
      <c r="BA233"/>
      <c r="BE233"/>
      <c r="BF233"/>
      <c r="BG233"/>
    </row>
    <row r="234" spans="8:59">
      <c r="H234"/>
      <c r="J234"/>
      <c r="K234"/>
      <c r="L234"/>
      <c r="M234"/>
      <c r="N234"/>
      <c r="O234"/>
      <c r="AB234"/>
      <c r="AD234"/>
      <c r="AR234"/>
      <c r="AV234"/>
      <c r="AW234"/>
      <c r="AX234"/>
      <c r="AY234"/>
      <c r="AZ234"/>
      <c r="BA234"/>
      <c r="BE234"/>
      <c r="BF234"/>
      <c r="BG234"/>
    </row>
    <row r="235" spans="8:59">
      <c r="H235"/>
      <c r="J235"/>
      <c r="K235"/>
      <c r="L235"/>
      <c r="M235"/>
      <c r="N235"/>
      <c r="O235"/>
      <c r="AB235"/>
      <c r="AD235"/>
      <c r="AR235"/>
      <c r="AV235"/>
      <c r="AW235"/>
      <c r="AX235"/>
      <c r="AY235"/>
      <c r="AZ235"/>
      <c r="BA235"/>
      <c r="BE235"/>
      <c r="BF235"/>
      <c r="BG235"/>
    </row>
    <row r="236" spans="8:59">
      <c r="H236"/>
      <c r="J236"/>
      <c r="K236"/>
      <c r="L236"/>
      <c r="M236"/>
      <c r="N236"/>
      <c r="O236"/>
      <c r="AB236"/>
      <c r="AD236"/>
      <c r="AR236"/>
      <c r="AV236"/>
      <c r="AW236"/>
      <c r="AX236"/>
      <c r="AY236"/>
      <c r="AZ236"/>
      <c r="BA236"/>
      <c r="BE236"/>
      <c r="BF236"/>
      <c r="BG236"/>
    </row>
    <row r="237" spans="8:59">
      <c r="H237"/>
      <c r="J237"/>
      <c r="K237"/>
      <c r="L237"/>
      <c r="M237"/>
      <c r="N237"/>
      <c r="O237"/>
      <c r="AB237"/>
      <c r="AD237"/>
      <c r="AR237"/>
      <c r="AV237"/>
      <c r="AW237"/>
      <c r="AX237"/>
      <c r="AY237"/>
      <c r="AZ237"/>
      <c r="BA237"/>
      <c r="BE237"/>
      <c r="BF237"/>
      <c r="BG237"/>
    </row>
    <row r="238" spans="8:59">
      <c r="H238"/>
      <c r="J238"/>
      <c r="K238"/>
      <c r="L238"/>
      <c r="M238"/>
      <c r="N238"/>
      <c r="O238"/>
      <c r="AB238"/>
      <c r="AD238"/>
      <c r="AR238"/>
      <c r="AV238"/>
      <c r="AW238"/>
      <c r="AX238"/>
      <c r="AY238"/>
      <c r="AZ238"/>
      <c r="BA238"/>
      <c r="BE238"/>
      <c r="BF238"/>
      <c r="BG238"/>
    </row>
    <row r="239" spans="8:59">
      <c r="H239"/>
      <c r="J239"/>
      <c r="K239"/>
      <c r="L239"/>
      <c r="M239"/>
      <c r="N239"/>
      <c r="O239"/>
      <c r="AB239"/>
      <c r="AD239"/>
      <c r="AR239"/>
      <c r="AV239"/>
      <c r="AW239"/>
      <c r="AX239"/>
      <c r="AY239"/>
      <c r="AZ239"/>
      <c r="BA239"/>
      <c r="BE239"/>
      <c r="BF239"/>
      <c r="BG239"/>
    </row>
    <row r="240" spans="8:59">
      <c r="H240"/>
      <c r="J240"/>
      <c r="K240"/>
      <c r="L240"/>
      <c r="M240"/>
      <c r="N240"/>
      <c r="O240"/>
      <c r="AB240"/>
      <c r="AD240"/>
      <c r="AR240"/>
      <c r="AV240"/>
      <c r="AW240"/>
      <c r="AX240"/>
      <c r="AY240"/>
      <c r="AZ240"/>
      <c r="BA240"/>
      <c r="BE240"/>
      <c r="BF240"/>
      <c r="BG240"/>
    </row>
    <row r="241" spans="8:59">
      <c r="H241"/>
      <c r="J241"/>
      <c r="K241"/>
      <c r="L241"/>
      <c r="M241"/>
      <c r="N241"/>
      <c r="O241"/>
      <c r="AB241"/>
      <c r="AD241"/>
      <c r="AR241"/>
      <c r="AV241"/>
      <c r="AW241"/>
      <c r="AX241"/>
      <c r="AY241"/>
      <c r="AZ241"/>
      <c r="BA241"/>
      <c r="BE241"/>
      <c r="BF241"/>
      <c r="BG241"/>
    </row>
    <row r="242" spans="8:59">
      <c r="H242"/>
      <c r="J242"/>
      <c r="K242"/>
      <c r="L242"/>
      <c r="M242"/>
      <c r="N242"/>
      <c r="O242"/>
      <c r="AB242"/>
      <c r="AD242"/>
      <c r="AR242"/>
      <c r="AV242"/>
      <c r="AW242"/>
      <c r="AX242"/>
      <c r="AY242"/>
      <c r="AZ242"/>
      <c r="BA242"/>
      <c r="BE242"/>
      <c r="BF242"/>
      <c r="BG242"/>
    </row>
    <row r="243" spans="8:59">
      <c r="H243"/>
      <c r="J243"/>
      <c r="K243"/>
      <c r="L243"/>
      <c r="M243"/>
      <c r="N243"/>
      <c r="O243"/>
      <c r="AB243"/>
      <c r="AD243"/>
      <c r="AR243"/>
      <c r="AV243"/>
      <c r="AW243"/>
      <c r="AX243"/>
      <c r="AY243"/>
      <c r="AZ243"/>
      <c r="BA243"/>
      <c r="BE243"/>
      <c r="BF243"/>
      <c r="BG243"/>
    </row>
    <row r="244" spans="8:59">
      <c r="H244"/>
      <c r="J244"/>
      <c r="K244"/>
      <c r="L244"/>
      <c r="M244"/>
      <c r="N244"/>
      <c r="O244"/>
      <c r="AB244"/>
      <c r="AD244"/>
      <c r="AR244"/>
      <c r="AV244"/>
      <c r="AW244"/>
      <c r="AX244"/>
      <c r="AY244"/>
      <c r="AZ244"/>
      <c r="BA244"/>
      <c r="BE244"/>
      <c r="BF244"/>
      <c r="BG244"/>
    </row>
    <row r="245" spans="8:59">
      <c r="H245"/>
      <c r="J245"/>
      <c r="K245"/>
      <c r="L245"/>
      <c r="M245"/>
      <c r="N245"/>
      <c r="O245"/>
      <c r="AB245"/>
      <c r="AD245"/>
      <c r="AR245"/>
      <c r="AV245"/>
      <c r="AW245"/>
      <c r="AX245"/>
      <c r="AY245"/>
      <c r="AZ245"/>
      <c r="BA245"/>
      <c r="BE245"/>
      <c r="BF245"/>
      <c r="BG245"/>
    </row>
    <row r="246" spans="8:59">
      <c r="H246"/>
      <c r="J246"/>
      <c r="K246"/>
      <c r="L246"/>
      <c r="M246"/>
      <c r="N246"/>
      <c r="O246"/>
      <c r="AB246"/>
      <c r="AD246"/>
      <c r="AR246"/>
      <c r="AV246"/>
      <c r="AW246"/>
      <c r="AX246"/>
      <c r="AY246"/>
      <c r="AZ246"/>
      <c r="BA246"/>
      <c r="BE246"/>
      <c r="BF246"/>
      <c r="BG246"/>
    </row>
    <row r="247" spans="8:59">
      <c r="H247"/>
      <c r="J247"/>
      <c r="K247"/>
      <c r="L247"/>
      <c r="M247"/>
      <c r="N247"/>
      <c r="O247"/>
      <c r="AB247"/>
      <c r="AD247"/>
      <c r="AR247"/>
      <c r="AV247"/>
      <c r="AW247"/>
      <c r="AX247"/>
      <c r="AY247"/>
      <c r="AZ247"/>
      <c r="BA247"/>
      <c r="BE247"/>
      <c r="BF247"/>
      <c r="BG247"/>
    </row>
    <row r="248" spans="8:59">
      <c r="H248"/>
      <c r="J248"/>
      <c r="K248"/>
      <c r="L248"/>
      <c r="M248"/>
      <c r="N248"/>
      <c r="O248"/>
      <c r="AB248"/>
      <c r="AD248"/>
      <c r="AR248"/>
      <c r="AV248"/>
      <c r="AW248"/>
      <c r="AX248"/>
      <c r="AY248"/>
      <c r="AZ248"/>
      <c r="BA248"/>
      <c r="BE248"/>
      <c r="BF248"/>
      <c r="BG248"/>
    </row>
    <row r="249" spans="8:59">
      <c r="H249"/>
      <c r="J249"/>
      <c r="K249"/>
      <c r="L249"/>
      <c r="M249"/>
      <c r="N249"/>
      <c r="O249"/>
      <c r="AB249"/>
      <c r="AD249"/>
      <c r="AR249"/>
      <c r="AV249"/>
      <c r="AW249"/>
      <c r="AX249"/>
      <c r="AY249"/>
      <c r="AZ249"/>
      <c r="BA249"/>
      <c r="BE249"/>
      <c r="BF249"/>
      <c r="BG249"/>
    </row>
    <row r="250" spans="8:59">
      <c r="H250"/>
      <c r="J250"/>
      <c r="K250"/>
      <c r="L250"/>
      <c r="M250"/>
      <c r="N250"/>
      <c r="O250"/>
      <c r="AB250"/>
      <c r="AD250"/>
      <c r="AR250"/>
      <c r="AV250"/>
      <c r="AW250"/>
      <c r="AX250"/>
      <c r="AY250"/>
      <c r="AZ250"/>
      <c r="BA250"/>
      <c r="BE250"/>
      <c r="BF250"/>
      <c r="BG250"/>
    </row>
    <row r="251" spans="8:59">
      <c r="H251"/>
      <c r="J251"/>
      <c r="K251"/>
      <c r="L251"/>
      <c r="M251"/>
      <c r="N251"/>
      <c r="O251"/>
      <c r="AB251"/>
      <c r="AD251"/>
      <c r="AR251"/>
      <c r="AV251"/>
      <c r="AW251"/>
      <c r="AX251"/>
      <c r="AY251"/>
      <c r="AZ251"/>
      <c r="BA251"/>
      <c r="BE251"/>
      <c r="BF251"/>
      <c r="BG251"/>
    </row>
    <row r="252" spans="8:59">
      <c r="H252"/>
      <c r="J252"/>
      <c r="K252"/>
      <c r="L252"/>
      <c r="M252"/>
      <c r="N252"/>
      <c r="O252"/>
      <c r="AB252"/>
      <c r="AD252"/>
      <c r="AR252"/>
      <c r="AV252"/>
      <c r="AW252"/>
      <c r="AX252"/>
      <c r="AY252"/>
      <c r="AZ252"/>
      <c r="BA252"/>
      <c r="BE252"/>
      <c r="BF252"/>
      <c r="BG252"/>
    </row>
    <row r="253" spans="8:59">
      <c r="H253"/>
      <c r="J253"/>
      <c r="K253"/>
      <c r="L253"/>
      <c r="M253"/>
      <c r="N253"/>
      <c r="O253"/>
      <c r="AB253"/>
      <c r="AD253"/>
      <c r="AR253"/>
      <c r="AV253"/>
      <c r="AW253"/>
      <c r="AX253"/>
      <c r="AY253"/>
      <c r="AZ253"/>
      <c r="BA253"/>
      <c r="BE253"/>
      <c r="BF253"/>
      <c r="BG253"/>
    </row>
    <row r="254" spans="8:59">
      <c r="H254"/>
      <c r="J254"/>
      <c r="K254"/>
      <c r="L254"/>
      <c r="M254"/>
      <c r="N254"/>
      <c r="O254"/>
      <c r="AB254"/>
      <c r="AD254"/>
      <c r="AR254"/>
      <c r="AV254"/>
      <c r="AW254"/>
      <c r="AX254"/>
      <c r="AY254"/>
      <c r="AZ254"/>
      <c r="BA254"/>
      <c r="BE254"/>
      <c r="BF254"/>
      <c r="BG254"/>
    </row>
    <row r="255" spans="8:59">
      <c r="H255"/>
      <c r="J255"/>
      <c r="K255"/>
      <c r="L255"/>
      <c r="M255"/>
      <c r="N255"/>
      <c r="O255"/>
      <c r="AB255"/>
      <c r="AD255"/>
      <c r="AR255"/>
      <c r="AV255"/>
      <c r="AW255"/>
      <c r="AX255"/>
      <c r="AY255"/>
      <c r="AZ255"/>
      <c r="BA255"/>
      <c r="BE255"/>
      <c r="BF255"/>
      <c r="BG255"/>
    </row>
    <row r="256" spans="8:59">
      <c r="H256"/>
      <c r="J256"/>
      <c r="K256"/>
      <c r="L256"/>
      <c r="M256"/>
      <c r="N256"/>
      <c r="O256"/>
      <c r="AB256"/>
      <c r="AD256"/>
      <c r="AR256"/>
      <c r="AV256"/>
      <c r="AW256"/>
      <c r="AX256"/>
      <c r="AY256"/>
      <c r="AZ256"/>
      <c r="BA256"/>
      <c r="BE256"/>
      <c r="BF256"/>
      <c r="BG256"/>
    </row>
    <row r="257" spans="8:59">
      <c r="H257"/>
      <c r="J257"/>
      <c r="K257"/>
      <c r="L257"/>
      <c r="M257"/>
      <c r="N257"/>
      <c r="O257"/>
      <c r="AB257"/>
      <c r="AD257"/>
      <c r="AR257"/>
      <c r="AV257"/>
      <c r="AW257"/>
      <c r="AX257"/>
      <c r="AY257"/>
      <c r="AZ257"/>
      <c r="BA257"/>
      <c r="BE257"/>
      <c r="BF257"/>
      <c r="BG257"/>
    </row>
    <row r="258" spans="8:59">
      <c r="H258"/>
      <c r="J258"/>
      <c r="K258"/>
      <c r="L258"/>
      <c r="M258"/>
      <c r="N258"/>
      <c r="O258"/>
      <c r="AB258"/>
      <c r="AD258"/>
      <c r="AR258"/>
      <c r="AV258"/>
      <c r="AW258"/>
      <c r="AX258"/>
      <c r="AY258"/>
      <c r="AZ258"/>
      <c r="BA258"/>
      <c r="BE258"/>
      <c r="BF258"/>
      <c r="BG258"/>
    </row>
    <row r="259" spans="8:59">
      <c r="H259"/>
      <c r="J259"/>
      <c r="K259"/>
      <c r="L259"/>
      <c r="M259"/>
      <c r="N259"/>
      <c r="O259"/>
      <c r="AB259"/>
      <c r="AD259"/>
      <c r="AR259"/>
      <c r="AV259"/>
      <c r="AW259"/>
      <c r="AX259"/>
      <c r="AY259"/>
      <c r="AZ259"/>
      <c r="BA259"/>
      <c r="BE259"/>
      <c r="BF259"/>
      <c r="BG259"/>
    </row>
    <row r="260" spans="8:59">
      <c r="H260"/>
      <c r="J260"/>
      <c r="K260"/>
      <c r="L260"/>
      <c r="M260"/>
      <c r="N260"/>
      <c r="O260"/>
      <c r="AB260"/>
      <c r="AD260"/>
      <c r="AR260"/>
      <c r="AV260"/>
      <c r="AW260"/>
      <c r="AX260"/>
      <c r="AY260"/>
      <c r="AZ260"/>
      <c r="BA260"/>
      <c r="BE260"/>
      <c r="BF260"/>
      <c r="BG260"/>
    </row>
    <row r="261" spans="8:59">
      <c r="H261"/>
      <c r="J261"/>
      <c r="K261"/>
      <c r="L261"/>
      <c r="M261"/>
      <c r="N261"/>
      <c r="O261"/>
      <c r="AB261"/>
      <c r="AD261"/>
      <c r="AR261"/>
      <c r="AV261"/>
      <c r="AW261"/>
      <c r="AX261"/>
      <c r="AY261"/>
      <c r="AZ261"/>
      <c r="BA261"/>
      <c r="BE261"/>
      <c r="BF261"/>
      <c r="BG261"/>
    </row>
    <row r="262" spans="8:59">
      <c r="H262"/>
      <c r="J262"/>
      <c r="K262"/>
      <c r="L262"/>
      <c r="M262"/>
      <c r="N262"/>
      <c r="O262"/>
      <c r="AB262"/>
      <c r="AD262"/>
      <c r="AR262"/>
      <c r="AV262"/>
      <c r="AW262"/>
      <c r="AX262"/>
      <c r="AY262"/>
      <c r="AZ262"/>
      <c r="BA262"/>
      <c r="BE262"/>
      <c r="BF262"/>
      <c r="BG262"/>
    </row>
    <row r="263" spans="8:59">
      <c r="H263"/>
      <c r="J263"/>
      <c r="K263"/>
      <c r="L263"/>
      <c r="M263"/>
      <c r="N263"/>
      <c r="O263"/>
      <c r="AB263"/>
      <c r="AD263"/>
      <c r="AR263"/>
      <c r="AV263"/>
      <c r="AW263"/>
      <c r="AX263"/>
      <c r="AY263"/>
      <c r="AZ263"/>
      <c r="BA263"/>
      <c r="BE263"/>
      <c r="BF263"/>
      <c r="BG263"/>
    </row>
    <row r="264" spans="8:59">
      <c r="H264"/>
      <c r="J264"/>
      <c r="K264"/>
      <c r="L264"/>
      <c r="M264"/>
      <c r="N264"/>
      <c r="O264"/>
      <c r="AB264"/>
      <c r="AD264"/>
      <c r="AR264"/>
      <c r="AV264"/>
      <c r="AW264"/>
      <c r="AX264"/>
      <c r="AY264"/>
      <c r="AZ264"/>
      <c r="BA264"/>
      <c r="BE264"/>
      <c r="BF264"/>
      <c r="BG264"/>
    </row>
    <row r="265" spans="8:59">
      <c r="H265"/>
      <c r="J265"/>
      <c r="K265"/>
      <c r="L265"/>
      <c r="M265"/>
      <c r="N265"/>
      <c r="O265"/>
      <c r="AB265"/>
      <c r="AD265"/>
      <c r="AR265"/>
      <c r="AV265"/>
      <c r="AW265"/>
      <c r="AX265"/>
      <c r="AY265"/>
      <c r="AZ265"/>
      <c r="BA265"/>
      <c r="BE265"/>
      <c r="BF265"/>
      <c r="BG265"/>
    </row>
    <row r="266" spans="8:59">
      <c r="H266"/>
      <c r="J266"/>
      <c r="K266"/>
      <c r="L266"/>
      <c r="M266"/>
      <c r="N266"/>
      <c r="O266"/>
      <c r="AB266"/>
      <c r="AD266"/>
      <c r="AR266"/>
      <c r="AV266"/>
      <c r="AW266"/>
      <c r="AX266"/>
      <c r="AY266"/>
      <c r="AZ266"/>
      <c r="BA266"/>
      <c r="BE266"/>
      <c r="BF266"/>
      <c r="BG266"/>
    </row>
    <row r="267" spans="8:59">
      <c r="H267"/>
      <c r="J267"/>
      <c r="K267"/>
      <c r="L267"/>
      <c r="M267"/>
      <c r="N267"/>
      <c r="O267"/>
      <c r="AB267"/>
      <c r="AD267"/>
      <c r="AR267"/>
      <c r="AV267"/>
      <c r="AW267"/>
      <c r="AX267"/>
      <c r="AY267"/>
      <c r="AZ267"/>
      <c r="BA267"/>
      <c r="BE267"/>
      <c r="BF267"/>
      <c r="BG267"/>
    </row>
    <row r="268" spans="8:59">
      <c r="H268"/>
      <c r="J268"/>
      <c r="K268"/>
      <c r="L268"/>
      <c r="M268"/>
      <c r="N268"/>
      <c r="O268"/>
      <c r="AB268"/>
      <c r="AD268"/>
      <c r="AR268"/>
      <c r="AV268"/>
      <c r="AW268"/>
      <c r="AX268"/>
      <c r="AY268"/>
      <c r="AZ268"/>
      <c r="BA268"/>
      <c r="BE268"/>
      <c r="BF268"/>
      <c r="BG268"/>
    </row>
    <row r="269" spans="8:59">
      <c r="H269"/>
      <c r="J269"/>
      <c r="K269"/>
      <c r="L269"/>
      <c r="M269"/>
      <c r="N269"/>
      <c r="O269"/>
      <c r="AB269"/>
      <c r="AD269"/>
      <c r="AR269"/>
      <c r="AV269"/>
      <c r="AW269"/>
      <c r="AX269"/>
      <c r="AY269"/>
      <c r="AZ269"/>
      <c r="BA269"/>
      <c r="BE269"/>
      <c r="BF269"/>
      <c r="BG269"/>
    </row>
    <row r="270" spans="8:59">
      <c r="H270"/>
      <c r="J270"/>
      <c r="K270"/>
      <c r="L270"/>
      <c r="M270"/>
      <c r="N270"/>
      <c r="O270"/>
      <c r="AB270"/>
      <c r="AD270"/>
      <c r="AR270"/>
      <c r="AV270"/>
      <c r="AW270"/>
      <c r="AX270"/>
      <c r="AY270"/>
      <c r="AZ270"/>
      <c r="BA270"/>
      <c r="BE270"/>
      <c r="BF270"/>
      <c r="BG270"/>
    </row>
    <row r="271" spans="8:59">
      <c r="H271"/>
      <c r="J271"/>
      <c r="K271"/>
      <c r="L271"/>
      <c r="M271"/>
      <c r="N271"/>
      <c r="O271"/>
      <c r="AB271"/>
      <c r="AD271"/>
      <c r="AR271"/>
      <c r="AV271"/>
      <c r="AW271"/>
      <c r="AX271"/>
      <c r="AY271"/>
      <c r="AZ271"/>
      <c r="BA271"/>
      <c r="BE271"/>
      <c r="BF271"/>
      <c r="BG271"/>
    </row>
    <row r="272" spans="8:59">
      <c r="H272"/>
      <c r="J272"/>
      <c r="K272"/>
      <c r="L272"/>
      <c r="M272"/>
      <c r="N272"/>
      <c r="O272"/>
      <c r="AB272"/>
      <c r="AD272"/>
      <c r="AR272"/>
      <c r="AV272"/>
      <c r="AW272"/>
      <c r="AX272"/>
      <c r="AY272"/>
      <c r="AZ272"/>
      <c r="BA272"/>
      <c r="BE272"/>
      <c r="BF272"/>
      <c r="BG272"/>
    </row>
    <row r="273" spans="8:59">
      <c r="H273"/>
      <c r="J273"/>
      <c r="K273"/>
      <c r="L273"/>
      <c r="M273"/>
      <c r="N273"/>
      <c r="O273"/>
      <c r="AB273"/>
      <c r="AD273"/>
      <c r="AR273"/>
      <c r="AV273"/>
      <c r="AW273"/>
      <c r="AX273"/>
      <c r="AY273"/>
      <c r="AZ273"/>
      <c r="BA273"/>
      <c r="BE273"/>
      <c r="BF273"/>
      <c r="BG273"/>
    </row>
    <row r="274" spans="8:59">
      <c r="H274"/>
      <c r="J274"/>
      <c r="K274"/>
      <c r="L274"/>
      <c r="M274"/>
      <c r="N274"/>
      <c r="O274"/>
      <c r="AB274"/>
      <c r="AD274"/>
      <c r="AR274"/>
      <c r="AV274"/>
      <c r="AW274"/>
      <c r="AX274"/>
      <c r="AY274"/>
      <c r="AZ274"/>
      <c r="BA274"/>
      <c r="BE274"/>
      <c r="BF274"/>
      <c r="BG274"/>
    </row>
    <row r="275" spans="8:59">
      <c r="H275"/>
      <c r="J275"/>
      <c r="K275"/>
      <c r="L275"/>
      <c r="M275"/>
      <c r="N275"/>
      <c r="O275"/>
      <c r="AB275"/>
      <c r="AD275"/>
      <c r="AR275"/>
      <c r="AV275"/>
      <c r="AW275"/>
      <c r="AX275"/>
      <c r="AY275"/>
      <c r="AZ275"/>
      <c r="BA275"/>
      <c r="BE275"/>
      <c r="BF275"/>
      <c r="BG275"/>
    </row>
    <row r="276" spans="8:59">
      <c r="H276"/>
      <c r="J276"/>
      <c r="K276"/>
      <c r="L276"/>
      <c r="M276"/>
      <c r="N276"/>
      <c r="O276"/>
      <c r="AB276"/>
      <c r="AD276"/>
      <c r="AR276"/>
      <c r="AV276"/>
      <c r="AW276"/>
      <c r="AX276"/>
      <c r="AY276"/>
      <c r="AZ276"/>
      <c r="BA276"/>
      <c r="BE276"/>
      <c r="BF276"/>
      <c r="BG276"/>
    </row>
    <row r="277" spans="8:59">
      <c r="H277"/>
      <c r="J277"/>
      <c r="K277"/>
      <c r="L277"/>
      <c r="M277"/>
      <c r="N277"/>
      <c r="O277"/>
      <c r="AB277"/>
      <c r="AD277"/>
      <c r="AR277"/>
      <c r="AV277"/>
      <c r="AW277"/>
      <c r="AX277"/>
      <c r="AY277"/>
      <c r="AZ277"/>
      <c r="BA277"/>
      <c r="BE277"/>
      <c r="BF277"/>
      <c r="BG277"/>
    </row>
    <row r="278" spans="8:59">
      <c r="H278"/>
      <c r="J278"/>
      <c r="K278"/>
      <c r="L278"/>
      <c r="M278"/>
      <c r="N278"/>
      <c r="O278"/>
      <c r="AB278"/>
      <c r="AD278"/>
      <c r="AR278"/>
      <c r="AV278"/>
      <c r="AW278"/>
      <c r="AX278"/>
      <c r="AY278"/>
      <c r="AZ278"/>
      <c r="BA278"/>
      <c r="BE278"/>
      <c r="BF278"/>
      <c r="BG278"/>
    </row>
    <row r="279" spans="8:59">
      <c r="H279"/>
      <c r="J279"/>
      <c r="K279"/>
      <c r="L279"/>
      <c r="M279"/>
      <c r="N279"/>
      <c r="O279"/>
      <c r="AB279"/>
      <c r="AD279"/>
      <c r="AR279"/>
      <c r="AV279"/>
      <c r="AW279"/>
      <c r="AX279"/>
      <c r="AY279"/>
      <c r="AZ279"/>
      <c r="BA279"/>
      <c r="BE279"/>
      <c r="BF279"/>
      <c r="BG279"/>
    </row>
    <row r="280" spans="8:59">
      <c r="H280"/>
      <c r="J280"/>
      <c r="K280"/>
      <c r="L280"/>
      <c r="M280"/>
      <c r="N280"/>
      <c r="O280"/>
      <c r="AB280"/>
      <c r="AD280"/>
      <c r="AR280"/>
      <c r="AV280"/>
      <c r="AW280"/>
      <c r="AX280"/>
      <c r="AY280"/>
      <c r="AZ280"/>
      <c r="BA280"/>
      <c r="BE280"/>
      <c r="BF280"/>
      <c r="BG280"/>
    </row>
    <row r="281" spans="8:59">
      <c r="H281"/>
      <c r="J281"/>
      <c r="K281"/>
      <c r="L281"/>
      <c r="M281"/>
      <c r="N281"/>
      <c r="O281"/>
      <c r="AB281"/>
      <c r="AD281"/>
      <c r="AR281"/>
      <c r="AV281"/>
      <c r="AW281"/>
      <c r="AX281"/>
      <c r="AY281"/>
      <c r="AZ281"/>
      <c r="BA281"/>
      <c r="BE281"/>
      <c r="BF281"/>
      <c r="BG281"/>
    </row>
    <row r="282" spans="8:59">
      <c r="H282"/>
      <c r="J282"/>
      <c r="K282"/>
      <c r="L282"/>
      <c r="M282"/>
      <c r="N282"/>
      <c r="O282"/>
      <c r="AB282"/>
      <c r="AD282"/>
      <c r="AR282"/>
      <c r="AV282"/>
      <c r="AW282"/>
      <c r="AX282"/>
      <c r="AY282"/>
      <c r="AZ282"/>
      <c r="BA282"/>
      <c r="BE282"/>
      <c r="BF282"/>
      <c r="BG282"/>
    </row>
    <row r="283" spans="8:59">
      <c r="H283"/>
      <c r="J283"/>
      <c r="K283"/>
      <c r="L283"/>
      <c r="M283"/>
      <c r="N283"/>
      <c r="O283"/>
      <c r="AB283"/>
      <c r="AD283"/>
      <c r="AR283"/>
      <c r="AV283"/>
      <c r="AW283"/>
      <c r="AX283"/>
      <c r="AY283"/>
      <c r="AZ283"/>
      <c r="BA283"/>
      <c r="BE283"/>
      <c r="BF283"/>
      <c r="BG283"/>
    </row>
    <row r="284" spans="8:59">
      <c r="H284"/>
      <c r="J284"/>
      <c r="K284"/>
      <c r="L284"/>
      <c r="M284"/>
      <c r="N284"/>
      <c r="O284"/>
      <c r="AB284"/>
      <c r="AD284"/>
      <c r="AR284"/>
      <c r="AV284"/>
      <c r="AW284"/>
      <c r="AX284"/>
      <c r="AY284"/>
      <c r="AZ284"/>
      <c r="BA284"/>
      <c r="BE284"/>
      <c r="BF284"/>
      <c r="BG284"/>
    </row>
    <row r="285" spans="8:59">
      <c r="H285"/>
      <c r="J285"/>
      <c r="K285"/>
      <c r="L285"/>
      <c r="M285"/>
      <c r="N285"/>
      <c r="O285"/>
      <c r="AB285"/>
      <c r="AD285"/>
      <c r="AR285"/>
      <c r="AV285"/>
      <c r="AW285"/>
      <c r="AX285"/>
      <c r="AY285"/>
      <c r="AZ285"/>
      <c r="BA285"/>
      <c r="BE285"/>
      <c r="BF285"/>
      <c r="BG285"/>
    </row>
    <row r="286" spans="8:59">
      <c r="H286"/>
      <c r="J286"/>
      <c r="K286"/>
      <c r="L286"/>
      <c r="M286"/>
      <c r="N286"/>
      <c r="O286"/>
      <c r="AB286"/>
      <c r="AD286"/>
      <c r="AR286"/>
      <c r="AV286"/>
      <c r="AW286"/>
      <c r="AX286"/>
      <c r="AY286"/>
      <c r="AZ286"/>
      <c r="BA286"/>
      <c r="BE286"/>
      <c r="BF286"/>
      <c r="BG286"/>
    </row>
    <row r="287" spans="8:59">
      <c r="H287"/>
      <c r="J287"/>
      <c r="K287"/>
      <c r="L287"/>
      <c r="M287"/>
      <c r="N287"/>
      <c r="O287"/>
      <c r="AB287"/>
      <c r="AD287"/>
      <c r="AR287"/>
      <c r="AV287"/>
      <c r="AW287"/>
      <c r="AX287"/>
      <c r="AY287"/>
      <c r="AZ287"/>
      <c r="BA287"/>
      <c r="BE287"/>
      <c r="BF287"/>
      <c r="BG287"/>
    </row>
    <row r="288" spans="8:59">
      <c r="H288"/>
      <c r="J288"/>
      <c r="K288"/>
      <c r="L288"/>
      <c r="M288"/>
      <c r="N288"/>
      <c r="O288"/>
      <c r="AB288"/>
      <c r="AD288"/>
      <c r="AR288"/>
      <c r="AV288"/>
      <c r="AW288"/>
      <c r="AX288"/>
      <c r="AY288"/>
      <c r="AZ288"/>
      <c r="BA288"/>
      <c r="BE288"/>
      <c r="BF288"/>
      <c r="BG288"/>
    </row>
    <row r="289" spans="8:59">
      <c r="H289"/>
      <c r="J289"/>
      <c r="K289"/>
      <c r="L289"/>
      <c r="M289"/>
      <c r="N289"/>
      <c r="O289"/>
      <c r="AB289"/>
      <c r="AD289"/>
      <c r="AR289"/>
      <c r="AV289"/>
      <c r="AW289"/>
      <c r="AX289"/>
      <c r="AY289"/>
      <c r="AZ289"/>
      <c r="BA289"/>
      <c r="BE289"/>
      <c r="BF289"/>
      <c r="BG289"/>
    </row>
    <row r="290" spans="8:59">
      <c r="H290"/>
      <c r="J290"/>
      <c r="K290"/>
      <c r="L290"/>
      <c r="M290"/>
      <c r="N290"/>
      <c r="O290"/>
      <c r="AB290"/>
      <c r="AD290"/>
      <c r="AR290"/>
      <c r="AV290"/>
      <c r="AW290"/>
      <c r="AX290"/>
      <c r="AY290"/>
      <c r="AZ290"/>
      <c r="BA290"/>
      <c r="BE290"/>
      <c r="BF290"/>
      <c r="BG290"/>
    </row>
    <row r="291" spans="8:59">
      <c r="H291"/>
      <c r="J291"/>
      <c r="K291"/>
      <c r="L291"/>
      <c r="M291"/>
      <c r="N291"/>
      <c r="O291"/>
      <c r="AB291"/>
      <c r="AD291"/>
      <c r="AR291"/>
      <c r="AV291"/>
      <c r="AW291"/>
      <c r="AX291"/>
      <c r="AY291"/>
      <c r="AZ291"/>
      <c r="BA291"/>
      <c r="BE291"/>
      <c r="BF291"/>
      <c r="BG291"/>
    </row>
    <row r="292" spans="8:59">
      <c r="H292"/>
      <c r="J292"/>
      <c r="K292"/>
      <c r="L292"/>
      <c r="M292"/>
      <c r="N292"/>
      <c r="O292"/>
      <c r="AB292"/>
      <c r="AD292"/>
      <c r="AR292"/>
      <c r="AV292"/>
      <c r="AW292"/>
      <c r="AX292"/>
      <c r="AY292"/>
      <c r="AZ292"/>
      <c r="BA292"/>
      <c r="BE292"/>
      <c r="BF292"/>
      <c r="BG292"/>
    </row>
    <row r="293" spans="8:59">
      <c r="H293"/>
      <c r="J293"/>
      <c r="K293"/>
      <c r="L293"/>
      <c r="M293"/>
      <c r="N293"/>
      <c r="O293"/>
      <c r="AB293"/>
      <c r="AD293"/>
      <c r="AR293"/>
      <c r="AV293"/>
      <c r="AW293"/>
      <c r="AX293"/>
      <c r="AY293"/>
      <c r="AZ293"/>
      <c r="BA293"/>
      <c r="BE293"/>
      <c r="BF293"/>
      <c r="BG293"/>
    </row>
    <row r="294" spans="8:59">
      <c r="H294"/>
      <c r="J294"/>
      <c r="K294"/>
      <c r="L294"/>
      <c r="M294"/>
      <c r="N294"/>
      <c r="O294"/>
      <c r="AB294"/>
      <c r="AD294"/>
      <c r="AR294"/>
      <c r="AV294"/>
      <c r="AW294"/>
      <c r="AX294"/>
      <c r="AY294"/>
      <c r="AZ294"/>
      <c r="BA294"/>
      <c r="BE294"/>
      <c r="BF294"/>
      <c r="BG294"/>
    </row>
    <row r="295" spans="8:59">
      <c r="H295"/>
      <c r="J295"/>
      <c r="K295"/>
      <c r="L295"/>
      <c r="M295"/>
      <c r="N295"/>
      <c r="O295"/>
      <c r="AB295"/>
      <c r="AD295"/>
      <c r="AR295"/>
      <c r="AV295"/>
      <c r="AW295"/>
      <c r="AX295"/>
      <c r="AY295"/>
      <c r="AZ295"/>
      <c r="BA295"/>
      <c r="BE295"/>
      <c r="BF295"/>
      <c r="BG295"/>
    </row>
    <row r="296" spans="8:59">
      <c r="H296"/>
      <c r="J296"/>
      <c r="K296"/>
      <c r="L296"/>
      <c r="M296"/>
      <c r="N296"/>
      <c r="O296"/>
      <c r="AB296"/>
      <c r="AD296"/>
      <c r="AR296"/>
      <c r="AV296"/>
      <c r="AW296"/>
      <c r="AX296"/>
      <c r="AY296"/>
      <c r="AZ296"/>
      <c r="BA296"/>
      <c r="BE296"/>
      <c r="BF296"/>
      <c r="BG296"/>
    </row>
    <row r="297" spans="8:59">
      <c r="H297"/>
      <c r="J297"/>
      <c r="K297"/>
      <c r="L297"/>
      <c r="M297"/>
      <c r="N297"/>
      <c r="O297"/>
      <c r="AB297"/>
      <c r="AD297"/>
      <c r="AR297"/>
      <c r="AV297"/>
      <c r="AW297"/>
      <c r="AX297"/>
      <c r="AY297"/>
      <c r="AZ297"/>
      <c r="BA297"/>
      <c r="BE297"/>
      <c r="BF297"/>
      <c r="BG297"/>
    </row>
    <row r="298" spans="8:59">
      <c r="H298"/>
      <c r="J298"/>
      <c r="K298"/>
      <c r="L298"/>
      <c r="M298"/>
      <c r="N298"/>
      <c r="O298"/>
      <c r="AB298"/>
      <c r="AD298"/>
      <c r="AR298"/>
      <c r="AV298"/>
      <c r="AW298"/>
      <c r="AX298"/>
      <c r="AY298"/>
      <c r="AZ298"/>
      <c r="BA298"/>
      <c r="BE298"/>
      <c r="BF298"/>
      <c r="BG298"/>
    </row>
    <row r="299" spans="8:59">
      <c r="H299"/>
      <c r="J299"/>
      <c r="K299"/>
      <c r="L299"/>
      <c r="M299"/>
      <c r="N299"/>
      <c r="O299"/>
      <c r="AB299"/>
      <c r="AD299"/>
      <c r="AR299"/>
      <c r="AV299"/>
      <c r="AW299"/>
      <c r="AX299"/>
      <c r="AY299"/>
      <c r="AZ299"/>
      <c r="BA299"/>
      <c r="BE299"/>
      <c r="BF299"/>
      <c r="BG299"/>
    </row>
    <row r="300" spans="8:59">
      <c r="H300"/>
      <c r="J300"/>
      <c r="K300"/>
      <c r="L300"/>
      <c r="M300"/>
      <c r="N300"/>
      <c r="O300"/>
      <c r="AB300"/>
      <c r="AD300"/>
      <c r="AR300"/>
      <c r="AV300"/>
      <c r="AW300"/>
      <c r="AX300"/>
      <c r="AY300"/>
      <c r="AZ300"/>
      <c r="BA300"/>
      <c r="BE300"/>
      <c r="BF300"/>
      <c r="BG300"/>
    </row>
    <row r="301" spans="8:59">
      <c r="H301"/>
      <c r="J301"/>
      <c r="K301"/>
      <c r="L301"/>
      <c r="M301"/>
      <c r="N301"/>
      <c r="O301"/>
      <c r="AB301"/>
      <c r="AD301"/>
      <c r="AR301"/>
      <c r="AV301"/>
      <c r="AW301"/>
      <c r="AX301"/>
      <c r="AY301"/>
      <c r="AZ301"/>
      <c r="BA301"/>
      <c r="BE301"/>
      <c r="BF301"/>
      <c r="BG301"/>
    </row>
    <row r="302" spans="8:59">
      <c r="H302"/>
      <c r="J302"/>
      <c r="K302"/>
      <c r="L302"/>
      <c r="M302"/>
      <c r="N302"/>
      <c r="O302"/>
      <c r="AB302"/>
      <c r="AD302"/>
      <c r="AR302"/>
      <c r="AV302"/>
      <c r="AW302"/>
      <c r="AX302"/>
      <c r="AY302"/>
      <c r="AZ302"/>
      <c r="BA302"/>
      <c r="BE302"/>
      <c r="BF302"/>
      <c r="BG302"/>
    </row>
    <row r="303" spans="8:59">
      <c r="H303"/>
      <c r="J303"/>
      <c r="K303"/>
      <c r="L303"/>
      <c r="M303"/>
      <c r="N303"/>
      <c r="O303"/>
      <c r="AB303"/>
      <c r="AD303"/>
      <c r="AR303"/>
      <c r="AV303"/>
      <c r="AW303"/>
      <c r="AX303"/>
      <c r="AY303"/>
      <c r="AZ303"/>
      <c r="BA303"/>
      <c r="BE303"/>
      <c r="BF303"/>
      <c r="BG303"/>
    </row>
    <row r="304" spans="8:59">
      <c r="H304"/>
      <c r="J304"/>
      <c r="K304"/>
      <c r="L304"/>
      <c r="M304"/>
      <c r="N304"/>
      <c r="O304"/>
      <c r="AB304"/>
      <c r="AD304"/>
      <c r="AR304"/>
      <c r="AV304"/>
      <c r="AW304"/>
      <c r="AX304"/>
      <c r="AY304"/>
      <c r="AZ304"/>
      <c r="BA304"/>
      <c r="BE304"/>
      <c r="BF304"/>
      <c r="BG304"/>
    </row>
    <row r="305" spans="8:59">
      <c r="H305"/>
      <c r="J305"/>
      <c r="K305"/>
      <c r="L305"/>
      <c r="M305"/>
      <c r="N305"/>
      <c r="O305"/>
      <c r="AB305"/>
      <c r="AD305"/>
      <c r="AR305"/>
      <c r="AV305"/>
      <c r="AW305"/>
      <c r="AX305"/>
      <c r="AY305"/>
      <c r="AZ305"/>
      <c r="BA305"/>
      <c r="BE305"/>
      <c r="BF305"/>
      <c r="BG305"/>
    </row>
    <row r="306" spans="8:59">
      <c r="H306"/>
      <c r="J306"/>
      <c r="K306"/>
      <c r="L306"/>
      <c r="M306"/>
      <c r="N306"/>
      <c r="O306"/>
      <c r="AB306"/>
      <c r="AD306"/>
      <c r="AR306"/>
      <c r="AV306"/>
      <c r="AW306"/>
      <c r="AX306"/>
      <c r="AY306"/>
      <c r="AZ306"/>
      <c r="BA306"/>
      <c r="BE306"/>
      <c r="BF306"/>
      <c r="BG306"/>
    </row>
    <row r="307" spans="8:59">
      <c r="H307"/>
      <c r="J307"/>
      <c r="K307"/>
      <c r="L307"/>
      <c r="M307"/>
      <c r="N307"/>
      <c r="O307"/>
      <c r="AB307"/>
      <c r="AD307"/>
      <c r="AR307"/>
      <c r="AV307"/>
      <c r="AW307"/>
      <c r="AX307"/>
      <c r="AY307"/>
      <c r="AZ307"/>
      <c r="BA307"/>
      <c r="BE307"/>
      <c r="BF307"/>
      <c r="BG307"/>
    </row>
    <row r="308" spans="8:59">
      <c r="H308"/>
      <c r="J308"/>
      <c r="K308"/>
      <c r="L308"/>
      <c r="M308"/>
      <c r="N308"/>
      <c r="O308"/>
      <c r="AB308"/>
      <c r="AD308"/>
      <c r="AR308"/>
      <c r="AV308"/>
      <c r="AW308"/>
      <c r="AX308"/>
      <c r="AY308"/>
      <c r="AZ308"/>
      <c r="BA308"/>
      <c r="BE308"/>
      <c r="BF308"/>
      <c r="BG308"/>
    </row>
    <row r="309" spans="8:59">
      <c r="H309"/>
      <c r="J309"/>
      <c r="K309"/>
      <c r="L309"/>
      <c r="M309"/>
      <c r="N309"/>
      <c r="O309"/>
      <c r="AB309"/>
      <c r="AD309"/>
      <c r="AR309"/>
      <c r="AV309"/>
      <c r="AW309"/>
      <c r="AX309"/>
      <c r="AY309"/>
      <c r="AZ309"/>
      <c r="BA309"/>
      <c r="BE309"/>
      <c r="BF309"/>
      <c r="BG309"/>
    </row>
    <row r="310" spans="8:59">
      <c r="H310"/>
      <c r="J310"/>
      <c r="K310"/>
      <c r="L310"/>
      <c r="M310"/>
      <c r="N310"/>
      <c r="O310"/>
      <c r="AB310"/>
      <c r="AD310"/>
      <c r="AR310"/>
      <c r="AV310"/>
      <c r="AW310"/>
      <c r="AX310"/>
      <c r="AY310"/>
      <c r="AZ310"/>
      <c r="BA310"/>
      <c r="BE310"/>
      <c r="BF310"/>
      <c r="BG310"/>
    </row>
    <row r="311" spans="8:59">
      <c r="H311"/>
      <c r="J311"/>
      <c r="K311"/>
      <c r="L311"/>
      <c r="M311"/>
      <c r="N311"/>
      <c r="O311"/>
      <c r="AB311"/>
      <c r="AD311"/>
      <c r="AR311"/>
      <c r="AV311"/>
      <c r="AW311"/>
      <c r="AX311"/>
      <c r="AY311"/>
      <c r="AZ311"/>
      <c r="BA311"/>
      <c r="BE311"/>
      <c r="BF311"/>
      <c r="BG311"/>
    </row>
    <row r="312" spans="8:59">
      <c r="H312"/>
      <c r="J312"/>
      <c r="K312"/>
      <c r="L312"/>
      <c r="M312"/>
      <c r="N312"/>
      <c r="O312"/>
      <c r="AB312"/>
      <c r="AD312"/>
      <c r="AR312"/>
      <c r="AV312"/>
      <c r="AW312"/>
      <c r="AX312"/>
      <c r="AY312"/>
      <c r="AZ312"/>
      <c r="BA312"/>
      <c r="BE312"/>
      <c r="BF312"/>
      <c r="BG312"/>
    </row>
    <row r="313" spans="8:59">
      <c r="H313"/>
      <c r="J313"/>
      <c r="K313"/>
      <c r="L313"/>
      <c r="M313"/>
      <c r="N313"/>
      <c r="O313"/>
      <c r="AB313"/>
      <c r="AD313"/>
      <c r="AR313"/>
      <c r="AV313"/>
      <c r="AW313"/>
      <c r="AX313"/>
      <c r="AY313"/>
      <c r="AZ313"/>
      <c r="BA313"/>
      <c r="BE313"/>
      <c r="BF313"/>
      <c r="BG313"/>
    </row>
    <row r="314" spans="8:59">
      <c r="H314"/>
      <c r="J314"/>
      <c r="K314"/>
      <c r="L314"/>
      <c r="M314"/>
      <c r="N314"/>
      <c r="O314"/>
      <c r="AB314"/>
      <c r="AD314"/>
      <c r="AR314"/>
      <c r="AV314"/>
      <c r="AW314"/>
      <c r="AX314"/>
      <c r="AY314"/>
      <c r="AZ314"/>
      <c r="BA314"/>
      <c r="BE314"/>
      <c r="BF314"/>
      <c r="BG314"/>
    </row>
    <row r="315" spans="8:59">
      <c r="H315"/>
      <c r="J315"/>
      <c r="K315"/>
      <c r="L315"/>
      <c r="M315"/>
      <c r="N315"/>
      <c r="O315"/>
      <c r="AB315"/>
      <c r="AD315"/>
      <c r="AR315"/>
      <c r="AV315"/>
      <c r="AW315"/>
      <c r="AX315"/>
      <c r="AY315"/>
      <c r="AZ315"/>
      <c r="BA315"/>
      <c r="BE315"/>
      <c r="BF315"/>
      <c r="BG315"/>
    </row>
    <row r="316" spans="8:59">
      <c r="H316"/>
      <c r="J316"/>
      <c r="K316"/>
      <c r="L316"/>
      <c r="M316"/>
      <c r="N316"/>
      <c r="O316"/>
      <c r="AB316"/>
      <c r="AD316"/>
      <c r="AR316"/>
      <c r="AV316"/>
      <c r="AW316"/>
      <c r="AX316"/>
      <c r="AY316"/>
      <c r="AZ316"/>
      <c r="BA316"/>
      <c r="BE316"/>
      <c r="BF316"/>
      <c r="BG316"/>
    </row>
    <row r="317" spans="8:59">
      <c r="H317"/>
      <c r="J317"/>
      <c r="K317"/>
      <c r="L317"/>
      <c r="M317"/>
      <c r="N317"/>
      <c r="O317"/>
      <c r="AB317"/>
      <c r="AD317"/>
      <c r="AR317"/>
      <c r="AV317"/>
      <c r="AW317"/>
      <c r="AX317"/>
      <c r="AY317"/>
      <c r="AZ317"/>
      <c r="BA317"/>
      <c r="BE317"/>
      <c r="BF317"/>
      <c r="BG317"/>
    </row>
    <row r="318" spans="8:59">
      <c r="H318"/>
      <c r="J318"/>
      <c r="K318"/>
      <c r="L318"/>
      <c r="M318"/>
      <c r="N318"/>
      <c r="O318"/>
      <c r="AB318"/>
      <c r="AD318"/>
      <c r="AR318"/>
      <c r="AV318"/>
      <c r="AW318"/>
      <c r="AX318"/>
      <c r="AY318"/>
      <c r="AZ318"/>
      <c r="BA318"/>
      <c r="BE318"/>
      <c r="BF318"/>
      <c r="BG318"/>
    </row>
    <row r="319" spans="8:59">
      <c r="H319"/>
      <c r="J319"/>
      <c r="K319"/>
      <c r="L319"/>
      <c r="M319"/>
      <c r="N319"/>
      <c r="O319"/>
      <c r="AB319"/>
      <c r="AD319"/>
      <c r="AR319"/>
      <c r="AV319"/>
      <c r="AW319"/>
      <c r="AX319"/>
      <c r="AY319"/>
      <c r="AZ319"/>
      <c r="BA319"/>
      <c r="BE319"/>
      <c r="BF319"/>
      <c r="BG319"/>
    </row>
    <row r="320" spans="8:59">
      <c r="H320"/>
      <c r="J320"/>
      <c r="K320"/>
      <c r="L320"/>
      <c r="M320"/>
      <c r="N320"/>
      <c r="O320"/>
      <c r="AB320"/>
      <c r="AD320"/>
      <c r="AR320"/>
      <c r="AV320"/>
      <c r="AW320"/>
      <c r="AX320"/>
      <c r="AY320"/>
      <c r="AZ320"/>
      <c r="BA320"/>
      <c r="BE320"/>
      <c r="BF320"/>
      <c r="BG320"/>
    </row>
    <row r="321" spans="8:59">
      <c r="H321"/>
      <c r="J321"/>
      <c r="K321"/>
      <c r="L321"/>
      <c r="M321"/>
      <c r="N321"/>
      <c r="O321"/>
      <c r="AB321"/>
      <c r="AD321"/>
      <c r="AR321"/>
      <c r="AV321"/>
      <c r="AW321"/>
      <c r="AX321"/>
      <c r="AY321"/>
      <c r="AZ321"/>
      <c r="BA321"/>
      <c r="BE321"/>
      <c r="BF321"/>
      <c r="BG321"/>
    </row>
    <row r="322" spans="8:59">
      <c r="H322"/>
      <c r="J322"/>
      <c r="K322"/>
      <c r="L322"/>
      <c r="M322"/>
      <c r="N322"/>
      <c r="O322"/>
      <c r="AB322"/>
      <c r="AD322"/>
      <c r="AR322"/>
      <c r="AV322"/>
      <c r="AW322"/>
      <c r="AX322"/>
      <c r="AY322"/>
      <c r="AZ322"/>
      <c r="BA322"/>
      <c r="BE322"/>
      <c r="BF322"/>
      <c r="BG322"/>
    </row>
    <row r="323" spans="8:59">
      <c r="H323"/>
      <c r="J323"/>
      <c r="K323"/>
      <c r="L323"/>
      <c r="M323"/>
      <c r="N323"/>
      <c r="O323"/>
      <c r="AB323"/>
      <c r="AD323"/>
      <c r="AR323"/>
      <c r="AV323"/>
      <c r="AW323"/>
      <c r="AX323"/>
      <c r="AY323"/>
      <c r="AZ323"/>
      <c r="BA323"/>
      <c r="BE323"/>
      <c r="BF323"/>
      <c r="BG323"/>
    </row>
    <row r="324" spans="8:59">
      <c r="H324"/>
      <c r="J324"/>
      <c r="K324"/>
      <c r="L324"/>
      <c r="M324"/>
      <c r="N324"/>
      <c r="O324"/>
      <c r="AB324"/>
      <c r="AD324"/>
      <c r="AR324"/>
      <c r="AV324"/>
      <c r="AW324"/>
      <c r="AX324"/>
      <c r="AY324"/>
      <c r="AZ324"/>
      <c r="BA324"/>
      <c r="BE324"/>
      <c r="BF324"/>
      <c r="BG324"/>
    </row>
    <row r="325" spans="8:59">
      <c r="H325"/>
      <c r="J325"/>
      <c r="K325"/>
      <c r="L325"/>
      <c r="M325"/>
      <c r="N325"/>
      <c r="O325"/>
      <c r="AB325"/>
      <c r="AD325"/>
      <c r="AR325"/>
      <c r="AV325"/>
      <c r="AW325"/>
      <c r="AX325"/>
      <c r="AY325"/>
      <c r="AZ325"/>
      <c r="BA325"/>
      <c r="BE325"/>
      <c r="BF325"/>
      <c r="BG325"/>
    </row>
    <row r="326" spans="8:59">
      <c r="H326"/>
      <c r="J326"/>
      <c r="K326"/>
      <c r="L326"/>
      <c r="M326"/>
      <c r="N326"/>
      <c r="O326"/>
      <c r="AB326"/>
      <c r="AD326"/>
      <c r="AR326"/>
      <c r="AV326"/>
      <c r="AW326"/>
      <c r="AX326"/>
      <c r="AY326"/>
      <c r="AZ326"/>
      <c r="BA326"/>
      <c r="BE326"/>
      <c r="BF326"/>
      <c r="BG326"/>
    </row>
    <row r="327" spans="8:59">
      <c r="H327"/>
      <c r="J327"/>
      <c r="K327"/>
      <c r="L327"/>
      <c r="M327"/>
      <c r="N327"/>
      <c r="O327"/>
      <c r="AB327"/>
      <c r="AD327"/>
      <c r="AR327"/>
      <c r="AV327"/>
      <c r="AW327"/>
      <c r="AX327"/>
      <c r="AY327"/>
      <c r="AZ327"/>
      <c r="BA327"/>
      <c r="BE327"/>
      <c r="BF327"/>
      <c r="BG327"/>
    </row>
    <row r="328" spans="8:59">
      <c r="H328"/>
      <c r="J328"/>
      <c r="K328"/>
      <c r="L328"/>
      <c r="M328"/>
      <c r="N328"/>
      <c r="O328"/>
      <c r="AB328"/>
      <c r="AD328"/>
      <c r="AR328"/>
      <c r="AV328"/>
      <c r="AW328"/>
      <c r="AX328"/>
      <c r="AY328"/>
      <c r="AZ328"/>
      <c r="BA328"/>
      <c r="BE328"/>
      <c r="BF328"/>
      <c r="BG328"/>
    </row>
    <row r="329" spans="8:59">
      <c r="H329"/>
      <c r="J329"/>
      <c r="K329"/>
      <c r="L329"/>
      <c r="M329"/>
      <c r="N329"/>
      <c r="O329"/>
      <c r="AB329"/>
      <c r="AD329"/>
      <c r="AR329"/>
      <c r="AV329"/>
      <c r="AW329"/>
      <c r="AX329"/>
      <c r="AY329"/>
      <c r="AZ329"/>
      <c r="BA329"/>
      <c r="BE329"/>
      <c r="BF329"/>
      <c r="BG329"/>
    </row>
    <row r="330" spans="8:59">
      <c r="H330"/>
      <c r="J330"/>
      <c r="K330"/>
      <c r="L330"/>
      <c r="M330"/>
      <c r="N330"/>
      <c r="O330"/>
      <c r="AB330"/>
      <c r="AD330"/>
      <c r="AR330"/>
      <c r="AV330"/>
      <c r="AW330"/>
      <c r="AX330"/>
      <c r="AY330"/>
      <c r="AZ330"/>
      <c r="BA330"/>
      <c r="BE330"/>
      <c r="BF330"/>
      <c r="BG330"/>
    </row>
    <row r="331" spans="8:59">
      <c r="H331"/>
      <c r="J331"/>
      <c r="K331"/>
      <c r="L331"/>
      <c r="M331"/>
      <c r="N331"/>
      <c r="O331"/>
      <c r="AB331"/>
      <c r="AD331"/>
      <c r="AR331"/>
      <c r="AV331"/>
      <c r="AW331"/>
      <c r="AX331"/>
      <c r="AY331"/>
      <c r="AZ331"/>
      <c r="BA331"/>
      <c r="BE331"/>
      <c r="BF331"/>
      <c r="BG331"/>
    </row>
    <row r="332" spans="8:59">
      <c r="H332"/>
      <c r="J332"/>
      <c r="K332"/>
      <c r="L332"/>
      <c r="M332"/>
      <c r="N332"/>
      <c r="O332"/>
      <c r="AB332"/>
      <c r="AD332"/>
      <c r="AR332"/>
      <c r="AV332"/>
      <c r="AW332"/>
      <c r="AX332"/>
      <c r="AY332"/>
      <c r="AZ332"/>
      <c r="BA332"/>
      <c r="BE332"/>
      <c r="BF332"/>
      <c r="BG332"/>
    </row>
    <row r="333" spans="8:59">
      <c r="H333"/>
      <c r="J333"/>
      <c r="K333"/>
      <c r="L333"/>
      <c r="M333"/>
      <c r="N333"/>
      <c r="O333"/>
      <c r="AB333"/>
      <c r="AD333"/>
      <c r="AR333"/>
      <c r="AV333"/>
      <c r="AW333"/>
      <c r="AX333"/>
      <c r="AY333"/>
      <c r="AZ333"/>
      <c r="BA333"/>
      <c r="BE333"/>
      <c r="BF333"/>
      <c r="BG333"/>
    </row>
    <row r="334" spans="8:59">
      <c r="H334"/>
      <c r="J334"/>
      <c r="K334"/>
      <c r="L334"/>
      <c r="M334"/>
      <c r="N334"/>
      <c r="O334"/>
      <c r="AB334"/>
      <c r="AD334"/>
      <c r="AR334"/>
      <c r="AV334"/>
      <c r="AW334"/>
      <c r="AX334"/>
      <c r="AY334"/>
      <c r="AZ334"/>
      <c r="BA334"/>
      <c r="BE334"/>
      <c r="BF334"/>
      <c r="BG334"/>
    </row>
    <row r="335" spans="8:59">
      <c r="H335"/>
      <c r="J335"/>
      <c r="K335"/>
      <c r="L335"/>
      <c r="M335"/>
      <c r="N335"/>
      <c r="O335"/>
      <c r="AB335"/>
      <c r="AD335"/>
      <c r="AR335"/>
      <c r="AV335"/>
      <c r="AW335"/>
      <c r="AX335"/>
      <c r="AY335"/>
      <c r="AZ335"/>
      <c r="BA335"/>
      <c r="BE335"/>
      <c r="BF335"/>
      <c r="BG335"/>
    </row>
    <row r="336" spans="8:59">
      <c r="H336"/>
      <c r="J336"/>
      <c r="K336"/>
      <c r="L336"/>
      <c r="M336"/>
      <c r="N336"/>
      <c r="O336"/>
      <c r="AB336"/>
      <c r="AD336"/>
      <c r="AR336"/>
      <c r="AV336"/>
      <c r="AW336"/>
      <c r="AX336"/>
      <c r="AY336"/>
      <c r="AZ336"/>
      <c r="BA336"/>
      <c r="BE336"/>
      <c r="BF336"/>
      <c r="BG336"/>
    </row>
    <row r="337" spans="8:59">
      <c r="H337"/>
      <c r="J337"/>
      <c r="K337"/>
      <c r="L337"/>
      <c r="M337"/>
      <c r="N337"/>
      <c r="O337"/>
      <c r="AB337"/>
      <c r="AD337"/>
      <c r="AR337"/>
      <c r="AV337"/>
      <c r="AW337"/>
      <c r="AX337"/>
      <c r="AY337"/>
      <c r="AZ337"/>
      <c r="BA337"/>
      <c r="BE337"/>
      <c r="BF337"/>
      <c r="BG337"/>
    </row>
    <row r="338" spans="8:59">
      <c r="H338"/>
      <c r="J338"/>
      <c r="K338"/>
      <c r="L338"/>
      <c r="M338"/>
      <c r="N338"/>
      <c r="O338"/>
      <c r="AB338"/>
      <c r="AD338"/>
      <c r="AR338"/>
      <c r="AV338"/>
      <c r="AW338"/>
      <c r="AX338"/>
      <c r="AY338"/>
      <c r="AZ338"/>
      <c r="BA338"/>
      <c r="BE338"/>
      <c r="BF338"/>
      <c r="BG338"/>
    </row>
    <row r="339" spans="8:59">
      <c r="H339"/>
      <c r="J339"/>
      <c r="K339"/>
      <c r="L339"/>
      <c r="M339"/>
      <c r="N339"/>
      <c r="O339"/>
      <c r="AB339"/>
      <c r="AD339"/>
      <c r="AR339"/>
      <c r="AV339"/>
      <c r="AW339"/>
      <c r="AX339"/>
      <c r="AY339"/>
      <c r="AZ339"/>
      <c r="BA339"/>
      <c r="BE339"/>
      <c r="BF339"/>
      <c r="BG339"/>
    </row>
    <row r="340" spans="8:59">
      <c r="H340"/>
      <c r="J340"/>
      <c r="K340"/>
      <c r="L340"/>
      <c r="M340"/>
      <c r="N340"/>
      <c r="O340"/>
      <c r="AB340"/>
      <c r="AD340"/>
      <c r="AR340"/>
      <c r="AV340"/>
      <c r="AW340"/>
      <c r="AX340"/>
      <c r="AY340"/>
      <c r="AZ340"/>
      <c r="BA340"/>
      <c r="BE340"/>
      <c r="BF340"/>
      <c r="BG340"/>
    </row>
    <row r="341" spans="8:59">
      <c r="H341"/>
      <c r="J341"/>
      <c r="K341"/>
      <c r="L341"/>
      <c r="M341"/>
      <c r="N341"/>
      <c r="O341"/>
      <c r="AB341"/>
      <c r="AD341"/>
      <c r="AR341"/>
      <c r="AV341"/>
      <c r="AW341"/>
      <c r="AX341"/>
      <c r="AY341"/>
      <c r="AZ341"/>
      <c r="BA341"/>
      <c r="BE341"/>
      <c r="BF341"/>
      <c r="BG341"/>
    </row>
    <row r="342" spans="8:59">
      <c r="H342"/>
      <c r="J342"/>
      <c r="K342"/>
      <c r="L342"/>
      <c r="M342"/>
      <c r="N342"/>
      <c r="O342"/>
      <c r="AB342"/>
      <c r="AD342"/>
      <c r="AR342"/>
      <c r="AV342"/>
      <c r="AW342"/>
      <c r="AX342"/>
      <c r="AY342"/>
      <c r="AZ342"/>
      <c r="BA342"/>
      <c r="BE342"/>
      <c r="BF342"/>
      <c r="BG342"/>
    </row>
    <row r="343" spans="8:59">
      <c r="H343"/>
      <c r="J343"/>
      <c r="K343"/>
      <c r="L343"/>
      <c r="M343"/>
      <c r="N343"/>
      <c r="O343"/>
      <c r="AB343"/>
      <c r="AD343"/>
      <c r="AR343"/>
      <c r="AV343"/>
      <c r="AW343"/>
      <c r="AX343"/>
      <c r="AY343"/>
      <c r="AZ343"/>
      <c r="BA343"/>
      <c r="BE343"/>
      <c r="BF343"/>
      <c r="BG343"/>
    </row>
    <row r="344" spans="8:59">
      <c r="H344"/>
      <c r="J344"/>
      <c r="K344"/>
      <c r="L344"/>
      <c r="M344"/>
      <c r="N344"/>
      <c r="O344"/>
      <c r="AB344"/>
      <c r="AD344"/>
      <c r="AR344"/>
      <c r="AV344"/>
      <c r="AW344"/>
      <c r="AX344"/>
      <c r="AY344"/>
      <c r="AZ344"/>
      <c r="BA344"/>
      <c r="BE344"/>
      <c r="BF344"/>
      <c r="BG344"/>
    </row>
    <row r="345" spans="8:59">
      <c r="H345"/>
      <c r="J345"/>
      <c r="K345"/>
      <c r="L345"/>
      <c r="M345"/>
      <c r="N345"/>
      <c r="O345"/>
      <c r="AB345"/>
      <c r="AD345"/>
      <c r="AR345"/>
      <c r="AV345"/>
      <c r="AW345"/>
      <c r="AX345"/>
      <c r="AY345"/>
      <c r="AZ345"/>
      <c r="BA345"/>
      <c r="BE345"/>
      <c r="BF345"/>
      <c r="BG345"/>
    </row>
    <row r="346" spans="8:59">
      <c r="H346"/>
      <c r="J346"/>
      <c r="K346"/>
      <c r="L346"/>
      <c r="M346"/>
      <c r="N346"/>
      <c r="O346"/>
      <c r="AB346"/>
      <c r="AD346"/>
      <c r="AR346"/>
      <c r="AV346"/>
      <c r="AW346"/>
      <c r="AX346"/>
      <c r="AY346"/>
      <c r="AZ346"/>
      <c r="BA346"/>
      <c r="BE346"/>
      <c r="BF346"/>
      <c r="BG346"/>
    </row>
    <row r="347" spans="8:59">
      <c r="H347"/>
      <c r="J347"/>
      <c r="K347"/>
      <c r="L347"/>
      <c r="M347"/>
      <c r="N347"/>
      <c r="O347"/>
      <c r="AB347"/>
      <c r="AD347"/>
      <c r="AR347"/>
      <c r="AV347"/>
      <c r="AW347"/>
      <c r="AX347"/>
      <c r="AY347"/>
      <c r="AZ347"/>
      <c r="BA347"/>
      <c r="BE347"/>
      <c r="BF347"/>
      <c r="BG347"/>
    </row>
    <row r="348" spans="8:59">
      <c r="H348"/>
      <c r="J348"/>
      <c r="K348"/>
      <c r="L348"/>
      <c r="M348"/>
      <c r="N348"/>
      <c r="O348"/>
      <c r="AB348"/>
      <c r="AD348"/>
      <c r="AR348"/>
      <c r="AV348"/>
      <c r="AW348"/>
      <c r="AX348"/>
      <c r="AY348"/>
      <c r="AZ348"/>
      <c r="BA348"/>
      <c r="BE348"/>
      <c r="BF348"/>
      <c r="BG348"/>
    </row>
    <row r="349" spans="8:59">
      <c r="H349"/>
      <c r="J349"/>
      <c r="K349"/>
      <c r="L349"/>
      <c r="M349"/>
      <c r="N349"/>
      <c r="O349"/>
      <c r="AB349"/>
      <c r="AD349"/>
      <c r="AR349"/>
      <c r="AV349"/>
      <c r="AW349"/>
      <c r="AX349"/>
      <c r="AY349"/>
      <c r="AZ349"/>
      <c r="BA349"/>
      <c r="BE349"/>
      <c r="BF349"/>
      <c r="BG349"/>
    </row>
    <row r="350" spans="8:59">
      <c r="H350"/>
      <c r="J350"/>
      <c r="K350"/>
      <c r="L350"/>
      <c r="M350"/>
      <c r="N350"/>
      <c r="O350"/>
      <c r="AB350"/>
      <c r="AD350"/>
      <c r="AR350"/>
      <c r="AV350"/>
      <c r="AW350"/>
      <c r="AX350"/>
      <c r="AY350"/>
      <c r="AZ350"/>
      <c r="BA350"/>
      <c r="BE350"/>
      <c r="BF350"/>
      <c r="BG350"/>
    </row>
    <row r="351" spans="8:59">
      <c r="H351"/>
      <c r="J351"/>
      <c r="K351"/>
      <c r="L351"/>
      <c r="M351"/>
      <c r="N351"/>
      <c r="O351"/>
      <c r="AB351"/>
      <c r="AD351"/>
      <c r="AR351"/>
      <c r="AV351"/>
      <c r="AW351"/>
      <c r="AX351"/>
      <c r="AY351"/>
      <c r="AZ351"/>
      <c r="BA351"/>
      <c r="BE351"/>
      <c r="BF351"/>
      <c r="BG351"/>
    </row>
    <row r="352" spans="8:59">
      <c r="H352"/>
      <c r="J352"/>
      <c r="K352"/>
      <c r="L352"/>
      <c r="M352"/>
      <c r="N352"/>
      <c r="O352"/>
      <c r="AB352"/>
      <c r="AD352"/>
      <c r="AR352"/>
      <c r="AV352"/>
      <c r="AW352"/>
      <c r="AX352"/>
      <c r="AY352"/>
      <c r="AZ352"/>
      <c r="BA352"/>
      <c r="BE352"/>
      <c r="BF352"/>
      <c r="BG352"/>
    </row>
    <row r="353" spans="8:59">
      <c r="H353"/>
      <c r="J353"/>
      <c r="K353"/>
      <c r="L353"/>
      <c r="M353"/>
      <c r="N353"/>
      <c r="O353"/>
      <c r="AB353"/>
      <c r="AD353"/>
      <c r="AR353"/>
      <c r="AV353"/>
      <c r="AW353"/>
      <c r="AX353"/>
      <c r="AY353"/>
      <c r="AZ353"/>
      <c r="BA353"/>
      <c r="BE353"/>
      <c r="BF353"/>
      <c r="BG353"/>
    </row>
    <row r="354" spans="8:59">
      <c r="H354"/>
      <c r="J354"/>
      <c r="K354"/>
      <c r="L354"/>
      <c r="M354"/>
      <c r="N354"/>
      <c r="O354"/>
      <c r="AB354"/>
      <c r="AD354"/>
      <c r="AR354"/>
      <c r="AV354"/>
      <c r="AW354"/>
      <c r="AX354"/>
      <c r="AY354"/>
      <c r="AZ354"/>
      <c r="BA354"/>
      <c r="BE354"/>
      <c r="BF354"/>
      <c r="BG354"/>
    </row>
    <row r="355" spans="8:59">
      <c r="H355"/>
      <c r="J355"/>
      <c r="K355"/>
      <c r="L355"/>
      <c r="M355"/>
      <c r="N355"/>
      <c r="O355"/>
      <c r="AB355"/>
      <c r="AD355"/>
      <c r="AR355"/>
      <c r="AV355"/>
      <c r="AW355"/>
      <c r="AX355"/>
      <c r="AY355"/>
      <c r="AZ355"/>
      <c r="BA355"/>
      <c r="BE355"/>
      <c r="BF355"/>
      <c r="BG355"/>
    </row>
    <row r="356" spans="8:59">
      <c r="H356"/>
      <c r="J356"/>
      <c r="K356"/>
      <c r="L356"/>
      <c r="M356"/>
      <c r="N356"/>
      <c r="O356"/>
      <c r="AB356"/>
      <c r="AD356"/>
      <c r="AR356"/>
      <c r="AV356"/>
      <c r="AW356"/>
      <c r="AX356"/>
      <c r="AY356"/>
      <c r="AZ356"/>
      <c r="BA356"/>
      <c r="BE356"/>
      <c r="BF356"/>
      <c r="BG356"/>
    </row>
    <row r="357" spans="8:59">
      <c r="H357"/>
      <c r="J357"/>
      <c r="K357"/>
      <c r="L357"/>
      <c r="M357"/>
      <c r="N357"/>
      <c r="O357"/>
      <c r="AB357"/>
      <c r="AD357"/>
      <c r="AR357"/>
      <c r="AV357"/>
      <c r="AW357"/>
      <c r="AX357"/>
      <c r="AY357"/>
      <c r="AZ357"/>
      <c r="BA357"/>
      <c r="BE357"/>
      <c r="BF357"/>
      <c r="BG357"/>
    </row>
    <row r="358" spans="8:59">
      <c r="H358"/>
      <c r="J358"/>
      <c r="K358"/>
      <c r="L358"/>
      <c r="M358"/>
      <c r="N358"/>
      <c r="O358"/>
      <c r="AB358"/>
      <c r="AD358"/>
      <c r="AR358"/>
      <c r="AV358"/>
      <c r="AW358"/>
      <c r="AX358"/>
      <c r="AY358"/>
      <c r="AZ358"/>
      <c r="BA358"/>
      <c r="BE358"/>
      <c r="BF358"/>
      <c r="BG358"/>
    </row>
    <row r="359" spans="8:59">
      <c r="H359"/>
      <c r="J359"/>
      <c r="K359"/>
      <c r="L359"/>
      <c r="M359"/>
      <c r="N359"/>
      <c r="O359"/>
      <c r="AB359"/>
      <c r="AD359"/>
      <c r="AR359"/>
      <c r="AV359"/>
      <c r="AW359"/>
      <c r="AX359"/>
      <c r="AY359"/>
      <c r="AZ359"/>
      <c r="BA359"/>
      <c r="BE359"/>
      <c r="BF359"/>
      <c r="BG359"/>
    </row>
    <row r="360" spans="8:59">
      <c r="H360"/>
      <c r="J360"/>
      <c r="K360"/>
      <c r="L360"/>
      <c r="M360"/>
      <c r="N360"/>
      <c r="O360"/>
      <c r="AB360"/>
      <c r="AD360"/>
      <c r="AR360"/>
      <c r="AV360"/>
      <c r="AW360"/>
      <c r="AX360"/>
      <c r="AY360"/>
      <c r="AZ360"/>
      <c r="BA360"/>
      <c r="BE360"/>
      <c r="BF360"/>
      <c r="BG360"/>
    </row>
    <row r="361" spans="8:59">
      <c r="H361"/>
      <c r="J361"/>
      <c r="K361"/>
      <c r="L361"/>
      <c r="M361"/>
      <c r="N361"/>
      <c r="O361"/>
      <c r="AB361"/>
      <c r="AD361"/>
      <c r="AR361"/>
      <c r="AV361"/>
      <c r="AW361"/>
      <c r="AX361"/>
      <c r="AY361"/>
      <c r="AZ361"/>
      <c r="BA361"/>
      <c r="BE361"/>
      <c r="BF361"/>
      <c r="BG361"/>
    </row>
    <row r="362" spans="8:59">
      <c r="H362"/>
      <c r="J362"/>
      <c r="K362"/>
      <c r="L362"/>
      <c r="M362"/>
      <c r="N362"/>
      <c r="O362"/>
      <c r="AB362"/>
      <c r="AD362"/>
      <c r="AR362"/>
      <c r="AV362"/>
      <c r="AW362"/>
      <c r="AX362"/>
      <c r="AY362"/>
      <c r="AZ362"/>
      <c r="BA362"/>
      <c r="BE362"/>
      <c r="BF362"/>
      <c r="BG362"/>
    </row>
    <row r="363" spans="8:59">
      <c r="H363"/>
      <c r="J363"/>
      <c r="K363"/>
      <c r="L363"/>
      <c r="M363"/>
      <c r="N363"/>
      <c r="O363"/>
      <c r="AB363"/>
      <c r="AD363"/>
      <c r="AR363"/>
      <c r="AV363"/>
      <c r="AW363"/>
      <c r="AX363"/>
      <c r="AY363"/>
      <c r="AZ363"/>
      <c r="BA363"/>
      <c r="BE363"/>
      <c r="BF363"/>
      <c r="BG363"/>
    </row>
    <row r="364" spans="8:59">
      <c r="H364"/>
      <c r="J364"/>
      <c r="K364"/>
      <c r="L364"/>
      <c r="M364"/>
      <c r="N364"/>
      <c r="O364"/>
      <c r="AB364"/>
      <c r="AD364"/>
      <c r="AR364"/>
      <c r="AV364"/>
      <c r="AW364"/>
      <c r="AX364"/>
      <c r="AY364"/>
      <c r="AZ364"/>
      <c r="BA364"/>
      <c r="BE364"/>
      <c r="BF364"/>
      <c r="BG364"/>
    </row>
    <row r="365" spans="8:59">
      <c r="H365"/>
      <c r="J365"/>
      <c r="K365"/>
      <c r="L365"/>
      <c r="M365"/>
      <c r="N365"/>
      <c r="O365"/>
      <c r="AB365"/>
      <c r="AD365"/>
      <c r="AR365"/>
      <c r="AV365"/>
      <c r="AW365"/>
      <c r="AX365"/>
      <c r="AY365"/>
      <c r="AZ365"/>
      <c r="BA365"/>
      <c r="BE365"/>
      <c r="BF365"/>
      <c r="BG365"/>
    </row>
    <row r="366" spans="8:59">
      <c r="H366"/>
      <c r="J366"/>
      <c r="K366"/>
      <c r="L366"/>
      <c r="M366"/>
      <c r="N366"/>
      <c r="O366"/>
      <c r="AB366"/>
      <c r="AD366"/>
      <c r="AR366"/>
      <c r="AV366"/>
      <c r="AW366"/>
      <c r="AX366"/>
      <c r="AY366"/>
      <c r="AZ366"/>
      <c r="BA366"/>
      <c r="BE366"/>
      <c r="BF366"/>
      <c r="BG366"/>
    </row>
    <row r="367" spans="8:59">
      <c r="H367"/>
      <c r="J367"/>
      <c r="K367"/>
      <c r="L367"/>
      <c r="M367"/>
      <c r="N367"/>
      <c r="O367"/>
      <c r="AB367"/>
      <c r="AD367"/>
      <c r="AR367"/>
      <c r="AV367"/>
      <c r="AW367"/>
      <c r="AX367"/>
      <c r="AY367"/>
      <c r="AZ367"/>
      <c r="BA367"/>
      <c r="BE367"/>
      <c r="BF367"/>
      <c r="BG367"/>
    </row>
    <row r="368" spans="8:59">
      <c r="H368"/>
      <c r="J368"/>
      <c r="K368"/>
      <c r="L368"/>
      <c r="M368"/>
      <c r="N368"/>
      <c r="O368"/>
      <c r="AB368"/>
      <c r="AD368"/>
      <c r="AR368"/>
      <c r="AV368"/>
      <c r="AW368"/>
      <c r="AX368"/>
      <c r="AY368"/>
      <c r="AZ368"/>
      <c r="BA368"/>
      <c r="BE368"/>
      <c r="BF368"/>
      <c r="BG368"/>
    </row>
    <row r="369" spans="1:62">
      <c r="H369"/>
      <c r="J369"/>
      <c r="K369"/>
      <c r="L369"/>
      <c r="M369"/>
      <c r="N369"/>
      <c r="O369"/>
      <c r="AB369"/>
      <c r="AD369"/>
      <c r="AR369"/>
      <c r="AV369"/>
      <c r="AW369"/>
      <c r="AX369"/>
      <c r="AY369"/>
      <c r="AZ369"/>
      <c r="BA369"/>
      <c r="BE369"/>
      <c r="BF369"/>
      <c r="BG369"/>
    </row>
    <row r="370" spans="1:62">
      <c r="H370"/>
      <c r="J370"/>
      <c r="K370"/>
      <c r="L370"/>
      <c r="M370"/>
      <c r="N370"/>
      <c r="O370"/>
      <c r="AB370"/>
      <c r="AD370"/>
      <c r="AR370"/>
      <c r="AV370"/>
      <c r="AW370"/>
      <c r="AX370"/>
      <c r="AY370"/>
      <c r="AZ370"/>
      <c r="BA370"/>
      <c r="BE370"/>
      <c r="BF370"/>
      <c r="BG370"/>
    </row>
    <row r="371" spans="1:62">
      <c r="H371"/>
      <c r="J371"/>
      <c r="K371"/>
      <c r="L371"/>
      <c r="M371"/>
      <c r="N371"/>
      <c r="O371"/>
      <c r="AB371"/>
      <c r="AD371"/>
      <c r="AR371"/>
      <c r="AV371"/>
      <c r="AW371"/>
      <c r="AX371"/>
      <c r="AY371"/>
      <c r="AZ371"/>
      <c r="BA371"/>
      <c r="BE371"/>
      <c r="BF371"/>
      <c r="BG371"/>
    </row>
    <row r="372" spans="1:62">
      <c r="H372"/>
      <c r="J372"/>
      <c r="K372"/>
      <c r="L372"/>
      <c r="M372"/>
      <c r="N372"/>
      <c r="O372"/>
      <c r="AB372"/>
      <c r="AD372"/>
      <c r="AR372"/>
      <c r="AV372"/>
      <c r="AW372"/>
      <c r="AX372"/>
      <c r="AY372"/>
      <c r="AZ372"/>
      <c r="BA372"/>
      <c r="BE372"/>
      <c r="BF372"/>
      <c r="BG372"/>
    </row>
    <row r="373" spans="1:62">
      <c r="H373"/>
      <c r="J373"/>
      <c r="K373"/>
      <c r="L373"/>
      <c r="M373"/>
      <c r="N373"/>
      <c r="O373"/>
      <c r="AB373"/>
      <c r="AD373"/>
      <c r="AR373"/>
      <c r="AV373"/>
      <c r="AW373"/>
      <c r="AX373"/>
      <c r="AY373"/>
      <c r="AZ373"/>
      <c r="BA373"/>
      <c r="BE373"/>
      <c r="BF373"/>
      <c r="BG373"/>
    </row>
    <row r="374" spans="1:62">
      <c r="H374"/>
      <c r="J374"/>
      <c r="K374"/>
      <c r="L374"/>
      <c r="M374"/>
      <c r="N374"/>
      <c r="O374"/>
      <c r="AB374"/>
      <c r="AD374"/>
      <c r="AR374"/>
      <c r="AV374"/>
      <c r="AW374"/>
      <c r="AX374"/>
      <c r="AY374"/>
      <c r="AZ374"/>
      <c r="BA374"/>
      <c r="BE374"/>
      <c r="BF374"/>
      <c r="BG374"/>
    </row>
    <row r="375" spans="1:62">
      <c r="A375" s="25"/>
      <c r="B375" s="25"/>
      <c r="C375" s="25"/>
      <c r="D375" s="25"/>
      <c r="E375" s="25"/>
      <c r="F375" s="337"/>
      <c r="G375" s="337"/>
      <c r="H375" s="98"/>
      <c r="I375" s="98"/>
      <c r="J375" s="98"/>
      <c r="K375" s="98"/>
      <c r="L375" s="98"/>
      <c r="M375" s="98"/>
      <c r="N375" s="98"/>
      <c r="O375" s="98"/>
      <c r="P375" s="25"/>
      <c r="Q375" s="359"/>
      <c r="R375" s="393"/>
      <c r="S375" s="393"/>
      <c r="T375" s="393"/>
      <c r="U375" s="393"/>
      <c r="V375" s="25"/>
      <c r="W375" s="25"/>
      <c r="X375" s="98"/>
      <c r="Y375" s="98"/>
      <c r="Z375" s="25"/>
      <c r="AA375" s="98"/>
      <c r="AB375" s="120"/>
      <c r="AC375" s="98"/>
      <c r="AD375" s="98"/>
      <c r="AE375" s="25"/>
      <c r="AF375" s="25"/>
      <c r="AG375" s="25"/>
      <c r="AH375" s="25"/>
      <c r="AR375"/>
      <c r="AV375"/>
      <c r="AW375"/>
      <c r="AX375"/>
      <c r="AY375"/>
      <c r="AZ375"/>
      <c r="BA375"/>
      <c r="BE375"/>
      <c r="BF375"/>
      <c r="BG375"/>
    </row>
    <row r="376" spans="1:62">
      <c r="A376" s="25"/>
      <c r="B376" s="25"/>
      <c r="C376" s="25"/>
      <c r="D376" s="25"/>
      <c r="E376" s="25"/>
      <c r="F376" s="337"/>
      <c r="G376" s="337"/>
      <c r="H376" s="98"/>
      <c r="I376" s="98"/>
      <c r="J376" s="98"/>
      <c r="K376" s="98"/>
      <c r="L376" s="98"/>
      <c r="M376" s="98"/>
      <c r="N376" s="98"/>
      <c r="O376" s="98"/>
      <c r="P376" s="25"/>
      <c r="Q376" s="359"/>
      <c r="R376" s="393"/>
      <c r="S376" s="393"/>
      <c r="T376" s="393"/>
      <c r="U376" s="393"/>
      <c r="V376" s="25"/>
      <c r="W376" s="25"/>
      <c r="X376" s="98"/>
      <c r="Y376" s="98"/>
      <c r="Z376" s="25"/>
      <c r="AA376" s="98"/>
      <c r="AB376" s="120"/>
      <c r="AC376" s="98"/>
      <c r="AD376" s="98"/>
      <c r="AE376" s="25"/>
      <c r="AF376" s="25"/>
      <c r="AG376" s="25"/>
      <c r="AH376" s="25"/>
      <c r="AR376"/>
      <c r="AV376"/>
      <c r="AW376"/>
      <c r="AX376"/>
      <c r="AY376"/>
      <c r="AZ376"/>
      <c r="BA376"/>
      <c r="BE376"/>
      <c r="BF376"/>
      <c r="BG376"/>
    </row>
    <row r="377" spans="1:62">
      <c r="AL377" s="1"/>
      <c r="AM377" s="1"/>
      <c r="AN377" s="1"/>
      <c r="AO377" s="1"/>
      <c r="AP377" s="1"/>
      <c r="AQ377" s="1"/>
      <c r="AS377" s="1"/>
      <c r="AT377" s="1"/>
      <c r="AU377" s="1"/>
      <c r="BB377" s="1"/>
      <c r="BC377" s="1"/>
      <c r="BD377" s="1"/>
      <c r="BH377" s="1"/>
      <c r="BI377" s="1"/>
      <c r="BJ377" s="1"/>
    </row>
    <row r="378" spans="1:62">
      <c r="AL378" s="1"/>
      <c r="AM378" s="1"/>
      <c r="AN378" s="1"/>
      <c r="AO378" s="1"/>
      <c r="AP378" s="1"/>
      <c r="AQ378" s="1"/>
      <c r="AS378" s="1"/>
      <c r="AT378" s="1"/>
      <c r="AU378" s="1"/>
      <c r="BB378" s="1"/>
      <c r="BC378" s="1"/>
      <c r="BD378" s="1"/>
      <c r="BH378" s="1"/>
      <c r="BI378" s="1"/>
      <c r="BJ378" s="1"/>
    </row>
    <row r="379" spans="1:62">
      <c r="AL379" s="1"/>
      <c r="AM379" s="1"/>
      <c r="AN379" s="1"/>
      <c r="AO379" s="1"/>
      <c r="AP379" s="1"/>
      <c r="AQ379" s="1"/>
      <c r="AS379" s="1"/>
      <c r="AT379" s="1"/>
      <c r="AU379" s="1"/>
      <c r="BB379" s="1"/>
      <c r="BC379" s="1"/>
      <c r="BD379" s="1"/>
      <c r="BH379" s="1"/>
      <c r="BI379" s="1"/>
      <c r="BJ379" s="1"/>
    </row>
    <row r="380" spans="1:62">
      <c r="AL380" s="1"/>
      <c r="AM380" s="1"/>
      <c r="AN380" s="1"/>
      <c r="AO380" s="1"/>
      <c r="AP380" s="1"/>
      <c r="AQ380" s="1"/>
      <c r="AS380" s="1"/>
      <c r="AT380" s="1"/>
      <c r="AU380" s="1"/>
      <c r="BB380" s="1"/>
      <c r="BC380" s="1"/>
      <c r="BD380" s="1"/>
      <c r="BH380" s="1"/>
      <c r="BI380" s="1"/>
      <c r="BJ380" s="1"/>
    </row>
    <row r="381" spans="1:62">
      <c r="AL381" s="1"/>
      <c r="AM381" s="1"/>
      <c r="AN381" s="1"/>
      <c r="AO381" s="1"/>
      <c r="AP381" s="1"/>
      <c r="AQ381" s="1"/>
      <c r="AS381" s="1"/>
      <c r="AT381" s="1"/>
      <c r="AU381" s="1"/>
      <c r="BB381" s="1"/>
      <c r="BC381" s="1"/>
      <c r="BD381" s="1"/>
      <c r="BH381" s="1"/>
      <c r="BI381" s="1"/>
      <c r="BJ381" s="1"/>
    </row>
    <row r="382" spans="1:62">
      <c r="AL382" s="1"/>
      <c r="AM382" s="1"/>
      <c r="AN382" s="1"/>
      <c r="AO382" s="1"/>
      <c r="AP382" s="1"/>
      <c r="AQ382" s="1"/>
      <c r="AS382" s="1"/>
      <c r="AT382" s="1"/>
      <c r="AU382" s="1"/>
      <c r="BB382" s="1"/>
      <c r="BC382" s="1"/>
      <c r="BD382" s="1"/>
      <c r="BH382" s="1"/>
      <c r="BI382" s="1"/>
      <c r="BJ382" s="1"/>
    </row>
    <row r="383" spans="1:62">
      <c r="AL383" s="1"/>
      <c r="AM383" s="1"/>
      <c r="AN383" s="1"/>
      <c r="AO383" s="1"/>
      <c r="AP383" s="1"/>
      <c r="AQ383" s="1"/>
      <c r="AS383" s="1"/>
      <c r="AT383" s="1"/>
      <c r="AU383" s="1"/>
      <c r="BB383" s="1"/>
      <c r="BC383" s="1"/>
      <c r="BD383" s="1"/>
      <c r="BH383" s="1"/>
      <c r="BI383" s="1"/>
      <c r="BJ383" s="1"/>
    </row>
    <row r="384" spans="1:62">
      <c r="AL384" s="1"/>
      <c r="AM384" s="1"/>
      <c r="AN384" s="1"/>
      <c r="AO384" s="1"/>
      <c r="AP384" s="1"/>
      <c r="AQ384" s="1"/>
      <c r="AS384" s="1"/>
      <c r="AT384" s="1"/>
      <c r="AU384" s="1"/>
      <c r="BB384" s="1"/>
      <c r="BC384" s="1"/>
      <c r="BD384" s="1"/>
      <c r="BH384" s="1"/>
      <c r="BI384" s="1"/>
      <c r="BJ384" s="1"/>
    </row>
    <row r="385" spans="38:62">
      <c r="AL385" s="1"/>
      <c r="AM385" s="1"/>
      <c r="AN385" s="1"/>
      <c r="AO385" s="1"/>
      <c r="AP385" s="1"/>
      <c r="AQ385" s="1"/>
      <c r="AS385" s="1"/>
      <c r="AT385" s="1"/>
      <c r="AU385" s="1"/>
      <c r="BB385" s="1"/>
      <c r="BC385" s="1"/>
      <c r="BD385" s="1"/>
      <c r="BH385" s="1"/>
      <c r="BI385" s="1"/>
      <c r="BJ385" s="1"/>
    </row>
    <row r="386" spans="38:62">
      <c r="AL386" s="1"/>
      <c r="AM386" s="1"/>
      <c r="AN386" s="1"/>
      <c r="AO386" s="1"/>
      <c r="AP386" s="1"/>
      <c r="AQ386" s="1"/>
      <c r="AS386" s="1"/>
      <c r="AT386" s="1"/>
      <c r="AU386" s="1"/>
      <c r="BB386" s="1"/>
      <c r="BC386" s="1"/>
      <c r="BD386" s="1"/>
      <c r="BH386" s="1"/>
      <c r="BI386" s="1"/>
      <c r="BJ386" s="1"/>
    </row>
    <row r="387" spans="38:62">
      <c r="AL387" s="1"/>
      <c r="AM387" s="1"/>
      <c r="AN387" s="1"/>
      <c r="AO387" s="1"/>
      <c r="AP387" s="1"/>
      <c r="AQ387" s="1"/>
      <c r="AS387" s="1"/>
      <c r="AT387" s="1"/>
      <c r="AU387" s="1"/>
      <c r="BB387" s="1"/>
      <c r="BC387" s="1"/>
      <c r="BD387" s="1"/>
      <c r="BH387" s="1"/>
      <c r="BI387" s="1"/>
      <c r="BJ387" s="1"/>
    </row>
    <row r="388" spans="38:62">
      <c r="AL388" s="1"/>
      <c r="AM388" s="1"/>
      <c r="AN388" s="1"/>
      <c r="AO388" s="1"/>
      <c r="AP388" s="1"/>
      <c r="AQ388" s="1"/>
      <c r="AS388" s="1"/>
      <c r="AT388" s="1"/>
      <c r="AU388" s="1"/>
      <c r="BB388" s="1"/>
      <c r="BC388" s="1"/>
      <c r="BD388" s="1"/>
      <c r="BH388" s="1"/>
      <c r="BI388" s="1"/>
      <c r="BJ388" s="1"/>
    </row>
    <row r="389" spans="38:62">
      <c r="AL389" s="1"/>
      <c r="AM389" s="1"/>
      <c r="AN389" s="1"/>
      <c r="AO389" s="1"/>
      <c r="AP389" s="1"/>
      <c r="AQ389" s="1"/>
      <c r="AS389" s="1"/>
      <c r="AT389" s="1"/>
      <c r="AU389" s="1"/>
      <c r="BB389" s="1"/>
      <c r="BC389" s="1"/>
      <c r="BD389" s="1"/>
      <c r="BH389" s="1"/>
      <c r="BI389" s="1"/>
      <c r="BJ389" s="1"/>
    </row>
    <row r="390" spans="38:62">
      <c r="AL390" s="1"/>
      <c r="AM390" s="1"/>
      <c r="AN390" s="1"/>
      <c r="AO390" s="1"/>
      <c r="AP390" s="1"/>
      <c r="AQ390" s="1"/>
      <c r="AS390" s="1"/>
      <c r="AT390" s="1"/>
      <c r="AU390" s="1"/>
      <c r="BB390" s="1"/>
      <c r="BC390" s="1"/>
      <c r="BD390" s="1"/>
      <c r="BH390" s="1"/>
      <c r="BI390" s="1"/>
      <c r="BJ390" s="1"/>
    </row>
    <row r="391" spans="38:62">
      <c r="AL391" s="1"/>
      <c r="AM391" s="1"/>
      <c r="AN391" s="1"/>
      <c r="AO391" s="1"/>
      <c r="AP391" s="1"/>
      <c r="AQ391" s="1"/>
      <c r="AS391" s="1"/>
      <c r="AT391" s="1"/>
      <c r="AU391" s="1"/>
      <c r="BB391" s="1"/>
      <c r="BC391" s="1"/>
      <c r="BD391" s="1"/>
      <c r="BH391" s="1"/>
      <c r="BI391" s="1"/>
      <c r="BJ391" s="1"/>
    </row>
    <row r="392" spans="38:62">
      <c r="AL392" s="1"/>
      <c r="AM392" s="1"/>
      <c r="AN392" s="1"/>
      <c r="AO392" s="1"/>
      <c r="AP392" s="1"/>
      <c r="AQ392" s="1"/>
      <c r="AS392" s="1"/>
      <c r="AT392" s="1"/>
      <c r="AU392" s="1"/>
      <c r="BB392" s="1"/>
      <c r="BC392" s="1"/>
      <c r="BD392" s="1"/>
      <c r="BH392" s="1"/>
      <c r="BI392" s="1"/>
      <c r="BJ392" s="1"/>
    </row>
    <row r="393" spans="38:62">
      <c r="AL393" s="1"/>
      <c r="AM393" s="1"/>
      <c r="AN393" s="1"/>
      <c r="AO393" s="1"/>
      <c r="AP393" s="1"/>
      <c r="AQ393" s="1"/>
      <c r="AS393" s="1"/>
      <c r="AT393" s="1"/>
      <c r="AU393" s="1"/>
      <c r="BB393" s="1"/>
      <c r="BC393" s="1"/>
      <c r="BD393" s="1"/>
      <c r="BH393" s="1"/>
      <c r="BI393" s="1"/>
      <c r="BJ393" s="1"/>
    </row>
    <row r="394" spans="38:62">
      <c r="AL394" s="1"/>
      <c r="AM394" s="1"/>
      <c r="AN394" s="1"/>
      <c r="AO394" s="1"/>
      <c r="AP394" s="1"/>
      <c r="AQ394" s="1"/>
      <c r="AS394" s="1"/>
      <c r="AT394" s="1"/>
      <c r="AU394" s="1"/>
      <c r="BB394" s="1"/>
      <c r="BC394" s="1"/>
      <c r="BD394" s="1"/>
      <c r="BH394" s="1"/>
      <c r="BI394" s="1"/>
      <c r="BJ394" s="1"/>
    </row>
    <row r="395" spans="38:62">
      <c r="AL395" s="1"/>
      <c r="AM395" s="1"/>
      <c r="AN395" s="1"/>
      <c r="AO395" s="1"/>
      <c r="AP395" s="1"/>
      <c r="AQ395" s="1"/>
      <c r="AS395" s="1"/>
      <c r="AT395" s="1"/>
      <c r="AU395" s="1"/>
      <c r="BB395" s="1"/>
      <c r="BC395" s="1"/>
      <c r="BD395" s="1"/>
      <c r="BH395" s="1"/>
      <c r="BI395" s="1"/>
      <c r="BJ395" s="1"/>
    </row>
    <row r="396" spans="38:62">
      <c r="AL396" s="1"/>
      <c r="AM396" s="1"/>
      <c r="AN396" s="1"/>
      <c r="AO396" s="1"/>
      <c r="AP396" s="1"/>
      <c r="AQ396" s="1"/>
      <c r="AS396" s="1"/>
      <c r="AT396" s="1"/>
      <c r="AU396" s="1"/>
      <c r="BB396" s="1"/>
      <c r="BC396" s="1"/>
      <c r="BD396" s="1"/>
      <c r="BH396" s="1"/>
      <c r="BI396" s="1"/>
      <c r="BJ396" s="1"/>
    </row>
    <row r="397" spans="38:62">
      <c r="AL397" s="1"/>
      <c r="AM397" s="1"/>
      <c r="AN397" s="1"/>
      <c r="AO397" s="1"/>
      <c r="AP397" s="1"/>
      <c r="AQ397" s="1"/>
      <c r="AS397" s="1"/>
      <c r="AT397" s="1"/>
      <c r="AU397" s="1"/>
      <c r="BB397" s="1"/>
      <c r="BC397" s="1"/>
      <c r="BD397" s="1"/>
      <c r="BH397" s="1"/>
      <c r="BI397" s="1"/>
      <c r="BJ397" s="1"/>
    </row>
    <row r="398" spans="38:62">
      <c r="AL398" s="1"/>
      <c r="AM398" s="1"/>
      <c r="AN398" s="1"/>
      <c r="AO398" s="1"/>
      <c r="AP398" s="1"/>
      <c r="AQ398" s="1"/>
      <c r="AS398" s="1"/>
      <c r="AT398" s="1"/>
      <c r="AU398" s="1"/>
      <c r="BB398" s="1"/>
      <c r="BC398" s="1"/>
      <c r="BD398" s="1"/>
      <c r="BH398" s="1"/>
      <c r="BI398" s="1"/>
      <c r="BJ398" s="1"/>
    </row>
    <row r="399" spans="38:62">
      <c r="AL399" s="1"/>
      <c r="AM399" s="1"/>
      <c r="AN399" s="1"/>
      <c r="AO399" s="1"/>
      <c r="AP399" s="1"/>
      <c r="AQ399" s="1"/>
      <c r="AS399" s="1"/>
      <c r="AT399" s="1"/>
      <c r="AU399" s="1"/>
      <c r="BB399" s="1"/>
      <c r="BC399" s="1"/>
      <c r="BD399" s="1"/>
      <c r="BH399" s="1"/>
      <c r="BI399" s="1"/>
      <c r="BJ399" s="1"/>
    </row>
    <row r="400" spans="38:62">
      <c r="AL400" s="1"/>
      <c r="AM400" s="1"/>
      <c r="AN400" s="1"/>
      <c r="AO400" s="1"/>
      <c r="AP400" s="1"/>
      <c r="AQ400" s="1"/>
      <c r="AS400" s="1"/>
      <c r="AT400" s="1"/>
      <c r="AU400" s="1"/>
      <c r="BB400" s="1"/>
      <c r="BC400" s="1"/>
      <c r="BD400" s="1"/>
      <c r="BH400" s="1"/>
      <c r="BI400" s="1"/>
      <c r="BJ400" s="1"/>
    </row>
    <row r="401" spans="38:62">
      <c r="AL401" s="1"/>
      <c r="AM401" s="1"/>
      <c r="AN401" s="1"/>
      <c r="AO401" s="1"/>
      <c r="AP401" s="1"/>
      <c r="AQ401" s="1"/>
      <c r="AS401" s="1"/>
      <c r="AT401" s="1"/>
      <c r="AU401" s="1"/>
      <c r="BB401" s="1"/>
      <c r="BC401" s="1"/>
      <c r="BD401" s="1"/>
      <c r="BH401" s="1"/>
      <c r="BI401" s="1"/>
      <c r="BJ401" s="1"/>
    </row>
    <row r="402" spans="38:62">
      <c r="AL402" s="1"/>
      <c r="AM402" s="1"/>
      <c r="AN402" s="1"/>
      <c r="AO402" s="1"/>
      <c r="AP402" s="1"/>
      <c r="AQ402" s="1"/>
      <c r="AS402" s="1"/>
      <c r="AT402" s="1"/>
      <c r="AU402" s="1"/>
      <c r="BB402" s="1"/>
      <c r="BC402" s="1"/>
      <c r="BD402" s="1"/>
      <c r="BH402" s="1"/>
      <c r="BI402" s="1"/>
      <c r="BJ402" s="1"/>
    </row>
    <row r="403" spans="38:62">
      <c r="AL403" s="1"/>
      <c r="AM403" s="1"/>
      <c r="AN403" s="1"/>
      <c r="AO403" s="1"/>
      <c r="AP403" s="1"/>
      <c r="AQ403" s="1"/>
      <c r="AS403" s="1"/>
      <c r="AT403" s="1"/>
      <c r="AU403" s="1"/>
      <c r="BB403" s="1"/>
      <c r="BC403" s="1"/>
      <c r="BD403" s="1"/>
      <c r="BH403" s="1"/>
      <c r="BI403" s="1"/>
      <c r="BJ403" s="1"/>
    </row>
    <row r="404" spans="38:62">
      <c r="AL404" s="1"/>
      <c r="AM404" s="1"/>
      <c r="AN404" s="1"/>
      <c r="AO404" s="1"/>
      <c r="AP404" s="1"/>
      <c r="AQ404" s="1"/>
      <c r="AS404" s="1"/>
      <c r="AT404" s="1"/>
      <c r="AU404" s="1"/>
      <c r="BB404" s="1"/>
      <c r="BC404" s="1"/>
      <c r="BD404" s="1"/>
      <c r="BH404" s="1"/>
      <c r="BI404" s="1"/>
      <c r="BJ404" s="1"/>
    </row>
    <row r="405" spans="38:62">
      <c r="AL405" s="1"/>
      <c r="AM405" s="1"/>
      <c r="AN405" s="1"/>
      <c r="AO405" s="1"/>
      <c r="AP405" s="1"/>
      <c r="AQ405" s="1"/>
      <c r="AS405" s="1"/>
      <c r="AT405" s="1"/>
      <c r="AU405" s="1"/>
      <c r="BB405" s="1"/>
      <c r="BC405" s="1"/>
      <c r="BD405" s="1"/>
      <c r="BH405" s="1"/>
      <c r="BI405" s="1"/>
      <c r="BJ405" s="1"/>
    </row>
    <row r="406" spans="38:62">
      <c r="AL406" s="1"/>
      <c r="AM406" s="1"/>
      <c r="AN406" s="1"/>
      <c r="AO406" s="1"/>
      <c r="AP406" s="1"/>
      <c r="AQ406" s="1"/>
      <c r="AS406" s="1"/>
      <c r="AT406" s="1"/>
      <c r="AU406" s="1"/>
      <c r="BB406" s="1"/>
      <c r="BC406" s="1"/>
      <c r="BD406" s="1"/>
      <c r="BH406" s="1"/>
      <c r="BI406" s="1"/>
      <c r="BJ406" s="1"/>
    </row>
    <row r="407" spans="38:62">
      <c r="AL407" s="1"/>
      <c r="AM407" s="1"/>
      <c r="AN407" s="1"/>
      <c r="AO407" s="1"/>
      <c r="AP407" s="1"/>
      <c r="AQ407" s="1"/>
      <c r="AS407" s="1"/>
      <c r="AT407" s="1"/>
      <c r="AU407" s="1"/>
      <c r="BB407" s="1"/>
      <c r="BC407" s="1"/>
      <c r="BD407" s="1"/>
      <c r="BH407" s="1"/>
      <c r="BI407" s="1"/>
      <c r="BJ407" s="1"/>
    </row>
    <row r="408" spans="38:62">
      <c r="AL408" s="1"/>
      <c r="AM408" s="1"/>
      <c r="AN408" s="1"/>
      <c r="AO408" s="1"/>
      <c r="AP408" s="1"/>
      <c r="AQ408" s="1"/>
      <c r="AS408" s="1"/>
      <c r="AT408" s="1"/>
      <c r="AU408" s="1"/>
      <c r="BB408" s="1"/>
      <c r="BC408" s="1"/>
      <c r="BD408" s="1"/>
      <c r="BH408" s="1"/>
      <c r="BI408" s="1"/>
      <c r="BJ408" s="1"/>
    </row>
    <row r="409" spans="38:62">
      <c r="AL409" s="1"/>
      <c r="AM409" s="1"/>
      <c r="AN409" s="1"/>
      <c r="AO409" s="1"/>
      <c r="AP409" s="1"/>
      <c r="AQ409" s="1"/>
      <c r="AS409" s="1"/>
      <c r="AT409" s="1"/>
      <c r="AU409" s="1"/>
      <c r="BB409" s="1"/>
      <c r="BC409" s="1"/>
      <c r="BD409" s="1"/>
      <c r="BH409" s="1"/>
      <c r="BI409" s="1"/>
      <c r="BJ409" s="1"/>
    </row>
    <row r="410" spans="38:62">
      <c r="AL410" s="1"/>
      <c r="AM410" s="1"/>
      <c r="AN410" s="1"/>
      <c r="AO410" s="1"/>
      <c r="AP410" s="1"/>
      <c r="AQ410" s="1"/>
      <c r="AS410" s="1"/>
      <c r="AT410" s="1"/>
      <c r="AU410" s="1"/>
      <c r="BB410" s="1"/>
      <c r="BC410" s="1"/>
      <c r="BD410" s="1"/>
      <c r="BH410" s="1"/>
      <c r="BI410" s="1"/>
      <c r="BJ410" s="1"/>
    </row>
    <row r="411" spans="38:62">
      <c r="AL411" s="1"/>
      <c r="AM411" s="1"/>
      <c r="AN411" s="1"/>
      <c r="AO411" s="1"/>
      <c r="AP411" s="1"/>
      <c r="AQ411" s="1"/>
      <c r="AS411" s="1"/>
      <c r="AT411" s="1"/>
      <c r="AU411" s="1"/>
      <c r="BB411" s="1"/>
      <c r="BC411" s="1"/>
      <c r="BD411" s="1"/>
      <c r="BH411" s="1"/>
      <c r="BI411" s="1"/>
      <c r="BJ411" s="1"/>
    </row>
    <row r="412" spans="38:62">
      <c r="AL412" s="1"/>
      <c r="AM412" s="1"/>
      <c r="AN412" s="1"/>
      <c r="AO412" s="1"/>
      <c r="AP412" s="1"/>
      <c r="AQ412" s="1"/>
      <c r="AS412" s="1"/>
      <c r="AT412" s="1"/>
      <c r="AU412" s="1"/>
      <c r="BB412" s="1"/>
      <c r="BC412" s="1"/>
      <c r="BD412" s="1"/>
      <c r="BH412" s="1"/>
      <c r="BI412" s="1"/>
      <c r="BJ412" s="1"/>
    </row>
    <row r="413" spans="38:62">
      <c r="AL413" s="1"/>
      <c r="AM413" s="1"/>
      <c r="AN413" s="1"/>
      <c r="AO413" s="1"/>
      <c r="AP413" s="1"/>
      <c r="AQ413" s="1"/>
      <c r="AS413" s="1"/>
      <c r="AT413" s="1"/>
      <c r="AU413" s="1"/>
      <c r="BB413" s="1"/>
      <c r="BC413" s="1"/>
      <c r="BD413" s="1"/>
      <c r="BH413" s="1"/>
      <c r="BI413" s="1"/>
      <c r="BJ413" s="1"/>
    </row>
    <row r="414" spans="38:62">
      <c r="AL414" s="1"/>
      <c r="AM414" s="1"/>
      <c r="AN414" s="1"/>
      <c r="AO414" s="1"/>
      <c r="AP414" s="1"/>
      <c r="AQ414" s="1"/>
      <c r="AS414" s="1"/>
      <c r="AT414" s="1"/>
      <c r="AU414" s="1"/>
      <c r="BB414" s="1"/>
      <c r="BC414" s="1"/>
      <c r="BD414" s="1"/>
      <c r="BH414" s="1"/>
      <c r="BI414" s="1"/>
      <c r="BJ414" s="1"/>
    </row>
    <row r="415" spans="38:62">
      <c r="AL415" s="1"/>
      <c r="AM415" s="1"/>
      <c r="AN415" s="1"/>
      <c r="AO415" s="1"/>
      <c r="AP415" s="1"/>
      <c r="AQ415" s="1"/>
      <c r="AS415" s="1"/>
      <c r="AT415" s="1"/>
      <c r="AU415" s="1"/>
      <c r="BB415" s="1"/>
      <c r="BC415" s="1"/>
      <c r="BD415" s="1"/>
      <c r="BH415" s="1"/>
      <c r="BI415" s="1"/>
      <c r="BJ415" s="1"/>
    </row>
    <row r="416" spans="38:62">
      <c r="AL416" s="1"/>
      <c r="AM416" s="1"/>
      <c r="AN416" s="1"/>
      <c r="AO416" s="1"/>
      <c r="AP416" s="1"/>
      <c r="AQ416" s="1"/>
      <c r="AS416" s="1"/>
      <c r="AT416" s="1"/>
      <c r="AU416" s="1"/>
      <c r="BB416" s="1"/>
      <c r="BC416" s="1"/>
      <c r="BD416" s="1"/>
      <c r="BH416" s="1"/>
      <c r="BI416" s="1"/>
      <c r="BJ416" s="1"/>
    </row>
    <row r="417" spans="38:62">
      <c r="AL417" s="1"/>
      <c r="AM417" s="1"/>
      <c r="AN417" s="1"/>
      <c r="AO417" s="1"/>
      <c r="AP417" s="1"/>
      <c r="AQ417" s="1"/>
      <c r="AS417" s="1"/>
      <c r="AT417" s="1"/>
      <c r="AU417" s="1"/>
      <c r="BB417" s="1"/>
      <c r="BC417" s="1"/>
      <c r="BD417" s="1"/>
      <c r="BH417" s="1"/>
      <c r="BI417" s="1"/>
      <c r="BJ417" s="1"/>
    </row>
    <row r="418" spans="38:62">
      <c r="AL418" s="1"/>
      <c r="AM418" s="1"/>
      <c r="AN418" s="1"/>
      <c r="AO418" s="1"/>
      <c r="AP418" s="1"/>
      <c r="AQ418" s="1"/>
      <c r="AS418" s="1"/>
      <c r="AT418" s="1"/>
      <c r="AU418" s="1"/>
      <c r="BB418" s="1"/>
      <c r="BC418" s="1"/>
      <c r="BD418" s="1"/>
      <c r="BH418" s="1"/>
      <c r="BI418" s="1"/>
      <c r="BJ418" s="1"/>
    </row>
    <row r="419" spans="38:62">
      <c r="AL419" s="1"/>
      <c r="AM419" s="1"/>
      <c r="AN419" s="1"/>
      <c r="AO419" s="1"/>
      <c r="AP419" s="1"/>
      <c r="AQ419" s="1"/>
      <c r="AS419" s="1"/>
      <c r="AT419" s="1"/>
      <c r="AU419" s="1"/>
      <c r="BB419" s="1"/>
      <c r="BC419" s="1"/>
      <c r="BD419" s="1"/>
      <c r="BH419" s="1"/>
      <c r="BI419" s="1"/>
      <c r="BJ419" s="1"/>
    </row>
    <row r="420" spans="38:62">
      <c r="AL420" s="1"/>
      <c r="AM420" s="1"/>
      <c r="AN420" s="1"/>
      <c r="AO420" s="1"/>
      <c r="AP420" s="1"/>
      <c r="AQ420" s="1"/>
      <c r="AS420" s="1"/>
      <c r="AT420" s="1"/>
      <c r="AU420" s="1"/>
      <c r="BB420" s="1"/>
      <c r="BC420" s="1"/>
      <c r="BD420" s="1"/>
      <c r="BH420" s="1"/>
      <c r="BI420" s="1"/>
      <c r="BJ420" s="1"/>
    </row>
    <row r="421" spans="38:62">
      <c r="AL421" s="1"/>
      <c r="AM421" s="1"/>
      <c r="AN421" s="1"/>
      <c r="AO421" s="1"/>
      <c r="AP421" s="1"/>
      <c r="AQ421" s="1"/>
      <c r="AS421" s="1"/>
      <c r="AT421" s="1"/>
      <c r="AU421" s="1"/>
      <c r="BB421" s="1"/>
      <c r="BC421" s="1"/>
      <c r="BD421" s="1"/>
      <c r="BH421" s="1"/>
      <c r="BI421" s="1"/>
      <c r="BJ421" s="1"/>
    </row>
    <row r="422" spans="38:62">
      <c r="AL422" s="1"/>
      <c r="AM422" s="1"/>
      <c r="AN422" s="1"/>
      <c r="AO422" s="1"/>
      <c r="AP422" s="1"/>
      <c r="AQ422" s="1"/>
      <c r="AS422" s="1"/>
      <c r="AT422" s="1"/>
      <c r="AU422" s="1"/>
      <c r="BB422" s="1"/>
      <c r="BC422" s="1"/>
      <c r="BD422" s="1"/>
      <c r="BH422" s="1"/>
      <c r="BI422" s="1"/>
      <c r="BJ422" s="1"/>
    </row>
    <row r="423" spans="38:62">
      <c r="AL423" s="1"/>
      <c r="AM423" s="1"/>
      <c r="AN423" s="1"/>
      <c r="AO423" s="1"/>
      <c r="AP423" s="1"/>
      <c r="AQ423" s="1"/>
      <c r="AS423" s="1"/>
      <c r="AT423" s="1"/>
      <c r="AU423" s="1"/>
      <c r="BB423" s="1"/>
      <c r="BC423" s="1"/>
      <c r="BD423" s="1"/>
      <c r="BH423" s="1"/>
      <c r="BI423" s="1"/>
      <c r="BJ423" s="1"/>
    </row>
    <row r="424" spans="38:62">
      <c r="AL424" s="1"/>
      <c r="AM424" s="1"/>
      <c r="AN424" s="1"/>
      <c r="AO424" s="1"/>
      <c r="AP424" s="1"/>
      <c r="AQ424" s="1"/>
      <c r="AS424" s="1"/>
      <c r="AT424" s="1"/>
      <c r="AU424" s="1"/>
      <c r="BB424" s="1"/>
      <c r="BC424" s="1"/>
      <c r="BD424" s="1"/>
      <c r="BH424" s="1"/>
      <c r="BI424" s="1"/>
      <c r="BJ424" s="1"/>
    </row>
    <row r="425" spans="38:62">
      <c r="AL425" s="1"/>
      <c r="AM425" s="1"/>
      <c r="AN425" s="1"/>
      <c r="AO425" s="1"/>
      <c r="AP425" s="1"/>
      <c r="AQ425" s="1"/>
      <c r="AS425" s="1"/>
      <c r="AT425" s="1"/>
      <c r="AU425" s="1"/>
      <c r="BB425" s="1"/>
      <c r="BC425" s="1"/>
      <c r="BD425" s="1"/>
      <c r="BH425" s="1"/>
      <c r="BI425" s="1"/>
      <c r="BJ425" s="1"/>
    </row>
    <row r="426" spans="38:62">
      <c r="AL426" s="1"/>
      <c r="AM426" s="1"/>
      <c r="AN426" s="1"/>
      <c r="AO426" s="1"/>
      <c r="AP426" s="1"/>
      <c r="AQ426" s="1"/>
      <c r="AS426" s="1"/>
      <c r="AT426" s="1"/>
      <c r="AU426" s="1"/>
      <c r="BB426" s="1"/>
      <c r="BC426" s="1"/>
      <c r="BD426" s="1"/>
      <c r="BH426" s="1"/>
      <c r="BI426" s="1"/>
      <c r="BJ426" s="1"/>
    </row>
    <row r="427" spans="38:62">
      <c r="AL427" s="1"/>
      <c r="AM427" s="1"/>
      <c r="AN427" s="1"/>
      <c r="AO427" s="1"/>
      <c r="AP427" s="1"/>
      <c r="AQ427" s="1"/>
      <c r="AS427" s="1"/>
      <c r="AT427" s="1"/>
      <c r="AU427" s="1"/>
      <c r="BB427" s="1"/>
      <c r="BC427" s="1"/>
      <c r="BD427" s="1"/>
      <c r="BH427" s="1"/>
      <c r="BI427" s="1"/>
      <c r="BJ427" s="1"/>
    </row>
    <row r="428" spans="38:62">
      <c r="AL428" s="1"/>
      <c r="AM428" s="1"/>
      <c r="AN428" s="1"/>
      <c r="AO428" s="1"/>
      <c r="AP428" s="1"/>
      <c r="AQ428" s="1"/>
      <c r="AS428" s="1"/>
      <c r="AT428" s="1"/>
      <c r="AU428" s="1"/>
      <c r="BB428" s="1"/>
      <c r="BC428" s="1"/>
      <c r="BD428" s="1"/>
      <c r="BH428" s="1"/>
      <c r="BI428" s="1"/>
      <c r="BJ428" s="1"/>
    </row>
    <row r="429" spans="38:62">
      <c r="AL429" s="1"/>
      <c r="AM429" s="1"/>
      <c r="AN429" s="1"/>
      <c r="AO429" s="1"/>
      <c r="AP429" s="1"/>
      <c r="AQ429" s="1"/>
      <c r="AS429" s="1"/>
      <c r="AT429" s="1"/>
      <c r="AU429" s="1"/>
      <c r="BB429" s="1"/>
      <c r="BC429" s="1"/>
      <c r="BD429" s="1"/>
      <c r="BH429" s="1"/>
      <c r="BI429" s="1"/>
      <c r="BJ429" s="1"/>
    </row>
    <row r="430" spans="38:62">
      <c r="AL430" s="1"/>
      <c r="AM430" s="1"/>
      <c r="AN430" s="1"/>
      <c r="AO430" s="1"/>
      <c r="AP430" s="1"/>
      <c r="AQ430" s="1"/>
      <c r="AS430" s="1"/>
      <c r="AT430" s="1"/>
      <c r="AU430" s="1"/>
      <c r="BB430" s="1"/>
      <c r="BC430" s="1"/>
      <c r="BD430" s="1"/>
      <c r="BH430" s="1"/>
      <c r="BI430" s="1"/>
      <c r="BJ430" s="1"/>
    </row>
    <row r="431" spans="38:62">
      <c r="AL431" s="1"/>
      <c r="AM431" s="1"/>
      <c r="AN431" s="1"/>
      <c r="AO431" s="1"/>
      <c r="AP431" s="1"/>
      <c r="AQ431" s="1"/>
      <c r="AS431" s="1"/>
      <c r="AT431" s="1"/>
      <c r="AU431" s="1"/>
      <c r="BB431" s="1"/>
      <c r="BC431" s="1"/>
      <c r="BD431" s="1"/>
      <c r="BH431" s="1"/>
      <c r="BI431" s="1"/>
      <c r="BJ431" s="1"/>
    </row>
    <row r="432" spans="38:62">
      <c r="AL432" s="1"/>
      <c r="AM432" s="1"/>
      <c r="AN432" s="1"/>
      <c r="AO432" s="1"/>
      <c r="AP432" s="1"/>
      <c r="AQ432" s="1"/>
      <c r="AS432" s="1"/>
      <c r="AT432" s="1"/>
      <c r="AU432" s="1"/>
      <c r="BB432" s="1"/>
      <c r="BC432" s="1"/>
      <c r="BD432" s="1"/>
      <c r="BH432" s="1"/>
      <c r="BI432" s="1"/>
      <c r="BJ432" s="1"/>
    </row>
    <row r="433" spans="38:62">
      <c r="AL433" s="1"/>
      <c r="AM433" s="1"/>
      <c r="AN433" s="1"/>
      <c r="AO433" s="1"/>
      <c r="AP433" s="1"/>
      <c r="AQ433" s="1"/>
      <c r="AS433" s="1"/>
      <c r="AT433" s="1"/>
      <c r="AU433" s="1"/>
      <c r="BB433" s="1"/>
      <c r="BC433" s="1"/>
      <c r="BD433" s="1"/>
      <c r="BH433" s="1"/>
      <c r="BI433" s="1"/>
      <c r="BJ433" s="1"/>
    </row>
    <row r="434" spans="38:62">
      <c r="AL434" s="1"/>
      <c r="AM434" s="1"/>
      <c r="AN434" s="1"/>
      <c r="AO434" s="1"/>
      <c r="AP434" s="1"/>
      <c r="AQ434" s="1"/>
      <c r="AS434" s="1"/>
      <c r="AT434" s="1"/>
      <c r="AU434" s="1"/>
      <c r="BB434" s="1"/>
      <c r="BC434" s="1"/>
      <c r="BD434" s="1"/>
      <c r="BH434" s="1"/>
      <c r="BI434" s="1"/>
      <c r="BJ434" s="1"/>
    </row>
    <row r="435" spans="38:62">
      <c r="AL435" s="1"/>
      <c r="AM435" s="1"/>
      <c r="AN435" s="1"/>
      <c r="AO435" s="1"/>
      <c r="AP435" s="1"/>
      <c r="AQ435" s="1"/>
      <c r="AS435" s="1"/>
      <c r="AT435" s="1"/>
      <c r="AU435" s="1"/>
      <c r="BB435" s="1"/>
      <c r="BC435" s="1"/>
      <c r="BD435" s="1"/>
      <c r="BH435" s="1"/>
      <c r="BI435" s="1"/>
      <c r="BJ435" s="1"/>
    </row>
    <row r="436" spans="38:62">
      <c r="AL436" s="1"/>
      <c r="AM436" s="1"/>
      <c r="AN436" s="1"/>
      <c r="AO436" s="1"/>
      <c r="AP436" s="1"/>
      <c r="AQ436" s="1"/>
      <c r="AS436" s="1"/>
      <c r="AT436" s="1"/>
      <c r="AU436" s="1"/>
      <c r="BB436" s="1"/>
      <c r="BC436" s="1"/>
      <c r="BD436" s="1"/>
      <c r="BH436" s="1"/>
      <c r="BI436" s="1"/>
      <c r="BJ436" s="1"/>
    </row>
    <row r="437" spans="38:62">
      <c r="AL437" s="1"/>
      <c r="AM437" s="1"/>
      <c r="AN437" s="1"/>
      <c r="AO437" s="1"/>
      <c r="AP437" s="1"/>
      <c r="AQ437" s="1"/>
      <c r="AS437" s="1"/>
      <c r="AT437" s="1"/>
      <c r="AU437" s="1"/>
      <c r="BB437" s="1"/>
      <c r="BC437" s="1"/>
      <c r="BD437" s="1"/>
      <c r="BH437" s="1"/>
      <c r="BI437" s="1"/>
      <c r="BJ437" s="1"/>
    </row>
    <row r="438" spans="38:62">
      <c r="AL438" s="1"/>
      <c r="AM438" s="1"/>
      <c r="AN438" s="1"/>
      <c r="AO438" s="1"/>
      <c r="AP438" s="1"/>
      <c r="AQ438" s="1"/>
      <c r="AS438" s="1"/>
      <c r="AT438" s="1"/>
      <c r="AU438" s="1"/>
      <c r="BB438" s="1"/>
      <c r="BC438" s="1"/>
      <c r="BD438" s="1"/>
      <c r="BH438" s="1"/>
      <c r="BI438" s="1"/>
      <c r="BJ438" s="1"/>
    </row>
    <row r="439" spans="38:62">
      <c r="AL439" s="1"/>
      <c r="AM439" s="1"/>
      <c r="AN439" s="1"/>
      <c r="AO439" s="1"/>
      <c r="AP439" s="1"/>
      <c r="AQ439" s="1"/>
      <c r="AS439" s="1"/>
      <c r="AT439" s="1"/>
      <c r="AU439" s="1"/>
      <c r="BB439" s="1"/>
      <c r="BC439" s="1"/>
      <c r="BD439" s="1"/>
      <c r="BH439" s="1"/>
      <c r="BI439" s="1"/>
      <c r="BJ439" s="1"/>
    </row>
    <row r="440" spans="38:62">
      <c r="AL440" s="1"/>
      <c r="AM440" s="1"/>
      <c r="AN440" s="1"/>
      <c r="AO440" s="1"/>
      <c r="AP440" s="1"/>
      <c r="AQ440" s="1"/>
      <c r="AS440" s="1"/>
      <c r="AT440" s="1"/>
      <c r="AU440" s="1"/>
      <c r="BB440" s="1"/>
      <c r="BC440" s="1"/>
      <c r="BD440" s="1"/>
      <c r="BH440" s="1"/>
      <c r="BI440" s="1"/>
      <c r="BJ440" s="1"/>
    </row>
    <row r="441" spans="38:62">
      <c r="AL441" s="1"/>
      <c r="AM441" s="1"/>
      <c r="AN441" s="1"/>
      <c r="AO441" s="1"/>
      <c r="AP441" s="1"/>
      <c r="AQ441" s="1"/>
      <c r="AS441" s="1"/>
      <c r="AT441" s="1"/>
      <c r="AU441" s="1"/>
      <c r="BB441" s="1"/>
      <c r="BC441" s="1"/>
      <c r="BD441" s="1"/>
      <c r="BH441" s="1"/>
      <c r="BI441" s="1"/>
      <c r="BJ441" s="1"/>
    </row>
    <row r="442" spans="38:62">
      <c r="AL442" s="1"/>
      <c r="AM442" s="1"/>
      <c r="AN442" s="1"/>
      <c r="AO442" s="1"/>
      <c r="AP442" s="1"/>
      <c r="AQ442" s="1"/>
      <c r="AS442" s="1"/>
      <c r="AT442" s="1"/>
      <c r="AU442" s="1"/>
      <c r="BB442" s="1"/>
      <c r="BC442" s="1"/>
      <c r="BD442" s="1"/>
      <c r="BH442" s="1"/>
      <c r="BI442" s="1"/>
      <c r="BJ442" s="1"/>
    </row>
    <row r="443" spans="38:62">
      <c r="AL443" s="1"/>
      <c r="AM443" s="1"/>
      <c r="AN443" s="1"/>
      <c r="AO443" s="1"/>
      <c r="AP443" s="1"/>
      <c r="AQ443" s="1"/>
      <c r="AS443" s="1"/>
      <c r="AT443" s="1"/>
      <c r="AU443" s="1"/>
      <c r="BB443" s="1"/>
      <c r="BC443" s="1"/>
      <c r="BD443" s="1"/>
      <c r="BH443" s="1"/>
      <c r="BI443" s="1"/>
      <c r="BJ443" s="1"/>
    </row>
    <row r="444" spans="38:62">
      <c r="AL444" s="1"/>
      <c r="AM444" s="1"/>
      <c r="AN444" s="1"/>
      <c r="AO444" s="1"/>
      <c r="AP444" s="1"/>
      <c r="AQ444" s="1"/>
      <c r="AS444" s="1"/>
      <c r="AT444" s="1"/>
      <c r="AU444" s="1"/>
      <c r="BB444" s="1"/>
      <c r="BC444" s="1"/>
      <c r="BD444" s="1"/>
      <c r="BH444" s="1"/>
      <c r="BI444" s="1"/>
      <c r="BJ444" s="1"/>
    </row>
    <row r="445" spans="38:62">
      <c r="AL445" s="1"/>
      <c r="AM445" s="1"/>
      <c r="AN445" s="1"/>
      <c r="AO445" s="1"/>
      <c r="AP445" s="1"/>
      <c r="AQ445" s="1"/>
      <c r="AS445" s="1"/>
      <c r="AT445" s="1"/>
      <c r="AU445" s="1"/>
      <c r="BB445" s="1"/>
      <c r="BC445" s="1"/>
      <c r="BD445" s="1"/>
      <c r="BH445" s="1"/>
      <c r="BI445" s="1"/>
      <c r="BJ445" s="1"/>
    </row>
    <row r="446" spans="38:62">
      <c r="AL446" s="1"/>
      <c r="AM446" s="1"/>
      <c r="AN446" s="1"/>
      <c r="AO446" s="1"/>
      <c r="AP446" s="1"/>
      <c r="AQ446" s="1"/>
      <c r="AS446" s="1"/>
      <c r="AT446" s="1"/>
      <c r="AU446" s="1"/>
      <c r="BB446" s="1"/>
      <c r="BC446" s="1"/>
      <c r="BD446" s="1"/>
      <c r="BH446" s="1"/>
      <c r="BI446" s="1"/>
      <c r="BJ446" s="1"/>
    </row>
    <row r="447" spans="38:62">
      <c r="AL447" s="1"/>
      <c r="AM447" s="1"/>
      <c r="AN447" s="1"/>
      <c r="AO447" s="1"/>
      <c r="AP447" s="1"/>
      <c r="AQ447" s="1"/>
      <c r="AS447" s="1"/>
      <c r="AT447" s="1"/>
      <c r="AU447" s="1"/>
      <c r="BB447" s="1"/>
      <c r="BC447" s="1"/>
      <c r="BD447" s="1"/>
      <c r="BH447" s="1"/>
      <c r="BI447" s="1"/>
      <c r="BJ447" s="1"/>
    </row>
    <row r="448" spans="38:62">
      <c r="AL448" s="1"/>
      <c r="AM448" s="1"/>
      <c r="AN448" s="1"/>
      <c r="AO448" s="1"/>
      <c r="AP448" s="1"/>
      <c r="AQ448" s="1"/>
      <c r="AS448" s="1"/>
      <c r="AT448" s="1"/>
      <c r="AU448" s="1"/>
      <c r="BB448" s="1"/>
      <c r="BC448" s="1"/>
      <c r="BD448" s="1"/>
      <c r="BH448" s="1"/>
      <c r="BI448" s="1"/>
      <c r="BJ448" s="1"/>
    </row>
    <row r="449" spans="38:62">
      <c r="AL449" s="1"/>
      <c r="AM449" s="1"/>
      <c r="AN449" s="1"/>
      <c r="AO449" s="1"/>
      <c r="AP449" s="1"/>
      <c r="AQ449" s="1"/>
      <c r="AS449" s="1"/>
      <c r="AT449" s="1"/>
      <c r="AU449" s="1"/>
      <c r="BB449" s="1"/>
      <c r="BC449" s="1"/>
      <c r="BD449" s="1"/>
      <c r="BH449" s="1"/>
      <c r="BI449" s="1"/>
      <c r="BJ449" s="1"/>
    </row>
    <row r="450" spans="38:62">
      <c r="AL450" s="1"/>
      <c r="AM450" s="1"/>
      <c r="AN450" s="1"/>
      <c r="AO450" s="1"/>
      <c r="AP450" s="1"/>
      <c r="AQ450" s="1"/>
      <c r="AS450" s="1"/>
      <c r="AT450" s="1"/>
      <c r="AU450" s="1"/>
      <c r="BB450" s="1"/>
      <c r="BC450" s="1"/>
      <c r="BD450" s="1"/>
      <c r="BH450" s="1"/>
      <c r="BI450" s="1"/>
      <c r="BJ450" s="1"/>
    </row>
    <row r="451" spans="38:62">
      <c r="AL451" s="1"/>
      <c r="AM451" s="1"/>
      <c r="AN451" s="1"/>
      <c r="AO451" s="1"/>
      <c r="AP451" s="1"/>
      <c r="AQ451" s="1"/>
      <c r="AS451" s="1"/>
      <c r="AT451" s="1"/>
      <c r="AU451" s="1"/>
      <c r="BB451" s="1"/>
      <c r="BC451" s="1"/>
      <c r="BD451" s="1"/>
      <c r="BH451" s="1"/>
      <c r="BI451" s="1"/>
      <c r="BJ451" s="1"/>
    </row>
    <row r="452" spans="38:62">
      <c r="AL452" s="1"/>
      <c r="AM452" s="1"/>
      <c r="AN452" s="1"/>
      <c r="AO452" s="1"/>
      <c r="AP452" s="1"/>
      <c r="AQ452" s="1"/>
      <c r="AS452" s="1"/>
      <c r="AT452" s="1"/>
      <c r="AU452" s="1"/>
      <c r="BB452" s="1"/>
      <c r="BC452" s="1"/>
      <c r="BD452" s="1"/>
      <c r="BH452" s="1"/>
      <c r="BI452" s="1"/>
      <c r="BJ452" s="1"/>
    </row>
    <row r="453" spans="38:62">
      <c r="AL453" s="1"/>
      <c r="AM453" s="1"/>
      <c r="AN453" s="1"/>
      <c r="AO453" s="1"/>
      <c r="AP453" s="1"/>
      <c r="AQ453" s="1"/>
      <c r="AS453" s="1"/>
      <c r="AT453" s="1"/>
      <c r="AU453" s="1"/>
      <c r="BB453" s="1"/>
      <c r="BC453" s="1"/>
      <c r="BD453" s="1"/>
      <c r="BH453" s="1"/>
      <c r="BI453" s="1"/>
      <c r="BJ453" s="1"/>
    </row>
    <row r="454" spans="38:62">
      <c r="AL454" s="1"/>
      <c r="AM454" s="1"/>
      <c r="AN454" s="1"/>
      <c r="AO454" s="1"/>
      <c r="AP454" s="1"/>
      <c r="AQ454" s="1"/>
      <c r="AS454" s="1"/>
      <c r="AT454" s="1"/>
      <c r="AU454" s="1"/>
      <c r="BB454" s="1"/>
      <c r="BC454" s="1"/>
      <c r="BD454" s="1"/>
      <c r="BH454" s="1"/>
      <c r="BI454" s="1"/>
      <c r="BJ454" s="1"/>
    </row>
    <row r="455" spans="38:62">
      <c r="AL455" s="1"/>
      <c r="AM455" s="1"/>
      <c r="AN455" s="1"/>
      <c r="AO455" s="1"/>
      <c r="AP455" s="1"/>
      <c r="AQ455" s="1"/>
      <c r="AS455" s="1"/>
      <c r="AT455" s="1"/>
      <c r="AU455" s="1"/>
      <c r="BB455" s="1"/>
      <c r="BC455" s="1"/>
      <c r="BD455" s="1"/>
      <c r="BH455" s="1"/>
      <c r="BI455" s="1"/>
      <c r="BJ455" s="1"/>
    </row>
    <row r="456" spans="38:62">
      <c r="AL456" s="1"/>
      <c r="AM456" s="1"/>
      <c r="AN456" s="1"/>
      <c r="AO456" s="1"/>
      <c r="AP456" s="1"/>
      <c r="AQ456" s="1"/>
      <c r="AS456" s="1"/>
      <c r="AT456" s="1"/>
      <c r="AU456" s="1"/>
      <c r="BB456" s="1"/>
      <c r="BC456" s="1"/>
      <c r="BD456" s="1"/>
      <c r="BH456" s="1"/>
      <c r="BI456" s="1"/>
      <c r="BJ456" s="1"/>
    </row>
    <row r="457" spans="38:62">
      <c r="AL457" s="1"/>
      <c r="AM457" s="1"/>
      <c r="AN457" s="1"/>
      <c r="AO457" s="1"/>
      <c r="AP457" s="1"/>
      <c r="AQ457" s="1"/>
      <c r="AS457" s="1"/>
      <c r="AT457" s="1"/>
      <c r="AU457" s="1"/>
      <c r="BB457" s="1"/>
      <c r="BC457" s="1"/>
      <c r="BD457" s="1"/>
      <c r="BH457" s="1"/>
      <c r="BI457" s="1"/>
      <c r="BJ457" s="1"/>
    </row>
    <row r="458" spans="38:62">
      <c r="AL458" s="1"/>
      <c r="AM458" s="1"/>
      <c r="AN458" s="1"/>
      <c r="AO458" s="1"/>
      <c r="AP458" s="1"/>
      <c r="AQ458" s="1"/>
      <c r="AS458" s="1"/>
      <c r="AT458" s="1"/>
      <c r="AU458" s="1"/>
      <c r="BB458" s="1"/>
      <c r="BC458" s="1"/>
      <c r="BD458" s="1"/>
      <c r="BH458" s="1"/>
      <c r="BI458" s="1"/>
      <c r="BJ458" s="1"/>
    </row>
    <row r="459" spans="38:62">
      <c r="AL459" s="1"/>
      <c r="AM459" s="1"/>
      <c r="AN459" s="1"/>
      <c r="AO459" s="1"/>
      <c r="AP459" s="1"/>
      <c r="AQ459" s="1"/>
      <c r="AS459" s="1"/>
      <c r="AT459" s="1"/>
      <c r="AU459" s="1"/>
      <c r="BB459" s="1"/>
      <c r="BC459" s="1"/>
      <c r="BD459" s="1"/>
      <c r="BH459" s="1"/>
      <c r="BI459" s="1"/>
      <c r="BJ459" s="1"/>
    </row>
    <row r="460" spans="38:62">
      <c r="AL460" s="1"/>
      <c r="AM460" s="1"/>
      <c r="AN460" s="1"/>
      <c r="AO460" s="1"/>
      <c r="AP460" s="1"/>
      <c r="AQ460" s="1"/>
      <c r="AS460" s="1"/>
      <c r="AT460" s="1"/>
      <c r="AU460" s="1"/>
      <c r="BB460" s="1"/>
      <c r="BC460" s="1"/>
      <c r="BD460" s="1"/>
      <c r="BH460" s="1"/>
      <c r="BI460" s="1"/>
      <c r="BJ460" s="1"/>
    </row>
    <row r="461" spans="38:62">
      <c r="AL461" s="1"/>
      <c r="AM461" s="1"/>
      <c r="AN461" s="1"/>
      <c r="AO461" s="1"/>
      <c r="AP461" s="1"/>
      <c r="AQ461" s="1"/>
      <c r="AS461" s="1"/>
      <c r="AT461" s="1"/>
      <c r="AU461" s="1"/>
      <c r="BB461" s="1"/>
      <c r="BC461" s="1"/>
      <c r="BD461" s="1"/>
      <c r="BH461" s="1"/>
      <c r="BI461" s="1"/>
      <c r="BJ461" s="1"/>
    </row>
    <row r="462" spans="38:62">
      <c r="AL462" s="1"/>
      <c r="AM462" s="1"/>
      <c r="AN462" s="1"/>
      <c r="AO462" s="1"/>
      <c r="AP462" s="1"/>
      <c r="AQ462" s="1"/>
      <c r="AS462" s="1"/>
      <c r="AT462" s="1"/>
      <c r="AU462" s="1"/>
      <c r="BB462" s="1"/>
      <c r="BC462" s="1"/>
      <c r="BD462" s="1"/>
      <c r="BH462" s="1"/>
      <c r="BI462" s="1"/>
      <c r="BJ462" s="1"/>
    </row>
    <row r="463" spans="38:62">
      <c r="AL463" s="1"/>
      <c r="AM463" s="1"/>
      <c r="AN463" s="1"/>
      <c r="AO463" s="1"/>
      <c r="AP463" s="1"/>
      <c r="AQ463" s="1"/>
      <c r="AS463" s="1"/>
      <c r="AT463" s="1"/>
      <c r="AU463" s="1"/>
      <c r="BB463" s="1"/>
      <c r="BC463" s="1"/>
      <c r="BD463" s="1"/>
      <c r="BH463" s="1"/>
      <c r="BI463" s="1"/>
      <c r="BJ463" s="1"/>
    </row>
    <row r="464" spans="38:62">
      <c r="AL464" s="1"/>
      <c r="AM464" s="1"/>
      <c r="AN464" s="1"/>
      <c r="AO464" s="1"/>
      <c r="AP464" s="1"/>
      <c r="AQ464" s="1"/>
      <c r="AS464" s="1"/>
      <c r="AT464" s="1"/>
      <c r="AU464" s="1"/>
      <c r="BB464" s="1"/>
      <c r="BC464" s="1"/>
      <c r="BD464" s="1"/>
      <c r="BH464" s="1"/>
      <c r="BI464" s="1"/>
      <c r="BJ464" s="1"/>
    </row>
    <row r="465" spans="38:62">
      <c r="AL465" s="1"/>
      <c r="AM465" s="1"/>
      <c r="AN465" s="1"/>
      <c r="AO465" s="1"/>
      <c r="AP465" s="1"/>
      <c r="AQ465" s="1"/>
      <c r="AS465" s="1"/>
      <c r="AT465" s="1"/>
      <c r="AU465" s="1"/>
      <c r="BB465" s="1"/>
      <c r="BC465" s="1"/>
      <c r="BD465" s="1"/>
      <c r="BH465" s="1"/>
      <c r="BI465" s="1"/>
      <c r="BJ465" s="1"/>
    </row>
    <row r="466" spans="38:62">
      <c r="AL466" s="1"/>
      <c r="AM466" s="1"/>
      <c r="AN466" s="1"/>
      <c r="AO466" s="1"/>
      <c r="AP466" s="1"/>
      <c r="AQ466" s="1"/>
      <c r="AS466" s="1"/>
      <c r="AT466" s="1"/>
      <c r="AU466" s="1"/>
      <c r="BB466" s="1"/>
      <c r="BC466" s="1"/>
      <c r="BD466" s="1"/>
      <c r="BH466" s="1"/>
      <c r="BI466" s="1"/>
      <c r="BJ466" s="1"/>
    </row>
    <row r="467" spans="38:62">
      <c r="AL467" s="1"/>
      <c r="AM467" s="1"/>
      <c r="AN467" s="1"/>
      <c r="AO467" s="1"/>
      <c r="AP467" s="1"/>
      <c r="AQ467" s="1"/>
      <c r="AS467" s="1"/>
      <c r="AT467" s="1"/>
      <c r="AU467" s="1"/>
      <c r="BB467" s="1"/>
      <c r="BC467" s="1"/>
      <c r="BD467" s="1"/>
      <c r="BH467" s="1"/>
      <c r="BI467" s="1"/>
      <c r="BJ467" s="1"/>
    </row>
    <row r="468" spans="38:62">
      <c r="AL468" s="1"/>
      <c r="AM468" s="1"/>
      <c r="AN468" s="1"/>
      <c r="AO468" s="1"/>
      <c r="AP468" s="1"/>
      <c r="AQ468" s="1"/>
      <c r="AS468" s="1"/>
      <c r="AT468" s="1"/>
      <c r="AU468" s="1"/>
      <c r="BB468" s="1"/>
      <c r="BC468" s="1"/>
      <c r="BD468" s="1"/>
      <c r="BH468" s="1"/>
      <c r="BI468" s="1"/>
      <c r="BJ468" s="1"/>
    </row>
    <row r="469" spans="38:62">
      <c r="AL469" s="1"/>
      <c r="AM469" s="1"/>
      <c r="AN469" s="1"/>
      <c r="AO469" s="1"/>
      <c r="AP469" s="1"/>
      <c r="AQ469" s="1"/>
      <c r="AS469" s="1"/>
      <c r="AT469" s="1"/>
      <c r="AU469" s="1"/>
      <c r="BB469" s="1"/>
      <c r="BC469" s="1"/>
      <c r="BD469" s="1"/>
      <c r="BH469" s="1"/>
      <c r="BI469" s="1"/>
      <c r="BJ469" s="1"/>
    </row>
    <row r="470" spans="38:62">
      <c r="AL470" s="1"/>
      <c r="AM470" s="1"/>
      <c r="AN470" s="1"/>
      <c r="AO470" s="1"/>
      <c r="AP470" s="1"/>
      <c r="AQ470" s="1"/>
      <c r="AS470" s="1"/>
      <c r="AT470" s="1"/>
      <c r="AU470" s="1"/>
      <c r="BB470" s="1"/>
      <c r="BC470" s="1"/>
      <c r="BD470" s="1"/>
      <c r="BH470" s="1"/>
      <c r="BI470" s="1"/>
      <c r="BJ470" s="1"/>
    </row>
    <row r="471" spans="38:62">
      <c r="AL471" s="1"/>
      <c r="AM471" s="1"/>
      <c r="AN471" s="1"/>
      <c r="AO471" s="1"/>
      <c r="AP471" s="1"/>
      <c r="AQ471" s="1"/>
      <c r="AS471" s="1"/>
      <c r="AT471" s="1"/>
      <c r="AU471" s="1"/>
      <c r="BB471" s="1"/>
      <c r="BC471" s="1"/>
      <c r="BD471" s="1"/>
      <c r="BH471" s="1"/>
      <c r="BI471" s="1"/>
      <c r="BJ471" s="1"/>
    </row>
    <row r="472" spans="38:62">
      <c r="AL472" s="1"/>
      <c r="AM472" s="1"/>
      <c r="AN472" s="1"/>
      <c r="AO472" s="1"/>
      <c r="AP472" s="1"/>
      <c r="AQ472" s="1"/>
      <c r="AS472" s="1"/>
      <c r="AT472" s="1"/>
      <c r="AU472" s="1"/>
      <c r="BB472" s="1"/>
      <c r="BC472" s="1"/>
      <c r="BD472" s="1"/>
      <c r="BH472" s="1"/>
      <c r="BI472" s="1"/>
      <c r="BJ472" s="1"/>
    </row>
    <row r="473" spans="38:62">
      <c r="AL473" s="1"/>
      <c r="AM473" s="1"/>
      <c r="AN473" s="1"/>
      <c r="AO473" s="1"/>
      <c r="AP473" s="1"/>
      <c r="AQ473" s="1"/>
      <c r="AS473" s="1"/>
      <c r="AT473" s="1"/>
      <c r="AU473" s="1"/>
      <c r="BB473" s="1"/>
      <c r="BC473" s="1"/>
      <c r="BD473" s="1"/>
      <c r="BH473" s="1"/>
      <c r="BI473" s="1"/>
      <c r="BJ473" s="1"/>
    </row>
    <row r="474" spans="38:62">
      <c r="AL474" s="1"/>
      <c r="AM474" s="1"/>
      <c r="AN474" s="1"/>
      <c r="AO474" s="1"/>
      <c r="AP474" s="1"/>
      <c r="AQ474" s="1"/>
      <c r="AS474" s="1"/>
      <c r="AT474" s="1"/>
      <c r="AU474" s="1"/>
      <c r="BB474" s="1"/>
      <c r="BC474" s="1"/>
      <c r="BD474" s="1"/>
      <c r="BH474" s="1"/>
      <c r="BI474" s="1"/>
      <c r="BJ474" s="1"/>
    </row>
    <row r="475" spans="38:62">
      <c r="AL475" s="1"/>
      <c r="AM475" s="1"/>
      <c r="AN475" s="1"/>
      <c r="AO475" s="1"/>
      <c r="AP475" s="1"/>
      <c r="AQ475" s="1"/>
      <c r="AS475" s="1"/>
      <c r="AT475" s="1"/>
      <c r="AU475" s="1"/>
      <c r="BB475" s="1"/>
      <c r="BC475" s="1"/>
      <c r="BD475" s="1"/>
      <c r="BH475" s="1"/>
      <c r="BI475" s="1"/>
      <c r="BJ475" s="1"/>
    </row>
    <row r="476" spans="38:62">
      <c r="AL476" s="1"/>
      <c r="AM476" s="1"/>
      <c r="AN476" s="1"/>
      <c r="AO476" s="1"/>
      <c r="AP476" s="1"/>
      <c r="AQ476" s="1"/>
      <c r="AS476" s="1"/>
      <c r="AT476" s="1"/>
      <c r="AU476" s="1"/>
      <c r="BB476" s="1"/>
      <c r="BC476" s="1"/>
      <c r="BD476" s="1"/>
      <c r="BH476" s="1"/>
      <c r="BI476" s="1"/>
      <c r="BJ476" s="1"/>
    </row>
    <row r="477" spans="38:62">
      <c r="AL477" s="1"/>
      <c r="AM477" s="1"/>
      <c r="AN477" s="1"/>
      <c r="AO477" s="1"/>
      <c r="AP477" s="1"/>
      <c r="AQ477" s="1"/>
      <c r="AS477" s="1"/>
      <c r="AT477" s="1"/>
      <c r="AU477" s="1"/>
      <c r="BB477" s="1"/>
      <c r="BC477" s="1"/>
      <c r="BD477" s="1"/>
      <c r="BH477" s="1"/>
      <c r="BI477" s="1"/>
      <c r="BJ477" s="1"/>
    </row>
    <row r="478" spans="38:62">
      <c r="AL478" s="1"/>
      <c r="AM478" s="1"/>
      <c r="AN478" s="1"/>
      <c r="AO478" s="1"/>
      <c r="AP478" s="1"/>
      <c r="AQ478" s="1"/>
      <c r="AS478" s="1"/>
      <c r="AT478" s="1"/>
      <c r="AU478" s="1"/>
      <c r="BB478" s="1"/>
      <c r="BC478" s="1"/>
      <c r="BD478" s="1"/>
      <c r="BH478" s="1"/>
      <c r="BI478" s="1"/>
      <c r="BJ478" s="1"/>
    </row>
    <row r="479" spans="38:62">
      <c r="AL479" s="1"/>
      <c r="AM479" s="1"/>
      <c r="AN479" s="1"/>
      <c r="AO479" s="1"/>
      <c r="AP479" s="1"/>
      <c r="AQ479" s="1"/>
      <c r="AS479" s="1"/>
      <c r="AT479" s="1"/>
      <c r="AU479" s="1"/>
      <c r="BB479" s="1"/>
      <c r="BC479" s="1"/>
      <c r="BD479" s="1"/>
      <c r="BH479" s="1"/>
      <c r="BI479" s="1"/>
      <c r="BJ479" s="1"/>
    </row>
    <row r="480" spans="38:62">
      <c r="AL480" s="1"/>
      <c r="AM480" s="1"/>
      <c r="AN480" s="1"/>
      <c r="AO480" s="1"/>
      <c r="AP480" s="1"/>
      <c r="AQ480" s="1"/>
      <c r="AS480" s="1"/>
      <c r="AT480" s="1"/>
      <c r="AU480" s="1"/>
      <c r="BB480" s="1"/>
      <c r="BC480" s="1"/>
      <c r="BD480" s="1"/>
      <c r="BH480" s="1"/>
      <c r="BI480" s="1"/>
      <c r="BJ480" s="1"/>
    </row>
    <row r="481" spans="38:62">
      <c r="AL481" s="1"/>
      <c r="AM481" s="1"/>
      <c r="AN481" s="1"/>
      <c r="AO481" s="1"/>
      <c r="AP481" s="1"/>
      <c r="AQ481" s="1"/>
      <c r="AS481" s="1"/>
      <c r="AT481" s="1"/>
      <c r="AU481" s="1"/>
      <c r="BB481" s="1"/>
      <c r="BC481" s="1"/>
      <c r="BD481" s="1"/>
      <c r="BH481" s="1"/>
      <c r="BI481" s="1"/>
      <c r="BJ481" s="1"/>
    </row>
    <row r="482" spans="38:62">
      <c r="AL482" s="1"/>
      <c r="AM482" s="1"/>
      <c r="AN482" s="1"/>
      <c r="AO482" s="1"/>
      <c r="AP482" s="1"/>
      <c r="AQ482" s="1"/>
      <c r="AS482" s="1"/>
      <c r="AT482" s="1"/>
      <c r="AU482" s="1"/>
      <c r="BB482" s="1"/>
      <c r="BC482" s="1"/>
      <c r="BD482" s="1"/>
      <c r="BH482" s="1"/>
      <c r="BI482" s="1"/>
      <c r="BJ482" s="1"/>
    </row>
    <row r="483" spans="38:62">
      <c r="AL483" s="1"/>
      <c r="AM483" s="1"/>
      <c r="AN483" s="1"/>
      <c r="AO483" s="1"/>
      <c r="AP483" s="1"/>
      <c r="AQ483" s="1"/>
      <c r="AS483" s="1"/>
      <c r="AT483" s="1"/>
      <c r="AU483" s="1"/>
      <c r="BB483" s="1"/>
      <c r="BC483" s="1"/>
      <c r="BD483" s="1"/>
      <c r="BH483" s="1"/>
      <c r="BI483" s="1"/>
      <c r="BJ483" s="1"/>
    </row>
    <row r="484" spans="38:62">
      <c r="AL484" s="1"/>
      <c r="AM484" s="1"/>
      <c r="AN484" s="1"/>
      <c r="AO484" s="1"/>
      <c r="AP484" s="1"/>
      <c r="AQ484" s="1"/>
      <c r="AS484" s="1"/>
      <c r="AT484" s="1"/>
      <c r="AU484" s="1"/>
      <c r="BB484" s="1"/>
      <c r="BC484" s="1"/>
      <c r="BD484" s="1"/>
      <c r="BH484" s="1"/>
      <c r="BI484" s="1"/>
      <c r="BJ484" s="1"/>
    </row>
    <row r="485" spans="38:62">
      <c r="AL485" s="1"/>
      <c r="AM485" s="1"/>
      <c r="AN485" s="1"/>
      <c r="AO485" s="1"/>
      <c r="AP485" s="1"/>
      <c r="AQ485" s="1"/>
      <c r="AS485" s="1"/>
      <c r="AT485" s="1"/>
      <c r="AU485" s="1"/>
      <c r="BB485" s="1"/>
      <c r="BC485" s="1"/>
      <c r="BD485" s="1"/>
      <c r="BH485" s="1"/>
      <c r="BI485" s="1"/>
      <c r="BJ485" s="1"/>
    </row>
    <row r="486" spans="38:62">
      <c r="AL486" s="1"/>
      <c r="AM486" s="1"/>
      <c r="AN486" s="1"/>
      <c r="AO486" s="1"/>
      <c r="AP486" s="1"/>
      <c r="AQ486" s="1"/>
      <c r="AS486" s="1"/>
      <c r="AT486" s="1"/>
      <c r="AU486" s="1"/>
      <c r="BB486" s="1"/>
      <c r="BC486" s="1"/>
      <c r="BD486" s="1"/>
      <c r="BH486" s="1"/>
      <c r="BI486" s="1"/>
      <c r="BJ486" s="1"/>
    </row>
    <row r="487" spans="38:62">
      <c r="AL487" s="1"/>
      <c r="AM487" s="1"/>
      <c r="AN487" s="1"/>
      <c r="AO487" s="1"/>
      <c r="AP487" s="1"/>
      <c r="AQ487" s="1"/>
      <c r="AS487" s="1"/>
      <c r="AT487" s="1"/>
      <c r="AU487" s="1"/>
      <c r="BB487" s="1"/>
      <c r="BC487" s="1"/>
      <c r="BD487" s="1"/>
      <c r="BH487" s="1"/>
      <c r="BI487" s="1"/>
      <c r="BJ487" s="1"/>
    </row>
    <row r="488" spans="38:62">
      <c r="AL488" s="1"/>
      <c r="AM488" s="1"/>
      <c r="AN488" s="1"/>
      <c r="AO488" s="1"/>
      <c r="AP488" s="1"/>
      <c r="AQ488" s="1"/>
      <c r="AS488" s="1"/>
      <c r="AT488" s="1"/>
      <c r="AU488" s="1"/>
      <c r="BB488" s="1"/>
      <c r="BC488" s="1"/>
      <c r="BD488" s="1"/>
      <c r="BH488" s="1"/>
      <c r="BI488" s="1"/>
      <c r="BJ488" s="1"/>
    </row>
    <row r="489" spans="38:62">
      <c r="AL489" s="1"/>
      <c r="AM489" s="1"/>
      <c r="AN489" s="1"/>
      <c r="AO489" s="1"/>
      <c r="AP489" s="1"/>
      <c r="AQ489" s="1"/>
      <c r="AS489" s="1"/>
      <c r="AT489" s="1"/>
      <c r="AU489" s="1"/>
      <c r="BB489" s="1"/>
      <c r="BC489" s="1"/>
      <c r="BD489" s="1"/>
      <c r="BH489" s="1"/>
      <c r="BI489" s="1"/>
      <c r="BJ489" s="1"/>
    </row>
    <row r="490" spans="38:62">
      <c r="AL490" s="1"/>
      <c r="AM490" s="1"/>
      <c r="AN490" s="1"/>
      <c r="AO490" s="1"/>
      <c r="AP490" s="1"/>
      <c r="AQ490" s="1"/>
      <c r="AS490" s="1"/>
      <c r="AT490" s="1"/>
      <c r="AU490" s="1"/>
      <c r="BB490" s="1"/>
      <c r="BC490" s="1"/>
      <c r="BD490" s="1"/>
      <c r="BH490" s="1"/>
      <c r="BI490" s="1"/>
      <c r="BJ490" s="1"/>
    </row>
    <row r="491" spans="38:62">
      <c r="AL491" s="1"/>
      <c r="AM491" s="1"/>
      <c r="AN491" s="1"/>
      <c r="AO491" s="1"/>
      <c r="AP491" s="1"/>
      <c r="AQ491" s="1"/>
      <c r="AS491" s="1"/>
      <c r="AT491" s="1"/>
      <c r="AU491" s="1"/>
      <c r="BB491" s="1"/>
      <c r="BC491" s="1"/>
      <c r="BD491" s="1"/>
      <c r="BH491" s="1"/>
      <c r="BI491" s="1"/>
      <c r="BJ491" s="1"/>
    </row>
    <row r="492" spans="38:62">
      <c r="AL492" s="1"/>
      <c r="AM492" s="1"/>
      <c r="AN492" s="1"/>
      <c r="AO492" s="1"/>
      <c r="AP492" s="1"/>
      <c r="AQ492" s="1"/>
      <c r="AS492" s="1"/>
      <c r="AT492" s="1"/>
      <c r="AU492" s="1"/>
      <c r="BB492" s="1"/>
      <c r="BC492" s="1"/>
      <c r="BD492" s="1"/>
      <c r="BH492" s="1"/>
      <c r="BI492" s="1"/>
      <c r="BJ492" s="1"/>
    </row>
    <row r="493" spans="38:62">
      <c r="AL493" s="1"/>
      <c r="AM493" s="1"/>
      <c r="AN493" s="1"/>
      <c r="AO493" s="1"/>
      <c r="AP493" s="1"/>
      <c r="AQ493" s="1"/>
      <c r="AS493" s="1"/>
      <c r="AT493" s="1"/>
      <c r="AU493" s="1"/>
      <c r="BB493" s="1"/>
      <c r="BC493" s="1"/>
      <c r="BD493" s="1"/>
      <c r="BH493" s="1"/>
      <c r="BI493" s="1"/>
      <c r="BJ493" s="1"/>
    </row>
    <row r="494" spans="38:62">
      <c r="AL494" s="1"/>
      <c r="AM494" s="1"/>
      <c r="AN494" s="1"/>
      <c r="AO494" s="1"/>
      <c r="AP494" s="1"/>
      <c r="AQ494" s="1"/>
      <c r="AS494" s="1"/>
      <c r="AT494" s="1"/>
      <c r="AU494" s="1"/>
      <c r="BB494" s="1"/>
      <c r="BC494" s="1"/>
      <c r="BD494" s="1"/>
      <c r="BH494" s="1"/>
      <c r="BI494" s="1"/>
      <c r="BJ494" s="1"/>
    </row>
    <row r="495" spans="38:62">
      <c r="AL495" s="1"/>
      <c r="AM495" s="1"/>
      <c r="AN495" s="1"/>
      <c r="AO495" s="1"/>
      <c r="AP495" s="1"/>
      <c r="AQ495" s="1"/>
      <c r="AS495" s="1"/>
      <c r="AT495" s="1"/>
      <c r="AU495" s="1"/>
      <c r="BB495" s="1"/>
      <c r="BC495" s="1"/>
      <c r="BD495" s="1"/>
      <c r="BH495" s="1"/>
      <c r="BI495" s="1"/>
      <c r="BJ495" s="1"/>
    </row>
    <row r="496" spans="38:62">
      <c r="AL496" s="1"/>
      <c r="AM496" s="1"/>
      <c r="AN496" s="1"/>
      <c r="AO496" s="1"/>
      <c r="AP496" s="1"/>
      <c r="AQ496" s="1"/>
      <c r="AS496" s="1"/>
      <c r="AT496" s="1"/>
      <c r="AU496" s="1"/>
      <c r="BB496" s="1"/>
      <c r="BC496" s="1"/>
      <c r="BD496" s="1"/>
      <c r="BH496" s="1"/>
      <c r="BI496" s="1"/>
      <c r="BJ496" s="1"/>
    </row>
    <row r="497" spans="38:62">
      <c r="AL497" s="1"/>
      <c r="AM497" s="1"/>
      <c r="AN497" s="1"/>
      <c r="AO497" s="1"/>
      <c r="AP497" s="1"/>
      <c r="AQ497" s="1"/>
      <c r="AS497" s="1"/>
      <c r="AT497" s="1"/>
      <c r="AU497" s="1"/>
      <c r="BB497" s="1"/>
      <c r="BC497" s="1"/>
      <c r="BD497" s="1"/>
      <c r="BH497" s="1"/>
      <c r="BI497" s="1"/>
      <c r="BJ497" s="1"/>
    </row>
    <row r="498" spans="38:62">
      <c r="AL498" s="1"/>
      <c r="AM498" s="1"/>
      <c r="AN498" s="1"/>
      <c r="AO498" s="1"/>
      <c r="AP498" s="1"/>
      <c r="AQ498" s="1"/>
      <c r="AS498" s="1"/>
      <c r="AT498" s="1"/>
      <c r="AU498" s="1"/>
      <c r="BB498" s="1"/>
      <c r="BC498" s="1"/>
      <c r="BD498" s="1"/>
      <c r="BH498" s="1"/>
      <c r="BI498" s="1"/>
      <c r="BJ498" s="1"/>
    </row>
    <row r="499" spans="38:62">
      <c r="AL499" s="1"/>
      <c r="AM499" s="1"/>
      <c r="AN499" s="1"/>
      <c r="AO499" s="1"/>
      <c r="AP499" s="1"/>
      <c r="AQ499" s="1"/>
      <c r="AS499" s="1"/>
      <c r="AT499" s="1"/>
      <c r="AU499" s="1"/>
      <c r="BB499" s="1"/>
      <c r="BC499" s="1"/>
      <c r="BD499" s="1"/>
      <c r="BH499" s="1"/>
      <c r="BI499" s="1"/>
      <c r="BJ499" s="1"/>
    </row>
    <row r="500" spans="38:62">
      <c r="AL500" s="1"/>
      <c r="AM500" s="1"/>
      <c r="AN500" s="1"/>
      <c r="AO500" s="1"/>
      <c r="AP500" s="1"/>
      <c r="AQ500" s="1"/>
      <c r="AS500" s="1"/>
      <c r="AT500" s="1"/>
      <c r="AU500" s="1"/>
      <c r="BB500" s="1"/>
      <c r="BC500" s="1"/>
      <c r="BD500" s="1"/>
      <c r="BH500" s="1"/>
      <c r="BI500" s="1"/>
      <c r="BJ500" s="1"/>
    </row>
    <row r="501" spans="38:62">
      <c r="AL501" s="1"/>
      <c r="AM501" s="1"/>
      <c r="AN501" s="1"/>
      <c r="AO501" s="1"/>
      <c r="AP501" s="1"/>
      <c r="AQ501" s="1"/>
      <c r="AS501" s="1"/>
      <c r="AT501" s="1"/>
      <c r="AU501" s="1"/>
      <c r="BB501" s="1"/>
      <c r="BC501" s="1"/>
      <c r="BD501" s="1"/>
      <c r="BH501" s="1"/>
      <c r="BI501" s="1"/>
      <c r="BJ501" s="1"/>
    </row>
    <row r="502" spans="38:62">
      <c r="AL502" s="1"/>
      <c r="AM502" s="1"/>
      <c r="AN502" s="1"/>
      <c r="AO502" s="1"/>
      <c r="AP502" s="1"/>
      <c r="AQ502" s="1"/>
      <c r="AS502" s="1"/>
      <c r="AT502" s="1"/>
      <c r="AU502" s="1"/>
      <c r="BB502" s="1"/>
      <c r="BC502" s="1"/>
      <c r="BD502" s="1"/>
      <c r="BH502" s="1"/>
      <c r="BI502" s="1"/>
      <c r="BJ502" s="1"/>
    </row>
    <row r="503" spans="38:62">
      <c r="AL503" s="1"/>
      <c r="AM503" s="1"/>
      <c r="AN503" s="1"/>
      <c r="AO503" s="1"/>
      <c r="AP503" s="1"/>
      <c r="AQ503" s="1"/>
      <c r="AS503" s="1"/>
      <c r="AT503" s="1"/>
      <c r="AU503" s="1"/>
      <c r="BB503" s="1"/>
      <c r="BC503" s="1"/>
      <c r="BD503" s="1"/>
      <c r="BH503" s="1"/>
      <c r="BI503" s="1"/>
      <c r="BJ503" s="1"/>
    </row>
    <row r="504" spans="38:62">
      <c r="AL504" s="1"/>
      <c r="AM504" s="1"/>
      <c r="AN504" s="1"/>
      <c r="AO504" s="1"/>
      <c r="AP504" s="1"/>
      <c r="AQ504" s="1"/>
      <c r="AS504" s="1"/>
      <c r="AT504" s="1"/>
      <c r="AU504" s="1"/>
      <c r="BB504" s="1"/>
      <c r="BC504" s="1"/>
      <c r="BD504" s="1"/>
      <c r="BH504" s="1"/>
      <c r="BI504" s="1"/>
      <c r="BJ504" s="1"/>
    </row>
    <row r="505" spans="38:62">
      <c r="AL505" s="1"/>
      <c r="AM505" s="1"/>
      <c r="AN505" s="1"/>
      <c r="AO505" s="1"/>
      <c r="AP505" s="1"/>
      <c r="AQ505" s="1"/>
      <c r="AS505" s="1"/>
      <c r="AT505" s="1"/>
      <c r="AU505" s="1"/>
      <c r="BB505" s="1"/>
      <c r="BC505" s="1"/>
      <c r="BD505" s="1"/>
      <c r="BH505" s="1"/>
      <c r="BI505" s="1"/>
      <c r="BJ505" s="1"/>
    </row>
    <row r="506" spans="38:62">
      <c r="AL506" s="1"/>
      <c r="AM506" s="1"/>
      <c r="AN506" s="1"/>
      <c r="AO506" s="1"/>
      <c r="AP506" s="1"/>
      <c r="AQ506" s="1"/>
      <c r="AS506" s="1"/>
      <c r="AT506" s="1"/>
      <c r="AU506" s="1"/>
      <c r="BB506" s="1"/>
      <c r="BC506" s="1"/>
      <c r="BD506" s="1"/>
      <c r="BH506" s="1"/>
      <c r="BI506" s="1"/>
      <c r="BJ506" s="1"/>
    </row>
    <row r="507" spans="38:62">
      <c r="AL507" s="1"/>
      <c r="AM507" s="1"/>
      <c r="AN507" s="1"/>
      <c r="AO507" s="1"/>
      <c r="AP507" s="1"/>
      <c r="AQ507" s="1"/>
      <c r="AS507" s="1"/>
      <c r="AT507" s="1"/>
      <c r="AU507" s="1"/>
      <c r="BB507" s="1"/>
      <c r="BC507" s="1"/>
      <c r="BD507" s="1"/>
      <c r="BH507" s="1"/>
      <c r="BI507" s="1"/>
      <c r="BJ507" s="1"/>
    </row>
    <row r="508" spans="38:62">
      <c r="AL508" s="1"/>
      <c r="AM508" s="1"/>
      <c r="AN508" s="1"/>
      <c r="AO508" s="1"/>
      <c r="AP508" s="1"/>
      <c r="AQ508" s="1"/>
      <c r="AS508" s="1"/>
      <c r="AT508" s="1"/>
      <c r="AU508" s="1"/>
      <c r="BB508" s="1"/>
      <c r="BC508" s="1"/>
      <c r="BD508" s="1"/>
      <c r="BH508" s="1"/>
      <c r="BI508" s="1"/>
      <c r="BJ508" s="1"/>
    </row>
    <row r="509" spans="38:62">
      <c r="AL509" s="1"/>
      <c r="AM509" s="1"/>
      <c r="AN509" s="1"/>
      <c r="AO509" s="1"/>
      <c r="AP509" s="1"/>
      <c r="AQ509" s="1"/>
      <c r="AS509" s="1"/>
      <c r="AT509" s="1"/>
      <c r="AU509" s="1"/>
      <c r="BB509" s="1"/>
      <c r="BC509" s="1"/>
      <c r="BD509" s="1"/>
      <c r="BH509" s="1"/>
      <c r="BI509" s="1"/>
      <c r="BJ509" s="1"/>
    </row>
    <row r="510" spans="38:62">
      <c r="AL510" s="1"/>
      <c r="AM510" s="1"/>
      <c r="AN510" s="1"/>
      <c r="AO510" s="1"/>
      <c r="AP510" s="1"/>
      <c r="AQ510" s="1"/>
      <c r="AS510" s="1"/>
      <c r="AT510" s="1"/>
      <c r="AU510" s="1"/>
      <c r="BB510" s="1"/>
      <c r="BC510" s="1"/>
      <c r="BD510" s="1"/>
      <c r="BH510" s="1"/>
      <c r="BI510" s="1"/>
      <c r="BJ510" s="1"/>
    </row>
    <row r="511" spans="38:62">
      <c r="AL511" s="1"/>
      <c r="AM511" s="1"/>
      <c r="AN511" s="1"/>
      <c r="AO511" s="1"/>
      <c r="AP511" s="1"/>
      <c r="AQ511" s="1"/>
      <c r="AS511" s="1"/>
      <c r="AT511" s="1"/>
      <c r="AU511" s="1"/>
      <c r="BB511" s="1"/>
      <c r="BC511" s="1"/>
      <c r="BD511" s="1"/>
      <c r="BH511" s="1"/>
      <c r="BI511" s="1"/>
      <c r="BJ511" s="1"/>
    </row>
    <row r="512" spans="38:62">
      <c r="AL512" s="1"/>
      <c r="AM512" s="1"/>
      <c r="AN512" s="1"/>
      <c r="AO512" s="1"/>
      <c r="AP512" s="1"/>
      <c r="AQ512" s="1"/>
      <c r="AS512" s="1"/>
      <c r="AT512" s="1"/>
      <c r="AU512" s="1"/>
      <c r="BB512" s="1"/>
      <c r="BC512" s="1"/>
      <c r="BD512" s="1"/>
      <c r="BH512" s="1"/>
      <c r="BI512" s="1"/>
      <c r="BJ512" s="1"/>
    </row>
    <row r="513" spans="38:62">
      <c r="AL513" s="1"/>
      <c r="AM513" s="1"/>
      <c r="AN513" s="1"/>
      <c r="AO513" s="1"/>
      <c r="AP513" s="1"/>
      <c r="AQ513" s="1"/>
      <c r="AS513" s="1"/>
      <c r="AT513" s="1"/>
      <c r="AU513" s="1"/>
      <c r="BB513" s="1"/>
      <c r="BC513" s="1"/>
      <c r="BD513" s="1"/>
      <c r="BH513" s="1"/>
      <c r="BI513" s="1"/>
      <c r="BJ513" s="1"/>
    </row>
    <row r="514" spans="38:62">
      <c r="AL514" s="1"/>
      <c r="AM514" s="1"/>
      <c r="AN514" s="1"/>
      <c r="AO514" s="1"/>
      <c r="AP514" s="1"/>
      <c r="AQ514" s="1"/>
      <c r="AS514" s="1"/>
      <c r="AT514" s="1"/>
      <c r="AU514" s="1"/>
      <c r="BB514" s="1"/>
      <c r="BC514" s="1"/>
      <c r="BD514" s="1"/>
      <c r="BH514" s="1"/>
      <c r="BI514" s="1"/>
      <c r="BJ514" s="1"/>
    </row>
    <row r="515" spans="38:62">
      <c r="AL515" s="1"/>
      <c r="AM515" s="1"/>
      <c r="AN515" s="1"/>
      <c r="AO515" s="1"/>
      <c r="AP515" s="1"/>
      <c r="AQ515" s="1"/>
      <c r="AS515" s="1"/>
      <c r="AT515" s="1"/>
      <c r="AU515" s="1"/>
      <c r="BB515" s="1"/>
      <c r="BC515" s="1"/>
      <c r="BD515" s="1"/>
      <c r="BH515" s="1"/>
      <c r="BI515" s="1"/>
      <c r="BJ515" s="1"/>
    </row>
    <row r="516" spans="38:62">
      <c r="AL516" s="1"/>
      <c r="AM516" s="1"/>
      <c r="AN516" s="1"/>
      <c r="AO516" s="1"/>
      <c r="AP516" s="1"/>
      <c r="AQ516" s="1"/>
      <c r="AS516" s="1"/>
      <c r="AT516" s="1"/>
      <c r="AU516" s="1"/>
      <c r="BB516" s="1"/>
      <c r="BC516" s="1"/>
      <c r="BD516" s="1"/>
      <c r="BH516" s="1"/>
      <c r="BI516" s="1"/>
      <c r="BJ516" s="1"/>
    </row>
    <row r="517" spans="38:62">
      <c r="AL517" s="1"/>
      <c r="AM517" s="1"/>
      <c r="AN517" s="1"/>
      <c r="AO517" s="1"/>
      <c r="AP517" s="1"/>
      <c r="AQ517" s="1"/>
      <c r="AS517" s="1"/>
      <c r="AT517" s="1"/>
      <c r="AU517" s="1"/>
      <c r="BB517" s="1"/>
      <c r="BC517" s="1"/>
      <c r="BD517" s="1"/>
      <c r="BH517" s="1"/>
      <c r="BI517" s="1"/>
      <c r="BJ517" s="1"/>
    </row>
    <row r="518" spans="38:62">
      <c r="AL518" s="1"/>
      <c r="AM518" s="1"/>
      <c r="AN518" s="1"/>
      <c r="AO518" s="1"/>
      <c r="AP518" s="1"/>
      <c r="AQ518" s="1"/>
      <c r="AS518" s="1"/>
      <c r="AT518" s="1"/>
      <c r="AU518" s="1"/>
      <c r="BB518" s="1"/>
      <c r="BC518" s="1"/>
      <c r="BD518" s="1"/>
      <c r="BH518" s="1"/>
      <c r="BI518" s="1"/>
      <c r="BJ518" s="1"/>
    </row>
    <row r="519" spans="38:62">
      <c r="AL519" s="1"/>
      <c r="AM519" s="1"/>
      <c r="AN519" s="1"/>
      <c r="AO519" s="1"/>
      <c r="AP519" s="1"/>
      <c r="AQ519" s="1"/>
      <c r="AS519" s="1"/>
      <c r="AT519" s="1"/>
      <c r="AU519" s="1"/>
      <c r="BB519" s="1"/>
      <c r="BC519" s="1"/>
      <c r="BD519" s="1"/>
      <c r="BH519" s="1"/>
      <c r="BI519" s="1"/>
      <c r="BJ519" s="1"/>
    </row>
    <row r="520" spans="38:62">
      <c r="AL520" s="1"/>
      <c r="AM520" s="1"/>
      <c r="AN520" s="1"/>
      <c r="AO520" s="1"/>
      <c r="AP520" s="1"/>
      <c r="AQ520" s="1"/>
      <c r="AS520" s="1"/>
      <c r="AT520" s="1"/>
      <c r="AU520" s="1"/>
      <c r="BB520" s="1"/>
      <c r="BC520" s="1"/>
      <c r="BD520" s="1"/>
      <c r="BH520" s="1"/>
      <c r="BI520" s="1"/>
      <c r="BJ520" s="1"/>
    </row>
    <row r="521" spans="38:62">
      <c r="AL521" s="1"/>
      <c r="AM521" s="1"/>
      <c r="AN521" s="1"/>
      <c r="AO521" s="1"/>
      <c r="AP521" s="1"/>
      <c r="AQ521" s="1"/>
      <c r="AS521" s="1"/>
      <c r="AT521" s="1"/>
      <c r="AU521" s="1"/>
      <c r="BB521" s="1"/>
      <c r="BC521" s="1"/>
      <c r="BD521" s="1"/>
      <c r="BH521" s="1"/>
      <c r="BI521" s="1"/>
      <c r="BJ521" s="1"/>
    </row>
    <row r="522" spans="38:62">
      <c r="AL522" s="1"/>
      <c r="AM522" s="1"/>
      <c r="AN522" s="1"/>
      <c r="AO522" s="1"/>
      <c r="AP522" s="1"/>
      <c r="AQ522" s="1"/>
      <c r="AS522" s="1"/>
      <c r="AT522" s="1"/>
      <c r="AU522" s="1"/>
      <c r="BB522" s="1"/>
      <c r="BC522" s="1"/>
      <c r="BD522" s="1"/>
      <c r="BH522" s="1"/>
      <c r="BI522" s="1"/>
      <c r="BJ522" s="1"/>
    </row>
    <row r="523" spans="38:62">
      <c r="AL523" s="1"/>
      <c r="AM523" s="1"/>
      <c r="AN523" s="1"/>
      <c r="AO523" s="1"/>
      <c r="AP523" s="1"/>
      <c r="AQ523" s="1"/>
      <c r="AS523" s="1"/>
      <c r="AT523" s="1"/>
      <c r="AU523" s="1"/>
      <c r="BB523" s="1"/>
      <c r="BC523" s="1"/>
      <c r="BD523" s="1"/>
      <c r="BH523" s="1"/>
      <c r="BI523" s="1"/>
      <c r="BJ523" s="1"/>
    </row>
    <row r="524" spans="38:62">
      <c r="AL524" s="1"/>
      <c r="AM524" s="1"/>
      <c r="AN524" s="1"/>
      <c r="AO524" s="1"/>
      <c r="AP524" s="1"/>
      <c r="AQ524" s="1"/>
      <c r="AS524" s="1"/>
      <c r="AT524" s="1"/>
      <c r="AU524" s="1"/>
      <c r="BB524" s="1"/>
      <c r="BC524" s="1"/>
      <c r="BD524" s="1"/>
      <c r="BH524" s="1"/>
      <c r="BI524" s="1"/>
      <c r="BJ524" s="1"/>
    </row>
    <row r="525" spans="38:62">
      <c r="AL525" s="1"/>
      <c r="AM525" s="1"/>
      <c r="AN525" s="1"/>
      <c r="AO525" s="1"/>
      <c r="AP525" s="1"/>
      <c r="AQ525" s="1"/>
      <c r="AS525" s="1"/>
      <c r="AT525" s="1"/>
      <c r="AU525" s="1"/>
      <c r="BB525" s="1"/>
      <c r="BC525" s="1"/>
      <c r="BD525" s="1"/>
      <c r="BH525" s="1"/>
      <c r="BI525" s="1"/>
      <c r="BJ525" s="1"/>
    </row>
    <row r="526" spans="38:62">
      <c r="AL526" s="1"/>
      <c r="AM526" s="1"/>
      <c r="AN526" s="1"/>
      <c r="AO526" s="1"/>
      <c r="AP526" s="1"/>
      <c r="AQ526" s="1"/>
      <c r="AS526" s="1"/>
      <c r="AT526" s="1"/>
      <c r="AU526" s="1"/>
      <c r="BB526" s="1"/>
      <c r="BC526" s="1"/>
      <c r="BD526" s="1"/>
      <c r="BH526" s="1"/>
      <c r="BI526" s="1"/>
      <c r="BJ526" s="1"/>
    </row>
    <row r="527" spans="38:62">
      <c r="AL527" s="1"/>
      <c r="AM527" s="1"/>
      <c r="AN527" s="1"/>
      <c r="AO527" s="1"/>
      <c r="AP527" s="1"/>
      <c r="AQ527" s="1"/>
      <c r="AS527" s="1"/>
      <c r="AT527" s="1"/>
      <c r="AU527" s="1"/>
      <c r="BB527" s="1"/>
      <c r="BC527" s="1"/>
      <c r="BD527" s="1"/>
      <c r="BH527" s="1"/>
      <c r="BI527" s="1"/>
      <c r="BJ527" s="1"/>
    </row>
    <row r="528" spans="38:62">
      <c r="AL528" s="1"/>
      <c r="AM528" s="1"/>
      <c r="AN528" s="1"/>
      <c r="AO528" s="1"/>
      <c r="AP528" s="1"/>
      <c r="AQ528" s="1"/>
      <c r="AS528" s="1"/>
      <c r="AT528" s="1"/>
      <c r="AU528" s="1"/>
      <c r="BB528" s="1"/>
      <c r="BC528" s="1"/>
      <c r="BD528" s="1"/>
      <c r="BH528" s="1"/>
      <c r="BI528" s="1"/>
      <c r="BJ528" s="1"/>
    </row>
    <row r="529" spans="38:62">
      <c r="AL529" s="1"/>
      <c r="AM529" s="1"/>
      <c r="AN529" s="1"/>
      <c r="AO529" s="1"/>
      <c r="AP529" s="1"/>
      <c r="AQ529" s="1"/>
      <c r="AS529" s="1"/>
      <c r="AT529" s="1"/>
      <c r="AU529" s="1"/>
      <c r="BB529" s="1"/>
      <c r="BC529" s="1"/>
      <c r="BD529" s="1"/>
      <c r="BH529" s="1"/>
      <c r="BI529" s="1"/>
      <c r="BJ529" s="1"/>
    </row>
    <row r="530" spans="38:62">
      <c r="AL530" s="1"/>
      <c r="AM530" s="1"/>
      <c r="AN530" s="1"/>
      <c r="AO530" s="1"/>
      <c r="AP530" s="1"/>
      <c r="AQ530" s="1"/>
      <c r="AS530" s="1"/>
      <c r="AT530" s="1"/>
      <c r="AU530" s="1"/>
      <c r="BB530" s="1"/>
      <c r="BC530" s="1"/>
      <c r="BD530" s="1"/>
      <c r="BH530" s="1"/>
      <c r="BI530" s="1"/>
      <c r="BJ530" s="1"/>
    </row>
    <row r="531" spans="38:62">
      <c r="AL531" s="1"/>
      <c r="AM531" s="1"/>
      <c r="AN531" s="1"/>
      <c r="AO531" s="1"/>
      <c r="AP531" s="1"/>
      <c r="AQ531" s="1"/>
      <c r="AS531" s="1"/>
      <c r="AT531" s="1"/>
      <c r="AU531" s="1"/>
      <c r="BB531" s="1"/>
      <c r="BC531" s="1"/>
      <c r="BD531" s="1"/>
      <c r="BH531" s="1"/>
      <c r="BI531" s="1"/>
      <c r="BJ531" s="1"/>
    </row>
    <row r="532" spans="38:62">
      <c r="AL532" s="1"/>
      <c r="AM532" s="1"/>
      <c r="AN532" s="1"/>
      <c r="AO532" s="1"/>
      <c r="AP532" s="1"/>
      <c r="AQ532" s="1"/>
      <c r="AS532" s="1"/>
      <c r="AT532" s="1"/>
      <c r="AU532" s="1"/>
      <c r="BB532" s="1"/>
      <c r="BC532" s="1"/>
      <c r="BD532" s="1"/>
      <c r="BH532" s="1"/>
      <c r="BI532" s="1"/>
      <c r="BJ532" s="1"/>
    </row>
    <row r="533" spans="38:62">
      <c r="AL533" s="1"/>
      <c r="AM533" s="1"/>
      <c r="AN533" s="1"/>
      <c r="AO533" s="1"/>
      <c r="AP533" s="1"/>
      <c r="AQ533" s="1"/>
      <c r="AS533" s="1"/>
      <c r="AT533" s="1"/>
      <c r="AU533" s="1"/>
      <c r="BB533" s="1"/>
      <c r="BC533" s="1"/>
      <c r="BD533" s="1"/>
      <c r="BH533" s="1"/>
      <c r="BI533" s="1"/>
      <c r="BJ533" s="1"/>
    </row>
    <row r="534" spans="38:62">
      <c r="AL534" s="1"/>
      <c r="AM534" s="1"/>
      <c r="AN534" s="1"/>
      <c r="AO534" s="1"/>
      <c r="AP534" s="1"/>
      <c r="AQ534" s="1"/>
      <c r="AS534" s="1"/>
      <c r="AT534" s="1"/>
      <c r="AU534" s="1"/>
      <c r="BB534" s="1"/>
      <c r="BC534" s="1"/>
      <c r="BD534" s="1"/>
      <c r="BH534" s="1"/>
      <c r="BI534" s="1"/>
      <c r="BJ534" s="1"/>
    </row>
    <row r="535" spans="38:62">
      <c r="AL535" s="1"/>
      <c r="AM535" s="1"/>
      <c r="AN535" s="1"/>
      <c r="AO535" s="1"/>
      <c r="AP535" s="1"/>
      <c r="AQ535" s="1"/>
      <c r="AS535" s="1"/>
      <c r="AT535" s="1"/>
      <c r="AU535" s="1"/>
      <c r="BB535" s="1"/>
      <c r="BC535" s="1"/>
      <c r="BD535" s="1"/>
      <c r="BH535" s="1"/>
      <c r="BI535" s="1"/>
      <c r="BJ535" s="1"/>
    </row>
    <row r="536" spans="38:62">
      <c r="AL536" s="1"/>
      <c r="AM536" s="1"/>
      <c r="AN536" s="1"/>
      <c r="AO536" s="1"/>
      <c r="AP536" s="1"/>
      <c r="AQ536" s="1"/>
      <c r="AS536" s="1"/>
      <c r="AT536" s="1"/>
      <c r="AU536" s="1"/>
      <c r="BB536" s="1"/>
      <c r="BC536" s="1"/>
      <c r="BD536" s="1"/>
      <c r="BH536" s="1"/>
      <c r="BI536" s="1"/>
      <c r="BJ536" s="1"/>
    </row>
    <row r="537" spans="38:62">
      <c r="AL537" s="1"/>
      <c r="AM537" s="1"/>
      <c r="AN537" s="1"/>
      <c r="AO537" s="1"/>
      <c r="AP537" s="1"/>
      <c r="AQ537" s="1"/>
      <c r="AS537" s="1"/>
      <c r="AT537" s="1"/>
      <c r="AU537" s="1"/>
      <c r="BB537" s="1"/>
      <c r="BC537" s="1"/>
      <c r="BD537" s="1"/>
      <c r="BH537" s="1"/>
      <c r="BI537" s="1"/>
      <c r="BJ537" s="1"/>
    </row>
    <row r="538" spans="38:62">
      <c r="AL538" s="1"/>
      <c r="AM538" s="1"/>
      <c r="AN538" s="1"/>
      <c r="AO538" s="1"/>
      <c r="AP538" s="1"/>
      <c r="AQ538" s="1"/>
      <c r="AS538" s="1"/>
      <c r="AT538" s="1"/>
      <c r="AU538" s="1"/>
      <c r="BB538" s="1"/>
      <c r="BC538" s="1"/>
      <c r="BD538" s="1"/>
      <c r="BH538" s="1"/>
      <c r="BI538" s="1"/>
      <c r="BJ538" s="1"/>
    </row>
    <row r="539" spans="38:62">
      <c r="AL539" s="1"/>
      <c r="AM539" s="1"/>
      <c r="AN539" s="1"/>
      <c r="AO539" s="1"/>
      <c r="AP539" s="1"/>
      <c r="AQ539" s="1"/>
      <c r="AS539" s="1"/>
      <c r="AT539" s="1"/>
      <c r="AU539" s="1"/>
      <c r="BB539" s="1"/>
      <c r="BC539" s="1"/>
      <c r="BD539" s="1"/>
      <c r="BH539" s="1"/>
      <c r="BI539" s="1"/>
      <c r="BJ539" s="1"/>
    </row>
    <row r="540" spans="38:62">
      <c r="AL540" s="1"/>
      <c r="AM540" s="1"/>
      <c r="AN540" s="1"/>
      <c r="AO540" s="1"/>
      <c r="AP540" s="1"/>
      <c r="AQ540" s="1"/>
      <c r="AS540" s="1"/>
      <c r="AT540" s="1"/>
      <c r="AU540" s="1"/>
      <c r="BB540" s="1"/>
      <c r="BC540" s="1"/>
      <c r="BD540" s="1"/>
      <c r="BH540" s="1"/>
      <c r="BI540" s="1"/>
      <c r="BJ540" s="1"/>
    </row>
    <row r="541" spans="38:62">
      <c r="AL541" s="1"/>
      <c r="AM541" s="1"/>
      <c r="AN541" s="1"/>
      <c r="AO541" s="1"/>
      <c r="AP541" s="1"/>
      <c r="AQ541" s="1"/>
      <c r="AS541" s="1"/>
      <c r="AT541" s="1"/>
      <c r="AU541" s="1"/>
      <c r="BB541" s="1"/>
      <c r="BC541" s="1"/>
      <c r="BD541" s="1"/>
      <c r="BH541" s="1"/>
      <c r="BI541" s="1"/>
      <c r="BJ541" s="1"/>
    </row>
    <row r="542" spans="38:62">
      <c r="AL542" s="1"/>
      <c r="AM542" s="1"/>
      <c r="AN542" s="1"/>
      <c r="AO542" s="1"/>
      <c r="AP542" s="1"/>
      <c r="AQ542" s="1"/>
      <c r="AS542" s="1"/>
      <c r="AT542" s="1"/>
      <c r="AU542" s="1"/>
      <c r="BB542" s="1"/>
      <c r="BC542" s="1"/>
      <c r="BD542" s="1"/>
      <c r="BH542" s="1"/>
      <c r="BI542" s="1"/>
      <c r="BJ542" s="1"/>
    </row>
    <row r="543" spans="38:62">
      <c r="AL543" s="1"/>
      <c r="AM543" s="1"/>
      <c r="AN543" s="1"/>
      <c r="AO543" s="1"/>
      <c r="AP543" s="1"/>
      <c r="AQ543" s="1"/>
      <c r="AS543" s="1"/>
      <c r="AT543" s="1"/>
      <c r="AU543" s="1"/>
      <c r="BB543" s="1"/>
      <c r="BC543" s="1"/>
      <c r="BD543" s="1"/>
      <c r="BH543" s="1"/>
      <c r="BI543" s="1"/>
      <c r="BJ543" s="1"/>
    </row>
    <row r="544" spans="38:62">
      <c r="AL544" s="1"/>
      <c r="AM544" s="1"/>
      <c r="AN544" s="1"/>
      <c r="AO544" s="1"/>
      <c r="AP544" s="1"/>
      <c r="AQ544" s="1"/>
      <c r="AS544" s="1"/>
      <c r="AT544" s="1"/>
      <c r="AU544" s="1"/>
      <c r="BB544" s="1"/>
      <c r="BC544" s="1"/>
      <c r="BD544" s="1"/>
      <c r="BH544" s="1"/>
      <c r="BI544" s="1"/>
      <c r="BJ544" s="1"/>
    </row>
    <row r="545" spans="38:62">
      <c r="AL545" s="1"/>
      <c r="AM545" s="1"/>
      <c r="AN545" s="1"/>
      <c r="AO545" s="1"/>
      <c r="AP545" s="1"/>
      <c r="AQ545" s="1"/>
      <c r="AS545" s="1"/>
      <c r="AT545" s="1"/>
      <c r="AU545" s="1"/>
      <c r="BB545" s="1"/>
      <c r="BC545" s="1"/>
      <c r="BD545" s="1"/>
      <c r="BH545" s="1"/>
      <c r="BI545" s="1"/>
      <c r="BJ545" s="1"/>
    </row>
    <row r="546" spans="38:62">
      <c r="AL546" s="1"/>
      <c r="AM546" s="1"/>
      <c r="AN546" s="1"/>
      <c r="AO546" s="1"/>
      <c r="AP546" s="1"/>
      <c r="AQ546" s="1"/>
      <c r="AS546" s="1"/>
      <c r="AT546" s="1"/>
      <c r="AU546" s="1"/>
      <c r="BB546" s="1"/>
      <c r="BC546" s="1"/>
      <c r="BD546" s="1"/>
      <c r="BH546" s="1"/>
      <c r="BI546" s="1"/>
      <c r="BJ546" s="1"/>
    </row>
    <row r="547" spans="38:62">
      <c r="AL547" s="1"/>
      <c r="AM547" s="1"/>
      <c r="AN547" s="1"/>
      <c r="AO547" s="1"/>
      <c r="AP547" s="1"/>
      <c r="AQ547" s="1"/>
      <c r="AS547" s="1"/>
      <c r="AT547" s="1"/>
      <c r="AU547" s="1"/>
      <c r="BB547" s="1"/>
      <c r="BC547" s="1"/>
      <c r="BD547" s="1"/>
      <c r="BH547" s="1"/>
      <c r="BI547" s="1"/>
      <c r="BJ547" s="1"/>
    </row>
    <row r="548" spans="38:62">
      <c r="AL548" s="1"/>
      <c r="AM548" s="1"/>
      <c r="AN548" s="1"/>
      <c r="AO548" s="1"/>
      <c r="AP548" s="1"/>
      <c r="AQ548" s="1"/>
      <c r="AS548" s="1"/>
      <c r="AT548" s="1"/>
      <c r="AU548" s="1"/>
      <c r="BB548" s="1"/>
      <c r="BC548" s="1"/>
      <c r="BD548" s="1"/>
      <c r="BH548" s="1"/>
      <c r="BI548" s="1"/>
      <c r="BJ548" s="1"/>
    </row>
    <row r="549" spans="38:62">
      <c r="AL549" s="1"/>
      <c r="AM549" s="1"/>
      <c r="AN549" s="1"/>
      <c r="AO549" s="1"/>
      <c r="AP549" s="1"/>
      <c r="AQ549" s="1"/>
      <c r="AS549" s="1"/>
      <c r="AT549" s="1"/>
      <c r="AU549" s="1"/>
      <c r="BB549" s="1"/>
      <c r="BC549" s="1"/>
      <c r="BD549" s="1"/>
      <c r="BH549" s="1"/>
      <c r="BI549" s="1"/>
      <c r="BJ549" s="1"/>
    </row>
    <row r="550" spans="38:62">
      <c r="AL550" s="1"/>
      <c r="AM550" s="1"/>
      <c r="AN550" s="1"/>
      <c r="AO550" s="1"/>
      <c r="AP550" s="1"/>
      <c r="AQ550" s="1"/>
      <c r="AS550" s="1"/>
      <c r="AT550" s="1"/>
      <c r="AU550" s="1"/>
      <c r="BB550" s="1"/>
      <c r="BC550" s="1"/>
      <c r="BD550" s="1"/>
      <c r="BH550" s="1"/>
      <c r="BI550" s="1"/>
      <c r="BJ550" s="1"/>
    </row>
    <row r="551" spans="38:62">
      <c r="AL551" s="1"/>
      <c r="AM551" s="1"/>
      <c r="AN551" s="1"/>
      <c r="AO551" s="1"/>
      <c r="AP551" s="1"/>
      <c r="AQ551" s="1"/>
      <c r="AS551" s="1"/>
      <c r="AT551" s="1"/>
      <c r="AU551" s="1"/>
      <c r="BB551" s="1"/>
      <c r="BC551" s="1"/>
      <c r="BD551" s="1"/>
      <c r="BH551" s="1"/>
      <c r="BI551" s="1"/>
      <c r="BJ551" s="1"/>
    </row>
    <row r="552" spans="38:62">
      <c r="AL552" s="1"/>
      <c r="AM552" s="1"/>
      <c r="AN552" s="1"/>
      <c r="AO552" s="1"/>
      <c r="AP552" s="1"/>
      <c r="AQ552" s="1"/>
      <c r="AS552" s="1"/>
      <c r="AT552" s="1"/>
      <c r="AU552" s="1"/>
      <c r="BB552" s="1"/>
      <c r="BC552" s="1"/>
      <c r="BD552" s="1"/>
      <c r="BH552" s="1"/>
      <c r="BI552" s="1"/>
      <c r="BJ552" s="1"/>
    </row>
    <row r="553" spans="38:62">
      <c r="AL553" s="1"/>
      <c r="AM553" s="1"/>
      <c r="AN553" s="1"/>
      <c r="AO553" s="1"/>
      <c r="AP553" s="1"/>
      <c r="AQ553" s="1"/>
      <c r="AS553" s="1"/>
      <c r="AT553" s="1"/>
      <c r="AU553" s="1"/>
      <c r="BB553" s="1"/>
      <c r="BC553" s="1"/>
      <c r="BD553" s="1"/>
      <c r="BH553" s="1"/>
      <c r="BI553" s="1"/>
      <c r="BJ553" s="1"/>
    </row>
    <row r="554" spans="38:62">
      <c r="AL554" s="1"/>
      <c r="AM554" s="1"/>
      <c r="AN554" s="1"/>
      <c r="AO554" s="1"/>
      <c r="AP554" s="1"/>
      <c r="AQ554" s="1"/>
      <c r="AS554" s="1"/>
      <c r="AT554" s="1"/>
      <c r="AU554" s="1"/>
      <c r="BB554" s="1"/>
      <c r="BC554" s="1"/>
      <c r="BD554" s="1"/>
      <c r="BH554" s="1"/>
      <c r="BI554" s="1"/>
      <c r="BJ554" s="1"/>
    </row>
    <row r="555" spans="38:62">
      <c r="AL555" s="1"/>
      <c r="AM555" s="1"/>
      <c r="AN555" s="1"/>
      <c r="AO555" s="1"/>
      <c r="AP555" s="1"/>
      <c r="AQ555" s="1"/>
      <c r="AS555" s="1"/>
      <c r="AT555" s="1"/>
      <c r="AU555" s="1"/>
      <c r="BB555" s="1"/>
      <c r="BC555" s="1"/>
      <c r="BD555" s="1"/>
      <c r="BH555" s="1"/>
      <c r="BI555" s="1"/>
      <c r="BJ555" s="1"/>
    </row>
    <row r="556" spans="38:62">
      <c r="AL556" s="1"/>
      <c r="AM556" s="1"/>
      <c r="AN556" s="1"/>
      <c r="AO556" s="1"/>
      <c r="AP556" s="1"/>
      <c r="AQ556" s="1"/>
      <c r="AS556" s="1"/>
      <c r="AT556" s="1"/>
      <c r="AU556" s="1"/>
      <c r="BB556" s="1"/>
      <c r="BC556" s="1"/>
      <c r="BD556" s="1"/>
      <c r="BH556" s="1"/>
      <c r="BI556" s="1"/>
      <c r="BJ556" s="1"/>
    </row>
    <row r="557" spans="38:62">
      <c r="AL557" s="1"/>
      <c r="AM557" s="1"/>
      <c r="AN557" s="1"/>
      <c r="AO557" s="1"/>
      <c r="AP557" s="1"/>
      <c r="AQ557" s="1"/>
      <c r="AS557" s="1"/>
      <c r="AT557" s="1"/>
      <c r="AU557" s="1"/>
      <c r="BB557" s="1"/>
      <c r="BC557" s="1"/>
      <c r="BD557" s="1"/>
      <c r="BH557" s="1"/>
      <c r="BI557" s="1"/>
      <c r="BJ557" s="1"/>
    </row>
    <row r="558" spans="38:62">
      <c r="AL558" s="1"/>
      <c r="AM558" s="1"/>
      <c r="AN558" s="1"/>
      <c r="AO558" s="1"/>
      <c r="AP558" s="1"/>
      <c r="AQ558" s="1"/>
      <c r="AS558" s="1"/>
      <c r="AT558" s="1"/>
      <c r="AU558" s="1"/>
      <c r="BB558" s="1"/>
      <c r="BC558" s="1"/>
      <c r="BD558" s="1"/>
      <c r="BH558" s="1"/>
      <c r="BI558" s="1"/>
      <c r="BJ558" s="1"/>
    </row>
    <row r="559" spans="38:62">
      <c r="AL559" s="1"/>
      <c r="AM559" s="1"/>
      <c r="AN559" s="1"/>
      <c r="AO559" s="1"/>
      <c r="AP559" s="1"/>
      <c r="AQ559" s="1"/>
      <c r="AS559" s="1"/>
      <c r="AT559" s="1"/>
      <c r="AU559" s="1"/>
      <c r="BB559" s="1"/>
      <c r="BC559" s="1"/>
      <c r="BD559" s="1"/>
      <c r="BH559" s="1"/>
      <c r="BI559" s="1"/>
      <c r="BJ559" s="1"/>
    </row>
    <row r="560" spans="38:62">
      <c r="AL560" s="1"/>
      <c r="AM560" s="1"/>
      <c r="AN560" s="1"/>
      <c r="AO560" s="1"/>
      <c r="AP560" s="1"/>
      <c r="AQ560" s="1"/>
      <c r="AS560" s="1"/>
      <c r="AT560" s="1"/>
      <c r="AU560" s="1"/>
      <c r="BB560" s="1"/>
      <c r="BC560" s="1"/>
      <c r="BD560" s="1"/>
      <c r="BH560" s="1"/>
      <c r="BI560" s="1"/>
      <c r="BJ560" s="1"/>
    </row>
    <row r="561" spans="38:62">
      <c r="AL561" s="1"/>
      <c r="AM561" s="1"/>
      <c r="AN561" s="1"/>
      <c r="AO561" s="1"/>
      <c r="AP561" s="1"/>
      <c r="AQ561" s="1"/>
      <c r="AS561" s="1"/>
      <c r="AT561" s="1"/>
      <c r="AU561" s="1"/>
      <c r="BB561" s="1"/>
      <c r="BC561" s="1"/>
      <c r="BD561" s="1"/>
      <c r="BH561" s="1"/>
      <c r="BI561" s="1"/>
      <c r="BJ561" s="1"/>
    </row>
    <row r="562" spans="38:62">
      <c r="AL562" s="1"/>
      <c r="AM562" s="1"/>
      <c r="AN562" s="1"/>
      <c r="AO562" s="1"/>
      <c r="AP562" s="1"/>
      <c r="AQ562" s="1"/>
      <c r="AS562" s="1"/>
      <c r="AT562" s="1"/>
      <c r="AU562" s="1"/>
      <c r="BB562" s="1"/>
      <c r="BC562" s="1"/>
      <c r="BD562" s="1"/>
      <c r="BH562" s="1"/>
      <c r="BI562" s="1"/>
      <c r="BJ562" s="1"/>
    </row>
    <row r="563" spans="38:62">
      <c r="AL563" s="1"/>
      <c r="AM563" s="1"/>
      <c r="AN563" s="1"/>
      <c r="AO563" s="1"/>
      <c r="AP563" s="1"/>
      <c r="AQ563" s="1"/>
      <c r="AS563" s="1"/>
      <c r="AT563" s="1"/>
      <c r="AU563" s="1"/>
      <c r="BB563" s="1"/>
      <c r="BC563" s="1"/>
      <c r="BD563" s="1"/>
      <c r="BH563" s="1"/>
      <c r="BI563" s="1"/>
      <c r="BJ563" s="1"/>
    </row>
    <row r="564" spans="38:62">
      <c r="AL564" s="1"/>
      <c r="AM564" s="1"/>
      <c r="AN564" s="1"/>
      <c r="AO564" s="1"/>
      <c r="AP564" s="1"/>
      <c r="AQ564" s="1"/>
      <c r="AS564" s="1"/>
      <c r="AT564" s="1"/>
      <c r="AU564" s="1"/>
      <c r="BB564" s="1"/>
      <c r="BC564" s="1"/>
      <c r="BD564" s="1"/>
      <c r="BH564" s="1"/>
      <c r="BI564" s="1"/>
      <c r="BJ564" s="1"/>
    </row>
    <row r="565" spans="38:62">
      <c r="AL565" s="1"/>
      <c r="AM565" s="1"/>
      <c r="AN565" s="1"/>
      <c r="AO565" s="1"/>
      <c r="AP565" s="1"/>
      <c r="AQ565" s="1"/>
      <c r="AS565" s="1"/>
      <c r="AT565" s="1"/>
      <c r="AU565" s="1"/>
      <c r="BB565" s="1"/>
      <c r="BC565" s="1"/>
      <c r="BD565" s="1"/>
      <c r="BH565" s="1"/>
      <c r="BI565" s="1"/>
      <c r="BJ565" s="1"/>
    </row>
    <row r="566" spans="38:62">
      <c r="AL566" s="1"/>
      <c r="AM566" s="1"/>
      <c r="AN566" s="1"/>
      <c r="AO566" s="1"/>
      <c r="AP566" s="1"/>
      <c r="AQ566" s="1"/>
      <c r="AS566" s="1"/>
      <c r="AT566" s="1"/>
      <c r="AU566" s="1"/>
      <c r="BB566" s="1"/>
      <c r="BC566" s="1"/>
      <c r="BD566" s="1"/>
      <c r="BH566" s="1"/>
      <c r="BI566" s="1"/>
      <c r="BJ566" s="1"/>
    </row>
    <row r="567" spans="38:62">
      <c r="AL567" s="1"/>
      <c r="AM567" s="1"/>
      <c r="AN567" s="1"/>
      <c r="AO567" s="1"/>
      <c r="AP567" s="1"/>
      <c r="AQ567" s="1"/>
      <c r="AS567" s="1"/>
      <c r="AT567" s="1"/>
      <c r="AU567" s="1"/>
      <c r="BB567" s="1"/>
      <c r="BC567" s="1"/>
      <c r="BD567" s="1"/>
      <c r="BH567" s="1"/>
      <c r="BI567" s="1"/>
      <c r="BJ567" s="1"/>
    </row>
    <row r="568" spans="38:62">
      <c r="AL568" s="1"/>
      <c r="AM568" s="1"/>
      <c r="AN568" s="1"/>
      <c r="AO568" s="1"/>
      <c r="AP568" s="1"/>
      <c r="AQ568" s="1"/>
      <c r="AS568" s="1"/>
      <c r="AT568" s="1"/>
      <c r="AU568" s="1"/>
      <c r="BB568" s="1"/>
      <c r="BC568" s="1"/>
      <c r="BD568" s="1"/>
      <c r="BH568" s="1"/>
      <c r="BI568" s="1"/>
      <c r="BJ568" s="1"/>
    </row>
    <row r="569" spans="38:62">
      <c r="AL569" s="1"/>
      <c r="AM569" s="1"/>
      <c r="AN569" s="1"/>
      <c r="AO569" s="1"/>
      <c r="AP569" s="1"/>
      <c r="AQ569" s="1"/>
      <c r="AS569" s="1"/>
      <c r="AT569" s="1"/>
      <c r="AU569" s="1"/>
      <c r="BB569" s="1"/>
      <c r="BC569" s="1"/>
      <c r="BD569" s="1"/>
      <c r="BH569" s="1"/>
      <c r="BI569" s="1"/>
      <c r="BJ569" s="1"/>
    </row>
    <row r="570" spans="38:62">
      <c r="AL570" s="1"/>
      <c r="AM570" s="1"/>
      <c r="AN570" s="1"/>
      <c r="AO570" s="1"/>
      <c r="AP570" s="1"/>
      <c r="AQ570" s="1"/>
      <c r="AS570" s="1"/>
      <c r="AT570" s="1"/>
      <c r="AU570" s="1"/>
      <c r="BB570" s="1"/>
      <c r="BC570" s="1"/>
      <c r="BD570" s="1"/>
      <c r="BH570" s="1"/>
      <c r="BI570" s="1"/>
      <c r="BJ570" s="1"/>
    </row>
    <row r="571" spans="38:62">
      <c r="AL571" s="1"/>
      <c r="AM571" s="1"/>
      <c r="AN571" s="1"/>
      <c r="AO571" s="1"/>
      <c r="AP571" s="1"/>
      <c r="AQ571" s="1"/>
      <c r="AS571" s="1"/>
      <c r="AT571" s="1"/>
      <c r="AU571" s="1"/>
      <c r="BB571" s="1"/>
      <c r="BC571" s="1"/>
      <c r="BD571" s="1"/>
      <c r="BH571" s="1"/>
      <c r="BI571" s="1"/>
      <c r="BJ571" s="1"/>
    </row>
    <row r="572" spans="38:62">
      <c r="AL572" s="1"/>
      <c r="AM572" s="1"/>
      <c r="AN572" s="1"/>
      <c r="AO572" s="1"/>
      <c r="AP572" s="1"/>
      <c r="AQ572" s="1"/>
      <c r="AS572" s="1"/>
      <c r="AT572" s="1"/>
      <c r="AU572" s="1"/>
      <c r="BB572" s="1"/>
      <c r="BC572" s="1"/>
      <c r="BD572" s="1"/>
      <c r="BH572" s="1"/>
      <c r="BI572" s="1"/>
      <c r="BJ572" s="1"/>
    </row>
    <row r="573" spans="38:62">
      <c r="AL573" s="1"/>
      <c r="AM573" s="1"/>
      <c r="AN573" s="1"/>
      <c r="AO573" s="1"/>
      <c r="AP573" s="1"/>
      <c r="AQ573" s="1"/>
      <c r="AS573" s="1"/>
      <c r="AT573" s="1"/>
      <c r="AU573" s="1"/>
      <c r="BB573" s="1"/>
      <c r="BC573" s="1"/>
      <c r="BD573" s="1"/>
      <c r="BH573" s="1"/>
      <c r="BI573" s="1"/>
      <c r="BJ573" s="1"/>
    </row>
    <row r="574" spans="38:62">
      <c r="AL574" s="1"/>
      <c r="AM574" s="1"/>
      <c r="AN574" s="1"/>
      <c r="AO574" s="1"/>
      <c r="AP574" s="1"/>
      <c r="AQ574" s="1"/>
      <c r="AS574" s="1"/>
      <c r="AT574" s="1"/>
      <c r="AU574" s="1"/>
      <c r="BB574" s="1"/>
      <c r="BC574" s="1"/>
      <c r="BD574" s="1"/>
      <c r="BH574" s="1"/>
      <c r="BI574" s="1"/>
      <c r="BJ574" s="1"/>
    </row>
    <row r="575" spans="38:62">
      <c r="AL575" s="1"/>
      <c r="AM575" s="1"/>
      <c r="AN575" s="1"/>
      <c r="AO575" s="1"/>
      <c r="AP575" s="1"/>
      <c r="AQ575" s="1"/>
      <c r="AS575" s="1"/>
      <c r="AT575" s="1"/>
      <c r="AU575" s="1"/>
      <c r="BB575" s="1"/>
      <c r="BC575" s="1"/>
      <c r="BD575" s="1"/>
      <c r="BH575" s="1"/>
      <c r="BI575" s="1"/>
      <c r="BJ575" s="1"/>
    </row>
    <row r="576" spans="38:62">
      <c r="AL576" s="1"/>
      <c r="AM576" s="1"/>
      <c r="AN576" s="1"/>
      <c r="AO576" s="1"/>
      <c r="AP576" s="1"/>
      <c r="AQ576" s="1"/>
      <c r="AS576" s="1"/>
      <c r="AT576" s="1"/>
      <c r="AU576" s="1"/>
      <c r="BB576" s="1"/>
      <c r="BC576" s="1"/>
      <c r="BD576" s="1"/>
      <c r="BH576" s="1"/>
      <c r="BI576" s="1"/>
      <c r="BJ576" s="1"/>
    </row>
    <row r="577" spans="38:62">
      <c r="AL577" s="1"/>
      <c r="AM577" s="1"/>
      <c r="AN577" s="1"/>
      <c r="AO577" s="1"/>
      <c r="AP577" s="1"/>
      <c r="AQ577" s="1"/>
      <c r="AS577" s="1"/>
      <c r="AT577" s="1"/>
      <c r="AU577" s="1"/>
      <c r="BB577" s="1"/>
      <c r="BC577" s="1"/>
      <c r="BD577" s="1"/>
      <c r="BH577" s="1"/>
      <c r="BI577" s="1"/>
      <c r="BJ577" s="1"/>
    </row>
    <row r="578" spans="38:62">
      <c r="AL578" s="1"/>
      <c r="AM578" s="1"/>
      <c r="AN578" s="1"/>
      <c r="AO578" s="1"/>
      <c r="AP578" s="1"/>
      <c r="AQ578" s="1"/>
      <c r="AS578" s="1"/>
      <c r="AT578" s="1"/>
      <c r="AU578" s="1"/>
      <c r="BB578" s="1"/>
      <c r="BC578" s="1"/>
      <c r="BD578" s="1"/>
      <c r="BH578" s="1"/>
      <c r="BI578" s="1"/>
      <c r="BJ578" s="1"/>
    </row>
    <row r="579" spans="38:62">
      <c r="AL579" s="1"/>
      <c r="AM579" s="1"/>
      <c r="AN579" s="1"/>
      <c r="AO579" s="1"/>
      <c r="AP579" s="1"/>
      <c r="AQ579" s="1"/>
      <c r="AS579" s="1"/>
      <c r="AT579" s="1"/>
      <c r="AU579" s="1"/>
      <c r="BB579" s="1"/>
      <c r="BC579" s="1"/>
      <c r="BD579" s="1"/>
      <c r="BH579" s="1"/>
      <c r="BI579" s="1"/>
      <c r="BJ579" s="1"/>
    </row>
    <row r="580" spans="38:62">
      <c r="AL580" s="1"/>
      <c r="AM580" s="1"/>
      <c r="AN580" s="1"/>
      <c r="AO580" s="1"/>
      <c r="AP580" s="1"/>
      <c r="AQ580" s="1"/>
      <c r="AS580" s="1"/>
      <c r="AT580" s="1"/>
      <c r="AU580" s="1"/>
      <c r="BB580" s="1"/>
      <c r="BC580" s="1"/>
      <c r="BD580" s="1"/>
      <c r="BH580" s="1"/>
      <c r="BI580" s="1"/>
      <c r="BJ580" s="1"/>
    </row>
    <row r="581" spans="38:62">
      <c r="AL581" s="1"/>
      <c r="AM581" s="1"/>
      <c r="AN581" s="1"/>
      <c r="AO581" s="1"/>
      <c r="AP581" s="1"/>
      <c r="AQ581" s="1"/>
      <c r="AS581" s="1"/>
      <c r="AT581" s="1"/>
      <c r="AU581" s="1"/>
      <c r="BB581" s="1"/>
      <c r="BC581" s="1"/>
      <c r="BD581" s="1"/>
      <c r="BH581" s="1"/>
      <c r="BI581" s="1"/>
      <c r="BJ581" s="1"/>
    </row>
    <row r="582" spans="38:62">
      <c r="AL582" s="1"/>
      <c r="AM582" s="1"/>
      <c r="AN582" s="1"/>
      <c r="AO582" s="1"/>
      <c r="AP582" s="1"/>
      <c r="AQ582" s="1"/>
      <c r="AS582" s="1"/>
      <c r="AT582" s="1"/>
      <c r="AU582" s="1"/>
      <c r="BB582" s="1"/>
      <c r="BC582" s="1"/>
      <c r="BD582" s="1"/>
      <c r="BH582" s="1"/>
      <c r="BI582" s="1"/>
      <c r="BJ582" s="1"/>
    </row>
    <row r="583" spans="38:62">
      <c r="AL583" s="1"/>
      <c r="AM583" s="1"/>
      <c r="AN583" s="1"/>
      <c r="AO583" s="1"/>
      <c r="AP583" s="1"/>
      <c r="AQ583" s="1"/>
      <c r="AS583" s="1"/>
      <c r="AT583" s="1"/>
      <c r="AU583" s="1"/>
      <c r="BB583" s="1"/>
      <c r="BC583" s="1"/>
      <c r="BD583" s="1"/>
      <c r="BH583" s="1"/>
      <c r="BI583" s="1"/>
      <c r="BJ583" s="1"/>
    </row>
    <row r="584" spans="38:62">
      <c r="AL584" s="1"/>
      <c r="AM584" s="1"/>
      <c r="AN584" s="1"/>
      <c r="AO584" s="1"/>
      <c r="AP584" s="1"/>
      <c r="AQ584" s="1"/>
      <c r="AS584" s="1"/>
      <c r="AT584" s="1"/>
      <c r="AU584" s="1"/>
      <c r="BB584" s="1"/>
      <c r="BC584" s="1"/>
      <c r="BD584" s="1"/>
      <c r="BH584" s="1"/>
      <c r="BI584" s="1"/>
      <c r="BJ584" s="1"/>
    </row>
    <row r="585" spans="38:62">
      <c r="AL585" s="1"/>
      <c r="AM585" s="1"/>
      <c r="AN585" s="1"/>
      <c r="AO585" s="1"/>
      <c r="AP585" s="1"/>
      <c r="AQ585" s="1"/>
      <c r="AS585" s="1"/>
      <c r="AT585" s="1"/>
      <c r="AU585" s="1"/>
      <c r="BB585" s="1"/>
      <c r="BC585" s="1"/>
      <c r="BD585" s="1"/>
      <c r="BH585" s="1"/>
      <c r="BI585" s="1"/>
      <c r="BJ585" s="1"/>
    </row>
    <row r="586" spans="38:62">
      <c r="AL586" s="1"/>
      <c r="AM586" s="1"/>
      <c r="AN586" s="1"/>
      <c r="AO586" s="1"/>
      <c r="AP586" s="1"/>
      <c r="AQ586" s="1"/>
      <c r="AS586" s="1"/>
      <c r="AT586" s="1"/>
      <c r="AU586" s="1"/>
      <c r="BB586" s="1"/>
      <c r="BC586" s="1"/>
      <c r="BD586" s="1"/>
      <c r="BH586" s="1"/>
      <c r="BI586" s="1"/>
      <c r="BJ586" s="1"/>
    </row>
    <row r="587" spans="38:62">
      <c r="AL587" s="1"/>
      <c r="AM587" s="1"/>
      <c r="AN587" s="1"/>
      <c r="AO587" s="1"/>
      <c r="AP587" s="1"/>
      <c r="AQ587" s="1"/>
      <c r="AS587" s="1"/>
      <c r="AT587" s="1"/>
      <c r="AU587" s="1"/>
      <c r="BB587" s="1"/>
      <c r="BC587" s="1"/>
      <c r="BD587" s="1"/>
      <c r="BH587" s="1"/>
      <c r="BI587" s="1"/>
      <c r="BJ587" s="1"/>
    </row>
    <row r="588" spans="38:62">
      <c r="AL588" s="1"/>
      <c r="AM588" s="1"/>
      <c r="AN588" s="1"/>
      <c r="AO588" s="1"/>
      <c r="AP588" s="1"/>
      <c r="AQ588" s="1"/>
      <c r="AS588" s="1"/>
      <c r="AT588" s="1"/>
      <c r="AU588" s="1"/>
      <c r="BB588" s="1"/>
      <c r="BC588" s="1"/>
      <c r="BD588" s="1"/>
      <c r="BH588" s="1"/>
      <c r="BI588" s="1"/>
      <c r="BJ588" s="1"/>
    </row>
    <row r="589" spans="38:62">
      <c r="AL589" s="1"/>
      <c r="AM589" s="1"/>
      <c r="AN589" s="1"/>
      <c r="AO589" s="1"/>
      <c r="AP589" s="1"/>
      <c r="AQ589" s="1"/>
      <c r="AS589" s="1"/>
      <c r="AT589" s="1"/>
      <c r="AU589" s="1"/>
      <c r="BB589" s="1"/>
      <c r="BC589" s="1"/>
      <c r="BD589" s="1"/>
      <c r="BH589" s="1"/>
      <c r="BI589" s="1"/>
      <c r="BJ589" s="1"/>
    </row>
    <row r="590" spans="38:62">
      <c r="AL590" s="1"/>
      <c r="AM590" s="1"/>
      <c r="AN590" s="1"/>
      <c r="AO590" s="1"/>
      <c r="AP590" s="1"/>
      <c r="AQ590" s="1"/>
      <c r="AS590" s="1"/>
      <c r="AT590" s="1"/>
      <c r="AU590" s="1"/>
      <c r="BB590" s="1"/>
      <c r="BC590" s="1"/>
      <c r="BD590" s="1"/>
      <c r="BH590" s="1"/>
      <c r="BI590" s="1"/>
      <c r="BJ590" s="1"/>
    </row>
    <row r="591" spans="38:62">
      <c r="AL591" s="1"/>
      <c r="AM591" s="1"/>
      <c r="AN591" s="1"/>
      <c r="AO591" s="1"/>
      <c r="AP591" s="1"/>
      <c r="AQ591" s="1"/>
      <c r="AS591" s="1"/>
      <c r="AT591" s="1"/>
      <c r="AU591" s="1"/>
      <c r="BB591" s="1"/>
      <c r="BC591" s="1"/>
      <c r="BD591" s="1"/>
      <c r="BH591" s="1"/>
      <c r="BI591" s="1"/>
      <c r="BJ591" s="1"/>
    </row>
    <row r="592" spans="38:62">
      <c r="AL592" s="1"/>
      <c r="AM592" s="1"/>
      <c r="AN592" s="1"/>
      <c r="AO592" s="1"/>
      <c r="AP592" s="1"/>
      <c r="AQ592" s="1"/>
      <c r="AS592" s="1"/>
      <c r="AT592" s="1"/>
      <c r="AU592" s="1"/>
      <c r="BB592" s="1"/>
      <c r="BC592" s="1"/>
      <c r="BD592" s="1"/>
      <c r="BH592" s="1"/>
      <c r="BI592" s="1"/>
      <c r="BJ592" s="1"/>
    </row>
    <row r="593" spans="38:62">
      <c r="AL593" s="1"/>
      <c r="AM593" s="1"/>
      <c r="AN593" s="1"/>
      <c r="AO593" s="1"/>
      <c r="AP593" s="1"/>
      <c r="AQ593" s="1"/>
      <c r="AS593" s="1"/>
      <c r="AT593" s="1"/>
      <c r="AU593" s="1"/>
      <c r="BB593" s="1"/>
      <c r="BC593" s="1"/>
      <c r="BD593" s="1"/>
      <c r="BH593" s="1"/>
      <c r="BI593" s="1"/>
      <c r="BJ593" s="1"/>
    </row>
    <row r="594" spans="38:62">
      <c r="AL594" s="1"/>
      <c r="AM594" s="1"/>
      <c r="AN594" s="1"/>
      <c r="AO594" s="1"/>
      <c r="AP594" s="1"/>
      <c r="AQ594" s="1"/>
      <c r="AS594" s="1"/>
      <c r="AT594" s="1"/>
      <c r="AU594" s="1"/>
      <c r="BB594" s="1"/>
      <c r="BC594" s="1"/>
      <c r="BD594" s="1"/>
      <c r="BH594" s="1"/>
      <c r="BI594" s="1"/>
      <c r="BJ594" s="1"/>
    </row>
    <row r="595" spans="38:62">
      <c r="AL595" s="1"/>
      <c r="AM595" s="1"/>
      <c r="AN595" s="1"/>
      <c r="AO595" s="1"/>
      <c r="AP595" s="1"/>
      <c r="AQ595" s="1"/>
      <c r="AS595" s="1"/>
      <c r="AT595" s="1"/>
      <c r="AU595" s="1"/>
      <c r="BB595" s="1"/>
      <c r="BC595" s="1"/>
      <c r="BD595" s="1"/>
      <c r="BH595" s="1"/>
      <c r="BI595" s="1"/>
      <c r="BJ595" s="1"/>
    </row>
    <row r="596" spans="38:62">
      <c r="AL596" s="1"/>
      <c r="AM596" s="1"/>
      <c r="AN596" s="1"/>
      <c r="AO596" s="1"/>
      <c r="AP596" s="1"/>
      <c r="AQ596" s="1"/>
      <c r="AS596" s="1"/>
      <c r="AT596" s="1"/>
      <c r="AU596" s="1"/>
      <c r="BB596" s="1"/>
      <c r="BC596" s="1"/>
      <c r="BD596" s="1"/>
      <c r="BH596" s="1"/>
      <c r="BI596" s="1"/>
      <c r="BJ596" s="1"/>
    </row>
    <row r="597" spans="38:62">
      <c r="AL597" s="1"/>
      <c r="AM597" s="1"/>
      <c r="AN597" s="1"/>
      <c r="AO597" s="1"/>
      <c r="AP597" s="1"/>
      <c r="AQ597" s="1"/>
      <c r="AS597" s="1"/>
      <c r="AT597" s="1"/>
      <c r="AU597" s="1"/>
      <c r="BB597" s="1"/>
      <c r="BC597" s="1"/>
      <c r="BD597" s="1"/>
      <c r="BH597" s="1"/>
      <c r="BI597" s="1"/>
      <c r="BJ597" s="1"/>
    </row>
    <row r="598" spans="38:62">
      <c r="AL598" s="1"/>
      <c r="AM598" s="1"/>
      <c r="AN598" s="1"/>
      <c r="AO598" s="1"/>
      <c r="AP598" s="1"/>
      <c r="AQ598" s="1"/>
      <c r="AS598" s="1"/>
      <c r="AT598" s="1"/>
      <c r="AU598" s="1"/>
      <c r="BB598" s="1"/>
      <c r="BC598" s="1"/>
      <c r="BD598" s="1"/>
      <c r="BH598" s="1"/>
      <c r="BI598" s="1"/>
      <c r="BJ598" s="1"/>
    </row>
    <row r="599" spans="38:62">
      <c r="AL599" s="1"/>
      <c r="AM599" s="1"/>
      <c r="AN599" s="1"/>
      <c r="AO599" s="1"/>
      <c r="AP599" s="1"/>
      <c r="AQ599" s="1"/>
      <c r="AS599" s="1"/>
      <c r="AT599" s="1"/>
      <c r="AU599" s="1"/>
      <c r="BB599" s="1"/>
      <c r="BC599" s="1"/>
      <c r="BD599" s="1"/>
      <c r="BH599" s="1"/>
      <c r="BI599" s="1"/>
      <c r="BJ599" s="1"/>
    </row>
    <row r="600" spans="38:62">
      <c r="AL600" s="1"/>
      <c r="AM600" s="1"/>
      <c r="AN600" s="1"/>
      <c r="AO600" s="1"/>
      <c r="AP600" s="1"/>
      <c r="AQ600" s="1"/>
      <c r="AS600" s="1"/>
      <c r="AT600" s="1"/>
      <c r="AU600" s="1"/>
      <c r="BB600" s="1"/>
      <c r="BC600" s="1"/>
      <c r="BD600" s="1"/>
      <c r="BH600" s="1"/>
      <c r="BI600" s="1"/>
      <c r="BJ600" s="1"/>
    </row>
    <row r="601" spans="38:62">
      <c r="AL601" s="1"/>
      <c r="AM601" s="1"/>
      <c r="AN601" s="1"/>
      <c r="AO601" s="1"/>
      <c r="AP601" s="1"/>
      <c r="AQ601" s="1"/>
      <c r="AS601" s="1"/>
      <c r="AT601" s="1"/>
      <c r="AU601" s="1"/>
      <c r="BB601" s="1"/>
      <c r="BC601" s="1"/>
      <c r="BD601" s="1"/>
      <c r="BH601" s="1"/>
      <c r="BI601" s="1"/>
      <c r="BJ601" s="1"/>
    </row>
    <row r="602" spans="38:62">
      <c r="AL602" s="1"/>
      <c r="AM602" s="1"/>
      <c r="AN602" s="1"/>
      <c r="AO602" s="1"/>
      <c r="AP602" s="1"/>
      <c r="AQ602" s="1"/>
      <c r="AS602" s="1"/>
      <c r="AT602" s="1"/>
      <c r="AU602" s="1"/>
      <c r="BB602" s="1"/>
      <c r="BC602" s="1"/>
      <c r="BD602" s="1"/>
      <c r="BH602" s="1"/>
      <c r="BI602" s="1"/>
      <c r="BJ602" s="1"/>
    </row>
    <row r="603" spans="38:62">
      <c r="AL603" s="1"/>
      <c r="AM603" s="1"/>
      <c r="AN603" s="1"/>
      <c r="AO603" s="1"/>
      <c r="AP603" s="1"/>
      <c r="AQ603" s="1"/>
      <c r="AS603" s="1"/>
      <c r="AT603" s="1"/>
      <c r="AU603" s="1"/>
      <c r="BB603" s="1"/>
      <c r="BC603" s="1"/>
      <c r="BD603" s="1"/>
      <c r="BH603" s="1"/>
      <c r="BI603" s="1"/>
      <c r="BJ603" s="1"/>
    </row>
    <row r="604" spans="38:62">
      <c r="AL604" s="1"/>
      <c r="AM604" s="1"/>
      <c r="AN604" s="1"/>
      <c r="AO604" s="1"/>
      <c r="AP604" s="1"/>
      <c r="AQ604" s="1"/>
      <c r="AS604" s="1"/>
      <c r="AT604" s="1"/>
      <c r="AU604" s="1"/>
      <c r="BB604" s="1"/>
      <c r="BC604" s="1"/>
      <c r="BD604" s="1"/>
      <c r="BH604" s="1"/>
      <c r="BI604" s="1"/>
      <c r="BJ604" s="1"/>
    </row>
    <row r="605" spans="38:62">
      <c r="AL605" s="1"/>
      <c r="AM605" s="1"/>
      <c r="AN605" s="1"/>
      <c r="AO605" s="1"/>
      <c r="AP605" s="1"/>
      <c r="AQ605" s="1"/>
      <c r="AS605" s="1"/>
      <c r="AT605" s="1"/>
      <c r="AU605" s="1"/>
      <c r="BB605" s="1"/>
      <c r="BC605" s="1"/>
      <c r="BD605" s="1"/>
      <c r="BH605" s="1"/>
      <c r="BI605" s="1"/>
      <c r="BJ605" s="1"/>
    </row>
    <row r="606" spans="38:62">
      <c r="AL606" s="1"/>
      <c r="AM606" s="1"/>
      <c r="AN606" s="1"/>
      <c r="AO606" s="1"/>
      <c r="AP606" s="1"/>
      <c r="AQ606" s="1"/>
      <c r="AS606" s="1"/>
      <c r="AT606" s="1"/>
      <c r="AU606" s="1"/>
      <c r="BB606" s="1"/>
      <c r="BC606" s="1"/>
      <c r="BD606" s="1"/>
      <c r="BH606" s="1"/>
      <c r="BI606" s="1"/>
      <c r="BJ606" s="1"/>
    </row>
    <row r="607" spans="38:62">
      <c r="AL607" s="1"/>
      <c r="AM607" s="1"/>
      <c r="AN607" s="1"/>
      <c r="AO607" s="1"/>
      <c r="AP607" s="1"/>
      <c r="AQ607" s="1"/>
      <c r="AS607" s="1"/>
      <c r="AT607" s="1"/>
      <c r="AU607" s="1"/>
      <c r="BB607" s="1"/>
      <c r="BC607" s="1"/>
      <c r="BD607" s="1"/>
      <c r="BH607" s="1"/>
      <c r="BI607" s="1"/>
      <c r="BJ607" s="1"/>
    </row>
    <row r="608" spans="38:62">
      <c r="AL608" s="1"/>
      <c r="AM608" s="1"/>
      <c r="AN608" s="1"/>
      <c r="AO608" s="1"/>
      <c r="AP608" s="1"/>
      <c r="AQ608" s="1"/>
      <c r="AS608" s="1"/>
      <c r="AT608" s="1"/>
      <c r="AU608" s="1"/>
      <c r="BB608" s="1"/>
      <c r="BC608" s="1"/>
      <c r="BD608" s="1"/>
      <c r="BH608" s="1"/>
      <c r="BI608" s="1"/>
      <c r="BJ608" s="1"/>
    </row>
    <row r="609" spans="38:62">
      <c r="AL609" s="1"/>
      <c r="AM609" s="1"/>
      <c r="AN609" s="1"/>
      <c r="AO609" s="1"/>
      <c r="AP609" s="1"/>
      <c r="AQ609" s="1"/>
      <c r="AS609" s="1"/>
      <c r="AT609" s="1"/>
      <c r="AU609" s="1"/>
      <c r="BB609" s="1"/>
      <c r="BC609" s="1"/>
      <c r="BD609" s="1"/>
      <c r="BH609" s="1"/>
      <c r="BI609" s="1"/>
      <c r="BJ609" s="1"/>
    </row>
    <row r="610" spans="38:62">
      <c r="AL610" s="1"/>
      <c r="AM610" s="1"/>
      <c r="AN610" s="1"/>
      <c r="AO610" s="1"/>
      <c r="AP610" s="1"/>
      <c r="AQ610" s="1"/>
      <c r="AS610" s="1"/>
      <c r="AT610" s="1"/>
      <c r="AU610" s="1"/>
      <c r="BB610" s="1"/>
      <c r="BC610" s="1"/>
      <c r="BD610" s="1"/>
      <c r="BH610" s="1"/>
      <c r="BI610" s="1"/>
      <c r="BJ610" s="1"/>
    </row>
    <row r="611" spans="38:62">
      <c r="AL611" s="1"/>
      <c r="AM611" s="1"/>
      <c r="AN611" s="1"/>
      <c r="AO611" s="1"/>
      <c r="AP611" s="1"/>
      <c r="AQ611" s="1"/>
      <c r="AS611" s="1"/>
      <c r="AT611" s="1"/>
      <c r="AU611" s="1"/>
      <c r="BB611" s="1"/>
      <c r="BC611" s="1"/>
      <c r="BD611" s="1"/>
      <c r="BH611" s="1"/>
      <c r="BI611" s="1"/>
      <c r="BJ611" s="1"/>
    </row>
    <row r="612" spans="38:62">
      <c r="AL612" s="1"/>
      <c r="AM612" s="1"/>
      <c r="AN612" s="1"/>
      <c r="AO612" s="1"/>
      <c r="AP612" s="1"/>
      <c r="AQ612" s="1"/>
      <c r="AS612" s="1"/>
      <c r="AT612" s="1"/>
      <c r="AU612" s="1"/>
      <c r="BB612" s="1"/>
      <c r="BC612" s="1"/>
      <c r="BD612" s="1"/>
      <c r="BH612" s="1"/>
      <c r="BI612" s="1"/>
      <c r="BJ612" s="1"/>
    </row>
    <row r="613" spans="38:62">
      <c r="AL613" s="1"/>
      <c r="AM613" s="1"/>
      <c r="AN613" s="1"/>
      <c r="AO613" s="1"/>
      <c r="AP613" s="1"/>
      <c r="AQ613" s="1"/>
      <c r="AS613" s="1"/>
      <c r="AT613" s="1"/>
      <c r="AU613" s="1"/>
      <c r="BB613" s="1"/>
      <c r="BC613" s="1"/>
      <c r="BD613" s="1"/>
      <c r="BH613" s="1"/>
      <c r="BI613" s="1"/>
      <c r="BJ613" s="1"/>
    </row>
    <row r="614" spans="38:62">
      <c r="AL614" s="1"/>
      <c r="AM614" s="1"/>
      <c r="AN614" s="1"/>
      <c r="AO614" s="1"/>
      <c r="AP614" s="1"/>
      <c r="AQ614" s="1"/>
      <c r="AS614" s="1"/>
      <c r="AT614" s="1"/>
      <c r="AU614" s="1"/>
      <c r="BB614" s="1"/>
      <c r="BC614" s="1"/>
      <c r="BD614" s="1"/>
      <c r="BH614" s="1"/>
      <c r="BI614" s="1"/>
      <c r="BJ614" s="1"/>
    </row>
    <row r="615" spans="38:62">
      <c r="AL615" s="1"/>
      <c r="AM615" s="1"/>
      <c r="AN615" s="1"/>
      <c r="AO615" s="1"/>
      <c r="AP615" s="1"/>
      <c r="AQ615" s="1"/>
      <c r="AS615" s="1"/>
      <c r="AT615" s="1"/>
      <c r="AU615" s="1"/>
      <c r="BB615" s="1"/>
      <c r="BC615" s="1"/>
      <c r="BD615" s="1"/>
      <c r="BH615" s="1"/>
      <c r="BI615" s="1"/>
      <c r="BJ615" s="1"/>
    </row>
    <row r="616" spans="38:62">
      <c r="AL616" s="1"/>
      <c r="AM616" s="1"/>
      <c r="AN616" s="1"/>
      <c r="AO616" s="1"/>
      <c r="AP616" s="1"/>
      <c r="AQ616" s="1"/>
      <c r="AS616" s="1"/>
      <c r="AT616" s="1"/>
      <c r="AU616" s="1"/>
      <c r="BB616" s="1"/>
      <c r="BC616" s="1"/>
      <c r="BD616" s="1"/>
      <c r="BH616" s="1"/>
      <c r="BI616" s="1"/>
      <c r="BJ616" s="1"/>
    </row>
    <row r="617" spans="38:62">
      <c r="AL617" s="1"/>
      <c r="AM617" s="1"/>
      <c r="AN617" s="1"/>
      <c r="AO617" s="1"/>
      <c r="AP617" s="1"/>
      <c r="AQ617" s="1"/>
      <c r="AS617" s="1"/>
      <c r="AT617" s="1"/>
      <c r="AU617" s="1"/>
      <c r="BB617" s="1"/>
      <c r="BC617" s="1"/>
      <c r="BD617" s="1"/>
      <c r="BH617" s="1"/>
      <c r="BI617" s="1"/>
      <c r="BJ617" s="1"/>
    </row>
    <row r="618" spans="38:62">
      <c r="AL618" s="1"/>
      <c r="AM618" s="1"/>
      <c r="AN618" s="1"/>
      <c r="AO618" s="1"/>
      <c r="AP618" s="1"/>
      <c r="AQ618" s="1"/>
      <c r="AS618" s="1"/>
      <c r="AT618" s="1"/>
      <c r="AU618" s="1"/>
      <c r="BB618" s="1"/>
      <c r="BC618" s="1"/>
      <c r="BD618" s="1"/>
      <c r="BH618" s="1"/>
      <c r="BI618" s="1"/>
      <c r="BJ618" s="1"/>
    </row>
    <row r="619" spans="38:62">
      <c r="AL619" s="1"/>
      <c r="AM619" s="1"/>
      <c r="AN619" s="1"/>
      <c r="AO619" s="1"/>
      <c r="AP619" s="1"/>
      <c r="AQ619" s="1"/>
      <c r="AS619" s="1"/>
      <c r="AT619" s="1"/>
      <c r="AU619" s="1"/>
      <c r="BB619" s="1"/>
      <c r="BC619" s="1"/>
      <c r="BD619" s="1"/>
      <c r="BH619" s="1"/>
      <c r="BI619" s="1"/>
      <c r="BJ619" s="1"/>
    </row>
    <row r="620" spans="38:62">
      <c r="AL620" s="1"/>
      <c r="AM620" s="1"/>
      <c r="AN620" s="1"/>
      <c r="AO620" s="1"/>
      <c r="AP620" s="1"/>
      <c r="AQ620" s="1"/>
      <c r="AS620" s="1"/>
      <c r="AT620" s="1"/>
      <c r="AU620" s="1"/>
      <c r="BB620" s="1"/>
      <c r="BC620" s="1"/>
      <c r="BD620" s="1"/>
      <c r="BH620" s="1"/>
      <c r="BI620" s="1"/>
      <c r="BJ620" s="1"/>
    </row>
    <row r="621" spans="38:62">
      <c r="AL621" s="1"/>
      <c r="AM621" s="1"/>
      <c r="AN621" s="1"/>
      <c r="AO621" s="1"/>
      <c r="AP621" s="1"/>
      <c r="AQ621" s="1"/>
      <c r="AS621" s="1"/>
      <c r="AT621" s="1"/>
      <c r="AU621" s="1"/>
      <c r="BB621" s="1"/>
      <c r="BC621" s="1"/>
      <c r="BD621" s="1"/>
      <c r="BH621" s="1"/>
      <c r="BI621" s="1"/>
      <c r="BJ621" s="1"/>
    </row>
    <row r="622" spans="38:62">
      <c r="AL622" s="1"/>
      <c r="AM622" s="1"/>
      <c r="AN622" s="1"/>
      <c r="AO622" s="1"/>
      <c r="AP622" s="1"/>
      <c r="AQ622" s="1"/>
      <c r="AS622" s="1"/>
      <c r="AT622" s="1"/>
      <c r="AU622" s="1"/>
      <c r="BB622" s="1"/>
      <c r="BC622" s="1"/>
      <c r="BD622" s="1"/>
      <c r="BH622" s="1"/>
      <c r="BI622" s="1"/>
      <c r="BJ622" s="1"/>
    </row>
    <row r="623" spans="38:62">
      <c r="AL623" s="1"/>
      <c r="AM623" s="1"/>
      <c r="AN623" s="1"/>
      <c r="AO623" s="1"/>
      <c r="AP623" s="1"/>
      <c r="AQ623" s="1"/>
      <c r="AS623" s="1"/>
      <c r="AT623" s="1"/>
      <c r="AU623" s="1"/>
      <c r="BB623" s="1"/>
      <c r="BC623" s="1"/>
      <c r="BD623" s="1"/>
      <c r="BH623" s="1"/>
      <c r="BI623" s="1"/>
      <c r="BJ623" s="1"/>
    </row>
    <row r="624" spans="38:62">
      <c r="AL624" s="1"/>
      <c r="AM624" s="1"/>
      <c r="AN624" s="1"/>
      <c r="AO624" s="1"/>
      <c r="AP624" s="1"/>
      <c r="AQ624" s="1"/>
      <c r="AS624" s="1"/>
      <c r="AT624" s="1"/>
      <c r="AU624" s="1"/>
      <c r="BB624" s="1"/>
      <c r="BC624" s="1"/>
      <c r="BD624" s="1"/>
      <c r="BH624" s="1"/>
      <c r="BI624" s="1"/>
      <c r="BJ624" s="1"/>
    </row>
    <row r="625" spans="38:62">
      <c r="AL625" s="1"/>
      <c r="AM625" s="1"/>
      <c r="AN625" s="1"/>
      <c r="AO625" s="1"/>
      <c r="AP625" s="1"/>
      <c r="AQ625" s="1"/>
      <c r="AS625" s="1"/>
      <c r="AT625" s="1"/>
      <c r="AU625" s="1"/>
      <c r="BB625" s="1"/>
      <c r="BC625" s="1"/>
      <c r="BD625" s="1"/>
      <c r="BH625" s="1"/>
      <c r="BI625" s="1"/>
      <c r="BJ625" s="1"/>
    </row>
    <row r="626" spans="38:62">
      <c r="AL626" s="1"/>
      <c r="AM626" s="1"/>
      <c r="AN626" s="1"/>
      <c r="AO626" s="1"/>
      <c r="AP626" s="1"/>
      <c r="AQ626" s="1"/>
      <c r="AS626" s="1"/>
      <c r="AT626" s="1"/>
      <c r="AU626" s="1"/>
      <c r="BB626" s="1"/>
      <c r="BC626" s="1"/>
      <c r="BD626" s="1"/>
      <c r="BH626" s="1"/>
      <c r="BI626" s="1"/>
      <c r="BJ626" s="1"/>
    </row>
    <row r="627" spans="38:62">
      <c r="AL627" s="1"/>
      <c r="AM627" s="1"/>
      <c r="AN627" s="1"/>
      <c r="AO627" s="1"/>
      <c r="AP627" s="1"/>
      <c r="AQ627" s="1"/>
      <c r="AS627" s="1"/>
      <c r="AT627" s="1"/>
      <c r="AU627" s="1"/>
      <c r="BB627" s="1"/>
      <c r="BC627" s="1"/>
      <c r="BD627" s="1"/>
      <c r="BH627" s="1"/>
      <c r="BI627" s="1"/>
      <c r="BJ627" s="1"/>
    </row>
    <row r="628" spans="38:62">
      <c r="AL628" s="1"/>
      <c r="AM628" s="1"/>
      <c r="AN628" s="1"/>
      <c r="AO628" s="1"/>
      <c r="AP628" s="1"/>
      <c r="AQ628" s="1"/>
      <c r="AS628" s="1"/>
      <c r="AT628" s="1"/>
      <c r="AU628" s="1"/>
      <c r="BB628" s="1"/>
      <c r="BC628" s="1"/>
      <c r="BD628" s="1"/>
      <c r="BH628" s="1"/>
      <c r="BI628" s="1"/>
      <c r="BJ628" s="1"/>
    </row>
    <row r="629" spans="38:62">
      <c r="AL629" s="1"/>
      <c r="AM629" s="1"/>
      <c r="AN629" s="1"/>
      <c r="AO629" s="1"/>
      <c r="AP629" s="1"/>
      <c r="AQ629" s="1"/>
      <c r="AS629" s="1"/>
      <c r="AT629" s="1"/>
      <c r="AU629" s="1"/>
      <c r="BB629" s="1"/>
      <c r="BC629" s="1"/>
      <c r="BD629" s="1"/>
      <c r="BH629" s="1"/>
      <c r="BI629" s="1"/>
      <c r="BJ629" s="1"/>
    </row>
    <row r="630" spans="38:62">
      <c r="AL630" s="1"/>
      <c r="AM630" s="1"/>
      <c r="AN630" s="1"/>
      <c r="AO630" s="1"/>
      <c r="AP630" s="1"/>
      <c r="AQ630" s="1"/>
      <c r="AS630" s="1"/>
      <c r="AT630" s="1"/>
      <c r="AU630" s="1"/>
      <c r="BB630" s="1"/>
      <c r="BC630" s="1"/>
      <c r="BD630" s="1"/>
      <c r="BH630" s="1"/>
      <c r="BI630" s="1"/>
      <c r="BJ630" s="1"/>
    </row>
    <row r="631" spans="38:62">
      <c r="AL631" s="1"/>
      <c r="AM631" s="1"/>
      <c r="AN631" s="1"/>
      <c r="AO631" s="1"/>
      <c r="AP631" s="1"/>
      <c r="AQ631" s="1"/>
      <c r="AS631" s="1"/>
      <c r="AT631" s="1"/>
      <c r="AU631" s="1"/>
      <c r="BB631" s="1"/>
      <c r="BC631" s="1"/>
      <c r="BD631" s="1"/>
      <c r="BH631" s="1"/>
      <c r="BI631" s="1"/>
      <c r="BJ631" s="1"/>
    </row>
    <row r="632" spans="38:62">
      <c r="AL632" s="1"/>
      <c r="AM632" s="1"/>
      <c r="AN632" s="1"/>
      <c r="AO632" s="1"/>
      <c r="AP632" s="1"/>
      <c r="AQ632" s="1"/>
      <c r="AS632" s="1"/>
      <c r="AT632" s="1"/>
      <c r="AU632" s="1"/>
      <c r="BB632" s="1"/>
      <c r="BC632" s="1"/>
      <c r="BD632" s="1"/>
      <c r="BH632" s="1"/>
      <c r="BI632" s="1"/>
      <c r="BJ632" s="1"/>
    </row>
    <row r="633" spans="38:62">
      <c r="AL633" s="1"/>
      <c r="AM633" s="1"/>
      <c r="AN633" s="1"/>
      <c r="AO633" s="1"/>
      <c r="AP633" s="1"/>
      <c r="AQ633" s="1"/>
      <c r="AS633" s="1"/>
      <c r="AT633" s="1"/>
      <c r="AU633" s="1"/>
      <c r="BB633" s="1"/>
      <c r="BC633" s="1"/>
      <c r="BD633" s="1"/>
      <c r="BH633" s="1"/>
      <c r="BI633" s="1"/>
      <c r="BJ633" s="1"/>
    </row>
    <row r="634" spans="38:62">
      <c r="AL634" s="1"/>
      <c r="AM634" s="1"/>
      <c r="AN634" s="1"/>
      <c r="AO634" s="1"/>
      <c r="AP634" s="1"/>
      <c r="AQ634" s="1"/>
      <c r="AS634" s="1"/>
      <c r="AT634" s="1"/>
      <c r="AU634" s="1"/>
      <c r="BB634" s="1"/>
      <c r="BC634" s="1"/>
      <c r="BD634" s="1"/>
      <c r="BH634" s="1"/>
      <c r="BI634" s="1"/>
      <c r="BJ634" s="1"/>
    </row>
    <row r="635" spans="38:62">
      <c r="AL635" s="1"/>
      <c r="AM635" s="1"/>
      <c r="AN635" s="1"/>
      <c r="AO635" s="1"/>
      <c r="AP635" s="1"/>
      <c r="AQ635" s="1"/>
      <c r="AS635" s="1"/>
      <c r="AT635" s="1"/>
      <c r="AU635" s="1"/>
      <c r="BB635" s="1"/>
      <c r="BC635" s="1"/>
      <c r="BD635" s="1"/>
      <c r="BH635" s="1"/>
      <c r="BI635" s="1"/>
      <c r="BJ635" s="1"/>
    </row>
    <row r="636" spans="38:62">
      <c r="AL636" s="1"/>
      <c r="AM636" s="1"/>
      <c r="AN636" s="1"/>
      <c r="AO636" s="1"/>
      <c r="AP636" s="1"/>
      <c r="AQ636" s="1"/>
      <c r="AS636" s="1"/>
      <c r="AT636" s="1"/>
      <c r="AU636" s="1"/>
      <c r="BB636" s="1"/>
      <c r="BC636" s="1"/>
      <c r="BD636" s="1"/>
      <c r="BH636" s="1"/>
      <c r="BI636" s="1"/>
      <c r="BJ636" s="1"/>
    </row>
    <row r="637" spans="38:62">
      <c r="AL637" s="1"/>
      <c r="AM637" s="1"/>
      <c r="AN637" s="1"/>
      <c r="AO637" s="1"/>
      <c r="AP637" s="1"/>
      <c r="AQ637" s="1"/>
      <c r="AS637" s="1"/>
      <c r="AT637" s="1"/>
      <c r="AU637" s="1"/>
      <c r="BB637" s="1"/>
      <c r="BC637" s="1"/>
      <c r="BD637" s="1"/>
      <c r="BH637" s="1"/>
      <c r="BI637" s="1"/>
      <c r="BJ637" s="1"/>
    </row>
    <row r="638" spans="38:62">
      <c r="AL638" s="1"/>
      <c r="AM638" s="1"/>
      <c r="AN638" s="1"/>
      <c r="AO638" s="1"/>
      <c r="AP638" s="1"/>
      <c r="AQ638" s="1"/>
      <c r="AS638" s="1"/>
      <c r="AT638" s="1"/>
      <c r="AU638" s="1"/>
      <c r="BB638" s="1"/>
      <c r="BC638" s="1"/>
      <c r="BD638" s="1"/>
      <c r="BH638" s="1"/>
      <c r="BI638" s="1"/>
      <c r="BJ638" s="1"/>
    </row>
    <row r="639" spans="38:62">
      <c r="AL639" s="1"/>
      <c r="AM639" s="1"/>
      <c r="AN639" s="1"/>
      <c r="AO639" s="1"/>
      <c r="AP639" s="1"/>
      <c r="AQ639" s="1"/>
      <c r="AS639" s="1"/>
      <c r="AT639" s="1"/>
      <c r="AU639" s="1"/>
      <c r="BB639" s="1"/>
      <c r="BC639" s="1"/>
      <c r="BD639" s="1"/>
      <c r="BH639" s="1"/>
      <c r="BI639" s="1"/>
      <c r="BJ639" s="1"/>
    </row>
    <row r="640" spans="38:62">
      <c r="AL640" s="1"/>
      <c r="AM640" s="1"/>
      <c r="AN640" s="1"/>
      <c r="AO640" s="1"/>
      <c r="AP640" s="1"/>
      <c r="AQ640" s="1"/>
      <c r="AS640" s="1"/>
      <c r="AT640" s="1"/>
      <c r="AU640" s="1"/>
      <c r="BB640" s="1"/>
      <c r="BC640" s="1"/>
      <c r="BD640" s="1"/>
      <c r="BH640" s="1"/>
      <c r="BI640" s="1"/>
      <c r="BJ640" s="1"/>
    </row>
    <row r="641" spans="38:62">
      <c r="AL641" s="1"/>
      <c r="AM641" s="1"/>
      <c r="AN641" s="1"/>
      <c r="AO641" s="1"/>
      <c r="AP641" s="1"/>
      <c r="AQ641" s="1"/>
      <c r="AS641" s="1"/>
      <c r="AT641" s="1"/>
      <c r="AU641" s="1"/>
      <c r="BB641" s="1"/>
      <c r="BC641" s="1"/>
      <c r="BD641" s="1"/>
      <c r="BH641" s="1"/>
      <c r="BI641" s="1"/>
      <c r="BJ641" s="1"/>
    </row>
    <row r="642" spans="38:62">
      <c r="AL642" s="1"/>
      <c r="AM642" s="1"/>
      <c r="AN642" s="1"/>
      <c r="AO642" s="1"/>
      <c r="AP642" s="1"/>
      <c r="AQ642" s="1"/>
      <c r="AS642" s="1"/>
      <c r="AT642" s="1"/>
      <c r="AU642" s="1"/>
      <c r="BB642" s="1"/>
      <c r="BC642" s="1"/>
      <c r="BD642" s="1"/>
      <c r="BH642" s="1"/>
      <c r="BI642" s="1"/>
      <c r="BJ642" s="1"/>
    </row>
    <row r="643" spans="38:62">
      <c r="AL643" s="1"/>
      <c r="AM643" s="1"/>
      <c r="AN643" s="1"/>
      <c r="AO643" s="1"/>
      <c r="AP643" s="1"/>
      <c r="AQ643" s="1"/>
      <c r="AS643" s="1"/>
      <c r="AT643" s="1"/>
      <c r="AU643" s="1"/>
      <c r="BB643" s="1"/>
      <c r="BC643" s="1"/>
      <c r="BD643" s="1"/>
      <c r="BH643" s="1"/>
      <c r="BI643" s="1"/>
      <c r="BJ643" s="1"/>
    </row>
    <row r="644" spans="38:62">
      <c r="AL644" s="1"/>
      <c r="AM644" s="1"/>
      <c r="AN644" s="1"/>
      <c r="AO644" s="1"/>
      <c r="AP644" s="1"/>
      <c r="AQ644" s="1"/>
      <c r="AS644" s="1"/>
      <c r="AT644" s="1"/>
      <c r="AU644" s="1"/>
      <c r="BB644" s="1"/>
      <c r="BC644" s="1"/>
      <c r="BD644" s="1"/>
      <c r="BH644" s="1"/>
      <c r="BI644" s="1"/>
      <c r="BJ644" s="1"/>
    </row>
    <row r="645" spans="38:62">
      <c r="AL645" s="1"/>
      <c r="AM645" s="1"/>
      <c r="AN645" s="1"/>
      <c r="AO645" s="1"/>
      <c r="AP645" s="1"/>
      <c r="AQ645" s="1"/>
      <c r="AS645" s="1"/>
      <c r="AT645" s="1"/>
      <c r="AU645" s="1"/>
      <c r="BB645" s="1"/>
      <c r="BC645" s="1"/>
      <c r="BD645" s="1"/>
      <c r="BH645" s="1"/>
      <c r="BI645" s="1"/>
      <c r="BJ645" s="1"/>
    </row>
    <row r="646" spans="38:62">
      <c r="AL646" s="1"/>
      <c r="AM646" s="1"/>
      <c r="AN646" s="1"/>
      <c r="AO646" s="1"/>
      <c r="AP646" s="1"/>
      <c r="AQ646" s="1"/>
      <c r="AS646" s="1"/>
      <c r="AT646" s="1"/>
      <c r="AU646" s="1"/>
      <c r="BB646" s="1"/>
      <c r="BC646" s="1"/>
      <c r="BD646" s="1"/>
      <c r="BH646" s="1"/>
      <c r="BI646" s="1"/>
      <c r="BJ646" s="1"/>
    </row>
    <row r="647" spans="38:62">
      <c r="AL647" s="1"/>
      <c r="AM647" s="1"/>
      <c r="AN647" s="1"/>
      <c r="AO647" s="1"/>
      <c r="AP647" s="1"/>
      <c r="AQ647" s="1"/>
      <c r="AS647" s="1"/>
      <c r="AT647" s="1"/>
      <c r="AU647" s="1"/>
      <c r="BB647" s="1"/>
      <c r="BC647" s="1"/>
      <c r="BD647" s="1"/>
      <c r="BH647" s="1"/>
      <c r="BI647" s="1"/>
      <c r="BJ647" s="1"/>
    </row>
    <row r="648" spans="38:62">
      <c r="AL648" s="1"/>
      <c r="AM648" s="1"/>
      <c r="AN648" s="1"/>
      <c r="AO648" s="1"/>
      <c r="AP648" s="1"/>
      <c r="AQ648" s="1"/>
      <c r="AS648" s="1"/>
      <c r="AT648" s="1"/>
      <c r="AU648" s="1"/>
      <c r="BB648" s="1"/>
      <c r="BC648" s="1"/>
      <c r="BD648" s="1"/>
      <c r="BH648" s="1"/>
      <c r="BI648" s="1"/>
      <c r="BJ648" s="1"/>
    </row>
    <row r="649" spans="38:62">
      <c r="AL649" s="1"/>
      <c r="AM649" s="1"/>
      <c r="AN649" s="1"/>
      <c r="AO649" s="1"/>
      <c r="AP649" s="1"/>
      <c r="AQ649" s="1"/>
      <c r="AS649" s="1"/>
      <c r="AT649" s="1"/>
      <c r="AU649" s="1"/>
      <c r="BB649" s="1"/>
      <c r="BC649" s="1"/>
      <c r="BD649" s="1"/>
      <c r="BH649" s="1"/>
      <c r="BI649" s="1"/>
      <c r="BJ649" s="1"/>
    </row>
    <row r="650" spans="38:62">
      <c r="AL650" s="1"/>
      <c r="AM650" s="1"/>
      <c r="AN650" s="1"/>
      <c r="AO650" s="1"/>
      <c r="AP650" s="1"/>
      <c r="AQ650" s="1"/>
      <c r="AS650" s="1"/>
      <c r="AT650" s="1"/>
      <c r="AU650" s="1"/>
      <c r="BB650" s="1"/>
      <c r="BC650" s="1"/>
      <c r="BD650" s="1"/>
      <c r="BH650" s="1"/>
      <c r="BI650" s="1"/>
      <c r="BJ650" s="1"/>
    </row>
    <row r="651" spans="38:62">
      <c r="AL651" s="1"/>
      <c r="AM651" s="1"/>
      <c r="AN651" s="1"/>
      <c r="AO651" s="1"/>
      <c r="AP651" s="1"/>
      <c r="AQ651" s="1"/>
      <c r="AS651" s="1"/>
      <c r="AT651" s="1"/>
      <c r="AU651" s="1"/>
      <c r="BB651" s="1"/>
      <c r="BC651" s="1"/>
      <c r="BD651" s="1"/>
      <c r="BH651" s="1"/>
      <c r="BI651" s="1"/>
      <c r="BJ651" s="1"/>
    </row>
    <row r="652" spans="38:62">
      <c r="AL652" s="1"/>
      <c r="AM652" s="1"/>
      <c r="AN652" s="1"/>
      <c r="AO652" s="1"/>
      <c r="AP652" s="1"/>
      <c r="AQ652" s="1"/>
      <c r="AS652" s="1"/>
      <c r="AT652" s="1"/>
      <c r="AU652" s="1"/>
      <c r="BB652" s="1"/>
      <c r="BC652" s="1"/>
      <c r="BD652" s="1"/>
      <c r="BH652" s="1"/>
      <c r="BI652" s="1"/>
      <c r="BJ652" s="1"/>
    </row>
    <row r="653" spans="38:62">
      <c r="AL653" s="1"/>
      <c r="AM653" s="1"/>
      <c r="AN653" s="1"/>
      <c r="AO653" s="1"/>
      <c r="AP653" s="1"/>
      <c r="AQ653" s="1"/>
      <c r="AS653" s="1"/>
      <c r="AT653" s="1"/>
      <c r="AU653" s="1"/>
      <c r="BB653" s="1"/>
      <c r="BC653" s="1"/>
      <c r="BD653" s="1"/>
      <c r="BH653" s="1"/>
      <c r="BI653" s="1"/>
      <c r="BJ653" s="1"/>
    </row>
    <row r="654" spans="38:62">
      <c r="AL654" s="1"/>
      <c r="AM654" s="1"/>
      <c r="AN654" s="1"/>
      <c r="AO654" s="1"/>
      <c r="AP654" s="1"/>
      <c r="AQ654" s="1"/>
      <c r="AS654" s="1"/>
      <c r="AT654" s="1"/>
      <c r="AU654" s="1"/>
      <c r="BB654" s="1"/>
      <c r="BC654" s="1"/>
      <c r="BD654" s="1"/>
      <c r="BH654" s="1"/>
      <c r="BI654" s="1"/>
      <c r="BJ654" s="1"/>
    </row>
    <row r="655" spans="38:62">
      <c r="AL655" s="1"/>
      <c r="AM655" s="1"/>
      <c r="AN655" s="1"/>
      <c r="AO655" s="1"/>
      <c r="AP655" s="1"/>
      <c r="AQ655" s="1"/>
      <c r="AS655" s="1"/>
      <c r="AT655" s="1"/>
      <c r="AU655" s="1"/>
      <c r="BB655" s="1"/>
      <c r="BC655" s="1"/>
      <c r="BD655" s="1"/>
      <c r="BH655" s="1"/>
      <c r="BI655" s="1"/>
      <c r="BJ655" s="1"/>
    </row>
    <row r="656" spans="38:62">
      <c r="AL656" s="1"/>
      <c r="AM656" s="1"/>
      <c r="AN656" s="1"/>
      <c r="AO656" s="1"/>
      <c r="AP656" s="1"/>
      <c r="AQ656" s="1"/>
      <c r="AS656" s="1"/>
      <c r="AT656" s="1"/>
      <c r="AU656" s="1"/>
      <c r="BB656" s="1"/>
      <c r="BC656" s="1"/>
      <c r="BD656" s="1"/>
      <c r="BH656" s="1"/>
      <c r="BI656" s="1"/>
      <c r="BJ656" s="1"/>
    </row>
    <row r="657" spans="38:62">
      <c r="AL657" s="1"/>
      <c r="AM657" s="1"/>
      <c r="AN657" s="1"/>
      <c r="AO657" s="1"/>
      <c r="AP657" s="1"/>
      <c r="AQ657" s="1"/>
      <c r="AS657" s="1"/>
      <c r="AT657" s="1"/>
      <c r="AU657" s="1"/>
      <c r="BB657" s="1"/>
      <c r="BC657" s="1"/>
      <c r="BD657" s="1"/>
      <c r="BH657" s="1"/>
      <c r="BI657" s="1"/>
      <c r="BJ657" s="1"/>
    </row>
    <row r="658" spans="38:62">
      <c r="AL658" s="1"/>
      <c r="AM658" s="1"/>
      <c r="AN658" s="1"/>
      <c r="AO658" s="1"/>
      <c r="AP658" s="1"/>
      <c r="AQ658" s="1"/>
      <c r="AS658" s="1"/>
      <c r="AT658" s="1"/>
      <c r="AU658" s="1"/>
      <c r="BB658" s="1"/>
      <c r="BC658" s="1"/>
      <c r="BD658" s="1"/>
      <c r="BH658" s="1"/>
      <c r="BI658" s="1"/>
      <c r="BJ658" s="1"/>
    </row>
    <row r="659" spans="38:62">
      <c r="AL659" s="1"/>
      <c r="AM659" s="1"/>
      <c r="AN659" s="1"/>
      <c r="AO659" s="1"/>
      <c r="AP659" s="1"/>
      <c r="AQ659" s="1"/>
      <c r="AS659" s="1"/>
      <c r="AT659" s="1"/>
      <c r="AU659" s="1"/>
      <c r="BB659" s="1"/>
      <c r="BC659" s="1"/>
      <c r="BD659" s="1"/>
      <c r="BH659" s="1"/>
      <c r="BI659" s="1"/>
      <c r="BJ659" s="1"/>
    </row>
    <row r="660" spans="38:62">
      <c r="AL660" s="1"/>
      <c r="AM660" s="1"/>
      <c r="AN660" s="1"/>
      <c r="AO660" s="1"/>
      <c r="AP660" s="1"/>
      <c r="AQ660" s="1"/>
      <c r="AS660" s="1"/>
      <c r="AT660" s="1"/>
      <c r="AU660" s="1"/>
      <c r="BB660" s="1"/>
      <c r="BC660" s="1"/>
      <c r="BD660" s="1"/>
      <c r="BH660" s="1"/>
      <c r="BI660" s="1"/>
      <c r="BJ660" s="1"/>
    </row>
    <row r="661" spans="38:62">
      <c r="AL661" s="1"/>
      <c r="AM661" s="1"/>
      <c r="AN661" s="1"/>
      <c r="AO661" s="1"/>
      <c r="AP661" s="1"/>
      <c r="AQ661" s="1"/>
      <c r="AS661" s="1"/>
      <c r="AT661" s="1"/>
      <c r="AU661" s="1"/>
      <c r="BB661" s="1"/>
      <c r="BC661" s="1"/>
      <c r="BD661" s="1"/>
      <c r="BH661" s="1"/>
      <c r="BI661" s="1"/>
      <c r="BJ661" s="1"/>
    </row>
    <row r="662" spans="38:62">
      <c r="AL662" s="1"/>
      <c r="AM662" s="1"/>
      <c r="AN662" s="1"/>
      <c r="AO662" s="1"/>
      <c r="AP662" s="1"/>
      <c r="AQ662" s="1"/>
      <c r="AS662" s="1"/>
      <c r="AT662" s="1"/>
      <c r="AU662" s="1"/>
      <c r="BB662" s="1"/>
      <c r="BC662" s="1"/>
      <c r="BD662" s="1"/>
      <c r="BH662" s="1"/>
      <c r="BI662" s="1"/>
      <c r="BJ662" s="1"/>
    </row>
    <row r="663" spans="38:62">
      <c r="AL663" s="1"/>
      <c r="AM663" s="1"/>
      <c r="AN663" s="1"/>
      <c r="AO663" s="1"/>
      <c r="AP663" s="1"/>
      <c r="AQ663" s="1"/>
      <c r="AS663" s="1"/>
      <c r="AT663" s="1"/>
      <c r="AU663" s="1"/>
      <c r="BB663" s="1"/>
      <c r="BC663" s="1"/>
      <c r="BD663" s="1"/>
      <c r="BH663" s="1"/>
      <c r="BI663" s="1"/>
      <c r="BJ663" s="1"/>
    </row>
    <row r="664" spans="38:62">
      <c r="AL664" s="1"/>
      <c r="AM664" s="1"/>
      <c r="AN664" s="1"/>
      <c r="AO664" s="1"/>
      <c r="AP664" s="1"/>
      <c r="AQ664" s="1"/>
      <c r="AS664" s="1"/>
      <c r="AT664" s="1"/>
      <c r="AU664" s="1"/>
      <c r="BB664" s="1"/>
      <c r="BC664" s="1"/>
      <c r="BD664" s="1"/>
      <c r="BH664" s="1"/>
      <c r="BI664" s="1"/>
      <c r="BJ664" s="1"/>
    </row>
    <row r="665" spans="38:62">
      <c r="AL665" s="1"/>
      <c r="AM665" s="1"/>
      <c r="AN665" s="1"/>
      <c r="AO665" s="1"/>
      <c r="AP665" s="1"/>
      <c r="AQ665" s="1"/>
      <c r="AS665" s="1"/>
      <c r="AT665" s="1"/>
      <c r="AU665" s="1"/>
      <c r="BB665" s="1"/>
      <c r="BC665" s="1"/>
      <c r="BD665" s="1"/>
      <c r="BH665" s="1"/>
      <c r="BI665" s="1"/>
      <c r="BJ665" s="1"/>
    </row>
    <row r="666" spans="38:62">
      <c r="AL666" s="1"/>
      <c r="AM666" s="1"/>
      <c r="AN666" s="1"/>
      <c r="AO666" s="1"/>
      <c r="AP666" s="1"/>
      <c r="AQ666" s="1"/>
      <c r="AS666" s="1"/>
      <c r="AT666" s="1"/>
      <c r="AU666" s="1"/>
      <c r="BB666" s="1"/>
      <c r="BC666" s="1"/>
      <c r="BD666" s="1"/>
      <c r="BH666" s="1"/>
      <c r="BI666" s="1"/>
      <c r="BJ666" s="1"/>
    </row>
    <row r="667" spans="38:62">
      <c r="AL667" s="1"/>
      <c r="AM667" s="1"/>
      <c r="AN667" s="1"/>
      <c r="AO667" s="1"/>
      <c r="AP667" s="1"/>
      <c r="AQ667" s="1"/>
      <c r="AS667" s="1"/>
      <c r="AT667" s="1"/>
      <c r="AU667" s="1"/>
      <c r="BB667" s="1"/>
      <c r="BC667" s="1"/>
      <c r="BD667" s="1"/>
      <c r="BH667" s="1"/>
      <c r="BI667" s="1"/>
      <c r="BJ667" s="1"/>
    </row>
    <row r="668" spans="38:62">
      <c r="AL668" s="1"/>
      <c r="AM668" s="1"/>
      <c r="AN668" s="1"/>
      <c r="AO668" s="1"/>
      <c r="AP668" s="1"/>
      <c r="AQ668" s="1"/>
      <c r="AS668" s="1"/>
      <c r="AT668" s="1"/>
      <c r="AU668" s="1"/>
      <c r="BB668" s="1"/>
      <c r="BC668" s="1"/>
      <c r="BD668" s="1"/>
      <c r="BH668" s="1"/>
      <c r="BI668" s="1"/>
      <c r="BJ668" s="1"/>
    </row>
    <row r="669" spans="38:62">
      <c r="AL669" s="1"/>
      <c r="AM669" s="1"/>
      <c r="AN669" s="1"/>
      <c r="AO669" s="1"/>
      <c r="AP669" s="1"/>
      <c r="AQ669" s="1"/>
      <c r="AS669" s="1"/>
      <c r="AT669" s="1"/>
      <c r="AU669" s="1"/>
      <c r="BB669" s="1"/>
      <c r="BC669" s="1"/>
      <c r="BD669" s="1"/>
      <c r="BH669" s="1"/>
      <c r="BI669" s="1"/>
      <c r="BJ669" s="1"/>
    </row>
    <row r="670" spans="38:62">
      <c r="AL670" s="1"/>
      <c r="AM670" s="1"/>
      <c r="AN670" s="1"/>
      <c r="AO670" s="1"/>
      <c r="AP670" s="1"/>
      <c r="AQ670" s="1"/>
      <c r="AS670" s="1"/>
      <c r="AT670" s="1"/>
      <c r="AU670" s="1"/>
      <c r="BB670" s="1"/>
      <c r="BC670" s="1"/>
      <c r="BD670" s="1"/>
      <c r="BH670" s="1"/>
      <c r="BI670" s="1"/>
      <c r="BJ670" s="1"/>
    </row>
    <row r="671" spans="38:62">
      <c r="AL671" s="1"/>
      <c r="AM671" s="1"/>
      <c r="AN671" s="1"/>
      <c r="AO671" s="1"/>
      <c r="AP671" s="1"/>
      <c r="AQ671" s="1"/>
      <c r="AS671" s="1"/>
      <c r="AT671" s="1"/>
      <c r="AU671" s="1"/>
      <c r="BB671" s="1"/>
      <c r="BC671" s="1"/>
      <c r="BD671" s="1"/>
      <c r="BH671" s="1"/>
      <c r="BI671" s="1"/>
      <c r="BJ671" s="1"/>
    </row>
    <row r="672" spans="38:62">
      <c r="AL672" s="1"/>
      <c r="AM672" s="1"/>
      <c r="AN672" s="1"/>
      <c r="AO672" s="1"/>
      <c r="AP672" s="1"/>
      <c r="AQ672" s="1"/>
      <c r="AS672" s="1"/>
      <c r="AT672" s="1"/>
      <c r="AU672" s="1"/>
      <c r="BB672" s="1"/>
      <c r="BC672" s="1"/>
      <c r="BD672" s="1"/>
      <c r="BH672" s="1"/>
      <c r="BI672" s="1"/>
      <c r="BJ672" s="1"/>
    </row>
    <row r="673" spans="38:62">
      <c r="AL673" s="1"/>
      <c r="AM673" s="1"/>
      <c r="AN673" s="1"/>
      <c r="AO673" s="1"/>
      <c r="AP673" s="1"/>
      <c r="AQ673" s="1"/>
      <c r="AS673" s="1"/>
      <c r="AT673" s="1"/>
      <c r="AU673" s="1"/>
      <c r="BB673" s="1"/>
      <c r="BC673" s="1"/>
      <c r="BD673" s="1"/>
      <c r="BH673" s="1"/>
      <c r="BI673" s="1"/>
      <c r="BJ673" s="1"/>
    </row>
    <row r="674" spans="38:62">
      <c r="AL674" s="1"/>
      <c r="AM674" s="1"/>
      <c r="AN674" s="1"/>
      <c r="AO674" s="1"/>
      <c r="AP674" s="1"/>
      <c r="AQ674" s="1"/>
      <c r="AS674" s="1"/>
      <c r="AT674" s="1"/>
      <c r="AU674" s="1"/>
      <c r="BB674" s="1"/>
      <c r="BC674" s="1"/>
      <c r="BD674" s="1"/>
      <c r="BH674" s="1"/>
      <c r="BI674" s="1"/>
      <c r="BJ674" s="1"/>
    </row>
    <row r="675" spans="38:62">
      <c r="AL675" s="1"/>
      <c r="AM675" s="1"/>
      <c r="AN675" s="1"/>
      <c r="AO675" s="1"/>
      <c r="AP675" s="1"/>
      <c r="AQ675" s="1"/>
      <c r="AS675" s="1"/>
      <c r="AT675" s="1"/>
      <c r="AU675" s="1"/>
      <c r="BB675" s="1"/>
      <c r="BC675" s="1"/>
      <c r="BD675" s="1"/>
      <c r="BH675" s="1"/>
      <c r="BI675" s="1"/>
      <c r="BJ675" s="1"/>
    </row>
    <row r="676" spans="38:62">
      <c r="AL676" s="1"/>
      <c r="AM676" s="1"/>
      <c r="AN676" s="1"/>
      <c r="AO676" s="1"/>
      <c r="AP676" s="1"/>
      <c r="AQ676" s="1"/>
      <c r="AS676" s="1"/>
      <c r="AT676" s="1"/>
      <c r="AU676" s="1"/>
      <c r="BB676" s="1"/>
      <c r="BC676" s="1"/>
      <c r="BD676" s="1"/>
      <c r="BH676" s="1"/>
      <c r="BI676" s="1"/>
      <c r="BJ676" s="1"/>
    </row>
    <row r="677" spans="38:62">
      <c r="AL677" s="1"/>
      <c r="AM677" s="1"/>
      <c r="AN677" s="1"/>
      <c r="AO677" s="1"/>
      <c r="AP677" s="1"/>
      <c r="AQ677" s="1"/>
      <c r="AS677" s="1"/>
      <c r="AT677" s="1"/>
      <c r="AU677" s="1"/>
      <c r="BB677" s="1"/>
      <c r="BC677" s="1"/>
      <c r="BD677" s="1"/>
      <c r="BH677" s="1"/>
      <c r="BI677" s="1"/>
      <c r="BJ677" s="1"/>
    </row>
    <row r="678" spans="38:62">
      <c r="AL678" s="1"/>
      <c r="AM678" s="1"/>
      <c r="AN678" s="1"/>
      <c r="AO678" s="1"/>
      <c r="AP678" s="1"/>
      <c r="AQ678" s="1"/>
      <c r="AS678" s="1"/>
      <c r="AT678" s="1"/>
      <c r="AU678" s="1"/>
      <c r="BB678" s="1"/>
      <c r="BC678" s="1"/>
      <c r="BD678" s="1"/>
      <c r="BH678" s="1"/>
      <c r="BI678" s="1"/>
      <c r="BJ678" s="1"/>
    </row>
    <row r="679" spans="38:62">
      <c r="AL679" s="1"/>
      <c r="AM679" s="1"/>
      <c r="AN679" s="1"/>
      <c r="AO679" s="1"/>
      <c r="AP679" s="1"/>
      <c r="AQ679" s="1"/>
      <c r="AS679" s="1"/>
      <c r="AT679" s="1"/>
      <c r="AU679" s="1"/>
      <c r="BB679" s="1"/>
      <c r="BC679" s="1"/>
      <c r="BD679" s="1"/>
      <c r="BH679" s="1"/>
      <c r="BI679" s="1"/>
      <c r="BJ679" s="1"/>
    </row>
    <row r="680" spans="38:62">
      <c r="AL680" s="1"/>
      <c r="AM680" s="1"/>
      <c r="AN680" s="1"/>
      <c r="AO680" s="1"/>
      <c r="AP680" s="1"/>
      <c r="AQ680" s="1"/>
      <c r="AS680" s="1"/>
      <c r="AT680" s="1"/>
      <c r="AU680" s="1"/>
      <c r="BB680" s="1"/>
      <c r="BC680" s="1"/>
      <c r="BD680" s="1"/>
      <c r="BH680" s="1"/>
      <c r="BI680" s="1"/>
      <c r="BJ680" s="1"/>
    </row>
    <row r="681" spans="38:62">
      <c r="AL681" s="1"/>
      <c r="AM681" s="1"/>
      <c r="AN681" s="1"/>
      <c r="AO681" s="1"/>
      <c r="AP681" s="1"/>
      <c r="AQ681" s="1"/>
      <c r="AS681" s="1"/>
      <c r="AT681" s="1"/>
      <c r="AU681" s="1"/>
      <c r="BB681" s="1"/>
      <c r="BC681" s="1"/>
      <c r="BD681" s="1"/>
      <c r="BH681" s="1"/>
      <c r="BI681" s="1"/>
      <c r="BJ681" s="1"/>
    </row>
    <row r="682" spans="38:62">
      <c r="AL682" s="1"/>
      <c r="AM682" s="1"/>
      <c r="AN682" s="1"/>
      <c r="AO682" s="1"/>
      <c r="AP682" s="1"/>
      <c r="AQ682" s="1"/>
      <c r="AS682" s="1"/>
      <c r="AT682" s="1"/>
      <c r="AU682" s="1"/>
      <c r="BB682" s="1"/>
      <c r="BC682" s="1"/>
      <c r="BD682" s="1"/>
      <c r="BH682" s="1"/>
      <c r="BI682" s="1"/>
      <c r="BJ682" s="1"/>
    </row>
    <row r="683" spans="38:62">
      <c r="AL683" s="1"/>
      <c r="AM683" s="1"/>
      <c r="AN683" s="1"/>
      <c r="AO683" s="1"/>
      <c r="AP683" s="1"/>
      <c r="AQ683" s="1"/>
      <c r="AS683" s="1"/>
      <c r="AT683" s="1"/>
      <c r="AU683" s="1"/>
      <c r="BB683" s="1"/>
      <c r="BC683" s="1"/>
      <c r="BD683" s="1"/>
      <c r="BH683" s="1"/>
      <c r="BI683" s="1"/>
      <c r="BJ683" s="1"/>
    </row>
    <row r="684" spans="38:62">
      <c r="AL684" s="1"/>
      <c r="AM684" s="1"/>
      <c r="AN684" s="1"/>
      <c r="AO684" s="1"/>
      <c r="AP684" s="1"/>
      <c r="AQ684" s="1"/>
      <c r="AS684" s="1"/>
      <c r="AT684" s="1"/>
      <c r="AU684" s="1"/>
      <c r="BB684" s="1"/>
      <c r="BC684" s="1"/>
      <c r="BD684" s="1"/>
      <c r="BH684" s="1"/>
      <c r="BI684" s="1"/>
      <c r="BJ684" s="1"/>
    </row>
    <row r="685" spans="38:62">
      <c r="AL685" s="1"/>
      <c r="AM685" s="1"/>
      <c r="AN685" s="1"/>
      <c r="AO685" s="1"/>
      <c r="AP685" s="1"/>
      <c r="AQ685" s="1"/>
      <c r="AS685" s="1"/>
      <c r="AT685" s="1"/>
      <c r="AU685" s="1"/>
      <c r="BB685" s="1"/>
      <c r="BC685" s="1"/>
      <c r="BD685" s="1"/>
      <c r="BH685" s="1"/>
      <c r="BI685" s="1"/>
      <c r="BJ685" s="1"/>
    </row>
    <row r="686" spans="38:62">
      <c r="AL686" s="1"/>
      <c r="AM686" s="1"/>
      <c r="AN686" s="1"/>
      <c r="AO686" s="1"/>
      <c r="AP686" s="1"/>
      <c r="AQ686" s="1"/>
      <c r="AS686" s="1"/>
      <c r="AT686" s="1"/>
      <c r="AU686" s="1"/>
      <c r="BB686" s="1"/>
      <c r="BC686" s="1"/>
      <c r="BD686" s="1"/>
      <c r="BH686" s="1"/>
      <c r="BI686" s="1"/>
      <c r="BJ686" s="1"/>
    </row>
    <row r="687" spans="38:62">
      <c r="AL687" s="1"/>
      <c r="AM687" s="1"/>
      <c r="AN687" s="1"/>
      <c r="AO687" s="1"/>
      <c r="AP687" s="1"/>
      <c r="AQ687" s="1"/>
      <c r="AS687" s="1"/>
      <c r="AT687" s="1"/>
      <c r="AU687" s="1"/>
      <c r="BB687" s="1"/>
      <c r="BC687" s="1"/>
      <c r="BD687" s="1"/>
      <c r="BH687" s="1"/>
      <c r="BI687" s="1"/>
      <c r="BJ687" s="1"/>
    </row>
    <row r="688" spans="38:62">
      <c r="AL688" s="1"/>
      <c r="AM688" s="1"/>
      <c r="AN688" s="1"/>
      <c r="AO688" s="1"/>
      <c r="AP688" s="1"/>
      <c r="AQ688" s="1"/>
      <c r="AS688" s="1"/>
      <c r="AT688" s="1"/>
      <c r="AU688" s="1"/>
      <c r="BB688" s="1"/>
      <c r="BC688" s="1"/>
      <c r="BD688" s="1"/>
      <c r="BH688" s="1"/>
      <c r="BI688" s="1"/>
      <c r="BJ688" s="1"/>
    </row>
    <row r="689" spans="38:62">
      <c r="AL689" s="1"/>
      <c r="AM689" s="1"/>
      <c r="AN689" s="1"/>
      <c r="AO689" s="1"/>
      <c r="AP689" s="1"/>
      <c r="AQ689" s="1"/>
      <c r="AS689" s="1"/>
      <c r="AT689" s="1"/>
      <c r="AU689" s="1"/>
      <c r="BB689" s="1"/>
      <c r="BC689" s="1"/>
      <c r="BD689" s="1"/>
      <c r="BH689" s="1"/>
      <c r="BI689" s="1"/>
      <c r="BJ689" s="1"/>
    </row>
    <row r="690" spans="38:62">
      <c r="AL690" s="1"/>
      <c r="AM690" s="1"/>
      <c r="AN690" s="1"/>
      <c r="AO690" s="1"/>
      <c r="AP690" s="1"/>
      <c r="AQ690" s="1"/>
      <c r="AS690" s="1"/>
      <c r="AT690" s="1"/>
      <c r="AU690" s="1"/>
      <c r="BB690" s="1"/>
      <c r="BC690" s="1"/>
      <c r="BD690" s="1"/>
      <c r="BH690" s="1"/>
      <c r="BI690" s="1"/>
      <c r="BJ690" s="1"/>
    </row>
    <row r="691" spans="38:62">
      <c r="AL691" s="1"/>
      <c r="AM691" s="1"/>
      <c r="AN691" s="1"/>
      <c r="AO691" s="1"/>
      <c r="AP691" s="1"/>
      <c r="AQ691" s="1"/>
      <c r="AS691" s="1"/>
      <c r="AT691" s="1"/>
      <c r="AU691" s="1"/>
      <c r="BB691" s="1"/>
      <c r="BC691" s="1"/>
      <c r="BD691" s="1"/>
      <c r="BH691" s="1"/>
      <c r="BI691" s="1"/>
      <c r="BJ691" s="1"/>
    </row>
    <row r="692" spans="38:62">
      <c r="AL692" s="1"/>
      <c r="AM692" s="1"/>
      <c r="AN692" s="1"/>
      <c r="AO692" s="1"/>
      <c r="AP692" s="1"/>
      <c r="AQ692" s="1"/>
      <c r="AS692" s="1"/>
      <c r="AT692" s="1"/>
      <c r="AU692" s="1"/>
      <c r="BB692" s="1"/>
      <c r="BC692" s="1"/>
      <c r="BD692" s="1"/>
      <c r="BH692" s="1"/>
      <c r="BI692" s="1"/>
      <c r="BJ692" s="1"/>
    </row>
    <row r="693" spans="38:62">
      <c r="AL693" s="1"/>
      <c r="AM693" s="1"/>
      <c r="AN693" s="1"/>
      <c r="AO693" s="1"/>
      <c r="AP693" s="1"/>
      <c r="AQ693" s="1"/>
      <c r="AS693" s="1"/>
      <c r="AT693" s="1"/>
      <c r="AU693" s="1"/>
      <c r="BB693" s="1"/>
      <c r="BC693" s="1"/>
      <c r="BD693" s="1"/>
      <c r="BH693" s="1"/>
      <c r="BI693" s="1"/>
      <c r="BJ693" s="1"/>
    </row>
    <row r="694" spans="38:62">
      <c r="AL694" s="1"/>
      <c r="AM694" s="1"/>
      <c r="AN694" s="1"/>
      <c r="AO694" s="1"/>
      <c r="AP694" s="1"/>
      <c r="AQ694" s="1"/>
      <c r="AS694" s="1"/>
      <c r="AT694" s="1"/>
      <c r="AU694" s="1"/>
      <c r="BB694" s="1"/>
      <c r="BC694" s="1"/>
      <c r="BD694" s="1"/>
      <c r="BH694" s="1"/>
      <c r="BI694" s="1"/>
      <c r="BJ694" s="1"/>
    </row>
    <row r="695" spans="38:62">
      <c r="AL695" s="1"/>
      <c r="AM695" s="1"/>
      <c r="AN695" s="1"/>
      <c r="AO695" s="1"/>
      <c r="AP695" s="1"/>
      <c r="AQ695" s="1"/>
      <c r="AS695" s="1"/>
      <c r="AT695" s="1"/>
      <c r="AU695" s="1"/>
      <c r="BB695" s="1"/>
      <c r="BC695" s="1"/>
      <c r="BD695" s="1"/>
      <c r="BH695" s="1"/>
      <c r="BI695" s="1"/>
      <c r="BJ695" s="1"/>
    </row>
    <row r="696" spans="38:62">
      <c r="AL696" s="1"/>
      <c r="AM696" s="1"/>
      <c r="AN696" s="1"/>
      <c r="AO696" s="1"/>
      <c r="AP696" s="1"/>
      <c r="AQ696" s="1"/>
      <c r="AS696" s="1"/>
      <c r="AT696" s="1"/>
      <c r="AU696" s="1"/>
      <c r="BB696" s="1"/>
      <c r="BC696" s="1"/>
      <c r="BD696" s="1"/>
      <c r="BH696" s="1"/>
      <c r="BI696" s="1"/>
      <c r="BJ696" s="1"/>
    </row>
    <row r="697" spans="38:62">
      <c r="AL697" s="1"/>
      <c r="AM697" s="1"/>
      <c r="AN697" s="1"/>
      <c r="AO697" s="1"/>
      <c r="AP697" s="1"/>
      <c r="AQ697" s="1"/>
      <c r="AS697" s="1"/>
      <c r="AT697" s="1"/>
      <c r="AU697" s="1"/>
      <c r="BB697" s="1"/>
      <c r="BC697" s="1"/>
      <c r="BD697" s="1"/>
      <c r="BH697" s="1"/>
      <c r="BI697" s="1"/>
      <c r="BJ697" s="1"/>
    </row>
    <row r="698" spans="38:62">
      <c r="AL698" s="1"/>
      <c r="AM698" s="1"/>
      <c r="AN698" s="1"/>
      <c r="AO698" s="1"/>
      <c r="AP698" s="1"/>
      <c r="AQ698" s="1"/>
      <c r="AS698" s="1"/>
      <c r="AT698" s="1"/>
      <c r="AU698" s="1"/>
      <c r="BB698" s="1"/>
      <c r="BC698" s="1"/>
      <c r="BD698" s="1"/>
      <c r="BH698" s="1"/>
      <c r="BI698" s="1"/>
      <c r="BJ698" s="1"/>
    </row>
    <row r="699" spans="38:62">
      <c r="AL699" s="1"/>
      <c r="AM699" s="1"/>
      <c r="AN699" s="1"/>
      <c r="AO699" s="1"/>
      <c r="AP699" s="1"/>
      <c r="AQ699" s="1"/>
      <c r="AS699" s="1"/>
      <c r="AT699" s="1"/>
      <c r="AU699" s="1"/>
      <c r="BB699" s="1"/>
      <c r="BC699" s="1"/>
      <c r="BD699" s="1"/>
      <c r="BH699" s="1"/>
      <c r="BI699" s="1"/>
      <c r="BJ699" s="1"/>
    </row>
    <row r="700" spans="38:62">
      <c r="AL700" s="1"/>
      <c r="AM700" s="1"/>
      <c r="AN700" s="1"/>
      <c r="AO700" s="1"/>
      <c r="AP700" s="1"/>
      <c r="AQ700" s="1"/>
      <c r="AS700" s="1"/>
      <c r="AT700" s="1"/>
      <c r="AU700" s="1"/>
      <c r="BB700" s="1"/>
      <c r="BC700" s="1"/>
      <c r="BD700" s="1"/>
      <c r="BH700" s="1"/>
      <c r="BI700" s="1"/>
      <c r="BJ700" s="1"/>
    </row>
    <row r="701" spans="38:62">
      <c r="AL701" s="1"/>
      <c r="AM701" s="1"/>
      <c r="AN701" s="1"/>
      <c r="AO701" s="1"/>
      <c r="AP701" s="1"/>
      <c r="AQ701" s="1"/>
      <c r="AS701" s="1"/>
      <c r="AT701" s="1"/>
      <c r="AU701" s="1"/>
      <c r="BB701" s="1"/>
      <c r="BC701" s="1"/>
      <c r="BD701" s="1"/>
      <c r="BH701" s="1"/>
      <c r="BI701" s="1"/>
      <c r="BJ701" s="1"/>
    </row>
    <row r="702" spans="38:62">
      <c r="AL702" s="1"/>
      <c r="AM702" s="1"/>
      <c r="AN702" s="1"/>
      <c r="AO702" s="1"/>
      <c r="AP702" s="1"/>
      <c r="AQ702" s="1"/>
      <c r="AS702" s="1"/>
      <c r="AT702" s="1"/>
      <c r="AU702" s="1"/>
      <c r="BB702" s="1"/>
      <c r="BC702" s="1"/>
      <c r="BD702" s="1"/>
      <c r="BH702" s="1"/>
      <c r="BI702" s="1"/>
      <c r="BJ702" s="1"/>
    </row>
    <row r="703" spans="38:62">
      <c r="AL703" s="1"/>
      <c r="AM703" s="1"/>
      <c r="AN703" s="1"/>
      <c r="AO703" s="1"/>
      <c r="AP703" s="1"/>
      <c r="AQ703" s="1"/>
      <c r="AS703" s="1"/>
      <c r="AT703" s="1"/>
      <c r="AU703" s="1"/>
      <c r="BB703" s="1"/>
      <c r="BC703" s="1"/>
      <c r="BD703" s="1"/>
      <c r="BH703" s="1"/>
      <c r="BI703" s="1"/>
      <c r="BJ703" s="1"/>
    </row>
    <row r="704" spans="38:62">
      <c r="AL704" s="1"/>
      <c r="AM704" s="1"/>
      <c r="AN704" s="1"/>
      <c r="AO704" s="1"/>
      <c r="AP704" s="1"/>
      <c r="AQ704" s="1"/>
      <c r="AS704" s="1"/>
      <c r="AT704" s="1"/>
      <c r="AU704" s="1"/>
      <c r="BB704" s="1"/>
      <c r="BC704" s="1"/>
      <c r="BD704" s="1"/>
      <c r="BH704" s="1"/>
      <c r="BI704" s="1"/>
      <c r="BJ704" s="1"/>
    </row>
    <row r="705" spans="38:62">
      <c r="AL705" s="1"/>
      <c r="AM705" s="1"/>
      <c r="AN705" s="1"/>
      <c r="AO705" s="1"/>
      <c r="AP705" s="1"/>
      <c r="AQ705" s="1"/>
      <c r="AS705" s="1"/>
      <c r="AT705" s="1"/>
      <c r="AU705" s="1"/>
      <c r="BB705" s="1"/>
      <c r="BC705" s="1"/>
      <c r="BD705" s="1"/>
      <c r="BH705" s="1"/>
      <c r="BI705" s="1"/>
      <c r="BJ705" s="1"/>
    </row>
    <row r="706" spans="38:62">
      <c r="AL706" s="1"/>
      <c r="AM706" s="1"/>
      <c r="AN706" s="1"/>
      <c r="AO706" s="1"/>
      <c r="AP706" s="1"/>
      <c r="AQ706" s="1"/>
      <c r="AS706" s="1"/>
      <c r="AT706" s="1"/>
      <c r="AU706" s="1"/>
      <c r="BB706" s="1"/>
      <c r="BC706" s="1"/>
      <c r="BD706" s="1"/>
      <c r="BH706" s="1"/>
      <c r="BI706" s="1"/>
      <c r="BJ706" s="1"/>
    </row>
    <row r="707" spans="38:62">
      <c r="AL707" s="1"/>
      <c r="AM707" s="1"/>
      <c r="AN707" s="1"/>
      <c r="AO707" s="1"/>
      <c r="AP707" s="1"/>
      <c r="AQ707" s="1"/>
      <c r="AS707" s="1"/>
      <c r="AT707" s="1"/>
      <c r="AU707" s="1"/>
      <c r="BB707" s="1"/>
      <c r="BC707" s="1"/>
      <c r="BD707" s="1"/>
      <c r="BH707" s="1"/>
      <c r="BI707" s="1"/>
      <c r="BJ707" s="1"/>
    </row>
    <row r="708" spans="38:62">
      <c r="AL708" s="1"/>
      <c r="AM708" s="1"/>
      <c r="AN708" s="1"/>
      <c r="AO708" s="1"/>
      <c r="AP708" s="1"/>
      <c r="AQ708" s="1"/>
      <c r="AS708" s="1"/>
      <c r="AT708" s="1"/>
      <c r="AU708" s="1"/>
      <c r="BB708" s="1"/>
      <c r="BC708" s="1"/>
      <c r="BD708" s="1"/>
      <c r="BH708" s="1"/>
      <c r="BI708" s="1"/>
      <c r="BJ708" s="1"/>
    </row>
    <row r="709" spans="38:62">
      <c r="AL709" s="1"/>
      <c r="AM709" s="1"/>
      <c r="AN709" s="1"/>
      <c r="AO709" s="1"/>
      <c r="AP709" s="1"/>
      <c r="AQ709" s="1"/>
      <c r="AS709" s="1"/>
      <c r="AT709" s="1"/>
      <c r="AU709" s="1"/>
      <c r="BB709" s="1"/>
      <c r="BC709" s="1"/>
      <c r="BD709" s="1"/>
      <c r="BH709" s="1"/>
      <c r="BI709" s="1"/>
      <c r="BJ709" s="1"/>
    </row>
    <row r="710" spans="38:62">
      <c r="AL710" s="1"/>
      <c r="AM710" s="1"/>
      <c r="AN710" s="1"/>
      <c r="AO710" s="1"/>
      <c r="AP710" s="1"/>
      <c r="AQ710" s="1"/>
      <c r="AS710" s="1"/>
      <c r="AT710" s="1"/>
      <c r="AU710" s="1"/>
      <c r="BB710" s="1"/>
      <c r="BC710" s="1"/>
      <c r="BD710" s="1"/>
      <c r="BH710" s="1"/>
      <c r="BI710" s="1"/>
      <c r="BJ710" s="1"/>
    </row>
    <row r="711" spans="38:62">
      <c r="AL711" s="1"/>
      <c r="AM711" s="1"/>
      <c r="AN711" s="1"/>
      <c r="AO711" s="1"/>
      <c r="AP711" s="1"/>
      <c r="AQ711" s="1"/>
      <c r="AS711" s="1"/>
      <c r="AT711" s="1"/>
      <c r="AU711" s="1"/>
      <c r="BB711" s="1"/>
      <c r="BC711" s="1"/>
      <c r="BD711" s="1"/>
      <c r="BH711" s="1"/>
      <c r="BI711" s="1"/>
      <c r="BJ711" s="1"/>
    </row>
    <row r="712" spans="38:62">
      <c r="AL712" s="1"/>
      <c r="AM712" s="1"/>
      <c r="AN712" s="1"/>
      <c r="AO712" s="1"/>
      <c r="AP712" s="1"/>
      <c r="AQ712" s="1"/>
      <c r="AS712" s="1"/>
      <c r="AT712" s="1"/>
      <c r="AU712" s="1"/>
      <c r="BB712" s="1"/>
      <c r="BC712" s="1"/>
      <c r="BD712" s="1"/>
      <c r="BH712" s="1"/>
      <c r="BI712" s="1"/>
      <c r="BJ712" s="1"/>
    </row>
    <row r="713" spans="38:62">
      <c r="AL713" s="1"/>
      <c r="AM713" s="1"/>
      <c r="AN713" s="1"/>
      <c r="AO713" s="1"/>
      <c r="AP713" s="1"/>
      <c r="AQ713" s="1"/>
      <c r="AS713" s="1"/>
      <c r="AT713" s="1"/>
      <c r="AU713" s="1"/>
      <c r="BB713" s="1"/>
      <c r="BC713" s="1"/>
      <c r="BD713" s="1"/>
      <c r="BH713" s="1"/>
      <c r="BI713" s="1"/>
      <c r="BJ713" s="1"/>
    </row>
    <row r="714" spans="38:62">
      <c r="AL714" s="1"/>
      <c r="AM714" s="1"/>
      <c r="AN714" s="1"/>
      <c r="AO714" s="1"/>
      <c r="AP714" s="1"/>
      <c r="AQ714" s="1"/>
      <c r="AS714" s="1"/>
      <c r="AT714" s="1"/>
      <c r="AU714" s="1"/>
      <c r="BB714" s="1"/>
      <c r="BC714" s="1"/>
      <c r="BD714" s="1"/>
      <c r="BH714" s="1"/>
      <c r="BI714" s="1"/>
      <c r="BJ714" s="1"/>
    </row>
    <row r="715" spans="38:62">
      <c r="AL715" s="1"/>
      <c r="AM715" s="1"/>
      <c r="AN715" s="1"/>
      <c r="AO715" s="1"/>
      <c r="AP715" s="1"/>
      <c r="AQ715" s="1"/>
      <c r="AS715" s="1"/>
      <c r="AT715" s="1"/>
      <c r="AU715" s="1"/>
      <c r="BB715" s="1"/>
      <c r="BC715" s="1"/>
      <c r="BD715" s="1"/>
      <c r="BH715" s="1"/>
      <c r="BI715" s="1"/>
      <c r="BJ715" s="1"/>
    </row>
    <row r="716" spans="38:62">
      <c r="AL716" s="1"/>
      <c r="AM716" s="1"/>
      <c r="AN716" s="1"/>
      <c r="AO716" s="1"/>
      <c r="AP716" s="1"/>
      <c r="AQ716" s="1"/>
      <c r="AS716" s="1"/>
      <c r="AT716" s="1"/>
      <c r="AU716" s="1"/>
      <c r="BB716" s="1"/>
      <c r="BC716" s="1"/>
      <c r="BD716" s="1"/>
      <c r="BH716" s="1"/>
      <c r="BI716" s="1"/>
      <c r="BJ716" s="1"/>
    </row>
    <row r="717" spans="38:62">
      <c r="AL717" s="1"/>
      <c r="AM717" s="1"/>
      <c r="AN717" s="1"/>
      <c r="AO717" s="1"/>
      <c r="AP717" s="1"/>
      <c r="AQ717" s="1"/>
      <c r="AS717" s="1"/>
      <c r="AT717" s="1"/>
      <c r="AU717" s="1"/>
      <c r="BB717" s="1"/>
      <c r="BC717" s="1"/>
      <c r="BD717" s="1"/>
      <c r="BH717" s="1"/>
      <c r="BI717" s="1"/>
      <c r="BJ717" s="1"/>
    </row>
    <row r="718" spans="38:62">
      <c r="AL718" s="1"/>
      <c r="AM718" s="1"/>
      <c r="AN718" s="1"/>
      <c r="AO718" s="1"/>
      <c r="AP718" s="1"/>
      <c r="AQ718" s="1"/>
      <c r="AS718" s="1"/>
      <c r="AT718" s="1"/>
      <c r="AU718" s="1"/>
      <c r="BB718" s="1"/>
      <c r="BC718" s="1"/>
      <c r="BD718" s="1"/>
      <c r="BH718" s="1"/>
      <c r="BI718" s="1"/>
      <c r="BJ718" s="1"/>
    </row>
    <row r="719" spans="38:62">
      <c r="AL719" s="1"/>
      <c r="AM719" s="1"/>
      <c r="AN719" s="1"/>
      <c r="AO719" s="1"/>
      <c r="AP719" s="1"/>
      <c r="AQ719" s="1"/>
      <c r="AS719" s="1"/>
      <c r="AT719" s="1"/>
      <c r="AU719" s="1"/>
      <c r="BB719" s="1"/>
      <c r="BC719" s="1"/>
      <c r="BD719" s="1"/>
      <c r="BH719" s="1"/>
      <c r="BI719" s="1"/>
      <c r="BJ719" s="1"/>
    </row>
    <row r="720" spans="38:62">
      <c r="AL720" s="1"/>
      <c r="AM720" s="1"/>
      <c r="AN720" s="1"/>
      <c r="AO720" s="1"/>
      <c r="AP720" s="1"/>
      <c r="AQ720" s="1"/>
      <c r="AS720" s="1"/>
      <c r="AT720" s="1"/>
      <c r="AU720" s="1"/>
      <c r="BB720" s="1"/>
      <c r="BC720" s="1"/>
      <c r="BD720" s="1"/>
      <c r="BH720" s="1"/>
      <c r="BI720" s="1"/>
      <c r="BJ720" s="1"/>
    </row>
    <row r="721" spans="38:62">
      <c r="AL721" s="1"/>
      <c r="AM721" s="1"/>
      <c r="AN721" s="1"/>
      <c r="AO721" s="1"/>
      <c r="AP721" s="1"/>
      <c r="AQ721" s="1"/>
      <c r="AS721" s="1"/>
      <c r="AT721" s="1"/>
      <c r="AU721" s="1"/>
      <c r="BB721" s="1"/>
      <c r="BC721" s="1"/>
      <c r="BD721" s="1"/>
      <c r="BH721" s="1"/>
      <c r="BI721" s="1"/>
      <c r="BJ721" s="1"/>
    </row>
    <row r="722" spans="38:62">
      <c r="AL722" s="1"/>
      <c r="AM722" s="1"/>
      <c r="AN722" s="1"/>
      <c r="AO722" s="1"/>
      <c r="AP722" s="1"/>
      <c r="AQ722" s="1"/>
      <c r="AS722" s="1"/>
      <c r="AT722" s="1"/>
      <c r="AU722" s="1"/>
      <c r="BB722" s="1"/>
      <c r="BC722" s="1"/>
      <c r="BD722" s="1"/>
      <c r="BH722" s="1"/>
      <c r="BI722" s="1"/>
      <c r="BJ722" s="1"/>
    </row>
    <row r="723" spans="38:62">
      <c r="AL723" s="1"/>
      <c r="AM723" s="1"/>
      <c r="AN723" s="1"/>
      <c r="AO723" s="1"/>
      <c r="AP723" s="1"/>
      <c r="AQ723" s="1"/>
      <c r="AS723" s="1"/>
      <c r="AT723" s="1"/>
      <c r="AU723" s="1"/>
      <c r="BB723" s="1"/>
      <c r="BC723" s="1"/>
      <c r="BD723" s="1"/>
      <c r="BH723" s="1"/>
      <c r="BI723" s="1"/>
      <c r="BJ723" s="1"/>
    </row>
    <row r="724" spans="38:62">
      <c r="AL724" s="1"/>
      <c r="AM724" s="1"/>
      <c r="AN724" s="1"/>
      <c r="AO724" s="1"/>
      <c r="AP724" s="1"/>
      <c r="AQ724" s="1"/>
      <c r="AS724" s="1"/>
      <c r="AT724" s="1"/>
      <c r="AU724" s="1"/>
      <c r="BB724" s="1"/>
      <c r="BC724" s="1"/>
      <c r="BD724" s="1"/>
      <c r="BH724" s="1"/>
      <c r="BI724" s="1"/>
      <c r="BJ724" s="1"/>
    </row>
    <row r="725" spans="38:62">
      <c r="AL725" s="1"/>
      <c r="AM725" s="1"/>
      <c r="AN725" s="1"/>
      <c r="AO725" s="1"/>
      <c r="AP725" s="1"/>
      <c r="AQ725" s="1"/>
      <c r="AS725" s="1"/>
      <c r="AT725" s="1"/>
      <c r="AU725" s="1"/>
      <c r="BB725" s="1"/>
      <c r="BC725" s="1"/>
      <c r="BD725" s="1"/>
      <c r="BH725" s="1"/>
      <c r="BI725" s="1"/>
      <c r="BJ725" s="1"/>
    </row>
    <row r="726" spans="38:62">
      <c r="AL726" s="1"/>
      <c r="AM726" s="1"/>
      <c r="AN726" s="1"/>
      <c r="AO726" s="1"/>
      <c r="AP726" s="1"/>
      <c r="AQ726" s="1"/>
      <c r="AS726" s="1"/>
      <c r="AT726" s="1"/>
      <c r="AU726" s="1"/>
      <c r="BB726" s="1"/>
      <c r="BC726" s="1"/>
      <c r="BD726" s="1"/>
      <c r="BH726" s="1"/>
      <c r="BI726" s="1"/>
      <c r="BJ726" s="1"/>
    </row>
    <row r="727" spans="38:62">
      <c r="AL727" s="1"/>
      <c r="AM727" s="1"/>
      <c r="AN727" s="1"/>
      <c r="AO727" s="1"/>
      <c r="AP727" s="1"/>
      <c r="AQ727" s="1"/>
      <c r="AS727" s="1"/>
      <c r="AT727" s="1"/>
      <c r="AU727" s="1"/>
      <c r="BB727" s="1"/>
      <c r="BC727" s="1"/>
      <c r="BD727" s="1"/>
      <c r="BH727" s="1"/>
      <c r="BI727" s="1"/>
      <c r="BJ727" s="1"/>
    </row>
    <row r="728" spans="38:62">
      <c r="AL728" s="1"/>
      <c r="AM728" s="1"/>
      <c r="AN728" s="1"/>
      <c r="AO728" s="1"/>
      <c r="AP728" s="1"/>
      <c r="AQ728" s="1"/>
      <c r="AS728" s="1"/>
      <c r="AT728" s="1"/>
      <c r="AU728" s="1"/>
      <c r="BB728" s="1"/>
      <c r="BC728" s="1"/>
      <c r="BD728" s="1"/>
      <c r="BH728" s="1"/>
      <c r="BI728" s="1"/>
      <c r="BJ728" s="1"/>
    </row>
    <row r="729" spans="38:62">
      <c r="AL729" s="1"/>
      <c r="AM729" s="1"/>
      <c r="AN729" s="1"/>
      <c r="AO729" s="1"/>
      <c r="AP729" s="1"/>
      <c r="AQ729" s="1"/>
      <c r="AS729" s="1"/>
      <c r="AT729" s="1"/>
      <c r="AU729" s="1"/>
      <c r="BB729" s="1"/>
      <c r="BC729" s="1"/>
      <c r="BD729" s="1"/>
      <c r="BH729" s="1"/>
      <c r="BI729" s="1"/>
      <c r="BJ729" s="1"/>
    </row>
    <row r="730" spans="38:62">
      <c r="AL730" s="1"/>
      <c r="AM730" s="1"/>
      <c r="AN730" s="1"/>
      <c r="AO730" s="1"/>
      <c r="AP730" s="1"/>
      <c r="AQ730" s="1"/>
      <c r="AS730" s="1"/>
      <c r="AT730" s="1"/>
      <c r="AU730" s="1"/>
      <c r="BB730" s="1"/>
      <c r="BC730" s="1"/>
      <c r="BD730" s="1"/>
      <c r="BH730" s="1"/>
      <c r="BI730" s="1"/>
      <c r="BJ730" s="1"/>
    </row>
    <row r="731" spans="38:62">
      <c r="AL731" s="1"/>
      <c r="AM731" s="1"/>
      <c r="AN731" s="1"/>
      <c r="AO731" s="1"/>
      <c r="AP731" s="1"/>
      <c r="AQ731" s="1"/>
      <c r="AS731" s="1"/>
      <c r="AT731" s="1"/>
      <c r="AU731" s="1"/>
      <c r="BB731" s="1"/>
      <c r="BC731" s="1"/>
      <c r="BD731" s="1"/>
      <c r="BH731" s="1"/>
      <c r="BI731" s="1"/>
      <c r="BJ731" s="1"/>
    </row>
    <row r="732" spans="38:62">
      <c r="AL732" s="1"/>
      <c r="AM732" s="1"/>
      <c r="AN732" s="1"/>
      <c r="AO732" s="1"/>
      <c r="AP732" s="1"/>
      <c r="AQ732" s="1"/>
      <c r="AS732" s="1"/>
      <c r="AT732" s="1"/>
      <c r="AU732" s="1"/>
      <c r="BB732" s="1"/>
      <c r="BC732" s="1"/>
      <c r="BD732" s="1"/>
      <c r="BH732" s="1"/>
      <c r="BI732" s="1"/>
      <c r="BJ732" s="1"/>
    </row>
    <row r="733" spans="38:62">
      <c r="AL733" s="1"/>
      <c r="AM733" s="1"/>
      <c r="AN733" s="1"/>
      <c r="AO733" s="1"/>
      <c r="AP733" s="1"/>
      <c r="AQ733" s="1"/>
      <c r="AS733" s="1"/>
      <c r="AT733" s="1"/>
      <c r="AU733" s="1"/>
      <c r="BB733" s="1"/>
      <c r="BC733" s="1"/>
      <c r="BD733" s="1"/>
      <c r="BH733" s="1"/>
      <c r="BI733" s="1"/>
      <c r="BJ733" s="1"/>
    </row>
    <row r="734" spans="38:62">
      <c r="AL734" s="1"/>
      <c r="AM734" s="1"/>
      <c r="AN734" s="1"/>
      <c r="AO734" s="1"/>
      <c r="AP734" s="1"/>
      <c r="AQ734" s="1"/>
      <c r="AS734" s="1"/>
      <c r="AT734" s="1"/>
      <c r="AU734" s="1"/>
      <c r="BB734" s="1"/>
      <c r="BC734" s="1"/>
      <c r="BD734" s="1"/>
      <c r="BH734" s="1"/>
      <c r="BI734" s="1"/>
      <c r="BJ734" s="1"/>
    </row>
    <row r="735" spans="38:62">
      <c r="AL735" s="1"/>
      <c r="AM735" s="1"/>
      <c r="AN735" s="1"/>
      <c r="AO735" s="1"/>
      <c r="AP735" s="1"/>
      <c r="AQ735" s="1"/>
      <c r="AS735" s="1"/>
      <c r="AT735" s="1"/>
      <c r="AU735" s="1"/>
      <c r="BB735" s="1"/>
      <c r="BC735" s="1"/>
      <c r="BD735" s="1"/>
      <c r="BH735" s="1"/>
      <c r="BI735" s="1"/>
      <c r="BJ735" s="1"/>
    </row>
    <row r="736" spans="38:62">
      <c r="AL736" s="1"/>
      <c r="AM736" s="1"/>
      <c r="AN736" s="1"/>
      <c r="AO736" s="1"/>
      <c r="AP736" s="1"/>
      <c r="AQ736" s="1"/>
      <c r="AS736" s="1"/>
      <c r="AT736" s="1"/>
      <c r="AU736" s="1"/>
      <c r="BB736" s="1"/>
      <c r="BC736" s="1"/>
      <c r="BD736" s="1"/>
      <c r="BH736" s="1"/>
      <c r="BI736" s="1"/>
      <c r="BJ736" s="1"/>
    </row>
    <row r="737" spans="38:62">
      <c r="AL737" s="1"/>
      <c r="AM737" s="1"/>
      <c r="AN737" s="1"/>
      <c r="AO737" s="1"/>
      <c r="AP737" s="1"/>
      <c r="AQ737" s="1"/>
      <c r="AS737" s="1"/>
      <c r="AT737" s="1"/>
      <c r="AU737" s="1"/>
      <c r="BB737" s="1"/>
      <c r="BC737" s="1"/>
      <c r="BD737" s="1"/>
      <c r="BH737" s="1"/>
      <c r="BI737" s="1"/>
      <c r="BJ737" s="1"/>
    </row>
    <row r="738" spans="38:62">
      <c r="AL738" s="1"/>
      <c r="AM738" s="1"/>
      <c r="AN738" s="1"/>
      <c r="AO738" s="1"/>
      <c r="AP738" s="1"/>
      <c r="AQ738" s="1"/>
      <c r="AS738" s="1"/>
      <c r="AT738" s="1"/>
      <c r="AU738" s="1"/>
      <c r="BB738" s="1"/>
      <c r="BC738" s="1"/>
      <c r="BD738" s="1"/>
      <c r="BH738" s="1"/>
      <c r="BI738" s="1"/>
      <c r="BJ738" s="1"/>
    </row>
    <row r="739" spans="38:62">
      <c r="AL739" s="1"/>
      <c r="AM739" s="1"/>
      <c r="AN739" s="1"/>
      <c r="AO739" s="1"/>
      <c r="AP739" s="1"/>
      <c r="AQ739" s="1"/>
      <c r="AS739" s="1"/>
      <c r="AT739" s="1"/>
      <c r="AU739" s="1"/>
      <c r="BB739" s="1"/>
      <c r="BC739" s="1"/>
      <c r="BD739" s="1"/>
      <c r="BH739" s="1"/>
      <c r="BI739" s="1"/>
      <c r="BJ739" s="1"/>
    </row>
    <row r="740" spans="38:62">
      <c r="AL740" s="1"/>
      <c r="AM740" s="1"/>
      <c r="AN740" s="1"/>
      <c r="AO740" s="1"/>
      <c r="AP740" s="1"/>
      <c r="AQ740" s="1"/>
      <c r="AS740" s="1"/>
      <c r="AT740" s="1"/>
      <c r="AU740" s="1"/>
      <c r="BB740" s="1"/>
      <c r="BC740" s="1"/>
      <c r="BD740" s="1"/>
      <c r="BH740" s="1"/>
      <c r="BI740" s="1"/>
      <c r="BJ740" s="1"/>
    </row>
    <row r="741" spans="38:62">
      <c r="AL741" s="1"/>
      <c r="AM741" s="1"/>
      <c r="AN741" s="1"/>
      <c r="AO741" s="1"/>
      <c r="AP741" s="1"/>
      <c r="AQ741" s="1"/>
      <c r="AS741" s="1"/>
      <c r="AT741" s="1"/>
      <c r="AU741" s="1"/>
      <c r="BB741" s="1"/>
      <c r="BC741" s="1"/>
      <c r="BD741" s="1"/>
      <c r="BH741" s="1"/>
      <c r="BI741" s="1"/>
      <c r="BJ741" s="1"/>
    </row>
    <row r="742" spans="38:62">
      <c r="AL742" s="1"/>
      <c r="AM742" s="1"/>
      <c r="AN742" s="1"/>
      <c r="AO742" s="1"/>
      <c r="AP742" s="1"/>
      <c r="AQ742" s="1"/>
      <c r="AS742" s="1"/>
      <c r="AT742" s="1"/>
      <c r="AU742" s="1"/>
      <c r="BB742" s="1"/>
      <c r="BC742" s="1"/>
      <c r="BD742" s="1"/>
      <c r="BH742" s="1"/>
      <c r="BI742" s="1"/>
      <c r="BJ742" s="1"/>
    </row>
    <row r="743" spans="38:62">
      <c r="AL743" s="1"/>
      <c r="AM743" s="1"/>
      <c r="AN743" s="1"/>
      <c r="AO743" s="1"/>
      <c r="AP743" s="1"/>
      <c r="AQ743" s="1"/>
      <c r="AS743" s="1"/>
      <c r="AT743" s="1"/>
      <c r="AU743" s="1"/>
      <c r="BB743" s="1"/>
      <c r="BC743" s="1"/>
      <c r="BD743" s="1"/>
      <c r="BH743" s="1"/>
      <c r="BI743" s="1"/>
      <c r="BJ743" s="1"/>
    </row>
    <row r="744" spans="38:62">
      <c r="AL744" s="1"/>
      <c r="AM744" s="1"/>
      <c r="AN744" s="1"/>
      <c r="AO744" s="1"/>
      <c r="AP744" s="1"/>
      <c r="AQ744" s="1"/>
      <c r="AS744" s="1"/>
      <c r="AT744" s="1"/>
      <c r="AU744" s="1"/>
      <c r="BB744" s="1"/>
      <c r="BC744" s="1"/>
      <c r="BD744" s="1"/>
      <c r="BH744" s="1"/>
      <c r="BI744" s="1"/>
      <c r="BJ744" s="1"/>
    </row>
    <row r="745" spans="38:62">
      <c r="AL745" s="1"/>
      <c r="AM745" s="1"/>
      <c r="AN745" s="1"/>
      <c r="AO745" s="1"/>
      <c r="AP745" s="1"/>
      <c r="AQ745" s="1"/>
      <c r="AS745" s="1"/>
      <c r="AT745" s="1"/>
      <c r="AU745" s="1"/>
      <c r="BB745" s="1"/>
      <c r="BC745" s="1"/>
      <c r="BD745" s="1"/>
      <c r="BH745" s="1"/>
      <c r="BI745" s="1"/>
      <c r="BJ745" s="1"/>
    </row>
    <row r="746" spans="38:62">
      <c r="AL746" s="1"/>
      <c r="AM746" s="1"/>
      <c r="AN746" s="1"/>
      <c r="AO746" s="1"/>
      <c r="AP746" s="1"/>
      <c r="AQ746" s="1"/>
      <c r="AS746" s="1"/>
      <c r="AT746" s="1"/>
      <c r="AU746" s="1"/>
      <c r="BB746" s="1"/>
      <c r="BC746" s="1"/>
      <c r="BD746" s="1"/>
      <c r="BH746" s="1"/>
      <c r="BI746" s="1"/>
      <c r="BJ746" s="1"/>
    </row>
    <row r="747" spans="38:62">
      <c r="AL747" s="1"/>
      <c r="AM747" s="1"/>
      <c r="AN747" s="1"/>
      <c r="AO747" s="1"/>
      <c r="AP747" s="1"/>
      <c r="AQ747" s="1"/>
      <c r="AS747" s="1"/>
      <c r="AT747" s="1"/>
      <c r="AU747" s="1"/>
      <c r="BB747" s="1"/>
      <c r="BC747" s="1"/>
      <c r="BD747" s="1"/>
      <c r="BH747" s="1"/>
      <c r="BI747" s="1"/>
      <c r="BJ747" s="1"/>
    </row>
    <row r="748" spans="38:62">
      <c r="AL748" s="1"/>
      <c r="AM748" s="1"/>
      <c r="AN748" s="1"/>
      <c r="AO748" s="1"/>
      <c r="AP748" s="1"/>
      <c r="AQ748" s="1"/>
      <c r="AS748" s="1"/>
      <c r="AT748" s="1"/>
      <c r="AU748" s="1"/>
      <c r="BB748" s="1"/>
      <c r="BC748" s="1"/>
      <c r="BD748" s="1"/>
      <c r="BH748" s="1"/>
      <c r="BI748" s="1"/>
      <c r="BJ748" s="1"/>
    </row>
    <row r="749" spans="38:62">
      <c r="AL749" s="1"/>
      <c r="AM749" s="1"/>
      <c r="AN749" s="1"/>
      <c r="AO749" s="1"/>
      <c r="AP749" s="1"/>
      <c r="AQ749" s="1"/>
      <c r="AS749" s="1"/>
      <c r="AT749" s="1"/>
      <c r="AU749" s="1"/>
      <c r="BB749" s="1"/>
      <c r="BC749" s="1"/>
      <c r="BD749" s="1"/>
      <c r="BH749" s="1"/>
      <c r="BI749" s="1"/>
      <c r="BJ749" s="1"/>
    </row>
    <row r="750" spans="38:62">
      <c r="AL750" s="1"/>
      <c r="AM750" s="1"/>
      <c r="AN750" s="1"/>
      <c r="AO750" s="1"/>
      <c r="AP750" s="1"/>
      <c r="AQ750" s="1"/>
      <c r="AS750" s="1"/>
      <c r="AT750" s="1"/>
      <c r="AU750" s="1"/>
      <c r="BB750" s="1"/>
      <c r="BC750" s="1"/>
      <c r="BD750" s="1"/>
      <c r="BH750" s="1"/>
      <c r="BI750" s="1"/>
      <c r="BJ750" s="1"/>
    </row>
    <row r="751" spans="38:62">
      <c r="AL751" s="1"/>
      <c r="AM751" s="1"/>
      <c r="AN751" s="1"/>
      <c r="AO751" s="1"/>
      <c r="AP751" s="1"/>
      <c r="AQ751" s="1"/>
      <c r="AS751" s="1"/>
      <c r="AT751" s="1"/>
      <c r="AU751" s="1"/>
      <c r="BB751" s="1"/>
      <c r="BC751" s="1"/>
      <c r="BD751" s="1"/>
      <c r="BH751" s="1"/>
      <c r="BI751" s="1"/>
      <c r="BJ751" s="1"/>
    </row>
    <row r="752" spans="38:62">
      <c r="AL752" s="1"/>
      <c r="AM752" s="1"/>
      <c r="AN752" s="1"/>
      <c r="AO752" s="1"/>
      <c r="AP752" s="1"/>
      <c r="AQ752" s="1"/>
      <c r="AS752" s="1"/>
      <c r="AT752" s="1"/>
      <c r="AU752" s="1"/>
      <c r="BB752" s="1"/>
      <c r="BC752" s="1"/>
      <c r="BD752" s="1"/>
      <c r="BH752" s="1"/>
      <c r="BI752" s="1"/>
      <c r="BJ752" s="1"/>
    </row>
    <row r="753" spans="38:62">
      <c r="AL753" s="1"/>
      <c r="AM753" s="1"/>
      <c r="AN753" s="1"/>
      <c r="AO753" s="1"/>
      <c r="AP753" s="1"/>
      <c r="AQ753" s="1"/>
      <c r="AS753" s="1"/>
      <c r="AT753" s="1"/>
      <c r="AU753" s="1"/>
      <c r="BB753" s="1"/>
      <c r="BC753" s="1"/>
      <c r="BD753" s="1"/>
      <c r="BH753" s="1"/>
      <c r="BI753" s="1"/>
      <c r="BJ753" s="1"/>
    </row>
    <row r="754" spans="38:62">
      <c r="AL754" s="1"/>
      <c r="AM754" s="1"/>
      <c r="AN754" s="1"/>
      <c r="AO754" s="1"/>
      <c r="AP754" s="1"/>
      <c r="AQ754" s="1"/>
      <c r="AS754" s="1"/>
      <c r="AT754" s="1"/>
      <c r="AU754" s="1"/>
      <c r="BB754" s="1"/>
      <c r="BC754" s="1"/>
      <c r="BD754" s="1"/>
      <c r="BH754" s="1"/>
      <c r="BI754" s="1"/>
      <c r="BJ754" s="1"/>
    </row>
    <row r="755" spans="38:62">
      <c r="AL755" s="1"/>
      <c r="AM755" s="1"/>
      <c r="AN755" s="1"/>
      <c r="AO755" s="1"/>
      <c r="AP755" s="1"/>
      <c r="AQ755" s="1"/>
      <c r="AS755" s="1"/>
      <c r="AT755" s="1"/>
      <c r="AU755" s="1"/>
      <c r="BB755" s="1"/>
      <c r="BC755" s="1"/>
      <c r="BD755" s="1"/>
      <c r="BH755" s="1"/>
      <c r="BI755" s="1"/>
      <c r="BJ755" s="1"/>
    </row>
    <row r="756" spans="38:62">
      <c r="AL756" s="1"/>
      <c r="AM756" s="1"/>
      <c r="AN756" s="1"/>
      <c r="AO756" s="1"/>
      <c r="AP756" s="1"/>
      <c r="AQ756" s="1"/>
      <c r="AS756" s="1"/>
      <c r="AT756" s="1"/>
      <c r="AU756" s="1"/>
      <c r="BB756" s="1"/>
      <c r="BC756" s="1"/>
      <c r="BD756" s="1"/>
      <c r="BH756" s="1"/>
      <c r="BI756" s="1"/>
      <c r="BJ756" s="1"/>
    </row>
    <row r="757" spans="38:62">
      <c r="AL757" s="1"/>
      <c r="AM757" s="1"/>
      <c r="AN757" s="1"/>
      <c r="AO757" s="1"/>
      <c r="AP757" s="1"/>
      <c r="AQ757" s="1"/>
      <c r="AS757" s="1"/>
      <c r="AT757" s="1"/>
      <c r="AU757" s="1"/>
      <c r="BB757" s="1"/>
      <c r="BC757" s="1"/>
      <c r="BD757" s="1"/>
      <c r="BH757" s="1"/>
      <c r="BI757" s="1"/>
      <c r="BJ757" s="1"/>
    </row>
    <row r="758" spans="38:62">
      <c r="AL758" s="1"/>
      <c r="AM758" s="1"/>
      <c r="AN758" s="1"/>
      <c r="AO758" s="1"/>
      <c r="AP758" s="1"/>
      <c r="AQ758" s="1"/>
      <c r="AS758" s="1"/>
      <c r="AT758" s="1"/>
      <c r="AU758" s="1"/>
      <c r="BB758" s="1"/>
      <c r="BC758" s="1"/>
      <c r="BD758" s="1"/>
      <c r="BH758" s="1"/>
      <c r="BI758" s="1"/>
      <c r="BJ758" s="1"/>
    </row>
    <row r="759" spans="38:62">
      <c r="AL759" s="1"/>
      <c r="AM759" s="1"/>
      <c r="AN759" s="1"/>
      <c r="AO759" s="1"/>
      <c r="AP759" s="1"/>
      <c r="AQ759" s="1"/>
      <c r="AS759" s="1"/>
      <c r="AT759" s="1"/>
      <c r="AU759" s="1"/>
      <c r="BB759" s="1"/>
      <c r="BC759" s="1"/>
      <c r="BD759" s="1"/>
      <c r="BH759" s="1"/>
      <c r="BI759" s="1"/>
      <c r="BJ759" s="1"/>
    </row>
    <row r="760" spans="38:62">
      <c r="AL760" s="1"/>
      <c r="AM760" s="1"/>
      <c r="AN760" s="1"/>
      <c r="AO760" s="1"/>
      <c r="AP760" s="1"/>
      <c r="AQ760" s="1"/>
      <c r="AS760" s="1"/>
      <c r="AT760" s="1"/>
      <c r="AU760" s="1"/>
      <c r="BB760" s="1"/>
      <c r="BC760" s="1"/>
      <c r="BD760" s="1"/>
      <c r="BH760" s="1"/>
      <c r="BI760" s="1"/>
      <c r="BJ760" s="1"/>
    </row>
    <row r="761" spans="38:62">
      <c r="AL761" s="1"/>
      <c r="AM761" s="1"/>
      <c r="AN761" s="1"/>
      <c r="AO761" s="1"/>
      <c r="AP761" s="1"/>
      <c r="AQ761" s="1"/>
      <c r="AS761" s="1"/>
      <c r="AT761" s="1"/>
      <c r="AU761" s="1"/>
      <c r="BB761" s="1"/>
      <c r="BC761" s="1"/>
      <c r="BD761" s="1"/>
      <c r="BH761" s="1"/>
      <c r="BI761" s="1"/>
      <c r="BJ761" s="1"/>
    </row>
    <row r="762" spans="38:62">
      <c r="AL762" s="1"/>
      <c r="AM762" s="1"/>
      <c r="AN762" s="1"/>
      <c r="AO762" s="1"/>
      <c r="AP762" s="1"/>
      <c r="AQ762" s="1"/>
      <c r="AS762" s="1"/>
      <c r="AT762" s="1"/>
      <c r="AU762" s="1"/>
      <c r="BB762" s="1"/>
      <c r="BC762" s="1"/>
      <c r="BD762" s="1"/>
      <c r="BH762" s="1"/>
      <c r="BI762" s="1"/>
      <c r="BJ762" s="1"/>
    </row>
    <row r="763" spans="38:62">
      <c r="AL763" s="1"/>
      <c r="AM763" s="1"/>
      <c r="AN763" s="1"/>
      <c r="AO763" s="1"/>
      <c r="AP763" s="1"/>
      <c r="AQ763" s="1"/>
      <c r="AS763" s="1"/>
      <c r="AT763" s="1"/>
      <c r="AU763" s="1"/>
      <c r="BB763" s="1"/>
      <c r="BC763" s="1"/>
      <c r="BD763" s="1"/>
      <c r="BH763" s="1"/>
      <c r="BI763" s="1"/>
      <c r="BJ763" s="1"/>
    </row>
    <row r="764" spans="38:62">
      <c r="AL764" s="1"/>
      <c r="AM764" s="1"/>
      <c r="AN764" s="1"/>
      <c r="AO764" s="1"/>
      <c r="AP764" s="1"/>
      <c r="AQ764" s="1"/>
      <c r="AS764" s="1"/>
      <c r="AT764" s="1"/>
      <c r="AU764" s="1"/>
      <c r="BB764" s="1"/>
      <c r="BC764" s="1"/>
      <c r="BD764" s="1"/>
      <c r="BH764" s="1"/>
      <c r="BI764" s="1"/>
      <c r="BJ764" s="1"/>
    </row>
    <row r="765" spans="38:62">
      <c r="AL765" s="1"/>
      <c r="AM765" s="1"/>
      <c r="AN765" s="1"/>
      <c r="AO765" s="1"/>
      <c r="AP765" s="1"/>
      <c r="AQ765" s="1"/>
      <c r="AS765" s="1"/>
      <c r="AT765" s="1"/>
      <c r="AU765" s="1"/>
      <c r="BB765" s="1"/>
      <c r="BC765" s="1"/>
      <c r="BD765" s="1"/>
      <c r="BH765" s="1"/>
      <c r="BI765" s="1"/>
      <c r="BJ765" s="1"/>
    </row>
    <row r="766" spans="38:62">
      <c r="AL766" s="1"/>
      <c r="AM766" s="1"/>
      <c r="AN766" s="1"/>
      <c r="AO766" s="1"/>
      <c r="AP766" s="1"/>
      <c r="AQ766" s="1"/>
      <c r="AS766" s="1"/>
      <c r="AT766" s="1"/>
      <c r="AU766" s="1"/>
      <c r="BB766" s="1"/>
      <c r="BC766" s="1"/>
      <c r="BD766" s="1"/>
      <c r="BH766" s="1"/>
      <c r="BI766" s="1"/>
      <c r="BJ766" s="1"/>
    </row>
    <row r="767" spans="38:62">
      <c r="AL767" s="1"/>
      <c r="AM767" s="1"/>
      <c r="AN767" s="1"/>
      <c r="AO767" s="1"/>
      <c r="AP767" s="1"/>
      <c r="AQ767" s="1"/>
      <c r="AS767" s="1"/>
      <c r="AT767" s="1"/>
      <c r="AU767" s="1"/>
      <c r="BB767" s="1"/>
      <c r="BC767" s="1"/>
      <c r="BD767" s="1"/>
      <c r="BH767" s="1"/>
      <c r="BI767" s="1"/>
      <c r="BJ767" s="1"/>
    </row>
    <row r="768" spans="38:62">
      <c r="AL768" s="1"/>
      <c r="AM768" s="1"/>
      <c r="AN768" s="1"/>
      <c r="AO768" s="1"/>
      <c r="AP768" s="1"/>
      <c r="AQ768" s="1"/>
      <c r="AS768" s="1"/>
      <c r="AT768" s="1"/>
      <c r="AU768" s="1"/>
      <c r="BB768" s="1"/>
      <c r="BC768" s="1"/>
      <c r="BD768" s="1"/>
      <c r="BH768" s="1"/>
      <c r="BI768" s="1"/>
      <c r="BJ768" s="1"/>
    </row>
    <row r="769" spans="38:62">
      <c r="AL769" s="1"/>
      <c r="AM769" s="1"/>
      <c r="AN769" s="1"/>
      <c r="AO769" s="1"/>
      <c r="AP769" s="1"/>
      <c r="AQ769" s="1"/>
      <c r="AS769" s="1"/>
      <c r="AT769" s="1"/>
      <c r="AU769" s="1"/>
      <c r="BB769" s="1"/>
      <c r="BC769" s="1"/>
      <c r="BD769" s="1"/>
      <c r="BH769" s="1"/>
      <c r="BI769" s="1"/>
      <c r="BJ769" s="1"/>
    </row>
    <row r="770" spans="38:62">
      <c r="AL770" s="1"/>
      <c r="AM770" s="1"/>
      <c r="AN770" s="1"/>
      <c r="AO770" s="1"/>
      <c r="AP770" s="1"/>
      <c r="AQ770" s="1"/>
      <c r="AS770" s="1"/>
      <c r="AT770" s="1"/>
      <c r="AU770" s="1"/>
      <c r="BB770" s="1"/>
      <c r="BC770" s="1"/>
      <c r="BD770" s="1"/>
      <c r="BH770" s="1"/>
      <c r="BI770" s="1"/>
      <c r="BJ770" s="1"/>
    </row>
    <row r="771" spans="38:62">
      <c r="AL771" s="1"/>
      <c r="AM771" s="1"/>
      <c r="AN771" s="1"/>
      <c r="AO771" s="1"/>
      <c r="AP771" s="1"/>
      <c r="AQ771" s="1"/>
      <c r="AS771" s="1"/>
      <c r="AT771" s="1"/>
      <c r="AU771" s="1"/>
      <c r="BB771" s="1"/>
      <c r="BC771" s="1"/>
      <c r="BD771" s="1"/>
      <c r="BH771" s="1"/>
      <c r="BI771" s="1"/>
      <c r="BJ771" s="1"/>
    </row>
    <row r="772" spans="38:62">
      <c r="AL772" s="1"/>
      <c r="AM772" s="1"/>
      <c r="AN772" s="1"/>
      <c r="AO772" s="1"/>
      <c r="AP772" s="1"/>
      <c r="AQ772" s="1"/>
      <c r="AS772" s="1"/>
      <c r="AT772" s="1"/>
      <c r="AU772" s="1"/>
      <c r="BB772" s="1"/>
      <c r="BC772" s="1"/>
      <c r="BD772" s="1"/>
      <c r="BH772" s="1"/>
      <c r="BI772" s="1"/>
      <c r="BJ772" s="1"/>
    </row>
    <row r="773" spans="38:62">
      <c r="AL773" s="1"/>
      <c r="AM773" s="1"/>
      <c r="AN773" s="1"/>
      <c r="AO773" s="1"/>
      <c r="AP773" s="1"/>
      <c r="AQ773" s="1"/>
      <c r="AS773" s="1"/>
      <c r="AT773" s="1"/>
      <c r="AU773" s="1"/>
      <c r="BB773" s="1"/>
      <c r="BC773" s="1"/>
      <c r="BD773" s="1"/>
      <c r="BH773" s="1"/>
      <c r="BI773" s="1"/>
      <c r="BJ773" s="1"/>
    </row>
    <row r="774" spans="38:62">
      <c r="AL774" s="1"/>
      <c r="AM774" s="1"/>
      <c r="AN774" s="1"/>
      <c r="AO774" s="1"/>
      <c r="AP774" s="1"/>
      <c r="AQ774" s="1"/>
      <c r="AS774" s="1"/>
      <c r="AT774" s="1"/>
      <c r="AU774" s="1"/>
      <c r="BB774" s="1"/>
      <c r="BC774" s="1"/>
      <c r="BD774" s="1"/>
      <c r="BH774" s="1"/>
      <c r="BI774" s="1"/>
      <c r="BJ774" s="1"/>
    </row>
    <row r="775" spans="38:62">
      <c r="AL775" s="1"/>
      <c r="AM775" s="1"/>
      <c r="AN775" s="1"/>
      <c r="AO775" s="1"/>
      <c r="AP775" s="1"/>
      <c r="AQ775" s="1"/>
      <c r="AS775" s="1"/>
      <c r="AT775" s="1"/>
      <c r="AU775" s="1"/>
      <c r="BB775" s="1"/>
      <c r="BC775" s="1"/>
      <c r="BD775" s="1"/>
      <c r="BH775" s="1"/>
      <c r="BI775" s="1"/>
      <c r="BJ775" s="1"/>
    </row>
    <row r="776" spans="38:62">
      <c r="AL776" s="1"/>
      <c r="AM776" s="1"/>
      <c r="AN776" s="1"/>
      <c r="AO776" s="1"/>
      <c r="AP776" s="1"/>
      <c r="AQ776" s="1"/>
      <c r="AS776" s="1"/>
      <c r="AT776" s="1"/>
      <c r="AU776" s="1"/>
      <c r="BB776" s="1"/>
      <c r="BC776" s="1"/>
      <c r="BD776" s="1"/>
      <c r="BH776" s="1"/>
      <c r="BI776" s="1"/>
      <c r="BJ776" s="1"/>
    </row>
    <row r="777" spans="38:62">
      <c r="AL777" s="1"/>
      <c r="AM777" s="1"/>
      <c r="AN777" s="1"/>
      <c r="AO777" s="1"/>
      <c r="AP777" s="1"/>
      <c r="AQ777" s="1"/>
      <c r="AS777" s="1"/>
      <c r="AT777" s="1"/>
      <c r="AU777" s="1"/>
      <c r="BB777" s="1"/>
      <c r="BC777" s="1"/>
      <c r="BD777" s="1"/>
      <c r="BH777" s="1"/>
      <c r="BI777" s="1"/>
      <c r="BJ777" s="1"/>
    </row>
    <row r="778" spans="38:62">
      <c r="AL778" s="1"/>
      <c r="AM778" s="1"/>
      <c r="AN778" s="1"/>
      <c r="AO778" s="1"/>
      <c r="AP778" s="1"/>
      <c r="AQ778" s="1"/>
      <c r="AS778" s="1"/>
      <c r="AT778" s="1"/>
      <c r="AU778" s="1"/>
      <c r="BB778" s="1"/>
      <c r="BC778" s="1"/>
      <c r="BD778" s="1"/>
      <c r="BH778" s="1"/>
      <c r="BI778" s="1"/>
      <c r="BJ778" s="1"/>
    </row>
    <row r="779" spans="38:62">
      <c r="AL779" s="1"/>
      <c r="AM779" s="1"/>
      <c r="AN779" s="1"/>
      <c r="AO779" s="1"/>
      <c r="AP779" s="1"/>
      <c r="AQ779" s="1"/>
      <c r="AS779" s="1"/>
      <c r="AT779" s="1"/>
      <c r="AU779" s="1"/>
      <c r="BB779" s="1"/>
      <c r="BC779" s="1"/>
      <c r="BD779" s="1"/>
      <c r="BH779" s="1"/>
      <c r="BI779" s="1"/>
      <c r="BJ779" s="1"/>
    </row>
    <row r="780" spans="38:62">
      <c r="AL780" s="1"/>
      <c r="AM780" s="1"/>
      <c r="AN780" s="1"/>
      <c r="AO780" s="1"/>
      <c r="AP780" s="1"/>
      <c r="AQ780" s="1"/>
      <c r="AS780" s="1"/>
      <c r="AT780" s="1"/>
      <c r="AU780" s="1"/>
      <c r="BB780" s="1"/>
      <c r="BC780" s="1"/>
      <c r="BD780" s="1"/>
      <c r="BH780" s="1"/>
      <c r="BI780" s="1"/>
      <c r="BJ780" s="1"/>
    </row>
    <row r="781" spans="38:62">
      <c r="AL781" s="1"/>
      <c r="AM781" s="1"/>
      <c r="AN781" s="1"/>
      <c r="AO781" s="1"/>
      <c r="AP781" s="1"/>
      <c r="AQ781" s="1"/>
      <c r="AS781" s="1"/>
      <c r="AT781" s="1"/>
      <c r="AU781" s="1"/>
      <c r="BB781" s="1"/>
      <c r="BC781" s="1"/>
      <c r="BD781" s="1"/>
      <c r="BH781" s="1"/>
      <c r="BI781" s="1"/>
      <c r="BJ781" s="1"/>
    </row>
    <row r="782" spans="38:62">
      <c r="AL782" s="1"/>
      <c r="AM782" s="1"/>
      <c r="AN782" s="1"/>
      <c r="AO782" s="1"/>
      <c r="AP782" s="1"/>
      <c r="AQ782" s="1"/>
      <c r="AS782" s="1"/>
      <c r="AT782" s="1"/>
      <c r="AU782" s="1"/>
      <c r="BB782" s="1"/>
      <c r="BC782" s="1"/>
      <c r="BD782" s="1"/>
      <c r="BH782" s="1"/>
      <c r="BI782" s="1"/>
      <c r="BJ782" s="1"/>
    </row>
    <row r="783" spans="38:62">
      <c r="AL783" s="1"/>
      <c r="AM783" s="1"/>
      <c r="AN783" s="1"/>
      <c r="AO783" s="1"/>
      <c r="AP783" s="1"/>
      <c r="AQ783" s="1"/>
      <c r="AS783" s="1"/>
      <c r="AT783" s="1"/>
      <c r="AU783" s="1"/>
      <c r="BB783" s="1"/>
      <c r="BC783" s="1"/>
      <c r="BD783" s="1"/>
      <c r="BH783" s="1"/>
      <c r="BI783" s="1"/>
      <c r="BJ783" s="1"/>
    </row>
    <row r="784" spans="38:62">
      <c r="AL784" s="1"/>
      <c r="AM784" s="1"/>
      <c r="AN784" s="1"/>
      <c r="AO784" s="1"/>
      <c r="AP784" s="1"/>
      <c r="AQ784" s="1"/>
      <c r="AS784" s="1"/>
      <c r="AT784" s="1"/>
      <c r="AU784" s="1"/>
      <c r="BB784" s="1"/>
      <c r="BC784" s="1"/>
      <c r="BD784" s="1"/>
      <c r="BH784" s="1"/>
      <c r="BI784" s="1"/>
      <c r="BJ784" s="1"/>
    </row>
    <row r="785" spans="38:62">
      <c r="AL785" s="1"/>
      <c r="AM785" s="1"/>
      <c r="AN785" s="1"/>
      <c r="AO785" s="1"/>
      <c r="AP785" s="1"/>
      <c r="AQ785" s="1"/>
      <c r="AS785" s="1"/>
      <c r="AT785" s="1"/>
      <c r="AU785" s="1"/>
      <c r="BB785" s="1"/>
      <c r="BC785" s="1"/>
      <c r="BD785" s="1"/>
      <c r="BH785" s="1"/>
      <c r="BI785" s="1"/>
      <c r="BJ785" s="1"/>
    </row>
    <row r="786" spans="38:62">
      <c r="AL786" s="1"/>
      <c r="AM786" s="1"/>
      <c r="AN786" s="1"/>
      <c r="AO786" s="1"/>
      <c r="AP786" s="1"/>
      <c r="AQ786" s="1"/>
      <c r="AS786" s="1"/>
      <c r="AT786" s="1"/>
      <c r="AU786" s="1"/>
      <c r="BB786" s="1"/>
      <c r="BC786" s="1"/>
      <c r="BD786" s="1"/>
      <c r="BH786" s="1"/>
      <c r="BI786" s="1"/>
      <c r="BJ786" s="1"/>
    </row>
    <row r="787" spans="38:62">
      <c r="AL787" s="1"/>
      <c r="AM787" s="1"/>
      <c r="AN787" s="1"/>
      <c r="AO787" s="1"/>
      <c r="AP787" s="1"/>
      <c r="AQ787" s="1"/>
      <c r="AS787" s="1"/>
      <c r="AT787" s="1"/>
      <c r="AU787" s="1"/>
      <c r="BB787" s="1"/>
      <c r="BC787" s="1"/>
      <c r="BD787" s="1"/>
      <c r="BH787" s="1"/>
      <c r="BI787" s="1"/>
      <c r="BJ787" s="1"/>
    </row>
    <row r="788" spans="38:62">
      <c r="AL788" s="1"/>
      <c r="AM788" s="1"/>
      <c r="AN788" s="1"/>
      <c r="AO788" s="1"/>
      <c r="AP788" s="1"/>
      <c r="AQ788" s="1"/>
      <c r="AS788" s="1"/>
      <c r="AT788" s="1"/>
      <c r="AU788" s="1"/>
      <c r="BB788" s="1"/>
      <c r="BC788" s="1"/>
      <c r="BD788" s="1"/>
      <c r="BH788" s="1"/>
      <c r="BI788" s="1"/>
      <c r="BJ788" s="1"/>
    </row>
    <row r="789" spans="38:62">
      <c r="AL789" s="1"/>
      <c r="AM789" s="1"/>
      <c r="AN789" s="1"/>
      <c r="AO789" s="1"/>
      <c r="AP789" s="1"/>
      <c r="AQ789" s="1"/>
      <c r="AS789" s="1"/>
      <c r="AT789" s="1"/>
      <c r="AU789" s="1"/>
      <c r="BB789" s="1"/>
      <c r="BC789" s="1"/>
      <c r="BD789" s="1"/>
      <c r="BH789" s="1"/>
      <c r="BI789" s="1"/>
      <c r="BJ789" s="1"/>
    </row>
    <row r="790" spans="38:62">
      <c r="AL790" s="1"/>
      <c r="AM790" s="1"/>
      <c r="AN790" s="1"/>
      <c r="AO790" s="1"/>
      <c r="AP790" s="1"/>
      <c r="AQ790" s="1"/>
      <c r="AS790" s="1"/>
      <c r="AT790" s="1"/>
      <c r="AU790" s="1"/>
      <c r="BB790" s="1"/>
      <c r="BC790" s="1"/>
      <c r="BD790" s="1"/>
      <c r="BH790" s="1"/>
      <c r="BI790" s="1"/>
      <c r="BJ790" s="1"/>
    </row>
    <row r="791" spans="38:62">
      <c r="AL791" s="1"/>
      <c r="AM791" s="1"/>
      <c r="AN791" s="1"/>
      <c r="AO791" s="1"/>
      <c r="AP791" s="1"/>
      <c r="AQ791" s="1"/>
      <c r="AS791" s="1"/>
      <c r="AT791" s="1"/>
      <c r="AU791" s="1"/>
      <c r="BB791" s="1"/>
      <c r="BC791" s="1"/>
      <c r="BD791" s="1"/>
      <c r="BH791" s="1"/>
      <c r="BI791" s="1"/>
      <c r="BJ791" s="1"/>
    </row>
    <row r="792" spans="38:62">
      <c r="AL792" s="1"/>
      <c r="AM792" s="1"/>
      <c r="AN792" s="1"/>
      <c r="AO792" s="1"/>
      <c r="AP792" s="1"/>
      <c r="AQ792" s="1"/>
      <c r="AS792" s="1"/>
      <c r="AT792" s="1"/>
      <c r="AU792" s="1"/>
      <c r="BB792" s="1"/>
      <c r="BC792" s="1"/>
      <c r="BD792" s="1"/>
      <c r="BH792" s="1"/>
      <c r="BI792" s="1"/>
      <c r="BJ792" s="1"/>
    </row>
    <row r="793" spans="38:62">
      <c r="AL793" s="1"/>
      <c r="AM793" s="1"/>
      <c r="AN793" s="1"/>
      <c r="AO793" s="1"/>
      <c r="AP793" s="1"/>
      <c r="AQ793" s="1"/>
      <c r="AS793" s="1"/>
      <c r="AT793" s="1"/>
      <c r="AU793" s="1"/>
      <c r="BB793" s="1"/>
      <c r="BC793" s="1"/>
      <c r="BD793" s="1"/>
      <c r="BH793" s="1"/>
      <c r="BI793" s="1"/>
      <c r="BJ793" s="1"/>
    </row>
    <row r="794" spans="38:62">
      <c r="AL794" s="1"/>
      <c r="AM794" s="1"/>
      <c r="AN794" s="1"/>
      <c r="AO794" s="1"/>
      <c r="AP794" s="1"/>
      <c r="AQ794" s="1"/>
      <c r="AS794" s="1"/>
      <c r="AT794" s="1"/>
      <c r="AU794" s="1"/>
      <c r="BB794" s="1"/>
      <c r="BC794" s="1"/>
      <c r="BD794" s="1"/>
      <c r="BH794" s="1"/>
      <c r="BI794" s="1"/>
      <c r="BJ794" s="1"/>
    </row>
    <row r="795" spans="38:62">
      <c r="AL795" s="1"/>
      <c r="AM795" s="1"/>
      <c r="AN795" s="1"/>
      <c r="AO795" s="1"/>
      <c r="AP795" s="1"/>
      <c r="AQ795" s="1"/>
      <c r="AS795" s="1"/>
      <c r="AT795" s="1"/>
      <c r="AU795" s="1"/>
      <c r="BB795" s="1"/>
      <c r="BC795" s="1"/>
      <c r="BD795" s="1"/>
      <c r="BH795" s="1"/>
      <c r="BI795" s="1"/>
      <c r="BJ795" s="1"/>
    </row>
    <row r="796" spans="38:62">
      <c r="AL796" s="1"/>
      <c r="AM796" s="1"/>
      <c r="AN796" s="1"/>
      <c r="AO796" s="1"/>
      <c r="AP796" s="1"/>
      <c r="AQ796" s="1"/>
      <c r="AS796" s="1"/>
      <c r="AT796" s="1"/>
      <c r="AU796" s="1"/>
      <c r="BB796" s="1"/>
      <c r="BC796" s="1"/>
      <c r="BD796" s="1"/>
      <c r="BH796" s="1"/>
      <c r="BI796" s="1"/>
      <c r="BJ796" s="1"/>
    </row>
    <row r="797" spans="38:62">
      <c r="AL797" s="1"/>
      <c r="AM797" s="1"/>
      <c r="AN797" s="1"/>
      <c r="AO797" s="1"/>
      <c r="AP797" s="1"/>
      <c r="AQ797" s="1"/>
      <c r="AS797" s="1"/>
      <c r="AT797" s="1"/>
      <c r="AU797" s="1"/>
      <c r="BB797" s="1"/>
      <c r="BC797" s="1"/>
      <c r="BD797" s="1"/>
      <c r="BH797" s="1"/>
      <c r="BI797" s="1"/>
      <c r="BJ797" s="1"/>
    </row>
    <row r="798" spans="38:62">
      <c r="AL798" s="1"/>
      <c r="AM798" s="1"/>
      <c r="AN798" s="1"/>
      <c r="AO798" s="1"/>
      <c r="AP798" s="1"/>
      <c r="AQ798" s="1"/>
      <c r="AS798" s="1"/>
      <c r="AT798" s="1"/>
      <c r="AU798" s="1"/>
      <c r="BB798" s="1"/>
      <c r="BC798" s="1"/>
      <c r="BD798" s="1"/>
      <c r="BH798" s="1"/>
      <c r="BI798" s="1"/>
      <c r="BJ798" s="1"/>
    </row>
    <row r="799" spans="38:62">
      <c r="AL799" s="1"/>
      <c r="AM799" s="1"/>
      <c r="AN799" s="1"/>
      <c r="AO799" s="1"/>
      <c r="AP799" s="1"/>
      <c r="AQ799" s="1"/>
      <c r="AS799" s="1"/>
      <c r="AT799" s="1"/>
      <c r="AU799" s="1"/>
      <c r="BB799" s="1"/>
      <c r="BC799" s="1"/>
      <c r="BD799" s="1"/>
      <c r="BH799" s="1"/>
      <c r="BI799" s="1"/>
      <c r="BJ799" s="1"/>
    </row>
    <row r="800" spans="38:62">
      <c r="AL800" s="1"/>
      <c r="AM800" s="1"/>
      <c r="AN800" s="1"/>
      <c r="AO800" s="1"/>
      <c r="AP800" s="1"/>
      <c r="AQ800" s="1"/>
      <c r="AS800" s="1"/>
      <c r="AT800" s="1"/>
      <c r="AU800" s="1"/>
      <c r="BB800" s="1"/>
      <c r="BC800" s="1"/>
      <c r="BD800" s="1"/>
      <c r="BH800" s="1"/>
      <c r="BI800" s="1"/>
      <c r="BJ800" s="1"/>
    </row>
    <row r="801" spans="38:62">
      <c r="AL801" s="1"/>
      <c r="AM801" s="1"/>
      <c r="AN801" s="1"/>
      <c r="AO801" s="1"/>
      <c r="AP801" s="1"/>
      <c r="AQ801" s="1"/>
      <c r="AS801" s="1"/>
      <c r="AT801" s="1"/>
      <c r="AU801" s="1"/>
      <c r="BB801" s="1"/>
      <c r="BC801" s="1"/>
      <c r="BD801" s="1"/>
      <c r="BH801" s="1"/>
      <c r="BI801" s="1"/>
      <c r="BJ801" s="1"/>
    </row>
    <row r="802" spans="38:62">
      <c r="AL802" s="1"/>
      <c r="AM802" s="1"/>
      <c r="AN802" s="1"/>
      <c r="AO802" s="1"/>
      <c r="AP802" s="1"/>
      <c r="AQ802" s="1"/>
      <c r="AS802" s="1"/>
      <c r="AT802" s="1"/>
      <c r="AU802" s="1"/>
      <c r="BB802" s="1"/>
      <c r="BC802" s="1"/>
      <c r="BD802" s="1"/>
      <c r="BH802" s="1"/>
      <c r="BI802" s="1"/>
      <c r="BJ802" s="1"/>
    </row>
    <row r="803" spans="38:62">
      <c r="AL803" s="1"/>
      <c r="AM803" s="1"/>
      <c r="AN803" s="1"/>
      <c r="AO803" s="1"/>
      <c r="AP803" s="1"/>
      <c r="AQ803" s="1"/>
      <c r="AS803" s="1"/>
      <c r="AT803" s="1"/>
      <c r="AU803" s="1"/>
      <c r="BB803" s="1"/>
      <c r="BC803" s="1"/>
      <c r="BD803" s="1"/>
      <c r="BH803" s="1"/>
      <c r="BI803" s="1"/>
      <c r="BJ803" s="1"/>
    </row>
    <row r="804" spans="38:62">
      <c r="AL804" s="1"/>
      <c r="AM804" s="1"/>
      <c r="AN804" s="1"/>
      <c r="AO804" s="1"/>
      <c r="AP804" s="1"/>
      <c r="AQ804" s="1"/>
      <c r="AS804" s="1"/>
      <c r="AT804" s="1"/>
      <c r="AU804" s="1"/>
      <c r="BB804" s="1"/>
      <c r="BC804" s="1"/>
      <c r="BD804" s="1"/>
      <c r="BH804" s="1"/>
      <c r="BI804" s="1"/>
      <c r="BJ804" s="1"/>
    </row>
    <row r="805" spans="38:62">
      <c r="AL805" s="1"/>
      <c r="AM805" s="1"/>
      <c r="AN805" s="1"/>
      <c r="AO805" s="1"/>
      <c r="AP805" s="1"/>
      <c r="AQ805" s="1"/>
      <c r="AS805" s="1"/>
      <c r="AT805" s="1"/>
      <c r="AU805" s="1"/>
      <c r="BB805" s="1"/>
      <c r="BC805" s="1"/>
      <c r="BD805" s="1"/>
      <c r="BH805" s="1"/>
      <c r="BI805" s="1"/>
      <c r="BJ805" s="1"/>
    </row>
    <row r="806" spans="38:62">
      <c r="AL806" s="1"/>
      <c r="AM806" s="1"/>
      <c r="AN806" s="1"/>
      <c r="AO806" s="1"/>
      <c r="AP806" s="1"/>
      <c r="AQ806" s="1"/>
      <c r="AS806" s="1"/>
      <c r="AT806" s="1"/>
      <c r="AU806" s="1"/>
      <c r="BB806" s="1"/>
      <c r="BC806" s="1"/>
      <c r="BD806" s="1"/>
      <c r="BH806" s="1"/>
      <c r="BI806" s="1"/>
      <c r="BJ806" s="1"/>
    </row>
    <row r="807" spans="38:62">
      <c r="AL807" s="1"/>
      <c r="AM807" s="1"/>
      <c r="AN807" s="1"/>
      <c r="AO807" s="1"/>
      <c r="AP807" s="1"/>
      <c r="AQ807" s="1"/>
      <c r="AS807" s="1"/>
      <c r="AT807" s="1"/>
      <c r="AU807" s="1"/>
      <c r="BB807" s="1"/>
      <c r="BC807" s="1"/>
      <c r="BD807" s="1"/>
      <c r="BH807" s="1"/>
      <c r="BI807" s="1"/>
      <c r="BJ807" s="1"/>
    </row>
    <row r="808" spans="38:62">
      <c r="AL808" s="1"/>
      <c r="AM808" s="1"/>
      <c r="AN808" s="1"/>
      <c r="AO808" s="1"/>
      <c r="AP808" s="1"/>
      <c r="AQ808" s="1"/>
      <c r="AS808" s="1"/>
      <c r="AT808" s="1"/>
      <c r="AU808" s="1"/>
      <c r="BB808" s="1"/>
      <c r="BC808" s="1"/>
      <c r="BD808" s="1"/>
      <c r="BH808" s="1"/>
      <c r="BI808" s="1"/>
      <c r="BJ808" s="1"/>
    </row>
    <row r="809" spans="38:62">
      <c r="AL809" s="1"/>
      <c r="AM809" s="1"/>
      <c r="AN809" s="1"/>
      <c r="AO809" s="1"/>
      <c r="AP809" s="1"/>
      <c r="AQ809" s="1"/>
      <c r="AS809" s="1"/>
      <c r="AT809" s="1"/>
      <c r="AU809" s="1"/>
      <c r="BB809" s="1"/>
      <c r="BC809" s="1"/>
      <c r="BD809" s="1"/>
      <c r="BH809" s="1"/>
      <c r="BI809" s="1"/>
      <c r="BJ809" s="1"/>
    </row>
    <row r="810" spans="38:62">
      <c r="AL810" s="1"/>
      <c r="AM810" s="1"/>
      <c r="AN810" s="1"/>
      <c r="AO810" s="1"/>
      <c r="AP810" s="1"/>
      <c r="AQ810" s="1"/>
      <c r="AS810" s="1"/>
      <c r="AT810" s="1"/>
      <c r="AU810" s="1"/>
      <c r="BB810" s="1"/>
      <c r="BC810" s="1"/>
      <c r="BD810" s="1"/>
      <c r="BH810" s="1"/>
      <c r="BI810" s="1"/>
      <c r="BJ810" s="1"/>
    </row>
    <row r="811" spans="38:62">
      <c r="AL811" s="1"/>
      <c r="AM811" s="1"/>
      <c r="AN811" s="1"/>
      <c r="AO811" s="1"/>
      <c r="AP811" s="1"/>
      <c r="AQ811" s="1"/>
      <c r="AS811" s="1"/>
      <c r="AT811" s="1"/>
      <c r="AU811" s="1"/>
      <c r="BB811" s="1"/>
      <c r="BC811" s="1"/>
      <c r="BD811" s="1"/>
      <c r="BH811" s="1"/>
      <c r="BI811" s="1"/>
      <c r="BJ811" s="1"/>
    </row>
    <row r="812" spans="38:62">
      <c r="AL812" s="1"/>
      <c r="AM812" s="1"/>
      <c r="AN812" s="1"/>
      <c r="AO812" s="1"/>
      <c r="AP812" s="1"/>
      <c r="AQ812" s="1"/>
      <c r="AS812" s="1"/>
      <c r="AT812" s="1"/>
      <c r="AU812" s="1"/>
      <c r="BB812" s="1"/>
      <c r="BC812" s="1"/>
      <c r="BD812" s="1"/>
      <c r="BH812" s="1"/>
      <c r="BI812" s="1"/>
      <c r="BJ812" s="1"/>
    </row>
    <row r="813" spans="38:62">
      <c r="AL813" s="1"/>
      <c r="AM813" s="1"/>
      <c r="AN813" s="1"/>
      <c r="AO813" s="1"/>
      <c r="AP813" s="1"/>
      <c r="AQ813" s="1"/>
      <c r="AS813" s="1"/>
      <c r="AT813" s="1"/>
      <c r="AU813" s="1"/>
      <c r="BB813" s="1"/>
      <c r="BC813" s="1"/>
      <c r="BD813" s="1"/>
      <c r="BH813" s="1"/>
      <c r="BI813" s="1"/>
      <c r="BJ813" s="1"/>
    </row>
    <row r="814" spans="38:62">
      <c r="AL814" s="1"/>
      <c r="AM814" s="1"/>
      <c r="AN814" s="1"/>
      <c r="AO814" s="1"/>
      <c r="AP814" s="1"/>
      <c r="AQ814" s="1"/>
      <c r="AS814" s="1"/>
      <c r="AT814" s="1"/>
      <c r="AU814" s="1"/>
      <c r="BB814" s="1"/>
      <c r="BC814" s="1"/>
      <c r="BD814" s="1"/>
      <c r="BH814" s="1"/>
      <c r="BI814" s="1"/>
      <c r="BJ814" s="1"/>
    </row>
    <row r="815" spans="38:62">
      <c r="AL815" s="1"/>
      <c r="AM815" s="1"/>
      <c r="AN815" s="1"/>
      <c r="AO815" s="1"/>
      <c r="AP815" s="1"/>
      <c r="AQ815" s="1"/>
      <c r="AS815" s="1"/>
      <c r="AT815" s="1"/>
      <c r="AU815" s="1"/>
      <c r="BB815" s="1"/>
      <c r="BC815" s="1"/>
      <c r="BD815" s="1"/>
      <c r="BH815" s="1"/>
      <c r="BI815" s="1"/>
      <c r="BJ815" s="1"/>
    </row>
    <row r="816" spans="38:62">
      <c r="AL816" s="1"/>
      <c r="AM816" s="1"/>
      <c r="AN816" s="1"/>
      <c r="AO816" s="1"/>
      <c r="AP816" s="1"/>
      <c r="AQ816" s="1"/>
      <c r="AS816" s="1"/>
      <c r="AT816" s="1"/>
      <c r="AU816" s="1"/>
      <c r="BB816" s="1"/>
      <c r="BC816" s="1"/>
      <c r="BD816" s="1"/>
      <c r="BH816" s="1"/>
      <c r="BI816" s="1"/>
      <c r="BJ816" s="1"/>
    </row>
    <row r="817" spans="38:62">
      <c r="AL817" s="1"/>
      <c r="AM817" s="1"/>
      <c r="AN817" s="1"/>
      <c r="AO817" s="1"/>
      <c r="AP817" s="1"/>
      <c r="AQ817" s="1"/>
      <c r="AS817" s="1"/>
      <c r="AT817" s="1"/>
      <c r="AU817" s="1"/>
      <c r="BB817" s="1"/>
      <c r="BC817" s="1"/>
      <c r="BD817" s="1"/>
      <c r="BH817" s="1"/>
      <c r="BI817" s="1"/>
      <c r="BJ817" s="1"/>
    </row>
    <row r="818" spans="38:62">
      <c r="AL818" s="1"/>
      <c r="AM818" s="1"/>
      <c r="AN818" s="1"/>
      <c r="AO818" s="1"/>
      <c r="AP818" s="1"/>
      <c r="AQ818" s="1"/>
      <c r="AS818" s="1"/>
      <c r="AT818" s="1"/>
      <c r="AU818" s="1"/>
      <c r="BB818" s="1"/>
      <c r="BC818" s="1"/>
      <c r="BD818" s="1"/>
      <c r="BH818" s="1"/>
      <c r="BI818" s="1"/>
      <c r="BJ818" s="1"/>
    </row>
    <row r="819" spans="38:62">
      <c r="AL819" s="1"/>
      <c r="AM819" s="1"/>
      <c r="AN819" s="1"/>
      <c r="AO819" s="1"/>
      <c r="AP819" s="1"/>
      <c r="AQ819" s="1"/>
      <c r="AS819" s="1"/>
      <c r="AT819" s="1"/>
      <c r="AU819" s="1"/>
      <c r="BB819" s="1"/>
      <c r="BC819" s="1"/>
      <c r="BD819" s="1"/>
      <c r="BH819" s="1"/>
      <c r="BI819" s="1"/>
      <c r="BJ819" s="1"/>
    </row>
    <row r="820" spans="38:62">
      <c r="AL820" s="1"/>
      <c r="AM820" s="1"/>
      <c r="AN820" s="1"/>
      <c r="AO820" s="1"/>
      <c r="AP820" s="1"/>
      <c r="AQ820" s="1"/>
      <c r="AS820" s="1"/>
      <c r="AT820" s="1"/>
      <c r="AU820" s="1"/>
      <c r="BB820" s="1"/>
      <c r="BC820" s="1"/>
      <c r="BD820" s="1"/>
      <c r="BH820" s="1"/>
      <c r="BI820" s="1"/>
      <c r="BJ820" s="1"/>
    </row>
    <row r="821" spans="38:62">
      <c r="AL821" s="1"/>
      <c r="AM821" s="1"/>
      <c r="AN821" s="1"/>
      <c r="AO821" s="1"/>
      <c r="AP821" s="1"/>
      <c r="AQ821" s="1"/>
      <c r="AS821" s="1"/>
      <c r="AT821" s="1"/>
      <c r="AU821" s="1"/>
      <c r="BB821" s="1"/>
      <c r="BC821" s="1"/>
      <c r="BD821" s="1"/>
      <c r="BH821" s="1"/>
      <c r="BI821" s="1"/>
      <c r="BJ821" s="1"/>
    </row>
    <row r="822" spans="38:62">
      <c r="AL822" s="1"/>
      <c r="AM822" s="1"/>
      <c r="AN822" s="1"/>
      <c r="AO822" s="1"/>
      <c r="AP822" s="1"/>
      <c r="AQ822" s="1"/>
      <c r="AS822" s="1"/>
      <c r="AT822" s="1"/>
      <c r="AU822" s="1"/>
      <c r="BB822" s="1"/>
      <c r="BC822" s="1"/>
      <c r="BD822" s="1"/>
      <c r="BH822" s="1"/>
      <c r="BI822" s="1"/>
      <c r="BJ822" s="1"/>
    </row>
    <row r="823" spans="38:62">
      <c r="AL823" s="1"/>
      <c r="AM823" s="1"/>
      <c r="AN823" s="1"/>
      <c r="AO823" s="1"/>
      <c r="AP823" s="1"/>
      <c r="AQ823" s="1"/>
      <c r="AS823" s="1"/>
      <c r="AT823" s="1"/>
      <c r="AU823" s="1"/>
      <c r="BB823" s="1"/>
      <c r="BC823" s="1"/>
      <c r="BD823" s="1"/>
      <c r="BH823" s="1"/>
      <c r="BI823" s="1"/>
      <c r="BJ823" s="1"/>
    </row>
    <row r="824" spans="38:62">
      <c r="AL824" s="1"/>
      <c r="AM824" s="1"/>
      <c r="AN824" s="1"/>
      <c r="AO824" s="1"/>
      <c r="AP824" s="1"/>
      <c r="AQ824" s="1"/>
      <c r="AS824" s="1"/>
      <c r="AT824" s="1"/>
      <c r="AU824" s="1"/>
      <c r="BB824" s="1"/>
      <c r="BC824" s="1"/>
      <c r="BD824" s="1"/>
      <c r="BH824" s="1"/>
      <c r="BI824" s="1"/>
      <c r="BJ824" s="1"/>
    </row>
    <row r="825" spans="38:62">
      <c r="AL825" s="1"/>
      <c r="AM825" s="1"/>
      <c r="AN825" s="1"/>
      <c r="AO825" s="1"/>
      <c r="AP825" s="1"/>
      <c r="AQ825" s="1"/>
      <c r="AS825" s="1"/>
      <c r="AT825" s="1"/>
      <c r="AU825" s="1"/>
      <c r="BB825" s="1"/>
      <c r="BC825" s="1"/>
      <c r="BD825" s="1"/>
      <c r="BH825" s="1"/>
      <c r="BI825" s="1"/>
      <c r="BJ825" s="1"/>
    </row>
    <row r="826" spans="38:62">
      <c r="AL826" s="1"/>
      <c r="AM826" s="1"/>
      <c r="AN826" s="1"/>
      <c r="AO826" s="1"/>
      <c r="AP826" s="1"/>
      <c r="AQ826" s="1"/>
      <c r="AS826" s="1"/>
      <c r="AT826" s="1"/>
      <c r="AU826" s="1"/>
      <c r="BB826" s="1"/>
      <c r="BC826" s="1"/>
      <c r="BD826" s="1"/>
      <c r="BH826" s="1"/>
      <c r="BI826" s="1"/>
      <c r="BJ826" s="1"/>
    </row>
    <row r="827" spans="38:62">
      <c r="AL827" s="1"/>
      <c r="AM827" s="1"/>
      <c r="AN827" s="1"/>
      <c r="AO827" s="1"/>
      <c r="AP827" s="1"/>
      <c r="AQ827" s="1"/>
      <c r="AS827" s="1"/>
      <c r="AT827" s="1"/>
      <c r="AU827" s="1"/>
      <c r="BB827" s="1"/>
      <c r="BC827" s="1"/>
      <c r="BD827" s="1"/>
      <c r="BH827" s="1"/>
      <c r="BI827" s="1"/>
      <c r="BJ827" s="1"/>
    </row>
    <row r="828" spans="38:62">
      <c r="AL828" s="1"/>
      <c r="AM828" s="1"/>
      <c r="AN828" s="1"/>
      <c r="AO828" s="1"/>
      <c r="AP828" s="1"/>
      <c r="AQ828" s="1"/>
      <c r="AS828" s="1"/>
      <c r="AT828" s="1"/>
      <c r="AU828" s="1"/>
      <c r="BB828" s="1"/>
      <c r="BC828" s="1"/>
      <c r="BD828" s="1"/>
      <c r="BH828" s="1"/>
      <c r="BI828" s="1"/>
      <c r="BJ828" s="1"/>
    </row>
    <row r="829" spans="38:62">
      <c r="AL829" s="1"/>
      <c r="AM829" s="1"/>
      <c r="AN829" s="1"/>
      <c r="AO829" s="1"/>
      <c r="AP829" s="1"/>
      <c r="AQ829" s="1"/>
      <c r="AS829" s="1"/>
      <c r="AT829" s="1"/>
      <c r="AU829" s="1"/>
      <c r="BB829" s="1"/>
      <c r="BC829" s="1"/>
      <c r="BD829" s="1"/>
      <c r="BH829" s="1"/>
      <c r="BI829" s="1"/>
      <c r="BJ829" s="1"/>
    </row>
    <row r="830" spans="38:62">
      <c r="AL830" s="1"/>
      <c r="AM830" s="1"/>
      <c r="AN830" s="1"/>
      <c r="AO830" s="1"/>
      <c r="AP830" s="1"/>
      <c r="AQ830" s="1"/>
      <c r="AS830" s="1"/>
      <c r="AT830" s="1"/>
      <c r="AU830" s="1"/>
      <c r="BB830" s="1"/>
      <c r="BC830" s="1"/>
      <c r="BD830" s="1"/>
      <c r="BH830" s="1"/>
      <c r="BI830" s="1"/>
      <c r="BJ830" s="1"/>
    </row>
    <row r="831" spans="38:62">
      <c r="AL831" s="1"/>
      <c r="AM831" s="1"/>
      <c r="AN831" s="1"/>
      <c r="AO831" s="1"/>
      <c r="AP831" s="1"/>
      <c r="AQ831" s="1"/>
      <c r="AS831" s="1"/>
      <c r="AT831" s="1"/>
      <c r="AU831" s="1"/>
      <c r="BB831" s="1"/>
      <c r="BC831" s="1"/>
      <c r="BD831" s="1"/>
      <c r="BH831" s="1"/>
      <c r="BI831" s="1"/>
      <c r="BJ831" s="1"/>
    </row>
    <row r="832" spans="38:62">
      <c r="AL832" s="1"/>
      <c r="AM832" s="1"/>
      <c r="AN832" s="1"/>
      <c r="AO832" s="1"/>
      <c r="AP832" s="1"/>
      <c r="AQ832" s="1"/>
      <c r="AS832" s="1"/>
      <c r="AT832" s="1"/>
      <c r="AU832" s="1"/>
      <c r="BB832" s="1"/>
      <c r="BC832" s="1"/>
      <c r="BD832" s="1"/>
      <c r="BH832" s="1"/>
      <c r="BI832" s="1"/>
      <c r="BJ832" s="1"/>
    </row>
    <row r="833" spans="38:62">
      <c r="AL833" s="1"/>
      <c r="AM833" s="1"/>
      <c r="AN833" s="1"/>
      <c r="AO833" s="1"/>
      <c r="AP833" s="1"/>
      <c r="AQ833" s="1"/>
      <c r="AS833" s="1"/>
      <c r="AT833" s="1"/>
      <c r="AU833" s="1"/>
      <c r="BB833" s="1"/>
      <c r="BC833" s="1"/>
      <c r="BD833" s="1"/>
      <c r="BH833" s="1"/>
      <c r="BI833" s="1"/>
      <c r="BJ833" s="1"/>
    </row>
    <row r="834" spans="38:62">
      <c r="AL834" s="1"/>
      <c r="AM834" s="1"/>
      <c r="AN834" s="1"/>
      <c r="AO834" s="1"/>
      <c r="AP834" s="1"/>
      <c r="AQ834" s="1"/>
      <c r="AS834" s="1"/>
      <c r="AT834" s="1"/>
      <c r="AU834" s="1"/>
      <c r="BB834" s="1"/>
      <c r="BC834" s="1"/>
      <c r="BD834" s="1"/>
      <c r="BH834" s="1"/>
      <c r="BI834" s="1"/>
      <c r="BJ834" s="1"/>
    </row>
    <row r="835" spans="38:62">
      <c r="AL835" s="1"/>
      <c r="AM835" s="1"/>
      <c r="AN835" s="1"/>
      <c r="AO835" s="1"/>
      <c r="AP835" s="1"/>
      <c r="AQ835" s="1"/>
      <c r="AS835" s="1"/>
      <c r="AT835" s="1"/>
      <c r="AU835" s="1"/>
      <c r="BB835" s="1"/>
      <c r="BC835" s="1"/>
      <c r="BD835" s="1"/>
      <c r="BH835" s="1"/>
      <c r="BI835" s="1"/>
      <c r="BJ835" s="1"/>
    </row>
    <row r="836" spans="38:62">
      <c r="AL836" s="1"/>
      <c r="AM836" s="1"/>
      <c r="AN836" s="1"/>
      <c r="AO836" s="1"/>
      <c r="AP836" s="1"/>
      <c r="AQ836" s="1"/>
      <c r="AS836" s="1"/>
      <c r="AT836" s="1"/>
      <c r="AU836" s="1"/>
      <c r="BB836" s="1"/>
      <c r="BC836" s="1"/>
      <c r="BD836" s="1"/>
      <c r="BH836" s="1"/>
      <c r="BI836" s="1"/>
      <c r="BJ836" s="1"/>
    </row>
    <row r="837" spans="38:62">
      <c r="AL837" s="1"/>
      <c r="AM837" s="1"/>
      <c r="AN837" s="1"/>
      <c r="AO837" s="1"/>
      <c r="AP837" s="1"/>
      <c r="AQ837" s="1"/>
      <c r="AS837" s="1"/>
      <c r="AT837" s="1"/>
      <c r="AU837" s="1"/>
      <c r="BB837" s="1"/>
      <c r="BC837" s="1"/>
      <c r="BD837" s="1"/>
      <c r="BH837" s="1"/>
      <c r="BI837" s="1"/>
      <c r="BJ837" s="1"/>
    </row>
    <row r="838" spans="38:62">
      <c r="AL838" s="1"/>
      <c r="AM838" s="1"/>
      <c r="AN838" s="1"/>
      <c r="AO838" s="1"/>
      <c r="AP838" s="1"/>
      <c r="AQ838" s="1"/>
      <c r="AS838" s="1"/>
      <c r="AT838" s="1"/>
      <c r="AU838" s="1"/>
      <c r="BB838" s="1"/>
      <c r="BC838" s="1"/>
      <c r="BD838" s="1"/>
      <c r="BH838" s="1"/>
      <c r="BI838" s="1"/>
      <c r="BJ838" s="1"/>
    </row>
    <row r="839" spans="38:62">
      <c r="AL839" s="1"/>
      <c r="AM839" s="1"/>
      <c r="AN839" s="1"/>
      <c r="AO839" s="1"/>
      <c r="AP839" s="1"/>
      <c r="AQ839" s="1"/>
      <c r="AS839" s="1"/>
      <c r="AT839" s="1"/>
      <c r="AU839" s="1"/>
      <c r="BB839" s="1"/>
      <c r="BC839" s="1"/>
      <c r="BD839" s="1"/>
      <c r="BH839" s="1"/>
      <c r="BI839" s="1"/>
      <c r="BJ839" s="1"/>
    </row>
    <row r="840" spans="38:62">
      <c r="AL840" s="1"/>
      <c r="AM840" s="1"/>
      <c r="AN840" s="1"/>
      <c r="AO840" s="1"/>
      <c r="AP840" s="1"/>
      <c r="AQ840" s="1"/>
      <c r="AS840" s="1"/>
      <c r="AT840" s="1"/>
      <c r="AU840" s="1"/>
      <c r="BB840" s="1"/>
      <c r="BC840" s="1"/>
      <c r="BD840" s="1"/>
      <c r="BH840" s="1"/>
      <c r="BI840" s="1"/>
      <c r="BJ840" s="1"/>
    </row>
    <row r="841" spans="38:62">
      <c r="AL841" s="1"/>
      <c r="AM841" s="1"/>
      <c r="AN841" s="1"/>
      <c r="AO841" s="1"/>
      <c r="AP841" s="1"/>
      <c r="AQ841" s="1"/>
      <c r="AS841" s="1"/>
      <c r="AT841" s="1"/>
      <c r="AU841" s="1"/>
      <c r="BB841" s="1"/>
      <c r="BC841" s="1"/>
      <c r="BD841" s="1"/>
      <c r="BH841" s="1"/>
      <c r="BI841" s="1"/>
      <c r="BJ841" s="1"/>
    </row>
    <row r="842" spans="38:62">
      <c r="AL842" s="1"/>
      <c r="AM842" s="1"/>
      <c r="AN842" s="1"/>
      <c r="AO842" s="1"/>
      <c r="AP842" s="1"/>
      <c r="AQ842" s="1"/>
      <c r="AS842" s="1"/>
      <c r="AT842" s="1"/>
      <c r="AU842" s="1"/>
      <c r="BB842" s="1"/>
      <c r="BC842" s="1"/>
      <c r="BD842" s="1"/>
      <c r="BH842" s="1"/>
      <c r="BI842" s="1"/>
      <c r="BJ842" s="1"/>
    </row>
    <row r="843" spans="38:62">
      <c r="AL843" s="1"/>
      <c r="AM843" s="1"/>
      <c r="AN843" s="1"/>
      <c r="AO843" s="1"/>
      <c r="AP843" s="1"/>
      <c r="AQ843" s="1"/>
      <c r="AS843" s="1"/>
      <c r="AT843" s="1"/>
      <c r="AU843" s="1"/>
      <c r="BB843" s="1"/>
      <c r="BC843" s="1"/>
      <c r="BD843" s="1"/>
      <c r="BH843" s="1"/>
      <c r="BI843" s="1"/>
      <c r="BJ843" s="1"/>
    </row>
    <row r="844" spans="38:62">
      <c r="AL844" s="1"/>
      <c r="AM844" s="1"/>
      <c r="AN844" s="1"/>
      <c r="AO844" s="1"/>
      <c r="AP844" s="1"/>
      <c r="AQ844" s="1"/>
      <c r="AS844" s="1"/>
      <c r="AT844" s="1"/>
      <c r="AU844" s="1"/>
      <c r="BB844" s="1"/>
      <c r="BC844" s="1"/>
      <c r="BD844" s="1"/>
      <c r="BH844" s="1"/>
      <c r="BI844" s="1"/>
      <c r="BJ844" s="1"/>
    </row>
    <row r="845" spans="38:62">
      <c r="AL845" s="1"/>
      <c r="AM845" s="1"/>
      <c r="AN845" s="1"/>
      <c r="AO845" s="1"/>
      <c r="AP845" s="1"/>
      <c r="AQ845" s="1"/>
      <c r="AS845" s="1"/>
      <c r="AT845" s="1"/>
      <c r="AU845" s="1"/>
      <c r="BB845" s="1"/>
      <c r="BC845" s="1"/>
      <c r="BD845" s="1"/>
      <c r="BH845" s="1"/>
      <c r="BI845" s="1"/>
      <c r="BJ845" s="1"/>
    </row>
    <row r="846" spans="38:62">
      <c r="AL846" s="1"/>
      <c r="AM846" s="1"/>
      <c r="AN846" s="1"/>
      <c r="AO846" s="1"/>
      <c r="AP846" s="1"/>
      <c r="AQ846" s="1"/>
      <c r="AS846" s="1"/>
      <c r="AT846" s="1"/>
      <c r="AU846" s="1"/>
      <c r="BB846" s="1"/>
      <c r="BC846" s="1"/>
      <c r="BD846" s="1"/>
      <c r="BH846" s="1"/>
      <c r="BI846" s="1"/>
      <c r="BJ846" s="1"/>
    </row>
    <row r="847" spans="38:62">
      <c r="AL847" s="1"/>
      <c r="AM847" s="1"/>
      <c r="AN847" s="1"/>
      <c r="AO847" s="1"/>
      <c r="AP847" s="1"/>
      <c r="AQ847" s="1"/>
      <c r="AS847" s="1"/>
      <c r="AT847" s="1"/>
      <c r="AU847" s="1"/>
      <c r="BB847" s="1"/>
      <c r="BC847" s="1"/>
      <c r="BD847" s="1"/>
      <c r="BH847" s="1"/>
      <c r="BI847" s="1"/>
      <c r="BJ847" s="1"/>
    </row>
    <row r="848" spans="38:62">
      <c r="AL848" s="1"/>
      <c r="AM848" s="1"/>
      <c r="AN848" s="1"/>
      <c r="AO848" s="1"/>
      <c r="AP848" s="1"/>
      <c r="AQ848" s="1"/>
      <c r="AS848" s="1"/>
      <c r="AT848" s="1"/>
      <c r="AU848" s="1"/>
      <c r="BB848" s="1"/>
      <c r="BC848" s="1"/>
      <c r="BD848" s="1"/>
      <c r="BH848" s="1"/>
      <c r="BI848" s="1"/>
      <c r="BJ848" s="1"/>
    </row>
    <row r="849" spans="38:62">
      <c r="AL849" s="1"/>
      <c r="AM849" s="1"/>
      <c r="AN849" s="1"/>
      <c r="AO849" s="1"/>
      <c r="AP849" s="1"/>
      <c r="AQ849" s="1"/>
      <c r="AS849" s="1"/>
      <c r="AT849" s="1"/>
      <c r="AU849" s="1"/>
      <c r="BB849" s="1"/>
      <c r="BC849" s="1"/>
      <c r="BD849" s="1"/>
      <c r="BH849" s="1"/>
      <c r="BI849" s="1"/>
      <c r="BJ849" s="1"/>
    </row>
    <row r="850" spans="38:62">
      <c r="AL850" s="1"/>
      <c r="AM850" s="1"/>
      <c r="AN850" s="1"/>
      <c r="AO850" s="1"/>
      <c r="AP850" s="1"/>
      <c r="AQ850" s="1"/>
      <c r="AS850" s="1"/>
      <c r="AT850" s="1"/>
      <c r="AU850" s="1"/>
      <c r="BB850" s="1"/>
      <c r="BC850" s="1"/>
      <c r="BD850" s="1"/>
      <c r="BH850" s="1"/>
      <c r="BI850" s="1"/>
      <c r="BJ850" s="1"/>
    </row>
    <row r="851" spans="38:62">
      <c r="AL851" s="1"/>
      <c r="AM851" s="1"/>
      <c r="AN851" s="1"/>
      <c r="AO851" s="1"/>
      <c r="AP851" s="1"/>
      <c r="AQ851" s="1"/>
      <c r="AS851" s="1"/>
      <c r="AT851" s="1"/>
      <c r="AU851" s="1"/>
      <c r="BB851" s="1"/>
      <c r="BC851" s="1"/>
      <c r="BD851" s="1"/>
      <c r="BH851" s="1"/>
      <c r="BI851" s="1"/>
      <c r="BJ851" s="1"/>
    </row>
    <row r="852" spans="38:62">
      <c r="AL852" s="1"/>
      <c r="AM852" s="1"/>
      <c r="AN852" s="1"/>
      <c r="AO852" s="1"/>
      <c r="AP852" s="1"/>
      <c r="AQ852" s="1"/>
      <c r="AS852" s="1"/>
      <c r="AT852" s="1"/>
      <c r="AU852" s="1"/>
      <c r="BB852" s="1"/>
      <c r="BC852" s="1"/>
      <c r="BD852" s="1"/>
      <c r="BH852" s="1"/>
      <c r="BI852" s="1"/>
      <c r="BJ852" s="1"/>
    </row>
    <row r="853" spans="38:62">
      <c r="AL853" s="1"/>
      <c r="AM853" s="1"/>
      <c r="AN853" s="1"/>
      <c r="AO853" s="1"/>
      <c r="AP853" s="1"/>
      <c r="AQ853" s="1"/>
      <c r="AS853" s="1"/>
      <c r="AT853" s="1"/>
      <c r="AU853" s="1"/>
      <c r="BB853" s="1"/>
      <c r="BC853" s="1"/>
      <c r="BD853" s="1"/>
      <c r="BH853" s="1"/>
      <c r="BI853" s="1"/>
      <c r="BJ853" s="1"/>
    </row>
    <row r="854" spans="38:62">
      <c r="AL854" s="1"/>
      <c r="AM854" s="1"/>
      <c r="AN854" s="1"/>
      <c r="AO854" s="1"/>
      <c r="AP854" s="1"/>
      <c r="AQ854" s="1"/>
      <c r="AS854" s="1"/>
      <c r="AT854" s="1"/>
      <c r="AU854" s="1"/>
      <c r="BB854" s="1"/>
      <c r="BC854" s="1"/>
      <c r="BD854" s="1"/>
      <c r="BH854" s="1"/>
      <c r="BI854" s="1"/>
      <c r="BJ854" s="1"/>
    </row>
    <row r="855" spans="38:62">
      <c r="AL855" s="1"/>
      <c r="AM855" s="1"/>
      <c r="AN855" s="1"/>
      <c r="AO855" s="1"/>
      <c r="AP855" s="1"/>
      <c r="AQ855" s="1"/>
      <c r="AS855" s="1"/>
      <c r="AT855" s="1"/>
      <c r="AU855" s="1"/>
      <c r="BB855" s="1"/>
      <c r="BC855" s="1"/>
      <c r="BD855" s="1"/>
      <c r="BH855" s="1"/>
      <c r="BI855" s="1"/>
      <c r="BJ855" s="1"/>
    </row>
    <row r="856" spans="38:62">
      <c r="AL856" s="1"/>
      <c r="AM856" s="1"/>
      <c r="AN856" s="1"/>
      <c r="AO856" s="1"/>
      <c r="AP856" s="1"/>
      <c r="AQ856" s="1"/>
      <c r="AS856" s="1"/>
      <c r="AT856" s="1"/>
      <c r="AU856" s="1"/>
      <c r="BB856" s="1"/>
      <c r="BC856" s="1"/>
      <c r="BD856" s="1"/>
      <c r="BH856" s="1"/>
      <c r="BI856" s="1"/>
      <c r="BJ856" s="1"/>
    </row>
    <row r="857" spans="38:62">
      <c r="AL857" s="1"/>
      <c r="AM857" s="1"/>
      <c r="AN857" s="1"/>
      <c r="AO857" s="1"/>
      <c r="AP857" s="1"/>
      <c r="AQ857" s="1"/>
      <c r="AS857" s="1"/>
      <c r="AT857" s="1"/>
      <c r="AU857" s="1"/>
      <c r="BB857" s="1"/>
      <c r="BC857" s="1"/>
      <c r="BD857" s="1"/>
      <c r="BH857" s="1"/>
      <c r="BI857" s="1"/>
      <c r="BJ857" s="1"/>
    </row>
    <row r="858" spans="38:62">
      <c r="AL858" s="1"/>
      <c r="AM858" s="1"/>
      <c r="AN858" s="1"/>
      <c r="AO858" s="1"/>
      <c r="AP858" s="1"/>
      <c r="AQ858" s="1"/>
      <c r="AS858" s="1"/>
      <c r="AT858" s="1"/>
      <c r="AU858" s="1"/>
      <c r="BB858" s="1"/>
      <c r="BC858" s="1"/>
      <c r="BD858" s="1"/>
      <c r="BH858" s="1"/>
      <c r="BI858" s="1"/>
      <c r="BJ858" s="1"/>
    </row>
    <row r="859" spans="38:62">
      <c r="AL859" s="1"/>
      <c r="AM859" s="1"/>
      <c r="AN859" s="1"/>
      <c r="AO859" s="1"/>
      <c r="AP859" s="1"/>
      <c r="AQ859" s="1"/>
      <c r="AS859" s="1"/>
      <c r="AT859" s="1"/>
      <c r="AU859" s="1"/>
      <c r="BB859" s="1"/>
      <c r="BC859" s="1"/>
      <c r="BD859" s="1"/>
      <c r="BH859" s="1"/>
      <c r="BI859" s="1"/>
      <c r="BJ859" s="1"/>
    </row>
    <row r="860" spans="38:62">
      <c r="AL860" s="1"/>
      <c r="AM860" s="1"/>
      <c r="AN860" s="1"/>
      <c r="AO860" s="1"/>
      <c r="AP860" s="1"/>
      <c r="AQ860" s="1"/>
      <c r="AS860" s="1"/>
      <c r="AT860" s="1"/>
      <c r="AU860" s="1"/>
      <c r="BB860" s="1"/>
      <c r="BC860" s="1"/>
      <c r="BD860" s="1"/>
      <c r="BH860" s="1"/>
      <c r="BI860" s="1"/>
      <c r="BJ860" s="1"/>
    </row>
    <row r="861" spans="38:62">
      <c r="AL861" s="1"/>
      <c r="AM861" s="1"/>
      <c r="AN861" s="1"/>
      <c r="AO861" s="1"/>
      <c r="AP861" s="1"/>
      <c r="AQ861" s="1"/>
      <c r="AS861" s="1"/>
      <c r="AT861" s="1"/>
      <c r="AU861" s="1"/>
      <c r="BB861" s="1"/>
      <c r="BC861" s="1"/>
      <c r="BD861" s="1"/>
      <c r="BH861" s="1"/>
      <c r="BI861" s="1"/>
      <c r="BJ861" s="1"/>
    </row>
    <row r="862" spans="38:62">
      <c r="AL862" s="1"/>
      <c r="AM862" s="1"/>
      <c r="AN862" s="1"/>
      <c r="AO862" s="1"/>
      <c r="AP862" s="1"/>
      <c r="AQ862" s="1"/>
      <c r="AS862" s="1"/>
      <c r="AT862" s="1"/>
      <c r="AU862" s="1"/>
      <c r="BB862" s="1"/>
      <c r="BC862" s="1"/>
      <c r="BD862" s="1"/>
      <c r="BH862" s="1"/>
      <c r="BI862" s="1"/>
      <c r="BJ862" s="1"/>
    </row>
    <row r="863" spans="38:62">
      <c r="AL863" s="1"/>
      <c r="AM863" s="1"/>
      <c r="AN863" s="1"/>
      <c r="AO863" s="1"/>
      <c r="AP863" s="1"/>
      <c r="AQ863" s="1"/>
      <c r="AS863" s="1"/>
      <c r="AT863" s="1"/>
      <c r="AU863" s="1"/>
      <c r="BB863" s="1"/>
      <c r="BC863" s="1"/>
      <c r="BD863" s="1"/>
      <c r="BH863" s="1"/>
      <c r="BI863" s="1"/>
      <c r="BJ863" s="1"/>
    </row>
    <row r="864" spans="38:62">
      <c r="AL864" s="1"/>
      <c r="AM864" s="1"/>
      <c r="AN864" s="1"/>
      <c r="AO864" s="1"/>
      <c r="AP864" s="1"/>
      <c r="AQ864" s="1"/>
      <c r="AS864" s="1"/>
      <c r="AT864" s="1"/>
      <c r="AU864" s="1"/>
      <c r="BB864" s="1"/>
      <c r="BC864" s="1"/>
      <c r="BD864" s="1"/>
      <c r="BH864" s="1"/>
      <c r="BI864" s="1"/>
      <c r="BJ864" s="1"/>
    </row>
    <row r="865" spans="38:62">
      <c r="AL865" s="1"/>
      <c r="AM865" s="1"/>
      <c r="AN865" s="1"/>
      <c r="AO865" s="1"/>
      <c r="AP865" s="1"/>
      <c r="AQ865" s="1"/>
      <c r="AS865" s="1"/>
      <c r="AT865" s="1"/>
      <c r="AU865" s="1"/>
      <c r="BB865" s="1"/>
      <c r="BC865" s="1"/>
      <c r="BD865" s="1"/>
      <c r="BH865" s="1"/>
      <c r="BI865" s="1"/>
      <c r="BJ865" s="1"/>
    </row>
    <row r="866" spans="38:62">
      <c r="AL866" s="1"/>
      <c r="AM866" s="1"/>
      <c r="AN866" s="1"/>
      <c r="AO866" s="1"/>
      <c r="AP866" s="1"/>
      <c r="AQ866" s="1"/>
      <c r="AS866" s="1"/>
      <c r="AT866" s="1"/>
      <c r="AU866" s="1"/>
      <c r="BB866" s="1"/>
      <c r="BC866" s="1"/>
      <c r="BD866" s="1"/>
      <c r="BH866" s="1"/>
      <c r="BI866" s="1"/>
      <c r="BJ866" s="1"/>
    </row>
    <row r="867" spans="38:62">
      <c r="AL867" s="1"/>
      <c r="AM867" s="1"/>
      <c r="AN867" s="1"/>
      <c r="AO867" s="1"/>
      <c r="AP867" s="1"/>
      <c r="AQ867" s="1"/>
      <c r="AS867" s="1"/>
      <c r="AT867" s="1"/>
      <c r="AU867" s="1"/>
      <c r="BB867" s="1"/>
      <c r="BC867" s="1"/>
      <c r="BD867" s="1"/>
      <c r="BH867" s="1"/>
      <c r="BI867" s="1"/>
      <c r="BJ867" s="1"/>
    </row>
    <row r="868" spans="38:62">
      <c r="AL868" s="1"/>
      <c r="AM868" s="1"/>
      <c r="AN868" s="1"/>
      <c r="AO868" s="1"/>
      <c r="AP868" s="1"/>
      <c r="AQ868" s="1"/>
      <c r="AS868" s="1"/>
      <c r="AT868" s="1"/>
      <c r="AU868" s="1"/>
      <c r="BB868" s="1"/>
      <c r="BC868" s="1"/>
      <c r="BD868" s="1"/>
      <c r="BH868" s="1"/>
      <c r="BI868" s="1"/>
      <c r="BJ868" s="1"/>
    </row>
    <row r="869" spans="38:62">
      <c r="AL869" s="1"/>
      <c r="AM869" s="1"/>
      <c r="AN869" s="1"/>
      <c r="AO869" s="1"/>
      <c r="AP869" s="1"/>
      <c r="AQ869" s="1"/>
      <c r="AS869" s="1"/>
      <c r="AT869" s="1"/>
      <c r="AU869" s="1"/>
      <c r="BB869" s="1"/>
      <c r="BC869" s="1"/>
      <c r="BD869" s="1"/>
      <c r="BH869" s="1"/>
      <c r="BI869" s="1"/>
      <c r="BJ869" s="1"/>
    </row>
    <row r="870" spans="38:62">
      <c r="AL870" s="1"/>
      <c r="AM870" s="1"/>
      <c r="AN870" s="1"/>
      <c r="AO870" s="1"/>
      <c r="AP870" s="1"/>
      <c r="AQ870" s="1"/>
      <c r="AS870" s="1"/>
      <c r="AT870" s="1"/>
      <c r="AU870" s="1"/>
      <c r="BB870" s="1"/>
      <c r="BC870" s="1"/>
      <c r="BD870" s="1"/>
      <c r="BH870" s="1"/>
      <c r="BI870" s="1"/>
      <c r="BJ870" s="1"/>
    </row>
    <row r="871" spans="38:62">
      <c r="AL871" s="1"/>
      <c r="AM871" s="1"/>
      <c r="AN871" s="1"/>
      <c r="AO871" s="1"/>
      <c r="AP871" s="1"/>
      <c r="AQ871" s="1"/>
      <c r="AS871" s="1"/>
      <c r="AT871" s="1"/>
      <c r="AU871" s="1"/>
      <c r="BB871" s="1"/>
      <c r="BC871" s="1"/>
      <c r="BD871" s="1"/>
      <c r="BH871" s="1"/>
      <c r="BI871" s="1"/>
      <c r="BJ871" s="1"/>
    </row>
    <row r="872" spans="38:62">
      <c r="AL872" s="1"/>
      <c r="AM872" s="1"/>
      <c r="AN872" s="1"/>
      <c r="AO872" s="1"/>
      <c r="AP872" s="1"/>
      <c r="AQ872" s="1"/>
      <c r="AS872" s="1"/>
      <c r="AT872" s="1"/>
      <c r="AU872" s="1"/>
      <c r="BB872" s="1"/>
      <c r="BC872" s="1"/>
      <c r="BD872" s="1"/>
      <c r="BH872" s="1"/>
      <c r="BI872" s="1"/>
      <c r="BJ872" s="1"/>
    </row>
    <row r="873" spans="38:62">
      <c r="AL873" s="1"/>
      <c r="AM873" s="1"/>
      <c r="AN873" s="1"/>
      <c r="AO873" s="1"/>
      <c r="AP873" s="1"/>
      <c r="AQ873" s="1"/>
      <c r="AS873" s="1"/>
      <c r="AT873" s="1"/>
      <c r="AU873" s="1"/>
      <c r="BB873" s="1"/>
      <c r="BC873" s="1"/>
      <c r="BD873" s="1"/>
      <c r="BH873" s="1"/>
      <c r="BI873" s="1"/>
      <c r="BJ873" s="1"/>
    </row>
    <row r="874" spans="38:62">
      <c r="AL874" s="1"/>
      <c r="AM874" s="1"/>
      <c r="AN874" s="1"/>
      <c r="AO874" s="1"/>
      <c r="AP874" s="1"/>
      <c r="AQ874" s="1"/>
      <c r="AS874" s="1"/>
      <c r="AT874" s="1"/>
      <c r="AU874" s="1"/>
      <c r="BB874" s="1"/>
      <c r="BC874" s="1"/>
      <c r="BD874" s="1"/>
      <c r="BH874" s="1"/>
      <c r="BI874" s="1"/>
      <c r="BJ874" s="1"/>
    </row>
    <row r="875" spans="38:62">
      <c r="AL875" s="1"/>
      <c r="AM875" s="1"/>
      <c r="AN875" s="1"/>
      <c r="AO875" s="1"/>
      <c r="AP875" s="1"/>
      <c r="AQ875" s="1"/>
      <c r="AS875" s="1"/>
      <c r="AT875" s="1"/>
      <c r="AU875" s="1"/>
      <c r="BB875" s="1"/>
      <c r="BC875" s="1"/>
      <c r="BD875" s="1"/>
      <c r="BH875" s="1"/>
      <c r="BI875" s="1"/>
      <c r="BJ875" s="1"/>
    </row>
    <row r="876" spans="38:62">
      <c r="AL876" s="1"/>
      <c r="AM876" s="1"/>
      <c r="AN876" s="1"/>
      <c r="AO876" s="1"/>
      <c r="AP876" s="1"/>
      <c r="AQ876" s="1"/>
      <c r="AS876" s="1"/>
      <c r="AT876" s="1"/>
      <c r="AU876" s="1"/>
      <c r="BB876" s="1"/>
      <c r="BC876" s="1"/>
      <c r="BD876" s="1"/>
      <c r="BH876" s="1"/>
      <c r="BI876" s="1"/>
      <c r="BJ876" s="1"/>
    </row>
    <row r="877" spans="38:62">
      <c r="AL877" s="1"/>
      <c r="AM877" s="1"/>
      <c r="AN877" s="1"/>
      <c r="AO877" s="1"/>
      <c r="AP877" s="1"/>
      <c r="AQ877" s="1"/>
      <c r="AS877" s="1"/>
      <c r="AT877" s="1"/>
      <c r="AU877" s="1"/>
      <c r="BB877" s="1"/>
      <c r="BC877" s="1"/>
      <c r="BD877" s="1"/>
      <c r="BH877" s="1"/>
      <c r="BI877" s="1"/>
      <c r="BJ877" s="1"/>
    </row>
    <row r="878" spans="38:62">
      <c r="AL878" s="1"/>
      <c r="AM878" s="1"/>
      <c r="AN878" s="1"/>
      <c r="AO878" s="1"/>
      <c r="AP878" s="1"/>
      <c r="AQ878" s="1"/>
      <c r="AS878" s="1"/>
      <c r="AT878" s="1"/>
      <c r="AU878" s="1"/>
      <c r="BB878" s="1"/>
      <c r="BC878" s="1"/>
      <c r="BD878" s="1"/>
      <c r="BH878" s="1"/>
      <c r="BI878" s="1"/>
      <c r="BJ878" s="1"/>
    </row>
    <row r="879" spans="38:62">
      <c r="AL879" s="1"/>
      <c r="AM879" s="1"/>
      <c r="AN879" s="1"/>
      <c r="AO879" s="1"/>
      <c r="AP879" s="1"/>
      <c r="AQ879" s="1"/>
      <c r="AS879" s="1"/>
      <c r="AT879" s="1"/>
      <c r="AU879" s="1"/>
      <c r="BB879" s="1"/>
      <c r="BC879" s="1"/>
      <c r="BD879" s="1"/>
      <c r="BH879" s="1"/>
      <c r="BI879" s="1"/>
      <c r="BJ879" s="1"/>
    </row>
    <row r="880" spans="38:62">
      <c r="AL880" s="1"/>
      <c r="AM880" s="1"/>
      <c r="AN880" s="1"/>
      <c r="AO880" s="1"/>
      <c r="AP880" s="1"/>
      <c r="AQ880" s="1"/>
      <c r="AS880" s="1"/>
      <c r="AT880" s="1"/>
      <c r="AU880" s="1"/>
      <c r="BB880" s="1"/>
      <c r="BC880" s="1"/>
      <c r="BD880" s="1"/>
      <c r="BH880" s="1"/>
      <c r="BI880" s="1"/>
      <c r="BJ880" s="1"/>
    </row>
    <row r="881" spans="38:62">
      <c r="AL881" s="1"/>
      <c r="AM881" s="1"/>
      <c r="AN881" s="1"/>
      <c r="AO881" s="1"/>
      <c r="AP881" s="1"/>
      <c r="AQ881" s="1"/>
      <c r="AS881" s="1"/>
      <c r="AT881" s="1"/>
      <c r="AU881" s="1"/>
      <c r="BB881" s="1"/>
      <c r="BC881" s="1"/>
      <c r="BD881" s="1"/>
      <c r="BH881" s="1"/>
      <c r="BI881" s="1"/>
      <c r="BJ881" s="1"/>
    </row>
    <row r="882" spans="38:62">
      <c r="AL882" s="1"/>
      <c r="AM882" s="1"/>
      <c r="AN882" s="1"/>
      <c r="AO882" s="1"/>
      <c r="AP882" s="1"/>
      <c r="AQ882" s="1"/>
      <c r="AS882" s="1"/>
      <c r="AT882" s="1"/>
      <c r="AU882" s="1"/>
      <c r="BB882" s="1"/>
      <c r="BC882" s="1"/>
      <c r="BD882" s="1"/>
      <c r="BH882" s="1"/>
      <c r="BI882" s="1"/>
      <c r="BJ882" s="1"/>
    </row>
    <row r="883" spans="38:62">
      <c r="AL883" s="1"/>
      <c r="AM883" s="1"/>
      <c r="AN883" s="1"/>
      <c r="AO883" s="1"/>
      <c r="AP883" s="1"/>
      <c r="AQ883" s="1"/>
      <c r="AS883" s="1"/>
      <c r="AT883" s="1"/>
      <c r="AU883" s="1"/>
      <c r="BB883" s="1"/>
      <c r="BC883" s="1"/>
      <c r="BD883" s="1"/>
      <c r="BH883" s="1"/>
      <c r="BI883" s="1"/>
      <c r="BJ883" s="1"/>
    </row>
    <row r="884" spans="38:62">
      <c r="AL884" s="1"/>
      <c r="AM884" s="1"/>
      <c r="AN884" s="1"/>
      <c r="AO884" s="1"/>
      <c r="AP884" s="1"/>
      <c r="AQ884" s="1"/>
      <c r="AS884" s="1"/>
      <c r="AT884" s="1"/>
      <c r="AU884" s="1"/>
      <c r="BB884" s="1"/>
      <c r="BC884" s="1"/>
      <c r="BD884" s="1"/>
      <c r="BH884" s="1"/>
      <c r="BI884" s="1"/>
      <c r="BJ884" s="1"/>
    </row>
    <row r="885" spans="38:62">
      <c r="AL885" s="1"/>
      <c r="AM885" s="1"/>
      <c r="AN885" s="1"/>
      <c r="AO885" s="1"/>
      <c r="AP885" s="1"/>
      <c r="AQ885" s="1"/>
      <c r="AS885" s="1"/>
      <c r="AT885" s="1"/>
      <c r="AU885" s="1"/>
      <c r="BB885" s="1"/>
      <c r="BC885" s="1"/>
      <c r="BD885" s="1"/>
      <c r="BH885" s="1"/>
      <c r="BI885" s="1"/>
      <c r="BJ885" s="1"/>
    </row>
    <row r="886" spans="38:62">
      <c r="AL886" s="1"/>
      <c r="AM886" s="1"/>
      <c r="AN886" s="1"/>
      <c r="AO886" s="1"/>
      <c r="AP886" s="1"/>
      <c r="AQ886" s="1"/>
      <c r="AS886" s="1"/>
      <c r="AT886" s="1"/>
      <c r="AU886" s="1"/>
      <c r="BB886" s="1"/>
      <c r="BC886" s="1"/>
      <c r="BD886" s="1"/>
      <c r="BH886" s="1"/>
      <c r="BI886" s="1"/>
      <c r="BJ886" s="1"/>
    </row>
    <row r="887" spans="38:62">
      <c r="AL887" s="1"/>
      <c r="AM887" s="1"/>
      <c r="AN887" s="1"/>
      <c r="AO887" s="1"/>
      <c r="AP887" s="1"/>
      <c r="AQ887" s="1"/>
      <c r="AS887" s="1"/>
      <c r="AT887" s="1"/>
      <c r="AU887" s="1"/>
      <c r="BB887" s="1"/>
      <c r="BC887" s="1"/>
      <c r="BD887" s="1"/>
      <c r="BH887" s="1"/>
      <c r="BI887" s="1"/>
      <c r="BJ887" s="1"/>
    </row>
    <row r="888" spans="38:62">
      <c r="AL888" s="1"/>
      <c r="AM888" s="1"/>
      <c r="AN888" s="1"/>
      <c r="AO888" s="1"/>
      <c r="AP888" s="1"/>
      <c r="AQ888" s="1"/>
      <c r="AS888" s="1"/>
      <c r="AT888" s="1"/>
      <c r="AU888" s="1"/>
      <c r="BB888" s="1"/>
      <c r="BC888" s="1"/>
      <c r="BD888" s="1"/>
      <c r="BH888" s="1"/>
      <c r="BI888" s="1"/>
      <c r="BJ888" s="1"/>
    </row>
    <row r="889" spans="38:62">
      <c r="AL889" s="1"/>
      <c r="AM889" s="1"/>
      <c r="AN889" s="1"/>
      <c r="AO889" s="1"/>
      <c r="AP889" s="1"/>
      <c r="AQ889" s="1"/>
      <c r="AS889" s="1"/>
      <c r="AT889" s="1"/>
      <c r="AU889" s="1"/>
      <c r="BB889" s="1"/>
      <c r="BC889" s="1"/>
      <c r="BD889" s="1"/>
      <c r="BH889" s="1"/>
      <c r="BI889" s="1"/>
      <c r="BJ889" s="1"/>
    </row>
    <row r="890" spans="38:62">
      <c r="AL890" s="1"/>
      <c r="AM890" s="1"/>
      <c r="AN890" s="1"/>
      <c r="AO890" s="1"/>
      <c r="AP890" s="1"/>
      <c r="AQ890" s="1"/>
      <c r="AS890" s="1"/>
      <c r="AT890" s="1"/>
      <c r="AU890" s="1"/>
      <c r="BB890" s="1"/>
      <c r="BC890" s="1"/>
      <c r="BD890" s="1"/>
      <c r="BH890" s="1"/>
      <c r="BI890" s="1"/>
      <c r="BJ890" s="1"/>
    </row>
    <row r="891" spans="38:62">
      <c r="AL891" s="1"/>
      <c r="AM891" s="1"/>
      <c r="AN891" s="1"/>
      <c r="AO891" s="1"/>
      <c r="AP891" s="1"/>
      <c r="AQ891" s="1"/>
      <c r="AS891" s="1"/>
      <c r="AT891" s="1"/>
      <c r="AU891" s="1"/>
      <c r="BB891" s="1"/>
      <c r="BC891" s="1"/>
      <c r="BD891" s="1"/>
      <c r="BH891" s="1"/>
      <c r="BI891" s="1"/>
      <c r="BJ891" s="1"/>
    </row>
    <row r="892" spans="38:62">
      <c r="AL892" s="1"/>
      <c r="AM892" s="1"/>
      <c r="AN892" s="1"/>
      <c r="AO892" s="1"/>
      <c r="AP892" s="1"/>
      <c r="AQ892" s="1"/>
      <c r="AS892" s="1"/>
      <c r="AT892" s="1"/>
      <c r="AU892" s="1"/>
      <c r="BB892" s="1"/>
      <c r="BC892" s="1"/>
      <c r="BD892" s="1"/>
      <c r="BH892" s="1"/>
      <c r="BI892" s="1"/>
      <c r="BJ892" s="1"/>
    </row>
    <row r="893" spans="38:62">
      <c r="AL893" s="1"/>
      <c r="AM893" s="1"/>
      <c r="AN893" s="1"/>
      <c r="AO893" s="1"/>
      <c r="AP893" s="1"/>
      <c r="AQ893" s="1"/>
      <c r="AS893" s="1"/>
      <c r="AT893" s="1"/>
      <c r="AU893" s="1"/>
      <c r="BB893" s="1"/>
      <c r="BC893" s="1"/>
      <c r="BD893" s="1"/>
      <c r="BH893" s="1"/>
      <c r="BI893" s="1"/>
      <c r="BJ893" s="1"/>
    </row>
    <row r="894" spans="38:62">
      <c r="AL894" s="1"/>
      <c r="AM894" s="1"/>
      <c r="AN894" s="1"/>
      <c r="AO894" s="1"/>
      <c r="AP894" s="1"/>
      <c r="AQ894" s="1"/>
      <c r="AS894" s="1"/>
      <c r="AT894" s="1"/>
      <c r="AU894" s="1"/>
      <c r="BB894" s="1"/>
      <c r="BC894" s="1"/>
      <c r="BD894" s="1"/>
      <c r="BH894" s="1"/>
      <c r="BI894" s="1"/>
      <c r="BJ894" s="1"/>
    </row>
    <row r="895" spans="38:62">
      <c r="AL895" s="1"/>
      <c r="AM895" s="1"/>
      <c r="AN895" s="1"/>
      <c r="AO895" s="1"/>
      <c r="AP895" s="1"/>
      <c r="AQ895" s="1"/>
      <c r="AS895" s="1"/>
      <c r="AT895" s="1"/>
      <c r="AU895" s="1"/>
      <c r="BB895" s="1"/>
      <c r="BC895" s="1"/>
      <c r="BD895" s="1"/>
      <c r="BH895" s="1"/>
      <c r="BI895" s="1"/>
      <c r="BJ895" s="1"/>
    </row>
    <row r="896" spans="38:62">
      <c r="AL896" s="1"/>
      <c r="AM896" s="1"/>
      <c r="AN896" s="1"/>
      <c r="AO896" s="1"/>
      <c r="AP896" s="1"/>
      <c r="AQ896" s="1"/>
      <c r="AS896" s="1"/>
      <c r="AT896" s="1"/>
      <c r="AU896" s="1"/>
      <c r="BB896" s="1"/>
      <c r="BC896" s="1"/>
      <c r="BD896" s="1"/>
      <c r="BH896" s="1"/>
      <c r="BI896" s="1"/>
      <c r="BJ896" s="1"/>
    </row>
    <row r="897" spans="38:62">
      <c r="AL897" s="1"/>
      <c r="AM897" s="1"/>
      <c r="AN897" s="1"/>
      <c r="AO897" s="1"/>
      <c r="AP897" s="1"/>
      <c r="AQ897" s="1"/>
      <c r="AS897" s="1"/>
      <c r="AT897" s="1"/>
      <c r="AU897" s="1"/>
      <c r="BB897" s="1"/>
      <c r="BC897" s="1"/>
      <c r="BD897" s="1"/>
      <c r="BH897" s="1"/>
      <c r="BI897" s="1"/>
      <c r="BJ897" s="1"/>
    </row>
    <row r="898" spans="38:62">
      <c r="AL898" s="1"/>
      <c r="AM898" s="1"/>
      <c r="AN898" s="1"/>
      <c r="AO898" s="1"/>
      <c r="AP898" s="1"/>
      <c r="AQ898" s="1"/>
      <c r="AS898" s="1"/>
      <c r="AT898" s="1"/>
      <c r="AU898" s="1"/>
      <c r="BB898" s="1"/>
      <c r="BC898" s="1"/>
      <c r="BD898" s="1"/>
      <c r="BH898" s="1"/>
      <c r="BI898" s="1"/>
      <c r="BJ898" s="1"/>
    </row>
    <row r="899" spans="38:62">
      <c r="AL899" s="1"/>
      <c r="AM899" s="1"/>
      <c r="AN899" s="1"/>
      <c r="AO899" s="1"/>
      <c r="AP899" s="1"/>
      <c r="AQ899" s="1"/>
      <c r="AS899" s="1"/>
      <c r="AT899" s="1"/>
      <c r="AU899" s="1"/>
      <c r="BB899" s="1"/>
      <c r="BC899" s="1"/>
      <c r="BD899" s="1"/>
      <c r="BH899" s="1"/>
      <c r="BI899" s="1"/>
      <c r="BJ899" s="1"/>
    </row>
    <row r="900" spans="38:62">
      <c r="AL900" s="1"/>
      <c r="AM900" s="1"/>
      <c r="AN900" s="1"/>
      <c r="AO900" s="1"/>
      <c r="AP900" s="1"/>
      <c r="AQ900" s="1"/>
      <c r="AS900" s="1"/>
      <c r="AT900" s="1"/>
      <c r="AU900" s="1"/>
      <c r="BB900" s="1"/>
      <c r="BC900" s="1"/>
      <c r="BD900" s="1"/>
      <c r="BH900" s="1"/>
      <c r="BI900" s="1"/>
      <c r="BJ900" s="1"/>
    </row>
    <row r="901" spans="38:62">
      <c r="AL901" s="1"/>
      <c r="AM901" s="1"/>
      <c r="AN901" s="1"/>
      <c r="AO901" s="1"/>
      <c r="AP901" s="1"/>
      <c r="AQ901" s="1"/>
      <c r="AS901" s="1"/>
      <c r="AT901" s="1"/>
      <c r="AU901" s="1"/>
      <c r="BB901" s="1"/>
      <c r="BC901" s="1"/>
      <c r="BD901" s="1"/>
      <c r="BH901" s="1"/>
      <c r="BI901" s="1"/>
      <c r="BJ901" s="1"/>
    </row>
    <row r="902" spans="38:62">
      <c r="AL902" s="1"/>
      <c r="AM902" s="1"/>
      <c r="AN902" s="1"/>
      <c r="AO902" s="1"/>
      <c r="AP902" s="1"/>
      <c r="AQ902" s="1"/>
      <c r="AS902" s="1"/>
      <c r="AT902" s="1"/>
      <c r="AU902" s="1"/>
      <c r="BB902" s="1"/>
      <c r="BC902" s="1"/>
      <c r="BD902" s="1"/>
      <c r="BH902" s="1"/>
      <c r="BI902" s="1"/>
      <c r="BJ902" s="1"/>
    </row>
    <row r="903" spans="38:62">
      <c r="AL903" s="1"/>
      <c r="AM903" s="1"/>
      <c r="AN903" s="1"/>
      <c r="AO903" s="1"/>
      <c r="AP903" s="1"/>
      <c r="AQ903" s="1"/>
      <c r="AS903" s="1"/>
      <c r="AT903" s="1"/>
      <c r="AU903" s="1"/>
      <c r="BB903" s="1"/>
      <c r="BC903" s="1"/>
      <c r="BD903" s="1"/>
      <c r="BH903" s="1"/>
      <c r="BI903" s="1"/>
      <c r="BJ903" s="1"/>
    </row>
    <row r="904" spans="38:62">
      <c r="AL904" s="1"/>
      <c r="AM904" s="1"/>
      <c r="AN904" s="1"/>
      <c r="AO904" s="1"/>
      <c r="AP904" s="1"/>
      <c r="AQ904" s="1"/>
      <c r="AS904" s="1"/>
      <c r="AT904" s="1"/>
      <c r="AU904" s="1"/>
      <c r="BB904" s="1"/>
      <c r="BC904" s="1"/>
      <c r="BD904" s="1"/>
      <c r="BH904" s="1"/>
      <c r="BI904" s="1"/>
      <c r="BJ904" s="1"/>
    </row>
    <row r="905" spans="38:62">
      <c r="AL905" s="1"/>
      <c r="AM905" s="1"/>
      <c r="AN905" s="1"/>
      <c r="AO905" s="1"/>
      <c r="AP905" s="1"/>
      <c r="AQ905" s="1"/>
      <c r="AS905" s="1"/>
      <c r="AT905" s="1"/>
      <c r="AU905" s="1"/>
      <c r="BB905" s="1"/>
      <c r="BC905" s="1"/>
      <c r="BD905" s="1"/>
      <c r="BH905" s="1"/>
      <c r="BI905" s="1"/>
      <c r="BJ905" s="1"/>
    </row>
    <row r="906" spans="38:62">
      <c r="AL906" s="1"/>
      <c r="AM906" s="1"/>
      <c r="AN906" s="1"/>
      <c r="AO906" s="1"/>
      <c r="AP906" s="1"/>
      <c r="AQ906" s="1"/>
      <c r="AS906" s="1"/>
      <c r="AT906" s="1"/>
      <c r="AU906" s="1"/>
      <c r="BB906" s="1"/>
      <c r="BC906" s="1"/>
      <c r="BD906" s="1"/>
      <c r="BH906" s="1"/>
      <c r="BI906" s="1"/>
      <c r="BJ906" s="1"/>
    </row>
    <row r="907" spans="38:62">
      <c r="AL907" s="1"/>
      <c r="AM907" s="1"/>
      <c r="AN907" s="1"/>
      <c r="AO907" s="1"/>
      <c r="AP907" s="1"/>
      <c r="AQ907" s="1"/>
      <c r="AS907" s="1"/>
      <c r="AT907" s="1"/>
      <c r="AU907" s="1"/>
      <c r="BB907" s="1"/>
      <c r="BC907" s="1"/>
      <c r="BD907" s="1"/>
      <c r="BH907" s="1"/>
      <c r="BI907" s="1"/>
      <c r="BJ907" s="1"/>
    </row>
    <row r="908" spans="38:62">
      <c r="AL908" s="1"/>
      <c r="AM908" s="1"/>
      <c r="AN908" s="1"/>
      <c r="AO908" s="1"/>
      <c r="AP908" s="1"/>
      <c r="AQ908" s="1"/>
      <c r="AS908" s="1"/>
      <c r="AT908" s="1"/>
      <c r="AU908" s="1"/>
      <c r="BB908" s="1"/>
      <c r="BC908" s="1"/>
      <c r="BD908" s="1"/>
      <c r="BH908" s="1"/>
      <c r="BI908" s="1"/>
      <c r="BJ908" s="1"/>
    </row>
    <row r="909" spans="38:62">
      <c r="AL909" s="1"/>
      <c r="AM909" s="1"/>
      <c r="AN909" s="1"/>
      <c r="AO909" s="1"/>
      <c r="AP909" s="1"/>
      <c r="AQ909" s="1"/>
      <c r="AS909" s="1"/>
      <c r="AT909" s="1"/>
      <c r="AU909" s="1"/>
      <c r="BB909" s="1"/>
      <c r="BC909" s="1"/>
      <c r="BD909" s="1"/>
      <c r="BH909" s="1"/>
      <c r="BI909" s="1"/>
      <c r="BJ909" s="1"/>
    </row>
    <row r="910" spans="38:62">
      <c r="AL910" s="1"/>
      <c r="AM910" s="1"/>
      <c r="AN910" s="1"/>
      <c r="AO910" s="1"/>
      <c r="AP910" s="1"/>
      <c r="AQ910" s="1"/>
      <c r="AS910" s="1"/>
      <c r="AT910" s="1"/>
      <c r="AU910" s="1"/>
      <c r="BB910" s="1"/>
      <c r="BC910" s="1"/>
      <c r="BD910" s="1"/>
      <c r="BH910" s="1"/>
      <c r="BI910" s="1"/>
      <c r="BJ910" s="1"/>
    </row>
    <row r="911" spans="38:62">
      <c r="AL911" s="1"/>
      <c r="AM911" s="1"/>
      <c r="AN911" s="1"/>
      <c r="AO911" s="1"/>
      <c r="AP911" s="1"/>
      <c r="AQ911" s="1"/>
      <c r="AS911" s="1"/>
      <c r="AT911" s="1"/>
      <c r="AU911" s="1"/>
      <c r="BB911" s="1"/>
      <c r="BC911" s="1"/>
      <c r="BD911" s="1"/>
      <c r="BH911" s="1"/>
      <c r="BI911" s="1"/>
      <c r="BJ911" s="1"/>
    </row>
    <row r="912" spans="38:62">
      <c r="AL912" s="1"/>
      <c r="AM912" s="1"/>
      <c r="AN912" s="1"/>
      <c r="AO912" s="1"/>
      <c r="AP912" s="1"/>
      <c r="AQ912" s="1"/>
      <c r="AS912" s="1"/>
      <c r="AT912" s="1"/>
      <c r="AU912" s="1"/>
      <c r="BB912" s="1"/>
      <c r="BC912" s="1"/>
      <c r="BD912" s="1"/>
      <c r="BH912" s="1"/>
      <c r="BI912" s="1"/>
      <c r="BJ912" s="1"/>
    </row>
    <row r="913" spans="38:62">
      <c r="AL913" s="1"/>
      <c r="AM913" s="1"/>
      <c r="AN913" s="1"/>
      <c r="AO913" s="1"/>
      <c r="AP913" s="1"/>
      <c r="AQ913" s="1"/>
      <c r="AS913" s="1"/>
      <c r="AT913" s="1"/>
      <c r="AU913" s="1"/>
      <c r="BB913" s="1"/>
      <c r="BC913" s="1"/>
      <c r="BD913" s="1"/>
      <c r="BH913" s="1"/>
      <c r="BI913" s="1"/>
      <c r="BJ913" s="1"/>
    </row>
    <row r="914" spans="38:62">
      <c r="AL914" s="1"/>
      <c r="AM914" s="1"/>
      <c r="AN914" s="1"/>
      <c r="AO914" s="1"/>
      <c r="AP914" s="1"/>
      <c r="AQ914" s="1"/>
      <c r="AS914" s="1"/>
      <c r="AT914" s="1"/>
      <c r="AU914" s="1"/>
      <c r="BB914" s="1"/>
      <c r="BC914" s="1"/>
      <c r="BD914" s="1"/>
      <c r="BH914" s="1"/>
      <c r="BI914" s="1"/>
      <c r="BJ914" s="1"/>
    </row>
    <row r="915" spans="38:62">
      <c r="AL915" s="1"/>
      <c r="AM915" s="1"/>
      <c r="AN915" s="1"/>
      <c r="AO915" s="1"/>
      <c r="AP915" s="1"/>
      <c r="AQ915" s="1"/>
      <c r="AS915" s="1"/>
      <c r="AT915" s="1"/>
      <c r="AU915" s="1"/>
      <c r="BB915" s="1"/>
      <c r="BC915" s="1"/>
      <c r="BD915" s="1"/>
      <c r="BH915" s="1"/>
      <c r="BI915" s="1"/>
      <c r="BJ915" s="1"/>
    </row>
    <row r="916" spans="38:62">
      <c r="AL916" s="1"/>
      <c r="AM916" s="1"/>
      <c r="AN916" s="1"/>
      <c r="AO916" s="1"/>
      <c r="AP916" s="1"/>
      <c r="AQ916" s="1"/>
      <c r="AS916" s="1"/>
      <c r="AT916" s="1"/>
      <c r="AU916" s="1"/>
      <c r="BB916" s="1"/>
      <c r="BC916" s="1"/>
      <c r="BD916" s="1"/>
      <c r="BH916" s="1"/>
      <c r="BI916" s="1"/>
      <c r="BJ916" s="1"/>
    </row>
    <row r="917" spans="38:62">
      <c r="AL917" s="1"/>
      <c r="AM917" s="1"/>
      <c r="AN917" s="1"/>
      <c r="AO917" s="1"/>
      <c r="AP917" s="1"/>
      <c r="AQ917" s="1"/>
      <c r="AS917" s="1"/>
      <c r="AT917" s="1"/>
      <c r="AU917" s="1"/>
      <c r="BB917" s="1"/>
      <c r="BC917" s="1"/>
      <c r="BD917" s="1"/>
      <c r="BH917" s="1"/>
      <c r="BI917" s="1"/>
      <c r="BJ917" s="1"/>
    </row>
    <row r="918" spans="38:62">
      <c r="AL918" s="1"/>
      <c r="AM918" s="1"/>
      <c r="AN918" s="1"/>
      <c r="AO918" s="1"/>
      <c r="AP918" s="1"/>
      <c r="AQ918" s="1"/>
      <c r="AS918" s="1"/>
      <c r="AT918" s="1"/>
      <c r="AU918" s="1"/>
      <c r="BB918" s="1"/>
      <c r="BC918" s="1"/>
      <c r="BD918" s="1"/>
      <c r="BH918" s="1"/>
      <c r="BI918" s="1"/>
      <c r="BJ918" s="1"/>
    </row>
    <row r="919" spans="38:62">
      <c r="AL919" s="1"/>
      <c r="AM919" s="1"/>
      <c r="AN919" s="1"/>
      <c r="AO919" s="1"/>
      <c r="AP919" s="1"/>
      <c r="AQ919" s="1"/>
      <c r="AS919" s="1"/>
      <c r="AT919" s="1"/>
      <c r="AU919" s="1"/>
      <c r="BB919" s="1"/>
      <c r="BC919" s="1"/>
      <c r="BD919" s="1"/>
      <c r="BH919" s="1"/>
      <c r="BI919" s="1"/>
      <c r="BJ919" s="1"/>
    </row>
    <row r="920" spans="38:62">
      <c r="AL920" s="1"/>
      <c r="AM920" s="1"/>
      <c r="AN920" s="1"/>
      <c r="AO920" s="1"/>
      <c r="AP920" s="1"/>
      <c r="AQ920" s="1"/>
      <c r="AS920" s="1"/>
      <c r="AT920" s="1"/>
      <c r="AU920" s="1"/>
      <c r="BB920" s="1"/>
      <c r="BC920" s="1"/>
      <c r="BD920" s="1"/>
      <c r="BH920" s="1"/>
      <c r="BI920" s="1"/>
      <c r="BJ920" s="1"/>
    </row>
    <row r="921" spans="38:62">
      <c r="AL921" s="1"/>
      <c r="AM921" s="1"/>
      <c r="AN921" s="1"/>
      <c r="AO921" s="1"/>
      <c r="AP921" s="1"/>
      <c r="AQ921" s="1"/>
      <c r="AS921" s="1"/>
      <c r="AT921" s="1"/>
      <c r="AU921" s="1"/>
      <c r="BB921" s="1"/>
      <c r="BC921" s="1"/>
      <c r="BD921" s="1"/>
      <c r="BH921" s="1"/>
      <c r="BI921" s="1"/>
      <c r="BJ921" s="1"/>
    </row>
    <row r="922" spans="38:62">
      <c r="AL922" s="1"/>
      <c r="AM922" s="1"/>
      <c r="AN922" s="1"/>
      <c r="AO922" s="1"/>
      <c r="AP922" s="1"/>
      <c r="AQ922" s="1"/>
      <c r="AS922" s="1"/>
      <c r="AT922" s="1"/>
      <c r="AU922" s="1"/>
      <c r="BB922" s="1"/>
      <c r="BC922" s="1"/>
      <c r="BD922" s="1"/>
      <c r="BH922" s="1"/>
      <c r="BI922" s="1"/>
      <c r="BJ922" s="1"/>
    </row>
    <row r="923" spans="38:62">
      <c r="AL923" s="1"/>
      <c r="AM923" s="1"/>
      <c r="AN923" s="1"/>
      <c r="AO923" s="1"/>
      <c r="AP923" s="1"/>
      <c r="AQ923" s="1"/>
      <c r="AS923" s="1"/>
      <c r="AT923" s="1"/>
      <c r="AU923" s="1"/>
      <c r="BB923" s="1"/>
      <c r="BC923" s="1"/>
      <c r="BD923" s="1"/>
      <c r="BH923" s="1"/>
      <c r="BI923" s="1"/>
      <c r="BJ923" s="1"/>
    </row>
    <row r="924" spans="38:62">
      <c r="AL924" s="1"/>
      <c r="AM924" s="1"/>
      <c r="AN924" s="1"/>
      <c r="AO924" s="1"/>
      <c r="AP924" s="1"/>
      <c r="AQ924" s="1"/>
      <c r="AS924" s="1"/>
      <c r="AT924" s="1"/>
      <c r="AU924" s="1"/>
      <c r="BB924" s="1"/>
      <c r="BC924" s="1"/>
      <c r="BD924" s="1"/>
      <c r="BH924" s="1"/>
      <c r="BI924" s="1"/>
      <c r="BJ924" s="1"/>
    </row>
    <row r="925" spans="38:62">
      <c r="AL925" s="1"/>
      <c r="AM925" s="1"/>
      <c r="AN925" s="1"/>
      <c r="AO925" s="1"/>
      <c r="AP925" s="1"/>
      <c r="AQ925" s="1"/>
      <c r="AS925" s="1"/>
      <c r="AT925" s="1"/>
      <c r="AU925" s="1"/>
      <c r="BB925" s="1"/>
      <c r="BC925" s="1"/>
      <c r="BD925" s="1"/>
      <c r="BH925" s="1"/>
      <c r="BI925" s="1"/>
      <c r="BJ925" s="1"/>
    </row>
    <row r="926" spans="38:62">
      <c r="AL926" s="1"/>
      <c r="AM926" s="1"/>
      <c r="AN926" s="1"/>
      <c r="AO926" s="1"/>
      <c r="AP926" s="1"/>
      <c r="AQ926" s="1"/>
      <c r="AS926" s="1"/>
      <c r="AT926" s="1"/>
      <c r="AU926" s="1"/>
      <c r="BB926" s="1"/>
      <c r="BC926" s="1"/>
      <c r="BD926" s="1"/>
      <c r="BH926" s="1"/>
      <c r="BI926" s="1"/>
      <c r="BJ926" s="1"/>
    </row>
    <row r="927" spans="38:62">
      <c r="AL927" s="1"/>
      <c r="AM927" s="1"/>
      <c r="AN927" s="1"/>
      <c r="AO927" s="1"/>
      <c r="AP927" s="1"/>
      <c r="AQ927" s="1"/>
      <c r="AS927" s="1"/>
      <c r="AT927" s="1"/>
      <c r="AU927" s="1"/>
      <c r="BB927" s="1"/>
      <c r="BC927" s="1"/>
      <c r="BD927" s="1"/>
      <c r="BH927" s="1"/>
      <c r="BI927" s="1"/>
      <c r="BJ927" s="1"/>
    </row>
    <row r="928" spans="38:62">
      <c r="AL928" s="1"/>
      <c r="AM928" s="1"/>
      <c r="AN928" s="1"/>
      <c r="AO928" s="1"/>
      <c r="AP928" s="1"/>
      <c r="AQ928" s="1"/>
      <c r="AS928" s="1"/>
      <c r="AT928" s="1"/>
      <c r="AU928" s="1"/>
      <c r="BB928" s="1"/>
      <c r="BC928" s="1"/>
      <c r="BD928" s="1"/>
      <c r="BH928" s="1"/>
      <c r="BI928" s="1"/>
      <c r="BJ928" s="1"/>
    </row>
    <row r="929" spans="38:62">
      <c r="AL929" s="1"/>
      <c r="AM929" s="1"/>
      <c r="AN929" s="1"/>
      <c r="AO929" s="1"/>
      <c r="AP929" s="1"/>
      <c r="AQ929" s="1"/>
      <c r="AS929" s="1"/>
      <c r="AT929" s="1"/>
      <c r="AU929" s="1"/>
      <c r="BB929" s="1"/>
      <c r="BC929" s="1"/>
      <c r="BD929" s="1"/>
      <c r="BH929" s="1"/>
      <c r="BI929" s="1"/>
      <c r="BJ929" s="1"/>
    </row>
    <row r="930" spans="38:62">
      <c r="AL930" s="1"/>
      <c r="AM930" s="1"/>
      <c r="AN930" s="1"/>
      <c r="AO930" s="1"/>
      <c r="AP930" s="1"/>
      <c r="AQ930" s="1"/>
      <c r="AS930" s="1"/>
      <c r="AT930" s="1"/>
      <c r="AU930" s="1"/>
      <c r="BB930" s="1"/>
      <c r="BC930" s="1"/>
      <c r="BD930" s="1"/>
      <c r="BH930" s="1"/>
      <c r="BI930" s="1"/>
      <c r="BJ930" s="1"/>
    </row>
    <row r="931" spans="38:62">
      <c r="AL931" s="1"/>
      <c r="AM931" s="1"/>
      <c r="AN931" s="1"/>
      <c r="AO931" s="1"/>
      <c r="AP931" s="1"/>
      <c r="AQ931" s="1"/>
      <c r="AS931" s="1"/>
      <c r="AT931" s="1"/>
      <c r="AU931" s="1"/>
      <c r="BB931" s="1"/>
      <c r="BC931" s="1"/>
      <c r="BD931" s="1"/>
      <c r="BH931" s="1"/>
      <c r="BI931" s="1"/>
      <c r="BJ931" s="1"/>
    </row>
    <row r="932" spans="38:62">
      <c r="AL932" s="1"/>
      <c r="AM932" s="1"/>
      <c r="AN932" s="1"/>
      <c r="AO932" s="1"/>
      <c r="AP932" s="1"/>
      <c r="AQ932" s="1"/>
      <c r="AS932" s="1"/>
      <c r="AT932" s="1"/>
      <c r="AU932" s="1"/>
      <c r="BB932" s="1"/>
      <c r="BC932" s="1"/>
      <c r="BD932" s="1"/>
      <c r="BH932" s="1"/>
      <c r="BI932" s="1"/>
      <c r="BJ932" s="1"/>
    </row>
    <row r="933" spans="38:62">
      <c r="AL933" s="1"/>
      <c r="AM933" s="1"/>
      <c r="AN933" s="1"/>
      <c r="AO933" s="1"/>
      <c r="AP933" s="1"/>
      <c r="AQ933" s="1"/>
      <c r="AS933" s="1"/>
      <c r="AT933" s="1"/>
      <c r="AU933" s="1"/>
      <c r="BB933" s="1"/>
      <c r="BC933" s="1"/>
      <c r="BD933" s="1"/>
      <c r="BH933" s="1"/>
      <c r="BI933" s="1"/>
      <c r="BJ933" s="1"/>
    </row>
    <row r="934" spans="38:62">
      <c r="AL934" s="1"/>
      <c r="AM934" s="1"/>
      <c r="AN934" s="1"/>
      <c r="AO934" s="1"/>
      <c r="AP934" s="1"/>
      <c r="AQ934" s="1"/>
      <c r="AS934" s="1"/>
      <c r="AT934" s="1"/>
      <c r="AU934" s="1"/>
      <c r="BB934" s="1"/>
      <c r="BC934" s="1"/>
      <c r="BD934" s="1"/>
      <c r="BH934" s="1"/>
      <c r="BI934" s="1"/>
      <c r="BJ934" s="1"/>
    </row>
    <row r="935" spans="38:62">
      <c r="AL935" s="1"/>
      <c r="AM935" s="1"/>
      <c r="AN935" s="1"/>
      <c r="AO935" s="1"/>
      <c r="AP935" s="1"/>
      <c r="AQ935" s="1"/>
      <c r="AS935" s="1"/>
      <c r="AT935" s="1"/>
      <c r="AU935" s="1"/>
      <c r="BB935" s="1"/>
      <c r="BC935" s="1"/>
      <c r="BD935" s="1"/>
      <c r="BH935" s="1"/>
      <c r="BI935" s="1"/>
      <c r="BJ935" s="1"/>
    </row>
    <row r="936" spans="38:62">
      <c r="AL936" s="1"/>
      <c r="AM936" s="1"/>
      <c r="AN936" s="1"/>
      <c r="AO936" s="1"/>
      <c r="AP936" s="1"/>
      <c r="AQ936" s="1"/>
      <c r="AS936" s="1"/>
      <c r="AT936" s="1"/>
      <c r="AU936" s="1"/>
      <c r="BB936" s="1"/>
      <c r="BC936" s="1"/>
      <c r="BD936" s="1"/>
      <c r="BH936" s="1"/>
      <c r="BI936" s="1"/>
      <c r="BJ936" s="1"/>
    </row>
    <row r="937" spans="38:62">
      <c r="AL937" s="1"/>
      <c r="AM937" s="1"/>
      <c r="AN937" s="1"/>
      <c r="AO937" s="1"/>
      <c r="AP937" s="1"/>
      <c r="AQ937" s="1"/>
      <c r="AS937" s="1"/>
      <c r="AT937" s="1"/>
      <c r="AU937" s="1"/>
      <c r="BB937" s="1"/>
      <c r="BC937" s="1"/>
      <c r="BD937" s="1"/>
      <c r="BH937" s="1"/>
      <c r="BI937" s="1"/>
      <c r="BJ937" s="1"/>
    </row>
    <row r="938" spans="38:62">
      <c r="AL938" s="1"/>
      <c r="AM938" s="1"/>
      <c r="AN938" s="1"/>
      <c r="AO938" s="1"/>
      <c r="AP938" s="1"/>
      <c r="AQ938" s="1"/>
      <c r="AS938" s="1"/>
      <c r="AT938" s="1"/>
      <c r="AU938" s="1"/>
      <c r="BB938" s="1"/>
      <c r="BC938" s="1"/>
      <c r="BD938" s="1"/>
      <c r="BH938" s="1"/>
      <c r="BI938" s="1"/>
      <c r="BJ938" s="1"/>
    </row>
    <row r="939" spans="38:62">
      <c r="AL939" s="1"/>
      <c r="AM939" s="1"/>
      <c r="AN939" s="1"/>
      <c r="AO939" s="1"/>
      <c r="AP939" s="1"/>
      <c r="AQ939" s="1"/>
      <c r="AS939" s="1"/>
      <c r="AT939" s="1"/>
      <c r="AU939" s="1"/>
      <c r="BB939" s="1"/>
      <c r="BC939" s="1"/>
      <c r="BD939" s="1"/>
      <c r="BH939" s="1"/>
      <c r="BI939" s="1"/>
      <c r="BJ939" s="1"/>
    </row>
    <row r="940" spans="38:62">
      <c r="AL940" s="1"/>
      <c r="AM940" s="1"/>
      <c r="AN940" s="1"/>
      <c r="AO940" s="1"/>
      <c r="AP940" s="1"/>
      <c r="AQ940" s="1"/>
      <c r="AS940" s="1"/>
      <c r="AT940" s="1"/>
      <c r="AU940" s="1"/>
      <c r="BB940" s="1"/>
      <c r="BC940" s="1"/>
      <c r="BD940" s="1"/>
      <c r="BH940" s="1"/>
      <c r="BI940" s="1"/>
      <c r="BJ940" s="1"/>
    </row>
    <row r="941" spans="38:62">
      <c r="AL941" s="1"/>
      <c r="AM941" s="1"/>
      <c r="AN941" s="1"/>
      <c r="AO941" s="1"/>
      <c r="AP941" s="1"/>
      <c r="AQ941" s="1"/>
      <c r="AS941" s="1"/>
      <c r="AT941" s="1"/>
      <c r="AU941" s="1"/>
      <c r="BB941" s="1"/>
      <c r="BC941" s="1"/>
      <c r="BD941" s="1"/>
      <c r="BH941" s="1"/>
      <c r="BI941" s="1"/>
      <c r="BJ941" s="1"/>
    </row>
    <row r="942" spans="38:62">
      <c r="AL942" s="1"/>
      <c r="AM942" s="1"/>
      <c r="AN942" s="1"/>
      <c r="AO942" s="1"/>
      <c r="AP942" s="1"/>
      <c r="AQ942" s="1"/>
      <c r="AS942" s="1"/>
      <c r="AT942" s="1"/>
      <c r="AU942" s="1"/>
      <c r="BB942" s="1"/>
      <c r="BC942" s="1"/>
      <c r="BD942" s="1"/>
      <c r="BH942" s="1"/>
      <c r="BI942" s="1"/>
      <c r="BJ942" s="1"/>
    </row>
    <row r="943" spans="38:62">
      <c r="AL943" s="1"/>
      <c r="AM943" s="1"/>
      <c r="AN943" s="1"/>
      <c r="AO943" s="1"/>
      <c r="AP943" s="1"/>
      <c r="AQ943" s="1"/>
      <c r="AS943" s="1"/>
      <c r="AT943" s="1"/>
      <c r="AU943" s="1"/>
      <c r="BB943" s="1"/>
      <c r="BC943" s="1"/>
      <c r="BD943" s="1"/>
      <c r="BH943" s="1"/>
      <c r="BI943" s="1"/>
      <c r="BJ943" s="1"/>
    </row>
    <row r="944" spans="38:62">
      <c r="AL944" s="1"/>
      <c r="AM944" s="1"/>
      <c r="AN944" s="1"/>
      <c r="AO944" s="1"/>
      <c r="AP944" s="1"/>
      <c r="AQ944" s="1"/>
      <c r="AS944" s="1"/>
      <c r="AT944" s="1"/>
      <c r="AU944" s="1"/>
      <c r="BB944" s="1"/>
      <c r="BC944" s="1"/>
      <c r="BD944" s="1"/>
      <c r="BH944" s="1"/>
      <c r="BI944" s="1"/>
      <c r="BJ944" s="1"/>
    </row>
    <row r="945" spans="38:62">
      <c r="AL945" s="1"/>
      <c r="AM945" s="1"/>
      <c r="AN945" s="1"/>
      <c r="AO945" s="1"/>
      <c r="AP945" s="1"/>
      <c r="AQ945" s="1"/>
      <c r="AS945" s="1"/>
      <c r="AT945" s="1"/>
      <c r="AU945" s="1"/>
      <c r="BB945" s="1"/>
      <c r="BC945" s="1"/>
      <c r="BD945" s="1"/>
      <c r="BH945" s="1"/>
      <c r="BI945" s="1"/>
      <c r="BJ945" s="1"/>
    </row>
    <row r="946" spans="38:62">
      <c r="AL946" s="1"/>
      <c r="AM946" s="1"/>
      <c r="AN946" s="1"/>
      <c r="AO946" s="1"/>
      <c r="AP946" s="1"/>
      <c r="AQ946" s="1"/>
      <c r="AS946" s="1"/>
      <c r="AT946" s="1"/>
      <c r="AU946" s="1"/>
      <c r="BB946" s="1"/>
      <c r="BC946" s="1"/>
      <c r="BD946" s="1"/>
      <c r="BH946" s="1"/>
      <c r="BI946" s="1"/>
      <c r="BJ946" s="1"/>
    </row>
    <row r="947" spans="38:62">
      <c r="AL947" s="1"/>
      <c r="AM947" s="1"/>
      <c r="AN947" s="1"/>
      <c r="AO947" s="1"/>
      <c r="AP947" s="1"/>
      <c r="AQ947" s="1"/>
      <c r="AS947" s="1"/>
      <c r="AT947" s="1"/>
      <c r="AU947" s="1"/>
      <c r="BB947" s="1"/>
      <c r="BC947" s="1"/>
      <c r="BD947" s="1"/>
      <c r="BH947" s="1"/>
      <c r="BI947" s="1"/>
      <c r="BJ947" s="1"/>
    </row>
    <row r="948" spans="38:62">
      <c r="AL948" s="1"/>
      <c r="AM948" s="1"/>
      <c r="AN948" s="1"/>
      <c r="AO948" s="1"/>
      <c r="AP948" s="1"/>
      <c r="AQ948" s="1"/>
      <c r="AS948" s="1"/>
      <c r="AT948" s="1"/>
      <c r="AU948" s="1"/>
      <c r="BB948" s="1"/>
      <c r="BC948" s="1"/>
      <c r="BD948" s="1"/>
      <c r="BH948" s="1"/>
      <c r="BI948" s="1"/>
      <c r="BJ948" s="1"/>
    </row>
    <row r="949" spans="38:62">
      <c r="AL949" s="1"/>
      <c r="AM949" s="1"/>
      <c r="AN949" s="1"/>
      <c r="AO949" s="1"/>
      <c r="AP949" s="1"/>
      <c r="AQ949" s="1"/>
      <c r="AS949" s="1"/>
      <c r="AT949" s="1"/>
      <c r="AU949" s="1"/>
      <c r="BB949" s="1"/>
      <c r="BC949" s="1"/>
      <c r="BD949" s="1"/>
      <c r="BH949" s="1"/>
      <c r="BI949" s="1"/>
      <c r="BJ949" s="1"/>
    </row>
    <row r="950" spans="38:62">
      <c r="AL950" s="1"/>
      <c r="AM950" s="1"/>
      <c r="AN950" s="1"/>
      <c r="AO950" s="1"/>
      <c r="AP950" s="1"/>
      <c r="AQ950" s="1"/>
      <c r="AS950" s="1"/>
      <c r="AT950" s="1"/>
      <c r="AU950" s="1"/>
      <c r="BB950" s="1"/>
      <c r="BC950" s="1"/>
      <c r="BD950" s="1"/>
      <c r="BH950" s="1"/>
      <c r="BI950" s="1"/>
      <c r="BJ950" s="1"/>
    </row>
    <row r="951" spans="38:62">
      <c r="AL951" s="1"/>
      <c r="AM951" s="1"/>
      <c r="AN951" s="1"/>
      <c r="AO951" s="1"/>
      <c r="AP951" s="1"/>
      <c r="AQ951" s="1"/>
      <c r="AS951" s="1"/>
      <c r="AT951" s="1"/>
      <c r="AU951" s="1"/>
      <c r="BB951" s="1"/>
      <c r="BC951" s="1"/>
      <c r="BD951" s="1"/>
      <c r="BH951" s="1"/>
      <c r="BI951" s="1"/>
      <c r="BJ951" s="1"/>
    </row>
    <row r="952" spans="38:62">
      <c r="AL952" s="1"/>
      <c r="AM952" s="1"/>
      <c r="AN952" s="1"/>
      <c r="AO952" s="1"/>
      <c r="AP952" s="1"/>
      <c r="AQ952" s="1"/>
      <c r="AS952" s="1"/>
      <c r="AT952" s="1"/>
      <c r="AU952" s="1"/>
      <c r="BB952" s="1"/>
      <c r="BC952" s="1"/>
      <c r="BD952" s="1"/>
      <c r="BH952" s="1"/>
      <c r="BI952" s="1"/>
      <c r="BJ952" s="1"/>
    </row>
    <row r="953" spans="38:62">
      <c r="AL953" s="1"/>
      <c r="AM953" s="1"/>
      <c r="AN953" s="1"/>
      <c r="AO953" s="1"/>
      <c r="AP953" s="1"/>
      <c r="AQ953" s="1"/>
      <c r="AS953" s="1"/>
      <c r="AT953" s="1"/>
      <c r="AU953" s="1"/>
      <c r="BB953" s="1"/>
      <c r="BC953" s="1"/>
      <c r="BD953" s="1"/>
      <c r="BH953" s="1"/>
      <c r="BI953" s="1"/>
      <c r="BJ953" s="1"/>
    </row>
    <row r="954" spans="38:62">
      <c r="AL954" s="1"/>
      <c r="AM954" s="1"/>
      <c r="AN954" s="1"/>
      <c r="AO954" s="1"/>
      <c r="AP954" s="1"/>
      <c r="AQ954" s="1"/>
      <c r="AS954" s="1"/>
      <c r="AT954" s="1"/>
      <c r="AU954" s="1"/>
      <c r="BB954" s="1"/>
      <c r="BC954" s="1"/>
      <c r="BD954" s="1"/>
      <c r="BH954" s="1"/>
      <c r="BI954" s="1"/>
      <c r="BJ954" s="1"/>
    </row>
    <row r="955" spans="38:62">
      <c r="AL955" s="1"/>
      <c r="AM955" s="1"/>
      <c r="AN955" s="1"/>
      <c r="AO955" s="1"/>
      <c r="AP955" s="1"/>
      <c r="AQ955" s="1"/>
      <c r="AS955" s="1"/>
      <c r="AT955" s="1"/>
      <c r="AU955" s="1"/>
      <c r="BB955" s="1"/>
      <c r="BC955" s="1"/>
      <c r="BD955" s="1"/>
      <c r="BH955" s="1"/>
      <c r="BI955" s="1"/>
      <c r="BJ955" s="1"/>
    </row>
    <row r="956" spans="38:62">
      <c r="AL956" s="1"/>
      <c r="AM956" s="1"/>
      <c r="AN956" s="1"/>
      <c r="AO956" s="1"/>
      <c r="AP956" s="1"/>
      <c r="AQ956" s="1"/>
      <c r="AS956" s="1"/>
      <c r="AT956" s="1"/>
      <c r="AU956" s="1"/>
      <c r="BB956" s="1"/>
      <c r="BC956" s="1"/>
      <c r="BD956" s="1"/>
      <c r="BH956" s="1"/>
      <c r="BI956" s="1"/>
      <c r="BJ956" s="1"/>
    </row>
    <row r="957" spans="38:62">
      <c r="AL957" s="1"/>
      <c r="AM957" s="1"/>
      <c r="AN957" s="1"/>
      <c r="AO957" s="1"/>
      <c r="AP957" s="1"/>
      <c r="AQ957" s="1"/>
      <c r="AS957" s="1"/>
      <c r="AT957" s="1"/>
      <c r="AU957" s="1"/>
      <c r="BB957" s="1"/>
      <c r="BC957" s="1"/>
      <c r="BD957" s="1"/>
      <c r="BH957" s="1"/>
      <c r="BI957" s="1"/>
      <c r="BJ957" s="1"/>
    </row>
    <row r="958" spans="38:62">
      <c r="AL958" s="1"/>
      <c r="AM958" s="1"/>
      <c r="AN958" s="1"/>
      <c r="AO958" s="1"/>
      <c r="AP958" s="1"/>
      <c r="AQ958" s="1"/>
      <c r="AS958" s="1"/>
      <c r="AT958" s="1"/>
      <c r="AU958" s="1"/>
      <c r="BB958" s="1"/>
      <c r="BC958" s="1"/>
      <c r="BD958" s="1"/>
      <c r="BH958" s="1"/>
      <c r="BI958" s="1"/>
      <c r="BJ958" s="1"/>
    </row>
    <row r="959" spans="38:62">
      <c r="AL959" s="1"/>
      <c r="AM959" s="1"/>
      <c r="AN959" s="1"/>
      <c r="AO959" s="1"/>
      <c r="AP959" s="1"/>
      <c r="AQ959" s="1"/>
      <c r="AS959" s="1"/>
      <c r="AT959" s="1"/>
      <c r="AU959" s="1"/>
      <c r="BB959" s="1"/>
      <c r="BC959" s="1"/>
      <c r="BD959" s="1"/>
      <c r="BH959" s="1"/>
      <c r="BI959" s="1"/>
      <c r="BJ959" s="1"/>
    </row>
    <row r="960" spans="38:62">
      <c r="AL960" s="1"/>
      <c r="AM960" s="1"/>
      <c r="AN960" s="1"/>
      <c r="AO960" s="1"/>
      <c r="AP960" s="1"/>
      <c r="AQ960" s="1"/>
      <c r="AS960" s="1"/>
      <c r="AT960" s="1"/>
      <c r="AU960" s="1"/>
      <c r="BB960" s="1"/>
      <c r="BC960" s="1"/>
      <c r="BD960" s="1"/>
      <c r="BH960" s="1"/>
      <c r="BI960" s="1"/>
      <c r="BJ960" s="1"/>
    </row>
    <row r="961" spans="38:62">
      <c r="AL961" s="1"/>
      <c r="AM961" s="1"/>
      <c r="AN961" s="1"/>
      <c r="AO961" s="1"/>
      <c r="AP961" s="1"/>
      <c r="AQ961" s="1"/>
      <c r="AS961" s="1"/>
      <c r="AT961" s="1"/>
      <c r="AU961" s="1"/>
      <c r="BB961" s="1"/>
      <c r="BC961" s="1"/>
      <c r="BD961" s="1"/>
      <c r="BH961" s="1"/>
      <c r="BI961" s="1"/>
      <c r="BJ961" s="1"/>
    </row>
    <row r="962" spans="38:62">
      <c r="AL962" s="1"/>
      <c r="AM962" s="1"/>
      <c r="AN962" s="1"/>
      <c r="AO962" s="1"/>
      <c r="AP962" s="1"/>
      <c r="AQ962" s="1"/>
      <c r="AS962" s="1"/>
      <c r="AT962" s="1"/>
      <c r="AU962" s="1"/>
      <c r="BB962" s="1"/>
      <c r="BC962" s="1"/>
      <c r="BD962" s="1"/>
      <c r="BH962" s="1"/>
      <c r="BI962" s="1"/>
      <c r="BJ962" s="1"/>
    </row>
    <row r="963" spans="38:62">
      <c r="AL963" s="1"/>
      <c r="AM963" s="1"/>
      <c r="AN963" s="1"/>
      <c r="AO963" s="1"/>
      <c r="AP963" s="1"/>
      <c r="AQ963" s="1"/>
      <c r="AS963" s="1"/>
      <c r="AT963" s="1"/>
      <c r="AU963" s="1"/>
      <c r="BB963" s="1"/>
      <c r="BC963" s="1"/>
      <c r="BD963" s="1"/>
      <c r="BH963" s="1"/>
      <c r="BI963" s="1"/>
      <c r="BJ963" s="1"/>
    </row>
    <row r="964" spans="38:62">
      <c r="AL964" s="1"/>
      <c r="AM964" s="1"/>
      <c r="AN964" s="1"/>
      <c r="AO964" s="1"/>
      <c r="AP964" s="1"/>
      <c r="AQ964" s="1"/>
      <c r="AS964" s="1"/>
      <c r="AT964" s="1"/>
      <c r="AU964" s="1"/>
      <c r="BB964" s="1"/>
      <c r="BC964" s="1"/>
      <c r="BD964" s="1"/>
      <c r="BH964" s="1"/>
      <c r="BI964" s="1"/>
      <c r="BJ964" s="1"/>
    </row>
    <row r="965" spans="38:62">
      <c r="AL965" s="1"/>
      <c r="AM965" s="1"/>
      <c r="AN965" s="1"/>
      <c r="AO965" s="1"/>
      <c r="AP965" s="1"/>
      <c r="AQ965" s="1"/>
      <c r="AS965" s="1"/>
      <c r="AT965" s="1"/>
      <c r="AU965" s="1"/>
      <c r="BB965" s="1"/>
      <c r="BC965" s="1"/>
      <c r="BD965" s="1"/>
      <c r="BH965" s="1"/>
      <c r="BI965" s="1"/>
      <c r="BJ965" s="1"/>
    </row>
    <row r="966" spans="38:62">
      <c r="AL966" s="1"/>
      <c r="AM966" s="1"/>
      <c r="AN966" s="1"/>
      <c r="AO966" s="1"/>
      <c r="AP966" s="1"/>
      <c r="AQ966" s="1"/>
      <c r="AS966" s="1"/>
      <c r="AT966" s="1"/>
      <c r="AU966" s="1"/>
      <c r="BB966" s="1"/>
      <c r="BC966" s="1"/>
      <c r="BD966" s="1"/>
      <c r="BH966" s="1"/>
      <c r="BI966" s="1"/>
      <c r="BJ966" s="1"/>
    </row>
    <row r="967" spans="38:62">
      <c r="AL967" s="1"/>
      <c r="AM967" s="1"/>
      <c r="AN967" s="1"/>
      <c r="AO967" s="1"/>
      <c r="AP967" s="1"/>
      <c r="AQ967" s="1"/>
      <c r="AS967" s="1"/>
      <c r="AT967" s="1"/>
      <c r="AU967" s="1"/>
      <c r="BB967" s="1"/>
      <c r="BC967" s="1"/>
      <c r="BD967" s="1"/>
      <c r="BH967" s="1"/>
      <c r="BI967" s="1"/>
      <c r="BJ967" s="1"/>
    </row>
    <row r="968" spans="38:62">
      <c r="AL968" s="1"/>
      <c r="AM968" s="1"/>
      <c r="AN968" s="1"/>
      <c r="AO968" s="1"/>
      <c r="AP968" s="1"/>
      <c r="AQ968" s="1"/>
      <c r="AS968" s="1"/>
      <c r="AT968" s="1"/>
      <c r="AU968" s="1"/>
      <c r="BB968" s="1"/>
      <c r="BC968" s="1"/>
      <c r="BD968" s="1"/>
      <c r="BH968" s="1"/>
      <c r="BI968" s="1"/>
      <c r="BJ968" s="1"/>
    </row>
    <row r="969" spans="38:62">
      <c r="AL969" s="1"/>
      <c r="AM969" s="1"/>
      <c r="AN969" s="1"/>
      <c r="AO969" s="1"/>
      <c r="AP969" s="1"/>
      <c r="AQ969" s="1"/>
      <c r="AS969" s="1"/>
      <c r="AT969" s="1"/>
      <c r="AU969" s="1"/>
      <c r="BB969" s="1"/>
      <c r="BC969" s="1"/>
      <c r="BD969" s="1"/>
      <c r="BH969" s="1"/>
      <c r="BI969" s="1"/>
      <c r="BJ969" s="1"/>
    </row>
    <row r="970" spans="38:62">
      <c r="AL970" s="1"/>
      <c r="AM970" s="1"/>
      <c r="AN970" s="1"/>
      <c r="AO970" s="1"/>
      <c r="AP970" s="1"/>
      <c r="AQ970" s="1"/>
      <c r="AS970" s="1"/>
      <c r="AT970" s="1"/>
      <c r="AU970" s="1"/>
      <c r="BB970" s="1"/>
      <c r="BC970" s="1"/>
      <c r="BD970" s="1"/>
      <c r="BH970" s="1"/>
      <c r="BI970" s="1"/>
      <c r="BJ970" s="1"/>
    </row>
    <row r="971" spans="38:62">
      <c r="AL971" s="1"/>
      <c r="AM971" s="1"/>
      <c r="AN971" s="1"/>
      <c r="AO971" s="1"/>
      <c r="AP971" s="1"/>
      <c r="AQ971" s="1"/>
      <c r="AS971" s="1"/>
      <c r="AT971" s="1"/>
      <c r="AU971" s="1"/>
      <c r="BB971" s="1"/>
      <c r="BC971" s="1"/>
      <c r="BD971" s="1"/>
      <c r="BH971" s="1"/>
      <c r="BI971" s="1"/>
      <c r="BJ971" s="1"/>
    </row>
    <row r="972" spans="38:62">
      <c r="AL972" s="1"/>
      <c r="AM972" s="1"/>
      <c r="AN972" s="1"/>
      <c r="AO972" s="1"/>
      <c r="AP972" s="1"/>
      <c r="AQ972" s="1"/>
      <c r="AS972" s="1"/>
      <c r="AT972" s="1"/>
      <c r="AU972" s="1"/>
      <c r="BB972" s="1"/>
      <c r="BC972" s="1"/>
      <c r="BD972" s="1"/>
      <c r="BH972" s="1"/>
      <c r="BI972" s="1"/>
      <c r="BJ972" s="1"/>
    </row>
    <row r="973" spans="38:62">
      <c r="AL973" s="1"/>
      <c r="AM973" s="1"/>
      <c r="AN973" s="1"/>
      <c r="AO973" s="1"/>
      <c r="AP973" s="1"/>
      <c r="AQ973" s="1"/>
      <c r="AS973" s="1"/>
      <c r="AT973" s="1"/>
      <c r="AU973" s="1"/>
      <c r="BB973" s="1"/>
      <c r="BC973" s="1"/>
      <c r="BD973" s="1"/>
      <c r="BH973" s="1"/>
      <c r="BI973" s="1"/>
      <c r="BJ973" s="1"/>
    </row>
    <row r="974" spans="38:62">
      <c r="AL974" s="1"/>
      <c r="AM974" s="1"/>
      <c r="AN974" s="1"/>
      <c r="AO974" s="1"/>
      <c r="AP974" s="1"/>
      <c r="AQ974" s="1"/>
      <c r="AS974" s="1"/>
      <c r="AT974" s="1"/>
      <c r="AU974" s="1"/>
      <c r="BB974" s="1"/>
      <c r="BC974" s="1"/>
      <c r="BD974" s="1"/>
      <c r="BH974" s="1"/>
      <c r="BI974" s="1"/>
      <c r="BJ974" s="1"/>
    </row>
    <row r="975" spans="38:62">
      <c r="AL975" s="1"/>
      <c r="AM975" s="1"/>
      <c r="AN975" s="1"/>
      <c r="AO975" s="1"/>
      <c r="AP975" s="1"/>
      <c r="AQ975" s="1"/>
      <c r="AS975" s="1"/>
      <c r="AT975" s="1"/>
      <c r="AU975" s="1"/>
      <c r="BB975" s="1"/>
      <c r="BC975" s="1"/>
      <c r="BD975" s="1"/>
      <c r="BH975" s="1"/>
      <c r="BI975" s="1"/>
      <c r="BJ975" s="1"/>
    </row>
    <row r="976" spans="38:62">
      <c r="AL976" s="1"/>
      <c r="AM976" s="1"/>
      <c r="AN976" s="1"/>
      <c r="AO976" s="1"/>
      <c r="AP976" s="1"/>
      <c r="AQ976" s="1"/>
      <c r="AS976" s="1"/>
      <c r="AT976" s="1"/>
      <c r="AU976" s="1"/>
      <c r="BB976" s="1"/>
      <c r="BC976" s="1"/>
      <c r="BD976" s="1"/>
      <c r="BH976" s="1"/>
      <c r="BI976" s="1"/>
      <c r="BJ976" s="1"/>
    </row>
    <row r="977" spans="38:62">
      <c r="AL977" s="1"/>
      <c r="AM977" s="1"/>
      <c r="AN977" s="1"/>
      <c r="AO977" s="1"/>
      <c r="AP977" s="1"/>
      <c r="AQ977" s="1"/>
      <c r="AS977" s="1"/>
      <c r="AT977" s="1"/>
      <c r="AU977" s="1"/>
      <c r="BB977" s="1"/>
      <c r="BC977" s="1"/>
      <c r="BD977" s="1"/>
      <c r="BH977" s="1"/>
      <c r="BI977" s="1"/>
      <c r="BJ977" s="1"/>
    </row>
    <row r="978" spans="38:62">
      <c r="AL978" s="1"/>
      <c r="AM978" s="1"/>
      <c r="AN978" s="1"/>
      <c r="AO978" s="1"/>
      <c r="AP978" s="1"/>
      <c r="AQ978" s="1"/>
      <c r="AS978" s="1"/>
      <c r="AT978" s="1"/>
      <c r="AU978" s="1"/>
      <c r="BB978" s="1"/>
      <c r="BC978" s="1"/>
      <c r="BD978" s="1"/>
      <c r="BH978" s="1"/>
      <c r="BI978" s="1"/>
      <c r="BJ978" s="1"/>
    </row>
    <row r="979" spans="38:62">
      <c r="AL979" s="1"/>
      <c r="AM979" s="1"/>
      <c r="AN979" s="1"/>
      <c r="AO979" s="1"/>
      <c r="AP979" s="1"/>
      <c r="AQ979" s="1"/>
      <c r="AS979" s="1"/>
      <c r="AT979" s="1"/>
      <c r="AU979" s="1"/>
      <c r="BB979" s="1"/>
      <c r="BC979" s="1"/>
      <c r="BD979" s="1"/>
      <c r="BH979" s="1"/>
      <c r="BI979" s="1"/>
      <c r="BJ979" s="1"/>
    </row>
    <row r="980" spans="38:62">
      <c r="AL980" s="1"/>
      <c r="AM980" s="1"/>
      <c r="AN980" s="1"/>
      <c r="AO980" s="1"/>
      <c r="AP980" s="1"/>
      <c r="AQ980" s="1"/>
      <c r="AS980" s="1"/>
      <c r="AT980" s="1"/>
      <c r="AU980" s="1"/>
      <c r="BB980" s="1"/>
      <c r="BC980" s="1"/>
      <c r="BD980" s="1"/>
      <c r="BH980" s="1"/>
      <c r="BI980" s="1"/>
      <c r="BJ980" s="1"/>
    </row>
    <row r="981" spans="38:62">
      <c r="AL981" s="1"/>
      <c r="AM981" s="1"/>
      <c r="AN981" s="1"/>
      <c r="AO981" s="1"/>
      <c r="AP981" s="1"/>
      <c r="AQ981" s="1"/>
      <c r="AS981" s="1"/>
      <c r="AT981" s="1"/>
      <c r="AU981" s="1"/>
      <c r="BB981" s="1"/>
      <c r="BC981" s="1"/>
      <c r="BD981" s="1"/>
      <c r="BH981" s="1"/>
      <c r="BI981" s="1"/>
      <c r="BJ981" s="1"/>
    </row>
    <row r="982" spans="38:62">
      <c r="AL982" s="1"/>
      <c r="AM982" s="1"/>
      <c r="AN982" s="1"/>
      <c r="AO982" s="1"/>
      <c r="AP982" s="1"/>
      <c r="AQ982" s="1"/>
      <c r="AS982" s="1"/>
      <c r="AT982" s="1"/>
      <c r="AU982" s="1"/>
      <c r="BB982" s="1"/>
      <c r="BC982" s="1"/>
      <c r="BD982" s="1"/>
      <c r="BH982" s="1"/>
      <c r="BI982" s="1"/>
      <c r="BJ982" s="1"/>
    </row>
    <row r="983" spans="38:62">
      <c r="AL983" s="1"/>
      <c r="AM983" s="1"/>
      <c r="AN983" s="1"/>
      <c r="AO983" s="1"/>
      <c r="AP983" s="1"/>
      <c r="AQ983" s="1"/>
      <c r="AS983" s="1"/>
      <c r="AT983" s="1"/>
      <c r="AU983" s="1"/>
      <c r="BB983" s="1"/>
      <c r="BC983" s="1"/>
      <c r="BD983" s="1"/>
      <c r="BH983" s="1"/>
      <c r="BI983" s="1"/>
      <c r="BJ983" s="1"/>
    </row>
    <row r="984" spans="38:62">
      <c r="AL984" s="1"/>
      <c r="AM984" s="1"/>
      <c r="AN984" s="1"/>
      <c r="AO984" s="1"/>
      <c r="AP984" s="1"/>
      <c r="AQ984" s="1"/>
      <c r="AS984" s="1"/>
      <c r="AT984" s="1"/>
      <c r="AU984" s="1"/>
      <c r="BB984" s="1"/>
      <c r="BC984" s="1"/>
      <c r="BD984" s="1"/>
      <c r="BH984" s="1"/>
      <c r="BI984" s="1"/>
      <c r="BJ984" s="1"/>
    </row>
    <row r="985" spans="38:62">
      <c r="AL985" s="1"/>
      <c r="AM985" s="1"/>
      <c r="AN985" s="1"/>
      <c r="AO985" s="1"/>
      <c r="AP985" s="1"/>
      <c r="AQ985" s="1"/>
      <c r="AS985" s="1"/>
      <c r="AT985" s="1"/>
      <c r="AU985" s="1"/>
      <c r="BB985" s="1"/>
      <c r="BC985" s="1"/>
      <c r="BD985" s="1"/>
      <c r="BH985" s="1"/>
      <c r="BI985" s="1"/>
      <c r="BJ985" s="1"/>
    </row>
    <row r="986" spans="38:62">
      <c r="AL986" s="1"/>
      <c r="AM986" s="1"/>
      <c r="AN986" s="1"/>
      <c r="AO986" s="1"/>
      <c r="AP986" s="1"/>
      <c r="AQ986" s="1"/>
      <c r="AS986" s="1"/>
      <c r="AT986" s="1"/>
      <c r="AU986" s="1"/>
      <c r="BB986" s="1"/>
      <c r="BC986" s="1"/>
      <c r="BD986" s="1"/>
      <c r="BH986" s="1"/>
      <c r="BI986" s="1"/>
      <c r="BJ986" s="1"/>
    </row>
    <row r="987" spans="38:62">
      <c r="AL987" s="1"/>
      <c r="AM987" s="1"/>
      <c r="AN987" s="1"/>
      <c r="AO987" s="1"/>
      <c r="AP987" s="1"/>
      <c r="AQ987" s="1"/>
      <c r="AS987" s="1"/>
      <c r="AT987" s="1"/>
      <c r="AU987" s="1"/>
      <c r="BB987" s="1"/>
      <c r="BC987" s="1"/>
      <c r="BD987" s="1"/>
      <c r="BH987" s="1"/>
      <c r="BI987" s="1"/>
      <c r="BJ987" s="1"/>
    </row>
    <row r="988" spans="38:62">
      <c r="AL988" s="1"/>
      <c r="AM988" s="1"/>
      <c r="AN988" s="1"/>
      <c r="AO988" s="1"/>
      <c r="AP988" s="1"/>
      <c r="AQ988" s="1"/>
      <c r="AS988" s="1"/>
      <c r="AT988" s="1"/>
      <c r="AU988" s="1"/>
      <c r="BB988" s="1"/>
      <c r="BC988" s="1"/>
      <c r="BD988" s="1"/>
      <c r="BH988" s="1"/>
      <c r="BI988" s="1"/>
      <c r="BJ988" s="1"/>
    </row>
    <row r="989" spans="38:62">
      <c r="AL989" s="1"/>
      <c r="AM989" s="1"/>
      <c r="AN989" s="1"/>
      <c r="AO989" s="1"/>
      <c r="AP989" s="1"/>
      <c r="AQ989" s="1"/>
      <c r="AS989" s="1"/>
      <c r="AT989" s="1"/>
      <c r="AU989" s="1"/>
      <c r="BB989" s="1"/>
      <c r="BC989" s="1"/>
      <c r="BD989" s="1"/>
      <c r="BH989" s="1"/>
      <c r="BI989" s="1"/>
      <c r="BJ989" s="1"/>
    </row>
    <row r="990" spans="38:62">
      <c r="AL990" s="1"/>
      <c r="AM990" s="1"/>
      <c r="AN990" s="1"/>
      <c r="AO990" s="1"/>
      <c r="AP990" s="1"/>
      <c r="AQ990" s="1"/>
      <c r="AS990" s="1"/>
      <c r="AT990" s="1"/>
      <c r="AU990" s="1"/>
      <c r="BB990" s="1"/>
      <c r="BC990" s="1"/>
      <c r="BD990" s="1"/>
      <c r="BH990" s="1"/>
      <c r="BI990" s="1"/>
      <c r="BJ990" s="1"/>
    </row>
    <row r="991" spans="38:62">
      <c r="AL991" s="1"/>
      <c r="AM991" s="1"/>
      <c r="AN991" s="1"/>
      <c r="AO991" s="1"/>
      <c r="AP991" s="1"/>
      <c r="AQ991" s="1"/>
      <c r="AS991" s="1"/>
      <c r="AT991" s="1"/>
      <c r="AU991" s="1"/>
      <c r="BB991" s="1"/>
      <c r="BC991" s="1"/>
      <c r="BD991" s="1"/>
      <c r="BH991" s="1"/>
      <c r="BI991" s="1"/>
      <c r="BJ991" s="1"/>
    </row>
    <row r="992" spans="38:62">
      <c r="AL992" s="1"/>
      <c r="AM992" s="1"/>
      <c r="AN992" s="1"/>
      <c r="AO992" s="1"/>
      <c r="AP992" s="1"/>
      <c r="AQ992" s="1"/>
      <c r="AS992" s="1"/>
      <c r="AT992" s="1"/>
      <c r="AU992" s="1"/>
      <c r="BB992" s="1"/>
      <c r="BC992" s="1"/>
      <c r="BD992" s="1"/>
      <c r="BH992" s="1"/>
      <c r="BI992" s="1"/>
      <c r="BJ992" s="1"/>
    </row>
    <row r="993" spans="38:62">
      <c r="AL993" s="1"/>
      <c r="AM993" s="1"/>
      <c r="AN993" s="1"/>
      <c r="AO993" s="1"/>
      <c r="AP993" s="1"/>
      <c r="AQ993" s="1"/>
      <c r="AS993" s="1"/>
      <c r="AT993" s="1"/>
      <c r="AU993" s="1"/>
      <c r="BB993" s="1"/>
      <c r="BC993" s="1"/>
      <c r="BD993" s="1"/>
      <c r="BH993" s="1"/>
      <c r="BI993" s="1"/>
      <c r="BJ993" s="1"/>
    </row>
    <row r="994" spans="38:62">
      <c r="AL994" s="1"/>
      <c r="AM994" s="1"/>
      <c r="AN994" s="1"/>
      <c r="AO994" s="1"/>
      <c r="AP994" s="1"/>
      <c r="AQ994" s="1"/>
      <c r="AS994" s="1"/>
      <c r="AT994" s="1"/>
      <c r="AU994" s="1"/>
      <c r="BB994" s="1"/>
      <c r="BC994" s="1"/>
      <c r="BD994" s="1"/>
      <c r="BH994" s="1"/>
      <c r="BI994" s="1"/>
      <c r="BJ994" s="1"/>
    </row>
    <row r="995" spans="38:62">
      <c r="AL995" s="1"/>
      <c r="AM995" s="1"/>
      <c r="AN995" s="1"/>
      <c r="AO995" s="1"/>
      <c r="AP995" s="1"/>
      <c r="AQ995" s="1"/>
      <c r="AS995" s="1"/>
      <c r="AT995" s="1"/>
      <c r="AU995" s="1"/>
      <c r="BB995" s="1"/>
      <c r="BC995" s="1"/>
      <c r="BD995" s="1"/>
      <c r="BH995" s="1"/>
      <c r="BI995" s="1"/>
      <c r="BJ995" s="1"/>
    </row>
    <row r="996" spans="38:62">
      <c r="AL996" s="1"/>
      <c r="AM996" s="1"/>
      <c r="AN996" s="1"/>
      <c r="AO996" s="1"/>
      <c r="AP996" s="1"/>
      <c r="AQ996" s="1"/>
      <c r="AS996" s="1"/>
      <c r="AT996" s="1"/>
      <c r="AU996" s="1"/>
      <c r="BB996" s="1"/>
      <c r="BC996" s="1"/>
      <c r="BD996" s="1"/>
      <c r="BH996" s="1"/>
      <c r="BI996" s="1"/>
      <c r="BJ996" s="1"/>
    </row>
    <row r="997" spans="38:62">
      <c r="AL997" s="1"/>
      <c r="AM997" s="1"/>
      <c r="AN997" s="1"/>
      <c r="AO997" s="1"/>
      <c r="AP997" s="1"/>
      <c r="AQ997" s="1"/>
      <c r="AS997" s="1"/>
      <c r="AT997" s="1"/>
      <c r="AU997" s="1"/>
      <c r="BB997" s="1"/>
      <c r="BC997" s="1"/>
      <c r="BD997" s="1"/>
      <c r="BH997" s="1"/>
      <c r="BI997" s="1"/>
      <c r="BJ997" s="1"/>
    </row>
    <row r="998" spans="38:62">
      <c r="AL998" s="1"/>
      <c r="AM998" s="1"/>
      <c r="AN998" s="1"/>
      <c r="AO998" s="1"/>
      <c r="AP998" s="1"/>
      <c r="AQ998" s="1"/>
      <c r="AS998" s="1"/>
      <c r="AT998" s="1"/>
      <c r="AU998" s="1"/>
      <c r="BB998" s="1"/>
      <c r="BC998" s="1"/>
      <c r="BD998" s="1"/>
      <c r="BH998" s="1"/>
      <c r="BI998" s="1"/>
      <c r="BJ998" s="1"/>
    </row>
    <row r="999" spans="38:62">
      <c r="AL999" s="1"/>
      <c r="AM999" s="1"/>
      <c r="AN999" s="1"/>
      <c r="AO999" s="1"/>
      <c r="AP999" s="1"/>
      <c r="AQ999" s="1"/>
      <c r="AS999" s="1"/>
      <c r="AT999" s="1"/>
      <c r="AU999" s="1"/>
      <c r="BB999" s="1"/>
      <c r="BC999" s="1"/>
      <c r="BD999" s="1"/>
      <c r="BH999" s="1"/>
      <c r="BI999" s="1"/>
      <c r="BJ999" s="1"/>
    </row>
    <row r="1000" spans="38:62">
      <c r="AL1000" s="1"/>
      <c r="AM1000" s="1"/>
      <c r="AN1000" s="1"/>
      <c r="AO1000" s="1"/>
      <c r="AP1000" s="1"/>
      <c r="AQ1000" s="1"/>
      <c r="AS1000" s="1"/>
      <c r="AT1000" s="1"/>
      <c r="AU1000" s="1"/>
      <c r="BB1000" s="1"/>
      <c r="BC1000" s="1"/>
      <c r="BD1000" s="1"/>
      <c r="BH1000" s="1"/>
      <c r="BI1000" s="1"/>
      <c r="BJ1000" s="1"/>
    </row>
    <row r="1001" spans="38:62">
      <c r="AL1001" s="1"/>
      <c r="AM1001" s="1"/>
      <c r="AN1001" s="1"/>
      <c r="AO1001" s="1"/>
      <c r="AP1001" s="1"/>
      <c r="AQ1001" s="1"/>
      <c r="AS1001" s="1"/>
      <c r="AT1001" s="1"/>
      <c r="AU1001" s="1"/>
      <c r="BB1001" s="1"/>
      <c r="BC1001" s="1"/>
      <c r="BD1001" s="1"/>
      <c r="BH1001" s="1"/>
      <c r="BI1001" s="1"/>
      <c r="BJ1001" s="1"/>
    </row>
    <row r="1002" spans="38:62">
      <c r="AL1002" s="1"/>
      <c r="AM1002" s="1"/>
      <c r="AN1002" s="1"/>
      <c r="AO1002" s="1"/>
      <c r="AP1002" s="1"/>
      <c r="AQ1002" s="1"/>
      <c r="AS1002" s="1"/>
      <c r="AT1002" s="1"/>
      <c r="AU1002" s="1"/>
      <c r="BB1002" s="1"/>
      <c r="BC1002" s="1"/>
      <c r="BD1002" s="1"/>
      <c r="BH1002" s="1"/>
      <c r="BI1002" s="1"/>
      <c r="BJ1002" s="1"/>
    </row>
    <row r="1003" spans="38:62">
      <c r="AL1003" s="1"/>
      <c r="AM1003" s="1"/>
      <c r="AN1003" s="1"/>
      <c r="AO1003" s="1"/>
      <c r="AP1003" s="1"/>
      <c r="AQ1003" s="1"/>
      <c r="AS1003" s="1"/>
      <c r="AT1003" s="1"/>
      <c r="AU1003" s="1"/>
      <c r="BB1003" s="1"/>
      <c r="BC1003" s="1"/>
      <c r="BD1003" s="1"/>
      <c r="BH1003" s="1"/>
      <c r="BI1003" s="1"/>
      <c r="BJ1003" s="1"/>
    </row>
    <row r="1004" spans="38:62">
      <c r="AL1004" s="1"/>
      <c r="AM1004" s="1"/>
      <c r="AN1004" s="1"/>
      <c r="AO1004" s="1"/>
      <c r="AP1004" s="1"/>
      <c r="AQ1004" s="1"/>
      <c r="AS1004" s="1"/>
      <c r="AT1004" s="1"/>
      <c r="AU1004" s="1"/>
      <c r="BB1004" s="1"/>
      <c r="BC1004" s="1"/>
      <c r="BD1004" s="1"/>
      <c r="BH1004" s="1"/>
      <c r="BI1004" s="1"/>
      <c r="BJ1004" s="1"/>
    </row>
    <row r="1005" spans="38:62">
      <c r="AL1005" s="1"/>
      <c r="AM1005" s="1"/>
      <c r="AN1005" s="1"/>
      <c r="AO1005" s="1"/>
      <c r="AP1005" s="1"/>
      <c r="AQ1005" s="1"/>
      <c r="AS1005" s="1"/>
      <c r="AT1005" s="1"/>
      <c r="AU1005" s="1"/>
      <c r="BB1005" s="1"/>
      <c r="BC1005" s="1"/>
      <c r="BD1005" s="1"/>
      <c r="BH1005" s="1"/>
      <c r="BI1005" s="1"/>
      <c r="BJ1005" s="1"/>
    </row>
    <row r="1006" spans="38:62">
      <c r="AL1006" s="1"/>
      <c r="AM1006" s="1"/>
      <c r="AN1006" s="1"/>
      <c r="AO1006" s="1"/>
      <c r="AP1006" s="1"/>
      <c r="AQ1006" s="1"/>
      <c r="AS1006" s="1"/>
      <c r="AT1006" s="1"/>
      <c r="AU1006" s="1"/>
      <c r="BB1006" s="1"/>
      <c r="BC1006" s="1"/>
      <c r="BD1006" s="1"/>
      <c r="BH1006" s="1"/>
      <c r="BI1006" s="1"/>
      <c r="BJ1006" s="1"/>
    </row>
    <row r="1007" spans="38:62">
      <c r="AL1007" s="1"/>
      <c r="AM1007" s="1"/>
      <c r="AN1007" s="1"/>
      <c r="AO1007" s="1"/>
      <c r="AP1007" s="1"/>
      <c r="AQ1007" s="1"/>
      <c r="AS1007" s="1"/>
      <c r="AT1007" s="1"/>
      <c r="AU1007" s="1"/>
      <c r="BB1007" s="1"/>
      <c r="BC1007" s="1"/>
      <c r="BD1007" s="1"/>
      <c r="BH1007" s="1"/>
      <c r="BI1007" s="1"/>
      <c r="BJ1007" s="1"/>
    </row>
    <row r="1008" spans="38:62">
      <c r="AL1008" s="1"/>
      <c r="AM1008" s="1"/>
      <c r="AN1008" s="1"/>
      <c r="AO1008" s="1"/>
      <c r="AP1008" s="1"/>
      <c r="AQ1008" s="1"/>
      <c r="AS1008" s="1"/>
      <c r="AT1008" s="1"/>
      <c r="AU1008" s="1"/>
      <c r="BB1008" s="1"/>
      <c r="BC1008" s="1"/>
      <c r="BD1008" s="1"/>
      <c r="BH1008" s="1"/>
      <c r="BI1008" s="1"/>
      <c r="BJ1008" s="1"/>
    </row>
    <row r="1009" spans="38:62">
      <c r="AL1009" s="1"/>
      <c r="AM1009" s="1"/>
      <c r="AN1009" s="1"/>
      <c r="AO1009" s="1"/>
      <c r="AP1009" s="1"/>
      <c r="AQ1009" s="1"/>
      <c r="AS1009" s="1"/>
      <c r="AT1009" s="1"/>
      <c r="AU1009" s="1"/>
      <c r="BB1009" s="1"/>
      <c r="BC1009" s="1"/>
      <c r="BD1009" s="1"/>
      <c r="BH1009" s="1"/>
      <c r="BI1009" s="1"/>
      <c r="BJ1009" s="1"/>
    </row>
    <row r="1010" spans="38:62">
      <c r="AL1010" s="1"/>
      <c r="AM1010" s="1"/>
      <c r="AN1010" s="1"/>
      <c r="AO1010" s="1"/>
      <c r="AP1010" s="1"/>
      <c r="AQ1010" s="1"/>
      <c r="AS1010" s="1"/>
      <c r="AT1010" s="1"/>
      <c r="AU1010" s="1"/>
      <c r="BB1010" s="1"/>
      <c r="BC1010" s="1"/>
      <c r="BD1010" s="1"/>
      <c r="BH1010" s="1"/>
      <c r="BI1010" s="1"/>
      <c r="BJ1010" s="1"/>
    </row>
    <row r="1011" spans="38:62">
      <c r="AL1011" s="1"/>
      <c r="AM1011" s="1"/>
      <c r="AN1011" s="1"/>
      <c r="AO1011" s="1"/>
      <c r="AP1011" s="1"/>
      <c r="AQ1011" s="1"/>
      <c r="AS1011" s="1"/>
      <c r="AT1011" s="1"/>
      <c r="AU1011" s="1"/>
      <c r="BB1011" s="1"/>
      <c r="BC1011" s="1"/>
      <c r="BD1011" s="1"/>
      <c r="BH1011" s="1"/>
      <c r="BI1011" s="1"/>
      <c r="BJ1011" s="1"/>
    </row>
    <row r="1012" spans="38:62">
      <c r="AL1012" s="1"/>
      <c r="AM1012" s="1"/>
      <c r="AN1012" s="1"/>
      <c r="AO1012" s="1"/>
      <c r="AP1012" s="1"/>
      <c r="AQ1012" s="1"/>
      <c r="AS1012" s="1"/>
      <c r="AT1012" s="1"/>
      <c r="AU1012" s="1"/>
      <c r="BB1012" s="1"/>
      <c r="BC1012" s="1"/>
      <c r="BD1012" s="1"/>
      <c r="BH1012" s="1"/>
      <c r="BI1012" s="1"/>
      <c r="BJ1012" s="1"/>
    </row>
    <row r="1013" spans="38:62">
      <c r="AL1013" s="1"/>
      <c r="AM1013" s="1"/>
      <c r="AN1013" s="1"/>
      <c r="AO1013" s="1"/>
      <c r="AP1013" s="1"/>
      <c r="AQ1013" s="1"/>
      <c r="AS1013" s="1"/>
      <c r="AT1013" s="1"/>
      <c r="AU1013" s="1"/>
      <c r="BB1013" s="1"/>
      <c r="BC1013" s="1"/>
      <c r="BD1013" s="1"/>
      <c r="BH1013" s="1"/>
      <c r="BI1013" s="1"/>
      <c r="BJ1013" s="1"/>
    </row>
    <row r="1014" spans="38:62">
      <c r="AL1014" s="1"/>
      <c r="AM1014" s="1"/>
      <c r="AN1014" s="1"/>
      <c r="AO1014" s="1"/>
      <c r="AP1014" s="1"/>
      <c r="AQ1014" s="1"/>
      <c r="AS1014" s="1"/>
      <c r="AT1014" s="1"/>
      <c r="AU1014" s="1"/>
      <c r="BB1014" s="1"/>
      <c r="BC1014" s="1"/>
      <c r="BD1014" s="1"/>
      <c r="BH1014" s="1"/>
      <c r="BI1014" s="1"/>
      <c r="BJ1014" s="1"/>
    </row>
    <row r="1015" spans="38:62">
      <c r="AL1015" s="1"/>
      <c r="AM1015" s="1"/>
      <c r="AN1015" s="1"/>
      <c r="AO1015" s="1"/>
      <c r="AP1015" s="1"/>
      <c r="AQ1015" s="1"/>
      <c r="AS1015" s="1"/>
      <c r="AT1015" s="1"/>
      <c r="AU1015" s="1"/>
      <c r="BB1015" s="1"/>
      <c r="BC1015" s="1"/>
      <c r="BD1015" s="1"/>
      <c r="BH1015" s="1"/>
      <c r="BI1015" s="1"/>
      <c r="BJ1015" s="1"/>
    </row>
    <row r="1016" spans="38:62">
      <c r="AL1016" s="1"/>
      <c r="AM1016" s="1"/>
      <c r="AN1016" s="1"/>
      <c r="AO1016" s="1"/>
      <c r="AP1016" s="1"/>
      <c r="AQ1016" s="1"/>
      <c r="AS1016" s="1"/>
      <c r="AT1016" s="1"/>
      <c r="AU1016" s="1"/>
      <c r="BB1016" s="1"/>
      <c r="BC1016" s="1"/>
      <c r="BD1016" s="1"/>
      <c r="BH1016" s="1"/>
      <c r="BI1016" s="1"/>
      <c r="BJ1016" s="1"/>
    </row>
    <row r="1017" spans="38:62">
      <c r="AL1017" s="1"/>
      <c r="AM1017" s="1"/>
      <c r="AN1017" s="1"/>
      <c r="AO1017" s="1"/>
      <c r="AP1017" s="1"/>
      <c r="AQ1017" s="1"/>
      <c r="AS1017" s="1"/>
      <c r="AT1017" s="1"/>
      <c r="AU1017" s="1"/>
      <c r="BB1017" s="1"/>
      <c r="BC1017" s="1"/>
      <c r="BD1017" s="1"/>
      <c r="BH1017" s="1"/>
      <c r="BI1017" s="1"/>
      <c r="BJ1017" s="1"/>
    </row>
    <row r="1018" spans="38:62">
      <c r="AL1018" s="1"/>
      <c r="AM1018" s="1"/>
      <c r="AN1018" s="1"/>
      <c r="AO1018" s="1"/>
      <c r="AP1018" s="1"/>
      <c r="AQ1018" s="1"/>
      <c r="AS1018" s="1"/>
      <c r="AT1018" s="1"/>
      <c r="AU1018" s="1"/>
      <c r="BB1018" s="1"/>
      <c r="BC1018" s="1"/>
      <c r="BD1018" s="1"/>
      <c r="BH1018" s="1"/>
      <c r="BI1018" s="1"/>
      <c r="BJ1018" s="1"/>
    </row>
    <row r="1019" spans="38:62">
      <c r="AL1019" s="1"/>
      <c r="AM1019" s="1"/>
      <c r="AN1019" s="1"/>
      <c r="AO1019" s="1"/>
      <c r="AP1019" s="1"/>
      <c r="AQ1019" s="1"/>
      <c r="AS1019" s="1"/>
      <c r="AT1019" s="1"/>
      <c r="AU1019" s="1"/>
      <c r="BB1019" s="1"/>
      <c r="BC1019" s="1"/>
      <c r="BD1019" s="1"/>
      <c r="BH1019" s="1"/>
      <c r="BI1019" s="1"/>
      <c r="BJ1019" s="1"/>
    </row>
    <row r="1020" spans="38:62">
      <c r="AL1020" s="1"/>
      <c r="AM1020" s="1"/>
      <c r="AN1020" s="1"/>
      <c r="AO1020" s="1"/>
      <c r="AP1020" s="1"/>
      <c r="AQ1020" s="1"/>
      <c r="AS1020" s="1"/>
      <c r="AT1020" s="1"/>
      <c r="AU1020" s="1"/>
      <c r="BB1020" s="1"/>
      <c r="BC1020" s="1"/>
      <c r="BD1020" s="1"/>
      <c r="BH1020" s="1"/>
      <c r="BI1020" s="1"/>
      <c r="BJ1020" s="1"/>
    </row>
    <row r="1021" spans="38:62">
      <c r="AL1021" s="1"/>
      <c r="AM1021" s="1"/>
      <c r="AN1021" s="1"/>
      <c r="AO1021" s="1"/>
      <c r="AP1021" s="1"/>
      <c r="AQ1021" s="1"/>
      <c r="AS1021" s="1"/>
      <c r="AT1021" s="1"/>
      <c r="AU1021" s="1"/>
      <c r="BB1021" s="1"/>
      <c r="BC1021" s="1"/>
      <c r="BD1021" s="1"/>
      <c r="BH1021" s="1"/>
      <c r="BI1021" s="1"/>
      <c r="BJ1021" s="1"/>
    </row>
    <row r="1022" spans="38:62">
      <c r="AL1022" s="1"/>
      <c r="AM1022" s="1"/>
      <c r="AN1022" s="1"/>
      <c r="AO1022" s="1"/>
      <c r="AP1022" s="1"/>
      <c r="AQ1022" s="1"/>
      <c r="AS1022" s="1"/>
      <c r="AT1022" s="1"/>
      <c r="AU1022" s="1"/>
      <c r="BB1022" s="1"/>
      <c r="BC1022" s="1"/>
      <c r="BD1022" s="1"/>
      <c r="BH1022" s="1"/>
      <c r="BI1022" s="1"/>
      <c r="BJ1022" s="1"/>
    </row>
    <row r="1023" spans="38:62">
      <c r="AL1023" s="1"/>
      <c r="AM1023" s="1"/>
      <c r="AN1023" s="1"/>
      <c r="AO1023" s="1"/>
      <c r="AP1023" s="1"/>
      <c r="AQ1023" s="1"/>
      <c r="AS1023" s="1"/>
      <c r="AT1023" s="1"/>
      <c r="AU1023" s="1"/>
      <c r="BB1023" s="1"/>
      <c r="BC1023" s="1"/>
      <c r="BD1023" s="1"/>
      <c r="BH1023" s="1"/>
      <c r="BI1023" s="1"/>
      <c r="BJ1023" s="1"/>
    </row>
    <row r="1024" spans="38:62">
      <c r="AL1024" s="1"/>
      <c r="AM1024" s="1"/>
      <c r="AN1024" s="1"/>
      <c r="AO1024" s="1"/>
      <c r="AP1024" s="1"/>
      <c r="AQ1024" s="1"/>
      <c r="AS1024" s="1"/>
      <c r="AT1024" s="1"/>
      <c r="AU1024" s="1"/>
      <c r="BB1024" s="1"/>
      <c r="BC1024" s="1"/>
      <c r="BD1024" s="1"/>
      <c r="BH1024" s="1"/>
      <c r="BI1024" s="1"/>
      <c r="BJ1024" s="1"/>
    </row>
    <row r="1025" spans="38:62">
      <c r="AL1025" s="1"/>
      <c r="AM1025" s="1"/>
      <c r="AN1025" s="1"/>
      <c r="AO1025" s="1"/>
      <c r="AP1025" s="1"/>
      <c r="AQ1025" s="1"/>
      <c r="AS1025" s="1"/>
      <c r="AT1025" s="1"/>
      <c r="AU1025" s="1"/>
      <c r="BB1025" s="1"/>
      <c r="BC1025" s="1"/>
      <c r="BD1025" s="1"/>
      <c r="BH1025" s="1"/>
      <c r="BI1025" s="1"/>
      <c r="BJ1025" s="1"/>
    </row>
    <row r="1026" spans="38:62">
      <c r="AL1026" s="1"/>
      <c r="AM1026" s="1"/>
      <c r="AN1026" s="1"/>
      <c r="AO1026" s="1"/>
      <c r="AP1026" s="1"/>
      <c r="AQ1026" s="1"/>
      <c r="AS1026" s="1"/>
      <c r="AT1026" s="1"/>
      <c r="AU1026" s="1"/>
      <c r="BB1026" s="1"/>
      <c r="BC1026" s="1"/>
      <c r="BD1026" s="1"/>
      <c r="BH1026" s="1"/>
      <c r="BI1026" s="1"/>
      <c r="BJ1026" s="1"/>
    </row>
    <row r="1027" spans="38:62">
      <c r="AL1027" s="1"/>
      <c r="AM1027" s="1"/>
      <c r="AN1027" s="1"/>
      <c r="AO1027" s="1"/>
      <c r="AP1027" s="1"/>
      <c r="AQ1027" s="1"/>
      <c r="AS1027" s="1"/>
      <c r="AT1027" s="1"/>
      <c r="AU1027" s="1"/>
      <c r="BB1027" s="1"/>
      <c r="BC1027" s="1"/>
      <c r="BD1027" s="1"/>
      <c r="BH1027" s="1"/>
      <c r="BI1027" s="1"/>
      <c r="BJ1027" s="1"/>
    </row>
    <row r="1028" spans="38:62">
      <c r="AL1028" s="1"/>
      <c r="AM1028" s="1"/>
      <c r="AN1028" s="1"/>
      <c r="AO1028" s="1"/>
      <c r="AP1028" s="1"/>
      <c r="AQ1028" s="1"/>
      <c r="AS1028" s="1"/>
      <c r="AT1028" s="1"/>
      <c r="AU1028" s="1"/>
      <c r="BB1028" s="1"/>
      <c r="BC1028" s="1"/>
      <c r="BD1028" s="1"/>
      <c r="BH1028" s="1"/>
      <c r="BI1028" s="1"/>
      <c r="BJ1028" s="1"/>
    </row>
    <row r="1029" spans="38:62">
      <c r="AL1029" s="1"/>
      <c r="AM1029" s="1"/>
      <c r="AN1029" s="1"/>
      <c r="AO1029" s="1"/>
      <c r="AP1029" s="1"/>
      <c r="AQ1029" s="1"/>
      <c r="AS1029" s="1"/>
      <c r="AT1029" s="1"/>
      <c r="AU1029" s="1"/>
      <c r="BB1029" s="1"/>
      <c r="BC1029" s="1"/>
      <c r="BD1029" s="1"/>
      <c r="BH1029" s="1"/>
      <c r="BI1029" s="1"/>
      <c r="BJ1029" s="1"/>
    </row>
    <row r="1030" spans="38:62">
      <c r="AL1030" s="1"/>
      <c r="AM1030" s="1"/>
      <c r="AN1030" s="1"/>
      <c r="AO1030" s="1"/>
      <c r="AP1030" s="1"/>
      <c r="AQ1030" s="1"/>
      <c r="AS1030" s="1"/>
      <c r="AT1030" s="1"/>
      <c r="AU1030" s="1"/>
      <c r="BB1030" s="1"/>
      <c r="BC1030" s="1"/>
      <c r="BD1030" s="1"/>
      <c r="BH1030" s="1"/>
      <c r="BI1030" s="1"/>
      <c r="BJ1030" s="1"/>
    </row>
    <row r="1031" spans="38:62">
      <c r="AL1031" s="1"/>
      <c r="AM1031" s="1"/>
      <c r="AN1031" s="1"/>
      <c r="AO1031" s="1"/>
      <c r="AP1031" s="1"/>
      <c r="AQ1031" s="1"/>
      <c r="AS1031" s="1"/>
      <c r="AT1031" s="1"/>
      <c r="AU1031" s="1"/>
      <c r="BB1031" s="1"/>
      <c r="BC1031" s="1"/>
      <c r="BD1031" s="1"/>
      <c r="BH1031" s="1"/>
      <c r="BI1031" s="1"/>
      <c r="BJ1031" s="1"/>
    </row>
    <row r="1032" spans="38:62">
      <c r="AL1032" s="1"/>
      <c r="AM1032" s="1"/>
      <c r="AN1032" s="1"/>
      <c r="AO1032" s="1"/>
      <c r="AP1032" s="1"/>
      <c r="AQ1032" s="1"/>
      <c r="AS1032" s="1"/>
      <c r="AT1032" s="1"/>
      <c r="AU1032" s="1"/>
      <c r="BB1032" s="1"/>
      <c r="BC1032" s="1"/>
      <c r="BD1032" s="1"/>
      <c r="BH1032" s="1"/>
      <c r="BI1032" s="1"/>
      <c r="BJ1032" s="1"/>
    </row>
    <row r="1033" spans="38:62">
      <c r="AL1033" s="1"/>
      <c r="AM1033" s="1"/>
      <c r="AN1033" s="1"/>
      <c r="AO1033" s="1"/>
      <c r="AP1033" s="1"/>
      <c r="AQ1033" s="1"/>
      <c r="AS1033" s="1"/>
      <c r="AT1033" s="1"/>
      <c r="AU1033" s="1"/>
      <c r="BB1033" s="1"/>
      <c r="BC1033" s="1"/>
      <c r="BD1033" s="1"/>
      <c r="BH1033" s="1"/>
      <c r="BI1033" s="1"/>
      <c r="BJ1033" s="1"/>
    </row>
    <row r="1034" spans="38:62">
      <c r="AL1034" s="1"/>
      <c r="AM1034" s="1"/>
      <c r="AN1034" s="1"/>
      <c r="AO1034" s="1"/>
      <c r="AP1034" s="1"/>
      <c r="AQ1034" s="1"/>
      <c r="AS1034" s="1"/>
      <c r="AT1034" s="1"/>
      <c r="AU1034" s="1"/>
      <c r="BB1034" s="1"/>
      <c r="BC1034" s="1"/>
      <c r="BD1034" s="1"/>
      <c r="BH1034" s="1"/>
      <c r="BI1034" s="1"/>
      <c r="BJ1034" s="1"/>
    </row>
    <row r="1035" spans="38:62">
      <c r="AL1035" s="1"/>
      <c r="AM1035" s="1"/>
      <c r="AN1035" s="1"/>
      <c r="AO1035" s="1"/>
      <c r="AP1035" s="1"/>
      <c r="AQ1035" s="1"/>
      <c r="AS1035" s="1"/>
      <c r="AT1035" s="1"/>
      <c r="AU1035" s="1"/>
      <c r="BB1035" s="1"/>
      <c r="BC1035" s="1"/>
      <c r="BD1035" s="1"/>
      <c r="BH1035" s="1"/>
      <c r="BI1035" s="1"/>
      <c r="BJ1035" s="1"/>
    </row>
    <row r="1036" spans="38:62">
      <c r="AL1036" s="1"/>
      <c r="AM1036" s="1"/>
      <c r="AN1036" s="1"/>
      <c r="AO1036" s="1"/>
      <c r="AP1036" s="1"/>
      <c r="AQ1036" s="1"/>
      <c r="AS1036" s="1"/>
      <c r="AT1036" s="1"/>
      <c r="AU1036" s="1"/>
      <c r="BB1036" s="1"/>
      <c r="BC1036" s="1"/>
      <c r="BD1036" s="1"/>
      <c r="BH1036" s="1"/>
      <c r="BI1036" s="1"/>
      <c r="BJ1036" s="1"/>
    </row>
    <row r="1037" spans="38:62">
      <c r="AL1037" s="1"/>
      <c r="AM1037" s="1"/>
      <c r="AN1037" s="1"/>
      <c r="AO1037" s="1"/>
      <c r="AP1037" s="1"/>
      <c r="AQ1037" s="1"/>
      <c r="AS1037" s="1"/>
      <c r="AT1037" s="1"/>
      <c r="AU1037" s="1"/>
      <c r="BB1037" s="1"/>
      <c r="BC1037" s="1"/>
      <c r="BD1037" s="1"/>
      <c r="BH1037" s="1"/>
      <c r="BI1037" s="1"/>
      <c r="BJ1037" s="1"/>
    </row>
    <row r="1038" spans="38:62">
      <c r="AL1038" s="1"/>
      <c r="AM1038" s="1"/>
      <c r="AN1038" s="1"/>
      <c r="AO1038" s="1"/>
      <c r="AP1038" s="1"/>
      <c r="AQ1038" s="1"/>
      <c r="AS1038" s="1"/>
      <c r="AT1038" s="1"/>
      <c r="AU1038" s="1"/>
      <c r="BB1038" s="1"/>
      <c r="BC1038" s="1"/>
      <c r="BD1038" s="1"/>
      <c r="BH1038" s="1"/>
      <c r="BI1038" s="1"/>
      <c r="BJ1038" s="1"/>
    </row>
    <row r="1039" spans="38:62">
      <c r="AL1039" s="1"/>
      <c r="AM1039" s="1"/>
      <c r="AN1039" s="1"/>
      <c r="AO1039" s="1"/>
      <c r="AP1039" s="1"/>
      <c r="AQ1039" s="1"/>
      <c r="AS1039" s="1"/>
      <c r="AT1039" s="1"/>
      <c r="AU1039" s="1"/>
      <c r="BB1039" s="1"/>
      <c r="BC1039" s="1"/>
      <c r="BD1039" s="1"/>
      <c r="BH1039" s="1"/>
      <c r="BI1039" s="1"/>
      <c r="BJ1039" s="1"/>
    </row>
    <row r="1040" spans="38:62">
      <c r="AL1040" s="1"/>
      <c r="AM1040" s="1"/>
      <c r="AN1040" s="1"/>
      <c r="AO1040" s="1"/>
      <c r="AP1040" s="1"/>
      <c r="AQ1040" s="1"/>
      <c r="AS1040" s="1"/>
      <c r="AT1040" s="1"/>
      <c r="AU1040" s="1"/>
      <c r="BB1040" s="1"/>
      <c r="BC1040" s="1"/>
      <c r="BD1040" s="1"/>
      <c r="BH1040" s="1"/>
      <c r="BI1040" s="1"/>
      <c r="BJ1040" s="1"/>
    </row>
    <row r="1041" spans="38:62">
      <c r="AL1041" s="1"/>
      <c r="AM1041" s="1"/>
      <c r="AN1041" s="1"/>
      <c r="AO1041" s="1"/>
      <c r="AP1041" s="1"/>
      <c r="AQ1041" s="1"/>
      <c r="AS1041" s="1"/>
      <c r="AT1041" s="1"/>
      <c r="AU1041" s="1"/>
      <c r="BB1041" s="1"/>
      <c r="BC1041" s="1"/>
      <c r="BD1041" s="1"/>
      <c r="BH1041" s="1"/>
      <c r="BI1041" s="1"/>
      <c r="BJ1041" s="1"/>
    </row>
    <row r="1042" spans="38:62">
      <c r="AL1042" s="1"/>
      <c r="AM1042" s="1"/>
      <c r="AN1042" s="1"/>
      <c r="AO1042" s="1"/>
      <c r="AP1042" s="1"/>
      <c r="AQ1042" s="1"/>
      <c r="AS1042" s="1"/>
      <c r="AT1042" s="1"/>
      <c r="AU1042" s="1"/>
      <c r="BB1042" s="1"/>
      <c r="BC1042" s="1"/>
      <c r="BD1042" s="1"/>
      <c r="BH1042" s="1"/>
      <c r="BI1042" s="1"/>
      <c r="BJ1042" s="1"/>
    </row>
    <row r="1043" spans="38:62">
      <c r="AL1043" s="1"/>
      <c r="AM1043" s="1"/>
      <c r="AN1043" s="1"/>
      <c r="AO1043" s="1"/>
      <c r="AP1043" s="1"/>
      <c r="AQ1043" s="1"/>
      <c r="AS1043" s="1"/>
      <c r="AT1043" s="1"/>
      <c r="AU1043" s="1"/>
      <c r="BB1043" s="1"/>
      <c r="BC1043" s="1"/>
      <c r="BD1043" s="1"/>
      <c r="BH1043" s="1"/>
      <c r="BI1043" s="1"/>
      <c r="BJ1043" s="1"/>
    </row>
    <row r="1044" spans="38:62">
      <c r="AL1044" s="1"/>
      <c r="AM1044" s="1"/>
      <c r="AN1044" s="1"/>
      <c r="AO1044" s="1"/>
      <c r="AP1044" s="1"/>
      <c r="AQ1044" s="1"/>
      <c r="AS1044" s="1"/>
      <c r="AT1044" s="1"/>
      <c r="AU1044" s="1"/>
      <c r="BB1044" s="1"/>
      <c r="BC1044" s="1"/>
      <c r="BD1044" s="1"/>
      <c r="BH1044" s="1"/>
      <c r="BI1044" s="1"/>
      <c r="BJ1044" s="1"/>
    </row>
    <row r="1045" spans="38:62">
      <c r="AL1045" s="1"/>
      <c r="AM1045" s="1"/>
      <c r="AN1045" s="1"/>
      <c r="AO1045" s="1"/>
      <c r="AP1045" s="1"/>
      <c r="AQ1045" s="1"/>
      <c r="AS1045" s="1"/>
      <c r="AT1045" s="1"/>
      <c r="AU1045" s="1"/>
      <c r="BB1045" s="1"/>
      <c r="BC1045" s="1"/>
      <c r="BD1045" s="1"/>
      <c r="BH1045" s="1"/>
      <c r="BI1045" s="1"/>
      <c r="BJ1045" s="1"/>
    </row>
    <row r="1046" spans="38:62">
      <c r="AL1046" s="1"/>
      <c r="AM1046" s="1"/>
      <c r="AN1046" s="1"/>
      <c r="AO1046" s="1"/>
      <c r="AP1046" s="1"/>
      <c r="AQ1046" s="1"/>
      <c r="AS1046" s="1"/>
      <c r="AT1046" s="1"/>
      <c r="AU1046" s="1"/>
      <c r="BB1046" s="1"/>
      <c r="BC1046" s="1"/>
      <c r="BD1046" s="1"/>
      <c r="BH1046" s="1"/>
      <c r="BI1046" s="1"/>
      <c r="BJ1046" s="1"/>
    </row>
    <row r="1047" spans="38:62">
      <c r="AL1047" s="1"/>
      <c r="AM1047" s="1"/>
      <c r="AN1047" s="1"/>
      <c r="AO1047" s="1"/>
      <c r="AP1047" s="1"/>
      <c r="AQ1047" s="1"/>
      <c r="AS1047" s="1"/>
      <c r="AT1047" s="1"/>
      <c r="AU1047" s="1"/>
      <c r="BB1047" s="1"/>
      <c r="BC1047" s="1"/>
      <c r="BD1047" s="1"/>
      <c r="BH1047" s="1"/>
      <c r="BI1047" s="1"/>
      <c r="BJ1047" s="1"/>
    </row>
    <row r="1048" spans="38:62">
      <c r="AL1048" s="1"/>
      <c r="AM1048" s="1"/>
      <c r="AN1048" s="1"/>
      <c r="AO1048" s="1"/>
      <c r="AP1048" s="1"/>
      <c r="AQ1048" s="1"/>
      <c r="AS1048" s="1"/>
      <c r="AT1048" s="1"/>
      <c r="AU1048" s="1"/>
      <c r="BB1048" s="1"/>
      <c r="BC1048" s="1"/>
      <c r="BD1048" s="1"/>
      <c r="BH1048" s="1"/>
      <c r="BI1048" s="1"/>
      <c r="BJ1048" s="1"/>
    </row>
    <row r="1049" spans="38:62">
      <c r="AL1049" s="1"/>
      <c r="AM1049" s="1"/>
      <c r="AN1049" s="1"/>
      <c r="AO1049" s="1"/>
      <c r="AP1049" s="1"/>
      <c r="AQ1049" s="1"/>
      <c r="AS1049" s="1"/>
      <c r="AT1049" s="1"/>
      <c r="AU1049" s="1"/>
      <c r="BB1049" s="1"/>
      <c r="BC1049" s="1"/>
      <c r="BD1049" s="1"/>
      <c r="BH1049" s="1"/>
      <c r="BI1049" s="1"/>
      <c r="BJ1049" s="1"/>
    </row>
    <row r="1050" spans="38:62">
      <c r="AL1050" s="1"/>
      <c r="AM1050" s="1"/>
      <c r="AN1050" s="1"/>
      <c r="AO1050" s="1"/>
      <c r="AP1050" s="1"/>
      <c r="AQ1050" s="1"/>
      <c r="AS1050" s="1"/>
      <c r="AT1050" s="1"/>
      <c r="AU1050" s="1"/>
      <c r="BB1050" s="1"/>
      <c r="BC1050" s="1"/>
      <c r="BD1050" s="1"/>
      <c r="BH1050" s="1"/>
      <c r="BI1050" s="1"/>
      <c r="BJ1050" s="1"/>
    </row>
    <row r="1051" spans="38:62">
      <c r="AL1051" s="1"/>
      <c r="AM1051" s="1"/>
      <c r="AN1051" s="1"/>
      <c r="AO1051" s="1"/>
      <c r="AP1051" s="1"/>
      <c r="AQ1051" s="1"/>
      <c r="AS1051" s="1"/>
      <c r="AT1051" s="1"/>
      <c r="AU1051" s="1"/>
      <c r="BB1051" s="1"/>
      <c r="BC1051" s="1"/>
      <c r="BD1051" s="1"/>
      <c r="BH1051" s="1"/>
      <c r="BI1051" s="1"/>
      <c r="BJ1051" s="1"/>
    </row>
    <row r="1052" spans="38:62">
      <c r="AL1052" s="1"/>
      <c r="AM1052" s="1"/>
      <c r="AN1052" s="1"/>
      <c r="AO1052" s="1"/>
      <c r="AP1052" s="1"/>
      <c r="AQ1052" s="1"/>
      <c r="AS1052" s="1"/>
      <c r="AT1052" s="1"/>
      <c r="AU1052" s="1"/>
      <c r="BB1052" s="1"/>
      <c r="BC1052" s="1"/>
      <c r="BD1052" s="1"/>
      <c r="BH1052" s="1"/>
      <c r="BI1052" s="1"/>
      <c r="BJ1052" s="1"/>
    </row>
    <row r="1053" spans="38:62">
      <c r="AL1053" s="1"/>
      <c r="AM1053" s="1"/>
      <c r="AN1053" s="1"/>
      <c r="AO1053" s="1"/>
      <c r="AP1053" s="1"/>
      <c r="AQ1053" s="1"/>
      <c r="AS1053" s="1"/>
      <c r="AT1053" s="1"/>
      <c r="AU1053" s="1"/>
      <c r="BB1053" s="1"/>
      <c r="BC1053" s="1"/>
      <c r="BD1053" s="1"/>
      <c r="BH1053" s="1"/>
      <c r="BI1053" s="1"/>
      <c r="BJ1053" s="1"/>
    </row>
    <row r="1054" spans="38:62">
      <c r="AL1054" s="1"/>
      <c r="AM1054" s="1"/>
      <c r="AN1054" s="1"/>
      <c r="AO1054" s="1"/>
      <c r="AP1054" s="1"/>
      <c r="AQ1054" s="1"/>
      <c r="AS1054" s="1"/>
      <c r="AT1054" s="1"/>
      <c r="AU1054" s="1"/>
      <c r="BB1054" s="1"/>
      <c r="BC1054" s="1"/>
      <c r="BD1054" s="1"/>
      <c r="BH1054" s="1"/>
      <c r="BI1054" s="1"/>
      <c r="BJ1054" s="1"/>
    </row>
    <row r="1055" spans="38:62">
      <c r="AL1055" s="1"/>
      <c r="AM1055" s="1"/>
      <c r="AN1055" s="1"/>
      <c r="AO1055" s="1"/>
      <c r="AP1055" s="1"/>
      <c r="AQ1055" s="1"/>
      <c r="AS1055" s="1"/>
      <c r="AT1055" s="1"/>
      <c r="AU1055" s="1"/>
      <c r="BB1055" s="1"/>
      <c r="BC1055" s="1"/>
      <c r="BD1055" s="1"/>
      <c r="BH1055" s="1"/>
      <c r="BI1055" s="1"/>
      <c r="BJ1055" s="1"/>
    </row>
    <row r="1056" spans="38:62">
      <c r="AL1056" s="1"/>
      <c r="AM1056" s="1"/>
      <c r="AN1056" s="1"/>
      <c r="AO1056" s="1"/>
      <c r="AP1056" s="1"/>
      <c r="AQ1056" s="1"/>
      <c r="AS1056" s="1"/>
      <c r="AT1056" s="1"/>
      <c r="AU1056" s="1"/>
      <c r="BB1056" s="1"/>
      <c r="BC1056" s="1"/>
      <c r="BD1056" s="1"/>
      <c r="BH1056" s="1"/>
      <c r="BI1056" s="1"/>
      <c r="BJ1056" s="1"/>
    </row>
    <row r="1057" spans="38:62">
      <c r="AL1057" s="1"/>
      <c r="AM1057" s="1"/>
      <c r="AN1057" s="1"/>
      <c r="AO1057" s="1"/>
      <c r="AP1057" s="1"/>
      <c r="AQ1057" s="1"/>
      <c r="AS1057" s="1"/>
      <c r="AT1057" s="1"/>
      <c r="AU1057" s="1"/>
      <c r="BB1057" s="1"/>
      <c r="BC1057" s="1"/>
      <c r="BD1057" s="1"/>
      <c r="BH1057" s="1"/>
      <c r="BI1057" s="1"/>
      <c r="BJ1057" s="1"/>
    </row>
    <row r="1058" spans="38:62">
      <c r="AL1058" s="1"/>
      <c r="AM1058" s="1"/>
      <c r="AN1058" s="1"/>
      <c r="AO1058" s="1"/>
      <c r="AP1058" s="1"/>
      <c r="AQ1058" s="1"/>
      <c r="AS1058" s="1"/>
      <c r="AT1058" s="1"/>
      <c r="AU1058" s="1"/>
      <c r="BB1058" s="1"/>
      <c r="BC1058" s="1"/>
      <c r="BD1058" s="1"/>
      <c r="BH1058" s="1"/>
      <c r="BI1058" s="1"/>
      <c r="BJ1058" s="1"/>
    </row>
    <row r="1059" spans="38:62">
      <c r="AL1059" s="1"/>
      <c r="AM1059" s="1"/>
      <c r="AN1059" s="1"/>
      <c r="AO1059" s="1"/>
      <c r="AP1059" s="1"/>
      <c r="AQ1059" s="1"/>
      <c r="AS1059" s="1"/>
      <c r="AT1059" s="1"/>
      <c r="AU1059" s="1"/>
      <c r="BB1059" s="1"/>
      <c r="BC1059" s="1"/>
      <c r="BD1059" s="1"/>
      <c r="BH1059" s="1"/>
      <c r="BI1059" s="1"/>
      <c r="BJ1059" s="1"/>
    </row>
    <row r="1060" spans="38:62">
      <c r="AL1060" s="1"/>
      <c r="AM1060" s="1"/>
      <c r="AN1060" s="1"/>
      <c r="AO1060" s="1"/>
      <c r="AP1060" s="1"/>
      <c r="AQ1060" s="1"/>
      <c r="AS1060" s="1"/>
      <c r="AT1060" s="1"/>
      <c r="AU1060" s="1"/>
      <c r="BB1060" s="1"/>
      <c r="BC1060" s="1"/>
      <c r="BD1060" s="1"/>
      <c r="BH1060" s="1"/>
      <c r="BI1060" s="1"/>
      <c r="BJ1060" s="1"/>
    </row>
    <row r="1061" spans="38:62">
      <c r="AL1061" s="1"/>
      <c r="AM1061" s="1"/>
      <c r="AN1061" s="1"/>
      <c r="AO1061" s="1"/>
      <c r="AP1061" s="1"/>
      <c r="AQ1061" s="1"/>
      <c r="AS1061" s="1"/>
      <c r="AT1061" s="1"/>
      <c r="AU1061" s="1"/>
      <c r="BB1061" s="1"/>
      <c r="BC1061" s="1"/>
      <c r="BD1061" s="1"/>
      <c r="BH1061" s="1"/>
      <c r="BI1061" s="1"/>
      <c r="BJ1061" s="1"/>
    </row>
    <row r="1062" spans="38:62">
      <c r="AL1062" s="1"/>
      <c r="AM1062" s="1"/>
      <c r="AN1062" s="1"/>
      <c r="AO1062" s="1"/>
      <c r="AP1062" s="1"/>
      <c r="AQ1062" s="1"/>
      <c r="AS1062" s="1"/>
      <c r="AT1062" s="1"/>
      <c r="AU1062" s="1"/>
      <c r="BB1062" s="1"/>
      <c r="BC1062" s="1"/>
      <c r="BD1062" s="1"/>
      <c r="BH1062" s="1"/>
      <c r="BI1062" s="1"/>
      <c r="BJ1062" s="1"/>
    </row>
    <row r="1063" spans="38:62">
      <c r="AL1063" s="1"/>
      <c r="AM1063" s="1"/>
      <c r="AN1063" s="1"/>
      <c r="AO1063" s="1"/>
      <c r="AP1063" s="1"/>
      <c r="AQ1063" s="1"/>
      <c r="AS1063" s="1"/>
      <c r="AT1063" s="1"/>
      <c r="AU1063" s="1"/>
      <c r="BB1063" s="1"/>
      <c r="BC1063" s="1"/>
      <c r="BD1063" s="1"/>
      <c r="BH1063" s="1"/>
      <c r="BI1063" s="1"/>
      <c r="BJ1063" s="1"/>
    </row>
    <row r="1064" spans="38:62">
      <c r="AL1064" s="1"/>
      <c r="AM1064" s="1"/>
      <c r="AN1064" s="1"/>
      <c r="AO1064" s="1"/>
      <c r="AP1064" s="1"/>
      <c r="AQ1064" s="1"/>
      <c r="AS1064" s="1"/>
      <c r="AT1064" s="1"/>
      <c r="AU1064" s="1"/>
      <c r="BB1064" s="1"/>
      <c r="BC1064" s="1"/>
      <c r="BD1064" s="1"/>
      <c r="BH1064" s="1"/>
      <c r="BI1064" s="1"/>
      <c r="BJ1064" s="1"/>
    </row>
    <row r="1065" spans="38:62">
      <c r="AL1065" s="1"/>
      <c r="AM1065" s="1"/>
      <c r="AN1065" s="1"/>
      <c r="AO1065" s="1"/>
      <c r="AP1065" s="1"/>
      <c r="AQ1065" s="1"/>
      <c r="AS1065" s="1"/>
      <c r="AT1065" s="1"/>
      <c r="AU1065" s="1"/>
      <c r="BB1065" s="1"/>
      <c r="BC1065" s="1"/>
      <c r="BD1065" s="1"/>
      <c r="BH1065" s="1"/>
      <c r="BI1065" s="1"/>
      <c r="BJ1065" s="1"/>
    </row>
    <row r="1066" spans="38:62">
      <c r="AL1066" s="1"/>
      <c r="AM1066" s="1"/>
      <c r="AN1066" s="1"/>
      <c r="AO1066" s="1"/>
      <c r="AP1066" s="1"/>
      <c r="AQ1066" s="1"/>
      <c r="AS1066" s="1"/>
      <c r="AT1066" s="1"/>
      <c r="AU1066" s="1"/>
      <c r="BB1066" s="1"/>
      <c r="BC1066" s="1"/>
      <c r="BD1066" s="1"/>
      <c r="BH1066" s="1"/>
      <c r="BI1066" s="1"/>
      <c r="BJ1066" s="1"/>
    </row>
    <row r="1067" spans="38:62">
      <c r="AL1067" s="1"/>
      <c r="AM1067" s="1"/>
      <c r="AN1067" s="1"/>
      <c r="AO1067" s="1"/>
      <c r="AP1067" s="1"/>
      <c r="AQ1067" s="1"/>
      <c r="AS1067" s="1"/>
      <c r="AT1067" s="1"/>
      <c r="AU1067" s="1"/>
      <c r="BB1067" s="1"/>
      <c r="BC1067" s="1"/>
      <c r="BD1067" s="1"/>
      <c r="BH1067" s="1"/>
      <c r="BI1067" s="1"/>
      <c r="BJ1067" s="1"/>
    </row>
    <row r="1068" spans="38:62">
      <c r="AL1068" s="1"/>
      <c r="AM1068" s="1"/>
      <c r="AN1068" s="1"/>
      <c r="AO1068" s="1"/>
      <c r="AP1068" s="1"/>
      <c r="AQ1068" s="1"/>
      <c r="AS1068" s="1"/>
      <c r="AT1068" s="1"/>
      <c r="AU1068" s="1"/>
      <c r="BB1068" s="1"/>
      <c r="BC1068" s="1"/>
      <c r="BD1068" s="1"/>
      <c r="BH1068" s="1"/>
      <c r="BI1068" s="1"/>
      <c r="BJ1068" s="1"/>
    </row>
    <row r="1069" spans="38:62">
      <c r="AL1069" s="1"/>
      <c r="AM1069" s="1"/>
      <c r="AN1069" s="1"/>
      <c r="AO1069" s="1"/>
      <c r="AP1069" s="1"/>
      <c r="AQ1069" s="1"/>
      <c r="AS1069" s="1"/>
      <c r="AT1069" s="1"/>
      <c r="AU1069" s="1"/>
      <c r="BB1069" s="1"/>
      <c r="BC1069" s="1"/>
      <c r="BD1069" s="1"/>
      <c r="BH1069" s="1"/>
      <c r="BI1069" s="1"/>
      <c r="BJ1069" s="1"/>
    </row>
    <row r="1070" spans="38:62">
      <c r="AL1070" s="1"/>
      <c r="AM1070" s="1"/>
      <c r="AN1070" s="1"/>
      <c r="AO1070" s="1"/>
      <c r="AP1070" s="1"/>
      <c r="AQ1070" s="1"/>
      <c r="AS1070" s="1"/>
      <c r="AT1070" s="1"/>
      <c r="AU1070" s="1"/>
      <c r="BB1070" s="1"/>
      <c r="BC1070" s="1"/>
      <c r="BD1070" s="1"/>
      <c r="BH1070" s="1"/>
      <c r="BI1070" s="1"/>
      <c r="BJ1070" s="1"/>
    </row>
    <row r="1071" spans="38:62">
      <c r="AL1071" s="1"/>
      <c r="AM1071" s="1"/>
      <c r="AN1071" s="1"/>
      <c r="AO1071" s="1"/>
      <c r="AP1071" s="1"/>
      <c r="AQ1071" s="1"/>
      <c r="AS1071" s="1"/>
      <c r="AT1071" s="1"/>
      <c r="AU1071" s="1"/>
      <c r="BB1071" s="1"/>
      <c r="BC1071" s="1"/>
      <c r="BD1071" s="1"/>
      <c r="BH1071" s="1"/>
      <c r="BI1071" s="1"/>
      <c r="BJ1071" s="1"/>
    </row>
    <row r="1072" spans="38:62">
      <c r="AL1072" s="1"/>
      <c r="AM1072" s="1"/>
      <c r="AN1072" s="1"/>
      <c r="AO1072" s="1"/>
      <c r="AP1072" s="1"/>
      <c r="AQ1072" s="1"/>
      <c r="AS1072" s="1"/>
      <c r="AT1072" s="1"/>
      <c r="AU1072" s="1"/>
      <c r="BB1072" s="1"/>
      <c r="BC1072" s="1"/>
      <c r="BD1072" s="1"/>
      <c r="BH1072" s="1"/>
      <c r="BI1072" s="1"/>
      <c r="BJ1072" s="1"/>
    </row>
    <row r="1073" spans="38:62">
      <c r="AL1073" s="1"/>
      <c r="AM1073" s="1"/>
      <c r="AN1073" s="1"/>
      <c r="AO1073" s="1"/>
      <c r="AP1073" s="1"/>
      <c r="AQ1073" s="1"/>
      <c r="AS1073" s="1"/>
      <c r="AT1073" s="1"/>
      <c r="AU1073" s="1"/>
      <c r="BB1073" s="1"/>
      <c r="BC1073" s="1"/>
      <c r="BD1073" s="1"/>
      <c r="BH1073" s="1"/>
      <c r="BI1073" s="1"/>
      <c r="BJ1073" s="1"/>
    </row>
    <row r="1074" spans="38:62">
      <c r="AL1074" s="1"/>
      <c r="AM1074" s="1"/>
      <c r="AN1074" s="1"/>
      <c r="AO1074" s="1"/>
      <c r="AP1074" s="1"/>
      <c r="AQ1074" s="1"/>
      <c r="AS1074" s="1"/>
      <c r="AT1074" s="1"/>
      <c r="AU1074" s="1"/>
      <c r="BB1074" s="1"/>
      <c r="BC1074" s="1"/>
      <c r="BD1074" s="1"/>
      <c r="BH1074" s="1"/>
      <c r="BI1074" s="1"/>
      <c r="BJ1074" s="1"/>
    </row>
    <row r="1075" spans="38:62">
      <c r="AL1075" s="1"/>
      <c r="AM1075" s="1"/>
      <c r="AN1075" s="1"/>
      <c r="AO1075" s="1"/>
      <c r="AP1075" s="1"/>
      <c r="AQ1075" s="1"/>
      <c r="AS1075" s="1"/>
      <c r="AT1075" s="1"/>
      <c r="AU1075" s="1"/>
      <c r="BB1075" s="1"/>
      <c r="BC1075" s="1"/>
      <c r="BD1075" s="1"/>
      <c r="BH1075" s="1"/>
      <c r="BI1075" s="1"/>
      <c r="BJ1075" s="1"/>
    </row>
    <row r="1076" spans="38:62">
      <c r="AL1076" s="1"/>
      <c r="AM1076" s="1"/>
      <c r="AN1076" s="1"/>
      <c r="AO1076" s="1"/>
      <c r="AP1076" s="1"/>
      <c r="AQ1076" s="1"/>
      <c r="AS1076" s="1"/>
      <c r="AT1076" s="1"/>
      <c r="AU1076" s="1"/>
      <c r="BB1076" s="1"/>
      <c r="BC1076" s="1"/>
      <c r="BD1076" s="1"/>
      <c r="BH1076" s="1"/>
      <c r="BI1076" s="1"/>
      <c r="BJ1076" s="1"/>
    </row>
    <row r="1077" spans="38:62">
      <c r="AL1077" s="1"/>
      <c r="AM1077" s="1"/>
      <c r="AN1077" s="1"/>
      <c r="AO1077" s="1"/>
      <c r="AP1077" s="1"/>
      <c r="AQ1077" s="1"/>
      <c r="AS1077" s="1"/>
      <c r="AT1077" s="1"/>
      <c r="AU1077" s="1"/>
      <c r="BB1077" s="1"/>
      <c r="BC1077" s="1"/>
      <c r="BD1077" s="1"/>
      <c r="BH1077" s="1"/>
      <c r="BI1077" s="1"/>
      <c r="BJ1077" s="1"/>
    </row>
    <row r="1078" spans="38:62">
      <c r="AL1078" s="1"/>
      <c r="AM1078" s="1"/>
      <c r="AN1078" s="1"/>
      <c r="AO1078" s="1"/>
      <c r="AP1078" s="1"/>
      <c r="AQ1078" s="1"/>
      <c r="AS1078" s="1"/>
      <c r="AT1078" s="1"/>
      <c r="AU1078" s="1"/>
      <c r="BB1078" s="1"/>
      <c r="BC1078" s="1"/>
      <c r="BD1078" s="1"/>
      <c r="BH1078" s="1"/>
      <c r="BI1078" s="1"/>
      <c r="BJ1078" s="1"/>
    </row>
    <row r="1079" spans="38:62">
      <c r="AL1079" s="1"/>
      <c r="AM1079" s="1"/>
      <c r="AN1079" s="1"/>
      <c r="AO1079" s="1"/>
      <c r="AP1079" s="1"/>
      <c r="AQ1079" s="1"/>
      <c r="AS1079" s="1"/>
      <c r="AT1079" s="1"/>
      <c r="AU1079" s="1"/>
      <c r="BB1079" s="1"/>
      <c r="BC1079" s="1"/>
      <c r="BD1079" s="1"/>
      <c r="BH1079" s="1"/>
      <c r="BI1079" s="1"/>
      <c r="BJ1079" s="1"/>
    </row>
    <row r="1080" spans="38:62">
      <c r="AL1080" s="1"/>
      <c r="AM1080" s="1"/>
      <c r="AN1080" s="1"/>
      <c r="AO1080" s="1"/>
      <c r="AP1080" s="1"/>
      <c r="AQ1080" s="1"/>
      <c r="AS1080" s="1"/>
      <c r="AT1080" s="1"/>
      <c r="AU1080" s="1"/>
      <c r="BB1080" s="1"/>
      <c r="BC1080" s="1"/>
      <c r="BD1080" s="1"/>
      <c r="BH1080" s="1"/>
      <c r="BI1080" s="1"/>
      <c r="BJ1080" s="1"/>
    </row>
    <row r="1081" spans="38:62">
      <c r="AL1081" s="1"/>
      <c r="AM1081" s="1"/>
      <c r="AN1081" s="1"/>
      <c r="AO1081" s="1"/>
      <c r="AP1081" s="1"/>
      <c r="AQ1081" s="1"/>
      <c r="AS1081" s="1"/>
      <c r="AT1081" s="1"/>
      <c r="AU1081" s="1"/>
      <c r="BB1081" s="1"/>
      <c r="BC1081" s="1"/>
      <c r="BD1081" s="1"/>
      <c r="BH1081" s="1"/>
      <c r="BI1081" s="1"/>
      <c r="BJ1081" s="1"/>
    </row>
    <row r="1082" spans="38:62">
      <c r="AL1082" s="1"/>
      <c r="AM1082" s="1"/>
      <c r="AN1082" s="1"/>
      <c r="AO1082" s="1"/>
      <c r="AP1082" s="1"/>
      <c r="AQ1082" s="1"/>
      <c r="AS1082" s="1"/>
      <c r="AT1082" s="1"/>
      <c r="AU1082" s="1"/>
      <c r="BB1082" s="1"/>
      <c r="BC1082" s="1"/>
      <c r="BD1082" s="1"/>
      <c r="BH1082" s="1"/>
      <c r="BI1082" s="1"/>
      <c r="BJ1082" s="1"/>
    </row>
    <row r="1083" spans="38:62">
      <c r="AL1083" s="1"/>
      <c r="AM1083" s="1"/>
      <c r="AN1083" s="1"/>
      <c r="AO1083" s="1"/>
      <c r="AP1083" s="1"/>
      <c r="AQ1083" s="1"/>
      <c r="AS1083" s="1"/>
      <c r="AT1083" s="1"/>
      <c r="AU1083" s="1"/>
      <c r="BB1083" s="1"/>
      <c r="BC1083" s="1"/>
      <c r="BD1083" s="1"/>
      <c r="BH1083" s="1"/>
      <c r="BI1083" s="1"/>
      <c r="BJ1083" s="1"/>
    </row>
    <row r="1084" spans="38:62">
      <c r="AL1084" s="1"/>
      <c r="AM1084" s="1"/>
      <c r="AN1084" s="1"/>
      <c r="AO1084" s="1"/>
      <c r="AP1084" s="1"/>
      <c r="AQ1084" s="1"/>
      <c r="AS1084" s="1"/>
      <c r="AT1084" s="1"/>
      <c r="AU1084" s="1"/>
      <c r="BB1084" s="1"/>
      <c r="BC1084" s="1"/>
      <c r="BD1084" s="1"/>
      <c r="BH1084" s="1"/>
      <c r="BI1084" s="1"/>
      <c r="BJ1084" s="1"/>
    </row>
    <row r="1085" spans="38:62">
      <c r="AL1085" s="1"/>
      <c r="AM1085" s="1"/>
      <c r="AN1085" s="1"/>
      <c r="AO1085" s="1"/>
      <c r="AP1085" s="1"/>
      <c r="AQ1085" s="1"/>
      <c r="AS1085" s="1"/>
      <c r="AT1085" s="1"/>
      <c r="AU1085" s="1"/>
      <c r="BB1085" s="1"/>
      <c r="BC1085" s="1"/>
      <c r="BD1085" s="1"/>
      <c r="BH1085" s="1"/>
      <c r="BI1085" s="1"/>
      <c r="BJ1085" s="1"/>
    </row>
    <row r="1086" spans="38:62">
      <c r="AL1086" s="1"/>
      <c r="AM1086" s="1"/>
      <c r="AN1086" s="1"/>
      <c r="AO1086" s="1"/>
      <c r="AP1086" s="1"/>
      <c r="AQ1086" s="1"/>
      <c r="AS1086" s="1"/>
      <c r="AT1086" s="1"/>
      <c r="AU1086" s="1"/>
      <c r="BB1086" s="1"/>
      <c r="BC1086" s="1"/>
      <c r="BD1086" s="1"/>
      <c r="BH1086" s="1"/>
      <c r="BI1086" s="1"/>
      <c r="BJ1086" s="1"/>
    </row>
    <row r="1087" spans="38:62">
      <c r="AL1087" s="1"/>
      <c r="AM1087" s="1"/>
      <c r="AN1087" s="1"/>
      <c r="AO1087" s="1"/>
      <c r="AP1087" s="1"/>
      <c r="AQ1087" s="1"/>
      <c r="AS1087" s="1"/>
      <c r="AT1087" s="1"/>
      <c r="AU1087" s="1"/>
      <c r="BB1087" s="1"/>
      <c r="BC1087" s="1"/>
      <c r="BD1087" s="1"/>
      <c r="BH1087" s="1"/>
      <c r="BI1087" s="1"/>
      <c r="BJ1087" s="1"/>
    </row>
    <row r="1088" spans="38:62">
      <c r="AL1088" s="1"/>
      <c r="AM1088" s="1"/>
      <c r="AN1088" s="1"/>
      <c r="AO1088" s="1"/>
      <c r="AP1088" s="1"/>
      <c r="AQ1088" s="1"/>
      <c r="AS1088" s="1"/>
      <c r="AT1088" s="1"/>
      <c r="AU1088" s="1"/>
      <c r="BB1088" s="1"/>
      <c r="BC1088" s="1"/>
      <c r="BD1088" s="1"/>
      <c r="BH1088" s="1"/>
      <c r="BI1088" s="1"/>
      <c r="BJ1088" s="1"/>
    </row>
    <row r="1089" spans="38:62">
      <c r="AL1089" s="1"/>
      <c r="AM1089" s="1"/>
      <c r="AN1089" s="1"/>
      <c r="AO1089" s="1"/>
      <c r="AP1089" s="1"/>
      <c r="AQ1089" s="1"/>
      <c r="AS1089" s="1"/>
      <c r="AT1089" s="1"/>
      <c r="AU1089" s="1"/>
      <c r="BB1089" s="1"/>
      <c r="BC1089" s="1"/>
      <c r="BD1089" s="1"/>
      <c r="BH1089" s="1"/>
      <c r="BI1089" s="1"/>
      <c r="BJ1089" s="1"/>
    </row>
    <row r="1090" spans="38:62">
      <c r="AL1090" s="1"/>
      <c r="AM1090" s="1"/>
      <c r="AN1090" s="1"/>
      <c r="AO1090" s="1"/>
      <c r="AP1090" s="1"/>
      <c r="AQ1090" s="1"/>
      <c r="AS1090" s="1"/>
      <c r="AT1090" s="1"/>
      <c r="AU1090" s="1"/>
      <c r="BB1090" s="1"/>
      <c r="BC1090" s="1"/>
      <c r="BD1090" s="1"/>
      <c r="BH1090" s="1"/>
      <c r="BI1090" s="1"/>
      <c r="BJ1090" s="1"/>
    </row>
    <row r="1091" spans="38:62">
      <c r="AL1091" s="1"/>
      <c r="AM1091" s="1"/>
      <c r="AN1091" s="1"/>
      <c r="AO1091" s="1"/>
      <c r="AP1091" s="1"/>
      <c r="AQ1091" s="1"/>
      <c r="AS1091" s="1"/>
      <c r="AT1091" s="1"/>
      <c r="AU1091" s="1"/>
      <c r="BB1091" s="1"/>
      <c r="BC1091" s="1"/>
      <c r="BD1091" s="1"/>
      <c r="BH1091" s="1"/>
      <c r="BI1091" s="1"/>
      <c r="BJ1091" s="1"/>
    </row>
    <row r="1092" spans="38:62">
      <c r="AL1092" s="1"/>
      <c r="AM1092" s="1"/>
      <c r="AN1092" s="1"/>
      <c r="AO1092" s="1"/>
      <c r="AP1092" s="1"/>
      <c r="AQ1092" s="1"/>
      <c r="AS1092" s="1"/>
      <c r="AT1092" s="1"/>
      <c r="AU1092" s="1"/>
      <c r="BB1092" s="1"/>
      <c r="BC1092" s="1"/>
      <c r="BD1092" s="1"/>
      <c r="BH1092" s="1"/>
      <c r="BI1092" s="1"/>
      <c r="BJ1092" s="1"/>
    </row>
    <row r="1093" spans="38:62">
      <c r="AL1093" s="1"/>
      <c r="AM1093" s="1"/>
      <c r="AN1093" s="1"/>
      <c r="AO1093" s="1"/>
      <c r="AP1093" s="1"/>
      <c r="AQ1093" s="1"/>
      <c r="AS1093" s="1"/>
      <c r="AT1093" s="1"/>
      <c r="AU1093" s="1"/>
      <c r="BB1093" s="1"/>
      <c r="BC1093" s="1"/>
      <c r="BD1093" s="1"/>
      <c r="BH1093" s="1"/>
      <c r="BI1093" s="1"/>
      <c r="BJ1093" s="1"/>
    </row>
    <row r="1094" spans="38:62">
      <c r="AL1094" s="1"/>
      <c r="AM1094" s="1"/>
      <c r="AN1094" s="1"/>
      <c r="AO1094" s="1"/>
      <c r="AP1094" s="1"/>
      <c r="AQ1094" s="1"/>
      <c r="AS1094" s="1"/>
      <c r="AT1094" s="1"/>
      <c r="AU1094" s="1"/>
      <c r="BB1094" s="1"/>
      <c r="BC1094" s="1"/>
      <c r="BD1094" s="1"/>
      <c r="BH1094" s="1"/>
      <c r="BI1094" s="1"/>
      <c r="BJ1094" s="1"/>
    </row>
    <row r="1095" spans="38:62">
      <c r="AL1095" s="1"/>
      <c r="AM1095" s="1"/>
      <c r="AN1095" s="1"/>
      <c r="AO1095" s="1"/>
      <c r="AP1095" s="1"/>
      <c r="AQ1095" s="1"/>
      <c r="AS1095" s="1"/>
      <c r="AT1095" s="1"/>
      <c r="AU1095" s="1"/>
      <c r="BB1095" s="1"/>
      <c r="BC1095" s="1"/>
      <c r="BD1095" s="1"/>
      <c r="BH1095" s="1"/>
      <c r="BI1095" s="1"/>
      <c r="BJ1095" s="1"/>
    </row>
    <row r="1096" spans="38:62">
      <c r="AL1096" s="1"/>
      <c r="AM1096" s="1"/>
      <c r="AN1096" s="1"/>
      <c r="AO1096" s="1"/>
      <c r="AP1096" s="1"/>
      <c r="AQ1096" s="1"/>
      <c r="AS1096" s="1"/>
      <c r="AT1096" s="1"/>
      <c r="AU1096" s="1"/>
      <c r="BB1096" s="1"/>
      <c r="BC1096" s="1"/>
      <c r="BD1096" s="1"/>
      <c r="BH1096" s="1"/>
      <c r="BI1096" s="1"/>
      <c r="BJ1096" s="1"/>
    </row>
  </sheetData>
  <mergeCells count="2">
    <mergeCell ref="AB4:AD4"/>
    <mergeCell ref="I4:J4"/>
  </mergeCells>
  <phoneticPr fontId="12" type="noConversion"/>
  <conditionalFormatting sqref="Q10:Q61">
    <cfRule type="cellIs" dxfId="185" priority="37" operator="lessThan">
      <formula>0</formula>
    </cfRule>
    <cfRule type="cellIs" dxfId="184" priority="38" operator="greaterThan">
      <formula>0</formula>
    </cfRule>
  </conditionalFormatting>
  <conditionalFormatting sqref="G10:G61">
    <cfRule type="cellIs" dxfId="183" priority="35" operator="lessThan">
      <formula>0</formula>
    </cfRule>
    <cfRule type="cellIs" dxfId="182" priority="36" operator="greaterThan">
      <formula>0</formula>
    </cfRule>
  </conditionalFormatting>
  <conditionalFormatting sqref="W10:W61">
    <cfRule type="cellIs" dxfId="181" priority="31" operator="lessThan">
      <formula>0</formula>
    </cfRule>
    <cfRule type="cellIs" dxfId="180" priority="32" operator="greaterThan">
      <formula>0</formula>
    </cfRule>
    <cfRule type="cellIs" dxfId="179" priority="33" operator="lessThan">
      <formula>0</formula>
    </cfRule>
    <cfRule type="cellIs" dxfId="178" priority="34" operator="greaterThan">
      <formula>0</formula>
    </cfRule>
  </conditionalFormatting>
  <conditionalFormatting sqref="Y10:Y61">
    <cfRule type="cellIs" dxfId="177" priority="27" operator="lessThan">
      <formula>0</formula>
    </cfRule>
    <cfRule type="cellIs" dxfId="176" priority="28" operator="greaterThan">
      <formula>0</formula>
    </cfRule>
    <cfRule type="cellIs" dxfId="175" priority="29" operator="lessThan">
      <formula>0</formula>
    </cfRule>
    <cfRule type="cellIs" dxfId="174" priority="30" operator="greaterThan">
      <formula>0</formula>
    </cfRule>
  </conditionalFormatting>
  <conditionalFormatting sqref="AB10:AB61">
    <cfRule type="cellIs" dxfId="173" priority="19" operator="lessThan">
      <formula>0</formula>
    </cfRule>
    <cfRule type="cellIs" dxfId="172" priority="20" operator="greaterThan">
      <formula>0</formula>
    </cfRule>
    <cfRule type="cellIs" dxfId="171" priority="21" operator="lessThan">
      <formula>0</formula>
    </cfRule>
    <cfRule type="cellIs" dxfId="170" priority="22" operator="greaterThan">
      <formula>0</formula>
    </cfRule>
  </conditionalFormatting>
  <conditionalFormatting sqref="E10:E61">
    <cfRule type="cellIs" dxfId="169" priority="9" operator="lessThan">
      <formula>0</formula>
    </cfRule>
    <cfRule type="cellIs" dxfId="168" priority="10" operator="greaterThan">
      <formula>0</formula>
    </cfRule>
  </conditionalFormatting>
  <conditionalFormatting sqref="I10:I61">
    <cfRule type="cellIs" dxfId="167" priority="5" operator="lessThan">
      <formula>0</formula>
    </cfRule>
    <cfRule type="cellIs" dxfId="166" priority="6" operator="greaterThan">
      <formula>0</formula>
    </cfRule>
    <cfRule type="cellIs" dxfId="165" priority="7" operator="lessThan">
      <formula>0</formula>
    </cfRule>
    <cfRule type="cellIs" dxfId="164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Y1845"/>
  <sheetViews>
    <sheetView defaultGridColor="0" colorId="22" zoomScale="91" zoomScaleNormal="91" workbookViewId="0">
      <selection activeCell="A36" sqref="A36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0" customWidth="1"/>
    <col min="11" max="11" width="7.90625" customWidth="1"/>
    <col min="12" max="12" width="6.6328125" customWidth="1"/>
    <col min="13" max="13" width="5.81640625" customWidth="1"/>
    <col min="14" max="14" width="8.6328125" style="90" customWidth="1"/>
    <col min="15" max="15" width="6.36328125" style="90" customWidth="1"/>
    <col min="16" max="16" width="8.81640625" style="90" customWidth="1"/>
    <col min="17" max="17" width="6.36328125" style="90" customWidth="1"/>
    <col min="18" max="18" width="5.1796875" customWidth="1"/>
    <col min="19" max="19" width="6.90625" customWidth="1"/>
    <col min="20" max="20" width="7.90625" style="90" customWidth="1"/>
    <col min="21" max="21" width="10.1796875" style="90" customWidth="1"/>
    <col min="22" max="22" width="8.54296875" style="90" customWidth="1"/>
    <col min="23" max="23" width="8" customWidth="1"/>
    <col min="24" max="24" width="6.453125" customWidth="1"/>
    <col min="25" max="25" width="6.26953125" customWidth="1"/>
    <col min="26" max="26" width="5.54296875" customWidth="1"/>
  </cols>
  <sheetData>
    <row r="1" spans="10:25">
      <c r="J1"/>
      <c r="N1"/>
      <c r="O1"/>
      <c r="P1"/>
      <c r="Q1"/>
      <c r="T1"/>
      <c r="U1"/>
      <c r="V1"/>
    </row>
    <row r="2" spans="10:25">
      <c r="J2"/>
      <c r="N2"/>
      <c r="O2"/>
      <c r="P2"/>
      <c r="Q2"/>
      <c r="T2"/>
      <c r="U2"/>
      <c r="V2"/>
    </row>
    <row r="3" spans="10:25" ht="18" customHeight="1">
      <c r="J3"/>
      <c r="N3"/>
      <c r="O3"/>
      <c r="P3"/>
      <c r="Q3"/>
      <c r="T3"/>
      <c r="U3"/>
      <c r="V3"/>
    </row>
    <row r="4" spans="10:25">
      <c r="J4"/>
      <c r="N4"/>
      <c r="O4"/>
      <c r="P4"/>
      <c r="Q4"/>
      <c r="T4"/>
      <c r="U4"/>
      <c r="V4"/>
    </row>
    <row r="5" spans="10:25">
      <c r="J5"/>
      <c r="N5"/>
      <c r="O5"/>
      <c r="P5"/>
      <c r="Q5"/>
      <c r="T5"/>
      <c r="U5"/>
      <c r="V5"/>
    </row>
    <row r="6" spans="10:25" ht="14.25" customHeight="1">
      <c r="J6"/>
      <c r="N6"/>
      <c r="O6"/>
      <c r="P6"/>
      <c r="Q6"/>
      <c r="T6"/>
      <c r="U6"/>
      <c r="V6"/>
    </row>
    <row r="7" spans="10:25">
      <c r="J7"/>
      <c r="N7"/>
      <c r="O7"/>
      <c r="P7"/>
      <c r="Q7"/>
      <c r="T7"/>
      <c r="U7"/>
      <c r="V7"/>
    </row>
    <row r="8" spans="10:25">
      <c r="J8"/>
      <c r="N8"/>
      <c r="O8"/>
      <c r="P8"/>
      <c r="Q8"/>
      <c r="T8"/>
      <c r="U8"/>
      <c r="V8"/>
    </row>
    <row r="9" spans="10:25">
      <c r="J9"/>
      <c r="N9"/>
      <c r="O9"/>
      <c r="P9"/>
      <c r="Q9"/>
      <c r="T9"/>
      <c r="U9"/>
      <c r="V9"/>
    </row>
    <row r="10" spans="10:25">
      <c r="J10"/>
      <c r="N10"/>
      <c r="O10"/>
      <c r="P10"/>
      <c r="Q10"/>
      <c r="T10"/>
      <c r="U10"/>
      <c r="V10"/>
    </row>
    <row r="11" spans="10:25">
      <c r="J11"/>
      <c r="N11"/>
      <c r="O11"/>
      <c r="P11"/>
      <c r="Q11"/>
      <c r="T11"/>
      <c r="U11"/>
      <c r="V11"/>
    </row>
    <row r="12" spans="10:25">
      <c r="J12"/>
      <c r="N12"/>
      <c r="O12"/>
      <c r="P12"/>
      <c r="Q12"/>
      <c r="T12"/>
      <c r="U12"/>
      <c r="V12"/>
    </row>
    <row r="13" spans="10:25">
      <c r="J13"/>
      <c r="N13"/>
      <c r="O13"/>
      <c r="P13"/>
      <c r="Q13"/>
      <c r="T13"/>
      <c r="U13"/>
      <c r="V13"/>
    </row>
    <row r="14" spans="10:25">
      <c r="J14"/>
      <c r="N14"/>
      <c r="O14"/>
      <c r="P14"/>
      <c r="Q14"/>
      <c r="T14"/>
      <c r="U14"/>
      <c r="V14"/>
      <c r="Y14" s="3" t="s">
        <v>615</v>
      </c>
    </row>
    <row r="15" spans="10:25">
      <c r="J15"/>
      <c r="N15"/>
      <c r="O15"/>
      <c r="P15"/>
      <c r="Q15"/>
      <c r="T15"/>
      <c r="U15"/>
      <c r="V15"/>
    </row>
    <row r="16" spans="10:25">
      <c r="J16"/>
      <c r="N16"/>
      <c r="O16"/>
      <c r="P16"/>
      <c r="Q16"/>
      <c r="T16"/>
      <c r="U16"/>
      <c r="V16"/>
      <c r="Y16" s="3" t="s">
        <v>616</v>
      </c>
    </row>
    <row r="17" spans="10:25">
      <c r="J17"/>
      <c r="N17"/>
      <c r="O17"/>
      <c r="P17"/>
      <c r="Q17"/>
      <c r="T17"/>
      <c r="U17"/>
      <c r="V17"/>
      <c r="Y17" s="3" t="s">
        <v>617</v>
      </c>
    </row>
    <row r="18" spans="10:25">
      <c r="J18"/>
      <c r="N18"/>
      <c r="O18"/>
      <c r="P18"/>
      <c r="Q18"/>
      <c r="T18"/>
      <c r="U18"/>
      <c r="V18"/>
    </row>
    <row r="19" spans="10:25">
      <c r="J19"/>
      <c r="N19"/>
      <c r="O19"/>
      <c r="P19"/>
      <c r="Q19"/>
      <c r="T19"/>
      <c r="U19"/>
      <c r="V19"/>
    </row>
    <row r="20" spans="10:25">
      <c r="J20"/>
      <c r="N20"/>
      <c r="O20"/>
      <c r="P20"/>
      <c r="Q20"/>
      <c r="T20"/>
      <c r="U20"/>
      <c r="V20"/>
    </row>
    <row r="21" spans="10:25">
      <c r="J21"/>
      <c r="N21"/>
      <c r="O21"/>
      <c r="P21"/>
      <c r="Q21"/>
      <c r="T21"/>
      <c r="U21"/>
      <c r="V21"/>
    </row>
    <row r="22" spans="10:25">
      <c r="J22"/>
      <c r="N22"/>
      <c r="O22"/>
      <c r="P22"/>
      <c r="Q22"/>
      <c r="T22"/>
      <c r="U22"/>
      <c r="V22"/>
    </row>
    <row r="23" spans="10:25">
      <c r="J23"/>
      <c r="N23"/>
      <c r="O23"/>
      <c r="P23"/>
      <c r="Q23"/>
      <c r="T23"/>
      <c r="U23"/>
      <c r="V23"/>
    </row>
    <row r="24" spans="10:25">
      <c r="J24"/>
      <c r="N24"/>
      <c r="O24"/>
      <c r="P24"/>
      <c r="Q24"/>
      <c r="T24"/>
      <c r="U24"/>
      <c r="V24"/>
    </row>
    <row r="25" spans="10:25">
      <c r="J25"/>
      <c r="N25"/>
      <c r="O25"/>
      <c r="P25"/>
      <c r="Q25"/>
      <c r="T25"/>
      <c r="U25"/>
      <c r="V25"/>
    </row>
    <row r="26" spans="10:25">
      <c r="J26"/>
      <c r="N26"/>
      <c r="O26"/>
      <c r="P26"/>
      <c r="Q26"/>
      <c r="T26"/>
      <c r="U26"/>
      <c r="V26"/>
    </row>
    <row r="27" spans="10:25">
      <c r="J27"/>
      <c r="N27"/>
      <c r="O27"/>
      <c r="P27"/>
      <c r="Q27"/>
      <c r="T27"/>
      <c r="U27"/>
      <c r="V27"/>
    </row>
    <row r="28" spans="10:25">
      <c r="J28"/>
      <c r="N28"/>
      <c r="O28"/>
      <c r="P28"/>
      <c r="Q28"/>
      <c r="T28"/>
      <c r="U28"/>
      <c r="V28"/>
    </row>
    <row r="29" spans="10:25">
      <c r="J29"/>
      <c r="N29"/>
      <c r="O29"/>
      <c r="P29"/>
      <c r="Q29"/>
      <c r="T29"/>
      <c r="U29"/>
      <c r="V29"/>
    </row>
    <row r="30" spans="10:25">
      <c r="J30"/>
      <c r="N30"/>
      <c r="O30"/>
      <c r="P30"/>
      <c r="Q30"/>
      <c r="T30"/>
      <c r="U30"/>
      <c r="V30"/>
    </row>
    <row r="31" spans="10:25">
      <c r="J31"/>
      <c r="N31"/>
      <c r="O31"/>
      <c r="P31"/>
      <c r="Q31"/>
      <c r="T31"/>
      <c r="U31"/>
      <c r="V31"/>
    </row>
    <row r="32" spans="10:25">
      <c r="J32"/>
      <c r="N32"/>
      <c r="O32"/>
      <c r="P32"/>
      <c r="Q32"/>
      <c r="T32"/>
      <c r="U32"/>
      <c r="V32"/>
    </row>
    <row r="33" spans="20:20" customFormat="1"/>
    <row r="34" spans="20:20" customFormat="1"/>
    <row r="35" spans="20:20" customFormat="1"/>
    <row r="36" spans="20:20" customFormat="1"/>
    <row r="37" spans="20:20" customFormat="1"/>
    <row r="38" spans="20:20" customFormat="1"/>
    <row r="39" spans="20:20" customFormat="1"/>
    <row r="40" spans="20:20" customFormat="1">
      <c r="T40" s="90"/>
    </row>
    <row r="41" spans="20:20" customFormat="1">
      <c r="T41" s="90"/>
    </row>
    <row r="42" spans="20:20" customFormat="1">
      <c r="T42" s="90"/>
    </row>
    <row r="43" spans="20:20" customFormat="1">
      <c r="T43" s="90"/>
    </row>
    <row r="44" spans="20:20" customFormat="1">
      <c r="T44" s="90"/>
    </row>
    <row r="45" spans="20:20" s="3" customFormat="1"/>
    <row r="46" spans="20:20" s="3" customFormat="1"/>
    <row r="47" spans="20:20" s="3" customFormat="1"/>
    <row r="48" spans="20:20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5">
      <c r="J65"/>
      <c r="N65"/>
      <c r="O65"/>
      <c r="P65"/>
      <c r="Q65"/>
      <c r="T65"/>
      <c r="U65"/>
      <c r="V65"/>
    </row>
    <row r="66" spans="10:25">
      <c r="J66"/>
      <c r="N66"/>
      <c r="O66"/>
      <c r="P66"/>
      <c r="Q66"/>
      <c r="T66"/>
      <c r="U66"/>
      <c r="V66"/>
    </row>
    <row r="67" spans="10:25">
      <c r="J67"/>
      <c r="N67"/>
      <c r="O67"/>
      <c r="P67"/>
      <c r="Q67"/>
      <c r="T67"/>
      <c r="U67"/>
      <c r="V67"/>
    </row>
    <row r="68" spans="10:25" s="2" customFormat="1" ht="15.6"/>
    <row r="69" spans="10:25" s="2" customFormat="1" ht="15.6"/>
    <row r="70" spans="10:25" s="3" customFormat="1"/>
    <row r="71" spans="10:25">
      <c r="J71"/>
      <c r="N71"/>
      <c r="O71"/>
      <c r="P71"/>
      <c r="Q71"/>
      <c r="T71"/>
      <c r="U71"/>
      <c r="V71"/>
    </row>
    <row r="72" spans="10:25">
      <c r="J72"/>
      <c r="N72"/>
      <c r="O72"/>
      <c r="P72"/>
      <c r="Q72"/>
      <c r="T72"/>
      <c r="U72"/>
      <c r="V72"/>
    </row>
    <row r="73" spans="10:25">
      <c r="J73"/>
      <c r="N73"/>
      <c r="O73"/>
      <c r="P73"/>
      <c r="Q73"/>
      <c r="T73"/>
      <c r="U73"/>
      <c r="V73"/>
    </row>
    <row r="74" spans="10:25">
      <c r="J74"/>
      <c r="N74"/>
      <c r="O74"/>
      <c r="P74"/>
      <c r="Q74"/>
      <c r="T74"/>
      <c r="U74"/>
      <c r="V74"/>
    </row>
    <row r="75" spans="10:25">
      <c r="J75"/>
      <c r="N75"/>
      <c r="O75"/>
      <c r="P75"/>
      <c r="Q75"/>
      <c r="T75"/>
      <c r="U75"/>
      <c r="V75"/>
    </row>
    <row r="76" spans="10:25">
      <c r="J76"/>
      <c r="N76"/>
      <c r="O76"/>
      <c r="P76"/>
      <c r="Q76"/>
      <c r="T76"/>
      <c r="U76"/>
      <c r="V76"/>
    </row>
    <row r="77" spans="10:25">
      <c r="J77"/>
      <c r="N77"/>
      <c r="O77"/>
      <c r="P77"/>
      <c r="Q77"/>
      <c r="T77"/>
      <c r="U77"/>
      <c r="V77"/>
    </row>
    <row r="78" spans="10:25">
      <c r="J78"/>
      <c r="N78"/>
      <c r="O78"/>
      <c r="P78"/>
      <c r="Q78"/>
      <c r="T78"/>
      <c r="U78"/>
      <c r="V78"/>
      <c r="X78">
        <v>3</v>
      </c>
      <c r="Y78" s="3" t="s">
        <v>30</v>
      </c>
    </row>
    <row r="79" spans="10:25">
      <c r="J79"/>
      <c r="N79"/>
      <c r="O79"/>
      <c r="P79"/>
      <c r="Q79"/>
      <c r="T79"/>
      <c r="U79"/>
      <c r="V79"/>
      <c r="X79">
        <v>4</v>
      </c>
      <c r="Y79" s="3" t="s">
        <v>31</v>
      </c>
    </row>
    <row r="80" spans="10:25">
      <c r="J80"/>
      <c r="N80"/>
      <c r="O80"/>
      <c r="P80"/>
      <c r="Q80"/>
      <c r="T80"/>
      <c r="U80"/>
      <c r="V80"/>
      <c r="X80">
        <v>5</v>
      </c>
      <c r="Y80" s="3" t="s">
        <v>396</v>
      </c>
    </row>
    <row r="81" spans="10:25">
      <c r="J81"/>
      <c r="N81"/>
      <c r="O81"/>
      <c r="P81"/>
      <c r="Q81"/>
      <c r="T81"/>
      <c r="U81"/>
      <c r="V81"/>
      <c r="X81">
        <v>6</v>
      </c>
      <c r="Y81" s="3" t="s">
        <v>32</v>
      </c>
    </row>
    <row r="82" spans="10:25">
      <c r="J82"/>
      <c r="N82"/>
      <c r="O82"/>
      <c r="P82"/>
      <c r="Q82"/>
      <c r="T82"/>
      <c r="U82"/>
      <c r="V82"/>
      <c r="X82">
        <v>7</v>
      </c>
      <c r="Y82" s="3" t="s">
        <v>33</v>
      </c>
    </row>
    <row r="83" spans="10:25">
      <c r="J83"/>
      <c r="N83"/>
      <c r="O83"/>
      <c r="P83"/>
      <c r="Q83"/>
      <c r="T83"/>
      <c r="U83"/>
      <c r="V83"/>
    </row>
    <row r="84" spans="10:25">
      <c r="J84"/>
      <c r="N84"/>
      <c r="O84"/>
      <c r="P84"/>
      <c r="Q84"/>
      <c r="T84"/>
      <c r="U84"/>
      <c r="V84"/>
    </row>
    <row r="85" spans="10:25">
      <c r="J85"/>
      <c r="N85"/>
      <c r="O85"/>
      <c r="P85"/>
      <c r="Q85"/>
      <c r="T85"/>
      <c r="U85"/>
      <c r="V85"/>
    </row>
    <row r="86" spans="10:25">
      <c r="J86"/>
      <c r="N86"/>
      <c r="O86"/>
      <c r="P86"/>
      <c r="Q86"/>
      <c r="T86"/>
      <c r="U86"/>
      <c r="V86"/>
    </row>
    <row r="87" spans="10:25">
      <c r="J87"/>
      <c r="N87"/>
      <c r="O87"/>
      <c r="P87"/>
      <c r="Q87"/>
      <c r="T87"/>
      <c r="U87"/>
      <c r="V87"/>
    </row>
    <row r="88" spans="10:25">
      <c r="J88"/>
      <c r="N88"/>
      <c r="O88"/>
      <c r="P88"/>
      <c r="Q88"/>
      <c r="T88"/>
      <c r="U88"/>
      <c r="V88"/>
    </row>
    <row r="89" spans="10:25">
      <c r="J89"/>
      <c r="N89"/>
      <c r="O89"/>
      <c r="P89"/>
      <c r="Q89"/>
      <c r="T89"/>
      <c r="U89"/>
      <c r="V89"/>
    </row>
    <row r="90" spans="10:25">
      <c r="J90"/>
      <c r="N90"/>
      <c r="O90"/>
      <c r="P90"/>
      <c r="Q90"/>
      <c r="T90"/>
      <c r="U90"/>
      <c r="V90"/>
    </row>
    <row r="91" spans="10:25">
      <c r="J91"/>
      <c r="N91"/>
      <c r="O91"/>
      <c r="P91"/>
      <c r="Q91"/>
      <c r="T91"/>
      <c r="U91"/>
      <c r="V91"/>
    </row>
    <row r="92" spans="10:25">
      <c r="J92"/>
      <c r="N92"/>
      <c r="O92"/>
      <c r="P92"/>
      <c r="Q92"/>
      <c r="T92"/>
      <c r="U92"/>
      <c r="V92"/>
    </row>
    <row r="93" spans="10:25">
      <c r="J93"/>
      <c r="N93"/>
      <c r="O93"/>
      <c r="P93"/>
      <c r="Q93"/>
      <c r="T93"/>
      <c r="U93"/>
      <c r="V93"/>
    </row>
    <row r="94" spans="10:25">
      <c r="J94"/>
      <c r="N94"/>
      <c r="O94"/>
      <c r="P94"/>
      <c r="Q94"/>
      <c r="T94"/>
      <c r="U94"/>
      <c r="V94"/>
    </row>
    <row r="95" spans="10:25">
      <c r="J95"/>
      <c r="N95"/>
      <c r="O95"/>
      <c r="P95"/>
      <c r="Q95"/>
      <c r="T95"/>
      <c r="U95"/>
      <c r="V95"/>
    </row>
    <row r="96" spans="10:25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s="508" customFormat="1"/>
    <row r="108" s="508" customFormat="1"/>
    <row r="109" s="508" customFormat="1"/>
    <row r="110" s="508" customFormat="1"/>
    <row r="111" s="508" customFormat="1"/>
    <row r="112" s="508" customFormat="1"/>
    <row r="113" s="508" customFormat="1"/>
    <row r="114" s="508" customFormat="1"/>
    <row r="115" s="508" customFormat="1"/>
    <row r="116" s="508" customFormat="1"/>
    <row r="117" s="508" customFormat="1"/>
    <row r="118" s="508" customFormat="1"/>
    <row r="119" s="508" customFormat="1"/>
    <row r="120" s="508" customFormat="1"/>
    <row r="121" s="508" customFormat="1"/>
    <row r="122" s="508" customFormat="1"/>
    <row r="123" s="508" customFormat="1"/>
    <row r="124" s="508" customFormat="1"/>
    <row r="125" s="508" customFormat="1"/>
    <row r="126" s="508" customFormat="1"/>
    <row r="127" s="508" customFormat="1"/>
    <row r="128" s="508" customFormat="1"/>
    <row r="129" s="508" customFormat="1"/>
    <row r="130" s="508" customFormat="1"/>
    <row r="131" s="508" customFormat="1"/>
    <row r="132" s="508" customFormat="1"/>
    <row r="133" s="508" customFormat="1"/>
    <row r="134" s="508" customFormat="1"/>
    <row r="135" s="508" customFormat="1"/>
    <row r="136" s="508" customFormat="1"/>
    <row r="137" s="508" customFormat="1"/>
    <row r="138" s="508" customFormat="1"/>
    <row r="139" s="508" customFormat="1"/>
    <row r="140" s="508" customFormat="1"/>
    <row r="141" customFormat="1"/>
    <row r="142" s="508" customFormat="1"/>
    <row r="143" s="508" customFormat="1"/>
    <row r="144" s="508" customFormat="1"/>
    <row r="145" s="508" customFormat="1"/>
    <row r="146" s="508" customFormat="1"/>
    <row r="147" s="508" customFormat="1"/>
    <row r="148" s="508" customFormat="1"/>
    <row r="149" s="508" customFormat="1"/>
    <row r="150" s="508" customFormat="1"/>
    <row r="151" s="508" customFormat="1"/>
    <row r="152" s="508" customFormat="1"/>
    <row r="153" s="508" customFormat="1"/>
    <row r="154" s="508" customFormat="1"/>
    <row r="155" s="508" customFormat="1"/>
    <row r="156" s="508" customFormat="1"/>
    <row r="157" s="508" customFormat="1"/>
    <row r="158" s="508" customFormat="1"/>
    <row r="159" s="508" customFormat="1"/>
    <row r="160" s="508" customFormat="1"/>
    <row r="161" spans="10:25" s="508" customFormat="1"/>
    <row r="162" spans="10:25" s="508" customFormat="1"/>
    <row r="163" spans="10:25" s="508" customFormat="1"/>
    <row r="164" spans="10:25" s="508" customFormat="1"/>
    <row r="165" spans="10:25" s="508" customFormat="1"/>
    <row r="166" spans="10:25" s="508" customFormat="1"/>
    <row r="167" spans="10:25" s="508" customFormat="1"/>
    <row r="168" spans="10:25" s="508" customFormat="1"/>
    <row r="169" spans="10:25" s="508" customFormat="1"/>
    <row r="170" spans="10:25" s="508" customFormat="1"/>
    <row r="171" spans="10:25" s="508" customFormat="1"/>
    <row r="172" spans="10:25" s="508" customFormat="1"/>
    <row r="173" spans="10:25" s="508" customFormat="1"/>
    <row r="174" spans="10:25" s="508" customFormat="1"/>
    <row r="175" spans="10:25" s="508" customFormat="1"/>
    <row r="176" spans="10:25">
      <c r="J176"/>
      <c r="N176"/>
      <c r="O176"/>
      <c r="P176"/>
      <c r="Q176"/>
      <c r="T176"/>
      <c r="U176"/>
      <c r="V176"/>
      <c r="X176">
        <v>2</v>
      </c>
      <c r="Y176" s="267" t="s">
        <v>89</v>
      </c>
    </row>
    <row r="177" spans="10:25">
      <c r="J177"/>
      <c r="N177"/>
      <c r="O177"/>
      <c r="P177"/>
      <c r="Q177"/>
      <c r="T177"/>
      <c r="U177"/>
      <c r="V177"/>
      <c r="X177">
        <v>3</v>
      </c>
      <c r="Y177" s="3" t="s">
        <v>90</v>
      </c>
    </row>
    <row r="178" spans="10:25">
      <c r="J178"/>
      <c r="N178"/>
      <c r="O178"/>
      <c r="P178"/>
      <c r="Q178"/>
      <c r="T178"/>
      <c r="U178"/>
      <c r="V178"/>
      <c r="X178">
        <v>4</v>
      </c>
      <c r="Y178" s="3" t="s">
        <v>91</v>
      </c>
    </row>
    <row r="179" spans="10:25">
      <c r="J179"/>
      <c r="N179"/>
      <c r="O179"/>
      <c r="P179"/>
      <c r="Q179"/>
      <c r="T179"/>
      <c r="U179"/>
      <c r="V179"/>
      <c r="X179">
        <v>5</v>
      </c>
      <c r="Y179" s="267" t="s">
        <v>92</v>
      </c>
    </row>
    <row r="180" spans="10:25">
      <c r="J180"/>
      <c r="N180"/>
      <c r="O180"/>
      <c r="P180"/>
      <c r="Q180"/>
      <c r="T180"/>
      <c r="U180"/>
      <c r="V180"/>
      <c r="X180">
        <v>6</v>
      </c>
      <c r="Y180" s="3" t="s">
        <v>93</v>
      </c>
    </row>
    <row r="181" spans="10:25">
      <c r="J181"/>
      <c r="N181"/>
      <c r="O181"/>
      <c r="P181"/>
      <c r="Q181"/>
      <c r="T181"/>
      <c r="U181"/>
      <c r="V181"/>
    </row>
    <row r="182" spans="10:25">
      <c r="J182"/>
      <c r="N182"/>
      <c r="O182"/>
      <c r="P182"/>
      <c r="Q182"/>
      <c r="T182"/>
      <c r="U182"/>
      <c r="V182"/>
    </row>
    <row r="183" spans="10:25">
      <c r="J183"/>
      <c r="N183"/>
      <c r="O183"/>
      <c r="P183"/>
      <c r="Q183"/>
      <c r="T183"/>
      <c r="U183"/>
      <c r="V183"/>
    </row>
    <row r="184" spans="10:25">
      <c r="J184"/>
      <c r="N184"/>
      <c r="O184"/>
      <c r="P184"/>
      <c r="Q184"/>
      <c r="T184"/>
      <c r="U184"/>
      <c r="V184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spans="25:25" customFormat="1">
      <c r="Y193" s="3" t="s">
        <v>618</v>
      </c>
    </row>
    <row r="194" spans="25:25" customFormat="1"/>
    <row r="195" spans="25:25" customFormat="1"/>
    <row r="196" spans="25:25" customFormat="1"/>
    <row r="197" spans="25:25" customFormat="1"/>
    <row r="198" spans="25:25" customFormat="1"/>
    <row r="199" spans="25:25" customFormat="1"/>
    <row r="200" spans="25:25" customFormat="1"/>
    <row r="201" spans="25:25" customFormat="1"/>
    <row r="202" spans="25:25" customFormat="1"/>
    <row r="203" spans="25:25" customFormat="1"/>
    <row r="204" spans="25:25" customFormat="1"/>
    <row r="205" spans="25:25" customFormat="1"/>
    <row r="206" spans="25:25" customFormat="1"/>
    <row r="207" spans="25:25" customFormat="1"/>
    <row r="208" spans="25:25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spans="10:25">
      <c r="J225"/>
      <c r="N225"/>
      <c r="O225"/>
      <c r="P225"/>
      <c r="Q225"/>
      <c r="T225"/>
      <c r="U225"/>
      <c r="V225"/>
    </row>
    <row r="226" spans="10:25">
      <c r="J226"/>
      <c r="N226"/>
      <c r="O226"/>
      <c r="P226"/>
      <c r="Q226"/>
      <c r="T226"/>
      <c r="U226"/>
      <c r="V226"/>
    </row>
    <row r="227" spans="10:25">
      <c r="J227"/>
      <c r="N227"/>
      <c r="O227"/>
      <c r="P227"/>
      <c r="Q227"/>
      <c r="T227"/>
      <c r="U227"/>
      <c r="V227"/>
      <c r="Y227" s="3"/>
    </row>
    <row r="228" spans="10:25">
      <c r="J228"/>
      <c r="N228"/>
      <c r="O228"/>
      <c r="P228"/>
      <c r="Q228"/>
      <c r="T228"/>
      <c r="U228"/>
      <c r="V228"/>
    </row>
    <row r="229" spans="10:25">
      <c r="J229"/>
      <c r="N229"/>
      <c r="O229"/>
      <c r="P229"/>
      <c r="Q229"/>
      <c r="T229"/>
      <c r="U229"/>
      <c r="V229"/>
    </row>
    <row r="230" spans="10:25">
      <c r="J230"/>
      <c r="N230"/>
      <c r="O230"/>
      <c r="P230"/>
      <c r="Q230"/>
      <c r="T230"/>
      <c r="U230"/>
      <c r="V230"/>
    </row>
    <row r="231" spans="10:25">
      <c r="J231"/>
      <c r="N231"/>
      <c r="O231"/>
      <c r="P231"/>
      <c r="Q231"/>
      <c r="T231"/>
      <c r="U231"/>
      <c r="V231"/>
    </row>
    <row r="232" spans="10:25">
      <c r="J232"/>
      <c r="N232"/>
      <c r="O232"/>
      <c r="P232"/>
      <c r="Q232"/>
      <c r="T232"/>
      <c r="U232"/>
      <c r="V232"/>
    </row>
    <row r="233" spans="10:25">
      <c r="J233"/>
      <c r="N233"/>
      <c r="O233"/>
      <c r="P233"/>
      <c r="Q233"/>
      <c r="T233"/>
      <c r="U233"/>
      <c r="V233"/>
    </row>
    <row r="234" spans="10:25">
      <c r="J234"/>
      <c r="N234"/>
      <c r="O234"/>
      <c r="P234"/>
      <c r="Q234"/>
      <c r="T234"/>
      <c r="U234"/>
      <c r="V234"/>
    </row>
    <row r="235" spans="10:25">
      <c r="J235"/>
      <c r="N235"/>
      <c r="O235"/>
      <c r="P235"/>
      <c r="Q235"/>
      <c r="T235"/>
      <c r="U235"/>
      <c r="V235"/>
    </row>
    <row r="236" spans="10:25">
      <c r="J236"/>
      <c r="N236"/>
      <c r="O236"/>
      <c r="P236"/>
      <c r="Q236"/>
      <c r="T236"/>
      <c r="U236"/>
      <c r="V236"/>
    </row>
    <row r="237" spans="10:25">
      <c r="J237"/>
      <c r="N237"/>
      <c r="O237"/>
      <c r="P237"/>
      <c r="Q237"/>
      <c r="T237"/>
      <c r="U237"/>
      <c r="V237"/>
    </row>
    <row r="238" spans="10:25">
      <c r="J238"/>
      <c r="N238"/>
      <c r="O238"/>
      <c r="P238"/>
      <c r="Q238"/>
      <c r="T238"/>
      <c r="U238"/>
      <c r="V238"/>
    </row>
    <row r="239" spans="10:25">
      <c r="J239"/>
      <c r="N239"/>
      <c r="O239"/>
      <c r="P239"/>
      <c r="Q239"/>
      <c r="T239"/>
      <c r="U239"/>
      <c r="V239"/>
    </row>
    <row r="240" spans="10:25">
      <c r="J240"/>
      <c r="N240"/>
      <c r="O240"/>
      <c r="P240"/>
      <c r="Q240"/>
      <c r="T240"/>
      <c r="U240"/>
      <c r="V240"/>
    </row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s="17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spans="4:25">
      <c r="J1121"/>
      <c r="N1121"/>
      <c r="O1121"/>
      <c r="P1121"/>
      <c r="Q1121"/>
      <c r="T1121"/>
      <c r="U1121"/>
      <c r="V1121"/>
    </row>
    <row r="1122" spans="4:25">
      <c r="J1122"/>
      <c r="N1122"/>
      <c r="O1122"/>
      <c r="P1122"/>
      <c r="Q1122"/>
      <c r="T1122"/>
      <c r="U1122"/>
      <c r="V1122"/>
    </row>
    <row r="1123" spans="4:25">
      <c r="J1123"/>
      <c r="N1123"/>
      <c r="O1123"/>
      <c r="P1123"/>
      <c r="Q1123"/>
      <c r="T1123"/>
      <c r="U1123"/>
      <c r="V1123"/>
    </row>
    <row r="1124" spans="4:25">
      <c r="J1124"/>
      <c r="N1124"/>
      <c r="O1124"/>
      <c r="P1124"/>
      <c r="Q1124"/>
      <c r="T1124"/>
      <c r="U1124"/>
      <c r="V1124"/>
    </row>
    <row r="1125" spans="4:25">
      <c r="J1125"/>
      <c r="N1125"/>
      <c r="O1125"/>
      <c r="P1125"/>
      <c r="Q1125"/>
      <c r="T1125"/>
      <c r="U1125"/>
      <c r="V1125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311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/>
    </sheetView>
  </sheetViews>
  <sheetFormatPr baseColWidth="10" defaultRowHeight="15"/>
  <cols>
    <col min="1" max="1" width="1.08984375" customWidth="1"/>
    <col min="2" max="2" width="5.1796875" customWidth="1"/>
    <col min="3" max="3" width="2.7265625" customWidth="1"/>
    <col min="4" max="4" width="5.26953125" customWidth="1"/>
    <col min="5" max="5" width="6.81640625" customWidth="1"/>
    <col min="6" max="6" width="4.36328125" customWidth="1"/>
    <col min="7" max="7" width="6.7265625" style="300" customWidth="1"/>
    <col min="8" max="8" width="6.08984375" customWidth="1"/>
    <col min="9" max="9" width="6" style="90" customWidth="1"/>
    <col min="10" max="10" width="5" style="90" customWidth="1"/>
    <col min="11" max="11" width="5.54296875" style="90" customWidth="1"/>
    <col min="12" max="12" width="5.90625" style="502" customWidth="1"/>
    <col min="13" max="13" width="1.1796875" style="90" customWidth="1"/>
    <col min="14" max="14" width="5.90625" style="90" customWidth="1"/>
    <col min="15" max="15" width="1.08984375" style="90" customWidth="1"/>
    <col min="16" max="16" width="6.1796875" style="1" customWidth="1"/>
    <col min="17" max="17" width="5.1796875" customWidth="1"/>
    <col min="18" max="18" width="1.90625" customWidth="1"/>
    <col min="19" max="19" width="6.54296875" customWidth="1"/>
    <col min="20" max="20" width="1.7265625" customWidth="1"/>
    <col min="21" max="21" width="7.453125" customWidth="1"/>
    <col min="22" max="22" width="1.54296875" customWidth="1"/>
    <col min="23" max="23" width="7.54296875" customWidth="1"/>
    <col min="24" max="24" width="5" customWidth="1"/>
    <col min="25" max="25" width="1.7265625" customWidth="1"/>
    <col min="26" max="26" width="6.90625" customWidth="1"/>
    <col min="27" max="27" width="5.1796875" customWidth="1"/>
    <col min="28" max="28" width="6.54296875" style="90" customWidth="1"/>
    <col min="29" max="29" width="3" style="90" customWidth="1"/>
    <col min="30" max="30" width="5.6328125" customWidth="1"/>
    <col min="31" max="31" width="4.54296875" customWidth="1"/>
    <col min="32" max="32" width="5.453125" customWidth="1"/>
    <col min="33" max="33" width="7.453125" customWidth="1"/>
    <col min="34" max="34" width="8.1796875" style="11" customWidth="1"/>
    <col min="35" max="35" width="9" customWidth="1"/>
    <col min="36" max="37" width="10.6328125" customWidth="1"/>
    <col min="38" max="38" width="9.54296875" customWidth="1"/>
    <col min="39" max="39" width="7.6328125" customWidth="1"/>
    <col min="41" max="41" width="12.453125" customWidth="1"/>
    <col min="42" max="42" width="13.36328125" customWidth="1"/>
  </cols>
  <sheetData>
    <row r="1" spans="1:54">
      <c r="A1" s="46"/>
      <c r="B1" s="46"/>
      <c r="C1" s="46"/>
      <c r="D1" s="46"/>
      <c r="E1" s="46"/>
      <c r="F1" s="46"/>
      <c r="G1" s="314"/>
      <c r="H1" s="46"/>
      <c r="I1" s="88"/>
      <c r="J1" s="88"/>
      <c r="K1" s="88"/>
      <c r="L1" s="314"/>
      <c r="M1" s="88"/>
      <c r="N1" s="88"/>
      <c r="O1" s="88"/>
      <c r="P1" s="1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88"/>
      <c r="AC1" s="88"/>
      <c r="AD1" s="46"/>
      <c r="AE1" s="46"/>
      <c r="AF1" s="46"/>
      <c r="AG1" s="46"/>
      <c r="AH1" s="70"/>
      <c r="AI1" s="46"/>
      <c r="AJ1" s="22"/>
      <c r="AK1" s="22"/>
      <c r="AL1" s="22"/>
    </row>
    <row r="2" spans="1:54" ht="31.8">
      <c r="A2" s="46"/>
      <c r="B2" s="46"/>
      <c r="C2" s="135" t="s">
        <v>421</v>
      </c>
      <c r="D2" s="135"/>
      <c r="E2" s="135"/>
      <c r="F2" s="135"/>
      <c r="G2" s="330"/>
      <c r="H2" s="135" t="str">
        <f>+År!B2</f>
        <v>KJE</v>
      </c>
      <c r="I2" s="88"/>
      <c r="J2" s="88"/>
      <c r="K2" s="88"/>
      <c r="L2" s="314"/>
      <c r="M2" s="88"/>
      <c r="N2" s="88"/>
      <c r="O2" s="88"/>
      <c r="P2" s="1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88"/>
      <c r="AC2" s="88"/>
      <c r="AD2" s="46"/>
      <c r="AE2" s="46"/>
      <c r="AF2" s="46"/>
      <c r="AG2" s="46"/>
      <c r="AH2" s="70"/>
      <c r="AI2" s="46"/>
      <c r="AJ2" s="22"/>
      <c r="AK2" s="22"/>
      <c r="AL2" s="22"/>
    </row>
    <row r="3" spans="1:54" ht="19.5" customHeight="1">
      <c r="A3" s="46"/>
      <c r="B3" s="46"/>
      <c r="C3" s="135"/>
      <c r="D3" s="135"/>
      <c r="E3" s="135"/>
      <c r="F3" s="135"/>
      <c r="G3" s="330"/>
      <c r="H3" s="135"/>
      <c r="I3" s="88"/>
      <c r="J3" s="88"/>
      <c r="K3" s="88"/>
      <c r="L3" s="314"/>
      <c r="M3" s="88"/>
      <c r="N3" s="88"/>
      <c r="O3" s="88"/>
      <c r="P3" s="1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88"/>
      <c r="AC3" s="88"/>
      <c r="AD3" s="46"/>
      <c r="AE3" s="46"/>
      <c r="AF3" s="46"/>
      <c r="AG3" s="46"/>
      <c r="AH3" s="70"/>
      <c r="AI3" s="46"/>
      <c r="AJ3" s="22"/>
      <c r="AK3" s="22"/>
      <c r="AL3" s="22"/>
    </row>
    <row r="4" spans="1:54">
      <c r="A4" s="46"/>
      <c r="B4" s="46"/>
      <c r="C4" s="46"/>
      <c r="D4" s="46"/>
      <c r="E4" s="46"/>
      <c r="F4" s="46"/>
      <c r="G4" s="314"/>
      <c r="H4" s="46"/>
      <c r="I4" s="88"/>
      <c r="J4" s="88"/>
      <c r="K4" s="88"/>
      <c r="L4" s="314"/>
      <c r="M4" s="88"/>
      <c r="N4" s="88"/>
      <c r="O4" s="88"/>
      <c r="P4" s="1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88"/>
      <c r="AC4" s="88"/>
      <c r="AD4" s="46"/>
      <c r="AE4" s="46"/>
      <c r="AF4" s="46"/>
      <c r="AG4" s="46"/>
      <c r="AH4" s="70"/>
      <c r="AI4" s="46"/>
      <c r="AJ4" s="22"/>
      <c r="AK4" s="22"/>
      <c r="AL4" s="22"/>
    </row>
    <row r="5" spans="1:54" ht="24.6">
      <c r="A5" s="46"/>
      <c r="B5" s="46"/>
      <c r="C5" s="46"/>
      <c r="D5" s="46"/>
      <c r="E5" s="138" t="s">
        <v>5</v>
      </c>
      <c r="F5" s="138"/>
      <c r="G5" s="407">
        <f>+År!P2</f>
        <v>49</v>
      </c>
      <c r="H5" s="137"/>
      <c r="I5" s="140"/>
      <c r="J5" s="141"/>
      <c r="K5" s="141"/>
      <c r="L5" s="331" t="s">
        <v>422</v>
      </c>
      <c r="M5" s="140"/>
      <c r="N5" s="140"/>
      <c r="O5" s="140"/>
      <c r="P5" s="147"/>
      <c r="Q5" s="137"/>
      <c r="R5" s="137"/>
      <c r="S5" s="137"/>
      <c r="T5" s="137"/>
      <c r="U5" s="137"/>
      <c r="V5" s="524">
        <f>SUM(G10:G13)</f>
        <v>16442</v>
      </c>
      <c r="W5" s="525"/>
      <c r="X5" s="525"/>
      <c r="Y5" s="525"/>
      <c r="Z5" s="70"/>
      <c r="AA5" s="70"/>
      <c r="AB5" s="88"/>
      <c r="AC5" s="46"/>
      <c r="AD5" s="70"/>
      <c r="AE5" s="70"/>
      <c r="AF5" s="70"/>
      <c r="AG5" s="70"/>
      <c r="AH5" s="70"/>
      <c r="AI5" s="70"/>
      <c r="AJ5" s="22"/>
      <c r="AK5" s="22"/>
      <c r="BA5" s="22"/>
      <c r="BB5" s="22"/>
    </row>
    <row r="6" spans="1:54" ht="19.5" customHeight="1">
      <c r="A6" s="46"/>
      <c r="B6" s="46"/>
      <c r="C6" s="46"/>
      <c r="D6" s="47"/>
      <c r="E6" s="47"/>
      <c r="F6" s="47"/>
      <c r="G6" s="408"/>
      <c r="H6" s="47"/>
      <c r="I6" s="142"/>
      <c r="J6" s="142"/>
      <c r="K6" s="142"/>
      <c r="L6" s="408"/>
      <c r="M6" s="142"/>
      <c r="N6" s="142"/>
      <c r="O6" s="142"/>
      <c r="P6" s="148"/>
      <c r="Q6" s="46"/>
      <c r="R6" s="46"/>
      <c r="S6" s="46"/>
      <c r="T6" s="46"/>
      <c r="U6" s="46"/>
      <c r="V6" s="46"/>
      <c r="W6" s="46"/>
      <c r="X6" s="77"/>
      <c r="Y6" s="77"/>
      <c r="Z6" s="46"/>
      <c r="AA6" s="46"/>
      <c r="AB6" s="88"/>
      <c r="AC6" s="46"/>
      <c r="AD6" s="46"/>
      <c r="AE6" s="46"/>
      <c r="AF6" s="46"/>
      <c r="AG6" s="46"/>
      <c r="AH6" s="70"/>
      <c r="AI6" s="46"/>
      <c r="AJ6" s="22"/>
      <c r="AK6" s="22"/>
      <c r="AL6" s="22"/>
      <c r="AO6">
        <v>2</v>
      </c>
      <c r="AP6" s="3" t="s">
        <v>104</v>
      </c>
    </row>
    <row r="7" spans="1:54" ht="16.05" customHeight="1">
      <c r="A7" s="46"/>
      <c r="B7" s="45"/>
      <c r="C7" s="45"/>
      <c r="D7" s="45"/>
      <c r="E7" s="95" t="s">
        <v>2</v>
      </c>
      <c r="F7" s="45"/>
      <c r="G7" s="328"/>
      <c r="H7" s="45"/>
      <c r="I7" s="100"/>
      <c r="J7" s="100"/>
      <c r="K7" s="100"/>
      <c r="L7" s="503"/>
      <c r="M7" s="142"/>
      <c r="N7" s="367"/>
      <c r="O7" s="142"/>
      <c r="P7" s="95" t="s">
        <v>22</v>
      </c>
      <c r="Q7" s="45"/>
      <c r="R7" s="46"/>
      <c r="S7" s="45"/>
      <c r="T7" s="46"/>
      <c r="U7" s="45"/>
      <c r="V7" s="46"/>
      <c r="W7" s="95" t="s">
        <v>22</v>
      </c>
      <c r="X7" s="45"/>
      <c r="Y7" s="77"/>
      <c r="Z7" s="45"/>
      <c r="AA7" s="45"/>
      <c r="AB7" s="100"/>
      <c r="AC7" s="46"/>
      <c r="AD7" s="95" t="s">
        <v>409</v>
      </c>
      <c r="AE7" s="45"/>
      <c r="AF7" s="45"/>
      <c r="AG7" s="95" t="s">
        <v>76</v>
      </c>
      <c r="AH7" s="102" t="s">
        <v>2</v>
      </c>
      <c r="AI7" s="46"/>
      <c r="AJ7" s="22"/>
      <c r="AK7" s="22"/>
      <c r="AL7" s="22"/>
      <c r="AO7">
        <v>3</v>
      </c>
      <c r="AP7" s="3" t="s">
        <v>557</v>
      </c>
    </row>
    <row r="8" spans="1:54" ht="16.05" customHeight="1">
      <c r="A8" s="46"/>
      <c r="B8" s="45"/>
      <c r="C8" s="45"/>
      <c r="D8" s="45"/>
      <c r="E8" s="95" t="s">
        <v>462</v>
      </c>
      <c r="F8" s="45"/>
      <c r="G8" s="342" t="s">
        <v>2</v>
      </c>
      <c r="H8" s="45"/>
      <c r="I8" s="97" t="s">
        <v>2</v>
      </c>
      <c r="J8" s="100"/>
      <c r="K8" s="97" t="s">
        <v>1</v>
      </c>
      <c r="L8" s="504" t="s">
        <v>2</v>
      </c>
      <c r="M8" s="142"/>
      <c r="N8" s="368" t="s">
        <v>400</v>
      </c>
      <c r="O8" s="142"/>
      <c r="P8" s="283" t="s">
        <v>460</v>
      </c>
      <c r="Q8" s="45"/>
      <c r="R8" s="46"/>
      <c r="S8" s="95" t="s">
        <v>22</v>
      </c>
      <c r="T8" s="50"/>
      <c r="U8" s="95" t="s">
        <v>22</v>
      </c>
      <c r="V8" s="46"/>
      <c r="W8" s="95" t="s">
        <v>464</v>
      </c>
      <c r="X8" s="45"/>
      <c r="Y8" s="77"/>
      <c r="Z8" s="95" t="s">
        <v>22</v>
      </c>
      <c r="AA8" s="45"/>
      <c r="AB8" s="97" t="s">
        <v>492</v>
      </c>
      <c r="AC8" s="46"/>
      <c r="AD8" s="95"/>
      <c r="AE8" s="95" t="s">
        <v>460</v>
      </c>
      <c r="AF8" s="95" t="s">
        <v>410</v>
      </c>
      <c r="AG8" s="95" t="s">
        <v>459</v>
      </c>
      <c r="AH8" s="102" t="s">
        <v>427</v>
      </c>
      <c r="AI8" s="46"/>
      <c r="AJ8" s="22"/>
      <c r="AK8" s="22"/>
      <c r="AL8" s="22"/>
      <c r="AO8">
        <v>4</v>
      </c>
      <c r="AP8" s="3" t="s">
        <v>105</v>
      </c>
    </row>
    <row r="9" spans="1:54" ht="16.05" customHeight="1">
      <c r="A9" s="46"/>
      <c r="B9" s="95" t="s">
        <v>85</v>
      </c>
      <c r="C9" s="95" t="s">
        <v>421</v>
      </c>
      <c r="D9" s="284"/>
      <c r="E9" s="285" t="s">
        <v>463</v>
      </c>
      <c r="F9" s="241" t="s">
        <v>465</v>
      </c>
      <c r="G9" s="409" t="s">
        <v>8</v>
      </c>
      <c r="H9" s="241" t="s">
        <v>465</v>
      </c>
      <c r="I9" s="286" t="s">
        <v>400</v>
      </c>
      <c r="J9" s="287" t="s">
        <v>465</v>
      </c>
      <c r="K9" s="286" t="s">
        <v>400</v>
      </c>
      <c r="L9" s="505" t="s">
        <v>637</v>
      </c>
      <c r="M9" s="142"/>
      <c r="N9" s="369" t="s">
        <v>637</v>
      </c>
      <c r="O9" s="142"/>
      <c r="P9" s="288" t="s">
        <v>461</v>
      </c>
      <c r="Q9" s="241" t="s">
        <v>465</v>
      </c>
      <c r="R9" s="46"/>
      <c r="S9" s="241" t="s">
        <v>637</v>
      </c>
      <c r="T9" s="46"/>
      <c r="U9" s="241" t="s">
        <v>644</v>
      </c>
      <c r="V9" s="46"/>
      <c r="W9" s="285" t="s">
        <v>411</v>
      </c>
      <c r="X9" s="241" t="s">
        <v>465</v>
      </c>
      <c r="Y9" s="77"/>
      <c r="Z9" s="285" t="s">
        <v>44</v>
      </c>
      <c r="AA9" s="241" t="s">
        <v>465</v>
      </c>
      <c r="AB9" s="286" t="s">
        <v>467</v>
      </c>
      <c r="AC9" s="46"/>
      <c r="AD9" s="285" t="s">
        <v>1</v>
      </c>
      <c r="AE9" s="285" t="s">
        <v>461</v>
      </c>
      <c r="AF9" s="285" t="s">
        <v>493</v>
      </c>
      <c r="AG9" s="285" t="s">
        <v>43</v>
      </c>
      <c r="AH9" s="289" t="s">
        <v>516</v>
      </c>
      <c r="AI9" s="46"/>
      <c r="AJ9" s="22"/>
      <c r="AK9" s="22"/>
      <c r="AL9" s="22"/>
      <c r="AS9" s="4"/>
    </row>
    <row r="10" spans="1:54" ht="16.05" customHeight="1">
      <c r="A10" s="46"/>
      <c r="B10" s="86">
        <f>+'Ark1'!C639</f>
        <v>2024</v>
      </c>
      <c r="C10" s="86">
        <f>+'Ark1'!G639</f>
        <v>1</v>
      </c>
      <c r="D10" s="87" t="str">
        <f>VLOOKUP(C10,RNR!$D$7:$E$10,2)</f>
        <v>Øst</v>
      </c>
      <c r="E10" s="86">
        <f>+'Ark1'!Q639</f>
        <v>200</v>
      </c>
      <c r="F10" s="94">
        <f>+E10-E16</f>
        <v>-16</v>
      </c>
      <c r="G10" s="410">
        <f>+'Ark1'!R639</f>
        <v>6621</v>
      </c>
      <c r="H10" s="94">
        <f>+G10-G16</f>
        <v>1354</v>
      </c>
      <c r="I10" s="89">
        <f>+'Ark1'!AG639</f>
        <v>37.715125475105715</v>
      </c>
      <c r="J10" s="143">
        <f>+I10-I16</f>
        <v>8.0139742314605762</v>
      </c>
      <c r="K10" s="89">
        <f>+'Ark1'!AH639</f>
        <v>3.2170367014046208</v>
      </c>
      <c r="L10" s="506">
        <f>+'Ark1'!AI639</f>
        <v>6569</v>
      </c>
      <c r="M10" s="142"/>
      <c r="N10" s="406">
        <f>100*L10/G10</f>
        <v>99.214620148013893</v>
      </c>
      <c r="O10" s="142"/>
      <c r="P10" s="87">
        <f>+'Ark1'!S639</f>
        <v>5.6813170215979447</v>
      </c>
      <c r="Q10" s="113">
        <f>+P10-P16</f>
        <v>0.34621164852028929</v>
      </c>
      <c r="R10" s="46"/>
      <c r="S10" s="406">
        <f>+IF(L10=0,"",'Ark1'!AJ639)</f>
        <v>79.654483178566139</v>
      </c>
      <c r="T10" s="88"/>
      <c r="U10" s="406">
        <f>+IF(L10=0,"",'Ark1'!AK639)</f>
        <v>14.71823358934183</v>
      </c>
      <c r="V10" s="46"/>
      <c r="W10" s="87">
        <f>+'Ark1'!T639</f>
        <v>4.867542667270806</v>
      </c>
      <c r="X10" s="113">
        <f>+W10-W16</f>
        <v>0.56281511838149623</v>
      </c>
      <c r="Y10" s="77"/>
      <c r="Z10" s="87">
        <f>+'Ark1'!U639</f>
        <v>7.7212505663797248</v>
      </c>
      <c r="AA10" s="113">
        <f>+Z10-Z16</f>
        <v>-0.12087967854148118</v>
      </c>
      <c r="AB10" s="89">
        <f>+'Ark1'!W639</f>
        <v>4.5310376076121442E-2</v>
      </c>
      <c r="AC10" s="46"/>
      <c r="AD10" s="87">
        <f>+'Ark1'!Z639</f>
        <v>3.1973411597238246</v>
      </c>
      <c r="AE10" s="87">
        <f>+'Ark1'!AA639</f>
        <v>1.3398259222090179</v>
      </c>
      <c r="AF10" s="87">
        <f>+'Ark1'!AB639</f>
        <v>1.3543596735126715</v>
      </c>
      <c r="AG10" s="87">
        <f>+Z10/P10</f>
        <v>1.3590599744789496</v>
      </c>
      <c r="AH10" s="139">
        <f>+G10/E10</f>
        <v>33.104999999999997</v>
      </c>
      <c r="AI10" s="46"/>
      <c r="AJ10" s="22"/>
      <c r="AK10" s="22"/>
      <c r="AL10" s="22"/>
      <c r="AS10" s="48"/>
    </row>
    <row r="11" spans="1:54" ht="16.05" customHeight="1">
      <c r="A11" s="46"/>
      <c r="B11" s="86">
        <f>+'Ark1'!C640</f>
        <v>2024</v>
      </c>
      <c r="C11" s="86">
        <f>+'Ark1'!G640</f>
        <v>2</v>
      </c>
      <c r="D11" s="87" t="str">
        <f>VLOOKUP(C11,RNR!$D$7:$E$10,2)</f>
        <v>Vest</v>
      </c>
      <c r="E11" s="86">
        <f>+'Ark1'!Q640</f>
        <v>228</v>
      </c>
      <c r="F11" s="94">
        <f>+E11-E17</f>
        <v>117</v>
      </c>
      <c r="G11" s="410">
        <f>+'Ark1'!R640</f>
        <v>4837</v>
      </c>
      <c r="H11" s="94">
        <f>+G11-G17</f>
        <v>2118</v>
      </c>
      <c r="I11" s="89">
        <f>+'Ark1'!AG640</f>
        <v>29.217300337590633</v>
      </c>
      <c r="J11" s="143">
        <f>+I11-I17</f>
        <v>13.457270999214204</v>
      </c>
      <c r="K11" s="89">
        <f>+'Ark1'!AH640</f>
        <v>0.76493694438701698</v>
      </c>
      <c r="L11" s="506">
        <f>+'Ark1'!AI640</f>
        <v>4533</v>
      </c>
      <c r="M11" s="142"/>
      <c r="N11" s="406">
        <f>100*L11/G11</f>
        <v>93.715112673144517</v>
      </c>
      <c r="O11" s="142"/>
      <c r="P11" s="87">
        <f>+'Ark1'!S640</f>
        <v>5.4750878643787484</v>
      </c>
      <c r="Q11" s="113">
        <f>+P11-P17</f>
        <v>0.65235891991387263</v>
      </c>
      <c r="R11" s="46"/>
      <c r="S11" s="406">
        <f>+IF(L11=0,"",'Ark1'!AJ640)</f>
        <v>80.981447165232765</v>
      </c>
      <c r="T11" s="88"/>
      <c r="U11" s="406">
        <f>+IF(L11=0,"",'Ark1'!AK640)</f>
        <v>14.979415311729703</v>
      </c>
      <c r="V11" s="46"/>
      <c r="W11" s="87">
        <f>+'Ark1'!T640</f>
        <v>4.2311350010336994</v>
      </c>
      <c r="X11" s="113">
        <f>+W11-W17</f>
        <v>0.20134463692924953</v>
      </c>
      <c r="Y11" s="77"/>
      <c r="Z11" s="87">
        <f>+'Ark1'!U640</f>
        <v>8.1876576390324818</v>
      </c>
      <c r="AA11" s="113">
        <f>+Z11-Z17</f>
        <v>0.12697356400491699</v>
      </c>
      <c r="AB11" s="89">
        <f>+'Ark1'!W640</f>
        <v>6.2021914409758107E-2</v>
      </c>
      <c r="AC11" s="46"/>
      <c r="AD11" s="87">
        <f>+'Ark1'!Z640</f>
        <v>3.0321696443177908</v>
      </c>
      <c r="AE11" s="87">
        <f>+'Ark1'!AA640</f>
        <v>1.4992416308858252</v>
      </c>
      <c r="AF11" s="87">
        <f>+'Ark1'!AB640</f>
        <v>1.3545985255268778</v>
      </c>
      <c r="AG11" s="87">
        <f t="shared" ref="AG11:AG79" si="0">+Z11/P11</f>
        <v>1.4954385832420838</v>
      </c>
      <c r="AH11" s="139">
        <f t="shared" ref="AH11:AH79" si="1">+G11/E11</f>
        <v>21.214912280701753</v>
      </c>
      <c r="AI11" s="46"/>
      <c r="AJ11" s="22"/>
      <c r="AK11" s="22"/>
      <c r="AL11" s="22"/>
      <c r="AS11" s="48"/>
    </row>
    <row r="12" spans="1:54" ht="16.05" customHeight="1">
      <c r="A12" s="46"/>
      <c r="B12" s="86">
        <f>+'Ark1'!C641</f>
        <v>2024</v>
      </c>
      <c r="C12" s="86">
        <f>+'Ark1'!G641</f>
        <v>3</v>
      </c>
      <c r="D12" s="87" t="str">
        <f>VLOOKUP(C12,RNR!$D$7:$E$10,2)</f>
        <v>Midt</v>
      </c>
      <c r="E12" s="86">
        <f>+'Ark1'!Q641</f>
        <v>134</v>
      </c>
      <c r="F12" s="94">
        <f>+E12-E18</f>
        <v>46</v>
      </c>
      <c r="G12" s="410">
        <f>+'Ark1'!R641</f>
        <v>3081</v>
      </c>
      <c r="H12" s="94">
        <f>+G12-G18</f>
        <v>1044</v>
      </c>
      <c r="I12" s="89">
        <f>+'Ark1'!AG641</f>
        <v>19.441190183904201</v>
      </c>
      <c r="J12" s="143">
        <f>+I12-I18</f>
        <v>5.938993401058541</v>
      </c>
      <c r="K12" s="89">
        <f>+'Ark1'!AH641</f>
        <v>1.2658227848101264</v>
      </c>
      <c r="L12" s="506">
        <f>+'Ark1'!AI641</f>
        <v>2046</v>
      </c>
      <c r="M12" s="142"/>
      <c r="N12" s="406">
        <f>100*L12/G12</f>
        <v>66.40701071080818</v>
      </c>
      <c r="O12" s="142"/>
      <c r="P12" s="87">
        <f>+'Ark1'!S641</f>
        <v>5.2599805258033108</v>
      </c>
      <c r="Q12" s="113">
        <f>+P12-P18</f>
        <v>9.5032072195063932E-2</v>
      </c>
      <c r="R12" s="46"/>
      <c r="S12" s="406">
        <f>+IF(L12=0,"",'Ark1'!AJ641)</f>
        <v>85.742326490713694</v>
      </c>
      <c r="T12" s="88"/>
      <c r="U12" s="406">
        <f>+IF(L12=0,"",'Ark1'!AK641)</f>
        <v>14.379660409435036</v>
      </c>
      <c r="V12" s="46"/>
      <c r="W12" s="87">
        <f>+'Ark1'!T641</f>
        <v>4.2411554690035693</v>
      </c>
      <c r="X12" s="113">
        <f>+W12-W18</f>
        <v>0.22348242040268662</v>
      </c>
      <c r="Y12" s="77"/>
      <c r="Z12" s="87">
        <f>+'Ark1'!U641</f>
        <v>8.5531645569620149</v>
      </c>
      <c r="AA12" s="113">
        <f>+Z12-Z18</f>
        <v>-0.66485213425054113</v>
      </c>
      <c r="AB12" s="89">
        <f>+'Ark1'!W641</f>
        <v>0</v>
      </c>
      <c r="AC12" s="46"/>
      <c r="AD12" s="87">
        <f>+'Ark1'!Z641</f>
        <v>3.6332658122820063</v>
      </c>
      <c r="AE12" s="87">
        <f>+'Ark1'!AA641</f>
        <v>1.4714369767819493</v>
      </c>
      <c r="AF12" s="87">
        <f>+'Ark1'!AB641</f>
        <v>1.4288061494934721</v>
      </c>
      <c r="AG12" s="87">
        <f t="shared" si="0"/>
        <v>1.6260829322473138</v>
      </c>
      <c r="AH12" s="139">
        <f t="shared" si="1"/>
        <v>22.992537313432837</v>
      </c>
      <c r="AI12" s="46"/>
      <c r="AJ12" s="22"/>
      <c r="AK12" s="22"/>
      <c r="AL12" s="22"/>
      <c r="AS12" s="48"/>
    </row>
    <row r="13" spans="1:54" ht="16.05" customHeight="1">
      <c r="A13" s="46"/>
      <c r="B13" s="86">
        <f>+'Ark1'!C642</f>
        <v>2024</v>
      </c>
      <c r="C13" s="86">
        <f>+'Ark1'!G642</f>
        <v>4</v>
      </c>
      <c r="D13" s="87" t="str">
        <f>VLOOKUP(C13,RNR!$D$7:$E$10,2)</f>
        <v>Nord</v>
      </c>
      <c r="E13" s="86">
        <f>+'Ark1'!Q642</f>
        <v>77</v>
      </c>
      <c r="F13" s="94">
        <f>+E13-E20</f>
        <v>-114</v>
      </c>
      <c r="G13" s="410">
        <f>+'Ark1'!R642</f>
        <v>1903</v>
      </c>
      <c r="H13" s="94">
        <f>+G13-G20</f>
        <v>-5469</v>
      </c>
      <c r="I13" s="89">
        <f>+'Ark1'!AG642</f>
        <v>13.626384003399497</v>
      </c>
      <c r="J13" s="143">
        <f>+I13-I20</f>
        <v>-27.922192976711091</v>
      </c>
      <c r="K13" s="89">
        <f>+'Ark1'!AH642</f>
        <v>0.89332632685233826</v>
      </c>
      <c r="L13" s="506">
        <f>+'Ark1'!AI642</f>
        <v>1513</v>
      </c>
      <c r="M13" s="142"/>
      <c r="N13" s="406">
        <f>100*L13/G13</f>
        <v>79.506043089858125</v>
      </c>
      <c r="O13" s="142"/>
      <c r="P13" s="87">
        <f>+'Ark1'!S642</f>
        <v>5.6584340514976352</v>
      </c>
      <c r="Q13" s="113">
        <f>+P13-P20</f>
        <v>8.8168180634911053E-2</v>
      </c>
      <c r="R13" s="46"/>
      <c r="S13" s="406">
        <f>+IF(L13=0,"",'Ark1'!AJ642)</f>
        <v>87.705419695968146</v>
      </c>
      <c r="T13" s="88"/>
      <c r="U13" s="406">
        <f>+IF(L13=0,"",'Ark1'!AK642)</f>
        <v>14.994242048537521</v>
      </c>
      <c r="V13" s="46"/>
      <c r="W13" s="87">
        <f>+'Ark1'!T642</f>
        <v>4.1445086705202305</v>
      </c>
      <c r="X13" s="113">
        <f>+W13-W20</f>
        <v>-0.61946311461270565</v>
      </c>
      <c r="Y13" s="77"/>
      <c r="Z13" s="87">
        <f>+'Ark1'!U642</f>
        <v>9.7059379926432019</v>
      </c>
      <c r="AA13" s="113">
        <f>+Z13-Z20</f>
        <v>1.9114181879768992</v>
      </c>
      <c r="AB13" s="89">
        <f>+'Ark1'!W642</f>
        <v>0</v>
      </c>
      <c r="AC13" s="46"/>
      <c r="AD13" s="87">
        <f>+'Ark1'!Z642</f>
        <v>3.0424465102230824</v>
      </c>
      <c r="AE13" s="87">
        <f>+'Ark1'!AA642</f>
        <v>1.4534251378580112</v>
      </c>
      <c r="AF13" s="87">
        <f>+'Ark1'!AB642</f>
        <v>1.3111070273658281</v>
      </c>
      <c r="AG13" s="87">
        <f t="shared" si="0"/>
        <v>1.7153046062407145</v>
      </c>
      <c r="AH13" s="139">
        <f t="shared" si="1"/>
        <v>24.714285714285715</v>
      </c>
      <c r="AI13" s="46"/>
      <c r="AJ13" s="22"/>
      <c r="AK13" s="22"/>
      <c r="AL13" s="22"/>
      <c r="AS13" s="48"/>
    </row>
    <row r="14" spans="1:54" ht="16.05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314"/>
      <c r="M14" s="142"/>
      <c r="N14" s="88"/>
      <c r="O14" s="142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22"/>
      <c r="AK14" s="22"/>
      <c r="AL14" s="22"/>
      <c r="AS14" s="48"/>
    </row>
    <row r="15" spans="1:54" ht="16.05" customHeight="1">
      <c r="A15" s="46"/>
      <c r="B15" s="86">
        <f>+'Ark1'!C643</f>
        <v>2023</v>
      </c>
      <c r="C15" s="86">
        <f>+'Ark1'!G643</f>
        <v>1</v>
      </c>
      <c r="D15" s="87" t="str">
        <f>VLOOKUP(C15,RNR!$D$7:$E$10,2)</f>
        <v>Øst</v>
      </c>
      <c r="E15" s="86">
        <f>+'Ark1'!Q643</f>
        <v>210</v>
      </c>
      <c r="F15" s="94">
        <f>+E15-E21</f>
        <v>5</v>
      </c>
      <c r="G15" s="410">
        <f>+'Ark1'!R643</f>
        <v>7370</v>
      </c>
      <c r="H15" s="94">
        <f>+G15-G21</f>
        <v>2406</v>
      </c>
      <c r="I15" s="89">
        <f>+'Ark1'!AG643</f>
        <v>41.036622635132751</v>
      </c>
      <c r="J15" s="143">
        <f>+I15-I21</f>
        <v>12.337647285809506</v>
      </c>
      <c r="K15" s="89">
        <f>+'Ark1'!AH643</f>
        <v>1.8588873812754407</v>
      </c>
      <c r="L15" s="506">
        <f>+'Ark1'!AI643</f>
        <v>2149</v>
      </c>
      <c r="M15" s="142"/>
      <c r="N15" s="406">
        <f>100*L15/G15</f>
        <v>29.158751696065128</v>
      </c>
      <c r="O15" s="142"/>
      <c r="P15" s="87">
        <f>+'Ark1'!S643</f>
        <v>5.5466757123473549</v>
      </c>
      <c r="Q15" s="113">
        <f>+P15-P21</f>
        <v>0.30211487431351092</v>
      </c>
      <c r="R15" s="46"/>
      <c r="S15" s="406">
        <f>+IF(L15=0,"",'Ark1'!AJ643)</f>
        <v>84.156212191716861</v>
      </c>
      <c r="T15" s="88"/>
      <c r="U15" s="406">
        <f>+IF(L15=0,"",'Ark1'!AK643)</f>
        <v>14.11076080902448</v>
      </c>
      <c r="V15" s="46"/>
      <c r="W15" s="87">
        <f>+'Ark1'!T643</f>
        <v>4.7345997286295773</v>
      </c>
      <c r="X15" s="113">
        <f>+W15-W21</f>
        <v>0.23198087286809344</v>
      </c>
      <c r="Y15" s="77"/>
      <c r="Z15" s="87">
        <f>+'Ark1'!U643</f>
        <v>7.7433378561736879</v>
      </c>
      <c r="AA15" s="113">
        <f>+Z15-Z21</f>
        <v>-0.25230074173122397</v>
      </c>
      <c r="AB15" s="89">
        <f>+'Ark1'!W643</f>
        <v>0.18995929443690637</v>
      </c>
      <c r="AC15" s="46"/>
      <c r="AD15" s="87">
        <f>+'Ark1'!Z643</f>
        <v>2.9728394635573241</v>
      </c>
      <c r="AE15" s="87">
        <f>+'Ark1'!AA643</f>
        <v>1.4669790793997524</v>
      </c>
      <c r="AF15" s="87">
        <f>+'Ark1'!AB643</f>
        <v>1.5630952953028896</v>
      </c>
      <c r="AG15" s="87">
        <f t="shared" si="0"/>
        <v>1.396032192568313</v>
      </c>
      <c r="AH15" s="139">
        <f t="shared" si="1"/>
        <v>35.095238095238095</v>
      </c>
      <c r="AI15" s="46"/>
      <c r="AJ15" s="22"/>
      <c r="AK15" s="22"/>
      <c r="AL15" s="22"/>
      <c r="AS15" s="48"/>
    </row>
    <row r="16" spans="1:54" ht="16.05" customHeight="1">
      <c r="A16" s="46"/>
      <c r="B16" s="86">
        <f>+'Ark1'!C644</f>
        <v>2023</v>
      </c>
      <c r="C16" s="86">
        <f>+'Ark1'!G644</f>
        <v>2</v>
      </c>
      <c r="D16" s="87" t="str">
        <f>VLOOKUP(C16,RNR!$D$7:$E$10,2)</f>
        <v>Vest</v>
      </c>
      <c r="E16" s="86">
        <f>+'Ark1'!Q644</f>
        <v>216</v>
      </c>
      <c r="F16" s="94">
        <f>+E16-E22</f>
        <v>109</v>
      </c>
      <c r="G16" s="410">
        <f>+'Ark1'!R644</f>
        <v>5267</v>
      </c>
      <c r="H16" s="94">
        <f>+G16-G22</f>
        <v>2476</v>
      </c>
      <c r="I16" s="89">
        <f>+'Ark1'!AG644</f>
        <v>29.701151243645139</v>
      </c>
      <c r="J16" s="143">
        <f>+I16-I22</f>
        <v>12.707046303936291</v>
      </c>
      <c r="K16" s="89">
        <f>+'Ark1'!AH644</f>
        <v>0.13290298082399851</v>
      </c>
      <c r="L16" s="506">
        <f>+'Ark1'!AI644</f>
        <v>234</v>
      </c>
      <c r="M16" s="142"/>
      <c r="N16" s="406">
        <f>100*L16/G16</f>
        <v>4.4427567875450924</v>
      </c>
      <c r="O16" s="142"/>
      <c r="P16" s="87">
        <f>+'Ark1'!S644</f>
        <v>5.3351053730776554</v>
      </c>
      <c r="Q16" s="113">
        <f>+P16-P22</f>
        <v>0.66867756942305245</v>
      </c>
      <c r="R16" s="46"/>
      <c r="S16" s="406">
        <f>+IF(L16=0,"",'Ark1'!AJ644)</f>
        <v>85.487606837606748</v>
      </c>
      <c r="T16" s="88"/>
      <c r="U16" s="406">
        <f>+IF(L16=0,"",'Ark1'!AK644)</f>
        <v>15.168922941527295</v>
      </c>
      <c r="V16" s="46"/>
      <c r="W16" s="87">
        <f>+'Ark1'!T644</f>
        <v>4.3047275488893098</v>
      </c>
      <c r="X16" s="113">
        <f>+W16-W22</f>
        <v>0.18326570725548574</v>
      </c>
      <c r="Y16" s="77"/>
      <c r="Z16" s="87">
        <f>+'Ark1'!U644</f>
        <v>7.842130244921206</v>
      </c>
      <c r="AA16" s="113">
        <f>+Z16-Z22</f>
        <v>-0.57874041075777249</v>
      </c>
      <c r="AB16" s="89">
        <f>+'Ark1'!W644</f>
        <v>0</v>
      </c>
      <c r="AC16" s="46"/>
      <c r="AD16" s="87">
        <f>+'Ark1'!Z644</f>
        <v>2.9846955136844566</v>
      </c>
      <c r="AE16" s="87">
        <f>+'Ark1'!AA644</f>
        <v>1.3699935361407323</v>
      </c>
      <c r="AF16" s="87">
        <f>+'Ark1'!AB644</f>
        <v>1.6287193875467143</v>
      </c>
      <c r="AG16" s="87">
        <f t="shared" si="0"/>
        <v>1.469911032028469</v>
      </c>
      <c r="AH16" s="139">
        <f t="shared" si="1"/>
        <v>24.38425925925926</v>
      </c>
      <c r="AI16" s="46"/>
      <c r="AJ16" s="22"/>
      <c r="AK16" s="22"/>
      <c r="AL16" s="22"/>
      <c r="AS16" s="48"/>
    </row>
    <row r="17" spans="1:45" ht="16.05" customHeight="1">
      <c r="A17" s="46"/>
      <c r="B17" s="86">
        <f>+'Ark1'!C645</f>
        <v>2023</v>
      </c>
      <c r="C17" s="86">
        <f>+'Ark1'!G645</f>
        <v>3</v>
      </c>
      <c r="D17" s="87" t="str">
        <f>VLOOKUP(C17,RNR!$D$7:$E$10,2)</f>
        <v>Midt</v>
      </c>
      <c r="E17" s="86">
        <f>+'Ark1'!Q645</f>
        <v>111</v>
      </c>
      <c r="F17" s="94">
        <f>+E17-E23</f>
        <v>32</v>
      </c>
      <c r="G17" s="410">
        <f>+'Ark1'!R645</f>
        <v>2719</v>
      </c>
      <c r="H17" s="94">
        <f>+G17-G23</f>
        <v>716</v>
      </c>
      <c r="I17" s="89">
        <f>+'Ark1'!AG645</f>
        <v>15.760029338376428</v>
      </c>
      <c r="J17" s="143">
        <f>+I17-I23</f>
        <v>3.0016866075191011</v>
      </c>
      <c r="K17" s="89">
        <f>+'Ark1'!AH645</f>
        <v>0.25744759102611242</v>
      </c>
      <c r="L17" s="506">
        <f>+'Ark1'!AI645</f>
        <v>0</v>
      </c>
      <c r="M17" s="142"/>
      <c r="N17" s="406">
        <f>100*L17/G17</f>
        <v>0</v>
      </c>
      <c r="O17" s="142"/>
      <c r="P17" s="87">
        <f>+'Ark1'!S645</f>
        <v>4.8227289444648758</v>
      </c>
      <c r="Q17" s="113">
        <f>+P17-P23</f>
        <v>0.11628860497411075</v>
      </c>
      <c r="R17" s="46"/>
      <c r="S17" s="406" t="str">
        <f>+IF(L17=0,"",'Ark1'!AJ645)</f>
        <v/>
      </c>
      <c r="T17" s="88"/>
      <c r="U17" s="406" t="str">
        <f>+IF(L17=0,"",'Ark1'!AK645)</f>
        <v/>
      </c>
      <c r="V17" s="46"/>
      <c r="W17" s="87">
        <f>+'Ark1'!T645</f>
        <v>4.0297903641044499</v>
      </c>
      <c r="X17" s="113">
        <f>+W17-W23</f>
        <v>0.60243140254678584</v>
      </c>
      <c r="Y17" s="77"/>
      <c r="Z17" s="87">
        <f>+'Ark1'!U645</f>
        <v>8.0606840750275648</v>
      </c>
      <c r="AA17" s="113">
        <f>+Z17-Z23</f>
        <v>-0.7484222654617021</v>
      </c>
      <c r="AB17" s="89">
        <f>+'Ark1'!W645</f>
        <v>0</v>
      </c>
      <c r="AC17" s="46"/>
      <c r="AD17" s="87">
        <f>+'Ark1'!Z645</f>
        <v>3.6189840635099095</v>
      </c>
      <c r="AE17" s="87">
        <f>+'Ark1'!AA645</f>
        <v>1.5535737906748253</v>
      </c>
      <c r="AF17" s="87">
        <f>+'Ark1'!AB645</f>
        <v>1.5833571464056229</v>
      </c>
      <c r="AG17" s="87">
        <f t="shared" si="0"/>
        <v>1.6713947990543701</v>
      </c>
      <c r="AH17" s="139">
        <f t="shared" si="1"/>
        <v>24.495495495495497</v>
      </c>
      <c r="AI17" s="46"/>
      <c r="AJ17" s="22"/>
      <c r="AK17" s="22"/>
      <c r="AL17" s="22"/>
      <c r="AS17" s="48"/>
    </row>
    <row r="18" spans="1:45" ht="16.05" customHeight="1">
      <c r="A18" s="46"/>
      <c r="B18" s="86">
        <f>+'Ark1'!C646</f>
        <v>2023</v>
      </c>
      <c r="C18" s="86">
        <f>+'Ark1'!G646</f>
        <v>4</v>
      </c>
      <c r="D18" s="87" t="str">
        <f>VLOOKUP(C18,RNR!$D$7:$E$10,2)</f>
        <v>Nord</v>
      </c>
      <c r="E18" s="86">
        <f>+'Ark1'!Q646</f>
        <v>88</v>
      </c>
      <c r="F18" s="94">
        <f>+E18-E25</f>
        <v>-104</v>
      </c>
      <c r="G18" s="410">
        <f>+'Ark1'!R646</f>
        <v>2037</v>
      </c>
      <c r="H18" s="94">
        <f>+G18-G25</f>
        <v>-5205.8999999999996</v>
      </c>
      <c r="I18" s="89">
        <f>+'Ark1'!AG646</f>
        <v>13.50219678284566</v>
      </c>
      <c r="J18" s="143">
        <f>+I18-I25</f>
        <v>-25.401665018598671</v>
      </c>
      <c r="K18" s="89">
        <f>+'Ark1'!AH646</f>
        <v>0</v>
      </c>
      <c r="L18" s="506">
        <f>+'Ark1'!AI646</f>
        <v>0</v>
      </c>
      <c r="M18" s="142"/>
      <c r="N18" s="406">
        <f>100*L18/G18</f>
        <v>0</v>
      </c>
      <c r="O18" s="142"/>
      <c r="P18" s="87">
        <f>+'Ark1'!S646</f>
        <v>5.1649484536082468</v>
      </c>
      <c r="Q18" s="113">
        <f>+P18-P25</f>
        <v>-0.1217046825664907</v>
      </c>
      <c r="R18" s="46"/>
      <c r="S18" s="406" t="str">
        <f>+IF(L18=0,"",'Ark1'!AJ646)</f>
        <v/>
      </c>
      <c r="T18" s="88"/>
      <c r="U18" s="406" t="str">
        <f>+IF(L18=0,"",'Ark1'!AK646)</f>
        <v/>
      </c>
      <c r="V18" s="46"/>
      <c r="W18" s="87">
        <f>+'Ark1'!T646</f>
        <v>4.0176730486008827</v>
      </c>
      <c r="X18" s="113">
        <f>+W18-W25</f>
        <v>-0.65600738327032904</v>
      </c>
      <c r="Y18" s="77"/>
      <c r="Z18" s="87">
        <f>+'Ark1'!U646</f>
        <v>9.2180166912125561</v>
      </c>
      <c r="AA18" s="113">
        <f>+Z18-Z25</f>
        <v>1.5235462442921159</v>
      </c>
      <c r="AB18" s="89">
        <f>+'Ark1'!W646</f>
        <v>0</v>
      </c>
      <c r="AC18" s="46"/>
      <c r="AD18" s="87">
        <f>+'Ark1'!Z646</f>
        <v>3.054946718654981</v>
      </c>
      <c r="AE18" s="87">
        <f>+'Ark1'!AA646</f>
        <v>1.2825204764457028</v>
      </c>
      <c r="AF18" s="87">
        <f>+'Ark1'!AB646</f>
        <v>1.525332443262615</v>
      </c>
      <c r="AG18" s="87">
        <f t="shared" si="0"/>
        <v>1.7847257865221917</v>
      </c>
      <c r="AH18" s="139">
        <f t="shared" si="1"/>
        <v>23.147727272727273</v>
      </c>
      <c r="AI18" s="46"/>
      <c r="AJ18" s="22"/>
      <c r="AK18" s="22"/>
      <c r="AL18" s="22"/>
      <c r="AS18" s="48"/>
    </row>
    <row r="19" spans="1:45" ht="16.05" customHeight="1">
      <c r="A19" s="46"/>
      <c r="B19" s="46"/>
      <c r="C19" s="46"/>
      <c r="D19" s="46"/>
      <c r="E19" s="46"/>
      <c r="F19" s="46"/>
      <c r="G19" s="314"/>
      <c r="H19" s="46"/>
      <c r="I19" s="46"/>
      <c r="J19" s="46"/>
      <c r="K19" s="46"/>
      <c r="L19" s="314"/>
      <c r="M19" s="142"/>
      <c r="N19" s="46"/>
      <c r="O19" s="142"/>
      <c r="P19" s="46"/>
      <c r="Q19" s="46"/>
      <c r="R19" s="46"/>
      <c r="S19" s="46"/>
      <c r="T19" s="46"/>
      <c r="U19" s="46"/>
      <c r="V19" s="46"/>
      <c r="W19" s="46"/>
      <c r="X19" s="46"/>
      <c r="Y19" s="77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22"/>
      <c r="AK19" s="22"/>
      <c r="AL19" s="22"/>
      <c r="AS19" s="48"/>
    </row>
    <row r="20" spans="1:45" ht="16.05" customHeight="1">
      <c r="A20" s="46"/>
      <c r="B20" s="86">
        <f>+'Ark1'!C647</f>
        <v>2022</v>
      </c>
      <c r="C20" s="86">
        <f>+'Ark1'!G647</f>
        <v>1</v>
      </c>
      <c r="D20" s="87" t="str">
        <f>VLOOKUP(C20,RNR!$D$7:$E$10,2)</f>
        <v>Øst</v>
      </c>
      <c r="E20" s="86">
        <f>+'Ark1'!Q647</f>
        <v>191</v>
      </c>
      <c r="F20" s="94">
        <f>+E20-E26</f>
        <v>-8</v>
      </c>
      <c r="G20" s="410">
        <f>+'Ark1'!R647</f>
        <v>7372</v>
      </c>
      <c r="H20" s="94">
        <f>+G20-G26</f>
        <v>2638</v>
      </c>
      <c r="I20" s="89">
        <f>+'Ark1'!AG647</f>
        <v>41.548576980110589</v>
      </c>
      <c r="J20" s="143">
        <f>+I20-I26</f>
        <v>14.533320990774932</v>
      </c>
      <c r="K20" s="89">
        <f>+'Ark1'!AH647</f>
        <v>1.5192620727075423</v>
      </c>
      <c r="L20" s="314"/>
      <c r="M20" s="142"/>
      <c r="N20" s="46"/>
      <c r="O20" s="46"/>
      <c r="P20" s="87">
        <f>+'Ark1'!S647</f>
        <v>5.5702658708627242</v>
      </c>
      <c r="Q20" s="113">
        <f>+P20-P26</f>
        <v>0.43655230939250966</v>
      </c>
      <c r="R20" s="46"/>
      <c r="S20" s="113"/>
      <c r="T20" s="46"/>
      <c r="U20" s="113"/>
      <c r="V20" s="46"/>
      <c r="W20" s="87">
        <f>+'Ark1'!T647</f>
        <v>4.7639717851329362</v>
      </c>
      <c r="X20" s="113">
        <f>+W20-W26</f>
        <v>0.36156367359935082</v>
      </c>
      <c r="Y20" s="77"/>
      <c r="Z20" s="87">
        <f>+'Ark1'!U647</f>
        <v>7.7945198046663027</v>
      </c>
      <c r="AA20" s="113">
        <f>+Z20-Z26</f>
        <v>-0.38032176694332698</v>
      </c>
      <c r="AB20" s="89">
        <f>+'Ark1'!W647</f>
        <v>2.7129679869777528E-2</v>
      </c>
      <c r="AC20" s="46"/>
      <c r="AD20" s="87">
        <f>+'Ark1'!Z647</f>
        <v>3.1272804723087502</v>
      </c>
      <c r="AE20" s="87">
        <f>+'Ark1'!AA647</f>
        <v>1.4992583751238053</v>
      </c>
      <c r="AF20" s="87">
        <f>+'Ark1'!AB647</f>
        <v>1.7196050800475855</v>
      </c>
      <c r="AG20" s="87">
        <f t="shared" si="0"/>
        <v>1.3993083966491326</v>
      </c>
      <c r="AH20" s="139">
        <f t="shared" si="1"/>
        <v>38.596858638743456</v>
      </c>
      <c r="AI20" s="46"/>
      <c r="AJ20" s="22"/>
      <c r="AK20" s="22"/>
      <c r="AL20" s="22"/>
      <c r="AS20" s="48"/>
    </row>
    <row r="21" spans="1:45" ht="16.05" customHeight="1">
      <c r="A21" s="46"/>
      <c r="B21" s="86">
        <f>+'Ark1'!C648</f>
        <v>2022</v>
      </c>
      <c r="C21" s="86">
        <f>+'Ark1'!G648</f>
        <v>2</v>
      </c>
      <c r="D21" s="87" t="str">
        <f>VLOOKUP(C21,RNR!$D$7:$E$10,2)</f>
        <v>Vest</v>
      </c>
      <c r="E21" s="86">
        <f>+'Ark1'!Q648</f>
        <v>205</v>
      </c>
      <c r="F21" s="94">
        <f>+E21-E27</f>
        <v>98</v>
      </c>
      <c r="G21" s="410">
        <f>+'Ark1'!R648</f>
        <v>4964</v>
      </c>
      <c r="H21" s="94">
        <f>+G21-G27</f>
        <v>1563</v>
      </c>
      <c r="I21" s="89">
        <f>+'Ark1'!AG648</f>
        <v>28.698975349323245</v>
      </c>
      <c r="J21" s="143">
        <f>+I21-I27</f>
        <v>9.1912683326739248</v>
      </c>
      <c r="K21" s="89">
        <f>+'Ark1'!AH648</f>
        <v>0.26188557614826752</v>
      </c>
      <c r="L21" s="314"/>
      <c r="M21" s="46"/>
      <c r="N21" s="46"/>
      <c r="O21" s="46"/>
      <c r="P21" s="87">
        <f>+'Ark1'!S648</f>
        <v>5.244560838033844</v>
      </c>
      <c r="Q21" s="113">
        <f>+P21-P27</f>
        <v>0.47331708619614954</v>
      </c>
      <c r="R21" s="46"/>
      <c r="S21" s="113"/>
      <c r="T21" s="46"/>
      <c r="U21" s="113"/>
      <c r="V21" s="46"/>
      <c r="W21" s="87">
        <f>+'Ark1'!T648</f>
        <v>4.5026188557614839</v>
      </c>
      <c r="X21" s="113">
        <f>+W21-W27</f>
        <v>0.35913164611726156</v>
      </c>
      <c r="Y21" s="77"/>
      <c r="Z21" s="87">
        <f>+'Ark1'!U648</f>
        <v>7.9956385979049118</v>
      </c>
      <c r="AA21" s="113">
        <f>+Z21-Z27</f>
        <v>-0.22107413364462492</v>
      </c>
      <c r="AB21" s="89">
        <f>+'Ark1'!W648</f>
        <v>4.0290088638195005E-2</v>
      </c>
      <c r="AC21" s="46"/>
      <c r="AD21" s="87">
        <f>+'Ark1'!Z648</f>
        <v>3.1885082825069886</v>
      </c>
      <c r="AE21" s="87">
        <f>+'Ark1'!AA648</f>
        <v>1.1812992838869352</v>
      </c>
      <c r="AF21" s="87">
        <f>+'Ark1'!AB648</f>
        <v>1.2757395001074421</v>
      </c>
      <c r="AG21" s="87">
        <f t="shared" si="0"/>
        <v>1.5245582699546738</v>
      </c>
      <c r="AH21" s="139">
        <f t="shared" si="1"/>
        <v>24.214634146341464</v>
      </c>
      <c r="AI21" s="46"/>
      <c r="AJ21" s="22"/>
      <c r="AK21" s="22"/>
      <c r="AL21" s="22"/>
      <c r="AS21" s="48"/>
    </row>
    <row r="22" spans="1:45" ht="16.05" customHeight="1">
      <c r="A22" s="46"/>
      <c r="B22" s="86">
        <f>+'Ark1'!C649</f>
        <v>2022</v>
      </c>
      <c r="C22" s="86">
        <f>+'Ark1'!G649</f>
        <v>3</v>
      </c>
      <c r="D22" s="87" t="str">
        <f>VLOOKUP(C22,RNR!$D$7:$E$10,2)</f>
        <v>Midt</v>
      </c>
      <c r="E22" s="86">
        <f>+'Ark1'!Q649</f>
        <v>107</v>
      </c>
      <c r="F22" s="94">
        <f>+E22-E28</f>
        <v>28</v>
      </c>
      <c r="G22" s="410">
        <f>+'Ark1'!R649</f>
        <v>2791</v>
      </c>
      <c r="H22" s="94">
        <f>+G22-G28</f>
        <v>543</v>
      </c>
      <c r="I22" s="89">
        <f>+'Ark1'!AG649</f>
        <v>16.994104939708848</v>
      </c>
      <c r="J22" s="143">
        <f>+I22-I28</f>
        <v>2.4209297471381639</v>
      </c>
      <c r="K22" s="89">
        <f>+'Ark1'!AH649</f>
        <v>0</v>
      </c>
      <c r="L22" s="314"/>
      <c r="M22" s="46"/>
      <c r="N22" s="46"/>
      <c r="O22" s="46"/>
      <c r="P22" s="87">
        <f>+'Ark1'!S649</f>
        <v>4.666427803654603</v>
      </c>
      <c r="Q22" s="113">
        <f>+P22-P28</f>
        <v>-0.48793162695037751</v>
      </c>
      <c r="R22" s="46"/>
      <c r="S22" s="113"/>
      <c r="T22" s="46"/>
      <c r="U22" s="113"/>
      <c r="V22" s="46"/>
      <c r="W22" s="87">
        <f>+'Ark1'!T649</f>
        <v>4.121461841633824</v>
      </c>
      <c r="X22" s="113">
        <f>+W22-W28</f>
        <v>0.486675364765496</v>
      </c>
      <c r="Y22" s="77"/>
      <c r="Z22" s="87">
        <f>+'Ark1'!U649</f>
        <v>8.4208706556789785</v>
      </c>
      <c r="AA22" s="113">
        <f>+Z22-Z28</f>
        <v>-0.86572187101140408</v>
      </c>
      <c r="AB22" s="89">
        <f>+'Ark1'!W649</f>
        <v>0</v>
      </c>
      <c r="AC22" s="46"/>
      <c r="AD22" s="87">
        <f>+'Ark1'!Z649</f>
        <v>3.6299116040291857</v>
      </c>
      <c r="AE22" s="87">
        <f>+'Ark1'!AA649</f>
        <v>1.5579622108768889</v>
      </c>
      <c r="AF22" s="87">
        <f>+'Ark1'!AB649</f>
        <v>1.5002477325210255</v>
      </c>
      <c r="AG22" s="87">
        <f t="shared" si="0"/>
        <v>1.8045646498771526</v>
      </c>
      <c r="AH22" s="139">
        <f t="shared" si="1"/>
        <v>26.084112149532711</v>
      </c>
      <c r="AI22" s="46"/>
      <c r="AJ22" s="22"/>
      <c r="AK22" s="22"/>
      <c r="AL22" s="22"/>
      <c r="AS22" s="48"/>
    </row>
    <row r="23" spans="1:45" ht="16.05" customHeight="1">
      <c r="A23" s="46"/>
      <c r="B23" s="86">
        <f>+'Ark1'!C650</f>
        <v>2022</v>
      </c>
      <c r="C23" s="86">
        <f>+'Ark1'!G650</f>
        <v>4</v>
      </c>
      <c r="D23" s="87" t="str">
        <f>VLOOKUP(C23,RNR!$D$7:$E$10,2)</f>
        <v>Nord</v>
      </c>
      <c r="E23" s="86">
        <f>+'Ark1'!Q650</f>
        <v>79</v>
      </c>
      <c r="F23" s="94">
        <f>+E23-E30</f>
        <v>-122</v>
      </c>
      <c r="G23" s="410">
        <f>+'Ark1'!R650</f>
        <v>2003</v>
      </c>
      <c r="H23" s="94">
        <f>+G23-G30</f>
        <v>-5271</v>
      </c>
      <c r="I23" s="89">
        <f>+'Ark1'!AG650</f>
        <v>12.758342730857327</v>
      </c>
      <c r="J23" s="143">
        <f>+I23-I30</f>
        <v>-27.065247012135821</v>
      </c>
      <c r="K23" s="89">
        <f>+'Ark1'!AH650</f>
        <v>0</v>
      </c>
      <c r="L23" s="314"/>
      <c r="M23" s="46"/>
      <c r="N23" s="46"/>
      <c r="O23" s="46"/>
      <c r="P23" s="87">
        <f>+'Ark1'!S650</f>
        <v>4.706440339490765</v>
      </c>
      <c r="Q23" s="113">
        <f>+P23-P30</f>
        <v>-0.69114008393513426</v>
      </c>
      <c r="R23" s="46"/>
      <c r="S23" s="113"/>
      <c r="T23" s="46"/>
      <c r="U23" s="113"/>
      <c r="V23" s="46"/>
      <c r="W23" s="87">
        <f>+'Ark1'!T650</f>
        <v>3.4273589615576641</v>
      </c>
      <c r="X23" s="113">
        <f>+W23-W30</f>
        <v>-1.6815219842768161</v>
      </c>
      <c r="Y23" s="77"/>
      <c r="Z23" s="87">
        <f>+'Ark1'!U650</f>
        <v>8.8091063404892669</v>
      </c>
      <c r="AA23" s="113">
        <f>+Z23-Z30</f>
        <v>1.2809691394994172</v>
      </c>
      <c r="AB23" s="89">
        <f>+'Ark1'!W650</f>
        <v>0</v>
      </c>
      <c r="AC23" s="46"/>
      <c r="AD23" s="87">
        <f>+'Ark1'!Z650</f>
        <v>2.8448848123924222</v>
      </c>
      <c r="AE23" s="87">
        <f>+'Ark1'!AA650</f>
        <v>1.4232550640501038</v>
      </c>
      <c r="AF23" s="87">
        <f>+'Ark1'!AB650</f>
        <v>1.5570657288398035</v>
      </c>
      <c r="AG23" s="87">
        <f t="shared" si="0"/>
        <v>1.8717131643152645</v>
      </c>
      <c r="AH23" s="139">
        <f t="shared" si="1"/>
        <v>25.354430379746834</v>
      </c>
      <c r="AI23" s="46"/>
      <c r="AJ23" s="22"/>
      <c r="AK23" s="22"/>
      <c r="AL23" s="22"/>
      <c r="AS23" s="48"/>
    </row>
    <row r="24" spans="1:45" ht="16.05" customHeight="1">
      <c r="A24" s="46"/>
      <c r="B24" s="46"/>
      <c r="C24" s="46"/>
      <c r="D24" s="46"/>
      <c r="E24" s="46"/>
      <c r="F24" s="46"/>
      <c r="G24" s="314"/>
      <c r="H24" s="46"/>
      <c r="I24" s="46"/>
      <c r="J24" s="46"/>
      <c r="K24" s="46"/>
      <c r="L24" s="314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77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22"/>
      <c r="AK24" s="22"/>
      <c r="AL24" s="22"/>
      <c r="AS24" s="48"/>
    </row>
    <row r="25" spans="1:45" ht="16.05" customHeight="1">
      <c r="A25" s="46"/>
      <c r="B25" s="86">
        <f>+'Ark1'!C651</f>
        <v>2021</v>
      </c>
      <c r="C25" s="86">
        <f>+'Ark1'!G651</f>
        <v>1</v>
      </c>
      <c r="D25" s="87" t="str">
        <f>VLOOKUP(C25,RNR!$D$7:$E$10,2)</f>
        <v>Øst</v>
      </c>
      <c r="E25" s="86">
        <f>+'Ark1'!Q651</f>
        <v>192</v>
      </c>
      <c r="F25" s="94">
        <f>+E25-E31</f>
        <v>4</v>
      </c>
      <c r="G25" s="410">
        <f>+'Ark1'!R651</f>
        <v>7242.9</v>
      </c>
      <c r="H25" s="94">
        <f>+G25-G31</f>
        <v>2357.8999999999996</v>
      </c>
      <c r="I25" s="89">
        <f>+'Ark1'!AG651</f>
        <v>38.903861801444329</v>
      </c>
      <c r="J25" s="143">
        <f>+I25-I31</f>
        <v>11.867212169476641</v>
      </c>
      <c r="K25" s="89">
        <f>+'Ark1'!AH651</f>
        <v>1.477308812768366</v>
      </c>
      <c r="L25" s="314"/>
      <c r="M25" s="46"/>
      <c r="N25" s="46"/>
      <c r="O25" s="46"/>
      <c r="P25" s="87">
        <f>+'Ark1'!S651</f>
        <v>5.2866531361747375</v>
      </c>
      <c r="Q25" s="113">
        <f>+P25-P31</f>
        <v>0.22114648315529095</v>
      </c>
      <c r="R25" s="46"/>
      <c r="S25" s="113"/>
      <c r="T25" s="46"/>
      <c r="U25" s="113"/>
      <c r="V25" s="46"/>
      <c r="W25" s="87">
        <f>+'Ark1'!T651</f>
        <v>4.6736804318712117</v>
      </c>
      <c r="X25" s="113">
        <f>+W25-W31</f>
        <v>0.36968862020283755</v>
      </c>
      <c r="Y25" s="77"/>
      <c r="Z25" s="87">
        <f>+'Ark1'!U651</f>
        <v>7.6944704469204401</v>
      </c>
      <c r="AA25" s="113">
        <f>+Z25-Z31</f>
        <v>8.4048747841642069E-2</v>
      </c>
      <c r="AB25" s="89">
        <f>+'Ark1'!W651</f>
        <v>0</v>
      </c>
      <c r="AC25" s="46"/>
      <c r="AD25" s="87">
        <f>+'Ark1'!Z651</f>
        <v>3.3256961354718553</v>
      </c>
      <c r="AE25" s="87">
        <f>+'Ark1'!AA651</f>
        <v>1.581889643479353</v>
      </c>
      <c r="AF25" s="87">
        <f>+'Ark1'!AB651</f>
        <v>2.0053574394114282</v>
      </c>
      <c r="AG25" s="87">
        <f t="shared" si="0"/>
        <v>1.4554521071696274</v>
      </c>
      <c r="AH25" s="139">
        <f t="shared" si="1"/>
        <v>37.723437499999996</v>
      </c>
      <c r="AI25" s="46"/>
      <c r="AJ25" s="22"/>
      <c r="AK25" s="22"/>
      <c r="AL25" s="22"/>
      <c r="AS25" s="48"/>
    </row>
    <row r="26" spans="1:45" ht="16.05" customHeight="1">
      <c r="A26" s="46"/>
      <c r="B26" s="86">
        <f>+'Ark1'!C652</f>
        <v>2021</v>
      </c>
      <c r="C26" s="86">
        <f>+'Ark1'!G652</f>
        <v>2</v>
      </c>
      <c r="D26" s="87" t="str">
        <f>VLOOKUP(C26,RNR!$D$7:$E$10,2)</f>
        <v>Vest</v>
      </c>
      <c r="E26" s="86">
        <f>+'Ark1'!Q652</f>
        <v>199</v>
      </c>
      <c r="F26" s="94">
        <f>+E26-E32</f>
        <v>101</v>
      </c>
      <c r="G26" s="410">
        <f>+'Ark1'!R652</f>
        <v>4734</v>
      </c>
      <c r="H26" s="94">
        <f>+G26-G32</f>
        <v>1550</v>
      </c>
      <c r="I26" s="89">
        <f>+'Ark1'!AG652</f>
        <v>27.015255989335657</v>
      </c>
      <c r="J26" s="143">
        <f>+I26-I32</f>
        <v>9.017248489859842</v>
      </c>
      <c r="K26" s="89">
        <f>+'Ark1'!AH652</f>
        <v>0.25348542458808621</v>
      </c>
      <c r="L26" s="314"/>
      <c r="M26" s="46"/>
      <c r="N26" s="46"/>
      <c r="O26" s="46"/>
      <c r="P26" s="87">
        <f>+'Ark1'!S652</f>
        <v>5.1337135614702145</v>
      </c>
      <c r="Q26" s="113">
        <f>+P26-P32</f>
        <v>0.33754521976167062</v>
      </c>
      <c r="R26" s="46"/>
      <c r="S26" s="113"/>
      <c r="T26" s="46"/>
      <c r="U26" s="113"/>
      <c r="V26" s="46"/>
      <c r="W26" s="87">
        <f>+'Ark1'!T652</f>
        <v>4.4024081115335854</v>
      </c>
      <c r="X26" s="113">
        <f>+W26-W32</f>
        <v>0.4633377597747903</v>
      </c>
      <c r="Y26" s="77"/>
      <c r="Z26" s="87">
        <f>+'Ark1'!U652</f>
        <v>8.1748415716096297</v>
      </c>
      <c r="AA26" s="113">
        <f>+Z26-Z32</f>
        <v>0.40214370728803406</v>
      </c>
      <c r="AB26" s="89">
        <f>+'Ark1'!W652</f>
        <v>2.1123785382340516E-2</v>
      </c>
      <c r="AC26" s="46"/>
      <c r="AD26" s="87">
        <f>+'Ark1'!Z652</f>
        <v>3.1526790878829432</v>
      </c>
      <c r="AE26" s="87">
        <f>+'Ark1'!AA652</f>
        <v>1.1701793322124836</v>
      </c>
      <c r="AF26" s="87">
        <f>+'Ark1'!AB652</f>
        <v>1.4320559453359845</v>
      </c>
      <c r="AG26" s="87">
        <f t="shared" si="0"/>
        <v>1.5923836563387235</v>
      </c>
      <c r="AH26" s="139">
        <f t="shared" si="1"/>
        <v>23.788944723618091</v>
      </c>
      <c r="AI26" s="46"/>
      <c r="AJ26" s="22"/>
      <c r="AK26" s="22"/>
      <c r="AL26" s="22"/>
      <c r="AS26" s="48"/>
    </row>
    <row r="27" spans="1:45" ht="16.05" customHeight="1">
      <c r="A27" s="46"/>
      <c r="B27" s="86">
        <f>+'Ark1'!C653</f>
        <v>2021</v>
      </c>
      <c r="C27" s="86">
        <f>+'Ark1'!G653</f>
        <v>3</v>
      </c>
      <c r="D27" s="87" t="str">
        <f>VLOOKUP(C27,RNR!$D$7:$E$10,2)</f>
        <v>Midt</v>
      </c>
      <c r="E27" s="86">
        <f>+'Ark1'!Q653</f>
        <v>107</v>
      </c>
      <c r="F27" s="94">
        <f>+E27-E33</f>
        <v>22</v>
      </c>
      <c r="G27" s="410">
        <f>+'Ark1'!R653</f>
        <v>3401</v>
      </c>
      <c r="H27" s="94">
        <f>+G27-G33</f>
        <v>1199</v>
      </c>
      <c r="I27" s="89">
        <f>+'Ark1'!AG653</f>
        <v>19.50770701664932</v>
      </c>
      <c r="J27" s="143">
        <f>+I27-I33</f>
        <v>4.3659538910859634</v>
      </c>
      <c r="K27" s="89">
        <f>+'Ark1'!AH653</f>
        <v>0</v>
      </c>
      <c r="L27" s="314"/>
      <c r="M27" s="46"/>
      <c r="N27" s="46"/>
      <c r="O27" s="46"/>
      <c r="P27" s="87">
        <f>+'Ark1'!S653</f>
        <v>4.7712437518376944</v>
      </c>
      <c r="Q27" s="113">
        <f>+P27-P33</f>
        <v>-0.45945561237665711</v>
      </c>
      <c r="R27" s="46"/>
      <c r="S27" s="113"/>
      <c r="T27" s="46"/>
      <c r="U27" s="113"/>
      <c r="V27" s="46"/>
      <c r="W27" s="87">
        <f>+'Ark1'!T653</f>
        <v>4.1434872096442223</v>
      </c>
      <c r="X27" s="113">
        <f>+W27-W33</f>
        <v>0.33286050664694722</v>
      </c>
      <c r="Y27" s="77"/>
      <c r="Z27" s="87">
        <f>+'Ark1'!U653</f>
        <v>8.2167127315495367</v>
      </c>
      <c r="AA27" s="113">
        <f>+Z27-Z33</f>
        <v>-1.2386732811661592</v>
      </c>
      <c r="AB27" s="89">
        <f>+'Ark1'!W653</f>
        <v>2.9403116730373432E-2</v>
      </c>
      <c r="AC27" s="46"/>
      <c r="AD27" s="87">
        <f>+'Ark1'!Z653</f>
        <v>3.676325774351207</v>
      </c>
      <c r="AE27" s="87">
        <f>+'Ark1'!AA653</f>
        <v>1.5535172827927677</v>
      </c>
      <c r="AF27" s="87">
        <f>+'Ark1'!AB653</f>
        <v>1.5668930561355996</v>
      </c>
      <c r="AG27" s="87">
        <f t="shared" si="0"/>
        <v>1.7221322487212656</v>
      </c>
      <c r="AH27" s="139">
        <f t="shared" si="1"/>
        <v>31.785046728971963</v>
      </c>
      <c r="AI27" s="46"/>
      <c r="AJ27" s="22"/>
      <c r="AK27" s="22"/>
      <c r="AL27" s="22"/>
      <c r="AS27" s="48"/>
    </row>
    <row r="28" spans="1:45" ht="16.05" customHeight="1">
      <c r="A28" s="46"/>
      <c r="B28" s="86">
        <f>+'Ark1'!C654</f>
        <v>2021</v>
      </c>
      <c r="C28" s="86">
        <f>+'Ark1'!G654</f>
        <v>4</v>
      </c>
      <c r="D28" s="87" t="str">
        <f>VLOOKUP(C28,RNR!$D$7:$E$10,2)</f>
        <v>Nord</v>
      </c>
      <c r="E28" s="86">
        <f>+'Ark1'!Q654</f>
        <v>79</v>
      </c>
      <c r="F28" s="94">
        <f>+E28-E34</f>
        <v>-101</v>
      </c>
      <c r="G28" s="410">
        <f>+'Ark1'!R654</f>
        <v>2248</v>
      </c>
      <c r="H28" s="94">
        <f>+G28-G34</f>
        <v>-5041</v>
      </c>
      <c r="I28" s="89">
        <f>+'Ark1'!AG654</f>
        <v>14.573175192570684</v>
      </c>
      <c r="J28" s="143">
        <f>+I28-I34</f>
        <v>-23.952298698944166</v>
      </c>
      <c r="K28" s="89">
        <f>+'Ark1'!AH654</f>
        <v>0</v>
      </c>
      <c r="L28" s="314"/>
      <c r="M28" s="46"/>
      <c r="N28" s="46"/>
      <c r="O28" s="46"/>
      <c r="P28" s="87">
        <f>+'Ark1'!S654</f>
        <v>5.1543594306049805</v>
      </c>
      <c r="Q28" s="113">
        <f>+P28-P34</f>
        <v>-0.13648979425439745</v>
      </c>
      <c r="R28" s="46"/>
      <c r="S28" s="113"/>
      <c r="T28" s="46"/>
      <c r="U28" s="113"/>
      <c r="V28" s="46"/>
      <c r="W28" s="87">
        <f>+'Ark1'!T654</f>
        <v>3.634786476868328</v>
      </c>
      <c r="X28" s="113">
        <f>+W28-W34</f>
        <v>-1.1152478213893211</v>
      </c>
      <c r="Y28" s="77"/>
      <c r="Z28" s="87">
        <f>+'Ark1'!U654</f>
        <v>9.2865925266903826</v>
      </c>
      <c r="AA28" s="113">
        <f>+Z28-Z34</f>
        <v>1.6174005936405678</v>
      </c>
      <c r="AB28" s="89">
        <f>+'Ark1'!W654</f>
        <v>4.4483985765124558E-2</v>
      </c>
      <c r="AC28" s="46"/>
      <c r="AD28" s="87">
        <f>+'Ark1'!Z654</f>
        <v>3.2526224499528502</v>
      </c>
      <c r="AE28" s="87">
        <f>+'Ark1'!AA654</f>
        <v>1.3700269624817882</v>
      </c>
      <c r="AF28" s="87">
        <f>+'Ark1'!AB654</f>
        <v>1.6734210300255328</v>
      </c>
      <c r="AG28" s="87">
        <f t="shared" si="0"/>
        <v>1.801696729092948</v>
      </c>
      <c r="AH28" s="139">
        <f t="shared" si="1"/>
        <v>28.455696202531644</v>
      </c>
      <c r="AI28" s="46"/>
      <c r="AJ28" s="22"/>
      <c r="AK28" s="22"/>
      <c r="AL28" s="22"/>
      <c r="AS28" s="48"/>
    </row>
    <row r="29" spans="1:45" ht="15" customHeight="1">
      <c r="A29" s="46"/>
      <c r="B29" s="46"/>
      <c r="C29" s="46"/>
      <c r="D29" s="46"/>
      <c r="E29" s="46"/>
      <c r="F29" s="46"/>
      <c r="G29" s="314"/>
      <c r="H29" s="46"/>
      <c r="I29" s="46"/>
      <c r="J29" s="46"/>
      <c r="K29" s="46"/>
      <c r="L29" s="314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77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22"/>
      <c r="AK29" s="22"/>
      <c r="AL29" s="22"/>
      <c r="AS29" s="48"/>
    </row>
    <row r="30" spans="1:45" ht="16.05" customHeight="1">
      <c r="A30" s="46"/>
      <c r="B30" s="86">
        <f>+'Ark1'!C655</f>
        <v>2020</v>
      </c>
      <c r="C30" s="86">
        <f>+'Ark1'!G655</f>
        <v>1</v>
      </c>
      <c r="D30" s="87" t="str">
        <f>VLOOKUP(C30,RNR!$D$7:$E$10,2)</f>
        <v>Øst</v>
      </c>
      <c r="E30" s="86">
        <f>+'Ark1'!Q655</f>
        <v>201</v>
      </c>
      <c r="F30" s="94">
        <f t="shared" ref="F30:F79" si="2">+E30-E35</f>
        <v>-6</v>
      </c>
      <c r="G30" s="410">
        <f>+'Ark1'!R655</f>
        <v>7274</v>
      </c>
      <c r="H30" s="94">
        <f t="shared" ref="H30:H79" si="3">+G30-G35</f>
        <v>2068</v>
      </c>
      <c r="I30" s="89">
        <f>+'Ark1'!AG655</f>
        <v>39.82358974299315</v>
      </c>
      <c r="J30" s="143">
        <f t="shared" ref="J30:J79" si="4">+I30-I35</f>
        <v>12.595854415422103</v>
      </c>
      <c r="K30" s="89">
        <f>+'Ark1'!AH655</f>
        <v>1.3885070112730271</v>
      </c>
      <c r="L30" s="314"/>
      <c r="M30" s="46"/>
      <c r="N30" s="46"/>
      <c r="O30" s="46"/>
      <c r="P30" s="87">
        <f>+'Ark1'!S655</f>
        <v>5.3975804234258993</v>
      </c>
      <c r="Q30" s="113">
        <f t="shared" ref="Q30:Q79" si="5">+P30-P35</f>
        <v>0.62846786099793128</v>
      </c>
      <c r="R30" s="46"/>
      <c r="S30" s="113"/>
      <c r="T30" s="46"/>
      <c r="U30" s="113"/>
      <c r="V30" s="46"/>
      <c r="W30" s="87">
        <f>+'Ark1'!T655</f>
        <v>5.1088809458344802</v>
      </c>
      <c r="X30" s="113">
        <f t="shared" ref="X30:X79" si="6">+W30-W35</f>
        <v>0.97903077295703067</v>
      </c>
      <c r="Y30" s="77"/>
      <c r="Z30" s="87">
        <f>+'Ark1'!U655</f>
        <v>7.5281372009898497</v>
      </c>
      <c r="AA30" s="113">
        <f t="shared" ref="AA30:AA79" si="7">+Z30-Z35</f>
        <v>-6.0729491288289417E-2</v>
      </c>
      <c r="AB30" s="89">
        <f>+'Ark1'!W655</f>
        <v>5.4990376684080307E-2</v>
      </c>
      <c r="AC30" s="46"/>
      <c r="AD30" s="87">
        <f>+'Ark1'!Z655</f>
        <v>3.1152937523560449</v>
      </c>
      <c r="AE30" s="87">
        <f>+'Ark1'!AA655</f>
        <v>1.5379087232529463</v>
      </c>
      <c r="AF30" s="87">
        <f>+'Ark1'!AB655</f>
        <v>1.9401891934886089</v>
      </c>
      <c r="AG30" s="87">
        <f t="shared" si="0"/>
        <v>1.39472441546534</v>
      </c>
      <c r="AH30" s="139">
        <f t="shared" si="1"/>
        <v>36.189054726368163</v>
      </c>
      <c r="AI30" s="46"/>
      <c r="AJ30" s="22"/>
      <c r="AK30" s="22"/>
      <c r="AL30" s="22"/>
      <c r="AS30" s="19"/>
    </row>
    <row r="31" spans="1:45" ht="16.05" customHeight="1">
      <c r="A31" s="46"/>
      <c r="B31" s="86">
        <f>+'Ark1'!C656</f>
        <v>2020</v>
      </c>
      <c r="C31" s="86">
        <f>+'Ark1'!G656</f>
        <v>2</v>
      </c>
      <c r="D31" s="87" t="str">
        <f>VLOOKUP(C31,RNR!$D$7:$E$10,2)</f>
        <v>Vest</v>
      </c>
      <c r="E31" s="86">
        <f>+'Ark1'!Q656</f>
        <v>188</v>
      </c>
      <c r="F31" s="94">
        <f t="shared" si="2"/>
        <v>93</v>
      </c>
      <c r="G31" s="410">
        <f>+'Ark1'!R656</f>
        <v>4885</v>
      </c>
      <c r="H31" s="94">
        <f t="shared" si="3"/>
        <v>1520</v>
      </c>
      <c r="I31" s="89">
        <f>+'Ark1'!AG656</f>
        <v>27.036649631967688</v>
      </c>
      <c r="J31" s="143">
        <f t="shared" si="4"/>
        <v>8.5820478905015065</v>
      </c>
      <c r="K31" s="89">
        <f>+'Ark1'!AH656</f>
        <v>0.24564994882292729</v>
      </c>
      <c r="L31" s="314"/>
      <c r="M31" s="46"/>
      <c r="N31" s="46"/>
      <c r="O31" s="46"/>
      <c r="P31" s="87">
        <f>+'Ark1'!S656</f>
        <v>5.0655066530194466</v>
      </c>
      <c r="Q31" s="113">
        <f t="shared" si="5"/>
        <v>9.165821319775258E-2</v>
      </c>
      <c r="R31" s="46"/>
      <c r="S31" s="113"/>
      <c r="T31" s="46"/>
      <c r="U31" s="113"/>
      <c r="V31" s="46"/>
      <c r="W31" s="87">
        <f>+'Ark1'!T656</f>
        <v>4.3039918116683742</v>
      </c>
      <c r="X31" s="113">
        <f t="shared" si="6"/>
        <v>0.3114212321735752</v>
      </c>
      <c r="Y31" s="77"/>
      <c r="Z31" s="87">
        <f>+'Ark1'!U656</f>
        <v>7.6104216990787981</v>
      </c>
      <c r="AA31" s="113">
        <f t="shared" si="7"/>
        <v>-0.34730787001481112</v>
      </c>
      <c r="AB31" s="89">
        <f>+'Ark1'!W656</f>
        <v>0</v>
      </c>
      <c r="AC31" s="46"/>
      <c r="AD31" s="87">
        <f>+'Ark1'!Z656</f>
        <v>3.0713267175266892</v>
      </c>
      <c r="AE31" s="87">
        <f>+'Ark1'!AA656</f>
        <v>1.3427113124511143</v>
      </c>
      <c r="AF31" s="87">
        <f>+'Ark1'!AB656</f>
        <v>1.5666412553166988</v>
      </c>
      <c r="AG31" s="87">
        <f t="shared" si="0"/>
        <v>1.5024008890684961</v>
      </c>
      <c r="AH31" s="139">
        <f t="shared" si="1"/>
        <v>25.98404255319149</v>
      </c>
      <c r="AI31" s="46"/>
      <c r="AJ31" s="22"/>
      <c r="AK31" s="22"/>
      <c r="AL31" s="22"/>
      <c r="AS31" s="19"/>
    </row>
    <row r="32" spans="1:45" ht="16.05" customHeight="1">
      <c r="A32" s="46"/>
      <c r="B32" s="86">
        <f>+'Ark1'!C657</f>
        <v>2020</v>
      </c>
      <c r="C32" s="86">
        <f>+'Ark1'!G657</f>
        <v>3</v>
      </c>
      <c r="D32" s="87" t="str">
        <f>VLOOKUP(C32,RNR!$D$7:$E$10,2)</f>
        <v>Midt</v>
      </c>
      <c r="E32" s="86">
        <f>+'Ark1'!Q657</f>
        <v>98</v>
      </c>
      <c r="F32" s="94">
        <f t="shared" si="2"/>
        <v>9</v>
      </c>
      <c r="G32" s="410">
        <f>+'Ark1'!R657</f>
        <v>3184</v>
      </c>
      <c r="H32" s="94">
        <f t="shared" si="3"/>
        <v>820</v>
      </c>
      <c r="I32" s="89">
        <f>+'Ark1'!AG657</f>
        <v>17.998007499475815</v>
      </c>
      <c r="J32" s="143">
        <f t="shared" si="4"/>
        <v>2.2058184600278903</v>
      </c>
      <c r="K32" s="89">
        <f>+'Ark1'!AH657</f>
        <v>9.422110552763821E-2</v>
      </c>
      <c r="L32" s="314"/>
      <c r="M32" s="46"/>
      <c r="N32" s="46"/>
      <c r="O32" s="46"/>
      <c r="P32" s="87">
        <f>+'Ark1'!S657</f>
        <v>4.7961683417085439</v>
      </c>
      <c r="Q32" s="113">
        <f t="shared" si="5"/>
        <v>-0.45763876489044009</v>
      </c>
      <c r="R32" s="46"/>
      <c r="S32" s="113"/>
      <c r="T32" s="46"/>
      <c r="U32" s="113"/>
      <c r="V32" s="46"/>
      <c r="W32" s="87">
        <f>+'Ark1'!T657</f>
        <v>3.9390703517587951</v>
      </c>
      <c r="X32" s="113">
        <f t="shared" si="6"/>
        <v>-0.14214792235288032</v>
      </c>
      <c r="Y32" s="77"/>
      <c r="Z32" s="87">
        <f>+'Ark1'!U657</f>
        <v>7.7726978643215956</v>
      </c>
      <c r="AA32" s="113">
        <f t="shared" si="7"/>
        <v>-1.9204408835633648</v>
      </c>
      <c r="AB32" s="89">
        <f>+'Ark1'!W657</f>
        <v>0</v>
      </c>
      <c r="AC32" s="46"/>
      <c r="AD32" s="87">
        <f>+'Ark1'!Z657</f>
        <v>3.2205055709208659</v>
      </c>
      <c r="AE32" s="87">
        <f>+'Ark1'!AA657</f>
        <v>1.4828069578247984</v>
      </c>
      <c r="AF32" s="87">
        <f>+'Ark1'!AB657</f>
        <v>1.5474265035843713</v>
      </c>
      <c r="AG32" s="87">
        <f t="shared" si="0"/>
        <v>1.6206057232663187</v>
      </c>
      <c r="AH32" s="139">
        <f t="shared" si="1"/>
        <v>32.489795918367349</v>
      </c>
      <c r="AI32" s="46"/>
      <c r="AJ32" s="22"/>
      <c r="AK32" s="22"/>
      <c r="AL32" s="22"/>
      <c r="AS32" s="19"/>
    </row>
    <row r="33" spans="1:45" ht="16.05" customHeight="1">
      <c r="A33" s="46"/>
      <c r="B33" s="86">
        <f>+'Ark1'!C658</f>
        <v>2020</v>
      </c>
      <c r="C33" s="86">
        <f>+'Ark1'!G658</f>
        <v>4</v>
      </c>
      <c r="D33" s="87" t="str">
        <f>VLOOKUP(C33,RNR!$D$7:$E$10,2)</f>
        <v>Nord</v>
      </c>
      <c r="E33" s="86">
        <f>+'Ark1'!Q658</f>
        <v>85</v>
      </c>
      <c r="F33" s="94">
        <f t="shared" si="2"/>
        <v>-114</v>
      </c>
      <c r="G33" s="410">
        <f>+'Ark1'!R658</f>
        <v>2202</v>
      </c>
      <c r="H33" s="94">
        <f t="shared" si="3"/>
        <v>-5639</v>
      </c>
      <c r="I33" s="89">
        <f>+'Ark1'!AG658</f>
        <v>15.141753125563357</v>
      </c>
      <c r="J33" s="143">
        <f t="shared" si="4"/>
        <v>-25.464148333797382</v>
      </c>
      <c r="K33" s="89">
        <f>+'Ark1'!AH658</f>
        <v>0</v>
      </c>
      <c r="L33" s="314"/>
      <c r="M33" s="46"/>
      <c r="N33" s="46"/>
      <c r="O33" s="46"/>
      <c r="P33" s="87">
        <f>+'Ark1'!S658</f>
        <v>5.2306993642143516</v>
      </c>
      <c r="Q33" s="113">
        <f t="shared" si="5"/>
        <v>-0.30711469011545312</v>
      </c>
      <c r="R33" s="46"/>
      <c r="S33" s="113"/>
      <c r="T33" s="46"/>
      <c r="U33" s="113"/>
      <c r="V33" s="46"/>
      <c r="W33" s="87">
        <f>+'Ark1'!T658</f>
        <v>3.8106267029972751</v>
      </c>
      <c r="X33" s="113">
        <f t="shared" si="6"/>
        <v>-0.68739650832781107</v>
      </c>
      <c r="Y33" s="77"/>
      <c r="Z33" s="87">
        <f>+'Ark1'!U658</f>
        <v>9.4553860127156959</v>
      </c>
      <c r="AA33" s="113">
        <f t="shared" si="7"/>
        <v>1.9159229340267308</v>
      </c>
      <c r="AB33" s="89">
        <f>+'Ark1'!W658</f>
        <v>4.5413260672116242E-2</v>
      </c>
      <c r="AC33" s="46"/>
      <c r="AD33" s="87">
        <f>+'Ark1'!Z658</f>
        <v>3.0646311652266274</v>
      </c>
      <c r="AE33" s="87">
        <f>+'Ark1'!AA658</f>
        <v>1.497015608638202</v>
      </c>
      <c r="AF33" s="87">
        <f>+'Ark1'!AB658</f>
        <v>1.643531251631914</v>
      </c>
      <c r="AG33" s="87">
        <f t="shared" si="0"/>
        <v>1.8076714707414445</v>
      </c>
      <c r="AH33" s="139">
        <f t="shared" si="1"/>
        <v>25.905882352941177</v>
      </c>
      <c r="AI33" s="46"/>
      <c r="AJ33" s="22"/>
      <c r="AK33" s="22"/>
      <c r="AL33" s="22"/>
      <c r="AS33" s="19"/>
    </row>
    <row r="34" spans="1:45" ht="16.05" customHeight="1">
      <c r="A34" s="46"/>
      <c r="B34" s="86">
        <f>+'Ark1'!C659</f>
        <v>2019</v>
      </c>
      <c r="C34" s="86">
        <f>+'Ark1'!G659</f>
        <v>1</v>
      </c>
      <c r="D34" s="87" t="str">
        <f>VLOOKUP(C34,RNR!$D$7:$E$10,2)</f>
        <v>Øst</v>
      </c>
      <c r="E34" s="86">
        <f>+'Ark1'!Q659</f>
        <v>180</v>
      </c>
      <c r="F34" s="94">
        <f t="shared" si="2"/>
        <v>-37</v>
      </c>
      <c r="G34" s="410">
        <f>+'Ark1'!R659</f>
        <v>7289</v>
      </c>
      <c r="H34" s="94">
        <f t="shared" si="3"/>
        <v>2261</v>
      </c>
      <c r="I34" s="89">
        <f>+'Ark1'!AG659</f>
        <v>38.525473891514849</v>
      </c>
      <c r="J34" s="143">
        <f t="shared" si="4"/>
        <v>12.466354893010624</v>
      </c>
      <c r="K34" s="89">
        <f>+'Ark1'!AH659</f>
        <v>1.4542461242968858</v>
      </c>
      <c r="L34" s="314"/>
      <c r="M34" s="46"/>
      <c r="N34" s="46"/>
      <c r="O34" s="46"/>
      <c r="P34" s="87">
        <f>+'Ark1'!S659</f>
        <v>5.2908492248593779</v>
      </c>
      <c r="Q34" s="113">
        <f t="shared" si="5"/>
        <v>0.20333928054752537</v>
      </c>
      <c r="R34" s="46"/>
      <c r="S34" s="113"/>
      <c r="T34" s="46"/>
      <c r="U34" s="113"/>
      <c r="V34" s="46"/>
      <c r="W34" s="87">
        <f>+'Ark1'!T659</f>
        <v>4.7500342982576491</v>
      </c>
      <c r="X34" s="113">
        <f t="shared" si="6"/>
        <v>0.62632705879862094</v>
      </c>
      <c r="Y34" s="77"/>
      <c r="Z34" s="87">
        <f>+'Ark1'!U659</f>
        <v>7.6691919330498148</v>
      </c>
      <c r="AA34" s="113">
        <f t="shared" si="7"/>
        <v>0.12370665063135711</v>
      </c>
      <c r="AB34" s="89">
        <f>+'Ark1'!W659</f>
        <v>1.3719303059404584E-2</v>
      </c>
      <c r="AC34" s="46"/>
      <c r="AD34" s="87">
        <f>+'Ark1'!Z659</f>
        <v>3.3173005664991404</v>
      </c>
      <c r="AE34" s="87">
        <f>+'Ark1'!AA659</f>
        <v>1.4935448813824839</v>
      </c>
      <c r="AF34" s="87">
        <f>+'Ark1'!AB659</f>
        <v>1.6939103316726118</v>
      </c>
      <c r="AG34" s="87">
        <f t="shared" si="0"/>
        <v>1.4495200311162995</v>
      </c>
      <c r="AH34" s="139">
        <f t="shared" si="1"/>
        <v>40.494444444444447</v>
      </c>
      <c r="AI34" s="46"/>
      <c r="AJ34" s="22"/>
      <c r="AK34" s="22"/>
      <c r="AL34" s="22"/>
      <c r="AS34" s="19"/>
    </row>
    <row r="35" spans="1:45" ht="16.05" customHeight="1">
      <c r="A35" s="46"/>
      <c r="B35" s="86">
        <f>+'Ark1'!C660</f>
        <v>2019</v>
      </c>
      <c r="C35" s="86">
        <f>+'Ark1'!G660</f>
        <v>2</v>
      </c>
      <c r="D35" s="87" t="str">
        <f>VLOOKUP(C35,RNR!$D$7:$E$10,2)</f>
        <v>Vest</v>
      </c>
      <c r="E35" s="86">
        <f>+'Ark1'!Q660</f>
        <v>207</v>
      </c>
      <c r="F35" s="94">
        <f t="shared" si="2"/>
        <v>126</v>
      </c>
      <c r="G35" s="410">
        <f>+'Ark1'!R660</f>
        <v>5206</v>
      </c>
      <c r="H35" s="94">
        <f t="shared" si="3"/>
        <v>2061</v>
      </c>
      <c r="I35" s="89">
        <f>+'Ark1'!AG660</f>
        <v>27.227735327571047</v>
      </c>
      <c r="J35" s="143">
        <f t="shared" si="4"/>
        <v>10.765960982821717</v>
      </c>
      <c r="K35" s="89">
        <f>+'Ark1'!AH660</f>
        <v>0.51863234729158636</v>
      </c>
      <c r="L35" s="314"/>
      <c r="M35" s="46"/>
      <c r="N35" s="46"/>
      <c r="O35" s="46"/>
      <c r="P35" s="87">
        <f>+'Ark1'!S660</f>
        <v>4.769112562427968</v>
      </c>
      <c r="Q35" s="113">
        <f t="shared" si="5"/>
        <v>-6.2048009909075219E-2</v>
      </c>
      <c r="R35" s="46"/>
      <c r="S35" s="113"/>
      <c r="T35" s="46"/>
      <c r="U35" s="113"/>
      <c r="V35" s="46"/>
      <c r="W35" s="87">
        <f>+'Ark1'!T660</f>
        <v>4.1298501728774495</v>
      </c>
      <c r="X35" s="113">
        <f t="shared" si="6"/>
        <v>0.29773570546886452</v>
      </c>
      <c r="Y35" s="77"/>
      <c r="Z35" s="87">
        <f>+'Ark1'!U660</f>
        <v>7.5888666922781391</v>
      </c>
      <c r="AA35" s="113">
        <f t="shared" si="7"/>
        <v>-3.1549841903091291E-2</v>
      </c>
      <c r="AB35" s="89">
        <f>+'Ark1'!W660</f>
        <v>0</v>
      </c>
      <c r="AC35" s="46"/>
      <c r="AD35" s="87">
        <f>+'Ark1'!Z660</f>
        <v>3.1892503281019846</v>
      </c>
      <c r="AE35" s="87">
        <f>+'Ark1'!AA660</f>
        <v>1.3241799048058629</v>
      </c>
      <c r="AF35" s="87">
        <f>+'Ark1'!AB660</f>
        <v>1.6038886956302729</v>
      </c>
      <c r="AG35" s="87">
        <f t="shared" si="0"/>
        <v>1.5912534235540514</v>
      </c>
      <c r="AH35" s="139">
        <f t="shared" si="1"/>
        <v>25.14975845410628</v>
      </c>
      <c r="AI35" s="46"/>
      <c r="AJ35" s="22"/>
      <c r="AK35" s="22"/>
      <c r="AL35" s="22"/>
      <c r="AS35" s="19"/>
    </row>
    <row r="36" spans="1:45" ht="16.05" customHeight="1">
      <c r="A36" s="46"/>
      <c r="B36" s="86">
        <f>+'Ark1'!C661</f>
        <v>2019</v>
      </c>
      <c r="C36" s="86">
        <f>+'Ark1'!G661</f>
        <v>3</v>
      </c>
      <c r="D36" s="87" t="str">
        <f>VLOOKUP(C36,RNR!$D$7:$E$10,2)</f>
        <v>Midt</v>
      </c>
      <c r="E36" s="86">
        <f>+'Ark1'!Q661</f>
        <v>95</v>
      </c>
      <c r="F36" s="94">
        <f t="shared" si="2"/>
        <v>11</v>
      </c>
      <c r="G36" s="410">
        <f>+'Ark1'!R661</f>
        <v>3365</v>
      </c>
      <c r="H36" s="94">
        <f t="shared" si="3"/>
        <v>778</v>
      </c>
      <c r="I36" s="89">
        <f>+'Ark1'!AG661</f>
        <v>18.454601741466181</v>
      </c>
      <c r="J36" s="143">
        <f t="shared" si="4"/>
        <v>1.58139654408048</v>
      </c>
      <c r="K36" s="89">
        <f>+'Ark1'!AH661</f>
        <v>0</v>
      </c>
      <c r="L36" s="314"/>
      <c r="M36" s="46"/>
      <c r="N36" s="46"/>
      <c r="O36" s="46"/>
      <c r="P36" s="87">
        <f>+'Ark1'!S661</f>
        <v>4.973848439821694</v>
      </c>
      <c r="Q36" s="113">
        <f t="shared" si="5"/>
        <v>5.6569738623394983E-2</v>
      </c>
      <c r="R36" s="46"/>
      <c r="S36" s="113"/>
      <c r="T36" s="46"/>
      <c r="U36" s="113"/>
      <c r="V36" s="46"/>
      <c r="W36" s="87">
        <f>+'Ark1'!T661</f>
        <v>3.992570579494799</v>
      </c>
      <c r="X36" s="113">
        <f t="shared" si="6"/>
        <v>-7.623498679820484E-2</v>
      </c>
      <c r="Y36" s="77"/>
      <c r="Z36" s="87">
        <f>+'Ark1'!U661</f>
        <v>7.9577295690936092</v>
      </c>
      <c r="AA36" s="113">
        <f t="shared" si="7"/>
        <v>-1.5379024370911756</v>
      </c>
      <c r="AB36" s="89">
        <f>+'Ark1'!W661</f>
        <v>0</v>
      </c>
      <c r="AC36" s="46"/>
      <c r="AD36" s="87">
        <f>+'Ark1'!Z661</f>
        <v>3.7723146891648094</v>
      </c>
      <c r="AE36" s="87">
        <f>+'Ark1'!AA661</f>
        <v>1.4629346905035925</v>
      </c>
      <c r="AF36" s="87">
        <f>+'Ark1'!AB661</f>
        <v>1.6276597174672249</v>
      </c>
      <c r="AG36" s="87">
        <f t="shared" si="0"/>
        <v>1.5999139630758197</v>
      </c>
      <c r="AH36" s="139">
        <f t="shared" si="1"/>
        <v>35.421052631578945</v>
      </c>
      <c r="AI36" s="46"/>
      <c r="AJ36" s="22"/>
      <c r="AK36" s="22"/>
      <c r="AL36" s="22"/>
      <c r="AS36" s="19"/>
    </row>
    <row r="37" spans="1:45" ht="16.05" customHeight="1">
      <c r="A37" s="46"/>
      <c r="B37" s="86">
        <f>+'Ark1'!C662</f>
        <v>2019</v>
      </c>
      <c r="C37" s="86">
        <f>+'Ark1'!G662</f>
        <v>4</v>
      </c>
      <c r="D37" s="87" t="str">
        <f>VLOOKUP(C37,RNR!$D$7:$E$10,2)</f>
        <v>Nord</v>
      </c>
      <c r="E37" s="86">
        <f>+'Ark1'!Q662</f>
        <v>89</v>
      </c>
      <c r="F37" s="94">
        <f t="shared" si="2"/>
        <v>-119</v>
      </c>
      <c r="G37" s="410">
        <f>+'Ark1'!R662</f>
        <v>2364</v>
      </c>
      <c r="H37" s="94">
        <f t="shared" si="3"/>
        <v>-5536</v>
      </c>
      <c r="I37" s="89">
        <f>+'Ark1'!AG662</f>
        <v>15.792189039447925</v>
      </c>
      <c r="J37" s="143">
        <f t="shared" si="4"/>
        <v>-28.02159113055145</v>
      </c>
      <c r="K37" s="89">
        <f>+'Ark1'!AH662</f>
        <v>0</v>
      </c>
      <c r="L37" s="314"/>
      <c r="M37" s="46"/>
      <c r="N37" s="46"/>
      <c r="O37" s="46"/>
      <c r="P37" s="87">
        <f>+'Ark1'!S662</f>
        <v>5.253807106598984</v>
      </c>
      <c r="Q37" s="113">
        <f t="shared" si="5"/>
        <v>-0.12150934909721745</v>
      </c>
      <c r="R37" s="46"/>
      <c r="S37" s="113"/>
      <c r="T37" s="46"/>
      <c r="U37" s="113"/>
      <c r="V37" s="46"/>
      <c r="W37" s="87">
        <f>+'Ark1'!T662</f>
        <v>4.0812182741116754</v>
      </c>
      <c r="X37" s="113">
        <f t="shared" si="6"/>
        <v>-0.17726273854655261</v>
      </c>
      <c r="Y37" s="77"/>
      <c r="Z37" s="87">
        <f>+'Ark1'!U662</f>
        <v>9.6931387478849604</v>
      </c>
      <c r="AA37" s="113">
        <f t="shared" si="7"/>
        <v>2.406252671935567</v>
      </c>
      <c r="AB37" s="89">
        <f>+'Ark1'!W662</f>
        <v>8.4602368866328256E-2</v>
      </c>
      <c r="AC37" s="46"/>
      <c r="AD37" s="87">
        <f>+'Ark1'!Z662</f>
        <v>3.0027701050745961</v>
      </c>
      <c r="AE37" s="87">
        <f>+'Ark1'!AA662</f>
        <v>1.3010661604981852</v>
      </c>
      <c r="AF37" s="87">
        <f>+'Ark1'!AB662</f>
        <v>1.687819167206279</v>
      </c>
      <c r="AG37" s="87">
        <f t="shared" si="0"/>
        <v>1.8449742351046738</v>
      </c>
      <c r="AH37" s="139">
        <f t="shared" si="1"/>
        <v>26.561797752808989</v>
      </c>
      <c r="AI37" s="46"/>
      <c r="AJ37" s="22"/>
      <c r="AK37" s="22"/>
      <c r="AL37" s="22"/>
      <c r="AS37" s="19"/>
    </row>
    <row r="38" spans="1:45" ht="16.05" customHeight="1">
      <c r="A38" s="46"/>
      <c r="B38" s="86">
        <f>+'Ark1'!C663</f>
        <v>2018</v>
      </c>
      <c r="C38" s="86">
        <f>+'Ark1'!G663</f>
        <v>1</v>
      </c>
      <c r="D38" s="87" t="str">
        <f>VLOOKUP(C38,RNR!$D$7:$E$10,2)</f>
        <v>Øst</v>
      </c>
      <c r="E38" s="86">
        <f>+'Ark1'!Q663</f>
        <v>199</v>
      </c>
      <c r="F38" s="94">
        <f t="shared" si="2"/>
        <v>-19</v>
      </c>
      <c r="G38" s="410">
        <f>+'Ark1'!R663</f>
        <v>7841</v>
      </c>
      <c r="H38" s="94">
        <f t="shared" si="3"/>
        <v>2795</v>
      </c>
      <c r="I38" s="89">
        <f>+'Ark1'!AG663</f>
        <v>40.605901459360737</v>
      </c>
      <c r="J38" s="143">
        <f t="shared" si="4"/>
        <v>12.584030493190117</v>
      </c>
      <c r="K38" s="89">
        <f>+'Ark1'!AH663</f>
        <v>1.5176635633210047</v>
      </c>
      <c r="L38" s="314"/>
      <c r="M38" s="46"/>
      <c r="N38" s="46"/>
      <c r="O38" s="46"/>
      <c r="P38" s="87">
        <f>+'Ark1'!S663</f>
        <v>5.5378140543298047</v>
      </c>
      <c r="Q38" s="113">
        <f t="shared" si="5"/>
        <v>1.0469301859191811</v>
      </c>
      <c r="R38" s="46"/>
      <c r="S38" s="113"/>
      <c r="T38" s="46"/>
      <c r="U38" s="113"/>
      <c r="V38" s="46"/>
      <c r="W38" s="87">
        <f>+'Ark1'!T663</f>
        <v>4.4980232113250862</v>
      </c>
      <c r="X38" s="113">
        <f t="shared" si="6"/>
        <v>0.57015955694538079</v>
      </c>
      <c r="Y38" s="77"/>
      <c r="Z38" s="87">
        <f>+'Ark1'!U663</f>
        <v>7.5394630786889651</v>
      </c>
      <c r="AA38" s="113">
        <f t="shared" si="7"/>
        <v>0.24306989596997131</v>
      </c>
      <c r="AB38" s="89">
        <f>+'Ark1'!W663</f>
        <v>3.8260425966075755E-2</v>
      </c>
      <c r="AC38" s="46"/>
      <c r="AD38" s="87">
        <f>+'Ark1'!Z663</f>
        <v>3.2887978940262297</v>
      </c>
      <c r="AE38" s="87">
        <f>+'Ark1'!AA663</f>
        <v>1.4632791377873504</v>
      </c>
      <c r="AF38" s="87">
        <f>+'Ark1'!AB663</f>
        <v>1.4918141371123437</v>
      </c>
      <c r="AG38" s="87">
        <f t="shared" si="0"/>
        <v>1.361451107733411</v>
      </c>
      <c r="AH38" s="139">
        <f t="shared" si="1"/>
        <v>39.402010050251256</v>
      </c>
      <c r="AI38" s="46"/>
      <c r="AJ38" s="22"/>
      <c r="AK38" s="22"/>
      <c r="AL38" s="22"/>
      <c r="AS38" s="19"/>
    </row>
    <row r="39" spans="1:45" ht="16.05" customHeight="1">
      <c r="A39" s="46"/>
      <c r="B39" s="86">
        <f>+'Ark1'!C664</f>
        <v>2018</v>
      </c>
      <c r="C39" s="86">
        <f>+'Ark1'!G664</f>
        <v>2</v>
      </c>
      <c r="D39" s="87" t="str">
        <f>VLOOKUP(C39,RNR!$D$7:$E$10,2)</f>
        <v>Vest</v>
      </c>
      <c r="E39" s="86">
        <f>+'Ark1'!Q664</f>
        <v>217</v>
      </c>
      <c r="F39" s="94">
        <f t="shared" si="2"/>
        <v>141</v>
      </c>
      <c r="G39" s="410">
        <f>+'Ark1'!R664</f>
        <v>5028</v>
      </c>
      <c r="H39" s="94">
        <f t="shared" si="3"/>
        <v>2485</v>
      </c>
      <c r="I39" s="89">
        <f>+'Ark1'!AG664</f>
        <v>26.059118998504225</v>
      </c>
      <c r="J39" s="143">
        <f t="shared" si="4"/>
        <v>11.125197690143132</v>
      </c>
      <c r="K39" s="89">
        <f>+'Ark1'!AH664</f>
        <v>0.47732696897374688</v>
      </c>
      <c r="L39" s="314"/>
      <c r="M39" s="46"/>
      <c r="N39" s="46"/>
      <c r="O39" s="46"/>
      <c r="P39" s="87">
        <f>+'Ark1'!S664</f>
        <v>5.0875099443118525</v>
      </c>
      <c r="Q39" s="113">
        <f t="shared" si="5"/>
        <v>-9.7311133155706386E-2</v>
      </c>
      <c r="R39" s="46"/>
      <c r="S39" s="113"/>
      <c r="T39" s="46"/>
      <c r="U39" s="113"/>
      <c r="V39" s="46"/>
      <c r="W39" s="87">
        <f>+'Ark1'!T664</f>
        <v>4.1237072394590282</v>
      </c>
      <c r="X39" s="113">
        <f t="shared" si="6"/>
        <v>0.16106469128757706</v>
      </c>
      <c r="Y39" s="77"/>
      <c r="Z39" s="87">
        <f>+'Ark1'!U664</f>
        <v>7.5454852824184577</v>
      </c>
      <c r="AA39" s="113">
        <f t="shared" si="7"/>
        <v>-0.17040146551704183</v>
      </c>
      <c r="AB39" s="89">
        <f>+'Ark1'!W664</f>
        <v>1.9888623707239456E-2</v>
      </c>
      <c r="AC39" s="46"/>
      <c r="AD39" s="87">
        <f>+'Ark1'!Z664</f>
        <v>3.2056932596929739</v>
      </c>
      <c r="AE39" s="87">
        <f>+'Ark1'!AA664</f>
        <v>1.2943405068810689</v>
      </c>
      <c r="AF39" s="87">
        <f>+'Ark1'!AB664</f>
        <v>1.5154372763776611</v>
      </c>
      <c r="AG39" s="87">
        <f t="shared" si="0"/>
        <v>1.4831391712275219</v>
      </c>
      <c r="AH39" s="139">
        <f t="shared" si="1"/>
        <v>23.170506912442395</v>
      </c>
      <c r="AI39" s="46"/>
      <c r="AJ39" s="22"/>
      <c r="AK39" s="22"/>
      <c r="AL39" s="22"/>
      <c r="AS39" s="49"/>
    </row>
    <row r="40" spans="1:45" ht="16.05" customHeight="1">
      <c r="A40" s="46"/>
      <c r="B40" s="86">
        <f>+'Ark1'!C665</f>
        <v>2018</v>
      </c>
      <c r="C40" s="86">
        <f>+'Ark1'!G665</f>
        <v>3</v>
      </c>
      <c r="D40" s="87" t="str">
        <f>VLOOKUP(C40,RNR!$D$7:$E$10,2)</f>
        <v>Midt</v>
      </c>
      <c r="E40" s="86">
        <f>+'Ark1'!Q665</f>
        <v>81</v>
      </c>
      <c r="F40" s="94">
        <f t="shared" si="2"/>
        <v>7</v>
      </c>
      <c r="G40" s="410">
        <f>+'Ark1'!R665</f>
        <v>3145</v>
      </c>
      <c r="H40" s="94">
        <f t="shared" si="3"/>
        <v>1211</v>
      </c>
      <c r="I40" s="89">
        <f>+'Ark1'!AG665</f>
        <v>16.46177434474933</v>
      </c>
      <c r="J40" s="143">
        <f t="shared" si="4"/>
        <v>3.2313467892804102</v>
      </c>
      <c r="K40" s="89">
        <f>+'Ark1'!AH665</f>
        <v>3.179650238473769E-2</v>
      </c>
      <c r="L40" s="314"/>
      <c r="M40" s="46"/>
      <c r="N40" s="46"/>
      <c r="O40" s="46"/>
      <c r="P40" s="87">
        <f>+'Ark1'!S665</f>
        <v>4.8311605723370432</v>
      </c>
      <c r="Q40" s="113">
        <f t="shared" si="5"/>
        <v>0.33064350925534836</v>
      </c>
      <c r="R40" s="46"/>
      <c r="S40" s="113"/>
      <c r="T40" s="46"/>
      <c r="U40" s="113"/>
      <c r="V40" s="46"/>
      <c r="W40" s="87">
        <f>+'Ark1'!T665</f>
        <v>3.832114467408585</v>
      </c>
      <c r="X40" s="113">
        <f t="shared" si="6"/>
        <v>0.36313825231034258</v>
      </c>
      <c r="Y40" s="77"/>
      <c r="Z40" s="87">
        <f>+'Ark1'!U665</f>
        <v>7.6204165341812304</v>
      </c>
      <c r="AA40" s="113">
        <f t="shared" si="7"/>
        <v>-1.367846133864254</v>
      </c>
      <c r="AB40" s="89">
        <f>+'Ark1'!W665</f>
        <v>0</v>
      </c>
      <c r="AC40" s="46"/>
      <c r="AD40" s="87">
        <f>+'Ark1'!Z665</f>
        <v>3.405941575262081</v>
      </c>
      <c r="AE40" s="87">
        <f>+'Ark1'!AA665</f>
        <v>1.6734479570146643</v>
      </c>
      <c r="AF40" s="87">
        <f>+'Ark1'!AB665</f>
        <v>1.6148512301884816</v>
      </c>
      <c r="AG40" s="87">
        <f t="shared" si="0"/>
        <v>1.5773469790706838</v>
      </c>
      <c r="AH40" s="139">
        <f t="shared" si="1"/>
        <v>38.827160493827158</v>
      </c>
      <c r="AI40" s="46"/>
      <c r="AJ40" s="22"/>
      <c r="AK40" s="22"/>
      <c r="AL40" s="22"/>
      <c r="AP40" s="1"/>
      <c r="AQ40" s="1"/>
      <c r="AR40" s="1"/>
    </row>
    <row r="41" spans="1:45" ht="16.05" customHeight="1">
      <c r="A41" s="46"/>
      <c r="B41" s="86">
        <f>+'Ark1'!C666</f>
        <v>2018</v>
      </c>
      <c r="C41" s="86">
        <f>+'Ark1'!G666</f>
        <v>4</v>
      </c>
      <c r="D41" s="87" t="str">
        <f>VLOOKUP(C41,RNR!$D$7:$E$10,2)</f>
        <v>Nord</v>
      </c>
      <c r="E41" s="86">
        <f>+'Ark1'!Q666</f>
        <v>84</v>
      </c>
      <c r="F41" s="94">
        <f t="shared" si="2"/>
        <v>-94</v>
      </c>
      <c r="G41" s="410">
        <f>+'Ark1'!R666</f>
        <v>2587</v>
      </c>
      <c r="H41" s="94">
        <f t="shared" si="3"/>
        <v>-4091</v>
      </c>
      <c r="I41" s="89">
        <f>+'Ark1'!AG666</f>
        <v>16.873205197385701</v>
      </c>
      <c r="J41" s="143">
        <f t="shared" si="4"/>
        <v>-27.443933189833579</v>
      </c>
      <c r="K41" s="89">
        <f>+'Ark1'!AH666</f>
        <v>0</v>
      </c>
      <c r="L41" s="314"/>
      <c r="M41" s="46"/>
      <c r="N41" s="46"/>
      <c r="O41" s="46"/>
      <c r="P41" s="87">
        <f>+'Ark1'!S666</f>
        <v>4.917278701198299</v>
      </c>
      <c r="Q41" s="113">
        <f t="shared" si="5"/>
        <v>-0.59694711491431018</v>
      </c>
      <c r="R41" s="46"/>
      <c r="S41" s="113"/>
      <c r="T41" s="46"/>
      <c r="U41" s="113"/>
      <c r="V41" s="46"/>
      <c r="W41" s="87">
        <f>+'Ark1'!T666</f>
        <v>4.0688055662930038</v>
      </c>
      <c r="X41" s="113">
        <f t="shared" si="6"/>
        <v>-0.25689074996934913</v>
      </c>
      <c r="Y41" s="77"/>
      <c r="Z41" s="87">
        <f>+'Ark1'!U666</f>
        <v>9.4956320061847848</v>
      </c>
      <c r="AA41" s="113">
        <f t="shared" si="7"/>
        <v>2.1020560852503625</v>
      </c>
      <c r="AB41" s="89">
        <f>+'Ark1'!W666</f>
        <v>0</v>
      </c>
      <c r="AC41" s="46"/>
      <c r="AD41" s="87">
        <f>+'Ark1'!Z666</f>
        <v>2.8500551430433521</v>
      </c>
      <c r="AE41" s="87">
        <f>+'Ark1'!AA666</f>
        <v>1.4955542469689163</v>
      </c>
      <c r="AF41" s="87">
        <f>+'Ark1'!AB666</f>
        <v>1.4612310615999622</v>
      </c>
      <c r="AG41" s="87">
        <f t="shared" si="0"/>
        <v>1.9310746010533795</v>
      </c>
      <c r="AH41" s="139">
        <f t="shared" si="1"/>
        <v>30.797619047619047</v>
      </c>
      <c r="AI41" s="46"/>
      <c r="AJ41" s="22"/>
      <c r="AK41" s="22"/>
      <c r="AL41" s="22"/>
    </row>
    <row r="42" spans="1:45" ht="16.05" customHeight="1">
      <c r="A42" s="46"/>
      <c r="B42" s="86">
        <f>+'Ark1'!C667</f>
        <v>2017</v>
      </c>
      <c r="C42" s="86">
        <f>+'Ark1'!G667</f>
        <v>1</v>
      </c>
      <c r="D42" s="87" t="str">
        <f>VLOOKUP(C42,RNR!$D$7:$E$10,2)</f>
        <v>Øst</v>
      </c>
      <c r="E42" s="86">
        <f>+'Ark1'!Q667</f>
        <v>208</v>
      </c>
      <c r="F42" s="94">
        <f t="shared" si="2"/>
        <v>-16</v>
      </c>
      <c r="G42" s="410">
        <f>+'Ark1'!R667</f>
        <v>7900</v>
      </c>
      <c r="H42" s="94">
        <f t="shared" si="3"/>
        <v>3505</v>
      </c>
      <c r="I42" s="89">
        <f>+'Ark1'!AG667</f>
        <v>43.813780169999376</v>
      </c>
      <c r="J42" s="143">
        <f t="shared" si="4"/>
        <v>14.18303355812068</v>
      </c>
      <c r="K42" s="89">
        <f>+'Ark1'!AH667</f>
        <v>1.0379746835443038</v>
      </c>
      <c r="L42" s="314"/>
      <c r="M42" s="46"/>
      <c r="N42" s="46"/>
      <c r="O42" s="46"/>
      <c r="P42" s="87">
        <f>+'Ark1'!S667</f>
        <v>5.3753164556962014</v>
      </c>
      <c r="Q42" s="113">
        <f t="shared" si="5"/>
        <v>0.71274535216946688</v>
      </c>
      <c r="R42" s="46"/>
      <c r="S42" s="113"/>
      <c r="T42" s="46"/>
      <c r="U42" s="113"/>
      <c r="V42" s="46"/>
      <c r="W42" s="87">
        <f>+'Ark1'!T667</f>
        <v>4.258481012658228</v>
      </c>
      <c r="X42" s="113">
        <f t="shared" si="6"/>
        <v>0.4577984188015729</v>
      </c>
      <c r="Y42" s="77"/>
      <c r="Z42" s="87">
        <f>+'Ark1'!U667</f>
        <v>7.2868860759493934</v>
      </c>
      <c r="AA42" s="113">
        <f t="shared" si="7"/>
        <v>-0.22437672268543185</v>
      </c>
      <c r="AB42" s="89">
        <f>+'Ark1'!W667</f>
        <v>0</v>
      </c>
      <c r="AC42" s="46"/>
      <c r="AD42" s="87">
        <f>+'Ark1'!Z667</f>
        <v>3.0508807899713046</v>
      </c>
      <c r="AE42" s="87">
        <f>+'Ark1'!AA667</f>
        <v>2.348071837817574</v>
      </c>
      <c r="AF42" s="87">
        <f>+'Ark1'!AB667</f>
        <v>1.4570727448609755</v>
      </c>
      <c r="AG42" s="87">
        <f t="shared" si="0"/>
        <v>1.3556199222889491</v>
      </c>
      <c r="AH42" s="139">
        <f t="shared" si="1"/>
        <v>37.980769230769234</v>
      </c>
      <c r="AI42" s="46"/>
      <c r="AJ42" s="22"/>
      <c r="AK42" s="22"/>
      <c r="AL42" s="22"/>
    </row>
    <row r="43" spans="1:45" ht="16.05" customHeight="1">
      <c r="A43" s="46"/>
      <c r="B43" s="86">
        <f>+'Ark1'!C668</f>
        <v>2017</v>
      </c>
      <c r="C43" s="86">
        <f>+'Ark1'!G668</f>
        <v>2</v>
      </c>
      <c r="D43" s="87" t="str">
        <f>VLOOKUP(C43,RNR!$D$7:$E$10,2)</f>
        <v>Vest</v>
      </c>
      <c r="E43" s="86">
        <f>+'Ark1'!Q668</f>
        <v>218</v>
      </c>
      <c r="F43" s="94">
        <f t="shared" si="2"/>
        <v>153</v>
      </c>
      <c r="G43" s="410">
        <f>+'Ark1'!R668</f>
        <v>5046</v>
      </c>
      <c r="H43" s="94">
        <f t="shared" si="3"/>
        <v>2994</v>
      </c>
      <c r="I43" s="89">
        <f>+'Ark1'!AG668</f>
        <v>28.021870966170621</v>
      </c>
      <c r="J43" s="143">
        <f t="shared" si="4"/>
        <v>14.232605424883541</v>
      </c>
      <c r="K43" s="89">
        <f>+'Ark1'!AH668</f>
        <v>0.5350772889417359</v>
      </c>
      <c r="L43" s="314"/>
      <c r="M43" s="46"/>
      <c r="N43" s="46"/>
      <c r="O43" s="46"/>
      <c r="P43" s="87">
        <f>+'Ark1'!S668</f>
        <v>4.4908838684106236</v>
      </c>
      <c r="Q43" s="113">
        <f t="shared" si="5"/>
        <v>-0.94673796394804821</v>
      </c>
      <c r="R43" s="46"/>
      <c r="S43" s="113"/>
      <c r="T43" s="46"/>
      <c r="U43" s="113"/>
      <c r="V43" s="46"/>
      <c r="W43" s="87">
        <f>+'Ark1'!T668</f>
        <v>3.9278636543797054</v>
      </c>
      <c r="X43" s="113">
        <f t="shared" si="6"/>
        <v>0.30067067192356545</v>
      </c>
      <c r="Y43" s="77"/>
      <c r="Z43" s="87">
        <f>+'Ark1'!U668</f>
        <v>7.2963931827189938</v>
      </c>
      <c r="AA43" s="113">
        <f t="shared" si="7"/>
        <v>-0.19035145665721576</v>
      </c>
      <c r="AB43" s="89">
        <f>+'Ark1'!W668</f>
        <v>3.9635354736424898E-2</v>
      </c>
      <c r="AC43" s="46"/>
      <c r="AD43" s="87">
        <f>+'Ark1'!Z668</f>
        <v>3.1041983243034252</v>
      </c>
      <c r="AE43" s="87">
        <f>+'Ark1'!AA668</f>
        <v>1.225560178966542</v>
      </c>
      <c r="AF43" s="87">
        <f>+'Ark1'!AB668</f>
        <v>1.6414506872697849</v>
      </c>
      <c r="AG43" s="87">
        <f t="shared" si="0"/>
        <v>1.6247120603680345</v>
      </c>
      <c r="AH43" s="139">
        <f t="shared" si="1"/>
        <v>23.146788990825687</v>
      </c>
      <c r="AI43" s="46"/>
      <c r="AJ43" s="22"/>
      <c r="AK43" s="22"/>
      <c r="AL43" s="22"/>
    </row>
    <row r="44" spans="1:45" ht="16.05" customHeight="1">
      <c r="A44" s="46"/>
      <c r="B44" s="86">
        <f>+'Ark1'!C669</f>
        <v>2017</v>
      </c>
      <c r="C44" s="86">
        <f>+'Ark1'!G669</f>
        <v>3</v>
      </c>
      <c r="D44" s="87" t="str">
        <f>VLOOKUP(C44,RNR!$D$7:$E$10,2)</f>
        <v>Midt</v>
      </c>
      <c r="E44" s="86">
        <f>+'Ark1'!Q669</f>
        <v>76</v>
      </c>
      <c r="F44" s="94">
        <f t="shared" si="2"/>
        <v>4</v>
      </c>
      <c r="G44" s="410">
        <f>+'Ark1'!R669</f>
        <v>2543</v>
      </c>
      <c r="H44" s="94">
        <f t="shared" si="3"/>
        <v>1053</v>
      </c>
      <c r="I44" s="89">
        <f>+'Ark1'!AG669</f>
        <v>14.933921308361093</v>
      </c>
      <c r="J44" s="143">
        <f t="shared" si="4"/>
        <v>2.6710718487461484</v>
      </c>
      <c r="K44" s="89">
        <f>+'Ark1'!AH669</f>
        <v>3.9323633503735751E-2</v>
      </c>
      <c r="L44" s="314"/>
      <c r="M44" s="46"/>
      <c r="N44" s="46"/>
      <c r="O44" s="46"/>
      <c r="P44" s="87">
        <f>+'Ark1'!S669</f>
        <v>5.1848210774675589</v>
      </c>
      <c r="Q44" s="113">
        <f t="shared" si="5"/>
        <v>0.63448550699775996</v>
      </c>
      <c r="R44" s="46"/>
      <c r="S44" s="113"/>
      <c r="T44" s="46"/>
      <c r="U44" s="113"/>
      <c r="V44" s="46"/>
      <c r="W44" s="87">
        <f>+'Ark1'!T669</f>
        <v>3.9626425481714511</v>
      </c>
      <c r="X44" s="113">
        <f t="shared" si="6"/>
        <v>0.47270966226541011</v>
      </c>
      <c r="Y44" s="77"/>
      <c r="Z44" s="87">
        <f>+'Ark1'!U669</f>
        <v>7.7158867479354996</v>
      </c>
      <c r="AA44" s="113">
        <f t="shared" si="7"/>
        <v>-1.4533749970309486</v>
      </c>
      <c r="AB44" s="89">
        <f>+'Ark1'!W669</f>
        <v>0</v>
      </c>
      <c r="AC44" s="46"/>
      <c r="AD44" s="87">
        <f>+'Ark1'!Z669</f>
        <v>3.3152027804012842</v>
      </c>
      <c r="AE44" s="87">
        <f>+'Ark1'!AA669</f>
        <v>1.5020151745509429</v>
      </c>
      <c r="AF44" s="87">
        <f>+'Ark1'!AB669</f>
        <v>1.7018704338706772</v>
      </c>
      <c r="AG44" s="87">
        <f t="shared" si="0"/>
        <v>1.4881683731513062</v>
      </c>
      <c r="AH44" s="139">
        <f t="shared" si="1"/>
        <v>33.460526315789473</v>
      </c>
      <c r="AI44" s="46"/>
      <c r="AJ44" s="22"/>
      <c r="AK44" s="22"/>
      <c r="AL44" s="22"/>
    </row>
    <row r="45" spans="1:45" ht="16.05" customHeight="1">
      <c r="A45" s="46"/>
      <c r="B45" s="86">
        <f>+'Ark1'!C670</f>
        <v>2017</v>
      </c>
      <c r="C45" s="86">
        <f>+'Ark1'!G670</f>
        <v>4</v>
      </c>
      <c r="D45" s="87" t="str">
        <f>VLOOKUP(C45,RNR!$D$7:$E$10,2)</f>
        <v>Nord</v>
      </c>
      <c r="E45" s="86">
        <f>+'Ark1'!Q670</f>
        <v>74</v>
      </c>
      <c r="F45" s="94">
        <f t="shared" si="2"/>
        <v>-95</v>
      </c>
      <c r="G45" s="410">
        <f>+'Ark1'!R670</f>
        <v>1934</v>
      </c>
      <c r="H45" s="94">
        <f t="shared" si="3"/>
        <v>-3827</v>
      </c>
      <c r="I45" s="89">
        <f>+'Ark1'!AG670</f>
        <v>13.230427555468919</v>
      </c>
      <c r="J45" s="143">
        <f t="shared" si="4"/>
        <v>-23.724658044802801</v>
      </c>
      <c r="K45" s="89">
        <f>+'Ark1'!AH670</f>
        <v>0</v>
      </c>
      <c r="L45" s="314"/>
      <c r="M45" s="46"/>
      <c r="N45" s="46"/>
      <c r="O45" s="46"/>
      <c r="P45" s="87">
        <f>+'Ark1'!S670</f>
        <v>4.5005170630816949</v>
      </c>
      <c r="Q45" s="113">
        <f t="shared" si="5"/>
        <v>-0.97092886644442888</v>
      </c>
      <c r="R45" s="46"/>
      <c r="S45" s="113"/>
      <c r="T45" s="46"/>
      <c r="U45" s="113"/>
      <c r="V45" s="46"/>
      <c r="W45" s="87">
        <f>+'Ark1'!T670</f>
        <v>3.4689762150982424</v>
      </c>
      <c r="X45" s="113">
        <f t="shared" si="6"/>
        <v>-0.54473668196823999</v>
      </c>
      <c r="Y45" s="77"/>
      <c r="Z45" s="87">
        <f>+'Ark1'!U670</f>
        <v>8.9882626680454845</v>
      </c>
      <c r="AA45" s="113">
        <f t="shared" si="7"/>
        <v>1.7931055772626401</v>
      </c>
      <c r="AB45" s="89">
        <f>+'Ark1'!W670</f>
        <v>0</v>
      </c>
      <c r="AC45" s="46"/>
      <c r="AD45" s="87">
        <f>+'Ark1'!Z670</f>
        <v>2.7370323721292231</v>
      </c>
      <c r="AE45" s="87">
        <f>+'Ark1'!AA670</f>
        <v>1.6244479585635057</v>
      </c>
      <c r="AF45" s="87">
        <f>+'Ark1'!AB670</f>
        <v>1.6418830735943675</v>
      </c>
      <c r="AG45" s="87">
        <f t="shared" si="0"/>
        <v>1.9971622242647025</v>
      </c>
      <c r="AH45" s="139">
        <f t="shared" si="1"/>
        <v>26.135135135135137</v>
      </c>
      <c r="AI45" s="46"/>
      <c r="AJ45" s="22"/>
      <c r="AK45" s="22"/>
      <c r="AL45" s="22"/>
    </row>
    <row r="46" spans="1:45" ht="16.05" customHeight="1">
      <c r="A46" s="46"/>
      <c r="B46" s="86">
        <f>+'Ark1'!C671</f>
        <v>2016</v>
      </c>
      <c r="C46" s="86">
        <f>+'Ark1'!G671</f>
        <v>1</v>
      </c>
      <c r="D46" s="87" t="str">
        <f>VLOOKUP(C46,RNR!$D$7:$E$10,2)</f>
        <v>Øst</v>
      </c>
      <c r="E46" s="86">
        <f>+'Ark1'!Q671</f>
        <v>178</v>
      </c>
      <c r="F46" s="94">
        <f t="shared" si="2"/>
        <v>-36</v>
      </c>
      <c r="G46" s="410">
        <f>+'Ark1'!R671</f>
        <v>6678</v>
      </c>
      <c r="H46" s="94">
        <f t="shared" si="3"/>
        <v>1560</v>
      </c>
      <c r="I46" s="89">
        <f>+'Ark1'!AG671</f>
        <v>44.317138387219281</v>
      </c>
      <c r="J46" s="143">
        <f t="shared" si="4"/>
        <v>11.537177846345756</v>
      </c>
      <c r="K46" s="89">
        <f>+'Ark1'!AH671</f>
        <v>0.76370170709793339</v>
      </c>
      <c r="L46" s="314"/>
      <c r="M46" s="46"/>
      <c r="N46" s="46"/>
      <c r="O46" s="46"/>
      <c r="P46" s="87">
        <f>+'Ark1'!S671</f>
        <v>5.5142258161126092</v>
      </c>
      <c r="Q46" s="113">
        <f t="shared" si="5"/>
        <v>1.0388448079062798</v>
      </c>
      <c r="R46" s="46"/>
      <c r="S46" s="113"/>
      <c r="T46" s="46"/>
      <c r="U46" s="113"/>
      <c r="V46" s="46"/>
      <c r="W46" s="87">
        <f>+'Ark1'!T671</f>
        <v>4.325696316262353</v>
      </c>
      <c r="X46" s="113">
        <f t="shared" si="6"/>
        <v>0.53183152532839362</v>
      </c>
      <c r="Y46" s="77"/>
      <c r="Z46" s="87">
        <f>+'Ark1'!U671</f>
        <v>7.3935759209344223</v>
      </c>
      <c r="AA46" s="113">
        <f t="shared" si="7"/>
        <v>0.20948057118843444</v>
      </c>
      <c r="AB46" s="89">
        <f>+'Ark1'!W671</f>
        <v>2.9949086552860139E-2</v>
      </c>
      <c r="AC46" s="46"/>
      <c r="AD46" s="87">
        <f>+'Ark1'!Z671</f>
        <v>3.1243528088621608</v>
      </c>
      <c r="AE46" s="87">
        <f>+'Ark1'!AA671</f>
        <v>1.5173030440961477</v>
      </c>
      <c r="AF46" s="87">
        <f>+'Ark1'!AB671</f>
        <v>1.5179178666563462</v>
      </c>
      <c r="AG46" s="87">
        <f t="shared" si="0"/>
        <v>1.3408184879426479</v>
      </c>
      <c r="AH46" s="139">
        <f t="shared" si="1"/>
        <v>37.516853932584269</v>
      </c>
      <c r="AI46" s="46"/>
      <c r="AJ46" s="22"/>
      <c r="AK46" s="22"/>
      <c r="AL46" s="22"/>
    </row>
    <row r="47" spans="1:45" ht="16.05" customHeight="1">
      <c r="A47" s="46"/>
      <c r="B47" s="86">
        <f>+'Ark1'!C672</f>
        <v>2016</v>
      </c>
      <c r="C47" s="86">
        <f>+'Ark1'!G672</f>
        <v>2</v>
      </c>
      <c r="D47" s="87" t="str">
        <f>VLOOKUP(C47,RNR!$D$7:$E$10,2)</f>
        <v>Vest</v>
      </c>
      <c r="E47" s="86">
        <f>+'Ark1'!Q672</f>
        <v>224</v>
      </c>
      <c r="F47" s="94">
        <f t="shared" si="2"/>
        <v>165</v>
      </c>
      <c r="G47" s="410">
        <f>+'Ark1'!R672</f>
        <v>4395</v>
      </c>
      <c r="H47" s="94">
        <f t="shared" si="3"/>
        <v>2411</v>
      </c>
      <c r="I47" s="89">
        <f>+'Ark1'!AG672</f>
        <v>29.630746611878696</v>
      </c>
      <c r="J47" s="143">
        <f t="shared" si="4"/>
        <v>17.604895802324688</v>
      </c>
      <c r="K47" s="89">
        <f>+'Ark1'!AH672</f>
        <v>0.59158134243458482</v>
      </c>
      <c r="L47" s="314"/>
      <c r="M47" s="46"/>
      <c r="N47" s="46"/>
      <c r="O47" s="46"/>
      <c r="P47" s="87">
        <f>+'Ark1'!S672</f>
        <v>4.6625711035267345</v>
      </c>
      <c r="Q47" s="113">
        <f t="shared" si="5"/>
        <v>-0.2683764771184256</v>
      </c>
      <c r="R47" s="46"/>
      <c r="S47" s="113"/>
      <c r="T47" s="46"/>
      <c r="U47" s="113"/>
      <c r="V47" s="46"/>
      <c r="W47" s="87">
        <f>+'Ark1'!T672</f>
        <v>3.8006825938566551</v>
      </c>
      <c r="X47" s="113">
        <f t="shared" si="6"/>
        <v>3.455356159859102E-2</v>
      </c>
      <c r="Y47" s="77"/>
      <c r="Z47" s="87">
        <f>+'Ark1'!U672</f>
        <v>7.5112627986348253</v>
      </c>
      <c r="AA47" s="113">
        <f t="shared" si="7"/>
        <v>0.71237166960256015</v>
      </c>
      <c r="AB47" s="89">
        <f>+'Ark1'!W672</f>
        <v>2.2753128555176329E-2</v>
      </c>
      <c r="AC47" s="46"/>
      <c r="AD47" s="87">
        <f>+'Ark1'!Z672</f>
        <v>3.3164468455735641</v>
      </c>
      <c r="AE47" s="87">
        <f>+'Ark1'!AA672</f>
        <v>1.272496578334346</v>
      </c>
      <c r="AF47" s="87">
        <f>+'Ark1'!AB672</f>
        <v>1.5335013474911989</v>
      </c>
      <c r="AG47" s="87">
        <f t="shared" si="0"/>
        <v>1.61097013468671</v>
      </c>
      <c r="AH47" s="139">
        <f t="shared" si="1"/>
        <v>19.620535714285715</v>
      </c>
      <c r="AI47" s="46"/>
      <c r="AJ47" s="22"/>
      <c r="AK47" s="22"/>
      <c r="AL47" s="22"/>
    </row>
    <row r="48" spans="1:45" ht="16.05" customHeight="1">
      <c r="A48" s="46"/>
      <c r="B48" s="86">
        <f>+'Ark1'!C673</f>
        <v>2016</v>
      </c>
      <c r="C48" s="86">
        <f>+'Ark1'!G673</f>
        <v>3</v>
      </c>
      <c r="D48" s="87" t="str">
        <f>VLOOKUP(C48,RNR!$D$7:$E$10,2)</f>
        <v>Midt</v>
      </c>
      <c r="E48" s="86">
        <f>+'Ark1'!Q673</f>
        <v>65</v>
      </c>
      <c r="F48" s="94">
        <f t="shared" si="2"/>
        <v>-18</v>
      </c>
      <c r="G48" s="410">
        <f>+'Ark1'!R673</f>
        <v>2052</v>
      </c>
      <c r="H48" s="94">
        <f t="shared" si="3"/>
        <v>-219</v>
      </c>
      <c r="I48" s="89">
        <f>+'Ark1'!AG673</f>
        <v>13.789265541287079</v>
      </c>
      <c r="J48" s="143">
        <f t="shared" si="4"/>
        <v>-4.4498375080136725</v>
      </c>
      <c r="K48" s="89">
        <f>+'Ark1'!AH673</f>
        <v>9.7465886939571117E-2</v>
      </c>
      <c r="L48" s="314"/>
      <c r="M48" s="46"/>
      <c r="N48" s="46"/>
      <c r="O48" s="46"/>
      <c r="P48" s="87">
        <f>+'Ark1'!S673</f>
        <v>5.4376218323586718</v>
      </c>
      <c r="Q48" s="113">
        <f t="shared" si="5"/>
        <v>0.77888118947007623</v>
      </c>
      <c r="R48" s="46"/>
      <c r="S48" s="113"/>
      <c r="T48" s="46"/>
      <c r="U48" s="113"/>
      <c r="V48" s="46"/>
      <c r="W48" s="87">
        <f>+'Ark1'!T673</f>
        <v>3.62719298245614</v>
      </c>
      <c r="X48" s="113">
        <f t="shared" si="6"/>
        <v>0.2057927182553474</v>
      </c>
      <c r="Y48" s="77"/>
      <c r="Z48" s="87">
        <f>+'Ark1'!U673</f>
        <v>7.4867446393762096</v>
      </c>
      <c r="AA48" s="113">
        <f t="shared" si="7"/>
        <v>-1.5217097859870714</v>
      </c>
      <c r="AB48" s="89">
        <f>+'Ark1'!W673</f>
        <v>0</v>
      </c>
      <c r="AC48" s="46"/>
      <c r="AD48" s="87">
        <f>+'Ark1'!Z673</f>
        <v>3.4461860896389096</v>
      </c>
      <c r="AE48" s="87">
        <f>+'Ark1'!AA673</f>
        <v>1.6124236830908787</v>
      </c>
      <c r="AF48" s="87">
        <f>+'Ark1'!AB673</f>
        <v>1.799095862321433</v>
      </c>
      <c r="AG48" s="87">
        <f t="shared" si="0"/>
        <v>1.3768417279082263</v>
      </c>
      <c r="AH48" s="139">
        <f t="shared" si="1"/>
        <v>31.569230769230771</v>
      </c>
      <c r="AI48" s="46"/>
      <c r="AJ48" s="22"/>
      <c r="AK48" s="22"/>
      <c r="AL48" s="22"/>
    </row>
    <row r="49" spans="1:38" ht="16.05" customHeight="1">
      <c r="A49" s="46"/>
      <c r="B49" s="86">
        <f>+'Ark1'!C674</f>
        <v>2016</v>
      </c>
      <c r="C49" s="86">
        <f>+'Ark1'!G674</f>
        <v>4</v>
      </c>
      <c r="D49" s="87" t="str">
        <f>VLOOKUP(C49,RNR!$D$7:$E$10,2)</f>
        <v>Nord</v>
      </c>
      <c r="E49" s="86">
        <f>+'Ark1'!Q674</f>
        <v>72</v>
      </c>
      <c r="F49" s="94">
        <f t="shared" si="2"/>
        <v>-82</v>
      </c>
      <c r="G49" s="410">
        <f>+'Ark1'!R674</f>
        <v>1490</v>
      </c>
      <c r="H49" s="94">
        <f t="shared" si="3"/>
        <v>-3081</v>
      </c>
      <c r="I49" s="89">
        <f>+'Ark1'!AG674</f>
        <v>12.262849459614944</v>
      </c>
      <c r="J49" s="143">
        <f t="shared" si="4"/>
        <v>-27.714795800136063</v>
      </c>
      <c r="K49" s="89">
        <f>+'Ark1'!AH674</f>
        <v>0</v>
      </c>
      <c r="L49" s="314"/>
      <c r="M49" s="46"/>
      <c r="N49" s="46"/>
      <c r="O49" s="46"/>
      <c r="P49" s="87">
        <f>+'Ark1'!S674</f>
        <v>4.550335570469799</v>
      </c>
      <c r="Q49" s="113">
        <f t="shared" si="5"/>
        <v>-0.77103830833133991</v>
      </c>
      <c r="R49" s="46"/>
      <c r="S49" s="113"/>
      <c r="T49" s="46"/>
      <c r="U49" s="113"/>
      <c r="V49" s="46"/>
      <c r="W49" s="87">
        <f>+'Ark1'!T674</f>
        <v>3.489932885906041</v>
      </c>
      <c r="X49" s="113">
        <f t="shared" si="6"/>
        <v>-0.71286737661857069</v>
      </c>
      <c r="Y49" s="77"/>
      <c r="Z49" s="87">
        <f>+'Ark1'!U674</f>
        <v>9.1692617449664482</v>
      </c>
      <c r="AA49" s="113">
        <f t="shared" si="7"/>
        <v>2.0488067023062069</v>
      </c>
      <c r="AB49" s="89">
        <f>+'Ark1'!W674</f>
        <v>0.13422818791946312</v>
      </c>
      <c r="AC49" s="46"/>
      <c r="AD49" s="87">
        <f>+'Ark1'!Z674</f>
        <v>3.5570208660558258</v>
      </c>
      <c r="AE49" s="87">
        <f>+'Ark1'!AA674</f>
        <v>1.540662463679106</v>
      </c>
      <c r="AF49" s="87">
        <f>+'Ark1'!AB674</f>
        <v>1.6162656837897562</v>
      </c>
      <c r="AG49" s="87">
        <f t="shared" si="0"/>
        <v>2.0150737463126855</v>
      </c>
      <c r="AH49" s="139">
        <f t="shared" si="1"/>
        <v>20.694444444444443</v>
      </c>
      <c r="AI49" s="46"/>
      <c r="AJ49" s="22"/>
      <c r="AK49" s="22"/>
      <c r="AL49" s="22"/>
    </row>
    <row r="50" spans="1:38" ht="16.05" customHeight="1">
      <c r="A50" s="46"/>
      <c r="B50" s="86">
        <f>+'Ark1'!C675</f>
        <v>2015</v>
      </c>
      <c r="C50" s="86">
        <f>+'Ark1'!G675</f>
        <v>1</v>
      </c>
      <c r="D50" s="87" t="str">
        <f>VLOOKUP(C50,RNR!$D$7:$E$10,2)</f>
        <v>Øst</v>
      </c>
      <c r="E50" s="86">
        <f>+'Ark1'!Q675</f>
        <v>169</v>
      </c>
      <c r="F50" s="94">
        <f t="shared" si="2"/>
        <v>-33</v>
      </c>
      <c r="G50" s="410">
        <f>+'Ark1'!R675</f>
        <v>5761</v>
      </c>
      <c r="H50" s="94">
        <f t="shared" si="3"/>
        <v>2695</v>
      </c>
      <c r="I50" s="89">
        <f>+'Ark1'!AG675</f>
        <v>36.955085600271723</v>
      </c>
      <c r="J50" s="143">
        <f t="shared" si="4"/>
        <v>7.5421431882935224</v>
      </c>
      <c r="K50" s="89">
        <f>+'Ark1'!AH675</f>
        <v>0.5381010241277554</v>
      </c>
      <c r="L50" s="314"/>
      <c r="M50" s="46"/>
      <c r="N50" s="46"/>
      <c r="O50" s="46"/>
      <c r="P50" s="87">
        <f>+'Ark1'!S675</f>
        <v>5.4714459295261237</v>
      </c>
      <c r="Q50" s="113">
        <f t="shared" si="5"/>
        <v>0.99721240049807491</v>
      </c>
      <c r="R50" s="46"/>
      <c r="S50" s="113"/>
      <c r="T50" s="46"/>
      <c r="U50" s="113"/>
      <c r="V50" s="46"/>
      <c r="W50" s="87">
        <f>+'Ark1'!T675</f>
        <v>4.0137128970664824</v>
      </c>
      <c r="X50" s="113">
        <f t="shared" si="6"/>
        <v>0.33204296882121209</v>
      </c>
      <c r="Y50" s="77"/>
      <c r="Z50" s="87">
        <f>+'Ark1'!U675</f>
        <v>7.1951570907828444</v>
      </c>
      <c r="AA50" s="113">
        <f t="shared" si="7"/>
        <v>-0.61514949760592508</v>
      </c>
      <c r="AB50" s="89">
        <f>+'Ark1'!W675</f>
        <v>1.735809755250824E-2</v>
      </c>
      <c r="AC50" s="46"/>
      <c r="AD50" s="87">
        <f>+'Ark1'!Z675</f>
        <v>2.969609855014125</v>
      </c>
      <c r="AE50" s="87">
        <f>+'Ark1'!AA675</f>
        <v>1.4283533073183177</v>
      </c>
      <c r="AF50" s="87">
        <f>+'Ark1'!AB675</f>
        <v>1.5843969216939644</v>
      </c>
      <c r="AG50" s="87">
        <f t="shared" si="0"/>
        <v>1.3150375939849615</v>
      </c>
      <c r="AH50" s="139">
        <f t="shared" si="1"/>
        <v>34.088757396449701</v>
      </c>
      <c r="AI50" s="46"/>
      <c r="AJ50" s="22"/>
      <c r="AK50" s="22"/>
      <c r="AL50" s="22"/>
    </row>
    <row r="51" spans="1:38" ht="16.05" customHeight="1">
      <c r="A51" s="46"/>
      <c r="B51" s="86">
        <f>+'Ark1'!C676</f>
        <v>2015</v>
      </c>
      <c r="C51" s="86">
        <f>+'Ark1'!G676</f>
        <v>2</v>
      </c>
      <c r="D51" s="87" t="str">
        <f>VLOOKUP(C51,RNR!$D$7:$E$10,2)</f>
        <v>Vest</v>
      </c>
      <c r="E51" s="86">
        <f>+'Ark1'!Q676</f>
        <v>214</v>
      </c>
      <c r="F51" s="94">
        <f t="shared" si="2"/>
        <v>163</v>
      </c>
      <c r="G51" s="410">
        <f>+'Ark1'!R676</f>
        <v>5118</v>
      </c>
      <c r="H51" s="94">
        <f t="shared" si="3"/>
        <v>3370</v>
      </c>
      <c r="I51" s="89">
        <f>+'Ark1'!AG676</f>
        <v>32.779960540873525</v>
      </c>
      <c r="J51" s="143">
        <f t="shared" si="4"/>
        <v>19.916772779479665</v>
      </c>
      <c r="K51" s="89">
        <f>+'Ark1'!AH676</f>
        <v>0.21492770613520903</v>
      </c>
      <c r="L51" s="314"/>
      <c r="M51" s="46"/>
      <c r="N51" s="46"/>
      <c r="O51" s="46"/>
      <c r="P51" s="87">
        <f>+'Ark1'!S676</f>
        <v>4.4753810082063294</v>
      </c>
      <c r="Q51" s="113">
        <f t="shared" si="5"/>
        <v>-0.15963043344126859</v>
      </c>
      <c r="R51" s="46"/>
      <c r="S51" s="113"/>
      <c r="T51" s="46"/>
      <c r="U51" s="113"/>
      <c r="V51" s="46"/>
      <c r="W51" s="87">
        <f>+'Ark1'!T676</f>
        <v>3.7938647909339593</v>
      </c>
      <c r="X51" s="113">
        <f t="shared" si="6"/>
        <v>-7.2267932178168515E-2</v>
      </c>
      <c r="Y51" s="77"/>
      <c r="Z51" s="87">
        <f>+'Ark1'!U676</f>
        <v>7.1840953497459878</v>
      </c>
      <c r="AA51" s="113">
        <f t="shared" si="7"/>
        <v>1.19296262663386</v>
      </c>
      <c r="AB51" s="89">
        <f>+'Ark1'!W676</f>
        <v>0</v>
      </c>
      <c r="AC51" s="46"/>
      <c r="AD51" s="87">
        <f>+'Ark1'!Z676</f>
        <v>3.4489512641502196</v>
      </c>
      <c r="AE51" s="87">
        <f>+'Ark1'!AA676</f>
        <v>1.3035255952749571</v>
      </c>
      <c r="AF51" s="87">
        <f>+'Ark1'!AB676</f>
        <v>1.5370586544554139</v>
      </c>
      <c r="AG51" s="87">
        <f t="shared" si="0"/>
        <v>1.6052477624972703</v>
      </c>
      <c r="AH51" s="139">
        <f t="shared" si="1"/>
        <v>23.915887850467289</v>
      </c>
      <c r="AI51" s="46"/>
      <c r="AJ51" s="22"/>
      <c r="AK51" s="22"/>
      <c r="AL51" s="22"/>
    </row>
    <row r="52" spans="1:38" ht="15" customHeight="1">
      <c r="A52" s="46"/>
      <c r="B52" s="86">
        <f>+'Ark1'!C677</f>
        <v>2015</v>
      </c>
      <c r="C52" s="86">
        <f>+'Ark1'!G677</f>
        <v>3</v>
      </c>
      <c r="D52" s="87" t="str">
        <f>VLOOKUP(C52,RNR!$D$7:$E$10,2)</f>
        <v>Midt</v>
      </c>
      <c r="E52" s="86">
        <f>+'Ark1'!Q677</f>
        <v>59</v>
      </c>
      <c r="F52" s="94">
        <f t="shared" si="2"/>
        <v>-10</v>
      </c>
      <c r="G52" s="410">
        <f>+'Ark1'!R677</f>
        <v>1984</v>
      </c>
      <c r="H52" s="94">
        <f t="shared" si="3"/>
        <v>477</v>
      </c>
      <c r="I52" s="89">
        <f>+'Ark1'!AG677</f>
        <v>12.025850809554008</v>
      </c>
      <c r="J52" s="143">
        <f t="shared" si="4"/>
        <v>-5.7203737573229141</v>
      </c>
      <c r="K52" s="89">
        <f>+'Ark1'!AH677</f>
        <v>0</v>
      </c>
      <c r="L52" s="314"/>
      <c r="M52" s="46"/>
      <c r="N52" s="46"/>
      <c r="O52" s="46"/>
      <c r="P52" s="87">
        <f>+'Ark1'!S677</f>
        <v>4.9309475806451601</v>
      </c>
      <c r="Q52" s="113">
        <f t="shared" si="5"/>
        <v>4.2427341759958992E-2</v>
      </c>
      <c r="R52" s="46"/>
      <c r="S52" s="113"/>
      <c r="T52" s="46"/>
      <c r="U52" s="113"/>
      <c r="V52" s="46"/>
      <c r="W52" s="87">
        <f>+'Ark1'!T677</f>
        <v>3.7661290322580641</v>
      </c>
      <c r="X52" s="113">
        <f t="shared" si="6"/>
        <v>3.9519874991972959E-2</v>
      </c>
      <c r="Y52" s="77"/>
      <c r="Z52" s="87">
        <f>+'Ark1'!U677</f>
        <v>6.7988911290322651</v>
      </c>
      <c r="AA52" s="113">
        <f t="shared" si="7"/>
        <v>-2.7883683268403257</v>
      </c>
      <c r="AB52" s="89">
        <f>+'Ark1'!W677</f>
        <v>0</v>
      </c>
      <c r="AC52" s="46"/>
      <c r="AD52" s="87">
        <f>+'Ark1'!Z677</f>
        <v>2.984016355369854</v>
      </c>
      <c r="AE52" s="87">
        <f>+'Ark1'!AA677</f>
        <v>1.4925115190004359</v>
      </c>
      <c r="AF52" s="87">
        <f>+'Ark1'!AB677</f>
        <v>1.7631252995917088</v>
      </c>
      <c r="AG52" s="87">
        <f t="shared" si="0"/>
        <v>1.3788204027394477</v>
      </c>
      <c r="AH52" s="139">
        <f t="shared" si="1"/>
        <v>33.627118644067799</v>
      </c>
      <c r="AI52" s="46"/>
      <c r="AJ52" s="22"/>
      <c r="AK52" s="22"/>
      <c r="AL52" s="22"/>
    </row>
    <row r="53" spans="1:38" ht="15" customHeight="1">
      <c r="A53" s="46"/>
      <c r="B53" s="86">
        <f>+'Ark1'!C678</f>
        <v>2015</v>
      </c>
      <c r="C53" s="86">
        <f>+'Ark1'!G678</f>
        <v>4</v>
      </c>
      <c r="D53" s="87" t="str">
        <f>VLOOKUP(C53,RNR!$D$7:$E$10,2)</f>
        <v>Nord</v>
      </c>
      <c r="E53" s="86">
        <f>+'Ark1'!Q678</f>
        <v>83</v>
      </c>
      <c r="F53" s="94">
        <f t="shared" si="2"/>
        <v>-58</v>
      </c>
      <c r="G53" s="410">
        <f>+'Ark1'!R678</f>
        <v>2271</v>
      </c>
      <c r="H53" s="94">
        <f t="shared" si="3"/>
        <v>-1566</v>
      </c>
      <c r="I53" s="89">
        <f>+'Ark1'!AG678</f>
        <v>18.239103049300752</v>
      </c>
      <c r="J53" s="143">
        <f t="shared" si="4"/>
        <v>-22.492934666175422</v>
      </c>
      <c r="K53" s="89">
        <f>+'Ark1'!AH678</f>
        <v>0</v>
      </c>
      <c r="L53" s="314"/>
      <c r="M53" s="46"/>
      <c r="N53" s="46"/>
      <c r="O53" s="46"/>
      <c r="P53" s="87">
        <f>+'Ark1'!S678</f>
        <v>4.6587406428885956</v>
      </c>
      <c r="Q53" s="113">
        <f t="shared" si="5"/>
        <v>-0.68814494481012645</v>
      </c>
      <c r="R53" s="46"/>
      <c r="S53" s="113"/>
      <c r="T53" s="46"/>
      <c r="U53" s="113"/>
      <c r="V53" s="46"/>
      <c r="W53" s="87">
        <f>+'Ark1'!T678</f>
        <v>3.4214002642007926</v>
      </c>
      <c r="X53" s="113">
        <f t="shared" si="6"/>
        <v>-0.86111211526232845</v>
      </c>
      <c r="Y53" s="77"/>
      <c r="Z53" s="87">
        <f>+'Ark1'!U678</f>
        <v>9.008454425363281</v>
      </c>
      <c r="AA53" s="113">
        <f t="shared" si="7"/>
        <v>2.2306592729004286</v>
      </c>
      <c r="AB53" s="89">
        <f>+'Ark1'!W678</f>
        <v>0</v>
      </c>
      <c r="AC53" s="46"/>
      <c r="AD53" s="87">
        <f>+'Ark1'!Z678</f>
        <v>3.021351996807045</v>
      </c>
      <c r="AE53" s="87">
        <f>+'Ark1'!AA678</f>
        <v>1.4303934908389278</v>
      </c>
      <c r="AF53" s="87">
        <f>+'Ark1'!AB678</f>
        <v>1.575310380488377</v>
      </c>
      <c r="AG53" s="87">
        <f t="shared" si="0"/>
        <v>1.9336672967863904</v>
      </c>
      <c r="AH53" s="139">
        <f t="shared" si="1"/>
        <v>27.361445783132531</v>
      </c>
      <c r="AI53" s="46"/>
      <c r="AJ53" s="22"/>
      <c r="AK53" s="22"/>
      <c r="AL53" s="22"/>
    </row>
    <row r="54" spans="1:38" ht="15" customHeight="1">
      <c r="A54" s="46"/>
      <c r="B54" s="86">
        <f>+'Ark1'!C679</f>
        <v>2014</v>
      </c>
      <c r="C54" s="86">
        <f>+'Ark1'!G679</f>
        <v>1</v>
      </c>
      <c r="D54" s="87" t="str">
        <f>VLOOKUP(C54,RNR!$D$7:$E$10,2)</f>
        <v>Øst</v>
      </c>
      <c r="E54" s="86">
        <f>+'Ark1'!Q679</f>
        <v>154</v>
      </c>
      <c r="F54" s="94">
        <f t="shared" si="2"/>
        <v>-46</v>
      </c>
      <c r="G54" s="410">
        <f>+'Ark1'!R679</f>
        <v>4571</v>
      </c>
      <c r="H54" s="94">
        <f t="shared" si="3"/>
        <v>1680</v>
      </c>
      <c r="I54" s="89">
        <f>+'Ark1'!AG679</f>
        <v>39.977645259751007</v>
      </c>
      <c r="J54" s="143">
        <f t="shared" si="4"/>
        <v>6.0311010473123758</v>
      </c>
      <c r="K54" s="89">
        <f>+'Ark1'!AH679</f>
        <v>1.1594837015970247</v>
      </c>
      <c r="L54" s="314"/>
      <c r="M54" s="46"/>
      <c r="N54" s="46"/>
      <c r="O54" s="46"/>
      <c r="P54" s="87">
        <f>+'Ark1'!S679</f>
        <v>5.3213738788011389</v>
      </c>
      <c r="Q54" s="113">
        <f t="shared" si="5"/>
        <v>0.8979909663141088</v>
      </c>
      <c r="R54" s="46"/>
      <c r="S54" s="113"/>
      <c r="T54" s="46"/>
      <c r="U54" s="113"/>
      <c r="V54" s="46"/>
      <c r="W54" s="87">
        <f>+'Ark1'!T679</f>
        <v>4.2028002625246117</v>
      </c>
      <c r="X54" s="113">
        <f t="shared" si="6"/>
        <v>0.40515238981620616</v>
      </c>
      <c r="Y54" s="77"/>
      <c r="Z54" s="87">
        <f>+'Ark1'!U679</f>
        <v>7.1204550426602413</v>
      </c>
      <c r="AA54" s="113">
        <f t="shared" si="7"/>
        <v>-0.3766151752574407</v>
      </c>
      <c r="AB54" s="89">
        <f>+'Ark1'!W679</f>
        <v>0</v>
      </c>
      <c r="AC54" s="46"/>
      <c r="AD54" s="87">
        <f>+'Ark1'!Z679</f>
        <v>3.1056802693028618</v>
      </c>
      <c r="AE54" s="87">
        <f>+'Ark1'!AA679</f>
        <v>1.4403399787685889</v>
      </c>
      <c r="AF54" s="87">
        <f>+'Ark1'!AB679</f>
        <v>1.5217380703978598</v>
      </c>
      <c r="AG54" s="87">
        <f t="shared" si="0"/>
        <v>1.3380858411445467</v>
      </c>
      <c r="AH54" s="139">
        <f t="shared" si="1"/>
        <v>29.681818181818183</v>
      </c>
      <c r="AI54" s="46"/>
      <c r="AJ54" s="22"/>
      <c r="AK54" s="22"/>
      <c r="AL54" s="22"/>
    </row>
    <row r="55" spans="1:38" ht="15" customHeight="1">
      <c r="A55" s="46"/>
      <c r="B55" s="86">
        <f>+'Ark1'!C680</f>
        <v>2014</v>
      </c>
      <c r="C55" s="86">
        <f>+'Ark1'!G680</f>
        <v>2</v>
      </c>
      <c r="D55" s="87" t="str">
        <f>VLOOKUP(C55,RNR!$D$7:$E$10,2)</f>
        <v>Vest</v>
      </c>
      <c r="E55" s="86">
        <f>+'Ark1'!Q680</f>
        <v>202</v>
      </c>
      <c r="F55" s="94">
        <f t="shared" si="2"/>
        <v>155</v>
      </c>
      <c r="G55" s="410">
        <f>+'Ark1'!R680</f>
        <v>3066</v>
      </c>
      <c r="H55" s="94">
        <f t="shared" si="3"/>
        <v>1923</v>
      </c>
      <c r="I55" s="89">
        <f>+'Ark1'!AG680</f>
        <v>29.4129424119782</v>
      </c>
      <c r="J55" s="143">
        <f t="shared" si="4"/>
        <v>18.63977702875977</v>
      </c>
      <c r="K55" s="89">
        <f>+'Ark1'!AH680</f>
        <v>0.81539465101108943</v>
      </c>
      <c r="L55" s="314"/>
      <c r="M55" s="46"/>
      <c r="N55" s="46"/>
      <c r="O55" s="46"/>
      <c r="P55" s="87">
        <f>+'Ark1'!S680</f>
        <v>4.4742335290280488</v>
      </c>
      <c r="Q55" s="113">
        <f t="shared" si="5"/>
        <v>-0.51614267394657887</v>
      </c>
      <c r="R55" s="46"/>
      <c r="S55" s="113"/>
      <c r="T55" s="46"/>
      <c r="U55" s="113"/>
      <c r="V55" s="46"/>
      <c r="W55" s="87">
        <f>+'Ark1'!T680</f>
        <v>3.6816699282452703</v>
      </c>
      <c r="X55" s="113">
        <f t="shared" si="6"/>
        <v>-0.39444555731903375</v>
      </c>
      <c r="Y55" s="77"/>
      <c r="Z55" s="87">
        <f>+'Ark1'!U680</f>
        <v>7.8103065883887695</v>
      </c>
      <c r="AA55" s="113">
        <f t="shared" si="7"/>
        <v>1.7924588193598971</v>
      </c>
      <c r="AB55" s="89">
        <f>+'Ark1'!W680</f>
        <v>6.5231572080887146E-2</v>
      </c>
      <c r="AC55" s="46"/>
      <c r="AD55" s="87">
        <f>+'Ark1'!Z680</f>
        <v>3.6919136576108449</v>
      </c>
      <c r="AE55" s="87">
        <f>+'Ark1'!AA680</f>
        <v>1.4531680810845584</v>
      </c>
      <c r="AF55" s="87">
        <f>+'Ark1'!AB680</f>
        <v>1.5604068341049786</v>
      </c>
      <c r="AG55" s="87">
        <f t="shared" si="0"/>
        <v>1.7456188948826339</v>
      </c>
      <c r="AH55" s="139">
        <f t="shared" si="1"/>
        <v>15.178217821782178</v>
      </c>
      <c r="AI55" s="46"/>
      <c r="AJ55" s="22"/>
      <c r="AK55" s="22"/>
      <c r="AL55" s="22"/>
    </row>
    <row r="56" spans="1:38" ht="15" customHeight="1">
      <c r="A56" s="46"/>
      <c r="B56" s="86">
        <f>+'Ark1'!C681</f>
        <v>2014</v>
      </c>
      <c r="C56" s="86">
        <f>+'Ark1'!G681</f>
        <v>3</v>
      </c>
      <c r="D56" s="87" t="str">
        <f>VLOOKUP(C56,RNR!$D$7:$E$10,2)</f>
        <v>Midt</v>
      </c>
      <c r="E56" s="86">
        <f>+'Ark1'!Q681</f>
        <v>51</v>
      </c>
      <c r="F56" s="94">
        <f t="shared" si="2"/>
        <v>-25</v>
      </c>
      <c r="G56" s="410">
        <f>+'Ark1'!R681</f>
        <v>1748</v>
      </c>
      <c r="H56" s="94">
        <f t="shared" si="3"/>
        <v>598</v>
      </c>
      <c r="I56" s="89">
        <f>+'Ark1'!AG681</f>
        <v>12.863187761393862</v>
      </c>
      <c r="J56" s="143">
        <f t="shared" si="4"/>
        <v>-1.6850649274728866</v>
      </c>
      <c r="K56" s="89">
        <f>+'Ark1'!AH681</f>
        <v>0</v>
      </c>
      <c r="L56" s="314"/>
      <c r="M56" s="46"/>
      <c r="N56" s="46"/>
      <c r="O56" s="46"/>
      <c r="P56" s="87">
        <f>+'Ark1'!S681</f>
        <v>4.635011441647598</v>
      </c>
      <c r="Q56" s="113">
        <f t="shared" si="5"/>
        <v>9.7620137299769816E-2</v>
      </c>
      <c r="R56" s="46"/>
      <c r="S56" s="113"/>
      <c r="T56" s="46"/>
      <c r="U56" s="113"/>
      <c r="V56" s="46"/>
      <c r="W56" s="87">
        <f>+'Ark1'!T681</f>
        <v>3.8661327231121279</v>
      </c>
      <c r="X56" s="113">
        <f t="shared" si="6"/>
        <v>0.30961098398169362</v>
      </c>
      <c r="Y56" s="77"/>
      <c r="Z56" s="87">
        <f>+'Ark1'!U681</f>
        <v>5.9911327231121279</v>
      </c>
      <c r="AA56" s="113">
        <f t="shared" si="7"/>
        <v>-2.0859977116704842</v>
      </c>
      <c r="AB56" s="89">
        <f>+'Ark1'!W681</f>
        <v>0</v>
      </c>
      <c r="AC56" s="46"/>
      <c r="AD56" s="87">
        <f>+'Ark1'!Z681</f>
        <v>2.8814260149116699</v>
      </c>
      <c r="AE56" s="87">
        <f>+'Ark1'!AA681</f>
        <v>1.5414073667754533</v>
      </c>
      <c r="AF56" s="87">
        <f>+'Ark1'!AB681</f>
        <v>1.6726831815567564</v>
      </c>
      <c r="AG56" s="87">
        <f t="shared" si="0"/>
        <v>1.2925820784991358</v>
      </c>
      <c r="AH56" s="139">
        <f t="shared" si="1"/>
        <v>34.274509803921568</v>
      </c>
      <c r="AI56" s="46"/>
      <c r="AJ56" s="22"/>
      <c r="AK56" s="22"/>
      <c r="AL56" s="22"/>
    </row>
    <row r="57" spans="1:38" ht="15" customHeight="1">
      <c r="A57" s="46"/>
      <c r="B57" s="86">
        <f>+'Ark1'!C682</f>
        <v>2014</v>
      </c>
      <c r="C57" s="86">
        <f>+'Ark1'!G682</f>
        <v>4</v>
      </c>
      <c r="D57" s="87" t="str">
        <f>VLOOKUP(C57,RNR!$D$7:$E$10,2)</f>
        <v>Nord</v>
      </c>
      <c r="E57" s="86">
        <f>+'Ark1'!Q682</f>
        <v>69</v>
      </c>
      <c r="F57" s="94">
        <f>+E57-E63</f>
        <v>-71</v>
      </c>
      <c r="G57" s="410">
        <f>+'Ark1'!R682</f>
        <v>1507</v>
      </c>
      <c r="H57" s="94">
        <f>+G57-G63</f>
        <v>-1877</v>
      </c>
      <c r="I57" s="89">
        <f>+'Ark1'!AG682</f>
        <v>17.746224566876922</v>
      </c>
      <c r="J57" s="143">
        <f>+I57-I63</f>
        <v>-18.466028794322423</v>
      </c>
      <c r="K57" s="89">
        <f>+'Ark1'!AH682</f>
        <v>0</v>
      </c>
      <c r="L57" s="314"/>
      <c r="M57" s="46"/>
      <c r="N57" s="46"/>
      <c r="O57" s="46"/>
      <c r="P57" s="87">
        <f>+'Ark1'!S682</f>
        <v>4.8885202388852012</v>
      </c>
      <c r="Q57" s="113">
        <f>+P57-P63</f>
        <v>-0.45870198333702117</v>
      </c>
      <c r="R57" s="46"/>
      <c r="S57" s="113"/>
      <c r="T57" s="46"/>
      <c r="U57" s="113"/>
      <c r="V57" s="46"/>
      <c r="W57" s="87">
        <f>+'Ark1'!T682</f>
        <v>3.7266091572660911</v>
      </c>
      <c r="X57" s="113">
        <f>+W57-W63</f>
        <v>-0.36322535810033907</v>
      </c>
      <c r="Y57" s="77"/>
      <c r="Z57" s="87">
        <f>+'Ark1'!U682</f>
        <v>9.5872594558725908</v>
      </c>
      <c r="AA57" s="113">
        <f>+Z57-Z63</f>
        <v>3.0845703305770797</v>
      </c>
      <c r="AB57" s="89">
        <f>+'Ark1'!W682</f>
        <v>0</v>
      </c>
      <c r="AC57" s="46"/>
      <c r="AD57" s="87">
        <f>+'Ark1'!Z682</f>
        <v>4.1707894527645317</v>
      </c>
      <c r="AE57" s="87">
        <f>+'Ark1'!AA682</f>
        <v>1.7124531971154795</v>
      </c>
      <c r="AF57" s="87">
        <f>+'Ark1'!AB682</f>
        <v>1.8759404582897063</v>
      </c>
      <c r="AG57" s="87">
        <f t="shared" si="0"/>
        <v>1.9611782272295368</v>
      </c>
      <c r="AH57" s="139">
        <f t="shared" si="1"/>
        <v>21.840579710144926</v>
      </c>
      <c r="AI57" s="46"/>
      <c r="AJ57" s="22"/>
      <c r="AK57" s="22"/>
      <c r="AL57" s="22"/>
    </row>
    <row r="58" spans="1:38" ht="15" customHeight="1">
      <c r="A58" s="46"/>
      <c r="B58" s="86">
        <f>+'Ark1'!C683</f>
        <v>2013</v>
      </c>
      <c r="C58" s="86">
        <f>+'Ark1'!G683</f>
        <v>1</v>
      </c>
      <c r="D58" s="87" t="str">
        <f>VLOOKUP(C58,RNR!$D$7:$E$10,2)</f>
        <v>Øst</v>
      </c>
      <c r="E58" s="86">
        <f>+'Ark1'!Q683</f>
        <v>141</v>
      </c>
      <c r="F58" s="94">
        <f>+E58-E64</f>
        <v>-46</v>
      </c>
      <c r="G58" s="410">
        <f>+'Ark1'!R683</f>
        <v>3837</v>
      </c>
      <c r="H58" s="94">
        <f>+G58-G64</f>
        <v>428</v>
      </c>
      <c r="I58" s="89">
        <f>+'Ark1'!AG683</f>
        <v>40.732037715476174</v>
      </c>
      <c r="J58" s="143">
        <f>+I58-I64</f>
        <v>0.62408438554381718</v>
      </c>
      <c r="K58" s="89">
        <f>+'Ark1'!AH683</f>
        <v>0.59942663539223362</v>
      </c>
      <c r="L58" s="314"/>
      <c r="M58" s="46"/>
      <c r="N58" s="46"/>
      <c r="O58" s="46"/>
      <c r="P58" s="87">
        <f>+'Ark1'!S683</f>
        <v>5.346885587698722</v>
      </c>
      <c r="Q58" s="113">
        <f>+P58-P64</f>
        <v>0.73996273642269017</v>
      </c>
      <c r="R58" s="46"/>
      <c r="S58" s="113"/>
      <c r="T58" s="46"/>
      <c r="U58" s="113"/>
      <c r="V58" s="46"/>
      <c r="W58" s="87">
        <f>+'Ark1'!T683</f>
        <v>4.282512379463121</v>
      </c>
      <c r="X58" s="113">
        <f>+W58-W64</f>
        <v>0.44883681478139525</v>
      </c>
      <c r="Y58" s="77"/>
      <c r="Z58" s="87">
        <f>+'Ark1'!U683</f>
        <v>6.7777951524628524</v>
      </c>
      <c r="AA58" s="113">
        <f>+Z58-Z64</f>
        <v>-0.37163283228340838</v>
      </c>
      <c r="AB58" s="89">
        <f>+'Ark1'!W683</f>
        <v>0</v>
      </c>
      <c r="AC58" s="46"/>
      <c r="AD58" s="87">
        <f>+'Ark1'!Z683</f>
        <v>3.2103944155039406</v>
      </c>
      <c r="AE58" s="87">
        <f>+'Ark1'!AA683</f>
        <v>1.4454998137094976</v>
      </c>
      <c r="AF58" s="87">
        <f>+'Ark1'!AB683</f>
        <v>1.4399414841893723</v>
      </c>
      <c r="AG58" s="87">
        <f t="shared" si="0"/>
        <v>1.2676155195944614</v>
      </c>
      <c r="AH58" s="139">
        <f t="shared" si="1"/>
        <v>27.212765957446809</v>
      </c>
      <c r="AI58" s="46"/>
      <c r="AJ58" s="22"/>
      <c r="AK58" s="22"/>
      <c r="AL58" s="22"/>
    </row>
    <row r="59" spans="1:38" ht="15" customHeight="1">
      <c r="A59" s="46"/>
      <c r="B59" s="86">
        <f>+'Ark1'!C684</f>
        <v>2013</v>
      </c>
      <c r="C59" s="86">
        <f>+'Ark1'!G684</f>
        <v>2</v>
      </c>
      <c r="D59" s="87" t="str">
        <f>VLOOKUP(C59,RNR!$D$7:$E$10,2)</f>
        <v>Vest</v>
      </c>
      <c r="E59" s="86">
        <f>+'Ark1'!Q684</f>
        <v>200</v>
      </c>
      <c r="F59" s="94">
        <f>+E59-E65</f>
        <v>137</v>
      </c>
      <c r="G59" s="410">
        <f>+'Ark1'!R684</f>
        <v>2891</v>
      </c>
      <c r="H59" s="94">
        <f>+G59-G65</f>
        <v>2091</v>
      </c>
      <c r="I59" s="89">
        <f>+'Ark1'!AG684</f>
        <v>33.946544212438631</v>
      </c>
      <c r="J59" s="143">
        <f>+I59-I65</f>
        <v>25.687127094595063</v>
      </c>
      <c r="K59" s="89">
        <f>+'Ark1'!AH684</f>
        <v>0.58803182289865108</v>
      </c>
      <c r="L59" s="314"/>
      <c r="M59" s="46"/>
      <c r="N59" s="46"/>
      <c r="O59" s="46"/>
      <c r="P59" s="87">
        <f>+'Ark1'!S684</f>
        <v>4.4233829124870301</v>
      </c>
      <c r="Q59" s="113">
        <f>+P59-P65</f>
        <v>-0.24536708751297009</v>
      </c>
      <c r="R59" s="46"/>
      <c r="S59" s="113"/>
      <c r="T59" s="46"/>
      <c r="U59" s="113"/>
      <c r="V59" s="46"/>
      <c r="W59" s="87">
        <f>+'Ark1'!T684</f>
        <v>3.7976478727084055</v>
      </c>
      <c r="X59" s="113">
        <f>+W59-W65</f>
        <v>0.32389787270840564</v>
      </c>
      <c r="Y59" s="77"/>
      <c r="Z59" s="87">
        <f>+'Ark1'!U684</f>
        <v>7.497070217917682</v>
      </c>
      <c r="AA59" s="113">
        <f>+Z59-Z65</f>
        <v>1.223320217917677</v>
      </c>
      <c r="AB59" s="89">
        <f>+'Ark1'!W684</f>
        <v>0</v>
      </c>
      <c r="AC59" s="46"/>
      <c r="AD59" s="87">
        <f>+'Ark1'!Z684</f>
        <v>3.5822519813595175</v>
      </c>
      <c r="AE59" s="87">
        <f>+'Ark1'!AA684</f>
        <v>1.5898958145682249</v>
      </c>
      <c r="AF59" s="87">
        <f>+'Ark1'!AB684</f>
        <v>1.5825737289577184</v>
      </c>
      <c r="AG59" s="87">
        <f t="shared" si="0"/>
        <v>1.6948725367532071</v>
      </c>
      <c r="AH59" s="139">
        <f t="shared" si="1"/>
        <v>14.455</v>
      </c>
      <c r="AI59" s="46"/>
      <c r="AJ59" s="22"/>
      <c r="AK59" s="22"/>
      <c r="AL59" s="22"/>
    </row>
    <row r="60" spans="1:38" ht="15" customHeight="1">
      <c r="A60" s="46"/>
      <c r="B60" s="86">
        <f>+'Ark1'!C685</f>
        <v>2013</v>
      </c>
      <c r="C60" s="86">
        <f>+'Ark1'!G685</f>
        <v>3</v>
      </c>
      <c r="D60" s="87" t="str">
        <f>VLOOKUP(C60,RNR!$D$7:$E$10,2)</f>
        <v>Midt</v>
      </c>
      <c r="E60" s="86">
        <f>+'Ark1'!Q685</f>
        <v>47</v>
      </c>
      <c r="F60" s="94">
        <f>+E60-E66</f>
        <v>-20</v>
      </c>
      <c r="G60" s="410">
        <f>+'Ark1'!R685</f>
        <v>1143</v>
      </c>
      <c r="H60" s="94">
        <f>+G60-G66</f>
        <v>-66</v>
      </c>
      <c r="I60" s="89">
        <f>+'Ark1'!AG685</f>
        <v>10.77316538321843</v>
      </c>
      <c r="J60" s="143">
        <f>+I60-I66</f>
        <v>-4.6472108078062941</v>
      </c>
      <c r="K60" s="89">
        <f>+'Ark1'!AH685</f>
        <v>0.69991251093613283</v>
      </c>
      <c r="L60" s="314"/>
      <c r="M60" s="46"/>
      <c r="N60" s="46"/>
      <c r="O60" s="46"/>
      <c r="P60" s="87">
        <f>+'Ark1'!S685</f>
        <v>4.9903762029746277</v>
      </c>
      <c r="Q60" s="113">
        <f>+P60-P66</f>
        <v>0.17482616161813525</v>
      </c>
      <c r="R60" s="46"/>
      <c r="S60" s="113"/>
      <c r="T60" s="46"/>
      <c r="U60" s="113"/>
      <c r="V60" s="46"/>
      <c r="W60" s="87">
        <f>+'Ark1'!T685</f>
        <v>4.076115485564304</v>
      </c>
      <c r="X60" s="113">
        <f>+W60-W66</f>
        <v>0.86188885198283138</v>
      </c>
      <c r="Y60" s="77"/>
      <c r="Z60" s="87">
        <f>+'Ark1'!U685</f>
        <v>6.0178477690288723</v>
      </c>
      <c r="AA60" s="113">
        <f>+Z60-Z66</f>
        <v>-1.7327725783656653</v>
      </c>
      <c r="AB60" s="89">
        <f>+'Ark1'!W685</f>
        <v>0</v>
      </c>
      <c r="AC60" s="46"/>
      <c r="AD60" s="87">
        <f>+'Ark1'!Z685</f>
        <v>3.0063182089852201</v>
      </c>
      <c r="AE60" s="87">
        <f>+'Ark1'!AA685</f>
        <v>1.575982838014238</v>
      </c>
      <c r="AF60" s="87">
        <f>+'Ark1'!AB685</f>
        <v>1.5863530956705076</v>
      </c>
      <c r="AG60" s="87">
        <f t="shared" si="0"/>
        <v>1.2058906030855543</v>
      </c>
      <c r="AH60" s="139">
        <f t="shared" si="1"/>
        <v>24.319148936170212</v>
      </c>
      <c r="AI60" s="46"/>
      <c r="AJ60" s="22"/>
      <c r="AK60" s="22"/>
      <c r="AL60" s="22"/>
    </row>
    <row r="61" spans="1:38" ht="15" customHeight="1">
      <c r="A61" s="46"/>
      <c r="B61" s="86">
        <f>+'Ark1'!C686</f>
        <v>2013</v>
      </c>
      <c r="C61" s="86">
        <f>+'Ark1'!G686</f>
        <v>4</v>
      </c>
      <c r="D61" s="87" t="str">
        <f>VLOOKUP(C61,RNR!$D$7:$E$10,2)</f>
        <v>Nord</v>
      </c>
      <c r="E61" s="86">
        <f>+'Ark1'!Q686</f>
        <v>76</v>
      </c>
      <c r="F61" s="94">
        <f>+E61-E67</f>
        <v>-70</v>
      </c>
      <c r="G61" s="410">
        <f>+'Ark1'!R686</f>
        <v>1150</v>
      </c>
      <c r="H61" s="94">
        <f>+G61-G67</f>
        <v>-2354</v>
      </c>
      <c r="I61" s="89">
        <f>+'Ark1'!AG686</f>
        <v>14.548252688866748</v>
      </c>
      <c r="J61" s="143">
        <f>+I61-I67</f>
        <v>-22.474614425093975</v>
      </c>
      <c r="K61" s="89">
        <f>+'Ark1'!AH686</f>
        <v>0</v>
      </c>
      <c r="L61" s="314"/>
      <c r="M61" s="46"/>
      <c r="N61" s="46"/>
      <c r="O61" s="46"/>
      <c r="P61" s="87">
        <f>+'Ark1'!S686</f>
        <v>4.5373913043478282</v>
      </c>
      <c r="Q61" s="113">
        <f>+P61-P67</f>
        <v>-0.54908129839189801</v>
      </c>
      <c r="R61" s="46"/>
      <c r="S61" s="113"/>
      <c r="T61" s="46"/>
      <c r="U61" s="113"/>
      <c r="V61" s="46"/>
      <c r="W61" s="87">
        <f>+'Ark1'!T686</f>
        <v>3.5565217391304342</v>
      </c>
      <c r="X61" s="113">
        <f>+W61-W67</f>
        <v>-0.55278191383760245</v>
      </c>
      <c r="Y61" s="77"/>
      <c r="Z61" s="87">
        <f>+'Ark1'!U686</f>
        <v>8.0771304347826121</v>
      </c>
      <c r="AA61" s="113">
        <f>+Z61-Z67</f>
        <v>1.6053895672027014</v>
      </c>
      <c r="AB61" s="89">
        <f>+'Ark1'!W686</f>
        <v>0</v>
      </c>
      <c r="AC61" s="46"/>
      <c r="AD61" s="87">
        <f>+'Ark1'!Z686</f>
        <v>3.2239576718597323</v>
      </c>
      <c r="AE61" s="87">
        <f>+'Ark1'!AA686</f>
        <v>1.6471034322246187</v>
      </c>
      <c r="AF61" s="87">
        <f>+'Ark1'!AB686</f>
        <v>1.587950849901006</v>
      </c>
      <c r="AG61" s="87">
        <f t="shared" si="0"/>
        <v>1.7801264852433882</v>
      </c>
      <c r="AH61" s="139">
        <f t="shared" si="1"/>
        <v>15.131578947368421</v>
      </c>
      <c r="AI61" s="46"/>
      <c r="AJ61" s="22"/>
      <c r="AK61" s="22"/>
      <c r="AL61" s="22"/>
    </row>
    <row r="62" spans="1:38" ht="15" customHeight="1">
      <c r="A62" s="46"/>
      <c r="B62" s="46"/>
      <c r="C62" s="46"/>
      <c r="D62" s="46"/>
      <c r="E62" s="46"/>
      <c r="F62" s="46"/>
      <c r="G62" s="314"/>
      <c r="H62" s="46"/>
      <c r="I62" s="46"/>
      <c r="J62" s="46"/>
      <c r="K62" s="46"/>
      <c r="L62" s="314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77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22"/>
      <c r="AK62" s="22"/>
      <c r="AL62" s="22"/>
    </row>
    <row r="63" spans="1:38" ht="15" customHeight="1">
      <c r="A63" s="46"/>
      <c r="B63" s="86">
        <f>+'Ark1'!C687</f>
        <v>2012</v>
      </c>
      <c r="C63" s="86">
        <f>+'Ark1'!G687</f>
        <v>1</v>
      </c>
      <c r="D63" s="87" t="str">
        <f>VLOOKUP(C63,RNR!$D$7:$E$10,2)</f>
        <v>Øst</v>
      </c>
      <c r="E63" s="86">
        <f>+'Ark1'!Q687</f>
        <v>140</v>
      </c>
      <c r="F63" s="94">
        <f t="shared" si="2"/>
        <v>-50</v>
      </c>
      <c r="G63" s="410">
        <f>+'Ark1'!R687</f>
        <v>3384</v>
      </c>
      <c r="H63" s="94">
        <f t="shared" si="3"/>
        <v>-42</v>
      </c>
      <c r="I63" s="89">
        <f>+'Ark1'!AG687</f>
        <v>36.212253361199345</v>
      </c>
      <c r="J63" s="143">
        <f t="shared" si="4"/>
        <v>-1.0330091051524093</v>
      </c>
      <c r="K63" s="89">
        <f>+'Ark1'!AH687</f>
        <v>0.65011820330969294</v>
      </c>
      <c r="L63" s="314"/>
      <c r="M63" s="46"/>
      <c r="N63" s="46"/>
      <c r="O63" s="46"/>
      <c r="P63" s="87">
        <f>+'Ark1'!S687</f>
        <v>5.3472222222222223</v>
      </c>
      <c r="Q63" s="113">
        <f t="shared" si="5"/>
        <v>1.3247470324965951</v>
      </c>
      <c r="R63" s="46"/>
      <c r="S63" s="113"/>
      <c r="T63" s="46"/>
      <c r="U63" s="113"/>
      <c r="V63" s="46"/>
      <c r="W63" s="87">
        <f>+'Ark1'!T687</f>
        <v>4.0898345153664302</v>
      </c>
      <c r="X63" s="113">
        <f t="shared" si="6"/>
        <v>0.57903474887489503</v>
      </c>
      <c r="Y63" s="77"/>
      <c r="Z63" s="87">
        <f>+'Ark1'!U687</f>
        <v>6.502689125295511</v>
      </c>
      <c r="AA63" s="113">
        <f t="shared" si="7"/>
        <v>-0.15615500780432079</v>
      </c>
      <c r="AB63" s="89">
        <f>+'Ark1'!W687</f>
        <v>0</v>
      </c>
      <c r="AC63" s="46"/>
      <c r="AD63" s="87">
        <f>+'Ark1'!Z687</f>
        <v>2.69013638783494</v>
      </c>
      <c r="AE63" s="87">
        <f>+'Ark1'!AA687</f>
        <v>1.4294907556866696</v>
      </c>
      <c r="AF63" s="87">
        <f>+'Ark1'!AB687</f>
        <v>1.4872080943422972</v>
      </c>
      <c r="AG63" s="87">
        <f t="shared" si="0"/>
        <v>1.2160873169383812</v>
      </c>
      <c r="AH63" s="139">
        <f t="shared" si="1"/>
        <v>24.171428571428571</v>
      </c>
      <c r="AI63" s="46"/>
      <c r="AJ63" s="22"/>
      <c r="AK63" s="22"/>
      <c r="AL63" s="22"/>
    </row>
    <row r="64" spans="1:38" ht="15" customHeight="1">
      <c r="A64" s="46"/>
      <c r="B64" s="86">
        <f>+'Ark1'!C688</f>
        <v>2012</v>
      </c>
      <c r="C64" s="86">
        <f>+'Ark1'!G688</f>
        <v>2</v>
      </c>
      <c r="D64" s="87" t="str">
        <f>VLOOKUP(C64,RNR!$D$7:$E$10,2)</f>
        <v>Vest</v>
      </c>
      <c r="E64" s="86">
        <f>+'Ark1'!Q688</f>
        <v>187</v>
      </c>
      <c r="F64" s="94">
        <f t="shared" si="2"/>
        <v>124</v>
      </c>
      <c r="G64" s="410">
        <f>+'Ark1'!R688</f>
        <v>3409</v>
      </c>
      <c r="H64" s="94">
        <f t="shared" si="3"/>
        <v>1862</v>
      </c>
      <c r="I64" s="89">
        <f>+'Ark1'!AG688</f>
        <v>40.107953329932357</v>
      </c>
      <c r="J64" s="143">
        <f t="shared" si="4"/>
        <v>26.785619494623127</v>
      </c>
      <c r="K64" s="89">
        <f>+'Ark1'!AH688</f>
        <v>0.38134350249339966</v>
      </c>
      <c r="L64" s="314"/>
      <c r="M64" s="46"/>
      <c r="N64" s="46"/>
      <c r="O64" s="46"/>
      <c r="P64" s="87">
        <f>+'Ark1'!S688</f>
        <v>4.6069228512760318</v>
      </c>
      <c r="Q64" s="113">
        <f t="shared" si="5"/>
        <v>0.29147359465030576</v>
      </c>
      <c r="R64" s="46"/>
      <c r="S64" s="113"/>
      <c r="T64" s="46"/>
      <c r="U64" s="113"/>
      <c r="V64" s="46"/>
      <c r="W64" s="87">
        <f>+'Ark1'!T688</f>
        <v>3.8336755646817258</v>
      </c>
      <c r="X64" s="113">
        <f t="shared" si="6"/>
        <v>6.4444795450957049E-2</v>
      </c>
      <c r="Y64" s="77"/>
      <c r="Z64" s="87">
        <f>+'Ark1'!U688</f>
        <v>7.1494279847462607</v>
      </c>
      <c r="AA64" s="113">
        <f t="shared" si="7"/>
        <v>1.8746380687798752</v>
      </c>
      <c r="AB64" s="89">
        <f>+'Ark1'!W688</f>
        <v>0</v>
      </c>
      <c r="AC64" s="46"/>
      <c r="AD64" s="87">
        <f>+'Ark1'!Z688</f>
        <v>3.4415515861603021</v>
      </c>
      <c r="AE64" s="87">
        <f>+'Ark1'!AA688</f>
        <v>1.5127575814898138</v>
      </c>
      <c r="AF64" s="87">
        <f>+'Ark1'!AB688</f>
        <v>1.5705464111826355</v>
      </c>
      <c r="AG64" s="87">
        <f t="shared" si="0"/>
        <v>1.5518879337790521</v>
      </c>
      <c r="AH64" s="139">
        <f t="shared" si="1"/>
        <v>18.229946524064172</v>
      </c>
      <c r="AI64" s="46"/>
      <c r="AJ64" s="22"/>
      <c r="AK64" s="22"/>
      <c r="AL64" s="22"/>
    </row>
    <row r="65" spans="1:38" ht="15" customHeight="1">
      <c r="A65" s="46"/>
      <c r="B65" s="86">
        <f>+'Ark1'!C689</f>
        <v>2012</v>
      </c>
      <c r="C65" s="86">
        <f>+'Ark1'!G689</f>
        <v>3</v>
      </c>
      <c r="D65" s="87" t="str">
        <f>VLOOKUP(C65,RNR!$D$7:$E$10,2)</f>
        <v>Midt</v>
      </c>
      <c r="E65" s="86">
        <f>+'Ark1'!Q689</f>
        <v>63</v>
      </c>
      <c r="F65" s="94">
        <f t="shared" si="2"/>
        <v>-12</v>
      </c>
      <c r="G65" s="410">
        <f>+'Ark1'!R689</f>
        <v>800</v>
      </c>
      <c r="H65" s="94">
        <f t="shared" si="3"/>
        <v>-216</v>
      </c>
      <c r="I65" s="89">
        <f>+'Ark1'!AG689</f>
        <v>8.2594171178435705</v>
      </c>
      <c r="J65" s="143">
        <f t="shared" si="4"/>
        <v>-4.1501194665347523</v>
      </c>
      <c r="K65" s="89">
        <f>+'Ark1'!AH689</f>
        <v>0</v>
      </c>
      <c r="L65" s="314"/>
      <c r="M65" s="46"/>
      <c r="N65" s="46"/>
      <c r="O65" s="46"/>
      <c r="P65" s="87">
        <f>+'Ark1'!S689</f>
        <v>4.6687500000000002</v>
      </c>
      <c r="Q65" s="113">
        <f t="shared" si="5"/>
        <v>0.51422244094488168</v>
      </c>
      <c r="R65" s="46"/>
      <c r="S65" s="113"/>
      <c r="T65" s="46"/>
      <c r="U65" s="113"/>
      <c r="V65" s="46"/>
      <c r="W65" s="87">
        <f>+'Ark1'!T689</f>
        <v>3.4737499999999999</v>
      </c>
      <c r="X65" s="113">
        <f t="shared" si="6"/>
        <v>0.89500984251968552</v>
      </c>
      <c r="Y65" s="77"/>
      <c r="Z65" s="87">
        <f>+'Ark1'!U689</f>
        <v>6.273750000000005</v>
      </c>
      <c r="AA65" s="113">
        <f t="shared" si="7"/>
        <v>-1.2075492125984253</v>
      </c>
      <c r="AB65" s="89">
        <f>+'Ark1'!W689</f>
        <v>0</v>
      </c>
      <c r="AC65" s="46"/>
      <c r="AD65" s="87">
        <f>+'Ark1'!Z689</f>
        <v>3.1032138078933524</v>
      </c>
      <c r="AE65" s="87">
        <f>+'Ark1'!AA689</f>
        <v>1.7425623195455595</v>
      </c>
      <c r="AF65" s="87">
        <f>+'Ark1'!AB689</f>
        <v>1.6857671658624742</v>
      </c>
      <c r="AG65" s="87">
        <f t="shared" si="0"/>
        <v>1.3437751004016074</v>
      </c>
      <c r="AH65" s="139">
        <f t="shared" si="1"/>
        <v>12.698412698412698</v>
      </c>
      <c r="AI65" s="46"/>
      <c r="AJ65" s="22"/>
      <c r="AK65" s="22"/>
      <c r="AL65" s="22"/>
    </row>
    <row r="66" spans="1:38" ht="15" customHeight="1">
      <c r="A66" s="46"/>
      <c r="B66" s="86">
        <f>+'Ark1'!C690</f>
        <v>2012</v>
      </c>
      <c r="C66" s="86">
        <f>+'Ark1'!G690</f>
        <v>4</v>
      </c>
      <c r="D66" s="87" t="str">
        <f>VLOOKUP(C66,RNR!$D$7:$E$10,2)</f>
        <v>Nord</v>
      </c>
      <c r="E66" s="86">
        <f>+'Ark1'!Q690</f>
        <v>67</v>
      </c>
      <c r="F66" s="94">
        <f t="shared" si="2"/>
        <v>-78</v>
      </c>
      <c r="G66" s="410">
        <f>+'Ark1'!R690</f>
        <v>1209</v>
      </c>
      <c r="H66" s="94">
        <f t="shared" si="3"/>
        <v>-2247</v>
      </c>
      <c r="I66" s="89">
        <f>+'Ark1'!AG690</f>
        <v>15.420376191024724</v>
      </c>
      <c r="J66" s="143">
        <f t="shared" si="4"/>
        <v>-16.476290490295874</v>
      </c>
      <c r="K66" s="89">
        <f>+'Ark1'!AH690</f>
        <v>0</v>
      </c>
      <c r="L66" s="314"/>
      <c r="M66" s="46"/>
      <c r="N66" s="46"/>
      <c r="O66" s="46"/>
      <c r="P66" s="87">
        <f>+'Ark1'!S690</f>
        <v>4.8155500413564925</v>
      </c>
      <c r="Q66" s="113">
        <f t="shared" si="5"/>
        <v>-0.61471616234721083</v>
      </c>
      <c r="R66" s="46"/>
      <c r="S66" s="113"/>
      <c r="T66" s="46"/>
      <c r="U66" s="113"/>
      <c r="V66" s="46"/>
      <c r="W66" s="87">
        <f>+'Ark1'!T690</f>
        <v>3.2142266335814726</v>
      </c>
      <c r="X66" s="113">
        <f t="shared" si="6"/>
        <v>-0.48658355160371292</v>
      </c>
      <c r="Y66" s="77"/>
      <c r="Z66" s="87">
        <f>+'Ark1'!U690</f>
        <v>7.7506203473945376</v>
      </c>
      <c r="AA66" s="113">
        <f t="shared" si="7"/>
        <v>1.4523853936908271</v>
      </c>
      <c r="AB66" s="89">
        <f>+'Ark1'!W690</f>
        <v>0</v>
      </c>
      <c r="AC66" s="46"/>
      <c r="AD66" s="87">
        <f>+'Ark1'!Z690</f>
        <v>2.7380573122400569</v>
      </c>
      <c r="AE66" s="87">
        <f>+'Ark1'!AA690</f>
        <v>1.6480852511994784</v>
      </c>
      <c r="AF66" s="87">
        <f>+'Ark1'!AB690</f>
        <v>1.5118816167540725</v>
      </c>
      <c r="AG66" s="87">
        <f t="shared" si="0"/>
        <v>1.6094984541394706</v>
      </c>
      <c r="AH66" s="139">
        <f t="shared" si="1"/>
        <v>18.044776119402986</v>
      </c>
      <c r="AI66" s="46"/>
      <c r="AJ66" s="22"/>
      <c r="AK66" s="22"/>
      <c r="AL66" s="22"/>
    </row>
    <row r="67" spans="1:38" ht="15" customHeight="1">
      <c r="A67" s="46"/>
      <c r="B67" s="86">
        <f>+'Ark1'!C691</f>
        <v>2011</v>
      </c>
      <c r="C67" s="86">
        <f>+'Ark1'!G691</f>
        <v>1</v>
      </c>
      <c r="D67" s="87" t="str">
        <f>VLOOKUP(C67,RNR!$D$7:$E$10,2)</f>
        <v>Øst</v>
      </c>
      <c r="E67" s="86">
        <f>+'Ark1'!Q691</f>
        <v>146</v>
      </c>
      <c r="F67" s="94">
        <f t="shared" si="2"/>
        <v>-55</v>
      </c>
      <c r="G67" s="410">
        <f>+'Ark1'!R691</f>
        <v>3504</v>
      </c>
      <c r="H67" s="94">
        <f t="shared" si="3"/>
        <v>-598</v>
      </c>
      <c r="I67" s="89">
        <f>+'Ark1'!AG691</f>
        <v>37.022867113960721</v>
      </c>
      <c r="J67" s="143">
        <f t="shared" si="4"/>
        <v>-0.72919798444737438</v>
      </c>
      <c r="K67" s="89">
        <f>+'Ark1'!AH691</f>
        <v>0.39954337899543368</v>
      </c>
      <c r="L67" s="314"/>
      <c r="M67" s="46"/>
      <c r="N67" s="46"/>
      <c r="O67" s="46"/>
      <c r="P67" s="87">
        <f>+'Ark1'!S691</f>
        <v>5.0864726027397262</v>
      </c>
      <c r="Q67" s="113">
        <f t="shared" si="5"/>
        <v>0.69324978460223097</v>
      </c>
      <c r="R67" s="46"/>
      <c r="S67" s="113"/>
      <c r="T67" s="46"/>
      <c r="U67" s="113"/>
      <c r="V67" s="46"/>
      <c r="W67" s="87">
        <f>+'Ark1'!T691</f>
        <v>4.1093036529680367</v>
      </c>
      <c r="X67" s="113">
        <f t="shared" si="6"/>
        <v>0.70827976218305233</v>
      </c>
      <c r="Y67" s="77"/>
      <c r="Z67" s="87">
        <f>+'Ark1'!U691</f>
        <v>6.4717408675799106</v>
      </c>
      <c r="AA67" s="113">
        <f t="shared" si="7"/>
        <v>0.19126792755067079</v>
      </c>
      <c r="AB67" s="89">
        <f>+'Ark1'!W691</f>
        <v>0</v>
      </c>
      <c r="AC67" s="46"/>
      <c r="AD67" s="87">
        <f>+'Ark1'!Z691</f>
        <v>2.6813616678914456</v>
      </c>
      <c r="AE67" s="87">
        <f>+'Ark1'!AA691</f>
        <v>1.4733940643575596</v>
      </c>
      <c r="AF67" s="87">
        <f>+'Ark1'!AB691</f>
        <v>1.5623583680935531</v>
      </c>
      <c r="AG67" s="87">
        <f t="shared" si="0"/>
        <v>1.2723436009650455</v>
      </c>
      <c r="AH67" s="139">
        <f t="shared" si="1"/>
        <v>24</v>
      </c>
      <c r="AI67" s="46"/>
      <c r="AJ67" s="22"/>
      <c r="AK67" s="22"/>
      <c r="AL67" s="22"/>
    </row>
    <row r="68" spans="1:38" ht="15" customHeight="1">
      <c r="A68" s="46"/>
      <c r="B68" s="86">
        <f>+'Ark1'!C692</f>
        <v>2011</v>
      </c>
      <c r="C68" s="86">
        <f>+'Ark1'!G692</f>
        <v>2</v>
      </c>
      <c r="D68" s="87" t="str">
        <f>VLOOKUP(C68,RNR!$D$7:$E$10,2)</f>
        <v>Vest</v>
      </c>
      <c r="E68" s="86">
        <f>+'Ark1'!Q692</f>
        <v>190</v>
      </c>
      <c r="F68" s="94">
        <f t="shared" si="2"/>
        <v>111</v>
      </c>
      <c r="G68" s="410">
        <f>+'Ark1'!R692</f>
        <v>3426</v>
      </c>
      <c r="H68" s="94">
        <f t="shared" si="3"/>
        <v>1116</v>
      </c>
      <c r="I68" s="89">
        <f>+'Ark1'!AG692</f>
        <v>37.245262466351754</v>
      </c>
      <c r="J68" s="143">
        <f t="shared" si="4"/>
        <v>18.754407221800449</v>
      </c>
      <c r="K68" s="89">
        <f>+'Ark1'!AH692</f>
        <v>0.29188558085230593</v>
      </c>
      <c r="L68" s="314"/>
      <c r="M68" s="46"/>
      <c r="N68" s="46"/>
      <c r="O68" s="46"/>
      <c r="P68" s="87">
        <f>+'Ark1'!S692</f>
        <v>4.0224751897256272</v>
      </c>
      <c r="Q68" s="113">
        <f t="shared" si="5"/>
        <v>-0.62081485356441579</v>
      </c>
      <c r="R68" s="46"/>
      <c r="S68" s="113"/>
      <c r="T68" s="46"/>
      <c r="U68" s="113"/>
      <c r="V68" s="46"/>
      <c r="W68" s="87">
        <f>+'Ark1'!T692</f>
        <v>3.5107997664915351</v>
      </c>
      <c r="X68" s="113">
        <f t="shared" si="6"/>
        <v>-0.30435174865998027</v>
      </c>
      <c r="Y68" s="77"/>
      <c r="Z68" s="87">
        <f>+'Ark1'!U692</f>
        <v>6.6588441330998318</v>
      </c>
      <c r="AA68" s="113">
        <f t="shared" si="7"/>
        <v>1.1963333105890177</v>
      </c>
      <c r="AB68" s="89">
        <f>+'Ark1'!W692</f>
        <v>0</v>
      </c>
      <c r="AC68" s="46"/>
      <c r="AD68" s="87">
        <f>+'Ark1'!Z692</f>
        <v>3.2542036679923561</v>
      </c>
      <c r="AE68" s="87">
        <f>+'Ark1'!AA692</f>
        <v>1.50531936849459</v>
      </c>
      <c r="AF68" s="87">
        <f>+'Ark1'!AB692</f>
        <v>1.5044301584862405</v>
      </c>
      <c r="AG68" s="87">
        <f t="shared" si="0"/>
        <v>1.655409621943257</v>
      </c>
      <c r="AH68" s="139">
        <f t="shared" si="1"/>
        <v>18.03157894736842</v>
      </c>
      <c r="AI68" s="46"/>
      <c r="AJ68" s="22"/>
      <c r="AK68" s="22"/>
      <c r="AL68" s="22"/>
    </row>
    <row r="69" spans="1:38" ht="15" customHeight="1">
      <c r="A69" s="46"/>
      <c r="B69" s="86">
        <f>+'Ark1'!C693</f>
        <v>2011</v>
      </c>
      <c r="C69" s="86">
        <f>+'Ark1'!G693</f>
        <v>3</v>
      </c>
      <c r="D69" s="87" t="str">
        <f>VLOOKUP(C69,RNR!$D$7:$E$10,2)</f>
        <v>Midt</v>
      </c>
      <c r="E69" s="86">
        <f>+'Ark1'!Q693</f>
        <v>63</v>
      </c>
      <c r="F69" s="94">
        <f t="shared" si="2"/>
        <v>-31</v>
      </c>
      <c r="G69" s="410">
        <f>+'Ark1'!R693</f>
        <v>1547</v>
      </c>
      <c r="H69" s="94">
        <f t="shared" si="3"/>
        <v>476</v>
      </c>
      <c r="I69" s="89">
        <f>+'Ark1'!AG693</f>
        <v>13.322333835309228</v>
      </c>
      <c r="J69" s="143">
        <f t="shared" si="4"/>
        <v>1.4619208595892292</v>
      </c>
      <c r="K69" s="89">
        <f>+'Ark1'!AH693</f>
        <v>0.58177117000646417</v>
      </c>
      <c r="L69" s="314"/>
      <c r="M69" s="46"/>
      <c r="N69" s="46"/>
      <c r="O69" s="46"/>
      <c r="P69" s="87">
        <f>+'Ark1'!S693</f>
        <v>4.3154492566257261</v>
      </c>
      <c r="Q69" s="113">
        <f t="shared" si="5"/>
        <v>-0.75364504776269658</v>
      </c>
      <c r="R69" s="46"/>
      <c r="S69" s="113"/>
      <c r="T69" s="46"/>
      <c r="U69" s="113"/>
      <c r="V69" s="46"/>
      <c r="W69" s="87">
        <f>+'Ark1'!T693</f>
        <v>3.7692307692307687</v>
      </c>
      <c r="X69" s="113">
        <f t="shared" si="6"/>
        <v>1.0820225526107885</v>
      </c>
      <c r="Y69" s="77"/>
      <c r="Z69" s="87">
        <f>+'Ark1'!U693</f>
        <v>5.2747899159663856</v>
      </c>
      <c r="AA69" s="113">
        <f t="shared" si="7"/>
        <v>-2.2823529411764802</v>
      </c>
      <c r="AB69" s="89">
        <f>+'Ark1'!W693</f>
        <v>0</v>
      </c>
      <c r="AC69" s="46"/>
      <c r="AD69" s="87">
        <f>+'Ark1'!Z693</f>
        <v>2.6204600975094219</v>
      </c>
      <c r="AE69" s="87">
        <f>+'Ark1'!AA693</f>
        <v>1.8923963737552032</v>
      </c>
      <c r="AF69" s="87">
        <f>+'Ark1'!AB693</f>
        <v>1.5817755287273825</v>
      </c>
      <c r="AG69" s="87">
        <f t="shared" si="0"/>
        <v>1.2223037747153986</v>
      </c>
      <c r="AH69" s="139">
        <f t="shared" si="1"/>
        <v>24.555555555555557</v>
      </c>
      <c r="AI69" s="46"/>
      <c r="AJ69" s="22"/>
      <c r="AK69" s="22"/>
      <c r="AL69" s="22"/>
    </row>
    <row r="70" spans="1:38" ht="15" customHeight="1">
      <c r="A70" s="46"/>
      <c r="B70" s="86">
        <f>+'Ark1'!C694</f>
        <v>2011</v>
      </c>
      <c r="C70" s="86">
        <f>+'Ark1'!G694</f>
        <v>4</v>
      </c>
      <c r="D70" s="87" t="str">
        <f>VLOOKUP(C70,RNR!$D$7:$E$10,2)</f>
        <v>Nord</v>
      </c>
      <c r="E70" s="86">
        <f>+'Ark1'!Q694</f>
        <v>75</v>
      </c>
      <c r="F70" s="94">
        <f t="shared" si="2"/>
        <v>-74</v>
      </c>
      <c r="G70" s="410">
        <f>+'Ark1'!R694</f>
        <v>1016</v>
      </c>
      <c r="H70" s="94">
        <f t="shared" si="3"/>
        <v>-2901</v>
      </c>
      <c r="I70" s="89">
        <f>+'Ark1'!AG694</f>
        <v>12.409536584378323</v>
      </c>
      <c r="J70" s="143">
        <f t="shared" si="4"/>
        <v>-21.256388588663668</v>
      </c>
      <c r="K70" s="89">
        <f>+'Ark1'!AH694</f>
        <v>0</v>
      </c>
      <c r="L70" s="314"/>
      <c r="M70" s="46"/>
      <c r="N70" s="46"/>
      <c r="O70" s="46"/>
      <c r="P70" s="87">
        <f>+'Ark1'!S694</f>
        <v>4.1545275590551185</v>
      </c>
      <c r="Q70" s="113">
        <f t="shared" si="5"/>
        <v>-0.71654724308938178</v>
      </c>
      <c r="R70" s="46"/>
      <c r="S70" s="113"/>
      <c r="T70" s="46"/>
      <c r="U70" s="113"/>
      <c r="V70" s="46"/>
      <c r="W70" s="87">
        <f>+'Ark1'!T694</f>
        <v>2.5787401574803144</v>
      </c>
      <c r="X70" s="113">
        <f t="shared" si="6"/>
        <v>-1.2269785047611967</v>
      </c>
      <c r="Y70" s="77"/>
      <c r="Z70" s="87">
        <f>+'Ark1'!U694</f>
        <v>7.4812992125984303</v>
      </c>
      <c r="AA70" s="113">
        <f t="shared" si="7"/>
        <v>1.2490806780056287</v>
      </c>
      <c r="AB70" s="89">
        <f>+'Ark1'!W694</f>
        <v>0</v>
      </c>
      <c r="AC70" s="46"/>
      <c r="AD70" s="87">
        <f>+'Ark1'!Z694</f>
        <v>2.7900845041670346</v>
      </c>
      <c r="AE70" s="87">
        <f>+'Ark1'!AA694</f>
        <v>1.4710925733877924</v>
      </c>
      <c r="AF70" s="87">
        <f>+'Ark1'!AB694</f>
        <v>1.2633931265937717</v>
      </c>
      <c r="AG70" s="87">
        <f t="shared" si="0"/>
        <v>1.800758114190951</v>
      </c>
      <c r="AH70" s="139">
        <f t="shared" si="1"/>
        <v>13.546666666666667</v>
      </c>
      <c r="AI70" s="46"/>
      <c r="AJ70" s="22"/>
      <c r="AK70" s="22"/>
      <c r="AL70" s="22"/>
    </row>
    <row r="71" spans="1:38" ht="15" customHeight="1">
      <c r="A71" s="46"/>
      <c r="B71" s="86">
        <f>+'Ark1'!C695</f>
        <v>2010</v>
      </c>
      <c r="C71" s="86">
        <f>+'Ark1'!G695</f>
        <v>1</v>
      </c>
      <c r="D71" s="87" t="str">
        <f>VLOOKUP(C71,RNR!$D$7:$E$10,2)</f>
        <v>Øst</v>
      </c>
      <c r="E71" s="86">
        <f>+'Ark1'!Q695</f>
        <v>145</v>
      </c>
      <c r="F71" s="94">
        <f t="shared" si="2"/>
        <v>-36</v>
      </c>
      <c r="G71" s="410">
        <f>+'Ark1'!R695</f>
        <v>3456</v>
      </c>
      <c r="H71" s="94">
        <f t="shared" si="3"/>
        <v>-819</v>
      </c>
      <c r="I71" s="89">
        <f>+'Ark1'!AG695</f>
        <v>31.896666681320596</v>
      </c>
      <c r="J71" s="143">
        <f t="shared" si="4"/>
        <v>-4.5187609830572626</v>
      </c>
      <c r="K71" s="89">
        <f>+'Ark1'!AH695</f>
        <v>0.37615740740740738</v>
      </c>
      <c r="L71" s="314"/>
      <c r="M71" s="46"/>
      <c r="N71" s="46"/>
      <c r="O71" s="46"/>
      <c r="P71" s="87">
        <f>+'Ark1'!S695</f>
        <v>5.4302662037037033</v>
      </c>
      <c r="Q71" s="113">
        <f t="shared" si="5"/>
        <v>1.0351784844054563</v>
      </c>
      <c r="R71" s="46"/>
      <c r="S71" s="113"/>
      <c r="T71" s="46"/>
      <c r="U71" s="113"/>
      <c r="V71" s="46"/>
      <c r="W71" s="87">
        <f>+'Ark1'!T695</f>
        <v>3.7008101851851856</v>
      </c>
      <c r="X71" s="113">
        <f t="shared" si="6"/>
        <v>0.23554702729044763</v>
      </c>
      <c r="Y71" s="77"/>
      <c r="Z71" s="87">
        <f>+'Ark1'!U695</f>
        <v>6.2982349537037106</v>
      </c>
      <c r="AA71" s="113">
        <f t="shared" si="7"/>
        <v>0.1215565911306058</v>
      </c>
      <c r="AB71" s="89">
        <f>+'Ark1'!W695</f>
        <v>2.8935185185185192E-2</v>
      </c>
      <c r="AC71" s="46"/>
      <c r="AD71" s="87">
        <f>+'Ark1'!Z695</f>
        <v>2.8065100428686609</v>
      </c>
      <c r="AE71" s="87">
        <f>+'Ark1'!AA695</f>
        <v>0.71386608705463883</v>
      </c>
      <c r="AF71" s="87">
        <f>+'Ark1'!AB695</f>
        <v>1.5810141761165355</v>
      </c>
      <c r="AG71" s="87">
        <f t="shared" si="0"/>
        <v>1.1598390792348285</v>
      </c>
      <c r="AH71" s="139">
        <f t="shared" si="1"/>
        <v>23.834482758620691</v>
      </c>
      <c r="AI71" s="46"/>
      <c r="AJ71" s="22"/>
      <c r="AK71" s="22"/>
      <c r="AL71" s="22"/>
    </row>
    <row r="72" spans="1:38" ht="15" customHeight="1">
      <c r="A72" s="46"/>
      <c r="B72" s="86">
        <f>+'Ark1'!C696</f>
        <v>2010</v>
      </c>
      <c r="C72" s="86">
        <f>+'Ark1'!G696</f>
        <v>2</v>
      </c>
      <c r="D72" s="87" t="str">
        <f>VLOOKUP(C72,RNR!$D$7:$E$10,2)</f>
        <v>Vest</v>
      </c>
      <c r="E72" s="86">
        <f>+'Ark1'!Q696</f>
        <v>201</v>
      </c>
      <c r="F72" s="94">
        <f t="shared" si="2"/>
        <v>139</v>
      </c>
      <c r="G72" s="410">
        <f>+'Ark1'!R696</f>
        <v>4102</v>
      </c>
      <c r="H72" s="94">
        <f t="shared" si="3"/>
        <v>1878</v>
      </c>
      <c r="I72" s="89">
        <f>+'Ark1'!AG696</f>
        <v>37.752065098408096</v>
      </c>
      <c r="J72" s="143">
        <f t="shared" si="4"/>
        <v>21.687948195249561</v>
      </c>
      <c r="K72" s="89">
        <f>+'Ark1'!AH696</f>
        <v>0.31691857630424192</v>
      </c>
      <c r="L72" s="314"/>
      <c r="M72" s="46"/>
      <c r="N72" s="46"/>
      <c r="O72" s="46"/>
      <c r="P72" s="87">
        <f>+'Ark1'!S696</f>
        <v>4.3932228181374953</v>
      </c>
      <c r="Q72" s="113">
        <f t="shared" si="5"/>
        <v>3.7557350511596255E-2</v>
      </c>
      <c r="R72" s="46"/>
      <c r="S72" s="113"/>
      <c r="T72" s="46"/>
      <c r="U72" s="113"/>
      <c r="V72" s="46"/>
      <c r="W72" s="87">
        <f>+'Ark1'!T696</f>
        <v>3.4010238907849843</v>
      </c>
      <c r="X72" s="113">
        <f t="shared" si="6"/>
        <v>-0.34178186461070048</v>
      </c>
      <c r="Y72" s="77"/>
      <c r="Z72" s="87">
        <f>+'Ark1'!U696</f>
        <v>6.2804729400292398</v>
      </c>
      <c r="AA72" s="113">
        <f t="shared" si="7"/>
        <v>1.0429279760004677</v>
      </c>
      <c r="AB72" s="89">
        <f>+'Ark1'!W696</f>
        <v>0</v>
      </c>
      <c r="AC72" s="46"/>
      <c r="AD72" s="87">
        <f>+'Ark1'!Z696</f>
        <v>3.2293746340709815</v>
      </c>
      <c r="AE72" s="87">
        <f>+'Ark1'!AA696</f>
        <v>1.1201287183930921</v>
      </c>
      <c r="AF72" s="87">
        <f>+'Ark1'!AB696</f>
        <v>1.545610454528378</v>
      </c>
      <c r="AG72" s="87">
        <f t="shared" si="0"/>
        <v>1.4295821541534839</v>
      </c>
      <c r="AH72" s="139">
        <f t="shared" si="1"/>
        <v>20.407960199004975</v>
      </c>
      <c r="AI72" s="46"/>
      <c r="AJ72" s="22"/>
      <c r="AK72" s="22"/>
      <c r="AL72" s="22"/>
    </row>
    <row r="73" spans="1:38" ht="15" customHeight="1">
      <c r="A73" s="46"/>
      <c r="B73" s="86">
        <f>+'Ark1'!C697</f>
        <v>2010</v>
      </c>
      <c r="C73" s="86">
        <f>+'Ark1'!G697</f>
        <v>3</v>
      </c>
      <c r="D73" s="87" t="str">
        <f>VLOOKUP(C73,RNR!$D$7:$E$10,2)</f>
        <v>Midt</v>
      </c>
      <c r="E73" s="86">
        <f>+'Ark1'!Q697</f>
        <v>79</v>
      </c>
      <c r="F73" s="94">
        <f t="shared" si="2"/>
        <v>0</v>
      </c>
      <c r="G73" s="410">
        <f>+'Ark1'!R697</f>
        <v>2310</v>
      </c>
      <c r="H73" s="94">
        <f t="shared" si="3"/>
        <v>979</v>
      </c>
      <c r="I73" s="89">
        <f>+'Ark1'!AG697</f>
        <v>18.490855244551305</v>
      </c>
      <c r="J73" s="143">
        <f t="shared" si="4"/>
        <v>4.6363249851296846</v>
      </c>
      <c r="K73" s="89">
        <f>+'Ark1'!AH697</f>
        <v>0</v>
      </c>
      <c r="L73" s="314"/>
      <c r="M73" s="46"/>
      <c r="N73" s="46"/>
      <c r="O73" s="46"/>
      <c r="P73" s="87">
        <f>+'Ark1'!S697</f>
        <v>4.643290043290043</v>
      </c>
      <c r="Q73" s="113">
        <f t="shared" si="5"/>
        <v>0.44569425065292823</v>
      </c>
      <c r="R73" s="46"/>
      <c r="S73" s="113"/>
      <c r="T73" s="46"/>
      <c r="U73" s="113"/>
      <c r="V73" s="46"/>
      <c r="W73" s="87">
        <f>+'Ark1'!T697</f>
        <v>3.8151515151515154</v>
      </c>
      <c r="X73" s="113">
        <f t="shared" si="6"/>
        <v>0.69343851740545981</v>
      </c>
      <c r="Y73" s="77"/>
      <c r="Z73" s="87">
        <f>+'Ark1'!U697</f>
        <v>5.4625108225108141</v>
      </c>
      <c r="AA73" s="113">
        <f t="shared" si="7"/>
        <v>-2.0852727988265203</v>
      </c>
      <c r="AB73" s="89">
        <f>+'Ark1'!W697</f>
        <v>4.3290043290043288E-2</v>
      </c>
      <c r="AC73" s="46"/>
      <c r="AD73" s="87">
        <f>+'Ark1'!Z697</f>
        <v>2.2528436515393606</v>
      </c>
      <c r="AE73" s="87">
        <f>+'Ark1'!AA697</f>
        <v>1.7573680383938921</v>
      </c>
      <c r="AF73" s="87">
        <f>+'Ark1'!AB697</f>
        <v>1.5851133348762378</v>
      </c>
      <c r="AG73" s="87">
        <f t="shared" si="0"/>
        <v>1.1764311019951503</v>
      </c>
      <c r="AH73" s="139">
        <f t="shared" si="1"/>
        <v>29.240506329113924</v>
      </c>
      <c r="AI73" s="46"/>
      <c r="AJ73" s="22"/>
      <c r="AK73" s="22"/>
      <c r="AL73" s="22"/>
    </row>
    <row r="74" spans="1:38" ht="15" customHeight="1">
      <c r="A74" s="46"/>
      <c r="B74" s="86">
        <f>+'Ark1'!C698</f>
        <v>2010</v>
      </c>
      <c r="C74" s="86">
        <f>+'Ark1'!G698</f>
        <v>4</v>
      </c>
      <c r="D74" s="87" t="str">
        <f>VLOOKUP(C74,RNR!$D$7:$E$10,2)</f>
        <v>Nord</v>
      </c>
      <c r="E74" s="86">
        <f>+'Ark1'!Q698</f>
        <v>94</v>
      </c>
      <c r="F74" s="94">
        <f t="shared" si="2"/>
        <v>-60</v>
      </c>
      <c r="G74" s="410">
        <f>+'Ark1'!R698</f>
        <v>1071</v>
      </c>
      <c r="H74" s="94">
        <f t="shared" si="3"/>
        <v>-2452</v>
      </c>
      <c r="I74" s="89">
        <f>+'Ark1'!AG698</f>
        <v>11.860412975719999</v>
      </c>
      <c r="J74" s="143">
        <f t="shared" si="4"/>
        <v>-23.301722267262182</v>
      </c>
      <c r="K74" s="89">
        <f>+'Ark1'!AH698</f>
        <v>0</v>
      </c>
      <c r="L74" s="314"/>
      <c r="M74" s="46"/>
      <c r="N74" s="46"/>
      <c r="O74" s="46"/>
      <c r="P74" s="87">
        <f>+'Ark1'!S698</f>
        <v>5.0690943043884227</v>
      </c>
      <c r="Q74" s="113">
        <f t="shared" si="5"/>
        <v>-4.0187557660967599E-2</v>
      </c>
      <c r="R74" s="46"/>
      <c r="S74" s="113"/>
      <c r="T74" s="46"/>
      <c r="U74" s="113"/>
      <c r="V74" s="46"/>
      <c r="W74" s="87">
        <f>+'Ark1'!T698</f>
        <v>2.6872082166199802</v>
      </c>
      <c r="X74" s="113">
        <f t="shared" si="6"/>
        <v>-1.0624369721395999</v>
      </c>
      <c r="Y74" s="77"/>
      <c r="Z74" s="87">
        <f>+'Ark1'!U698</f>
        <v>7.5571428571428658</v>
      </c>
      <c r="AA74" s="113">
        <f t="shared" si="7"/>
        <v>1.2240460646364832</v>
      </c>
      <c r="AB74" s="89">
        <f>+'Ark1'!W698</f>
        <v>0</v>
      </c>
      <c r="AC74" s="46"/>
      <c r="AD74" s="87">
        <f>+'Ark1'!Z698</f>
        <v>2.6398056929071658</v>
      </c>
      <c r="AE74" s="87">
        <f>+'Ark1'!AA698</f>
        <v>0</v>
      </c>
      <c r="AF74" s="87">
        <f>+'Ark1'!AB698</f>
        <v>1.6042121122211097</v>
      </c>
      <c r="AG74" s="87">
        <f t="shared" si="0"/>
        <v>1.4908270399705301</v>
      </c>
      <c r="AH74" s="139">
        <f t="shared" si="1"/>
        <v>11.393617021276595</v>
      </c>
      <c r="AI74" s="46"/>
      <c r="AJ74" s="22"/>
      <c r="AK74" s="22"/>
      <c r="AL74" s="22"/>
    </row>
    <row r="75" spans="1:38" ht="15" customHeight="1">
      <c r="A75" s="46"/>
      <c r="B75" s="86">
        <f>+'Ark1'!C699</f>
        <v>2009</v>
      </c>
      <c r="C75" s="86">
        <f>+'Ark1'!G699</f>
        <v>1</v>
      </c>
      <c r="D75" s="87" t="str">
        <f>VLOOKUP(C75,RNR!$D$7:$E$10,2)</f>
        <v>Øst</v>
      </c>
      <c r="E75" s="86">
        <f>+'Ark1'!Q699</f>
        <v>149</v>
      </c>
      <c r="F75" s="94">
        <f t="shared" si="2"/>
        <v>-26</v>
      </c>
      <c r="G75" s="410">
        <f>+'Ark1'!R699</f>
        <v>3917</v>
      </c>
      <c r="H75" s="94">
        <f t="shared" si="3"/>
        <v>372</v>
      </c>
      <c r="I75" s="89">
        <f>+'Ark1'!AG699</f>
        <v>33.665925173041991</v>
      </c>
      <c r="J75" s="143">
        <f t="shared" si="4"/>
        <v>1.275281359963941</v>
      </c>
      <c r="K75" s="89">
        <f>+'Ark1'!AH699</f>
        <v>0</v>
      </c>
      <c r="L75" s="314"/>
      <c r="M75" s="46"/>
      <c r="N75" s="46"/>
      <c r="O75" s="46"/>
      <c r="P75" s="87">
        <f>+'Ark1'!S699</f>
        <v>4.8710748021445003</v>
      </c>
      <c r="Q75" s="113">
        <f t="shared" si="5"/>
        <v>0.84201979509231428</v>
      </c>
      <c r="R75" s="46"/>
      <c r="S75" s="113"/>
      <c r="T75" s="46"/>
      <c r="U75" s="113"/>
      <c r="V75" s="46"/>
      <c r="W75" s="87">
        <f>+'Ark1'!T699</f>
        <v>3.8057186622415111</v>
      </c>
      <c r="X75" s="113">
        <f t="shared" si="6"/>
        <v>0.31150145490723702</v>
      </c>
      <c r="Y75" s="77"/>
      <c r="Z75" s="87">
        <f>+'Ark1'!U699</f>
        <v>6.2322185345928016</v>
      </c>
      <c r="AA75" s="113">
        <f t="shared" si="7"/>
        <v>0.43450344291436949</v>
      </c>
      <c r="AB75" s="89">
        <f>+'Ark1'!W699</f>
        <v>0</v>
      </c>
      <c r="AC75" s="46"/>
      <c r="AD75" s="87">
        <f>+'Ark1'!Z699</f>
        <v>2.4484813704474484</v>
      </c>
      <c r="AE75" s="87">
        <f>+'Ark1'!AA699</f>
        <v>1.6584773272352944</v>
      </c>
      <c r="AF75" s="87">
        <f>+'Ark1'!AB699</f>
        <v>1.4974364871940076</v>
      </c>
      <c r="AG75" s="87">
        <f t="shared" si="0"/>
        <v>1.2794339622641506</v>
      </c>
      <c r="AH75" s="139">
        <f t="shared" si="1"/>
        <v>26.288590604026847</v>
      </c>
      <c r="AI75" s="46"/>
      <c r="AJ75" s="22"/>
      <c r="AK75" s="22"/>
      <c r="AL75" s="22"/>
    </row>
    <row r="76" spans="1:38" ht="15" customHeight="1">
      <c r="A76" s="46"/>
      <c r="B76" s="86">
        <f>+'Ark1'!C700</f>
        <v>2009</v>
      </c>
      <c r="C76" s="86">
        <f>+'Ark1'!G700</f>
        <v>2</v>
      </c>
      <c r="D76" s="87" t="str">
        <f>VLOOKUP(C76,RNR!$D$7:$E$10,2)</f>
        <v>Vest</v>
      </c>
      <c r="E76" s="86">
        <f>+'Ark1'!Q700</f>
        <v>181</v>
      </c>
      <c r="F76" s="94">
        <f t="shared" si="2"/>
        <v>121</v>
      </c>
      <c r="G76" s="410">
        <f>+'Ark1'!R700</f>
        <v>4275</v>
      </c>
      <c r="H76" s="94">
        <f t="shared" si="3"/>
        <v>1829</v>
      </c>
      <c r="I76" s="89">
        <f>+'Ark1'!AG700</f>
        <v>36.415427664377859</v>
      </c>
      <c r="J76" s="143">
        <f t="shared" si="4"/>
        <v>18.116586943972923</v>
      </c>
      <c r="K76" s="89">
        <f>+'Ark1'!AH700</f>
        <v>0.44444444444444448</v>
      </c>
      <c r="L76" s="314"/>
      <c r="M76" s="46"/>
      <c r="N76" s="46"/>
      <c r="O76" s="46"/>
      <c r="P76" s="87">
        <f>+'Ark1'!S700</f>
        <v>4.3950877192982469</v>
      </c>
      <c r="Q76" s="113">
        <f t="shared" si="5"/>
        <v>0.28470341839882174</v>
      </c>
      <c r="R76" s="46"/>
      <c r="S76" s="113"/>
      <c r="T76" s="46"/>
      <c r="U76" s="113"/>
      <c r="V76" s="46"/>
      <c r="W76" s="87">
        <f>+'Ark1'!T700</f>
        <v>3.4652631578947379</v>
      </c>
      <c r="X76" s="113">
        <f t="shared" si="6"/>
        <v>-0.35689546843396203</v>
      </c>
      <c r="Y76" s="77"/>
      <c r="Z76" s="87">
        <f>+'Ark1'!U700</f>
        <v>6.1766783625731048</v>
      </c>
      <c r="AA76" s="113">
        <f t="shared" si="7"/>
        <v>1.429662827004833</v>
      </c>
      <c r="AB76" s="89">
        <f>+'Ark1'!W700</f>
        <v>0</v>
      </c>
      <c r="AC76" s="46"/>
      <c r="AD76" s="87">
        <f>+'Ark1'!Z700</f>
        <v>3.0126091674766742</v>
      </c>
      <c r="AE76" s="87">
        <f>+'Ark1'!AA700</f>
        <v>1.4335737735586349</v>
      </c>
      <c r="AF76" s="87">
        <f>+'Ark1'!AB700</f>
        <v>1.506290247882154</v>
      </c>
      <c r="AG76" s="87">
        <f t="shared" si="0"/>
        <v>1.4053595188674233</v>
      </c>
      <c r="AH76" s="139">
        <f t="shared" si="1"/>
        <v>23.618784530386741</v>
      </c>
      <c r="AI76" s="46"/>
      <c r="AJ76" s="22"/>
      <c r="AK76" s="22"/>
      <c r="AL76" s="22"/>
    </row>
    <row r="77" spans="1:38" ht="15" customHeight="1">
      <c r="A77" s="46"/>
      <c r="B77" s="86">
        <f>+'Ark1'!C701</f>
        <v>2009</v>
      </c>
      <c r="C77" s="86">
        <f>+'Ark1'!G701</f>
        <v>3</v>
      </c>
      <c r="D77" s="87" t="str">
        <f>VLOOKUP(C77,RNR!$D$7:$E$10,2)</f>
        <v>Midt</v>
      </c>
      <c r="E77" s="86">
        <f>+'Ark1'!Q701</f>
        <v>62</v>
      </c>
      <c r="F77" s="94">
        <f t="shared" si="2"/>
        <v>-11</v>
      </c>
      <c r="G77" s="410">
        <f>+'Ark1'!R701</f>
        <v>2224</v>
      </c>
      <c r="H77" s="94">
        <f t="shared" si="3"/>
        <v>889</v>
      </c>
      <c r="I77" s="89">
        <f>+'Ark1'!AG701</f>
        <v>16.064116903158535</v>
      </c>
      <c r="J77" s="143">
        <f t="shared" si="4"/>
        <v>1.9157366796237145</v>
      </c>
      <c r="K77" s="89">
        <f>+'Ark1'!AH701</f>
        <v>8.9928057553956817E-2</v>
      </c>
      <c r="L77" s="314"/>
      <c r="M77" s="46"/>
      <c r="N77" s="46"/>
      <c r="O77" s="46"/>
      <c r="P77" s="87">
        <f>+'Ark1'!S701</f>
        <v>4.355665467625899</v>
      </c>
      <c r="Q77" s="113">
        <f t="shared" si="5"/>
        <v>0.4448040444049246</v>
      </c>
      <c r="R77" s="46"/>
      <c r="S77" s="113"/>
      <c r="T77" s="46"/>
      <c r="U77" s="113"/>
      <c r="V77" s="46"/>
      <c r="W77" s="87">
        <f>+'Ark1'!T701</f>
        <v>3.7428057553956848</v>
      </c>
      <c r="X77" s="113">
        <f t="shared" si="6"/>
        <v>0.86715032468407482</v>
      </c>
      <c r="Y77" s="77"/>
      <c r="Z77" s="87">
        <f>+'Ark1'!U701</f>
        <v>5.2375449640287721</v>
      </c>
      <c r="AA77" s="113">
        <f t="shared" si="7"/>
        <v>-1.4872490434618628</v>
      </c>
      <c r="AB77" s="89">
        <f>+'Ark1'!W701</f>
        <v>0</v>
      </c>
      <c r="AC77" s="46"/>
      <c r="AD77" s="87">
        <f>+'Ark1'!Z701</f>
        <v>2.4702305796591797</v>
      </c>
      <c r="AE77" s="87">
        <f>+'Ark1'!AA701</f>
        <v>2.0307515149387978</v>
      </c>
      <c r="AF77" s="87">
        <f>+'Ark1'!AB701</f>
        <v>1.5055181611299329</v>
      </c>
      <c r="AG77" s="87">
        <f t="shared" si="0"/>
        <v>1.202467224114792</v>
      </c>
      <c r="AH77" s="139">
        <f t="shared" si="1"/>
        <v>35.87096774193548</v>
      </c>
      <c r="AI77" s="46"/>
      <c r="AJ77" s="22"/>
      <c r="AK77" s="22"/>
      <c r="AL77" s="22"/>
    </row>
    <row r="78" spans="1:38" ht="15" customHeight="1">
      <c r="A78" s="46"/>
      <c r="B78" s="86">
        <f>+'Ark1'!C702</f>
        <v>2009</v>
      </c>
      <c r="C78" s="86">
        <f>+'Ark1'!G702</f>
        <v>4</v>
      </c>
      <c r="D78" s="87" t="str">
        <f>VLOOKUP(C78,RNR!$D$7:$E$10,2)</f>
        <v>Nord</v>
      </c>
      <c r="E78" s="86">
        <f>+'Ark1'!Q702</f>
        <v>79</v>
      </c>
      <c r="F78" s="94">
        <f t="shared" si="2"/>
        <v>-56</v>
      </c>
      <c r="G78" s="410">
        <f>+'Ark1'!R702</f>
        <v>1331</v>
      </c>
      <c r="H78" s="94">
        <f t="shared" si="3"/>
        <v>-1592</v>
      </c>
      <c r="I78" s="89">
        <f>+'Ark1'!AG702</f>
        <v>13.854530259421621</v>
      </c>
      <c r="J78" s="143">
        <f t="shared" si="4"/>
        <v>-19.455645318469664</v>
      </c>
      <c r="K78" s="89">
        <f>+'Ark1'!AH702</f>
        <v>0</v>
      </c>
      <c r="L78" s="314"/>
      <c r="M78" s="46"/>
      <c r="N78" s="46"/>
      <c r="O78" s="46"/>
      <c r="P78" s="87">
        <f>+'Ark1'!S702</f>
        <v>4.1975957926371148</v>
      </c>
      <c r="Q78" s="113">
        <f t="shared" si="5"/>
        <v>-0.64571587345936354</v>
      </c>
      <c r="R78" s="46"/>
      <c r="S78" s="113"/>
      <c r="T78" s="46"/>
      <c r="U78" s="113"/>
      <c r="V78" s="46"/>
      <c r="W78" s="87">
        <f>+'Ark1'!T702</f>
        <v>3.1217129977460556</v>
      </c>
      <c r="X78" s="113">
        <f t="shared" si="6"/>
        <v>-0.23442795333160404</v>
      </c>
      <c r="Y78" s="77"/>
      <c r="Z78" s="87">
        <f>+'Ark1'!U702</f>
        <v>7.5477836213373344</v>
      </c>
      <c r="AA78" s="113">
        <f t="shared" si="7"/>
        <v>1.2325253250663737</v>
      </c>
      <c r="AB78" s="89">
        <f>+'Ark1'!W702</f>
        <v>0</v>
      </c>
      <c r="AC78" s="46"/>
      <c r="AD78" s="87">
        <f>+'Ark1'!Z702</f>
        <v>2.4976263655359903</v>
      </c>
      <c r="AE78" s="87">
        <f>+'Ark1'!AA702</f>
        <v>1.6144148527273179</v>
      </c>
      <c r="AF78" s="87">
        <f>+'Ark1'!AB702</f>
        <v>1.4741148687958694</v>
      </c>
      <c r="AG78" s="87">
        <f t="shared" si="0"/>
        <v>1.7981206371934835</v>
      </c>
      <c r="AH78" s="139">
        <f t="shared" si="1"/>
        <v>16.848101265822784</v>
      </c>
      <c r="AI78" s="46"/>
      <c r="AJ78" s="22"/>
      <c r="AK78" s="22"/>
      <c r="AL78" s="22"/>
    </row>
    <row r="79" spans="1:38" ht="15" customHeight="1">
      <c r="A79" s="46"/>
      <c r="B79" s="86">
        <f>+'Ark1'!C703</f>
        <v>2008</v>
      </c>
      <c r="C79" s="86">
        <f>+'Ark1'!G703</f>
        <v>1</v>
      </c>
      <c r="D79" s="87" t="str">
        <f>VLOOKUP(C79,RNR!$D$7:$E$10,2)</f>
        <v>Øst</v>
      </c>
      <c r="E79" s="86">
        <f>+'Ark1'!Q703</f>
        <v>154</v>
      </c>
      <c r="F79" s="94">
        <f t="shared" si="2"/>
        <v>-12</v>
      </c>
      <c r="G79" s="410">
        <f>+'Ark1'!R703</f>
        <v>3523</v>
      </c>
      <c r="H79" s="94">
        <f t="shared" si="3"/>
        <v>172</v>
      </c>
      <c r="I79" s="89">
        <f>+'Ark1'!AG703</f>
        <v>35.162135242982181</v>
      </c>
      <c r="J79" s="143">
        <f t="shared" si="4"/>
        <v>-2.220978242049469</v>
      </c>
      <c r="K79" s="89">
        <f>+'Ark1'!AH703</f>
        <v>0</v>
      </c>
      <c r="L79" s="314"/>
      <c r="M79" s="46"/>
      <c r="N79" s="46"/>
      <c r="O79" s="46"/>
      <c r="P79" s="87">
        <f>+'Ark1'!S703</f>
        <v>5.1092818620493903</v>
      </c>
      <c r="Q79" s="113">
        <f t="shared" si="5"/>
        <v>1.2832597790890801</v>
      </c>
      <c r="R79" s="46"/>
      <c r="S79" s="113"/>
      <c r="T79" s="46"/>
      <c r="U79" s="113"/>
      <c r="V79" s="46"/>
      <c r="W79" s="87">
        <f>+'Ark1'!T703</f>
        <v>3.7496451887595801</v>
      </c>
      <c r="X79" s="113">
        <f t="shared" si="6"/>
        <v>0.53955864742863513</v>
      </c>
      <c r="Y79" s="77"/>
      <c r="Z79" s="87">
        <f>+'Ark1'!U703</f>
        <v>6.3330967925063826</v>
      </c>
      <c r="AA79" s="113">
        <f t="shared" si="7"/>
        <v>0.15088252810770264</v>
      </c>
      <c r="AB79" s="89">
        <f>+'Ark1'!W703</f>
        <v>2.8384899233607711E-2</v>
      </c>
      <c r="AC79" s="46"/>
      <c r="AD79" s="87">
        <f>+'Ark1'!Z703</f>
        <v>2.6758866312170801</v>
      </c>
      <c r="AE79" s="87">
        <f>+'Ark1'!AA703</f>
        <v>1.5486185032320443</v>
      </c>
      <c r="AF79" s="87">
        <f>+'Ark1'!AB703</f>
        <v>1.5442371839877542</v>
      </c>
      <c r="AG79" s="87">
        <f t="shared" si="0"/>
        <v>1.2395277777777769</v>
      </c>
      <c r="AH79" s="139">
        <f t="shared" si="1"/>
        <v>22.876623376623378</v>
      </c>
      <c r="AI79" s="46"/>
      <c r="AJ79" s="22"/>
      <c r="AK79" s="22"/>
      <c r="AL79" s="22"/>
    </row>
    <row r="80" spans="1:38" ht="15" customHeight="1">
      <c r="A80" s="46"/>
      <c r="B80" s="86">
        <f>+'Ark1'!C704</f>
        <v>2008</v>
      </c>
      <c r="C80" s="86">
        <f>+'Ark1'!G704</f>
        <v>2</v>
      </c>
      <c r="D80" s="87" t="str">
        <f>VLOOKUP(C80,RNR!$D$7:$E$10,2)</f>
        <v>Vest</v>
      </c>
      <c r="E80" s="86">
        <f>+'Ark1'!Q704</f>
        <v>175</v>
      </c>
      <c r="F80" s="94">
        <f t="shared" ref="F80:F110" si="8">+E80-E85</f>
        <v>119</v>
      </c>
      <c r="G80" s="410">
        <f>+'Ark1'!R704</f>
        <v>3545</v>
      </c>
      <c r="H80" s="94">
        <f t="shared" ref="H80:H109" si="9">+G80-G85</f>
        <v>1842</v>
      </c>
      <c r="I80" s="89">
        <f>+'Ark1'!AG704</f>
        <v>32.39064381307805</v>
      </c>
      <c r="J80" s="143">
        <f t="shared" ref="J80:J109" si="10">+I80-I85</f>
        <v>18.16486472001997</v>
      </c>
      <c r="K80" s="89">
        <f>+'Ark1'!AH704</f>
        <v>0.25387870239774329</v>
      </c>
      <c r="L80" s="314"/>
      <c r="M80" s="46"/>
      <c r="N80" s="46"/>
      <c r="O80" s="46"/>
      <c r="P80" s="87">
        <f>+'Ark1'!S704</f>
        <v>4.029055007052186</v>
      </c>
      <c r="Q80" s="113">
        <f t="shared" ref="Q80:Q109" si="11">+P80-P85</f>
        <v>-0.35027558601886533</v>
      </c>
      <c r="R80" s="46"/>
      <c r="S80" s="113"/>
      <c r="T80" s="46"/>
      <c r="U80" s="113"/>
      <c r="V80" s="46"/>
      <c r="W80" s="87">
        <f>+'Ark1'!T704</f>
        <v>3.4942172073342741</v>
      </c>
      <c r="X80" s="113">
        <f t="shared" ref="X80:X109" si="12">+W80-W85</f>
        <v>-0.26503117786831076</v>
      </c>
      <c r="Y80" s="77"/>
      <c r="Z80" s="87">
        <f>+'Ark1'!U704</f>
        <v>5.7977150916784321</v>
      </c>
      <c r="AA80" s="113">
        <f t="shared" ref="AA80:AA109" si="13">+Z80-Z85</f>
        <v>1.1685312983725025</v>
      </c>
      <c r="AB80" s="89">
        <f>+'Ark1'!W704</f>
        <v>0</v>
      </c>
      <c r="AC80" s="46"/>
      <c r="AD80" s="87">
        <f>+'Ark1'!Z704</f>
        <v>3.174097896887329</v>
      </c>
      <c r="AE80" s="87">
        <f>+'Ark1'!AA704</f>
        <v>1.2566334381276383</v>
      </c>
      <c r="AF80" s="87">
        <f>+'Ark1'!AB704</f>
        <v>1.5294136760848263</v>
      </c>
      <c r="AG80" s="87">
        <f t="shared" ref="AG80:AG114" si="14">+Z80/P80</f>
        <v>1.4389764055170513</v>
      </c>
      <c r="AH80" s="139">
        <f t="shared" ref="AH80:AH114" si="15">+G80/E80</f>
        <v>20.257142857142856</v>
      </c>
      <c r="AI80" s="46"/>
      <c r="AJ80" s="22"/>
      <c r="AK80" s="22"/>
      <c r="AL80" s="22"/>
    </row>
    <row r="81" spans="1:38" ht="15" customHeight="1">
      <c r="A81" s="46"/>
      <c r="B81" s="86">
        <f>+'Ark1'!C705</f>
        <v>2008</v>
      </c>
      <c r="C81" s="86">
        <f>+'Ark1'!G705</f>
        <v>3</v>
      </c>
      <c r="D81" s="87" t="str">
        <f>VLOOKUP(C81,RNR!$D$7:$E$10,2)</f>
        <v>Midt</v>
      </c>
      <c r="E81" s="86">
        <f>+'Ark1'!Q705</f>
        <v>60</v>
      </c>
      <c r="F81" s="94">
        <f t="shared" si="8"/>
        <v>-11</v>
      </c>
      <c r="G81" s="410">
        <f>+'Ark1'!R705</f>
        <v>2446</v>
      </c>
      <c r="H81" s="94">
        <f t="shared" si="9"/>
        <v>1319</v>
      </c>
      <c r="I81" s="89">
        <f>+'Ark1'!AG705</f>
        <v>18.298840720404936</v>
      </c>
      <c r="J81" s="143">
        <f t="shared" si="10"/>
        <v>3.2179088763859554</v>
      </c>
      <c r="K81" s="89">
        <f>+'Ark1'!AH705</f>
        <v>0</v>
      </c>
      <c r="L81" s="314"/>
      <c r="M81" s="46"/>
      <c r="N81" s="46"/>
      <c r="O81" s="46"/>
      <c r="P81" s="87">
        <f>+'Ark1'!S705</f>
        <v>4.1103843008994252</v>
      </c>
      <c r="Q81" s="113">
        <f t="shared" si="11"/>
        <v>-0.18509041072435473</v>
      </c>
      <c r="R81" s="46"/>
      <c r="S81" s="113"/>
      <c r="T81" s="46"/>
      <c r="U81" s="113"/>
      <c r="V81" s="46"/>
      <c r="W81" s="87">
        <f>+'Ark1'!T705</f>
        <v>3.8221586263287</v>
      </c>
      <c r="X81" s="113">
        <f t="shared" si="12"/>
        <v>0.86120032996667639</v>
      </c>
      <c r="Y81" s="77"/>
      <c r="Z81" s="87">
        <f>+'Ark1'!U705</f>
        <v>4.7470155355682717</v>
      </c>
      <c r="AA81" s="113">
        <f t="shared" si="13"/>
        <v>-2.6686011458869157</v>
      </c>
      <c r="AB81" s="89">
        <f>+'Ark1'!W705</f>
        <v>0</v>
      </c>
      <c r="AC81" s="46"/>
      <c r="AD81" s="87">
        <f>+'Ark1'!Z705</f>
        <v>2.2209175445617797</v>
      </c>
      <c r="AE81" s="87">
        <f>+'Ark1'!AA705</f>
        <v>1.5292455932677003</v>
      </c>
      <c r="AF81" s="87">
        <f>+'Ark1'!AB705</f>
        <v>1.4824731003411398</v>
      </c>
      <c r="AG81" s="87">
        <f t="shared" si="14"/>
        <v>1.1548836284066042</v>
      </c>
      <c r="AH81" s="139">
        <f t="shared" si="15"/>
        <v>40.766666666666666</v>
      </c>
      <c r="AI81" s="46"/>
      <c r="AJ81" s="22"/>
      <c r="AK81" s="22"/>
      <c r="AL81" s="22"/>
    </row>
    <row r="82" spans="1:38" ht="15" customHeight="1">
      <c r="A82" s="46"/>
      <c r="B82" s="86">
        <f>+'Ark1'!C706</f>
        <v>2008</v>
      </c>
      <c r="C82" s="86">
        <f>+'Ark1'!G706</f>
        <v>4</v>
      </c>
      <c r="D82" s="87" t="str">
        <f>VLOOKUP(C82,RNR!$D$7:$E$10,2)</f>
        <v>Nord</v>
      </c>
      <c r="E82" s="86">
        <f>+'Ark1'!Q706</f>
        <v>73</v>
      </c>
      <c r="F82" s="94">
        <f t="shared" si="8"/>
        <v>-46</v>
      </c>
      <c r="G82" s="410">
        <f>+'Ark1'!R706</f>
        <v>1335</v>
      </c>
      <c r="H82" s="94">
        <f t="shared" si="9"/>
        <v>-1531</v>
      </c>
      <c r="I82" s="89">
        <f>+'Ark1'!AG706</f>
        <v>14.14838022353482</v>
      </c>
      <c r="J82" s="143">
        <f t="shared" si="10"/>
        <v>-16.092265732811697</v>
      </c>
      <c r="K82" s="89">
        <f>+'Ark1'!AH706</f>
        <v>0</v>
      </c>
      <c r="L82" s="314"/>
      <c r="M82" s="46"/>
      <c r="N82" s="46"/>
      <c r="O82" s="46"/>
      <c r="P82" s="87">
        <f>+'Ark1'!S706</f>
        <v>3.9108614232209744</v>
      </c>
      <c r="Q82" s="113">
        <f t="shared" si="11"/>
        <v>-0.75278128438544556</v>
      </c>
      <c r="R82" s="46"/>
      <c r="S82" s="113"/>
      <c r="T82" s="46"/>
      <c r="U82" s="113"/>
      <c r="V82" s="46"/>
      <c r="W82" s="87">
        <f>+'Ark1'!T706</f>
        <v>2.87565543071161</v>
      </c>
      <c r="X82" s="113">
        <f t="shared" si="12"/>
        <v>0.21864217181419221</v>
      </c>
      <c r="Y82" s="77"/>
      <c r="Z82" s="87">
        <f>+'Ark1'!U706</f>
        <v>6.7247940074906349</v>
      </c>
      <c r="AA82" s="113">
        <f t="shared" si="13"/>
        <v>1.1422399251459066</v>
      </c>
      <c r="AB82" s="89">
        <f>+'Ark1'!W706</f>
        <v>0</v>
      </c>
      <c r="AC82" s="46"/>
      <c r="AD82" s="87">
        <f>+'Ark1'!Z706</f>
        <v>2.4201602259695312</v>
      </c>
      <c r="AE82" s="87">
        <f>+'Ark1'!AA706</f>
        <v>1.6689256247946165</v>
      </c>
      <c r="AF82" s="87">
        <f>+'Ark1'!AB706</f>
        <v>1.3742846423778996</v>
      </c>
      <c r="AG82" s="87">
        <f t="shared" si="14"/>
        <v>1.7195173338440903</v>
      </c>
      <c r="AH82" s="139">
        <f t="shared" si="15"/>
        <v>18.287671232876711</v>
      </c>
      <c r="AI82" s="46"/>
      <c r="AJ82" s="22"/>
      <c r="AK82" s="22"/>
      <c r="AL82" s="22"/>
    </row>
    <row r="83" spans="1:38" ht="15" customHeight="1">
      <c r="A83" s="46"/>
      <c r="B83" s="86">
        <f>+'Ark1'!C707</f>
        <v>2007</v>
      </c>
      <c r="C83" s="86">
        <f>+'Ark1'!G707</f>
        <v>1</v>
      </c>
      <c r="D83" s="87" t="str">
        <f>VLOOKUP(C83,RNR!$D$7:$E$10,2)</f>
        <v>Øst</v>
      </c>
      <c r="E83" s="86">
        <f>+'Ark1'!Q707</f>
        <v>135</v>
      </c>
      <c r="F83" s="94">
        <f t="shared" si="8"/>
        <v>-43</v>
      </c>
      <c r="G83" s="410">
        <f>+'Ark1'!R707</f>
        <v>2923</v>
      </c>
      <c r="H83" s="94">
        <f t="shared" si="9"/>
        <v>-458</v>
      </c>
      <c r="I83" s="89">
        <f>+'Ark1'!AG707</f>
        <v>33.310175577891286</v>
      </c>
      <c r="J83" s="143">
        <f t="shared" si="10"/>
        <v>-3.3161314177010226</v>
      </c>
      <c r="K83" s="89">
        <f>+'Ark1'!AH707</f>
        <v>0.20526855969893951</v>
      </c>
      <c r="L83" s="314"/>
      <c r="M83" s="46"/>
      <c r="N83" s="46"/>
      <c r="O83" s="46"/>
      <c r="P83" s="87">
        <f>+'Ark1'!S707</f>
        <v>4.8433116660964783</v>
      </c>
      <c r="Q83" s="113">
        <f t="shared" si="11"/>
        <v>1.3623888621923066</v>
      </c>
      <c r="R83" s="46"/>
      <c r="S83" s="113"/>
      <c r="T83" s="46"/>
      <c r="U83" s="113"/>
      <c r="V83" s="46"/>
      <c r="W83" s="87">
        <f>+'Ark1'!T707</f>
        <v>3.3561409510776596</v>
      </c>
      <c r="X83" s="113">
        <f t="shared" si="12"/>
        <v>0.30260649381649385</v>
      </c>
      <c r="Y83" s="77"/>
      <c r="Z83" s="87">
        <f>+'Ark1'!U707</f>
        <v>6.3152582962709607</v>
      </c>
      <c r="AA83" s="113">
        <f t="shared" si="13"/>
        <v>0.58378831697489542</v>
      </c>
      <c r="AB83" s="89">
        <f>+'Ark1'!W707</f>
        <v>0</v>
      </c>
      <c r="AC83" s="46"/>
      <c r="AD83" s="87">
        <f>+'Ark1'!Z707</f>
        <v>2.823129111734187</v>
      </c>
      <c r="AE83" s="87">
        <f>+'Ark1'!AA707</f>
        <v>1.6562467145001587</v>
      </c>
      <c r="AF83" s="87">
        <f>+'Ark1'!AB707</f>
        <v>1.5801385794240037</v>
      </c>
      <c r="AG83" s="87">
        <f t="shared" si="14"/>
        <v>1.3039132584587136</v>
      </c>
      <c r="AH83" s="139">
        <f t="shared" si="15"/>
        <v>21.651851851851852</v>
      </c>
      <c r="AI83" s="46"/>
      <c r="AJ83" s="22"/>
      <c r="AK83" s="22"/>
      <c r="AL83" s="22"/>
    </row>
    <row r="84" spans="1:38" ht="15" customHeight="1">
      <c r="A84" s="46"/>
      <c r="B84" s="86">
        <f>+'Ark1'!C708</f>
        <v>2007</v>
      </c>
      <c r="C84" s="86">
        <f>+'Ark1'!G708</f>
        <v>2</v>
      </c>
      <c r="D84" s="87" t="str">
        <f>VLOOKUP(C84,RNR!$D$7:$E$10,2)</f>
        <v>Vest</v>
      </c>
      <c r="E84" s="86">
        <f>+'Ark1'!Q708</f>
        <v>166</v>
      </c>
      <c r="F84" s="94">
        <f t="shared" si="8"/>
        <v>112</v>
      </c>
      <c r="G84" s="410">
        <f>+'Ark1'!R708</f>
        <v>3351</v>
      </c>
      <c r="H84" s="94">
        <f t="shared" si="9"/>
        <v>1589</v>
      </c>
      <c r="I84" s="89">
        <f>+'Ark1'!AG708</f>
        <v>37.38311348503165</v>
      </c>
      <c r="J84" s="143">
        <f t="shared" si="10"/>
        <v>22.23727432392813</v>
      </c>
      <c r="K84" s="89">
        <f>+'Ark1'!AH708</f>
        <v>0.68636227991644283</v>
      </c>
      <c r="L84" s="314"/>
      <c r="M84" s="46"/>
      <c r="N84" s="46"/>
      <c r="O84" s="46"/>
      <c r="P84" s="87">
        <f>+'Ark1'!S708</f>
        <v>3.8260220829603102</v>
      </c>
      <c r="Q84" s="113">
        <f t="shared" si="11"/>
        <v>-0.32834795109190429</v>
      </c>
      <c r="R84" s="46"/>
      <c r="S84" s="113"/>
      <c r="T84" s="46"/>
      <c r="U84" s="113"/>
      <c r="V84" s="46"/>
      <c r="W84" s="87">
        <f>+'Ark1'!T708</f>
        <v>3.210086541330945</v>
      </c>
      <c r="X84" s="113">
        <f t="shared" si="12"/>
        <v>-0.92952753358392393</v>
      </c>
      <c r="Y84" s="77"/>
      <c r="Z84" s="87">
        <f>+'Ark1'!U708</f>
        <v>6.1822142643986799</v>
      </c>
      <c r="AA84" s="113">
        <f t="shared" si="13"/>
        <v>1.6343709045802877</v>
      </c>
      <c r="AB84" s="89">
        <f>+'Ark1'!W708</f>
        <v>0</v>
      </c>
      <c r="AC84" s="46"/>
      <c r="AD84" s="87">
        <f>+'Ark1'!Z708</f>
        <v>3.0078441153209003</v>
      </c>
      <c r="AE84" s="87">
        <f>+'Ark1'!AA708</f>
        <v>1.4005978680738722</v>
      </c>
      <c r="AF84" s="87">
        <f>+'Ark1'!AB708</f>
        <v>1.4916558001871201</v>
      </c>
      <c r="AG84" s="87">
        <f t="shared" si="14"/>
        <v>1.6158333983308617</v>
      </c>
      <c r="AH84" s="139">
        <f t="shared" si="15"/>
        <v>20.186746987951807</v>
      </c>
      <c r="AI84" s="46"/>
      <c r="AJ84" s="22"/>
      <c r="AK84" s="22"/>
      <c r="AL84" s="22"/>
    </row>
    <row r="85" spans="1:38" ht="15" customHeight="1">
      <c r="A85" s="46"/>
      <c r="B85" s="86">
        <f>+'Ark1'!C709</f>
        <v>2007</v>
      </c>
      <c r="C85" s="86">
        <f>+'Ark1'!G709</f>
        <v>3</v>
      </c>
      <c r="D85" s="87" t="str">
        <f>VLOOKUP(C85,RNR!$D$7:$E$10,2)</f>
        <v>Midt</v>
      </c>
      <c r="E85" s="86">
        <f>+'Ark1'!Q709</f>
        <v>56</v>
      </c>
      <c r="F85" s="94">
        <f t="shared" si="8"/>
        <v>-24</v>
      </c>
      <c r="G85" s="410">
        <f>+'Ark1'!R709</f>
        <v>1703</v>
      </c>
      <c r="H85" s="94">
        <f t="shared" si="9"/>
        <v>351</v>
      </c>
      <c r="I85" s="89">
        <f>+'Ark1'!AG709</f>
        <v>14.22577909305808</v>
      </c>
      <c r="J85" s="143">
        <f t="shared" si="10"/>
        <v>-3.7614287938995581</v>
      </c>
      <c r="K85" s="89">
        <f>+'Ark1'!AH709</f>
        <v>0</v>
      </c>
      <c r="L85" s="314"/>
      <c r="M85" s="46"/>
      <c r="N85" s="46"/>
      <c r="O85" s="46"/>
      <c r="P85" s="87">
        <f>+'Ark1'!S709</f>
        <v>4.3793305930710513</v>
      </c>
      <c r="Q85" s="113">
        <f t="shared" si="11"/>
        <v>0.35270337413613895</v>
      </c>
      <c r="R85" s="46"/>
      <c r="S85" s="113"/>
      <c r="T85" s="46"/>
      <c r="U85" s="113"/>
      <c r="V85" s="46"/>
      <c r="W85" s="87">
        <f>+'Ark1'!T709</f>
        <v>3.7592483852025849</v>
      </c>
      <c r="X85" s="113">
        <f t="shared" si="12"/>
        <v>0.77847915443335491</v>
      </c>
      <c r="Y85" s="77"/>
      <c r="Z85" s="87">
        <f>+'Ark1'!U709</f>
        <v>4.6291837933059297</v>
      </c>
      <c r="AA85" s="113">
        <f t="shared" si="13"/>
        <v>-2.4097215321378593</v>
      </c>
      <c r="AB85" s="89">
        <f>+'Ark1'!W709</f>
        <v>0</v>
      </c>
      <c r="AC85" s="46"/>
      <c r="AD85" s="87">
        <f>+'Ark1'!Z709</f>
        <v>1.9968206622471527</v>
      </c>
      <c r="AE85" s="87">
        <f>+'Ark1'!AA709</f>
        <v>1.48370527690761</v>
      </c>
      <c r="AF85" s="87">
        <f>+'Ark1'!AB709</f>
        <v>1.6039608632786437</v>
      </c>
      <c r="AG85" s="87">
        <f t="shared" si="14"/>
        <v>1.0570528291767227</v>
      </c>
      <c r="AH85" s="139">
        <f t="shared" si="15"/>
        <v>30.410714285714285</v>
      </c>
      <c r="AI85" s="46"/>
      <c r="AJ85" s="22"/>
      <c r="AK85" s="22"/>
      <c r="AL85" s="22"/>
    </row>
    <row r="86" spans="1:38" ht="15" customHeight="1">
      <c r="A86" s="46"/>
      <c r="B86" s="86">
        <f>+'Ark1'!C710</f>
        <v>2007</v>
      </c>
      <c r="C86" s="86">
        <f>+'Ark1'!G710</f>
        <v>4</v>
      </c>
      <c r="D86" s="87" t="str">
        <f>VLOOKUP(C86,RNR!$D$7:$E$10,2)</f>
        <v>Nord</v>
      </c>
      <c r="E86" s="86">
        <f>+'Ark1'!Q710</f>
        <v>71</v>
      </c>
      <c r="F86" s="94">
        <f t="shared" si="8"/>
        <v>-56</v>
      </c>
      <c r="G86" s="410">
        <f>+'Ark1'!R710</f>
        <v>1127</v>
      </c>
      <c r="H86" s="94">
        <f t="shared" si="9"/>
        <v>-1786</v>
      </c>
      <c r="I86" s="89">
        <f>+'Ark1'!AG710</f>
        <v>15.080931844018981</v>
      </c>
      <c r="J86" s="143">
        <f t="shared" si="10"/>
        <v>-17.56489465594117</v>
      </c>
      <c r="K86" s="89">
        <f>+'Ark1'!AH710</f>
        <v>0</v>
      </c>
      <c r="L86" s="314"/>
      <c r="M86" s="46"/>
      <c r="N86" s="46"/>
      <c r="O86" s="46"/>
      <c r="P86" s="87">
        <f>+'Ark1'!S710</f>
        <v>4.2954747116237799</v>
      </c>
      <c r="Q86" s="113">
        <f t="shared" si="11"/>
        <v>-0.27987715929966761</v>
      </c>
      <c r="R86" s="46"/>
      <c r="S86" s="113"/>
      <c r="T86" s="46"/>
      <c r="U86" s="113"/>
      <c r="V86" s="46"/>
      <c r="W86" s="87">
        <f>+'Ark1'!T710</f>
        <v>2.9609582963620236</v>
      </c>
      <c r="X86" s="113">
        <f t="shared" si="12"/>
        <v>0.50369774023432035</v>
      </c>
      <c r="Y86" s="77"/>
      <c r="Z86" s="87">
        <f>+'Ark1'!U710</f>
        <v>7.4156166814551874</v>
      </c>
      <c r="AA86" s="113">
        <f t="shared" si="13"/>
        <v>1.3680025379605167</v>
      </c>
      <c r="AB86" s="89">
        <f>+'Ark1'!W710</f>
        <v>0</v>
      </c>
      <c r="AC86" s="46"/>
      <c r="AD86" s="87">
        <f>+'Ark1'!Z710</f>
        <v>2.5873943868053262</v>
      </c>
      <c r="AE86" s="87">
        <f>+'Ark1'!AA710</f>
        <v>1.6273524153631205</v>
      </c>
      <c r="AF86" s="87">
        <f>+'Ark1'!AB710</f>
        <v>1.405491247846383</v>
      </c>
      <c r="AG86" s="87">
        <f t="shared" si="14"/>
        <v>1.726378847345589</v>
      </c>
      <c r="AH86" s="139">
        <f t="shared" si="15"/>
        <v>15.873239436619718</v>
      </c>
      <c r="AI86" s="46"/>
      <c r="AJ86" s="22"/>
      <c r="AK86" s="22"/>
      <c r="AL86" s="22"/>
    </row>
    <row r="87" spans="1:38" ht="15" customHeight="1">
      <c r="A87" s="46"/>
      <c r="B87" s="86">
        <f>+'Ark1'!C711</f>
        <v>2006</v>
      </c>
      <c r="C87" s="86">
        <f>+'Ark1'!G711</f>
        <v>1</v>
      </c>
      <c r="D87" s="87" t="str">
        <f>VLOOKUP(C87,RNR!$D$7:$E$10,2)</f>
        <v>Øst</v>
      </c>
      <c r="E87" s="86">
        <f>+'Ark1'!Q711</f>
        <v>119</v>
      </c>
      <c r="F87" s="94">
        <f t="shared" si="8"/>
        <v>-66</v>
      </c>
      <c r="G87" s="410">
        <f>+'Ark1'!R711</f>
        <v>2866</v>
      </c>
      <c r="H87" s="94">
        <f t="shared" si="9"/>
        <v>-645</v>
      </c>
      <c r="I87" s="89">
        <f>+'Ark1'!AG711</f>
        <v>30.240645956346519</v>
      </c>
      <c r="J87" s="143">
        <f t="shared" si="10"/>
        <v>-8.2017341144796418</v>
      </c>
      <c r="K87" s="89">
        <f>+'Ark1'!AH711</f>
        <v>0</v>
      </c>
      <c r="L87" s="314"/>
      <c r="M87" s="46"/>
      <c r="N87" s="46"/>
      <c r="O87" s="46"/>
      <c r="P87" s="87">
        <f>+'Ark1'!S711</f>
        <v>4.66364270760642</v>
      </c>
      <c r="Q87" s="113">
        <f t="shared" si="11"/>
        <v>1.3902163333540702</v>
      </c>
      <c r="R87" s="46"/>
      <c r="S87" s="113"/>
      <c r="T87" s="46"/>
      <c r="U87" s="113"/>
      <c r="V87" s="46"/>
      <c r="W87" s="87">
        <f>+'Ark1'!T711</f>
        <v>2.6570132588974178</v>
      </c>
      <c r="X87" s="113">
        <f t="shared" si="12"/>
        <v>-0.19801379892086812</v>
      </c>
      <c r="Y87" s="77"/>
      <c r="Z87" s="87">
        <f>+'Ark1'!U711</f>
        <v>5.5825540823447284</v>
      </c>
      <c r="AA87" s="113">
        <f t="shared" si="13"/>
        <v>-0.32593352802268072</v>
      </c>
      <c r="AB87" s="89">
        <f>+'Ark1'!W711</f>
        <v>0</v>
      </c>
      <c r="AC87" s="46"/>
      <c r="AD87" s="87">
        <f>+'Ark1'!Z711</f>
        <v>2.3409971947988941</v>
      </c>
      <c r="AE87" s="87">
        <f>+'Ark1'!AA711</f>
        <v>1.4851852229913856</v>
      </c>
      <c r="AF87" s="87">
        <f>+'Ark1'!AB711</f>
        <v>1.2778432896711123</v>
      </c>
      <c r="AG87" s="87">
        <f t="shared" si="14"/>
        <v>1.1970372587161449</v>
      </c>
      <c r="AH87" s="139">
        <f t="shared" si="15"/>
        <v>24.084033613445378</v>
      </c>
      <c r="AI87" s="46"/>
      <c r="AJ87" s="22"/>
      <c r="AK87" s="22"/>
      <c r="AL87" s="22"/>
    </row>
    <row r="88" spans="1:38" ht="15" customHeight="1">
      <c r="A88" s="46"/>
      <c r="B88" s="86">
        <f>+'Ark1'!C712</f>
        <v>2006</v>
      </c>
      <c r="C88" s="86">
        <f>+'Ark1'!G712</f>
        <v>2</v>
      </c>
      <c r="D88" s="87" t="str">
        <f>VLOOKUP(C88,RNR!$D$7:$E$10,2)</f>
        <v>Vest</v>
      </c>
      <c r="E88" s="86">
        <f>+'Ark1'!Q712</f>
        <v>178</v>
      </c>
      <c r="F88" s="94">
        <f t="shared" si="8"/>
        <v>130</v>
      </c>
      <c r="G88" s="410">
        <f>+'Ark1'!R712</f>
        <v>3381</v>
      </c>
      <c r="H88" s="94">
        <f t="shared" si="9"/>
        <v>1174</v>
      </c>
      <c r="I88" s="89">
        <f>+'Ark1'!AG712</f>
        <v>36.626306995592309</v>
      </c>
      <c r="J88" s="143">
        <f t="shared" si="10"/>
        <v>19.121382334110649</v>
      </c>
      <c r="K88" s="89">
        <f>+'Ark1'!AH712</f>
        <v>0.23661638568470872</v>
      </c>
      <c r="L88" s="314"/>
      <c r="M88" s="46"/>
      <c r="N88" s="46"/>
      <c r="O88" s="46"/>
      <c r="P88" s="87">
        <f>+'Ark1'!S712</f>
        <v>3.4809228039041717</v>
      </c>
      <c r="Q88" s="113">
        <f t="shared" si="11"/>
        <v>-1.2789322028923835</v>
      </c>
      <c r="R88" s="46"/>
      <c r="S88" s="113"/>
      <c r="T88" s="46"/>
      <c r="U88" s="113"/>
      <c r="V88" s="46"/>
      <c r="W88" s="87">
        <f>+'Ark1'!T712</f>
        <v>3.0535344572611658</v>
      </c>
      <c r="X88" s="113">
        <f t="shared" si="12"/>
        <v>-1.2736064580084294</v>
      </c>
      <c r="Y88" s="77"/>
      <c r="Z88" s="87">
        <f>+'Ark1'!U712</f>
        <v>5.7314699792960653</v>
      </c>
      <c r="AA88" s="113">
        <f t="shared" si="13"/>
        <v>1.4513612343934801</v>
      </c>
      <c r="AB88" s="89">
        <f>+'Ark1'!W712</f>
        <v>0</v>
      </c>
      <c r="AC88" s="46"/>
      <c r="AD88" s="87">
        <f>+'Ark1'!Z712</f>
        <v>3.203557047462255</v>
      </c>
      <c r="AE88" s="87">
        <f>+'Ark1'!AA712</f>
        <v>1.3628809197126199</v>
      </c>
      <c r="AF88" s="87">
        <f>+'Ark1'!AB712</f>
        <v>1.4504851622564003</v>
      </c>
      <c r="AG88" s="87">
        <f t="shared" si="14"/>
        <v>1.6465375138074594</v>
      </c>
      <c r="AH88" s="139">
        <f t="shared" si="15"/>
        <v>18.99438202247191</v>
      </c>
      <c r="AI88" s="46"/>
      <c r="AJ88" s="22"/>
      <c r="AK88" s="22"/>
      <c r="AL88" s="22"/>
    </row>
    <row r="89" spans="1:38" ht="15" customHeight="1">
      <c r="A89" s="46"/>
      <c r="B89" s="86">
        <f>+'Ark1'!C713</f>
        <v>2006</v>
      </c>
      <c r="C89" s="86">
        <f>+'Ark1'!G713</f>
        <v>3</v>
      </c>
      <c r="D89" s="87" t="str">
        <f>VLOOKUP(C89,RNR!$D$7:$E$10,2)</f>
        <v>Midt</v>
      </c>
      <c r="E89" s="86">
        <f>+'Ark1'!Q713</f>
        <v>54</v>
      </c>
      <c r="F89" s="94">
        <f t="shared" si="8"/>
        <v>-20</v>
      </c>
      <c r="G89" s="410">
        <f>+'Ark1'!R713</f>
        <v>1762</v>
      </c>
      <c r="H89" s="94">
        <f t="shared" si="9"/>
        <v>859</v>
      </c>
      <c r="I89" s="89">
        <f>+'Ark1'!AG713</f>
        <v>15.14583916110352</v>
      </c>
      <c r="J89" s="143">
        <f t="shared" si="10"/>
        <v>3.738970393371492</v>
      </c>
      <c r="K89" s="89">
        <f>+'Ark1'!AH713</f>
        <v>0</v>
      </c>
      <c r="L89" s="314"/>
      <c r="M89" s="46"/>
      <c r="N89" s="46"/>
      <c r="O89" s="46"/>
      <c r="P89" s="87">
        <f>+'Ark1'!S713</f>
        <v>4.1543700340522145</v>
      </c>
      <c r="Q89" s="113">
        <f t="shared" si="11"/>
        <v>9.678420902452789E-2</v>
      </c>
      <c r="R89" s="46"/>
      <c r="S89" s="113"/>
      <c r="T89" s="46"/>
      <c r="U89" s="113"/>
      <c r="V89" s="46"/>
      <c r="W89" s="87">
        <f>+'Ark1'!T713</f>
        <v>4.1396140749148689</v>
      </c>
      <c r="X89" s="113">
        <f t="shared" si="12"/>
        <v>1.4563361125671386</v>
      </c>
      <c r="Y89" s="77"/>
      <c r="Z89" s="87">
        <f>+'Ark1'!U713</f>
        <v>4.5478433598183923</v>
      </c>
      <c r="AA89" s="113">
        <f t="shared" si="13"/>
        <v>-2.2688786778338725</v>
      </c>
      <c r="AB89" s="89">
        <f>+'Ark1'!W713</f>
        <v>0</v>
      </c>
      <c r="AC89" s="46"/>
      <c r="AD89" s="87">
        <f>+'Ark1'!Z713</f>
        <v>2.2498047342142065</v>
      </c>
      <c r="AE89" s="87">
        <f>+'Ark1'!AA713</f>
        <v>1.4009100639331449</v>
      </c>
      <c r="AF89" s="87">
        <f>+'Ark1'!AB713</f>
        <v>1.5530086755739732</v>
      </c>
      <c r="AG89" s="87">
        <f t="shared" si="14"/>
        <v>1.0947131147540992</v>
      </c>
      <c r="AH89" s="139">
        <f t="shared" si="15"/>
        <v>32.629629629629626</v>
      </c>
      <c r="AI89" s="46"/>
      <c r="AJ89" s="22"/>
      <c r="AK89" s="22"/>
      <c r="AL89" s="22"/>
    </row>
    <row r="90" spans="1:38" ht="15" customHeight="1">
      <c r="A90" s="46"/>
      <c r="B90" s="86">
        <f>+'Ark1'!C714</f>
        <v>2006</v>
      </c>
      <c r="C90" s="86">
        <f>+'Ark1'!G714</f>
        <v>4</v>
      </c>
      <c r="D90" s="87" t="str">
        <f>VLOOKUP(C90,RNR!$D$7:$E$10,2)</f>
        <v>Nord</v>
      </c>
      <c r="E90" s="86">
        <f>+'Ark1'!Q714</f>
        <v>80</v>
      </c>
      <c r="F90" s="94">
        <f t="shared" si="8"/>
        <v>-45</v>
      </c>
      <c r="G90" s="410">
        <f>+'Ark1'!R714</f>
        <v>1352</v>
      </c>
      <c r="H90" s="94">
        <f t="shared" si="9"/>
        <v>-1266</v>
      </c>
      <c r="I90" s="89">
        <f>+'Ark1'!AG714</f>
        <v>17.987207886957638</v>
      </c>
      <c r="J90" s="143">
        <f t="shared" si="10"/>
        <v>-10.283075485145059</v>
      </c>
      <c r="K90" s="89">
        <f>+'Ark1'!AH714</f>
        <v>0</v>
      </c>
      <c r="L90" s="314"/>
      <c r="M90" s="46"/>
      <c r="N90" s="46"/>
      <c r="O90" s="46"/>
      <c r="P90" s="87">
        <f>+'Ark1'!S714</f>
        <v>4.0266272189349124</v>
      </c>
      <c r="Q90" s="113">
        <f t="shared" si="11"/>
        <v>-0.29040868633628669</v>
      </c>
      <c r="R90" s="46"/>
      <c r="S90" s="113"/>
      <c r="T90" s="46"/>
      <c r="U90" s="113"/>
      <c r="V90" s="46"/>
      <c r="W90" s="87">
        <f>+'Ark1'!T714</f>
        <v>2.9807692307692299</v>
      </c>
      <c r="X90" s="113">
        <f t="shared" si="12"/>
        <v>0.74203737439031414</v>
      </c>
      <c r="Y90" s="77"/>
      <c r="Z90" s="87">
        <f>+'Ark1'!U714</f>
        <v>7.038905325443789</v>
      </c>
      <c r="AA90" s="113">
        <f t="shared" si="13"/>
        <v>1.0690810320900885</v>
      </c>
      <c r="AB90" s="89">
        <f>+'Ark1'!W714</f>
        <v>0</v>
      </c>
      <c r="AC90" s="46"/>
      <c r="AD90" s="87">
        <f>+'Ark1'!Z714</f>
        <v>2.5547544694785596</v>
      </c>
      <c r="AE90" s="87">
        <f>+'Ark1'!AA714</f>
        <v>1.5120427374027829</v>
      </c>
      <c r="AF90" s="87">
        <f>+'Ark1'!AB714</f>
        <v>1.3818080514761304</v>
      </c>
      <c r="AG90" s="87">
        <f t="shared" si="14"/>
        <v>1.7480896399706098</v>
      </c>
      <c r="AH90" s="139">
        <f t="shared" si="15"/>
        <v>16.899999999999999</v>
      </c>
      <c r="AI90" s="46"/>
      <c r="AJ90" s="22"/>
      <c r="AK90" s="22"/>
      <c r="AL90" s="22"/>
    </row>
    <row r="91" spans="1:38" ht="15" customHeight="1">
      <c r="A91" s="46"/>
      <c r="B91" s="86">
        <f>+'Ark1'!C715</f>
        <v>2005</v>
      </c>
      <c r="C91" s="86">
        <f>+'Ark1'!G715</f>
        <v>1</v>
      </c>
      <c r="D91" s="87" t="str">
        <f>VLOOKUP(C91,RNR!$D$7:$E$10,2)</f>
        <v>Øst</v>
      </c>
      <c r="E91" s="86">
        <f>+'Ark1'!Q715</f>
        <v>127</v>
      </c>
      <c r="F91" s="94">
        <f t="shared" si="8"/>
        <v>-68</v>
      </c>
      <c r="G91" s="410">
        <f>+'Ark1'!R715</f>
        <v>2913</v>
      </c>
      <c r="H91" s="94">
        <f t="shared" si="9"/>
        <v>-712</v>
      </c>
      <c r="I91" s="89">
        <f>+'Ark1'!AG715</f>
        <v>32.645826499960151</v>
      </c>
      <c r="J91" s="143">
        <f t="shared" si="10"/>
        <v>-5.3903574368608602</v>
      </c>
      <c r="K91" s="89">
        <f>+'Ark1'!AH715</f>
        <v>0.13731548232063162</v>
      </c>
      <c r="L91" s="314"/>
      <c r="M91" s="46"/>
      <c r="N91" s="46"/>
      <c r="O91" s="46"/>
      <c r="P91" s="87">
        <f>+'Ark1'!S715</f>
        <v>4.5753518709234475</v>
      </c>
      <c r="Q91" s="113">
        <f t="shared" si="11"/>
        <v>1.2611449743717236</v>
      </c>
      <c r="R91" s="46"/>
      <c r="S91" s="113"/>
      <c r="T91" s="46"/>
      <c r="U91" s="113"/>
      <c r="V91" s="46"/>
      <c r="W91" s="87">
        <f>+'Ark1'!T715</f>
        <v>2.4572605561277032</v>
      </c>
      <c r="X91" s="113">
        <f t="shared" si="12"/>
        <v>-0.45308427145850416</v>
      </c>
      <c r="Y91" s="77"/>
      <c r="Z91" s="87">
        <f>+'Ark1'!U715</f>
        <v>6.0476141434946706</v>
      </c>
      <c r="AA91" s="113">
        <f t="shared" si="13"/>
        <v>0.24678655728777965</v>
      </c>
      <c r="AB91" s="89">
        <f>+'Ark1'!W715</f>
        <v>0</v>
      </c>
      <c r="AC91" s="46"/>
      <c r="AD91" s="87">
        <f>+'Ark1'!Z715</f>
        <v>2.5977535198539026</v>
      </c>
      <c r="AE91" s="87">
        <f>+'Ark1'!AA715</f>
        <v>1.6051870803006931</v>
      </c>
      <c r="AF91" s="87">
        <f>+'Ark1'!AB715</f>
        <v>1.255393983567707</v>
      </c>
      <c r="AG91" s="87">
        <f t="shared" si="14"/>
        <v>1.3217812124849919</v>
      </c>
      <c r="AH91" s="139">
        <f t="shared" si="15"/>
        <v>22.937007874015748</v>
      </c>
      <c r="AI91" s="46"/>
      <c r="AJ91" s="22"/>
      <c r="AK91" s="22"/>
      <c r="AL91" s="22"/>
    </row>
    <row r="92" spans="1:38" ht="15" customHeight="1">
      <c r="A92" s="46"/>
      <c r="B92" s="86">
        <f>+'Ark1'!C716</f>
        <v>2005</v>
      </c>
      <c r="C92" s="86">
        <f>+'Ark1'!G716</f>
        <v>2</v>
      </c>
      <c r="D92" s="87" t="str">
        <f>VLOOKUP(C92,RNR!$D$7:$E$10,2)</f>
        <v>Vest</v>
      </c>
      <c r="E92" s="86">
        <f>+'Ark1'!Q716</f>
        <v>185</v>
      </c>
      <c r="F92" s="94">
        <f t="shared" si="8"/>
        <v>123</v>
      </c>
      <c r="G92" s="410">
        <f>+'Ark1'!R716</f>
        <v>3511</v>
      </c>
      <c r="H92" s="94">
        <f t="shared" si="9"/>
        <v>1497</v>
      </c>
      <c r="I92" s="89">
        <f>+'Ark1'!AG716</f>
        <v>38.442380070826161</v>
      </c>
      <c r="J92" s="143">
        <f t="shared" si="10"/>
        <v>22.271213625440311</v>
      </c>
      <c r="K92" s="89">
        <f>+'Ark1'!AH716</f>
        <v>0.4557106237539163</v>
      </c>
      <c r="L92" s="314"/>
      <c r="M92" s="46"/>
      <c r="N92" s="46"/>
      <c r="O92" s="46"/>
      <c r="P92" s="87">
        <f>+'Ark1'!S716</f>
        <v>3.2734263742523497</v>
      </c>
      <c r="Q92" s="113">
        <f t="shared" si="11"/>
        <v>-1.1982717389551993</v>
      </c>
      <c r="R92" s="46"/>
      <c r="S92" s="113"/>
      <c r="T92" s="46"/>
      <c r="U92" s="113"/>
      <c r="V92" s="46"/>
      <c r="W92" s="87">
        <f>+'Ark1'!T716</f>
        <v>2.8550270578182859</v>
      </c>
      <c r="X92" s="113">
        <f t="shared" si="12"/>
        <v>-1.3197495062333529</v>
      </c>
      <c r="Y92" s="77"/>
      <c r="Z92" s="87">
        <f>+'Ark1'!U716</f>
        <v>5.9084876103674091</v>
      </c>
      <c r="AA92" s="113">
        <f t="shared" si="13"/>
        <v>1.4695104504865748</v>
      </c>
      <c r="AB92" s="89">
        <f>+'Ark1'!W716</f>
        <v>0</v>
      </c>
      <c r="AC92" s="46"/>
      <c r="AD92" s="87">
        <f>+'Ark1'!Z716</f>
        <v>3.2471579962279198</v>
      </c>
      <c r="AE92" s="87">
        <f>+'Ark1'!AA716</f>
        <v>1.2020952325346457</v>
      </c>
      <c r="AF92" s="87">
        <f>+'Ark1'!AB716</f>
        <v>1.3684828485854492</v>
      </c>
      <c r="AG92" s="87">
        <f t="shared" si="14"/>
        <v>1.8049856434351321</v>
      </c>
      <c r="AH92" s="139">
        <f t="shared" si="15"/>
        <v>18.978378378378377</v>
      </c>
      <c r="AI92" s="46"/>
      <c r="AJ92" s="22"/>
      <c r="AK92" s="22"/>
      <c r="AL92" s="22"/>
    </row>
    <row r="93" spans="1:38" ht="15" customHeight="1">
      <c r="A93" s="46"/>
      <c r="B93" s="86">
        <f>+'Ark1'!C717</f>
        <v>2005</v>
      </c>
      <c r="C93" s="86">
        <f>+'Ark1'!G717</f>
        <v>3</v>
      </c>
      <c r="D93" s="87" t="str">
        <f>VLOOKUP(C93,RNR!$D$7:$E$10,2)</f>
        <v>Midt</v>
      </c>
      <c r="E93" s="86">
        <f>+'Ark1'!Q717</f>
        <v>48</v>
      </c>
      <c r="F93" s="94">
        <f t="shared" si="8"/>
        <v>-44</v>
      </c>
      <c r="G93" s="410">
        <f>+'Ark1'!R717</f>
        <v>2207</v>
      </c>
      <c r="H93" s="94">
        <f t="shared" si="9"/>
        <v>759</v>
      </c>
      <c r="I93" s="89">
        <f>+'Ark1'!AG717</f>
        <v>17.50492466148166</v>
      </c>
      <c r="J93" s="143">
        <f t="shared" si="10"/>
        <v>-1.7441584208778949E-2</v>
      </c>
      <c r="K93" s="89">
        <f>+'Ark1'!AH717</f>
        <v>0</v>
      </c>
      <c r="L93" s="314"/>
      <c r="M93" s="46"/>
      <c r="N93" s="46"/>
      <c r="O93" s="46"/>
      <c r="P93" s="87">
        <f>+'Ark1'!S717</f>
        <v>4.7598550067965553</v>
      </c>
      <c r="Q93" s="113">
        <f t="shared" si="11"/>
        <v>0.29438539353688764</v>
      </c>
      <c r="R93" s="46"/>
      <c r="S93" s="113"/>
      <c r="T93" s="46"/>
      <c r="U93" s="113"/>
      <c r="V93" s="46"/>
      <c r="W93" s="87">
        <f>+'Ark1'!T717</f>
        <v>4.3271409152695952</v>
      </c>
      <c r="X93" s="113">
        <f t="shared" si="12"/>
        <v>1.2470304180320273</v>
      </c>
      <c r="Y93" s="77"/>
      <c r="Z93" s="87">
        <f>+'Ark1'!U717</f>
        <v>4.2801087449025852</v>
      </c>
      <c r="AA93" s="113">
        <f t="shared" si="13"/>
        <v>-2.4098774429427126</v>
      </c>
      <c r="AB93" s="89">
        <f>+'Ark1'!W717</f>
        <v>0</v>
      </c>
      <c r="AC93" s="46"/>
      <c r="AD93" s="87">
        <f>+'Ark1'!Z717</f>
        <v>1.7147718740194164</v>
      </c>
      <c r="AE93" s="87">
        <f>+'Ark1'!AA717</f>
        <v>1.6680481871608557</v>
      </c>
      <c r="AF93" s="87">
        <f>+'Ark1'!AB717</f>
        <v>1.3847188973353672</v>
      </c>
      <c r="AG93" s="87">
        <f t="shared" si="14"/>
        <v>0.89920990004759715</v>
      </c>
      <c r="AH93" s="139">
        <f t="shared" si="15"/>
        <v>45.979166666666664</v>
      </c>
      <c r="AI93" s="46"/>
      <c r="AJ93" s="22"/>
      <c r="AK93" s="22"/>
      <c r="AL93" s="22"/>
    </row>
    <row r="94" spans="1:38" ht="15" customHeight="1">
      <c r="A94" s="46"/>
      <c r="B94" s="86">
        <f>+'Ark1'!C718</f>
        <v>2005</v>
      </c>
      <c r="C94" s="86">
        <f>+'Ark1'!G718</f>
        <v>4</v>
      </c>
      <c r="D94" s="87" t="str">
        <f>VLOOKUP(C94,RNR!$D$7:$E$10,2)</f>
        <v>Nord</v>
      </c>
      <c r="E94" s="86">
        <f>+'Ark1'!Q718</f>
        <v>74</v>
      </c>
      <c r="F94" s="94">
        <f t="shared" si="8"/>
        <v>-19</v>
      </c>
      <c r="G94" s="410">
        <f>+'Ark1'!R718</f>
        <v>903</v>
      </c>
      <c r="H94" s="94">
        <f t="shared" si="9"/>
        <v>-1409</v>
      </c>
      <c r="I94" s="89">
        <f>+'Ark1'!AG718</f>
        <v>11.406868767732028</v>
      </c>
      <c r="J94" s="143">
        <f t="shared" si="10"/>
        <v>-13.612456257069301</v>
      </c>
      <c r="K94" s="89">
        <f>+'Ark1'!AH718</f>
        <v>0</v>
      </c>
      <c r="L94" s="314"/>
      <c r="M94" s="46"/>
      <c r="N94" s="46"/>
      <c r="O94" s="46"/>
      <c r="P94" s="87">
        <f>+'Ark1'!S718</f>
        <v>4.0575858250276866</v>
      </c>
      <c r="Q94" s="113">
        <f t="shared" si="11"/>
        <v>-0.3507186732422074</v>
      </c>
      <c r="R94" s="46"/>
      <c r="S94" s="113"/>
      <c r="T94" s="46"/>
      <c r="U94" s="113"/>
      <c r="V94" s="46"/>
      <c r="W94" s="87">
        <f>+'Ark1'!T718</f>
        <v>2.6832779623477303</v>
      </c>
      <c r="X94" s="113">
        <f t="shared" si="12"/>
        <v>-0.10175663972839422</v>
      </c>
      <c r="Y94" s="77"/>
      <c r="Z94" s="87">
        <f>+'Ark1'!U718</f>
        <v>6.8167220376522648</v>
      </c>
      <c r="AA94" s="113">
        <f t="shared" si="13"/>
        <v>1.6789625220813269</v>
      </c>
      <c r="AB94" s="89">
        <f>+'Ark1'!W718</f>
        <v>0</v>
      </c>
      <c r="AC94" s="46"/>
      <c r="AD94" s="87">
        <f>+'Ark1'!Z718</f>
        <v>2.5186738888981544</v>
      </c>
      <c r="AE94" s="87">
        <f>+'Ark1'!AA718</f>
        <v>1.6794654323732325</v>
      </c>
      <c r="AF94" s="87">
        <f>+'Ark1'!AB718</f>
        <v>1.3990257238139259</v>
      </c>
      <c r="AG94" s="87">
        <f t="shared" si="14"/>
        <v>1.6799945414847144</v>
      </c>
      <c r="AH94" s="139">
        <f t="shared" si="15"/>
        <v>12.202702702702704</v>
      </c>
      <c r="AI94" s="46"/>
      <c r="AJ94" s="22"/>
      <c r="AK94" s="22"/>
      <c r="AL94" s="22"/>
    </row>
    <row r="95" spans="1:38" ht="15" customHeight="1">
      <c r="A95" s="46"/>
      <c r="B95" s="86">
        <f>+'Ark1'!C719</f>
        <v>2004</v>
      </c>
      <c r="C95" s="86">
        <f>+'Ark1'!G719</f>
        <v>1</v>
      </c>
      <c r="D95" s="87" t="str">
        <f>VLOOKUP(C95,RNR!$D$7:$E$10,2)</f>
        <v>Øst</v>
      </c>
      <c r="E95" s="86">
        <f>+'Ark1'!Q719</f>
        <v>125</v>
      </c>
      <c r="F95" s="94">
        <f t="shared" si="8"/>
        <v>-53</v>
      </c>
      <c r="G95" s="410">
        <f>+'Ark1'!R719</f>
        <v>2618</v>
      </c>
      <c r="H95" s="94">
        <f t="shared" si="9"/>
        <v>-674</v>
      </c>
      <c r="I95" s="89">
        <f>+'Ark1'!AG719</f>
        <v>28.270283372102696</v>
      </c>
      <c r="J95" s="143">
        <f t="shared" si="10"/>
        <v>-12.601670172012057</v>
      </c>
      <c r="K95" s="89">
        <f>+'Ark1'!AH719</f>
        <v>0.38197097020626425</v>
      </c>
      <c r="L95" s="314"/>
      <c r="M95" s="46"/>
      <c r="N95" s="46"/>
      <c r="O95" s="46"/>
      <c r="P95" s="87">
        <f>+'Ark1'!S719</f>
        <v>4.3170359052711991</v>
      </c>
      <c r="Q95" s="113">
        <f t="shared" si="11"/>
        <v>0.9910942284789761</v>
      </c>
      <c r="R95" s="46"/>
      <c r="S95" s="113"/>
      <c r="T95" s="46"/>
      <c r="U95" s="113"/>
      <c r="V95" s="46"/>
      <c r="W95" s="87">
        <f>+'Ark1'!T719</f>
        <v>2.2387318563789158</v>
      </c>
      <c r="X95" s="113">
        <f t="shared" si="12"/>
        <v>-0.41315149720553013</v>
      </c>
      <c r="Y95" s="77"/>
      <c r="Z95" s="87">
        <f>+'Ark1'!U719</f>
        <v>5.9698242933537005</v>
      </c>
      <c r="AA95" s="113">
        <f t="shared" si="13"/>
        <v>7.5261717412022477E-2</v>
      </c>
      <c r="AB95" s="89">
        <f>+'Ark1'!W719</f>
        <v>0</v>
      </c>
      <c r="AC95" s="46"/>
      <c r="AD95" s="87">
        <f>+'Ark1'!Z719</f>
        <v>2.6271076241268276</v>
      </c>
      <c r="AE95" s="87">
        <f>+'Ark1'!AA719</f>
        <v>1.4224088122321601</v>
      </c>
      <c r="AF95" s="87">
        <f>+'Ark1'!AB719</f>
        <v>0.95741898028274097</v>
      </c>
      <c r="AG95" s="87">
        <f t="shared" si="14"/>
        <v>1.3828525924615103</v>
      </c>
      <c r="AH95" s="139">
        <f t="shared" si="15"/>
        <v>20.943999999999999</v>
      </c>
      <c r="AI95" s="46"/>
      <c r="AJ95" s="22"/>
      <c r="AK95" s="22"/>
      <c r="AL95" s="22"/>
    </row>
    <row r="96" spans="1:38" ht="15" customHeight="1">
      <c r="A96" s="46"/>
      <c r="B96" s="86">
        <f>+'Ark1'!C720</f>
        <v>2004</v>
      </c>
      <c r="C96" s="86">
        <f>+'Ark1'!G720</f>
        <v>2</v>
      </c>
      <c r="D96" s="87" t="str">
        <f>VLOOKUP(C96,RNR!$D$7:$E$10,2)</f>
        <v>Vest</v>
      </c>
      <c r="E96" s="86">
        <f>+'Ark1'!Q720</f>
        <v>195</v>
      </c>
      <c r="F96" s="94">
        <f t="shared" si="8"/>
        <v>139</v>
      </c>
      <c r="G96" s="410">
        <f>+'Ark1'!R720</f>
        <v>3625</v>
      </c>
      <c r="H96" s="94">
        <f t="shared" si="9"/>
        <v>1768</v>
      </c>
      <c r="I96" s="89">
        <f>+'Ark1'!AG720</f>
        <v>38.036183936821011</v>
      </c>
      <c r="J96" s="143">
        <f t="shared" si="10"/>
        <v>21.715752909782822</v>
      </c>
      <c r="K96" s="89">
        <f>+'Ark1'!AH720</f>
        <v>0.85517241379310371</v>
      </c>
      <c r="L96" s="314"/>
      <c r="M96" s="46"/>
      <c r="N96" s="46"/>
      <c r="O96" s="46"/>
      <c r="P96" s="87">
        <f>+'Ark1'!S720</f>
        <v>3.314206896551724</v>
      </c>
      <c r="Q96" s="113">
        <f t="shared" si="11"/>
        <v>-0.37346138562382869</v>
      </c>
      <c r="R96" s="46"/>
      <c r="S96" s="113"/>
      <c r="T96" s="46"/>
      <c r="U96" s="113"/>
      <c r="V96" s="46"/>
      <c r="W96" s="87">
        <f>+'Ark1'!T720</f>
        <v>2.9103448275862074</v>
      </c>
      <c r="X96" s="113">
        <f t="shared" si="12"/>
        <v>-1.0094182311106152</v>
      </c>
      <c r="Y96" s="77"/>
      <c r="Z96" s="87">
        <f>+'Ark1'!U720</f>
        <v>5.800827586206891</v>
      </c>
      <c r="AA96" s="113">
        <f t="shared" si="13"/>
        <v>1.6282373869607909</v>
      </c>
      <c r="AB96" s="89">
        <f>+'Ark1'!W720</f>
        <v>0</v>
      </c>
      <c r="AC96" s="46"/>
      <c r="AD96" s="87">
        <f>+'Ark1'!Z720</f>
        <v>3.274526025917555</v>
      </c>
      <c r="AE96" s="87">
        <f>+'Ark1'!AA720</f>
        <v>1.2300959698839977</v>
      </c>
      <c r="AF96" s="87">
        <f>+'Ark1'!AB720</f>
        <v>1.3951504251083977</v>
      </c>
      <c r="AG96" s="87">
        <f t="shared" si="14"/>
        <v>1.7502913267854154</v>
      </c>
      <c r="AH96" s="139">
        <f t="shared" si="15"/>
        <v>18.589743589743591</v>
      </c>
      <c r="AI96" s="46"/>
      <c r="AJ96" s="22"/>
      <c r="AK96" s="22"/>
      <c r="AL96" s="22"/>
    </row>
    <row r="97" spans="1:46" ht="15" customHeight="1">
      <c r="A97" s="46"/>
      <c r="B97" s="86">
        <f>+'Ark1'!C721</f>
        <v>2004</v>
      </c>
      <c r="C97" s="86">
        <f>+'Ark1'!G721</f>
        <v>3</v>
      </c>
      <c r="D97" s="87" t="str">
        <f>VLOOKUP(C97,RNR!$D$7:$E$10,2)</f>
        <v>Midt</v>
      </c>
      <c r="E97" s="86">
        <f>+'Ark1'!Q721</f>
        <v>62</v>
      </c>
      <c r="F97" s="94">
        <f t="shared" si="8"/>
        <v>4</v>
      </c>
      <c r="G97" s="410">
        <f>+'Ark1'!R721</f>
        <v>2014</v>
      </c>
      <c r="H97" s="94">
        <f t="shared" si="9"/>
        <v>650</v>
      </c>
      <c r="I97" s="89">
        <f>+'Ark1'!AG721</f>
        <v>16.17116644538585</v>
      </c>
      <c r="J97" s="143">
        <f t="shared" si="10"/>
        <v>-1.6171239586598709</v>
      </c>
      <c r="K97" s="89">
        <f>+'Ark1'!AH721</f>
        <v>4.965243296921551E-2</v>
      </c>
      <c r="L97" s="314"/>
      <c r="M97" s="46"/>
      <c r="N97" s="46"/>
      <c r="O97" s="46"/>
      <c r="P97" s="87">
        <f>+'Ark1'!S721</f>
        <v>4.4716981132075491</v>
      </c>
      <c r="Q97" s="113">
        <f t="shared" si="11"/>
        <v>0.1271233331488979</v>
      </c>
      <c r="R97" s="46"/>
      <c r="S97" s="113"/>
      <c r="T97" s="46"/>
      <c r="U97" s="113"/>
      <c r="V97" s="46"/>
      <c r="W97" s="87">
        <f>+'Ark1'!T721</f>
        <v>4.1747765640516388</v>
      </c>
      <c r="X97" s="113">
        <f t="shared" si="12"/>
        <v>0.98122817695486564</v>
      </c>
      <c r="Y97" s="77"/>
      <c r="Z97" s="87">
        <f>+'Ark1'!U721</f>
        <v>4.4389771598808343</v>
      </c>
      <c r="AA97" s="113">
        <f t="shared" si="13"/>
        <v>-1.7526650688581711</v>
      </c>
      <c r="AB97" s="89">
        <f>+'Ark1'!W721</f>
        <v>0</v>
      </c>
      <c r="AC97" s="46"/>
      <c r="AD97" s="87">
        <f>+'Ark1'!Z721</f>
        <v>2.0369001962804743</v>
      </c>
      <c r="AE97" s="87">
        <f>+'Ark1'!AA721</f>
        <v>1.5711978732571901</v>
      </c>
      <c r="AF97" s="87">
        <f>+'Ark1'!AB721</f>
        <v>1.3780227493920469</v>
      </c>
      <c r="AG97" s="87">
        <f t="shared" si="14"/>
        <v>0.99268265600710603</v>
      </c>
      <c r="AH97" s="139">
        <f t="shared" si="15"/>
        <v>32.483870967741936</v>
      </c>
      <c r="AI97" s="46"/>
      <c r="AJ97" s="22"/>
      <c r="AK97" s="22"/>
      <c r="AL97" s="22"/>
    </row>
    <row r="98" spans="1:46" ht="15" customHeight="1">
      <c r="A98" s="46"/>
      <c r="B98" s="86">
        <f>+'Ark1'!C722</f>
        <v>2004</v>
      </c>
      <c r="C98" s="86">
        <f>+'Ark1'!G722</f>
        <v>4</v>
      </c>
      <c r="D98" s="87" t="str">
        <f>VLOOKUP(C98,RNR!$D$7:$E$10,2)</f>
        <v>Nord</v>
      </c>
      <c r="E98" s="86">
        <f>+'Ark1'!Q722</f>
        <v>92</v>
      </c>
      <c r="F98" s="94">
        <f t="shared" si="8"/>
        <v>1</v>
      </c>
      <c r="G98" s="410">
        <f>+'Ark1'!R722</f>
        <v>1448</v>
      </c>
      <c r="H98" s="94">
        <f t="shared" si="9"/>
        <v>-513</v>
      </c>
      <c r="I98" s="89">
        <f>+'Ark1'!AG722</f>
        <v>17.522366245690439</v>
      </c>
      <c r="J98" s="143">
        <f t="shared" si="10"/>
        <v>-4.2685039566317542</v>
      </c>
      <c r="K98" s="89">
        <f>+'Ark1'!AH722</f>
        <v>0</v>
      </c>
      <c r="L98" s="314"/>
      <c r="M98" s="46"/>
      <c r="N98" s="46"/>
      <c r="O98" s="46"/>
      <c r="P98" s="87">
        <f>+'Ark1'!S722</f>
        <v>4.4654696132596676</v>
      </c>
      <c r="Q98" s="113">
        <f t="shared" si="11"/>
        <v>0.19519934298939834</v>
      </c>
      <c r="R98" s="46"/>
      <c r="S98" s="113"/>
      <c r="T98" s="46"/>
      <c r="U98" s="113"/>
      <c r="V98" s="46"/>
      <c r="W98" s="87">
        <f>+'Ark1'!T722</f>
        <v>3.0801104972375679</v>
      </c>
      <c r="X98" s="113">
        <f t="shared" si="12"/>
        <v>0.56914670325490579</v>
      </c>
      <c r="Y98" s="77"/>
      <c r="Z98" s="87">
        <f>+'Ark1'!U722</f>
        <v>6.6899861878452977</v>
      </c>
      <c r="AA98" s="113">
        <f t="shared" si="13"/>
        <v>1.6167582429192446</v>
      </c>
      <c r="AB98" s="89">
        <f>+'Ark1'!W722</f>
        <v>0</v>
      </c>
      <c r="AC98" s="46"/>
      <c r="AD98" s="87">
        <f>+'Ark1'!Z722</f>
        <v>2.3343733409283312</v>
      </c>
      <c r="AE98" s="87">
        <f>+'Ark1'!AA722</f>
        <v>1.6819388067433172</v>
      </c>
      <c r="AF98" s="87">
        <f>+'Ark1'!AB722</f>
        <v>1.449115557639407</v>
      </c>
      <c r="AG98" s="87">
        <f t="shared" si="14"/>
        <v>1.4981596040828942</v>
      </c>
      <c r="AH98" s="139">
        <f t="shared" si="15"/>
        <v>15.739130434782609</v>
      </c>
      <c r="AI98" s="46"/>
      <c r="AJ98" s="22"/>
      <c r="AK98" s="22"/>
      <c r="AL98" s="22"/>
    </row>
    <row r="99" spans="1:46" ht="15" customHeight="1">
      <c r="A99" s="46"/>
      <c r="B99" s="86">
        <f>+'Ark1'!C723</f>
        <v>2003</v>
      </c>
      <c r="C99" s="86">
        <f>+'Ark1'!G723</f>
        <v>1</v>
      </c>
      <c r="D99" s="87" t="str">
        <f>VLOOKUP(C99,RNR!$D$7:$E$10,2)</f>
        <v>Øst</v>
      </c>
      <c r="E99" s="86">
        <f>+'Ark1'!Q723</f>
        <v>93</v>
      </c>
      <c r="F99" s="94">
        <f t="shared" si="8"/>
        <v>-72</v>
      </c>
      <c r="G99" s="410">
        <f>+'Ark1'!R723</f>
        <v>2312</v>
      </c>
      <c r="H99" s="94">
        <f t="shared" si="9"/>
        <v>-1321</v>
      </c>
      <c r="I99" s="89">
        <f>+'Ark1'!AG723</f>
        <v>25.019325024801329</v>
      </c>
      <c r="J99" s="143">
        <f t="shared" si="10"/>
        <v>-21.072989272240161</v>
      </c>
      <c r="K99" s="89">
        <f>+'Ark1'!AH723</f>
        <v>4.3252595155709346E-2</v>
      </c>
      <c r="L99" s="314"/>
      <c r="M99" s="46"/>
      <c r="N99" s="46"/>
      <c r="O99" s="46"/>
      <c r="P99" s="87">
        <f>+'Ark1'!S723</f>
        <v>4.408304498269894</v>
      </c>
      <c r="Q99" s="113">
        <f t="shared" si="11"/>
        <v>0.94890455332081647</v>
      </c>
      <c r="R99" s="46"/>
      <c r="S99" s="113"/>
      <c r="T99" s="46"/>
      <c r="U99" s="113"/>
      <c r="V99" s="46"/>
      <c r="W99" s="87">
        <f>+'Ark1'!T723</f>
        <v>2.7850346020761245</v>
      </c>
      <c r="X99" s="113">
        <f t="shared" si="12"/>
        <v>-0.31515807615123537</v>
      </c>
      <c r="Y99" s="77"/>
      <c r="Z99" s="87">
        <f>+'Ark1'!U723</f>
        <v>5.1377595155709379</v>
      </c>
      <c r="AA99" s="113">
        <f t="shared" si="13"/>
        <v>-0.65453335533464152</v>
      </c>
      <c r="AB99" s="89">
        <f>+'Ark1'!W723</f>
        <v>0</v>
      </c>
      <c r="AC99" s="46"/>
      <c r="AD99" s="87">
        <f>+'Ark1'!Z723</f>
        <v>1.9603899401021545</v>
      </c>
      <c r="AE99" s="87">
        <f>+'Ark1'!AA723</f>
        <v>1.5277933396227663</v>
      </c>
      <c r="AF99" s="87">
        <f>+'Ark1'!AB723</f>
        <v>1.3407639647541687</v>
      </c>
      <c r="AG99" s="87">
        <f t="shared" si="14"/>
        <v>1.1654729199372071</v>
      </c>
      <c r="AH99" s="139">
        <f t="shared" si="15"/>
        <v>24.86021505376344</v>
      </c>
      <c r="AI99" s="46"/>
      <c r="AJ99" s="22"/>
      <c r="AK99" s="22"/>
      <c r="AL99" s="22"/>
    </row>
    <row r="100" spans="1:46" ht="15" customHeight="1">
      <c r="A100" s="46"/>
      <c r="B100" s="86">
        <f>+'Ark1'!C724</f>
        <v>2003</v>
      </c>
      <c r="C100" s="86">
        <f>+'Ark1'!G724</f>
        <v>2</v>
      </c>
      <c r="D100" s="87" t="str">
        <f>VLOOKUP(C100,RNR!$D$7:$E$10,2)</f>
        <v>Vest</v>
      </c>
      <c r="E100" s="86">
        <f>+'Ark1'!Q724</f>
        <v>178</v>
      </c>
      <c r="F100" s="94">
        <f t="shared" si="8"/>
        <v>117</v>
      </c>
      <c r="G100" s="410">
        <f>+'Ark1'!R724</f>
        <v>3292</v>
      </c>
      <c r="H100" s="94">
        <f t="shared" si="9"/>
        <v>1361</v>
      </c>
      <c r="I100" s="89">
        <f>+'Ark1'!AG724</f>
        <v>40.871953544114753</v>
      </c>
      <c r="J100" s="143">
        <f t="shared" si="10"/>
        <v>22.03498314225207</v>
      </c>
      <c r="K100" s="89">
        <f>+'Ark1'!AH724</f>
        <v>0.57715674362089908</v>
      </c>
      <c r="L100" s="314"/>
      <c r="M100" s="46"/>
      <c r="N100" s="46"/>
      <c r="O100" s="46"/>
      <c r="P100" s="87">
        <f>+'Ark1'!S724</f>
        <v>3.325941676792223</v>
      </c>
      <c r="Q100" s="113">
        <f t="shared" si="11"/>
        <v>-1.0158501409188072</v>
      </c>
      <c r="R100" s="46"/>
      <c r="S100" s="113"/>
      <c r="T100" s="46"/>
      <c r="U100" s="113"/>
      <c r="V100" s="46"/>
      <c r="W100" s="87">
        <f>+'Ark1'!T724</f>
        <v>2.6518833535844459</v>
      </c>
      <c r="X100" s="113">
        <f t="shared" si="12"/>
        <v>-1.792963875830365</v>
      </c>
      <c r="Y100" s="77"/>
      <c r="Z100" s="87">
        <f>+'Ark1'!U724</f>
        <v>5.894562575941678</v>
      </c>
      <c r="AA100" s="113">
        <f t="shared" si="13"/>
        <v>1.4409116178888581</v>
      </c>
      <c r="AB100" s="89">
        <f>+'Ark1'!W724</f>
        <v>0</v>
      </c>
      <c r="AC100" s="46"/>
      <c r="AD100" s="87">
        <f>+'Ark1'!Z724</f>
        <v>3.0890574652678477</v>
      </c>
      <c r="AE100" s="87">
        <f>+'Ark1'!AA724</f>
        <v>1.2201807254147796</v>
      </c>
      <c r="AF100" s="87">
        <f>+'Ark1'!AB724</f>
        <v>1.2482135865780484</v>
      </c>
      <c r="AG100" s="87">
        <f t="shared" si="14"/>
        <v>1.7722988400767201</v>
      </c>
      <c r="AH100" s="139">
        <f t="shared" si="15"/>
        <v>18.49438202247191</v>
      </c>
      <c r="AI100" s="46"/>
      <c r="AJ100" s="22"/>
      <c r="AK100" s="22"/>
      <c r="AL100" s="22"/>
    </row>
    <row r="101" spans="1:46" ht="15" customHeight="1">
      <c r="A101" s="46"/>
      <c r="B101" s="86">
        <f>+'Ark1'!C725</f>
        <v>2003</v>
      </c>
      <c r="C101" s="86">
        <f>+'Ark1'!G725</f>
        <v>3</v>
      </c>
      <c r="D101" s="87" t="str">
        <f>VLOOKUP(C101,RNR!$D$7:$E$10,2)</f>
        <v>Midt</v>
      </c>
      <c r="E101" s="86">
        <f>+'Ark1'!Q725</f>
        <v>56</v>
      </c>
      <c r="F101" s="94">
        <f t="shared" si="8"/>
        <v>-6</v>
      </c>
      <c r="G101" s="410">
        <f>+'Ark1'!R725</f>
        <v>1857</v>
      </c>
      <c r="H101" s="94">
        <f t="shared" si="9"/>
        <v>967</v>
      </c>
      <c r="I101" s="89">
        <f>+'Ark1'!AG725</f>
        <v>16.32043102703819</v>
      </c>
      <c r="J101" s="143">
        <f t="shared" si="10"/>
        <v>3.0405859282645409</v>
      </c>
      <c r="K101" s="89">
        <f>+'Ark1'!AH725</f>
        <v>0.21540118470651587</v>
      </c>
      <c r="L101" s="314"/>
      <c r="M101" s="46"/>
      <c r="N101" s="46"/>
      <c r="O101" s="46"/>
      <c r="P101" s="87">
        <f>+'Ark1'!S725</f>
        <v>3.6876682821755526</v>
      </c>
      <c r="Q101" s="113">
        <f t="shared" si="11"/>
        <v>-0.16963508861096477</v>
      </c>
      <c r="R101" s="46"/>
      <c r="S101" s="113"/>
      <c r="T101" s="46"/>
      <c r="U101" s="113"/>
      <c r="V101" s="46"/>
      <c r="W101" s="87">
        <f>+'Ark1'!T725</f>
        <v>3.9197630586968226</v>
      </c>
      <c r="X101" s="113">
        <f t="shared" si="12"/>
        <v>0.88493159802266597</v>
      </c>
      <c r="Y101" s="77"/>
      <c r="Z101" s="87">
        <f>+'Ark1'!U725</f>
        <v>4.1725901992461001</v>
      </c>
      <c r="AA101" s="113">
        <f t="shared" si="13"/>
        <v>-2.6396569917651398</v>
      </c>
      <c r="AB101" s="89">
        <f>+'Ark1'!W725</f>
        <v>0</v>
      </c>
      <c r="AC101" s="46"/>
      <c r="AD101" s="87">
        <f>+'Ark1'!Z725</f>
        <v>1.8647994605529057</v>
      </c>
      <c r="AE101" s="87">
        <f>+'Ark1'!AA725</f>
        <v>1.4849537240444517</v>
      </c>
      <c r="AF101" s="87">
        <f>+'Ark1'!AB725</f>
        <v>1.5720095929532401</v>
      </c>
      <c r="AG101" s="87">
        <f t="shared" si="14"/>
        <v>1.1314982476635524</v>
      </c>
      <c r="AH101" s="139">
        <f t="shared" si="15"/>
        <v>33.160714285714285</v>
      </c>
      <c r="AI101" s="46"/>
      <c r="AJ101" s="22"/>
      <c r="AK101" s="22"/>
      <c r="AL101" s="22"/>
    </row>
    <row r="102" spans="1:46" ht="15" customHeight="1">
      <c r="A102" s="46"/>
      <c r="B102" s="86">
        <f>+'Ark1'!C726</f>
        <v>2003</v>
      </c>
      <c r="C102" s="86">
        <f>+'Ark1'!G726</f>
        <v>4</v>
      </c>
      <c r="D102" s="87" t="str">
        <f>VLOOKUP(C102,RNR!$D$7:$E$10,2)</f>
        <v>Nord</v>
      </c>
      <c r="E102" s="86">
        <f>+'Ark1'!Q726</f>
        <v>58</v>
      </c>
      <c r="F102" s="94">
        <f t="shared" si="8"/>
        <v>-36</v>
      </c>
      <c r="G102" s="410">
        <f>+'Ark1'!R726</f>
        <v>1364</v>
      </c>
      <c r="H102" s="94">
        <f t="shared" si="9"/>
        <v>-446</v>
      </c>
      <c r="I102" s="89">
        <f>+'Ark1'!AG726</f>
        <v>17.788290404045721</v>
      </c>
      <c r="J102" s="143">
        <f t="shared" si="10"/>
        <v>-2.3743945817706269</v>
      </c>
      <c r="K102" s="89">
        <f>+'Ark1'!AH726</f>
        <v>0</v>
      </c>
      <c r="L102" s="314"/>
      <c r="M102" s="46"/>
      <c r="N102" s="46"/>
      <c r="O102" s="46"/>
      <c r="P102" s="87">
        <f>+'Ark1'!S726</f>
        <v>4.3445747800586512</v>
      </c>
      <c r="Q102" s="113">
        <f t="shared" si="11"/>
        <v>0.5909836198376559</v>
      </c>
      <c r="R102" s="46"/>
      <c r="S102" s="113"/>
      <c r="T102" s="46"/>
      <c r="U102" s="113"/>
      <c r="V102" s="46"/>
      <c r="W102" s="87">
        <f>+'Ark1'!T726</f>
        <v>3.1935483870967731</v>
      </c>
      <c r="X102" s="113">
        <f t="shared" si="12"/>
        <v>0.50349313847798882</v>
      </c>
      <c r="Y102" s="77"/>
      <c r="Z102" s="87">
        <f>+'Ark1'!U726</f>
        <v>6.1916422287390054</v>
      </c>
      <c r="AA102" s="113">
        <f t="shared" si="13"/>
        <v>1.302636703877126</v>
      </c>
      <c r="AB102" s="89">
        <f>+'Ark1'!W726</f>
        <v>0</v>
      </c>
      <c r="AC102" s="46"/>
      <c r="AD102" s="87">
        <f>+'Ark1'!Z726</f>
        <v>2.1610428271412525</v>
      </c>
      <c r="AE102" s="87">
        <f>+'Ark1'!AA726</f>
        <v>1.6443384280946611</v>
      </c>
      <c r="AF102" s="87">
        <f>+'Ark1'!AB726</f>
        <v>1.4783142163104201</v>
      </c>
      <c r="AG102" s="87">
        <f t="shared" si="14"/>
        <v>1.4251434357070543</v>
      </c>
      <c r="AH102" s="139">
        <f t="shared" si="15"/>
        <v>23.517241379310345</v>
      </c>
      <c r="AI102" s="46"/>
      <c r="AJ102" s="22"/>
      <c r="AK102" s="22"/>
      <c r="AL102" s="22"/>
    </row>
    <row r="103" spans="1:46" ht="15" customHeight="1">
      <c r="A103" s="46"/>
      <c r="B103" s="86">
        <f>+'Ark1'!C727</f>
        <v>2002</v>
      </c>
      <c r="C103" s="86">
        <f>+'Ark1'!G727</f>
        <v>1</v>
      </c>
      <c r="D103" s="87" t="str">
        <f>VLOOKUP(C103,RNR!$D$7:$E$10,2)</f>
        <v>Øst</v>
      </c>
      <c r="E103" s="86">
        <f>+'Ark1'!Q727</f>
        <v>91</v>
      </c>
      <c r="F103" s="94">
        <f t="shared" si="8"/>
        <v>-99</v>
      </c>
      <c r="G103" s="410">
        <f>+'Ark1'!R727</f>
        <v>1961</v>
      </c>
      <c r="H103" s="94">
        <f t="shared" si="9"/>
        <v>-1760</v>
      </c>
      <c r="I103" s="89">
        <f>+'Ark1'!AG727</f>
        <v>21.790870202322193</v>
      </c>
      <c r="J103" s="143">
        <f t="shared" si="10"/>
        <v>-25.095216130088321</v>
      </c>
      <c r="K103" s="89">
        <f>+'Ark1'!AH727</f>
        <v>0</v>
      </c>
      <c r="L103" s="314"/>
      <c r="M103" s="46"/>
      <c r="N103" s="46"/>
      <c r="O103" s="46"/>
      <c r="P103" s="87">
        <f>+'Ark1'!S727</f>
        <v>4.2702702702702693</v>
      </c>
      <c r="Q103" s="113">
        <f t="shared" si="11"/>
        <v>0.73815524742694683</v>
      </c>
      <c r="R103" s="46"/>
      <c r="S103" s="113"/>
      <c r="T103" s="46"/>
      <c r="U103" s="113"/>
      <c r="V103" s="46"/>
      <c r="W103" s="87">
        <f>+'Ark1'!T727</f>
        <v>2.5109637939826621</v>
      </c>
      <c r="X103" s="113">
        <f t="shared" si="12"/>
        <v>-0.77874327400981258</v>
      </c>
      <c r="Y103" s="77"/>
      <c r="Z103" s="87">
        <f>+'Ark1'!U727</f>
        <v>5.0732279449260531</v>
      </c>
      <c r="AA103" s="113">
        <f t="shared" si="13"/>
        <v>-0.45689836520562643</v>
      </c>
      <c r="AB103" s="89">
        <f>+'Ark1'!W727</f>
        <v>0</v>
      </c>
      <c r="AC103" s="46"/>
      <c r="AD103" s="87">
        <f>+'Ark1'!Z727</f>
        <v>1.8737517642957151</v>
      </c>
      <c r="AE103" s="87">
        <f>+'Ark1'!AA727</f>
        <v>1.6908966383216284</v>
      </c>
      <c r="AF103" s="87">
        <f>+'Ark1'!AB727</f>
        <v>1.1358544641849844</v>
      </c>
      <c r="AG103" s="87">
        <f t="shared" si="14"/>
        <v>1.188034392166228</v>
      </c>
      <c r="AH103" s="139">
        <f t="shared" si="15"/>
        <v>21.549450549450551</v>
      </c>
      <c r="AI103" s="46"/>
      <c r="AJ103" s="22"/>
      <c r="AK103" s="22"/>
      <c r="AL103" s="22"/>
    </row>
    <row r="104" spans="1:46" ht="15" customHeight="1">
      <c r="A104" s="46"/>
      <c r="B104" s="86">
        <f>+'Ark1'!C728</f>
        <v>2002</v>
      </c>
      <c r="C104" s="86">
        <f>+'Ark1'!G728</f>
        <v>2</v>
      </c>
      <c r="D104" s="87" t="str">
        <f>VLOOKUP(C104,RNR!$D$7:$E$10,2)</f>
        <v>Vest</v>
      </c>
      <c r="E104" s="86">
        <f>+'Ark1'!Q728</f>
        <v>165</v>
      </c>
      <c r="F104" s="94">
        <f t="shared" si="8"/>
        <v>82</v>
      </c>
      <c r="G104" s="410">
        <f>+'Ark1'!R728</f>
        <v>3633</v>
      </c>
      <c r="H104" s="94">
        <f t="shared" si="9"/>
        <v>1093</v>
      </c>
      <c r="I104" s="89">
        <f>+'Ark1'!AG728</f>
        <v>46.09231429704149</v>
      </c>
      <c r="J104" s="143">
        <f t="shared" si="10"/>
        <v>21.86432746677843</v>
      </c>
      <c r="K104" s="89">
        <f>+'Ark1'!AH728</f>
        <v>0.79823837049270596</v>
      </c>
      <c r="L104" s="314"/>
      <c r="M104" s="46"/>
      <c r="N104" s="46"/>
      <c r="O104" s="46"/>
      <c r="P104" s="87">
        <f>+'Ark1'!S728</f>
        <v>3.4593999449490775</v>
      </c>
      <c r="Q104" s="113">
        <f t="shared" si="11"/>
        <v>-0.24611186607454494</v>
      </c>
      <c r="R104" s="46"/>
      <c r="S104" s="113"/>
      <c r="T104" s="46"/>
      <c r="U104" s="113"/>
      <c r="V104" s="46"/>
      <c r="W104" s="87">
        <f>+'Ark1'!T728</f>
        <v>3.1001926782273599</v>
      </c>
      <c r="X104" s="113">
        <f t="shared" si="12"/>
        <v>-0.79429551074901772</v>
      </c>
      <c r="Y104" s="77"/>
      <c r="Z104" s="87">
        <f>+'Ark1'!U728</f>
        <v>5.7922928709055794</v>
      </c>
      <c r="AA104" s="113">
        <f t="shared" si="13"/>
        <v>1.6059542882284159</v>
      </c>
      <c r="AB104" s="89">
        <f>+'Ark1'!W728</f>
        <v>0</v>
      </c>
      <c r="AC104" s="46"/>
      <c r="AD104" s="87">
        <f>+'Ark1'!Z728</f>
        <v>2.9599326455643142</v>
      </c>
      <c r="AE104" s="87">
        <f>+'Ark1'!AA728</f>
        <v>1.181593568608204</v>
      </c>
      <c r="AF104" s="87">
        <f>+'Ark1'!AB728</f>
        <v>1.4755116273278372</v>
      </c>
      <c r="AG104" s="87">
        <f t="shared" si="14"/>
        <v>1.6743634627625694</v>
      </c>
      <c r="AH104" s="139">
        <f t="shared" si="15"/>
        <v>22.018181818181819</v>
      </c>
      <c r="AI104" s="46"/>
      <c r="AJ104" s="22"/>
      <c r="AK104" s="22"/>
      <c r="AL104" s="22"/>
    </row>
    <row r="105" spans="1:46" ht="15" customHeight="1">
      <c r="A105" s="46"/>
      <c r="B105" s="86">
        <f>+'Ark1'!C729</f>
        <v>2002</v>
      </c>
      <c r="C105" s="86">
        <f>+'Ark1'!G729</f>
        <v>3</v>
      </c>
      <c r="D105" s="87" t="str">
        <f>VLOOKUP(C105,RNR!$D$7:$E$10,2)</f>
        <v>Midt</v>
      </c>
      <c r="E105" s="86">
        <f>+'Ark1'!Q729</f>
        <v>61</v>
      </c>
      <c r="F105" s="94">
        <f t="shared" si="8"/>
        <v>15</v>
      </c>
      <c r="G105" s="410">
        <f>+'Ark1'!R729</f>
        <v>1931</v>
      </c>
      <c r="H105" s="94">
        <f t="shared" si="9"/>
        <v>1262</v>
      </c>
      <c r="I105" s="89">
        <f>+'Ark1'!AG729</f>
        <v>18.836970401862683</v>
      </c>
      <c r="J105" s="143">
        <f t="shared" si="10"/>
        <v>10.113728550352597</v>
      </c>
      <c r="K105" s="89">
        <f>+'Ark1'!AH729</f>
        <v>0.31071983428275513</v>
      </c>
      <c r="L105" s="314"/>
      <c r="M105" s="46"/>
      <c r="N105" s="46"/>
      <c r="O105" s="46"/>
      <c r="P105" s="87">
        <f>+'Ark1'!S729</f>
        <v>4.3417918177110302</v>
      </c>
      <c r="Q105" s="113">
        <f t="shared" si="11"/>
        <v>0.82011767720280826</v>
      </c>
      <c r="R105" s="46"/>
      <c r="S105" s="113"/>
      <c r="T105" s="46"/>
      <c r="U105" s="113"/>
      <c r="V105" s="46"/>
      <c r="W105" s="87">
        <f>+'Ark1'!T729</f>
        <v>4.4448472294148109</v>
      </c>
      <c r="X105" s="113">
        <f t="shared" si="12"/>
        <v>1.6556095612533759</v>
      </c>
      <c r="Y105" s="77"/>
      <c r="Z105" s="87">
        <f>+'Ark1'!U729</f>
        <v>4.4536509580528199</v>
      </c>
      <c r="AA105" s="113">
        <f t="shared" si="13"/>
        <v>-1.2690695202730442</v>
      </c>
      <c r="AB105" s="89">
        <f>+'Ark1'!W729</f>
        <v>5.1786639047125847E-2</v>
      </c>
      <c r="AC105" s="46"/>
      <c r="AD105" s="87">
        <f>+'Ark1'!Z729</f>
        <v>1.9048524479999356</v>
      </c>
      <c r="AE105" s="87">
        <f>+'Ark1'!AA729</f>
        <v>1.4183121018247937</v>
      </c>
      <c r="AF105" s="87">
        <f>+'Ark1'!AB729</f>
        <v>1.2248244106145263</v>
      </c>
      <c r="AG105" s="87">
        <f t="shared" si="14"/>
        <v>1.0257633587786255</v>
      </c>
      <c r="AH105" s="139">
        <f t="shared" si="15"/>
        <v>31.655737704918032</v>
      </c>
      <c r="AI105" s="46"/>
      <c r="AJ105" s="22"/>
      <c r="AK105" s="22"/>
      <c r="AL105" s="22"/>
    </row>
    <row r="106" spans="1:46" ht="15" customHeight="1">
      <c r="A106" s="46"/>
      <c r="B106" s="86">
        <f>+'Ark1'!C730</f>
        <v>2002</v>
      </c>
      <c r="C106" s="86">
        <f>+'Ark1'!G730</f>
        <v>4</v>
      </c>
      <c r="D106" s="87" t="str">
        <f>VLOOKUP(C106,RNR!$D$7:$E$10,2)</f>
        <v>Nord</v>
      </c>
      <c r="E106" s="86">
        <f>+'Ark1'!Q730</f>
        <v>62</v>
      </c>
      <c r="F106" s="94">
        <f t="shared" si="8"/>
        <v>-48</v>
      </c>
      <c r="G106" s="410">
        <f>+'Ark1'!R730</f>
        <v>890</v>
      </c>
      <c r="H106" s="94">
        <f t="shared" si="9"/>
        <v>-871</v>
      </c>
      <c r="I106" s="89">
        <f>+'Ark1'!AG730</f>
        <v>13.279845098773649</v>
      </c>
      <c r="J106" s="143">
        <f t="shared" si="10"/>
        <v>-6.8187409017294804</v>
      </c>
      <c r="K106" s="89">
        <f>+'Ark1'!AH730</f>
        <v>0</v>
      </c>
      <c r="L106" s="314"/>
      <c r="M106" s="46"/>
      <c r="N106" s="46"/>
      <c r="O106" s="46"/>
      <c r="P106" s="87">
        <f>+'Ark1'!S730</f>
        <v>3.8573033707865174</v>
      </c>
      <c r="Q106" s="113">
        <f t="shared" si="11"/>
        <v>6.0596953977885448E-2</v>
      </c>
      <c r="R106" s="46"/>
      <c r="S106" s="113"/>
      <c r="T106" s="46"/>
      <c r="U106" s="113"/>
      <c r="V106" s="46"/>
      <c r="W106" s="87">
        <f>+'Ark1'!T730</f>
        <v>3.0348314606741567</v>
      </c>
      <c r="X106" s="113">
        <f t="shared" si="12"/>
        <v>-1.5708005538223269E-2</v>
      </c>
      <c r="Y106" s="77"/>
      <c r="Z106" s="87">
        <f>+'Ark1'!U730</f>
        <v>6.8122471910112399</v>
      </c>
      <c r="AA106" s="113">
        <f t="shared" si="13"/>
        <v>2.0032182301935215</v>
      </c>
      <c r="AB106" s="89">
        <f>+'Ark1'!W730</f>
        <v>0</v>
      </c>
      <c r="AC106" s="46"/>
      <c r="AD106" s="87">
        <f>+'Ark1'!Z730</f>
        <v>1.8670882533073152</v>
      </c>
      <c r="AE106" s="87">
        <f>+'Ark1'!AA730</f>
        <v>1.6587790040781984</v>
      </c>
      <c r="AF106" s="87">
        <f>+'Ark1'!AB730</f>
        <v>1.536784993960415</v>
      </c>
      <c r="AG106" s="87">
        <f t="shared" si="14"/>
        <v>1.7660646664724737</v>
      </c>
      <c r="AH106" s="139">
        <f t="shared" si="15"/>
        <v>14.35483870967742</v>
      </c>
      <c r="AI106" s="46"/>
      <c r="AJ106" s="22"/>
      <c r="AK106" s="22"/>
      <c r="AL106" s="22"/>
      <c r="AT106" s="1"/>
    </row>
    <row r="107" spans="1:46" ht="15" customHeight="1">
      <c r="A107" s="46"/>
      <c r="B107" s="86">
        <f>+'Ark1'!C731</f>
        <v>2001</v>
      </c>
      <c r="C107" s="86">
        <f>+'Ark1'!G731</f>
        <v>1</v>
      </c>
      <c r="D107" s="87" t="str">
        <f>VLOOKUP(C107,RNR!$D$7:$E$10,2)</f>
        <v>Øst</v>
      </c>
      <c r="E107" s="86">
        <f>+'Ark1'!Q731</f>
        <v>94</v>
      </c>
      <c r="F107" s="94">
        <f t="shared" si="8"/>
        <v>-113</v>
      </c>
      <c r="G107" s="410">
        <f>+'Ark1'!R731</f>
        <v>1810</v>
      </c>
      <c r="H107" s="94">
        <f t="shared" si="9"/>
        <v>-2359</v>
      </c>
      <c r="I107" s="89">
        <f>+'Ark1'!AG731</f>
        <v>20.162684985816348</v>
      </c>
      <c r="J107" s="143">
        <f t="shared" si="10"/>
        <v>-29.458065065209134</v>
      </c>
      <c r="K107" s="89">
        <f>+'Ark1'!AH731</f>
        <v>0.27624309392265195</v>
      </c>
      <c r="L107" s="314"/>
      <c r="M107" s="46"/>
      <c r="N107" s="46"/>
      <c r="O107" s="46"/>
      <c r="P107" s="87">
        <f>+'Ark1'!S731</f>
        <v>3.7535911602209953</v>
      </c>
      <c r="Q107" s="113">
        <f t="shared" si="11"/>
        <v>0.11123088197681286</v>
      </c>
      <c r="R107" s="46"/>
      <c r="S107" s="113"/>
      <c r="T107" s="46"/>
      <c r="U107" s="113"/>
      <c r="V107" s="46"/>
      <c r="W107" s="87">
        <f>+'Ark1'!T731</f>
        <v>2.6900552486187843</v>
      </c>
      <c r="X107" s="113">
        <f t="shared" si="12"/>
        <v>-0.79039569885063132</v>
      </c>
      <c r="Y107" s="77"/>
      <c r="Z107" s="87">
        <f>+'Ark1'!U731</f>
        <v>4.8890055248618793</v>
      </c>
      <c r="AA107" s="113">
        <f t="shared" si="13"/>
        <v>-0.12612999924462187</v>
      </c>
      <c r="AB107" s="89">
        <f>+'Ark1'!W731</f>
        <v>0</v>
      </c>
      <c r="AC107" s="46"/>
      <c r="AD107" s="87">
        <f>+'Ark1'!Z731</f>
        <v>1.7836072471607043</v>
      </c>
      <c r="AE107" s="87">
        <f>+'Ark1'!AA731</f>
        <v>1.340425770870836</v>
      </c>
      <c r="AF107" s="87">
        <f>+'Ark1'!AB731</f>
        <v>1.2699504045815184</v>
      </c>
      <c r="AG107" s="87">
        <f t="shared" si="14"/>
        <v>1.3024874889608478</v>
      </c>
      <c r="AH107" s="139">
        <f t="shared" si="15"/>
        <v>19.25531914893617</v>
      </c>
      <c r="AI107" s="46"/>
      <c r="AJ107" s="22"/>
      <c r="AK107" s="22"/>
      <c r="AL107" s="22"/>
      <c r="AT107" s="1"/>
    </row>
    <row r="108" spans="1:46" ht="15" customHeight="1">
      <c r="A108" s="46"/>
      <c r="B108" s="86">
        <f>+'Ark1'!C732</f>
        <v>2001</v>
      </c>
      <c r="C108" s="86">
        <f>+'Ark1'!G732</f>
        <v>2</v>
      </c>
      <c r="D108" s="87" t="str">
        <f>VLOOKUP(C108,RNR!$D$7:$E$10,2)</f>
        <v>Vest</v>
      </c>
      <c r="E108" s="86">
        <f>+'Ark1'!Q732</f>
        <v>190</v>
      </c>
      <c r="F108" s="94">
        <f t="shared" si="8"/>
        <v>112</v>
      </c>
      <c r="G108" s="410">
        <f>+'Ark1'!R732</f>
        <v>3721</v>
      </c>
      <c r="H108" s="94">
        <f t="shared" si="9"/>
        <v>1251</v>
      </c>
      <c r="I108" s="89">
        <f>+'Ark1'!AG732</f>
        <v>46.886086332410514</v>
      </c>
      <c r="J108" s="143">
        <f t="shared" si="10"/>
        <v>22.666301731192537</v>
      </c>
      <c r="K108" s="89">
        <f>+'Ark1'!AH732</f>
        <v>0.64498790647675375</v>
      </c>
      <c r="L108" s="314"/>
      <c r="M108" s="46"/>
      <c r="N108" s="46"/>
      <c r="O108" s="46"/>
      <c r="P108" s="87">
        <f>+'Ark1'!S732</f>
        <v>3.5321150228433225</v>
      </c>
      <c r="Q108" s="113">
        <f t="shared" si="11"/>
        <v>-0.34521291237934948</v>
      </c>
      <c r="R108" s="46"/>
      <c r="S108" s="113"/>
      <c r="T108" s="46"/>
      <c r="U108" s="113"/>
      <c r="V108" s="46"/>
      <c r="W108" s="87">
        <f>+'Ark1'!T732</f>
        <v>3.2897070679924747</v>
      </c>
      <c r="X108" s="113">
        <f t="shared" si="12"/>
        <v>-0.77426054334355943</v>
      </c>
      <c r="Y108" s="77"/>
      <c r="Z108" s="87">
        <f>+'Ark1'!U732</f>
        <v>5.5301263101316795</v>
      </c>
      <c r="AA108" s="113">
        <f t="shared" si="13"/>
        <v>1.3984663911033373</v>
      </c>
      <c r="AB108" s="89">
        <f>+'Ark1'!W732</f>
        <v>0</v>
      </c>
      <c r="AC108" s="46"/>
      <c r="AD108" s="87">
        <f>+'Ark1'!Z732</f>
        <v>2.7652570994922847</v>
      </c>
      <c r="AE108" s="87">
        <f>+'Ark1'!AA732</f>
        <v>1.2062736051241871</v>
      </c>
      <c r="AF108" s="87">
        <f>+'Ark1'!AB732</f>
        <v>1.5065650279603897</v>
      </c>
      <c r="AG108" s="87">
        <f t="shared" si="14"/>
        <v>1.5656699383702333</v>
      </c>
      <c r="AH108" s="139">
        <f t="shared" si="15"/>
        <v>19.58421052631579</v>
      </c>
      <c r="AI108" s="46"/>
      <c r="AJ108" s="22"/>
      <c r="AK108" s="22"/>
      <c r="AL108" s="22"/>
      <c r="AT108" s="1"/>
    </row>
    <row r="109" spans="1:46" ht="15" customHeight="1">
      <c r="A109" s="46"/>
      <c r="B109" s="86">
        <f>+'Ark1'!C733</f>
        <v>2001</v>
      </c>
      <c r="C109" s="86">
        <f>+'Ark1'!G733</f>
        <v>3</v>
      </c>
      <c r="D109" s="87" t="str">
        <f>VLOOKUP(C109,RNR!$D$7:$E$10,2)</f>
        <v>Midt</v>
      </c>
      <c r="E109" s="86">
        <f>+'Ark1'!Q733</f>
        <v>83</v>
      </c>
      <c r="F109" s="94">
        <f t="shared" si="8"/>
        <v>39</v>
      </c>
      <c r="G109" s="410">
        <f>+'Ark1'!R733</f>
        <v>2540</v>
      </c>
      <c r="H109" s="94">
        <f t="shared" si="9"/>
        <v>2108</v>
      </c>
      <c r="I109" s="89">
        <f>+'Ark1'!AG733</f>
        <v>24.22798683026306</v>
      </c>
      <c r="J109" s="143">
        <f t="shared" si="10"/>
        <v>18.167107483009655</v>
      </c>
      <c r="K109" s="89">
        <f>+'Ark1'!AH733</f>
        <v>0.19685039370078744</v>
      </c>
      <c r="L109" s="314"/>
      <c r="M109" s="46"/>
      <c r="N109" s="46"/>
      <c r="O109" s="46"/>
      <c r="P109" s="87">
        <f>+'Ark1'!S733</f>
        <v>3.7055118110236225</v>
      </c>
      <c r="Q109" s="113">
        <f t="shared" si="11"/>
        <v>-0.17411781860600772</v>
      </c>
      <c r="R109" s="46"/>
      <c r="S109" s="113"/>
      <c r="T109" s="46"/>
      <c r="U109" s="113"/>
      <c r="V109" s="46"/>
      <c r="W109" s="87">
        <f>+'Ark1'!T733</f>
        <v>3.8944881889763776</v>
      </c>
      <c r="X109" s="113">
        <f t="shared" si="12"/>
        <v>0.9893955963837846</v>
      </c>
      <c r="Y109" s="77"/>
      <c r="Z109" s="87">
        <f>+'Ark1'!U733</f>
        <v>4.1863385826771635</v>
      </c>
      <c r="AA109" s="113">
        <f t="shared" si="13"/>
        <v>-1.7252354913969148</v>
      </c>
      <c r="AB109" s="89">
        <f>+'Ark1'!W733</f>
        <v>0</v>
      </c>
      <c r="AC109" s="46"/>
      <c r="AD109" s="87">
        <f>+'Ark1'!Z733</f>
        <v>1.5633091226372473</v>
      </c>
      <c r="AE109" s="87">
        <f>+'Ark1'!AA733</f>
        <v>1.4088755267448216</v>
      </c>
      <c r="AF109" s="87">
        <f>+'Ark1'!AB733</f>
        <v>1.605075958494695</v>
      </c>
      <c r="AG109" s="87">
        <f t="shared" si="14"/>
        <v>1.1297598810029743</v>
      </c>
      <c r="AH109" s="139">
        <f t="shared" si="15"/>
        <v>30.602409638554217</v>
      </c>
      <c r="AI109" s="46"/>
      <c r="AJ109" s="22"/>
      <c r="AK109" s="22"/>
      <c r="AL109" s="22"/>
    </row>
    <row r="110" spans="1:46" ht="15" customHeight="1">
      <c r="A110" s="46"/>
      <c r="B110" s="86">
        <f>+'Ark1'!C734</f>
        <v>2001</v>
      </c>
      <c r="C110" s="86">
        <f>+'Ark1'!G734</f>
        <v>4</v>
      </c>
      <c r="D110" s="87" t="str">
        <f>VLOOKUP(C110,RNR!$D$7:$E$10,2)</f>
        <v>Nord</v>
      </c>
      <c r="E110" s="86">
        <f>+'Ark1'!Q734</f>
        <v>46</v>
      </c>
      <c r="F110" s="94">
        <f t="shared" si="8"/>
        <v>46</v>
      </c>
      <c r="G110" s="410">
        <f>+'Ark1'!R734</f>
        <v>669</v>
      </c>
      <c r="H110" s="46"/>
      <c r="I110" s="89">
        <f>+'Ark1'!AG734</f>
        <v>8.7232418515100854</v>
      </c>
      <c r="J110" s="46"/>
      <c r="K110" s="89">
        <f>+'Ark1'!AH734</f>
        <v>0</v>
      </c>
      <c r="L110" s="314"/>
      <c r="M110" s="46"/>
      <c r="N110" s="46"/>
      <c r="O110" s="46"/>
      <c r="P110" s="87">
        <f>+'Ark1'!S734</f>
        <v>3.5216741405082219</v>
      </c>
      <c r="Q110" s="46"/>
      <c r="R110" s="46"/>
      <c r="S110" s="46"/>
      <c r="T110" s="46"/>
      <c r="U110" s="46"/>
      <c r="V110" s="46"/>
      <c r="W110" s="87">
        <f>+'Ark1'!T734</f>
        <v>2.789237668161435</v>
      </c>
      <c r="X110" s="46"/>
      <c r="Y110" s="77"/>
      <c r="Z110" s="87">
        <f>+'Ark1'!U734</f>
        <v>5.7227204783258641</v>
      </c>
      <c r="AA110" s="46"/>
      <c r="AB110" s="89">
        <f>+'Ark1'!W734</f>
        <v>0</v>
      </c>
      <c r="AC110" s="46"/>
      <c r="AD110" s="87">
        <f>+'Ark1'!Z734</f>
        <v>1.64555597972409</v>
      </c>
      <c r="AE110" s="87">
        <f>+'Ark1'!AA734</f>
        <v>1.4716736072316345</v>
      </c>
      <c r="AF110" s="87">
        <f>+'Ark1'!AB734</f>
        <v>1.3355451634905919</v>
      </c>
      <c r="AG110" s="87">
        <f t="shared" si="14"/>
        <v>1.6250000000000009</v>
      </c>
      <c r="AH110" s="139">
        <f t="shared" si="15"/>
        <v>14.543478260869565</v>
      </c>
      <c r="AI110" s="46"/>
      <c r="AJ110" s="22"/>
      <c r="AK110" s="22"/>
      <c r="AL110" s="22"/>
      <c r="AT110" s="1"/>
    </row>
    <row r="111" spans="1:46" ht="15" customHeight="1">
      <c r="A111" s="46"/>
      <c r="B111" s="86">
        <f>+'Ark1'!C735</f>
        <v>2000</v>
      </c>
      <c r="C111" s="86">
        <f>+'Ark1'!G735</f>
        <v>1</v>
      </c>
      <c r="D111" s="87" t="str">
        <f>VLOOKUP(C111,RNR!$D$7:$E$10,2)</f>
        <v>Øst</v>
      </c>
      <c r="E111" s="86">
        <f>+'Ark1'!Q735</f>
        <v>110</v>
      </c>
      <c r="F111" s="46"/>
      <c r="G111" s="410">
        <f>+'Ark1'!R735</f>
        <v>1761</v>
      </c>
      <c r="H111" s="46"/>
      <c r="I111" s="89">
        <f>+'Ark1'!AG735</f>
        <v>20.098586000503129</v>
      </c>
      <c r="J111" s="46"/>
      <c r="K111" s="89">
        <f>+'Ark1'!AH735</f>
        <v>0.34071550255536626</v>
      </c>
      <c r="L111" s="314"/>
      <c r="M111" s="46"/>
      <c r="N111" s="46"/>
      <c r="O111" s="46"/>
      <c r="P111" s="87">
        <f>+'Ark1'!S735</f>
        <v>3.796706416808632</v>
      </c>
      <c r="Q111" s="46"/>
      <c r="R111" s="46"/>
      <c r="S111" s="46"/>
      <c r="T111" s="46"/>
      <c r="U111" s="46"/>
      <c r="V111" s="46"/>
      <c r="W111" s="87">
        <f>+'Ark1'!T735</f>
        <v>3.0505394662123799</v>
      </c>
      <c r="X111" s="46"/>
      <c r="Y111" s="77"/>
      <c r="Z111" s="87">
        <f>+'Ark1'!U735</f>
        <v>4.8090289608177184</v>
      </c>
      <c r="AA111" s="46"/>
      <c r="AB111" s="89">
        <f>+'Ark1'!W735</f>
        <v>0</v>
      </c>
      <c r="AC111" s="46"/>
      <c r="AD111" s="87">
        <f>+'Ark1'!Z735</f>
        <v>1.6971075435851051</v>
      </c>
      <c r="AE111" s="87">
        <f>+'Ark1'!AA735</f>
        <v>1.4653330555817397</v>
      </c>
      <c r="AF111" s="87">
        <f>+'Ark1'!AB735</f>
        <v>1.5000476970472851</v>
      </c>
      <c r="AG111" s="87">
        <f t="shared" si="14"/>
        <v>1.266631767873168</v>
      </c>
      <c r="AH111" s="139">
        <f t="shared" si="15"/>
        <v>16.009090909090908</v>
      </c>
      <c r="AI111" s="46"/>
      <c r="AJ111" s="22"/>
      <c r="AK111" s="22"/>
      <c r="AL111" s="22"/>
      <c r="AT111" s="1"/>
    </row>
    <row r="112" spans="1:46" ht="15" customHeight="1">
      <c r="A112" s="46"/>
      <c r="B112" s="86">
        <f>+'Ark1'!C736</f>
        <v>2000</v>
      </c>
      <c r="C112" s="86">
        <f>+'Ark1'!G736</f>
        <v>2</v>
      </c>
      <c r="D112" s="87" t="str">
        <f>VLOOKUP(C112,RNR!$D$7:$E$10,2)</f>
        <v>Vest</v>
      </c>
      <c r="E112" s="86">
        <f>+'Ark1'!Q736</f>
        <v>207</v>
      </c>
      <c r="F112" s="46"/>
      <c r="G112" s="410">
        <f>+'Ark1'!R736</f>
        <v>4169</v>
      </c>
      <c r="H112" s="46"/>
      <c r="I112" s="89">
        <f>+'Ark1'!AG736</f>
        <v>49.620750051025482</v>
      </c>
      <c r="J112" s="46"/>
      <c r="K112" s="89">
        <f>+'Ark1'!AH736</f>
        <v>0.81554329575437745</v>
      </c>
      <c r="L112" s="314"/>
      <c r="M112" s="46"/>
      <c r="N112" s="46"/>
      <c r="O112" s="46"/>
      <c r="P112" s="87">
        <f>+'Ark1'!S736</f>
        <v>3.6423602782441824</v>
      </c>
      <c r="Q112" s="46"/>
      <c r="R112" s="46"/>
      <c r="S112" s="46"/>
      <c r="T112" s="46"/>
      <c r="U112" s="46"/>
      <c r="V112" s="46"/>
      <c r="W112" s="87">
        <f>+'Ark1'!T736</f>
        <v>3.4804509474694156</v>
      </c>
      <c r="X112" s="46"/>
      <c r="Y112" s="77"/>
      <c r="Z112" s="87">
        <f>+'Ark1'!U736</f>
        <v>5.0151355241065012</v>
      </c>
      <c r="AA112" s="46"/>
      <c r="AB112" s="89">
        <f>+'Ark1'!W736</f>
        <v>0</v>
      </c>
      <c r="AC112" s="46"/>
      <c r="AD112" s="87">
        <f>+'Ark1'!Z736</f>
        <v>2.4537865818389606</v>
      </c>
      <c r="AE112" s="87">
        <f>+'Ark1'!AA736</f>
        <v>1.2349122225390627</v>
      </c>
      <c r="AF112" s="87">
        <f>+'Ark1'!AB736</f>
        <v>1.5183104660103721</v>
      </c>
      <c r="AG112" s="87">
        <f t="shared" si="14"/>
        <v>1.376891669410603</v>
      </c>
      <c r="AH112" s="139">
        <f t="shared" si="15"/>
        <v>20.140096618357489</v>
      </c>
      <c r="AI112" s="46"/>
      <c r="AJ112" s="22"/>
      <c r="AK112" s="22"/>
      <c r="AL112" s="22"/>
      <c r="AT112" s="1"/>
    </row>
    <row r="113" spans="1:46" ht="15" customHeight="1">
      <c r="A113" s="46"/>
      <c r="B113" s="86">
        <f>+'Ark1'!C737</f>
        <v>2000</v>
      </c>
      <c r="C113" s="86">
        <f>+'Ark1'!G737</f>
        <v>3</v>
      </c>
      <c r="D113" s="87" t="str">
        <f>VLOOKUP(C113,RNR!$D$7:$E$10,2)</f>
        <v>Midt</v>
      </c>
      <c r="E113" s="86">
        <f>+'Ark1'!Q737</f>
        <v>78</v>
      </c>
      <c r="F113" s="46"/>
      <c r="G113" s="410">
        <f>+'Ark1'!R737</f>
        <v>2470</v>
      </c>
      <c r="H113" s="46"/>
      <c r="I113" s="89">
        <f>+'Ark1'!AG737</f>
        <v>24.219784601217977</v>
      </c>
      <c r="J113" s="46"/>
      <c r="K113" s="89">
        <f>+'Ark1'!AH737</f>
        <v>8.0971659919028313E-2</v>
      </c>
      <c r="L113" s="314"/>
      <c r="M113" s="46"/>
      <c r="N113" s="46"/>
      <c r="O113" s="46"/>
      <c r="P113" s="87">
        <f>+'Ark1'!S737</f>
        <v>3.8773279352226719</v>
      </c>
      <c r="Q113" s="46"/>
      <c r="R113" s="46"/>
      <c r="S113" s="46"/>
      <c r="T113" s="46"/>
      <c r="U113" s="46"/>
      <c r="V113" s="46"/>
      <c r="W113" s="87">
        <f>+'Ark1'!T737</f>
        <v>4.0639676113360341</v>
      </c>
      <c r="X113" s="46"/>
      <c r="Y113" s="46"/>
      <c r="Z113" s="87">
        <f>+'Ark1'!U737</f>
        <v>4.1316599190283423</v>
      </c>
      <c r="AA113" s="46"/>
      <c r="AB113" s="89">
        <f>+'Ark1'!W737</f>
        <v>0</v>
      </c>
      <c r="AC113" s="46"/>
      <c r="AD113" s="87">
        <f>+'Ark1'!Z737</f>
        <v>1.535109247761719</v>
      </c>
      <c r="AE113" s="87">
        <f>+'Ark1'!AA737</f>
        <v>1.4938240421738795</v>
      </c>
      <c r="AF113" s="87">
        <f>+'Ark1'!AB737</f>
        <v>1.4318376852303163</v>
      </c>
      <c r="AG113" s="87">
        <f t="shared" si="14"/>
        <v>1.0655946538582026</v>
      </c>
      <c r="AH113" s="139">
        <f t="shared" si="15"/>
        <v>31.666666666666668</v>
      </c>
      <c r="AI113" s="46"/>
      <c r="AJ113" s="22"/>
      <c r="AK113" s="22"/>
      <c r="AL113" s="22"/>
      <c r="AT113" s="1"/>
    </row>
    <row r="114" spans="1:46" ht="15" customHeight="1">
      <c r="A114" s="46"/>
      <c r="B114" s="86">
        <f>+'Ark1'!C738</f>
        <v>2000</v>
      </c>
      <c r="C114" s="86">
        <f>+'Ark1'!G738</f>
        <v>4</v>
      </c>
      <c r="D114" s="87" t="str">
        <f>VLOOKUP(C114,RNR!$D$7:$E$10,2)</f>
        <v>Nord</v>
      </c>
      <c r="E114" s="86">
        <f>+'Ark1'!Q738</f>
        <v>44</v>
      </c>
      <c r="F114" s="46"/>
      <c r="G114" s="410">
        <f>+'Ark1'!R738</f>
        <v>432</v>
      </c>
      <c r="H114" s="46"/>
      <c r="I114" s="89">
        <f>+'Ark1'!AG738</f>
        <v>6.0608793472534037</v>
      </c>
      <c r="J114" s="46"/>
      <c r="K114" s="89">
        <f>+'Ark1'!AH738</f>
        <v>0</v>
      </c>
      <c r="L114" s="314"/>
      <c r="M114" s="46"/>
      <c r="N114" s="46"/>
      <c r="O114" s="46"/>
      <c r="P114" s="87">
        <f>+'Ark1'!S738</f>
        <v>3.8796296296296302</v>
      </c>
      <c r="Q114" s="46"/>
      <c r="R114" s="46"/>
      <c r="S114" s="46"/>
      <c r="T114" s="46"/>
      <c r="U114" s="46"/>
      <c r="V114" s="46"/>
      <c r="W114" s="87">
        <f>+'Ark1'!T738</f>
        <v>2.905092592592593</v>
      </c>
      <c r="X114" s="46"/>
      <c r="Y114" s="46"/>
      <c r="Z114" s="87">
        <f>+'Ark1'!U738</f>
        <v>5.9115740740740783</v>
      </c>
      <c r="AA114" s="46"/>
      <c r="AB114" s="89">
        <f>+'Ark1'!W738</f>
        <v>0</v>
      </c>
      <c r="AC114" s="46"/>
      <c r="AD114" s="87">
        <f>+'Ark1'!Z738</f>
        <v>1.5279813977664796</v>
      </c>
      <c r="AE114" s="87">
        <f>+'Ark1'!AA738</f>
        <v>1.7412085659774352</v>
      </c>
      <c r="AF114" s="87">
        <f>+'Ark1'!AB738</f>
        <v>1.400321388619989</v>
      </c>
      <c r="AG114" s="87">
        <f t="shared" si="14"/>
        <v>1.5237470167064449</v>
      </c>
      <c r="AH114" s="139">
        <f t="shared" si="15"/>
        <v>9.8181818181818183</v>
      </c>
      <c r="AI114" s="46"/>
      <c r="AJ114" s="22"/>
      <c r="AK114" s="22"/>
      <c r="AL114" s="22"/>
    </row>
    <row r="115" spans="1:46">
      <c r="A115" s="46"/>
      <c r="B115" s="46"/>
      <c r="C115" s="46"/>
      <c r="D115" s="46"/>
      <c r="E115" s="46"/>
      <c r="F115" s="46"/>
      <c r="G115" s="314"/>
      <c r="H115" s="46"/>
      <c r="I115" s="46"/>
      <c r="J115" s="46"/>
      <c r="K115" s="46"/>
      <c r="L115" s="314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3"/>
      <c r="AK115" s="3"/>
      <c r="AL115" s="22"/>
      <c r="AM115" s="3"/>
      <c r="AN115" s="3"/>
      <c r="AO115" s="3"/>
      <c r="AP115" s="3"/>
      <c r="AQ115" s="3"/>
      <c r="AR115" s="3"/>
    </row>
    <row r="116" spans="1:46">
      <c r="A116" s="46"/>
      <c r="B116" s="46"/>
      <c r="C116" s="46"/>
      <c r="D116" s="46"/>
      <c r="E116" s="46"/>
      <c r="F116" s="46"/>
      <c r="G116" s="314"/>
      <c r="H116" s="46"/>
      <c r="I116" s="46"/>
      <c r="J116" s="46"/>
      <c r="K116" s="46"/>
      <c r="L116" s="314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3"/>
      <c r="AK116" s="3"/>
      <c r="AL116" s="22"/>
      <c r="AM116" s="3"/>
      <c r="AN116" s="3"/>
      <c r="AO116" s="3"/>
      <c r="AP116" s="3"/>
      <c r="AQ116" s="3"/>
      <c r="AR116" s="3"/>
    </row>
    <row r="117" spans="1:46">
      <c r="A117" s="46"/>
      <c r="B117" s="46"/>
      <c r="C117" s="46"/>
      <c r="D117" s="46"/>
      <c r="E117" s="46"/>
      <c r="F117" s="46"/>
      <c r="G117" s="314"/>
      <c r="H117" s="46"/>
      <c r="I117" s="46"/>
      <c r="J117" s="46"/>
      <c r="K117" s="46"/>
      <c r="L117" s="314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3"/>
      <c r="AK117" s="3"/>
      <c r="AL117" s="22"/>
      <c r="AM117" s="3"/>
      <c r="AN117" s="3"/>
      <c r="AO117" s="3"/>
      <c r="AP117" s="3"/>
      <c r="AQ117" s="3"/>
      <c r="AR117" s="3"/>
    </row>
    <row r="118" spans="1:46">
      <c r="A118" s="3"/>
      <c r="B118" s="3"/>
      <c r="C118" s="3"/>
      <c r="D118" s="3"/>
      <c r="E118" s="3"/>
      <c r="F118" s="3"/>
      <c r="G118" s="411"/>
      <c r="H118" s="3"/>
      <c r="I118" s="3"/>
      <c r="J118" s="3"/>
      <c r="K118" s="3"/>
      <c r="L118" s="411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22"/>
      <c r="AM118" s="3"/>
      <c r="AN118" s="3"/>
      <c r="AO118" s="3"/>
      <c r="AP118" s="3"/>
      <c r="AQ118" s="3"/>
      <c r="AR118" s="3"/>
    </row>
    <row r="119" spans="1:46">
      <c r="A119" s="3"/>
      <c r="B119" s="3"/>
      <c r="C119" s="3"/>
      <c r="D119" s="3"/>
      <c r="E119" s="3"/>
      <c r="F119" s="3"/>
      <c r="G119" s="411"/>
      <c r="H119" s="3"/>
      <c r="I119" s="3"/>
      <c r="J119" s="3"/>
      <c r="K119" s="3"/>
      <c r="L119" s="411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22"/>
      <c r="AM119" s="3"/>
      <c r="AN119" s="3"/>
      <c r="AO119" s="3"/>
      <c r="AP119" s="3"/>
      <c r="AQ119" s="3"/>
      <c r="AR119" s="3"/>
    </row>
    <row r="120" spans="1:46">
      <c r="A120" s="3"/>
      <c r="B120" s="3"/>
      <c r="C120" s="3"/>
      <c r="D120" s="3"/>
      <c r="E120" s="3"/>
      <c r="F120" s="3"/>
      <c r="G120" s="411"/>
      <c r="H120" s="3"/>
      <c r="I120" s="3"/>
      <c r="J120" s="3"/>
      <c r="K120" s="3"/>
      <c r="L120" s="411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22"/>
      <c r="AM120" s="3"/>
      <c r="AN120" s="3"/>
      <c r="AO120" s="3"/>
      <c r="AP120" s="3"/>
      <c r="AQ120" s="3"/>
      <c r="AR120" s="3"/>
    </row>
    <row r="121" spans="1:46">
      <c r="A121" s="3"/>
      <c r="B121" s="3"/>
      <c r="C121" s="3"/>
      <c r="D121" s="3"/>
      <c r="E121" s="3"/>
      <c r="F121" s="3"/>
      <c r="G121" s="411"/>
      <c r="H121" s="3"/>
      <c r="I121" s="3"/>
      <c r="J121" s="3"/>
      <c r="K121" s="3"/>
      <c r="L121" s="411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22"/>
      <c r="AM121" s="3"/>
      <c r="AN121" s="3"/>
      <c r="AO121" s="3"/>
      <c r="AP121" s="3"/>
      <c r="AQ121" s="3"/>
      <c r="AR121" s="3"/>
    </row>
    <row r="122" spans="1:46">
      <c r="A122" s="3"/>
      <c r="B122" s="3"/>
      <c r="C122" s="3"/>
      <c r="D122" s="3"/>
      <c r="E122" s="3"/>
      <c r="F122" s="3"/>
      <c r="G122" s="411"/>
      <c r="H122" s="3"/>
      <c r="I122" s="3"/>
      <c r="J122" s="3"/>
      <c r="K122" s="3"/>
      <c r="L122" s="411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22"/>
      <c r="AM122" s="3"/>
      <c r="AN122" s="3"/>
      <c r="AO122" s="3"/>
      <c r="AP122" s="3"/>
      <c r="AQ122" s="3"/>
      <c r="AR122" s="3"/>
    </row>
    <row r="123" spans="1:46">
      <c r="A123" s="3"/>
      <c r="B123" s="3"/>
      <c r="C123" s="3"/>
      <c r="D123" s="3"/>
      <c r="E123" s="3"/>
      <c r="F123" s="3"/>
      <c r="G123" s="411"/>
      <c r="H123" s="3"/>
      <c r="I123" s="3"/>
      <c r="J123" s="3"/>
      <c r="K123" s="3"/>
      <c r="L123" s="411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22"/>
      <c r="AM123" s="3"/>
      <c r="AN123" s="3"/>
      <c r="AO123" s="3"/>
      <c r="AP123" s="3"/>
      <c r="AQ123" s="3"/>
      <c r="AR123" s="3"/>
    </row>
    <row r="124" spans="1:46">
      <c r="A124" s="3"/>
      <c r="B124" s="3"/>
      <c r="C124" s="3"/>
      <c r="D124" s="3"/>
      <c r="E124" s="3"/>
      <c r="F124" s="3"/>
      <c r="G124" s="411"/>
      <c r="H124" s="3"/>
      <c r="I124" s="3"/>
      <c r="J124" s="3"/>
      <c r="K124" s="3"/>
      <c r="L124" s="411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22"/>
      <c r="AM124" s="3"/>
      <c r="AN124" s="3"/>
      <c r="AO124" s="3"/>
      <c r="AP124" s="3"/>
      <c r="AQ124" s="3"/>
      <c r="AR124" s="3"/>
    </row>
    <row r="125" spans="1:46">
      <c r="A125" s="3"/>
      <c r="B125" s="3"/>
      <c r="C125" s="3"/>
      <c r="D125" s="3"/>
      <c r="E125" s="3"/>
      <c r="F125" s="3"/>
      <c r="G125" s="411"/>
      <c r="H125" s="3"/>
      <c r="I125" s="3"/>
      <c r="J125" s="3"/>
      <c r="K125" s="3"/>
      <c r="L125" s="411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22"/>
      <c r="AM125" s="3"/>
      <c r="AN125" s="3"/>
      <c r="AO125" s="3"/>
      <c r="AP125" s="3"/>
      <c r="AQ125" s="3"/>
      <c r="AR125" s="3"/>
    </row>
    <row r="126" spans="1:46"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57"/>
      <c r="AC126" s="57"/>
      <c r="AD126" s="3"/>
      <c r="AE126" s="3"/>
      <c r="AF126" s="3"/>
      <c r="AG126" s="3"/>
      <c r="AH126" s="16"/>
      <c r="AI126" s="3"/>
      <c r="AJ126" s="3"/>
      <c r="AK126" s="3"/>
      <c r="AL126" s="22"/>
      <c r="AM126" s="3"/>
      <c r="AN126" s="3"/>
      <c r="AO126" s="3"/>
      <c r="AP126" s="3"/>
      <c r="AQ126" s="3"/>
      <c r="AR126" s="3"/>
    </row>
    <row r="127" spans="1:46"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57"/>
      <c r="AC127" s="57"/>
      <c r="AD127" s="3"/>
      <c r="AE127" s="3"/>
      <c r="AF127" s="3"/>
      <c r="AG127" s="3"/>
      <c r="AH127" s="16"/>
      <c r="AI127" s="3"/>
      <c r="AJ127" s="3"/>
      <c r="AK127" s="3"/>
      <c r="AL127" s="22"/>
      <c r="AM127" s="3"/>
      <c r="AN127" s="3"/>
      <c r="AO127" s="3"/>
      <c r="AP127" s="3"/>
      <c r="AQ127" s="3"/>
      <c r="AR127" s="3"/>
    </row>
    <row r="128" spans="1:46"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57"/>
      <c r="AC128" s="57"/>
      <c r="AD128" s="3"/>
      <c r="AE128" s="3"/>
      <c r="AF128" s="3"/>
      <c r="AG128" s="3"/>
      <c r="AH128" s="16"/>
      <c r="AI128" s="3"/>
      <c r="AJ128" s="3"/>
      <c r="AK128" s="3"/>
      <c r="AL128" s="22"/>
      <c r="AM128" s="3"/>
      <c r="AN128" s="3"/>
      <c r="AO128" s="3"/>
      <c r="AP128" s="3"/>
      <c r="AQ128" s="3"/>
      <c r="AR128" s="3"/>
    </row>
    <row r="129" spans="17:44"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57"/>
      <c r="AC129" s="57"/>
      <c r="AD129" s="3"/>
      <c r="AE129" s="3"/>
      <c r="AF129" s="3"/>
      <c r="AG129" s="3"/>
      <c r="AH129" s="16"/>
      <c r="AI129" s="3"/>
      <c r="AJ129" s="3"/>
      <c r="AK129" s="3"/>
      <c r="AL129" s="22"/>
      <c r="AM129" s="3"/>
      <c r="AN129" s="3"/>
      <c r="AO129" s="3"/>
      <c r="AP129" s="3"/>
      <c r="AQ129" s="3"/>
      <c r="AR129" s="3"/>
    </row>
    <row r="130" spans="17:44"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57"/>
      <c r="AC130" s="57"/>
      <c r="AD130" s="3"/>
      <c r="AE130" s="3"/>
      <c r="AF130" s="3"/>
      <c r="AG130" s="3"/>
      <c r="AH130" s="16"/>
      <c r="AI130" s="3"/>
      <c r="AJ130" s="3"/>
      <c r="AK130" s="3"/>
      <c r="AL130" s="22"/>
      <c r="AM130" s="3"/>
      <c r="AN130" s="3"/>
      <c r="AO130" s="3"/>
      <c r="AP130" s="3"/>
      <c r="AQ130" s="3"/>
      <c r="AR130" s="3"/>
    </row>
    <row r="131" spans="17:44"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57"/>
      <c r="AC131" s="57"/>
      <c r="AD131" s="3"/>
      <c r="AE131" s="3"/>
      <c r="AF131" s="3"/>
      <c r="AG131" s="3"/>
      <c r="AH131" s="16"/>
      <c r="AI131" s="3"/>
      <c r="AJ131" s="3"/>
      <c r="AK131" s="3"/>
      <c r="AL131" s="22"/>
      <c r="AM131" s="3"/>
      <c r="AN131" s="3"/>
      <c r="AO131" s="3"/>
      <c r="AP131" s="3"/>
      <c r="AQ131" s="3"/>
      <c r="AR131" s="3"/>
    </row>
    <row r="132" spans="17:44"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57"/>
      <c r="AC132" s="57"/>
      <c r="AD132" s="3"/>
      <c r="AE132" s="3"/>
      <c r="AF132" s="3"/>
      <c r="AG132" s="3"/>
      <c r="AH132" s="16"/>
      <c r="AI132" s="3"/>
      <c r="AJ132" s="3"/>
      <c r="AK132" s="3"/>
      <c r="AL132" s="22"/>
      <c r="AM132" s="3"/>
      <c r="AN132" s="3"/>
      <c r="AO132" s="3"/>
      <c r="AP132" s="3"/>
      <c r="AQ132" s="3"/>
      <c r="AR132" s="3"/>
    </row>
    <row r="133" spans="17:44"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57"/>
      <c r="AC133" s="57"/>
      <c r="AD133" s="3"/>
      <c r="AE133" s="3"/>
      <c r="AF133" s="3"/>
      <c r="AG133" s="3"/>
      <c r="AH133" s="16"/>
      <c r="AI133" s="3"/>
      <c r="AJ133" s="3"/>
      <c r="AK133" s="3"/>
      <c r="AL133" s="22"/>
      <c r="AM133" s="3"/>
      <c r="AN133" s="3"/>
      <c r="AO133" s="3"/>
      <c r="AP133" s="3"/>
      <c r="AQ133" s="3"/>
      <c r="AR133" s="3"/>
    </row>
    <row r="134" spans="17:44"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57"/>
      <c r="AC134" s="57"/>
      <c r="AD134" s="3"/>
      <c r="AE134" s="3"/>
      <c r="AF134" s="3"/>
      <c r="AG134" s="3"/>
      <c r="AH134" s="16"/>
      <c r="AI134" s="3"/>
      <c r="AJ134" s="3"/>
      <c r="AK134" s="3"/>
      <c r="AL134" s="22"/>
      <c r="AM134" s="3"/>
      <c r="AN134" s="3"/>
      <c r="AO134" s="3"/>
      <c r="AP134" s="3"/>
      <c r="AQ134" s="3"/>
      <c r="AR134" s="3"/>
    </row>
    <row r="135" spans="17:44"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57"/>
      <c r="AC135" s="57"/>
      <c r="AD135" s="3"/>
      <c r="AE135" s="3"/>
      <c r="AF135" s="3"/>
      <c r="AG135" s="3"/>
      <c r="AH135" s="16"/>
      <c r="AI135" s="3"/>
      <c r="AJ135" s="3"/>
      <c r="AK135" s="3"/>
      <c r="AL135" s="22"/>
      <c r="AM135" s="3"/>
      <c r="AN135" s="3"/>
      <c r="AO135" s="3"/>
      <c r="AP135" s="3"/>
      <c r="AQ135" s="3"/>
      <c r="AR135" s="3"/>
    </row>
    <row r="136" spans="17:44"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57"/>
      <c r="AC136" s="57"/>
      <c r="AD136" s="3"/>
      <c r="AE136" s="3"/>
      <c r="AF136" s="3"/>
      <c r="AG136" s="3"/>
      <c r="AH136" s="16"/>
      <c r="AI136" s="3"/>
      <c r="AJ136" s="3"/>
      <c r="AK136" s="3"/>
      <c r="AL136" s="22"/>
      <c r="AM136" s="3"/>
      <c r="AN136" s="3"/>
      <c r="AO136" s="3"/>
      <c r="AP136" s="3"/>
      <c r="AQ136" s="3"/>
      <c r="AR136" s="3"/>
    </row>
    <row r="137" spans="17:44"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57"/>
      <c r="AC137" s="57"/>
      <c r="AD137" s="3"/>
      <c r="AE137" s="3"/>
      <c r="AF137" s="3"/>
      <c r="AG137" s="3"/>
      <c r="AH137" s="16"/>
      <c r="AI137" s="3"/>
      <c r="AJ137" s="3"/>
      <c r="AK137" s="3"/>
      <c r="AL137" s="22"/>
      <c r="AM137" s="3"/>
      <c r="AN137" s="3"/>
      <c r="AO137" s="3"/>
      <c r="AP137" s="3"/>
      <c r="AQ137" s="3"/>
      <c r="AR137" s="3"/>
    </row>
    <row r="138" spans="17:44"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57"/>
      <c r="AC138" s="57"/>
      <c r="AD138" s="3"/>
      <c r="AE138" s="3"/>
      <c r="AF138" s="3"/>
      <c r="AG138" s="3"/>
      <c r="AH138" s="16"/>
      <c r="AI138" s="3"/>
      <c r="AJ138" s="3"/>
      <c r="AK138" s="3"/>
      <c r="AL138" s="22"/>
      <c r="AM138" s="3"/>
      <c r="AN138" s="3"/>
      <c r="AO138" s="3"/>
      <c r="AP138" s="3"/>
      <c r="AQ138" s="3"/>
      <c r="AR138" s="3"/>
    </row>
    <row r="139" spans="17:44"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57"/>
      <c r="AC139" s="57"/>
      <c r="AD139" s="3"/>
      <c r="AE139" s="3"/>
      <c r="AF139" s="3"/>
      <c r="AG139" s="3"/>
      <c r="AH139" s="16"/>
      <c r="AI139" s="3"/>
      <c r="AJ139" s="3"/>
      <c r="AK139" s="3"/>
      <c r="AL139" s="22"/>
      <c r="AM139" s="3"/>
      <c r="AN139" s="3"/>
      <c r="AO139" s="3"/>
      <c r="AP139" s="3"/>
      <c r="AQ139" s="3"/>
      <c r="AR139" s="3"/>
    </row>
    <row r="140" spans="17:44"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57"/>
      <c r="AC140" s="57"/>
      <c r="AD140" s="3"/>
      <c r="AE140" s="3"/>
      <c r="AF140" s="3"/>
      <c r="AG140" s="3"/>
      <c r="AH140" s="16"/>
      <c r="AI140" s="3"/>
      <c r="AJ140" s="3"/>
      <c r="AK140" s="3"/>
      <c r="AL140" s="22"/>
      <c r="AM140" s="3"/>
      <c r="AN140" s="3"/>
      <c r="AO140" s="3"/>
      <c r="AP140" s="3"/>
      <c r="AQ140" s="3"/>
      <c r="AR140" s="3"/>
    </row>
    <row r="141" spans="17:44"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57"/>
      <c r="AC141" s="57"/>
      <c r="AD141" s="3"/>
      <c r="AE141" s="3"/>
      <c r="AF141" s="3"/>
      <c r="AG141" s="3"/>
      <c r="AH141" s="16"/>
      <c r="AI141" s="3"/>
      <c r="AJ141" s="3"/>
      <c r="AK141" s="3"/>
      <c r="AL141" s="22"/>
      <c r="AM141" s="3"/>
      <c r="AN141" s="3"/>
      <c r="AO141" s="3"/>
      <c r="AP141" s="3"/>
      <c r="AQ141" s="3"/>
      <c r="AR141" s="3"/>
    </row>
    <row r="142" spans="17:44"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57"/>
      <c r="AC142" s="57"/>
      <c r="AD142" s="3"/>
      <c r="AE142" s="3"/>
      <c r="AF142" s="3"/>
      <c r="AG142" s="3"/>
      <c r="AH142" s="16"/>
      <c r="AI142" s="3"/>
      <c r="AJ142" s="3"/>
      <c r="AK142" s="3"/>
      <c r="AL142" s="22"/>
      <c r="AM142" s="3"/>
      <c r="AN142" s="3"/>
      <c r="AO142" s="3"/>
      <c r="AP142" s="3"/>
      <c r="AQ142" s="3"/>
      <c r="AR142" s="3"/>
    </row>
    <row r="143" spans="17:44"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57"/>
      <c r="AC143" s="57"/>
      <c r="AD143" s="3"/>
      <c r="AE143" s="3"/>
      <c r="AF143" s="3"/>
      <c r="AG143" s="3"/>
      <c r="AH143" s="16"/>
      <c r="AI143" s="3"/>
      <c r="AJ143" s="3"/>
      <c r="AK143" s="3"/>
      <c r="AL143" s="22"/>
      <c r="AM143" s="3"/>
      <c r="AN143" s="3"/>
      <c r="AO143" s="3"/>
      <c r="AP143" s="3"/>
      <c r="AQ143" s="3"/>
      <c r="AR143" s="3"/>
    </row>
    <row r="144" spans="17:44"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57"/>
      <c r="AC144" s="57"/>
      <c r="AD144" s="3"/>
      <c r="AE144" s="3"/>
      <c r="AF144" s="3"/>
      <c r="AG144" s="3"/>
      <c r="AH144" s="16"/>
      <c r="AI144" s="3"/>
      <c r="AJ144" s="3"/>
      <c r="AK144" s="3"/>
      <c r="AL144" s="22"/>
      <c r="AM144" s="3"/>
      <c r="AN144" s="3"/>
      <c r="AO144" s="3"/>
      <c r="AP144" s="3"/>
      <c r="AQ144" s="3"/>
      <c r="AR144" s="3"/>
    </row>
    <row r="145" spans="17:44"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57"/>
      <c r="AC145" s="57"/>
      <c r="AD145" s="3"/>
      <c r="AE145" s="3"/>
      <c r="AF145" s="3"/>
      <c r="AG145" s="3"/>
      <c r="AH145" s="16"/>
      <c r="AI145" s="3"/>
      <c r="AJ145" s="3"/>
      <c r="AK145" s="3"/>
      <c r="AL145" s="22"/>
      <c r="AM145" s="3"/>
      <c r="AN145" s="3"/>
      <c r="AO145" s="3"/>
      <c r="AP145" s="3"/>
      <c r="AQ145" s="3"/>
      <c r="AR145" s="3"/>
    </row>
    <row r="146" spans="17:44"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57"/>
      <c r="AC146" s="57"/>
      <c r="AD146" s="3"/>
      <c r="AE146" s="3"/>
      <c r="AF146" s="3"/>
      <c r="AG146" s="3"/>
      <c r="AH146" s="16"/>
      <c r="AI146" s="3"/>
      <c r="AJ146" s="3"/>
      <c r="AK146" s="3"/>
      <c r="AL146" s="22"/>
      <c r="AM146" s="3"/>
      <c r="AN146" s="3"/>
      <c r="AO146" s="3"/>
      <c r="AP146" s="3"/>
      <c r="AQ146" s="3"/>
      <c r="AR146" s="3"/>
    </row>
    <row r="147" spans="17:44"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57"/>
      <c r="AC147" s="57"/>
      <c r="AD147" s="3"/>
      <c r="AE147" s="3"/>
      <c r="AF147" s="3"/>
      <c r="AG147" s="3"/>
      <c r="AH147" s="16"/>
      <c r="AI147" s="3"/>
      <c r="AJ147" s="3"/>
      <c r="AK147" s="3"/>
      <c r="AL147" s="22"/>
      <c r="AM147" s="3"/>
      <c r="AN147" s="3"/>
      <c r="AO147" s="3"/>
      <c r="AP147" s="3"/>
      <c r="AQ147" s="3"/>
      <c r="AR147" s="3"/>
    </row>
    <row r="148" spans="17:44"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57"/>
      <c r="AC148" s="57"/>
      <c r="AD148" s="3"/>
      <c r="AE148" s="3"/>
      <c r="AF148" s="3"/>
      <c r="AG148" s="3"/>
      <c r="AH148" s="16"/>
      <c r="AI148" s="3"/>
      <c r="AJ148" s="3"/>
      <c r="AK148" s="3"/>
      <c r="AL148" s="22"/>
      <c r="AM148" s="3"/>
      <c r="AN148" s="3"/>
      <c r="AO148" s="3"/>
      <c r="AP148" s="3"/>
      <c r="AQ148" s="3"/>
      <c r="AR148" s="3"/>
    </row>
    <row r="149" spans="17:44"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57"/>
      <c r="AC149" s="57"/>
      <c r="AD149" s="3"/>
      <c r="AE149" s="3"/>
      <c r="AF149" s="3"/>
      <c r="AG149" s="3"/>
      <c r="AH149" s="16"/>
      <c r="AI149" s="3"/>
      <c r="AJ149" s="3"/>
      <c r="AK149" s="3"/>
      <c r="AL149" s="22"/>
      <c r="AM149" s="3"/>
      <c r="AN149" s="3"/>
      <c r="AO149" s="3"/>
      <c r="AP149" s="3"/>
      <c r="AQ149" s="3"/>
      <c r="AR149" s="3"/>
    </row>
    <row r="150" spans="17:44"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57"/>
      <c r="AC150" s="57"/>
      <c r="AD150" s="3"/>
      <c r="AE150" s="3"/>
      <c r="AF150" s="3"/>
      <c r="AG150" s="3"/>
      <c r="AH150" s="16"/>
      <c r="AI150" s="3"/>
      <c r="AJ150" s="3"/>
      <c r="AK150" s="3"/>
      <c r="AL150" s="22"/>
      <c r="AM150" s="3"/>
      <c r="AN150" s="3"/>
      <c r="AO150" s="3"/>
      <c r="AP150" s="3"/>
      <c r="AQ150" s="3"/>
      <c r="AR150" s="3"/>
    </row>
    <row r="151" spans="17:44"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57"/>
      <c r="AC151" s="57"/>
      <c r="AD151" s="3"/>
      <c r="AE151" s="3"/>
      <c r="AF151" s="3"/>
      <c r="AG151" s="3"/>
      <c r="AH151" s="16"/>
      <c r="AI151" s="3"/>
      <c r="AJ151" s="3"/>
      <c r="AK151" s="3"/>
      <c r="AL151" s="22"/>
      <c r="AM151" s="3"/>
      <c r="AN151" s="3"/>
      <c r="AO151" s="3"/>
      <c r="AP151" s="3"/>
      <c r="AQ151" s="3"/>
      <c r="AR151" s="3"/>
    </row>
    <row r="152" spans="17:44"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57"/>
      <c r="AC152" s="57"/>
      <c r="AD152" s="3"/>
      <c r="AE152" s="3"/>
      <c r="AF152" s="3"/>
      <c r="AG152" s="3"/>
      <c r="AH152" s="16"/>
      <c r="AI152" s="3"/>
      <c r="AJ152" s="3"/>
      <c r="AK152" s="3"/>
      <c r="AL152" s="22"/>
      <c r="AM152" s="3"/>
      <c r="AN152" s="3"/>
      <c r="AO152" s="3"/>
      <c r="AP152" s="3"/>
      <c r="AQ152" s="3"/>
      <c r="AR152" s="3"/>
    </row>
    <row r="153" spans="17:44"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57"/>
      <c r="AC153" s="57"/>
      <c r="AD153" s="3"/>
      <c r="AE153" s="3"/>
      <c r="AF153" s="3"/>
      <c r="AG153" s="3"/>
      <c r="AH153" s="16"/>
      <c r="AI153" s="3"/>
      <c r="AJ153" s="3"/>
      <c r="AK153" s="3"/>
      <c r="AL153" s="22"/>
      <c r="AM153" s="3"/>
      <c r="AN153" s="3"/>
      <c r="AO153" s="3"/>
      <c r="AP153" s="3"/>
      <c r="AQ153" s="3"/>
      <c r="AR153" s="3"/>
    </row>
    <row r="154" spans="17:44"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57"/>
      <c r="AC154" s="57"/>
      <c r="AD154" s="3"/>
      <c r="AE154" s="3"/>
      <c r="AF154" s="3"/>
      <c r="AG154" s="3"/>
      <c r="AH154" s="16"/>
      <c r="AI154" s="3"/>
      <c r="AJ154" s="3"/>
      <c r="AK154" s="3"/>
      <c r="AL154" s="22"/>
      <c r="AM154" s="3"/>
      <c r="AN154" s="3"/>
      <c r="AO154" s="3"/>
      <c r="AP154" s="3"/>
      <c r="AQ154" s="3"/>
      <c r="AR154" s="3"/>
    </row>
    <row r="155" spans="17:44"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57"/>
      <c r="AC155" s="57"/>
      <c r="AD155" s="3"/>
      <c r="AE155" s="3"/>
      <c r="AF155" s="3"/>
      <c r="AG155" s="3"/>
      <c r="AH155" s="16"/>
      <c r="AI155" s="3"/>
      <c r="AJ155" s="3"/>
      <c r="AK155" s="3"/>
      <c r="AL155" s="22"/>
      <c r="AM155" s="3"/>
      <c r="AN155" s="3"/>
      <c r="AO155" s="3"/>
      <c r="AP155" s="3"/>
      <c r="AQ155" s="3"/>
      <c r="AR155" s="3"/>
    </row>
    <row r="156" spans="17:44"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57"/>
      <c r="AC156" s="57"/>
      <c r="AD156" s="3"/>
      <c r="AE156" s="3"/>
      <c r="AF156" s="3"/>
      <c r="AG156" s="3"/>
      <c r="AH156" s="16"/>
      <c r="AI156" s="3"/>
      <c r="AJ156" s="3"/>
      <c r="AK156" s="3"/>
      <c r="AL156" s="22"/>
      <c r="AM156" s="3"/>
      <c r="AN156" s="3"/>
      <c r="AO156" s="3"/>
      <c r="AP156" s="3"/>
      <c r="AQ156" s="3"/>
      <c r="AR156" s="3"/>
    </row>
    <row r="157" spans="17:44"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57"/>
      <c r="AC157" s="57"/>
      <c r="AD157" s="3"/>
      <c r="AE157" s="3"/>
      <c r="AF157" s="3"/>
      <c r="AG157" s="3"/>
      <c r="AH157" s="16"/>
      <c r="AI157" s="3"/>
      <c r="AJ157" s="3"/>
      <c r="AK157" s="3"/>
      <c r="AL157" s="22"/>
      <c r="AM157" s="3"/>
      <c r="AN157" s="3"/>
      <c r="AO157" s="3"/>
      <c r="AP157" s="3"/>
      <c r="AQ157" s="3"/>
      <c r="AR157" s="3"/>
    </row>
    <row r="158" spans="17:44"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57"/>
      <c r="AC158" s="57"/>
      <c r="AD158" s="3"/>
      <c r="AE158" s="3"/>
      <c r="AF158" s="3"/>
      <c r="AG158" s="3"/>
      <c r="AH158" s="16"/>
      <c r="AI158" s="3"/>
      <c r="AJ158" s="3"/>
      <c r="AK158" s="3"/>
      <c r="AL158" s="22"/>
      <c r="AM158" s="3"/>
      <c r="AN158" s="3"/>
      <c r="AO158" s="3"/>
      <c r="AP158" s="3"/>
      <c r="AQ158" s="3"/>
      <c r="AR158" s="3"/>
    </row>
    <row r="159" spans="17:44"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57"/>
      <c r="AC159" s="57"/>
      <c r="AD159" s="3"/>
      <c r="AE159" s="3"/>
      <c r="AF159" s="3"/>
      <c r="AG159" s="3"/>
      <c r="AH159" s="16"/>
      <c r="AI159" s="3"/>
      <c r="AJ159" s="3"/>
      <c r="AK159" s="3"/>
      <c r="AL159" s="22"/>
      <c r="AM159" s="3"/>
      <c r="AN159" s="3"/>
      <c r="AO159" s="3"/>
      <c r="AP159" s="3"/>
      <c r="AQ159" s="3"/>
      <c r="AR159" s="3"/>
    </row>
    <row r="160" spans="17:44"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57"/>
      <c r="AC160" s="57"/>
      <c r="AD160" s="3"/>
      <c r="AE160" s="3"/>
      <c r="AF160" s="3"/>
      <c r="AG160" s="3"/>
      <c r="AH160" s="16"/>
      <c r="AI160" s="3"/>
      <c r="AJ160" s="3"/>
      <c r="AK160" s="3"/>
      <c r="AL160" s="22"/>
      <c r="AM160" s="3"/>
      <c r="AN160" s="3"/>
      <c r="AO160" s="3"/>
      <c r="AP160" s="3"/>
      <c r="AQ160" s="3"/>
      <c r="AR160" s="3"/>
    </row>
    <row r="161" spans="17:46"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57"/>
      <c r="AC161" s="57"/>
      <c r="AD161" s="3"/>
      <c r="AE161" s="3"/>
      <c r="AF161" s="3"/>
      <c r="AG161" s="3"/>
      <c r="AH161" s="16"/>
      <c r="AI161" s="3"/>
      <c r="AJ161" s="3"/>
      <c r="AK161" s="3"/>
      <c r="AL161" s="22"/>
      <c r="AM161" s="3"/>
      <c r="AN161" s="3"/>
      <c r="AO161" s="3"/>
      <c r="AP161" s="3"/>
      <c r="AQ161" s="3"/>
      <c r="AR161" s="3"/>
    </row>
    <row r="162" spans="17:46"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57"/>
      <c r="AC162" s="57"/>
      <c r="AD162" s="3"/>
      <c r="AE162" s="3"/>
      <c r="AF162" s="3"/>
      <c r="AG162" s="3"/>
      <c r="AH162" s="16"/>
      <c r="AI162" s="3"/>
      <c r="AJ162" s="3"/>
      <c r="AK162" s="3"/>
      <c r="AL162" s="22"/>
      <c r="AM162" s="3"/>
      <c r="AN162" s="3"/>
      <c r="AO162" s="3"/>
      <c r="AP162" s="3"/>
      <c r="AQ162" s="3"/>
      <c r="AR162" s="3"/>
    </row>
    <row r="163" spans="17:46"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57"/>
      <c r="AC163" s="57"/>
      <c r="AD163" s="3"/>
      <c r="AE163" s="3"/>
      <c r="AF163" s="3"/>
      <c r="AG163" s="3"/>
      <c r="AH163" s="16"/>
      <c r="AI163" s="3"/>
      <c r="AJ163" s="3"/>
      <c r="AK163" s="3"/>
      <c r="AL163" s="22"/>
      <c r="AM163" s="3"/>
      <c r="AN163" s="3"/>
      <c r="AO163" s="3"/>
      <c r="AP163" s="3"/>
      <c r="AQ163" s="3"/>
      <c r="AR163" s="3"/>
    </row>
    <row r="164" spans="17:46"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57"/>
      <c r="AC164" s="57"/>
      <c r="AD164" s="3"/>
      <c r="AE164" s="3"/>
      <c r="AF164" s="3"/>
      <c r="AG164" s="3"/>
      <c r="AH164" s="16"/>
      <c r="AI164" s="3"/>
      <c r="AJ164" s="3"/>
      <c r="AK164" s="3"/>
      <c r="AL164" s="22"/>
      <c r="AM164" s="3"/>
      <c r="AN164" s="3"/>
      <c r="AO164" s="3"/>
      <c r="AP164" s="3"/>
      <c r="AQ164" s="3"/>
      <c r="AR164" s="3"/>
    </row>
    <row r="165" spans="17:46"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57"/>
      <c r="AC165" s="57"/>
      <c r="AD165" s="3"/>
      <c r="AE165" s="3"/>
      <c r="AF165" s="3"/>
      <c r="AG165" s="3"/>
      <c r="AH165" s="16"/>
      <c r="AI165" s="3"/>
      <c r="AJ165" s="3"/>
      <c r="AK165" s="3"/>
      <c r="AL165" s="22"/>
      <c r="AM165" s="3"/>
      <c r="AN165" s="3"/>
      <c r="AO165" s="3"/>
      <c r="AP165" s="3"/>
      <c r="AQ165" s="3"/>
      <c r="AR165" s="3"/>
    </row>
    <row r="166" spans="17:46"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57"/>
      <c r="AC166" s="57"/>
      <c r="AD166" s="3"/>
      <c r="AE166" s="3"/>
      <c r="AF166" s="3"/>
      <c r="AG166" s="3"/>
      <c r="AH166" s="16"/>
      <c r="AI166" s="3"/>
      <c r="AJ166" s="3"/>
      <c r="AK166" s="3"/>
      <c r="AL166" s="22"/>
      <c r="AM166" s="3"/>
      <c r="AN166" s="3"/>
      <c r="AO166" s="3"/>
      <c r="AP166" s="3"/>
      <c r="AQ166" s="3"/>
      <c r="AR166" s="3"/>
      <c r="AT166" s="22"/>
    </row>
    <row r="167" spans="17:46"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57"/>
      <c r="AC167" s="57"/>
      <c r="AD167" s="3"/>
      <c r="AE167" s="3"/>
      <c r="AF167" s="3"/>
      <c r="AG167" s="3"/>
      <c r="AH167" s="16"/>
      <c r="AI167" s="3"/>
      <c r="AJ167" s="3"/>
      <c r="AK167" s="3"/>
      <c r="AL167" s="22"/>
      <c r="AM167" s="3"/>
      <c r="AN167" s="3"/>
      <c r="AO167" s="3"/>
      <c r="AP167" s="3"/>
      <c r="AQ167" s="3"/>
      <c r="AR167" s="3"/>
      <c r="AT167" s="22"/>
    </row>
    <row r="168" spans="17:46" ht="12.75" customHeight="1"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57"/>
      <c r="AC168" s="57"/>
      <c r="AD168" s="3"/>
      <c r="AE168" s="3"/>
      <c r="AF168" s="3"/>
      <c r="AG168" s="3"/>
      <c r="AH168" s="16"/>
      <c r="AI168" s="3"/>
      <c r="AJ168" s="3"/>
      <c r="AK168" s="3"/>
      <c r="AL168" s="22"/>
      <c r="AM168" s="3"/>
      <c r="AN168" s="3"/>
      <c r="AO168" s="3"/>
      <c r="AP168" s="3"/>
      <c r="AQ168" s="3"/>
      <c r="AR168" s="3"/>
      <c r="AT168" s="22"/>
    </row>
    <row r="169" spans="17:46"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57"/>
      <c r="AC169" s="57"/>
      <c r="AD169" s="3"/>
      <c r="AE169" s="3"/>
      <c r="AF169" s="3"/>
      <c r="AG169" s="3"/>
      <c r="AH169" s="16"/>
      <c r="AI169" s="3"/>
      <c r="AJ169" s="3"/>
      <c r="AK169" s="3"/>
      <c r="AL169" s="22"/>
      <c r="AM169" s="3"/>
      <c r="AN169" s="3"/>
      <c r="AO169" s="3"/>
      <c r="AP169" s="3"/>
      <c r="AQ169" s="3"/>
      <c r="AR169" s="3"/>
      <c r="AT169" s="22"/>
    </row>
    <row r="170" spans="17:46"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57"/>
      <c r="AC170" s="57"/>
      <c r="AD170" s="3"/>
      <c r="AE170" s="3"/>
      <c r="AF170" s="3"/>
      <c r="AG170" s="3"/>
      <c r="AH170" s="16"/>
      <c r="AI170" s="3"/>
      <c r="AJ170" s="3"/>
      <c r="AK170" s="3"/>
      <c r="AL170" s="22"/>
      <c r="AM170" s="3"/>
      <c r="AN170" s="3"/>
      <c r="AO170" s="3"/>
      <c r="AP170" s="3"/>
      <c r="AQ170" s="3"/>
      <c r="AR170" s="3"/>
      <c r="AT170" s="22"/>
    </row>
    <row r="171" spans="17:46"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57"/>
      <c r="AC171" s="57"/>
      <c r="AD171" s="3"/>
      <c r="AE171" s="3"/>
      <c r="AF171" s="3"/>
      <c r="AG171" s="3"/>
      <c r="AH171" s="16"/>
      <c r="AI171" s="3"/>
      <c r="AJ171" s="3"/>
      <c r="AK171" s="3"/>
      <c r="AL171" s="22"/>
      <c r="AM171" s="3"/>
      <c r="AN171" s="3"/>
      <c r="AO171" s="3"/>
      <c r="AP171" s="3"/>
      <c r="AQ171" s="3"/>
      <c r="AR171" s="3"/>
      <c r="AT171" s="22"/>
    </row>
    <row r="172" spans="17:46"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57"/>
      <c r="AC172" s="57"/>
      <c r="AD172" s="3"/>
      <c r="AE172" s="3"/>
      <c r="AF172" s="3"/>
      <c r="AG172" s="3"/>
      <c r="AH172" s="16"/>
      <c r="AI172" s="3"/>
      <c r="AJ172" s="3"/>
      <c r="AK172" s="3"/>
      <c r="AL172" s="22"/>
      <c r="AM172" s="3"/>
      <c r="AN172" s="3"/>
      <c r="AO172" s="3"/>
      <c r="AP172" s="3"/>
      <c r="AQ172" s="3"/>
      <c r="AR172" s="3"/>
      <c r="AT172" s="22"/>
    </row>
    <row r="173" spans="17:46"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57"/>
      <c r="AC173" s="57"/>
      <c r="AD173" s="3"/>
      <c r="AE173" s="3"/>
      <c r="AF173" s="3"/>
      <c r="AG173" s="3"/>
      <c r="AH173" s="16"/>
      <c r="AI173" s="3"/>
      <c r="AJ173" s="3"/>
      <c r="AK173" s="3"/>
      <c r="AL173" s="22"/>
      <c r="AM173" s="3"/>
      <c r="AN173" s="3"/>
      <c r="AO173" s="3"/>
      <c r="AP173" s="3"/>
      <c r="AQ173" s="3"/>
      <c r="AR173" s="3"/>
      <c r="AT173" s="22"/>
    </row>
    <row r="174" spans="17:46"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57"/>
      <c r="AC174" s="57"/>
      <c r="AD174" s="3"/>
      <c r="AE174" s="3"/>
      <c r="AF174" s="3"/>
      <c r="AG174" s="3"/>
      <c r="AH174" s="16"/>
      <c r="AI174" s="3"/>
      <c r="AJ174" s="3"/>
      <c r="AK174" s="3"/>
      <c r="AL174" s="22"/>
      <c r="AM174" s="3"/>
      <c r="AN174" s="3"/>
      <c r="AO174" s="3"/>
      <c r="AP174" s="3"/>
      <c r="AQ174" s="3"/>
      <c r="AR174" s="3"/>
      <c r="AT174" s="22"/>
    </row>
    <row r="175" spans="17:46"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57"/>
      <c r="AC175" s="57"/>
      <c r="AD175" s="3"/>
      <c r="AE175" s="3"/>
      <c r="AF175" s="3"/>
      <c r="AG175" s="3"/>
      <c r="AH175" s="16"/>
      <c r="AI175" s="3"/>
      <c r="AJ175" s="3"/>
      <c r="AK175" s="3"/>
      <c r="AL175" s="22"/>
      <c r="AM175" s="3"/>
      <c r="AN175" s="3"/>
      <c r="AO175" s="3"/>
      <c r="AP175" s="3"/>
      <c r="AQ175" s="3"/>
      <c r="AR175" s="3"/>
      <c r="AT175" s="22"/>
    </row>
    <row r="176" spans="17:46"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57"/>
      <c r="AC176" s="57"/>
      <c r="AD176" s="3"/>
      <c r="AE176" s="3"/>
      <c r="AF176" s="3"/>
      <c r="AG176" s="3"/>
      <c r="AH176" s="16"/>
      <c r="AI176" s="3"/>
      <c r="AJ176" s="3"/>
      <c r="AK176" s="3"/>
      <c r="AL176" s="22"/>
      <c r="AM176" s="3"/>
      <c r="AN176" s="3"/>
      <c r="AO176" s="3"/>
      <c r="AP176" s="3"/>
      <c r="AQ176" s="3"/>
      <c r="AR176" s="3"/>
      <c r="AT176" s="22"/>
    </row>
    <row r="177" spans="17:46"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57"/>
      <c r="AC177" s="57"/>
      <c r="AD177" s="3"/>
      <c r="AE177" s="3"/>
      <c r="AF177" s="3"/>
      <c r="AG177" s="3"/>
      <c r="AH177" s="16"/>
      <c r="AI177" s="3"/>
      <c r="AJ177" s="3"/>
      <c r="AK177" s="3"/>
      <c r="AL177" s="22"/>
      <c r="AM177" s="3"/>
      <c r="AN177" s="3"/>
      <c r="AO177" s="3"/>
      <c r="AP177" s="3"/>
      <c r="AQ177" s="3"/>
      <c r="AR177" s="3"/>
      <c r="AT177" s="22"/>
    </row>
    <row r="178" spans="17:46"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57"/>
      <c r="AC178" s="57"/>
      <c r="AD178" s="3"/>
      <c r="AE178" s="3"/>
      <c r="AF178" s="3"/>
      <c r="AG178" s="3"/>
      <c r="AH178" s="16"/>
      <c r="AI178" s="3"/>
      <c r="AJ178" s="3"/>
      <c r="AK178" s="3"/>
      <c r="AL178" s="22"/>
      <c r="AM178" s="3"/>
      <c r="AN178" s="3"/>
      <c r="AO178" s="3"/>
      <c r="AP178" s="3"/>
      <c r="AQ178" s="3"/>
      <c r="AR178" s="3"/>
      <c r="AT178" s="22"/>
    </row>
    <row r="179" spans="17:46"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57"/>
      <c r="AC179" s="57"/>
      <c r="AD179" s="3"/>
      <c r="AE179" s="3"/>
      <c r="AF179" s="3"/>
      <c r="AG179" s="3"/>
      <c r="AH179" s="16"/>
      <c r="AI179" s="3"/>
      <c r="AJ179" s="3"/>
      <c r="AK179" s="3"/>
      <c r="AL179" s="22"/>
      <c r="AM179" s="3"/>
      <c r="AN179" s="3"/>
      <c r="AO179" s="3"/>
      <c r="AP179" s="3"/>
      <c r="AQ179" s="3"/>
      <c r="AR179" s="3"/>
      <c r="AT179" s="22"/>
    </row>
    <row r="180" spans="17:46"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57"/>
      <c r="AC180" s="57"/>
      <c r="AD180" s="3"/>
      <c r="AE180" s="3"/>
      <c r="AF180" s="3"/>
      <c r="AG180" s="3"/>
      <c r="AH180" s="16"/>
      <c r="AI180" s="3"/>
      <c r="AJ180" s="3"/>
      <c r="AK180" s="3"/>
      <c r="AL180" s="22"/>
      <c r="AM180" s="3"/>
      <c r="AN180" s="3"/>
      <c r="AO180" s="3"/>
      <c r="AP180" s="3"/>
      <c r="AQ180" s="3"/>
      <c r="AR180" s="3"/>
      <c r="AT180" s="22"/>
    </row>
    <row r="181" spans="17:46"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57"/>
      <c r="AC181" s="57"/>
      <c r="AD181" s="3"/>
      <c r="AE181" s="3"/>
      <c r="AF181" s="3"/>
      <c r="AG181" s="3"/>
      <c r="AH181" s="16"/>
      <c r="AI181" s="3"/>
      <c r="AJ181" s="3"/>
      <c r="AK181" s="3"/>
      <c r="AL181" s="22"/>
      <c r="AM181" s="3"/>
      <c r="AN181" s="3"/>
      <c r="AO181" s="3"/>
      <c r="AP181" s="3"/>
      <c r="AQ181" s="3"/>
      <c r="AR181" s="3"/>
      <c r="AT181" s="22"/>
    </row>
    <row r="182" spans="17:46"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57"/>
      <c r="AC182" s="57"/>
      <c r="AD182" s="3"/>
      <c r="AE182" s="3"/>
      <c r="AF182" s="3"/>
      <c r="AG182" s="3"/>
      <c r="AH182" s="16"/>
      <c r="AI182" s="3"/>
      <c r="AJ182" s="3"/>
      <c r="AK182" s="3"/>
      <c r="AL182" s="22"/>
      <c r="AM182" s="3"/>
      <c r="AN182" s="3"/>
      <c r="AO182" s="3"/>
      <c r="AP182" s="3"/>
      <c r="AQ182" s="3"/>
      <c r="AR182" s="3"/>
      <c r="AT182" s="22"/>
    </row>
    <row r="183" spans="17:46"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57"/>
      <c r="AC183" s="57"/>
      <c r="AD183" s="3"/>
      <c r="AE183" s="3"/>
      <c r="AF183" s="3"/>
      <c r="AG183" s="3"/>
      <c r="AH183" s="16"/>
      <c r="AI183" s="3"/>
      <c r="AJ183" s="3"/>
      <c r="AK183" s="3"/>
      <c r="AL183" s="22"/>
      <c r="AM183" s="3"/>
      <c r="AN183" s="3"/>
      <c r="AO183" s="3"/>
      <c r="AP183" s="3"/>
      <c r="AQ183" s="3"/>
      <c r="AR183" s="3"/>
      <c r="AT183" s="22"/>
    </row>
    <row r="184" spans="17:46"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57"/>
      <c r="AC184" s="57"/>
      <c r="AD184" s="3"/>
      <c r="AE184" s="3"/>
      <c r="AF184" s="3"/>
      <c r="AG184" s="3"/>
      <c r="AH184" s="16"/>
      <c r="AI184" s="3"/>
      <c r="AJ184" s="3"/>
      <c r="AK184" s="3"/>
      <c r="AL184" s="22"/>
      <c r="AM184" s="3"/>
      <c r="AN184" s="3"/>
      <c r="AO184" s="3"/>
      <c r="AP184" s="3"/>
      <c r="AQ184" s="3"/>
      <c r="AR184" s="3"/>
      <c r="AT184" s="22"/>
    </row>
    <row r="185" spans="17:46"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57"/>
      <c r="AC185" s="57"/>
      <c r="AD185" s="3"/>
      <c r="AE185" s="3"/>
      <c r="AF185" s="3"/>
      <c r="AG185" s="3"/>
      <c r="AH185" s="16"/>
      <c r="AI185" s="3"/>
      <c r="AJ185" s="3"/>
      <c r="AK185" s="3"/>
      <c r="AL185" s="22"/>
      <c r="AM185" s="3"/>
      <c r="AN185" s="3"/>
      <c r="AO185" s="3"/>
      <c r="AP185" s="3"/>
      <c r="AQ185" s="3"/>
      <c r="AR185" s="3"/>
      <c r="AT185" s="22"/>
    </row>
    <row r="186" spans="17:46"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57"/>
      <c r="AC186" s="57"/>
      <c r="AD186" s="3"/>
      <c r="AE186" s="3"/>
      <c r="AF186" s="3"/>
      <c r="AG186" s="3"/>
      <c r="AH186" s="16"/>
      <c r="AI186" s="3"/>
      <c r="AJ186" s="3"/>
      <c r="AK186" s="3"/>
      <c r="AL186" s="22"/>
      <c r="AM186" s="3"/>
      <c r="AN186" s="3"/>
      <c r="AO186" s="3"/>
      <c r="AP186" s="3"/>
      <c r="AQ186" s="3"/>
      <c r="AR186" s="3"/>
      <c r="AT186" s="22"/>
    </row>
    <row r="187" spans="17:46"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57"/>
      <c r="AC187" s="57"/>
      <c r="AD187" s="3"/>
      <c r="AE187" s="3"/>
      <c r="AF187" s="3"/>
      <c r="AG187" s="3"/>
      <c r="AH187" s="16"/>
      <c r="AI187" s="3"/>
      <c r="AJ187" s="3"/>
      <c r="AK187" s="3"/>
      <c r="AL187" s="22"/>
      <c r="AM187" s="3"/>
      <c r="AN187" s="3"/>
      <c r="AO187" s="3"/>
      <c r="AP187" s="3"/>
      <c r="AQ187" s="3"/>
      <c r="AR187" s="3"/>
      <c r="AT187" s="22"/>
    </row>
    <row r="188" spans="17:46"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57"/>
      <c r="AC188" s="57"/>
      <c r="AD188" s="3"/>
      <c r="AE188" s="3"/>
      <c r="AF188" s="3"/>
      <c r="AG188" s="3"/>
      <c r="AH188" s="16"/>
      <c r="AI188" s="3"/>
      <c r="AJ188" s="3"/>
      <c r="AK188" s="3"/>
      <c r="AL188" s="22"/>
      <c r="AM188" s="3"/>
      <c r="AN188" s="3"/>
      <c r="AO188" s="3"/>
      <c r="AP188" s="3"/>
      <c r="AQ188" s="3"/>
      <c r="AR188" s="3"/>
      <c r="AT188" s="22"/>
    </row>
    <row r="189" spans="17:46"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57"/>
      <c r="AC189" s="57"/>
      <c r="AD189" s="3"/>
      <c r="AE189" s="3"/>
      <c r="AF189" s="3"/>
      <c r="AG189" s="3"/>
      <c r="AH189" s="16"/>
      <c r="AI189" s="3"/>
      <c r="AJ189" s="3"/>
      <c r="AK189" s="3"/>
      <c r="AL189" s="22"/>
      <c r="AM189" s="3"/>
      <c r="AN189" s="3"/>
      <c r="AO189" s="3"/>
      <c r="AP189" s="3"/>
      <c r="AQ189" s="3"/>
      <c r="AR189" s="3"/>
      <c r="AT189" s="22"/>
    </row>
    <row r="190" spans="17:46"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57"/>
      <c r="AC190" s="57"/>
      <c r="AD190" s="3"/>
      <c r="AE190" s="3"/>
      <c r="AF190" s="3"/>
      <c r="AG190" s="3"/>
      <c r="AH190" s="16"/>
      <c r="AI190" s="3"/>
      <c r="AJ190" s="3"/>
      <c r="AK190" s="3"/>
      <c r="AL190" s="22"/>
      <c r="AM190" s="3"/>
      <c r="AN190" s="3"/>
      <c r="AO190" s="3"/>
      <c r="AP190" s="3"/>
      <c r="AQ190" s="3"/>
      <c r="AR190" s="3"/>
      <c r="AT190" s="22"/>
    </row>
    <row r="191" spans="17:46"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57"/>
      <c r="AC191" s="57"/>
      <c r="AD191" s="3"/>
      <c r="AE191" s="3"/>
      <c r="AF191" s="3"/>
      <c r="AG191" s="3"/>
      <c r="AH191" s="16"/>
      <c r="AI191" s="3"/>
      <c r="AJ191" s="3"/>
      <c r="AK191" s="3"/>
      <c r="AL191" s="22"/>
      <c r="AM191" s="3"/>
      <c r="AN191" s="3"/>
      <c r="AO191" s="3"/>
      <c r="AP191" s="3"/>
      <c r="AQ191" s="3"/>
      <c r="AR191" s="3"/>
      <c r="AT191" s="22"/>
    </row>
    <row r="192" spans="17:46"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57"/>
      <c r="AC192" s="57"/>
      <c r="AD192" s="3"/>
      <c r="AE192" s="3"/>
      <c r="AF192" s="3"/>
      <c r="AG192" s="3"/>
      <c r="AH192" s="16"/>
      <c r="AI192" s="3"/>
      <c r="AJ192" s="3"/>
      <c r="AK192" s="3"/>
      <c r="AL192" s="22"/>
      <c r="AM192" s="3"/>
      <c r="AN192" s="3"/>
      <c r="AO192" s="3"/>
      <c r="AP192" s="3"/>
      <c r="AQ192" s="3"/>
      <c r="AR192" s="3"/>
      <c r="AT192" s="22"/>
    </row>
    <row r="193" spans="17:46"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57"/>
      <c r="AC193" s="57"/>
      <c r="AD193" s="3"/>
      <c r="AE193" s="3"/>
      <c r="AF193" s="3"/>
      <c r="AG193" s="3"/>
      <c r="AH193" s="16"/>
      <c r="AI193" s="3"/>
      <c r="AJ193" s="3"/>
      <c r="AK193" s="3"/>
      <c r="AL193" s="22"/>
      <c r="AM193" s="3"/>
      <c r="AN193" s="3"/>
      <c r="AO193" s="3"/>
      <c r="AP193" s="3"/>
      <c r="AQ193" s="3"/>
      <c r="AR193" s="3"/>
      <c r="AT193" s="22"/>
    </row>
    <row r="194" spans="17:46"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57"/>
      <c r="AC194" s="57"/>
      <c r="AD194" s="3"/>
      <c r="AE194" s="3"/>
      <c r="AF194" s="3"/>
      <c r="AG194" s="3"/>
      <c r="AH194" s="16"/>
      <c r="AI194" s="3"/>
      <c r="AJ194" s="3"/>
      <c r="AK194" s="3"/>
      <c r="AL194" s="22"/>
      <c r="AM194" s="3"/>
      <c r="AN194" s="3"/>
      <c r="AO194" s="3"/>
      <c r="AP194" s="3"/>
      <c r="AQ194" s="3"/>
      <c r="AR194" s="3"/>
      <c r="AT194" s="22"/>
    </row>
    <row r="195" spans="17:46"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57"/>
      <c r="AC195" s="57"/>
      <c r="AD195" s="3"/>
      <c r="AE195" s="3"/>
      <c r="AF195" s="3"/>
      <c r="AG195" s="3"/>
      <c r="AH195" s="16"/>
      <c r="AI195" s="3"/>
      <c r="AJ195" s="3"/>
      <c r="AK195" s="3"/>
      <c r="AL195" s="22"/>
      <c r="AM195" s="3"/>
      <c r="AN195" s="3"/>
      <c r="AO195" s="3"/>
      <c r="AP195" s="3"/>
      <c r="AQ195" s="3"/>
      <c r="AR195" s="3"/>
      <c r="AT195" s="22"/>
    </row>
    <row r="196" spans="17:46"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57"/>
      <c r="AC196" s="57"/>
      <c r="AD196" s="3"/>
      <c r="AE196" s="3"/>
      <c r="AF196" s="3"/>
      <c r="AG196" s="3"/>
      <c r="AH196" s="16"/>
      <c r="AI196" s="3"/>
      <c r="AJ196" s="3"/>
      <c r="AK196" s="3"/>
      <c r="AL196" s="22"/>
      <c r="AM196" s="3"/>
      <c r="AN196" s="3"/>
      <c r="AO196" s="3"/>
      <c r="AP196" s="3"/>
      <c r="AQ196" s="3"/>
      <c r="AR196" s="3"/>
      <c r="AT196" s="22"/>
    </row>
    <row r="197" spans="17:46"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57"/>
      <c r="AC197" s="57"/>
      <c r="AD197" s="3"/>
      <c r="AE197" s="3"/>
      <c r="AF197" s="3"/>
      <c r="AG197" s="3"/>
      <c r="AH197" s="16"/>
      <c r="AI197" s="3"/>
      <c r="AJ197" s="3"/>
      <c r="AK197" s="3"/>
      <c r="AL197" s="22"/>
      <c r="AM197" s="3"/>
      <c r="AN197" s="3"/>
      <c r="AO197" s="3"/>
      <c r="AP197" s="3"/>
      <c r="AQ197" s="3"/>
      <c r="AR197" s="3"/>
      <c r="AT197" s="22"/>
    </row>
    <row r="198" spans="17:46"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57"/>
      <c r="AC198" s="57"/>
      <c r="AD198" s="3"/>
      <c r="AE198" s="3"/>
      <c r="AF198" s="3"/>
      <c r="AG198" s="3"/>
      <c r="AH198" s="16"/>
      <c r="AI198" s="3"/>
      <c r="AJ198" s="3"/>
      <c r="AK198" s="3"/>
      <c r="AL198" s="22"/>
      <c r="AM198" s="3"/>
      <c r="AN198" s="3"/>
      <c r="AO198" s="3"/>
      <c r="AP198" s="3"/>
      <c r="AQ198" s="3"/>
      <c r="AR198" s="3"/>
      <c r="AT198" s="22"/>
    </row>
    <row r="199" spans="17:46"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57"/>
      <c r="AC199" s="57"/>
      <c r="AD199" s="3"/>
      <c r="AE199" s="3"/>
      <c r="AF199" s="3"/>
      <c r="AG199" s="3"/>
      <c r="AH199" s="16"/>
      <c r="AI199" s="3"/>
      <c r="AJ199" s="3"/>
      <c r="AK199" s="3"/>
      <c r="AL199" s="22"/>
      <c r="AM199" s="3"/>
      <c r="AN199" s="3"/>
      <c r="AO199" s="3"/>
      <c r="AP199" s="3"/>
      <c r="AQ199" s="3"/>
      <c r="AR199" s="3"/>
      <c r="AT199" s="22"/>
    </row>
    <row r="200" spans="17:46"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57"/>
      <c r="AC200" s="57"/>
      <c r="AD200" s="3"/>
      <c r="AE200" s="3"/>
      <c r="AF200" s="3"/>
      <c r="AG200" s="3"/>
      <c r="AH200" s="16"/>
      <c r="AI200" s="3"/>
      <c r="AJ200" s="3"/>
      <c r="AK200" s="3"/>
      <c r="AL200" s="22"/>
      <c r="AM200" s="3"/>
      <c r="AN200" s="3"/>
      <c r="AO200" s="3"/>
      <c r="AP200" s="3"/>
      <c r="AQ200" s="3"/>
      <c r="AR200" s="3"/>
      <c r="AT200" s="22"/>
    </row>
    <row r="201" spans="17:46"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57"/>
      <c r="AC201" s="57"/>
      <c r="AD201" s="3"/>
      <c r="AE201" s="3"/>
      <c r="AF201" s="3"/>
      <c r="AG201" s="3"/>
      <c r="AH201" s="16"/>
      <c r="AI201" s="3"/>
      <c r="AJ201" s="3"/>
      <c r="AK201" s="3"/>
      <c r="AL201" s="22"/>
      <c r="AM201" s="3"/>
      <c r="AN201" s="3"/>
      <c r="AO201" s="3"/>
      <c r="AP201" s="3"/>
      <c r="AQ201" s="3"/>
      <c r="AR201" s="3"/>
      <c r="AT201" s="22"/>
    </row>
    <row r="202" spans="17:46"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57"/>
      <c r="AC202" s="57"/>
      <c r="AD202" s="3"/>
      <c r="AE202" s="3"/>
      <c r="AF202" s="3"/>
      <c r="AG202" s="3"/>
      <c r="AH202" s="16"/>
      <c r="AI202" s="3"/>
      <c r="AJ202" s="3"/>
      <c r="AK202" s="3"/>
      <c r="AL202" s="22"/>
      <c r="AM202" s="3"/>
      <c r="AN202" s="3"/>
      <c r="AO202" s="3"/>
      <c r="AP202" s="3"/>
      <c r="AQ202" s="3"/>
      <c r="AR202" s="3"/>
      <c r="AT202" s="22"/>
    </row>
    <row r="203" spans="17:46"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57"/>
      <c r="AC203" s="57"/>
      <c r="AD203" s="3"/>
      <c r="AE203" s="3"/>
      <c r="AF203" s="3"/>
      <c r="AG203" s="3"/>
      <c r="AH203" s="16"/>
      <c r="AI203" s="3"/>
      <c r="AJ203" s="3"/>
      <c r="AK203" s="3"/>
      <c r="AL203" s="22"/>
      <c r="AM203" s="3"/>
      <c r="AN203" s="3"/>
      <c r="AO203" s="3"/>
      <c r="AP203" s="3"/>
      <c r="AQ203" s="3"/>
      <c r="AR203" s="3"/>
      <c r="AT203" s="22"/>
    </row>
    <row r="204" spans="17:46"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57"/>
      <c r="AC204" s="57"/>
      <c r="AD204" s="3"/>
      <c r="AE204" s="3"/>
      <c r="AF204" s="3"/>
      <c r="AG204" s="3"/>
      <c r="AH204" s="16"/>
      <c r="AI204" s="3"/>
      <c r="AJ204" s="3"/>
      <c r="AK204" s="3"/>
      <c r="AL204" s="22"/>
      <c r="AM204" s="3"/>
      <c r="AN204" s="3"/>
      <c r="AO204" s="3"/>
      <c r="AP204" s="3"/>
      <c r="AQ204" s="3"/>
      <c r="AR204" s="3"/>
      <c r="AT204" s="22"/>
    </row>
    <row r="205" spans="17:46"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57"/>
      <c r="AC205" s="57"/>
      <c r="AD205" s="3"/>
      <c r="AE205" s="3"/>
      <c r="AF205" s="3"/>
      <c r="AG205" s="3"/>
      <c r="AH205" s="16"/>
      <c r="AI205" s="3"/>
      <c r="AJ205" s="3"/>
      <c r="AK205" s="3"/>
      <c r="AL205" s="22"/>
      <c r="AM205" s="3"/>
      <c r="AN205" s="3"/>
      <c r="AO205" s="3"/>
      <c r="AP205" s="3"/>
      <c r="AQ205" s="3"/>
      <c r="AR205" s="3"/>
      <c r="AT205" s="22"/>
    </row>
    <row r="206" spans="17:46"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57"/>
      <c r="AC206" s="57"/>
      <c r="AD206" s="3"/>
      <c r="AE206" s="3"/>
      <c r="AF206" s="3"/>
      <c r="AG206" s="3"/>
      <c r="AH206" s="16"/>
      <c r="AI206" s="3"/>
      <c r="AJ206" s="3"/>
      <c r="AK206" s="3"/>
      <c r="AL206" s="22"/>
      <c r="AM206" s="3"/>
      <c r="AN206" s="3"/>
      <c r="AO206" s="3"/>
      <c r="AP206" s="3"/>
      <c r="AQ206" s="3"/>
      <c r="AR206" s="3"/>
      <c r="AT206" s="22"/>
    </row>
    <row r="207" spans="17:46"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57"/>
      <c r="AC207" s="57"/>
      <c r="AD207" s="3"/>
      <c r="AE207" s="3"/>
      <c r="AF207" s="3"/>
      <c r="AG207" s="3"/>
      <c r="AH207" s="16"/>
      <c r="AI207" s="3"/>
      <c r="AJ207" s="3"/>
      <c r="AK207" s="3"/>
      <c r="AL207" s="22"/>
      <c r="AM207" s="3"/>
      <c r="AN207" s="3"/>
      <c r="AO207" s="3"/>
      <c r="AP207" s="3"/>
      <c r="AQ207" s="3"/>
      <c r="AR207" s="3"/>
      <c r="AT207" s="22"/>
    </row>
    <row r="208" spans="17:46"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57"/>
      <c r="AC208" s="57"/>
      <c r="AD208" s="3"/>
      <c r="AE208" s="3"/>
      <c r="AF208" s="3"/>
      <c r="AG208" s="3"/>
      <c r="AH208" s="16"/>
      <c r="AI208" s="3"/>
      <c r="AJ208" s="3"/>
      <c r="AK208" s="3"/>
      <c r="AL208" s="22"/>
      <c r="AM208" s="3"/>
      <c r="AN208" s="3"/>
      <c r="AO208" s="3"/>
      <c r="AP208" s="3"/>
      <c r="AQ208" s="3"/>
      <c r="AR208" s="3"/>
      <c r="AT208" s="22"/>
    </row>
    <row r="209" spans="10:46"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57"/>
      <c r="AC209" s="57"/>
      <c r="AD209" s="3"/>
      <c r="AE209" s="3"/>
      <c r="AF209" s="3"/>
      <c r="AG209" s="3"/>
      <c r="AH209" s="16"/>
      <c r="AI209" s="3"/>
      <c r="AJ209" s="3"/>
      <c r="AK209" s="3"/>
      <c r="AL209" s="22"/>
      <c r="AM209" s="3"/>
      <c r="AN209" s="3"/>
      <c r="AO209" s="3"/>
      <c r="AP209" s="3"/>
      <c r="AQ209" s="3"/>
      <c r="AR209" s="3"/>
      <c r="AT209" s="22"/>
    </row>
    <row r="210" spans="10:46"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57"/>
      <c r="AC210" s="57"/>
      <c r="AD210" s="3"/>
      <c r="AE210" s="3"/>
      <c r="AF210" s="3"/>
      <c r="AG210" s="3"/>
      <c r="AH210" s="16"/>
      <c r="AI210" s="3"/>
      <c r="AJ210" s="3"/>
      <c r="AK210" s="3"/>
      <c r="AL210" s="22"/>
      <c r="AM210" s="3"/>
      <c r="AN210" s="3"/>
      <c r="AO210" s="3"/>
      <c r="AP210" s="3"/>
      <c r="AQ210" s="3"/>
      <c r="AR210" s="3"/>
      <c r="AT210" s="22"/>
    </row>
    <row r="211" spans="10:46"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57"/>
      <c r="AC211" s="57"/>
      <c r="AD211" s="3"/>
      <c r="AE211" s="3"/>
      <c r="AF211" s="3"/>
      <c r="AG211" s="3"/>
      <c r="AH211" s="16"/>
      <c r="AI211" s="3"/>
      <c r="AJ211" s="3"/>
      <c r="AK211" s="3"/>
      <c r="AL211" s="22"/>
      <c r="AM211" s="3"/>
      <c r="AN211" s="3"/>
      <c r="AO211" s="3"/>
      <c r="AP211" s="3"/>
      <c r="AQ211" s="3"/>
      <c r="AR211" s="3"/>
      <c r="AT211" s="22"/>
    </row>
    <row r="212" spans="10:46"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57"/>
      <c r="AC212" s="57"/>
      <c r="AD212" s="3"/>
      <c r="AE212" s="3"/>
      <c r="AF212" s="3"/>
      <c r="AG212" s="3"/>
      <c r="AH212" s="16"/>
      <c r="AI212" s="3"/>
      <c r="AJ212" s="3"/>
      <c r="AK212" s="3"/>
      <c r="AL212" s="22"/>
      <c r="AM212" s="3"/>
      <c r="AN212" s="3"/>
      <c r="AO212" s="3"/>
      <c r="AP212" s="3"/>
      <c r="AQ212" s="3"/>
      <c r="AR212" s="3"/>
      <c r="AT212" s="22"/>
    </row>
    <row r="213" spans="10:46"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57"/>
      <c r="AC213" s="57"/>
      <c r="AD213" s="3"/>
      <c r="AE213" s="3"/>
      <c r="AF213" s="3"/>
      <c r="AG213" s="3"/>
      <c r="AH213" s="16"/>
      <c r="AI213" s="3"/>
      <c r="AJ213" s="3"/>
      <c r="AK213" s="3"/>
      <c r="AL213" s="22"/>
      <c r="AM213" s="3"/>
      <c r="AN213" s="3"/>
      <c r="AO213" s="3"/>
      <c r="AP213" s="3"/>
      <c r="AQ213" s="3"/>
      <c r="AR213" s="3"/>
      <c r="AT213" s="22"/>
    </row>
    <row r="214" spans="10:46"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57"/>
      <c r="AC214" s="57"/>
      <c r="AD214" s="3"/>
      <c r="AE214" s="3"/>
      <c r="AF214" s="3"/>
      <c r="AG214" s="3"/>
      <c r="AH214" s="16"/>
      <c r="AI214" s="3"/>
      <c r="AJ214" s="3"/>
      <c r="AK214" s="3"/>
      <c r="AL214" s="22"/>
      <c r="AM214" s="3"/>
      <c r="AN214" s="3"/>
      <c r="AO214" s="3"/>
      <c r="AP214" s="3"/>
      <c r="AQ214" s="3"/>
      <c r="AR214" s="3"/>
      <c r="AT214" s="22"/>
    </row>
    <row r="215" spans="10:46"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57"/>
      <c r="AC215" s="57"/>
      <c r="AD215" s="3"/>
      <c r="AE215" s="3"/>
      <c r="AF215" s="3"/>
      <c r="AG215" s="3"/>
      <c r="AH215" s="16"/>
      <c r="AI215" s="3"/>
      <c r="AJ215" s="3"/>
      <c r="AK215" s="3"/>
      <c r="AL215" s="22"/>
      <c r="AM215" s="3"/>
      <c r="AN215" s="3"/>
      <c r="AO215" s="3"/>
      <c r="AP215" s="3"/>
      <c r="AQ215" s="3"/>
      <c r="AR215" s="3"/>
      <c r="AT215" s="22"/>
    </row>
    <row r="216" spans="10:46"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57"/>
      <c r="AC216" s="57"/>
      <c r="AD216" s="3"/>
      <c r="AE216" s="3"/>
      <c r="AF216" s="3"/>
      <c r="AG216" s="3"/>
      <c r="AH216" s="16"/>
      <c r="AI216" s="3"/>
      <c r="AJ216" s="3"/>
      <c r="AK216" s="3"/>
      <c r="AL216" s="22"/>
      <c r="AM216" s="3"/>
      <c r="AN216" s="3"/>
      <c r="AO216" s="3"/>
      <c r="AP216" s="3"/>
      <c r="AQ216" s="3"/>
      <c r="AR216" s="3"/>
      <c r="AT216" s="22"/>
    </row>
    <row r="217" spans="10:46"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57"/>
      <c r="AC217" s="57"/>
      <c r="AD217" s="3"/>
      <c r="AE217" s="3"/>
      <c r="AF217" s="3"/>
      <c r="AG217" s="3"/>
      <c r="AH217" s="16"/>
      <c r="AI217" s="3"/>
      <c r="AJ217" s="3"/>
      <c r="AK217" s="3"/>
      <c r="AL217" s="22"/>
      <c r="AM217" s="3"/>
      <c r="AN217" s="3"/>
      <c r="AO217" s="3"/>
      <c r="AP217" s="3"/>
      <c r="AQ217" s="3"/>
      <c r="AR217" s="3"/>
      <c r="AT217" s="22"/>
    </row>
    <row r="218" spans="10:46">
      <c r="J218" s="144"/>
      <c r="K218" s="145"/>
      <c r="L218" s="507"/>
      <c r="M218" s="145"/>
      <c r="N218" s="145"/>
      <c r="O218" s="145"/>
      <c r="P218" s="22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57"/>
      <c r="AC218" s="57"/>
      <c r="AD218" s="3"/>
      <c r="AE218" s="3"/>
      <c r="AF218" s="3"/>
      <c r="AG218" s="3"/>
      <c r="AH218" s="16"/>
      <c r="AI218" s="3"/>
      <c r="AJ218" s="3"/>
      <c r="AK218" s="3"/>
      <c r="AL218" s="22"/>
      <c r="AM218" s="3"/>
      <c r="AN218" s="3"/>
      <c r="AO218" s="3"/>
      <c r="AP218" s="3"/>
      <c r="AQ218" s="3"/>
      <c r="AR218" s="3"/>
      <c r="AS218" s="22"/>
      <c r="AT218" s="22"/>
    </row>
    <row r="219" spans="10:46">
      <c r="J219" s="144"/>
      <c r="K219" s="145"/>
      <c r="L219" s="507"/>
      <c r="M219" s="145"/>
      <c r="N219" s="145"/>
      <c r="O219" s="145"/>
      <c r="P219" s="22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57"/>
      <c r="AC219" s="57"/>
      <c r="AD219" s="3"/>
      <c r="AE219" s="3"/>
      <c r="AF219" s="3"/>
      <c r="AG219" s="3"/>
      <c r="AH219" s="16"/>
      <c r="AI219" s="3"/>
      <c r="AJ219" s="3"/>
      <c r="AK219" s="3"/>
      <c r="AL219" s="22"/>
      <c r="AM219" s="3"/>
      <c r="AN219" s="3"/>
      <c r="AO219" s="3"/>
      <c r="AP219" s="3"/>
      <c r="AQ219" s="3"/>
      <c r="AR219" s="3"/>
      <c r="AS219" s="22"/>
      <c r="AT219" s="22"/>
    </row>
    <row r="220" spans="10:46">
      <c r="J220" s="144"/>
      <c r="K220" s="145"/>
      <c r="L220" s="507"/>
      <c r="M220" s="145"/>
      <c r="N220" s="145"/>
      <c r="O220" s="145"/>
      <c r="P220" s="22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57"/>
      <c r="AC220" s="57"/>
      <c r="AD220" s="3"/>
      <c r="AE220" s="3"/>
      <c r="AF220" s="3"/>
      <c r="AG220" s="3"/>
      <c r="AH220" s="16"/>
      <c r="AI220" s="3"/>
      <c r="AJ220" s="3"/>
      <c r="AK220" s="3"/>
      <c r="AL220" s="22"/>
      <c r="AM220" s="3"/>
      <c r="AN220" s="3"/>
      <c r="AO220" s="3"/>
      <c r="AP220" s="3"/>
      <c r="AQ220" s="3"/>
      <c r="AR220" s="3"/>
      <c r="AS220" s="22"/>
      <c r="AT220" s="22"/>
    </row>
    <row r="221" spans="10:46">
      <c r="J221" s="144"/>
      <c r="K221" s="145"/>
      <c r="L221" s="507"/>
      <c r="M221" s="145"/>
      <c r="N221" s="145"/>
      <c r="O221" s="145"/>
      <c r="P221" s="22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57"/>
      <c r="AC221" s="57"/>
      <c r="AD221" s="3"/>
      <c r="AE221" s="3"/>
      <c r="AF221" s="3"/>
      <c r="AG221" s="3"/>
      <c r="AH221" s="16"/>
      <c r="AI221" s="3"/>
      <c r="AJ221" s="3"/>
      <c r="AK221" s="3"/>
      <c r="AL221" s="22"/>
      <c r="AM221" s="3"/>
      <c r="AN221" s="3"/>
      <c r="AO221" s="3"/>
      <c r="AP221" s="3"/>
      <c r="AQ221" s="3"/>
      <c r="AR221" s="3"/>
      <c r="AS221" s="22"/>
      <c r="AT221" s="22"/>
    </row>
    <row r="222" spans="10:46">
      <c r="J222" s="144"/>
      <c r="K222" s="145"/>
      <c r="L222" s="507"/>
      <c r="M222" s="145"/>
      <c r="N222" s="145"/>
      <c r="O222" s="145"/>
      <c r="P222" s="22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57"/>
      <c r="AC222" s="57"/>
      <c r="AD222" s="3"/>
      <c r="AE222" s="3"/>
      <c r="AF222" s="3"/>
      <c r="AG222" s="3"/>
      <c r="AH222" s="16"/>
      <c r="AI222" s="3"/>
      <c r="AJ222" s="3"/>
      <c r="AK222" s="3"/>
      <c r="AL222" s="22"/>
      <c r="AM222" s="3"/>
      <c r="AN222" s="3"/>
      <c r="AO222" s="3"/>
      <c r="AP222" s="3"/>
      <c r="AQ222" s="3"/>
      <c r="AR222" s="3"/>
      <c r="AS222" s="22"/>
      <c r="AT222" s="22"/>
    </row>
    <row r="223" spans="10:46">
      <c r="J223" s="144"/>
      <c r="K223" s="145"/>
      <c r="L223" s="507"/>
      <c r="M223" s="145"/>
      <c r="N223" s="145"/>
      <c r="O223" s="145"/>
      <c r="P223" s="22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57"/>
      <c r="AC223" s="57"/>
      <c r="AD223" s="3"/>
      <c r="AE223" s="3"/>
      <c r="AF223" s="3"/>
      <c r="AG223" s="3"/>
      <c r="AH223" s="16"/>
      <c r="AI223" s="3"/>
      <c r="AJ223" s="3"/>
      <c r="AK223" s="3"/>
      <c r="AL223" s="22"/>
      <c r="AM223" s="3"/>
      <c r="AN223" s="3"/>
      <c r="AO223" s="3"/>
      <c r="AP223" s="3"/>
      <c r="AQ223" s="3"/>
      <c r="AR223" s="3"/>
      <c r="AS223" s="22"/>
      <c r="AT223" s="22"/>
    </row>
    <row r="224" spans="10:46">
      <c r="J224" s="144"/>
      <c r="K224" s="145"/>
      <c r="L224" s="507"/>
      <c r="M224" s="145"/>
      <c r="N224" s="145"/>
      <c r="O224" s="145"/>
      <c r="P224" s="22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57"/>
      <c r="AC224" s="57"/>
      <c r="AD224" s="3"/>
      <c r="AE224" s="3"/>
      <c r="AF224" s="3"/>
      <c r="AG224" s="3"/>
      <c r="AH224" s="16"/>
      <c r="AI224" s="3"/>
      <c r="AJ224" s="3"/>
      <c r="AK224" s="3"/>
      <c r="AL224" s="22"/>
      <c r="AM224" s="3"/>
      <c r="AN224" s="3"/>
      <c r="AO224" s="3"/>
      <c r="AP224" s="3"/>
      <c r="AQ224" s="3"/>
      <c r="AR224" s="3"/>
      <c r="AS224" s="22"/>
      <c r="AT224" s="22"/>
    </row>
    <row r="225" spans="10:46">
      <c r="J225" s="144"/>
      <c r="K225" s="145"/>
      <c r="L225" s="507"/>
      <c r="M225" s="145"/>
      <c r="N225" s="145"/>
      <c r="O225" s="145"/>
      <c r="P225" s="22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57"/>
      <c r="AC225" s="57"/>
      <c r="AD225" s="3"/>
      <c r="AE225" s="3"/>
      <c r="AF225" s="3"/>
      <c r="AG225" s="3"/>
      <c r="AH225" s="16"/>
      <c r="AI225" s="3"/>
      <c r="AJ225" s="3"/>
      <c r="AK225" s="3"/>
      <c r="AL225" s="22"/>
      <c r="AM225" s="3"/>
      <c r="AN225" s="3"/>
      <c r="AO225" s="3"/>
      <c r="AP225" s="3"/>
      <c r="AQ225" s="3"/>
      <c r="AR225" s="3"/>
      <c r="AS225" s="22"/>
      <c r="AT225" s="22"/>
    </row>
    <row r="226" spans="10:46">
      <c r="J226" s="144"/>
      <c r="K226" s="145"/>
      <c r="L226" s="507"/>
      <c r="M226" s="145"/>
      <c r="N226" s="145"/>
      <c r="O226" s="145"/>
      <c r="P226" s="22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57"/>
      <c r="AC226" s="57"/>
      <c r="AD226" s="3"/>
      <c r="AE226" s="3"/>
      <c r="AF226" s="3"/>
      <c r="AG226" s="3"/>
      <c r="AH226" s="16"/>
      <c r="AI226" s="3"/>
      <c r="AJ226" s="3"/>
      <c r="AK226" s="3"/>
      <c r="AL226" s="22"/>
      <c r="AM226" s="3"/>
      <c r="AN226" s="3"/>
      <c r="AO226" s="3"/>
      <c r="AP226" s="3"/>
      <c r="AQ226" s="3"/>
      <c r="AR226" s="3"/>
      <c r="AS226" s="22"/>
      <c r="AT226" s="22"/>
    </row>
    <row r="227" spans="10:46">
      <c r="J227" s="144"/>
      <c r="K227" s="145"/>
      <c r="L227" s="507"/>
      <c r="M227" s="145"/>
      <c r="N227" s="145"/>
      <c r="O227" s="145"/>
      <c r="P227" s="22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57"/>
      <c r="AC227" s="57"/>
      <c r="AD227" s="3"/>
      <c r="AE227" s="3"/>
      <c r="AF227" s="3"/>
      <c r="AG227" s="3"/>
      <c r="AH227" s="16"/>
      <c r="AI227" s="3"/>
      <c r="AJ227" s="3"/>
      <c r="AK227" s="3"/>
      <c r="AL227" s="22"/>
      <c r="AM227" s="3"/>
      <c r="AN227" s="3"/>
      <c r="AO227" s="3"/>
      <c r="AP227" s="3"/>
      <c r="AQ227" s="3"/>
      <c r="AR227" s="3"/>
      <c r="AS227" s="22"/>
      <c r="AT227" s="22"/>
    </row>
    <row r="228" spans="10:46">
      <c r="J228" s="144"/>
      <c r="K228" s="145"/>
      <c r="L228" s="507"/>
      <c r="M228" s="145"/>
      <c r="N228" s="145"/>
      <c r="O228" s="145"/>
      <c r="P228" s="22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57"/>
      <c r="AC228" s="57"/>
      <c r="AD228" s="3"/>
      <c r="AE228" s="3"/>
      <c r="AF228" s="3"/>
      <c r="AG228" s="3"/>
      <c r="AH228" s="16"/>
      <c r="AI228" s="3"/>
      <c r="AJ228" s="3"/>
      <c r="AK228" s="3"/>
      <c r="AL228" s="22"/>
      <c r="AM228" s="3"/>
      <c r="AN228" s="3"/>
      <c r="AO228" s="3"/>
      <c r="AP228" s="3"/>
      <c r="AQ228" s="3"/>
      <c r="AR228" s="3"/>
      <c r="AS228" s="22"/>
      <c r="AT228" s="22"/>
    </row>
    <row r="229" spans="10:46">
      <c r="J229" s="144"/>
      <c r="K229" s="145"/>
      <c r="L229" s="507"/>
      <c r="M229" s="145"/>
      <c r="N229" s="145"/>
      <c r="O229" s="145"/>
      <c r="P229" s="22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57"/>
      <c r="AC229" s="57"/>
      <c r="AD229" s="3"/>
      <c r="AE229" s="3"/>
      <c r="AF229" s="3"/>
      <c r="AG229" s="3"/>
      <c r="AH229" s="16"/>
      <c r="AI229" s="3"/>
      <c r="AJ229" s="3"/>
      <c r="AK229" s="3"/>
      <c r="AL229" s="22"/>
      <c r="AM229" s="3"/>
      <c r="AN229" s="3"/>
      <c r="AO229" s="3"/>
      <c r="AP229" s="3"/>
      <c r="AQ229" s="3"/>
      <c r="AR229" s="3"/>
      <c r="AS229" s="22"/>
      <c r="AT229" s="22"/>
    </row>
    <row r="230" spans="10:46">
      <c r="J230" s="144"/>
      <c r="K230" s="145"/>
      <c r="L230" s="507"/>
      <c r="M230" s="145"/>
      <c r="N230" s="145"/>
      <c r="O230" s="145"/>
      <c r="P230" s="22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57"/>
      <c r="AC230" s="57"/>
      <c r="AD230" s="3"/>
      <c r="AE230" s="3"/>
      <c r="AF230" s="3"/>
      <c r="AG230" s="3"/>
      <c r="AH230" s="16"/>
      <c r="AI230" s="3"/>
      <c r="AJ230" s="3"/>
      <c r="AK230" s="3"/>
      <c r="AL230" s="22"/>
      <c r="AM230" s="3"/>
      <c r="AN230" s="3"/>
      <c r="AO230" s="3"/>
      <c r="AP230" s="3"/>
      <c r="AQ230" s="3"/>
      <c r="AR230" s="3"/>
      <c r="AS230" s="22"/>
      <c r="AT230" s="22"/>
    </row>
    <row r="231" spans="10:46">
      <c r="J231" s="144"/>
      <c r="K231" s="145"/>
      <c r="L231" s="507"/>
      <c r="M231" s="145"/>
      <c r="N231" s="145"/>
      <c r="O231" s="145"/>
      <c r="P231" s="22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57"/>
      <c r="AC231" s="57"/>
      <c r="AD231" s="3"/>
      <c r="AE231" s="3"/>
      <c r="AF231" s="3"/>
      <c r="AG231" s="3"/>
      <c r="AH231" s="16"/>
      <c r="AI231" s="3"/>
      <c r="AJ231" s="3"/>
      <c r="AK231" s="3"/>
      <c r="AL231" s="22"/>
      <c r="AM231" s="3"/>
      <c r="AN231" s="3"/>
      <c r="AO231" s="3"/>
      <c r="AP231" s="3"/>
      <c r="AQ231" s="3"/>
      <c r="AR231" s="3"/>
      <c r="AS231" s="22"/>
      <c r="AT231" s="22"/>
    </row>
    <row r="232" spans="10:46">
      <c r="J232" s="144"/>
      <c r="K232" s="145"/>
      <c r="L232" s="507"/>
      <c r="M232" s="145"/>
      <c r="N232" s="145"/>
      <c r="O232" s="145"/>
      <c r="P232" s="22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57"/>
      <c r="AC232" s="57"/>
      <c r="AD232" s="3"/>
      <c r="AE232" s="3"/>
      <c r="AF232" s="3"/>
      <c r="AG232" s="3"/>
      <c r="AH232" s="16"/>
      <c r="AI232" s="3"/>
      <c r="AJ232" s="3"/>
      <c r="AK232" s="3"/>
      <c r="AL232" s="22"/>
      <c r="AM232" s="3"/>
      <c r="AN232" s="3"/>
      <c r="AO232" s="3"/>
      <c r="AP232" s="3"/>
      <c r="AQ232" s="3"/>
      <c r="AR232" s="3"/>
      <c r="AS232" s="22"/>
      <c r="AT232" s="22"/>
    </row>
    <row r="233" spans="10:46">
      <c r="J233" s="144"/>
      <c r="K233" s="145"/>
      <c r="L233" s="507"/>
      <c r="M233" s="145"/>
      <c r="N233" s="145"/>
      <c r="O233" s="145"/>
      <c r="P233" s="22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57"/>
      <c r="AC233" s="57"/>
      <c r="AD233" s="3"/>
      <c r="AE233" s="3"/>
      <c r="AF233" s="3"/>
      <c r="AG233" s="3"/>
      <c r="AH233" s="16"/>
      <c r="AI233" s="3"/>
      <c r="AJ233" s="3"/>
      <c r="AK233" s="3"/>
      <c r="AL233" s="22"/>
      <c r="AM233" s="3"/>
      <c r="AN233" s="3"/>
      <c r="AO233" s="3"/>
      <c r="AP233" s="3"/>
      <c r="AQ233" s="3"/>
      <c r="AR233" s="3"/>
      <c r="AS233" s="22"/>
      <c r="AT233" s="22"/>
    </row>
    <row r="234" spans="10:46">
      <c r="J234" s="144"/>
      <c r="K234" s="145"/>
      <c r="L234" s="507"/>
      <c r="M234" s="145"/>
      <c r="N234" s="145"/>
      <c r="O234" s="145"/>
      <c r="P234" s="22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57"/>
      <c r="AC234" s="57"/>
      <c r="AD234" s="3"/>
      <c r="AE234" s="3"/>
      <c r="AF234" s="3"/>
      <c r="AG234" s="3"/>
      <c r="AH234" s="16"/>
      <c r="AI234" s="3"/>
      <c r="AJ234" s="3"/>
      <c r="AK234" s="3"/>
      <c r="AL234" s="22"/>
      <c r="AM234" s="3"/>
      <c r="AN234" s="3"/>
      <c r="AO234" s="3"/>
      <c r="AP234" s="3"/>
      <c r="AQ234" s="3"/>
      <c r="AR234" s="3"/>
      <c r="AS234" s="22"/>
      <c r="AT234" s="22"/>
    </row>
    <row r="235" spans="10:46">
      <c r="J235" s="144"/>
      <c r="K235" s="145"/>
      <c r="L235" s="507"/>
      <c r="M235" s="145"/>
      <c r="N235" s="145"/>
      <c r="O235" s="145"/>
      <c r="P235" s="22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57"/>
      <c r="AC235" s="57"/>
      <c r="AD235" s="3"/>
      <c r="AE235" s="3"/>
      <c r="AF235" s="3"/>
      <c r="AG235" s="3"/>
      <c r="AH235" s="16"/>
      <c r="AI235" s="3"/>
      <c r="AJ235" s="3"/>
      <c r="AK235" s="3"/>
      <c r="AL235" s="22"/>
      <c r="AM235" s="3"/>
      <c r="AN235" s="3"/>
      <c r="AO235" s="3"/>
      <c r="AP235" s="3"/>
      <c r="AQ235" s="3"/>
      <c r="AR235" s="3"/>
      <c r="AS235" s="22"/>
      <c r="AT235" s="22"/>
    </row>
    <row r="236" spans="10:46">
      <c r="J236" s="144"/>
      <c r="K236" s="145"/>
      <c r="L236" s="507"/>
      <c r="M236" s="145"/>
      <c r="N236" s="145"/>
      <c r="O236" s="145"/>
      <c r="P236" s="22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57"/>
      <c r="AC236" s="57"/>
      <c r="AD236" s="3"/>
      <c r="AE236" s="3"/>
      <c r="AF236" s="3"/>
      <c r="AG236" s="3"/>
      <c r="AH236" s="16"/>
      <c r="AI236" s="3"/>
      <c r="AJ236" s="3"/>
      <c r="AK236" s="3"/>
      <c r="AL236" s="22"/>
      <c r="AM236" s="3"/>
      <c r="AN236" s="3"/>
      <c r="AO236" s="3"/>
      <c r="AP236" s="3"/>
      <c r="AQ236" s="3"/>
      <c r="AR236" s="3"/>
      <c r="AS236" s="22"/>
      <c r="AT236" s="22"/>
    </row>
    <row r="237" spans="10:46">
      <c r="J237" s="144"/>
      <c r="K237" s="145"/>
      <c r="L237" s="507"/>
      <c r="M237" s="145"/>
      <c r="N237" s="145"/>
      <c r="O237" s="145"/>
      <c r="P237" s="22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57"/>
      <c r="AC237" s="57"/>
      <c r="AD237" s="3"/>
      <c r="AE237" s="3"/>
      <c r="AF237" s="3"/>
      <c r="AG237" s="3"/>
      <c r="AH237" s="16"/>
      <c r="AI237" s="3"/>
      <c r="AJ237" s="3"/>
      <c r="AK237" s="3"/>
      <c r="AL237" s="22"/>
      <c r="AM237" s="3"/>
      <c r="AN237" s="3"/>
      <c r="AO237" s="3"/>
      <c r="AP237" s="3"/>
      <c r="AQ237" s="3"/>
      <c r="AR237" s="3"/>
      <c r="AS237" s="22"/>
      <c r="AT237" s="22"/>
    </row>
    <row r="238" spans="10:46">
      <c r="J238" s="144"/>
      <c r="K238" s="145"/>
      <c r="L238" s="507"/>
      <c r="M238" s="145"/>
      <c r="N238" s="145"/>
      <c r="O238" s="145"/>
      <c r="P238" s="22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57"/>
      <c r="AC238" s="57"/>
      <c r="AD238" s="3"/>
      <c r="AE238" s="3"/>
      <c r="AF238" s="3"/>
      <c r="AG238" s="3"/>
      <c r="AH238" s="16"/>
      <c r="AI238" s="3"/>
      <c r="AJ238" s="3"/>
      <c r="AK238" s="3"/>
      <c r="AL238" s="22"/>
      <c r="AM238" s="3"/>
      <c r="AN238" s="3"/>
      <c r="AO238" s="3"/>
      <c r="AP238" s="3"/>
      <c r="AQ238" s="3"/>
      <c r="AR238" s="3"/>
      <c r="AS238" s="22"/>
      <c r="AT238" s="22"/>
    </row>
    <row r="239" spans="10:46">
      <c r="J239" s="144"/>
      <c r="K239" s="145"/>
      <c r="L239" s="507"/>
      <c r="M239" s="145"/>
      <c r="N239" s="145"/>
      <c r="O239" s="145"/>
      <c r="P239" s="22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57"/>
      <c r="AC239" s="57"/>
      <c r="AD239" s="3"/>
      <c r="AE239" s="3"/>
      <c r="AF239" s="3"/>
      <c r="AG239" s="3"/>
      <c r="AH239" s="16"/>
      <c r="AI239" s="3"/>
      <c r="AJ239" s="3"/>
      <c r="AK239" s="3"/>
      <c r="AL239" s="22"/>
      <c r="AM239" s="3"/>
      <c r="AN239" s="3"/>
      <c r="AO239" s="3"/>
      <c r="AP239" s="3"/>
      <c r="AQ239" s="3"/>
      <c r="AR239" s="3"/>
      <c r="AS239" s="22"/>
      <c r="AT239" s="22"/>
    </row>
    <row r="240" spans="10:46">
      <c r="J240" s="144"/>
      <c r="K240" s="145"/>
      <c r="L240" s="507"/>
      <c r="M240" s="145"/>
      <c r="N240" s="145"/>
      <c r="O240" s="145"/>
      <c r="P240" s="22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57"/>
      <c r="AC240" s="57"/>
      <c r="AD240" s="3"/>
      <c r="AE240" s="3"/>
      <c r="AF240" s="3"/>
      <c r="AG240" s="3"/>
      <c r="AH240" s="16"/>
      <c r="AI240" s="3"/>
      <c r="AJ240" s="3"/>
      <c r="AK240" s="3"/>
      <c r="AL240" s="22"/>
      <c r="AM240" s="3"/>
      <c r="AN240" s="3"/>
      <c r="AO240" s="3"/>
      <c r="AP240" s="3"/>
      <c r="AQ240" s="3"/>
      <c r="AR240" s="3"/>
      <c r="AS240" s="22"/>
      <c r="AT240" s="22"/>
    </row>
    <row r="241" spans="10:46">
      <c r="J241" s="144"/>
      <c r="K241" s="145"/>
      <c r="L241" s="507"/>
      <c r="M241" s="145"/>
      <c r="N241" s="145"/>
      <c r="O241" s="145"/>
      <c r="P241" s="22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57"/>
      <c r="AC241" s="57"/>
      <c r="AD241" s="3"/>
      <c r="AE241" s="3"/>
      <c r="AF241" s="3"/>
      <c r="AG241" s="3"/>
      <c r="AH241" s="16"/>
      <c r="AI241" s="3"/>
      <c r="AJ241" s="3"/>
      <c r="AK241" s="3"/>
      <c r="AL241" s="22"/>
      <c r="AM241" s="3"/>
      <c r="AN241" s="3"/>
      <c r="AO241" s="3"/>
      <c r="AP241" s="3"/>
      <c r="AQ241" s="3"/>
      <c r="AR241" s="3"/>
      <c r="AS241" s="22"/>
      <c r="AT241" s="22"/>
    </row>
    <row r="242" spans="10:46">
      <c r="J242" s="144"/>
      <c r="K242" s="145"/>
      <c r="L242" s="507"/>
      <c r="M242" s="145"/>
      <c r="N242" s="145"/>
      <c r="O242" s="145"/>
      <c r="P242" s="22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57"/>
      <c r="AC242" s="57"/>
      <c r="AD242" s="3"/>
      <c r="AE242" s="3"/>
      <c r="AF242" s="3"/>
      <c r="AG242" s="3"/>
      <c r="AH242" s="16"/>
      <c r="AI242" s="3"/>
      <c r="AJ242" s="3"/>
      <c r="AK242" s="3"/>
      <c r="AL242" s="22"/>
      <c r="AM242" s="3"/>
      <c r="AN242" s="3"/>
      <c r="AO242" s="3"/>
      <c r="AP242" s="3"/>
      <c r="AQ242" s="3"/>
      <c r="AR242" s="3"/>
      <c r="AS242" s="22"/>
      <c r="AT242" s="22"/>
    </row>
    <row r="243" spans="10:46">
      <c r="J243" s="144"/>
      <c r="K243" s="145"/>
      <c r="L243" s="507"/>
      <c r="M243" s="145"/>
      <c r="N243" s="145"/>
      <c r="O243" s="145"/>
      <c r="P243" s="22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57"/>
      <c r="AC243" s="57"/>
      <c r="AD243" s="3"/>
      <c r="AE243" s="3"/>
      <c r="AF243" s="3"/>
      <c r="AG243" s="3"/>
      <c r="AH243" s="16"/>
      <c r="AI243" s="3"/>
      <c r="AJ243" s="3"/>
      <c r="AK243" s="3"/>
      <c r="AL243" s="22"/>
      <c r="AM243" s="3"/>
      <c r="AN243" s="3"/>
      <c r="AO243" s="3"/>
      <c r="AP243" s="3"/>
      <c r="AQ243" s="3"/>
      <c r="AR243" s="3"/>
      <c r="AS243" s="22"/>
      <c r="AT243" s="22"/>
    </row>
    <row r="244" spans="10:46">
      <c r="J244" s="144"/>
      <c r="K244" s="145"/>
      <c r="L244" s="507"/>
      <c r="M244" s="145"/>
      <c r="N244" s="145"/>
      <c r="O244" s="145"/>
      <c r="P244" s="22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57"/>
      <c r="AC244" s="57"/>
      <c r="AD244" s="3"/>
      <c r="AE244" s="3"/>
      <c r="AF244" s="3"/>
      <c r="AG244" s="3"/>
      <c r="AH244" s="16"/>
      <c r="AI244" s="3"/>
      <c r="AJ244" s="3"/>
      <c r="AK244" s="3"/>
      <c r="AL244" s="22"/>
      <c r="AM244" s="3"/>
      <c r="AN244" s="3"/>
      <c r="AO244" s="3"/>
      <c r="AP244" s="3"/>
      <c r="AQ244" s="3"/>
      <c r="AR244" s="3"/>
      <c r="AS244" s="22"/>
      <c r="AT244" s="22"/>
    </row>
    <row r="245" spans="10:46">
      <c r="J245" s="144"/>
      <c r="K245" s="145"/>
      <c r="L245" s="507"/>
      <c r="M245" s="145"/>
      <c r="N245" s="145"/>
      <c r="O245" s="145"/>
      <c r="P245" s="22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57"/>
      <c r="AC245" s="57"/>
      <c r="AD245" s="3"/>
      <c r="AE245" s="3"/>
      <c r="AF245" s="3"/>
      <c r="AG245" s="3"/>
      <c r="AH245" s="16"/>
      <c r="AI245" s="3"/>
      <c r="AJ245" s="3"/>
      <c r="AK245" s="3"/>
      <c r="AL245" s="22"/>
      <c r="AM245" s="3"/>
      <c r="AN245" s="3"/>
      <c r="AO245" s="3"/>
      <c r="AP245" s="3"/>
      <c r="AQ245" s="3"/>
      <c r="AR245" s="3"/>
      <c r="AS245" s="22"/>
      <c r="AT245" s="22"/>
    </row>
    <row r="246" spans="10:46">
      <c r="J246" s="144"/>
      <c r="K246" s="145"/>
      <c r="L246" s="507"/>
      <c r="M246" s="145"/>
      <c r="N246" s="145"/>
      <c r="O246" s="145"/>
      <c r="P246" s="22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57"/>
      <c r="AC246" s="57"/>
      <c r="AD246" s="3"/>
      <c r="AE246" s="3"/>
      <c r="AF246" s="3"/>
      <c r="AG246" s="3"/>
      <c r="AH246" s="16"/>
      <c r="AI246" s="3"/>
      <c r="AJ246" s="3"/>
      <c r="AK246" s="3"/>
      <c r="AL246" s="22"/>
      <c r="AM246" s="3"/>
      <c r="AN246" s="3"/>
      <c r="AO246" s="3"/>
      <c r="AP246" s="3"/>
      <c r="AQ246" s="3"/>
      <c r="AR246" s="3"/>
      <c r="AS246" s="22"/>
      <c r="AT246" s="22"/>
    </row>
    <row r="247" spans="10:46">
      <c r="J247" s="144"/>
      <c r="K247" s="145"/>
      <c r="L247" s="507"/>
      <c r="M247" s="145"/>
      <c r="N247" s="145"/>
      <c r="O247" s="145"/>
      <c r="P247" s="22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57"/>
      <c r="AC247" s="57"/>
      <c r="AD247" s="3"/>
      <c r="AE247" s="3"/>
      <c r="AF247" s="3"/>
      <c r="AG247" s="3"/>
      <c r="AH247" s="16"/>
      <c r="AI247" s="3"/>
      <c r="AJ247" s="3"/>
      <c r="AK247" s="3"/>
      <c r="AL247" s="22"/>
      <c r="AM247" s="3"/>
      <c r="AN247" s="3"/>
      <c r="AO247" s="3"/>
      <c r="AP247" s="3"/>
      <c r="AQ247" s="3"/>
      <c r="AR247" s="3"/>
      <c r="AS247" s="22"/>
      <c r="AT247" s="22"/>
    </row>
    <row r="248" spans="10:46">
      <c r="J248" s="144"/>
      <c r="K248" s="145"/>
      <c r="L248" s="507"/>
      <c r="M248" s="145"/>
      <c r="N248" s="145"/>
      <c r="O248" s="145"/>
      <c r="P248" s="22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57"/>
      <c r="AC248" s="57"/>
      <c r="AD248" s="3"/>
      <c r="AE248" s="3"/>
      <c r="AF248" s="3"/>
      <c r="AG248" s="3"/>
      <c r="AH248" s="16"/>
      <c r="AI248" s="3"/>
      <c r="AJ248" s="3"/>
      <c r="AK248" s="3"/>
      <c r="AL248" s="22"/>
      <c r="AM248" s="3"/>
      <c r="AN248" s="3"/>
      <c r="AO248" s="3"/>
      <c r="AP248" s="3"/>
      <c r="AQ248" s="3"/>
      <c r="AR248" s="3"/>
      <c r="AS248" s="22"/>
      <c r="AT248" s="22"/>
    </row>
    <row r="249" spans="10:46">
      <c r="J249" s="144"/>
      <c r="K249" s="145"/>
      <c r="L249" s="507"/>
      <c r="M249" s="145"/>
      <c r="N249" s="145"/>
      <c r="O249" s="145"/>
      <c r="P249" s="22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57"/>
      <c r="AC249" s="57"/>
      <c r="AD249" s="3"/>
      <c r="AE249" s="3"/>
      <c r="AF249" s="3"/>
      <c r="AG249" s="3"/>
      <c r="AH249" s="16"/>
      <c r="AI249" s="3"/>
      <c r="AJ249" s="3"/>
      <c r="AK249" s="3"/>
      <c r="AL249" s="22"/>
      <c r="AM249" s="3"/>
      <c r="AN249" s="3"/>
      <c r="AO249" s="3"/>
      <c r="AP249" s="3"/>
      <c r="AQ249" s="3"/>
      <c r="AR249" s="3"/>
      <c r="AS249" s="22"/>
      <c r="AT249" s="22"/>
    </row>
    <row r="250" spans="10:46">
      <c r="J250" s="144"/>
      <c r="K250" s="145"/>
      <c r="L250" s="507"/>
      <c r="M250" s="145"/>
      <c r="N250" s="145"/>
      <c r="O250" s="145"/>
      <c r="P250" s="22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57"/>
      <c r="AC250" s="57"/>
      <c r="AD250" s="3"/>
      <c r="AE250" s="3"/>
      <c r="AF250" s="3"/>
      <c r="AG250" s="3"/>
      <c r="AH250" s="16"/>
      <c r="AI250" s="3"/>
      <c r="AJ250" s="3"/>
      <c r="AK250" s="3"/>
      <c r="AL250" s="22"/>
      <c r="AM250" s="3"/>
      <c r="AN250" s="3"/>
      <c r="AO250" s="3"/>
      <c r="AP250" s="3"/>
      <c r="AQ250" s="3"/>
      <c r="AR250" s="3"/>
      <c r="AS250" s="22"/>
      <c r="AT250" s="22"/>
    </row>
    <row r="251" spans="10:46">
      <c r="J251" s="144"/>
      <c r="K251" s="145"/>
      <c r="L251" s="507"/>
      <c r="M251" s="145"/>
      <c r="N251" s="145"/>
      <c r="O251" s="145"/>
      <c r="P251" s="22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57"/>
      <c r="AC251" s="57"/>
      <c r="AD251" s="3"/>
      <c r="AE251" s="3"/>
      <c r="AF251" s="3"/>
      <c r="AG251" s="3"/>
      <c r="AH251" s="16"/>
      <c r="AI251" s="3"/>
      <c r="AJ251" s="3"/>
      <c r="AK251" s="3"/>
      <c r="AL251" s="22"/>
      <c r="AM251" s="3"/>
      <c r="AN251" s="3"/>
      <c r="AO251" s="3"/>
      <c r="AP251" s="3"/>
      <c r="AQ251" s="3"/>
      <c r="AR251" s="3"/>
      <c r="AS251" s="22"/>
      <c r="AT251" s="22"/>
    </row>
    <row r="252" spans="10:46">
      <c r="J252" s="144"/>
      <c r="K252" s="145"/>
      <c r="L252" s="507"/>
      <c r="M252" s="145"/>
      <c r="N252" s="145"/>
      <c r="O252" s="145"/>
      <c r="P252" s="22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57"/>
      <c r="AC252" s="57"/>
      <c r="AD252" s="3"/>
      <c r="AE252" s="3"/>
      <c r="AF252" s="3"/>
      <c r="AG252" s="3"/>
      <c r="AH252" s="16"/>
      <c r="AI252" s="3"/>
      <c r="AJ252" s="3"/>
      <c r="AK252" s="3"/>
      <c r="AL252" s="22"/>
      <c r="AM252" s="3"/>
      <c r="AN252" s="3"/>
      <c r="AO252" s="3"/>
      <c r="AP252" s="3"/>
      <c r="AQ252" s="3"/>
      <c r="AR252" s="3"/>
      <c r="AS252" s="22"/>
      <c r="AT252" s="22"/>
    </row>
    <row r="253" spans="10:46">
      <c r="J253" s="144"/>
      <c r="K253" s="145"/>
      <c r="L253" s="507"/>
      <c r="M253" s="145"/>
      <c r="N253" s="145"/>
      <c r="O253" s="145"/>
      <c r="P253" s="22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57"/>
      <c r="AC253" s="57"/>
      <c r="AD253" s="3"/>
      <c r="AE253" s="3"/>
      <c r="AF253" s="3"/>
      <c r="AG253" s="3"/>
      <c r="AH253" s="16"/>
      <c r="AI253" s="3"/>
      <c r="AJ253" s="3"/>
      <c r="AK253" s="3"/>
      <c r="AL253" s="22"/>
      <c r="AM253" s="3"/>
      <c r="AN253" s="3"/>
      <c r="AO253" s="3"/>
      <c r="AP253" s="3"/>
      <c r="AQ253" s="3"/>
      <c r="AR253" s="3"/>
      <c r="AS253" s="22"/>
      <c r="AT253" s="22"/>
    </row>
    <row r="254" spans="10:46">
      <c r="J254" s="144"/>
      <c r="K254" s="145"/>
      <c r="L254" s="507"/>
      <c r="M254" s="145"/>
      <c r="N254" s="145"/>
      <c r="O254" s="145"/>
      <c r="P254" s="22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57"/>
      <c r="AC254" s="57"/>
      <c r="AD254" s="3"/>
      <c r="AE254" s="3"/>
      <c r="AF254" s="3"/>
      <c r="AG254" s="3"/>
      <c r="AH254" s="16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22"/>
      <c r="AT254" s="22"/>
    </row>
    <row r="255" spans="10:46">
      <c r="J255" s="144"/>
      <c r="K255" s="145"/>
      <c r="L255" s="507"/>
      <c r="M255" s="145"/>
      <c r="N255" s="145"/>
      <c r="O255" s="145"/>
      <c r="P255" s="22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57"/>
      <c r="AC255" s="57"/>
      <c r="AD255" s="3"/>
      <c r="AE255" s="3"/>
      <c r="AF255" s="3"/>
      <c r="AG255" s="3"/>
      <c r="AH255" s="16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22"/>
      <c r="AT255" s="22"/>
    </row>
    <row r="256" spans="10:46">
      <c r="J256" s="144"/>
      <c r="K256" s="145"/>
      <c r="L256" s="507"/>
      <c r="M256" s="145"/>
      <c r="N256" s="145"/>
      <c r="O256" s="145"/>
      <c r="P256" s="22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57"/>
      <c r="AC256" s="57"/>
      <c r="AD256" s="3"/>
      <c r="AE256" s="3"/>
      <c r="AF256" s="3"/>
      <c r="AG256" s="3"/>
      <c r="AH256" s="16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22"/>
      <c r="AT256" s="22"/>
    </row>
    <row r="257" spans="10:46">
      <c r="J257" s="144"/>
      <c r="K257" s="145"/>
      <c r="L257" s="507"/>
      <c r="M257" s="145"/>
      <c r="N257" s="145"/>
      <c r="O257" s="145"/>
      <c r="P257" s="22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57"/>
      <c r="AC257" s="57"/>
      <c r="AD257" s="3"/>
      <c r="AE257" s="3"/>
      <c r="AF257" s="3"/>
      <c r="AG257" s="3"/>
      <c r="AH257" s="16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22"/>
      <c r="AT257" s="22"/>
    </row>
    <row r="258" spans="10:46">
      <c r="J258" s="144"/>
      <c r="K258" s="145"/>
      <c r="L258" s="507"/>
      <c r="M258" s="145"/>
      <c r="N258" s="145"/>
      <c r="O258" s="145"/>
      <c r="P258" s="22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57"/>
      <c r="AC258" s="57"/>
      <c r="AD258" s="3"/>
      <c r="AE258" s="3"/>
      <c r="AF258" s="3"/>
      <c r="AG258" s="3"/>
      <c r="AH258" s="16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22"/>
      <c r="AT258" s="22"/>
    </row>
    <row r="259" spans="10:46">
      <c r="J259" s="144"/>
      <c r="K259" s="145"/>
      <c r="L259" s="507"/>
      <c r="M259" s="145"/>
      <c r="N259" s="145"/>
      <c r="O259" s="145"/>
      <c r="P259" s="22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57"/>
      <c r="AC259" s="57"/>
      <c r="AD259" s="3"/>
      <c r="AE259" s="3"/>
      <c r="AF259" s="3"/>
      <c r="AG259" s="3"/>
      <c r="AH259" s="16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22"/>
      <c r="AT259" s="22"/>
    </row>
    <row r="260" spans="10:46">
      <c r="J260" s="144"/>
      <c r="K260" s="145"/>
      <c r="L260" s="507"/>
      <c r="M260" s="145"/>
      <c r="N260" s="145"/>
      <c r="O260" s="145"/>
      <c r="P260" s="22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57"/>
      <c r="AC260" s="57"/>
      <c r="AD260" s="3"/>
      <c r="AE260" s="3"/>
      <c r="AF260" s="3"/>
      <c r="AG260" s="3"/>
      <c r="AH260" s="16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22"/>
      <c r="AT260" s="22"/>
    </row>
    <row r="261" spans="10:46">
      <c r="J261" s="144"/>
      <c r="K261" s="145"/>
      <c r="L261" s="507"/>
      <c r="M261" s="145"/>
      <c r="N261" s="145"/>
      <c r="O261" s="145"/>
      <c r="P261" s="22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57"/>
      <c r="AC261" s="57"/>
      <c r="AD261" s="3"/>
      <c r="AE261" s="3"/>
      <c r="AF261" s="3"/>
      <c r="AG261" s="3"/>
      <c r="AH261" s="16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22"/>
      <c r="AT261" s="22"/>
    </row>
    <row r="262" spans="10:46">
      <c r="J262" s="144"/>
      <c r="K262" s="145"/>
      <c r="L262" s="507"/>
      <c r="M262" s="145"/>
      <c r="N262" s="145"/>
      <c r="O262" s="145"/>
      <c r="P262" s="22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57"/>
      <c r="AC262" s="57"/>
      <c r="AD262" s="3"/>
      <c r="AE262" s="3"/>
      <c r="AF262" s="3"/>
      <c r="AG262" s="3"/>
      <c r="AH262" s="16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22"/>
      <c r="AT262" s="22"/>
    </row>
    <row r="263" spans="10:46">
      <c r="J263" s="144"/>
      <c r="K263" s="145"/>
      <c r="L263" s="507"/>
      <c r="M263" s="145"/>
      <c r="N263" s="145"/>
      <c r="O263" s="145"/>
      <c r="P263" s="22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57"/>
      <c r="AC263" s="57"/>
      <c r="AD263" s="3"/>
      <c r="AE263" s="3"/>
      <c r="AF263" s="3"/>
      <c r="AG263" s="3"/>
      <c r="AH263" s="16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22"/>
      <c r="AT263" s="22"/>
    </row>
    <row r="264" spans="10:46">
      <c r="J264" s="144"/>
      <c r="K264" s="145"/>
      <c r="L264" s="507"/>
      <c r="M264" s="145"/>
      <c r="N264" s="145"/>
      <c r="O264" s="145"/>
      <c r="P264" s="22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57"/>
      <c r="AC264" s="57"/>
      <c r="AD264" s="3"/>
      <c r="AE264" s="3"/>
      <c r="AF264" s="3"/>
      <c r="AG264" s="3"/>
      <c r="AH264" s="16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22"/>
      <c r="AT264" s="22"/>
    </row>
    <row r="265" spans="10:46">
      <c r="J265" s="144"/>
      <c r="K265" s="145"/>
      <c r="L265" s="507"/>
      <c r="M265" s="145"/>
      <c r="N265" s="145"/>
      <c r="O265" s="145"/>
      <c r="P265" s="22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57"/>
      <c r="AC265" s="57"/>
      <c r="AD265" s="3"/>
      <c r="AE265" s="3"/>
      <c r="AF265" s="3"/>
      <c r="AG265" s="3"/>
      <c r="AH265" s="16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22"/>
      <c r="AT265" s="22"/>
    </row>
    <row r="266" spans="10:46">
      <c r="J266" s="144"/>
      <c r="K266" s="145"/>
      <c r="L266" s="507"/>
      <c r="M266" s="145"/>
      <c r="N266" s="145"/>
      <c r="O266" s="145"/>
      <c r="P266" s="22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57"/>
      <c r="AC266" s="57"/>
      <c r="AD266" s="3"/>
      <c r="AE266" s="3"/>
      <c r="AF266" s="3"/>
      <c r="AG266" s="3"/>
      <c r="AH266" s="16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22"/>
    </row>
    <row r="267" spans="10:46">
      <c r="J267" s="144"/>
      <c r="K267" s="145"/>
      <c r="L267" s="507"/>
      <c r="M267" s="145"/>
      <c r="N267" s="145"/>
      <c r="O267" s="145"/>
      <c r="P267" s="22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57"/>
      <c r="AC267" s="57"/>
      <c r="AD267" s="3"/>
      <c r="AE267" s="3"/>
      <c r="AF267" s="3"/>
      <c r="AG267" s="3"/>
      <c r="AH267" s="16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22"/>
    </row>
    <row r="268" spans="10:46">
      <c r="J268" s="144"/>
      <c r="K268" s="145"/>
      <c r="L268" s="507"/>
      <c r="M268" s="145"/>
      <c r="N268" s="145"/>
      <c r="O268" s="145"/>
      <c r="P268" s="22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57"/>
      <c r="AC268" s="57"/>
      <c r="AD268" s="3"/>
      <c r="AE268" s="3"/>
      <c r="AF268" s="3"/>
      <c r="AG268" s="3"/>
      <c r="AH268" s="16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22"/>
    </row>
    <row r="269" spans="10:46">
      <c r="J269" s="144"/>
      <c r="K269" s="145"/>
      <c r="L269" s="507"/>
      <c r="M269" s="145"/>
      <c r="N269" s="145"/>
      <c r="O269" s="145"/>
      <c r="P269" s="22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57"/>
      <c r="AC269" s="57"/>
      <c r="AD269" s="3"/>
      <c r="AE269" s="3"/>
      <c r="AF269" s="3"/>
      <c r="AG269" s="3"/>
      <c r="AH269" s="16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22"/>
    </row>
    <row r="270" spans="10:46">
      <c r="J270" s="144"/>
      <c r="K270" s="145"/>
      <c r="L270" s="507"/>
      <c r="M270" s="145"/>
      <c r="N270" s="145"/>
      <c r="O270" s="145"/>
      <c r="P270" s="22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57"/>
      <c r="AC270" s="57"/>
      <c r="AD270" s="3"/>
      <c r="AE270" s="3"/>
      <c r="AF270" s="3"/>
      <c r="AG270" s="3"/>
      <c r="AH270" s="16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22"/>
    </row>
    <row r="271" spans="10:46">
      <c r="J271" s="144"/>
      <c r="K271" s="145"/>
      <c r="L271" s="507"/>
      <c r="M271" s="145"/>
      <c r="N271" s="145"/>
      <c r="O271" s="145"/>
      <c r="P271" s="22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57"/>
      <c r="AC271" s="57"/>
      <c r="AD271" s="3"/>
      <c r="AE271" s="3"/>
      <c r="AF271" s="3"/>
      <c r="AG271" s="3"/>
      <c r="AH271" s="16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22"/>
    </row>
    <row r="272" spans="10:46">
      <c r="J272" s="144"/>
      <c r="K272" s="145"/>
      <c r="L272" s="507"/>
      <c r="M272" s="145"/>
      <c r="N272" s="145"/>
      <c r="O272" s="145"/>
      <c r="P272" s="22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57"/>
      <c r="AC272" s="57"/>
      <c r="AD272" s="3"/>
      <c r="AE272" s="3"/>
      <c r="AF272" s="3"/>
      <c r="AG272" s="3"/>
      <c r="AH272" s="16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22"/>
    </row>
    <row r="273" spans="10:45">
      <c r="J273" s="144"/>
      <c r="K273" s="145"/>
      <c r="L273" s="507"/>
      <c r="M273" s="145"/>
      <c r="N273" s="145"/>
      <c r="O273" s="145"/>
      <c r="P273" s="22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57"/>
      <c r="AC273" s="57"/>
      <c r="AD273" s="3"/>
      <c r="AE273" s="3"/>
      <c r="AF273" s="3"/>
      <c r="AG273" s="3"/>
      <c r="AH273" s="16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22"/>
    </row>
    <row r="274" spans="10:45">
      <c r="J274" s="144"/>
      <c r="K274" s="145"/>
      <c r="L274" s="507"/>
      <c r="M274" s="145"/>
      <c r="N274" s="145"/>
      <c r="O274" s="145"/>
      <c r="P274" s="22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57"/>
      <c r="AC274" s="57"/>
      <c r="AD274" s="3"/>
      <c r="AE274" s="3"/>
      <c r="AF274" s="3"/>
      <c r="AG274" s="3"/>
      <c r="AH274" s="16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22"/>
    </row>
    <row r="275" spans="10:45">
      <c r="J275" s="144"/>
      <c r="K275" s="145"/>
      <c r="L275" s="507"/>
      <c r="M275" s="145"/>
      <c r="N275" s="145"/>
      <c r="O275" s="145"/>
      <c r="P275" s="22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57"/>
      <c r="AC275" s="57"/>
      <c r="AD275" s="3"/>
      <c r="AE275" s="3"/>
      <c r="AF275" s="3"/>
      <c r="AG275" s="3"/>
      <c r="AH275" s="16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22"/>
    </row>
    <row r="276" spans="10:45">
      <c r="J276" s="144"/>
      <c r="K276" s="145"/>
      <c r="L276" s="507"/>
      <c r="M276" s="145"/>
      <c r="N276" s="145"/>
      <c r="O276" s="145"/>
      <c r="P276" s="22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57"/>
      <c r="AC276" s="57"/>
      <c r="AD276" s="3"/>
      <c r="AE276" s="3"/>
      <c r="AF276" s="3"/>
      <c r="AG276" s="3"/>
      <c r="AH276" s="16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22"/>
    </row>
    <row r="277" spans="10:45">
      <c r="J277" s="144"/>
      <c r="K277" s="145"/>
      <c r="L277" s="507"/>
      <c r="M277" s="145"/>
      <c r="N277" s="145"/>
      <c r="O277" s="145"/>
      <c r="P277" s="22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57"/>
      <c r="AC277" s="57"/>
      <c r="AD277" s="3"/>
      <c r="AE277" s="3"/>
      <c r="AF277" s="3"/>
      <c r="AG277" s="3"/>
      <c r="AH277" s="16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22"/>
    </row>
    <row r="278" spans="10:45">
      <c r="J278" s="144"/>
      <c r="K278" s="145"/>
      <c r="L278" s="507"/>
      <c r="M278" s="145"/>
      <c r="N278" s="145"/>
      <c r="O278" s="145"/>
      <c r="P278" s="22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57"/>
      <c r="AC278" s="57"/>
      <c r="AD278" s="3"/>
      <c r="AE278" s="3"/>
      <c r="AF278" s="3"/>
      <c r="AG278" s="3"/>
      <c r="AH278" s="16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22"/>
    </row>
    <row r="279" spans="10:45">
      <c r="J279" s="144"/>
      <c r="K279" s="145"/>
      <c r="L279" s="507"/>
      <c r="M279" s="145"/>
      <c r="N279" s="145"/>
      <c r="O279" s="145"/>
      <c r="P279" s="22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57"/>
      <c r="AC279" s="57"/>
      <c r="AD279" s="3"/>
      <c r="AE279" s="3"/>
      <c r="AF279" s="3"/>
      <c r="AG279" s="3"/>
      <c r="AH279" s="16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22"/>
    </row>
    <row r="280" spans="10:45">
      <c r="J280" s="144"/>
      <c r="K280" s="145"/>
      <c r="L280" s="507"/>
      <c r="M280" s="145"/>
      <c r="N280" s="145"/>
      <c r="O280" s="145"/>
      <c r="P280" s="22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57"/>
      <c r="AC280" s="57"/>
      <c r="AD280" s="3"/>
      <c r="AE280" s="3"/>
      <c r="AF280" s="3"/>
      <c r="AG280" s="3"/>
      <c r="AH280" s="16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22"/>
    </row>
    <row r="281" spans="10:45">
      <c r="J281" s="144"/>
      <c r="K281" s="145"/>
      <c r="L281" s="507"/>
      <c r="M281" s="145"/>
      <c r="N281" s="145"/>
      <c r="O281" s="145"/>
      <c r="P281" s="22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57"/>
      <c r="AC281" s="57"/>
      <c r="AD281" s="3"/>
      <c r="AE281" s="3"/>
      <c r="AF281" s="3"/>
      <c r="AG281" s="3"/>
      <c r="AH281" s="16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22"/>
    </row>
    <row r="282" spans="10:45">
      <c r="J282" s="144"/>
      <c r="K282" s="145"/>
      <c r="L282" s="507"/>
      <c r="M282" s="145"/>
      <c r="N282" s="145"/>
      <c r="O282" s="145"/>
      <c r="P282" s="22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57"/>
      <c r="AC282" s="57"/>
      <c r="AD282" s="3"/>
      <c r="AE282" s="3"/>
      <c r="AF282" s="3"/>
      <c r="AG282" s="3"/>
      <c r="AH282" s="16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22"/>
    </row>
    <row r="283" spans="10:45">
      <c r="J283" s="144"/>
      <c r="K283" s="145"/>
      <c r="L283" s="507"/>
      <c r="M283" s="145"/>
      <c r="N283" s="145"/>
      <c r="O283" s="145"/>
      <c r="P283" s="22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57"/>
      <c r="AC283" s="57"/>
      <c r="AD283" s="3"/>
      <c r="AE283" s="3"/>
      <c r="AF283" s="3"/>
      <c r="AG283" s="3"/>
      <c r="AH283" s="16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22"/>
    </row>
    <row r="284" spans="10:45">
      <c r="J284" s="144"/>
      <c r="K284" s="145"/>
      <c r="L284" s="507"/>
      <c r="M284" s="145"/>
      <c r="N284" s="145"/>
      <c r="O284" s="145"/>
      <c r="P284" s="22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57"/>
      <c r="AC284" s="57"/>
      <c r="AD284" s="3"/>
      <c r="AE284" s="3"/>
      <c r="AF284" s="3"/>
      <c r="AG284" s="3"/>
      <c r="AH284" s="16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22"/>
    </row>
    <row r="285" spans="10:45">
      <c r="J285" s="144"/>
      <c r="K285" s="145"/>
      <c r="L285" s="507"/>
      <c r="M285" s="145"/>
      <c r="N285" s="145"/>
      <c r="O285" s="145"/>
      <c r="P285" s="22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57"/>
      <c r="AC285" s="57"/>
      <c r="AD285" s="3"/>
      <c r="AE285" s="3"/>
      <c r="AF285" s="3"/>
      <c r="AG285" s="3"/>
      <c r="AH285" s="16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22"/>
    </row>
    <row r="286" spans="10:45">
      <c r="J286" s="144"/>
      <c r="K286" s="145"/>
      <c r="L286" s="507"/>
      <c r="M286" s="145"/>
      <c r="N286" s="145"/>
      <c r="O286" s="145"/>
      <c r="P286" s="22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57"/>
      <c r="AC286" s="57"/>
      <c r="AD286" s="3"/>
      <c r="AE286" s="3"/>
      <c r="AF286" s="3"/>
      <c r="AG286" s="3"/>
      <c r="AH286" s="16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22"/>
    </row>
    <row r="287" spans="10:45">
      <c r="J287" s="144"/>
      <c r="K287" s="145"/>
      <c r="L287" s="507"/>
      <c r="M287" s="145"/>
      <c r="N287" s="145"/>
      <c r="O287" s="145"/>
      <c r="P287" s="22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57"/>
      <c r="AC287" s="57"/>
      <c r="AD287" s="3"/>
      <c r="AE287" s="3"/>
      <c r="AF287" s="3"/>
      <c r="AG287" s="3"/>
      <c r="AH287" s="16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22"/>
    </row>
    <row r="288" spans="10:45">
      <c r="J288" s="144"/>
      <c r="K288" s="145"/>
      <c r="L288" s="507"/>
      <c r="M288" s="145"/>
      <c r="N288" s="145"/>
      <c r="O288" s="145"/>
      <c r="P288" s="22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57"/>
      <c r="AC288" s="57"/>
      <c r="AD288" s="3"/>
      <c r="AE288" s="3"/>
      <c r="AF288" s="3"/>
      <c r="AG288" s="3"/>
      <c r="AH288" s="16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22"/>
    </row>
    <row r="289" spans="10:45">
      <c r="J289" s="144"/>
      <c r="K289" s="145"/>
      <c r="L289" s="507"/>
      <c r="M289" s="145"/>
      <c r="N289" s="145"/>
      <c r="O289" s="145"/>
      <c r="P289" s="22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57"/>
      <c r="AC289" s="57"/>
      <c r="AD289" s="3"/>
      <c r="AE289" s="3"/>
      <c r="AF289" s="3"/>
      <c r="AG289" s="3"/>
      <c r="AH289" s="16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22"/>
    </row>
    <row r="290" spans="10:45">
      <c r="J290" s="144"/>
      <c r="K290" s="145"/>
      <c r="L290" s="507"/>
      <c r="M290" s="145"/>
      <c r="N290" s="145"/>
      <c r="O290" s="145"/>
      <c r="P290" s="22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57"/>
      <c r="AC290" s="57"/>
      <c r="AD290" s="3"/>
      <c r="AE290" s="3"/>
      <c r="AF290" s="3"/>
      <c r="AG290" s="3"/>
      <c r="AH290" s="16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22"/>
    </row>
    <row r="291" spans="10:45">
      <c r="J291" s="144"/>
      <c r="K291" s="145"/>
      <c r="L291" s="507"/>
      <c r="M291" s="145"/>
      <c r="N291" s="145"/>
      <c r="O291" s="145"/>
      <c r="P291" s="22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57"/>
      <c r="AC291" s="57"/>
      <c r="AD291" s="3"/>
      <c r="AE291" s="3"/>
      <c r="AF291" s="3"/>
      <c r="AG291" s="3"/>
      <c r="AH291" s="16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22"/>
    </row>
    <row r="292" spans="10:45">
      <c r="J292" s="144"/>
      <c r="K292" s="145"/>
      <c r="L292" s="507"/>
      <c r="M292" s="145"/>
      <c r="N292" s="145"/>
      <c r="O292" s="145"/>
      <c r="P292" s="22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57"/>
      <c r="AC292" s="57"/>
      <c r="AD292" s="3"/>
      <c r="AE292" s="3"/>
      <c r="AF292" s="3"/>
      <c r="AG292" s="3"/>
      <c r="AH292" s="16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22"/>
    </row>
    <row r="293" spans="10:45">
      <c r="J293" s="144"/>
      <c r="K293" s="145"/>
      <c r="L293" s="507"/>
      <c r="M293" s="145"/>
      <c r="N293" s="145"/>
      <c r="O293" s="145"/>
      <c r="P293" s="22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57"/>
      <c r="AC293" s="57"/>
      <c r="AD293" s="3"/>
      <c r="AE293" s="3"/>
      <c r="AF293" s="3"/>
      <c r="AG293" s="3"/>
      <c r="AH293" s="16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22"/>
    </row>
    <row r="294" spans="10:45">
      <c r="J294" s="144"/>
      <c r="K294" s="145"/>
      <c r="L294" s="507"/>
      <c r="M294" s="145"/>
      <c r="N294" s="145"/>
      <c r="O294" s="145"/>
      <c r="P294" s="22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57"/>
      <c r="AC294" s="57"/>
      <c r="AD294" s="3"/>
      <c r="AE294" s="3"/>
      <c r="AF294" s="3"/>
      <c r="AG294" s="3"/>
      <c r="AH294" s="16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22"/>
    </row>
    <row r="295" spans="10:45">
      <c r="J295" s="144"/>
      <c r="K295" s="145"/>
      <c r="L295" s="507"/>
      <c r="M295" s="145"/>
      <c r="N295" s="145"/>
      <c r="O295" s="145"/>
      <c r="P295" s="22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57"/>
      <c r="AC295" s="57"/>
      <c r="AD295" s="3"/>
      <c r="AE295" s="3"/>
      <c r="AF295" s="3"/>
      <c r="AG295" s="3"/>
      <c r="AH295" s="16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22"/>
    </row>
    <row r="296" spans="10:45">
      <c r="J296" s="144"/>
      <c r="K296" s="145"/>
      <c r="L296" s="507"/>
      <c r="M296" s="145"/>
      <c r="N296" s="145"/>
      <c r="O296" s="145"/>
      <c r="P296" s="22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57"/>
      <c r="AC296" s="57"/>
      <c r="AD296" s="3"/>
      <c r="AE296" s="3"/>
      <c r="AF296" s="3"/>
      <c r="AG296" s="3"/>
      <c r="AH296" s="16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22"/>
    </row>
    <row r="297" spans="10:45">
      <c r="J297" s="144"/>
      <c r="K297" s="145"/>
      <c r="L297" s="507"/>
      <c r="M297" s="145"/>
      <c r="N297" s="145"/>
      <c r="O297" s="145"/>
      <c r="P297" s="22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57"/>
      <c r="AC297" s="57"/>
      <c r="AD297" s="3"/>
      <c r="AE297" s="3"/>
      <c r="AF297" s="3"/>
      <c r="AG297" s="3"/>
      <c r="AH297" s="16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22"/>
    </row>
    <row r="298" spans="10:45">
      <c r="J298" s="144"/>
      <c r="K298" s="145"/>
      <c r="L298" s="507"/>
      <c r="M298" s="145"/>
      <c r="N298" s="145"/>
      <c r="O298" s="145"/>
      <c r="P298" s="22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57"/>
      <c r="AC298" s="57"/>
      <c r="AD298" s="3"/>
      <c r="AE298" s="3"/>
      <c r="AF298" s="3"/>
      <c r="AG298" s="3"/>
      <c r="AH298" s="16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22"/>
    </row>
    <row r="299" spans="10:45">
      <c r="J299" s="144"/>
      <c r="K299" s="145"/>
      <c r="L299" s="507"/>
      <c r="M299" s="145"/>
      <c r="N299" s="145"/>
      <c r="O299" s="145"/>
      <c r="P299" s="22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57"/>
      <c r="AC299" s="57"/>
      <c r="AD299" s="3"/>
      <c r="AE299" s="3"/>
      <c r="AF299" s="3"/>
      <c r="AG299" s="3"/>
      <c r="AH299" s="16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22"/>
    </row>
    <row r="300" spans="10:45">
      <c r="J300" s="144"/>
      <c r="K300" s="145"/>
      <c r="L300" s="507"/>
      <c r="M300" s="145"/>
      <c r="N300" s="145"/>
      <c r="O300" s="145"/>
      <c r="P300" s="22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57"/>
      <c r="AC300" s="57"/>
      <c r="AD300" s="3"/>
      <c r="AE300" s="3"/>
      <c r="AF300" s="3"/>
      <c r="AG300" s="3"/>
      <c r="AH300" s="16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22"/>
    </row>
    <row r="301" spans="10:45">
      <c r="J301" s="144"/>
      <c r="K301" s="145"/>
      <c r="L301" s="507"/>
      <c r="M301" s="145"/>
      <c r="N301" s="145"/>
      <c r="O301" s="145"/>
      <c r="P301" s="22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57"/>
      <c r="AC301" s="57"/>
      <c r="AD301" s="3"/>
      <c r="AE301" s="3"/>
      <c r="AF301" s="3"/>
      <c r="AG301" s="3"/>
      <c r="AH301" s="16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22"/>
    </row>
    <row r="302" spans="10:45">
      <c r="J302" s="144"/>
      <c r="K302" s="145"/>
      <c r="L302" s="507"/>
      <c r="M302" s="145"/>
      <c r="N302" s="145"/>
      <c r="O302" s="145"/>
      <c r="P302" s="22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57"/>
      <c r="AC302" s="57"/>
      <c r="AD302" s="3"/>
      <c r="AE302" s="3"/>
      <c r="AF302" s="3"/>
      <c r="AG302" s="3"/>
      <c r="AH302" s="16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22"/>
    </row>
    <row r="303" spans="10:45">
      <c r="J303" s="144"/>
      <c r="K303" s="145"/>
      <c r="L303" s="507"/>
      <c r="M303" s="145"/>
      <c r="N303" s="145"/>
      <c r="O303" s="145"/>
      <c r="P303" s="22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57"/>
      <c r="AC303" s="57"/>
      <c r="AD303" s="3"/>
      <c r="AE303" s="3"/>
      <c r="AF303" s="3"/>
      <c r="AG303" s="3"/>
      <c r="AH303" s="16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22"/>
    </row>
    <row r="304" spans="10:45">
      <c r="J304" s="144"/>
      <c r="K304" s="145"/>
      <c r="L304" s="507"/>
      <c r="M304" s="145"/>
      <c r="N304" s="145"/>
      <c r="O304" s="145"/>
      <c r="P304" s="22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57"/>
      <c r="AC304" s="57"/>
      <c r="AD304" s="3"/>
      <c r="AE304" s="3"/>
      <c r="AF304" s="3"/>
      <c r="AG304" s="3"/>
      <c r="AH304" s="16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22"/>
    </row>
    <row r="305" spans="10:45">
      <c r="J305" s="144"/>
      <c r="K305" s="145"/>
      <c r="L305" s="507"/>
      <c r="M305" s="145"/>
      <c r="N305" s="145"/>
      <c r="O305" s="145"/>
      <c r="P305" s="22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57"/>
      <c r="AC305" s="57"/>
      <c r="AD305" s="3"/>
      <c r="AE305" s="3"/>
      <c r="AF305" s="3"/>
      <c r="AG305" s="3"/>
      <c r="AH305" s="16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22"/>
    </row>
    <row r="306" spans="10:45">
      <c r="J306" s="144"/>
      <c r="K306" s="145"/>
      <c r="L306" s="507"/>
      <c r="M306" s="145"/>
      <c r="N306" s="145"/>
      <c r="O306" s="145"/>
      <c r="P306" s="22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57"/>
      <c r="AC306" s="57"/>
      <c r="AD306" s="3"/>
      <c r="AE306" s="3"/>
      <c r="AF306" s="3"/>
      <c r="AG306" s="3"/>
      <c r="AH306" s="16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22"/>
    </row>
    <row r="307" spans="10:45">
      <c r="J307" s="144"/>
      <c r="K307" s="145"/>
      <c r="L307" s="507"/>
      <c r="M307" s="145"/>
      <c r="N307" s="145"/>
      <c r="O307" s="145"/>
      <c r="P307" s="22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57"/>
      <c r="AC307" s="57"/>
      <c r="AD307" s="3"/>
      <c r="AE307" s="3"/>
      <c r="AF307" s="3"/>
      <c r="AG307" s="3"/>
      <c r="AH307" s="16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22"/>
    </row>
    <row r="308" spans="10:45">
      <c r="J308" s="144"/>
      <c r="K308" s="145"/>
      <c r="L308" s="507"/>
      <c r="M308" s="145"/>
      <c r="N308" s="145"/>
      <c r="O308" s="145"/>
      <c r="P308" s="22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57"/>
      <c r="AC308" s="57"/>
      <c r="AD308" s="3"/>
      <c r="AE308" s="3"/>
      <c r="AF308" s="3"/>
      <c r="AG308" s="3"/>
      <c r="AH308" s="16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22"/>
    </row>
    <row r="309" spans="10:45">
      <c r="J309" s="144"/>
      <c r="K309" s="145"/>
      <c r="L309" s="507"/>
      <c r="M309" s="145"/>
      <c r="N309" s="145"/>
      <c r="O309" s="145"/>
      <c r="P309" s="22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57"/>
      <c r="AC309" s="57"/>
      <c r="AD309" s="3"/>
      <c r="AE309" s="3"/>
      <c r="AF309" s="3"/>
      <c r="AG309" s="3"/>
      <c r="AH309" s="16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22"/>
    </row>
    <row r="310" spans="10:45">
      <c r="J310" s="144"/>
      <c r="K310" s="145"/>
      <c r="L310" s="507"/>
      <c r="M310" s="145"/>
      <c r="N310" s="145"/>
      <c r="O310" s="145"/>
      <c r="P310" s="22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57"/>
      <c r="AC310" s="57"/>
      <c r="AD310" s="3"/>
      <c r="AE310" s="3"/>
      <c r="AF310" s="3"/>
      <c r="AG310" s="3"/>
      <c r="AH310" s="16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22"/>
    </row>
    <row r="311" spans="10:45">
      <c r="J311" s="144"/>
      <c r="K311" s="145"/>
      <c r="L311" s="507"/>
      <c r="M311" s="145"/>
      <c r="N311" s="145"/>
      <c r="O311" s="145"/>
      <c r="P311" s="22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57"/>
      <c r="AC311" s="57"/>
      <c r="AD311" s="3"/>
      <c r="AE311" s="3"/>
      <c r="AF311" s="3"/>
      <c r="AG311" s="3"/>
      <c r="AH311" s="16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22"/>
    </row>
  </sheetData>
  <mergeCells count="1">
    <mergeCell ref="V5:Y5"/>
  </mergeCells>
  <phoneticPr fontId="12" type="noConversion"/>
  <conditionalFormatting sqref="H20:H23 H63:H109 H25:H28 H30:H61 H10:H13 H15:H18">
    <cfRule type="cellIs" dxfId="163" priority="17" operator="lessThan">
      <formula>0</formula>
    </cfRule>
    <cfRule type="cellIs" dxfId="162" priority="18" operator="greaterThan">
      <formula>0</formula>
    </cfRule>
  </conditionalFormatting>
  <conditionalFormatting sqref="F20:F23 F63:F110 F25:F28 F30:F61 F10:F13 F15:F18">
    <cfRule type="cellIs" dxfId="161" priority="15" operator="lessThan">
      <formula>0</formula>
    </cfRule>
    <cfRule type="cellIs" dxfId="160" priority="16" operator="greaterThan">
      <formula>0</formula>
    </cfRule>
  </conditionalFormatting>
  <conditionalFormatting sqref="J20:J23 J63:J109 J25:J28 J30:J61 J10:J13 J15:J18">
    <cfRule type="cellIs" dxfId="159" priority="13" operator="lessThan">
      <formula>0</formula>
    </cfRule>
    <cfRule type="cellIs" dxfId="158" priority="14" operator="greaterThan">
      <formula>0</formula>
    </cfRule>
  </conditionalFormatting>
  <conditionalFormatting sqref="X20:X23 X63:X109 X25:X28 X30:X61 X10:X13 X15:X18">
    <cfRule type="cellIs" dxfId="157" priority="9" operator="lessThan">
      <formula>0</formula>
    </cfRule>
    <cfRule type="cellIs" dxfId="156" priority="10" operator="greaterThan">
      <formula>0</formula>
    </cfRule>
  </conditionalFormatting>
  <conditionalFormatting sqref="AA20:AA23 AA63:AA109 AA25:AA28 AA30:AA61 AA10:AA13 AA15:AA18">
    <cfRule type="cellIs" dxfId="155" priority="7" operator="lessThan">
      <formula>0</formula>
    </cfRule>
    <cfRule type="cellIs" dxfId="154" priority="8" operator="greaterThan">
      <formula>0</formula>
    </cfRule>
  </conditionalFormatting>
  <conditionalFormatting sqref="Q20:Q23 Q63:Q109 Q25:Q28 Q30:Q61 U30:U61 U25:U28 U63:U109 U20:U23 S30:S61 S25:S28 S63:S109 S20:S23 Q10:Q13 Q15:Q18">
    <cfRule type="cellIs" dxfId="153" priority="1" operator="lessThan">
      <formula>0</formula>
    </cfRule>
    <cfRule type="cellIs" dxfId="15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K307"/>
  <sheetViews>
    <sheetView zoomScale="99" zoomScaleNormal="99" workbookViewId="0">
      <selection activeCell="O14" sqref="O14"/>
    </sheetView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0" customWidth="1"/>
    <col min="43" max="43" width="5" style="90" customWidth="1"/>
    <col min="44" max="44" width="5.54296875" style="90" customWidth="1"/>
    <col min="45" max="45" width="4" style="90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0" customWidth="1"/>
    <col min="53" max="53" width="4.453125" style="90" customWidth="1"/>
    <col min="54" max="54" width="6.54296875" style="90" customWidth="1"/>
    <col min="55" max="55" width="4.90625" style="90" customWidth="1"/>
    <col min="56" max="56" width="5.08984375" style="11" customWidth="1"/>
    <col min="57" max="57" width="5" style="11" customWidth="1"/>
    <col min="58" max="58" width="5.08984375" style="90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47:70">
      <c r="AU1" s="3"/>
      <c r="AV1" s="3"/>
      <c r="AW1" s="3"/>
      <c r="AX1" s="3"/>
      <c r="AY1" s="3"/>
      <c r="AZ1" s="57"/>
      <c r="BA1" s="57"/>
      <c r="BB1" s="57"/>
      <c r="BC1" s="57"/>
      <c r="BD1" s="16"/>
      <c r="BE1" s="16"/>
      <c r="BF1" s="57"/>
      <c r="BG1" s="3"/>
      <c r="BH1" s="3"/>
      <c r="BI1" s="3"/>
      <c r="BJ1" s="16"/>
      <c r="BK1" s="16"/>
      <c r="BL1" s="16"/>
      <c r="BM1" s="3"/>
      <c r="BN1" s="16"/>
      <c r="BO1" s="3"/>
      <c r="BP1" s="22"/>
      <c r="BQ1" s="22"/>
      <c r="BR1" s="22"/>
    </row>
    <row r="2" spans="47:70">
      <c r="AU2" s="3"/>
      <c r="AV2" s="3"/>
      <c r="AW2" s="3"/>
      <c r="AX2" s="3"/>
      <c r="AY2" s="3"/>
      <c r="AZ2" s="57"/>
      <c r="BA2" s="57"/>
      <c r="BB2" s="57"/>
      <c r="BC2" s="57"/>
      <c r="BD2" s="16"/>
      <c r="BE2" s="16"/>
      <c r="BF2" s="57"/>
      <c r="BG2" s="3"/>
      <c r="BH2" s="3"/>
      <c r="BI2" s="3"/>
      <c r="BJ2" s="16"/>
      <c r="BK2" s="16"/>
      <c r="BL2" s="16"/>
      <c r="BM2" s="3"/>
      <c r="BN2" s="16"/>
      <c r="BO2" s="3"/>
      <c r="BP2" s="22"/>
      <c r="BQ2" s="22"/>
      <c r="BR2" s="22"/>
    </row>
    <row r="3" spans="47:70">
      <c r="AU3" s="3"/>
      <c r="AV3" s="3"/>
      <c r="AW3" s="3"/>
      <c r="AX3" s="3"/>
      <c r="AY3" s="3"/>
      <c r="AZ3" s="57"/>
      <c r="BA3" s="57"/>
      <c r="BB3" s="57"/>
      <c r="BC3" s="57"/>
      <c r="BD3" s="16"/>
      <c r="BE3" s="16"/>
      <c r="BF3" s="57"/>
      <c r="BG3" s="3"/>
      <c r="BH3" s="3"/>
      <c r="BI3" s="3"/>
      <c r="BJ3" s="16"/>
      <c r="BK3" s="16"/>
      <c r="BL3" s="16"/>
      <c r="BM3" s="3"/>
      <c r="BN3" s="16"/>
      <c r="BO3" s="3"/>
      <c r="BP3" s="22"/>
      <c r="BQ3" s="22"/>
      <c r="BR3" s="22"/>
    </row>
    <row r="4" spans="47:70">
      <c r="AU4" s="3"/>
      <c r="AV4" s="3"/>
      <c r="AW4" s="3"/>
      <c r="AX4" s="3"/>
      <c r="AY4" s="3"/>
      <c r="AZ4" s="57"/>
      <c r="BA4" s="57"/>
      <c r="BB4" s="57"/>
      <c r="BC4" s="57"/>
      <c r="BD4" s="16"/>
      <c r="BE4" s="16"/>
      <c r="BF4" s="57"/>
      <c r="BG4" s="3"/>
      <c r="BH4" s="3"/>
      <c r="BI4" s="3"/>
      <c r="BJ4" s="16"/>
      <c r="BK4" s="16"/>
      <c r="BL4" s="16"/>
      <c r="BM4" s="3"/>
      <c r="BN4" s="16"/>
      <c r="BO4" s="3"/>
      <c r="BP4" s="22"/>
      <c r="BQ4" s="22"/>
      <c r="BR4" s="22"/>
    </row>
    <row r="5" spans="47:70">
      <c r="AU5" s="3"/>
      <c r="AV5" s="3"/>
      <c r="AW5" s="3"/>
      <c r="AX5" s="3"/>
      <c r="AY5" s="3"/>
      <c r="AZ5" s="57"/>
      <c r="BA5" s="57"/>
      <c r="BB5" s="57"/>
      <c r="BC5" s="57"/>
      <c r="BD5" s="16"/>
      <c r="BE5" s="16"/>
      <c r="BF5" s="57"/>
      <c r="BG5" s="3"/>
      <c r="BH5" s="3"/>
      <c r="BI5" s="3"/>
      <c r="BJ5" s="16"/>
      <c r="BK5" s="16"/>
      <c r="BL5" s="16"/>
      <c r="BM5" s="3"/>
      <c r="BN5" s="16"/>
      <c r="BO5" s="3"/>
      <c r="BP5" s="22"/>
      <c r="BQ5" s="22"/>
      <c r="BR5" s="22"/>
    </row>
    <row r="6" spans="47:70">
      <c r="AU6" s="3"/>
      <c r="AV6" s="3"/>
      <c r="AW6" s="3"/>
      <c r="AX6" s="3"/>
      <c r="AY6" s="3"/>
      <c r="AZ6" s="57"/>
      <c r="BA6" s="57"/>
      <c r="BB6" s="57"/>
      <c r="BC6" s="57"/>
      <c r="BD6" s="16"/>
      <c r="BE6" s="16"/>
      <c r="BF6" s="57"/>
      <c r="BG6" s="3"/>
      <c r="BH6" s="3"/>
      <c r="BI6" s="3"/>
      <c r="BJ6" s="16"/>
      <c r="BK6" s="16"/>
      <c r="BL6" s="16"/>
      <c r="BM6" s="3"/>
      <c r="BN6" s="16"/>
      <c r="BO6" s="3"/>
      <c r="BP6" s="22"/>
      <c r="BQ6" s="22"/>
      <c r="BR6" s="22"/>
    </row>
    <row r="7" spans="47:70">
      <c r="AU7" s="3"/>
      <c r="AV7" s="3"/>
      <c r="AW7" s="3"/>
      <c r="AX7" s="3"/>
      <c r="AY7" s="3"/>
      <c r="AZ7" s="57"/>
      <c r="BA7" s="57"/>
      <c r="BB7" s="57"/>
      <c r="BC7" s="57"/>
      <c r="BD7" s="16"/>
      <c r="BE7" s="16"/>
      <c r="BF7" s="57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47:70">
      <c r="AU8" s="3"/>
      <c r="AV8" s="3"/>
      <c r="AW8" s="3"/>
      <c r="AX8" s="3"/>
      <c r="AY8" s="3"/>
      <c r="AZ8" s="57"/>
      <c r="BA8" s="57"/>
      <c r="BB8" s="57"/>
      <c r="BC8" s="57"/>
      <c r="BD8" s="16"/>
      <c r="BE8" s="16"/>
      <c r="BF8" s="57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47:70">
      <c r="AU9" s="3"/>
      <c r="AV9" s="3"/>
      <c r="AW9" s="3"/>
      <c r="AX9" s="3"/>
      <c r="AY9" s="3"/>
      <c r="AZ9" s="57"/>
      <c r="BA9" s="57"/>
      <c r="BB9" s="57"/>
      <c r="BC9" s="57"/>
      <c r="BD9" s="16"/>
      <c r="BE9" s="16"/>
      <c r="BF9" s="57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</row>
    <row r="10" spans="47:70">
      <c r="AU10" s="3"/>
      <c r="AV10" s="3"/>
      <c r="AW10" s="3"/>
      <c r="AX10" s="3"/>
      <c r="AY10" s="3"/>
      <c r="AZ10" s="57"/>
      <c r="BA10" s="57"/>
      <c r="BB10" s="57"/>
      <c r="BC10" s="57"/>
      <c r="BD10" s="16"/>
      <c r="BE10" s="16"/>
      <c r="BF10" s="57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</row>
    <row r="11" spans="47:70">
      <c r="AU11" s="3"/>
      <c r="AV11" s="3"/>
      <c r="AW11" s="3"/>
      <c r="AX11" s="3"/>
      <c r="AY11" s="3"/>
      <c r="AZ11" s="57"/>
      <c r="BA11" s="57"/>
      <c r="BB11" s="57"/>
      <c r="BC11" s="57"/>
      <c r="BD11" s="16"/>
      <c r="BE11" s="16"/>
      <c r="BF11" s="57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</row>
    <row r="12" spans="47:70">
      <c r="AU12" s="3"/>
      <c r="AV12" s="3"/>
      <c r="AW12" s="3"/>
      <c r="AX12" s="3"/>
      <c r="AY12" s="3"/>
      <c r="AZ12" s="57"/>
      <c r="BA12" s="57"/>
      <c r="BB12" s="57"/>
      <c r="BC12" s="57"/>
      <c r="BD12" s="16"/>
      <c r="BE12" s="16"/>
      <c r="BF12" s="57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</row>
    <row r="13" spans="47:70">
      <c r="AU13" s="3"/>
      <c r="AV13" s="3"/>
      <c r="AW13" s="3"/>
      <c r="AX13" s="3"/>
      <c r="AY13" s="3"/>
      <c r="AZ13" s="57"/>
      <c r="BA13" s="57"/>
      <c r="BB13" s="57"/>
      <c r="BC13" s="57"/>
      <c r="BD13" s="16"/>
      <c r="BE13" s="16"/>
      <c r="BF13" s="57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</row>
    <row r="14" spans="47:70">
      <c r="AU14" s="3"/>
      <c r="AV14" s="3"/>
      <c r="AW14" s="3"/>
      <c r="AX14" s="3"/>
      <c r="AY14" s="3"/>
      <c r="AZ14" s="57"/>
      <c r="BA14" s="57"/>
      <c r="BB14" s="57"/>
      <c r="BC14" s="57"/>
      <c r="BD14" s="16"/>
      <c r="BE14" s="16"/>
      <c r="BF14" s="57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</row>
    <row r="15" spans="47:70">
      <c r="AU15" s="3"/>
      <c r="AV15" s="3"/>
      <c r="AW15" s="3"/>
      <c r="AX15" s="3"/>
      <c r="AY15" s="3"/>
      <c r="AZ15" s="57"/>
      <c r="BA15" s="57"/>
      <c r="BB15" s="57"/>
      <c r="BC15" s="57"/>
      <c r="BD15" s="16"/>
      <c r="BE15" s="16"/>
      <c r="BF15" s="57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</row>
    <row r="16" spans="47:70">
      <c r="AU16" s="3"/>
      <c r="AV16" s="3"/>
      <c r="AW16" s="3"/>
      <c r="AX16" s="3"/>
      <c r="AY16" s="3"/>
      <c r="AZ16" s="57"/>
      <c r="BA16" s="57"/>
      <c r="BB16" s="57"/>
      <c r="BC16" s="57"/>
      <c r="BD16" s="16"/>
      <c r="BE16" s="16"/>
      <c r="BF16" s="57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</row>
    <row r="17" spans="47:70">
      <c r="AU17" s="3"/>
      <c r="AV17" s="3"/>
      <c r="AW17" s="3"/>
      <c r="AX17" s="3"/>
      <c r="AY17" s="3"/>
      <c r="AZ17" s="57"/>
      <c r="BA17" s="57"/>
      <c r="BB17" s="57"/>
      <c r="BC17" s="57"/>
      <c r="BD17" s="16"/>
      <c r="BE17" s="16"/>
      <c r="BF17" s="57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</row>
    <row r="18" spans="47:70">
      <c r="AU18" s="3"/>
      <c r="AV18" s="3"/>
      <c r="AW18" s="3"/>
      <c r="AX18" s="3"/>
      <c r="AY18" s="3"/>
      <c r="AZ18" s="57"/>
      <c r="BA18" s="57"/>
      <c r="BB18" s="57"/>
      <c r="BC18" s="57"/>
      <c r="BD18" s="16"/>
      <c r="BE18" s="16"/>
      <c r="BF18" s="57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</row>
    <row r="19" spans="47:70">
      <c r="AU19" s="3"/>
      <c r="AV19" s="3"/>
      <c r="AW19" s="3"/>
      <c r="AX19" s="3"/>
      <c r="AY19" s="3"/>
      <c r="AZ19" s="57"/>
      <c r="BA19" s="57"/>
      <c r="BB19" s="57"/>
      <c r="BC19" s="57"/>
      <c r="BD19" s="16"/>
      <c r="BE19" s="16"/>
      <c r="BF19" s="57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</row>
    <row r="20" spans="47:70">
      <c r="AU20" s="3"/>
      <c r="AV20" s="3"/>
      <c r="AW20" s="3"/>
      <c r="AX20" s="3"/>
      <c r="AY20" s="3"/>
      <c r="AZ20" s="57"/>
      <c r="BA20" s="57"/>
      <c r="BB20" s="57"/>
      <c r="BC20" s="57"/>
      <c r="BD20" s="16"/>
      <c r="BE20" s="16"/>
      <c r="BF20" s="57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</row>
    <row r="21" spans="47:70">
      <c r="AU21" s="3"/>
      <c r="AV21" s="3"/>
      <c r="AW21" s="3"/>
      <c r="AX21" s="3"/>
      <c r="AY21" s="3"/>
      <c r="AZ21" s="57"/>
      <c r="BA21" s="57"/>
      <c r="BB21" s="57"/>
      <c r="BC21" s="57"/>
      <c r="BD21" s="16"/>
      <c r="BE21" s="16"/>
      <c r="BF21" s="57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</row>
    <row r="22" spans="47:70">
      <c r="AU22" s="3"/>
      <c r="AV22" s="3"/>
      <c r="AW22" s="3"/>
      <c r="AX22" s="3"/>
      <c r="AY22" s="3"/>
      <c r="AZ22" s="57"/>
      <c r="BA22" s="57"/>
      <c r="BB22" s="57"/>
      <c r="BC22" s="57"/>
      <c r="BD22" s="16"/>
      <c r="BE22" s="16"/>
      <c r="BF22" s="57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</row>
    <row r="23" spans="47:70">
      <c r="AU23" s="3"/>
      <c r="AV23" s="3"/>
      <c r="AW23" s="3"/>
      <c r="AX23" s="3"/>
      <c r="AY23" s="3"/>
      <c r="AZ23" s="57"/>
      <c r="BA23" s="57"/>
      <c r="BB23" s="57"/>
      <c r="BC23" s="57"/>
      <c r="BD23" s="16"/>
      <c r="BE23" s="16"/>
      <c r="BF23" s="57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</row>
    <row r="24" spans="47:70">
      <c r="AU24" s="3"/>
      <c r="AV24" s="3"/>
      <c r="AW24" s="3"/>
      <c r="AX24" s="3"/>
      <c r="AY24" s="3"/>
      <c r="AZ24" s="57"/>
      <c r="BA24" s="57"/>
      <c r="BB24" s="57"/>
      <c r="BC24" s="57"/>
      <c r="BD24" s="16"/>
      <c r="BE24" s="16"/>
      <c r="BF24" s="57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</row>
    <row r="25" spans="47:70">
      <c r="AU25" s="3"/>
      <c r="AV25" s="3"/>
      <c r="AW25" s="3"/>
      <c r="AX25" s="3"/>
      <c r="AY25" s="3"/>
      <c r="AZ25" s="57"/>
      <c r="BA25" s="57"/>
      <c r="BB25" s="57"/>
      <c r="BC25" s="57"/>
      <c r="BD25" s="16"/>
      <c r="BE25" s="16"/>
      <c r="BF25" s="57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</row>
    <row r="26" spans="47:70">
      <c r="AU26" s="3"/>
      <c r="AV26" s="3"/>
      <c r="AW26" s="3"/>
      <c r="AX26" s="3"/>
      <c r="AY26" s="3"/>
      <c r="AZ26" s="57"/>
      <c r="BA26" s="57"/>
      <c r="BB26" s="57"/>
      <c r="BC26" s="57"/>
      <c r="BD26" s="16"/>
      <c r="BE26" s="16"/>
      <c r="BF26" s="57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</row>
    <row r="27" spans="47:70">
      <c r="AU27" s="3"/>
      <c r="AV27" s="3"/>
      <c r="AW27" s="3"/>
      <c r="AX27" s="3"/>
      <c r="AY27" s="3"/>
      <c r="AZ27" s="57"/>
      <c r="BA27" s="57"/>
      <c r="BB27" s="57"/>
      <c r="BC27" s="57"/>
      <c r="BD27" s="16"/>
      <c r="BE27" s="16"/>
      <c r="BF27" s="57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</row>
    <row r="28" spans="47:70">
      <c r="AU28" s="3"/>
      <c r="AV28" s="3"/>
      <c r="AW28" s="3"/>
      <c r="AX28" s="3"/>
      <c r="AY28" s="3"/>
      <c r="AZ28" s="57"/>
      <c r="BA28" s="57"/>
      <c r="BB28" s="57"/>
      <c r="BC28" s="57"/>
      <c r="BD28" s="16"/>
      <c r="BE28" s="16"/>
      <c r="BF28" s="57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0">
      <c r="AU29" s="3"/>
      <c r="AV29" s="3"/>
      <c r="AW29" s="3"/>
      <c r="AX29" s="3"/>
      <c r="AY29" s="3"/>
      <c r="AZ29" s="57"/>
      <c r="BA29" s="57"/>
      <c r="BB29" s="57"/>
      <c r="BC29" s="57"/>
      <c r="BD29" s="16"/>
      <c r="BE29" s="16"/>
      <c r="BF29" s="57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0">
      <c r="AU30" s="3"/>
      <c r="AV30" s="3"/>
      <c r="AW30" s="3"/>
      <c r="AX30" s="3"/>
      <c r="AY30" s="3"/>
      <c r="AZ30" s="57"/>
      <c r="BA30" s="57"/>
      <c r="BB30" s="57"/>
      <c r="BC30" s="57"/>
      <c r="BD30" s="16"/>
      <c r="BE30" s="16"/>
      <c r="BF30" s="57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0">
      <c r="AU31" s="3"/>
      <c r="AV31" s="3"/>
      <c r="AW31" s="3"/>
      <c r="AX31" s="3"/>
      <c r="AY31" s="3"/>
      <c r="AZ31" s="57"/>
      <c r="BA31" s="57"/>
      <c r="BB31" s="57"/>
      <c r="BC31" s="57"/>
      <c r="BD31" s="16"/>
      <c r="BE31" s="16"/>
      <c r="BF31" s="57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0">
      <c r="AU32" s="3"/>
      <c r="AV32" s="3"/>
      <c r="AW32" s="3"/>
      <c r="AX32" s="3"/>
      <c r="AY32" s="3"/>
      <c r="AZ32" s="57"/>
      <c r="BA32" s="57"/>
      <c r="BB32" s="57"/>
      <c r="BC32" s="57"/>
      <c r="BD32" s="16"/>
      <c r="BE32" s="16"/>
      <c r="BF32" s="57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89">
      <c r="AU33" s="3"/>
      <c r="AV33" s="3"/>
      <c r="AW33" s="3"/>
      <c r="AX33" s="3"/>
      <c r="AY33" s="3"/>
      <c r="AZ33" s="57"/>
      <c r="BA33" s="57"/>
      <c r="BB33" s="57"/>
      <c r="BC33" s="57"/>
      <c r="BD33" s="16"/>
      <c r="BE33" s="16"/>
      <c r="BF33" s="57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89">
      <c r="AU34" s="3"/>
      <c r="AV34" s="3"/>
      <c r="AW34" s="3"/>
      <c r="AX34" s="3"/>
      <c r="AY34" s="3"/>
      <c r="AZ34" s="57"/>
      <c r="BA34" s="57"/>
      <c r="BB34" s="57"/>
      <c r="BC34" s="57"/>
      <c r="BD34" s="16"/>
      <c r="BE34" s="16"/>
      <c r="BF34" s="57"/>
      <c r="BG34" s="3"/>
      <c r="BH34" s="3"/>
      <c r="BI34" s="3"/>
      <c r="BJ34" s="16"/>
      <c r="BK34" s="16"/>
      <c r="BL34" s="16"/>
      <c r="BM34" s="3"/>
      <c r="BN34" s="16"/>
      <c r="BO34" s="3"/>
      <c r="BP34" s="3"/>
      <c r="BQ34" s="3"/>
      <c r="BR34" s="22"/>
      <c r="BS34" s="3"/>
      <c r="BT34" s="3"/>
      <c r="BU34" s="3"/>
      <c r="BV34" s="3"/>
      <c r="BW34" s="3"/>
      <c r="BX34" s="3"/>
      <c r="CK34" s="1"/>
    </row>
    <row r="35" spans="47:89">
      <c r="AU35" s="3"/>
      <c r="AV35" s="3"/>
      <c r="AW35" s="3"/>
      <c r="AX35" s="3"/>
      <c r="AY35" s="3"/>
      <c r="AZ35" s="57"/>
      <c r="BA35" s="57"/>
      <c r="BB35" s="57"/>
      <c r="BC35" s="57"/>
      <c r="BD35" s="16"/>
      <c r="BE35" s="16"/>
      <c r="BF35" s="57"/>
      <c r="BG35" s="3"/>
      <c r="BH35" s="3"/>
      <c r="BI35" s="3"/>
      <c r="BJ35" s="16"/>
      <c r="BK35" s="16"/>
      <c r="BL35" s="16"/>
      <c r="BM35" s="3"/>
      <c r="BN35" s="16"/>
      <c r="BO35" s="3"/>
      <c r="BP35" s="3"/>
      <c r="BQ35" s="3"/>
      <c r="BR35" s="22"/>
      <c r="BS35" s="3"/>
      <c r="BT35" s="3"/>
      <c r="BU35" s="3"/>
      <c r="BV35" s="3"/>
      <c r="BW35" s="3"/>
      <c r="BX35" s="3"/>
      <c r="CK35" s="1"/>
    </row>
    <row r="36" spans="47:89">
      <c r="AU36" s="3"/>
      <c r="AV36" s="3"/>
      <c r="AW36" s="3"/>
      <c r="AX36" s="3"/>
      <c r="AY36" s="3"/>
      <c r="AZ36" s="57"/>
      <c r="BA36" s="57"/>
      <c r="BB36" s="57"/>
      <c r="BC36" s="57"/>
      <c r="BD36" s="16"/>
      <c r="BE36" s="16"/>
      <c r="BF36" s="57"/>
      <c r="BG36" s="3"/>
      <c r="BH36" s="3"/>
      <c r="BI36" s="3"/>
      <c r="BJ36" s="16"/>
      <c r="BK36" s="16"/>
      <c r="BL36" s="16"/>
      <c r="BM36" s="3"/>
      <c r="BN36" s="16"/>
      <c r="BO36" s="3"/>
      <c r="BP36" s="3"/>
      <c r="BQ36" s="3"/>
      <c r="BR36" s="22"/>
      <c r="BS36" s="3"/>
      <c r="BT36" s="3"/>
      <c r="BU36" s="3"/>
      <c r="BV36" s="3"/>
      <c r="BW36" s="3"/>
      <c r="BX36" s="3"/>
      <c r="CK36" s="1"/>
    </row>
    <row r="37" spans="47:89">
      <c r="AU37" s="3"/>
      <c r="AV37" s="3"/>
      <c r="AW37" s="3"/>
      <c r="AX37" s="3"/>
      <c r="AY37" s="3"/>
      <c r="AZ37" s="57"/>
      <c r="BA37" s="57"/>
      <c r="BB37" s="57"/>
      <c r="BC37" s="57"/>
      <c r="BD37" s="16"/>
      <c r="BE37" s="16"/>
      <c r="BF37" s="57"/>
      <c r="BG37" s="3"/>
      <c r="BH37" s="3"/>
      <c r="BI37" s="3"/>
      <c r="BJ37" s="16"/>
      <c r="BK37" s="16"/>
      <c r="BL37" s="16"/>
      <c r="BM37" s="3"/>
      <c r="BN37" s="16"/>
      <c r="BO37" s="3"/>
      <c r="BP37" s="3"/>
      <c r="BQ37" s="3"/>
      <c r="BR37" s="22"/>
      <c r="BS37" s="3"/>
      <c r="BT37" s="3"/>
      <c r="BU37" s="3"/>
      <c r="BV37" s="3"/>
      <c r="BW37" s="3"/>
      <c r="BX37" s="3"/>
    </row>
    <row r="38" spans="47:89">
      <c r="AU38" s="3"/>
      <c r="AV38" s="3"/>
      <c r="AW38" s="3"/>
      <c r="AX38" s="3"/>
      <c r="AY38" s="3"/>
      <c r="AZ38" s="57"/>
      <c r="BA38" s="57"/>
      <c r="BB38" s="57"/>
      <c r="BC38" s="57"/>
      <c r="BD38" s="16"/>
      <c r="BE38" s="16"/>
      <c r="BF38" s="57"/>
      <c r="BG38" s="3"/>
      <c r="BH38" s="3"/>
      <c r="BI38" s="3"/>
      <c r="BJ38" s="16"/>
      <c r="BK38" s="16"/>
      <c r="BL38" s="16"/>
      <c r="BM38" s="3"/>
      <c r="BN38" s="16"/>
      <c r="BO38" s="3"/>
      <c r="BP38" s="3"/>
      <c r="BQ38" s="3"/>
      <c r="BR38" s="22"/>
      <c r="BS38" s="3"/>
      <c r="BT38" s="3"/>
      <c r="BU38" s="3"/>
      <c r="BV38" s="3"/>
      <c r="BW38" s="3"/>
      <c r="BX38" s="3"/>
    </row>
    <row r="39" spans="47:89">
      <c r="AU39" s="3"/>
      <c r="AV39" s="3"/>
      <c r="AW39" s="3"/>
      <c r="AX39" s="3"/>
      <c r="AY39" s="3"/>
      <c r="AZ39" s="57"/>
      <c r="BA39" s="57"/>
      <c r="BB39" s="57"/>
      <c r="BC39" s="57"/>
      <c r="BD39" s="16"/>
      <c r="BE39" s="16"/>
      <c r="BF39" s="57"/>
      <c r="BG39" s="3"/>
      <c r="BH39" s="3"/>
      <c r="BI39" s="3"/>
      <c r="BJ39" s="16"/>
      <c r="BK39" s="16"/>
      <c r="BL39" s="16"/>
      <c r="BM39" s="3"/>
      <c r="BN39" s="16"/>
      <c r="BO39" s="3"/>
      <c r="BP39" s="3"/>
      <c r="BQ39" s="3"/>
      <c r="BR39" s="22"/>
      <c r="BS39" s="3"/>
      <c r="BT39" s="3"/>
      <c r="BU39" s="3"/>
      <c r="BV39" s="3"/>
      <c r="BW39" s="3"/>
      <c r="BX39" s="3"/>
    </row>
    <row r="40" spans="47:89">
      <c r="AU40" s="3"/>
      <c r="AV40" s="3"/>
      <c r="AW40" s="3"/>
      <c r="AX40" s="3"/>
      <c r="AY40" s="3"/>
      <c r="AZ40" s="57"/>
      <c r="BA40" s="57"/>
      <c r="BB40" s="57"/>
      <c r="BC40" s="57"/>
      <c r="BD40" s="16"/>
      <c r="BE40" s="16"/>
      <c r="BF40" s="57"/>
      <c r="BG40" s="3"/>
      <c r="BH40" s="3"/>
      <c r="BI40" s="3"/>
      <c r="BJ40" s="16"/>
      <c r="BK40" s="16"/>
      <c r="BL40" s="16"/>
      <c r="BM40" s="3"/>
      <c r="BN40" s="16"/>
      <c r="BO40" s="3"/>
      <c r="BP40" s="3"/>
      <c r="BQ40" s="3"/>
      <c r="BR40" s="22"/>
      <c r="BS40" s="3"/>
      <c r="BT40" s="3"/>
      <c r="BU40" s="3"/>
      <c r="BV40" s="3"/>
      <c r="BW40" s="3"/>
      <c r="BX40" s="3"/>
    </row>
    <row r="41" spans="47:89">
      <c r="AU41" s="3"/>
      <c r="AV41" s="3"/>
      <c r="AW41" s="3"/>
      <c r="AX41" s="3"/>
      <c r="AY41" s="3"/>
      <c r="AZ41" s="57"/>
      <c r="BA41" s="57"/>
      <c r="BB41" s="57"/>
      <c r="BC41" s="57"/>
      <c r="BD41" s="16"/>
      <c r="BE41" s="16"/>
      <c r="BF41" s="57"/>
      <c r="BG41" s="3"/>
      <c r="BH41" s="3"/>
      <c r="BI41" s="3"/>
      <c r="BJ41" s="16"/>
      <c r="BK41" s="16"/>
      <c r="BL41" s="16"/>
      <c r="BM41" s="3"/>
      <c r="BN41" s="16"/>
      <c r="BO41" s="3"/>
      <c r="BP41" s="3"/>
      <c r="BQ41" s="3"/>
      <c r="BR41" s="22"/>
      <c r="BS41" s="3"/>
      <c r="BT41" s="3"/>
      <c r="BU41" s="3"/>
      <c r="BV41" s="3"/>
      <c r="BW41" s="3"/>
      <c r="BX41" s="3"/>
    </row>
    <row r="42" spans="47:89">
      <c r="AU42" s="3"/>
      <c r="AV42" s="3"/>
      <c r="AW42" s="3"/>
      <c r="AX42" s="3"/>
      <c r="AY42" s="3"/>
      <c r="AZ42" s="57"/>
      <c r="BA42" s="57"/>
      <c r="BB42" s="57"/>
      <c r="BC42" s="57"/>
      <c r="BD42" s="16"/>
      <c r="BE42" s="16"/>
      <c r="BF42" s="57"/>
      <c r="BG42" s="3"/>
      <c r="BH42" s="3"/>
      <c r="BI42" s="3"/>
      <c r="BJ42" s="16"/>
      <c r="BK42" s="16"/>
      <c r="BL42" s="16"/>
      <c r="BM42" s="3"/>
      <c r="BN42" s="16"/>
      <c r="BO42" s="3"/>
      <c r="BP42" s="3"/>
      <c r="BQ42" s="3"/>
      <c r="BR42" s="22"/>
      <c r="BS42" s="3"/>
      <c r="BT42" s="3"/>
      <c r="BU42" s="3"/>
      <c r="BV42" s="3"/>
      <c r="BW42" s="3"/>
      <c r="BX42" s="3"/>
    </row>
    <row r="43" spans="47:89">
      <c r="AU43" s="3"/>
      <c r="AV43" s="3"/>
      <c r="AW43" s="3"/>
      <c r="AX43" s="3"/>
      <c r="AY43" s="3"/>
      <c r="AZ43" s="57"/>
      <c r="BA43" s="57"/>
      <c r="BB43" s="57"/>
      <c r="BC43" s="57"/>
      <c r="BD43" s="16"/>
      <c r="BE43" s="16"/>
      <c r="BF43" s="57"/>
      <c r="BG43" s="3"/>
      <c r="BH43" s="3"/>
      <c r="BI43" s="3"/>
      <c r="BJ43" s="16"/>
      <c r="BK43" s="16"/>
      <c r="BL43" s="16"/>
      <c r="BM43" s="3"/>
      <c r="BN43" s="16"/>
      <c r="BO43" s="3"/>
      <c r="BP43" s="3"/>
      <c r="BQ43" s="3"/>
      <c r="BR43" s="22"/>
      <c r="BS43" s="3"/>
      <c r="BT43" s="3"/>
      <c r="BU43" s="3"/>
      <c r="BV43" s="3"/>
      <c r="BW43" s="3"/>
      <c r="BX43" s="3"/>
    </row>
    <row r="44" spans="47:89">
      <c r="AU44" s="3"/>
      <c r="AV44" s="3"/>
      <c r="AW44" s="3"/>
      <c r="AX44" s="3"/>
      <c r="AY44" s="3"/>
      <c r="AZ44" s="57"/>
      <c r="BA44" s="57"/>
      <c r="BB44" s="57"/>
      <c r="BC44" s="57"/>
      <c r="BD44" s="16"/>
      <c r="BE44" s="16"/>
      <c r="BF44" s="57"/>
      <c r="BG44" s="3"/>
      <c r="BH44" s="3"/>
      <c r="BI44" s="3"/>
      <c r="BJ44" s="16"/>
      <c r="BK44" s="16"/>
      <c r="BL44" s="16"/>
      <c r="BM44" s="3"/>
      <c r="BN44" s="16"/>
      <c r="BO44" s="3"/>
      <c r="BP44" s="3"/>
      <c r="BQ44" s="3"/>
      <c r="BR44" s="22"/>
      <c r="BS44" s="3"/>
      <c r="BT44" s="3"/>
      <c r="BU44" s="3"/>
      <c r="BV44" s="3"/>
      <c r="BW44" s="3"/>
      <c r="BX44" s="3"/>
    </row>
    <row r="45" spans="47:89">
      <c r="AU45" s="3"/>
      <c r="AV45" s="3"/>
      <c r="AW45" s="3"/>
      <c r="AX45" s="3"/>
      <c r="AY45" s="3"/>
      <c r="AZ45" s="57"/>
      <c r="BA45" s="57"/>
      <c r="BB45" s="57"/>
      <c r="BC45" s="57"/>
      <c r="BD45" s="16"/>
      <c r="BE45" s="16"/>
      <c r="BF45" s="57"/>
      <c r="BG45" s="3"/>
      <c r="BH45" s="3"/>
      <c r="BI45" s="3"/>
      <c r="BJ45" s="16"/>
      <c r="BK45" s="16"/>
      <c r="BL45" s="16"/>
      <c r="BM45" s="3"/>
      <c r="BN45" s="16"/>
      <c r="BO45" s="3"/>
      <c r="BP45" s="3"/>
      <c r="BQ45" s="3"/>
      <c r="BR45" s="22"/>
      <c r="BS45" s="3"/>
      <c r="BT45" s="3"/>
      <c r="BU45" s="3"/>
      <c r="BV45" s="3"/>
      <c r="BW45" s="3"/>
      <c r="BX45" s="3"/>
    </row>
    <row r="46" spans="47:89">
      <c r="AU46" s="3"/>
      <c r="AV46" s="3"/>
      <c r="AW46" s="3"/>
      <c r="AX46" s="3"/>
      <c r="AY46" s="3"/>
      <c r="AZ46" s="57"/>
      <c r="BA46" s="57"/>
      <c r="BB46" s="57"/>
      <c r="BC46" s="57"/>
      <c r="BD46" s="16"/>
      <c r="BE46" s="16"/>
      <c r="BF46" s="57"/>
      <c r="BG46" s="3"/>
      <c r="BH46" s="3"/>
      <c r="BI46" s="3"/>
      <c r="BJ46" s="16"/>
      <c r="BK46" s="16"/>
      <c r="BL46" s="16"/>
      <c r="BM46" s="3"/>
      <c r="BN46" s="16"/>
      <c r="BO46" s="3"/>
      <c r="BP46" s="3"/>
      <c r="BQ46" s="3"/>
      <c r="BR46" s="22"/>
      <c r="BS46" s="3"/>
      <c r="BT46" s="3"/>
      <c r="BU46" s="3"/>
      <c r="BV46" s="3"/>
      <c r="BW46" s="3"/>
      <c r="BX46" s="3"/>
    </row>
    <row r="47" spans="47:89">
      <c r="AU47" s="3"/>
      <c r="AV47" s="3"/>
      <c r="AW47" s="3"/>
      <c r="AX47" s="3"/>
      <c r="AY47" s="3"/>
      <c r="AZ47" s="57"/>
      <c r="BA47" s="57"/>
      <c r="BB47" s="57"/>
      <c r="BC47" s="57"/>
      <c r="BD47" s="16"/>
      <c r="BE47" s="16"/>
      <c r="BF47" s="57"/>
      <c r="BG47" s="3"/>
      <c r="BH47" s="3"/>
      <c r="BI47" s="3"/>
      <c r="BJ47" s="16"/>
      <c r="BK47" s="16"/>
      <c r="BL47" s="16"/>
      <c r="BM47" s="3"/>
      <c r="BN47" s="16"/>
      <c r="BO47" s="3"/>
      <c r="BP47" s="3"/>
      <c r="BQ47" s="3"/>
      <c r="BR47" s="22"/>
      <c r="BS47" s="3"/>
      <c r="BT47" s="3"/>
      <c r="BU47" s="3"/>
      <c r="BV47" s="3"/>
      <c r="BW47" s="3"/>
      <c r="BX47" s="3"/>
    </row>
    <row r="48" spans="47:89">
      <c r="AU48" s="3"/>
      <c r="AV48" s="3"/>
      <c r="AW48" s="3"/>
      <c r="AX48" s="3"/>
      <c r="AY48" s="3"/>
      <c r="AZ48" s="57"/>
      <c r="BA48" s="57"/>
      <c r="BB48" s="57"/>
      <c r="BC48" s="57"/>
      <c r="BD48" s="16"/>
      <c r="BE48" s="16"/>
      <c r="BF48" s="57"/>
      <c r="BG48" s="3"/>
      <c r="BH48" s="3"/>
      <c r="BI48" s="3"/>
      <c r="BJ48" s="16"/>
      <c r="BK48" s="16"/>
      <c r="BL48" s="16"/>
      <c r="BM48" s="3"/>
      <c r="BN48" s="16"/>
      <c r="BO48" s="3"/>
      <c r="BP48" s="3"/>
      <c r="BQ48" s="3"/>
      <c r="BR48" s="22"/>
      <c r="BS48" s="3"/>
      <c r="BT48" s="3"/>
      <c r="BU48" s="3"/>
      <c r="BV48" s="3"/>
      <c r="BW48" s="3"/>
      <c r="BX48" s="3"/>
    </row>
    <row r="49" spans="47:76">
      <c r="AU49" s="3"/>
      <c r="AV49" s="3"/>
      <c r="AW49" s="3"/>
      <c r="AX49" s="3"/>
      <c r="AY49" s="3"/>
      <c r="AZ49" s="57"/>
      <c r="BA49" s="57"/>
      <c r="BB49" s="57"/>
      <c r="BC49" s="57"/>
      <c r="BD49" s="16"/>
      <c r="BE49" s="16"/>
      <c r="BF49" s="57"/>
      <c r="BG49" s="3"/>
      <c r="BH49" s="3"/>
      <c r="BI49" s="3"/>
      <c r="BJ49" s="16"/>
      <c r="BK49" s="16"/>
      <c r="BL49" s="16"/>
      <c r="BM49" s="3"/>
      <c r="BN49" s="16"/>
      <c r="BO49" s="3"/>
      <c r="BP49" s="3"/>
      <c r="BQ49" s="3"/>
      <c r="BR49" s="22"/>
      <c r="BS49" s="3"/>
      <c r="BT49" s="3"/>
      <c r="BU49" s="3"/>
      <c r="BV49" s="3"/>
      <c r="BW49" s="3"/>
      <c r="BX49" s="3"/>
    </row>
    <row r="50" spans="47:76">
      <c r="AU50" s="3"/>
      <c r="AV50" s="3"/>
      <c r="AW50" s="3"/>
      <c r="AX50" s="3"/>
      <c r="AY50" s="3"/>
      <c r="AZ50" s="57"/>
      <c r="BA50" s="57"/>
      <c r="BB50" s="57"/>
      <c r="BC50" s="57"/>
      <c r="BD50" s="16"/>
      <c r="BE50" s="16"/>
      <c r="BF50" s="57"/>
      <c r="BG50" s="3"/>
      <c r="BH50" s="3"/>
      <c r="BI50" s="3"/>
      <c r="BJ50" s="16"/>
      <c r="BK50" s="16"/>
      <c r="BL50" s="16"/>
      <c r="BM50" s="3"/>
      <c r="BN50" s="16"/>
      <c r="BO50" s="3"/>
      <c r="BP50" s="3"/>
      <c r="BQ50" s="3"/>
      <c r="BR50" s="22"/>
      <c r="BS50" s="3"/>
      <c r="BT50" s="3"/>
      <c r="BU50" s="3"/>
      <c r="BV50" s="3"/>
      <c r="BW50" s="3"/>
      <c r="BX50" s="3"/>
    </row>
    <row r="51" spans="47:76">
      <c r="AU51" s="3"/>
      <c r="AV51" s="3"/>
      <c r="AW51" s="3"/>
      <c r="AX51" s="3"/>
      <c r="AY51" s="3"/>
      <c r="AZ51" s="57"/>
      <c r="BA51" s="57"/>
      <c r="BB51" s="57"/>
      <c r="BC51" s="57"/>
      <c r="BD51" s="16"/>
      <c r="BE51" s="16"/>
      <c r="BF51" s="57"/>
      <c r="BG51" s="3"/>
      <c r="BH51" s="3"/>
      <c r="BI51" s="3"/>
      <c r="BJ51" s="16"/>
      <c r="BK51" s="16"/>
      <c r="BL51" s="16"/>
      <c r="BM51" s="3"/>
      <c r="BN51" s="16"/>
      <c r="BO51" s="3"/>
      <c r="BP51" s="3"/>
      <c r="BQ51" s="3"/>
      <c r="BR51" s="22"/>
      <c r="BS51" s="3"/>
      <c r="BT51" s="3"/>
      <c r="BU51" s="3"/>
      <c r="BV51" s="3"/>
      <c r="BW51" s="3"/>
      <c r="BX51" s="3"/>
    </row>
    <row r="52" spans="47:76">
      <c r="AU52" s="3"/>
      <c r="AV52" s="3"/>
      <c r="AW52" s="3"/>
      <c r="AX52" s="3"/>
      <c r="AY52" s="3"/>
      <c r="AZ52" s="57"/>
      <c r="BA52" s="57"/>
      <c r="BB52" s="57"/>
      <c r="BC52" s="57"/>
      <c r="BD52" s="16"/>
      <c r="BE52" s="16"/>
      <c r="BF52" s="57"/>
      <c r="BG52" s="3"/>
      <c r="BH52" s="3"/>
      <c r="BI52" s="3"/>
      <c r="BJ52" s="16"/>
      <c r="BK52" s="16"/>
      <c r="BL52" s="16"/>
      <c r="BM52" s="3"/>
      <c r="BN52" s="16"/>
      <c r="BO52" s="3"/>
      <c r="BP52" s="3"/>
      <c r="BQ52" s="3"/>
      <c r="BR52" s="22"/>
      <c r="BS52" s="3"/>
      <c r="BT52" s="3"/>
      <c r="BU52" s="3"/>
      <c r="BV52" s="3"/>
      <c r="BW52" s="3"/>
      <c r="BX52" s="3"/>
    </row>
    <row r="53" spans="47:76">
      <c r="AU53" s="3"/>
      <c r="AV53" s="3"/>
      <c r="AW53" s="3"/>
      <c r="AX53" s="3"/>
      <c r="AY53" s="3"/>
      <c r="AZ53" s="57"/>
      <c r="BA53" s="57"/>
      <c r="BB53" s="57"/>
      <c r="BC53" s="57"/>
      <c r="BD53" s="16"/>
      <c r="BE53" s="16"/>
      <c r="BF53" s="57"/>
      <c r="BG53" s="3"/>
      <c r="BH53" s="3"/>
      <c r="BI53" s="3"/>
      <c r="BJ53" s="16"/>
      <c r="BK53" s="16"/>
      <c r="BL53" s="16"/>
      <c r="BM53" s="3"/>
      <c r="BN53" s="16"/>
      <c r="BO53" s="3"/>
      <c r="BP53" s="3"/>
      <c r="BQ53" s="3"/>
      <c r="BR53" s="22"/>
      <c r="BS53" s="3"/>
      <c r="BT53" s="3"/>
      <c r="BU53" s="3"/>
      <c r="BV53" s="3"/>
      <c r="BW53" s="3"/>
      <c r="BX53" s="3"/>
    </row>
    <row r="54" spans="47:76">
      <c r="AU54" s="3"/>
      <c r="AV54" s="3"/>
      <c r="AW54" s="3"/>
      <c r="AX54" s="3"/>
      <c r="AY54" s="3"/>
      <c r="AZ54" s="57"/>
      <c r="BA54" s="57"/>
      <c r="BB54" s="57"/>
      <c r="BC54" s="57"/>
      <c r="BD54" s="16"/>
      <c r="BE54" s="16"/>
      <c r="BF54" s="57"/>
      <c r="BG54" s="3"/>
      <c r="BH54" s="3"/>
      <c r="BI54" s="3"/>
      <c r="BJ54" s="16"/>
      <c r="BK54" s="16"/>
      <c r="BL54" s="16"/>
      <c r="BM54" s="3"/>
      <c r="BN54" s="16"/>
      <c r="BO54" s="3"/>
      <c r="BP54" s="3"/>
      <c r="BQ54" s="3"/>
      <c r="BR54" s="22"/>
      <c r="BS54" s="3"/>
      <c r="BT54" s="3"/>
      <c r="BU54" s="3"/>
      <c r="BV54" s="3"/>
      <c r="BW54" s="3"/>
      <c r="BX54" s="3"/>
    </row>
    <row r="55" spans="47:76">
      <c r="AU55" s="3"/>
      <c r="AV55" s="3"/>
      <c r="AW55" s="3"/>
      <c r="AX55" s="3"/>
      <c r="AY55" s="3"/>
      <c r="AZ55" s="57"/>
      <c r="BA55" s="57"/>
      <c r="BB55" s="57"/>
      <c r="BC55" s="57"/>
      <c r="BD55" s="16"/>
      <c r="BE55" s="16"/>
      <c r="BF55" s="57"/>
      <c r="BG55" s="3"/>
      <c r="BH55" s="3"/>
      <c r="BI55" s="3"/>
      <c r="BJ55" s="16"/>
      <c r="BK55" s="16"/>
      <c r="BL55" s="16"/>
      <c r="BM55" s="3"/>
      <c r="BN55" s="16"/>
      <c r="BO55" s="3"/>
      <c r="BP55" s="3"/>
      <c r="BQ55" s="3"/>
      <c r="BR55" s="22"/>
      <c r="BS55" s="3"/>
      <c r="BT55" s="3"/>
      <c r="BU55" s="3"/>
      <c r="BV55" s="3"/>
      <c r="BW55" s="3"/>
      <c r="BX55" s="3"/>
    </row>
    <row r="56" spans="47:76">
      <c r="AU56" s="3"/>
      <c r="AV56" s="3"/>
      <c r="AW56" s="3"/>
      <c r="AX56" s="3"/>
      <c r="AY56" s="3"/>
      <c r="AZ56" s="57"/>
      <c r="BA56" s="57"/>
      <c r="BB56" s="57"/>
      <c r="BC56" s="57"/>
      <c r="BD56" s="16"/>
      <c r="BE56" s="16"/>
      <c r="BF56" s="57"/>
      <c r="BG56" s="3"/>
      <c r="BH56" s="3"/>
      <c r="BI56" s="3"/>
      <c r="BJ56" s="16"/>
      <c r="BK56" s="16"/>
      <c r="BL56" s="16"/>
      <c r="BM56" s="3"/>
      <c r="BN56" s="16"/>
      <c r="BO56" s="3"/>
      <c r="BP56" s="3"/>
      <c r="BQ56" s="3"/>
      <c r="BR56" s="22"/>
      <c r="BS56" s="3"/>
      <c r="BT56" s="3"/>
      <c r="BU56" s="3"/>
      <c r="BV56" s="3"/>
      <c r="BW56" s="3"/>
      <c r="BX56" s="3"/>
    </row>
    <row r="57" spans="47:76">
      <c r="AU57" s="3"/>
      <c r="AV57" s="3"/>
      <c r="AW57" s="3"/>
      <c r="AX57" s="3"/>
      <c r="AY57" s="3"/>
      <c r="AZ57" s="57"/>
      <c r="BA57" s="57"/>
      <c r="BB57" s="57"/>
      <c r="BC57" s="57"/>
      <c r="BD57" s="16"/>
      <c r="BE57" s="16"/>
      <c r="BF57" s="57"/>
      <c r="BG57" s="3"/>
      <c r="BH57" s="3"/>
      <c r="BI57" s="3"/>
      <c r="BJ57" s="16"/>
      <c r="BK57" s="16"/>
      <c r="BL57" s="16"/>
      <c r="BM57" s="3"/>
      <c r="BN57" s="16"/>
      <c r="BO57" s="3"/>
      <c r="BP57" s="3"/>
      <c r="BQ57" s="3"/>
      <c r="BR57" s="22"/>
      <c r="BS57" s="3"/>
      <c r="BT57" s="3"/>
      <c r="BU57" s="3"/>
      <c r="BV57" s="3"/>
      <c r="BW57" s="3"/>
      <c r="BX57" s="3"/>
    </row>
    <row r="58" spans="47:76">
      <c r="AU58" s="3"/>
      <c r="AV58" s="3"/>
      <c r="AW58" s="3"/>
      <c r="AX58" s="3"/>
      <c r="AY58" s="3"/>
      <c r="AZ58" s="57"/>
      <c r="BA58" s="57"/>
      <c r="BB58" s="57"/>
      <c r="BC58" s="57"/>
      <c r="BD58" s="16"/>
      <c r="BE58" s="16"/>
      <c r="BF58" s="57"/>
      <c r="BG58" s="3"/>
      <c r="BH58" s="3"/>
      <c r="BI58" s="3"/>
      <c r="BJ58" s="16"/>
      <c r="BK58" s="16"/>
      <c r="BL58" s="16"/>
      <c r="BM58" s="3"/>
      <c r="BN58" s="16"/>
      <c r="BO58" s="3"/>
      <c r="BP58" s="3"/>
      <c r="BQ58" s="3"/>
      <c r="BR58" s="22"/>
      <c r="BS58" s="3"/>
      <c r="BT58" s="3"/>
      <c r="BU58" s="3"/>
      <c r="BV58" s="3"/>
      <c r="BW58" s="3"/>
      <c r="BX58" s="3"/>
    </row>
    <row r="59" spans="47:76">
      <c r="AU59" s="3"/>
      <c r="AV59" s="3"/>
      <c r="AW59" s="3"/>
      <c r="AX59" s="3"/>
      <c r="AY59" s="3"/>
      <c r="AZ59" s="57"/>
      <c r="BA59" s="57"/>
      <c r="BB59" s="57"/>
      <c r="BC59" s="57"/>
      <c r="BD59" s="16"/>
      <c r="BE59" s="16"/>
      <c r="BF59" s="57"/>
      <c r="BG59" s="3"/>
      <c r="BH59" s="3"/>
      <c r="BI59" s="3"/>
      <c r="BJ59" s="16"/>
      <c r="BK59" s="16"/>
      <c r="BL59" s="16"/>
      <c r="BM59" s="3"/>
      <c r="BN59" s="16"/>
      <c r="BO59" s="3"/>
      <c r="BP59" s="3"/>
      <c r="BQ59" s="3"/>
      <c r="BR59" s="22"/>
      <c r="BS59" s="3"/>
      <c r="BT59" s="3"/>
      <c r="BU59" s="3"/>
      <c r="BV59" s="3"/>
      <c r="BW59" s="3"/>
      <c r="BX59" s="3"/>
    </row>
    <row r="60" spans="47:76">
      <c r="AU60" s="3"/>
      <c r="AV60" s="3"/>
      <c r="AW60" s="3"/>
      <c r="AX60" s="3"/>
      <c r="AY60" s="3"/>
      <c r="AZ60" s="57"/>
      <c r="BA60" s="57"/>
      <c r="BB60" s="57"/>
      <c r="BC60" s="57"/>
      <c r="BD60" s="16"/>
      <c r="BE60" s="16"/>
      <c r="BF60" s="57"/>
      <c r="BG60" s="3"/>
      <c r="BH60" s="3"/>
      <c r="BI60" s="3"/>
      <c r="BJ60" s="16"/>
      <c r="BK60" s="16"/>
      <c r="BL60" s="16"/>
      <c r="BM60" s="3"/>
      <c r="BN60" s="16"/>
      <c r="BO60" s="3"/>
      <c r="BP60" s="3"/>
      <c r="BQ60" s="3"/>
      <c r="BR60" s="22"/>
      <c r="BS60" s="3"/>
      <c r="BT60" s="3"/>
      <c r="BU60" s="3"/>
      <c r="BV60" s="3"/>
      <c r="BW60" s="3"/>
      <c r="BX60" s="3"/>
    </row>
    <row r="61" spans="47:76">
      <c r="AU61" s="3"/>
      <c r="AV61" s="3"/>
      <c r="AW61" s="3"/>
      <c r="AX61" s="3"/>
      <c r="AY61" s="3"/>
      <c r="AZ61" s="57"/>
      <c r="BA61" s="57"/>
      <c r="BB61" s="57"/>
      <c r="BC61" s="57"/>
      <c r="BD61" s="16"/>
      <c r="BE61" s="16"/>
      <c r="BF61" s="57"/>
      <c r="BG61" s="3"/>
      <c r="BH61" s="3"/>
      <c r="BI61" s="3"/>
      <c r="BJ61" s="16"/>
      <c r="BK61" s="16"/>
      <c r="BL61" s="16"/>
      <c r="BM61" s="3"/>
      <c r="BN61" s="16"/>
      <c r="BO61" s="3"/>
      <c r="BP61" s="3"/>
      <c r="BQ61" s="3"/>
      <c r="BR61" s="22"/>
      <c r="BS61" s="3"/>
      <c r="BT61" s="3"/>
      <c r="BU61" s="3"/>
      <c r="BV61" s="3"/>
      <c r="BW61" s="3"/>
      <c r="BX61" s="3"/>
    </row>
    <row r="62" spans="47:76">
      <c r="AU62" s="3"/>
      <c r="AV62" s="3"/>
      <c r="AW62" s="3"/>
      <c r="AX62" s="3"/>
      <c r="AY62" s="3"/>
      <c r="AZ62" s="57"/>
      <c r="BA62" s="57"/>
      <c r="BB62" s="57"/>
      <c r="BC62" s="57"/>
      <c r="BD62" s="16"/>
      <c r="BE62" s="16"/>
      <c r="BF62" s="57"/>
      <c r="BG62" s="3"/>
      <c r="BH62" s="3"/>
      <c r="BI62" s="3"/>
      <c r="BJ62" s="16"/>
      <c r="BK62" s="16"/>
      <c r="BL62" s="16"/>
      <c r="BM62" s="3"/>
      <c r="BN62" s="16"/>
      <c r="BO62" s="3"/>
      <c r="BP62" s="3"/>
      <c r="BQ62" s="3"/>
      <c r="BR62" s="22"/>
      <c r="BS62" s="3"/>
      <c r="BT62" s="3"/>
      <c r="BU62" s="3"/>
      <c r="BV62" s="3"/>
      <c r="BW62" s="3"/>
      <c r="BX62" s="3"/>
    </row>
    <row r="63" spans="47:76">
      <c r="AU63" s="3"/>
      <c r="AV63" s="3"/>
      <c r="AW63" s="3"/>
      <c r="AX63" s="3"/>
      <c r="AY63" s="3"/>
      <c r="AZ63" s="57"/>
      <c r="BA63" s="57"/>
      <c r="BB63" s="57"/>
      <c r="BC63" s="57"/>
      <c r="BD63" s="16"/>
      <c r="BE63" s="16"/>
      <c r="BF63" s="57"/>
      <c r="BG63" s="3"/>
      <c r="BH63" s="3"/>
      <c r="BI63" s="3"/>
      <c r="BJ63" s="16"/>
      <c r="BK63" s="16"/>
      <c r="BL63" s="16"/>
      <c r="BM63" s="3"/>
      <c r="BN63" s="16"/>
      <c r="BO63" s="3"/>
      <c r="BP63" s="3"/>
      <c r="BQ63" s="3"/>
      <c r="BR63" s="22"/>
      <c r="BS63" s="3"/>
      <c r="BT63" s="3"/>
      <c r="BU63" s="3"/>
      <c r="BV63" s="3"/>
      <c r="BW63" s="3"/>
      <c r="BX63" s="3"/>
    </row>
    <row r="64" spans="47:76">
      <c r="AU64" s="3"/>
      <c r="AV64" s="3"/>
      <c r="AW64" s="3"/>
      <c r="AX64" s="3"/>
      <c r="AY64" s="3"/>
      <c r="AZ64" s="57"/>
      <c r="BA64" s="57"/>
      <c r="BB64" s="57"/>
      <c r="BC64" s="57"/>
      <c r="BD64" s="16"/>
      <c r="BE64" s="16"/>
      <c r="BF64" s="57"/>
      <c r="BG64" s="3"/>
      <c r="BH64" s="3"/>
      <c r="BI64" s="3"/>
      <c r="BJ64" s="16"/>
      <c r="BK64" s="16"/>
      <c r="BL64" s="16"/>
      <c r="BM64" s="3"/>
      <c r="BN64" s="16"/>
      <c r="BO64" s="3"/>
      <c r="BP64" s="3"/>
      <c r="BQ64" s="3"/>
      <c r="BR64" s="22"/>
      <c r="BS64" s="3"/>
      <c r="BT64" s="3"/>
      <c r="BU64" s="3"/>
      <c r="BV64" s="3"/>
      <c r="BW64" s="3"/>
      <c r="BX64" s="3"/>
    </row>
    <row r="65" spans="47:78" ht="13.8" customHeight="1">
      <c r="AU65" s="3"/>
      <c r="AV65" s="3"/>
      <c r="AW65" s="3"/>
      <c r="AX65" s="3"/>
      <c r="AY65" s="3"/>
      <c r="AZ65" s="57"/>
      <c r="BA65" s="57"/>
      <c r="BB65" s="57"/>
      <c r="BC65" s="57"/>
      <c r="BD65" s="16"/>
      <c r="BE65" s="16"/>
      <c r="BF65" s="57"/>
      <c r="BG65" s="3"/>
      <c r="BH65" s="3"/>
      <c r="BI65" s="3"/>
      <c r="BJ65" s="16"/>
      <c r="BK65" s="16"/>
      <c r="BL65" s="16"/>
      <c r="BM65" s="3"/>
      <c r="BN65" s="16"/>
      <c r="BO65" s="3"/>
      <c r="BP65" s="3"/>
      <c r="BQ65" s="3"/>
      <c r="BR65" s="22"/>
      <c r="BS65" s="3"/>
      <c r="BT65" s="3"/>
      <c r="BU65" s="3"/>
      <c r="BV65" s="3"/>
      <c r="BW65" s="3"/>
      <c r="BX65" s="3"/>
    </row>
    <row r="66" spans="47:78">
      <c r="AU66" s="3"/>
      <c r="AV66" s="3"/>
      <c r="AW66" s="3"/>
      <c r="AX66" s="3"/>
      <c r="AY66" s="3"/>
      <c r="AZ66" s="57"/>
      <c r="BA66" s="57"/>
      <c r="BB66" s="57"/>
      <c r="BC66" s="57"/>
      <c r="BD66" s="16"/>
      <c r="BE66" s="16"/>
      <c r="BF66" s="57"/>
      <c r="BG66" s="3"/>
      <c r="BH66" s="3"/>
      <c r="BI66" s="3"/>
      <c r="BJ66" s="16"/>
      <c r="BK66" s="16"/>
      <c r="BL66" s="16"/>
      <c r="BM66" s="3"/>
      <c r="BN66" s="16"/>
      <c r="BO66" s="3"/>
      <c r="BP66" s="3"/>
      <c r="BQ66" s="3"/>
      <c r="BR66" s="22"/>
      <c r="BS66" s="3"/>
      <c r="BT66" s="3"/>
      <c r="BU66" s="3"/>
      <c r="BV66" s="3"/>
      <c r="BW66" s="3"/>
      <c r="BX66" s="3"/>
      <c r="BZ66" s="22"/>
    </row>
    <row r="67" spans="47:78">
      <c r="AU67" s="3"/>
      <c r="AV67" s="3"/>
      <c r="AW67" s="3"/>
      <c r="AX67" s="3"/>
      <c r="AY67" s="3"/>
      <c r="AZ67" s="57"/>
      <c r="BA67" s="57"/>
      <c r="BB67" s="57"/>
      <c r="BC67" s="57"/>
      <c r="BD67" s="16"/>
      <c r="BE67" s="16"/>
      <c r="BF67" s="57"/>
      <c r="BG67" s="3"/>
      <c r="BH67" s="3"/>
      <c r="BI67" s="3"/>
      <c r="BJ67" s="16"/>
      <c r="BK67" s="16"/>
      <c r="BL67" s="16"/>
      <c r="BM67" s="3"/>
      <c r="BN67" s="16"/>
      <c r="BO67" s="3"/>
      <c r="BP67" s="3"/>
      <c r="BQ67" s="3"/>
      <c r="BR67" s="22"/>
      <c r="BS67" s="3"/>
      <c r="BT67" s="3"/>
      <c r="BU67" s="3"/>
      <c r="BV67" s="3"/>
      <c r="BW67" s="3"/>
      <c r="BX67" s="3"/>
      <c r="BZ67" s="22"/>
    </row>
    <row r="68" spans="47:78">
      <c r="AU68" s="3"/>
      <c r="AV68" s="3"/>
      <c r="AW68" s="3"/>
      <c r="AX68" s="3"/>
      <c r="AY68" s="3"/>
      <c r="AZ68" s="57"/>
      <c r="BA68" s="57"/>
      <c r="BB68" s="57"/>
      <c r="BC68" s="57"/>
      <c r="BD68" s="16"/>
      <c r="BE68" s="16"/>
      <c r="BF68" s="57"/>
      <c r="BG68" s="3"/>
      <c r="BH68" s="3"/>
      <c r="BI68" s="3"/>
      <c r="BJ68" s="16"/>
      <c r="BK68" s="16"/>
      <c r="BL68" s="16"/>
      <c r="BM68" s="3"/>
      <c r="BN68" s="16"/>
      <c r="BO68" s="3"/>
      <c r="BP68" s="3"/>
      <c r="BQ68" s="3"/>
      <c r="BR68" s="22"/>
      <c r="BS68" s="3"/>
      <c r="BT68" s="3"/>
      <c r="BU68" s="3"/>
      <c r="BV68" s="3"/>
      <c r="BW68" s="3"/>
      <c r="BX68" s="3"/>
      <c r="BZ68" s="22"/>
    </row>
    <row r="69" spans="47:78">
      <c r="AU69" s="3"/>
      <c r="AV69" s="3"/>
      <c r="AW69" s="3"/>
      <c r="AX69" s="3"/>
      <c r="AY69" s="3"/>
      <c r="AZ69" s="57"/>
      <c r="BA69" s="57"/>
      <c r="BB69" s="57"/>
      <c r="BC69" s="57"/>
      <c r="BD69" s="16"/>
      <c r="BE69" s="16"/>
      <c r="BF69" s="57"/>
      <c r="BG69" s="3"/>
      <c r="BH69" s="3"/>
      <c r="BI69" s="3"/>
      <c r="BJ69" s="16"/>
      <c r="BK69" s="16"/>
      <c r="BL69" s="16"/>
      <c r="BM69" s="3"/>
      <c r="BN69" s="16"/>
      <c r="BO69" s="3"/>
      <c r="BP69" s="3"/>
      <c r="BQ69" s="3"/>
      <c r="BR69" s="22"/>
      <c r="BS69" s="3"/>
      <c r="BT69" s="3"/>
      <c r="BU69" s="3"/>
      <c r="BV69" s="3"/>
      <c r="BW69" s="3"/>
      <c r="BX69" s="3"/>
      <c r="BZ69" s="22"/>
    </row>
    <row r="70" spans="47:78">
      <c r="AU70" s="3"/>
      <c r="AV70" s="3"/>
      <c r="AW70" s="3"/>
      <c r="AX70" s="3"/>
      <c r="AY70" s="3"/>
      <c r="AZ70" s="57"/>
      <c r="BA70" s="57"/>
      <c r="BB70" s="57"/>
      <c r="BC70" s="57"/>
      <c r="BD70" s="16"/>
      <c r="BE70" s="16"/>
      <c r="BF70" s="57"/>
      <c r="BG70" s="3"/>
      <c r="BH70" s="3"/>
      <c r="BI70" s="3"/>
      <c r="BJ70" s="16"/>
      <c r="BK70" s="16"/>
      <c r="BL70" s="16"/>
      <c r="BM70" s="3"/>
      <c r="BN70" s="16"/>
      <c r="BO70" s="3"/>
      <c r="BP70" s="3"/>
      <c r="BQ70" s="3"/>
      <c r="BR70" s="22"/>
      <c r="BS70" s="3"/>
      <c r="BT70" s="3"/>
      <c r="BU70" s="3"/>
      <c r="BV70" s="3"/>
      <c r="BW70" s="3"/>
      <c r="BX70" s="3"/>
      <c r="BZ70" s="22"/>
    </row>
    <row r="71" spans="47:78">
      <c r="AU71" s="3"/>
      <c r="AV71" s="3"/>
      <c r="AW71" s="3"/>
      <c r="AX71" s="3"/>
      <c r="AY71" s="3"/>
      <c r="AZ71" s="57"/>
      <c r="BA71" s="57"/>
      <c r="BB71" s="57"/>
      <c r="BC71" s="57"/>
      <c r="BD71" s="16"/>
      <c r="BE71" s="16"/>
      <c r="BF71" s="57"/>
      <c r="BG71" s="3"/>
      <c r="BH71" s="3"/>
      <c r="BI71" s="3"/>
      <c r="BJ71" s="16"/>
      <c r="BK71" s="16"/>
      <c r="BL71" s="16"/>
      <c r="BM71" s="3"/>
      <c r="BN71" s="16"/>
      <c r="BO71" s="3"/>
      <c r="BP71" s="3"/>
      <c r="BQ71" s="3"/>
      <c r="BR71" s="22"/>
      <c r="BS71" s="3"/>
      <c r="BT71" s="3"/>
      <c r="BU71" s="3"/>
      <c r="BV71" s="3"/>
      <c r="BW71" s="3"/>
      <c r="BX71" s="3"/>
      <c r="BZ71" s="22"/>
    </row>
    <row r="72" spans="47:78">
      <c r="AU72" s="3"/>
      <c r="AV72" s="3"/>
      <c r="AW72" s="3"/>
      <c r="AX72" s="3"/>
      <c r="AY72" s="3"/>
      <c r="AZ72" s="57"/>
      <c r="BA72" s="57"/>
      <c r="BB72" s="57"/>
      <c r="BC72" s="57"/>
      <c r="BD72" s="16"/>
      <c r="BE72" s="16"/>
      <c r="BF72" s="57"/>
      <c r="BG72" s="3"/>
      <c r="BH72" s="3"/>
      <c r="BI72" s="3"/>
      <c r="BJ72" s="16"/>
      <c r="BK72" s="16"/>
      <c r="BL72" s="16"/>
      <c r="BM72" s="3"/>
      <c r="BN72" s="16"/>
      <c r="BO72" s="3"/>
      <c r="BP72" s="3"/>
      <c r="BQ72" s="3"/>
      <c r="BR72" s="22"/>
      <c r="BS72" s="3"/>
      <c r="BT72" s="3"/>
      <c r="BU72" s="3"/>
      <c r="BV72" s="3"/>
      <c r="BW72" s="3"/>
      <c r="BX72" s="3"/>
      <c r="BZ72" s="22"/>
    </row>
    <row r="73" spans="47:78">
      <c r="AU73" s="3"/>
      <c r="AV73" s="3"/>
      <c r="AW73" s="3"/>
      <c r="AX73" s="3"/>
      <c r="AY73" s="3"/>
      <c r="AZ73" s="57"/>
      <c r="BA73" s="57"/>
      <c r="BB73" s="57"/>
      <c r="BC73" s="57"/>
      <c r="BD73" s="16"/>
      <c r="BE73" s="16"/>
      <c r="BF73" s="57"/>
      <c r="BG73" s="3"/>
      <c r="BH73" s="3"/>
      <c r="BI73" s="3"/>
      <c r="BJ73" s="16"/>
      <c r="BK73" s="16"/>
      <c r="BL73" s="16"/>
      <c r="BM73" s="3"/>
      <c r="BN73" s="16"/>
      <c r="BO73" s="3"/>
      <c r="BP73" s="3"/>
      <c r="BQ73" s="3"/>
      <c r="BR73" s="22"/>
      <c r="BS73" s="3"/>
      <c r="BT73" s="3"/>
      <c r="BU73" s="3"/>
      <c r="BV73" s="3"/>
      <c r="BW73" s="3"/>
      <c r="BX73" s="3"/>
      <c r="BZ73" s="22"/>
    </row>
    <row r="74" spans="47:78">
      <c r="AU74" s="3"/>
      <c r="AV74" s="3"/>
      <c r="AW74" s="3"/>
      <c r="AX74" s="3"/>
      <c r="AY74" s="3"/>
      <c r="AZ74" s="57"/>
      <c r="BA74" s="57"/>
      <c r="BB74" s="57"/>
      <c r="BC74" s="57"/>
      <c r="BD74" s="16"/>
      <c r="BE74" s="16"/>
      <c r="BF74" s="57"/>
      <c r="BG74" s="3"/>
      <c r="BH74" s="3"/>
      <c r="BI74" s="3"/>
      <c r="BJ74" s="16"/>
      <c r="BK74" s="16"/>
      <c r="BL74" s="16"/>
      <c r="BM74" s="3"/>
      <c r="BN74" s="16"/>
      <c r="BO74" s="3"/>
      <c r="BP74" s="3"/>
      <c r="BQ74" s="3"/>
      <c r="BR74" s="22"/>
      <c r="BS74" s="3"/>
      <c r="BT74" s="3"/>
      <c r="BU74" s="3"/>
      <c r="BV74" s="3"/>
      <c r="BW74" s="3"/>
      <c r="BX74" s="3"/>
      <c r="BZ74" s="22"/>
    </row>
    <row r="75" spans="47:78">
      <c r="AU75" s="3"/>
      <c r="AV75" s="3"/>
      <c r="AW75" s="3"/>
      <c r="AX75" s="3"/>
      <c r="AY75" s="3"/>
      <c r="AZ75" s="57"/>
      <c r="BA75" s="57"/>
      <c r="BB75" s="57"/>
      <c r="BC75" s="57"/>
      <c r="BD75" s="16"/>
      <c r="BE75" s="16"/>
      <c r="BF75" s="57"/>
      <c r="BG75" s="3"/>
      <c r="BH75" s="3"/>
      <c r="BI75" s="3"/>
      <c r="BJ75" s="16"/>
      <c r="BK75" s="16"/>
      <c r="BL75" s="16"/>
      <c r="BM75" s="3"/>
      <c r="BN75" s="16"/>
      <c r="BO75" s="3"/>
      <c r="BP75" s="3"/>
      <c r="BQ75" s="3"/>
      <c r="BR75" s="22"/>
      <c r="BS75" s="3"/>
      <c r="BT75" s="3"/>
      <c r="BU75" s="3"/>
      <c r="BV75" s="3"/>
      <c r="BW75" s="3"/>
      <c r="BX75" s="3"/>
      <c r="BZ75" s="22"/>
    </row>
    <row r="76" spans="47:78">
      <c r="AU76" s="3"/>
      <c r="AV76" s="3"/>
      <c r="AW76" s="3"/>
      <c r="AX76" s="3"/>
      <c r="AY76" s="3"/>
      <c r="AZ76" s="57"/>
      <c r="BA76" s="57"/>
      <c r="BB76" s="57"/>
      <c r="BC76" s="57"/>
      <c r="BD76" s="16"/>
      <c r="BE76" s="16"/>
      <c r="BF76" s="57"/>
      <c r="BG76" s="3"/>
      <c r="BH76" s="3"/>
      <c r="BI76" s="3"/>
      <c r="BJ76" s="16"/>
      <c r="BK76" s="16"/>
      <c r="BL76" s="16"/>
      <c r="BM76" s="3"/>
      <c r="BN76" s="16"/>
      <c r="BO76" s="3"/>
      <c r="BP76" s="3"/>
      <c r="BQ76" s="3"/>
      <c r="BR76" s="22"/>
      <c r="BS76" s="3"/>
      <c r="BT76" s="3"/>
      <c r="BU76" s="3"/>
      <c r="BV76" s="3"/>
      <c r="BW76" s="3"/>
      <c r="BX76" s="3"/>
      <c r="BZ76" s="22"/>
    </row>
    <row r="77" spans="47:78">
      <c r="AU77" s="3"/>
      <c r="AV77" s="3"/>
      <c r="AW77" s="3"/>
      <c r="AX77" s="3"/>
      <c r="AY77" s="3"/>
      <c r="AZ77" s="57"/>
      <c r="BA77" s="57"/>
      <c r="BB77" s="57"/>
      <c r="BC77" s="57"/>
      <c r="BD77" s="16"/>
      <c r="BE77" s="16"/>
      <c r="BF77" s="57"/>
      <c r="BG77" s="3"/>
      <c r="BH77" s="3"/>
      <c r="BI77" s="3"/>
      <c r="BJ77" s="16"/>
      <c r="BK77" s="16"/>
      <c r="BL77" s="16"/>
      <c r="BM77" s="3"/>
      <c r="BN77" s="16"/>
      <c r="BO77" s="3"/>
      <c r="BP77" s="3"/>
      <c r="BQ77" s="3"/>
      <c r="BR77" s="22"/>
      <c r="BS77" s="3"/>
      <c r="BT77" s="3"/>
      <c r="BU77" s="3"/>
      <c r="BV77" s="3"/>
      <c r="BW77" s="3"/>
      <c r="BX77" s="3"/>
      <c r="BZ77" s="22"/>
    </row>
    <row r="78" spans="47:78">
      <c r="AU78" s="3"/>
      <c r="AV78" s="3"/>
      <c r="AW78" s="3"/>
      <c r="AX78" s="3"/>
      <c r="AY78" s="3"/>
      <c r="AZ78" s="57"/>
      <c r="BA78" s="57"/>
      <c r="BB78" s="57"/>
      <c r="BC78" s="57"/>
      <c r="BD78" s="16"/>
      <c r="BE78" s="16"/>
      <c r="BF78" s="57"/>
      <c r="BG78" s="3"/>
      <c r="BH78" s="3"/>
      <c r="BI78" s="3"/>
      <c r="BJ78" s="16"/>
      <c r="BK78" s="16"/>
      <c r="BL78" s="16"/>
      <c r="BM78" s="3"/>
      <c r="BN78" s="16"/>
      <c r="BO78" s="3"/>
      <c r="BP78" s="3"/>
      <c r="BQ78" s="3"/>
      <c r="BR78" s="22"/>
      <c r="BS78" s="3"/>
      <c r="BT78" s="3"/>
      <c r="BU78" s="3"/>
      <c r="BV78" s="3"/>
      <c r="BW78" s="3"/>
      <c r="BX78" s="3"/>
      <c r="BZ78" s="22"/>
    </row>
    <row r="79" spans="47:78">
      <c r="AU79" s="3"/>
      <c r="AV79" s="3"/>
      <c r="AW79" s="3"/>
      <c r="AX79" s="3"/>
      <c r="AY79" s="3"/>
      <c r="AZ79" s="57"/>
      <c r="BA79" s="57"/>
      <c r="BB79" s="57"/>
      <c r="BC79" s="57"/>
      <c r="BD79" s="16"/>
      <c r="BE79" s="16"/>
      <c r="BF79" s="57"/>
      <c r="BG79" s="3"/>
      <c r="BH79" s="3"/>
      <c r="BI79" s="3"/>
      <c r="BJ79" s="16"/>
      <c r="BK79" s="16"/>
      <c r="BL79" s="16"/>
      <c r="BM79" s="3"/>
      <c r="BN79" s="16"/>
      <c r="BO79" s="3"/>
      <c r="BP79" s="3"/>
      <c r="BQ79" s="3"/>
      <c r="BR79" s="22"/>
      <c r="BS79" s="3"/>
      <c r="BT79" s="3"/>
      <c r="BU79" s="3"/>
      <c r="BV79" s="3"/>
      <c r="BW79" s="3"/>
      <c r="BX79" s="3"/>
      <c r="BZ79" s="22"/>
    </row>
    <row r="80" spans="47:78">
      <c r="AU80" s="3"/>
      <c r="AV80" s="3"/>
      <c r="AW80" s="3"/>
      <c r="AX80" s="3"/>
      <c r="AY80" s="3"/>
      <c r="AZ80" s="57"/>
      <c r="BA80" s="57"/>
      <c r="BB80" s="57"/>
      <c r="BC80" s="57"/>
      <c r="BD80" s="16"/>
      <c r="BE80" s="16"/>
      <c r="BF80" s="57"/>
      <c r="BG80" s="3"/>
      <c r="BH80" s="3"/>
      <c r="BI80" s="3"/>
      <c r="BJ80" s="16"/>
      <c r="BK80" s="16"/>
      <c r="BL80" s="16"/>
      <c r="BM80" s="3"/>
      <c r="BN80" s="16"/>
      <c r="BO80" s="3"/>
      <c r="BP80" s="3"/>
      <c r="BQ80" s="3"/>
      <c r="BR80" s="22"/>
      <c r="BS80" s="3"/>
      <c r="BT80" s="3"/>
      <c r="BU80" s="3"/>
      <c r="BV80" s="3"/>
      <c r="BW80" s="3"/>
      <c r="BX80" s="3"/>
      <c r="BZ80" s="22"/>
    </row>
    <row r="81" spans="47:78">
      <c r="AU81" s="3"/>
      <c r="AV81" s="3"/>
      <c r="AW81" s="3"/>
      <c r="AX81" s="3"/>
      <c r="AY81" s="3"/>
      <c r="AZ81" s="57"/>
      <c r="BA81" s="57"/>
      <c r="BB81" s="57"/>
      <c r="BC81" s="57"/>
      <c r="BD81" s="16"/>
      <c r="BE81" s="16"/>
      <c r="BF81" s="57"/>
      <c r="BG81" s="3"/>
      <c r="BH81" s="3"/>
      <c r="BI81" s="3"/>
      <c r="BJ81" s="16"/>
      <c r="BK81" s="16"/>
      <c r="BL81" s="16"/>
      <c r="BM81" s="3"/>
      <c r="BN81" s="16"/>
      <c r="BO81" s="3"/>
      <c r="BP81" s="3"/>
      <c r="BQ81" s="3"/>
      <c r="BR81" s="22"/>
      <c r="BS81" s="3"/>
      <c r="BT81" s="3"/>
      <c r="BU81" s="3"/>
      <c r="BV81" s="3"/>
      <c r="BW81" s="3"/>
      <c r="BX81" s="3"/>
      <c r="BZ81" s="22"/>
    </row>
    <row r="82" spans="47:78">
      <c r="AU82" s="3"/>
      <c r="AV82" s="3"/>
      <c r="AW82" s="3"/>
      <c r="AX82" s="3"/>
      <c r="AY82" s="3"/>
      <c r="AZ82" s="57"/>
      <c r="BA82" s="57"/>
      <c r="BB82" s="57"/>
      <c r="BC82" s="57"/>
      <c r="BD82" s="16"/>
      <c r="BE82" s="16"/>
      <c r="BF82" s="57"/>
      <c r="BG82" s="3"/>
      <c r="BH82" s="3"/>
      <c r="BI82" s="3"/>
      <c r="BJ82" s="16"/>
      <c r="BK82" s="16"/>
      <c r="BL82" s="16"/>
      <c r="BM82" s="3"/>
      <c r="BN82" s="16"/>
      <c r="BO82" s="3"/>
      <c r="BP82" s="3"/>
      <c r="BQ82" s="3"/>
      <c r="BR82" s="22"/>
      <c r="BS82" s="3"/>
      <c r="BT82" s="3"/>
      <c r="BU82" s="3"/>
      <c r="BV82" s="3"/>
      <c r="BW82" s="3"/>
      <c r="BX82" s="3"/>
      <c r="BZ82" s="22"/>
    </row>
    <row r="83" spans="47:78">
      <c r="AU83" s="3"/>
      <c r="AV83" s="3"/>
      <c r="AW83" s="3"/>
      <c r="AX83" s="3"/>
      <c r="AY83" s="3"/>
      <c r="AZ83" s="57"/>
      <c r="BA83" s="57"/>
      <c r="BB83" s="57"/>
      <c r="BC83" s="57"/>
      <c r="BD83" s="16"/>
      <c r="BE83" s="16"/>
      <c r="BF83" s="57"/>
      <c r="BG83" s="3"/>
      <c r="BH83" s="3"/>
      <c r="BI83" s="3"/>
      <c r="BJ83" s="16"/>
      <c r="BK83" s="16"/>
      <c r="BL83" s="16"/>
      <c r="BM83" s="3"/>
      <c r="BN83" s="16"/>
      <c r="BO83" s="3"/>
      <c r="BP83" s="3"/>
      <c r="BQ83" s="3"/>
      <c r="BR83" s="22"/>
      <c r="BS83" s="3"/>
      <c r="BT83" s="3"/>
      <c r="BU83" s="3"/>
      <c r="BV83" s="3"/>
      <c r="BW83" s="3"/>
      <c r="BX83" s="3"/>
      <c r="BZ83" s="22"/>
    </row>
    <row r="84" spans="47:78">
      <c r="AU84" s="3"/>
      <c r="AV84" s="3"/>
      <c r="AW84" s="3"/>
      <c r="AX84" s="3"/>
      <c r="AY84" s="3"/>
      <c r="AZ84" s="57"/>
      <c r="BA84" s="57"/>
      <c r="BB84" s="57"/>
      <c r="BC84" s="57"/>
      <c r="BD84" s="16"/>
      <c r="BE84" s="16"/>
      <c r="BF84" s="57"/>
      <c r="BG84" s="3"/>
      <c r="BH84" s="3"/>
      <c r="BI84" s="3"/>
      <c r="BJ84" s="16"/>
      <c r="BK84" s="16"/>
      <c r="BL84" s="16"/>
      <c r="BM84" s="3"/>
      <c r="BN84" s="16"/>
      <c r="BO84" s="3"/>
      <c r="BP84" s="3"/>
      <c r="BQ84" s="3"/>
      <c r="BR84" s="22"/>
      <c r="BS84" s="3"/>
      <c r="BT84" s="3"/>
      <c r="BU84" s="3"/>
      <c r="BV84" s="3"/>
      <c r="BW84" s="3"/>
      <c r="BX84" s="3"/>
      <c r="BZ84" s="22"/>
    </row>
    <row r="85" spans="47:78">
      <c r="AU85" s="3"/>
      <c r="AV85" s="3"/>
      <c r="AW85" s="3"/>
      <c r="AX85" s="3"/>
      <c r="AY85" s="3"/>
      <c r="AZ85" s="57"/>
      <c r="BA85" s="57"/>
      <c r="BB85" s="57"/>
      <c r="BC85" s="57"/>
      <c r="BD85" s="16"/>
      <c r="BE85" s="16"/>
      <c r="BF85" s="57"/>
      <c r="BG85" s="3"/>
      <c r="BH85" s="3"/>
      <c r="BI85" s="3"/>
      <c r="BJ85" s="16"/>
      <c r="BK85" s="16"/>
      <c r="BL85" s="16"/>
      <c r="BM85" s="3"/>
      <c r="BN85" s="16"/>
      <c r="BO85" s="3"/>
      <c r="BP85" s="3"/>
      <c r="BQ85" s="3"/>
      <c r="BR85" s="22"/>
      <c r="BS85" s="3"/>
      <c r="BT85" s="3"/>
      <c r="BU85" s="3"/>
      <c r="BV85" s="3"/>
      <c r="BW85" s="3"/>
      <c r="BX85" s="3"/>
      <c r="BZ85" s="22"/>
    </row>
    <row r="86" spans="47:78">
      <c r="AU86" s="3"/>
      <c r="AV86" s="3"/>
      <c r="AW86" s="3"/>
      <c r="AX86" s="3"/>
      <c r="AY86" s="3"/>
      <c r="AZ86" s="57"/>
      <c r="BA86" s="57"/>
      <c r="BB86" s="57"/>
      <c r="BC86" s="57"/>
      <c r="BD86" s="16"/>
      <c r="BE86" s="16"/>
      <c r="BF86" s="57"/>
      <c r="BG86" s="3"/>
      <c r="BH86" s="3"/>
      <c r="BI86" s="3"/>
      <c r="BJ86" s="16"/>
      <c r="BK86" s="16"/>
      <c r="BL86" s="16"/>
      <c r="BM86" s="3"/>
      <c r="BN86" s="16"/>
      <c r="BO86" s="3"/>
      <c r="BP86" s="3"/>
      <c r="BQ86" s="3"/>
      <c r="BR86" s="22"/>
      <c r="BS86" s="3"/>
      <c r="BT86" s="3"/>
      <c r="BU86" s="3"/>
      <c r="BV86" s="3"/>
      <c r="BW86" s="3"/>
      <c r="BX86" s="3"/>
      <c r="BZ86" s="22"/>
    </row>
    <row r="87" spans="47:78">
      <c r="AU87" s="3"/>
      <c r="AV87" s="3"/>
      <c r="AW87" s="3"/>
      <c r="AX87" s="3"/>
      <c r="AY87" s="3"/>
      <c r="AZ87" s="57"/>
      <c r="BA87" s="57"/>
      <c r="BB87" s="57"/>
      <c r="BC87" s="57"/>
      <c r="BD87" s="16"/>
      <c r="BE87" s="16"/>
      <c r="BF87" s="57"/>
      <c r="BG87" s="3"/>
      <c r="BH87" s="3"/>
      <c r="BI87" s="3"/>
      <c r="BJ87" s="16"/>
      <c r="BK87" s="16"/>
      <c r="BL87" s="16"/>
      <c r="BM87" s="3"/>
      <c r="BN87" s="16"/>
      <c r="BO87" s="3"/>
      <c r="BP87" s="3"/>
      <c r="BQ87" s="3"/>
      <c r="BR87" s="22"/>
      <c r="BS87" s="3"/>
      <c r="BT87" s="3"/>
      <c r="BU87" s="3"/>
      <c r="BV87" s="3"/>
      <c r="BW87" s="3"/>
      <c r="BX87" s="3"/>
      <c r="BZ87" s="22"/>
    </row>
    <row r="88" spans="47:78">
      <c r="AU88" s="3"/>
      <c r="AV88" s="3"/>
      <c r="AW88" s="3"/>
      <c r="AX88" s="3"/>
      <c r="AY88" s="3"/>
      <c r="AZ88" s="57"/>
      <c r="BA88" s="57"/>
      <c r="BB88" s="57"/>
      <c r="BC88" s="57"/>
      <c r="BD88" s="16"/>
      <c r="BE88" s="16"/>
      <c r="BF88" s="57"/>
      <c r="BG88" s="3"/>
      <c r="BH88" s="3"/>
      <c r="BI88" s="3"/>
      <c r="BJ88" s="16"/>
      <c r="BK88" s="16"/>
      <c r="BL88" s="16"/>
      <c r="BM88" s="3"/>
      <c r="BN88" s="16"/>
      <c r="BO88" s="3"/>
      <c r="BP88" s="3"/>
      <c r="BQ88" s="3"/>
      <c r="BR88" s="22"/>
      <c r="BS88" s="3"/>
      <c r="BT88" s="3"/>
      <c r="BU88" s="3"/>
      <c r="BV88" s="3"/>
      <c r="BW88" s="3"/>
      <c r="BX88" s="3"/>
      <c r="BZ88" s="22"/>
    </row>
    <row r="89" spans="47:78">
      <c r="AU89" s="3"/>
      <c r="AV89" s="3"/>
      <c r="AW89" s="3"/>
      <c r="AX89" s="3"/>
      <c r="AY89" s="3"/>
      <c r="AZ89" s="57"/>
      <c r="BA89" s="57"/>
      <c r="BB89" s="57"/>
      <c r="BC89" s="57"/>
      <c r="BD89" s="16"/>
      <c r="BE89" s="16"/>
      <c r="BF89" s="57"/>
      <c r="BG89" s="3"/>
      <c r="BH89" s="3"/>
      <c r="BI89" s="3"/>
      <c r="BJ89" s="16"/>
      <c r="BK89" s="16"/>
      <c r="BL89" s="16"/>
      <c r="BM89" s="3"/>
      <c r="BN89" s="16"/>
      <c r="BO89" s="3"/>
      <c r="BP89" s="3"/>
      <c r="BQ89" s="3"/>
      <c r="BR89" s="22"/>
      <c r="BS89" s="3"/>
      <c r="BT89" s="3"/>
      <c r="BU89" s="3"/>
      <c r="BV89" s="3"/>
      <c r="BW89" s="3"/>
      <c r="BX89" s="3"/>
      <c r="BZ89" s="22"/>
    </row>
    <row r="90" spans="47:78">
      <c r="AU90" s="3"/>
      <c r="AV90" s="3"/>
      <c r="AW90" s="3"/>
      <c r="AX90" s="3"/>
      <c r="AY90" s="3"/>
      <c r="AZ90" s="57"/>
      <c r="BA90" s="57"/>
      <c r="BB90" s="57"/>
      <c r="BC90" s="57"/>
      <c r="BD90" s="16"/>
      <c r="BE90" s="16"/>
      <c r="BF90" s="57"/>
      <c r="BG90" s="3"/>
      <c r="BH90" s="3"/>
      <c r="BI90" s="3"/>
      <c r="BJ90" s="16"/>
      <c r="BK90" s="16"/>
      <c r="BL90" s="16"/>
      <c r="BM90" s="3"/>
      <c r="BN90" s="16"/>
      <c r="BO90" s="3"/>
      <c r="BP90" s="3"/>
      <c r="BQ90" s="3"/>
      <c r="BR90" s="22"/>
      <c r="BS90" s="3"/>
      <c r="BT90" s="3"/>
      <c r="BU90" s="3"/>
      <c r="BV90" s="3"/>
      <c r="BW90" s="3"/>
      <c r="BX90" s="3"/>
      <c r="BZ90" s="22"/>
    </row>
    <row r="91" spans="47:78">
      <c r="AU91" s="3"/>
      <c r="AV91" s="3"/>
      <c r="AW91" s="3"/>
      <c r="AX91" s="3"/>
      <c r="AY91" s="3"/>
      <c r="AZ91" s="57"/>
      <c r="BA91" s="57"/>
      <c r="BB91" s="57"/>
      <c r="BC91" s="57"/>
      <c r="BD91" s="16"/>
      <c r="BE91" s="16"/>
      <c r="BF91" s="57"/>
      <c r="BG91" s="3"/>
      <c r="BH91" s="3"/>
      <c r="BI91" s="3"/>
      <c r="BJ91" s="16"/>
      <c r="BK91" s="16"/>
      <c r="BL91" s="16"/>
      <c r="BM91" s="3"/>
      <c r="BN91" s="16"/>
      <c r="BO91" s="3"/>
      <c r="BP91" s="3"/>
      <c r="BQ91" s="3"/>
      <c r="BR91" s="22"/>
      <c r="BS91" s="3"/>
      <c r="BT91" s="3"/>
      <c r="BU91" s="3"/>
      <c r="BV91" s="3"/>
      <c r="BW91" s="3"/>
      <c r="BX91" s="3"/>
      <c r="BZ91" s="22"/>
    </row>
    <row r="92" spans="47:78">
      <c r="AU92" s="3"/>
      <c r="AV92" s="3"/>
      <c r="AW92" s="3"/>
      <c r="AX92" s="3"/>
      <c r="AY92" s="3"/>
      <c r="AZ92" s="57"/>
      <c r="BA92" s="57"/>
      <c r="BB92" s="57"/>
      <c r="BC92" s="57"/>
      <c r="BD92" s="16"/>
      <c r="BE92" s="16"/>
      <c r="BF92" s="57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BZ92" s="22"/>
    </row>
    <row r="93" spans="47:78">
      <c r="AU93" s="3"/>
      <c r="AV93" s="3"/>
      <c r="AW93" s="3"/>
      <c r="AX93" s="3"/>
      <c r="AY93" s="3"/>
      <c r="AZ93" s="57"/>
      <c r="BA93" s="57"/>
      <c r="BB93" s="57"/>
      <c r="BC93" s="57"/>
      <c r="BD93" s="16"/>
      <c r="BE93" s="16"/>
      <c r="BF93" s="57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BZ93" s="22"/>
    </row>
    <row r="94" spans="47:78">
      <c r="AU94" s="3"/>
      <c r="AV94" s="3"/>
      <c r="AW94" s="3"/>
      <c r="AX94" s="3"/>
      <c r="AY94" s="3"/>
      <c r="AZ94" s="57"/>
      <c r="BA94" s="57"/>
      <c r="BB94" s="57"/>
      <c r="BC94" s="57"/>
      <c r="BD94" s="16"/>
      <c r="BE94" s="16"/>
      <c r="BF94" s="57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BZ94" s="22"/>
    </row>
    <row r="95" spans="47:78">
      <c r="AU95" s="3"/>
      <c r="AV95" s="3"/>
      <c r="AW95" s="3"/>
      <c r="AX95" s="3"/>
      <c r="AY95" s="3"/>
      <c r="AZ95" s="57"/>
      <c r="BA95" s="57"/>
      <c r="BB95" s="57"/>
      <c r="BC95" s="57"/>
      <c r="BD95" s="16"/>
      <c r="BE95" s="16"/>
      <c r="BF95" s="57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BZ95" s="22"/>
    </row>
    <row r="96" spans="47:78">
      <c r="AU96" s="3"/>
      <c r="AV96" s="3"/>
      <c r="AW96" s="3"/>
      <c r="AX96" s="3"/>
      <c r="AY96" s="3"/>
      <c r="AZ96" s="57"/>
      <c r="BA96" s="57"/>
      <c r="BB96" s="57"/>
      <c r="BC96" s="57"/>
      <c r="BD96" s="16"/>
      <c r="BE96" s="16"/>
      <c r="BF96" s="57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BZ96" s="22"/>
    </row>
    <row r="97" spans="43:78">
      <c r="AQ97" s="144"/>
      <c r="AR97" s="145"/>
      <c r="AS97" s="145"/>
      <c r="AT97" s="22"/>
      <c r="AU97" s="3"/>
      <c r="AV97" s="3"/>
      <c r="AW97" s="3"/>
      <c r="AX97" s="3"/>
      <c r="AY97" s="3"/>
      <c r="AZ97" s="57"/>
      <c r="BA97" s="57"/>
      <c r="BB97" s="57"/>
      <c r="BC97" s="57"/>
      <c r="BD97" s="16"/>
      <c r="BE97" s="16"/>
      <c r="BF97" s="57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BY97" s="22"/>
      <c r="BZ97" s="22"/>
    </row>
    <row r="98" spans="43:78">
      <c r="AQ98" s="144"/>
      <c r="AR98" s="145"/>
      <c r="AS98" s="145"/>
      <c r="AT98" s="22"/>
      <c r="AU98" s="3"/>
      <c r="AV98" s="3"/>
      <c r="AW98" s="3"/>
      <c r="AX98" s="3"/>
      <c r="AY98" s="3"/>
      <c r="AZ98" s="57"/>
      <c r="BA98" s="57"/>
      <c r="BB98" s="57"/>
      <c r="BC98" s="57"/>
      <c r="BD98" s="16"/>
      <c r="BE98" s="16"/>
      <c r="BF98" s="57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BY98" s="22"/>
      <c r="BZ98" s="22"/>
    </row>
    <row r="99" spans="43:78">
      <c r="AQ99" s="144"/>
      <c r="AR99" s="145"/>
      <c r="AS99" s="145"/>
      <c r="AT99" s="22"/>
      <c r="AU99" s="3"/>
      <c r="AV99" s="3"/>
      <c r="AW99" s="3"/>
      <c r="AX99" s="3"/>
      <c r="AY99" s="3"/>
      <c r="AZ99" s="57"/>
      <c r="BA99" s="57"/>
      <c r="BB99" s="57"/>
      <c r="BC99" s="57"/>
      <c r="BD99" s="16"/>
      <c r="BE99" s="16"/>
      <c r="BF99" s="57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  <c r="BY99" s="22"/>
      <c r="BZ99" s="22"/>
    </row>
    <row r="100" spans="43:78">
      <c r="AQ100" s="144"/>
      <c r="AR100" s="145"/>
      <c r="AS100" s="145"/>
      <c r="AT100" s="22"/>
      <c r="AU100" s="3"/>
      <c r="AV100" s="3"/>
      <c r="AW100" s="3"/>
      <c r="AX100" s="3"/>
      <c r="AY100" s="3"/>
      <c r="AZ100" s="57"/>
      <c r="BA100" s="57"/>
      <c r="BB100" s="57"/>
      <c r="BC100" s="57"/>
      <c r="BD100" s="16"/>
      <c r="BE100" s="16"/>
      <c r="BF100" s="57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  <c r="BY100" s="22"/>
      <c r="BZ100" s="22"/>
    </row>
    <row r="101" spans="43:78">
      <c r="AQ101" s="144"/>
      <c r="AR101" s="145"/>
      <c r="AS101" s="145"/>
      <c r="AT101" s="22"/>
      <c r="AU101" s="3"/>
      <c r="AV101" s="3"/>
      <c r="AW101" s="3"/>
      <c r="AX101" s="3"/>
      <c r="AY101" s="3"/>
      <c r="AZ101" s="57"/>
      <c r="BA101" s="57"/>
      <c r="BB101" s="57"/>
      <c r="BC101" s="57"/>
      <c r="BD101" s="16"/>
      <c r="BE101" s="16"/>
      <c r="BF101" s="57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  <c r="BY101" s="22"/>
      <c r="BZ101" s="22"/>
    </row>
    <row r="102" spans="43:78">
      <c r="AQ102" s="144"/>
      <c r="AR102" s="145"/>
      <c r="AS102" s="145"/>
      <c r="AT102" s="22"/>
      <c r="AU102" s="3"/>
      <c r="AV102" s="3"/>
      <c r="AW102" s="3"/>
      <c r="AX102" s="3"/>
      <c r="AY102" s="3"/>
      <c r="AZ102" s="57"/>
      <c r="BA102" s="57"/>
      <c r="BB102" s="57"/>
      <c r="BC102" s="57"/>
      <c r="BD102" s="16"/>
      <c r="BE102" s="16"/>
      <c r="BF102" s="57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  <c r="BY102" s="22"/>
      <c r="BZ102" s="22"/>
    </row>
    <row r="103" spans="43:78">
      <c r="AQ103" s="144"/>
      <c r="AR103" s="145"/>
      <c r="AS103" s="145"/>
      <c r="AT103" s="22"/>
      <c r="AU103" s="3"/>
      <c r="AV103" s="3"/>
      <c r="AW103" s="3"/>
      <c r="AX103" s="3"/>
      <c r="AY103" s="3"/>
      <c r="AZ103" s="57"/>
      <c r="BA103" s="57"/>
      <c r="BB103" s="57"/>
      <c r="BC103" s="57"/>
      <c r="BD103" s="16"/>
      <c r="BE103" s="16"/>
      <c r="BF103" s="57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  <c r="BY103" s="22"/>
      <c r="BZ103" s="22"/>
    </row>
    <row r="104" spans="43:78">
      <c r="AQ104" s="144"/>
      <c r="AR104" s="145"/>
      <c r="AS104" s="145"/>
      <c r="AT104" s="22"/>
      <c r="AU104" s="3"/>
      <c r="AV104" s="3"/>
      <c r="AW104" s="3"/>
      <c r="AX104" s="3"/>
      <c r="AY104" s="3"/>
      <c r="AZ104" s="57"/>
      <c r="BA104" s="57"/>
      <c r="BB104" s="57"/>
      <c r="BC104" s="57"/>
      <c r="BD104" s="16"/>
      <c r="BE104" s="16"/>
      <c r="BF104" s="57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  <c r="BY104" s="22"/>
      <c r="BZ104" s="22"/>
    </row>
    <row r="105" spans="43:78">
      <c r="AQ105" s="144"/>
      <c r="AR105" s="145"/>
      <c r="AS105" s="145"/>
      <c r="AT105" s="22"/>
      <c r="AU105" s="3"/>
      <c r="AV105" s="3"/>
      <c r="AW105" s="3"/>
      <c r="AX105" s="3"/>
      <c r="AY105" s="3"/>
      <c r="AZ105" s="57"/>
      <c r="BA105" s="57"/>
      <c r="BB105" s="57"/>
      <c r="BC105" s="57"/>
      <c r="BD105" s="16"/>
      <c r="BE105" s="16"/>
      <c r="BF105" s="57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  <c r="BY105" s="22"/>
      <c r="BZ105" s="22"/>
    </row>
    <row r="106" spans="43:78">
      <c r="AQ106" s="144"/>
      <c r="AR106" s="145"/>
      <c r="AS106" s="145"/>
      <c r="AT106" s="22"/>
      <c r="AU106" s="3"/>
      <c r="AV106" s="3"/>
      <c r="AW106" s="3"/>
      <c r="AX106" s="3"/>
      <c r="AY106" s="3"/>
      <c r="AZ106" s="57"/>
      <c r="BA106" s="57"/>
      <c r="BB106" s="57"/>
      <c r="BC106" s="57"/>
      <c r="BD106" s="16"/>
      <c r="BE106" s="16"/>
      <c r="BF106" s="57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  <c r="BY106" s="22"/>
      <c r="BZ106" s="22"/>
    </row>
    <row r="107" spans="43:78">
      <c r="AQ107" s="144"/>
      <c r="AR107" s="145"/>
      <c r="AS107" s="145"/>
      <c r="AT107" s="22"/>
      <c r="AU107" s="3"/>
      <c r="AV107" s="3"/>
      <c r="AW107" s="3"/>
      <c r="AX107" s="3"/>
      <c r="AY107" s="3"/>
      <c r="AZ107" s="57"/>
      <c r="BA107" s="57"/>
      <c r="BB107" s="57"/>
      <c r="BC107" s="57"/>
      <c r="BD107" s="16"/>
      <c r="BE107" s="16"/>
      <c r="BF107" s="57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  <c r="BY107" s="22"/>
      <c r="BZ107" s="22"/>
    </row>
    <row r="108" spans="43:78">
      <c r="AQ108" s="144"/>
      <c r="AR108" s="145"/>
      <c r="AS108" s="145"/>
      <c r="AT108" s="22"/>
      <c r="AU108" s="3"/>
      <c r="AV108" s="3"/>
      <c r="AW108" s="3"/>
      <c r="AX108" s="3"/>
      <c r="AY108" s="3"/>
      <c r="AZ108" s="57"/>
      <c r="BA108" s="57"/>
      <c r="BB108" s="57"/>
      <c r="BC108" s="57"/>
      <c r="BD108" s="16"/>
      <c r="BE108" s="16"/>
      <c r="BF108" s="57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  <c r="BY108" s="22"/>
      <c r="BZ108" s="22"/>
    </row>
    <row r="109" spans="43:78">
      <c r="AQ109" s="144"/>
      <c r="AR109" s="145"/>
      <c r="AS109" s="145"/>
      <c r="AT109" s="22"/>
      <c r="AU109" s="3"/>
      <c r="AV109" s="3"/>
      <c r="AW109" s="3"/>
      <c r="AX109" s="3"/>
      <c r="AY109" s="3"/>
      <c r="AZ109" s="57"/>
      <c r="BA109" s="57"/>
      <c r="BB109" s="57"/>
      <c r="BC109" s="57"/>
      <c r="BD109" s="16"/>
      <c r="BE109" s="16"/>
      <c r="BF109" s="57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  <c r="BY109" s="22"/>
      <c r="BZ109" s="22"/>
    </row>
    <row r="110" spans="43:78">
      <c r="AQ110" s="144"/>
      <c r="AR110" s="145"/>
      <c r="AS110" s="145"/>
      <c r="AT110" s="22"/>
      <c r="AU110" s="3"/>
      <c r="AV110" s="3"/>
      <c r="AW110" s="3"/>
      <c r="AX110" s="3"/>
      <c r="AY110" s="3"/>
      <c r="AZ110" s="57"/>
      <c r="BA110" s="57"/>
      <c r="BB110" s="57"/>
      <c r="BC110" s="57"/>
      <c r="BD110" s="16"/>
      <c r="BE110" s="16"/>
      <c r="BF110" s="57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  <c r="BY110" s="22"/>
      <c r="BZ110" s="22"/>
    </row>
    <row r="111" spans="43:78">
      <c r="AQ111" s="144"/>
      <c r="AR111" s="145"/>
      <c r="AS111" s="145"/>
      <c r="AT111" s="22"/>
      <c r="AU111" s="3"/>
      <c r="AV111" s="3"/>
      <c r="AW111" s="3"/>
      <c r="AX111" s="3"/>
      <c r="AY111" s="3"/>
      <c r="AZ111" s="57"/>
      <c r="BA111" s="57"/>
      <c r="BB111" s="57"/>
      <c r="BC111" s="57"/>
      <c r="BD111" s="16"/>
      <c r="BE111" s="16"/>
      <c r="BF111" s="57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  <c r="BY111" s="22"/>
      <c r="BZ111" s="22"/>
    </row>
    <row r="112" spans="43:78">
      <c r="AQ112" s="144"/>
      <c r="AR112" s="145"/>
      <c r="AS112" s="145"/>
      <c r="AT112" s="22"/>
      <c r="AU112" s="3"/>
      <c r="AV112" s="3"/>
      <c r="AW112" s="3"/>
      <c r="AX112" s="3"/>
      <c r="AY112" s="3"/>
      <c r="AZ112" s="57"/>
      <c r="BA112" s="57"/>
      <c r="BB112" s="57"/>
      <c r="BC112" s="57"/>
      <c r="BD112" s="16"/>
      <c r="BE112" s="16"/>
      <c r="BF112" s="57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  <c r="BY112" s="22"/>
      <c r="BZ112" s="22"/>
    </row>
    <row r="113" spans="43:78">
      <c r="AQ113" s="144"/>
      <c r="AR113" s="145"/>
      <c r="AS113" s="145"/>
      <c r="AT113" s="22"/>
      <c r="AU113" s="3"/>
      <c r="AV113" s="3"/>
      <c r="AW113" s="3"/>
      <c r="AX113" s="3"/>
      <c r="AY113" s="3"/>
      <c r="AZ113" s="57"/>
      <c r="BA113" s="57"/>
      <c r="BB113" s="57"/>
      <c r="BC113" s="57"/>
      <c r="BD113" s="16"/>
      <c r="BE113" s="16"/>
      <c r="BF113" s="57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  <c r="BY113" s="22"/>
      <c r="BZ113" s="22"/>
    </row>
    <row r="114" spans="43:78">
      <c r="AQ114" s="144"/>
      <c r="AR114" s="145"/>
      <c r="AS114" s="145"/>
      <c r="AT114" s="22"/>
      <c r="AU114" s="3"/>
      <c r="AV114" s="3"/>
      <c r="AW114" s="3"/>
      <c r="AX114" s="3"/>
      <c r="AY114" s="3"/>
      <c r="AZ114" s="57"/>
      <c r="BA114" s="57"/>
      <c r="BB114" s="57"/>
      <c r="BC114" s="57"/>
      <c r="BD114" s="16"/>
      <c r="BE114" s="16"/>
      <c r="BF114" s="57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  <c r="BY114" s="22"/>
      <c r="BZ114" s="22"/>
    </row>
    <row r="115" spans="43:78">
      <c r="AQ115" s="144"/>
      <c r="AR115" s="145"/>
      <c r="AS115" s="145"/>
      <c r="AT115" s="22"/>
      <c r="AU115" s="3"/>
      <c r="AV115" s="3"/>
      <c r="AW115" s="3"/>
      <c r="AX115" s="3"/>
      <c r="AY115" s="3"/>
      <c r="AZ115" s="57"/>
      <c r="BA115" s="57"/>
      <c r="BB115" s="57"/>
      <c r="BC115" s="57"/>
      <c r="BD115" s="16"/>
      <c r="BE115" s="16"/>
      <c r="BF115" s="57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  <c r="BY115" s="22"/>
      <c r="BZ115" s="22"/>
    </row>
    <row r="116" spans="43:78">
      <c r="AQ116" s="144"/>
      <c r="AR116" s="145"/>
      <c r="AS116" s="145"/>
      <c r="AT116" s="22"/>
      <c r="AU116" s="3"/>
      <c r="AV116" s="3"/>
      <c r="AW116" s="3"/>
      <c r="AX116" s="3"/>
      <c r="AY116" s="3"/>
      <c r="AZ116" s="57"/>
      <c r="BA116" s="57"/>
      <c r="BB116" s="57"/>
      <c r="BC116" s="57"/>
      <c r="BD116" s="16"/>
      <c r="BE116" s="16"/>
      <c r="BF116" s="57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  <c r="BY116" s="22"/>
      <c r="BZ116" s="22"/>
    </row>
    <row r="117" spans="43:78">
      <c r="AQ117" s="144"/>
      <c r="AR117" s="145"/>
      <c r="AS117" s="145"/>
      <c r="AT117" s="22"/>
      <c r="AU117" s="3"/>
      <c r="AV117" s="3"/>
      <c r="AW117" s="3"/>
      <c r="AX117" s="3"/>
      <c r="AY117" s="3"/>
      <c r="AZ117" s="57"/>
      <c r="BA117" s="57"/>
      <c r="BB117" s="57"/>
      <c r="BC117" s="57"/>
      <c r="BD117" s="16"/>
      <c r="BE117" s="16"/>
      <c r="BF117" s="57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  <c r="BY117" s="22"/>
      <c r="BZ117" s="22"/>
    </row>
    <row r="118" spans="43:78">
      <c r="AQ118" s="144"/>
      <c r="AR118" s="145"/>
      <c r="AS118" s="145"/>
      <c r="AT118" s="22"/>
      <c r="AU118" s="3"/>
      <c r="AV118" s="3"/>
      <c r="AW118" s="3"/>
      <c r="AX118" s="3"/>
      <c r="AY118" s="3"/>
      <c r="AZ118" s="57"/>
      <c r="BA118" s="57"/>
      <c r="BB118" s="57"/>
      <c r="BC118" s="57"/>
      <c r="BD118" s="16"/>
      <c r="BE118" s="16"/>
      <c r="BF118" s="57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  <c r="BY118" s="22"/>
      <c r="BZ118" s="22"/>
    </row>
    <row r="119" spans="43:78">
      <c r="AQ119" s="144"/>
      <c r="AR119" s="145"/>
      <c r="AS119" s="145"/>
      <c r="AT119" s="22"/>
      <c r="AU119" s="3"/>
      <c r="AV119" s="3"/>
      <c r="AW119" s="3"/>
      <c r="AX119" s="3"/>
      <c r="AY119" s="3"/>
      <c r="AZ119" s="57"/>
      <c r="BA119" s="57"/>
      <c r="BB119" s="57"/>
      <c r="BC119" s="57"/>
      <c r="BD119" s="16"/>
      <c r="BE119" s="16"/>
      <c r="BF119" s="57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  <c r="BY119" s="22"/>
      <c r="BZ119" s="22"/>
    </row>
    <row r="120" spans="43:78">
      <c r="AQ120" s="144"/>
      <c r="AR120" s="145"/>
      <c r="AS120" s="145"/>
      <c r="AT120" s="22"/>
      <c r="AU120" s="3"/>
      <c r="AV120" s="3"/>
      <c r="AW120" s="3"/>
      <c r="AX120" s="3"/>
      <c r="AY120" s="3"/>
      <c r="AZ120" s="57"/>
      <c r="BA120" s="57"/>
      <c r="BB120" s="57"/>
      <c r="BC120" s="57"/>
      <c r="BD120" s="16"/>
      <c r="BE120" s="16"/>
      <c r="BF120" s="57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  <c r="BY120" s="22"/>
      <c r="BZ120" s="22"/>
    </row>
    <row r="121" spans="43:78">
      <c r="AQ121" s="144"/>
      <c r="AR121" s="145"/>
      <c r="AS121" s="145"/>
      <c r="AT121" s="22"/>
      <c r="AU121" s="3"/>
      <c r="AV121" s="3"/>
      <c r="AW121" s="3"/>
      <c r="AX121" s="3"/>
      <c r="AY121" s="3"/>
      <c r="AZ121" s="57"/>
      <c r="BA121" s="57"/>
      <c r="BB121" s="57"/>
      <c r="BC121" s="57"/>
      <c r="BD121" s="16"/>
      <c r="BE121" s="16"/>
      <c r="BF121" s="57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  <c r="BY121" s="22"/>
      <c r="BZ121" s="22"/>
    </row>
    <row r="122" spans="43:78">
      <c r="AQ122" s="144"/>
      <c r="AR122" s="145"/>
      <c r="AS122" s="145"/>
      <c r="AT122" s="22"/>
      <c r="AU122" s="3"/>
      <c r="AV122" s="3"/>
      <c r="AW122" s="3"/>
      <c r="AX122" s="3"/>
      <c r="AY122" s="3"/>
      <c r="AZ122" s="57"/>
      <c r="BA122" s="57"/>
      <c r="BB122" s="57"/>
      <c r="BC122" s="57"/>
      <c r="BD122" s="16"/>
      <c r="BE122" s="16"/>
      <c r="BF122" s="57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  <c r="BY122" s="22"/>
      <c r="BZ122" s="22"/>
    </row>
    <row r="123" spans="43:78">
      <c r="AQ123" s="144"/>
      <c r="AR123" s="145"/>
      <c r="AS123" s="145"/>
      <c r="AT123" s="22"/>
      <c r="AU123" s="3"/>
      <c r="AV123" s="3"/>
      <c r="AW123" s="3"/>
      <c r="AX123" s="3"/>
      <c r="AY123" s="3"/>
      <c r="AZ123" s="57"/>
      <c r="BA123" s="57"/>
      <c r="BB123" s="57"/>
      <c r="BC123" s="57"/>
      <c r="BD123" s="16"/>
      <c r="BE123" s="16"/>
      <c r="BF123" s="57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  <c r="BY123" s="22"/>
    </row>
    <row r="124" spans="43:78">
      <c r="AQ124" s="144"/>
      <c r="AR124" s="145"/>
      <c r="AS124" s="145"/>
      <c r="AT124" s="22"/>
      <c r="AU124" s="3"/>
      <c r="AV124" s="3"/>
      <c r="AW124" s="3"/>
      <c r="AX124" s="3"/>
      <c r="AY124" s="3"/>
      <c r="AZ124" s="57"/>
      <c r="BA124" s="57"/>
      <c r="BB124" s="57"/>
      <c r="BC124" s="57"/>
      <c r="BD124" s="16"/>
      <c r="BE124" s="16"/>
      <c r="BF124" s="57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  <c r="BY124" s="22"/>
    </row>
    <row r="125" spans="43:78">
      <c r="AQ125" s="144"/>
      <c r="AR125" s="145"/>
      <c r="AS125" s="145"/>
      <c r="AT125" s="22"/>
      <c r="AU125" s="3"/>
      <c r="AV125" s="3"/>
      <c r="AW125" s="3"/>
      <c r="AX125" s="3"/>
      <c r="AY125" s="3"/>
      <c r="AZ125" s="57"/>
      <c r="BA125" s="57"/>
      <c r="BB125" s="57"/>
      <c r="BC125" s="57"/>
      <c r="BD125" s="16"/>
      <c r="BE125" s="16"/>
      <c r="BF125" s="57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22"/>
    </row>
    <row r="126" spans="43:78">
      <c r="AQ126" s="144"/>
      <c r="AR126" s="145"/>
      <c r="AS126" s="145"/>
      <c r="AT126" s="22"/>
      <c r="AU126" s="3"/>
      <c r="AV126" s="3"/>
      <c r="AW126" s="3"/>
      <c r="AX126" s="3"/>
      <c r="AY126" s="3"/>
      <c r="AZ126" s="57"/>
      <c r="BA126" s="57"/>
      <c r="BB126" s="57"/>
      <c r="BC126" s="57"/>
      <c r="BD126" s="16"/>
      <c r="BE126" s="16"/>
      <c r="BF126" s="57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22"/>
    </row>
    <row r="127" spans="43:78">
      <c r="AQ127" s="144"/>
      <c r="AR127" s="145"/>
      <c r="AS127" s="145"/>
      <c r="AT127" s="22"/>
      <c r="AU127" s="3"/>
      <c r="AV127" s="3"/>
      <c r="AW127" s="3"/>
      <c r="AX127" s="3"/>
      <c r="AY127" s="3"/>
      <c r="AZ127" s="57"/>
      <c r="BA127" s="57"/>
      <c r="BB127" s="57"/>
      <c r="BC127" s="57"/>
      <c r="BD127" s="16"/>
      <c r="BE127" s="16"/>
      <c r="BF127" s="57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22"/>
    </row>
    <row r="128" spans="43:78">
      <c r="AQ128" s="144"/>
      <c r="AR128" s="145"/>
      <c r="AS128" s="145"/>
      <c r="AT128" s="22"/>
      <c r="AU128" s="3"/>
      <c r="AV128" s="3"/>
      <c r="AW128" s="3"/>
      <c r="AX128" s="3"/>
      <c r="AY128" s="3"/>
      <c r="AZ128" s="57"/>
      <c r="BA128" s="57"/>
      <c r="BB128" s="57"/>
      <c r="BC128" s="57"/>
      <c r="BD128" s="16"/>
      <c r="BE128" s="16"/>
      <c r="BF128" s="57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22"/>
    </row>
    <row r="129" spans="42:77">
      <c r="AQ129" s="144"/>
      <c r="AR129" s="145"/>
      <c r="AS129" s="145"/>
      <c r="AT129" s="22"/>
      <c r="AU129" s="3"/>
      <c r="AV129" s="3"/>
      <c r="AW129" s="3"/>
      <c r="AX129" s="3"/>
      <c r="AY129" s="3"/>
      <c r="AZ129" s="57"/>
      <c r="BA129" s="57"/>
      <c r="BB129" s="57"/>
      <c r="BC129" s="57"/>
      <c r="BD129" s="16"/>
      <c r="BE129" s="16"/>
      <c r="BF129" s="57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22"/>
    </row>
    <row r="130" spans="42:77">
      <c r="AQ130" s="144"/>
      <c r="AR130" s="145"/>
      <c r="AS130" s="145"/>
      <c r="AT130" s="22"/>
      <c r="AU130" s="3"/>
      <c r="AV130" s="3"/>
      <c r="AW130" s="3"/>
      <c r="AX130" s="3"/>
      <c r="AY130" s="3"/>
      <c r="AZ130" s="57"/>
      <c r="BA130" s="57"/>
      <c r="BB130" s="57"/>
      <c r="BC130" s="57"/>
      <c r="BD130" s="16"/>
      <c r="BE130" s="16"/>
      <c r="BF130" s="57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22"/>
    </row>
    <row r="131" spans="42:77" s="508" customFormat="1">
      <c r="AP131" s="90"/>
      <c r="AQ131" s="144"/>
      <c r="AR131" s="145"/>
      <c r="AS131" s="145"/>
      <c r="AT131" s="22"/>
      <c r="AU131" s="3"/>
      <c r="AV131" s="3"/>
      <c r="AW131" s="3"/>
      <c r="AX131" s="3"/>
      <c r="AY131" s="3"/>
      <c r="AZ131" s="57"/>
      <c r="BA131" s="57"/>
      <c r="BB131" s="57"/>
      <c r="BC131" s="57"/>
      <c r="BD131" s="16"/>
      <c r="BE131" s="16"/>
      <c r="BF131" s="57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22"/>
    </row>
    <row r="132" spans="42:77" s="508" customFormat="1">
      <c r="AP132" s="90"/>
      <c r="AQ132" s="144"/>
      <c r="AR132" s="145"/>
      <c r="AS132" s="145"/>
      <c r="AT132" s="22"/>
      <c r="AU132" s="3"/>
      <c r="AV132" s="3"/>
      <c r="AW132" s="3"/>
      <c r="AX132" s="3"/>
      <c r="AY132" s="3"/>
      <c r="AZ132" s="57"/>
      <c r="BA132" s="57"/>
      <c r="BB132" s="57"/>
      <c r="BC132" s="57"/>
      <c r="BD132" s="16"/>
      <c r="BE132" s="16"/>
      <c r="BF132" s="57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22"/>
    </row>
    <row r="133" spans="42:77" s="508" customFormat="1">
      <c r="AP133" s="90"/>
      <c r="AQ133" s="144"/>
      <c r="AR133" s="145"/>
      <c r="AS133" s="145"/>
      <c r="AT133" s="22"/>
      <c r="AU133" s="3"/>
      <c r="AV133" s="3"/>
      <c r="AW133" s="3"/>
      <c r="AX133" s="3"/>
      <c r="AY133" s="3"/>
      <c r="AZ133" s="57"/>
      <c r="BA133" s="57"/>
      <c r="BB133" s="57"/>
      <c r="BC133" s="57"/>
      <c r="BD133" s="16"/>
      <c r="BE133" s="16"/>
      <c r="BF133" s="57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22"/>
    </row>
    <row r="134" spans="42:77" s="508" customFormat="1">
      <c r="AP134" s="90"/>
      <c r="AQ134" s="144"/>
      <c r="AR134" s="145"/>
      <c r="AS134" s="145"/>
      <c r="AT134" s="22"/>
      <c r="AU134" s="3"/>
      <c r="AV134" s="3"/>
      <c r="AW134" s="3"/>
      <c r="AX134" s="3"/>
      <c r="AY134" s="3"/>
      <c r="AZ134" s="57"/>
      <c r="BA134" s="57"/>
      <c r="BB134" s="57"/>
      <c r="BC134" s="57"/>
      <c r="BD134" s="16"/>
      <c r="BE134" s="16"/>
      <c r="BF134" s="57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22"/>
    </row>
    <row r="135" spans="42:77" s="508" customFormat="1">
      <c r="AP135" s="90"/>
      <c r="AQ135" s="144"/>
      <c r="AR135" s="145"/>
      <c r="AS135" s="145"/>
      <c r="AT135" s="22"/>
      <c r="AU135" s="3"/>
      <c r="AV135" s="3"/>
      <c r="AW135" s="3"/>
      <c r="AX135" s="3"/>
      <c r="AY135" s="3"/>
      <c r="AZ135" s="57"/>
      <c r="BA135" s="57"/>
      <c r="BB135" s="57"/>
      <c r="BC135" s="57"/>
      <c r="BD135" s="16"/>
      <c r="BE135" s="16"/>
      <c r="BF135" s="57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22"/>
    </row>
    <row r="136" spans="42:77" s="508" customFormat="1">
      <c r="AP136" s="90"/>
      <c r="AQ136" s="144"/>
      <c r="AR136" s="145"/>
      <c r="AS136" s="145"/>
      <c r="AT136" s="22"/>
      <c r="AU136" s="3"/>
      <c r="AV136" s="3"/>
      <c r="AW136" s="3"/>
      <c r="AX136" s="3"/>
      <c r="AY136" s="3"/>
      <c r="AZ136" s="57"/>
      <c r="BA136" s="57"/>
      <c r="BB136" s="57"/>
      <c r="BC136" s="57"/>
      <c r="BD136" s="16"/>
      <c r="BE136" s="16"/>
      <c r="BF136" s="57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22"/>
    </row>
    <row r="137" spans="42:77" s="508" customFormat="1">
      <c r="AP137" s="90"/>
      <c r="AQ137" s="144"/>
      <c r="AR137" s="145"/>
      <c r="AS137" s="145"/>
      <c r="AT137" s="22"/>
      <c r="AU137" s="3"/>
      <c r="AV137" s="3"/>
      <c r="AW137" s="3"/>
      <c r="AX137" s="3"/>
      <c r="AY137" s="3"/>
      <c r="AZ137" s="57"/>
      <c r="BA137" s="57"/>
      <c r="BB137" s="57"/>
      <c r="BC137" s="57"/>
      <c r="BD137" s="16"/>
      <c r="BE137" s="16"/>
      <c r="BF137" s="57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22"/>
    </row>
    <row r="138" spans="42:77" s="508" customFormat="1">
      <c r="AP138" s="90"/>
      <c r="AQ138" s="144"/>
      <c r="AR138" s="145"/>
      <c r="AS138" s="145"/>
      <c r="AT138" s="22"/>
      <c r="AU138" s="3"/>
      <c r="AV138" s="3"/>
      <c r="AW138" s="3"/>
      <c r="AX138" s="3"/>
      <c r="AY138" s="3"/>
      <c r="AZ138" s="57"/>
      <c r="BA138" s="57"/>
      <c r="BB138" s="57"/>
      <c r="BC138" s="57"/>
      <c r="BD138" s="16"/>
      <c r="BE138" s="16"/>
      <c r="BF138" s="57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22"/>
    </row>
    <row r="139" spans="42:77" s="508" customFormat="1">
      <c r="AP139" s="90"/>
      <c r="AQ139" s="144"/>
      <c r="AR139" s="145"/>
      <c r="AS139" s="145"/>
      <c r="AT139" s="22"/>
      <c r="AU139" s="3"/>
      <c r="AV139" s="3"/>
      <c r="AW139" s="3"/>
      <c r="AX139" s="3"/>
      <c r="AY139" s="3"/>
      <c r="AZ139" s="57"/>
      <c r="BA139" s="57"/>
      <c r="BB139" s="57"/>
      <c r="BC139" s="57"/>
      <c r="BD139" s="16"/>
      <c r="BE139" s="16"/>
      <c r="BF139" s="57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22"/>
    </row>
    <row r="140" spans="42:77" s="508" customFormat="1">
      <c r="AP140" s="90"/>
      <c r="AQ140" s="144"/>
      <c r="AR140" s="145"/>
      <c r="AS140" s="145"/>
      <c r="AT140" s="22"/>
      <c r="AU140" s="3"/>
      <c r="AV140" s="3"/>
      <c r="AW140" s="3"/>
      <c r="AX140" s="3"/>
      <c r="AY140" s="3"/>
      <c r="AZ140" s="57"/>
      <c r="BA140" s="57"/>
      <c r="BB140" s="57"/>
      <c r="BC140" s="57"/>
      <c r="BD140" s="16"/>
      <c r="BE140" s="16"/>
      <c r="BF140" s="57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22"/>
    </row>
    <row r="141" spans="42:77" s="508" customFormat="1">
      <c r="AP141" s="90"/>
      <c r="AQ141" s="144"/>
      <c r="AR141" s="145"/>
      <c r="AS141" s="145"/>
      <c r="AT141" s="22"/>
      <c r="AU141" s="3"/>
      <c r="AV141" s="3"/>
      <c r="AW141" s="3"/>
      <c r="AX141" s="3"/>
      <c r="AY141" s="3"/>
      <c r="AZ141" s="57"/>
      <c r="BA141" s="57"/>
      <c r="BB141" s="57"/>
      <c r="BC141" s="57"/>
      <c r="BD141" s="16"/>
      <c r="BE141" s="16"/>
      <c r="BF141" s="57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22"/>
    </row>
    <row r="142" spans="42:77" s="508" customFormat="1">
      <c r="AP142" s="90"/>
      <c r="AQ142" s="144"/>
      <c r="AR142" s="145"/>
      <c r="AS142" s="145"/>
      <c r="AT142" s="22"/>
      <c r="AU142" s="3"/>
      <c r="AV142" s="3"/>
      <c r="AW142" s="3"/>
      <c r="AX142" s="3"/>
      <c r="AY142" s="3"/>
      <c r="AZ142" s="57"/>
      <c r="BA142" s="57"/>
      <c r="BB142" s="57"/>
      <c r="BC142" s="57"/>
      <c r="BD142" s="16"/>
      <c r="BE142" s="16"/>
      <c r="BF142" s="57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22"/>
    </row>
    <row r="143" spans="42:77" s="508" customFormat="1">
      <c r="AP143" s="90"/>
      <c r="AQ143" s="144"/>
      <c r="AR143" s="145"/>
      <c r="AS143" s="145"/>
      <c r="AT143" s="22"/>
      <c r="AU143" s="3"/>
      <c r="AV143" s="3"/>
      <c r="AW143" s="3"/>
      <c r="AX143" s="3"/>
      <c r="AY143" s="3"/>
      <c r="AZ143" s="57"/>
      <c r="BA143" s="57"/>
      <c r="BB143" s="57"/>
      <c r="BC143" s="57"/>
      <c r="BD143" s="16"/>
      <c r="BE143" s="16"/>
      <c r="BF143" s="57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22"/>
    </row>
    <row r="144" spans="42:77" s="508" customFormat="1">
      <c r="AP144" s="90"/>
      <c r="AQ144" s="144"/>
      <c r="AR144" s="145"/>
      <c r="AS144" s="145"/>
      <c r="AT144" s="22"/>
      <c r="AU144" s="3"/>
      <c r="AV144" s="3"/>
      <c r="AW144" s="3"/>
      <c r="AX144" s="3"/>
      <c r="AY144" s="3"/>
      <c r="AZ144" s="57"/>
      <c r="BA144" s="57"/>
      <c r="BB144" s="57"/>
      <c r="BC144" s="57"/>
      <c r="BD144" s="16"/>
      <c r="BE144" s="16"/>
      <c r="BF144" s="57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22"/>
    </row>
    <row r="145" spans="42:77" s="508" customFormat="1">
      <c r="AP145" s="90"/>
      <c r="AQ145" s="144"/>
      <c r="AR145" s="145"/>
      <c r="AS145" s="145"/>
      <c r="AT145" s="22"/>
      <c r="AU145" s="3"/>
      <c r="AV145" s="3"/>
      <c r="AW145" s="3"/>
      <c r="AX145" s="3"/>
      <c r="AY145" s="3"/>
      <c r="AZ145" s="57"/>
      <c r="BA145" s="57"/>
      <c r="BB145" s="57"/>
      <c r="BC145" s="57"/>
      <c r="BD145" s="16"/>
      <c r="BE145" s="16"/>
      <c r="BF145" s="57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22"/>
    </row>
    <row r="146" spans="42:77" s="508" customFormat="1">
      <c r="AP146" s="90"/>
      <c r="AQ146" s="144"/>
      <c r="AR146" s="145"/>
      <c r="AS146" s="145"/>
      <c r="AT146" s="22"/>
      <c r="AU146" s="3"/>
      <c r="AV146" s="3"/>
      <c r="AW146" s="3"/>
      <c r="AX146" s="3"/>
      <c r="AY146" s="3"/>
      <c r="AZ146" s="57"/>
      <c r="BA146" s="57"/>
      <c r="BB146" s="57"/>
      <c r="BC146" s="57"/>
      <c r="BD146" s="16"/>
      <c r="BE146" s="16"/>
      <c r="BF146" s="57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22"/>
    </row>
    <row r="147" spans="42:77" s="508" customFormat="1">
      <c r="AP147" s="90"/>
      <c r="AQ147" s="144"/>
      <c r="AR147" s="145"/>
      <c r="AS147" s="145"/>
      <c r="AT147" s="22"/>
      <c r="AU147" s="3"/>
      <c r="AV147" s="3"/>
      <c r="AW147" s="3"/>
      <c r="AX147" s="3"/>
      <c r="AY147" s="3"/>
      <c r="AZ147" s="57"/>
      <c r="BA147" s="57"/>
      <c r="BB147" s="57"/>
      <c r="BC147" s="57"/>
      <c r="BD147" s="16"/>
      <c r="BE147" s="16"/>
      <c r="BF147" s="57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22"/>
    </row>
    <row r="148" spans="42:77" s="508" customFormat="1">
      <c r="AP148" s="90"/>
      <c r="AQ148" s="144"/>
      <c r="AR148" s="145"/>
      <c r="AS148" s="145"/>
      <c r="AT148" s="22"/>
      <c r="AU148" s="3"/>
      <c r="AV148" s="3"/>
      <c r="AW148" s="3"/>
      <c r="AX148" s="3"/>
      <c r="AY148" s="3"/>
      <c r="AZ148" s="57"/>
      <c r="BA148" s="57"/>
      <c r="BB148" s="57"/>
      <c r="BC148" s="57"/>
      <c r="BD148" s="16"/>
      <c r="BE148" s="16"/>
      <c r="BF148" s="57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22"/>
    </row>
    <row r="149" spans="42:77" s="508" customFormat="1">
      <c r="AP149" s="90"/>
      <c r="AQ149" s="144"/>
      <c r="AR149" s="145"/>
      <c r="AS149" s="145"/>
      <c r="AT149" s="22"/>
      <c r="AU149" s="3"/>
      <c r="AV149" s="3"/>
      <c r="AW149" s="3"/>
      <c r="AX149" s="3"/>
      <c r="AY149" s="3"/>
      <c r="AZ149" s="57"/>
      <c r="BA149" s="57"/>
      <c r="BB149" s="57"/>
      <c r="BC149" s="57"/>
      <c r="BD149" s="16"/>
      <c r="BE149" s="16"/>
      <c r="BF149" s="57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22"/>
    </row>
    <row r="150" spans="42:77" s="508" customFormat="1">
      <c r="AP150" s="90"/>
      <c r="AQ150" s="144"/>
      <c r="AR150" s="145"/>
      <c r="AS150" s="145"/>
      <c r="AT150" s="22"/>
      <c r="AU150" s="3"/>
      <c r="AV150" s="3"/>
      <c r="AW150" s="3"/>
      <c r="AX150" s="3"/>
      <c r="AY150" s="3"/>
      <c r="AZ150" s="57"/>
      <c r="BA150" s="57"/>
      <c r="BB150" s="57"/>
      <c r="BC150" s="57"/>
      <c r="BD150" s="16"/>
      <c r="BE150" s="16"/>
      <c r="BF150" s="57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22"/>
    </row>
    <row r="151" spans="42:77" s="508" customFormat="1">
      <c r="AP151" s="90"/>
      <c r="AQ151" s="144"/>
      <c r="AR151" s="145"/>
      <c r="AS151" s="145"/>
      <c r="AT151" s="22"/>
      <c r="AU151" s="3"/>
      <c r="AV151" s="3"/>
      <c r="AW151" s="3"/>
      <c r="AX151" s="3"/>
      <c r="AY151" s="3"/>
      <c r="AZ151" s="57"/>
      <c r="BA151" s="57"/>
      <c r="BB151" s="57"/>
      <c r="BC151" s="57"/>
      <c r="BD151" s="16"/>
      <c r="BE151" s="16"/>
      <c r="BF151" s="57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22"/>
    </row>
    <row r="152" spans="42:77" s="508" customFormat="1">
      <c r="AP152" s="90"/>
      <c r="AQ152" s="144"/>
      <c r="AR152" s="145"/>
      <c r="AS152" s="145"/>
      <c r="AT152" s="22"/>
      <c r="AU152" s="3"/>
      <c r="AV152" s="3"/>
      <c r="AW152" s="3"/>
      <c r="AX152" s="3"/>
      <c r="AY152" s="3"/>
      <c r="AZ152" s="57"/>
      <c r="BA152" s="57"/>
      <c r="BB152" s="57"/>
      <c r="BC152" s="57"/>
      <c r="BD152" s="16"/>
      <c r="BE152" s="16"/>
      <c r="BF152" s="57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22"/>
    </row>
    <row r="153" spans="42:77" s="508" customFormat="1">
      <c r="AP153" s="90"/>
      <c r="AQ153" s="144"/>
      <c r="AR153" s="145"/>
      <c r="AS153" s="145"/>
      <c r="AT153" s="22"/>
      <c r="AU153" s="3"/>
      <c r="AV153" s="3"/>
      <c r="AW153" s="3"/>
      <c r="AX153" s="3"/>
      <c r="AY153" s="3"/>
      <c r="AZ153" s="57"/>
      <c r="BA153" s="57"/>
      <c r="BB153" s="57"/>
      <c r="BC153" s="57"/>
      <c r="BD153" s="16"/>
      <c r="BE153" s="16"/>
      <c r="BF153" s="57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22"/>
    </row>
    <row r="154" spans="42:77" s="508" customFormat="1">
      <c r="AP154" s="90"/>
      <c r="AQ154" s="144"/>
      <c r="AR154" s="145"/>
      <c r="AS154" s="145"/>
      <c r="AT154" s="22"/>
      <c r="AU154" s="3"/>
      <c r="AV154" s="3"/>
      <c r="AW154" s="3"/>
      <c r="AX154" s="3"/>
      <c r="AY154" s="3"/>
      <c r="AZ154" s="57"/>
      <c r="BA154" s="57"/>
      <c r="BB154" s="57"/>
      <c r="BC154" s="57"/>
      <c r="BD154" s="16"/>
      <c r="BE154" s="16"/>
      <c r="BF154" s="57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22"/>
    </row>
    <row r="155" spans="42:77" s="508" customFormat="1">
      <c r="AP155" s="90"/>
      <c r="AQ155" s="144"/>
      <c r="AR155" s="145"/>
      <c r="AS155" s="145"/>
      <c r="AT155" s="22"/>
      <c r="AU155" s="3"/>
      <c r="AV155" s="3"/>
      <c r="AW155" s="3"/>
      <c r="AX155" s="3"/>
      <c r="AY155" s="3"/>
      <c r="AZ155" s="57"/>
      <c r="BA155" s="57"/>
      <c r="BB155" s="57"/>
      <c r="BC155" s="57"/>
      <c r="BD155" s="16"/>
      <c r="BE155" s="16"/>
      <c r="BF155" s="57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22"/>
    </row>
    <row r="156" spans="42:77" s="508" customFormat="1">
      <c r="AP156" s="90"/>
      <c r="AQ156" s="144"/>
      <c r="AR156" s="145"/>
      <c r="AS156" s="145"/>
      <c r="AT156" s="22"/>
      <c r="AU156" s="3"/>
      <c r="AV156" s="3"/>
      <c r="AW156" s="3"/>
      <c r="AX156" s="3"/>
      <c r="AY156" s="3"/>
      <c r="AZ156" s="57"/>
      <c r="BA156" s="57"/>
      <c r="BB156" s="57"/>
      <c r="BC156" s="57"/>
      <c r="BD156" s="16"/>
      <c r="BE156" s="16"/>
      <c r="BF156" s="57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22"/>
    </row>
    <row r="157" spans="42:77" s="508" customFormat="1">
      <c r="AP157" s="90"/>
      <c r="AQ157" s="144"/>
      <c r="AR157" s="145"/>
      <c r="AS157" s="145"/>
      <c r="AT157" s="22"/>
      <c r="AU157" s="3"/>
      <c r="AV157" s="3"/>
      <c r="AW157" s="3"/>
      <c r="AX157" s="3"/>
      <c r="AY157" s="3"/>
      <c r="AZ157" s="57"/>
      <c r="BA157" s="57"/>
      <c r="BB157" s="57"/>
      <c r="BC157" s="57"/>
      <c r="BD157" s="16"/>
      <c r="BE157" s="16"/>
      <c r="BF157" s="57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22"/>
    </row>
    <row r="158" spans="42:77" s="508" customFormat="1">
      <c r="AP158" s="90"/>
      <c r="AQ158" s="144"/>
      <c r="AR158" s="145"/>
      <c r="AS158" s="145"/>
      <c r="AT158" s="22"/>
      <c r="AU158" s="3"/>
      <c r="AV158" s="3"/>
      <c r="AW158" s="3"/>
      <c r="AX158" s="3"/>
      <c r="AY158" s="3"/>
      <c r="AZ158" s="57"/>
      <c r="BA158" s="57"/>
      <c r="BB158" s="57"/>
      <c r="BC158" s="57"/>
      <c r="BD158" s="16"/>
      <c r="BE158" s="16"/>
      <c r="BF158" s="57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22"/>
    </row>
    <row r="159" spans="42:77" s="508" customFormat="1">
      <c r="AP159" s="90"/>
      <c r="AQ159" s="144"/>
      <c r="AR159" s="145"/>
      <c r="AS159" s="145"/>
      <c r="AT159" s="22"/>
      <c r="AU159" s="3"/>
      <c r="AV159" s="3"/>
      <c r="AW159" s="3"/>
      <c r="AX159" s="3"/>
      <c r="AY159" s="3"/>
      <c r="AZ159" s="57"/>
      <c r="BA159" s="57"/>
      <c r="BB159" s="57"/>
      <c r="BC159" s="57"/>
      <c r="BD159" s="16"/>
      <c r="BE159" s="16"/>
      <c r="BF159" s="57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22"/>
    </row>
    <row r="160" spans="42:77" s="508" customFormat="1">
      <c r="AP160" s="90"/>
      <c r="AQ160" s="144"/>
      <c r="AR160" s="145"/>
      <c r="AS160" s="145"/>
      <c r="AT160" s="22"/>
      <c r="AU160" s="3"/>
      <c r="AV160" s="3"/>
      <c r="AW160" s="3"/>
      <c r="AX160" s="3"/>
      <c r="AY160" s="3"/>
      <c r="AZ160" s="57"/>
      <c r="BA160" s="57"/>
      <c r="BB160" s="57"/>
      <c r="BC160" s="57"/>
      <c r="BD160" s="16"/>
      <c r="BE160" s="16"/>
      <c r="BF160" s="57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22"/>
    </row>
    <row r="161" spans="42:77" s="508" customFormat="1">
      <c r="AP161" s="90"/>
      <c r="AQ161" s="144"/>
      <c r="AR161" s="145"/>
      <c r="AS161" s="145"/>
      <c r="AT161" s="22"/>
      <c r="AU161" s="3"/>
      <c r="AV161" s="3"/>
      <c r="AW161" s="3"/>
      <c r="AX161" s="3"/>
      <c r="AY161" s="3"/>
      <c r="AZ161" s="57"/>
      <c r="BA161" s="57"/>
      <c r="BB161" s="57"/>
      <c r="BC161" s="57"/>
      <c r="BD161" s="16"/>
      <c r="BE161" s="16"/>
      <c r="BF161" s="57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22"/>
    </row>
    <row r="162" spans="42:77">
      <c r="AQ162" s="144"/>
      <c r="AR162" s="145"/>
      <c r="AS162" s="145"/>
      <c r="AT162" s="22"/>
      <c r="AU162" s="3"/>
      <c r="AV162" s="3"/>
      <c r="AW162" s="3"/>
      <c r="AX162" s="3"/>
      <c r="AY162" s="3"/>
      <c r="AZ162" s="57"/>
      <c r="BA162" s="57"/>
      <c r="BB162" s="57"/>
      <c r="BC162" s="57"/>
      <c r="BD162" s="16"/>
      <c r="BE162" s="16"/>
      <c r="BF162" s="57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22"/>
    </row>
    <row r="163" spans="42:77" s="508" customFormat="1">
      <c r="AP163" s="90"/>
      <c r="AQ163" s="144"/>
      <c r="AR163" s="145"/>
      <c r="AS163" s="145"/>
      <c r="AT163" s="22"/>
      <c r="AU163" s="3"/>
      <c r="AV163" s="3"/>
      <c r="AW163" s="3"/>
      <c r="AX163" s="3"/>
      <c r="AY163" s="3"/>
      <c r="AZ163" s="57"/>
      <c r="BA163" s="57"/>
      <c r="BB163" s="57"/>
      <c r="BC163" s="57"/>
      <c r="BD163" s="16"/>
      <c r="BE163" s="16"/>
      <c r="BF163" s="57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22"/>
    </row>
    <row r="164" spans="42:77" s="508" customFormat="1">
      <c r="AP164" s="90"/>
      <c r="AQ164" s="144"/>
      <c r="AR164" s="145"/>
      <c r="AS164" s="145"/>
      <c r="AT164" s="22"/>
      <c r="AU164" s="3"/>
      <c r="AV164" s="3"/>
      <c r="AW164" s="3"/>
      <c r="AX164" s="3"/>
      <c r="AY164" s="3"/>
      <c r="AZ164" s="57"/>
      <c r="BA164" s="57"/>
      <c r="BB164" s="57"/>
      <c r="BC164" s="57"/>
      <c r="BD164" s="16"/>
      <c r="BE164" s="16"/>
      <c r="BF164" s="57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22"/>
    </row>
    <row r="165" spans="42:77" s="508" customFormat="1">
      <c r="AP165" s="90"/>
      <c r="AQ165" s="144"/>
      <c r="AR165" s="145"/>
      <c r="AS165" s="145"/>
      <c r="AT165" s="22"/>
      <c r="AU165" s="3"/>
      <c r="AV165" s="3"/>
      <c r="AW165" s="3"/>
      <c r="AX165" s="3"/>
      <c r="AY165" s="3"/>
      <c r="AZ165" s="57"/>
      <c r="BA165" s="57"/>
      <c r="BB165" s="57"/>
      <c r="BC165" s="57"/>
      <c r="BD165" s="16"/>
      <c r="BE165" s="16"/>
      <c r="BF165" s="57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22"/>
    </row>
    <row r="166" spans="42:77" s="508" customFormat="1">
      <c r="AP166" s="90"/>
      <c r="AQ166" s="144"/>
      <c r="AR166" s="145"/>
      <c r="AS166" s="145"/>
      <c r="AT166" s="22"/>
      <c r="AU166" s="3"/>
      <c r="AV166" s="3"/>
      <c r="AW166" s="3"/>
      <c r="AX166" s="3"/>
      <c r="AY166" s="3"/>
      <c r="AZ166" s="57"/>
      <c r="BA166" s="57"/>
      <c r="BB166" s="57"/>
      <c r="BC166" s="57"/>
      <c r="BD166" s="16"/>
      <c r="BE166" s="16"/>
      <c r="BF166" s="57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22"/>
    </row>
    <row r="167" spans="42:77" s="508" customFormat="1">
      <c r="AP167" s="90"/>
      <c r="AQ167" s="144"/>
      <c r="AR167" s="145"/>
      <c r="AS167" s="145"/>
      <c r="AT167" s="22"/>
      <c r="AU167" s="3"/>
      <c r="AV167" s="3"/>
      <c r="AW167" s="3"/>
      <c r="AX167" s="3"/>
      <c r="AY167" s="3"/>
      <c r="AZ167" s="57"/>
      <c r="BA167" s="57"/>
      <c r="BB167" s="57"/>
      <c r="BC167" s="57"/>
      <c r="BD167" s="16"/>
      <c r="BE167" s="16"/>
      <c r="BF167" s="57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22"/>
    </row>
    <row r="168" spans="42:77" s="508" customFormat="1">
      <c r="AP168" s="90"/>
      <c r="AQ168" s="144"/>
      <c r="AR168" s="145"/>
      <c r="AS168" s="145"/>
      <c r="AT168" s="22"/>
      <c r="AU168" s="3"/>
      <c r="AV168" s="3"/>
      <c r="AW168" s="3"/>
      <c r="AX168" s="3"/>
      <c r="AY168" s="3"/>
      <c r="AZ168" s="57"/>
      <c r="BA168" s="57"/>
      <c r="BB168" s="57"/>
      <c r="BC168" s="57"/>
      <c r="BD168" s="16"/>
      <c r="BE168" s="16"/>
      <c r="BF168" s="57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22"/>
    </row>
    <row r="169" spans="42:77" s="508" customFormat="1">
      <c r="AP169" s="90"/>
      <c r="AQ169" s="144"/>
      <c r="AR169" s="145"/>
      <c r="AS169" s="145"/>
      <c r="AT169" s="22"/>
      <c r="AU169" s="3"/>
      <c r="AV169" s="3"/>
      <c r="AW169" s="3"/>
      <c r="AX169" s="3"/>
      <c r="AY169" s="3"/>
      <c r="AZ169" s="57"/>
      <c r="BA169" s="57"/>
      <c r="BB169" s="57"/>
      <c r="BC169" s="57"/>
      <c r="BD169" s="16"/>
      <c r="BE169" s="16"/>
      <c r="BF169" s="57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22"/>
    </row>
    <row r="170" spans="42:77" s="508" customFormat="1">
      <c r="AP170" s="90"/>
      <c r="AQ170" s="144"/>
      <c r="AR170" s="145"/>
      <c r="AS170" s="145"/>
      <c r="AT170" s="22"/>
      <c r="AU170" s="3"/>
      <c r="AV170" s="3"/>
      <c r="AW170" s="3"/>
      <c r="AX170" s="3"/>
      <c r="AY170" s="3"/>
      <c r="AZ170" s="57"/>
      <c r="BA170" s="57"/>
      <c r="BB170" s="57"/>
      <c r="BC170" s="57"/>
      <c r="BD170" s="16"/>
      <c r="BE170" s="16"/>
      <c r="BF170" s="57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22"/>
    </row>
    <row r="171" spans="42:77" s="508" customFormat="1">
      <c r="AP171" s="90"/>
      <c r="AQ171" s="144"/>
      <c r="AR171" s="145"/>
      <c r="AS171" s="145"/>
      <c r="AT171" s="22"/>
      <c r="AU171" s="3"/>
      <c r="AV171" s="3"/>
      <c r="AW171" s="3"/>
      <c r="AX171" s="3"/>
      <c r="AY171" s="3"/>
      <c r="AZ171" s="57"/>
      <c r="BA171" s="57"/>
      <c r="BB171" s="57"/>
      <c r="BC171" s="57"/>
      <c r="BD171" s="16"/>
      <c r="BE171" s="16"/>
      <c r="BF171" s="57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22"/>
    </row>
    <row r="172" spans="42:77" s="508" customFormat="1">
      <c r="AP172" s="90"/>
      <c r="AQ172" s="144"/>
      <c r="AR172" s="145"/>
      <c r="AS172" s="145"/>
      <c r="AT172" s="22"/>
      <c r="AU172" s="3"/>
      <c r="AV172" s="3"/>
      <c r="AW172" s="3"/>
      <c r="AX172" s="3"/>
      <c r="AY172" s="3"/>
      <c r="AZ172" s="57"/>
      <c r="BA172" s="57"/>
      <c r="BB172" s="57"/>
      <c r="BC172" s="57"/>
      <c r="BD172" s="16"/>
      <c r="BE172" s="16"/>
      <c r="BF172" s="57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22"/>
    </row>
    <row r="173" spans="42:77" s="508" customFormat="1">
      <c r="AP173" s="90"/>
      <c r="AQ173" s="144"/>
      <c r="AR173" s="145"/>
      <c r="AS173" s="145"/>
      <c r="AT173" s="22"/>
      <c r="AU173" s="3"/>
      <c r="AV173" s="3"/>
      <c r="AW173" s="3"/>
      <c r="AX173" s="3"/>
      <c r="AY173" s="3"/>
      <c r="AZ173" s="57"/>
      <c r="BA173" s="57"/>
      <c r="BB173" s="57"/>
      <c r="BC173" s="57"/>
      <c r="BD173" s="16"/>
      <c r="BE173" s="16"/>
      <c r="BF173" s="57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22"/>
    </row>
    <row r="174" spans="42:77" s="508" customFormat="1">
      <c r="AP174" s="90"/>
      <c r="AQ174" s="144"/>
      <c r="AR174" s="145"/>
      <c r="AS174" s="145"/>
      <c r="AT174" s="22"/>
      <c r="AU174" s="3"/>
      <c r="AV174" s="3"/>
      <c r="AW174" s="3"/>
      <c r="AX174" s="3"/>
      <c r="AY174" s="3"/>
      <c r="AZ174" s="57"/>
      <c r="BA174" s="57"/>
      <c r="BB174" s="57"/>
      <c r="BC174" s="57"/>
      <c r="BD174" s="16"/>
      <c r="BE174" s="16"/>
      <c r="BF174" s="57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22"/>
    </row>
    <row r="175" spans="42:77" s="508" customFormat="1">
      <c r="AP175" s="90"/>
      <c r="AQ175" s="144"/>
      <c r="AR175" s="145"/>
      <c r="AS175" s="145"/>
      <c r="AT175" s="22"/>
      <c r="AU175" s="3"/>
      <c r="AV175" s="3"/>
      <c r="AW175" s="3"/>
      <c r="AX175" s="3"/>
      <c r="AY175" s="3"/>
      <c r="AZ175" s="57"/>
      <c r="BA175" s="57"/>
      <c r="BB175" s="57"/>
      <c r="BC175" s="57"/>
      <c r="BD175" s="16"/>
      <c r="BE175" s="16"/>
      <c r="BF175" s="57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22"/>
    </row>
    <row r="176" spans="42:77" s="508" customFormat="1">
      <c r="AP176" s="90"/>
      <c r="AQ176" s="144"/>
      <c r="AR176" s="145"/>
      <c r="AS176" s="145"/>
      <c r="AT176" s="22"/>
      <c r="AU176" s="3"/>
      <c r="AV176" s="3"/>
      <c r="AW176" s="3"/>
      <c r="AX176" s="3"/>
      <c r="AY176" s="3"/>
      <c r="AZ176" s="57"/>
      <c r="BA176" s="57"/>
      <c r="BB176" s="57"/>
      <c r="BC176" s="57"/>
      <c r="BD176" s="16"/>
      <c r="BE176" s="16"/>
      <c r="BF176" s="57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22"/>
    </row>
    <row r="177" spans="42:77" s="508" customFormat="1">
      <c r="AP177" s="90"/>
      <c r="AQ177" s="144"/>
      <c r="AR177" s="145"/>
      <c r="AS177" s="145"/>
      <c r="AT177" s="22"/>
      <c r="AU177" s="3"/>
      <c r="AV177" s="3"/>
      <c r="AW177" s="3"/>
      <c r="AX177" s="3"/>
      <c r="AY177" s="3"/>
      <c r="AZ177" s="57"/>
      <c r="BA177" s="57"/>
      <c r="BB177" s="57"/>
      <c r="BC177" s="57"/>
      <c r="BD177" s="16"/>
      <c r="BE177" s="16"/>
      <c r="BF177" s="57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22"/>
    </row>
    <row r="178" spans="42:77" s="508" customFormat="1">
      <c r="AP178" s="90"/>
      <c r="AQ178" s="144"/>
      <c r="AR178" s="145"/>
      <c r="AS178" s="145"/>
      <c r="AT178" s="22"/>
      <c r="AU178" s="3"/>
      <c r="AV178" s="3"/>
      <c r="AW178" s="3"/>
      <c r="AX178" s="3"/>
      <c r="AY178" s="3"/>
      <c r="AZ178" s="57"/>
      <c r="BA178" s="57"/>
      <c r="BB178" s="57"/>
      <c r="BC178" s="57"/>
      <c r="BD178" s="16"/>
      <c r="BE178" s="16"/>
      <c r="BF178" s="57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22"/>
    </row>
    <row r="179" spans="42:77" s="508" customFormat="1">
      <c r="AP179" s="90"/>
      <c r="AQ179" s="144"/>
      <c r="AR179" s="145"/>
      <c r="AS179" s="145"/>
      <c r="AT179" s="22"/>
      <c r="AU179" s="3"/>
      <c r="AV179" s="3"/>
      <c r="AW179" s="3"/>
      <c r="AX179" s="3"/>
      <c r="AY179" s="3"/>
      <c r="AZ179" s="57"/>
      <c r="BA179" s="57"/>
      <c r="BB179" s="57"/>
      <c r="BC179" s="57"/>
      <c r="BD179" s="16"/>
      <c r="BE179" s="16"/>
      <c r="BF179" s="57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22"/>
    </row>
    <row r="180" spans="42:77" s="508" customFormat="1">
      <c r="AP180" s="90"/>
      <c r="AQ180" s="144"/>
      <c r="AR180" s="145"/>
      <c r="AS180" s="145"/>
      <c r="AT180" s="22"/>
      <c r="AU180" s="3"/>
      <c r="AV180" s="3"/>
      <c r="AW180" s="3"/>
      <c r="AX180" s="3"/>
      <c r="AY180" s="3"/>
      <c r="AZ180" s="57"/>
      <c r="BA180" s="57"/>
      <c r="BB180" s="57"/>
      <c r="BC180" s="57"/>
      <c r="BD180" s="16"/>
      <c r="BE180" s="16"/>
      <c r="BF180" s="57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22"/>
    </row>
    <row r="181" spans="42:77" s="508" customFormat="1">
      <c r="AP181" s="90"/>
      <c r="AQ181" s="144"/>
      <c r="AR181" s="145"/>
      <c r="AS181" s="145"/>
      <c r="AT181" s="22"/>
      <c r="AU181" s="3"/>
      <c r="AV181" s="3"/>
      <c r="AW181" s="3"/>
      <c r="AX181" s="3"/>
      <c r="AY181" s="3"/>
      <c r="AZ181" s="57"/>
      <c r="BA181" s="57"/>
      <c r="BB181" s="57"/>
      <c r="BC181" s="57"/>
      <c r="BD181" s="16"/>
      <c r="BE181" s="16"/>
      <c r="BF181" s="57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22"/>
    </row>
    <row r="182" spans="42:77" s="508" customFormat="1">
      <c r="AP182" s="90"/>
      <c r="AQ182" s="144"/>
      <c r="AR182" s="145"/>
      <c r="AS182" s="145"/>
      <c r="AT182" s="22"/>
      <c r="AU182" s="3"/>
      <c r="AV182" s="3"/>
      <c r="AW182" s="3"/>
      <c r="AX182" s="3"/>
      <c r="AY182" s="3"/>
      <c r="AZ182" s="57"/>
      <c r="BA182" s="57"/>
      <c r="BB182" s="57"/>
      <c r="BC182" s="57"/>
      <c r="BD182" s="16"/>
      <c r="BE182" s="16"/>
      <c r="BF182" s="57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22"/>
    </row>
    <row r="183" spans="42:77" s="508" customFormat="1">
      <c r="AP183" s="90"/>
      <c r="AQ183" s="144"/>
      <c r="AR183" s="145"/>
      <c r="AS183" s="145"/>
      <c r="AT183" s="22"/>
      <c r="AU183" s="3"/>
      <c r="AV183" s="3"/>
      <c r="AW183" s="3"/>
      <c r="AX183" s="3"/>
      <c r="AY183" s="3"/>
      <c r="AZ183" s="57"/>
      <c r="BA183" s="57"/>
      <c r="BB183" s="57"/>
      <c r="BC183" s="57"/>
      <c r="BD183" s="16"/>
      <c r="BE183" s="16"/>
      <c r="BF183" s="57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22"/>
    </row>
    <row r="184" spans="42:77" s="508" customFormat="1">
      <c r="AP184" s="90"/>
      <c r="AQ184" s="144"/>
      <c r="AR184" s="145"/>
      <c r="AS184" s="145"/>
      <c r="AT184" s="22"/>
      <c r="AU184" s="3"/>
      <c r="AV184" s="3"/>
      <c r="AW184" s="3"/>
      <c r="AX184" s="3"/>
      <c r="AY184" s="3"/>
      <c r="AZ184" s="57"/>
      <c r="BA184" s="57"/>
      <c r="BB184" s="57"/>
      <c r="BC184" s="57"/>
      <c r="BD184" s="16"/>
      <c r="BE184" s="16"/>
      <c r="BF184" s="57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22"/>
    </row>
    <row r="185" spans="42:77" s="508" customFormat="1">
      <c r="AP185" s="90"/>
      <c r="AQ185" s="144"/>
      <c r="AR185" s="145"/>
      <c r="AS185" s="145"/>
      <c r="AT185" s="22"/>
      <c r="AU185" s="3"/>
      <c r="AV185" s="3"/>
      <c r="AW185" s="3"/>
      <c r="AX185" s="3"/>
      <c r="AY185" s="3"/>
      <c r="AZ185" s="57"/>
      <c r="BA185" s="57"/>
      <c r="BB185" s="57"/>
      <c r="BC185" s="57"/>
      <c r="BD185" s="16"/>
      <c r="BE185" s="16"/>
      <c r="BF185" s="57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22"/>
    </row>
    <row r="186" spans="42:77" s="508" customFormat="1">
      <c r="AP186" s="90"/>
      <c r="AQ186" s="144"/>
      <c r="AR186" s="145"/>
      <c r="AS186" s="145"/>
      <c r="AT186" s="22"/>
      <c r="AU186" s="3"/>
      <c r="AV186" s="3"/>
      <c r="AW186" s="3"/>
      <c r="AX186" s="3"/>
      <c r="AY186" s="3"/>
      <c r="AZ186" s="57"/>
      <c r="BA186" s="57"/>
      <c r="BB186" s="57"/>
      <c r="BC186" s="57"/>
      <c r="BD186" s="16"/>
      <c r="BE186" s="16"/>
      <c r="BF186" s="57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22"/>
    </row>
    <row r="187" spans="42:77" s="508" customFormat="1">
      <c r="AP187" s="90"/>
      <c r="AQ187" s="144"/>
      <c r="AR187" s="145"/>
      <c r="AS187" s="145"/>
      <c r="AT187" s="22"/>
      <c r="AU187" s="3"/>
      <c r="AV187" s="3"/>
      <c r="AW187" s="3"/>
      <c r="AX187" s="3"/>
      <c r="AY187" s="3"/>
      <c r="AZ187" s="57"/>
      <c r="BA187" s="57"/>
      <c r="BB187" s="57"/>
      <c r="BC187" s="57"/>
      <c r="BD187" s="16"/>
      <c r="BE187" s="16"/>
      <c r="BF187" s="57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22"/>
    </row>
    <row r="188" spans="42:77" s="508" customFormat="1">
      <c r="AP188" s="90"/>
      <c r="AQ188" s="144"/>
      <c r="AR188" s="145"/>
      <c r="AS188" s="145"/>
      <c r="AT188" s="22"/>
      <c r="AU188" s="3"/>
      <c r="AV188" s="3"/>
      <c r="AW188" s="3"/>
      <c r="AX188" s="3"/>
      <c r="AY188" s="3"/>
      <c r="AZ188" s="57"/>
      <c r="BA188" s="57"/>
      <c r="BB188" s="57"/>
      <c r="BC188" s="57"/>
      <c r="BD188" s="16"/>
      <c r="BE188" s="16"/>
      <c r="BF188" s="57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22"/>
    </row>
    <row r="189" spans="42:77" s="508" customFormat="1">
      <c r="AP189" s="90"/>
      <c r="AQ189" s="144"/>
      <c r="AR189" s="145"/>
      <c r="AS189" s="145"/>
      <c r="AT189" s="22"/>
      <c r="AU189" s="3"/>
      <c r="AV189" s="3"/>
      <c r="AW189" s="3"/>
      <c r="AX189" s="3"/>
      <c r="AY189" s="3"/>
      <c r="AZ189" s="57"/>
      <c r="BA189" s="57"/>
      <c r="BB189" s="57"/>
      <c r="BC189" s="57"/>
      <c r="BD189" s="16"/>
      <c r="BE189" s="16"/>
      <c r="BF189" s="57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22"/>
    </row>
    <row r="190" spans="42:77" s="508" customFormat="1">
      <c r="AP190" s="90"/>
      <c r="AQ190" s="144"/>
      <c r="AR190" s="145"/>
      <c r="AS190" s="145"/>
      <c r="AT190" s="22"/>
      <c r="AU190" s="3"/>
      <c r="AV190" s="3"/>
      <c r="AW190" s="3"/>
      <c r="AX190" s="3"/>
      <c r="AY190" s="3"/>
      <c r="AZ190" s="57"/>
      <c r="BA190" s="57"/>
      <c r="BB190" s="57"/>
      <c r="BC190" s="57"/>
      <c r="BD190" s="16"/>
      <c r="BE190" s="16"/>
      <c r="BF190" s="57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22"/>
    </row>
    <row r="191" spans="42:77" s="508" customFormat="1">
      <c r="AP191" s="90"/>
      <c r="AQ191" s="144"/>
      <c r="AR191" s="145"/>
      <c r="AS191" s="145"/>
      <c r="AT191" s="22"/>
      <c r="AU191" s="3"/>
      <c r="AV191" s="3"/>
      <c r="AW191" s="3"/>
      <c r="AX191" s="3"/>
      <c r="AY191" s="3"/>
      <c r="AZ191" s="57"/>
      <c r="BA191" s="57"/>
      <c r="BB191" s="57"/>
      <c r="BC191" s="57"/>
      <c r="BD191" s="16"/>
      <c r="BE191" s="16"/>
      <c r="BF191" s="57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22"/>
    </row>
    <row r="192" spans="42:77" s="508" customFormat="1">
      <c r="AP192" s="90"/>
      <c r="AQ192" s="144"/>
      <c r="AR192" s="145"/>
      <c r="AS192" s="145"/>
      <c r="AT192" s="22"/>
      <c r="AU192" s="3"/>
      <c r="AV192" s="3"/>
      <c r="AW192" s="3"/>
      <c r="AX192" s="3"/>
      <c r="AY192" s="3"/>
      <c r="AZ192" s="57"/>
      <c r="BA192" s="57"/>
      <c r="BB192" s="57"/>
      <c r="BC192" s="57"/>
      <c r="BD192" s="16"/>
      <c r="BE192" s="16"/>
      <c r="BF192" s="57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22"/>
    </row>
    <row r="193" spans="42:77" s="508" customFormat="1">
      <c r="AP193" s="90"/>
      <c r="AQ193" s="144"/>
      <c r="AR193" s="145"/>
      <c r="AS193" s="145"/>
      <c r="AT193" s="22"/>
      <c r="AU193" s="3"/>
      <c r="AV193" s="3"/>
      <c r="AW193" s="3"/>
      <c r="AX193" s="3"/>
      <c r="AY193" s="3"/>
      <c r="AZ193" s="57"/>
      <c r="BA193" s="57"/>
      <c r="BB193" s="57"/>
      <c r="BC193" s="57"/>
      <c r="BD193" s="16"/>
      <c r="BE193" s="16"/>
      <c r="BF193" s="57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2"/>
    </row>
    <row r="194" spans="42:77">
      <c r="AQ194" s="144"/>
      <c r="AR194" s="145"/>
      <c r="AS194" s="145"/>
      <c r="AT194" s="22"/>
      <c r="AU194" s="3"/>
      <c r="AV194" s="3"/>
      <c r="AW194" s="3"/>
      <c r="AX194" s="3"/>
      <c r="AY194" s="3"/>
      <c r="AZ194" s="57"/>
      <c r="BA194" s="57"/>
      <c r="BB194" s="57"/>
      <c r="BC194" s="57"/>
      <c r="BD194" s="16"/>
      <c r="BE194" s="16"/>
      <c r="BF194" s="57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2"/>
    </row>
    <row r="195" spans="42:77">
      <c r="AQ195" s="144"/>
      <c r="AR195" s="145"/>
      <c r="AS195" s="145"/>
      <c r="AT195" s="22"/>
      <c r="AU195" s="3"/>
      <c r="AV195" s="3"/>
      <c r="AW195" s="3"/>
      <c r="AX195" s="3"/>
      <c r="AY195" s="3"/>
      <c r="AZ195" s="57"/>
      <c r="BA195" s="57"/>
      <c r="BB195" s="57"/>
      <c r="BC195" s="57"/>
      <c r="BD195" s="16"/>
      <c r="BE195" s="16"/>
      <c r="BF195" s="57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2"/>
    </row>
    <row r="196" spans="42:77">
      <c r="AQ196" s="144"/>
      <c r="AR196" s="145"/>
      <c r="AS196" s="145"/>
      <c r="AT196" s="22"/>
      <c r="AU196" s="3"/>
      <c r="AV196" s="3"/>
      <c r="AW196" s="3"/>
      <c r="AX196" s="3"/>
      <c r="AY196" s="3"/>
      <c r="AZ196" s="57"/>
      <c r="BA196" s="57"/>
      <c r="BB196" s="57"/>
      <c r="BC196" s="57"/>
      <c r="BD196" s="16"/>
      <c r="BE196" s="16"/>
      <c r="BF196" s="57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22"/>
    </row>
    <row r="197" spans="42:77">
      <c r="AQ197" s="144"/>
      <c r="AR197" s="145"/>
      <c r="AS197" s="145"/>
      <c r="AT197" s="22"/>
      <c r="AU197" s="3"/>
      <c r="AV197" s="3"/>
      <c r="AW197" s="3"/>
      <c r="AX197" s="3"/>
      <c r="AY197" s="3"/>
      <c r="AZ197" s="57"/>
      <c r="BA197" s="57"/>
      <c r="BB197" s="57"/>
      <c r="BC197" s="57"/>
      <c r="BD197" s="16"/>
      <c r="BE197" s="16"/>
      <c r="BF197" s="57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22"/>
    </row>
    <row r="198" spans="42:77">
      <c r="AQ198" s="144"/>
      <c r="AR198" s="145"/>
      <c r="AS198" s="145"/>
      <c r="AT198" s="22"/>
      <c r="AU198" s="3"/>
      <c r="AV198" s="3"/>
      <c r="AW198" s="3"/>
      <c r="AX198" s="3"/>
      <c r="AY198" s="3"/>
      <c r="AZ198" s="57"/>
      <c r="BA198" s="57"/>
      <c r="BB198" s="57"/>
      <c r="BC198" s="57"/>
      <c r="BD198" s="16"/>
      <c r="BE198" s="16"/>
      <c r="BF198" s="57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22"/>
    </row>
    <row r="199" spans="42:77">
      <c r="AQ199" s="144"/>
      <c r="AR199" s="145"/>
      <c r="AS199" s="145"/>
      <c r="AT199" s="22"/>
      <c r="AU199" s="3"/>
      <c r="AV199" s="3"/>
      <c r="AW199" s="3"/>
      <c r="AX199" s="3"/>
      <c r="AY199" s="3"/>
      <c r="AZ199" s="57"/>
      <c r="BA199" s="57"/>
      <c r="BB199" s="57"/>
      <c r="BC199" s="57"/>
      <c r="BD199" s="16"/>
      <c r="BE199" s="16"/>
      <c r="BF199" s="57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22"/>
    </row>
    <row r="303" spans="15:15">
      <c r="O303" s="3" t="s">
        <v>618</v>
      </c>
    </row>
    <row r="307" spans="15:15">
      <c r="O307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9A109B2-29E6-4F12-8DC4-F53BE2FCAB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08164F-F8D0-43F5-9163-2D48C13D737B}"/>
</file>

<file path=customXml/itemProps3.xml><?xml version="1.0" encoding="utf-8"?>
<ds:datastoreItem xmlns:ds="http://schemas.openxmlformats.org/officeDocument/2006/customXml" ds:itemID="{CCEFBACE-7246-4E9C-954F-DD191033BA88}">
  <ds:schemaRefs>
    <ds:schemaRef ds:uri="http://schemas.microsoft.com/office/2006/metadata/properties"/>
    <ds:schemaRef ds:uri="http://purl.org/dc/dcmitype/"/>
    <ds:schemaRef ds:uri="8bae7a49-658a-4f4f-955c-b11fe1869e53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f5ceb456-b444-4e4d-8de2-1136182d00f9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35</vt:i4>
      </vt:variant>
      <vt:variant>
        <vt:lpstr>Navngitte områder</vt:lpstr>
      </vt:variant>
      <vt:variant>
        <vt:i4>5</vt:i4>
      </vt:variant>
    </vt:vector>
  </HeadingPairs>
  <TitlesOfParts>
    <vt:vector size="40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RNR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Fettgruppe</vt:lpstr>
      <vt:lpstr>FE</vt:lpstr>
      <vt:lpstr>Fett per mnd</vt:lpstr>
      <vt:lpstr>Ark3</vt:lpstr>
      <vt:lpstr>Vektgrupper</vt:lpstr>
      <vt:lpstr>VK</vt:lpstr>
      <vt:lpstr>Fylker</vt:lpstr>
      <vt:lpstr>F</vt:lpstr>
      <vt:lpstr>Variant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2024-12-16T06:51:33Z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